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FRS9\PD\"/>
    </mc:Choice>
  </mc:AlternateContent>
  <xr:revisionPtr revIDLastSave="0" documentId="13_ncr:1_{2121A345-4BA5-45A8-B6E8-4399229AB31F}" xr6:coauthVersionLast="45" xr6:coauthVersionMax="46" xr10:uidLastSave="{00000000-0000-0000-0000-000000000000}"/>
  <bookViews>
    <workbookView xWindow="-108" yWindow="-108" windowWidth="23256" windowHeight="12576" tabRatio="932" firstSheet="12" xr2:uid="{65C0BA08-0FC0-4611-BBDC-1424BAD5DF2E}"/>
  </bookViews>
  <sheets>
    <sheet name="Summary" sheetId="16" r:id="rId1"/>
    <sheet name="Lifetime PD Parameter- R" sheetId="7" r:id="rId2"/>
    <sheet name="Lifetime PD Parameter - excel" sheetId="15" r:id="rId3"/>
    <sheet name="Lifetime PD - excel (key)" sheetId="28" state="hidden" r:id="rId4"/>
    <sheet name="Lifetime PD Projection" sheetId="1" r:id="rId5"/>
    <sheet name="Corp - 12m PD" sheetId="3" r:id="rId6"/>
    <sheet name="Retail - 12m PD" sheetId="5" r:id="rId7"/>
    <sheet name="Retail - GINI" sheetId="11" r:id="rId8"/>
    <sheet name="Retail - PSI" sheetId="12" r:id="rId9"/>
    <sheet name="Corp - GINI" sheetId="13" r:id="rId10"/>
    <sheet name="Corp - PSI" sheetId="14" r:id="rId11"/>
    <sheet name="Backtesting - Retail" sheetId="19" r:id="rId12"/>
    <sheet name="Backtesting - Corp" sheetId="21" r:id="rId13"/>
    <sheet name="F_12Snp_ODR_Ret" sheetId="27" r:id="rId14"/>
    <sheet name="F_12Snp_ODR_Corp" sheetId="26" r:id="rId15"/>
    <sheet name="R_All_PD_Regression_Param_Stat" sheetId="8" r:id="rId16"/>
    <sheet name="R_F_PD_by_Final_Segment" sheetId="9" r:id="rId17"/>
    <sheet name="R_Parameter_to_create_PD_tbl" sheetId="10" r:id="rId18"/>
    <sheet name="PD_Calculation" sheetId="29" r:id="rId19"/>
    <sheet name="PD_Other Asset" sheetId="30" r:id="rId20"/>
  </sheets>
  <externalReferences>
    <externalReference r:id="rId21"/>
  </externalReferences>
  <definedNames>
    <definedName name="_xlnm._FilterDatabase" localSheetId="12" hidden="1">'Backtesting - Corp'!$A$2:$J$290</definedName>
    <definedName name="_xlnm._FilterDatabase" localSheetId="11" hidden="1">'Backtesting - Retail'!$A$2:$J$962</definedName>
    <definedName name="_xlnm._FilterDatabase" localSheetId="9" hidden="1">'Corp - GINI'!$A$1:$E$359</definedName>
    <definedName name="_xlnm._FilterDatabase" localSheetId="14" hidden="1">F_12Snp_ODR_Corp!$A$1:$N$457</definedName>
    <definedName name="_xlnm._FilterDatabase" localSheetId="13" hidden="1">F_12Snp_ODR_Ret!$A$1:$N$1601</definedName>
    <definedName name="_xlnm._FilterDatabase" localSheetId="7" hidden="1">'Retail - GINI'!$A$1:$E$1499</definedName>
    <definedName name="PD_C_PERF" localSheetId="0">#REF!</definedName>
    <definedName name="PD_C_PERF">#REF!</definedName>
    <definedName name="solver_adj" localSheetId="3" hidden="1">'Lifetime PD - excel (key)'!$AF$28:$AG$28</definedName>
    <definedName name="solver_adj" localSheetId="2" hidden="1">'Lifetime PD Parameter - excel'!$AF$10:$AG$10</definedName>
    <definedName name="solver_adj" localSheetId="1" hidden="1">'Lifetime PD Parameter- R'!#REF!</definedName>
    <definedName name="solver_cvg" localSheetId="3" hidden="1">0.0001</definedName>
    <definedName name="solver_cvg" localSheetId="2" hidden="1">0.0001</definedName>
    <definedName name="solver_cvg" localSheetId="1" hidden="1">0.0001</definedName>
    <definedName name="solver_drv" localSheetId="3" hidden="1">1</definedName>
    <definedName name="solver_drv" localSheetId="2" hidden="1">1</definedName>
    <definedName name="solver_drv" localSheetId="1" hidden="1">1</definedName>
    <definedName name="solver_eng" localSheetId="3" hidden="1">1</definedName>
    <definedName name="solver_eng" localSheetId="2" hidden="1">1</definedName>
    <definedName name="solver_eng" localSheetId="1" hidden="1">1</definedName>
    <definedName name="solver_est" localSheetId="3" hidden="1">1</definedName>
    <definedName name="solver_est" localSheetId="2" hidden="1">1</definedName>
    <definedName name="solver_est" localSheetId="1" hidden="1">1</definedName>
    <definedName name="solver_itr" localSheetId="3" hidden="1">2147483647</definedName>
    <definedName name="solver_itr" localSheetId="2" hidden="1">2147483647</definedName>
    <definedName name="solver_itr" localSheetId="1" hidden="1">2147483647</definedName>
    <definedName name="solver_mip" localSheetId="3" hidden="1">2147483647</definedName>
    <definedName name="solver_mip" localSheetId="2" hidden="1">2147483647</definedName>
    <definedName name="solver_mip" localSheetId="1" hidden="1">2147483647</definedName>
    <definedName name="solver_mni" localSheetId="3" hidden="1">30</definedName>
    <definedName name="solver_mni" localSheetId="2" hidden="1">30</definedName>
    <definedName name="solver_mni" localSheetId="1" hidden="1">30</definedName>
    <definedName name="solver_mrt" localSheetId="3" hidden="1">0.075</definedName>
    <definedName name="solver_mrt" localSheetId="2" hidden="1">0.075</definedName>
    <definedName name="solver_mrt" localSheetId="1" hidden="1">0.075</definedName>
    <definedName name="solver_msl" localSheetId="3" hidden="1">2</definedName>
    <definedName name="solver_msl" localSheetId="2" hidden="1">2</definedName>
    <definedName name="solver_msl" localSheetId="1" hidden="1">2</definedName>
    <definedName name="solver_neg" localSheetId="3" hidden="1">2</definedName>
    <definedName name="solver_neg" localSheetId="2" hidden="1">2</definedName>
    <definedName name="solver_neg" localSheetId="1" hidden="1">2</definedName>
    <definedName name="solver_nod" localSheetId="3" hidden="1">2147483647</definedName>
    <definedName name="solver_nod" localSheetId="2" hidden="1">2147483647</definedName>
    <definedName name="solver_nod" localSheetId="1" hidden="1">2147483647</definedName>
    <definedName name="solver_num" localSheetId="3" hidden="1">0</definedName>
    <definedName name="solver_num" localSheetId="2" hidden="1">0</definedName>
    <definedName name="solver_num" localSheetId="1" hidden="1">0</definedName>
    <definedName name="solver_nwt" localSheetId="3" hidden="1">1</definedName>
    <definedName name="solver_nwt" localSheetId="2" hidden="1">1</definedName>
    <definedName name="solver_nwt" localSheetId="1" hidden="1">1</definedName>
    <definedName name="solver_opt" localSheetId="3" hidden="1">'Lifetime PD - excel (key)'!$AP$28</definedName>
    <definedName name="solver_opt" localSheetId="2" hidden="1">'Lifetime PD Parameter - excel'!$AP$10</definedName>
    <definedName name="solver_opt" localSheetId="1" hidden="1">'Lifetime PD Parameter- R'!#REF!</definedName>
    <definedName name="solver_pre" localSheetId="3" hidden="1">0.000001</definedName>
    <definedName name="solver_pre" localSheetId="2" hidden="1">0.000001</definedName>
    <definedName name="solver_pre" localSheetId="1" hidden="1">0.000001</definedName>
    <definedName name="solver_rbv" localSheetId="3" hidden="1">1</definedName>
    <definedName name="solver_rbv" localSheetId="2" hidden="1">1</definedName>
    <definedName name="solver_rbv" localSheetId="1" hidden="1">1</definedName>
    <definedName name="solver_rlx" localSheetId="3" hidden="1">2</definedName>
    <definedName name="solver_rlx" localSheetId="2" hidden="1">2</definedName>
    <definedName name="solver_rlx" localSheetId="1" hidden="1">2</definedName>
    <definedName name="solver_rsd" localSheetId="3" hidden="1">0</definedName>
    <definedName name="solver_rsd" localSheetId="2" hidden="1">0</definedName>
    <definedName name="solver_rsd" localSheetId="1" hidden="1">0</definedName>
    <definedName name="solver_scl" localSheetId="3" hidden="1">1</definedName>
    <definedName name="solver_scl" localSheetId="2" hidden="1">1</definedName>
    <definedName name="solver_scl" localSheetId="1" hidden="1">1</definedName>
    <definedName name="solver_sho" localSheetId="3" hidden="1">2</definedName>
    <definedName name="solver_sho" localSheetId="2" hidden="1">2</definedName>
    <definedName name="solver_sho" localSheetId="1" hidden="1">2</definedName>
    <definedName name="solver_ssz" localSheetId="3" hidden="1">100</definedName>
    <definedName name="solver_ssz" localSheetId="2" hidden="1">100</definedName>
    <definedName name="solver_ssz" localSheetId="1" hidden="1">100</definedName>
    <definedName name="solver_tim" localSheetId="3" hidden="1">2147483647</definedName>
    <definedName name="solver_tim" localSheetId="2" hidden="1">2147483647</definedName>
    <definedName name="solver_tim" localSheetId="1" hidden="1">2147483647</definedName>
    <definedName name="solver_tol" localSheetId="3" hidden="1">0.01</definedName>
    <definedName name="solver_tol" localSheetId="2" hidden="1">0.01</definedName>
    <definedName name="solver_tol" localSheetId="1" hidden="1">0.01</definedName>
    <definedName name="solver_typ" localSheetId="3" hidden="1">1</definedName>
    <definedName name="solver_typ" localSheetId="2" hidden="1">1</definedName>
    <definedName name="solver_typ" localSheetId="1" hidden="1">1</definedName>
    <definedName name="solver_val" localSheetId="3" hidden="1">0</definedName>
    <definedName name="solver_val" localSheetId="2" hidden="1">0</definedName>
    <definedName name="solver_val" localSheetId="1" hidden="1">0</definedName>
    <definedName name="solver_ver" localSheetId="3" hidden="1">3</definedName>
    <definedName name="solver_ver" localSheetId="2" hidden="1">3</definedName>
    <definedName name="solver_ver" localSheetId="1" hidden="1">3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9" l="1"/>
  <c r="M3" i="21" s="1"/>
  <c r="E5" i="15"/>
  <c r="E4" i="15" s="1"/>
  <c r="E5" i="7"/>
  <c r="E4" i="7" s="1"/>
  <c r="L2" i="13"/>
  <c r="L2" i="11"/>
  <c r="M2" i="11"/>
  <c r="O2" i="11" s="1"/>
  <c r="L3" i="11"/>
  <c r="C8" i="1"/>
  <c r="B441" i="21"/>
  <c r="B442" i="21"/>
  <c r="B443" i="21"/>
  <c r="B444" i="21"/>
  <c r="B445" i="21"/>
  <c r="A442" i="21"/>
  <c r="A443" i="21"/>
  <c r="A444" i="21"/>
  <c r="A445" i="21"/>
  <c r="A441" i="21"/>
  <c r="B436" i="21"/>
  <c r="B437" i="21"/>
  <c r="B438" i="21"/>
  <c r="B439" i="21"/>
  <c r="B440" i="21"/>
  <c r="A437" i="21"/>
  <c r="A438" i="21"/>
  <c r="A439" i="21"/>
  <c r="A440" i="21"/>
  <c r="A436" i="21"/>
  <c r="B431" i="21"/>
  <c r="B432" i="21"/>
  <c r="B433" i="21"/>
  <c r="B434" i="21"/>
  <c r="B435" i="21"/>
  <c r="A432" i="21"/>
  <c r="A433" i="21"/>
  <c r="A434" i="21"/>
  <c r="A435" i="21"/>
  <c r="A431" i="21"/>
  <c r="B426" i="21"/>
  <c r="B427" i="21"/>
  <c r="B428" i="21"/>
  <c r="B429" i="21"/>
  <c r="B430" i="21"/>
  <c r="A427" i="21"/>
  <c r="A428" i="21"/>
  <c r="A429" i="21"/>
  <c r="A430" i="21"/>
  <c r="A426" i="21"/>
  <c r="B421" i="21"/>
  <c r="B422" i="21"/>
  <c r="B423" i="21"/>
  <c r="B424" i="21"/>
  <c r="B425" i="21"/>
  <c r="A422" i="21"/>
  <c r="A423" i="21"/>
  <c r="A424" i="21"/>
  <c r="A425" i="21"/>
  <c r="A421" i="21"/>
  <c r="B416" i="21"/>
  <c r="B417" i="21"/>
  <c r="B418" i="21"/>
  <c r="B419" i="21"/>
  <c r="B420" i="21"/>
  <c r="A417" i="21"/>
  <c r="A418" i="21"/>
  <c r="A419" i="21"/>
  <c r="A420" i="21"/>
  <c r="A416" i="21"/>
  <c r="B412" i="21"/>
  <c r="B413" i="21"/>
  <c r="B414" i="21"/>
  <c r="B415" i="21"/>
  <c r="A412" i="21"/>
  <c r="A413" i="21"/>
  <c r="A414" i="21"/>
  <c r="A415" i="21"/>
  <c r="B411" i="21"/>
  <c r="A411" i="21"/>
  <c r="B401" i="21"/>
  <c r="B402" i="21"/>
  <c r="B403" i="21"/>
  <c r="B404" i="21"/>
  <c r="B405" i="21"/>
  <c r="B406" i="21"/>
  <c r="B407" i="21"/>
  <c r="B408" i="21"/>
  <c r="B409" i="21"/>
  <c r="B410" i="21"/>
  <c r="A407" i="21"/>
  <c r="A408" i="21"/>
  <c r="A409" i="21"/>
  <c r="A410" i="21"/>
  <c r="A406" i="21"/>
  <c r="A402" i="21"/>
  <c r="A403" i="21"/>
  <c r="A404" i="21"/>
  <c r="A405" i="21"/>
  <c r="A401" i="21"/>
  <c r="B400" i="21"/>
  <c r="A400" i="21"/>
  <c r="C366" i="21"/>
  <c r="D366" i="21"/>
  <c r="G366" i="21" s="1"/>
  <c r="C367" i="21"/>
  <c r="D367" i="21"/>
  <c r="G367" i="21" s="1"/>
  <c r="C368" i="21"/>
  <c r="D368" i="21"/>
  <c r="G368" i="21" s="1"/>
  <c r="C369" i="21"/>
  <c r="D369" i="21"/>
  <c r="G369" i="21" s="1"/>
  <c r="C370" i="21"/>
  <c r="D370" i="21"/>
  <c r="G370" i="21"/>
  <c r="C371" i="21"/>
  <c r="D371" i="21"/>
  <c r="G371" i="21" s="1"/>
  <c r="C372" i="21"/>
  <c r="D372" i="21"/>
  <c r="G372" i="21" s="1"/>
  <c r="C373" i="21"/>
  <c r="G373" i="21" s="1"/>
  <c r="D373" i="21"/>
  <c r="C374" i="21"/>
  <c r="D374" i="21"/>
  <c r="G374" i="21" s="1"/>
  <c r="C375" i="21"/>
  <c r="D375" i="21"/>
  <c r="G375" i="21" s="1"/>
  <c r="C376" i="21"/>
  <c r="D376" i="21"/>
  <c r="G376" i="21"/>
  <c r="C377" i="21"/>
  <c r="D377" i="21"/>
  <c r="G377" i="21" s="1"/>
  <c r="C378" i="21"/>
  <c r="D378" i="21"/>
  <c r="G378" i="21" s="1"/>
  <c r="C379" i="21"/>
  <c r="D379" i="21"/>
  <c r="G379" i="21" s="1"/>
  <c r="C380" i="21"/>
  <c r="D380" i="21"/>
  <c r="G380" i="21" s="1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A392" i="13"/>
  <c r="A393" i="13"/>
  <c r="A394" i="13"/>
  <c r="A395" i="13"/>
  <c r="A387" i="13"/>
  <c r="B387" i="13"/>
  <c r="C387" i="13"/>
  <c r="D387" i="13"/>
  <c r="A388" i="13"/>
  <c r="B388" i="13"/>
  <c r="C388" i="13"/>
  <c r="D388" i="13"/>
  <c r="A389" i="13"/>
  <c r="B389" i="13"/>
  <c r="C389" i="13"/>
  <c r="D389" i="13"/>
  <c r="B385" i="13"/>
  <c r="C385" i="13"/>
  <c r="D385" i="13"/>
  <c r="B386" i="13"/>
  <c r="C386" i="13"/>
  <c r="D386" i="13"/>
  <c r="A386" i="13"/>
  <c r="A385" i="13"/>
  <c r="D390" i="13"/>
  <c r="C390" i="13"/>
  <c r="B390" i="13"/>
  <c r="A390" i="13"/>
  <c r="A381" i="13"/>
  <c r="B381" i="13"/>
  <c r="C381" i="13"/>
  <c r="D381" i="13"/>
  <c r="A382" i="13"/>
  <c r="B382" i="13"/>
  <c r="C382" i="13"/>
  <c r="D382" i="13"/>
  <c r="A383" i="13"/>
  <c r="B383" i="13"/>
  <c r="C383" i="13"/>
  <c r="D383" i="13"/>
  <c r="A384" i="13"/>
  <c r="B384" i="13"/>
  <c r="C384" i="13"/>
  <c r="D384" i="13"/>
  <c r="C380" i="13"/>
  <c r="D380" i="13"/>
  <c r="B380" i="13"/>
  <c r="A380" i="13"/>
  <c r="A391" i="13"/>
  <c r="A379" i="13"/>
  <c r="B379" i="13"/>
  <c r="C379" i="13"/>
  <c r="D379" i="13"/>
  <c r="E379" i="13" s="1"/>
  <c r="D378" i="13"/>
  <c r="C378" i="13"/>
  <c r="G378" i="13" s="1"/>
  <c r="B378" i="13"/>
  <c r="A378" i="13"/>
  <c r="D377" i="13"/>
  <c r="C377" i="13"/>
  <c r="G377" i="13" s="1"/>
  <c r="B377" i="13"/>
  <c r="A377" i="13"/>
  <c r="D376" i="13"/>
  <c r="E376" i="13" s="1"/>
  <c r="C376" i="13"/>
  <c r="G376" i="13" s="1"/>
  <c r="B376" i="13"/>
  <c r="A376" i="13"/>
  <c r="D375" i="13"/>
  <c r="C375" i="13"/>
  <c r="G375" i="13" s="1"/>
  <c r="B375" i="13"/>
  <c r="A375" i="13"/>
  <c r="CA1" i="3"/>
  <c r="BZ1" i="3" s="1"/>
  <c r="BY1" i="3" s="1"/>
  <c r="BX1" i="3" s="1"/>
  <c r="BW1" i="3" s="1"/>
  <c r="BV1" i="3" s="1"/>
  <c r="BU1" i="3" s="1"/>
  <c r="BT1" i="3" s="1"/>
  <c r="BS1" i="3" s="1"/>
  <c r="BR1" i="3" s="1"/>
  <c r="BQ1" i="3" s="1"/>
  <c r="BP1" i="3" s="1"/>
  <c r="BO1" i="3" s="1"/>
  <c r="BN1" i="3" s="1"/>
  <c r="BM1" i="3" s="1"/>
  <c r="BL1" i="3" s="1"/>
  <c r="BK1" i="3" s="1"/>
  <c r="BJ1" i="3" s="1"/>
  <c r="BI1" i="3" s="1"/>
  <c r="BH1" i="3" s="1"/>
  <c r="BG1" i="3" s="1"/>
  <c r="BF1" i="3" s="1"/>
  <c r="BE1" i="3" s="1"/>
  <c r="BD1" i="3" s="1"/>
  <c r="BC1" i="3" s="1"/>
  <c r="BB1" i="3" s="1"/>
  <c r="BA1" i="3" s="1"/>
  <c r="AZ1" i="3" s="1"/>
  <c r="AY1" i="3" s="1"/>
  <c r="AX1" i="3" s="1"/>
  <c r="AW1" i="3" s="1"/>
  <c r="AV1" i="3" s="1"/>
  <c r="AU1" i="3" s="1"/>
  <c r="AT1" i="3" s="1"/>
  <c r="AS1" i="3" s="1"/>
  <c r="AR1" i="3" s="1"/>
  <c r="AQ1" i="3" s="1"/>
  <c r="AP1" i="3" s="1"/>
  <c r="AO1" i="3" s="1"/>
  <c r="AN1" i="3" s="1"/>
  <c r="AM1" i="3" s="1"/>
  <c r="AL1" i="3" s="1"/>
  <c r="AK1" i="3" s="1"/>
  <c r="AJ1" i="3" s="1"/>
  <c r="AI1" i="3" s="1"/>
  <c r="AH1" i="3" s="1"/>
  <c r="AG1" i="3" s="1"/>
  <c r="AF1" i="3" s="1"/>
  <c r="AE1" i="3" s="1"/>
  <c r="AD1" i="3" s="1"/>
  <c r="AC1" i="3" s="1"/>
  <c r="AB1" i="3" s="1"/>
  <c r="AA1" i="3" s="1"/>
  <c r="Z1" i="3" s="1"/>
  <c r="B55" i="3"/>
  <c r="B54" i="3"/>
  <c r="B53" i="3"/>
  <c r="B52" i="3"/>
  <c r="B51" i="3"/>
  <c r="CB106" i="5"/>
  <c r="CB105" i="5"/>
  <c r="CB104" i="5"/>
  <c r="CB103" i="5"/>
  <c r="CB102" i="5"/>
  <c r="CB101" i="5"/>
  <c r="CB100" i="5"/>
  <c r="CB99" i="5"/>
  <c r="CB98" i="5"/>
  <c r="CB97" i="5"/>
  <c r="CB96" i="5"/>
  <c r="CB95" i="5"/>
  <c r="CB94" i="5"/>
  <c r="CA131" i="5"/>
  <c r="CA130" i="5"/>
  <c r="CA129" i="5"/>
  <c r="CA128" i="5"/>
  <c r="CA127" i="5"/>
  <c r="CA126" i="5"/>
  <c r="CA125" i="5"/>
  <c r="CA124" i="5"/>
  <c r="CA123" i="5"/>
  <c r="CA122" i="5"/>
  <c r="CA121" i="5"/>
  <c r="CA120" i="5"/>
  <c r="CA119" i="5"/>
  <c r="CA118" i="5"/>
  <c r="CA117" i="5"/>
  <c r="CA116" i="5"/>
  <c r="CA113" i="5"/>
  <c r="CA112" i="5"/>
  <c r="CA111" i="5"/>
  <c r="CA109" i="5"/>
  <c r="CA108" i="5"/>
  <c r="CA107" i="5"/>
  <c r="CA106" i="5"/>
  <c r="CA105" i="5"/>
  <c r="CA104" i="5"/>
  <c r="CA103" i="5"/>
  <c r="CA102" i="5"/>
  <c r="CA101" i="5"/>
  <c r="CA100" i="5"/>
  <c r="CA99" i="5"/>
  <c r="CA98" i="5"/>
  <c r="CA97" i="5"/>
  <c r="CA96" i="5"/>
  <c r="CA95" i="5"/>
  <c r="CA94" i="5"/>
  <c r="BZ131" i="5"/>
  <c r="BZ130" i="5"/>
  <c r="BZ129" i="5"/>
  <c r="BZ128" i="5"/>
  <c r="BZ127" i="5"/>
  <c r="BZ126" i="5"/>
  <c r="BZ125" i="5"/>
  <c r="BZ124" i="5"/>
  <c r="BZ123" i="5"/>
  <c r="BZ122" i="5"/>
  <c r="BZ121" i="5"/>
  <c r="BZ120" i="5"/>
  <c r="BZ119" i="5"/>
  <c r="BZ118" i="5"/>
  <c r="BZ117" i="5"/>
  <c r="BZ116" i="5"/>
  <c r="BZ113" i="5"/>
  <c r="BZ112" i="5"/>
  <c r="BZ111" i="5"/>
  <c r="BZ109" i="5"/>
  <c r="BZ108" i="5"/>
  <c r="BZ107" i="5"/>
  <c r="BZ106" i="5"/>
  <c r="BZ105" i="5"/>
  <c r="BZ104" i="5"/>
  <c r="BZ103" i="5"/>
  <c r="BZ102" i="5"/>
  <c r="BZ101" i="5"/>
  <c r="BZ100" i="5"/>
  <c r="BZ99" i="5"/>
  <c r="BZ98" i="5"/>
  <c r="BZ97" i="5"/>
  <c r="BZ96" i="5"/>
  <c r="BZ95" i="5"/>
  <c r="BZ94" i="5"/>
  <c r="CB61" i="3"/>
  <c r="CB60" i="3"/>
  <c r="CB59" i="3"/>
  <c r="CB55" i="3"/>
  <c r="CB54" i="3"/>
  <c r="CB53" i="3"/>
  <c r="CB52" i="3"/>
  <c r="CB51" i="3"/>
  <c r="CB48" i="3"/>
  <c r="CB46" i="3"/>
  <c r="CB62" i="3" s="1"/>
  <c r="CB45" i="3"/>
  <c r="CB44" i="3"/>
  <c r="CB43" i="3"/>
  <c r="CB42" i="3"/>
  <c r="CB58" i="3" s="1"/>
  <c r="CA55" i="3"/>
  <c r="CA54" i="3"/>
  <c r="CA53" i="3"/>
  <c r="CA52" i="3"/>
  <c r="CA51" i="3"/>
  <c r="CA48" i="3"/>
  <c r="CA46" i="3"/>
  <c r="CA45" i="3"/>
  <c r="CA44" i="3"/>
  <c r="CA43" i="3"/>
  <c r="CA42" i="3"/>
  <c r="BZ55" i="3"/>
  <c r="BZ54" i="3"/>
  <c r="BZ53" i="3"/>
  <c r="BZ52" i="3"/>
  <c r="BZ51" i="3"/>
  <c r="BZ48" i="3"/>
  <c r="BZ46" i="3"/>
  <c r="BZ45" i="3"/>
  <c r="BZ44" i="3"/>
  <c r="BZ43" i="3"/>
  <c r="BZ42" i="3"/>
  <c r="BW42" i="3"/>
  <c r="Q2" i="11" l="1"/>
  <c r="Q2" i="13" s="1"/>
  <c r="Q3" i="13" s="1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M14" i="14"/>
  <c r="N2" i="11"/>
  <c r="E375" i="13"/>
  <c r="E378" i="13"/>
  <c r="E377" i="13"/>
  <c r="G379" i="13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" i="9"/>
  <c r="Q3" i="11" l="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R2" i="11"/>
  <c r="F4" i="5"/>
  <c r="C4" i="5"/>
  <c r="D4" i="5"/>
  <c r="E4" i="5"/>
  <c r="G4" i="5"/>
  <c r="H4" i="5"/>
  <c r="I4" i="5"/>
  <c r="J4" i="5"/>
  <c r="K4" i="5"/>
  <c r="L4" i="5"/>
  <c r="M4" i="5"/>
  <c r="N4" i="5"/>
  <c r="O4" i="5"/>
  <c r="P4" i="5"/>
  <c r="Q4" i="5"/>
  <c r="R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C19" i="5"/>
  <c r="C22" i="5" s="1"/>
  <c r="D19" i="5"/>
  <c r="D22" i="5" s="1"/>
  <c r="E19" i="5"/>
  <c r="F19" i="5"/>
  <c r="G19" i="5"/>
  <c r="G22" i="5" s="1"/>
  <c r="H19" i="5"/>
  <c r="I19" i="5"/>
  <c r="I22" i="5" s="1"/>
  <c r="J19" i="5"/>
  <c r="J22" i="5" s="1"/>
  <c r="K19" i="5"/>
  <c r="L19" i="5"/>
  <c r="M19" i="5"/>
  <c r="N19" i="5"/>
  <c r="O19" i="5"/>
  <c r="O22" i="5" s="1"/>
  <c r="P19" i="5"/>
  <c r="P22" i="5" s="1"/>
  <c r="Q19" i="5"/>
  <c r="R19" i="5"/>
  <c r="C21" i="5"/>
  <c r="D21" i="5"/>
  <c r="E21" i="5"/>
  <c r="F21" i="5"/>
  <c r="G21" i="5"/>
  <c r="H21" i="5"/>
  <c r="I21" i="5"/>
  <c r="J21" i="5"/>
  <c r="K21" i="5"/>
  <c r="L21" i="5"/>
  <c r="M21" i="5"/>
  <c r="N21" i="5"/>
  <c r="N23" i="5" s="1"/>
  <c r="O21" i="5"/>
  <c r="P21" i="5"/>
  <c r="Q21" i="5"/>
  <c r="R21" i="5"/>
  <c r="H22" i="5"/>
  <c r="M22" i="5"/>
  <c r="N22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C38" i="5"/>
  <c r="D38" i="5"/>
  <c r="E38" i="5"/>
  <c r="F38" i="5"/>
  <c r="F60" i="5" s="1"/>
  <c r="G38" i="5"/>
  <c r="H38" i="5"/>
  <c r="I38" i="5"/>
  <c r="J38" i="5"/>
  <c r="K38" i="5"/>
  <c r="L38" i="5"/>
  <c r="L60" i="5" s="1"/>
  <c r="M38" i="5"/>
  <c r="N38" i="5"/>
  <c r="O38" i="5"/>
  <c r="P38" i="5"/>
  <c r="Q38" i="5"/>
  <c r="R38" i="5"/>
  <c r="R60" i="5" s="1"/>
  <c r="C39" i="5"/>
  <c r="D39" i="5"/>
  <c r="E39" i="5"/>
  <c r="F39" i="5"/>
  <c r="G39" i="5"/>
  <c r="H39" i="5"/>
  <c r="H61" i="5" s="1"/>
  <c r="I39" i="5"/>
  <c r="J39" i="5"/>
  <c r="J61" i="5" s="1"/>
  <c r="K39" i="5"/>
  <c r="L39" i="5"/>
  <c r="M39" i="5"/>
  <c r="M61" i="5" s="1"/>
  <c r="N39" i="5"/>
  <c r="N61" i="5" s="1"/>
  <c r="O39" i="5"/>
  <c r="P39" i="5"/>
  <c r="P61" i="5" s="1"/>
  <c r="Q39" i="5"/>
  <c r="R39" i="5"/>
  <c r="C40" i="5"/>
  <c r="D40" i="5"/>
  <c r="D62" i="5" s="1"/>
  <c r="E40" i="5"/>
  <c r="F40" i="5"/>
  <c r="G40" i="5"/>
  <c r="H40" i="5"/>
  <c r="I40" i="5"/>
  <c r="J40" i="5"/>
  <c r="J62" i="5" s="1"/>
  <c r="K40" i="5"/>
  <c r="L40" i="5"/>
  <c r="M40" i="5"/>
  <c r="N40" i="5"/>
  <c r="O40" i="5"/>
  <c r="P40" i="5"/>
  <c r="P62" i="5" s="1"/>
  <c r="Q40" i="5"/>
  <c r="R40" i="5"/>
  <c r="C41" i="5"/>
  <c r="D41" i="5"/>
  <c r="E41" i="5"/>
  <c r="E63" i="5" s="1"/>
  <c r="F41" i="5"/>
  <c r="F63" i="5" s="1"/>
  <c r="G41" i="5"/>
  <c r="H41" i="5"/>
  <c r="H63" i="5" s="1"/>
  <c r="I41" i="5"/>
  <c r="J41" i="5"/>
  <c r="K41" i="5"/>
  <c r="K63" i="5" s="1"/>
  <c r="L41" i="5"/>
  <c r="L63" i="5" s="1"/>
  <c r="M41" i="5"/>
  <c r="M45" i="5" s="1"/>
  <c r="M46" i="5" s="1"/>
  <c r="N41" i="5"/>
  <c r="N63" i="5" s="1"/>
  <c r="O41" i="5"/>
  <c r="P41" i="5"/>
  <c r="Q41" i="5"/>
  <c r="Q63" i="5" s="1"/>
  <c r="R41" i="5"/>
  <c r="R63" i="5" s="1"/>
  <c r="C42" i="5"/>
  <c r="C64" i="5" s="1"/>
  <c r="D42" i="5"/>
  <c r="D64" i="5" s="1"/>
  <c r="E42" i="5"/>
  <c r="F42" i="5"/>
  <c r="G42" i="5"/>
  <c r="G64" i="5" s="1"/>
  <c r="H42" i="5"/>
  <c r="H64" i="5" s="1"/>
  <c r="I42" i="5"/>
  <c r="I64" i="5" s="1"/>
  <c r="J42" i="5"/>
  <c r="J64" i="5" s="1"/>
  <c r="K42" i="5"/>
  <c r="K45" i="5" s="1"/>
  <c r="L42" i="5"/>
  <c r="M42" i="5"/>
  <c r="M64" i="5" s="1"/>
  <c r="N42" i="5"/>
  <c r="N64" i="5" s="1"/>
  <c r="O42" i="5"/>
  <c r="O64" i="5" s="1"/>
  <c r="P42" i="5"/>
  <c r="P64" i="5" s="1"/>
  <c r="Q42" i="5"/>
  <c r="Q64" i="5" s="1"/>
  <c r="R42" i="5"/>
  <c r="R64" i="5" s="1"/>
  <c r="C44" i="5"/>
  <c r="C66" i="5" s="1"/>
  <c r="D44" i="5"/>
  <c r="D66" i="5" s="1"/>
  <c r="E44" i="5"/>
  <c r="F44" i="5"/>
  <c r="F66" i="5" s="1"/>
  <c r="G44" i="5"/>
  <c r="G66" i="5" s="1"/>
  <c r="H44" i="5"/>
  <c r="I44" i="5"/>
  <c r="I66" i="5" s="1"/>
  <c r="J44" i="5"/>
  <c r="J66" i="5" s="1"/>
  <c r="K44" i="5"/>
  <c r="L44" i="5"/>
  <c r="L66" i="5" s="1"/>
  <c r="M44" i="5"/>
  <c r="N44" i="5"/>
  <c r="O44" i="5"/>
  <c r="O66" i="5" s="1"/>
  <c r="P44" i="5"/>
  <c r="P66" i="5" s="1"/>
  <c r="Q44" i="5"/>
  <c r="R44" i="5"/>
  <c r="R66" i="5" s="1"/>
  <c r="E45" i="5"/>
  <c r="G45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C60" i="5"/>
  <c r="D60" i="5"/>
  <c r="E60" i="5"/>
  <c r="G60" i="5"/>
  <c r="H60" i="5"/>
  <c r="I60" i="5"/>
  <c r="J60" i="5"/>
  <c r="K60" i="5"/>
  <c r="M60" i="5"/>
  <c r="N60" i="5"/>
  <c r="O60" i="5"/>
  <c r="P60" i="5"/>
  <c r="Q60" i="5"/>
  <c r="C61" i="5"/>
  <c r="D61" i="5"/>
  <c r="E61" i="5"/>
  <c r="F61" i="5"/>
  <c r="G61" i="5"/>
  <c r="I61" i="5"/>
  <c r="K61" i="5"/>
  <c r="L61" i="5"/>
  <c r="O61" i="5"/>
  <c r="Q61" i="5"/>
  <c r="R61" i="5"/>
  <c r="E62" i="5"/>
  <c r="G62" i="5"/>
  <c r="H62" i="5"/>
  <c r="K62" i="5"/>
  <c r="M62" i="5"/>
  <c r="N62" i="5"/>
  <c r="Q62" i="5"/>
  <c r="C63" i="5"/>
  <c r="D63" i="5"/>
  <c r="G63" i="5"/>
  <c r="I63" i="5"/>
  <c r="J63" i="5"/>
  <c r="M63" i="5"/>
  <c r="O63" i="5"/>
  <c r="P63" i="5"/>
  <c r="E64" i="5"/>
  <c r="F64" i="5"/>
  <c r="K64" i="5"/>
  <c r="L64" i="5"/>
  <c r="H66" i="5"/>
  <c r="M66" i="5"/>
  <c r="N66" i="5"/>
  <c r="M68" i="5" l="1"/>
  <c r="R45" i="5"/>
  <c r="R46" i="5" s="1"/>
  <c r="R68" i="5" s="1"/>
  <c r="L45" i="5"/>
  <c r="L46" i="5" s="1"/>
  <c r="L68" i="5" s="1"/>
  <c r="F45" i="5"/>
  <c r="F46" i="5" s="1"/>
  <c r="F68" i="5" s="1"/>
  <c r="D45" i="5"/>
  <c r="H23" i="5"/>
  <c r="R22" i="5"/>
  <c r="R23" i="5" s="1"/>
  <c r="L22" i="5"/>
  <c r="L23" i="5" s="1"/>
  <c r="Q45" i="5"/>
  <c r="Q67" i="5" s="1"/>
  <c r="K46" i="5"/>
  <c r="E46" i="5"/>
  <c r="O45" i="5"/>
  <c r="O67" i="5" s="1"/>
  <c r="I45" i="5"/>
  <c r="I46" i="5" s="1"/>
  <c r="I68" i="5" s="1"/>
  <c r="C45" i="5"/>
  <c r="C46" i="5" s="1"/>
  <c r="C68" i="5" s="1"/>
  <c r="M23" i="5"/>
  <c r="G23" i="5"/>
  <c r="G46" i="5"/>
  <c r="F23" i="5"/>
  <c r="P23" i="5"/>
  <c r="J23" i="5"/>
  <c r="D23" i="5"/>
  <c r="F22" i="5"/>
  <c r="O23" i="5"/>
  <c r="I23" i="5"/>
  <c r="C23" i="5"/>
  <c r="Q22" i="5"/>
  <c r="Q23" i="5" s="1"/>
  <c r="K22" i="5"/>
  <c r="K67" i="5" s="1"/>
  <c r="E22" i="5"/>
  <c r="E67" i="5" s="1"/>
  <c r="O46" i="5"/>
  <c r="O68" i="5" s="1"/>
  <c r="G68" i="5"/>
  <c r="D46" i="5"/>
  <c r="D68" i="5" s="1"/>
  <c r="D67" i="5"/>
  <c r="M67" i="5"/>
  <c r="G67" i="5"/>
  <c r="Q66" i="5"/>
  <c r="K66" i="5"/>
  <c r="E66" i="5"/>
  <c r="P45" i="5"/>
  <c r="J45" i="5"/>
  <c r="O62" i="5"/>
  <c r="I62" i="5"/>
  <c r="C62" i="5"/>
  <c r="N45" i="5"/>
  <c r="H45" i="5"/>
  <c r="R62" i="5"/>
  <c r="L62" i="5"/>
  <c r="F62" i="5"/>
  <c r="F67" i="5" l="1"/>
  <c r="C67" i="5"/>
  <c r="E23" i="5"/>
  <c r="E68" i="5" s="1"/>
  <c r="L67" i="5"/>
  <c r="K23" i="5"/>
  <c r="K68" i="5" s="1"/>
  <c r="R67" i="5"/>
  <c r="I67" i="5"/>
  <c r="Q46" i="5"/>
  <c r="Q68" i="5" s="1"/>
  <c r="H46" i="5"/>
  <c r="H68" i="5" s="1"/>
  <c r="H67" i="5"/>
  <c r="N46" i="5"/>
  <c r="N68" i="5" s="1"/>
  <c r="N67" i="5"/>
  <c r="J46" i="5"/>
  <c r="J68" i="5" s="1"/>
  <c r="J67" i="5"/>
  <c r="P46" i="5"/>
  <c r="P68" i="5" s="1"/>
  <c r="P67" i="5"/>
  <c r="A974" i="11" l="1"/>
  <c r="B974" i="11"/>
  <c r="C974" i="11"/>
  <c r="D974" i="11"/>
  <c r="A977" i="11"/>
  <c r="B977" i="11"/>
  <c r="C977" i="11"/>
  <c r="D977" i="11"/>
  <c r="A975" i="11"/>
  <c r="B975" i="11"/>
  <c r="C975" i="11"/>
  <c r="D975" i="11"/>
  <c r="A970" i="11"/>
  <c r="B970" i="11"/>
  <c r="C970" i="11"/>
  <c r="D970" i="11"/>
  <c r="A968" i="11"/>
  <c r="B968" i="11"/>
  <c r="C968" i="11"/>
  <c r="D968" i="11"/>
  <c r="A972" i="11"/>
  <c r="B972" i="11"/>
  <c r="C972" i="11"/>
  <c r="D972" i="11"/>
  <c r="A965" i="11"/>
  <c r="B965" i="11"/>
  <c r="C965" i="11"/>
  <c r="D965" i="11"/>
  <c r="A964" i="11"/>
  <c r="B964" i="11"/>
  <c r="C964" i="11"/>
  <c r="D964" i="11"/>
  <c r="A976" i="11"/>
  <c r="B976" i="11"/>
  <c r="C976" i="11"/>
  <c r="D976" i="11"/>
  <c r="A969" i="11"/>
  <c r="B969" i="11"/>
  <c r="C969" i="11"/>
  <c r="D969" i="11"/>
  <c r="A973" i="11"/>
  <c r="B973" i="11"/>
  <c r="C973" i="11"/>
  <c r="D973" i="11"/>
  <c r="A971" i="11"/>
  <c r="B971" i="11"/>
  <c r="C971" i="11"/>
  <c r="D971" i="11"/>
  <c r="A966" i="11"/>
  <c r="B966" i="11"/>
  <c r="C966" i="11"/>
  <c r="D966" i="11"/>
  <c r="A967" i="11"/>
  <c r="B967" i="11"/>
  <c r="C967" i="11"/>
  <c r="D967" i="11"/>
  <c r="A963" i="11"/>
  <c r="B963" i="11"/>
  <c r="C963" i="11"/>
  <c r="D963" i="11"/>
  <c r="A962" i="11"/>
  <c r="B962" i="11"/>
  <c r="C962" i="11"/>
  <c r="D962" i="11"/>
  <c r="A995" i="11"/>
  <c r="B995" i="11"/>
  <c r="C995" i="11"/>
  <c r="D995" i="11"/>
  <c r="A991" i="11"/>
  <c r="B991" i="11"/>
  <c r="C991" i="11"/>
  <c r="D991" i="11"/>
  <c r="A994" i="11"/>
  <c r="B994" i="11"/>
  <c r="C994" i="11"/>
  <c r="D994" i="11"/>
  <c r="A992" i="11"/>
  <c r="B992" i="11"/>
  <c r="C992" i="11"/>
  <c r="D992" i="11"/>
  <c r="A987" i="11"/>
  <c r="B987" i="11"/>
  <c r="C987" i="11"/>
  <c r="D987" i="11"/>
  <c r="A986" i="11"/>
  <c r="B986" i="11"/>
  <c r="C986" i="11"/>
  <c r="D986" i="11"/>
  <c r="A989" i="11"/>
  <c r="B989" i="11"/>
  <c r="C989" i="11"/>
  <c r="D989" i="11"/>
  <c r="A981" i="11"/>
  <c r="B981" i="11"/>
  <c r="C981" i="11"/>
  <c r="D981" i="11"/>
  <c r="A982" i="11"/>
  <c r="B982" i="11"/>
  <c r="C982" i="11"/>
  <c r="D982" i="11"/>
  <c r="A993" i="11"/>
  <c r="B993" i="11"/>
  <c r="C993" i="11"/>
  <c r="D993" i="11"/>
  <c r="A985" i="11"/>
  <c r="B985" i="11"/>
  <c r="C985" i="11"/>
  <c r="D985" i="11"/>
  <c r="A990" i="11"/>
  <c r="B990" i="11"/>
  <c r="C990" i="11"/>
  <c r="D990" i="11"/>
  <c r="A988" i="11"/>
  <c r="B988" i="11"/>
  <c r="C988" i="11"/>
  <c r="D988" i="11"/>
  <c r="A983" i="11"/>
  <c r="B983" i="11"/>
  <c r="C983" i="11"/>
  <c r="D983" i="11"/>
  <c r="A984" i="11"/>
  <c r="B984" i="11"/>
  <c r="C984" i="11"/>
  <c r="D984" i="11"/>
  <c r="A980" i="11"/>
  <c r="B980" i="11"/>
  <c r="C980" i="11"/>
  <c r="D980" i="11"/>
  <c r="A979" i="11"/>
  <c r="B979" i="11"/>
  <c r="C979" i="11"/>
  <c r="D979" i="11"/>
  <c r="A1012" i="11"/>
  <c r="B1012" i="11"/>
  <c r="C1012" i="11"/>
  <c r="D1012" i="11"/>
  <c r="A1008" i="11"/>
  <c r="B1008" i="11"/>
  <c r="C1008" i="11"/>
  <c r="D1008" i="11"/>
  <c r="A1011" i="11"/>
  <c r="B1011" i="11"/>
  <c r="C1011" i="11"/>
  <c r="D1011" i="11"/>
  <c r="A1009" i="11"/>
  <c r="B1009" i="11"/>
  <c r="C1009" i="11"/>
  <c r="D1009" i="11"/>
  <c r="A1003" i="11"/>
  <c r="B1003" i="11"/>
  <c r="C1003" i="11"/>
  <c r="D1003" i="11"/>
  <c r="A1002" i="11"/>
  <c r="B1002" i="11"/>
  <c r="C1002" i="11"/>
  <c r="D1002" i="11"/>
  <c r="A1007" i="11"/>
  <c r="B1007" i="11"/>
  <c r="C1007" i="11"/>
  <c r="D1007" i="11"/>
  <c r="A999" i="11"/>
  <c r="B999" i="11"/>
  <c r="C999" i="11"/>
  <c r="E999" i="11" s="1"/>
  <c r="D999" i="11"/>
  <c r="A998" i="11"/>
  <c r="B998" i="11"/>
  <c r="C998" i="11"/>
  <c r="D998" i="11"/>
  <c r="A1010" i="11"/>
  <c r="B1010" i="11"/>
  <c r="C1010" i="11"/>
  <c r="D1010" i="11"/>
  <c r="A1004" i="11"/>
  <c r="B1004" i="11"/>
  <c r="C1004" i="11"/>
  <c r="D1004" i="11"/>
  <c r="A1006" i="11"/>
  <c r="B1006" i="11"/>
  <c r="C1006" i="11"/>
  <c r="D1006" i="11"/>
  <c r="A1005" i="11"/>
  <c r="B1005" i="11"/>
  <c r="C1005" i="11"/>
  <c r="D1005" i="11"/>
  <c r="A1000" i="11"/>
  <c r="B1000" i="11"/>
  <c r="C1000" i="11"/>
  <c r="D1000" i="11"/>
  <c r="A1001" i="11"/>
  <c r="B1001" i="11"/>
  <c r="C1001" i="11"/>
  <c r="D1001" i="11"/>
  <c r="A997" i="11"/>
  <c r="B997" i="11"/>
  <c r="C997" i="11"/>
  <c r="D997" i="11"/>
  <c r="A996" i="11"/>
  <c r="B996" i="11"/>
  <c r="C996" i="11"/>
  <c r="D996" i="11"/>
  <c r="A1029" i="11"/>
  <c r="B1029" i="11"/>
  <c r="C1029" i="11"/>
  <c r="D1029" i="11"/>
  <c r="A1027" i="11"/>
  <c r="B1027" i="11"/>
  <c r="C1027" i="11"/>
  <c r="D1027" i="11"/>
  <c r="A1028" i="11"/>
  <c r="B1028" i="11"/>
  <c r="C1028" i="11"/>
  <c r="D1028" i="11"/>
  <c r="A1025" i="11"/>
  <c r="B1025" i="11"/>
  <c r="C1025" i="11"/>
  <c r="D1025" i="11"/>
  <c r="A1020" i="11"/>
  <c r="B1020" i="11"/>
  <c r="C1020" i="11"/>
  <c r="D1020" i="11"/>
  <c r="A1019" i="11"/>
  <c r="B1019" i="11"/>
  <c r="C1019" i="11"/>
  <c r="D1019" i="11"/>
  <c r="A1024" i="11"/>
  <c r="B1024" i="11"/>
  <c r="C1024" i="11"/>
  <c r="D1024" i="11"/>
  <c r="A1016" i="11"/>
  <c r="B1016" i="11"/>
  <c r="C1016" i="11"/>
  <c r="D1016" i="11"/>
  <c r="A1015" i="11"/>
  <c r="B1015" i="11"/>
  <c r="C1015" i="11"/>
  <c r="D1015" i="11"/>
  <c r="A1026" i="11"/>
  <c r="B1026" i="11"/>
  <c r="C1026" i="11"/>
  <c r="D1026" i="11"/>
  <c r="A1021" i="11"/>
  <c r="B1021" i="11"/>
  <c r="C1021" i="11"/>
  <c r="D1021" i="11"/>
  <c r="A1023" i="11"/>
  <c r="B1023" i="11"/>
  <c r="C1023" i="11"/>
  <c r="D1023" i="11"/>
  <c r="A1022" i="11"/>
  <c r="B1022" i="11"/>
  <c r="C1022" i="11"/>
  <c r="D1022" i="11"/>
  <c r="A1017" i="11"/>
  <c r="B1017" i="11"/>
  <c r="C1017" i="11"/>
  <c r="D1017" i="11"/>
  <c r="A1018" i="11"/>
  <c r="B1018" i="11"/>
  <c r="C1018" i="11"/>
  <c r="D1018" i="11"/>
  <c r="A1014" i="11"/>
  <c r="B1014" i="11"/>
  <c r="C1014" i="11"/>
  <c r="D1014" i="11"/>
  <c r="A1013" i="11"/>
  <c r="B1013" i="11"/>
  <c r="C1013" i="11"/>
  <c r="D1013" i="11"/>
  <c r="A1046" i="11"/>
  <c r="B1046" i="11"/>
  <c r="C1046" i="11"/>
  <c r="D1046" i="11"/>
  <c r="A1044" i="11"/>
  <c r="B1044" i="11"/>
  <c r="C1044" i="11"/>
  <c r="D1044" i="11"/>
  <c r="A1045" i="11"/>
  <c r="B1045" i="11"/>
  <c r="C1045" i="11"/>
  <c r="D1045" i="11"/>
  <c r="A1043" i="11"/>
  <c r="B1043" i="11"/>
  <c r="C1043" i="11"/>
  <c r="D1043" i="11"/>
  <c r="A1036" i="11"/>
  <c r="B1036" i="11"/>
  <c r="C1036" i="11"/>
  <c r="D1036" i="11"/>
  <c r="A1037" i="11"/>
  <c r="B1037" i="11"/>
  <c r="C1037" i="11"/>
  <c r="D1037" i="11"/>
  <c r="A1041" i="11"/>
  <c r="B1041" i="11"/>
  <c r="C1041" i="11"/>
  <c r="D1041" i="11"/>
  <c r="A1033" i="11"/>
  <c r="B1033" i="11"/>
  <c r="C1033" i="11"/>
  <c r="D1033" i="11"/>
  <c r="A1032" i="11"/>
  <c r="B1032" i="11"/>
  <c r="C1032" i="11"/>
  <c r="D1032" i="11"/>
  <c r="A1042" i="11"/>
  <c r="B1042" i="11"/>
  <c r="C1042" i="11"/>
  <c r="D1042" i="11"/>
  <c r="A1038" i="11"/>
  <c r="B1038" i="11"/>
  <c r="C1038" i="11"/>
  <c r="D1038" i="11"/>
  <c r="A1040" i="11"/>
  <c r="B1040" i="11"/>
  <c r="C1040" i="11"/>
  <c r="D1040" i="11"/>
  <c r="A1039" i="11"/>
  <c r="B1039" i="11"/>
  <c r="C1039" i="11"/>
  <c r="D1039" i="11"/>
  <c r="A1034" i="11"/>
  <c r="B1034" i="11"/>
  <c r="C1034" i="11"/>
  <c r="D1034" i="11"/>
  <c r="A1035" i="11"/>
  <c r="B1035" i="11"/>
  <c r="C1035" i="11"/>
  <c r="D1035" i="11"/>
  <c r="A1031" i="11"/>
  <c r="B1031" i="11"/>
  <c r="C1031" i="11"/>
  <c r="D1031" i="11"/>
  <c r="A1030" i="11"/>
  <c r="B1030" i="11"/>
  <c r="C1030" i="11"/>
  <c r="D1030" i="11"/>
  <c r="A1063" i="11"/>
  <c r="B1063" i="11"/>
  <c r="C1063" i="11"/>
  <c r="D1063" i="11"/>
  <c r="A1060" i="11"/>
  <c r="B1060" i="11"/>
  <c r="C1060" i="11"/>
  <c r="D1060" i="11"/>
  <c r="A1062" i="11"/>
  <c r="B1062" i="11"/>
  <c r="C1062" i="11"/>
  <c r="D1062" i="11"/>
  <c r="A1061" i="11"/>
  <c r="B1061" i="11"/>
  <c r="C1061" i="11"/>
  <c r="D1061" i="11"/>
  <c r="A1055" i="11"/>
  <c r="B1055" i="11"/>
  <c r="C1055" i="11"/>
  <c r="D1055" i="11"/>
  <c r="A1053" i="11"/>
  <c r="B1053" i="11"/>
  <c r="C1053" i="11"/>
  <c r="D1053" i="11"/>
  <c r="A1058" i="11"/>
  <c r="B1058" i="11"/>
  <c r="C1058" i="11"/>
  <c r="D1058" i="11"/>
  <c r="A1051" i="11"/>
  <c r="B1051" i="11"/>
  <c r="C1051" i="11"/>
  <c r="D1051" i="11"/>
  <c r="A1049" i="11"/>
  <c r="B1049" i="11"/>
  <c r="C1049" i="11"/>
  <c r="D1049" i="11"/>
  <c r="A1059" i="11"/>
  <c r="B1059" i="11"/>
  <c r="C1059" i="11"/>
  <c r="D1059" i="11"/>
  <c r="A1054" i="11"/>
  <c r="B1054" i="11"/>
  <c r="C1054" i="11"/>
  <c r="D1054" i="11"/>
  <c r="A1057" i="11"/>
  <c r="B1057" i="11"/>
  <c r="C1057" i="11"/>
  <c r="D1057" i="11"/>
  <c r="A1056" i="11"/>
  <c r="B1056" i="11"/>
  <c r="C1056" i="11"/>
  <c r="D1056" i="11"/>
  <c r="A1050" i="11"/>
  <c r="B1050" i="11"/>
  <c r="C1050" i="11"/>
  <c r="D1050" i="11"/>
  <c r="A1052" i="11"/>
  <c r="B1052" i="11"/>
  <c r="C1052" i="11"/>
  <c r="D1052" i="11"/>
  <c r="A1048" i="11"/>
  <c r="B1048" i="11"/>
  <c r="C1048" i="11"/>
  <c r="D1048" i="11"/>
  <c r="A1047" i="11"/>
  <c r="B1047" i="11"/>
  <c r="C1047" i="11"/>
  <c r="D1047" i="11"/>
  <c r="A1080" i="11"/>
  <c r="B1080" i="11"/>
  <c r="C1080" i="11"/>
  <c r="D1080" i="11"/>
  <c r="A1078" i="11"/>
  <c r="B1078" i="11"/>
  <c r="C1078" i="11"/>
  <c r="D1078" i="11"/>
  <c r="A1079" i="11"/>
  <c r="B1079" i="11"/>
  <c r="C1079" i="11"/>
  <c r="D1079" i="11"/>
  <c r="A1077" i="11"/>
  <c r="B1077" i="11"/>
  <c r="C1077" i="11"/>
  <c r="D1077" i="11"/>
  <c r="A1072" i="11"/>
  <c r="B1072" i="11"/>
  <c r="C1072" i="11"/>
  <c r="D1072" i="11"/>
  <c r="A1070" i="11"/>
  <c r="B1070" i="11"/>
  <c r="C1070" i="11"/>
  <c r="D1070" i="11"/>
  <c r="A1075" i="11"/>
  <c r="B1075" i="11"/>
  <c r="C1075" i="11"/>
  <c r="D1075" i="11"/>
  <c r="A1067" i="11"/>
  <c r="B1067" i="11"/>
  <c r="C1067" i="11"/>
  <c r="D1067" i="11"/>
  <c r="A1066" i="11"/>
  <c r="B1066" i="11"/>
  <c r="C1066" i="11"/>
  <c r="D1066" i="11"/>
  <c r="A1076" i="11"/>
  <c r="B1076" i="11"/>
  <c r="C1076" i="11"/>
  <c r="D1076" i="11"/>
  <c r="A1071" i="11"/>
  <c r="B1071" i="11"/>
  <c r="C1071" i="11"/>
  <c r="D1071" i="11"/>
  <c r="A1074" i="11"/>
  <c r="B1074" i="11"/>
  <c r="C1074" i="11"/>
  <c r="D1074" i="11"/>
  <c r="A1073" i="11"/>
  <c r="B1073" i="11"/>
  <c r="C1073" i="11"/>
  <c r="D1073" i="11"/>
  <c r="A1068" i="11"/>
  <c r="B1068" i="11"/>
  <c r="C1068" i="11"/>
  <c r="D1068" i="11"/>
  <c r="A1069" i="11"/>
  <c r="B1069" i="11"/>
  <c r="C1069" i="11"/>
  <c r="D1069" i="11"/>
  <c r="A1065" i="11"/>
  <c r="B1065" i="11"/>
  <c r="C1065" i="11"/>
  <c r="D1065" i="11"/>
  <c r="A1064" i="11"/>
  <c r="B1064" i="11"/>
  <c r="C1064" i="11"/>
  <c r="D1064" i="11"/>
  <c r="A1097" i="11"/>
  <c r="B1097" i="11"/>
  <c r="C1097" i="11"/>
  <c r="D1097" i="11"/>
  <c r="A1094" i="11"/>
  <c r="B1094" i="11"/>
  <c r="C1094" i="11"/>
  <c r="D1094" i="11"/>
  <c r="A1095" i="11"/>
  <c r="B1095" i="11"/>
  <c r="C1095" i="11"/>
  <c r="D1095" i="11"/>
  <c r="A1096" i="11"/>
  <c r="B1096" i="11"/>
  <c r="C1096" i="11"/>
  <c r="D1096" i="11"/>
  <c r="A1089" i="11"/>
  <c r="B1089" i="11"/>
  <c r="C1089" i="11"/>
  <c r="D1089" i="11"/>
  <c r="A1087" i="11"/>
  <c r="B1087" i="11"/>
  <c r="C1087" i="11"/>
  <c r="D1087" i="11"/>
  <c r="A1091" i="11"/>
  <c r="B1091" i="11"/>
  <c r="C1091" i="11"/>
  <c r="D1091" i="11"/>
  <c r="A1084" i="11"/>
  <c r="B1084" i="11"/>
  <c r="C1084" i="11"/>
  <c r="D1084" i="11"/>
  <c r="A1083" i="11"/>
  <c r="B1083" i="11"/>
  <c r="C1083" i="11"/>
  <c r="D1083" i="11"/>
  <c r="A1093" i="11"/>
  <c r="B1093" i="11"/>
  <c r="C1093" i="11"/>
  <c r="D1093" i="11"/>
  <c r="A1088" i="11"/>
  <c r="B1088" i="11"/>
  <c r="C1088" i="11"/>
  <c r="D1088" i="11"/>
  <c r="A1092" i="11"/>
  <c r="B1092" i="11"/>
  <c r="C1092" i="11"/>
  <c r="D1092" i="11"/>
  <c r="A1090" i="11"/>
  <c r="B1090" i="11"/>
  <c r="C1090" i="11"/>
  <c r="D1090" i="11"/>
  <c r="A1085" i="11"/>
  <c r="B1085" i="11"/>
  <c r="C1085" i="11"/>
  <c r="D1085" i="11"/>
  <c r="A1086" i="11"/>
  <c r="B1086" i="11"/>
  <c r="C1086" i="11"/>
  <c r="D1086" i="11"/>
  <c r="A1082" i="11"/>
  <c r="B1082" i="11"/>
  <c r="C1082" i="11"/>
  <c r="D1082" i="11"/>
  <c r="A1081" i="11"/>
  <c r="B1081" i="11"/>
  <c r="C1081" i="11"/>
  <c r="D1081" i="11"/>
  <c r="A1114" i="11"/>
  <c r="B1114" i="11"/>
  <c r="C1114" i="11"/>
  <c r="D1114" i="11"/>
  <c r="A1110" i="11"/>
  <c r="B1110" i="11"/>
  <c r="C1110" i="11"/>
  <c r="D1110" i="11"/>
  <c r="A1113" i="11"/>
  <c r="B1113" i="11"/>
  <c r="C1113" i="11"/>
  <c r="D1113" i="11"/>
  <c r="A1112" i="11"/>
  <c r="B1112" i="11"/>
  <c r="C1112" i="11"/>
  <c r="D1112" i="11"/>
  <c r="A1107" i="11"/>
  <c r="B1107" i="11"/>
  <c r="C1107" i="11"/>
  <c r="D1107" i="11"/>
  <c r="A1104" i="11"/>
  <c r="B1104" i="11"/>
  <c r="C1104" i="11"/>
  <c r="D1104" i="11"/>
  <c r="A1108" i="11"/>
  <c r="B1108" i="11"/>
  <c r="C1108" i="11"/>
  <c r="D1108" i="11"/>
  <c r="A1101" i="11"/>
  <c r="B1101" i="11"/>
  <c r="C1101" i="11"/>
  <c r="D1101" i="11"/>
  <c r="A1100" i="11"/>
  <c r="B1100" i="11"/>
  <c r="C1100" i="11"/>
  <c r="D1100" i="11"/>
  <c r="A1111" i="11"/>
  <c r="B1111" i="11"/>
  <c r="C1111" i="11"/>
  <c r="D1111" i="11"/>
  <c r="A1105" i="11"/>
  <c r="B1105" i="11"/>
  <c r="C1105" i="11"/>
  <c r="D1105" i="11"/>
  <c r="A1109" i="11"/>
  <c r="B1109" i="11"/>
  <c r="C1109" i="11"/>
  <c r="D1109" i="11"/>
  <c r="A1106" i="11"/>
  <c r="B1106" i="11"/>
  <c r="C1106" i="11"/>
  <c r="D1106" i="11"/>
  <c r="A1102" i="11"/>
  <c r="B1102" i="11"/>
  <c r="C1102" i="11"/>
  <c r="D1102" i="11"/>
  <c r="A1103" i="11"/>
  <c r="B1103" i="11"/>
  <c r="C1103" i="11"/>
  <c r="D1103" i="11"/>
  <c r="A1098" i="11"/>
  <c r="B1098" i="11"/>
  <c r="C1098" i="11"/>
  <c r="D1098" i="11"/>
  <c r="A1099" i="11"/>
  <c r="B1099" i="11"/>
  <c r="C1099" i="11"/>
  <c r="D1099" i="11"/>
  <c r="A1131" i="11"/>
  <c r="B1131" i="11"/>
  <c r="C1131" i="11"/>
  <c r="D1131" i="11"/>
  <c r="A1127" i="11"/>
  <c r="B1127" i="11"/>
  <c r="C1127" i="11"/>
  <c r="D1127" i="11"/>
  <c r="A1130" i="11"/>
  <c r="B1130" i="11"/>
  <c r="C1130" i="11"/>
  <c r="D1130" i="11"/>
  <c r="A1129" i="11"/>
  <c r="B1129" i="11"/>
  <c r="C1129" i="11"/>
  <c r="D1129" i="11"/>
  <c r="A1124" i="11"/>
  <c r="B1124" i="11"/>
  <c r="C1124" i="11"/>
  <c r="D1124" i="11"/>
  <c r="A1122" i="11"/>
  <c r="B1122" i="11"/>
  <c r="C1122" i="11"/>
  <c r="D1122" i="11"/>
  <c r="A1125" i="11"/>
  <c r="B1125" i="11"/>
  <c r="C1125" i="11"/>
  <c r="D1125" i="11"/>
  <c r="A1118" i="11"/>
  <c r="B1118" i="11"/>
  <c r="C1118" i="11"/>
  <c r="D1118" i="11"/>
  <c r="A1117" i="11"/>
  <c r="B1117" i="11"/>
  <c r="C1117" i="11"/>
  <c r="D1117" i="11"/>
  <c r="A1128" i="11"/>
  <c r="B1128" i="11"/>
  <c r="C1128" i="11"/>
  <c r="D1128" i="11"/>
  <c r="A1121" i="11"/>
  <c r="B1121" i="11"/>
  <c r="C1121" i="11"/>
  <c r="D1121" i="11"/>
  <c r="A1126" i="11"/>
  <c r="B1126" i="11"/>
  <c r="C1126" i="11"/>
  <c r="D1126" i="11"/>
  <c r="A1123" i="11"/>
  <c r="B1123" i="11"/>
  <c r="C1123" i="11"/>
  <c r="D1123" i="11"/>
  <c r="A1119" i="11"/>
  <c r="B1119" i="11"/>
  <c r="C1119" i="11"/>
  <c r="D1119" i="11"/>
  <c r="A1120" i="11"/>
  <c r="B1120" i="11"/>
  <c r="C1120" i="11"/>
  <c r="D1120" i="11"/>
  <c r="A1116" i="11"/>
  <c r="B1116" i="11"/>
  <c r="C1116" i="11"/>
  <c r="D1116" i="11"/>
  <c r="A1115" i="11"/>
  <c r="B1115" i="11"/>
  <c r="C1115" i="11"/>
  <c r="D1115" i="11"/>
  <c r="A1148" i="11"/>
  <c r="B1148" i="11"/>
  <c r="C1148" i="11"/>
  <c r="D1148" i="11"/>
  <c r="A1144" i="11"/>
  <c r="B1144" i="11"/>
  <c r="C1144" i="11"/>
  <c r="D1144" i="11"/>
  <c r="A1147" i="11"/>
  <c r="B1147" i="11"/>
  <c r="C1147" i="11"/>
  <c r="D1147" i="11"/>
  <c r="A1145" i="11"/>
  <c r="B1145" i="11"/>
  <c r="C1145" i="11"/>
  <c r="D1145" i="11"/>
  <c r="A1140" i="11"/>
  <c r="B1140" i="11"/>
  <c r="C1140" i="11"/>
  <c r="D1140" i="11"/>
  <c r="A1138" i="11"/>
  <c r="B1138" i="11"/>
  <c r="C1138" i="11"/>
  <c r="D1138" i="11"/>
  <c r="A1143" i="11"/>
  <c r="B1143" i="11"/>
  <c r="C1143" i="11"/>
  <c r="D1143" i="11"/>
  <c r="A1135" i="11"/>
  <c r="B1135" i="11"/>
  <c r="C1135" i="11"/>
  <c r="D1135" i="11"/>
  <c r="A1134" i="11"/>
  <c r="B1134" i="11"/>
  <c r="C1134" i="11"/>
  <c r="D1134" i="11"/>
  <c r="A1146" i="11"/>
  <c r="B1146" i="11"/>
  <c r="C1146" i="11"/>
  <c r="D1146" i="11"/>
  <c r="A1139" i="11"/>
  <c r="B1139" i="11"/>
  <c r="C1139" i="11"/>
  <c r="D1139" i="11"/>
  <c r="A1142" i="11"/>
  <c r="B1142" i="11"/>
  <c r="C1142" i="11"/>
  <c r="D1142" i="11"/>
  <c r="A1141" i="11"/>
  <c r="B1141" i="11"/>
  <c r="C1141" i="11"/>
  <c r="D1141" i="11"/>
  <c r="A1136" i="11"/>
  <c r="B1136" i="11"/>
  <c r="C1136" i="11"/>
  <c r="D1136" i="11"/>
  <c r="A1137" i="11"/>
  <c r="B1137" i="11"/>
  <c r="C1137" i="11"/>
  <c r="D1137" i="11"/>
  <c r="A1133" i="11"/>
  <c r="B1133" i="11"/>
  <c r="C1133" i="11"/>
  <c r="D1133" i="11"/>
  <c r="A1132" i="11"/>
  <c r="B1132" i="11"/>
  <c r="C1132" i="11"/>
  <c r="D1132" i="11"/>
  <c r="A1164" i="11"/>
  <c r="B1164" i="11"/>
  <c r="C1164" i="11"/>
  <c r="D1164" i="11"/>
  <c r="A1159" i="11"/>
  <c r="B1159" i="11"/>
  <c r="C1159" i="11"/>
  <c r="D1159" i="11"/>
  <c r="A1165" i="11"/>
  <c r="B1165" i="11"/>
  <c r="C1165" i="11"/>
  <c r="D1165" i="11"/>
  <c r="A1162" i="11"/>
  <c r="B1162" i="11"/>
  <c r="C1162" i="11"/>
  <c r="D1162" i="11"/>
  <c r="A1157" i="11"/>
  <c r="B1157" i="11"/>
  <c r="C1157" i="11"/>
  <c r="D1157" i="11"/>
  <c r="A1155" i="11"/>
  <c r="B1155" i="11"/>
  <c r="C1155" i="11"/>
  <c r="D1155" i="11"/>
  <c r="A1161" i="11"/>
  <c r="B1161" i="11"/>
  <c r="C1161" i="11"/>
  <c r="D1161" i="11"/>
  <c r="A1153" i="11"/>
  <c r="B1153" i="11"/>
  <c r="C1153" i="11"/>
  <c r="D1153" i="11"/>
  <c r="A1151" i="11"/>
  <c r="B1151" i="11"/>
  <c r="C1151" i="11"/>
  <c r="D1151" i="11"/>
  <c r="A1163" i="11"/>
  <c r="B1163" i="11"/>
  <c r="C1163" i="11"/>
  <c r="D1163" i="11"/>
  <c r="A1156" i="11"/>
  <c r="B1156" i="11"/>
  <c r="C1156" i="11"/>
  <c r="D1156" i="11"/>
  <c r="A1160" i="11"/>
  <c r="B1160" i="11"/>
  <c r="C1160" i="11"/>
  <c r="D1160" i="11"/>
  <c r="A1158" i="11"/>
  <c r="B1158" i="11"/>
  <c r="C1158" i="11"/>
  <c r="D1158" i="11"/>
  <c r="A1152" i="11"/>
  <c r="B1152" i="11"/>
  <c r="C1152" i="11"/>
  <c r="D1152" i="11"/>
  <c r="A1154" i="11"/>
  <c r="B1154" i="11"/>
  <c r="C1154" i="11"/>
  <c r="D1154" i="11"/>
  <c r="A1149" i="11"/>
  <c r="B1149" i="11"/>
  <c r="C1149" i="11"/>
  <c r="D1149" i="11"/>
  <c r="A1150" i="11"/>
  <c r="B1150" i="11"/>
  <c r="C1150" i="11"/>
  <c r="D1150" i="11"/>
  <c r="A1180" i="11"/>
  <c r="B1180" i="11"/>
  <c r="C1180" i="11"/>
  <c r="D1180" i="11"/>
  <c r="A1176" i="11"/>
  <c r="B1176" i="11"/>
  <c r="C1176" i="11"/>
  <c r="D1176" i="11"/>
  <c r="A1181" i="11"/>
  <c r="B1181" i="11"/>
  <c r="C1181" i="11"/>
  <c r="D1181" i="11"/>
  <c r="A1179" i="11"/>
  <c r="B1179" i="11"/>
  <c r="C1179" i="11"/>
  <c r="D1179" i="11"/>
  <c r="A1174" i="11"/>
  <c r="B1174" i="11"/>
  <c r="C1174" i="11"/>
  <c r="D1174" i="11"/>
  <c r="A1173" i="11"/>
  <c r="B1173" i="11"/>
  <c r="C1173" i="11"/>
  <c r="D1173" i="11"/>
  <c r="A1178" i="11"/>
  <c r="B1178" i="11"/>
  <c r="C1178" i="11"/>
  <c r="D1178" i="11"/>
  <c r="A1169" i="11"/>
  <c r="B1169" i="11"/>
  <c r="C1169" i="11"/>
  <c r="D1169" i="11"/>
  <c r="A1168" i="11"/>
  <c r="B1168" i="11"/>
  <c r="C1168" i="11"/>
  <c r="D1168" i="11"/>
  <c r="A1182" i="11"/>
  <c r="B1182" i="11"/>
  <c r="C1182" i="11"/>
  <c r="D1182" i="11"/>
  <c r="A1172" i="11"/>
  <c r="B1172" i="11"/>
  <c r="C1172" i="11"/>
  <c r="D1172" i="11"/>
  <c r="A1177" i="11"/>
  <c r="B1177" i="11"/>
  <c r="C1177" i="11"/>
  <c r="D1177" i="11"/>
  <c r="A1175" i="11"/>
  <c r="B1175" i="11"/>
  <c r="C1175" i="11"/>
  <c r="D1175" i="11"/>
  <c r="A1170" i="11"/>
  <c r="B1170" i="11"/>
  <c r="C1170" i="11"/>
  <c r="D1170" i="11"/>
  <c r="A1171" i="11"/>
  <c r="B1171" i="11"/>
  <c r="C1171" i="11"/>
  <c r="D1171" i="11"/>
  <c r="A1166" i="11"/>
  <c r="B1166" i="11"/>
  <c r="C1166" i="11"/>
  <c r="D1166" i="11"/>
  <c r="A1167" i="11"/>
  <c r="B1167" i="11"/>
  <c r="C1167" i="11"/>
  <c r="D1167" i="11"/>
  <c r="A1196" i="11"/>
  <c r="B1196" i="11"/>
  <c r="C1196" i="11"/>
  <c r="D1196" i="11"/>
  <c r="A1193" i="11"/>
  <c r="B1193" i="11"/>
  <c r="C1193" i="11"/>
  <c r="D1193" i="11"/>
  <c r="A1197" i="11"/>
  <c r="B1197" i="11"/>
  <c r="C1197" i="11"/>
  <c r="D1197" i="11"/>
  <c r="A1198" i="11"/>
  <c r="B1198" i="11"/>
  <c r="C1198" i="11"/>
  <c r="D1198" i="11"/>
  <c r="A1191" i="11"/>
  <c r="B1191" i="11"/>
  <c r="C1191" i="11"/>
  <c r="D1191" i="11"/>
  <c r="A1189" i="11"/>
  <c r="B1189" i="11"/>
  <c r="C1189" i="11"/>
  <c r="D1189" i="11"/>
  <c r="A1194" i="11"/>
  <c r="B1194" i="11"/>
  <c r="C1194" i="11"/>
  <c r="D1194" i="11"/>
  <c r="A1186" i="11"/>
  <c r="B1186" i="11"/>
  <c r="C1186" i="11"/>
  <c r="D1186" i="11"/>
  <c r="A1185" i="11"/>
  <c r="B1185" i="11"/>
  <c r="C1185" i="11"/>
  <c r="D1185" i="11"/>
  <c r="A1199" i="11"/>
  <c r="B1199" i="11"/>
  <c r="C1199" i="11"/>
  <c r="D1199" i="11"/>
  <c r="A1188" i="11"/>
  <c r="B1188" i="11"/>
  <c r="C1188" i="11"/>
  <c r="D1188" i="11"/>
  <c r="A1195" i="11"/>
  <c r="B1195" i="11"/>
  <c r="C1195" i="11"/>
  <c r="D1195" i="11"/>
  <c r="A1192" i="11"/>
  <c r="B1192" i="11"/>
  <c r="C1192" i="11"/>
  <c r="D1192" i="11"/>
  <c r="A1187" i="11"/>
  <c r="B1187" i="11"/>
  <c r="C1187" i="11"/>
  <c r="D1187" i="11"/>
  <c r="A1190" i="11"/>
  <c r="H1190" i="11" s="1"/>
  <c r="J1190" i="11" s="1"/>
  <c r="B1190" i="11"/>
  <c r="C1190" i="11"/>
  <c r="D1190" i="11"/>
  <c r="A1183" i="11"/>
  <c r="B1183" i="11"/>
  <c r="C1183" i="11"/>
  <c r="G1183" i="11" s="1"/>
  <c r="D1183" i="11"/>
  <c r="A1184" i="11"/>
  <c r="B1184" i="11"/>
  <c r="C1184" i="11"/>
  <c r="D1184" i="11"/>
  <c r="A1211" i="11"/>
  <c r="H1211" i="11" s="1"/>
  <c r="J1211" i="11" s="1"/>
  <c r="B1211" i="11"/>
  <c r="C1211" i="11"/>
  <c r="D1211" i="11"/>
  <c r="A1212" i="11"/>
  <c r="B1212" i="11"/>
  <c r="C1212" i="11"/>
  <c r="G1212" i="11" s="1"/>
  <c r="D1212" i="11"/>
  <c r="A1213" i="11"/>
  <c r="B1213" i="11"/>
  <c r="C1213" i="11"/>
  <c r="D1213" i="11"/>
  <c r="A1214" i="11"/>
  <c r="H1214" i="11" s="1"/>
  <c r="J1214" i="11" s="1"/>
  <c r="B1214" i="11"/>
  <c r="C1214" i="11"/>
  <c r="D1214" i="11"/>
  <c r="A1207" i="11"/>
  <c r="B1207" i="11"/>
  <c r="C1207" i="11"/>
  <c r="G1207" i="11" s="1"/>
  <c r="D1207" i="11"/>
  <c r="A1206" i="11"/>
  <c r="B1206" i="11"/>
  <c r="C1206" i="11"/>
  <c r="D1206" i="11"/>
  <c r="A1209" i="11"/>
  <c r="H1209" i="11" s="1"/>
  <c r="J1209" i="11" s="1"/>
  <c r="B1209" i="11"/>
  <c r="C1209" i="11"/>
  <c r="D1209" i="11"/>
  <c r="A1204" i="11"/>
  <c r="B1204" i="11"/>
  <c r="C1204" i="11"/>
  <c r="G1204" i="11" s="1"/>
  <c r="D1204" i="11"/>
  <c r="A1202" i="11"/>
  <c r="B1202" i="11"/>
  <c r="C1202" i="11"/>
  <c r="D1202" i="11"/>
  <c r="A1215" i="11"/>
  <c r="B1215" i="11"/>
  <c r="C1215" i="11"/>
  <c r="D1215" i="11"/>
  <c r="A1205" i="11"/>
  <c r="B1205" i="11"/>
  <c r="C1205" i="11"/>
  <c r="G1205" i="11" s="1"/>
  <c r="D1205" i="11"/>
  <c r="A1210" i="11"/>
  <c r="B1210" i="11"/>
  <c r="C1210" i="11"/>
  <c r="D1210" i="11"/>
  <c r="A1216" i="11"/>
  <c r="B1216" i="11"/>
  <c r="C1216" i="11"/>
  <c r="D1216" i="11"/>
  <c r="A1203" i="11"/>
  <c r="B1203" i="11"/>
  <c r="C1203" i="11"/>
  <c r="G1203" i="11" s="1"/>
  <c r="D1203" i="11"/>
  <c r="A1208" i="11"/>
  <c r="B1208" i="11"/>
  <c r="C1208" i="11"/>
  <c r="D1208" i="11"/>
  <c r="A1200" i="11"/>
  <c r="B1200" i="11"/>
  <c r="C1200" i="11"/>
  <c r="D1200" i="11"/>
  <c r="A1201" i="11"/>
  <c r="B1201" i="11"/>
  <c r="C1201" i="11"/>
  <c r="G1201" i="11" s="1"/>
  <c r="D1201" i="11"/>
  <c r="A1233" i="11"/>
  <c r="B1233" i="11"/>
  <c r="C1233" i="11"/>
  <c r="D1233" i="11"/>
  <c r="A1229" i="11"/>
  <c r="B1229" i="11"/>
  <c r="C1229" i="11"/>
  <c r="D1229" i="11"/>
  <c r="A1232" i="11"/>
  <c r="B1232" i="11"/>
  <c r="C1232" i="11"/>
  <c r="D1232" i="11"/>
  <c r="A1230" i="11"/>
  <c r="B1230" i="11"/>
  <c r="C1230" i="11"/>
  <c r="D1230" i="11"/>
  <c r="A1225" i="11"/>
  <c r="B1225" i="11"/>
  <c r="C1225" i="11"/>
  <c r="D1225" i="11"/>
  <c r="A1226" i="11"/>
  <c r="B1226" i="11"/>
  <c r="C1226" i="11"/>
  <c r="D1226" i="11"/>
  <c r="A1221" i="11"/>
  <c r="B1221" i="11"/>
  <c r="C1221" i="11"/>
  <c r="D1221" i="11"/>
  <c r="A1220" i="11"/>
  <c r="B1220" i="11"/>
  <c r="C1220" i="11"/>
  <c r="D1220" i="11"/>
  <c r="A1219" i="11"/>
  <c r="B1219" i="11"/>
  <c r="C1219" i="11"/>
  <c r="D1219" i="11"/>
  <c r="A1231" i="11"/>
  <c r="B1231" i="11"/>
  <c r="C1231" i="11"/>
  <c r="D1231" i="11"/>
  <c r="A1227" i="11"/>
  <c r="B1227" i="11"/>
  <c r="C1227" i="11"/>
  <c r="D1227" i="11"/>
  <c r="A1222" i="11"/>
  <c r="B1222" i="11"/>
  <c r="C1222" i="11"/>
  <c r="D1222" i="11"/>
  <c r="A1228" i="11"/>
  <c r="B1228" i="11"/>
  <c r="C1228" i="11"/>
  <c r="D1228" i="11"/>
  <c r="A1223" i="11"/>
  <c r="B1223" i="11"/>
  <c r="C1223" i="11"/>
  <c r="D1223" i="11"/>
  <c r="A1224" i="11"/>
  <c r="B1224" i="11"/>
  <c r="C1224" i="11"/>
  <c r="D1224" i="11"/>
  <c r="A1217" i="11"/>
  <c r="B1217" i="11"/>
  <c r="C1217" i="11"/>
  <c r="D1217" i="11"/>
  <c r="A1218" i="11"/>
  <c r="B1218" i="11"/>
  <c r="C1218" i="11"/>
  <c r="D1218" i="11"/>
  <c r="A1250" i="11"/>
  <c r="B1250" i="11"/>
  <c r="C1250" i="11"/>
  <c r="D1250" i="11"/>
  <c r="A1247" i="11"/>
  <c r="B1247" i="11"/>
  <c r="C1247" i="11"/>
  <c r="D1247" i="11"/>
  <c r="A1249" i="11"/>
  <c r="B1249" i="11"/>
  <c r="C1249" i="11"/>
  <c r="D1249" i="11"/>
  <c r="A1246" i="11"/>
  <c r="B1246" i="11"/>
  <c r="C1246" i="11"/>
  <c r="D1246" i="11"/>
  <c r="A1241" i="11"/>
  <c r="B1241" i="11"/>
  <c r="C1241" i="11"/>
  <c r="D1241" i="11"/>
  <c r="A1242" i="11"/>
  <c r="B1242" i="11"/>
  <c r="C1242" i="11"/>
  <c r="D1242" i="11"/>
  <c r="A1245" i="11"/>
  <c r="B1245" i="11"/>
  <c r="C1245" i="11"/>
  <c r="D1245" i="11"/>
  <c r="A1237" i="11"/>
  <c r="B1237" i="11"/>
  <c r="C1237" i="11"/>
  <c r="D1237" i="11"/>
  <c r="A1235" i="11"/>
  <c r="B1235" i="11"/>
  <c r="C1235" i="11"/>
  <c r="D1235" i="11"/>
  <c r="A1248" i="11"/>
  <c r="B1248" i="11"/>
  <c r="C1248" i="11"/>
  <c r="D1248" i="11"/>
  <c r="A1244" i="11"/>
  <c r="B1244" i="11"/>
  <c r="C1244" i="11"/>
  <c r="D1244" i="11"/>
  <c r="A1238" i="11"/>
  <c r="B1238" i="11"/>
  <c r="C1238" i="11"/>
  <c r="D1238" i="11"/>
  <c r="A1243" i="11"/>
  <c r="B1243" i="11"/>
  <c r="C1243" i="11"/>
  <c r="D1243" i="11"/>
  <c r="A1239" i="11"/>
  <c r="B1239" i="11"/>
  <c r="C1239" i="11"/>
  <c r="D1239" i="11"/>
  <c r="A1240" i="11"/>
  <c r="B1240" i="11"/>
  <c r="C1240" i="11"/>
  <c r="D1240" i="11"/>
  <c r="A1234" i="11"/>
  <c r="B1234" i="11"/>
  <c r="C1234" i="11"/>
  <c r="D1234" i="11"/>
  <c r="A1236" i="11"/>
  <c r="B1236" i="11"/>
  <c r="C1236" i="11"/>
  <c r="D1236" i="11"/>
  <c r="A1267" i="11"/>
  <c r="B1267" i="11"/>
  <c r="C1267" i="11"/>
  <c r="D1267" i="11"/>
  <c r="A1262" i="11"/>
  <c r="B1262" i="11"/>
  <c r="C1262" i="11"/>
  <c r="D1262" i="11"/>
  <c r="A1265" i="11"/>
  <c r="B1265" i="11"/>
  <c r="C1265" i="11"/>
  <c r="D1265" i="11"/>
  <c r="A1264" i="11"/>
  <c r="B1264" i="11"/>
  <c r="C1264" i="11"/>
  <c r="D1264" i="11"/>
  <c r="A1258" i="11"/>
  <c r="B1258" i="11"/>
  <c r="C1258" i="11"/>
  <c r="D1258" i="11"/>
  <c r="A1257" i="11"/>
  <c r="B1257" i="11"/>
  <c r="C1257" i="11"/>
  <c r="D1257" i="11"/>
  <c r="A1263" i="11"/>
  <c r="B1263" i="11"/>
  <c r="C1263" i="11"/>
  <c r="D1263" i="11"/>
  <c r="A1254" i="11"/>
  <c r="B1254" i="11"/>
  <c r="C1254" i="11"/>
  <c r="D1254" i="11"/>
  <c r="A1253" i="11"/>
  <c r="B1253" i="11"/>
  <c r="C1253" i="11"/>
  <c r="D1253" i="11"/>
  <c r="A1266" i="11"/>
  <c r="B1266" i="11"/>
  <c r="C1266" i="11"/>
  <c r="D1266" i="11"/>
  <c r="A1259" i="11"/>
  <c r="B1259" i="11"/>
  <c r="C1259" i="11"/>
  <c r="D1259" i="11"/>
  <c r="A1261" i="11"/>
  <c r="B1261" i="11"/>
  <c r="C1261" i="11"/>
  <c r="D1261" i="11"/>
  <c r="A1260" i="11"/>
  <c r="B1260" i="11"/>
  <c r="C1260" i="11"/>
  <c r="D1260" i="11"/>
  <c r="A1255" i="11"/>
  <c r="B1255" i="11"/>
  <c r="C1255" i="11"/>
  <c r="D1255" i="11"/>
  <c r="A1256" i="11"/>
  <c r="B1256" i="11"/>
  <c r="C1256" i="11"/>
  <c r="D1256" i="11"/>
  <c r="A1252" i="11"/>
  <c r="B1252" i="11"/>
  <c r="C1252" i="11"/>
  <c r="D1252" i="11"/>
  <c r="A1251" i="11"/>
  <c r="B1251" i="11"/>
  <c r="C1251" i="11"/>
  <c r="D1251" i="11"/>
  <c r="E997" i="11"/>
  <c r="G1012" i="11"/>
  <c r="G966" i="11"/>
  <c r="E970" i="11"/>
  <c r="E974" i="11"/>
  <c r="G970" i="11"/>
  <c r="G975" i="11"/>
  <c r="E966" i="11"/>
  <c r="E967" i="11"/>
  <c r="E965" i="11"/>
  <c r="G974" i="11"/>
  <c r="E962" i="11"/>
  <c r="E992" i="11"/>
  <c r="E982" i="11"/>
  <c r="G985" i="11"/>
  <c r="E984" i="11"/>
  <c r="G984" i="11"/>
  <c r="E986" i="11"/>
  <c r="G991" i="11"/>
  <c r="G990" i="11"/>
  <c r="E990" i="11"/>
  <c r="E1012" i="11"/>
  <c r="G997" i="11"/>
  <c r="E1009" i="11"/>
  <c r="G1005" i="11"/>
  <c r="G1006" i="11"/>
  <c r="G1001" i="11"/>
  <c r="G1009" i="11"/>
  <c r="E1007" i="11"/>
  <c r="E1005" i="11"/>
  <c r="D978" i="11"/>
  <c r="C978" i="11"/>
  <c r="G962" i="11" s="1"/>
  <c r="B978" i="11"/>
  <c r="A978" i="11"/>
  <c r="H1184" i="11" s="1"/>
  <c r="J1184" i="11" s="1"/>
  <c r="E1240" i="11"/>
  <c r="E1001" i="11" l="1"/>
  <c r="G1007" i="11"/>
  <c r="E1002" i="11"/>
  <c r="E991" i="11"/>
  <c r="E971" i="11"/>
  <c r="E975" i="11"/>
  <c r="G1192" i="11"/>
  <c r="G1199" i="11"/>
  <c r="G1194" i="11"/>
  <c r="G1198" i="11"/>
  <c r="G1196" i="11"/>
  <c r="G1171" i="11"/>
  <c r="G1177" i="11"/>
  <c r="G1168" i="11"/>
  <c r="G1173" i="11"/>
  <c r="G1181" i="11"/>
  <c r="E1152" i="11"/>
  <c r="G996" i="11"/>
  <c r="G1000" i="11"/>
  <c r="G999" i="11"/>
  <c r="G1003" i="11"/>
  <c r="G1008" i="11"/>
  <c r="G980" i="11"/>
  <c r="G988" i="11"/>
  <c r="E989" i="11"/>
  <c r="E995" i="11"/>
  <c r="G973" i="11"/>
  <c r="G1208" i="11"/>
  <c r="G1210" i="11"/>
  <c r="G1191" i="11"/>
  <c r="G1193" i="11"/>
  <c r="G1166" i="11"/>
  <c r="G1179" i="11"/>
  <c r="G1200" i="11"/>
  <c r="G1216" i="11"/>
  <c r="G1215" i="11"/>
  <c r="G1209" i="11"/>
  <c r="G1214" i="11"/>
  <c r="G1211" i="11"/>
  <c r="G1189" i="11"/>
  <c r="G1172" i="11"/>
  <c r="G1176" i="11"/>
  <c r="H1207" i="11"/>
  <c r="H1177" i="11"/>
  <c r="J1177" i="11" s="1"/>
  <c r="E1003" i="11"/>
  <c r="E1238" i="11"/>
  <c r="H1194" i="11"/>
  <c r="J1194" i="11" s="1"/>
  <c r="H1213" i="11"/>
  <c r="G1190" i="11"/>
  <c r="G1195" i="11"/>
  <c r="G1185" i="11"/>
  <c r="G1197" i="11"/>
  <c r="G1167" i="11"/>
  <c r="G1170" i="11"/>
  <c r="G1169" i="11"/>
  <c r="G1174" i="11"/>
  <c r="H1212" i="11"/>
  <c r="J1212" i="11" s="1"/>
  <c r="H1208" i="11"/>
  <c r="J1208" i="11" s="1"/>
  <c r="E973" i="11"/>
  <c r="H1172" i="11"/>
  <c r="J1172" i="11" s="1"/>
  <c r="H1189" i="11"/>
  <c r="J1189" i="11" s="1"/>
  <c r="E1261" i="11"/>
  <c r="G1202" i="11"/>
  <c r="G1206" i="11"/>
  <c r="G1213" i="11"/>
  <c r="G1184" i="11"/>
  <c r="G1187" i="11"/>
  <c r="G1188" i="11"/>
  <c r="G1186" i="11"/>
  <c r="G1175" i="11"/>
  <c r="H1204" i="11"/>
  <c r="H1196" i="11"/>
  <c r="J1196" i="11" s="1"/>
  <c r="H1181" i="11"/>
  <c r="J1181" i="11" s="1"/>
  <c r="G1180" i="11"/>
  <c r="H1203" i="11"/>
  <c r="J1203" i="11" s="1"/>
  <c r="H1188" i="11"/>
  <c r="H1193" i="11"/>
  <c r="J1193" i="11" s="1"/>
  <c r="H1166" i="11"/>
  <c r="J1166" i="11" s="1"/>
  <c r="L1166" i="11" s="1"/>
  <c r="H1182" i="11"/>
  <c r="H1178" i="11"/>
  <c r="H1179" i="11"/>
  <c r="H1180" i="11"/>
  <c r="J1180" i="11" s="1"/>
  <c r="H1201" i="11"/>
  <c r="J1201" i="11" s="1"/>
  <c r="H1192" i="11"/>
  <c r="J1192" i="11" s="1"/>
  <c r="J1204" i="11"/>
  <c r="J1207" i="11"/>
  <c r="E1000" i="11"/>
  <c r="E980" i="11"/>
  <c r="E993" i="11"/>
  <c r="E964" i="11"/>
  <c r="E968" i="11"/>
  <c r="E977" i="11"/>
  <c r="H1206" i="11"/>
  <c r="H1199" i="11"/>
  <c r="J1199" i="11" s="1"/>
  <c r="H1191" i="11"/>
  <c r="H1215" i="11"/>
  <c r="J1215" i="11" s="1"/>
  <c r="H1185" i="11"/>
  <c r="J1185" i="11" s="1"/>
  <c r="H1197" i="11"/>
  <c r="J1197" i="11" s="1"/>
  <c r="H1170" i="11"/>
  <c r="J1170" i="11" s="1"/>
  <c r="H1176" i="11"/>
  <c r="J1176" i="11" s="1"/>
  <c r="I1202" i="11"/>
  <c r="K1202" i="11" s="1"/>
  <c r="H1202" i="11"/>
  <c r="J1202" i="11" s="1"/>
  <c r="H1198" i="11"/>
  <c r="J1198" i="11" s="1"/>
  <c r="H1171" i="11"/>
  <c r="J1171" i="11" s="1"/>
  <c r="H1187" i="11"/>
  <c r="J1187" i="11" s="1"/>
  <c r="H1200" i="11"/>
  <c r="J1200" i="11" s="1"/>
  <c r="H1216" i="11"/>
  <c r="J1216" i="11" s="1"/>
  <c r="H1195" i="11"/>
  <c r="J1195" i="11" s="1"/>
  <c r="H1167" i="11"/>
  <c r="J1167" i="11" s="1"/>
  <c r="H1169" i="11"/>
  <c r="J1169" i="11" s="1"/>
  <c r="H1174" i="11"/>
  <c r="J1174" i="11" s="1"/>
  <c r="H1168" i="11"/>
  <c r="J1168" i="11" s="1"/>
  <c r="H1183" i="11"/>
  <c r="J1183" i="11" s="1"/>
  <c r="L1183" i="11" s="1"/>
  <c r="H1186" i="11"/>
  <c r="J1186" i="11" s="1"/>
  <c r="H1173" i="11"/>
  <c r="J1173" i="11" s="1"/>
  <c r="J1206" i="11"/>
  <c r="J1213" i="11"/>
  <c r="J1188" i="11"/>
  <c r="J1191" i="11"/>
  <c r="J1182" i="11"/>
  <c r="G1182" i="11"/>
  <c r="J1178" i="11"/>
  <c r="J1179" i="11"/>
  <c r="G1004" i="11"/>
  <c r="G998" i="11"/>
  <c r="G1011" i="11"/>
  <c r="E1011" i="11"/>
  <c r="G995" i="11"/>
  <c r="G979" i="11"/>
  <c r="G992" i="11"/>
  <c r="E981" i="11"/>
  <c r="G981" i="11"/>
  <c r="G983" i="11"/>
  <c r="G977" i="11"/>
  <c r="G971" i="11"/>
  <c r="E972" i="11"/>
  <c r="G972" i="11"/>
  <c r="I1215" i="11"/>
  <c r="K1215" i="11" s="1"/>
  <c r="H1210" i="11"/>
  <c r="J1210" i="11" s="1"/>
  <c r="H1175" i="11"/>
  <c r="J1175" i="11" s="1"/>
  <c r="G1178" i="11"/>
  <c r="H1205" i="11"/>
  <c r="J1205" i="11" s="1"/>
  <c r="G978" i="11"/>
  <c r="I1186" i="11"/>
  <c r="K1186" i="11" s="1"/>
  <c r="I1195" i="11"/>
  <c r="K1195" i="11" s="1"/>
  <c r="I1184" i="11"/>
  <c r="K1184" i="11" s="1"/>
  <c r="I1193" i="11"/>
  <c r="K1193" i="11" s="1"/>
  <c r="I1185" i="11"/>
  <c r="K1185" i="11" s="1"/>
  <c r="I1198" i="11"/>
  <c r="K1198" i="11" s="1"/>
  <c r="I1197" i="11"/>
  <c r="K1197" i="11" s="1"/>
  <c r="I1188" i="11"/>
  <c r="K1188" i="11" s="1"/>
  <c r="I1203" i="11"/>
  <c r="K1203" i="11" s="1"/>
  <c r="I1205" i="11"/>
  <c r="K1205" i="11" s="1"/>
  <c r="I1204" i="11"/>
  <c r="K1204" i="11" s="1"/>
  <c r="I1207" i="11"/>
  <c r="K1207" i="11" s="1"/>
  <c r="I1212" i="11"/>
  <c r="K1212" i="11" s="1"/>
  <c r="I1190" i="11"/>
  <c r="K1190" i="11" s="1"/>
  <c r="I1208" i="11"/>
  <c r="K1208" i="11" s="1"/>
  <c r="I1183" i="11"/>
  <c r="K1183" i="11" s="1"/>
  <c r="M1183" i="11" s="1"/>
  <c r="O1183" i="11" s="1"/>
  <c r="I1170" i="11"/>
  <c r="K1170" i="11" s="1"/>
  <c r="I1173" i="11"/>
  <c r="K1173" i="11" s="1"/>
  <c r="I1181" i="11"/>
  <c r="K1181" i="11" s="1"/>
  <c r="I1177" i="11"/>
  <c r="K1177" i="11" s="1"/>
  <c r="I1172" i="11"/>
  <c r="K1172" i="11" s="1"/>
  <c r="I1167" i="11"/>
  <c r="K1167" i="11" s="1"/>
  <c r="I1171" i="11"/>
  <c r="K1171" i="11" s="1"/>
  <c r="I1182" i="11"/>
  <c r="K1182" i="11" s="1"/>
  <c r="I1179" i="11"/>
  <c r="K1179" i="11" s="1"/>
  <c r="I1178" i="11"/>
  <c r="K1178" i="11" s="1"/>
  <c r="I1169" i="11"/>
  <c r="K1169" i="11" s="1"/>
  <c r="I1166" i="11"/>
  <c r="K1166" i="11" s="1"/>
  <c r="M1166" i="11" s="1"/>
  <c r="I1175" i="11"/>
  <c r="K1175" i="11" s="1"/>
  <c r="I1174" i="11"/>
  <c r="K1174" i="11" s="1"/>
  <c r="I1180" i="11"/>
  <c r="K1180" i="11" s="1"/>
  <c r="I1176" i="11"/>
  <c r="K1176" i="11" s="1"/>
  <c r="I1168" i="11"/>
  <c r="K1168" i="11" s="1"/>
  <c r="E987" i="11"/>
  <c r="E963" i="11"/>
  <c r="E983" i="11"/>
  <c r="E1006" i="11"/>
  <c r="E976" i="11"/>
  <c r="E998" i="11"/>
  <c r="E979" i="11"/>
  <c r="G967" i="11"/>
  <c r="E1004" i="11"/>
  <c r="E988" i="11"/>
  <c r="E985" i="11"/>
  <c r="E996" i="11"/>
  <c r="G989" i="11"/>
  <c r="G1010" i="11"/>
  <c r="G994" i="11"/>
  <c r="G982" i="11"/>
  <c r="G976" i="11"/>
  <c r="G965" i="11"/>
  <c r="E978" i="11"/>
  <c r="G993" i="11"/>
  <c r="G987" i="11"/>
  <c r="G969" i="11"/>
  <c r="G964" i="11"/>
  <c r="G1002" i="11"/>
  <c r="E1008" i="11"/>
  <c r="G986" i="11"/>
  <c r="G963" i="11"/>
  <c r="E1010" i="11"/>
  <c r="E994" i="11"/>
  <c r="E969" i="11"/>
  <c r="G968" i="11"/>
  <c r="E1263" i="11"/>
  <c r="E1202" i="11"/>
  <c r="E1192" i="11"/>
  <c r="E1256" i="11"/>
  <c r="E1253" i="11"/>
  <c r="E1200" i="11"/>
  <c r="E1207" i="11"/>
  <c r="E1151" i="11"/>
  <c r="E1235" i="11"/>
  <c r="E1205" i="11"/>
  <c r="E1154" i="11"/>
  <c r="E1156" i="11"/>
  <c r="E1191" i="11"/>
  <c r="E1251" i="11"/>
  <c r="E1255" i="11"/>
  <c r="E1259" i="11"/>
  <c r="E1254" i="11"/>
  <c r="E1264" i="11"/>
  <c r="E1208" i="11"/>
  <c r="E1216" i="11"/>
  <c r="E1215" i="11"/>
  <c r="E1150" i="11"/>
  <c r="E1193" i="11"/>
  <c r="E1183" i="11"/>
  <c r="E1158" i="11"/>
  <c r="E1163" i="11"/>
  <c r="E1252" i="11"/>
  <c r="E1266" i="11"/>
  <c r="E1201" i="11"/>
  <c r="E1267" i="11"/>
  <c r="E1210" i="11"/>
  <c r="E1212" i="11"/>
  <c r="E1199" i="11"/>
  <c r="E1160" i="11"/>
  <c r="E1194" i="11"/>
  <c r="E1260" i="11"/>
  <c r="E1242" i="11"/>
  <c r="E1149" i="11"/>
  <c r="E1203" i="11"/>
  <c r="E1249" i="11"/>
  <c r="E1204" i="11"/>
  <c r="C22" i="12"/>
  <c r="C22" i="14"/>
  <c r="E6" i="15"/>
  <c r="A1194" i="19"/>
  <c r="B1194" i="19"/>
  <c r="A1195" i="19"/>
  <c r="B1195" i="19"/>
  <c r="A1196" i="19"/>
  <c r="B1196" i="19"/>
  <c r="A1197" i="19"/>
  <c r="B1197" i="19"/>
  <c r="A1198" i="19"/>
  <c r="B1198" i="19"/>
  <c r="A1199" i="19"/>
  <c r="B1199" i="19"/>
  <c r="A1200" i="19"/>
  <c r="B1200" i="19"/>
  <c r="A1201" i="19"/>
  <c r="B1201" i="19"/>
  <c r="A1202" i="19"/>
  <c r="B1202" i="19"/>
  <c r="C1202" i="19" s="1"/>
  <c r="A1203" i="19"/>
  <c r="B1203" i="19"/>
  <c r="A1204" i="19"/>
  <c r="B1204" i="19"/>
  <c r="A1205" i="19"/>
  <c r="B1205" i="19"/>
  <c r="A1206" i="19"/>
  <c r="B1206" i="19"/>
  <c r="A1178" i="19"/>
  <c r="B1178" i="19"/>
  <c r="A1179" i="19"/>
  <c r="B1179" i="19"/>
  <c r="A1180" i="19"/>
  <c r="B1180" i="19"/>
  <c r="A1181" i="19"/>
  <c r="B1181" i="19"/>
  <c r="A1182" i="19"/>
  <c r="B1182" i="19"/>
  <c r="A1183" i="19"/>
  <c r="B1183" i="19"/>
  <c r="A1184" i="19"/>
  <c r="B1184" i="19"/>
  <c r="A1185" i="19"/>
  <c r="B1185" i="19"/>
  <c r="A1186" i="19"/>
  <c r="B1186" i="19"/>
  <c r="A1187" i="19"/>
  <c r="B1187" i="19"/>
  <c r="A1188" i="19"/>
  <c r="B1188" i="19"/>
  <c r="A1189" i="19"/>
  <c r="B1189" i="19"/>
  <c r="A1190" i="19"/>
  <c r="B1190" i="19"/>
  <c r="A1191" i="19"/>
  <c r="B1191" i="19"/>
  <c r="A1192" i="19"/>
  <c r="B1192" i="19"/>
  <c r="A1193" i="19"/>
  <c r="B1193" i="19"/>
  <c r="A1155" i="19"/>
  <c r="B1155" i="19"/>
  <c r="C1155" i="19" s="1"/>
  <c r="A1156" i="19"/>
  <c r="B1156" i="19"/>
  <c r="A1157" i="19"/>
  <c r="B1157" i="19"/>
  <c r="A1158" i="19"/>
  <c r="B1158" i="19"/>
  <c r="A1159" i="19"/>
  <c r="B1159" i="19"/>
  <c r="C1159" i="19" s="1"/>
  <c r="A1160" i="19"/>
  <c r="B1160" i="19"/>
  <c r="A1161" i="19"/>
  <c r="B1161" i="19"/>
  <c r="A1162" i="19"/>
  <c r="B1162" i="19"/>
  <c r="A1163" i="19"/>
  <c r="B1163" i="19"/>
  <c r="A1164" i="19"/>
  <c r="B1164" i="19"/>
  <c r="A1165" i="19"/>
  <c r="B1165" i="19"/>
  <c r="C1165" i="19" s="1"/>
  <c r="A1166" i="19"/>
  <c r="B1166" i="19"/>
  <c r="A1167" i="19"/>
  <c r="B1167" i="19"/>
  <c r="C1167" i="19" s="1"/>
  <c r="A1168" i="19"/>
  <c r="B1168" i="19"/>
  <c r="A1169" i="19"/>
  <c r="B1169" i="19"/>
  <c r="A1170" i="19"/>
  <c r="B1170" i="19"/>
  <c r="A1171" i="19"/>
  <c r="B1171" i="19"/>
  <c r="C1171" i="19" s="1"/>
  <c r="A1172" i="19"/>
  <c r="B1172" i="19"/>
  <c r="A1173" i="19"/>
  <c r="B1173" i="19"/>
  <c r="A1174" i="19"/>
  <c r="B1174" i="19"/>
  <c r="A1175" i="19"/>
  <c r="B1175" i="19"/>
  <c r="A1176" i="19"/>
  <c r="B1176" i="19"/>
  <c r="A1177" i="19"/>
  <c r="B1177" i="19"/>
  <c r="C1177" i="19" s="1"/>
  <c r="I1189" i="11" l="1"/>
  <c r="K1189" i="11" s="1"/>
  <c r="I1200" i="11"/>
  <c r="K1200" i="11" s="1"/>
  <c r="I1216" i="11"/>
  <c r="K1216" i="11" s="1"/>
  <c r="I1199" i="11"/>
  <c r="K1199" i="11" s="1"/>
  <c r="I1196" i="11"/>
  <c r="K1196" i="11" s="1"/>
  <c r="I1194" i="11"/>
  <c r="K1194" i="11" s="1"/>
  <c r="I1213" i="11"/>
  <c r="K1213" i="11" s="1"/>
  <c r="I1201" i="11"/>
  <c r="K1201" i="11" s="1"/>
  <c r="I1206" i="11"/>
  <c r="K1206" i="11" s="1"/>
  <c r="I1210" i="11"/>
  <c r="K1210" i="11" s="1"/>
  <c r="I1191" i="11"/>
  <c r="K1191" i="11" s="1"/>
  <c r="I1187" i="11"/>
  <c r="K1187" i="11" s="1"/>
  <c r="I1209" i="11"/>
  <c r="K1209" i="11" s="1"/>
  <c r="I1211" i="11"/>
  <c r="K1211" i="11" s="1"/>
  <c r="I1192" i="11"/>
  <c r="K1192" i="11" s="1"/>
  <c r="I1214" i="11"/>
  <c r="K1214" i="11" s="1"/>
  <c r="N1166" i="11"/>
  <c r="L1167" i="11"/>
  <c r="O1166" i="11"/>
  <c r="N1183" i="11"/>
  <c r="C1196" i="19"/>
  <c r="D1166" i="19"/>
  <c r="C1193" i="19"/>
  <c r="C1187" i="19"/>
  <c r="C1181" i="19"/>
  <c r="C1178" i="19"/>
  <c r="D1198" i="19"/>
  <c r="C1194" i="19"/>
  <c r="D1168" i="19"/>
  <c r="D1156" i="19"/>
  <c r="C1189" i="19"/>
  <c r="C1183" i="19"/>
  <c r="C1180" i="19"/>
  <c r="D1194" i="19"/>
  <c r="G1194" i="19" s="1"/>
  <c r="C1191" i="19"/>
  <c r="C1185" i="19"/>
  <c r="C1179" i="19"/>
  <c r="C1205" i="19"/>
  <c r="C1169" i="19"/>
  <c r="C1157" i="19"/>
  <c r="D1196" i="19"/>
  <c r="G1196" i="19" s="1"/>
  <c r="D1162" i="19"/>
  <c r="C1175" i="19"/>
  <c r="C1163" i="19"/>
  <c r="D1193" i="19"/>
  <c r="G1193" i="19" s="1"/>
  <c r="D1191" i="19"/>
  <c r="D1189" i="19"/>
  <c r="G1189" i="19" s="1"/>
  <c r="D1187" i="19"/>
  <c r="G1187" i="19" s="1"/>
  <c r="D1185" i="19"/>
  <c r="D1183" i="19"/>
  <c r="G1183" i="19" s="1"/>
  <c r="D1181" i="19"/>
  <c r="G1181" i="19" s="1"/>
  <c r="D1179" i="19"/>
  <c r="G1179" i="19" s="1"/>
  <c r="C1203" i="19"/>
  <c r="C1200" i="19"/>
  <c r="C1198" i="19"/>
  <c r="G1198" i="19" s="1"/>
  <c r="D1195" i="19"/>
  <c r="C1204" i="19"/>
  <c r="D1170" i="19"/>
  <c r="D1160" i="19"/>
  <c r="C1192" i="19"/>
  <c r="D1158" i="19"/>
  <c r="D1172" i="19"/>
  <c r="C1190" i="19"/>
  <c r="C1188" i="19"/>
  <c r="C1186" i="19"/>
  <c r="C1184" i="19"/>
  <c r="C1182" i="19"/>
  <c r="D1174" i="19"/>
  <c r="C1199" i="19"/>
  <c r="D1176" i="19"/>
  <c r="C1173" i="19"/>
  <c r="D1164" i="19"/>
  <c r="C1161" i="19"/>
  <c r="C1201" i="19"/>
  <c r="D1197" i="19"/>
  <c r="D1205" i="19"/>
  <c r="D1203" i="19"/>
  <c r="D1201" i="19"/>
  <c r="D1199" i="19"/>
  <c r="C1197" i="19"/>
  <c r="C1195" i="19"/>
  <c r="D1204" i="19"/>
  <c r="G1204" i="19" s="1"/>
  <c r="D1202" i="19"/>
  <c r="G1202" i="19" s="1"/>
  <c r="D1200" i="19"/>
  <c r="G1200" i="19" s="1"/>
  <c r="D1192" i="19"/>
  <c r="D1190" i="19"/>
  <c r="G1190" i="19" s="1"/>
  <c r="D1188" i="19"/>
  <c r="G1188" i="19" s="1"/>
  <c r="D1186" i="19"/>
  <c r="D1184" i="19"/>
  <c r="D1182" i="19"/>
  <c r="G1182" i="19" s="1"/>
  <c r="D1180" i="19"/>
  <c r="G1180" i="19" s="1"/>
  <c r="D1178" i="19"/>
  <c r="G1178" i="19" s="1"/>
  <c r="C1176" i="19"/>
  <c r="G1176" i="19" s="1"/>
  <c r="C1174" i="19"/>
  <c r="C1172" i="19"/>
  <c r="C1170" i="19"/>
  <c r="G1170" i="19" s="1"/>
  <c r="C1168" i="19"/>
  <c r="G1168" i="19" s="1"/>
  <c r="C1166" i="19"/>
  <c r="G1166" i="19" s="1"/>
  <c r="C1164" i="19"/>
  <c r="C1162" i="19"/>
  <c r="C1160" i="19"/>
  <c r="G1160" i="19" s="1"/>
  <c r="C1158" i="19"/>
  <c r="G1158" i="19" s="1"/>
  <c r="C1156" i="19"/>
  <c r="D1177" i="19"/>
  <c r="G1177" i="19" s="1"/>
  <c r="D1175" i="19"/>
  <c r="G1175" i="19" s="1"/>
  <c r="D1173" i="19"/>
  <c r="D1167" i="19"/>
  <c r="G1167" i="19" s="1"/>
  <c r="D1165" i="19"/>
  <c r="G1165" i="19" s="1"/>
  <c r="D1163" i="19"/>
  <c r="D1161" i="19"/>
  <c r="G1161" i="19" s="1"/>
  <c r="D1159" i="19"/>
  <c r="G1159" i="19" s="1"/>
  <c r="D1157" i="19"/>
  <c r="G1157" i="19" s="1"/>
  <c r="D1155" i="19"/>
  <c r="G1155" i="19" s="1"/>
  <c r="D1171" i="19"/>
  <c r="G1171" i="19" s="1"/>
  <c r="D1169" i="19"/>
  <c r="G1169" i="19" s="1"/>
  <c r="D22" i="14"/>
  <c r="E22" i="14" s="1"/>
  <c r="F22" i="14" s="1"/>
  <c r="G22" i="14" s="1"/>
  <c r="H22" i="14" s="1"/>
  <c r="I22" i="14" s="1"/>
  <c r="J22" i="14" s="1"/>
  <c r="K22" i="14" s="1"/>
  <c r="L22" i="14" s="1"/>
  <c r="M22" i="14" s="1"/>
  <c r="N22" i="14" s="1"/>
  <c r="O22" i="14" s="1"/>
  <c r="P22" i="14" s="1"/>
  <c r="Q22" i="14" s="1"/>
  <c r="R22" i="14" s="1"/>
  <c r="S22" i="14" s="1"/>
  <c r="T22" i="14" s="1"/>
  <c r="U22" i="14" s="1"/>
  <c r="V22" i="14" s="1"/>
  <c r="W22" i="14" s="1"/>
  <c r="X22" i="14" s="1"/>
  <c r="Y22" i="14" s="1"/>
  <c r="Z22" i="14" s="1"/>
  <c r="AA22" i="14" s="1"/>
  <c r="AB22" i="14" s="1"/>
  <c r="AC22" i="14" s="1"/>
  <c r="AD22" i="14" s="1"/>
  <c r="AE22" i="14" s="1"/>
  <c r="AF22" i="14" s="1"/>
  <c r="AG22" i="14" s="1"/>
  <c r="AH22" i="14" s="1"/>
  <c r="AI22" i="14" s="1"/>
  <c r="AJ22" i="14" s="1"/>
  <c r="AK22" i="14" s="1"/>
  <c r="AL22" i="14" s="1"/>
  <c r="AM22" i="14" s="1"/>
  <c r="AN22" i="14" s="1"/>
  <c r="AO22" i="14" s="1"/>
  <c r="AP22" i="14" s="1"/>
  <c r="AQ22" i="14" s="1"/>
  <c r="AR22" i="14" s="1"/>
  <c r="AS22" i="14" s="1"/>
  <c r="AT22" i="14" s="1"/>
  <c r="AU22" i="14" s="1"/>
  <c r="AV22" i="14" s="1"/>
  <c r="AW22" i="14" s="1"/>
  <c r="AX22" i="14" s="1"/>
  <c r="AY22" i="14" s="1"/>
  <c r="AZ22" i="14" s="1"/>
  <c r="BA22" i="14" s="1"/>
  <c r="BB22" i="14" s="1"/>
  <c r="BC22" i="14" s="1"/>
  <c r="BD22" i="14" s="1"/>
  <c r="BE22" i="14" s="1"/>
  <c r="BF22" i="14" s="1"/>
  <c r="BG22" i="14" s="1"/>
  <c r="BH22" i="14" s="1"/>
  <c r="G1199" i="19" l="1"/>
  <c r="G1191" i="19"/>
  <c r="M1167" i="11"/>
  <c r="O1167" i="11" s="1"/>
  <c r="G1163" i="19"/>
  <c r="G1172" i="19"/>
  <c r="G1174" i="19"/>
  <c r="G1205" i="19"/>
  <c r="G1195" i="19"/>
  <c r="G1197" i="19"/>
  <c r="G1156" i="19"/>
  <c r="G1192" i="19"/>
  <c r="G1185" i="19"/>
  <c r="G1162" i="19"/>
  <c r="G1173" i="19"/>
  <c r="G1186" i="19"/>
  <c r="G1203" i="19"/>
  <c r="G1201" i="19"/>
  <c r="G1184" i="19"/>
  <c r="G1164" i="19"/>
  <c r="D22" i="12"/>
  <c r="L1168" i="11" l="1"/>
  <c r="N1167" i="11"/>
  <c r="L1184" i="11"/>
  <c r="L1185" i="11" s="1"/>
  <c r="E22" i="12"/>
  <c r="A374" i="13"/>
  <c r="B374" i="13"/>
  <c r="C374" i="13"/>
  <c r="D374" i="13"/>
  <c r="A370" i="13"/>
  <c r="B370" i="13"/>
  <c r="C370" i="13"/>
  <c r="D370" i="13"/>
  <c r="A366" i="13"/>
  <c r="B366" i="13"/>
  <c r="C366" i="13"/>
  <c r="D366" i="13"/>
  <c r="A367" i="13"/>
  <c r="B367" i="13"/>
  <c r="C367" i="13"/>
  <c r="D367" i="13"/>
  <c r="A368" i="13"/>
  <c r="B368" i="13"/>
  <c r="C368" i="13"/>
  <c r="D368" i="13"/>
  <c r="A369" i="13"/>
  <c r="B369" i="13"/>
  <c r="C369" i="13"/>
  <c r="D369" i="13"/>
  <c r="A365" i="13"/>
  <c r="B365" i="13"/>
  <c r="C365" i="13"/>
  <c r="D365" i="13"/>
  <c r="A371" i="13"/>
  <c r="B371" i="13"/>
  <c r="C371" i="13"/>
  <c r="D371" i="13"/>
  <c r="A372" i="13"/>
  <c r="B372" i="13"/>
  <c r="C372" i="13"/>
  <c r="D372" i="13"/>
  <c r="A373" i="13"/>
  <c r="B373" i="13"/>
  <c r="C373" i="13"/>
  <c r="D373" i="13"/>
  <c r="A357" i="13"/>
  <c r="B357" i="13"/>
  <c r="C357" i="13"/>
  <c r="D357" i="13"/>
  <c r="E357" i="13" s="1"/>
  <c r="A358" i="13"/>
  <c r="B358" i="13"/>
  <c r="C358" i="13"/>
  <c r="D358" i="13"/>
  <c r="A359" i="13"/>
  <c r="B359" i="13"/>
  <c r="C359" i="13"/>
  <c r="D359" i="13"/>
  <c r="A356" i="13"/>
  <c r="B356" i="13"/>
  <c r="C356" i="13"/>
  <c r="D356" i="13"/>
  <c r="E356" i="13" s="1"/>
  <c r="A355" i="13"/>
  <c r="B355" i="13"/>
  <c r="C355" i="13"/>
  <c r="D355" i="13"/>
  <c r="A361" i="13"/>
  <c r="B361" i="13"/>
  <c r="C361" i="13"/>
  <c r="D361" i="13"/>
  <c r="A362" i="13"/>
  <c r="B362" i="13"/>
  <c r="C362" i="13"/>
  <c r="D362" i="13"/>
  <c r="A363" i="13"/>
  <c r="B363" i="13"/>
  <c r="C363" i="13"/>
  <c r="D363" i="13"/>
  <c r="A364" i="13"/>
  <c r="B364" i="13"/>
  <c r="C364" i="13"/>
  <c r="D364" i="13"/>
  <c r="A360" i="13"/>
  <c r="B360" i="13"/>
  <c r="C360" i="13"/>
  <c r="D360" i="13"/>
  <c r="A333" i="13"/>
  <c r="B333" i="13"/>
  <c r="C333" i="13"/>
  <c r="D333" i="13"/>
  <c r="A331" i="13"/>
  <c r="B331" i="13"/>
  <c r="C331" i="13"/>
  <c r="D331" i="13"/>
  <c r="A334" i="13"/>
  <c r="B334" i="13"/>
  <c r="C334" i="13"/>
  <c r="D334" i="13"/>
  <c r="A332" i="13"/>
  <c r="B332" i="13"/>
  <c r="C332" i="13"/>
  <c r="D332" i="13"/>
  <c r="A330" i="13"/>
  <c r="B330" i="13"/>
  <c r="C330" i="13"/>
  <c r="D330" i="13"/>
  <c r="A338" i="13"/>
  <c r="B338" i="13"/>
  <c r="C338" i="13"/>
  <c r="D338" i="13"/>
  <c r="A337" i="13"/>
  <c r="B337" i="13"/>
  <c r="C337" i="13"/>
  <c r="D337" i="13"/>
  <c r="A339" i="13"/>
  <c r="B339" i="13"/>
  <c r="C339" i="13"/>
  <c r="D339" i="13"/>
  <c r="A336" i="13"/>
  <c r="B336" i="13"/>
  <c r="C336" i="13"/>
  <c r="D336" i="13"/>
  <c r="A335" i="13"/>
  <c r="B335" i="13"/>
  <c r="C335" i="13"/>
  <c r="D335" i="13"/>
  <c r="A343" i="13"/>
  <c r="B343" i="13"/>
  <c r="C343" i="13"/>
  <c r="D343" i="13"/>
  <c r="A341" i="13"/>
  <c r="B341" i="13"/>
  <c r="C341" i="13"/>
  <c r="D341" i="13"/>
  <c r="A344" i="13"/>
  <c r="B344" i="13"/>
  <c r="C344" i="13"/>
  <c r="D344" i="13"/>
  <c r="A342" i="13"/>
  <c r="B342" i="13"/>
  <c r="C342" i="13"/>
  <c r="D342" i="13"/>
  <c r="A340" i="13"/>
  <c r="B340" i="13"/>
  <c r="C340" i="13"/>
  <c r="D340" i="13"/>
  <c r="A349" i="13"/>
  <c r="B349" i="13"/>
  <c r="C349" i="13"/>
  <c r="D349" i="13"/>
  <c r="A347" i="13"/>
  <c r="B347" i="13"/>
  <c r="C347" i="13"/>
  <c r="D347" i="13"/>
  <c r="A348" i="13"/>
  <c r="B348" i="13"/>
  <c r="C348" i="13"/>
  <c r="D348" i="13"/>
  <c r="A346" i="13"/>
  <c r="B346" i="13"/>
  <c r="C346" i="13"/>
  <c r="D346" i="13"/>
  <c r="A345" i="13"/>
  <c r="B345" i="13"/>
  <c r="C345" i="13"/>
  <c r="D345" i="13"/>
  <c r="A353" i="13"/>
  <c r="B353" i="13"/>
  <c r="C353" i="13"/>
  <c r="D353" i="13"/>
  <c r="A354" i="13"/>
  <c r="B354" i="13"/>
  <c r="C354" i="13"/>
  <c r="D354" i="13"/>
  <c r="A352" i="13"/>
  <c r="B352" i="13"/>
  <c r="C352" i="13"/>
  <c r="D352" i="13"/>
  <c r="A351" i="13"/>
  <c r="B351" i="13"/>
  <c r="C351" i="13"/>
  <c r="D351" i="13"/>
  <c r="A350" i="13"/>
  <c r="B350" i="13"/>
  <c r="C350" i="13"/>
  <c r="D350" i="13"/>
  <c r="A315" i="13"/>
  <c r="B315" i="13"/>
  <c r="C315" i="13"/>
  <c r="D315" i="13"/>
  <c r="A323" i="13"/>
  <c r="B323" i="13"/>
  <c r="C323" i="13"/>
  <c r="D323" i="13"/>
  <c r="A321" i="13"/>
  <c r="B321" i="13"/>
  <c r="C321" i="13"/>
  <c r="D321" i="13"/>
  <c r="A324" i="13"/>
  <c r="B324" i="13"/>
  <c r="C324" i="13"/>
  <c r="D324" i="13"/>
  <c r="A322" i="13"/>
  <c r="B322" i="13"/>
  <c r="C322" i="13"/>
  <c r="D322" i="13"/>
  <c r="A320" i="13"/>
  <c r="B320" i="13"/>
  <c r="C320" i="13"/>
  <c r="D320" i="13"/>
  <c r="A328" i="13"/>
  <c r="B328" i="13"/>
  <c r="C328" i="13"/>
  <c r="D328" i="13"/>
  <c r="A326" i="13"/>
  <c r="B326" i="13"/>
  <c r="C326" i="13"/>
  <c r="D326" i="13"/>
  <c r="A329" i="13"/>
  <c r="B329" i="13"/>
  <c r="C329" i="13"/>
  <c r="D329" i="13"/>
  <c r="A327" i="13"/>
  <c r="B327" i="13"/>
  <c r="C327" i="13"/>
  <c r="D327" i="13"/>
  <c r="A325" i="13"/>
  <c r="B325" i="13"/>
  <c r="C325" i="13"/>
  <c r="D325" i="13"/>
  <c r="A291" i="13"/>
  <c r="B291" i="13"/>
  <c r="C291" i="13"/>
  <c r="D291" i="13"/>
  <c r="A294" i="13"/>
  <c r="B294" i="13"/>
  <c r="C294" i="13"/>
  <c r="D294" i="13"/>
  <c r="A292" i="13"/>
  <c r="B292" i="13"/>
  <c r="C292" i="13"/>
  <c r="D292" i="13"/>
  <c r="A290" i="13"/>
  <c r="B290" i="13"/>
  <c r="C290" i="13"/>
  <c r="D290" i="13"/>
  <c r="A299" i="13"/>
  <c r="B299" i="13"/>
  <c r="C299" i="13"/>
  <c r="D299" i="13"/>
  <c r="A296" i="13"/>
  <c r="B296" i="13"/>
  <c r="C296" i="13"/>
  <c r="D296" i="13"/>
  <c r="A298" i="13"/>
  <c r="B298" i="13"/>
  <c r="C298" i="13"/>
  <c r="D298" i="13"/>
  <c r="A297" i="13"/>
  <c r="B297" i="13"/>
  <c r="C297" i="13"/>
  <c r="D297" i="13"/>
  <c r="A295" i="13"/>
  <c r="B295" i="13"/>
  <c r="C295" i="13"/>
  <c r="D295" i="13"/>
  <c r="A304" i="13"/>
  <c r="B304" i="13"/>
  <c r="C304" i="13"/>
  <c r="D304" i="13"/>
  <c r="A301" i="13"/>
  <c r="B301" i="13"/>
  <c r="C301" i="13"/>
  <c r="D301" i="13"/>
  <c r="A303" i="13"/>
  <c r="B303" i="13"/>
  <c r="C303" i="13"/>
  <c r="D303" i="13"/>
  <c r="A302" i="13"/>
  <c r="B302" i="13"/>
  <c r="C302" i="13"/>
  <c r="D302" i="13"/>
  <c r="A300" i="13"/>
  <c r="B300" i="13"/>
  <c r="C300" i="13"/>
  <c r="D300" i="13"/>
  <c r="A309" i="13"/>
  <c r="B309" i="13"/>
  <c r="C309" i="13"/>
  <c r="D309" i="13"/>
  <c r="A306" i="13"/>
  <c r="B306" i="13"/>
  <c r="C306" i="13"/>
  <c r="D306" i="13"/>
  <c r="A308" i="13"/>
  <c r="B308" i="13"/>
  <c r="C308" i="13"/>
  <c r="D308" i="13"/>
  <c r="A307" i="13"/>
  <c r="B307" i="13"/>
  <c r="C307" i="13"/>
  <c r="D307" i="13"/>
  <c r="A305" i="13"/>
  <c r="B305" i="13"/>
  <c r="C305" i="13"/>
  <c r="D305" i="13"/>
  <c r="A314" i="13"/>
  <c r="B314" i="13"/>
  <c r="C314" i="13"/>
  <c r="D314" i="13"/>
  <c r="A311" i="13"/>
  <c r="B311" i="13"/>
  <c r="C311" i="13"/>
  <c r="D311" i="13"/>
  <c r="A313" i="13"/>
  <c r="B313" i="13"/>
  <c r="C313" i="13"/>
  <c r="D313" i="13"/>
  <c r="A312" i="13"/>
  <c r="B312" i="13"/>
  <c r="C312" i="13"/>
  <c r="D312" i="13"/>
  <c r="A310" i="13"/>
  <c r="B310" i="13"/>
  <c r="C310" i="13"/>
  <c r="D310" i="13"/>
  <c r="A319" i="13"/>
  <c r="B319" i="13"/>
  <c r="C319" i="13"/>
  <c r="D319" i="13"/>
  <c r="A316" i="13"/>
  <c r="B316" i="13"/>
  <c r="C316" i="13"/>
  <c r="D316" i="13"/>
  <c r="A318" i="13"/>
  <c r="B318" i="13"/>
  <c r="C318" i="13"/>
  <c r="D318" i="13"/>
  <c r="A317" i="13"/>
  <c r="B317" i="13"/>
  <c r="C317" i="13"/>
  <c r="D317" i="13"/>
  <c r="D293" i="13"/>
  <c r="C293" i="13"/>
  <c r="B293" i="13"/>
  <c r="A293" i="13"/>
  <c r="E1085" i="11"/>
  <c r="E1172" i="11"/>
  <c r="E1170" i="11"/>
  <c r="E1211" i="11"/>
  <c r="E1198" i="11"/>
  <c r="E1196" i="11"/>
  <c r="E1231" i="11"/>
  <c r="E1222" i="11"/>
  <c r="E1224" i="11"/>
  <c r="E1217" i="11"/>
  <c r="E1218" i="11"/>
  <c r="E1257" i="11"/>
  <c r="A388" i="21"/>
  <c r="B388" i="21"/>
  <c r="A389" i="21"/>
  <c r="B389" i="21"/>
  <c r="A390" i="21"/>
  <c r="B390" i="21"/>
  <c r="A391" i="21"/>
  <c r="B391" i="21"/>
  <c r="A392" i="21"/>
  <c r="B392" i="21"/>
  <c r="A393" i="21"/>
  <c r="B393" i="21"/>
  <c r="A394" i="21"/>
  <c r="B394" i="21"/>
  <c r="A395" i="21"/>
  <c r="B395" i="21"/>
  <c r="A396" i="21"/>
  <c r="B396" i="21"/>
  <c r="A397" i="21"/>
  <c r="B397" i="21"/>
  <c r="A398" i="21"/>
  <c r="B398" i="21"/>
  <c r="A399" i="21"/>
  <c r="B399" i="21"/>
  <c r="A382" i="21"/>
  <c r="B382" i="21"/>
  <c r="A383" i="21"/>
  <c r="B383" i="21"/>
  <c r="A384" i="21"/>
  <c r="B384" i="21"/>
  <c r="A385" i="21"/>
  <c r="B385" i="21"/>
  <c r="A386" i="21"/>
  <c r="B386" i="21"/>
  <c r="A387" i="21"/>
  <c r="B387" i="21"/>
  <c r="A369" i="21"/>
  <c r="B369" i="21"/>
  <c r="A370" i="21"/>
  <c r="B370" i="21"/>
  <c r="A371" i="21"/>
  <c r="B371" i="21"/>
  <c r="A372" i="21"/>
  <c r="B372" i="21"/>
  <c r="A373" i="21"/>
  <c r="B373" i="21"/>
  <c r="A374" i="21"/>
  <c r="B374" i="21"/>
  <c r="A375" i="21"/>
  <c r="B375" i="21"/>
  <c r="A376" i="21"/>
  <c r="B376" i="21"/>
  <c r="A377" i="21"/>
  <c r="B377" i="21"/>
  <c r="A378" i="21"/>
  <c r="B378" i="21"/>
  <c r="A379" i="21"/>
  <c r="B379" i="21"/>
  <c r="A380" i="21"/>
  <c r="B380" i="21"/>
  <c r="A381" i="21"/>
  <c r="B381" i="21"/>
  <c r="A311" i="21"/>
  <c r="B311" i="21"/>
  <c r="A312" i="21"/>
  <c r="B312" i="21"/>
  <c r="D312" i="21" s="1"/>
  <c r="A313" i="21"/>
  <c r="B313" i="21"/>
  <c r="A314" i="21"/>
  <c r="B314" i="21"/>
  <c r="A315" i="21"/>
  <c r="B315" i="21"/>
  <c r="D315" i="21" s="1"/>
  <c r="A316" i="21"/>
  <c r="B316" i="21"/>
  <c r="A317" i="21"/>
  <c r="B317" i="21"/>
  <c r="A318" i="21"/>
  <c r="B318" i="21"/>
  <c r="D318" i="21" s="1"/>
  <c r="A319" i="21"/>
  <c r="B319" i="21"/>
  <c r="A320" i="21"/>
  <c r="B320" i="21"/>
  <c r="A321" i="21"/>
  <c r="B321" i="21"/>
  <c r="D321" i="21" s="1"/>
  <c r="A322" i="21"/>
  <c r="B322" i="21"/>
  <c r="A323" i="21"/>
  <c r="B323" i="21"/>
  <c r="A324" i="21"/>
  <c r="B324" i="21"/>
  <c r="D324" i="21" s="1"/>
  <c r="A325" i="21"/>
  <c r="B325" i="21"/>
  <c r="A326" i="21"/>
  <c r="B326" i="21"/>
  <c r="A327" i="21"/>
  <c r="B327" i="21"/>
  <c r="D327" i="21" s="1"/>
  <c r="A328" i="21"/>
  <c r="B328" i="21"/>
  <c r="A329" i="21"/>
  <c r="B329" i="21"/>
  <c r="A330" i="21"/>
  <c r="B330" i="21"/>
  <c r="D330" i="21" s="1"/>
  <c r="A331" i="21"/>
  <c r="B331" i="21"/>
  <c r="A332" i="21"/>
  <c r="B332" i="21"/>
  <c r="A333" i="21"/>
  <c r="B333" i="21"/>
  <c r="D333" i="21" s="1"/>
  <c r="A334" i="21"/>
  <c r="B334" i="21"/>
  <c r="A335" i="21"/>
  <c r="B335" i="21"/>
  <c r="A336" i="21"/>
  <c r="B336" i="21"/>
  <c r="D336" i="21" s="1"/>
  <c r="A337" i="21"/>
  <c r="B337" i="21"/>
  <c r="A338" i="21"/>
  <c r="B338" i="21"/>
  <c r="A339" i="21"/>
  <c r="B339" i="21"/>
  <c r="D339" i="21" s="1"/>
  <c r="A340" i="21"/>
  <c r="B340" i="21"/>
  <c r="A341" i="21"/>
  <c r="B341" i="21"/>
  <c r="A342" i="21"/>
  <c r="B342" i="21"/>
  <c r="D342" i="21" s="1"/>
  <c r="A343" i="21"/>
  <c r="B343" i="21"/>
  <c r="A344" i="21"/>
  <c r="B344" i="21"/>
  <c r="A345" i="21"/>
  <c r="B345" i="21"/>
  <c r="D345" i="21" s="1"/>
  <c r="A346" i="21"/>
  <c r="B346" i="21"/>
  <c r="A347" i="21"/>
  <c r="B347" i="21"/>
  <c r="A348" i="21"/>
  <c r="B348" i="21"/>
  <c r="D348" i="21" s="1"/>
  <c r="A349" i="21"/>
  <c r="B349" i="21"/>
  <c r="A350" i="21"/>
  <c r="B350" i="21"/>
  <c r="A351" i="21"/>
  <c r="B351" i="21"/>
  <c r="A352" i="21"/>
  <c r="B352" i="21"/>
  <c r="A353" i="21"/>
  <c r="B353" i="21"/>
  <c r="A354" i="21"/>
  <c r="B354" i="21"/>
  <c r="A355" i="21"/>
  <c r="B355" i="21"/>
  <c r="A356" i="21"/>
  <c r="B356" i="21"/>
  <c r="A357" i="21"/>
  <c r="B357" i="21"/>
  <c r="A358" i="21"/>
  <c r="B358" i="21"/>
  <c r="A359" i="21"/>
  <c r="B359" i="21"/>
  <c r="A360" i="21"/>
  <c r="B360" i="21"/>
  <c r="A361" i="21"/>
  <c r="B361" i="21"/>
  <c r="A362" i="21"/>
  <c r="B362" i="21"/>
  <c r="A363" i="21"/>
  <c r="B363" i="21"/>
  <c r="A364" i="21"/>
  <c r="B364" i="21"/>
  <c r="A365" i="21"/>
  <c r="B365" i="21"/>
  <c r="A366" i="21"/>
  <c r="B366" i="21"/>
  <c r="A367" i="21"/>
  <c r="B367" i="21"/>
  <c r="A368" i="21"/>
  <c r="B368" i="21"/>
  <c r="A292" i="21"/>
  <c r="B292" i="21"/>
  <c r="A293" i="21"/>
  <c r="B293" i="21"/>
  <c r="A294" i="21"/>
  <c r="B294" i="21"/>
  <c r="A295" i="21"/>
  <c r="B295" i="21"/>
  <c r="A296" i="21"/>
  <c r="B296" i="21"/>
  <c r="A297" i="21"/>
  <c r="B297" i="21"/>
  <c r="A298" i="21"/>
  <c r="B298" i="21"/>
  <c r="A299" i="21"/>
  <c r="B299" i="21"/>
  <c r="A300" i="21"/>
  <c r="B300" i="21"/>
  <c r="A301" i="21"/>
  <c r="B301" i="21"/>
  <c r="A302" i="21"/>
  <c r="B302" i="21"/>
  <c r="A303" i="21"/>
  <c r="B303" i="21"/>
  <c r="A304" i="21"/>
  <c r="B304" i="21"/>
  <c r="A305" i="21"/>
  <c r="B305" i="21"/>
  <c r="A306" i="21"/>
  <c r="B306" i="21"/>
  <c r="A307" i="21"/>
  <c r="B307" i="21"/>
  <c r="A308" i="21"/>
  <c r="B308" i="21"/>
  <c r="A309" i="21"/>
  <c r="B309" i="21"/>
  <c r="A310" i="21"/>
  <c r="B310" i="21"/>
  <c r="B291" i="21"/>
  <c r="A291" i="21"/>
  <c r="A1138" i="19"/>
  <c r="B1138" i="19"/>
  <c r="A1139" i="19"/>
  <c r="B1139" i="19"/>
  <c r="D1139" i="19" s="1"/>
  <c r="A1140" i="19"/>
  <c r="B1140" i="19"/>
  <c r="A1141" i="19"/>
  <c r="B1141" i="19"/>
  <c r="D1141" i="19" s="1"/>
  <c r="A1142" i="19"/>
  <c r="B1142" i="19"/>
  <c r="D1142" i="19" s="1"/>
  <c r="A1143" i="19"/>
  <c r="B1143" i="19"/>
  <c r="A1144" i="19"/>
  <c r="B1144" i="19"/>
  <c r="A1145" i="19"/>
  <c r="B1145" i="19"/>
  <c r="C1145" i="19" s="1"/>
  <c r="A1146" i="19"/>
  <c r="B1146" i="19"/>
  <c r="A1147" i="19"/>
  <c r="B1147" i="19"/>
  <c r="D1147" i="19" s="1"/>
  <c r="A1148" i="19"/>
  <c r="B1148" i="19"/>
  <c r="C1148" i="19" s="1"/>
  <c r="A1149" i="19"/>
  <c r="B1149" i="19"/>
  <c r="A1150" i="19"/>
  <c r="B1150" i="19"/>
  <c r="D1150" i="19" s="1"/>
  <c r="A1151" i="19"/>
  <c r="B1151" i="19"/>
  <c r="C1151" i="19" s="1"/>
  <c r="A1152" i="19"/>
  <c r="B1152" i="19"/>
  <c r="A1153" i="19"/>
  <c r="B1153" i="19"/>
  <c r="D1153" i="19" s="1"/>
  <c r="A1154" i="19"/>
  <c r="B1154" i="19"/>
  <c r="C1154" i="19" s="1"/>
  <c r="A1121" i="19"/>
  <c r="B1121" i="19"/>
  <c r="A1122" i="19"/>
  <c r="B1122" i="19"/>
  <c r="C1122" i="19" s="1"/>
  <c r="A1123" i="19"/>
  <c r="B1123" i="19"/>
  <c r="D1123" i="19" s="1"/>
  <c r="A1124" i="19"/>
  <c r="B1124" i="19"/>
  <c r="A1125" i="19"/>
  <c r="B1125" i="19"/>
  <c r="D1125" i="19" s="1"/>
  <c r="A1126" i="19"/>
  <c r="B1126" i="19"/>
  <c r="D1126" i="19" s="1"/>
  <c r="A1127" i="19"/>
  <c r="B1127" i="19"/>
  <c r="A1128" i="19"/>
  <c r="B1128" i="19"/>
  <c r="A1129" i="19"/>
  <c r="B1129" i="19"/>
  <c r="D1129" i="19" s="1"/>
  <c r="A1130" i="19"/>
  <c r="B1130" i="19"/>
  <c r="A1131" i="19"/>
  <c r="B1131" i="19"/>
  <c r="A1132" i="19"/>
  <c r="B1132" i="19"/>
  <c r="D1132" i="19" s="1"/>
  <c r="A1133" i="19"/>
  <c r="B1133" i="19"/>
  <c r="A1134" i="19"/>
  <c r="B1134" i="19"/>
  <c r="C1134" i="19" s="1"/>
  <c r="A1135" i="19"/>
  <c r="B1135" i="19"/>
  <c r="D1135" i="19" s="1"/>
  <c r="A1136" i="19"/>
  <c r="B1136" i="19"/>
  <c r="A1137" i="19"/>
  <c r="B1137" i="19"/>
  <c r="D1137" i="19" s="1"/>
  <c r="A1105" i="19"/>
  <c r="B1105" i="19"/>
  <c r="D1105" i="19" s="1"/>
  <c r="A1106" i="19"/>
  <c r="B1106" i="19"/>
  <c r="A1107" i="19"/>
  <c r="B1107" i="19"/>
  <c r="A1108" i="19"/>
  <c r="B1108" i="19"/>
  <c r="D1108" i="19" s="1"/>
  <c r="A1109" i="19"/>
  <c r="B1109" i="19"/>
  <c r="A1110" i="19"/>
  <c r="B1110" i="19"/>
  <c r="A1111" i="19"/>
  <c r="B1111" i="19"/>
  <c r="D1111" i="19" s="1"/>
  <c r="A1112" i="19"/>
  <c r="B1112" i="19"/>
  <c r="A1113" i="19"/>
  <c r="B1113" i="19"/>
  <c r="C1113" i="19" s="1"/>
  <c r="A1114" i="19"/>
  <c r="B1114" i="19"/>
  <c r="D1114" i="19" s="1"/>
  <c r="A1115" i="19"/>
  <c r="B1115" i="19"/>
  <c r="A1116" i="19"/>
  <c r="B1116" i="19"/>
  <c r="C1116" i="19" s="1"/>
  <c r="A1117" i="19"/>
  <c r="B1117" i="19"/>
  <c r="D1117" i="19" s="1"/>
  <c r="A1118" i="19"/>
  <c r="B1118" i="19"/>
  <c r="A1119" i="19"/>
  <c r="B1119" i="19"/>
  <c r="D1119" i="19" s="1"/>
  <c r="A1120" i="19"/>
  <c r="B1120" i="19"/>
  <c r="D1120" i="19" s="1"/>
  <c r="A1084" i="19"/>
  <c r="B1084" i="19"/>
  <c r="A1085" i="19"/>
  <c r="B1085" i="19"/>
  <c r="A1086" i="19"/>
  <c r="B1086" i="19"/>
  <c r="C1086" i="19" s="1"/>
  <c r="A1087" i="19"/>
  <c r="B1087" i="19"/>
  <c r="A1088" i="19"/>
  <c r="B1088" i="19"/>
  <c r="C1088" i="19" s="1"/>
  <c r="A1089" i="19"/>
  <c r="B1089" i="19"/>
  <c r="C1089" i="19" s="1"/>
  <c r="A1090" i="19"/>
  <c r="B1090" i="19"/>
  <c r="A1091" i="19"/>
  <c r="B1091" i="19"/>
  <c r="C1091" i="19" s="1"/>
  <c r="A1092" i="19"/>
  <c r="B1092" i="19"/>
  <c r="D1092" i="19" s="1"/>
  <c r="A1093" i="19"/>
  <c r="B1093" i="19"/>
  <c r="A1094" i="19"/>
  <c r="B1094" i="19"/>
  <c r="D1094" i="19" s="1"/>
  <c r="A1095" i="19"/>
  <c r="B1095" i="19"/>
  <c r="C1095" i="19" s="1"/>
  <c r="A1096" i="19"/>
  <c r="B1096" i="19"/>
  <c r="A1097" i="19"/>
  <c r="B1097" i="19"/>
  <c r="A1098" i="19"/>
  <c r="B1098" i="19"/>
  <c r="C1098" i="19" s="1"/>
  <c r="A1099" i="19"/>
  <c r="B1099" i="19"/>
  <c r="A1100" i="19"/>
  <c r="B1100" i="19"/>
  <c r="A1101" i="19"/>
  <c r="B1101" i="19"/>
  <c r="C1101" i="19" s="1"/>
  <c r="A1102" i="19"/>
  <c r="B1102" i="19"/>
  <c r="A1103" i="19"/>
  <c r="B1103" i="19"/>
  <c r="A1104" i="19"/>
  <c r="B1104" i="19"/>
  <c r="C1104" i="19" s="1"/>
  <c r="A964" i="19"/>
  <c r="B964" i="19"/>
  <c r="A965" i="19"/>
  <c r="B965" i="19"/>
  <c r="A966" i="19"/>
  <c r="B966" i="19"/>
  <c r="C966" i="19" s="1"/>
  <c r="A967" i="19"/>
  <c r="B967" i="19"/>
  <c r="A968" i="19"/>
  <c r="B968" i="19"/>
  <c r="A969" i="19"/>
  <c r="B969" i="19"/>
  <c r="D969" i="19" s="1"/>
  <c r="A970" i="19"/>
  <c r="B970" i="19"/>
  <c r="A971" i="19"/>
  <c r="B971" i="19"/>
  <c r="A972" i="19"/>
  <c r="B972" i="19"/>
  <c r="C972" i="19" s="1"/>
  <c r="A973" i="19"/>
  <c r="B973" i="19"/>
  <c r="A974" i="19"/>
  <c r="B974" i="19"/>
  <c r="A975" i="19"/>
  <c r="B975" i="19"/>
  <c r="D975" i="19" s="1"/>
  <c r="A976" i="19"/>
  <c r="B976" i="19"/>
  <c r="A977" i="19"/>
  <c r="B977" i="19"/>
  <c r="D977" i="19" s="1"/>
  <c r="A978" i="19"/>
  <c r="B978" i="19"/>
  <c r="C978" i="19" s="1"/>
  <c r="A979" i="19"/>
  <c r="B979" i="19"/>
  <c r="A980" i="19"/>
  <c r="B980" i="19"/>
  <c r="A981" i="19"/>
  <c r="B981" i="19"/>
  <c r="D981" i="19" s="1"/>
  <c r="A982" i="19"/>
  <c r="B982" i="19"/>
  <c r="A983" i="19"/>
  <c r="B983" i="19"/>
  <c r="C983" i="19" s="1"/>
  <c r="A984" i="19"/>
  <c r="B984" i="19"/>
  <c r="D984" i="19" s="1"/>
  <c r="A985" i="19"/>
  <c r="B985" i="19"/>
  <c r="A986" i="19"/>
  <c r="B986" i="19"/>
  <c r="A987" i="19"/>
  <c r="B987" i="19"/>
  <c r="D987" i="19" s="1"/>
  <c r="A988" i="19"/>
  <c r="B988" i="19"/>
  <c r="A989" i="19"/>
  <c r="B989" i="19"/>
  <c r="C989" i="19" s="1"/>
  <c r="A990" i="19"/>
  <c r="B990" i="19"/>
  <c r="D990" i="19" s="1"/>
  <c r="A991" i="19"/>
  <c r="B991" i="19"/>
  <c r="A992" i="19"/>
  <c r="B992" i="19"/>
  <c r="A993" i="19"/>
  <c r="B993" i="19"/>
  <c r="D993" i="19" s="1"/>
  <c r="A994" i="19"/>
  <c r="B994" i="19"/>
  <c r="A995" i="19"/>
  <c r="B995" i="19"/>
  <c r="C995" i="19" s="1"/>
  <c r="A996" i="19"/>
  <c r="B996" i="19"/>
  <c r="D996" i="19" s="1"/>
  <c r="A997" i="19"/>
  <c r="B997" i="19"/>
  <c r="A998" i="19"/>
  <c r="B998" i="19"/>
  <c r="A999" i="19"/>
  <c r="B999" i="19"/>
  <c r="C999" i="19" s="1"/>
  <c r="A1000" i="19"/>
  <c r="B1000" i="19"/>
  <c r="A1001" i="19"/>
  <c r="B1001" i="19"/>
  <c r="A1002" i="19"/>
  <c r="B1002" i="19"/>
  <c r="C1002" i="19" s="1"/>
  <c r="A1003" i="19"/>
  <c r="B1003" i="19"/>
  <c r="A1004" i="19"/>
  <c r="B1004" i="19"/>
  <c r="C1004" i="19" s="1"/>
  <c r="A1005" i="19"/>
  <c r="B1005" i="19"/>
  <c r="D1005" i="19" s="1"/>
  <c r="A1006" i="19"/>
  <c r="B1006" i="19"/>
  <c r="A1007" i="19"/>
  <c r="B1007" i="19"/>
  <c r="A1008" i="19"/>
  <c r="B1008" i="19"/>
  <c r="C1008" i="19" s="1"/>
  <c r="A1009" i="19"/>
  <c r="B1009" i="19"/>
  <c r="A1010" i="19"/>
  <c r="B1010" i="19"/>
  <c r="A1011" i="19"/>
  <c r="B1011" i="19"/>
  <c r="C1011" i="19" s="1"/>
  <c r="A1012" i="19"/>
  <c r="B1012" i="19"/>
  <c r="A1013" i="19"/>
  <c r="B1013" i="19"/>
  <c r="C1013" i="19" s="1"/>
  <c r="A1014" i="19"/>
  <c r="B1014" i="19"/>
  <c r="D1014" i="19" s="1"/>
  <c r="A1015" i="19"/>
  <c r="B1015" i="19"/>
  <c r="A1016" i="19"/>
  <c r="B1016" i="19"/>
  <c r="A1017" i="19"/>
  <c r="B1017" i="19"/>
  <c r="D1017" i="19" s="1"/>
  <c r="A1018" i="19"/>
  <c r="B1018" i="19"/>
  <c r="A1019" i="19"/>
  <c r="B1019" i="19"/>
  <c r="A1020" i="19"/>
  <c r="B1020" i="19"/>
  <c r="C1020" i="19" s="1"/>
  <c r="A1021" i="19"/>
  <c r="B1021" i="19"/>
  <c r="A1022" i="19"/>
  <c r="B1022" i="19"/>
  <c r="C1022" i="19" s="1"/>
  <c r="A1023" i="19"/>
  <c r="B1023" i="19"/>
  <c r="D1023" i="19" s="1"/>
  <c r="A1024" i="19"/>
  <c r="B1024" i="19"/>
  <c r="A1025" i="19"/>
  <c r="B1025" i="19"/>
  <c r="A1026" i="19"/>
  <c r="B1026" i="19"/>
  <c r="D1026" i="19" s="1"/>
  <c r="A1027" i="19"/>
  <c r="B1027" i="19"/>
  <c r="A1028" i="19"/>
  <c r="B1028" i="19"/>
  <c r="A1029" i="19"/>
  <c r="B1029" i="19"/>
  <c r="C1029" i="19" s="1"/>
  <c r="A1030" i="19"/>
  <c r="B1030" i="19"/>
  <c r="A1031" i="19"/>
  <c r="B1031" i="19"/>
  <c r="A1032" i="19"/>
  <c r="B1032" i="19"/>
  <c r="C1032" i="19" s="1"/>
  <c r="A1033" i="19"/>
  <c r="B1033" i="19"/>
  <c r="A1034" i="19"/>
  <c r="B1034" i="19"/>
  <c r="D1034" i="19" s="1"/>
  <c r="A1035" i="19"/>
  <c r="B1035" i="19"/>
  <c r="C1035" i="19" s="1"/>
  <c r="A1036" i="19"/>
  <c r="B1036" i="19"/>
  <c r="A1037" i="19"/>
  <c r="B1037" i="19"/>
  <c r="C1037" i="19" s="1"/>
  <c r="A1038" i="19"/>
  <c r="B1038" i="19"/>
  <c r="D1038" i="19" s="1"/>
  <c r="A1039" i="19"/>
  <c r="B1039" i="19"/>
  <c r="A1040" i="19"/>
  <c r="B1040" i="19"/>
  <c r="D1040" i="19" s="1"/>
  <c r="A1041" i="19"/>
  <c r="B1041" i="19"/>
  <c r="D1041" i="19" s="1"/>
  <c r="A1042" i="19"/>
  <c r="B1042" i="19"/>
  <c r="A1043" i="19"/>
  <c r="B1043" i="19"/>
  <c r="A1044" i="19"/>
  <c r="B1044" i="19"/>
  <c r="C1044" i="19" s="1"/>
  <c r="A1045" i="19"/>
  <c r="B1045" i="19"/>
  <c r="A1046" i="19"/>
  <c r="B1046" i="19"/>
  <c r="A1047" i="19"/>
  <c r="B1047" i="19"/>
  <c r="C1047" i="19" s="1"/>
  <c r="A1048" i="19"/>
  <c r="B1048" i="19"/>
  <c r="A1049" i="19"/>
  <c r="B1049" i="19"/>
  <c r="A1050" i="19"/>
  <c r="B1050" i="19"/>
  <c r="C1050" i="19" s="1"/>
  <c r="A1051" i="19"/>
  <c r="B1051" i="19"/>
  <c r="A1052" i="19"/>
  <c r="B1052" i="19"/>
  <c r="A1053" i="19"/>
  <c r="B1053" i="19"/>
  <c r="C1053" i="19" s="1"/>
  <c r="A1054" i="19"/>
  <c r="B1054" i="19"/>
  <c r="A1055" i="19"/>
  <c r="B1055" i="19"/>
  <c r="C1055" i="19" s="1"/>
  <c r="A1056" i="19"/>
  <c r="B1056" i="19"/>
  <c r="D1056" i="19" s="1"/>
  <c r="A1057" i="19"/>
  <c r="B1057" i="19"/>
  <c r="A1058" i="19"/>
  <c r="B1058" i="19"/>
  <c r="D1058" i="19" s="1"/>
  <c r="A1059" i="19"/>
  <c r="B1059" i="19"/>
  <c r="C1059" i="19" s="1"/>
  <c r="A1060" i="19"/>
  <c r="B1060" i="19"/>
  <c r="A1061" i="19"/>
  <c r="B1061" i="19"/>
  <c r="A1062" i="19"/>
  <c r="B1062" i="19"/>
  <c r="D1062" i="19" s="1"/>
  <c r="A1063" i="19"/>
  <c r="B1063" i="19"/>
  <c r="A1064" i="19"/>
  <c r="B1064" i="19"/>
  <c r="A1065" i="19"/>
  <c r="B1065" i="19"/>
  <c r="C1065" i="19" s="1"/>
  <c r="A1066" i="19"/>
  <c r="B1066" i="19"/>
  <c r="A1067" i="19"/>
  <c r="B1067" i="19"/>
  <c r="A1068" i="19"/>
  <c r="B1068" i="19"/>
  <c r="C1068" i="19" s="1"/>
  <c r="A1069" i="19"/>
  <c r="B1069" i="19"/>
  <c r="A1070" i="19"/>
  <c r="B1070" i="19"/>
  <c r="A1071" i="19"/>
  <c r="B1071" i="19"/>
  <c r="C1071" i="19" s="1"/>
  <c r="A1072" i="19"/>
  <c r="B1072" i="19"/>
  <c r="A1073" i="19"/>
  <c r="B1073" i="19"/>
  <c r="C1073" i="19" s="1"/>
  <c r="A1074" i="19"/>
  <c r="B1074" i="19"/>
  <c r="D1074" i="19" s="1"/>
  <c r="A1075" i="19"/>
  <c r="B1075" i="19"/>
  <c r="A1076" i="19"/>
  <c r="B1076" i="19"/>
  <c r="D1076" i="19" s="1"/>
  <c r="A1077" i="19"/>
  <c r="B1077" i="19"/>
  <c r="D1077" i="19" s="1"/>
  <c r="A1078" i="19"/>
  <c r="B1078" i="19"/>
  <c r="A1079" i="19"/>
  <c r="B1079" i="19"/>
  <c r="A1080" i="19"/>
  <c r="B1080" i="19"/>
  <c r="C1080" i="19" s="1"/>
  <c r="A1081" i="19"/>
  <c r="B1081" i="19"/>
  <c r="A1082" i="19"/>
  <c r="B1082" i="19"/>
  <c r="A1083" i="19"/>
  <c r="B1083" i="19"/>
  <c r="C1083" i="19" s="1"/>
  <c r="B963" i="19"/>
  <c r="A963" i="19"/>
  <c r="C962" i="19"/>
  <c r="E371" i="13" l="1"/>
  <c r="E368" i="13"/>
  <c r="E370" i="13"/>
  <c r="H372" i="13"/>
  <c r="G370" i="13"/>
  <c r="H369" i="13"/>
  <c r="G367" i="13"/>
  <c r="H366" i="13"/>
  <c r="J366" i="13" s="1"/>
  <c r="G374" i="13"/>
  <c r="H373" i="13"/>
  <c r="J373" i="13" s="1"/>
  <c r="E372" i="13"/>
  <c r="E369" i="13"/>
  <c r="E366" i="13"/>
  <c r="G371" i="13"/>
  <c r="H370" i="13"/>
  <c r="J370" i="13" s="1"/>
  <c r="L370" i="13" s="1"/>
  <c r="I370" i="13"/>
  <c r="G368" i="13"/>
  <c r="H367" i="13"/>
  <c r="J367" i="13" s="1"/>
  <c r="G365" i="13"/>
  <c r="H374" i="13"/>
  <c r="J374" i="13" s="1"/>
  <c r="M375" i="13"/>
  <c r="J372" i="13"/>
  <c r="E373" i="13"/>
  <c r="J369" i="13"/>
  <c r="E365" i="13"/>
  <c r="E367" i="13"/>
  <c r="E374" i="13"/>
  <c r="I377" i="13"/>
  <c r="K377" i="13" s="1"/>
  <c r="H377" i="13"/>
  <c r="J377" i="13" s="1"/>
  <c r="H379" i="13"/>
  <c r="J379" i="13" s="1"/>
  <c r="I376" i="13"/>
  <c r="K376" i="13" s="1"/>
  <c r="I375" i="13"/>
  <c r="K375" i="13" s="1"/>
  <c r="I378" i="13"/>
  <c r="K378" i="13" s="1"/>
  <c r="H375" i="13"/>
  <c r="J375" i="13" s="1"/>
  <c r="L375" i="13" s="1"/>
  <c r="I379" i="13"/>
  <c r="K379" i="13" s="1"/>
  <c r="H378" i="13"/>
  <c r="J378" i="13" s="1"/>
  <c r="H376" i="13"/>
  <c r="J376" i="13" s="1"/>
  <c r="G372" i="13"/>
  <c r="H371" i="13"/>
  <c r="J371" i="13" s="1"/>
  <c r="G369" i="13"/>
  <c r="H368" i="13"/>
  <c r="J368" i="13" s="1"/>
  <c r="G366" i="13"/>
  <c r="H365" i="13"/>
  <c r="J365" i="13" s="1"/>
  <c r="L365" i="13" s="1"/>
  <c r="L366" i="13" s="1"/>
  <c r="G373" i="13"/>
  <c r="G353" i="13"/>
  <c r="G363" i="13"/>
  <c r="G360" i="13"/>
  <c r="G358" i="13"/>
  <c r="D1109" i="19"/>
  <c r="D1127" i="19"/>
  <c r="C1124" i="19"/>
  <c r="C1146" i="19"/>
  <c r="G354" i="13"/>
  <c r="G351" i="13"/>
  <c r="G364" i="13"/>
  <c r="G361" i="13"/>
  <c r="G350" i="13"/>
  <c r="I354" i="13" s="1"/>
  <c r="K354" i="13" s="1"/>
  <c r="G352" i="13"/>
  <c r="G362" i="13"/>
  <c r="G355" i="13"/>
  <c r="G357" i="13"/>
  <c r="E352" i="13"/>
  <c r="E364" i="13"/>
  <c r="E361" i="13"/>
  <c r="E359" i="13"/>
  <c r="H359" i="13"/>
  <c r="J359" i="13" s="1"/>
  <c r="H356" i="13"/>
  <c r="J356" i="13" s="1"/>
  <c r="H350" i="13"/>
  <c r="J350" i="13" s="1"/>
  <c r="L350" i="13" s="1"/>
  <c r="H352" i="13"/>
  <c r="J352" i="13" s="1"/>
  <c r="H362" i="13"/>
  <c r="J362" i="13" s="1"/>
  <c r="H355" i="13"/>
  <c r="J355" i="13" s="1"/>
  <c r="L355" i="13" s="1"/>
  <c r="H357" i="13"/>
  <c r="J357" i="13" s="1"/>
  <c r="E351" i="13"/>
  <c r="E353" i="13"/>
  <c r="E360" i="13"/>
  <c r="E362" i="13"/>
  <c r="H360" i="13"/>
  <c r="J360" i="13" s="1"/>
  <c r="L360" i="13" s="1"/>
  <c r="G359" i="13"/>
  <c r="H358" i="13"/>
  <c r="J358" i="13" s="1"/>
  <c r="G356" i="13"/>
  <c r="I357" i="13" s="1"/>
  <c r="K357" i="13" s="1"/>
  <c r="H354" i="13"/>
  <c r="J354" i="13" s="1"/>
  <c r="H351" i="13"/>
  <c r="J351" i="13" s="1"/>
  <c r="H364" i="13"/>
  <c r="J364" i="13" s="1"/>
  <c r="H361" i="13"/>
  <c r="J361" i="13" s="1"/>
  <c r="H353" i="13"/>
  <c r="J353" i="13" s="1"/>
  <c r="G337" i="13"/>
  <c r="H363" i="13"/>
  <c r="J363" i="13" s="1"/>
  <c r="G317" i="13"/>
  <c r="G319" i="13"/>
  <c r="G314" i="13"/>
  <c r="E305" i="13"/>
  <c r="E306" i="13"/>
  <c r="E302" i="13"/>
  <c r="E304" i="13"/>
  <c r="G299" i="13"/>
  <c r="G290" i="13"/>
  <c r="G329" i="13"/>
  <c r="G320" i="13"/>
  <c r="E321" i="13"/>
  <c r="E350" i="13"/>
  <c r="E354" i="13"/>
  <c r="G348" i="13"/>
  <c r="G345" i="13"/>
  <c r="E344" i="13"/>
  <c r="E335" i="13"/>
  <c r="E337" i="13"/>
  <c r="G331" i="13"/>
  <c r="G332" i="13"/>
  <c r="E363" i="13"/>
  <c r="E355" i="13"/>
  <c r="E358" i="13"/>
  <c r="C291" i="21"/>
  <c r="D308" i="21"/>
  <c r="D305" i="21"/>
  <c r="D302" i="21"/>
  <c r="D299" i="21"/>
  <c r="D296" i="21"/>
  <c r="D293" i="21"/>
  <c r="E334" i="13"/>
  <c r="E330" i="13"/>
  <c r="M1168" i="11"/>
  <c r="O1168" i="11" s="1"/>
  <c r="M1184" i="11"/>
  <c r="H982" i="11"/>
  <c r="J982" i="11" s="1"/>
  <c r="H972" i="11"/>
  <c r="J972" i="11" s="1"/>
  <c r="I997" i="11"/>
  <c r="K997" i="11" s="1"/>
  <c r="H1005" i="11"/>
  <c r="J1005" i="11" s="1"/>
  <c r="H990" i="11"/>
  <c r="J990" i="11" s="1"/>
  <c r="H964" i="11"/>
  <c r="J964" i="11" s="1"/>
  <c r="H983" i="11"/>
  <c r="J983" i="11" s="1"/>
  <c r="H1000" i="11"/>
  <c r="J1000" i="11" s="1"/>
  <c r="H967" i="11"/>
  <c r="J967" i="11" s="1"/>
  <c r="H986" i="11"/>
  <c r="J986" i="11" s="1"/>
  <c r="I984" i="11"/>
  <c r="K984" i="11" s="1"/>
  <c r="I983" i="11"/>
  <c r="K983" i="11" s="1"/>
  <c r="I994" i="11"/>
  <c r="K994" i="11" s="1"/>
  <c r="I977" i="11"/>
  <c r="K977" i="11" s="1"/>
  <c r="H981" i="11"/>
  <c r="J981" i="11" s="1"/>
  <c r="H998" i="11"/>
  <c r="J998" i="11" s="1"/>
  <c r="H1011" i="11"/>
  <c r="J1011" i="11" s="1"/>
  <c r="H965" i="11"/>
  <c r="J965" i="11" s="1"/>
  <c r="H970" i="11"/>
  <c r="J970" i="11" s="1"/>
  <c r="H992" i="11"/>
  <c r="J992" i="11" s="1"/>
  <c r="I985" i="11"/>
  <c r="K985" i="11" s="1"/>
  <c r="H1006" i="11"/>
  <c r="J1006" i="11" s="1"/>
  <c r="H963" i="11"/>
  <c r="J963" i="11" s="1"/>
  <c r="H987" i="11"/>
  <c r="J987" i="11" s="1"/>
  <c r="H1012" i="11"/>
  <c r="J1012" i="11" s="1"/>
  <c r="H985" i="11"/>
  <c r="J985" i="11" s="1"/>
  <c r="H1004" i="11"/>
  <c r="J1004" i="11" s="1"/>
  <c r="H976" i="11"/>
  <c r="J976" i="11" s="1"/>
  <c r="I991" i="11"/>
  <c r="K991" i="11" s="1"/>
  <c r="H1009" i="11"/>
  <c r="J1009" i="11" s="1"/>
  <c r="H979" i="11"/>
  <c r="J979" i="11" s="1"/>
  <c r="I990" i="11"/>
  <c r="K990" i="11" s="1"/>
  <c r="I989" i="11"/>
  <c r="K989" i="11" s="1"/>
  <c r="I971" i="11"/>
  <c r="K971" i="11" s="1"/>
  <c r="I978" i="11"/>
  <c r="K978" i="11" s="1"/>
  <c r="I987" i="11"/>
  <c r="K987" i="11" s="1"/>
  <c r="H994" i="11"/>
  <c r="J994" i="11" s="1"/>
  <c r="H1003" i="11"/>
  <c r="J1003" i="11" s="1"/>
  <c r="H980" i="11"/>
  <c r="J980" i="11" s="1"/>
  <c r="H1010" i="11"/>
  <c r="J1010" i="11" s="1"/>
  <c r="H978" i="11"/>
  <c r="J978" i="11" s="1"/>
  <c r="H995" i="11"/>
  <c r="J995" i="11" s="1"/>
  <c r="H971" i="11"/>
  <c r="J971" i="11" s="1"/>
  <c r="H988" i="11"/>
  <c r="J988" i="11" s="1"/>
  <c r="H1007" i="11"/>
  <c r="J1007" i="11" s="1"/>
  <c r="H974" i="11"/>
  <c r="J974" i="11" s="1"/>
  <c r="I993" i="11"/>
  <c r="K993" i="11" s="1"/>
  <c r="I992" i="11"/>
  <c r="K992" i="11" s="1"/>
  <c r="I970" i="11"/>
  <c r="K970" i="11" s="1"/>
  <c r="I996" i="11"/>
  <c r="K996" i="11" s="1"/>
  <c r="I975" i="11"/>
  <c r="K975" i="11" s="1"/>
  <c r="I969" i="11"/>
  <c r="K969" i="11" s="1"/>
  <c r="I986" i="11"/>
  <c r="K986" i="11" s="1"/>
  <c r="H989" i="11"/>
  <c r="J989" i="11" s="1"/>
  <c r="H1001" i="11"/>
  <c r="J1001" i="11" s="1"/>
  <c r="H975" i="11"/>
  <c r="J975" i="11" s="1"/>
  <c r="H1008" i="11"/>
  <c r="J1008" i="11" s="1"/>
  <c r="H973" i="11"/>
  <c r="J973" i="11" s="1"/>
  <c r="H993" i="11"/>
  <c r="J993" i="11" s="1"/>
  <c r="H962" i="11"/>
  <c r="J962" i="11" s="1"/>
  <c r="I979" i="11"/>
  <c r="K979" i="11" s="1"/>
  <c r="H996" i="11"/>
  <c r="J996" i="11" s="1"/>
  <c r="I982" i="11"/>
  <c r="K982" i="11" s="1"/>
  <c r="I980" i="11"/>
  <c r="K980" i="11" s="1"/>
  <c r="I995" i="11"/>
  <c r="K995" i="11" s="1"/>
  <c r="I976" i="11"/>
  <c r="K976" i="11" s="1"/>
  <c r="I999" i="11"/>
  <c r="K999" i="11" s="1"/>
  <c r="I998" i="11"/>
  <c r="K998" i="11" s="1"/>
  <c r="I968" i="11"/>
  <c r="K968" i="11" s="1"/>
  <c r="I972" i="11"/>
  <c r="K972" i="11" s="1"/>
  <c r="H977" i="11"/>
  <c r="J977" i="11" s="1"/>
  <c r="H999" i="11"/>
  <c r="J999" i="11" s="1"/>
  <c r="H968" i="11"/>
  <c r="J968" i="11" s="1"/>
  <c r="H997" i="11"/>
  <c r="J997" i="11" s="1"/>
  <c r="H966" i="11"/>
  <c r="J966" i="11" s="1"/>
  <c r="I988" i="11"/>
  <c r="K988" i="11" s="1"/>
  <c r="H1002" i="11"/>
  <c r="J1002" i="11" s="1"/>
  <c r="H969" i="11"/>
  <c r="J969" i="11" s="1"/>
  <c r="H991" i="11"/>
  <c r="J991" i="11" s="1"/>
  <c r="I981" i="11"/>
  <c r="K981" i="11" s="1"/>
  <c r="I973" i="11"/>
  <c r="K973" i="11" s="1"/>
  <c r="H984" i="11"/>
  <c r="J984" i="11" s="1"/>
  <c r="I974" i="11"/>
  <c r="K974" i="11" s="1"/>
  <c r="E1247" i="11"/>
  <c r="E1241" i="11"/>
  <c r="E1265" i="11"/>
  <c r="E1223" i="11"/>
  <c r="E1227" i="11"/>
  <c r="E1214" i="11"/>
  <c r="E1167" i="11"/>
  <c r="E1195" i="11"/>
  <c r="G1035" i="11"/>
  <c r="G1234" i="11"/>
  <c r="G1029" i="11"/>
  <c r="G1032" i="11"/>
  <c r="G1232" i="11"/>
  <c r="G1231" i="11"/>
  <c r="G1027" i="11"/>
  <c r="G1224" i="11"/>
  <c r="G1024" i="11"/>
  <c r="G1017" i="11"/>
  <c r="G1229" i="11"/>
  <c r="G1019" i="11"/>
  <c r="G1022" i="11"/>
  <c r="G1217" i="11"/>
  <c r="G1225" i="11"/>
  <c r="G1013" i="11"/>
  <c r="I1000" i="11" s="1"/>
  <c r="K1000" i="11" s="1"/>
  <c r="G1241" i="11"/>
  <c r="G1240" i="11"/>
  <c r="G1034" i="11"/>
  <c r="G1236" i="11"/>
  <c r="G1237" i="11"/>
  <c r="G1031" i="11"/>
  <c r="G1028" i="11"/>
  <c r="G1025" i="11"/>
  <c r="G1018" i="11"/>
  <c r="G1228" i="11"/>
  <c r="G1219" i="11"/>
  <c r="G1026" i="11"/>
  <c r="G1020" i="11"/>
  <c r="G1221" i="11"/>
  <c r="G1223" i="11"/>
  <c r="G1227" i="11"/>
  <c r="G1015" i="11"/>
  <c r="G1016" i="11"/>
  <c r="G1218" i="11"/>
  <c r="G1220" i="11"/>
  <c r="G1014" i="11"/>
  <c r="I1003" i="11" s="1"/>
  <c r="K1003" i="11" s="1"/>
  <c r="H1235" i="11"/>
  <c r="J1235" i="11" s="1"/>
  <c r="H1233" i="11"/>
  <c r="J1233" i="11" s="1"/>
  <c r="H1021" i="11"/>
  <c r="J1021" i="11" s="1"/>
  <c r="E1081" i="11"/>
  <c r="E1082" i="11"/>
  <c r="E1072" i="11"/>
  <c r="E1043" i="11"/>
  <c r="H1036" i="11"/>
  <c r="J1036" i="11" s="1"/>
  <c r="H1030" i="11"/>
  <c r="J1030" i="11" s="1"/>
  <c r="H1239" i="11"/>
  <c r="J1239" i="11" s="1"/>
  <c r="H1230" i="11"/>
  <c r="J1230" i="11" s="1"/>
  <c r="H1218" i="11"/>
  <c r="J1218" i="11" s="1"/>
  <c r="H1015" i="11"/>
  <c r="J1015" i="11" s="1"/>
  <c r="H1019" i="11"/>
  <c r="J1019" i="11" s="1"/>
  <c r="H1020" i="11"/>
  <c r="J1020" i="11" s="1"/>
  <c r="H1217" i="11"/>
  <c r="J1217" i="11" s="1"/>
  <c r="H1017" i="11"/>
  <c r="J1017" i="11" s="1"/>
  <c r="H1016" i="11"/>
  <c r="J1016" i="11" s="1"/>
  <c r="H1223" i="11"/>
  <c r="J1223" i="11" s="1"/>
  <c r="H1219" i="11"/>
  <c r="J1219" i="11" s="1"/>
  <c r="H1014" i="11"/>
  <c r="J1014" i="11" s="1"/>
  <c r="H1220" i="11"/>
  <c r="J1220" i="11" s="1"/>
  <c r="H1224" i="11"/>
  <c r="J1224" i="11" s="1"/>
  <c r="H1018" i="11"/>
  <c r="J1018" i="11" s="1"/>
  <c r="H1013" i="11"/>
  <c r="J1013" i="11" s="1"/>
  <c r="H1035" i="11"/>
  <c r="J1035" i="11" s="1"/>
  <c r="H1234" i="11"/>
  <c r="J1234" i="11" s="1"/>
  <c r="H1029" i="11"/>
  <c r="J1029" i="11" s="1"/>
  <c r="H1032" i="11"/>
  <c r="J1032" i="11" s="1"/>
  <c r="H1232" i="11"/>
  <c r="J1232" i="11" s="1"/>
  <c r="H1231" i="11"/>
  <c r="J1231" i="11" s="1"/>
  <c r="H1027" i="11"/>
  <c r="J1027" i="11" s="1"/>
  <c r="H1024" i="11"/>
  <c r="J1024" i="11" s="1"/>
  <c r="H1229" i="11"/>
  <c r="J1229" i="11" s="1"/>
  <c r="H1022" i="11"/>
  <c r="J1022" i="11" s="1"/>
  <c r="H1225" i="11"/>
  <c r="J1225" i="11" s="1"/>
  <c r="H1226" i="11"/>
  <c r="J1226" i="11" s="1"/>
  <c r="H1241" i="11"/>
  <c r="J1241" i="11" s="1"/>
  <c r="G1036" i="11"/>
  <c r="H1240" i="11"/>
  <c r="J1240" i="11" s="1"/>
  <c r="G1033" i="11"/>
  <c r="H1034" i="11"/>
  <c r="J1034" i="11" s="1"/>
  <c r="G1030" i="11"/>
  <c r="H1236" i="11"/>
  <c r="J1236" i="11" s="1"/>
  <c r="G1239" i="11"/>
  <c r="H1237" i="11"/>
  <c r="J1237" i="11" s="1"/>
  <c r="G1235" i="11"/>
  <c r="H1031" i="11"/>
  <c r="J1031" i="11" s="1"/>
  <c r="G1233" i="11"/>
  <c r="H1028" i="11"/>
  <c r="J1028" i="11" s="1"/>
  <c r="G1230" i="11"/>
  <c r="H1025" i="11"/>
  <c r="J1025" i="11" s="1"/>
  <c r="G1023" i="11"/>
  <c r="H1228" i="11"/>
  <c r="J1228" i="11" s="1"/>
  <c r="G1021" i="11"/>
  <c r="H1026" i="11"/>
  <c r="J1026" i="11" s="1"/>
  <c r="G1222" i="11"/>
  <c r="H1221" i="11"/>
  <c r="J1221" i="11" s="1"/>
  <c r="G1226" i="11"/>
  <c r="H1227" i="11"/>
  <c r="J1227" i="11" s="1"/>
  <c r="H1033" i="11"/>
  <c r="J1033" i="11" s="1"/>
  <c r="H1023" i="11"/>
  <c r="J1023" i="11" s="1"/>
  <c r="H1222" i="11"/>
  <c r="J1222" i="11" s="1"/>
  <c r="C296" i="21"/>
  <c r="C1010" i="19"/>
  <c r="E1018" i="11"/>
  <c r="D1138" i="19"/>
  <c r="D1134" i="19"/>
  <c r="C1081" i="19"/>
  <c r="C1078" i="19"/>
  <c r="C1075" i="19"/>
  <c r="C1072" i="19"/>
  <c r="C1069" i="19"/>
  <c r="C1066" i="19"/>
  <c r="C1063" i="19"/>
  <c r="C1060" i="19"/>
  <c r="C1057" i="19"/>
  <c r="C1054" i="19"/>
  <c r="C1051" i="19"/>
  <c r="C1048" i="19"/>
  <c r="C1045" i="19"/>
  <c r="C1106" i="19"/>
  <c r="D1124" i="19"/>
  <c r="C1149" i="19"/>
  <c r="C1082" i="19"/>
  <c r="C1079" i="19"/>
  <c r="C1076" i="19"/>
  <c r="G1076" i="19" s="1"/>
  <c r="D1073" i="19"/>
  <c r="C1070" i="19"/>
  <c r="D1070" i="19"/>
  <c r="D1067" i="19"/>
  <c r="C1064" i="19"/>
  <c r="C1061" i="19"/>
  <c r="C1058" i="19"/>
  <c r="D1055" i="19"/>
  <c r="C1052" i="19"/>
  <c r="D1052" i="19"/>
  <c r="D1049" i="19"/>
  <c r="C1049" i="19"/>
  <c r="C1046" i="19"/>
  <c r="C1043" i="19"/>
  <c r="D1037" i="19"/>
  <c r="C1034" i="19"/>
  <c r="G1034" i="19" s="1"/>
  <c r="D1022" i="19"/>
  <c r="C1019" i="19"/>
  <c r="D1013" i="19"/>
  <c r="D1004" i="19"/>
  <c r="D995" i="19"/>
  <c r="D989" i="19"/>
  <c r="D983" i="19"/>
  <c r="C977" i="19"/>
  <c r="G977" i="19" s="1"/>
  <c r="D1091" i="19"/>
  <c r="D1088" i="19"/>
  <c r="G1088" i="19" s="1"/>
  <c r="D1116" i="19"/>
  <c r="D1113" i="19"/>
  <c r="C1131" i="19"/>
  <c r="C1067" i="19"/>
  <c r="G1124" i="19"/>
  <c r="G1058" i="19"/>
  <c r="C1040" i="19"/>
  <c r="G1040" i="19" s="1"/>
  <c r="D1031" i="19"/>
  <c r="C1028" i="19"/>
  <c r="C1025" i="19"/>
  <c r="D1019" i="19"/>
  <c r="G1019" i="19" s="1"/>
  <c r="C1016" i="19"/>
  <c r="D1010" i="19"/>
  <c r="G1010" i="19" s="1"/>
  <c r="C1007" i="19"/>
  <c r="D1001" i="19"/>
  <c r="C998" i="19"/>
  <c r="C992" i="19"/>
  <c r="C986" i="19"/>
  <c r="C980" i="19"/>
  <c r="D1103" i="19"/>
  <c r="C1100" i="19"/>
  <c r="C1097" i="19"/>
  <c r="C1094" i="19"/>
  <c r="G1094" i="19" s="1"/>
  <c r="D1085" i="19"/>
  <c r="C1119" i="19"/>
  <c r="D1110" i="19"/>
  <c r="C1107" i="19"/>
  <c r="C1137" i="19"/>
  <c r="G1137" i="19" s="1"/>
  <c r="D1128" i="19"/>
  <c r="C1125" i="19"/>
  <c r="D1122" i="19"/>
  <c r="C1110" i="19"/>
  <c r="G1050" i="11"/>
  <c r="G1262" i="11"/>
  <c r="G1045" i="11"/>
  <c r="G1047" i="11"/>
  <c r="G1251" i="11"/>
  <c r="G1046" i="11"/>
  <c r="G1254" i="11"/>
  <c r="G1158" i="11"/>
  <c r="G1165" i="11"/>
  <c r="G1159" i="11"/>
  <c r="G1157" i="11"/>
  <c r="G1152" i="11"/>
  <c r="G1150" i="11"/>
  <c r="G1148" i="11"/>
  <c r="G1144" i="11"/>
  <c r="G1141" i="11"/>
  <c r="G1136" i="11"/>
  <c r="G1134" i="11"/>
  <c r="E1136" i="11"/>
  <c r="E1139" i="11"/>
  <c r="G1127" i="11"/>
  <c r="E1115" i="11"/>
  <c r="G1123" i="11"/>
  <c r="G1112" i="11"/>
  <c r="G1109" i="11"/>
  <c r="G1107" i="11"/>
  <c r="G1093" i="11"/>
  <c r="E1096" i="11"/>
  <c r="G1077" i="11"/>
  <c r="G1056" i="11"/>
  <c r="G1261" i="11"/>
  <c r="G1257" i="11"/>
  <c r="G1057" i="11"/>
  <c r="C1042" i="19"/>
  <c r="C1039" i="19"/>
  <c r="C1036" i="19"/>
  <c r="C1033" i="19"/>
  <c r="C1030" i="19"/>
  <c r="C1027" i="19"/>
  <c r="C976" i="19"/>
  <c r="C973" i="19"/>
  <c r="C970" i="19"/>
  <c r="C1102" i="19"/>
  <c r="C1099" i="19"/>
  <c r="C1096" i="19"/>
  <c r="C1093" i="19"/>
  <c r="C1090" i="19"/>
  <c r="C1087" i="19"/>
  <c r="C1084" i="19"/>
  <c r="C1118" i="19"/>
  <c r="C1115" i="19"/>
  <c r="C1112" i="19"/>
  <c r="C1109" i="19"/>
  <c r="C1136" i="19"/>
  <c r="C1133" i="19"/>
  <c r="C1130" i="19"/>
  <c r="C1127" i="19"/>
  <c r="D1121" i="19"/>
  <c r="C1152" i="19"/>
  <c r="D1146" i="19"/>
  <c r="G1146" i="19" s="1"/>
  <c r="C1143" i="19"/>
  <c r="C1140" i="19"/>
  <c r="D1152" i="19"/>
  <c r="D1131" i="19"/>
  <c r="C1121" i="19"/>
  <c r="D1106" i="19"/>
  <c r="G1106" i="19" s="1"/>
  <c r="C1085" i="19"/>
  <c r="D1149" i="19"/>
  <c r="G1149" i="19" s="1"/>
  <c r="D1084" i="19"/>
  <c r="C1031" i="19"/>
  <c r="C1001" i="19"/>
  <c r="C1128" i="19"/>
  <c r="C1103" i="19"/>
  <c r="G296" i="21"/>
  <c r="C305" i="21"/>
  <c r="C299" i="21"/>
  <c r="C293" i="21"/>
  <c r="C310" i="21"/>
  <c r="C307" i="21"/>
  <c r="C304" i="21"/>
  <c r="C301" i="21"/>
  <c r="C298" i="21"/>
  <c r="C295" i="21"/>
  <c r="C292" i="21"/>
  <c r="C348" i="21"/>
  <c r="G348" i="21" s="1"/>
  <c r="C345" i="21"/>
  <c r="C342" i="21"/>
  <c r="G342" i="21" s="1"/>
  <c r="C339" i="21"/>
  <c r="G339" i="21" s="1"/>
  <c r="C336" i="21"/>
  <c r="C333" i="21"/>
  <c r="G333" i="21" s="1"/>
  <c r="C330" i="21"/>
  <c r="G330" i="21" s="1"/>
  <c r="C327" i="21"/>
  <c r="C324" i="21"/>
  <c r="G324" i="21" s="1"/>
  <c r="C321" i="21"/>
  <c r="G321" i="21" s="1"/>
  <c r="C318" i="21"/>
  <c r="G318" i="21" s="1"/>
  <c r="C315" i="21"/>
  <c r="G315" i="21" s="1"/>
  <c r="C312" i="21"/>
  <c r="G312" i="21" s="1"/>
  <c r="E293" i="13"/>
  <c r="G318" i="13"/>
  <c r="G310" i="13"/>
  <c r="G312" i="13"/>
  <c r="G306" i="13"/>
  <c r="G309" i="13"/>
  <c r="G304" i="13"/>
  <c r="G295" i="13"/>
  <c r="G296" i="13"/>
  <c r="G292" i="13"/>
  <c r="G325" i="13"/>
  <c r="G327" i="13"/>
  <c r="G322" i="13"/>
  <c r="G323" i="13"/>
  <c r="G340" i="13"/>
  <c r="G334" i="13"/>
  <c r="G345" i="21"/>
  <c r="G336" i="21"/>
  <c r="G327" i="21"/>
  <c r="C308" i="21"/>
  <c r="G308" i="21" s="1"/>
  <c r="C309" i="21"/>
  <c r="C306" i="21"/>
  <c r="C303" i="21"/>
  <c r="C300" i="21"/>
  <c r="C297" i="21"/>
  <c r="C294" i="21"/>
  <c r="C350" i="21"/>
  <c r="C347" i="21"/>
  <c r="C344" i="21"/>
  <c r="C341" i="21"/>
  <c r="C338" i="21"/>
  <c r="C335" i="21"/>
  <c r="C332" i="21"/>
  <c r="C329" i="21"/>
  <c r="C326" i="21"/>
  <c r="C323" i="21"/>
  <c r="C320" i="21"/>
  <c r="C317" i="21"/>
  <c r="C314" i="21"/>
  <c r="C311" i="21"/>
  <c r="G305" i="21"/>
  <c r="G293" i="21"/>
  <c r="C302" i="21"/>
  <c r="C349" i="21"/>
  <c r="C346" i="21"/>
  <c r="C343" i="21"/>
  <c r="C340" i="21"/>
  <c r="C337" i="21"/>
  <c r="C334" i="21"/>
  <c r="C331" i="21"/>
  <c r="C328" i="21"/>
  <c r="C325" i="21"/>
  <c r="C322" i="21"/>
  <c r="C319" i="21"/>
  <c r="C316" i="21"/>
  <c r="C313" i="21"/>
  <c r="G316" i="13"/>
  <c r="G311" i="13"/>
  <c r="G313" i="13"/>
  <c r="G308" i="13"/>
  <c r="G300" i="13"/>
  <c r="G301" i="13"/>
  <c r="G297" i="13"/>
  <c r="G298" i="13"/>
  <c r="G294" i="13"/>
  <c r="G326" i="13"/>
  <c r="G328" i="13"/>
  <c r="G324" i="13"/>
  <c r="G315" i="13"/>
  <c r="E345" i="13"/>
  <c r="E347" i="13"/>
  <c r="G344" i="13"/>
  <c r="G341" i="13"/>
  <c r="G336" i="13"/>
  <c r="G330" i="13"/>
  <c r="E331" i="13"/>
  <c r="D350" i="21"/>
  <c r="D347" i="21"/>
  <c r="D344" i="21"/>
  <c r="D341" i="21"/>
  <c r="D338" i="21"/>
  <c r="G338" i="21" s="1"/>
  <c r="D335" i="21"/>
  <c r="D332" i="21"/>
  <c r="D329" i="21"/>
  <c r="D326" i="21"/>
  <c r="D323" i="21"/>
  <c r="D320" i="21"/>
  <c r="G320" i="21" s="1"/>
  <c r="D317" i="21"/>
  <c r="D314" i="21"/>
  <c r="D311" i="21"/>
  <c r="H316" i="13"/>
  <c r="J316" i="13" s="1"/>
  <c r="H311" i="13"/>
  <c r="J311" i="13" s="1"/>
  <c r="H313" i="13"/>
  <c r="J313" i="13" s="1"/>
  <c r="H308" i="13"/>
  <c r="J308" i="13" s="1"/>
  <c r="H300" i="13"/>
  <c r="J300" i="13" s="1"/>
  <c r="L300" i="13" s="1"/>
  <c r="H301" i="13"/>
  <c r="J301" i="13" s="1"/>
  <c r="H297" i="13"/>
  <c r="J297" i="13" s="1"/>
  <c r="H298" i="13"/>
  <c r="J298" i="13" s="1"/>
  <c r="H294" i="13"/>
  <c r="J294" i="13" s="1"/>
  <c r="H326" i="13"/>
  <c r="J326" i="13" s="1"/>
  <c r="H328" i="13"/>
  <c r="H324" i="13"/>
  <c r="J324" i="13" s="1"/>
  <c r="D349" i="21"/>
  <c r="G349" i="21" s="1"/>
  <c r="D346" i="21"/>
  <c r="D343" i="21"/>
  <c r="G343" i="21" s="1"/>
  <c r="D340" i="21"/>
  <c r="D337" i="21"/>
  <c r="D334" i="21"/>
  <c r="D331" i="21"/>
  <c r="G331" i="21" s="1"/>
  <c r="D328" i="21"/>
  <c r="D325" i="21"/>
  <c r="G325" i="21" s="1"/>
  <c r="D322" i="21"/>
  <c r="G322" i="21" s="1"/>
  <c r="D319" i="21"/>
  <c r="D316" i="21"/>
  <c r="G316" i="21" s="1"/>
  <c r="D313" i="21"/>
  <c r="G313" i="21" s="1"/>
  <c r="D310" i="21"/>
  <c r="D307" i="21"/>
  <c r="G307" i="21" s="1"/>
  <c r="D304" i="21"/>
  <c r="G304" i="21" s="1"/>
  <c r="D301" i="21"/>
  <c r="G301" i="21" s="1"/>
  <c r="D298" i="21"/>
  <c r="D295" i="21"/>
  <c r="G295" i="21" s="1"/>
  <c r="D292" i="21"/>
  <c r="G305" i="13"/>
  <c r="G291" i="13"/>
  <c r="G343" i="13"/>
  <c r="G338" i="13"/>
  <c r="C365" i="21"/>
  <c r="D365" i="21"/>
  <c r="C362" i="21"/>
  <c r="D362" i="21"/>
  <c r="D359" i="21"/>
  <c r="C359" i="21"/>
  <c r="D356" i="21"/>
  <c r="C356" i="21"/>
  <c r="C353" i="21"/>
  <c r="D353" i="21"/>
  <c r="C364" i="21"/>
  <c r="D364" i="21"/>
  <c r="D361" i="21"/>
  <c r="C361" i="21"/>
  <c r="D358" i="21"/>
  <c r="C358" i="21"/>
  <c r="D355" i="21"/>
  <c r="C355" i="21"/>
  <c r="D352" i="21"/>
  <c r="C352" i="21"/>
  <c r="E316" i="13"/>
  <c r="E312" i="13"/>
  <c r="E308" i="13"/>
  <c r="E301" i="13"/>
  <c r="E299" i="13"/>
  <c r="E327" i="13"/>
  <c r="E324" i="13"/>
  <c r="E315" i="13"/>
  <c r="E342" i="13"/>
  <c r="E343" i="13"/>
  <c r="E339" i="13"/>
  <c r="H317" i="13"/>
  <c r="J317" i="13" s="1"/>
  <c r="H305" i="13"/>
  <c r="J305" i="13" s="1"/>
  <c r="L305" i="13" s="1"/>
  <c r="H307" i="13"/>
  <c r="J307" i="13" s="1"/>
  <c r="D309" i="21"/>
  <c r="D306" i="21"/>
  <c r="D303" i="21"/>
  <c r="D300" i="21"/>
  <c r="G300" i="21" s="1"/>
  <c r="D297" i="21"/>
  <c r="G297" i="21" s="1"/>
  <c r="D294" i="21"/>
  <c r="D291" i="21"/>
  <c r="G291" i="21" s="1"/>
  <c r="H319" i="13"/>
  <c r="J319" i="13" s="1"/>
  <c r="H314" i="13"/>
  <c r="J314" i="13" s="1"/>
  <c r="C363" i="21"/>
  <c r="D363" i="21"/>
  <c r="C360" i="21"/>
  <c r="D360" i="21"/>
  <c r="G360" i="21" s="1"/>
  <c r="D357" i="21"/>
  <c r="C357" i="21"/>
  <c r="D354" i="21"/>
  <c r="C354" i="21"/>
  <c r="C351" i="21"/>
  <c r="D351" i="21"/>
  <c r="G351" i="21" s="1"/>
  <c r="G293" i="13"/>
  <c r="E318" i="13"/>
  <c r="E311" i="13"/>
  <c r="E309" i="13"/>
  <c r="E296" i="13"/>
  <c r="E292" i="13"/>
  <c r="E326" i="13"/>
  <c r="E323" i="13"/>
  <c r="E348" i="13"/>
  <c r="G342" i="13"/>
  <c r="G339" i="13"/>
  <c r="C967" i="19"/>
  <c r="D967" i="19"/>
  <c r="C964" i="19"/>
  <c r="D964" i="19"/>
  <c r="D1099" i="19"/>
  <c r="G1099" i="19" s="1"/>
  <c r="D1095" i="19"/>
  <c r="C1092" i="19"/>
  <c r="D1063" i="19"/>
  <c r="D1059" i="19"/>
  <c r="C1056" i="19"/>
  <c r="D1027" i="19"/>
  <c r="C1023" i="19"/>
  <c r="C1014" i="19"/>
  <c r="C1005" i="19"/>
  <c r="C996" i="19"/>
  <c r="C990" i="19"/>
  <c r="C984" i="19"/>
  <c r="D970" i="19"/>
  <c r="G970" i="19" s="1"/>
  <c r="C963" i="19"/>
  <c r="H1163" i="11"/>
  <c r="J1163" i="11" s="1"/>
  <c r="H1164" i="11"/>
  <c r="J1164" i="11" s="1"/>
  <c r="H1161" i="11"/>
  <c r="J1161" i="11" s="1"/>
  <c r="D1102" i="19"/>
  <c r="G1102" i="19" s="1"/>
  <c r="D1098" i="19"/>
  <c r="G1073" i="19"/>
  <c r="G1037" i="19"/>
  <c r="G1004" i="19"/>
  <c r="D999" i="19"/>
  <c r="E1190" i="11"/>
  <c r="D1145" i="19"/>
  <c r="G1145" i="19" s="1"/>
  <c r="C1142" i="19"/>
  <c r="G1142" i="19" s="1"/>
  <c r="G1127" i="19"/>
  <c r="G1109" i="19"/>
  <c r="D1080" i="19"/>
  <c r="C1077" i="19"/>
  <c r="D1048" i="19"/>
  <c r="D1044" i="19"/>
  <c r="C1041" i="19"/>
  <c r="G1013" i="19"/>
  <c r="D1008" i="19"/>
  <c r="G983" i="19"/>
  <c r="E1175" i="11"/>
  <c r="E1185" i="11"/>
  <c r="D1148" i="19"/>
  <c r="G1148" i="19" s="1"/>
  <c r="D1130" i="19"/>
  <c r="G1130" i="19" s="1"/>
  <c r="D1112" i="19"/>
  <c r="D1101" i="19"/>
  <c r="D1087" i="19"/>
  <c r="G1087" i="19" s="1"/>
  <c r="D1083" i="19"/>
  <c r="D1069" i="19"/>
  <c r="D1065" i="19"/>
  <c r="C1062" i="19"/>
  <c r="D1051" i="19"/>
  <c r="D1047" i="19"/>
  <c r="D1033" i="19"/>
  <c r="D1029" i="19"/>
  <c r="C1026" i="19"/>
  <c r="C1017" i="19"/>
  <c r="D976" i="19"/>
  <c r="C969" i="19"/>
  <c r="G1060" i="11"/>
  <c r="G1059" i="11"/>
  <c r="G1048" i="11"/>
  <c r="G1051" i="11"/>
  <c r="G1049" i="11"/>
  <c r="H1158" i="11"/>
  <c r="J1158" i="11" s="1"/>
  <c r="G1162" i="11"/>
  <c r="H1165" i="11"/>
  <c r="J1165" i="11" s="1"/>
  <c r="G1160" i="11"/>
  <c r="H1159" i="11"/>
  <c r="J1159" i="11" s="1"/>
  <c r="G1155" i="11"/>
  <c r="H1157" i="11"/>
  <c r="J1157" i="11" s="1"/>
  <c r="G1156" i="11"/>
  <c r="H1152" i="11"/>
  <c r="J1152" i="11" s="1"/>
  <c r="G1151" i="11"/>
  <c r="H1150" i="11"/>
  <c r="J1150" i="11" s="1"/>
  <c r="G1147" i="11"/>
  <c r="H1148" i="11"/>
  <c r="J1148" i="11" s="1"/>
  <c r="G1145" i="11"/>
  <c r="H1144" i="11"/>
  <c r="J1144" i="11" s="1"/>
  <c r="G1143" i="11"/>
  <c r="H1141" i="11"/>
  <c r="J1141" i="11" s="1"/>
  <c r="G1140" i="11"/>
  <c r="G1139" i="11"/>
  <c r="H1136" i="11"/>
  <c r="J1136" i="11" s="1"/>
  <c r="G1135" i="11"/>
  <c r="H1134" i="11"/>
  <c r="J1134" i="11" s="1"/>
  <c r="G1133" i="11"/>
  <c r="G1131" i="11"/>
  <c r="G1130" i="11"/>
  <c r="G1118" i="11"/>
  <c r="G1119" i="11"/>
  <c r="G1122" i="11"/>
  <c r="G1121" i="11"/>
  <c r="G1117" i="11"/>
  <c r="G1110" i="11"/>
  <c r="G1106" i="11"/>
  <c r="G1095" i="11"/>
  <c r="G1101" i="11"/>
  <c r="G1100" i="11"/>
  <c r="G1087" i="11"/>
  <c r="G1086" i="11"/>
  <c r="G1090" i="11"/>
  <c r="G1091" i="11"/>
  <c r="G1076" i="11"/>
  <c r="G1082" i="11"/>
  <c r="G1084" i="11"/>
  <c r="G1080" i="11"/>
  <c r="G1069" i="11"/>
  <c r="G1072" i="11"/>
  <c r="G1071" i="11"/>
  <c r="D1045" i="19"/>
  <c r="C1038" i="19"/>
  <c r="D978" i="19"/>
  <c r="C975" i="19"/>
  <c r="C1120" i="19"/>
  <c r="G1120" i="19" s="1"/>
  <c r="C1117" i="19"/>
  <c r="G1117" i="19" s="1"/>
  <c r="C1114" i="19"/>
  <c r="G1114" i="19" s="1"/>
  <c r="C1111" i="19"/>
  <c r="G1111" i="19" s="1"/>
  <c r="C1108" i="19"/>
  <c r="G1108" i="19" s="1"/>
  <c r="C1105" i="19"/>
  <c r="G1105" i="19" s="1"/>
  <c r="C1135" i="19"/>
  <c r="G1135" i="19" s="1"/>
  <c r="C1132" i="19"/>
  <c r="G1132" i="19" s="1"/>
  <c r="C1129" i="19"/>
  <c r="G1129" i="19" s="1"/>
  <c r="C1126" i="19"/>
  <c r="G1126" i="19" s="1"/>
  <c r="C1123" i="19"/>
  <c r="G1123" i="19" s="1"/>
  <c r="G1091" i="19"/>
  <c r="G1055" i="19"/>
  <c r="D1030" i="19"/>
  <c r="G995" i="19"/>
  <c r="D974" i="19"/>
  <c r="C971" i="19"/>
  <c r="D971" i="19"/>
  <c r="C968" i="19"/>
  <c r="D968" i="19"/>
  <c r="C965" i="19"/>
  <c r="C1153" i="19"/>
  <c r="G1153" i="19" s="1"/>
  <c r="C1150" i="19"/>
  <c r="G1150" i="19" s="1"/>
  <c r="C1147" i="19"/>
  <c r="G1147" i="19" s="1"/>
  <c r="C1144" i="19"/>
  <c r="C1141" i="19"/>
  <c r="G1141" i="19" s="1"/>
  <c r="C1138" i="19"/>
  <c r="G1138" i="19" s="1"/>
  <c r="D1151" i="19"/>
  <c r="G1151" i="19" s="1"/>
  <c r="D1144" i="19"/>
  <c r="G1144" i="19" s="1"/>
  <c r="D1140" i="19"/>
  <c r="D1133" i="19"/>
  <c r="G1133" i="19" s="1"/>
  <c r="D1115" i="19"/>
  <c r="G1115" i="19" s="1"/>
  <c r="D1104" i="19"/>
  <c r="D1097" i="19"/>
  <c r="G1097" i="19" s="1"/>
  <c r="D1090" i="19"/>
  <c r="G1090" i="19" s="1"/>
  <c r="D1086" i="19"/>
  <c r="D1079" i="19"/>
  <c r="G1079" i="19" s="1"/>
  <c r="D1072" i="19"/>
  <c r="G1072" i="19" s="1"/>
  <c r="D1068" i="19"/>
  <c r="D1061" i="19"/>
  <c r="G1061" i="19" s="1"/>
  <c r="D1054" i="19"/>
  <c r="D1050" i="19"/>
  <c r="D1043" i="19"/>
  <c r="G1043" i="19" s="1"/>
  <c r="D1036" i="19"/>
  <c r="G1036" i="19" s="1"/>
  <c r="D1032" i="19"/>
  <c r="D1025" i="19"/>
  <c r="G1025" i="19" s="1"/>
  <c r="D1020" i="19"/>
  <c r="D1016" i="19"/>
  <c r="G1016" i="19" s="1"/>
  <c r="D1011" i="19"/>
  <c r="D1007" i="19"/>
  <c r="G1007" i="19" s="1"/>
  <c r="D1002" i="19"/>
  <c r="D998" i="19"/>
  <c r="G998" i="19" s="1"/>
  <c r="C993" i="19"/>
  <c r="C987" i="19"/>
  <c r="C981" i="19"/>
  <c r="C974" i="19"/>
  <c r="D966" i="19"/>
  <c r="C1024" i="19"/>
  <c r="D1024" i="19"/>
  <c r="C1021" i="19"/>
  <c r="D1021" i="19"/>
  <c r="C1018" i="19"/>
  <c r="G1018" i="19" s="1"/>
  <c r="D1018" i="19"/>
  <c r="C1015" i="19"/>
  <c r="D1015" i="19"/>
  <c r="C1012" i="19"/>
  <c r="D1012" i="19"/>
  <c r="C1009" i="19"/>
  <c r="G1009" i="19" s="1"/>
  <c r="D1009" i="19"/>
  <c r="C1006" i="19"/>
  <c r="D1006" i="19"/>
  <c r="C1003" i="19"/>
  <c r="D1003" i="19"/>
  <c r="C1000" i="19"/>
  <c r="D1000" i="19"/>
  <c r="C997" i="19"/>
  <c r="D997" i="19"/>
  <c r="C994" i="19"/>
  <c r="D994" i="19"/>
  <c r="C991" i="19"/>
  <c r="D991" i="19"/>
  <c r="C988" i="19"/>
  <c r="D988" i="19"/>
  <c r="C985" i="19"/>
  <c r="D985" i="19"/>
  <c r="C982" i="19"/>
  <c r="D982" i="19"/>
  <c r="C979" i="19"/>
  <c r="D979" i="19"/>
  <c r="C1139" i="19"/>
  <c r="G1139" i="19" s="1"/>
  <c r="D1081" i="19"/>
  <c r="G1081" i="19" s="1"/>
  <c r="C1074" i="19"/>
  <c r="G1074" i="19" s="1"/>
  <c r="G1152" i="19"/>
  <c r="D1066" i="19"/>
  <c r="G1066" i="19" s="1"/>
  <c r="G1022" i="19"/>
  <c r="G989" i="19"/>
  <c r="D963" i="19"/>
  <c r="D1154" i="19"/>
  <c r="G1154" i="19" s="1"/>
  <c r="D1143" i="19"/>
  <c r="D1136" i="19"/>
  <c r="G1136" i="19" s="1"/>
  <c r="D1118" i="19"/>
  <c r="G1118" i="19" s="1"/>
  <c r="D1107" i="19"/>
  <c r="G1107" i="19" s="1"/>
  <c r="D1100" i="19"/>
  <c r="G1100" i="19" s="1"/>
  <c r="D1093" i="19"/>
  <c r="G1093" i="19" s="1"/>
  <c r="D1089" i="19"/>
  <c r="D1082" i="19"/>
  <c r="G1082" i="19" s="1"/>
  <c r="D1075" i="19"/>
  <c r="G1075" i="19" s="1"/>
  <c r="D1071" i="19"/>
  <c r="G1071" i="19" s="1"/>
  <c r="D1064" i="19"/>
  <c r="G1064" i="19" s="1"/>
  <c r="D1057" i="19"/>
  <c r="G1057" i="19" s="1"/>
  <c r="D1053" i="19"/>
  <c r="D1046" i="19"/>
  <c r="G1046" i="19" s="1"/>
  <c r="D1039" i="19"/>
  <c r="D1035" i="19"/>
  <c r="G1035" i="19" s="1"/>
  <c r="D1028" i="19"/>
  <c r="G1028" i="19" s="1"/>
  <c r="D992" i="19"/>
  <c r="G992" i="19" s="1"/>
  <c r="D986" i="19"/>
  <c r="G986" i="19" s="1"/>
  <c r="D980" i="19"/>
  <c r="G980" i="19" s="1"/>
  <c r="D973" i="19"/>
  <c r="G973" i="19" s="1"/>
  <c r="D1096" i="19"/>
  <c r="G1096" i="19" s="1"/>
  <c r="D1078" i="19"/>
  <c r="G1078" i="19" s="1"/>
  <c r="D1060" i="19"/>
  <c r="G1060" i="19" s="1"/>
  <c r="D1042" i="19"/>
  <c r="D972" i="19"/>
  <c r="G972" i="19" s="1"/>
  <c r="D965" i="19"/>
  <c r="G965" i="19" s="1"/>
  <c r="G1075" i="11"/>
  <c r="G1078" i="11"/>
  <c r="G1267" i="11"/>
  <c r="G1066" i="11"/>
  <c r="G1265" i="11"/>
  <c r="G1064" i="11"/>
  <c r="G1055" i="11"/>
  <c r="G1058" i="11"/>
  <c r="G1263" i="11"/>
  <c r="G1259" i="11"/>
  <c r="E1236" i="11"/>
  <c r="E1250" i="11"/>
  <c r="E1244" i="11"/>
  <c r="E1239" i="11"/>
  <c r="E1228" i="11"/>
  <c r="E1237" i="11"/>
  <c r="E1209" i="11"/>
  <c r="E1166" i="11"/>
  <c r="E1171" i="11"/>
  <c r="E1189" i="11"/>
  <c r="E1177" i="11"/>
  <c r="E1182" i="11"/>
  <c r="H1154" i="11"/>
  <c r="J1154" i="11" s="1"/>
  <c r="H1153" i="11"/>
  <c r="J1153" i="11" s="1"/>
  <c r="H1149" i="11"/>
  <c r="J1149" i="11" s="1"/>
  <c r="H1146" i="11"/>
  <c r="J1146" i="11" s="1"/>
  <c r="H1142" i="11"/>
  <c r="J1142" i="11" s="1"/>
  <c r="H1138" i="11"/>
  <c r="J1138" i="11" s="1"/>
  <c r="H1137" i="11"/>
  <c r="J1137" i="11" s="1"/>
  <c r="G1256" i="11"/>
  <c r="G1061" i="11"/>
  <c r="G1249" i="11"/>
  <c r="G1253" i="11"/>
  <c r="G1255" i="11"/>
  <c r="G1252" i="11"/>
  <c r="G1052" i="11"/>
  <c r="G1163" i="11"/>
  <c r="H1162" i="11"/>
  <c r="J1162" i="11" s="1"/>
  <c r="G1164" i="11"/>
  <c r="H1160" i="11"/>
  <c r="J1160" i="11" s="1"/>
  <c r="G1161" i="11"/>
  <c r="H1155" i="11"/>
  <c r="J1155" i="11" s="1"/>
  <c r="G1154" i="11"/>
  <c r="H1156" i="11"/>
  <c r="J1156" i="11" s="1"/>
  <c r="G1153" i="11"/>
  <c r="H1151" i="11"/>
  <c r="J1151" i="11" s="1"/>
  <c r="G1149" i="11"/>
  <c r="H1147" i="11"/>
  <c r="J1147" i="11" s="1"/>
  <c r="G1146" i="11"/>
  <c r="H1145" i="11"/>
  <c r="J1145" i="11" s="1"/>
  <c r="G1142" i="11"/>
  <c r="H1143" i="11"/>
  <c r="J1143" i="11" s="1"/>
  <c r="G1138" i="11"/>
  <c r="H1140" i="11"/>
  <c r="J1140" i="11" s="1"/>
  <c r="G1137" i="11"/>
  <c r="H1139" i="11"/>
  <c r="J1139" i="11" s="1"/>
  <c r="H1135" i="11"/>
  <c r="J1135" i="11" s="1"/>
  <c r="G1126" i="11"/>
  <c r="G1124" i="11"/>
  <c r="G1120" i="11"/>
  <c r="G1111" i="11"/>
  <c r="G1115" i="11"/>
  <c r="G1116" i="11"/>
  <c r="G1114" i="11"/>
  <c r="G1103" i="11"/>
  <c r="G1105" i="11"/>
  <c r="G1108" i="11"/>
  <c r="G1096" i="11"/>
  <c r="G1099" i="11"/>
  <c r="G1097" i="11"/>
  <c r="G1098" i="11"/>
  <c r="G1092" i="11"/>
  <c r="G1081" i="11"/>
  <c r="G1083" i="11"/>
  <c r="G1074" i="11"/>
  <c r="G1070" i="11"/>
  <c r="G1073" i="11"/>
  <c r="G1062" i="11"/>
  <c r="G1068" i="11"/>
  <c r="G1065" i="11"/>
  <c r="G1053" i="11"/>
  <c r="G1258" i="11"/>
  <c r="G1260" i="11"/>
  <c r="G1054" i="11"/>
  <c r="H315" i="13"/>
  <c r="J315" i="13" s="1"/>
  <c r="L315" i="13" s="1"/>
  <c r="G340" i="21"/>
  <c r="H340" i="13"/>
  <c r="J340" i="13" s="1"/>
  <c r="L340" i="13" s="1"/>
  <c r="H343" i="13"/>
  <c r="J343" i="13" s="1"/>
  <c r="G334" i="21"/>
  <c r="H302" i="13"/>
  <c r="J302" i="13" s="1"/>
  <c r="H303" i="13"/>
  <c r="J303" i="13" s="1"/>
  <c r="H299" i="13"/>
  <c r="J299" i="13" s="1"/>
  <c r="H291" i="13"/>
  <c r="J291" i="13" s="1"/>
  <c r="H329" i="13"/>
  <c r="J329" i="13" s="1"/>
  <c r="H320" i="13"/>
  <c r="J320" i="13" s="1"/>
  <c r="L320" i="13" s="1"/>
  <c r="H321" i="13"/>
  <c r="J321" i="13" s="1"/>
  <c r="H348" i="13"/>
  <c r="J348" i="13" s="1"/>
  <c r="H345" i="13"/>
  <c r="J345" i="13" s="1"/>
  <c r="L345" i="13" s="1"/>
  <c r="H335" i="13"/>
  <c r="J335" i="13" s="1"/>
  <c r="L335" i="13" s="1"/>
  <c r="H331" i="13"/>
  <c r="J331" i="13" s="1"/>
  <c r="H332" i="13"/>
  <c r="J332" i="13" s="1"/>
  <c r="H349" i="13"/>
  <c r="J349" i="13" s="1"/>
  <c r="H346" i="13"/>
  <c r="J346" i="13" s="1"/>
  <c r="H344" i="13"/>
  <c r="J344" i="13" s="1"/>
  <c r="H341" i="13"/>
  <c r="J341" i="13" s="1"/>
  <c r="H336" i="13"/>
  <c r="J336" i="13" s="1"/>
  <c r="H330" i="13"/>
  <c r="J330" i="13" s="1"/>
  <c r="L330" i="13" s="1"/>
  <c r="H333" i="13"/>
  <c r="J333" i="13" s="1"/>
  <c r="H293" i="13"/>
  <c r="J293" i="13" s="1"/>
  <c r="G1069" i="19"/>
  <c r="G1063" i="19"/>
  <c r="G1054" i="19"/>
  <c r="G1051" i="19"/>
  <c r="G1048" i="19"/>
  <c r="G1045" i="19"/>
  <c r="G1042" i="19"/>
  <c r="G1039" i="19"/>
  <c r="G1033" i="19"/>
  <c r="G1030" i="19"/>
  <c r="G1027" i="19"/>
  <c r="G1024" i="19"/>
  <c r="G1021" i="19"/>
  <c r="G1015" i="19"/>
  <c r="G997" i="19"/>
  <c r="G991" i="19"/>
  <c r="G985" i="19"/>
  <c r="G979" i="19"/>
  <c r="G967" i="19"/>
  <c r="G1143" i="19"/>
  <c r="G1140" i="19"/>
  <c r="G1134" i="19"/>
  <c r="G1131" i="19"/>
  <c r="G1128" i="19"/>
  <c r="G1125" i="19"/>
  <c r="G1122" i="19"/>
  <c r="G1119" i="19"/>
  <c r="G1116" i="19"/>
  <c r="G1113" i="19"/>
  <c r="G1110" i="19"/>
  <c r="G1104" i="19"/>
  <c r="G1101" i="19"/>
  <c r="G1098" i="19"/>
  <c r="G1095" i="19"/>
  <c r="G1092" i="19"/>
  <c r="G1089" i="19"/>
  <c r="G1086" i="19"/>
  <c r="G1083" i="19"/>
  <c r="G1080" i="19"/>
  <c r="G1077" i="19"/>
  <c r="G1068" i="19"/>
  <c r="G1065" i="19"/>
  <c r="G1062" i="19"/>
  <c r="G1059" i="19"/>
  <c r="G1056" i="19"/>
  <c r="G1053" i="19"/>
  <c r="G1050" i="19"/>
  <c r="G1047" i="19"/>
  <c r="G1044" i="19"/>
  <c r="G1041" i="19"/>
  <c r="G1038" i="19"/>
  <c r="G1032" i="19"/>
  <c r="G1029" i="19"/>
  <c r="G1026" i="19"/>
  <c r="G1023" i="19"/>
  <c r="G1020" i="19"/>
  <c r="G1017" i="19"/>
  <c r="G1014" i="19"/>
  <c r="G1011" i="19"/>
  <c r="G1008" i="19"/>
  <c r="G1005" i="19"/>
  <c r="G1002" i="19"/>
  <c r="G999" i="19"/>
  <c r="G996" i="19"/>
  <c r="G993" i="19"/>
  <c r="G990" i="19"/>
  <c r="G987" i="19"/>
  <c r="G984" i="19"/>
  <c r="G981" i="19"/>
  <c r="G978" i="19"/>
  <c r="G975" i="19"/>
  <c r="G969" i="19"/>
  <c r="G966" i="19"/>
  <c r="G963" i="19"/>
  <c r="F22" i="12"/>
  <c r="J328" i="13"/>
  <c r="H338" i="13"/>
  <c r="J338" i="13" s="1"/>
  <c r="G335" i="13"/>
  <c r="E329" i="13"/>
  <c r="H325" i="13"/>
  <c r="J325" i="13" s="1"/>
  <c r="L325" i="13" s="1"/>
  <c r="H323" i="13"/>
  <c r="J323" i="13" s="1"/>
  <c r="H318" i="13"/>
  <c r="J318" i="13" s="1"/>
  <c r="E313" i="13"/>
  <c r="H310" i="13"/>
  <c r="J310" i="13" s="1"/>
  <c r="L310" i="13" s="1"/>
  <c r="G307" i="13"/>
  <c r="E300" i="13"/>
  <c r="G302" i="13"/>
  <c r="E295" i="13"/>
  <c r="E346" i="13"/>
  <c r="E338" i="13"/>
  <c r="E333" i="13"/>
  <c r="E319" i="13"/>
  <c r="E303" i="13"/>
  <c r="H347" i="13"/>
  <c r="J347" i="13" s="1"/>
  <c r="G346" i="13"/>
  <c r="E336" i="13"/>
  <c r="G333" i="13"/>
  <c r="E328" i="13"/>
  <c r="E322" i="13"/>
  <c r="G321" i="13"/>
  <c r="E317" i="13"/>
  <c r="E314" i="13"/>
  <c r="E307" i="13"/>
  <c r="E298" i="13"/>
  <c r="H295" i="13"/>
  <c r="J295" i="13" s="1"/>
  <c r="L295" i="13" s="1"/>
  <c r="E290" i="13"/>
  <c r="H292" i="13"/>
  <c r="J292" i="13" s="1"/>
  <c r="E291" i="13"/>
  <c r="G349" i="13"/>
  <c r="G347" i="13"/>
  <c r="H342" i="13"/>
  <c r="J342" i="13" s="1"/>
  <c r="E341" i="13"/>
  <c r="H339" i="13"/>
  <c r="J339" i="13" s="1"/>
  <c r="E332" i="13"/>
  <c r="H309" i="13"/>
  <c r="J309" i="13" s="1"/>
  <c r="H306" i="13"/>
  <c r="J306" i="13" s="1"/>
  <c r="G303" i="13"/>
  <c r="H296" i="13"/>
  <c r="J296" i="13" s="1"/>
  <c r="H290" i="13"/>
  <c r="J290" i="13" s="1"/>
  <c r="L290" i="13" s="1"/>
  <c r="E349" i="13"/>
  <c r="E340" i="13"/>
  <c r="H334" i="13"/>
  <c r="J334" i="13" s="1"/>
  <c r="E325" i="13"/>
  <c r="H327" i="13"/>
  <c r="J327" i="13" s="1"/>
  <c r="H322" i="13"/>
  <c r="J322" i="13" s="1"/>
  <c r="E310" i="13"/>
  <c r="H312" i="13"/>
  <c r="J312" i="13" s="1"/>
  <c r="H304" i="13"/>
  <c r="J304" i="13" s="1"/>
  <c r="E297" i="13"/>
  <c r="E294" i="13"/>
  <c r="H337" i="13"/>
  <c r="J337" i="13" s="1"/>
  <c r="E320" i="13"/>
  <c r="H1120" i="11"/>
  <c r="J1120" i="11" s="1"/>
  <c r="H1045" i="11"/>
  <c r="J1045" i="11" s="1"/>
  <c r="H1047" i="11"/>
  <c r="J1047" i="11" s="1"/>
  <c r="H1046" i="11"/>
  <c r="J1046" i="11" s="1"/>
  <c r="H1077" i="11"/>
  <c r="J1077" i="11" s="1"/>
  <c r="E1157" i="11"/>
  <c r="E1141" i="11"/>
  <c r="H1126" i="11"/>
  <c r="J1126" i="11" s="1"/>
  <c r="H1267" i="11"/>
  <c r="J1267" i="11" s="1"/>
  <c r="H1050" i="11"/>
  <c r="J1050" i="11" s="1"/>
  <c r="H1262" i="11"/>
  <c r="J1262" i="11" s="1"/>
  <c r="H1251" i="11"/>
  <c r="J1251" i="11" s="1"/>
  <c r="G1250" i="11"/>
  <c r="E1262" i="11"/>
  <c r="H1254" i="11"/>
  <c r="J1254" i="11" s="1"/>
  <c r="H1129" i="11"/>
  <c r="J1129" i="11" s="1"/>
  <c r="H1127" i="11"/>
  <c r="J1127" i="11" s="1"/>
  <c r="H1125" i="11"/>
  <c r="J1125" i="11" s="1"/>
  <c r="H1123" i="11"/>
  <c r="J1123" i="11" s="1"/>
  <c r="H1112" i="11"/>
  <c r="J1112" i="11" s="1"/>
  <c r="H1113" i="11"/>
  <c r="J1113" i="11" s="1"/>
  <c r="E1118" i="11"/>
  <c r="H1054" i="11"/>
  <c r="J1054" i="11" s="1"/>
  <c r="H1060" i="11"/>
  <c r="J1060" i="11" s="1"/>
  <c r="H1059" i="11"/>
  <c r="J1059" i="11" s="1"/>
  <c r="H1048" i="11"/>
  <c r="J1048" i="11" s="1"/>
  <c r="H1051" i="11"/>
  <c r="J1051" i="11" s="1"/>
  <c r="H1250" i="11"/>
  <c r="J1250" i="11" s="1"/>
  <c r="H1049" i="11"/>
  <c r="J1049" i="11" s="1"/>
  <c r="G1132" i="11"/>
  <c r="E1153" i="11"/>
  <c r="H1133" i="11"/>
  <c r="J1133" i="11" s="1"/>
  <c r="E1159" i="11"/>
  <c r="E1133" i="11"/>
  <c r="H1131" i="11"/>
  <c r="J1131" i="11" s="1"/>
  <c r="H1130" i="11"/>
  <c r="J1130" i="11" s="1"/>
  <c r="E1146" i="11"/>
  <c r="H1118" i="11"/>
  <c r="J1118" i="11" s="1"/>
  <c r="E1145" i="11"/>
  <c r="G1128" i="11"/>
  <c r="H1119" i="11"/>
  <c r="J1119" i="11" s="1"/>
  <c r="H1122" i="11"/>
  <c r="J1122" i="11" s="1"/>
  <c r="H1121" i="11"/>
  <c r="J1121" i="11" s="1"/>
  <c r="H1117" i="11"/>
  <c r="J1117" i="11" s="1"/>
  <c r="H1069" i="11"/>
  <c r="J1069" i="11" s="1"/>
  <c r="E1226" i="11"/>
  <c r="E1155" i="11"/>
  <c r="E1165" i="11"/>
  <c r="H1256" i="11"/>
  <c r="J1256" i="11" s="1"/>
  <c r="H1061" i="11"/>
  <c r="J1061" i="11" s="1"/>
  <c r="H1249" i="11"/>
  <c r="J1249" i="11" s="1"/>
  <c r="H1253" i="11"/>
  <c r="J1253" i="11" s="1"/>
  <c r="H1255" i="11"/>
  <c r="J1255" i="11" s="1"/>
  <c r="H1252" i="11"/>
  <c r="J1252" i="11" s="1"/>
  <c r="H1052" i="11"/>
  <c r="J1052" i="11" s="1"/>
  <c r="H1132" i="11"/>
  <c r="J1132" i="11" s="1"/>
  <c r="H1128" i="11"/>
  <c r="J1128" i="11" s="1"/>
  <c r="H1108" i="11"/>
  <c r="J1108" i="11" s="1"/>
  <c r="E1229" i="11"/>
  <c r="E1161" i="11"/>
  <c r="E1162" i="11"/>
  <c r="E1164" i="11"/>
  <c r="E1137" i="11"/>
  <c r="E1142" i="11"/>
  <c r="E1135" i="11"/>
  <c r="E1147" i="11"/>
  <c r="E1140" i="11"/>
  <c r="E1138" i="11"/>
  <c r="E1119" i="11"/>
  <c r="E1121" i="11"/>
  <c r="E1127" i="11"/>
  <c r="E1130" i="11"/>
  <c r="E1102" i="11"/>
  <c r="E1124" i="11"/>
  <c r="H1124" i="11"/>
  <c r="J1124" i="11" s="1"/>
  <c r="H1102" i="11"/>
  <c r="J1102" i="11" s="1"/>
  <c r="H1109" i="11"/>
  <c r="J1109" i="11" s="1"/>
  <c r="H1107" i="11"/>
  <c r="J1107" i="11" s="1"/>
  <c r="H1093" i="11"/>
  <c r="J1093" i="11" s="1"/>
  <c r="H1088" i="11"/>
  <c r="J1088" i="11" s="1"/>
  <c r="H1079" i="11"/>
  <c r="J1079" i="11" s="1"/>
  <c r="H1264" i="11"/>
  <c r="J1264" i="11" s="1"/>
  <c r="H1085" i="11"/>
  <c r="J1085" i="11" s="1"/>
  <c r="H1089" i="11"/>
  <c r="J1089" i="11" s="1"/>
  <c r="H1094" i="11"/>
  <c r="J1094" i="11" s="1"/>
  <c r="H1063" i="11"/>
  <c r="J1063" i="11" s="1"/>
  <c r="H1266" i="11"/>
  <c r="J1266" i="11" s="1"/>
  <c r="H1067" i="11"/>
  <c r="J1067" i="11" s="1"/>
  <c r="H1056" i="11"/>
  <c r="J1056" i="11" s="1"/>
  <c r="H1261" i="11"/>
  <c r="J1261" i="11" s="1"/>
  <c r="H1257" i="11"/>
  <c r="J1257" i="11" s="1"/>
  <c r="H1057" i="11"/>
  <c r="J1057" i="11" s="1"/>
  <c r="E1132" i="11"/>
  <c r="E1134" i="11"/>
  <c r="E1105" i="11"/>
  <c r="E1049" i="11"/>
  <c r="E1219" i="11"/>
  <c r="E1258" i="11"/>
  <c r="E1225" i="11"/>
  <c r="E1221" i="11"/>
  <c r="E1232" i="11"/>
  <c r="E1220" i="11"/>
  <c r="E1148" i="11"/>
  <c r="E1143" i="11"/>
  <c r="E1120" i="11"/>
  <c r="E1126" i="11"/>
  <c r="E1128" i="11"/>
  <c r="E1099" i="11"/>
  <c r="E1098" i="11"/>
  <c r="E1103" i="11"/>
  <c r="E1129" i="11"/>
  <c r="E1111" i="11"/>
  <c r="E1108" i="11"/>
  <c r="E1104" i="11"/>
  <c r="E1101" i="11"/>
  <c r="E1090" i="11"/>
  <c r="E1091" i="11"/>
  <c r="E1097" i="11"/>
  <c r="E1093" i="11"/>
  <c r="E1074" i="11"/>
  <c r="E1077" i="11"/>
  <c r="E1048" i="11"/>
  <c r="E1075" i="11"/>
  <c r="E1080" i="11"/>
  <c r="E1059" i="11"/>
  <c r="E1053" i="11"/>
  <c r="E1060" i="11"/>
  <c r="E1031" i="11"/>
  <c r="E1042" i="11"/>
  <c r="E1036" i="11"/>
  <c r="E1039" i="11"/>
  <c r="E1032" i="11"/>
  <c r="E1045" i="11"/>
  <c r="E1024" i="11"/>
  <c r="E1028" i="11"/>
  <c r="E1015" i="11"/>
  <c r="E1027" i="11"/>
  <c r="G1129" i="11"/>
  <c r="E1094" i="11"/>
  <c r="H1110" i="11"/>
  <c r="J1110" i="11" s="1"/>
  <c r="H1106" i="11"/>
  <c r="J1106" i="11" s="1"/>
  <c r="H1095" i="11"/>
  <c r="J1095" i="11" s="1"/>
  <c r="H1100" i="11"/>
  <c r="J1100" i="11" s="1"/>
  <c r="H1090" i="11"/>
  <c r="J1090" i="11" s="1"/>
  <c r="H1080" i="11"/>
  <c r="J1080" i="11" s="1"/>
  <c r="H1072" i="11"/>
  <c r="J1072" i="11" s="1"/>
  <c r="H1075" i="11"/>
  <c r="J1075" i="11" s="1"/>
  <c r="H1066" i="11"/>
  <c r="J1066" i="11" s="1"/>
  <c r="H1064" i="11"/>
  <c r="J1064" i="11" s="1"/>
  <c r="H1263" i="11"/>
  <c r="J1263" i="11" s="1"/>
  <c r="H1259" i="11"/>
  <c r="J1259" i="11" s="1"/>
  <c r="H1087" i="11"/>
  <c r="J1087" i="11" s="1"/>
  <c r="H1086" i="11"/>
  <c r="J1086" i="11" s="1"/>
  <c r="H1091" i="11"/>
  <c r="J1091" i="11" s="1"/>
  <c r="H1076" i="11"/>
  <c r="J1076" i="11" s="1"/>
  <c r="H1082" i="11"/>
  <c r="J1082" i="11" s="1"/>
  <c r="H1084" i="11"/>
  <c r="J1084" i="11" s="1"/>
  <c r="H1071" i="11"/>
  <c r="J1071" i="11" s="1"/>
  <c r="H1078" i="11"/>
  <c r="J1078" i="11" s="1"/>
  <c r="H1265" i="11"/>
  <c r="J1265" i="11" s="1"/>
  <c r="H1055" i="11"/>
  <c r="J1055" i="11" s="1"/>
  <c r="E1245" i="11"/>
  <c r="E1234" i="11"/>
  <c r="E1233" i="11"/>
  <c r="E1248" i="11"/>
  <c r="E1243" i="11"/>
  <c r="E1095" i="11"/>
  <c r="E1065" i="11"/>
  <c r="E1070" i="11"/>
  <c r="E1033" i="11"/>
  <c r="G1125" i="11"/>
  <c r="H1101" i="11"/>
  <c r="J1101" i="11" s="1"/>
  <c r="E1054" i="11"/>
  <c r="H1058" i="11"/>
  <c r="J1058" i="11" s="1"/>
  <c r="H1111" i="11"/>
  <c r="J1111" i="11" s="1"/>
  <c r="E1131" i="11"/>
  <c r="H1115" i="11"/>
  <c r="J1115" i="11" s="1"/>
  <c r="G1113" i="11"/>
  <c r="E1122" i="11"/>
  <c r="H1116" i="11"/>
  <c r="J1116" i="11" s="1"/>
  <c r="E1125" i="11"/>
  <c r="H1103" i="11"/>
  <c r="J1103" i="11" s="1"/>
  <c r="E1110" i="11"/>
  <c r="H1105" i="11"/>
  <c r="J1105" i="11" s="1"/>
  <c r="E1100" i="11"/>
  <c r="G1102" i="11"/>
  <c r="H1099" i="11"/>
  <c r="J1099" i="11" s="1"/>
  <c r="H1097" i="11"/>
  <c r="J1097" i="11" s="1"/>
  <c r="E1064" i="11"/>
  <c r="H1098" i="11"/>
  <c r="J1098" i="11" s="1"/>
  <c r="G1085" i="11"/>
  <c r="E1073" i="11"/>
  <c r="G1089" i="11"/>
  <c r="E1066" i="11"/>
  <c r="E1047" i="11"/>
  <c r="H1092" i="11"/>
  <c r="J1092" i="11" s="1"/>
  <c r="E1052" i="11"/>
  <c r="G1094" i="11"/>
  <c r="H1081" i="11"/>
  <c r="J1081" i="11" s="1"/>
  <c r="G1079" i="11"/>
  <c r="E1057" i="11"/>
  <c r="H1083" i="11"/>
  <c r="J1083" i="11" s="1"/>
  <c r="E1041" i="11"/>
  <c r="H1073" i="11"/>
  <c r="J1073" i="11" s="1"/>
  <c r="H1065" i="11"/>
  <c r="J1065" i="11" s="1"/>
  <c r="G1067" i="11"/>
  <c r="E1025" i="11"/>
  <c r="E1029" i="11"/>
  <c r="H1053" i="11"/>
  <c r="J1053" i="11" s="1"/>
  <c r="H1258" i="11"/>
  <c r="J1258" i="11" s="1"/>
  <c r="E1144" i="11"/>
  <c r="E1116" i="11"/>
  <c r="E1123" i="11"/>
  <c r="E1117" i="11"/>
  <c r="E1088" i="11"/>
  <c r="H1096" i="11"/>
  <c r="J1096" i="11" s="1"/>
  <c r="E1106" i="11"/>
  <c r="H1114" i="11"/>
  <c r="J1114" i="11" s="1"/>
  <c r="E1109" i="11"/>
  <c r="E1107" i="11"/>
  <c r="G1104" i="11"/>
  <c r="G1088" i="11"/>
  <c r="E1076" i="11"/>
  <c r="E1061" i="11"/>
  <c r="E1058" i="11"/>
  <c r="E1034" i="11"/>
  <c r="H1074" i="11"/>
  <c r="J1074" i="11" s="1"/>
  <c r="H1070" i="11"/>
  <c r="J1070" i="11" s="1"/>
  <c r="G1264" i="11"/>
  <c r="E1014" i="11"/>
  <c r="H1062" i="11"/>
  <c r="J1062" i="11" s="1"/>
  <c r="E1023" i="11"/>
  <c r="G1063" i="11"/>
  <c r="H1068" i="11"/>
  <c r="J1068" i="11" s="1"/>
  <c r="G1266" i="11"/>
  <c r="E1022" i="11"/>
  <c r="H1260" i="11"/>
  <c r="J1260" i="11" s="1"/>
  <c r="E1169" i="11"/>
  <c r="E1188" i="11"/>
  <c r="E1187" i="11"/>
  <c r="E1197" i="11"/>
  <c r="E1213" i="11"/>
  <c r="E1246" i="11"/>
  <c r="E1230" i="11"/>
  <c r="E1112" i="11"/>
  <c r="E1114" i="11"/>
  <c r="E1092" i="11"/>
  <c r="E1084" i="11"/>
  <c r="E1087" i="11"/>
  <c r="E1083" i="11"/>
  <c r="E1069" i="11"/>
  <c r="E1068" i="11"/>
  <c r="E1067" i="11"/>
  <c r="E1079" i="11"/>
  <c r="E1071" i="11"/>
  <c r="E1078" i="11"/>
  <c r="E1056" i="11"/>
  <c r="E1055" i="11"/>
  <c r="E1030" i="11"/>
  <c r="E1051" i="11"/>
  <c r="E1063" i="11"/>
  <c r="E1035" i="11"/>
  <c r="E1038" i="11"/>
  <c r="E1037" i="11"/>
  <c r="E1040" i="11"/>
  <c r="E1013" i="11"/>
  <c r="E1021" i="11"/>
  <c r="E1019" i="11"/>
  <c r="E1017" i="11"/>
  <c r="E1026" i="11"/>
  <c r="E1020" i="11"/>
  <c r="H1104" i="11"/>
  <c r="J1104" i="11" s="1"/>
  <c r="E1089" i="11"/>
  <c r="E1050" i="11"/>
  <c r="E1062" i="11"/>
  <c r="E1086" i="11"/>
  <c r="E1113" i="11"/>
  <c r="E1044" i="11"/>
  <c r="E1046" i="11"/>
  <c r="E1016" i="11"/>
  <c r="H1041" i="11"/>
  <c r="J1041" i="11" s="1"/>
  <c r="E1168" i="11"/>
  <c r="G1039" i="11"/>
  <c r="G1244" i="11"/>
  <c r="G1042" i="11"/>
  <c r="G1044" i="11"/>
  <c r="E1180" i="11"/>
  <c r="G1247" i="11"/>
  <c r="H1037" i="11"/>
  <c r="J1037" i="11" s="1"/>
  <c r="H1243" i="11"/>
  <c r="J1243" i="11" s="1"/>
  <c r="G1243" i="11"/>
  <c r="G1238" i="11"/>
  <c r="H1043" i="11"/>
  <c r="J1043" i="11" s="1"/>
  <c r="E1178" i="11"/>
  <c r="G1038" i="11"/>
  <c r="G1043" i="11"/>
  <c r="G1248" i="11"/>
  <c r="E1173" i="11"/>
  <c r="E1181" i="11"/>
  <c r="E1184" i="11"/>
  <c r="E1174" i="11"/>
  <c r="E1176" i="11"/>
  <c r="G1246" i="11"/>
  <c r="H1242" i="11"/>
  <c r="J1242" i="11" s="1"/>
  <c r="E1179" i="11"/>
  <c r="E1186" i="11"/>
  <c r="E1206" i="11"/>
  <c r="H1044" i="11"/>
  <c r="J1044" i="11" s="1"/>
  <c r="G1245" i="11"/>
  <c r="G1041" i="11"/>
  <c r="G1037" i="11"/>
  <c r="G1040" i="11"/>
  <c r="G1242" i="11"/>
  <c r="H1247" i="11"/>
  <c r="J1247" i="11" s="1"/>
  <c r="H1042" i="11"/>
  <c r="J1042" i="11" s="1"/>
  <c r="H1238" i="11"/>
  <c r="J1238" i="11" s="1"/>
  <c r="H1244" i="11"/>
  <c r="J1244" i="11" s="1"/>
  <c r="H1038" i="11"/>
  <c r="J1038" i="11" s="1"/>
  <c r="H1248" i="11"/>
  <c r="J1248" i="11" s="1"/>
  <c r="H1246" i="11"/>
  <c r="J1246" i="11" s="1"/>
  <c r="H1245" i="11"/>
  <c r="J1245" i="11" s="1"/>
  <c r="H1040" i="11"/>
  <c r="J1040" i="11" s="1"/>
  <c r="H1039" i="11"/>
  <c r="J1039" i="11" s="1"/>
  <c r="CW62" i="3"/>
  <c r="CW61" i="3"/>
  <c r="CW60" i="3"/>
  <c r="CW59" i="3"/>
  <c r="CW58" i="3"/>
  <c r="I374" i="13" l="1"/>
  <c r="I311" i="13"/>
  <c r="K311" i="13" s="1"/>
  <c r="I364" i="13"/>
  <c r="K364" i="13" s="1"/>
  <c r="O375" i="13"/>
  <c r="L376" i="13"/>
  <c r="L371" i="13"/>
  <c r="L367" i="13"/>
  <c r="N375" i="13"/>
  <c r="M376" i="13"/>
  <c r="I369" i="13"/>
  <c r="K369" i="13" s="1"/>
  <c r="I361" i="13"/>
  <c r="K361" i="13" s="1"/>
  <c r="K366" i="13"/>
  <c r="I367" i="13"/>
  <c r="K367" i="13" s="1"/>
  <c r="K370" i="13"/>
  <c r="M370" i="13" s="1"/>
  <c r="O370" i="13" s="1"/>
  <c r="I360" i="13"/>
  <c r="K360" i="13" s="1"/>
  <c r="M360" i="13" s="1"/>
  <c r="I371" i="13"/>
  <c r="K371" i="13" s="1"/>
  <c r="L326" i="13"/>
  <c r="L327" i="13" s="1"/>
  <c r="L328" i="13" s="1"/>
  <c r="I363" i="13"/>
  <c r="K363" i="13" s="1"/>
  <c r="I365" i="13"/>
  <c r="K365" i="13" s="1"/>
  <c r="M365" i="13" s="1"/>
  <c r="K374" i="13"/>
  <c r="I368" i="13"/>
  <c r="K368" i="13" s="1"/>
  <c r="I366" i="13"/>
  <c r="K372" i="13"/>
  <c r="I373" i="13"/>
  <c r="K373" i="13" s="1"/>
  <c r="I372" i="13"/>
  <c r="O1184" i="11"/>
  <c r="M1185" i="11"/>
  <c r="I362" i="13"/>
  <c r="K362" i="13" s="1"/>
  <c r="L356" i="13"/>
  <c r="L357" i="13" s="1"/>
  <c r="I351" i="13"/>
  <c r="K351" i="13" s="1"/>
  <c r="L351" i="13"/>
  <c r="L352" i="13" s="1"/>
  <c r="G299" i="21"/>
  <c r="G968" i="19"/>
  <c r="G294" i="21"/>
  <c r="I350" i="13"/>
  <c r="K350" i="13" s="1"/>
  <c r="M350" i="13" s="1"/>
  <c r="N350" i="13" s="1"/>
  <c r="G298" i="21"/>
  <c r="G309" i="21"/>
  <c r="I340" i="13"/>
  <c r="K340" i="13" s="1"/>
  <c r="M340" i="13" s="1"/>
  <c r="G314" i="21"/>
  <c r="G332" i="21"/>
  <c r="G350" i="21"/>
  <c r="I294" i="13"/>
  <c r="K294" i="13" s="1"/>
  <c r="I310" i="13"/>
  <c r="K310" i="13" s="1"/>
  <c r="M310" i="13" s="1"/>
  <c r="N310" i="13" s="1"/>
  <c r="I353" i="13"/>
  <c r="K353" i="13" s="1"/>
  <c r="I324" i="13"/>
  <c r="K324" i="13" s="1"/>
  <c r="I352" i="13"/>
  <c r="K352" i="13" s="1"/>
  <c r="G1003" i="19"/>
  <c r="G1084" i="19"/>
  <c r="O360" i="13"/>
  <c r="L361" i="13"/>
  <c r="M361" i="13"/>
  <c r="I358" i="13"/>
  <c r="K358" i="13" s="1"/>
  <c r="I319" i="13"/>
  <c r="K319" i="13" s="1"/>
  <c r="I313" i="13"/>
  <c r="K313" i="13" s="1"/>
  <c r="N360" i="13"/>
  <c r="I356" i="13"/>
  <c r="K356" i="13" s="1"/>
  <c r="I312" i="13"/>
  <c r="K312" i="13" s="1"/>
  <c r="L346" i="13"/>
  <c r="L347" i="13" s="1"/>
  <c r="I292" i="13"/>
  <c r="K292" i="13" s="1"/>
  <c r="I355" i="13"/>
  <c r="K355" i="13" s="1"/>
  <c r="M355" i="13" s="1"/>
  <c r="O355" i="13" s="1"/>
  <c r="I359" i="13"/>
  <c r="K359" i="13" s="1"/>
  <c r="I293" i="13"/>
  <c r="K293" i="13" s="1"/>
  <c r="I290" i="13"/>
  <c r="K290" i="13" s="1"/>
  <c r="M290" i="13" s="1"/>
  <c r="G302" i="21"/>
  <c r="I291" i="13"/>
  <c r="K291" i="13" s="1"/>
  <c r="G355" i="21"/>
  <c r="G359" i="21"/>
  <c r="G319" i="21"/>
  <c r="G337" i="21"/>
  <c r="I314" i="13"/>
  <c r="K314" i="13" s="1"/>
  <c r="I336" i="13"/>
  <c r="K336" i="13" s="1"/>
  <c r="G317" i="21"/>
  <c r="G335" i="21"/>
  <c r="I342" i="13"/>
  <c r="K342" i="13" s="1"/>
  <c r="I331" i="13"/>
  <c r="K331" i="13" s="1"/>
  <c r="I297" i="13"/>
  <c r="K297" i="13" s="1"/>
  <c r="L1186" i="11"/>
  <c r="L1169" i="11"/>
  <c r="N1184" i="11"/>
  <c r="N1168" i="11"/>
  <c r="I1007" i="11"/>
  <c r="K1007" i="11" s="1"/>
  <c r="I1012" i="11"/>
  <c r="K1012" i="11" s="1"/>
  <c r="I1008" i="11"/>
  <c r="K1008" i="11" s="1"/>
  <c r="I1004" i="11"/>
  <c r="K1004" i="11" s="1"/>
  <c r="I1005" i="11"/>
  <c r="K1005" i="11" s="1"/>
  <c r="I1001" i="11"/>
  <c r="K1001" i="11" s="1"/>
  <c r="I1006" i="11"/>
  <c r="K1006" i="11" s="1"/>
  <c r="I1010" i="11"/>
  <c r="K1010" i="11" s="1"/>
  <c r="I1009" i="11"/>
  <c r="K1009" i="11" s="1"/>
  <c r="I1002" i="11"/>
  <c r="K1002" i="11" s="1"/>
  <c r="I1011" i="11"/>
  <c r="K1011" i="11" s="1"/>
  <c r="I1023" i="11"/>
  <c r="K1023" i="11" s="1"/>
  <c r="I1227" i="11"/>
  <c r="K1227" i="11" s="1"/>
  <c r="I1033" i="11"/>
  <c r="K1033" i="11" s="1"/>
  <c r="I1241" i="11"/>
  <c r="K1241" i="11" s="1"/>
  <c r="I1236" i="11"/>
  <c r="K1236" i="11" s="1"/>
  <c r="I1036" i="11"/>
  <c r="K1036" i="11" s="1"/>
  <c r="I1234" i="11"/>
  <c r="K1234" i="11" s="1"/>
  <c r="I1222" i="11"/>
  <c r="K1222" i="11" s="1"/>
  <c r="I1030" i="11"/>
  <c r="K1030" i="11" s="1"/>
  <c r="I1027" i="11"/>
  <c r="K1027" i="11" s="1"/>
  <c r="I1228" i="11"/>
  <c r="K1228" i="11" s="1"/>
  <c r="I1233" i="11"/>
  <c r="K1233" i="11" s="1"/>
  <c r="I1022" i="11"/>
  <c r="K1022" i="11" s="1"/>
  <c r="I1031" i="11"/>
  <c r="K1031" i="11" s="1"/>
  <c r="I1240" i="11"/>
  <c r="K1240" i="11" s="1"/>
  <c r="I1229" i="11"/>
  <c r="K1229" i="11" s="1"/>
  <c r="I1231" i="11"/>
  <c r="K1231" i="11" s="1"/>
  <c r="I1032" i="11"/>
  <c r="K1032" i="11" s="1"/>
  <c r="I1035" i="11"/>
  <c r="K1035" i="11" s="1"/>
  <c r="I1230" i="11"/>
  <c r="K1230" i="11" s="1"/>
  <c r="I1221" i="11"/>
  <c r="K1221" i="11" s="1"/>
  <c r="I1028" i="11"/>
  <c r="K1028" i="11" s="1"/>
  <c r="I1237" i="11"/>
  <c r="K1237" i="11" s="1"/>
  <c r="I1034" i="11"/>
  <c r="K1034" i="11" s="1"/>
  <c r="I1225" i="11"/>
  <c r="K1225" i="11" s="1"/>
  <c r="I1024" i="11"/>
  <c r="K1024" i="11" s="1"/>
  <c r="I1029" i="11"/>
  <c r="K1029" i="11" s="1"/>
  <c r="I1239" i="11"/>
  <c r="K1239" i="11" s="1"/>
  <c r="I1021" i="11"/>
  <c r="K1021" i="11" s="1"/>
  <c r="I1235" i="11"/>
  <c r="K1235" i="11" s="1"/>
  <c r="I1232" i="11"/>
  <c r="K1232" i="11" s="1"/>
  <c r="I1026" i="11"/>
  <c r="K1026" i="11" s="1"/>
  <c r="I1025" i="11"/>
  <c r="K1025" i="11" s="1"/>
  <c r="I1226" i="11"/>
  <c r="K1226" i="11" s="1"/>
  <c r="I298" i="13"/>
  <c r="K298" i="13" s="1"/>
  <c r="G328" i="21"/>
  <c r="G346" i="21"/>
  <c r="I338" i="13"/>
  <c r="K338" i="13" s="1"/>
  <c r="I300" i="13"/>
  <c r="K300" i="13" s="1"/>
  <c r="M300" i="13" s="1"/>
  <c r="O300" i="13" s="1"/>
  <c r="I328" i="13"/>
  <c r="K328" i="13" s="1"/>
  <c r="G303" i="21"/>
  <c r="G326" i="21"/>
  <c r="G344" i="21"/>
  <c r="I339" i="13"/>
  <c r="K339" i="13" s="1"/>
  <c r="L306" i="13"/>
  <c r="L307" i="13" s="1"/>
  <c r="I296" i="13"/>
  <c r="K296" i="13" s="1"/>
  <c r="I1156" i="11"/>
  <c r="K1156" i="11" s="1"/>
  <c r="I1252" i="11"/>
  <c r="K1252" i="11" s="1"/>
  <c r="G1121" i="19"/>
  <c r="I1056" i="11"/>
  <c r="K1056" i="11" s="1"/>
  <c r="G976" i="19"/>
  <c r="I1098" i="11"/>
  <c r="K1098" i="11" s="1"/>
  <c r="I1051" i="11"/>
  <c r="K1051" i="11" s="1"/>
  <c r="G1112" i="19"/>
  <c r="G1049" i="19"/>
  <c r="G1052" i="19"/>
  <c r="G1085" i="19"/>
  <c r="I1120" i="11"/>
  <c r="K1120" i="11" s="1"/>
  <c r="G1067" i="19"/>
  <c r="G988" i="19"/>
  <c r="G1006" i="19"/>
  <c r="G1070" i="19"/>
  <c r="G1001" i="19"/>
  <c r="I1160" i="11"/>
  <c r="K1160" i="11" s="1"/>
  <c r="G982" i="19"/>
  <c r="G1000" i="19"/>
  <c r="G1103" i="19"/>
  <c r="G1031" i="19"/>
  <c r="I329" i="13"/>
  <c r="K329" i="13" s="1"/>
  <c r="I301" i="13"/>
  <c r="K301" i="13" s="1"/>
  <c r="G357" i="21"/>
  <c r="G306" i="21"/>
  <c r="I326" i="13"/>
  <c r="K326" i="13" s="1"/>
  <c r="G311" i="21"/>
  <c r="G329" i="21"/>
  <c r="G347" i="21"/>
  <c r="I302" i="13"/>
  <c r="K302" i="13" s="1"/>
  <c r="I303" i="13"/>
  <c r="K303" i="13" s="1"/>
  <c r="I325" i="13"/>
  <c r="K325" i="13" s="1"/>
  <c r="M325" i="13" s="1"/>
  <c r="M326" i="13" s="1"/>
  <c r="I304" i="13"/>
  <c r="K304" i="13" s="1"/>
  <c r="I305" i="13"/>
  <c r="K305" i="13" s="1"/>
  <c r="M305" i="13" s="1"/>
  <c r="O305" i="13" s="1"/>
  <c r="I295" i="13"/>
  <c r="K295" i="13" s="1"/>
  <c r="M295" i="13" s="1"/>
  <c r="N295" i="13" s="1"/>
  <c r="I327" i="13"/>
  <c r="K327" i="13" s="1"/>
  <c r="I335" i="13"/>
  <c r="K335" i="13" s="1"/>
  <c r="M335" i="13" s="1"/>
  <c r="O335" i="13" s="1"/>
  <c r="I337" i="13"/>
  <c r="K337" i="13" s="1"/>
  <c r="I320" i="13"/>
  <c r="K320" i="13" s="1"/>
  <c r="M320" i="13" s="1"/>
  <c r="N320" i="13" s="1"/>
  <c r="L311" i="13"/>
  <c r="L312" i="13" s="1"/>
  <c r="L313" i="13" s="1"/>
  <c r="L336" i="13"/>
  <c r="L337" i="13" s="1"/>
  <c r="G292" i="21"/>
  <c r="G310" i="21"/>
  <c r="I330" i="13"/>
  <c r="K330" i="13" s="1"/>
  <c r="M330" i="13" s="1"/>
  <c r="O330" i="13" s="1"/>
  <c r="I299" i="13"/>
  <c r="K299" i="13" s="1"/>
  <c r="I321" i="13"/>
  <c r="K321" i="13" s="1"/>
  <c r="I348" i="13"/>
  <c r="K348" i="13" s="1"/>
  <c r="G352" i="21"/>
  <c r="G361" i="21"/>
  <c r="G356" i="21"/>
  <c r="G323" i="21"/>
  <c r="G341" i="21"/>
  <c r="I322" i="13"/>
  <c r="K322" i="13" s="1"/>
  <c r="L316" i="13"/>
  <c r="I332" i="13"/>
  <c r="K332" i="13" s="1"/>
  <c r="I334" i="13"/>
  <c r="K334" i="13" s="1"/>
  <c r="I323" i="13"/>
  <c r="K323" i="13" s="1"/>
  <c r="I316" i="13"/>
  <c r="K316" i="13" s="1"/>
  <c r="I317" i="13"/>
  <c r="K317" i="13" s="1"/>
  <c r="I318" i="13"/>
  <c r="K318" i="13" s="1"/>
  <c r="I333" i="13"/>
  <c r="K333" i="13" s="1"/>
  <c r="I315" i="13"/>
  <c r="K315" i="13" s="1"/>
  <c r="M315" i="13" s="1"/>
  <c r="N315" i="13" s="1"/>
  <c r="I309" i="13"/>
  <c r="K309" i="13" s="1"/>
  <c r="L341" i="13"/>
  <c r="L342" i="13" s="1"/>
  <c r="I343" i="13"/>
  <c r="K343" i="13" s="1"/>
  <c r="G363" i="21"/>
  <c r="G358" i="21"/>
  <c r="I1080" i="11"/>
  <c r="K1080" i="11" s="1"/>
  <c r="I1061" i="11"/>
  <c r="K1061" i="11" s="1"/>
  <c r="I1060" i="11"/>
  <c r="K1060" i="11" s="1"/>
  <c r="I1250" i="11"/>
  <c r="K1250" i="11" s="1"/>
  <c r="I1066" i="11"/>
  <c r="K1066" i="11" s="1"/>
  <c r="I1258" i="11"/>
  <c r="K1258" i="11" s="1"/>
  <c r="I1145" i="11"/>
  <c r="K1145" i="11" s="1"/>
  <c r="I1073" i="11"/>
  <c r="K1073" i="11" s="1"/>
  <c r="I1059" i="11"/>
  <c r="K1059" i="11" s="1"/>
  <c r="I1096" i="11"/>
  <c r="K1096" i="11" s="1"/>
  <c r="I1162" i="11"/>
  <c r="K1162" i="11" s="1"/>
  <c r="I1069" i="11"/>
  <c r="K1069" i="11" s="1"/>
  <c r="I1126" i="11"/>
  <c r="K1126" i="11" s="1"/>
  <c r="I1058" i="11"/>
  <c r="K1058" i="11" s="1"/>
  <c r="I1057" i="11"/>
  <c r="K1057" i="11" s="1"/>
  <c r="I1262" i="11"/>
  <c r="K1262" i="11" s="1"/>
  <c r="I1139" i="11"/>
  <c r="K1139" i="11" s="1"/>
  <c r="I1143" i="11"/>
  <c r="K1143" i="11" s="1"/>
  <c r="I1161" i="11"/>
  <c r="K1161" i="11" s="1"/>
  <c r="I1053" i="11"/>
  <c r="K1053" i="11" s="1"/>
  <c r="I1099" i="11"/>
  <c r="K1099" i="11" s="1"/>
  <c r="I1259" i="11"/>
  <c r="K1259" i="11" s="1"/>
  <c r="I1255" i="11"/>
  <c r="K1255" i="11" s="1"/>
  <c r="I1256" i="11"/>
  <c r="K1256" i="11" s="1"/>
  <c r="I1049" i="11"/>
  <c r="K1049" i="11" s="1"/>
  <c r="I1048" i="11"/>
  <c r="K1048" i="11" s="1"/>
  <c r="I1254" i="11"/>
  <c r="K1254" i="11" s="1"/>
  <c r="I1124" i="11"/>
  <c r="K1124" i="11" s="1"/>
  <c r="I1055" i="11"/>
  <c r="K1055" i="11" s="1"/>
  <c r="I1257" i="11"/>
  <c r="K1257" i="11" s="1"/>
  <c r="I1052" i="11"/>
  <c r="K1052" i="11" s="1"/>
  <c r="I1253" i="11"/>
  <c r="K1253" i="11" s="1"/>
  <c r="I1138" i="11"/>
  <c r="K1138" i="11" s="1"/>
  <c r="I1151" i="11"/>
  <c r="K1151" i="11" s="1"/>
  <c r="I1155" i="11"/>
  <c r="K1155" i="11" s="1"/>
  <c r="I1141" i="11"/>
  <c r="K1141" i="11" s="1"/>
  <c r="I1070" i="11"/>
  <c r="K1070" i="11" s="1"/>
  <c r="I1072" i="11"/>
  <c r="K1072" i="11" s="1"/>
  <c r="I1074" i="11"/>
  <c r="K1074" i="11" s="1"/>
  <c r="I1263" i="11"/>
  <c r="K1263" i="11" s="1"/>
  <c r="I1261" i="11"/>
  <c r="K1261" i="11" s="1"/>
  <c r="I1260" i="11"/>
  <c r="K1260" i="11" s="1"/>
  <c r="I1140" i="11"/>
  <c r="K1140" i="11" s="1"/>
  <c r="I1075" i="11"/>
  <c r="K1075" i="11" s="1"/>
  <c r="I1077" i="11"/>
  <c r="K1077" i="11" s="1"/>
  <c r="I1266" i="11"/>
  <c r="K1266" i="11" s="1"/>
  <c r="I1054" i="11"/>
  <c r="K1054" i="11" s="1"/>
  <c r="I1249" i="11"/>
  <c r="K1249" i="11" s="1"/>
  <c r="I1153" i="11"/>
  <c r="K1153" i="11" s="1"/>
  <c r="I306" i="13"/>
  <c r="K306" i="13" s="1"/>
  <c r="I344" i="13"/>
  <c r="K344" i="13" s="1"/>
  <c r="I307" i="13"/>
  <c r="K307" i="13" s="1"/>
  <c r="I341" i="13"/>
  <c r="K341" i="13" s="1"/>
  <c r="M341" i="13" s="1"/>
  <c r="G354" i="21"/>
  <c r="G353" i="21"/>
  <c r="I308" i="13"/>
  <c r="K308" i="13" s="1"/>
  <c r="I349" i="13"/>
  <c r="K349" i="13" s="1"/>
  <c r="G362" i="21"/>
  <c r="L321" i="13"/>
  <c r="L322" i="13" s="1"/>
  <c r="G364" i="21"/>
  <c r="G365" i="21"/>
  <c r="I1081" i="11"/>
  <c r="K1081" i="11" s="1"/>
  <c r="I1093" i="11"/>
  <c r="K1093" i="11" s="1"/>
  <c r="I1132" i="11"/>
  <c r="K1132" i="11" s="1"/>
  <c r="G994" i="19"/>
  <c r="G1012" i="19"/>
  <c r="I1148" i="11"/>
  <c r="K1148" i="11" s="1"/>
  <c r="I1164" i="11"/>
  <c r="K1164" i="11" s="1"/>
  <c r="I1264" i="11"/>
  <c r="K1264" i="11" s="1"/>
  <c r="I1063" i="11"/>
  <c r="K1063" i="11" s="1"/>
  <c r="I1251" i="11"/>
  <c r="K1251" i="11" s="1"/>
  <c r="I1142" i="11"/>
  <c r="K1142" i="11" s="1"/>
  <c r="G971" i="19"/>
  <c r="I1136" i="11"/>
  <c r="K1136" i="11" s="1"/>
  <c r="I1144" i="11"/>
  <c r="K1144" i="11" s="1"/>
  <c r="I1154" i="11"/>
  <c r="K1154" i="11" s="1"/>
  <c r="I1109" i="11"/>
  <c r="K1109" i="11" s="1"/>
  <c r="I1149" i="11"/>
  <c r="K1149" i="11" s="1"/>
  <c r="I1147" i="11"/>
  <c r="K1147" i="11" s="1"/>
  <c r="I1152" i="11"/>
  <c r="K1152" i="11" s="1"/>
  <c r="I1159" i="11"/>
  <c r="K1159" i="11" s="1"/>
  <c r="I1158" i="11"/>
  <c r="K1158" i="11" s="1"/>
  <c r="I1163" i="11"/>
  <c r="K1163" i="11" s="1"/>
  <c r="I1045" i="11"/>
  <c r="K1045" i="11" s="1"/>
  <c r="I1137" i="11"/>
  <c r="K1137" i="11" s="1"/>
  <c r="I1146" i="11"/>
  <c r="K1146" i="11" s="1"/>
  <c r="G974" i="19"/>
  <c r="I1134" i="11"/>
  <c r="K1134" i="11" s="1"/>
  <c r="I1150" i="11"/>
  <c r="K1150" i="11" s="1"/>
  <c r="I1082" i="11"/>
  <c r="K1082" i="11" s="1"/>
  <c r="I1114" i="11"/>
  <c r="K1114" i="11" s="1"/>
  <c r="G964" i="19"/>
  <c r="I1267" i="11"/>
  <c r="K1267" i="11" s="1"/>
  <c r="I1079" i="11"/>
  <c r="K1079" i="11" s="1"/>
  <c r="I1076" i="11"/>
  <c r="K1076" i="11" s="1"/>
  <c r="I1135" i="11"/>
  <c r="K1135" i="11" s="1"/>
  <c r="I1157" i="11"/>
  <c r="K1157" i="11" s="1"/>
  <c r="I1165" i="11"/>
  <c r="K1165" i="11" s="1"/>
  <c r="L331" i="13"/>
  <c r="L332" i="13" s="1"/>
  <c r="L301" i="13"/>
  <c r="L302" i="13" s="1"/>
  <c r="L296" i="13"/>
  <c r="L297" i="13" s="1"/>
  <c r="L298" i="13" s="1"/>
  <c r="G22" i="12"/>
  <c r="L291" i="13"/>
  <c r="L292" i="13" s="1"/>
  <c r="I345" i="13"/>
  <c r="K345" i="13" s="1"/>
  <c r="M345" i="13" s="1"/>
  <c r="I346" i="13"/>
  <c r="K346" i="13" s="1"/>
  <c r="I347" i="13"/>
  <c r="K347" i="13" s="1"/>
  <c r="N340" i="13"/>
  <c r="O340" i="13"/>
  <c r="L317" i="13"/>
  <c r="O325" i="13"/>
  <c r="I1065" i="11"/>
  <c r="K1065" i="11" s="1"/>
  <c r="I1064" i="11"/>
  <c r="K1064" i="11" s="1"/>
  <c r="I1090" i="11"/>
  <c r="K1090" i="11" s="1"/>
  <c r="I1088" i="11"/>
  <c r="K1088" i="11" s="1"/>
  <c r="I1083" i="11"/>
  <c r="K1083" i="11" s="1"/>
  <c r="I1108" i="11"/>
  <c r="K1108" i="11" s="1"/>
  <c r="I1078" i="11"/>
  <c r="K1078" i="11" s="1"/>
  <c r="I1101" i="11"/>
  <c r="K1101" i="11" s="1"/>
  <c r="I1128" i="11"/>
  <c r="K1128" i="11" s="1"/>
  <c r="I1089" i="11"/>
  <c r="K1089" i="11" s="1"/>
  <c r="I1050" i="11"/>
  <c r="K1050" i="11" s="1"/>
  <c r="I1068" i="11"/>
  <c r="K1068" i="11" s="1"/>
  <c r="I1067" i="11"/>
  <c r="K1067" i="11" s="1"/>
  <c r="I1085" i="11"/>
  <c r="K1085" i="11" s="1"/>
  <c r="I1265" i="11"/>
  <c r="K1265" i="11" s="1"/>
  <c r="I1086" i="11"/>
  <c r="K1086" i="11" s="1"/>
  <c r="I1097" i="11"/>
  <c r="K1097" i="11" s="1"/>
  <c r="I1111" i="11"/>
  <c r="K1111" i="11" s="1"/>
  <c r="I1062" i="11"/>
  <c r="K1062" i="11" s="1"/>
  <c r="I1094" i="11"/>
  <c r="K1094" i="11" s="1"/>
  <c r="I1129" i="11"/>
  <c r="K1129" i="11" s="1"/>
  <c r="I1046" i="11"/>
  <c r="K1046" i="11" s="1"/>
  <c r="I1071" i="11"/>
  <c r="K1071" i="11" s="1"/>
  <c r="I1095" i="11"/>
  <c r="K1095" i="11" s="1"/>
  <c r="I1104" i="11"/>
  <c r="K1104" i="11" s="1"/>
  <c r="I1117" i="11"/>
  <c r="K1117" i="11" s="1"/>
  <c r="I1122" i="11"/>
  <c r="K1122" i="11" s="1"/>
  <c r="I1130" i="11"/>
  <c r="K1130" i="11" s="1"/>
  <c r="I1125" i="11"/>
  <c r="K1125" i="11" s="1"/>
  <c r="I1047" i="11"/>
  <c r="K1047" i="11" s="1"/>
  <c r="I1087" i="11"/>
  <c r="K1087" i="11" s="1"/>
  <c r="I1091" i="11"/>
  <c r="K1091" i="11" s="1"/>
  <c r="I1115" i="11"/>
  <c r="K1115" i="11" s="1"/>
  <c r="I1084" i="11"/>
  <c r="K1084" i="11" s="1"/>
  <c r="I1100" i="11"/>
  <c r="K1100" i="11" s="1"/>
  <c r="I1106" i="11"/>
  <c r="K1106" i="11" s="1"/>
  <c r="I1110" i="11"/>
  <c r="K1110" i="11" s="1"/>
  <c r="I1103" i="11"/>
  <c r="K1103" i="11" s="1"/>
  <c r="I1119" i="11"/>
  <c r="K1119" i="11" s="1"/>
  <c r="I1113" i="11"/>
  <c r="K1113" i="11" s="1"/>
  <c r="I1112" i="11"/>
  <c r="K1112" i="11" s="1"/>
  <c r="I1105" i="11"/>
  <c r="K1105" i="11" s="1"/>
  <c r="I1107" i="11"/>
  <c r="K1107" i="11" s="1"/>
  <c r="I1102" i="11"/>
  <c r="K1102" i="11" s="1"/>
  <c r="I1133" i="11"/>
  <c r="K1133" i="11" s="1"/>
  <c r="I1127" i="11"/>
  <c r="K1127" i="11" s="1"/>
  <c r="I1092" i="11"/>
  <c r="K1092" i="11" s="1"/>
  <c r="I1116" i="11"/>
  <c r="K1116" i="11" s="1"/>
  <c r="I1121" i="11"/>
  <c r="K1121" i="11" s="1"/>
  <c r="I1118" i="11"/>
  <c r="K1118" i="11" s="1"/>
  <c r="I1131" i="11"/>
  <c r="K1131" i="11" s="1"/>
  <c r="I1123" i="11"/>
  <c r="K1123" i="11" s="1"/>
  <c r="I1248" i="11"/>
  <c r="K1248" i="11" s="1"/>
  <c r="I1247" i="11"/>
  <c r="K1247" i="11" s="1"/>
  <c r="CE58" i="3"/>
  <c r="CJ3" i="5"/>
  <c r="CK3" i="5" s="1"/>
  <c r="CI3" i="5"/>
  <c r="CI4" i="5" s="1"/>
  <c r="CJ4" i="5"/>
  <c r="CJ5" i="5"/>
  <c r="CI6" i="5"/>
  <c r="CJ6" i="5"/>
  <c r="CI7" i="5"/>
  <c r="CJ7" i="5"/>
  <c r="CI8" i="5"/>
  <c r="CJ8" i="5"/>
  <c r="CI9" i="5"/>
  <c r="CJ9" i="5"/>
  <c r="CI10" i="5"/>
  <c r="CJ10" i="5"/>
  <c r="CI11" i="5"/>
  <c r="CJ11" i="5"/>
  <c r="CI12" i="5"/>
  <c r="CJ12" i="5"/>
  <c r="CI13" i="5"/>
  <c r="CJ13" i="5"/>
  <c r="CI14" i="5"/>
  <c r="CJ14" i="5"/>
  <c r="CI15" i="5"/>
  <c r="CJ15" i="5"/>
  <c r="CI16" i="5"/>
  <c r="CJ16" i="5"/>
  <c r="CI17" i="5"/>
  <c r="CJ17" i="5"/>
  <c r="CI18" i="5"/>
  <c r="CJ18" i="5"/>
  <c r="CI19" i="5"/>
  <c r="CJ19" i="5"/>
  <c r="CI24" i="5"/>
  <c r="CJ24" i="5"/>
  <c r="CI27" i="5"/>
  <c r="CJ27" i="5"/>
  <c r="CI28" i="5"/>
  <c r="CJ28" i="5"/>
  <c r="CI29" i="5"/>
  <c r="CI51" i="5" s="1"/>
  <c r="CJ29" i="5"/>
  <c r="CI30" i="5"/>
  <c r="CJ30" i="5"/>
  <c r="CK30" i="5"/>
  <c r="CI31" i="5"/>
  <c r="CJ31" i="5"/>
  <c r="CJ53" i="5" s="1"/>
  <c r="CK31" i="5"/>
  <c r="CI32" i="5"/>
  <c r="CJ32" i="5"/>
  <c r="CK32" i="5"/>
  <c r="CI33" i="5"/>
  <c r="CI55" i="5" s="1"/>
  <c r="CJ33" i="5"/>
  <c r="CJ55" i="5" s="1"/>
  <c r="CK33" i="5"/>
  <c r="CI34" i="5"/>
  <c r="CJ34" i="5"/>
  <c r="CJ56" i="5" s="1"/>
  <c r="CK34" i="5"/>
  <c r="CI35" i="5"/>
  <c r="CI57" i="5" s="1"/>
  <c r="CJ35" i="5"/>
  <c r="CK35" i="5"/>
  <c r="CI36" i="5"/>
  <c r="CJ36" i="5"/>
  <c r="CK36" i="5"/>
  <c r="CI37" i="5"/>
  <c r="CJ37" i="5"/>
  <c r="CJ59" i="5" s="1"/>
  <c r="CK37" i="5"/>
  <c r="CI38" i="5"/>
  <c r="CI60" i="5" s="1"/>
  <c r="CJ38" i="5"/>
  <c r="CJ60" i="5" s="1"/>
  <c r="CK38" i="5"/>
  <c r="CI39" i="5"/>
  <c r="CI61" i="5" s="1"/>
  <c r="CJ39" i="5"/>
  <c r="CK39" i="5"/>
  <c r="CI40" i="5"/>
  <c r="CJ40" i="5"/>
  <c r="CK40" i="5"/>
  <c r="CI41" i="5"/>
  <c r="CI63" i="5" s="1"/>
  <c r="CJ41" i="5"/>
  <c r="CJ63" i="5" s="1"/>
  <c r="CK41" i="5"/>
  <c r="CI42" i="5"/>
  <c r="CJ42" i="5"/>
  <c r="CJ64" i="5" s="1"/>
  <c r="CK42" i="5"/>
  <c r="CI49" i="5"/>
  <c r="CJ49" i="5"/>
  <c r="CJ50" i="5"/>
  <c r="CI52" i="5"/>
  <c r="CJ52" i="5"/>
  <c r="CI54" i="5"/>
  <c r="CJ54" i="5"/>
  <c r="CI56" i="5"/>
  <c r="CI58" i="5"/>
  <c r="CJ58" i="5"/>
  <c r="BX3" i="3"/>
  <c r="BW3" i="3"/>
  <c r="BW4" i="3"/>
  <c r="BW5" i="3"/>
  <c r="BW6" i="3"/>
  <c r="BW7" i="3"/>
  <c r="BX7" i="3"/>
  <c r="BW8" i="3"/>
  <c r="BX8" i="3"/>
  <c r="BW10" i="3"/>
  <c r="BW15" i="3"/>
  <c r="BW16" i="3"/>
  <c r="BW17" i="3"/>
  <c r="BX17" i="3"/>
  <c r="BW18" i="3"/>
  <c r="BX18" i="3"/>
  <c r="BW19" i="3"/>
  <c r="BX19" i="3"/>
  <c r="CH4" i="5"/>
  <c r="M306" i="13" l="1"/>
  <c r="N300" i="13"/>
  <c r="M301" i="13"/>
  <c r="O301" i="13" s="1"/>
  <c r="N365" i="13"/>
  <c r="M366" i="13"/>
  <c r="O365" i="13"/>
  <c r="O371" i="13"/>
  <c r="L372" i="13"/>
  <c r="N305" i="13"/>
  <c r="N370" i="13"/>
  <c r="M371" i="13"/>
  <c r="N376" i="13"/>
  <c r="M377" i="13"/>
  <c r="O376" i="13"/>
  <c r="L377" i="13"/>
  <c r="L368" i="13"/>
  <c r="O310" i="13"/>
  <c r="M311" i="13"/>
  <c r="O311" i="13" s="1"/>
  <c r="N1185" i="11"/>
  <c r="O1185" i="11"/>
  <c r="M291" i="13"/>
  <c r="N291" i="13" s="1"/>
  <c r="M351" i="13"/>
  <c r="O351" i="13" s="1"/>
  <c r="N290" i="13"/>
  <c r="N325" i="13"/>
  <c r="N330" i="13"/>
  <c r="BW28" i="3"/>
  <c r="O350" i="13"/>
  <c r="M346" i="13"/>
  <c r="N346" i="13" s="1"/>
  <c r="L358" i="13"/>
  <c r="N361" i="13"/>
  <c r="M362" i="13"/>
  <c r="O320" i="13"/>
  <c r="O290" i="13"/>
  <c r="N355" i="13"/>
  <c r="M356" i="13"/>
  <c r="O361" i="13"/>
  <c r="L362" i="13"/>
  <c r="L353" i="13"/>
  <c r="O315" i="13"/>
  <c r="M331" i="13"/>
  <c r="M332" i="13" s="1"/>
  <c r="M296" i="13"/>
  <c r="N296" i="13" s="1"/>
  <c r="M336" i="13"/>
  <c r="O336" i="13" s="1"/>
  <c r="M1186" i="11"/>
  <c r="O1186" i="11" s="1"/>
  <c r="M1169" i="11"/>
  <c r="N335" i="13"/>
  <c r="O295" i="13"/>
  <c r="CI53" i="5"/>
  <c r="M321" i="13"/>
  <c r="O321" i="13" s="1"/>
  <c r="M316" i="13"/>
  <c r="O316" i="13" s="1"/>
  <c r="BW27" i="3"/>
  <c r="BW25" i="3"/>
  <c r="BW24" i="3"/>
  <c r="CI62" i="5"/>
  <c r="H22" i="12"/>
  <c r="N345" i="13"/>
  <c r="O345" i="13"/>
  <c r="L323" i="13"/>
  <c r="L318" i="13"/>
  <c r="L293" i="13"/>
  <c r="N341" i="13"/>
  <c r="M342" i="13"/>
  <c r="M347" i="13"/>
  <c r="O347" i="13" s="1"/>
  <c r="L308" i="13"/>
  <c r="L343" i="13"/>
  <c r="N306" i="13"/>
  <c r="M307" i="13"/>
  <c r="O306" i="13"/>
  <c r="L299" i="13"/>
  <c r="L303" i="13"/>
  <c r="L348" i="13"/>
  <c r="L329" i="13"/>
  <c r="L333" i="13"/>
  <c r="L314" i="13"/>
  <c r="N326" i="13"/>
  <c r="M327" i="13"/>
  <c r="O326" i="13"/>
  <c r="L338" i="13"/>
  <c r="O341" i="13"/>
  <c r="CI64" i="5"/>
  <c r="BW12" i="3"/>
  <c r="BY52" i="3" s="1"/>
  <c r="CI44" i="5"/>
  <c r="CI22" i="5"/>
  <c r="CJ62" i="5"/>
  <c r="CJ21" i="5"/>
  <c r="BX27" i="3"/>
  <c r="BX4" i="3"/>
  <c r="BX10" i="3"/>
  <c r="BY3" i="3"/>
  <c r="BX6" i="3"/>
  <c r="BX26" i="3" s="1"/>
  <c r="BX16" i="3"/>
  <c r="BX5" i="3"/>
  <c r="BX15" i="3"/>
  <c r="CJ44" i="5"/>
  <c r="CJ51" i="5"/>
  <c r="CK45" i="5"/>
  <c r="BX28" i="3"/>
  <c r="BW26" i="3"/>
  <c r="CJ61" i="5"/>
  <c r="CJ45" i="5"/>
  <c r="BW21" i="3"/>
  <c r="CJ57" i="5"/>
  <c r="CJ22" i="5"/>
  <c r="CI45" i="5"/>
  <c r="CI59" i="5"/>
  <c r="CL3" i="5"/>
  <c r="CK4" i="5"/>
  <c r="CK5" i="5"/>
  <c r="CK6" i="5"/>
  <c r="CK7" i="5"/>
  <c r="CK8" i="5"/>
  <c r="CK9" i="5"/>
  <c r="CK10" i="5"/>
  <c r="CK55" i="5" s="1"/>
  <c r="CK11" i="5"/>
  <c r="CK12" i="5"/>
  <c r="CK13" i="5"/>
  <c r="CK14" i="5"/>
  <c r="CK15" i="5"/>
  <c r="CK16" i="5"/>
  <c r="CK17" i="5"/>
  <c r="CK18" i="5"/>
  <c r="CK19" i="5"/>
  <c r="CK24" i="5"/>
  <c r="CK27" i="5"/>
  <c r="CK28" i="5"/>
  <c r="CK29" i="5"/>
  <c r="CI5" i="5"/>
  <c r="CH58" i="3"/>
  <c r="CK58" i="3"/>
  <c r="CN58" i="3"/>
  <c r="CQ58" i="3"/>
  <c r="CT58" i="3"/>
  <c r="CZ58" i="3"/>
  <c r="DC58" i="3"/>
  <c r="CE59" i="3"/>
  <c r="CH59" i="3"/>
  <c r="CK59" i="3"/>
  <c r="CN59" i="3"/>
  <c r="CQ59" i="3"/>
  <c r="CT59" i="3"/>
  <c r="CZ59" i="3"/>
  <c r="DC59" i="3"/>
  <c r="CE60" i="3"/>
  <c r="CH60" i="3"/>
  <c r="CK60" i="3"/>
  <c r="CN60" i="3"/>
  <c r="CQ60" i="3"/>
  <c r="CT60" i="3"/>
  <c r="CZ60" i="3"/>
  <c r="DC60" i="3"/>
  <c r="CE61" i="3"/>
  <c r="CH61" i="3"/>
  <c r="CK61" i="3"/>
  <c r="CN61" i="3"/>
  <c r="CQ61" i="3"/>
  <c r="CT61" i="3"/>
  <c r="CZ61" i="3"/>
  <c r="DC61" i="3"/>
  <c r="CE62" i="3"/>
  <c r="CH62" i="3"/>
  <c r="CK62" i="3"/>
  <c r="CN62" i="3"/>
  <c r="CQ62" i="3"/>
  <c r="CT62" i="3"/>
  <c r="CZ62" i="3"/>
  <c r="DC62" i="3"/>
  <c r="A55" i="3"/>
  <c r="A54" i="3"/>
  <c r="A53" i="3"/>
  <c r="A52" i="3"/>
  <c r="A51" i="3"/>
  <c r="N301" i="13" l="1"/>
  <c r="O291" i="13"/>
  <c r="N311" i="13"/>
  <c r="M292" i="13"/>
  <c r="O292" i="13" s="1"/>
  <c r="M302" i="13"/>
  <c r="N377" i="13"/>
  <c r="M378" i="13"/>
  <c r="L369" i="13"/>
  <c r="N371" i="13"/>
  <c r="M372" i="13"/>
  <c r="O372" i="13" s="1"/>
  <c r="N366" i="13"/>
  <c r="M367" i="13"/>
  <c r="O366" i="13"/>
  <c r="O377" i="13"/>
  <c r="L378" i="13"/>
  <c r="M312" i="13"/>
  <c r="M313" i="13" s="1"/>
  <c r="O346" i="13"/>
  <c r="L373" i="13"/>
  <c r="N351" i="13"/>
  <c r="M297" i="13"/>
  <c r="N297" i="13" s="1"/>
  <c r="M352" i="13"/>
  <c r="O352" i="13" s="1"/>
  <c r="M322" i="13"/>
  <c r="O322" i="13" s="1"/>
  <c r="N321" i="13"/>
  <c r="O362" i="13"/>
  <c r="L363" i="13"/>
  <c r="N362" i="13"/>
  <c r="M363" i="13"/>
  <c r="M337" i="13"/>
  <c r="O337" i="13" s="1"/>
  <c r="N336" i="13"/>
  <c r="N356" i="13"/>
  <c r="M357" i="13"/>
  <c r="O356" i="13"/>
  <c r="N352" i="13"/>
  <c r="O331" i="13"/>
  <c r="N331" i="13"/>
  <c r="L354" i="13"/>
  <c r="L359" i="13"/>
  <c r="N316" i="13"/>
  <c r="M317" i="13"/>
  <c r="M318" i="13" s="1"/>
  <c r="O318" i="13" s="1"/>
  <c r="O296" i="13"/>
  <c r="N1169" i="11"/>
  <c r="O1169" i="11"/>
  <c r="N1186" i="11"/>
  <c r="BY55" i="3"/>
  <c r="BY51" i="3"/>
  <c r="BY54" i="3"/>
  <c r="BY53" i="3"/>
  <c r="I22" i="12"/>
  <c r="N292" i="13"/>
  <c r="N332" i="13"/>
  <c r="M333" i="13"/>
  <c r="L309" i="13"/>
  <c r="L294" i="13"/>
  <c r="N327" i="13"/>
  <c r="M328" i="13"/>
  <c r="O327" i="13"/>
  <c r="N302" i="13"/>
  <c r="M303" i="13"/>
  <c r="O303" i="13" s="1"/>
  <c r="M308" i="13"/>
  <c r="O308" i="13" s="1"/>
  <c r="N307" i="13"/>
  <c r="L319" i="13"/>
  <c r="L339" i="13"/>
  <c r="L349" i="13"/>
  <c r="N347" i="13"/>
  <c r="M348" i="13"/>
  <c r="M298" i="13"/>
  <c r="O297" i="13"/>
  <c r="L344" i="13"/>
  <c r="N342" i="13"/>
  <c r="M343" i="13"/>
  <c r="O343" i="13" s="1"/>
  <c r="L334" i="13"/>
  <c r="L304" i="13"/>
  <c r="O342" i="13"/>
  <c r="L324" i="13"/>
  <c r="O332" i="13"/>
  <c r="O302" i="13"/>
  <c r="O307" i="13"/>
  <c r="CJ23" i="5"/>
  <c r="CI46" i="5"/>
  <c r="CJ67" i="5"/>
  <c r="CJ117" i="5"/>
  <c r="CJ116" i="5"/>
  <c r="CJ121" i="5"/>
  <c r="CJ118" i="5"/>
  <c r="CJ123" i="5"/>
  <c r="CJ120" i="5"/>
  <c r="CJ122" i="5"/>
  <c r="CJ119" i="5"/>
  <c r="CI125" i="5"/>
  <c r="CI126" i="5"/>
  <c r="CI129" i="5"/>
  <c r="CI128" i="5"/>
  <c r="CI131" i="5"/>
  <c r="CI124" i="5"/>
  <c r="CI130" i="5"/>
  <c r="CI127" i="5"/>
  <c r="CK51" i="5"/>
  <c r="CK53" i="5"/>
  <c r="CK59" i="5"/>
  <c r="CK50" i="5"/>
  <c r="CK58" i="5"/>
  <c r="CK52" i="5"/>
  <c r="BY5" i="3"/>
  <c r="BY15" i="3"/>
  <c r="BZ3" i="3"/>
  <c r="BY4" i="3"/>
  <c r="BY7" i="3"/>
  <c r="BY17" i="3"/>
  <c r="BY6" i="3"/>
  <c r="BY16" i="3"/>
  <c r="BY8" i="3"/>
  <c r="BY10" i="3"/>
  <c r="BY18" i="3"/>
  <c r="BY19" i="3"/>
  <c r="CI21" i="5"/>
  <c r="CI50" i="5"/>
  <c r="CK63" i="5"/>
  <c r="CK22" i="5"/>
  <c r="CK125" i="5" s="1"/>
  <c r="CK57" i="5"/>
  <c r="CK56" i="5"/>
  <c r="BX21" i="3"/>
  <c r="BX24" i="3"/>
  <c r="BX12" i="3"/>
  <c r="CK62" i="5"/>
  <c r="CK61" i="5"/>
  <c r="CK21" i="5"/>
  <c r="CI67" i="5"/>
  <c r="CJ124" i="5"/>
  <c r="CJ126" i="5"/>
  <c r="CJ128" i="5"/>
  <c r="CJ130" i="5"/>
  <c r="CJ125" i="5"/>
  <c r="CJ127" i="5"/>
  <c r="CJ129" i="5"/>
  <c r="CJ131" i="5"/>
  <c r="CK64" i="5"/>
  <c r="CJ46" i="5"/>
  <c r="CJ66" i="5"/>
  <c r="CK44" i="5"/>
  <c r="CK49" i="5"/>
  <c r="CK60" i="5"/>
  <c r="CK54" i="5"/>
  <c r="CL4" i="5"/>
  <c r="CL5" i="5"/>
  <c r="CL6" i="5"/>
  <c r="CL7" i="5"/>
  <c r="CL8" i="5"/>
  <c r="CL9" i="5"/>
  <c r="CL10" i="5"/>
  <c r="CL11" i="5"/>
  <c r="CL12" i="5"/>
  <c r="CL13" i="5"/>
  <c r="CL14" i="5"/>
  <c r="CL15" i="5"/>
  <c r="CL16" i="5"/>
  <c r="CL17" i="5"/>
  <c r="CL18" i="5"/>
  <c r="CL19" i="5"/>
  <c r="CL24" i="5"/>
  <c r="CL27" i="5"/>
  <c r="CL28" i="5"/>
  <c r="CL50" i="5" s="1"/>
  <c r="CL29" i="5"/>
  <c r="CL30" i="5"/>
  <c r="CL31" i="5"/>
  <c r="CL32" i="5"/>
  <c r="CL33" i="5"/>
  <c r="CM3" i="5"/>
  <c r="CL36" i="5"/>
  <c r="CL38" i="5"/>
  <c r="CL34" i="5"/>
  <c r="CL35" i="5"/>
  <c r="CL37" i="5"/>
  <c r="CL39" i="5"/>
  <c r="CL41" i="5"/>
  <c r="CL42" i="5"/>
  <c r="CL40" i="5"/>
  <c r="BW30" i="3"/>
  <c r="BX25" i="3"/>
  <c r="B46" i="3"/>
  <c r="A46" i="3"/>
  <c r="B45" i="3"/>
  <c r="A45" i="3"/>
  <c r="B44" i="3"/>
  <c r="A44" i="3"/>
  <c r="B43" i="3"/>
  <c r="A43" i="3"/>
  <c r="B42" i="3"/>
  <c r="A42" i="3"/>
  <c r="O312" i="13" l="1"/>
  <c r="M293" i="13"/>
  <c r="O293" i="13" s="1"/>
  <c r="N312" i="13"/>
  <c r="M353" i="13"/>
  <c r="O353" i="13" s="1"/>
  <c r="L374" i="13"/>
  <c r="N367" i="13"/>
  <c r="M368" i="13"/>
  <c r="O367" i="13"/>
  <c r="N378" i="13"/>
  <c r="M379" i="13"/>
  <c r="N372" i="13"/>
  <c r="M373" i="13"/>
  <c r="O373" i="13" s="1"/>
  <c r="O378" i="13"/>
  <c r="L379" i="13"/>
  <c r="M323" i="13"/>
  <c r="O323" i="13" s="1"/>
  <c r="M338" i="13"/>
  <c r="O338" i="13" s="1"/>
  <c r="N322" i="13"/>
  <c r="N337" i="13"/>
  <c r="CL51" i="5"/>
  <c r="O317" i="13"/>
  <c r="M354" i="13"/>
  <c r="N354" i="13" s="1"/>
  <c r="N357" i="13"/>
  <c r="M358" i="13"/>
  <c r="O357" i="13"/>
  <c r="N363" i="13"/>
  <c r="M364" i="13"/>
  <c r="N317" i="13"/>
  <c r="O363" i="13"/>
  <c r="L364" i="13"/>
  <c r="CJ68" i="5"/>
  <c r="J22" i="12"/>
  <c r="N348" i="13"/>
  <c r="M349" i="13"/>
  <c r="N349" i="13" s="1"/>
  <c r="M314" i="13"/>
  <c r="N313" i="13"/>
  <c r="O313" i="13"/>
  <c r="N293" i="13"/>
  <c r="M294" i="13"/>
  <c r="N294" i="13" s="1"/>
  <c r="N318" i="13"/>
  <c r="M319" i="13"/>
  <c r="N319" i="13" s="1"/>
  <c r="M344" i="13"/>
  <c r="N344" i="13" s="1"/>
  <c r="N343" i="13"/>
  <c r="M299" i="13"/>
  <c r="N298" i="13"/>
  <c r="O298" i="13"/>
  <c r="O348" i="13"/>
  <c r="N308" i="13"/>
  <c r="M309" i="13"/>
  <c r="N309" i="13" s="1"/>
  <c r="M329" i="13"/>
  <c r="N328" i="13"/>
  <c r="O328" i="13"/>
  <c r="N333" i="13"/>
  <c r="M334" i="13"/>
  <c r="N334" i="13" s="1"/>
  <c r="O333" i="13"/>
  <c r="N303" i="13"/>
  <c r="M304" i="13"/>
  <c r="N304" i="13" s="1"/>
  <c r="CK23" i="5"/>
  <c r="CK128" i="5"/>
  <c r="CK127" i="5"/>
  <c r="CK116" i="5"/>
  <c r="CK129" i="5"/>
  <c r="CK118" i="5"/>
  <c r="CK130" i="5"/>
  <c r="CK67" i="5"/>
  <c r="CK124" i="5"/>
  <c r="CL64" i="5"/>
  <c r="CL21" i="5"/>
  <c r="CL116" i="5" s="1"/>
  <c r="CK66" i="5"/>
  <c r="CK46" i="5"/>
  <c r="CK68" i="5" s="1"/>
  <c r="CI23" i="5"/>
  <c r="CI120" i="5"/>
  <c r="CI122" i="5"/>
  <c r="CI121" i="5"/>
  <c r="CI118" i="5"/>
  <c r="CI116" i="5"/>
  <c r="CI119" i="5"/>
  <c r="CI123" i="5"/>
  <c r="CI66" i="5"/>
  <c r="BY12" i="3"/>
  <c r="CK131" i="5"/>
  <c r="CL59" i="5"/>
  <c r="CL55" i="5"/>
  <c r="CL44" i="5"/>
  <c r="CL49" i="5"/>
  <c r="CL121" i="5"/>
  <c r="CK121" i="5"/>
  <c r="CK122" i="5"/>
  <c r="CK117" i="5"/>
  <c r="CI117" i="5"/>
  <c r="CA3" i="3"/>
  <c r="BZ6" i="3"/>
  <c r="BZ16" i="3"/>
  <c r="BZ5" i="3"/>
  <c r="BZ15" i="3"/>
  <c r="BZ4" i="3"/>
  <c r="BZ8" i="3"/>
  <c r="BZ18" i="3"/>
  <c r="BZ7" i="3"/>
  <c r="BZ17" i="3"/>
  <c r="BZ10" i="3"/>
  <c r="BZ19" i="3"/>
  <c r="CL61" i="5"/>
  <c r="CN3" i="5"/>
  <c r="CM4" i="5"/>
  <c r="CM5" i="5"/>
  <c r="CM6" i="5"/>
  <c r="CM7" i="5"/>
  <c r="CM8" i="5"/>
  <c r="CM9" i="5"/>
  <c r="CM10" i="5"/>
  <c r="CM11" i="5"/>
  <c r="CM12" i="5"/>
  <c r="CM13" i="5"/>
  <c r="CM14" i="5"/>
  <c r="CM15" i="5"/>
  <c r="CM16" i="5"/>
  <c r="CM17" i="5"/>
  <c r="CM18" i="5"/>
  <c r="CM19" i="5"/>
  <c r="CM24" i="5"/>
  <c r="CM27" i="5"/>
  <c r="CM28" i="5"/>
  <c r="CM50" i="5" s="1"/>
  <c r="CM29" i="5"/>
  <c r="CM30" i="5"/>
  <c r="CM52" i="5" s="1"/>
  <c r="CM31" i="5"/>
  <c r="CM53" i="5" s="1"/>
  <c r="CM32" i="5"/>
  <c r="CM54" i="5" s="1"/>
  <c r="CM33" i="5"/>
  <c r="CM35" i="5"/>
  <c r="CM36" i="5"/>
  <c r="CM58" i="5" s="1"/>
  <c r="CM37" i="5"/>
  <c r="CM59" i="5" s="1"/>
  <c r="CM38" i="5"/>
  <c r="CM60" i="5" s="1"/>
  <c r="CM39" i="5"/>
  <c r="CM40" i="5"/>
  <c r="CM62" i="5" s="1"/>
  <c r="CM41" i="5"/>
  <c r="CM63" i="5" s="1"/>
  <c r="CM42" i="5"/>
  <c r="CM64" i="5" s="1"/>
  <c r="CM34" i="5"/>
  <c r="CM56" i="5" s="1"/>
  <c r="CL57" i="5"/>
  <c r="CL45" i="5"/>
  <c r="CL54" i="5"/>
  <c r="CL120" i="5"/>
  <c r="BY25" i="3"/>
  <c r="BY24" i="3"/>
  <c r="BY21" i="3"/>
  <c r="CK126" i="5"/>
  <c r="CL56" i="5"/>
  <c r="CL53" i="5"/>
  <c r="CL119" i="5"/>
  <c r="BX30" i="3"/>
  <c r="CK123" i="5"/>
  <c r="CL62" i="5"/>
  <c r="CL60" i="5"/>
  <c r="CL52" i="5"/>
  <c r="CL22" i="5"/>
  <c r="CL127" i="5" s="1"/>
  <c r="CL118" i="5"/>
  <c r="BY28" i="3"/>
  <c r="BY26" i="3"/>
  <c r="CL63" i="5"/>
  <c r="CL58" i="5"/>
  <c r="CL129" i="5"/>
  <c r="CL123" i="5"/>
  <c r="CL117" i="5"/>
  <c r="BY27" i="3"/>
  <c r="CK119" i="5"/>
  <c r="CK120" i="5"/>
  <c r="AU30" i="28"/>
  <c r="AR30" i="28"/>
  <c r="AL30" i="28"/>
  <c r="AK30" i="28"/>
  <c r="AT30" i="28" s="1"/>
  <c r="AJ30" i="28"/>
  <c r="AS30" i="28" s="1"/>
  <c r="AI30" i="28"/>
  <c r="AH30" i="28"/>
  <c r="AQ30" i="28" s="1"/>
  <c r="P30" i="28"/>
  <c r="O30" i="28"/>
  <c r="N30" i="28"/>
  <c r="M30" i="28"/>
  <c r="L30" i="28"/>
  <c r="K30" i="28"/>
  <c r="J30" i="28"/>
  <c r="T30" i="28" s="1"/>
  <c r="I30" i="28"/>
  <c r="H30" i="28"/>
  <c r="G30" i="28"/>
  <c r="F30" i="28"/>
  <c r="E30" i="28"/>
  <c r="AQ29" i="28"/>
  <c r="AL29" i="28"/>
  <c r="AU29" i="28" s="1"/>
  <c r="AK29" i="28"/>
  <c r="AT29" i="28" s="1"/>
  <c r="AJ29" i="28"/>
  <c r="AS29" i="28" s="1"/>
  <c r="AI29" i="28"/>
  <c r="AR29" i="28" s="1"/>
  <c r="AH29" i="28"/>
  <c r="P29" i="28"/>
  <c r="O29" i="28"/>
  <c r="N29" i="28"/>
  <c r="M29" i="28"/>
  <c r="L29" i="28"/>
  <c r="K29" i="28"/>
  <c r="J29" i="28"/>
  <c r="I29" i="28"/>
  <c r="H29" i="28"/>
  <c r="G29" i="28"/>
  <c r="F29" i="28"/>
  <c r="AV29" i="28" s="1"/>
  <c r="E29" i="28"/>
  <c r="AQ28" i="28"/>
  <c r="AL28" i="28"/>
  <c r="AU28" i="28" s="1"/>
  <c r="AK28" i="28"/>
  <c r="AT28" i="28" s="1"/>
  <c r="AJ28" i="28"/>
  <c r="AS28" i="28" s="1"/>
  <c r="AI28" i="28"/>
  <c r="AR28" i="28" s="1"/>
  <c r="AH28" i="28"/>
  <c r="P28" i="28"/>
  <c r="O28" i="28"/>
  <c r="N28" i="28"/>
  <c r="M28" i="28"/>
  <c r="L28" i="28"/>
  <c r="K28" i="28"/>
  <c r="J28" i="28"/>
  <c r="I28" i="28"/>
  <c r="H28" i="28"/>
  <c r="G28" i="28"/>
  <c r="F28" i="28"/>
  <c r="AV28" i="28" s="1"/>
  <c r="E28" i="28"/>
  <c r="AS27" i="28"/>
  <c r="AQ27" i="28"/>
  <c r="AL27" i="28"/>
  <c r="AU27" i="28" s="1"/>
  <c r="AK27" i="28"/>
  <c r="AT27" i="28" s="1"/>
  <c r="AJ27" i="28"/>
  <c r="AI27" i="28"/>
  <c r="AR27" i="28" s="1"/>
  <c r="AH27" i="28"/>
  <c r="P27" i="28"/>
  <c r="O27" i="28"/>
  <c r="N27" i="28"/>
  <c r="M27" i="28"/>
  <c r="L27" i="28"/>
  <c r="K27" i="28"/>
  <c r="J27" i="28"/>
  <c r="I27" i="28"/>
  <c r="H27" i="28"/>
  <c r="R27" i="28" s="1"/>
  <c r="G27" i="28"/>
  <c r="F27" i="28"/>
  <c r="AV27" i="28" s="1"/>
  <c r="E27" i="28"/>
  <c r="AU26" i="28"/>
  <c r="AS26" i="28"/>
  <c r="AQ26" i="28"/>
  <c r="AL26" i="28"/>
  <c r="AK26" i="28"/>
  <c r="AT26" i="28" s="1"/>
  <c r="AJ26" i="28"/>
  <c r="AI26" i="28"/>
  <c r="AR26" i="28" s="1"/>
  <c r="AH26" i="28"/>
  <c r="P26" i="28"/>
  <c r="O26" i="28"/>
  <c r="N26" i="28"/>
  <c r="M26" i="28"/>
  <c r="L26" i="28"/>
  <c r="K26" i="28"/>
  <c r="J26" i="28"/>
  <c r="T26" i="28" s="1"/>
  <c r="I26" i="28"/>
  <c r="H26" i="28"/>
  <c r="G26" i="28"/>
  <c r="F26" i="28"/>
  <c r="AV26" i="28" s="1"/>
  <c r="E26" i="28"/>
  <c r="AU25" i="28"/>
  <c r="AQ25" i="28"/>
  <c r="AL25" i="28"/>
  <c r="AK25" i="28"/>
  <c r="AT25" i="28" s="1"/>
  <c r="AJ25" i="28"/>
  <c r="AS25" i="28" s="1"/>
  <c r="AI25" i="28"/>
  <c r="AR25" i="28" s="1"/>
  <c r="AH25" i="28"/>
  <c r="P25" i="28"/>
  <c r="O25" i="28"/>
  <c r="N25" i="28"/>
  <c r="M25" i="28"/>
  <c r="L25" i="28"/>
  <c r="K25" i="28"/>
  <c r="J25" i="28"/>
  <c r="I25" i="28"/>
  <c r="S25" i="28" s="1"/>
  <c r="H25" i="28"/>
  <c r="G25" i="28"/>
  <c r="F25" i="28"/>
  <c r="AV25" i="28" s="1"/>
  <c r="E25" i="28"/>
  <c r="AQ24" i="28"/>
  <c r="AL24" i="28"/>
  <c r="AU24" i="28" s="1"/>
  <c r="AK24" i="28"/>
  <c r="AT24" i="28" s="1"/>
  <c r="AJ24" i="28"/>
  <c r="AS24" i="28" s="1"/>
  <c r="AI24" i="28"/>
  <c r="AR24" i="28" s="1"/>
  <c r="AH24" i="28"/>
  <c r="P24" i="28"/>
  <c r="O24" i="28"/>
  <c r="N24" i="28"/>
  <c r="M24" i="28"/>
  <c r="L24" i="28"/>
  <c r="K24" i="28"/>
  <c r="J24" i="28"/>
  <c r="I24" i="28"/>
  <c r="S24" i="28" s="1"/>
  <c r="H24" i="28"/>
  <c r="G24" i="28"/>
  <c r="F24" i="28"/>
  <c r="AV24" i="28" s="1"/>
  <c r="E24" i="28"/>
  <c r="AS23" i="28"/>
  <c r="AQ23" i="28"/>
  <c r="AL23" i="28"/>
  <c r="AU23" i="28" s="1"/>
  <c r="AK23" i="28"/>
  <c r="AT23" i="28" s="1"/>
  <c r="AJ23" i="28"/>
  <c r="AI23" i="28"/>
  <c r="AR23" i="28" s="1"/>
  <c r="AH23" i="28"/>
  <c r="P23" i="28"/>
  <c r="O23" i="28"/>
  <c r="N23" i="28"/>
  <c r="M23" i="28"/>
  <c r="L23" i="28"/>
  <c r="K23" i="28"/>
  <c r="J23" i="28"/>
  <c r="I23" i="28"/>
  <c r="H23" i="28"/>
  <c r="G23" i="28"/>
  <c r="F23" i="28"/>
  <c r="AV23" i="28" s="1"/>
  <c r="E23" i="28"/>
  <c r="AU22" i="28"/>
  <c r="AS22" i="28"/>
  <c r="AQ22" i="28"/>
  <c r="AL22" i="28"/>
  <c r="AK22" i="28"/>
  <c r="AT22" i="28" s="1"/>
  <c r="AJ22" i="28"/>
  <c r="AI22" i="28"/>
  <c r="AR22" i="28" s="1"/>
  <c r="AH22" i="28"/>
  <c r="P22" i="28"/>
  <c r="O22" i="28"/>
  <c r="N22" i="28"/>
  <c r="M22" i="28"/>
  <c r="L22" i="28"/>
  <c r="K22" i="28"/>
  <c r="J22" i="28"/>
  <c r="I22" i="28"/>
  <c r="H22" i="28"/>
  <c r="G22" i="28"/>
  <c r="F22" i="28"/>
  <c r="AV22" i="28" s="1"/>
  <c r="E22" i="28"/>
  <c r="AU21" i="28"/>
  <c r="AS21" i="28"/>
  <c r="AQ21" i="28"/>
  <c r="AL21" i="28"/>
  <c r="AK21" i="28"/>
  <c r="AT21" i="28" s="1"/>
  <c r="AJ21" i="28"/>
  <c r="AI21" i="28"/>
  <c r="AR21" i="28" s="1"/>
  <c r="AH21" i="28"/>
  <c r="P21" i="28"/>
  <c r="O21" i="28"/>
  <c r="N21" i="28"/>
  <c r="M21" i="28"/>
  <c r="L21" i="28"/>
  <c r="K21" i="28"/>
  <c r="J21" i="28"/>
  <c r="I21" i="28"/>
  <c r="H21" i="28"/>
  <c r="G21" i="28"/>
  <c r="F21" i="28"/>
  <c r="AV21" i="28" s="1"/>
  <c r="E21" i="28"/>
  <c r="AU20" i="28"/>
  <c r="AS20" i="28"/>
  <c r="AQ20" i="28"/>
  <c r="AL20" i="28"/>
  <c r="AK20" i="28"/>
  <c r="AT20" i="28" s="1"/>
  <c r="AJ20" i="28"/>
  <c r="AI20" i="28"/>
  <c r="AR20" i="28" s="1"/>
  <c r="AH20" i="28"/>
  <c r="P20" i="28"/>
  <c r="O20" i="28"/>
  <c r="N20" i="28"/>
  <c r="M20" i="28"/>
  <c r="L20" i="28"/>
  <c r="K20" i="28"/>
  <c r="J20" i="28"/>
  <c r="I20" i="28"/>
  <c r="H20" i="28"/>
  <c r="G20" i="28"/>
  <c r="F20" i="28"/>
  <c r="AV20" i="28" s="1"/>
  <c r="E20" i="28"/>
  <c r="AU19" i="28"/>
  <c r="AS19" i="28"/>
  <c r="AQ19" i="28"/>
  <c r="AL19" i="28"/>
  <c r="AK19" i="28"/>
  <c r="AT19" i="28" s="1"/>
  <c r="AJ19" i="28"/>
  <c r="AI19" i="28"/>
  <c r="AR19" i="28" s="1"/>
  <c r="AH19" i="28"/>
  <c r="P19" i="28"/>
  <c r="O19" i="28"/>
  <c r="N19" i="28"/>
  <c r="M19" i="28"/>
  <c r="L19" i="28"/>
  <c r="K19" i="28"/>
  <c r="J19" i="28"/>
  <c r="I19" i="28"/>
  <c r="H19" i="28"/>
  <c r="G19" i="28"/>
  <c r="F19" i="28"/>
  <c r="AV19" i="28" s="1"/>
  <c r="E19" i="28"/>
  <c r="AU18" i="28"/>
  <c r="AS18" i="28"/>
  <c r="AQ18" i="28"/>
  <c r="AL18" i="28"/>
  <c r="AK18" i="28"/>
  <c r="AT18" i="28" s="1"/>
  <c r="AJ18" i="28"/>
  <c r="AI18" i="28"/>
  <c r="AR18" i="28" s="1"/>
  <c r="AH18" i="28"/>
  <c r="P18" i="28"/>
  <c r="O18" i="28"/>
  <c r="N18" i="28"/>
  <c r="M18" i="28"/>
  <c r="L18" i="28"/>
  <c r="K18" i="28"/>
  <c r="J18" i="28"/>
  <c r="I18" i="28"/>
  <c r="H18" i="28"/>
  <c r="G18" i="28"/>
  <c r="F18" i="28"/>
  <c r="AV18" i="28" s="1"/>
  <c r="E18" i="28"/>
  <c r="AU17" i="28"/>
  <c r="AS17" i="28"/>
  <c r="AQ17" i="28"/>
  <c r="AL17" i="28"/>
  <c r="AK17" i="28"/>
  <c r="AT17" i="28" s="1"/>
  <c r="AJ17" i="28"/>
  <c r="AI17" i="28"/>
  <c r="AR17" i="28" s="1"/>
  <c r="AH17" i="28"/>
  <c r="P17" i="28"/>
  <c r="O17" i="28"/>
  <c r="N17" i="28"/>
  <c r="M17" i="28"/>
  <c r="L17" i="28"/>
  <c r="K17" i="28"/>
  <c r="J17" i="28"/>
  <c r="I17" i="28"/>
  <c r="H17" i="28"/>
  <c r="G17" i="28"/>
  <c r="F17" i="28"/>
  <c r="AV17" i="28" s="1"/>
  <c r="E17" i="28"/>
  <c r="AU16" i="28"/>
  <c r="AS16" i="28"/>
  <c r="AQ16" i="28"/>
  <c r="AL16" i="28"/>
  <c r="AK16" i="28"/>
  <c r="AT16" i="28" s="1"/>
  <c r="AJ16" i="28"/>
  <c r="AI16" i="28"/>
  <c r="AR16" i="28" s="1"/>
  <c r="AH16" i="28"/>
  <c r="P16" i="28"/>
  <c r="O16" i="28"/>
  <c r="N16" i="28"/>
  <c r="M16" i="28"/>
  <c r="L16" i="28"/>
  <c r="K16" i="28"/>
  <c r="J16" i="28"/>
  <c r="I16" i="28"/>
  <c r="H16" i="28"/>
  <c r="G16" i="28"/>
  <c r="F16" i="28"/>
  <c r="AV16" i="28" s="1"/>
  <c r="E16" i="28"/>
  <c r="AU15" i="28"/>
  <c r="AS15" i="28"/>
  <c r="AQ15" i="28"/>
  <c r="AL15" i="28"/>
  <c r="AK15" i="28"/>
  <c r="AT15" i="28" s="1"/>
  <c r="AJ15" i="28"/>
  <c r="AI15" i="28"/>
  <c r="AR15" i="28" s="1"/>
  <c r="AH15" i="28"/>
  <c r="P15" i="28"/>
  <c r="O15" i="28"/>
  <c r="N15" i="28"/>
  <c r="M15" i="28"/>
  <c r="L15" i="28"/>
  <c r="K15" i="28"/>
  <c r="J15" i="28"/>
  <c r="I15" i="28"/>
  <c r="H15" i="28"/>
  <c r="G15" i="28"/>
  <c r="F15" i="28"/>
  <c r="AV15" i="28" s="1"/>
  <c r="E15" i="28"/>
  <c r="AU14" i="28"/>
  <c r="AS14" i="28"/>
  <c r="AQ14" i="28"/>
  <c r="AL14" i="28"/>
  <c r="AK14" i="28"/>
  <c r="AT14" i="28" s="1"/>
  <c r="AJ14" i="28"/>
  <c r="AI14" i="28"/>
  <c r="AR14" i="28" s="1"/>
  <c r="AH14" i="28"/>
  <c r="P14" i="28"/>
  <c r="O14" i="28"/>
  <c r="N14" i="28"/>
  <c r="M14" i="28"/>
  <c r="L14" i="28"/>
  <c r="K14" i="28"/>
  <c r="J14" i="28"/>
  <c r="I14" i="28"/>
  <c r="S14" i="28" s="1"/>
  <c r="H14" i="28"/>
  <c r="G14" i="28"/>
  <c r="F14" i="28"/>
  <c r="AV14" i="28" s="1"/>
  <c r="E14" i="28"/>
  <c r="AU13" i="28"/>
  <c r="AS13" i="28"/>
  <c r="AQ13" i="28"/>
  <c r="AL13" i="28"/>
  <c r="AK13" i="28"/>
  <c r="AT13" i="28" s="1"/>
  <c r="AJ13" i="28"/>
  <c r="AI13" i="28"/>
  <c r="AR13" i="28" s="1"/>
  <c r="AH13" i="28"/>
  <c r="P13" i="28"/>
  <c r="O13" i="28"/>
  <c r="N13" i="28"/>
  <c r="M13" i="28"/>
  <c r="L13" i="28"/>
  <c r="K13" i="28"/>
  <c r="J13" i="28"/>
  <c r="I13" i="28"/>
  <c r="H13" i="28"/>
  <c r="G13" i="28"/>
  <c r="F13" i="28"/>
  <c r="AV13" i="28" s="1"/>
  <c r="E13" i="28"/>
  <c r="AU12" i="28"/>
  <c r="AS12" i="28"/>
  <c r="AQ12" i="28"/>
  <c r="AL12" i="28"/>
  <c r="AK12" i="28"/>
  <c r="AT12" i="28" s="1"/>
  <c r="AJ12" i="28"/>
  <c r="AI12" i="28"/>
  <c r="AR12" i="28" s="1"/>
  <c r="AH12" i="28"/>
  <c r="P12" i="28"/>
  <c r="O12" i="28"/>
  <c r="N12" i="28"/>
  <c r="M12" i="28"/>
  <c r="L12" i="28"/>
  <c r="K12" i="28"/>
  <c r="J12" i="28"/>
  <c r="I12" i="28"/>
  <c r="H12" i="28"/>
  <c r="G12" i="28"/>
  <c r="Q12" i="28" s="1"/>
  <c r="V12" i="28" s="1"/>
  <c r="F12" i="28"/>
  <c r="AV12" i="28" s="1"/>
  <c r="E12" i="28"/>
  <c r="AU11" i="28"/>
  <c r="AS11" i="28"/>
  <c r="AL11" i="28"/>
  <c r="AK11" i="28"/>
  <c r="AT11" i="28" s="1"/>
  <c r="AJ11" i="28"/>
  <c r="AI11" i="28"/>
  <c r="AR11" i="28" s="1"/>
  <c r="AH11" i="28"/>
  <c r="AQ11" i="28" s="1"/>
  <c r="P11" i="28"/>
  <c r="O11" i="28"/>
  <c r="N11" i="28"/>
  <c r="M11" i="28"/>
  <c r="L11" i="28"/>
  <c r="K11" i="28"/>
  <c r="J11" i="28"/>
  <c r="I11" i="28"/>
  <c r="H11" i="28"/>
  <c r="R11" i="28" s="1"/>
  <c r="G11" i="28"/>
  <c r="F11" i="28"/>
  <c r="AV11" i="28" s="1"/>
  <c r="E11" i="28"/>
  <c r="AU10" i="28"/>
  <c r="AQ10" i="28"/>
  <c r="AL10" i="28"/>
  <c r="AK10" i="28"/>
  <c r="AT10" i="28" s="1"/>
  <c r="AJ10" i="28"/>
  <c r="AS10" i="28" s="1"/>
  <c r="AI10" i="28"/>
  <c r="AR10" i="28" s="1"/>
  <c r="AH10" i="28"/>
  <c r="P10" i="28"/>
  <c r="O10" i="28"/>
  <c r="N10" i="28"/>
  <c r="M10" i="28"/>
  <c r="L10" i="28"/>
  <c r="K10" i="28"/>
  <c r="J10" i="28"/>
  <c r="I10" i="28"/>
  <c r="S10" i="28" s="1"/>
  <c r="H10" i="28"/>
  <c r="G10" i="28"/>
  <c r="F10" i="28"/>
  <c r="AV10" i="28" s="1"/>
  <c r="E10" i="28"/>
  <c r="E6" i="28"/>
  <c r="N379" i="13" l="1"/>
  <c r="N353" i="13"/>
  <c r="M339" i="13"/>
  <c r="N339" i="13" s="1"/>
  <c r="O379" i="13"/>
  <c r="N368" i="13"/>
  <c r="M369" i="13"/>
  <c r="O368" i="13"/>
  <c r="N373" i="13"/>
  <c r="M374" i="13"/>
  <c r="N374" i="13" s="1"/>
  <c r="M324" i="13"/>
  <c r="N324" i="13" s="1"/>
  <c r="N338" i="13"/>
  <c r="N323" i="13"/>
  <c r="O364" i="13"/>
  <c r="T27" i="28"/>
  <c r="S28" i="28"/>
  <c r="S29" i="28"/>
  <c r="S30" i="28"/>
  <c r="Q28" i="28"/>
  <c r="V28" i="28" s="1"/>
  <c r="Q29" i="28"/>
  <c r="V29" i="28" s="1"/>
  <c r="W29" i="28" s="1"/>
  <c r="O354" i="13"/>
  <c r="M359" i="13"/>
  <c r="N358" i="13"/>
  <c r="O358" i="13"/>
  <c r="N364" i="13"/>
  <c r="T29" i="28"/>
  <c r="Q30" i="28"/>
  <c r="V30" i="28" s="1"/>
  <c r="S13" i="28"/>
  <c r="R21" i="28"/>
  <c r="T23" i="28"/>
  <c r="T11" i="28"/>
  <c r="S12" i="28"/>
  <c r="S15" i="28"/>
  <c r="S18" i="28"/>
  <c r="Q13" i="28"/>
  <c r="V13" i="28" s="1"/>
  <c r="CM55" i="5"/>
  <c r="CM61" i="5"/>
  <c r="U30" i="28"/>
  <c r="Q26" i="28"/>
  <c r="V26" i="28" s="1"/>
  <c r="T28" i="28"/>
  <c r="O324" i="13"/>
  <c r="S27" i="28"/>
  <c r="R28" i="28"/>
  <c r="R29" i="28"/>
  <c r="R30" i="28"/>
  <c r="U26" i="28"/>
  <c r="U27" i="28"/>
  <c r="R26" i="28"/>
  <c r="U28" i="28"/>
  <c r="U29" i="28"/>
  <c r="U12" i="28"/>
  <c r="Q14" i="28"/>
  <c r="V14" i="28" s="1"/>
  <c r="U15" i="28"/>
  <c r="S16" i="28"/>
  <c r="Q17" i="28"/>
  <c r="V17" i="28" s="1"/>
  <c r="U18" i="28"/>
  <c r="S19" i="28"/>
  <c r="Q20" i="28"/>
  <c r="V20" i="28" s="1"/>
  <c r="S22" i="28"/>
  <c r="U13" i="28"/>
  <c r="Q15" i="28"/>
  <c r="V15" i="28" s="1"/>
  <c r="U16" i="28"/>
  <c r="S17" i="28"/>
  <c r="Q18" i="28"/>
  <c r="V18" i="28" s="1"/>
  <c r="R18" i="28"/>
  <c r="T20" i="28"/>
  <c r="K22" i="12"/>
  <c r="N329" i="13"/>
  <c r="O329" i="13"/>
  <c r="N299" i="13"/>
  <c r="O299" i="13"/>
  <c r="O319" i="13"/>
  <c r="O349" i="13"/>
  <c r="O334" i="13"/>
  <c r="O344" i="13"/>
  <c r="N314" i="13"/>
  <c r="O314" i="13"/>
  <c r="O294" i="13"/>
  <c r="O309" i="13"/>
  <c r="O304" i="13"/>
  <c r="T21" i="28"/>
  <c r="R22" i="28"/>
  <c r="T14" i="28"/>
  <c r="T17" i="28"/>
  <c r="U25" i="28"/>
  <c r="CL131" i="5"/>
  <c r="R10" i="28"/>
  <c r="T19" i="28"/>
  <c r="R20" i="28"/>
  <c r="T22" i="28"/>
  <c r="R23" i="28"/>
  <c r="Q24" i="28"/>
  <c r="V24" i="28" s="1"/>
  <c r="Q25" i="28"/>
  <c r="V25" i="28" s="1"/>
  <c r="CL125" i="5"/>
  <c r="S26" i="28"/>
  <c r="Q27" i="28"/>
  <c r="V27" i="28" s="1"/>
  <c r="U14" i="28"/>
  <c r="Q16" i="28"/>
  <c r="V16" i="28" s="1"/>
  <c r="U17" i="28"/>
  <c r="Q19" i="28"/>
  <c r="V19" i="28" s="1"/>
  <c r="S21" i="28"/>
  <c r="CL124" i="5"/>
  <c r="T18" i="28"/>
  <c r="R19" i="28"/>
  <c r="U24" i="28"/>
  <c r="T10" i="28"/>
  <c r="Q11" i="28"/>
  <c r="V11" i="28" s="1"/>
  <c r="T13" i="28"/>
  <c r="R14" i="28"/>
  <c r="T16" i="28"/>
  <c r="R17" i="28"/>
  <c r="U19" i="28"/>
  <c r="S20" i="28"/>
  <c r="Q21" i="28"/>
  <c r="V21" i="28" s="1"/>
  <c r="U22" i="28"/>
  <c r="S23" i="28"/>
  <c r="R24" i="28"/>
  <c r="R25" i="28"/>
  <c r="U10" i="28"/>
  <c r="S11" i="28"/>
  <c r="R12" i="28"/>
  <c r="R15" i="28"/>
  <c r="U20" i="28"/>
  <c r="Q22" i="28"/>
  <c r="V22" i="28" s="1"/>
  <c r="U23" i="28"/>
  <c r="T24" i="28"/>
  <c r="T25" i="28"/>
  <c r="Q10" i="28"/>
  <c r="V10" i="28" s="1"/>
  <c r="U11" i="28"/>
  <c r="T12" i="28"/>
  <c r="R13" i="28"/>
  <c r="T15" i="28"/>
  <c r="R16" i="28"/>
  <c r="U21" i="28"/>
  <c r="Q23" i="28"/>
  <c r="V23" i="28" s="1"/>
  <c r="CL126" i="5"/>
  <c r="CM45" i="5"/>
  <c r="CM57" i="5"/>
  <c r="CM21" i="5"/>
  <c r="CM122" i="5" s="1"/>
  <c r="BZ25" i="3"/>
  <c r="CL23" i="5"/>
  <c r="CL130" i="5"/>
  <c r="CM44" i="5"/>
  <c r="CM49" i="5"/>
  <c r="CM121" i="5"/>
  <c r="CO3" i="5"/>
  <c r="CN4" i="5"/>
  <c r="CN5" i="5"/>
  <c r="CN6" i="5"/>
  <c r="CN7" i="5"/>
  <c r="CN8" i="5"/>
  <c r="CN9" i="5"/>
  <c r="CN10" i="5"/>
  <c r="CN11" i="5"/>
  <c r="CN12" i="5"/>
  <c r="CN13" i="5"/>
  <c r="CN14" i="5"/>
  <c r="CN15" i="5"/>
  <c r="CN16" i="5"/>
  <c r="CN17" i="5"/>
  <c r="CN18" i="5"/>
  <c r="CN19" i="5"/>
  <c r="CN24" i="5"/>
  <c r="CN27" i="5"/>
  <c r="CN28" i="5"/>
  <c r="CN29" i="5"/>
  <c r="CN30" i="5"/>
  <c r="CN31" i="5"/>
  <c r="CN32" i="5"/>
  <c r="CN33" i="5"/>
  <c r="CN55" i="5" s="1"/>
  <c r="CN34" i="5"/>
  <c r="CN35" i="5"/>
  <c r="CN37" i="5"/>
  <c r="CN59" i="5" s="1"/>
  <c r="CN39" i="5"/>
  <c r="CN61" i="5" s="1"/>
  <c r="CN41" i="5"/>
  <c r="CN36" i="5"/>
  <c r="CN38" i="5"/>
  <c r="CN42" i="5"/>
  <c r="CN64" i="5" s="1"/>
  <c r="CN40" i="5"/>
  <c r="BZ27" i="3"/>
  <c r="CL122" i="5"/>
  <c r="CM120" i="5"/>
  <c r="CA7" i="3"/>
  <c r="CA17" i="3"/>
  <c r="CA6" i="3"/>
  <c r="CA16" i="3"/>
  <c r="CA5" i="3"/>
  <c r="CA10" i="3"/>
  <c r="CA19" i="3"/>
  <c r="CB3" i="3"/>
  <c r="CA8" i="3"/>
  <c r="CA18" i="3"/>
  <c r="CA4" i="3"/>
  <c r="CA15" i="3"/>
  <c r="CI68" i="5"/>
  <c r="CL128" i="5"/>
  <c r="CL67" i="5"/>
  <c r="CM119" i="5"/>
  <c r="BZ28" i="3"/>
  <c r="BZ12" i="3"/>
  <c r="BY30" i="3"/>
  <c r="CM22" i="5"/>
  <c r="CM128" i="5" s="1"/>
  <c r="CM118" i="5"/>
  <c r="BZ21" i="3"/>
  <c r="BZ24" i="3"/>
  <c r="CM51" i="5"/>
  <c r="CM123" i="5"/>
  <c r="CM117" i="5"/>
  <c r="BZ26" i="3"/>
  <c r="CL46" i="5"/>
  <c r="CL66" i="5"/>
  <c r="AA22" i="28"/>
  <c r="W22" i="28"/>
  <c r="AA27" i="28"/>
  <c r="W27" i="28"/>
  <c r="W25" i="28"/>
  <c r="AA25" i="28"/>
  <c r="W16" i="28"/>
  <c r="AA16" i="28"/>
  <c r="AA10" i="28"/>
  <c r="W10" i="28"/>
  <c r="AA14" i="28"/>
  <c r="W14" i="28"/>
  <c r="W28" i="28"/>
  <c r="AA28" i="28"/>
  <c r="W20" i="28"/>
  <c r="AA20" i="28"/>
  <c r="AA15" i="28"/>
  <c r="W15" i="28"/>
  <c r="W17" i="28"/>
  <c r="AA17" i="28"/>
  <c r="AA19" i="28"/>
  <c r="W19" i="28"/>
  <c r="W21" i="28"/>
  <c r="AA21" i="28"/>
  <c r="AA23" i="28"/>
  <c r="W23" i="28"/>
  <c r="AA26" i="28"/>
  <c r="W26" i="28"/>
  <c r="W12" i="28"/>
  <c r="AA12" i="28"/>
  <c r="W13" i="28"/>
  <c r="AA13" i="28"/>
  <c r="AA11" i="28"/>
  <c r="W11" i="28"/>
  <c r="AV30" i="28"/>
  <c r="AA18" i="28"/>
  <c r="W18" i="28"/>
  <c r="W24" i="28"/>
  <c r="AA24" i="28"/>
  <c r="AA30" i="28"/>
  <c r="W30" i="28"/>
  <c r="M2" i="21"/>
  <c r="M2" i="19"/>
  <c r="F378" i="21" l="1"/>
  <c r="F380" i="21"/>
  <c r="F373" i="21"/>
  <c r="F375" i="21"/>
  <c r="F374" i="21"/>
  <c r="F367" i="21"/>
  <c r="F369" i="21"/>
  <c r="F372" i="21"/>
  <c r="F371" i="21"/>
  <c r="F376" i="21"/>
  <c r="F377" i="21"/>
  <c r="F379" i="21"/>
  <c r="F366" i="21"/>
  <c r="F368" i="21"/>
  <c r="F370" i="21"/>
  <c r="O374" i="13"/>
  <c r="N369" i="13"/>
  <c r="O369" i="13"/>
  <c r="O339" i="13"/>
  <c r="AA29" i="28"/>
  <c r="N359" i="13"/>
  <c r="O359" i="13"/>
  <c r="F364" i="21"/>
  <c r="F360" i="21"/>
  <c r="F359" i="21"/>
  <c r="F361" i="21"/>
  <c r="F357" i="21"/>
  <c r="F356" i="21"/>
  <c r="F358" i="21"/>
  <c r="F354" i="21"/>
  <c r="F353" i="21"/>
  <c r="F362" i="21"/>
  <c r="F355" i="21"/>
  <c r="F351" i="21"/>
  <c r="F363" i="21"/>
  <c r="F352" i="21"/>
  <c r="F365" i="21"/>
  <c r="F1179" i="19"/>
  <c r="F1191" i="19"/>
  <c r="F1160" i="19"/>
  <c r="F1201" i="19"/>
  <c r="F1187" i="19"/>
  <c r="F1176" i="19"/>
  <c r="F1185" i="19"/>
  <c r="F1174" i="19"/>
  <c r="F1166" i="19"/>
  <c r="F1183" i="19"/>
  <c r="F1164" i="19"/>
  <c r="F1172" i="19"/>
  <c r="F1195" i="19"/>
  <c r="F1197" i="19"/>
  <c r="F1181" i="19"/>
  <c r="F1193" i="19"/>
  <c r="F1162" i="19"/>
  <c r="F1203" i="19"/>
  <c r="F1189" i="19"/>
  <c r="F1170" i="19"/>
  <c r="F1182" i="19"/>
  <c r="F1205" i="19"/>
  <c r="F1178" i="19"/>
  <c r="F1198" i="19"/>
  <c r="F1169" i="19"/>
  <c r="F1157" i="19"/>
  <c r="F1158" i="19"/>
  <c r="F1192" i="19"/>
  <c r="F1184" i="19"/>
  <c r="F1204" i="19"/>
  <c r="F1167" i="19"/>
  <c r="F1155" i="19"/>
  <c r="F1163" i="19"/>
  <c r="F1156" i="19"/>
  <c r="F1168" i="19"/>
  <c r="F1161" i="19"/>
  <c r="F1190" i="19"/>
  <c r="F1159" i="19"/>
  <c r="F1188" i="19"/>
  <c r="F1180" i="19"/>
  <c r="F1194" i="19"/>
  <c r="F1202" i="19"/>
  <c r="F1177" i="19"/>
  <c r="F1165" i="19"/>
  <c r="F1199" i="19"/>
  <c r="F1196" i="19"/>
  <c r="F1200" i="19"/>
  <c r="F1175" i="19"/>
  <c r="F1173" i="19"/>
  <c r="F1186" i="19"/>
  <c r="F1171" i="19"/>
  <c r="O7" i="19"/>
  <c r="P7" i="19" s="1"/>
  <c r="L22" i="12"/>
  <c r="F8" i="21"/>
  <c r="F334" i="21"/>
  <c r="F292" i="21"/>
  <c r="F294" i="21"/>
  <c r="F296" i="21"/>
  <c r="F298" i="21"/>
  <c r="F300" i="21"/>
  <c r="F302" i="21"/>
  <c r="F304" i="21"/>
  <c r="F306" i="21"/>
  <c r="F308" i="21"/>
  <c r="F310" i="21"/>
  <c r="F312" i="21"/>
  <c r="F314" i="21"/>
  <c r="F316" i="21"/>
  <c r="F318" i="21"/>
  <c r="F320" i="21"/>
  <c r="F322" i="21"/>
  <c r="F324" i="21"/>
  <c r="F326" i="21"/>
  <c r="F328" i="21"/>
  <c r="F330" i="21"/>
  <c r="F336" i="21"/>
  <c r="F338" i="21"/>
  <c r="F340" i="21"/>
  <c r="F342" i="21"/>
  <c r="F344" i="21"/>
  <c r="F346" i="21"/>
  <c r="F348" i="21"/>
  <c r="F350" i="21"/>
  <c r="F321" i="21"/>
  <c r="F323" i="21"/>
  <c r="F291" i="21"/>
  <c r="F293" i="21"/>
  <c r="F295" i="21"/>
  <c r="F297" i="21"/>
  <c r="F299" i="21"/>
  <c r="F301" i="21"/>
  <c r="F303" i="21"/>
  <c r="F305" i="21"/>
  <c r="F307" i="21"/>
  <c r="F309" i="21"/>
  <c r="F311" i="21"/>
  <c r="F313" i="21"/>
  <c r="F315" i="21"/>
  <c r="F317" i="21"/>
  <c r="F319" i="21"/>
  <c r="F325" i="21"/>
  <c r="F327" i="21"/>
  <c r="F329" i="21"/>
  <c r="F331" i="21"/>
  <c r="F333" i="21"/>
  <c r="F335" i="21"/>
  <c r="F337" i="21"/>
  <c r="F339" i="21"/>
  <c r="F341" i="21"/>
  <c r="F343" i="21"/>
  <c r="F345" i="21"/>
  <c r="F347" i="21"/>
  <c r="F349" i="21"/>
  <c r="F332" i="21"/>
  <c r="F967" i="19"/>
  <c r="F973" i="19"/>
  <c r="F979" i="19"/>
  <c r="F985" i="19"/>
  <c r="F991" i="19"/>
  <c r="F997" i="19"/>
  <c r="F1003" i="19"/>
  <c r="F1009" i="19"/>
  <c r="F1015" i="19"/>
  <c r="F1021" i="19"/>
  <c r="F1027" i="19"/>
  <c r="F1033" i="19"/>
  <c r="F1039" i="19"/>
  <c r="F1045" i="19"/>
  <c r="F1051" i="19"/>
  <c r="F1057" i="19"/>
  <c r="F1063" i="19"/>
  <c r="F968" i="19"/>
  <c r="F974" i="19"/>
  <c r="F980" i="19"/>
  <c r="F986" i="19"/>
  <c r="F992" i="19"/>
  <c r="F998" i="19"/>
  <c r="F1004" i="19"/>
  <c r="F1010" i="19"/>
  <c r="F1016" i="19"/>
  <c r="F1022" i="19"/>
  <c r="F1028" i="19"/>
  <c r="F1034" i="19"/>
  <c r="F1040" i="19"/>
  <c r="F1046" i="19"/>
  <c r="F1052" i="19"/>
  <c r="F1058" i="19"/>
  <c r="F964" i="19"/>
  <c r="F972" i="19"/>
  <c r="F982" i="19"/>
  <c r="F990" i="19"/>
  <c r="F1000" i="19"/>
  <c r="F1008" i="19"/>
  <c r="F1018" i="19"/>
  <c r="F1026" i="19"/>
  <c r="F1036" i="19"/>
  <c r="F1044" i="19"/>
  <c r="F1054" i="19"/>
  <c r="F1062" i="19"/>
  <c r="F1069" i="19"/>
  <c r="F1075" i="19"/>
  <c r="F1081" i="19"/>
  <c r="F1087" i="19"/>
  <c r="F1093" i="19"/>
  <c r="F1099" i="19"/>
  <c r="F1105" i="19"/>
  <c r="F1111" i="19"/>
  <c r="F1117" i="19"/>
  <c r="F1123" i="19"/>
  <c r="F1129" i="19"/>
  <c r="F1135" i="19"/>
  <c r="F1141" i="19"/>
  <c r="F1147" i="19"/>
  <c r="F1153" i="19"/>
  <c r="F965" i="19"/>
  <c r="F975" i="19"/>
  <c r="F983" i="19"/>
  <c r="F993" i="19"/>
  <c r="F1001" i="19"/>
  <c r="F1011" i="19"/>
  <c r="F1019" i="19"/>
  <c r="F1029" i="19"/>
  <c r="F1037" i="19"/>
  <c r="F1047" i="19"/>
  <c r="F1055" i="19"/>
  <c r="F1064" i="19"/>
  <c r="F1070" i="19"/>
  <c r="F1076" i="19"/>
  <c r="F1082" i="19"/>
  <c r="F1088" i="19"/>
  <c r="F1094" i="19"/>
  <c r="F1100" i="19"/>
  <c r="F1106" i="19"/>
  <c r="F1112" i="19"/>
  <c r="F1118" i="19"/>
  <c r="F1124" i="19"/>
  <c r="F1130" i="19"/>
  <c r="F1136" i="19"/>
  <c r="F1142" i="19"/>
  <c r="F1148" i="19"/>
  <c r="F1154" i="19"/>
  <c r="F966" i="19"/>
  <c r="F976" i="19"/>
  <c r="F984" i="19"/>
  <c r="F994" i="19"/>
  <c r="F1002" i="19"/>
  <c r="F1012" i="19"/>
  <c r="F1020" i="19"/>
  <c r="F1030" i="19"/>
  <c r="F1038" i="19"/>
  <c r="F1048" i="19"/>
  <c r="F1056" i="19"/>
  <c r="F1065" i="19"/>
  <c r="F1071" i="19"/>
  <c r="F1077" i="19"/>
  <c r="F1083" i="19"/>
  <c r="F1089" i="19"/>
  <c r="F1095" i="19"/>
  <c r="F1101" i="19"/>
  <c r="F1107" i="19"/>
  <c r="F1113" i="19"/>
  <c r="F1119" i="19"/>
  <c r="F1125" i="19"/>
  <c r="F1131" i="19"/>
  <c r="F1137" i="19"/>
  <c r="F1143" i="19"/>
  <c r="F1149" i="19"/>
  <c r="F978" i="19"/>
  <c r="F996" i="19"/>
  <c r="F1014" i="19"/>
  <c r="F1032" i="19"/>
  <c r="F1050" i="19"/>
  <c r="F1067" i="19"/>
  <c r="F1079" i="19"/>
  <c r="F969" i="19"/>
  <c r="F977" i="19"/>
  <c r="F987" i="19"/>
  <c r="F995" i="19"/>
  <c r="F1005" i="19"/>
  <c r="F1013" i="19"/>
  <c r="F1023" i="19"/>
  <c r="F1031" i="19"/>
  <c r="F1041" i="19"/>
  <c r="F1049" i="19"/>
  <c r="F1059" i="19"/>
  <c r="F1066" i="19"/>
  <c r="F1072" i="19"/>
  <c r="F1078" i="19"/>
  <c r="F1084" i="19"/>
  <c r="F1090" i="19"/>
  <c r="F1096" i="19"/>
  <c r="F1102" i="19"/>
  <c r="F1108" i="19"/>
  <c r="F1114" i="19"/>
  <c r="F1120" i="19"/>
  <c r="F1126" i="19"/>
  <c r="F1132" i="19"/>
  <c r="F1138" i="19"/>
  <c r="F1144" i="19"/>
  <c r="F1150" i="19"/>
  <c r="F970" i="19"/>
  <c r="F988" i="19"/>
  <c r="F1006" i="19"/>
  <c r="F1024" i="19"/>
  <c r="F1042" i="19"/>
  <c r="F1060" i="19"/>
  <c r="F1073" i="19"/>
  <c r="F1086" i="19"/>
  <c r="F989" i="19"/>
  <c r="F1043" i="19"/>
  <c r="F1103" i="19"/>
  <c r="F1121" i="19"/>
  <c r="F1139" i="19"/>
  <c r="F999" i="19"/>
  <c r="F1104" i="19"/>
  <c r="F1007" i="19"/>
  <c r="F1061" i="19"/>
  <c r="F1091" i="19"/>
  <c r="F1109" i="19"/>
  <c r="F1127" i="19"/>
  <c r="F1145" i="19"/>
  <c r="F1122" i="19"/>
  <c r="F963" i="19"/>
  <c r="F1017" i="19"/>
  <c r="F1068" i="19"/>
  <c r="F1092" i="19"/>
  <c r="F1110" i="19"/>
  <c r="F1128" i="19"/>
  <c r="F1146" i="19"/>
  <c r="F971" i="19"/>
  <c r="F1025" i="19"/>
  <c r="F1074" i="19"/>
  <c r="F1097" i="19"/>
  <c r="F1115" i="19"/>
  <c r="F1133" i="19"/>
  <c r="F1151" i="19"/>
  <c r="F981" i="19"/>
  <c r="F1035" i="19"/>
  <c r="F1080" i="19"/>
  <c r="F1098" i="19"/>
  <c r="F1116" i="19"/>
  <c r="F1134" i="19"/>
  <c r="F1152" i="19"/>
  <c r="F1085" i="19"/>
  <c r="F1053" i="19"/>
  <c r="F1140" i="19"/>
  <c r="F4" i="21"/>
  <c r="F253" i="21"/>
  <c r="F197" i="21"/>
  <c r="F69" i="21"/>
  <c r="F289" i="21"/>
  <c r="F252" i="21"/>
  <c r="F196" i="21"/>
  <c r="F281" i="21"/>
  <c r="F235" i="21"/>
  <c r="F176" i="21"/>
  <c r="F280" i="21"/>
  <c r="F232" i="21"/>
  <c r="F152" i="21"/>
  <c r="F268" i="21"/>
  <c r="F219" i="21"/>
  <c r="F131" i="21"/>
  <c r="F267" i="21"/>
  <c r="F216" i="21"/>
  <c r="F100" i="21"/>
  <c r="F148" i="21"/>
  <c r="F99" i="21"/>
  <c r="F288" i="21"/>
  <c r="F277" i="21"/>
  <c r="F265" i="21"/>
  <c r="F245" i="21"/>
  <c r="F229" i="21"/>
  <c r="F211" i="21"/>
  <c r="F195" i="21"/>
  <c r="F165" i="21"/>
  <c r="F144" i="21"/>
  <c r="F120" i="21"/>
  <c r="F91" i="21"/>
  <c r="F58" i="21"/>
  <c r="F3" i="21"/>
  <c r="F285" i="21"/>
  <c r="F276" i="21"/>
  <c r="F264" i="21"/>
  <c r="F244" i="21"/>
  <c r="F228" i="21"/>
  <c r="F208" i="21"/>
  <c r="F191" i="21"/>
  <c r="F164" i="21"/>
  <c r="F143" i="21"/>
  <c r="F116" i="21"/>
  <c r="F90" i="21"/>
  <c r="F56" i="21"/>
  <c r="F243" i="21"/>
  <c r="F175" i="21"/>
  <c r="F127" i="21"/>
  <c r="F68" i="21"/>
  <c r="F6" i="21"/>
  <c r="F284" i="21"/>
  <c r="F275" i="21"/>
  <c r="F259" i="21"/>
  <c r="F221" i="21"/>
  <c r="F205" i="21"/>
  <c r="F184" i="21"/>
  <c r="F163" i="21"/>
  <c r="F133" i="21"/>
  <c r="F112" i="21"/>
  <c r="F79" i="21"/>
  <c r="F45" i="21"/>
  <c r="F5" i="21"/>
  <c r="F283" i="21"/>
  <c r="F273" i="21"/>
  <c r="F256" i="21"/>
  <c r="F240" i="21"/>
  <c r="F220" i="21"/>
  <c r="F204" i="21"/>
  <c r="F180" i="21"/>
  <c r="F159" i="21"/>
  <c r="F132" i="21"/>
  <c r="F111" i="21"/>
  <c r="F77" i="21"/>
  <c r="F44" i="21"/>
  <c r="F21" i="21"/>
  <c r="F272" i="21"/>
  <c r="F261" i="21"/>
  <c r="F251" i="21"/>
  <c r="F237" i="21"/>
  <c r="F227" i="21"/>
  <c r="F213" i="21"/>
  <c r="F203" i="21"/>
  <c r="F187" i="21"/>
  <c r="F173" i="21"/>
  <c r="F155" i="21"/>
  <c r="F141" i="21"/>
  <c r="F123" i="21"/>
  <c r="F109" i="21"/>
  <c r="F88" i="21"/>
  <c r="F67" i="21"/>
  <c r="F43" i="21"/>
  <c r="F269" i="21"/>
  <c r="F260" i="21"/>
  <c r="F248" i="21"/>
  <c r="F236" i="21"/>
  <c r="F224" i="21"/>
  <c r="F212" i="21"/>
  <c r="F200" i="21"/>
  <c r="F186" i="21"/>
  <c r="F170" i="21"/>
  <c r="F154" i="21"/>
  <c r="F138" i="21"/>
  <c r="F122" i="21"/>
  <c r="F101" i="21"/>
  <c r="F80" i="21"/>
  <c r="F59" i="21"/>
  <c r="F27" i="21"/>
  <c r="F23" i="21"/>
  <c r="F7" i="19"/>
  <c r="F13" i="19"/>
  <c r="F19" i="19"/>
  <c r="F25" i="19"/>
  <c r="F31" i="19"/>
  <c r="F37" i="19"/>
  <c r="F43" i="19"/>
  <c r="F49" i="19"/>
  <c r="F55" i="19"/>
  <c r="F61" i="19"/>
  <c r="F67" i="19"/>
  <c r="F73" i="19"/>
  <c r="F79" i="19"/>
  <c r="F85" i="19"/>
  <c r="F91" i="19"/>
  <c r="F97" i="19"/>
  <c r="F103" i="19"/>
  <c r="F109" i="19"/>
  <c r="F115" i="19"/>
  <c r="F121" i="19"/>
  <c r="F127" i="19"/>
  <c r="F133" i="19"/>
  <c r="F139" i="19"/>
  <c r="F145" i="19"/>
  <c r="F151" i="19"/>
  <c r="F157" i="19"/>
  <c r="F163" i="19"/>
  <c r="F169" i="19"/>
  <c r="F175" i="19"/>
  <c r="F181" i="19"/>
  <c r="F187" i="19"/>
  <c r="F193" i="19"/>
  <c r="F199" i="19"/>
  <c r="F205" i="19"/>
  <c r="F211" i="19"/>
  <c r="F217" i="19"/>
  <c r="F223" i="19"/>
  <c r="F229" i="19"/>
  <c r="F235" i="19"/>
  <c r="F241" i="19"/>
  <c r="F247" i="19"/>
  <c r="F253" i="19"/>
  <c r="F259" i="19"/>
  <c r="F265" i="19"/>
  <c r="F271" i="19"/>
  <c r="F277" i="19"/>
  <c r="F283" i="19"/>
  <c r="F289" i="19"/>
  <c r="F295" i="19"/>
  <c r="F301" i="19"/>
  <c r="F307" i="19"/>
  <c r="F313" i="19"/>
  <c r="F319" i="19"/>
  <c r="F325" i="19"/>
  <c r="F331" i="19"/>
  <c r="F337" i="19"/>
  <c r="F343" i="19"/>
  <c r="F349" i="19"/>
  <c r="F355" i="19"/>
  <c r="F361" i="19"/>
  <c r="F367" i="19"/>
  <c r="F373" i="19"/>
  <c r="F379" i="19"/>
  <c r="F385" i="19"/>
  <c r="F391" i="19"/>
  <c r="F397" i="19"/>
  <c r="F403" i="19"/>
  <c r="F409" i="19"/>
  <c r="F415" i="19"/>
  <c r="F421" i="19"/>
  <c r="F427" i="19"/>
  <c r="F433" i="19"/>
  <c r="F439" i="19"/>
  <c r="F445" i="19"/>
  <c r="F451" i="19"/>
  <c r="F457" i="19"/>
  <c r="F463" i="19"/>
  <c r="F469" i="19"/>
  <c r="F475" i="19"/>
  <c r="F481" i="19"/>
  <c r="F487" i="19"/>
  <c r="F493" i="19"/>
  <c r="F499" i="19"/>
  <c r="F505" i="19"/>
  <c r="F511" i="19"/>
  <c r="F8" i="19"/>
  <c r="F14" i="19"/>
  <c r="F20" i="19"/>
  <c r="F26" i="19"/>
  <c r="F32" i="19"/>
  <c r="F38" i="19"/>
  <c r="F44" i="19"/>
  <c r="F50" i="19"/>
  <c r="F56" i="19"/>
  <c r="F62" i="19"/>
  <c r="F68" i="19"/>
  <c r="F74" i="19"/>
  <c r="F80" i="19"/>
  <c r="F86" i="19"/>
  <c r="F92" i="19"/>
  <c r="F98" i="19"/>
  <c r="F104" i="19"/>
  <c r="F110" i="19"/>
  <c r="F116" i="19"/>
  <c r="F122" i="19"/>
  <c r="F128" i="19"/>
  <c r="F134" i="19"/>
  <c r="F140" i="19"/>
  <c r="F146" i="19"/>
  <c r="F152" i="19"/>
  <c r="F158" i="19"/>
  <c r="F164" i="19"/>
  <c r="F170" i="19"/>
  <c r="F176" i="19"/>
  <c r="F182" i="19"/>
  <c r="F188" i="19"/>
  <c r="F194" i="19"/>
  <c r="F200" i="19"/>
  <c r="F206" i="19"/>
  <c r="F212" i="19"/>
  <c r="F218" i="19"/>
  <c r="F224" i="19"/>
  <c r="F230" i="19"/>
  <c r="F236" i="19"/>
  <c r="F242" i="19"/>
  <c r="F248" i="19"/>
  <c r="F254" i="19"/>
  <c r="F260" i="19"/>
  <c r="F266" i="19"/>
  <c r="F272" i="19"/>
  <c r="F278" i="19"/>
  <c r="F284" i="19"/>
  <c r="F290" i="19"/>
  <c r="F296" i="19"/>
  <c r="F302" i="19"/>
  <c r="F308" i="19"/>
  <c r="F314" i="19"/>
  <c r="F320" i="19"/>
  <c r="F326" i="19"/>
  <c r="F332" i="19"/>
  <c r="F338" i="19"/>
  <c r="F344" i="19"/>
  <c r="F350" i="19"/>
  <c r="F356" i="19"/>
  <c r="F362" i="19"/>
  <c r="F368" i="19"/>
  <c r="F374" i="19"/>
  <c r="F380" i="19"/>
  <c r="F386" i="19"/>
  <c r="F392" i="19"/>
  <c r="F398" i="19"/>
  <c r="F404" i="19"/>
  <c r="F410" i="19"/>
  <c r="F416" i="19"/>
  <c r="F422" i="19"/>
  <c r="F428" i="19"/>
  <c r="F434" i="19"/>
  <c r="F440" i="19"/>
  <c r="F446" i="19"/>
  <c r="F452" i="19"/>
  <c r="F458" i="19"/>
  <c r="F464" i="19"/>
  <c r="F470" i="19"/>
  <c r="F476" i="19"/>
  <c r="F482" i="19"/>
  <c r="F488" i="19"/>
  <c r="F494" i="19"/>
  <c r="F500" i="19"/>
  <c r="F506" i="19"/>
  <c r="F512" i="19"/>
  <c r="F3" i="19"/>
  <c r="F9" i="19"/>
  <c r="F15" i="19"/>
  <c r="F21" i="19"/>
  <c r="F27" i="19"/>
  <c r="F33" i="19"/>
  <c r="F39" i="19"/>
  <c r="F45" i="19"/>
  <c r="F51" i="19"/>
  <c r="F57" i="19"/>
  <c r="F63" i="19"/>
  <c r="F69" i="19"/>
  <c r="F75" i="19"/>
  <c r="F81" i="19"/>
  <c r="F87" i="19"/>
  <c r="F93" i="19"/>
  <c r="F99" i="19"/>
  <c r="F105" i="19"/>
  <c r="F111" i="19"/>
  <c r="F117" i="19"/>
  <c r="F123" i="19"/>
  <c r="F129" i="19"/>
  <c r="F135" i="19"/>
  <c r="F141" i="19"/>
  <c r="F147" i="19"/>
  <c r="F153" i="19"/>
  <c r="F159" i="19"/>
  <c r="F165" i="19"/>
  <c r="F171" i="19"/>
  <c r="F177" i="19"/>
  <c r="F183" i="19"/>
  <c r="F189" i="19"/>
  <c r="F195" i="19"/>
  <c r="F201" i="19"/>
  <c r="F207" i="19"/>
  <c r="F213" i="19"/>
  <c r="F219" i="19"/>
  <c r="F225" i="19"/>
  <c r="F231" i="19"/>
  <c r="F237" i="19"/>
  <c r="F243" i="19"/>
  <c r="F249" i="19"/>
  <c r="F255" i="19"/>
  <c r="F261" i="19"/>
  <c r="F267" i="19"/>
  <c r="F273" i="19"/>
  <c r="F279" i="19"/>
  <c r="F285" i="19"/>
  <c r="F291" i="19"/>
  <c r="F297" i="19"/>
  <c r="F303" i="19"/>
  <c r="F309" i="19"/>
  <c r="F315" i="19"/>
  <c r="F321" i="19"/>
  <c r="F327" i="19"/>
  <c r="F333" i="19"/>
  <c r="F339" i="19"/>
  <c r="F345" i="19"/>
  <c r="F351" i="19"/>
  <c r="F357" i="19"/>
  <c r="F363" i="19"/>
  <c r="F369" i="19"/>
  <c r="F375" i="19"/>
  <c r="F381" i="19"/>
  <c r="F387" i="19"/>
  <c r="F393" i="19"/>
  <c r="F399" i="19"/>
  <c r="F405" i="19"/>
  <c r="F411" i="19"/>
  <c r="F417" i="19"/>
  <c r="F423" i="19"/>
  <c r="F429" i="19"/>
  <c r="F435" i="19"/>
  <c r="F441" i="19"/>
  <c r="F447" i="19"/>
  <c r="F453" i="19"/>
  <c r="F459" i="19"/>
  <c r="F465" i="19"/>
  <c r="F471" i="19"/>
  <c r="F477" i="19"/>
  <c r="F483" i="19"/>
  <c r="F489" i="19"/>
  <c r="F495" i="19"/>
  <c r="F501" i="19"/>
  <c r="F507" i="19"/>
  <c r="F4" i="19"/>
  <c r="F10" i="19"/>
  <c r="F16" i="19"/>
  <c r="F22" i="19"/>
  <c r="F28" i="19"/>
  <c r="F34" i="19"/>
  <c r="F40" i="19"/>
  <c r="F46" i="19"/>
  <c r="F52" i="19"/>
  <c r="F58" i="19"/>
  <c r="F64" i="19"/>
  <c r="F70" i="19"/>
  <c r="F76" i="19"/>
  <c r="F82" i="19"/>
  <c r="F88" i="19"/>
  <c r="F94" i="19"/>
  <c r="F100" i="19"/>
  <c r="F106" i="19"/>
  <c r="F112" i="19"/>
  <c r="F118" i="19"/>
  <c r="F124" i="19"/>
  <c r="F130" i="19"/>
  <c r="F136" i="19"/>
  <c r="F142" i="19"/>
  <c r="F148" i="19"/>
  <c r="F154" i="19"/>
  <c r="F160" i="19"/>
  <c r="F166" i="19"/>
  <c r="F172" i="19"/>
  <c r="F178" i="19"/>
  <c r="F184" i="19"/>
  <c r="F190" i="19"/>
  <c r="F196" i="19"/>
  <c r="F202" i="19"/>
  <c r="F208" i="19"/>
  <c r="F214" i="19"/>
  <c r="F220" i="19"/>
  <c r="F226" i="19"/>
  <c r="F232" i="19"/>
  <c r="F238" i="19"/>
  <c r="F244" i="19"/>
  <c r="F250" i="19"/>
  <c r="F256" i="19"/>
  <c r="F262" i="19"/>
  <c r="F268" i="19"/>
  <c r="F274" i="19"/>
  <c r="F280" i="19"/>
  <c r="F286" i="19"/>
  <c r="F292" i="19"/>
  <c r="F298" i="19"/>
  <c r="F304" i="19"/>
  <c r="F310" i="19"/>
  <c r="F316" i="19"/>
  <c r="F322" i="19"/>
  <c r="F328" i="19"/>
  <c r="F334" i="19"/>
  <c r="F340" i="19"/>
  <c r="F346" i="19"/>
  <c r="F352" i="19"/>
  <c r="F358" i="19"/>
  <c r="F364" i="19"/>
  <c r="F370" i="19"/>
  <c r="F376" i="19"/>
  <c r="F382" i="19"/>
  <c r="F388" i="19"/>
  <c r="F394" i="19"/>
  <c r="F400" i="19"/>
  <c r="F406" i="19"/>
  <c r="F412" i="19"/>
  <c r="F418" i="19"/>
  <c r="F424" i="19"/>
  <c r="F430" i="19"/>
  <c r="F436" i="19"/>
  <c r="F442" i="19"/>
  <c r="F448" i="19"/>
  <c r="F454" i="19"/>
  <c r="F460" i="19"/>
  <c r="F466" i="19"/>
  <c r="F472" i="19"/>
  <c r="F478" i="19"/>
  <c r="F484" i="19"/>
  <c r="F490" i="19"/>
  <c r="F496" i="19"/>
  <c r="F502" i="19"/>
  <c r="F508" i="19"/>
  <c r="F5" i="19"/>
  <c r="F11" i="19"/>
  <c r="F17" i="19"/>
  <c r="F23" i="19"/>
  <c r="F29" i="19"/>
  <c r="F35" i="19"/>
  <c r="F41" i="19"/>
  <c r="F47" i="19"/>
  <c r="F53" i="19"/>
  <c r="F59" i="19"/>
  <c r="F65" i="19"/>
  <c r="F71" i="19"/>
  <c r="F77" i="19"/>
  <c r="F83" i="19"/>
  <c r="F89" i="19"/>
  <c r="F95" i="19"/>
  <c r="F101" i="19"/>
  <c r="F107" i="19"/>
  <c r="F113" i="19"/>
  <c r="F119" i="19"/>
  <c r="F125" i="19"/>
  <c r="F131" i="19"/>
  <c r="F137" i="19"/>
  <c r="F143" i="19"/>
  <c r="F149" i="19"/>
  <c r="F155" i="19"/>
  <c r="F161" i="19"/>
  <c r="F167" i="19"/>
  <c r="F173" i="19"/>
  <c r="F179" i="19"/>
  <c r="F185" i="19"/>
  <c r="F191" i="19"/>
  <c r="F197" i="19"/>
  <c r="F203" i="19"/>
  <c r="F209" i="19"/>
  <c r="F215" i="19"/>
  <c r="F221" i="19"/>
  <c r="F227" i="19"/>
  <c r="F233" i="19"/>
  <c r="F239" i="19"/>
  <c r="F245" i="19"/>
  <c r="F251" i="19"/>
  <c r="F257" i="19"/>
  <c r="F263" i="19"/>
  <c r="F269" i="19"/>
  <c r="F275" i="19"/>
  <c r="F281" i="19"/>
  <c r="F287" i="19"/>
  <c r="F293" i="19"/>
  <c r="F299" i="19"/>
  <c r="F305" i="19"/>
  <c r="F311" i="19"/>
  <c r="F317" i="19"/>
  <c r="F323" i="19"/>
  <c r="F329" i="19"/>
  <c r="F335" i="19"/>
  <c r="F341" i="19"/>
  <c r="F347" i="19"/>
  <c r="F353" i="19"/>
  <c r="F359" i="19"/>
  <c r="F365" i="19"/>
  <c r="F371" i="19"/>
  <c r="F377" i="19"/>
  <c r="F383" i="19"/>
  <c r="F389" i="19"/>
  <c r="F395" i="19"/>
  <c r="F401" i="19"/>
  <c r="F407" i="19"/>
  <c r="F413" i="19"/>
  <c r="F419" i="19"/>
  <c r="F425" i="19"/>
  <c r="F431" i="19"/>
  <c r="F437" i="19"/>
  <c r="F443" i="19"/>
  <c r="F449" i="19"/>
  <c r="F455" i="19"/>
  <c r="F461" i="19"/>
  <c r="F467" i="19"/>
  <c r="F473" i="19"/>
  <c r="F479" i="19"/>
  <c r="F485" i="19"/>
  <c r="F491" i="19"/>
  <c r="F497" i="19"/>
  <c r="F503" i="19"/>
  <c r="F509" i="19"/>
  <c r="F30" i="19"/>
  <c r="F66" i="19"/>
  <c r="F102" i="19"/>
  <c r="F138" i="19"/>
  <c r="F174" i="19"/>
  <c r="F210" i="19"/>
  <c r="F246" i="19"/>
  <c r="F282" i="19"/>
  <c r="F318" i="19"/>
  <c r="F354" i="19"/>
  <c r="F390" i="19"/>
  <c r="F426" i="19"/>
  <c r="F462" i="19"/>
  <c r="F498" i="19"/>
  <c r="F516" i="19"/>
  <c r="F522" i="19"/>
  <c r="F528" i="19"/>
  <c r="F534" i="19"/>
  <c r="F540" i="19"/>
  <c r="F546" i="19"/>
  <c r="F552" i="19"/>
  <c r="F558" i="19"/>
  <c r="F564" i="19"/>
  <c r="F570" i="19"/>
  <c r="F576" i="19"/>
  <c r="F582" i="19"/>
  <c r="F588" i="19"/>
  <c r="F594" i="19"/>
  <c r="F600" i="19"/>
  <c r="F606" i="19"/>
  <c r="F612" i="19"/>
  <c r="F618" i="19"/>
  <c r="F624" i="19"/>
  <c r="F630" i="19"/>
  <c r="F636" i="19"/>
  <c r="F642" i="19"/>
  <c r="F648" i="19"/>
  <c r="F654" i="19"/>
  <c r="F660" i="19"/>
  <c r="F666" i="19"/>
  <c r="F672" i="19"/>
  <c r="F678" i="19"/>
  <c r="F684" i="19"/>
  <c r="F690" i="19"/>
  <c r="F696" i="19"/>
  <c r="F702" i="19"/>
  <c r="F708" i="19"/>
  <c r="F714" i="19"/>
  <c r="F720" i="19"/>
  <c r="F726" i="19"/>
  <c r="F732" i="19"/>
  <c r="F738" i="19"/>
  <c r="F744" i="19"/>
  <c r="F750" i="19"/>
  <c r="F756" i="19"/>
  <c r="F762" i="19"/>
  <c r="F768" i="19"/>
  <c r="F774" i="19"/>
  <c r="F780" i="19"/>
  <c r="F786" i="19"/>
  <c r="F792" i="19"/>
  <c r="F798" i="19"/>
  <c r="F804" i="19"/>
  <c r="F810" i="19"/>
  <c r="F816" i="19"/>
  <c r="F822" i="19"/>
  <c r="F828" i="19"/>
  <c r="F834" i="19"/>
  <c r="F840" i="19"/>
  <c r="F846" i="19"/>
  <c r="F852" i="19"/>
  <c r="F858" i="19"/>
  <c r="F864" i="19"/>
  <c r="F870" i="19"/>
  <c r="F876" i="19"/>
  <c r="F882" i="19"/>
  <c r="F888" i="19"/>
  <c r="F894" i="19"/>
  <c r="F900" i="19"/>
  <c r="F906" i="19"/>
  <c r="F912" i="19"/>
  <c r="F918" i="19"/>
  <c r="F924" i="19"/>
  <c r="F930" i="19"/>
  <c r="F936" i="19"/>
  <c r="F36" i="19"/>
  <c r="F72" i="19"/>
  <c r="F108" i="19"/>
  <c r="F144" i="19"/>
  <c r="F180" i="19"/>
  <c r="F216" i="19"/>
  <c r="F252" i="19"/>
  <c r="F288" i="19"/>
  <c r="F324" i="19"/>
  <c r="F360" i="19"/>
  <c r="F396" i="19"/>
  <c r="F432" i="19"/>
  <c r="F468" i="19"/>
  <c r="F504" i="19"/>
  <c r="F517" i="19"/>
  <c r="F6" i="19"/>
  <c r="F42" i="19"/>
  <c r="F78" i="19"/>
  <c r="F114" i="19"/>
  <c r="F150" i="19"/>
  <c r="F186" i="19"/>
  <c r="F222" i="19"/>
  <c r="F258" i="19"/>
  <c r="F294" i="19"/>
  <c r="F330" i="19"/>
  <c r="F366" i="19"/>
  <c r="F402" i="19"/>
  <c r="F438" i="19"/>
  <c r="F474" i="19"/>
  <c r="F510" i="19"/>
  <c r="F518" i="19"/>
  <c r="F524" i="19"/>
  <c r="F530" i="19"/>
  <c r="F536" i="19"/>
  <c r="F542" i="19"/>
  <c r="F548" i="19"/>
  <c r="F554" i="19"/>
  <c r="F560" i="19"/>
  <c r="F566" i="19"/>
  <c r="F572" i="19"/>
  <c r="F578" i="19"/>
  <c r="F584" i="19"/>
  <c r="F590" i="19"/>
  <c r="F596" i="19"/>
  <c r="F602" i="19"/>
  <c r="F608" i="19"/>
  <c r="F614" i="19"/>
  <c r="F620" i="19"/>
  <c r="F626" i="19"/>
  <c r="F632" i="19"/>
  <c r="F638" i="19"/>
  <c r="F12" i="19"/>
  <c r="F48" i="19"/>
  <c r="F84" i="19"/>
  <c r="F120" i="19"/>
  <c r="F156" i="19"/>
  <c r="F192" i="19"/>
  <c r="F228" i="19"/>
  <c r="F264" i="19"/>
  <c r="F300" i="19"/>
  <c r="F336" i="19"/>
  <c r="F372" i="19"/>
  <c r="F408" i="19"/>
  <c r="F444" i="19"/>
  <c r="F480" i="19"/>
  <c r="F513" i="19"/>
  <c r="F519" i="19"/>
  <c r="F18" i="19"/>
  <c r="F54" i="19"/>
  <c r="F90" i="19"/>
  <c r="F126" i="19"/>
  <c r="F162" i="19"/>
  <c r="F198" i="19"/>
  <c r="F234" i="19"/>
  <c r="F270" i="19"/>
  <c r="F306" i="19"/>
  <c r="F342" i="19"/>
  <c r="F378" i="19"/>
  <c r="F414" i="19"/>
  <c r="F450" i="19"/>
  <c r="F486" i="19"/>
  <c r="F514" i="19"/>
  <c r="F520" i="19"/>
  <c r="F526" i="19"/>
  <c r="F532" i="19"/>
  <c r="F538" i="19"/>
  <c r="F544" i="19"/>
  <c r="F550" i="19"/>
  <c r="F556" i="19"/>
  <c r="F562" i="19"/>
  <c r="F568" i="19"/>
  <c r="F574" i="19"/>
  <c r="F580" i="19"/>
  <c r="F586" i="19"/>
  <c r="F592" i="19"/>
  <c r="F598" i="19"/>
  <c r="F604" i="19"/>
  <c r="F610" i="19"/>
  <c r="F616" i="19"/>
  <c r="F622" i="19"/>
  <c r="F628" i="19"/>
  <c r="F634" i="19"/>
  <c r="F640" i="19"/>
  <c r="F646" i="19"/>
  <c r="F652" i="19"/>
  <c r="F658" i="19"/>
  <c r="F664" i="19"/>
  <c r="F670" i="19"/>
  <c r="F676" i="19"/>
  <c r="F682" i="19"/>
  <c r="F688" i="19"/>
  <c r="F694" i="19"/>
  <c r="F700" i="19"/>
  <c r="F706" i="19"/>
  <c r="F712" i="19"/>
  <c r="F718" i="19"/>
  <c r="F724" i="19"/>
  <c r="F730" i="19"/>
  <c r="F736" i="19"/>
  <c r="F742" i="19"/>
  <c r="F748" i="19"/>
  <c r="F754" i="19"/>
  <c r="F760" i="19"/>
  <c r="F766" i="19"/>
  <c r="F772" i="19"/>
  <c r="F778" i="19"/>
  <c r="F784" i="19"/>
  <c r="F790" i="19"/>
  <c r="F796" i="19"/>
  <c r="F802" i="19"/>
  <c r="F808" i="19"/>
  <c r="F814" i="19"/>
  <c r="F820" i="19"/>
  <c r="F826" i="19"/>
  <c r="F832" i="19"/>
  <c r="F838" i="19"/>
  <c r="F844" i="19"/>
  <c r="F850" i="19"/>
  <c r="F856" i="19"/>
  <c r="F862" i="19"/>
  <c r="F868" i="19"/>
  <c r="F874" i="19"/>
  <c r="F880" i="19"/>
  <c r="F886" i="19"/>
  <c r="F892" i="19"/>
  <c r="F898" i="19"/>
  <c r="F904" i="19"/>
  <c r="F910" i="19"/>
  <c r="F916" i="19"/>
  <c r="F922" i="19"/>
  <c r="F928" i="19"/>
  <c r="F934" i="19"/>
  <c r="F957" i="19"/>
  <c r="F945" i="19"/>
  <c r="F939" i="19"/>
  <c r="F931" i="19"/>
  <c r="F913" i="19"/>
  <c r="F903" i="19"/>
  <c r="F885" i="19"/>
  <c r="F877" i="19"/>
  <c r="F859" i="19"/>
  <c r="F849" i="19"/>
  <c r="F831" i="19"/>
  <c r="F962" i="19"/>
  <c r="F956" i="19"/>
  <c r="F950" i="19"/>
  <c r="F944" i="19"/>
  <c r="F938" i="19"/>
  <c r="F929" i="19"/>
  <c r="F920" i="19"/>
  <c r="F911" i="19"/>
  <c r="F902" i="19"/>
  <c r="F893" i="19"/>
  <c r="F884" i="19"/>
  <c r="F875" i="19"/>
  <c r="F866" i="19"/>
  <c r="F857" i="19"/>
  <c r="F848" i="19"/>
  <c r="F839" i="19"/>
  <c r="F830" i="19"/>
  <c r="F821" i="19"/>
  <c r="F812" i="19"/>
  <c r="F803" i="19"/>
  <c r="F794" i="19"/>
  <c r="F785" i="19"/>
  <c r="F776" i="19"/>
  <c r="F767" i="19"/>
  <c r="F758" i="19"/>
  <c r="F749" i="19"/>
  <c r="F740" i="19"/>
  <c r="F731" i="19"/>
  <c r="F722" i="19"/>
  <c r="F713" i="19"/>
  <c r="F704" i="19"/>
  <c r="F695" i="19"/>
  <c r="F686" i="19"/>
  <c r="F677" i="19"/>
  <c r="F668" i="19"/>
  <c r="F659" i="19"/>
  <c r="F650" i="19"/>
  <c r="F641" i="19"/>
  <c r="F629" i="19"/>
  <c r="F617" i="19"/>
  <c r="F605" i="19"/>
  <c r="F593" i="19"/>
  <c r="F581" i="19"/>
  <c r="F569" i="19"/>
  <c r="F557" i="19"/>
  <c r="F545" i="19"/>
  <c r="F533" i="19"/>
  <c r="F521" i="19"/>
  <c r="F348" i="19"/>
  <c r="F132" i="19"/>
  <c r="F961" i="19"/>
  <c r="F955" i="19"/>
  <c r="F949" i="19"/>
  <c r="F943" i="19"/>
  <c r="F937" i="19"/>
  <c r="F927" i="19"/>
  <c r="F919" i="19"/>
  <c r="F909" i="19"/>
  <c r="F901" i="19"/>
  <c r="F891" i="19"/>
  <c r="F883" i="19"/>
  <c r="F873" i="19"/>
  <c r="F865" i="19"/>
  <c r="F855" i="19"/>
  <c r="F847" i="19"/>
  <c r="F837" i="19"/>
  <c r="F829" i="19"/>
  <c r="F819" i="19"/>
  <c r="F811" i="19"/>
  <c r="F801" i="19"/>
  <c r="F793" i="19"/>
  <c r="F783" i="19"/>
  <c r="F775" i="19"/>
  <c r="F765" i="19"/>
  <c r="F757" i="19"/>
  <c r="F747" i="19"/>
  <c r="F739" i="19"/>
  <c r="F729" i="19"/>
  <c r="F721" i="19"/>
  <c r="F711" i="19"/>
  <c r="F703" i="19"/>
  <c r="F693" i="19"/>
  <c r="F685" i="19"/>
  <c r="F675" i="19"/>
  <c r="F667" i="19"/>
  <c r="F657" i="19"/>
  <c r="F649" i="19"/>
  <c r="F639" i="19"/>
  <c r="F627" i="19"/>
  <c r="F615" i="19"/>
  <c r="F603" i="19"/>
  <c r="F591" i="19"/>
  <c r="F579" i="19"/>
  <c r="F567" i="19"/>
  <c r="F555" i="19"/>
  <c r="F543" i="19"/>
  <c r="F531" i="19"/>
  <c r="F515" i="19"/>
  <c r="F312" i="19"/>
  <c r="F96" i="19"/>
  <c r="F960" i="19"/>
  <c r="F954" i="19"/>
  <c r="F948" i="19"/>
  <c r="F942" i="19"/>
  <c r="F935" i="19"/>
  <c r="F926" i="19"/>
  <c r="F917" i="19"/>
  <c r="F908" i="19"/>
  <c r="F899" i="19"/>
  <c r="F890" i="19"/>
  <c r="F881" i="19"/>
  <c r="F872" i="19"/>
  <c r="F863" i="19"/>
  <c r="F854" i="19"/>
  <c r="F845" i="19"/>
  <c r="F836" i="19"/>
  <c r="F827" i="19"/>
  <c r="F818" i="19"/>
  <c r="F809" i="19"/>
  <c r="F800" i="19"/>
  <c r="F791" i="19"/>
  <c r="F782" i="19"/>
  <c r="F773" i="19"/>
  <c r="F764" i="19"/>
  <c r="F755" i="19"/>
  <c r="F746" i="19"/>
  <c r="F737" i="19"/>
  <c r="F728" i="19"/>
  <c r="F719" i="19"/>
  <c r="F710" i="19"/>
  <c r="F701" i="19"/>
  <c r="F692" i="19"/>
  <c r="F683" i="19"/>
  <c r="F674" i="19"/>
  <c r="F665" i="19"/>
  <c r="F656" i="19"/>
  <c r="F647" i="19"/>
  <c r="F637" i="19"/>
  <c r="F625" i="19"/>
  <c r="F613" i="19"/>
  <c r="F601" i="19"/>
  <c r="F589" i="19"/>
  <c r="F577" i="19"/>
  <c r="F565" i="19"/>
  <c r="F553" i="19"/>
  <c r="F541" i="19"/>
  <c r="F529" i="19"/>
  <c r="F492" i="19"/>
  <c r="F276" i="19"/>
  <c r="F60" i="19"/>
  <c r="F959" i="19"/>
  <c r="F953" i="19"/>
  <c r="F947" i="19"/>
  <c r="F941" i="19"/>
  <c r="F933" i="19"/>
  <c r="F925" i="19"/>
  <c r="F915" i="19"/>
  <c r="F907" i="19"/>
  <c r="F897" i="19"/>
  <c r="F889" i="19"/>
  <c r="F879" i="19"/>
  <c r="F871" i="19"/>
  <c r="F861" i="19"/>
  <c r="F853" i="19"/>
  <c r="F843" i="19"/>
  <c r="F835" i="19"/>
  <c r="F825" i="19"/>
  <c r="F817" i="19"/>
  <c r="F807" i="19"/>
  <c r="F799" i="19"/>
  <c r="F789" i="19"/>
  <c r="F781" i="19"/>
  <c r="F771" i="19"/>
  <c r="F763" i="19"/>
  <c r="F753" i="19"/>
  <c r="F745" i="19"/>
  <c r="F735" i="19"/>
  <c r="F727" i="19"/>
  <c r="F717" i="19"/>
  <c r="F709" i="19"/>
  <c r="F699" i="19"/>
  <c r="F691" i="19"/>
  <c r="F681" i="19"/>
  <c r="F673" i="19"/>
  <c r="F663" i="19"/>
  <c r="F655" i="19"/>
  <c r="F645" i="19"/>
  <c r="F635" i="19"/>
  <c r="F623" i="19"/>
  <c r="F611" i="19"/>
  <c r="F599" i="19"/>
  <c r="F587" i="19"/>
  <c r="F575" i="19"/>
  <c r="F563" i="19"/>
  <c r="F551" i="19"/>
  <c r="F539" i="19"/>
  <c r="F527" i="19"/>
  <c r="F456" i="19"/>
  <c r="F240" i="19"/>
  <c r="F24" i="19"/>
  <c r="F952" i="19"/>
  <c r="F946" i="19"/>
  <c r="F932" i="19"/>
  <c r="F923" i="19"/>
  <c r="F914" i="19"/>
  <c r="F905" i="19"/>
  <c r="F896" i="19"/>
  <c r="F887" i="19"/>
  <c r="F878" i="19"/>
  <c r="F869" i="19"/>
  <c r="F860" i="19"/>
  <c r="F851" i="19"/>
  <c r="F842" i="19"/>
  <c r="F833" i="19"/>
  <c r="F824" i="19"/>
  <c r="F815" i="19"/>
  <c r="F806" i="19"/>
  <c r="F797" i="19"/>
  <c r="F788" i="19"/>
  <c r="F779" i="19"/>
  <c r="F770" i="19"/>
  <c r="F761" i="19"/>
  <c r="F752" i="19"/>
  <c r="F743" i="19"/>
  <c r="F734" i="19"/>
  <c r="F725" i="19"/>
  <c r="F716" i="19"/>
  <c r="F707" i="19"/>
  <c r="F698" i="19"/>
  <c r="F689" i="19"/>
  <c r="F680" i="19"/>
  <c r="F671" i="19"/>
  <c r="F662" i="19"/>
  <c r="F653" i="19"/>
  <c r="F644" i="19"/>
  <c r="F633" i="19"/>
  <c r="F621" i="19"/>
  <c r="F609" i="19"/>
  <c r="F597" i="19"/>
  <c r="F585" i="19"/>
  <c r="F573" i="19"/>
  <c r="F561" i="19"/>
  <c r="F549" i="19"/>
  <c r="F537" i="19"/>
  <c r="F525" i="19"/>
  <c r="F420" i="19"/>
  <c r="F204" i="19"/>
  <c r="F958" i="19"/>
  <c r="F940" i="19"/>
  <c r="F951" i="19"/>
  <c r="F921" i="19"/>
  <c r="F895" i="19"/>
  <c r="F867" i="19"/>
  <c r="F841" i="19"/>
  <c r="F823" i="19"/>
  <c r="F813" i="19"/>
  <c r="F805" i="19"/>
  <c r="F795" i="19"/>
  <c r="F787" i="19"/>
  <c r="F777" i="19"/>
  <c r="F769" i="19"/>
  <c r="F759" i="19"/>
  <c r="F751" i="19"/>
  <c r="F741" i="19"/>
  <c r="F733" i="19"/>
  <c r="F723" i="19"/>
  <c r="F715" i="19"/>
  <c r="F705" i="19"/>
  <c r="F697" i="19"/>
  <c r="F687" i="19"/>
  <c r="F679" i="19"/>
  <c r="F669" i="19"/>
  <c r="F661" i="19"/>
  <c r="F651" i="19"/>
  <c r="F643" i="19"/>
  <c r="F631" i="19"/>
  <c r="F619" i="19"/>
  <c r="F607" i="19"/>
  <c r="F595" i="19"/>
  <c r="F583" i="19"/>
  <c r="F571" i="19"/>
  <c r="F559" i="19"/>
  <c r="F547" i="19"/>
  <c r="F535" i="19"/>
  <c r="F523" i="19"/>
  <c r="F384" i="19"/>
  <c r="F168" i="19"/>
  <c r="CM130" i="5"/>
  <c r="CM116" i="5"/>
  <c r="CM129" i="5"/>
  <c r="CM125" i="5"/>
  <c r="CM131" i="5"/>
  <c r="BZ30" i="3"/>
  <c r="CA26" i="3"/>
  <c r="CL68" i="5"/>
  <c r="CM124" i="5"/>
  <c r="CA21" i="3"/>
  <c r="CA24" i="3"/>
  <c r="CN63" i="5"/>
  <c r="CN54" i="5"/>
  <c r="CM23" i="5"/>
  <c r="CA12" i="3"/>
  <c r="CN53" i="5"/>
  <c r="CM127" i="5"/>
  <c r="CA27" i="3"/>
  <c r="CA25" i="3"/>
  <c r="CM126" i="5"/>
  <c r="CN62" i="5"/>
  <c r="CN52" i="5"/>
  <c r="CN22" i="5"/>
  <c r="CN126" i="5" s="1"/>
  <c r="CN45" i="5"/>
  <c r="CN57" i="5"/>
  <c r="CN51" i="5"/>
  <c r="CM46" i="5"/>
  <c r="CM66" i="5"/>
  <c r="CB8" i="3"/>
  <c r="CB18" i="3"/>
  <c r="CB7" i="3"/>
  <c r="CB17" i="3"/>
  <c r="CB6" i="3"/>
  <c r="CC3" i="3"/>
  <c r="CB4" i="3"/>
  <c r="CB10" i="3"/>
  <c r="CB19" i="3"/>
  <c r="CB16" i="3"/>
  <c r="CB15" i="3"/>
  <c r="CB5" i="3"/>
  <c r="CN60" i="5"/>
  <c r="CN56" i="5"/>
  <c r="CN50" i="5"/>
  <c r="CN21" i="5"/>
  <c r="CM67" i="5"/>
  <c r="CA28" i="3"/>
  <c r="CN58" i="5"/>
  <c r="CN44" i="5"/>
  <c r="CN49" i="5"/>
  <c r="CO4" i="5"/>
  <c r="CO5" i="5"/>
  <c r="CP3" i="5"/>
  <c r="CO6" i="5"/>
  <c r="CO7" i="5"/>
  <c r="CO8" i="5"/>
  <c r="CO9" i="5"/>
  <c r="CO10" i="5"/>
  <c r="CO11" i="5"/>
  <c r="CO12" i="5"/>
  <c r="CO13" i="5"/>
  <c r="CO14" i="5"/>
  <c r="CO15" i="5"/>
  <c r="CO16" i="5"/>
  <c r="CO17" i="5"/>
  <c r="CO18" i="5"/>
  <c r="CO19" i="5"/>
  <c r="CO24" i="5"/>
  <c r="CO27" i="5"/>
  <c r="CO28" i="5"/>
  <c r="CO29" i="5"/>
  <c r="CO31" i="5"/>
  <c r="CO33" i="5"/>
  <c r="CO30" i="5"/>
  <c r="CO34" i="5"/>
  <c r="CO35" i="5"/>
  <c r="CO40" i="5"/>
  <c r="CO62" i="5" s="1"/>
  <c r="CO36" i="5"/>
  <c r="CO37" i="5"/>
  <c r="CO38" i="5"/>
  <c r="CO32" i="5"/>
  <c r="CO54" i="5" s="1"/>
  <c r="CO39" i="5"/>
  <c r="CO42" i="5"/>
  <c r="CO41" i="5"/>
  <c r="AB18" i="28"/>
  <c r="X18" i="28"/>
  <c r="X24" i="28"/>
  <c r="AB24" i="28"/>
  <c r="X16" i="28"/>
  <c r="AB16" i="28"/>
  <c r="AB19" i="28"/>
  <c r="X19" i="28"/>
  <c r="X20" i="28"/>
  <c r="AB20" i="28"/>
  <c r="X12" i="28"/>
  <c r="AB12" i="28"/>
  <c r="X28" i="28"/>
  <c r="AB28" i="28"/>
  <c r="X25" i="28"/>
  <c r="AB25" i="28"/>
  <c r="X21" i="28"/>
  <c r="AB21" i="28"/>
  <c r="AB26" i="28"/>
  <c r="X26" i="28"/>
  <c r="AB14" i="28"/>
  <c r="X14" i="28"/>
  <c r="AB27" i="28"/>
  <c r="X27" i="28"/>
  <c r="AB30" i="28"/>
  <c r="X30" i="28"/>
  <c r="X29" i="28"/>
  <c r="AB29" i="28"/>
  <c r="X17" i="28"/>
  <c r="AB17" i="28"/>
  <c r="X13" i="28"/>
  <c r="AB13" i="28"/>
  <c r="AB11" i="28"/>
  <c r="X11" i="28"/>
  <c r="AB23" i="28"/>
  <c r="X23" i="28"/>
  <c r="AB15" i="28"/>
  <c r="X15" i="28"/>
  <c r="AB10" i="28"/>
  <c r="X10" i="28"/>
  <c r="AB22" i="28"/>
  <c r="X22" i="28"/>
  <c r="F290" i="21"/>
  <c r="F282" i="21"/>
  <c r="F274" i="21"/>
  <c r="F266" i="21"/>
  <c r="F258" i="21"/>
  <c r="F250" i="21"/>
  <c r="F242" i="21"/>
  <c r="F234" i="21"/>
  <c r="F226" i="21"/>
  <c r="F218" i="21"/>
  <c r="F210" i="21"/>
  <c r="F202" i="21"/>
  <c r="F194" i="21"/>
  <c r="F183" i="21"/>
  <c r="F172" i="21"/>
  <c r="F162" i="21"/>
  <c r="F151" i="21"/>
  <c r="F140" i="21"/>
  <c r="F130" i="21"/>
  <c r="F119" i="21"/>
  <c r="F108" i="21"/>
  <c r="F98" i="21"/>
  <c r="F87" i="21"/>
  <c r="F76" i="21"/>
  <c r="F66" i="21"/>
  <c r="F55" i="21"/>
  <c r="F39" i="21"/>
  <c r="F19" i="21"/>
  <c r="F257" i="21"/>
  <c r="F249" i="21"/>
  <c r="F241" i="21"/>
  <c r="F233" i="21"/>
  <c r="F225" i="21"/>
  <c r="F217" i="21"/>
  <c r="F209" i="21"/>
  <c r="F201" i="21"/>
  <c r="F192" i="21"/>
  <c r="F181" i="21"/>
  <c r="F171" i="21"/>
  <c r="F160" i="21"/>
  <c r="F149" i="21"/>
  <c r="F139" i="21"/>
  <c r="F128" i="21"/>
  <c r="F117" i="21"/>
  <c r="F107" i="21"/>
  <c r="F96" i="21"/>
  <c r="F85" i="21"/>
  <c r="F75" i="21"/>
  <c r="F64" i="21"/>
  <c r="F53" i="21"/>
  <c r="F37" i="21"/>
  <c r="F15" i="21"/>
  <c r="F106" i="21"/>
  <c r="F95" i="21"/>
  <c r="F84" i="21"/>
  <c r="F74" i="21"/>
  <c r="F63" i="21"/>
  <c r="F52" i="21"/>
  <c r="F35" i="21"/>
  <c r="F13" i="21"/>
  <c r="F287" i="21"/>
  <c r="F279" i="21"/>
  <c r="F271" i="21"/>
  <c r="F263" i="21"/>
  <c r="F255" i="21"/>
  <c r="F247" i="21"/>
  <c r="F239" i="21"/>
  <c r="F231" i="21"/>
  <c r="F223" i="21"/>
  <c r="F215" i="21"/>
  <c r="F207" i="21"/>
  <c r="F199" i="21"/>
  <c r="F189" i="21"/>
  <c r="F179" i="21"/>
  <c r="F168" i="21"/>
  <c r="F157" i="21"/>
  <c r="F147" i="21"/>
  <c r="F136" i="21"/>
  <c r="F125" i="21"/>
  <c r="F115" i="21"/>
  <c r="F104" i="21"/>
  <c r="F93" i="21"/>
  <c r="F83" i="21"/>
  <c r="F72" i="21"/>
  <c r="F61" i="21"/>
  <c r="F51" i="21"/>
  <c r="F31" i="21"/>
  <c r="F11" i="21"/>
  <c r="F7" i="21"/>
  <c r="F286" i="21"/>
  <c r="F278" i="21"/>
  <c r="F270" i="21"/>
  <c r="F262" i="21"/>
  <c r="F254" i="21"/>
  <c r="F246" i="21"/>
  <c r="F238" i="21"/>
  <c r="F230" i="21"/>
  <c r="F222" i="21"/>
  <c r="F214" i="21"/>
  <c r="F206" i="21"/>
  <c r="F198" i="21"/>
  <c r="F188" i="21"/>
  <c r="F178" i="21"/>
  <c r="F167" i="21"/>
  <c r="F156" i="21"/>
  <c r="F146" i="21"/>
  <c r="F135" i="21"/>
  <c r="F124" i="21"/>
  <c r="F114" i="21"/>
  <c r="F103" i="21"/>
  <c r="F92" i="21"/>
  <c r="F82" i="21"/>
  <c r="F71" i="21"/>
  <c r="F60" i="21"/>
  <c r="F47" i="21"/>
  <c r="F29" i="21"/>
  <c r="F190" i="21"/>
  <c r="F182" i="21"/>
  <c r="F174" i="21"/>
  <c r="F166" i="21"/>
  <c r="F158" i="21"/>
  <c r="F150" i="21"/>
  <c r="F142" i="21"/>
  <c r="F134" i="21"/>
  <c r="F126" i="21"/>
  <c r="F118" i="21"/>
  <c r="F110" i="21"/>
  <c r="F102" i="21"/>
  <c r="F94" i="21"/>
  <c r="F86" i="21"/>
  <c r="F78" i="21"/>
  <c r="F70" i="21"/>
  <c r="F62" i="21"/>
  <c r="F54" i="21"/>
  <c r="F46" i="21"/>
  <c r="F38" i="21"/>
  <c r="F30" i="21"/>
  <c r="F22" i="21"/>
  <c r="F14" i="21"/>
  <c r="F36" i="21"/>
  <c r="F28" i="21"/>
  <c r="F20" i="21"/>
  <c r="F12" i="21"/>
  <c r="F50" i="21"/>
  <c r="F42" i="21"/>
  <c r="F34" i="21"/>
  <c r="F26" i="21"/>
  <c r="F18" i="21"/>
  <c r="F10" i="21"/>
  <c r="F193" i="21"/>
  <c r="F185" i="21"/>
  <c r="F177" i="21"/>
  <c r="F169" i="21"/>
  <c r="F161" i="21"/>
  <c r="F153" i="21"/>
  <c r="F145" i="21"/>
  <c r="F137" i="21"/>
  <c r="F129" i="21"/>
  <c r="F121" i="21"/>
  <c r="F113" i="21"/>
  <c r="F105" i="21"/>
  <c r="F97" i="21"/>
  <c r="F89" i="21"/>
  <c r="F81" i="21"/>
  <c r="F73" i="21"/>
  <c r="F65" i="21"/>
  <c r="F57" i="21"/>
  <c r="F49" i="21"/>
  <c r="F41" i="21"/>
  <c r="F33" i="21"/>
  <c r="F25" i="21"/>
  <c r="F17" i="21"/>
  <c r="F9" i="21"/>
  <c r="F48" i="21"/>
  <c r="F40" i="21"/>
  <c r="F32" i="21"/>
  <c r="F24" i="21"/>
  <c r="F16" i="21"/>
  <c r="I379" i="21" l="1"/>
  <c r="H379" i="21"/>
  <c r="J379" i="21"/>
  <c r="H367" i="21"/>
  <c r="J367" i="21"/>
  <c r="I367" i="21"/>
  <c r="I377" i="21"/>
  <c r="H377" i="21"/>
  <c r="J377" i="21"/>
  <c r="J374" i="21"/>
  <c r="H374" i="21"/>
  <c r="I374" i="21"/>
  <c r="I376" i="21"/>
  <c r="H376" i="21"/>
  <c r="J376" i="21"/>
  <c r="J375" i="21"/>
  <c r="H375" i="21"/>
  <c r="I375" i="21"/>
  <c r="I370" i="21"/>
  <c r="H370" i="21"/>
  <c r="J370" i="21"/>
  <c r="I371" i="21"/>
  <c r="H371" i="21"/>
  <c r="J371" i="21"/>
  <c r="H373" i="21"/>
  <c r="I373" i="21"/>
  <c r="J373" i="21"/>
  <c r="J368" i="21"/>
  <c r="I368" i="21"/>
  <c r="H368" i="21"/>
  <c r="I372" i="21"/>
  <c r="H372" i="21"/>
  <c r="J372" i="21"/>
  <c r="I380" i="21"/>
  <c r="J380" i="21"/>
  <c r="H380" i="21"/>
  <c r="I366" i="21"/>
  <c r="J366" i="21"/>
  <c r="H366" i="21"/>
  <c r="J369" i="21"/>
  <c r="H369" i="21"/>
  <c r="I369" i="21"/>
  <c r="I378" i="21"/>
  <c r="H378" i="21"/>
  <c r="J378" i="21"/>
  <c r="CO53" i="5"/>
  <c r="I351" i="21"/>
  <c r="H351" i="21"/>
  <c r="J351" i="21"/>
  <c r="H356" i="21"/>
  <c r="I356" i="21"/>
  <c r="J356" i="21"/>
  <c r="I355" i="21"/>
  <c r="H355" i="21"/>
  <c r="J355" i="21"/>
  <c r="I357" i="21"/>
  <c r="J357" i="21"/>
  <c r="H357" i="21"/>
  <c r="J362" i="21"/>
  <c r="H362" i="21"/>
  <c r="I362" i="21"/>
  <c r="I361" i="21"/>
  <c r="H361" i="21"/>
  <c r="J361" i="21"/>
  <c r="J365" i="21"/>
  <c r="H365" i="21"/>
  <c r="I365" i="21"/>
  <c r="H353" i="21"/>
  <c r="J353" i="21"/>
  <c r="I353" i="21"/>
  <c r="I359" i="21"/>
  <c r="H359" i="21"/>
  <c r="J359" i="21"/>
  <c r="I352" i="21"/>
  <c r="J352" i="21"/>
  <c r="H352" i="21"/>
  <c r="J354" i="21"/>
  <c r="I354" i="21"/>
  <c r="H354" i="21"/>
  <c r="I360" i="21"/>
  <c r="J360" i="21"/>
  <c r="H360" i="21"/>
  <c r="H363" i="21"/>
  <c r="I363" i="21"/>
  <c r="J363" i="21"/>
  <c r="J358" i="21"/>
  <c r="I358" i="21"/>
  <c r="H358" i="21"/>
  <c r="J364" i="21"/>
  <c r="H364" i="21"/>
  <c r="I364" i="21"/>
  <c r="I1175" i="19"/>
  <c r="J1175" i="19"/>
  <c r="H1175" i="19"/>
  <c r="J1202" i="19"/>
  <c r="I1202" i="19"/>
  <c r="H1202" i="19"/>
  <c r="I1161" i="19"/>
  <c r="H1161" i="19"/>
  <c r="J1161" i="19"/>
  <c r="I1204" i="19"/>
  <c r="J1204" i="19"/>
  <c r="H1204" i="19"/>
  <c r="I1198" i="19"/>
  <c r="J1198" i="19"/>
  <c r="H1198" i="19"/>
  <c r="H1203" i="19"/>
  <c r="J1203" i="19"/>
  <c r="I1203" i="19"/>
  <c r="I1172" i="19"/>
  <c r="H1172" i="19"/>
  <c r="J1172" i="19"/>
  <c r="I1176" i="19"/>
  <c r="H1176" i="19"/>
  <c r="J1176" i="19"/>
  <c r="I1200" i="19"/>
  <c r="J1200" i="19"/>
  <c r="H1200" i="19"/>
  <c r="J1194" i="19"/>
  <c r="H1194" i="19"/>
  <c r="I1194" i="19"/>
  <c r="J1168" i="19"/>
  <c r="I1168" i="19"/>
  <c r="H1168" i="19"/>
  <c r="H1184" i="19"/>
  <c r="J1184" i="19"/>
  <c r="I1184" i="19"/>
  <c r="J1178" i="19"/>
  <c r="I1178" i="19"/>
  <c r="H1178" i="19"/>
  <c r="H1162" i="19"/>
  <c r="J1162" i="19"/>
  <c r="I1162" i="19"/>
  <c r="H1164" i="19"/>
  <c r="J1164" i="19"/>
  <c r="I1164" i="19"/>
  <c r="I1187" i="19"/>
  <c r="J1187" i="19"/>
  <c r="H1187" i="19"/>
  <c r="I1196" i="19"/>
  <c r="H1196" i="19"/>
  <c r="J1196" i="19"/>
  <c r="I1180" i="19"/>
  <c r="H1180" i="19"/>
  <c r="J1180" i="19"/>
  <c r="I1156" i="19"/>
  <c r="H1156" i="19"/>
  <c r="J1156" i="19"/>
  <c r="I1192" i="19"/>
  <c r="H1192" i="19"/>
  <c r="J1192" i="19"/>
  <c r="H1205" i="19"/>
  <c r="J1205" i="19"/>
  <c r="I1205" i="19"/>
  <c r="I1193" i="19"/>
  <c r="J1193" i="19"/>
  <c r="H1193" i="19"/>
  <c r="H1183" i="19"/>
  <c r="J1183" i="19"/>
  <c r="I1183" i="19"/>
  <c r="I1201" i="19"/>
  <c r="H1201" i="19"/>
  <c r="J1201" i="19"/>
  <c r="J1171" i="19"/>
  <c r="I1171" i="19"/>
  <c r="H1171" i="19"/>
  <c r="H1199" i="19"/>
  <c r="J1199" i="19"/>
  <c r="I1199" i="19"/>
  <c r="J1188" i="19"/>
  <c r="I1188" i="19"/>
  <c r="H1188" i="19"/>
  <c r="J1163" i="19"/>
  <c r="I1163" i="19"/>
  <c r="H1163" i="19"/>
  <c r="H1158" i="19"/>
  <c r="J1158" i="19"/>
  <c r="I1158" i="19"/>
  <c r="H1182" i="19"/>
  <c r="J1182" i="19"/>
  <c r="I1182" i="19"/>
  <c r="I1181" i="19"/>
  <c r="J1181" i="19"/>
  <c r="H1181" i="19"/>
  <c r="H1166" i="19"/>
  <c r="J1166" i="19"/>
  <c r="I1166" i="19"/>
  <c r="H1160" i="19"/>
  <c r="J1160" i="19"/>
  <c r="I1160" i="19"/>
  <c r="H1186" i="19"/>
  <c r="J1186" i="19"/>
  <c r="I1186" i="19"/>
  <c r="H1165" i="19"/>
  <c r="J1165" i="19"/>
  <c r="I1165" i="19"/>
  <c r="H1159" i="19"/>
  <c r="J1159" i="19"/>
  <c r="I1159" i="19"/>
  <c r="J1155" i="19"/>
  <c r="I1155" i="19"/>
  <c r="H1155" i="19"/>
  <c r="H1157" i="19"/>
  <c r="J1157" i="19"/>
  <c r="I1157" i="19"/>
  <c r="I1170" i="19"/>
  <c r="H1170" i="19"/>
  <c r="J1170" i="19"/>
  <c r="H1197" i="19"/>
  <c r="J1197" i="19"/>
  <c r="I1197" i="19"/>
  <c r="I1174" i="19"/>
  <c r="J1174" i="19"/>
  <c r="H1174" i="19"/>
  <c r="I1191" i="19"/>
  <c r="J1191" i="19"/>
  <c r="H1191" i="19"/>
  <c r="I1173" i="19"/>
  <c r="H1173" i="19"/>
  <c r="J1173" i="19"/>
  <c r="I1177" i="19"/>
  <c r="H1177" i="19"/>
  <c r="J1177" i="19"/>
  <c r="J1190" i="19"/>
  <c r="I1190" i="19"/>
  <c r="H1190" i="19"/>
  <c r="I1167" i="19"/>
  <c r="H1167" i="19"/>
  <c r="J1167" i="19"/>
  <c r="I1169" i="19"/>
  <c r="H1169" i="19"/>
  <c r="J1169" i="19"/>
  <c r="H1189" i="19"/>
  <c r="I1189" i="19"/>
  <c r="J1189" i="19"/>
  <c r="I1195" i="19"/>
  <c r="H1195" i="19"/>
  <c r="J1195" i="19"/>
  <c r="H1185" i="19"/>
  <c r="I1185" i="19"/>
  <c r="J1185" i="19"/>
  <c r="I1179" i="19"/>
  <c r="H1179" i="19"/>
  <c r="J1179" i="19"/>
  <c r="CB12" i="3"/>
  <c r="CN128" i="5"/>
  <c r="CO56" i="5"/>
  <c r="CN23" i="5"/>
  <c r="CO64" i="5"/>
  <c r="CO60" i="5"/>
  <c r="CO52" i="5"/>
  <c r="CO58" i="5"/>
  <c r="M22" i="12"/>
  <c r="H349" i="21"/>
  <c r="I349" i="21"/>
  <c r="J349" i="21"/>
  <c r="J337" i="21"/>
  <c r="H337" i="21"/>
  <c r="I337" i="21"/>
  <c r="H325" i="21"/>
  <c r="I325" i="21"/>
  <c r="J325" i="21"/>
  <c r="H309" i="21"/>
  <c r="J309" i="21"/>
  <c r="I309" i="21"/>
  <c r="J297" i="21"/>
  <c r="H297" i="21"/>
  <c r="I297" i="21"/>
  <c r="J350" i="21"/>
  <c r="I350" i="21"/>
  <c r="H350" i="21"/>
  <c r="J338" i="21"/>
  <c r="H338" i="21"/>
  <c r="I338" i="21"/>
  <c r="I322" i="21"/>
  <c r="J322" i="21"/>
  <c r="H322" i="21"/>
  <c r="H310" i="21"/>
  <c r="I310" i="21"/>
  <c r="J310" i="21"/>
  <c r="J298" i="21"/>
  <c r="H298" i="21"/>
  <c r="I298" i="21"/>
  <c r="J347" i="21"/>
  <c r="I347" i="21"/>
  <c r="H347" i="21"/>
  <c r="J335" i="21"/>
  <c r="I335" i="21"/>
  <c r="H335" i="21"/>
  <c r="I319" i="21"/>
  <c r="J319" i="21"/>
  <c r="H319" i="21"/>
  <c r="H307" i="21"/>
  <c r="I307" i="21"/>
  <c r="J307" i="21"/>
  <c r="H295" i="21"/>
  <c r="I295" i="21"/>
  <c r="J295" i="21"/>
  <c r="J348" i="21"/>
  <c r="H348" i="21"/>
  <c r="I348" i="21"/>
  <c r="J336" i="21"/>
  <c r="I336" i="21"/>
  <c r="H336" i="21"/>
  <c r="J320" i="21"/>
  <c r="H320" i="21"/>
  <c r="I320" i="21"/>
  <c r="J308" i="21"/>
  <c r="H308" i="21"/>
  <c r="I308" i="21"/>
  <c r="J296" i="21"/>
  <c r="I296" i="21"/>
  <c r="H296" i="21"/>
  <c r="H345" i="21"/>
  <c r="J345" i="21"/>
  <c r="I345" i="21"/>
  <c r="J333" i="21"/>
  <c r="I333" i="21"/>
  <c r="H333" i="21"/>
  <c r="J317" i="21"/>
  <c r="H317" i="21"/>
  <c r="I317" i="21"/>
  <c r="J305" i="21"/>
  <c r="H305" i="21"/>
  <c r="I305" i="21"/>
  <c r="J293" i="21"/>
  <c r="I293" i="21"/>
  <c r="H293" i="21"/>
  <c r="H346" i="21"/>
  <c r="I346" i="21"/>
  <c r="J346" i="21"/>
  <c r="H330" i="21"/>
  <c r="J330" i="21"/>
  <c r="I330" i="21"/>
  <c r="J318" i="21"/>
  <c r="H318" i="21"/>
  <c r="I318" i="21"/>
  <c r="I306" i="21"/>
  <c r="H306" i="21"/>
  <c r="J306" i="21"/>
  <c r="J294" i="21"/>
  <c r="H294" i="21"/>
  <c r="I294" i="21"/>
  <c r="H343" i="21"/>
  <c r="I343" i="21"/>
  <c r="J343" i="21"/>
  <c r="H331" i="21"/>
  <c r="I331" i="21"/>
  <c r="J331" i="21"/>
  <c r="H315" i="21"/>
  <c r="J315" i="21"/>
  <c r="I315" i="21"/>
  <c r="I303" i="21"/>
  <c r="H303" i="21"/>
  <c r="J303" i="21"/>
  <c r="H291" i="21"/>
  <c r="J291" i="21"/>
  <c r="I291" i="21"/>
  <c r="J344" i="21"/>
  <c r="I344" i="21"/>
  <c r="H344" i="21"/>
  <c r="H328" i="21"/>
  <c r="I328" i="21"/>
  <c r="J328" i="21"/>
  <c r="H316" i="21"/>
  <c r="I316" i="21"/>
  <c r="J316" i="21"/>
  <c r="I304" i="21"/>
  <c r="J304" i="21"/>
  <c r="H304" i="21"/>
  <c r="H292" i="21"/>
  <c r="I292" i="21"/>
  <c r="J292" i="21"/>
  <c r="J341" i="21"/>
  <c r="I341" i="21"/>
  <c r="H341" i="21"/>
  <c r="J329" i="21"/>
  <c r="I329" i="21"/>
  <c r="H329" i="21"/>
  <c r="H313" i="21"/>
  <c r="I313" i="21"/>
  <c r="J313" i="21"/>
  <c r="I301" i="21"/>
  <c r="J301" i="21"/>
  <c r="H301" i="21"/>
  <c r="J323" i="21"/>
  <c r="H323" i="21"/>
  <c r="I323" i="21"/>
  <c r="I342" i="21"/>
  <c r="H342" i="21"/>
  <c r="J342" i="21"/>
  <c r="J326" i="21"/>
  <c r="H326" i="21"/>
  <c r="I326" i="21"/>
  <c r="J314" i="21"/>
  <c r="H314" i="21"/>
  <c r="I314" i="21"/>
  <c r="J302" i="21"/>
  <c r="H302" i="21"/>
  <c r="I302" i="21"/>
  <c r="J334" i="21"/>
  <c r="H334" i="21"/>
  <c r="I334" i="21"/>
  <c r="J332" i="21"/>
  <c r="I332" i="21"/>
  <c r="H332" i="21"/>
  <c r="I339" i="21"/>
  <c r="H339" i="21"/>
  <c r="J339" i="21"/>
  <c r="J327" i="21"/>
  <c r="H327" i="21"/>
  <c r="I327" i="21"/>
  <c r="J311" i="21"/>
  <c r="H311" i="21"/>
  <c r="I311" i="21"/>
  <c r="J299" i="21"/>
  <c r="H299" i="21"/>
  <c r="I299" i="21"/>
  <c r="H321" i="21"/>
  <c r="I321" i="21"/>
  <c r="J321" i="21"/>
  <c r="I340" i="21"/>
  <c r="J340" i="21"/>
  <c r="H340" i="21"/>
  <c r="H324" i="21"/>
  <c r="I324" i="21"/>
  <c r="J324" i="21"/>
  <c r="H312" i="21"/>
  <c r="J312" i="21"/>
  <c r="I312" i="21"/>
  <c r="J300" i="21"/>
  <c r="I300" i="21"/>
  <c r="H300" i="21"/>
  <c r="I1140" i="19"/>
  <c r="J1140" i="19"/>
  <c r="H1140" i="19"/>
  <c r="I1098" i="19"/>
  <c r="J1098" i="19"/>
  <c r="H1098" i="19"/>
  <c r="H1115" i="19"/>
  <c r="I1115" i="19"/>
  <c r="J1115" i="19"/>
  <c r="I1128" i="19"/>
  <c r="J1128" i="19"/>
  <c r="H1128" i="19"/>
  <c r="I1122" i="19"/>
  <c r="J1122" i="19"/>
  <c r="H1122" i="19"/>
  <c r="J1007" i="19"/>
  <c r="H1007" i="19"/>
  <c r="I1007" i="19"/>
  <c r="J1043" i="19"/>
  <c r="H1043" i="19"/>
  <c r="I1043" i="19"/>
  <c r="I1024" i="19"/>
  <c r="J1024" i="19"/>
  <c r="H1024" i="19"/>
  <c r="I1138" i="19"/>
  <c r="J1138" i="19"/>
  <c r="H1138" i="19"/>
  <c r="I1102" i="19"/>
  <c r="J1102" i="19"/>
  <c r="H1102" i="19"/>
  <c r="I1066" i="19"/>
  <c r="J1066" i="19"/>
  <c r="H1066" i="19"/>
  <c r="J1013" i="19"/>
  <c r="H1013" i="19"/>
  <c r="I1013" i="19"/>
  <c r="H1079" i="19"/>
  <c r="I1079" i="19"/>
  <c r="J1079" i="19"/>
  <c r="I978" i="19"/>
  <c r="J978" i="19"/>
  <c r="H978" i="19"/>
  <c r="J1119" i="19"/>
  <c r="I1119" i="19"/>
  <c r="H1119" i="19"/>
  <c r="J1083" i="19"/>
  <c r="I1083" i="19"/>
  <c r="H1083" i="19"/>
  <c r="I1038" i="19"/>
  <c r="J1038" i="19"/>
  <c r="H1038" i="19"/>
  <c r="I984" i="19"/>
  <c r="J984" i="19"/>
  <c r="H984" i="19"/>
  <c r="I1136" i="19"/>
  <c r="J1136" i="19"/>
  <c r="H1136" i="19"/>
  <c r="I1100" i="19"/>
  <c r="J1100" i="19"/>
  <c r="H1100" i="19"/>
  <c r="I1064" i="19"/>
  <c r="J1064" i="19"/>
  <c r="H1064" i="19"/>
  <c r="H1011" i="19"/>
  <c r="I1011" i="19"/>
  <c r="J1011" i="19"/>
  <c r="H1153" i="19"/>
  <c r="I1153" i="19"/>
  <c r="J1153" i="19"/>
  <c r="H1117" i="19"/>
  <c r="I1117" i="19"/>
  <c r="J1117" i="19"/>
  <c r="H1081" i="19"/>
  <c r="I1081" i="19"/>
  <c r="J1081" i="19"/>
  <c r="I1036" i="19"/>
  <c r="J1036" i="19"/>
  <c r="H1036" i="19"/>
  <c r="I982" i="19"/>
  <c r="J982" i="19"/>
  <c r="H982" i="19"/>
  <c r="I1040" i="19"/>
  <c r="J1040" i="19"/>
  <c r="H1040" i="19"/>
  <c r="I1004" i="19"/>
  <c r="J1004" i="19"/>
  <c r="H1004" i="19"/>
  <c r="I968" i="19"/>
  <c r="J968" i="19"/>
  <c r="H968" i="19"/>
  <c r="H1033" i="19"/>
  <c r="I1033" i="19"/>
  <c r="J1033" i="19"/>
  <c r="H997" i="19"/>
  <c r="I997" i="19"/>
  <c r="J997" i="19"/>
  <c r="I1053" i="19"/>
  <c r="J1053" i="19"/>
  <c r="H1053" i="19"/>
  <c r="I1080" i="19"/>
  <c r="J1080" i="19"/>
  <c r="H1080" i="19"/>
  <c r="H1097" i="19"/>
  <c r="I1097" i="19"/>
  <c r="J1097" i="19"/>
  <c r="I1110" i="19"/>
  <c r="J1110" i="19"/>
  <c r="H1110" i="19"/>
  <c r="H1145" i="19"/>
  <c r="I1145" i="19"/>
  <c r="J1145" i="19"/>
  <c r="I1104" i="19"/>
  <c r="J1104" i="19"/>
  <c r="H1104" i="19"/>
  <c r="J989" i="19"/>
  <c r="H989" i="19"/>
  <c r="I989" i="19"/>
  <c r="I1006" i="19"/>
  <c r="J1006" i="19"/>
  <c r="H1006" i="19"/>
  <c r="I1132" i="19"/>
  <c r="J1132" i="19"/>
  <c r="H1132" i="19"/>
  <c r="I1096" i="19"/>
  <c r="J1096" i="19"/>
  <c r="H1096" i="19"/>
  <c r="J1059" i="19"/>
  <c r="H1059" i="19"/>
  <c r="I1059" i="19"/>
  <c r="H1005" i="19"/>
  <c r="I1005" i="19"/>
  <c r="J1005" i="19"/>
  <c r="I1067" i="19"/>
  <c r="J1067" i="19"/>
  <c r="H1067" i="19"/>
  <c r="I1149" i="19"/>
  <c r="J1149" i="19"/>
  <c r="H1149" i="19"/>
  <c r="J1113" i="19"/>
  <c r="H1113" i="19"/>
  <c r="I1113" i="19"/>
  <c r="J1077" i="19"/>
  <c r="H1077" i="19"/>
  <c r="I1077" i="19"/>
  <c r="I1030" i="19"/>
  <c r="J1030" i="19"/>
  <c r="H1030" i="19"/>
  <c r="I976" i="19"/>
  <c r="J976" i="19"/>
  <c r="H976" i="19"/>
  <c r="I1130" i="19"/>
  <c r="J1130" i="19"/>
  <c r="H1130" i="19"/>
  <c r="I1094" i="19"/>
  <c r="J1094" i="19"/>
  <c r="H1094" i="19"/>
  <c r="H1055" i="19"/>
  <c r="I1055" i="19"/>
  <c r="J1055" i="19"/>
  <c r="J1001" i="19"/>
  <c r="H1001" i="19"/>
  <c r="I1001" i="19"/>
  <c r="H1147" i="19"/>
  <c r="I1147" i="19"/>
  <c r="J1147" i="19"/>
  <c r="H1111" i="19"/>
  <c r="I1111" i="19"/>
  <c r="J1111" i="19"/>
  <c r="H1075" i="19"/>
  <c r="I1075" i="19"/>
  <c r="J1075" i="19"/>
  <c r="I1026" i="19"/>
  <c r="J1026" i="19"/>
  <c r="H1026" i="19"/>
  <c r="I972" i="19"/>
  <c r="J972" i="19"/>
  <c r="H972" i="19"/>
  <c r="I1034" i="19"/>
  <c r="J1034" i="19"/>
  <c r="H1034" i="19"/>
  <c r="I998" i="19"/>
  <c r="J998" i="19"/>
  <c r="H998" i="19"/>
  <c r="H1063" i="19"/>
  <c r="I1063" i="19"/>
  <c r="J1063" i="19"/>
  <c r="H1027" i="19"/>
  <c r="I1027" i="19"/>
  <c r="J1027" i="19"/>
  <c r="H991" i="19"/>
  <c r="I991" i="19"/>
  <c r="J991" i="19"/>
  <c r="I1085" i="19"/>
  <c r="J1085" i="19"/>
  <c r="H1085" i="19"/>
  <c r="H1035" i="19"/>
  <c r="I1035" i="19"/>
  <c r="J1035" i="19"/>
  <c r="I1074" i="19"/>
  <c r="J1074" i="19"/>
  <c r="H1074" i="19"/>
  <c r="I1092" i="19"/>
  <c r="J1092" i="19"/>
  <c r="H1092" i="19"/>
  <c r="H1127" i="19"/>
  <c r="I1127" i="19"/>
  <c r="J1127" i="19"/>
  <c r="H999" i="19"/>
  <c r="I999" i="19"/>
  <c r="J999" i="19"/>
  <c r="I1086" i="19"/>
  <c r="J1086" i="19"/>
  <c r="H1086" i="19"/>
  <c r="I988" i="19"/>
  <c r="J988" i="19"/>
  <c r="H988" i="19"/>
  <c r="I1126" i="19"/>
  <c r="J1126" i="19"/>
  <c r="H1126" i="19"/>
  <c r="I1090" i="19"/>
  <c r="J1090" i="19"/>
  <c r="H1090" i="19"/>
  <c r="J1049" i="19"/>
  <c r="H1049" i="19"/>
  <c r="I1049" i="19"/>
  <c r="J995" i="19"/>
  <c r="H995" i="19"/>
  <c r="I995" i="19"/>
  <c r="I1050" i="19"/>
  <c r="J1050" i="19"/>
  <c r="H1050" i="19"/>
  <c r="I1143" i="19"/>
  <c r="J1143" i="19"/>
  <c r="H1143" i="19"/>
  <c r="J1107" i="19"/>
  <c r="I1107" i="19"/>
  <c r="H1107" i="19"/>
  <c r="J1071" i="19"/>
  <c r="I1071" i="19"/>
  <c r="H1071" i="19"/>
  <c r="I1020" i="19"/>
  <c r="J1020" i="19"/>
  <c r="H1020" i="19"/>
  <c r="I966" i="19"/>
  <c r="J966" i="19"/>
  <c r="H966" i="19"/>
  <c r="I1124" i="19"/>
  <c r="J1124" i="19"/>
  <c r="H1124" i="19"/>
  <c r="I1088" i="19"/>
  <c r="J1088" i="19"/>
  <c r="H1088" i="19"/>
  <c r="H1047" i="19"/>
  <c r="I1047" i="19"/>
  <c r="J1047" i="19"/>
  <c r="H993" i="19"/>
  <c r="I993" i="19"/>
  <c r="J993" i="19"/>
  <c r="H1141" i="19"/>
  <c r="I1141" i="19"/>
  <c r="J1141" i="19"/>
  <c r="H1105" i="19"/>
  <c r="I1105" i="19"/>
  <c r="J1105" i="19"/>
  <c r="H1069" i="19"/>
  <c r="I1069" i="19"/>
  <c r="J1069" i="19"/>
  <c r="I1018" i="19"/>
  <c r="J1018" i="19"/>
  <c r="H1018" i="19"/>
  <c r="I964" i="19"/>
  <c r="J964" i="19"/>
  <c r="H964" i="19"/>
  <c r="I1028" i="19"/>
  <c r="J1028" i="19"/>
  <c r="H1028" i="19"/>
  <c r="I992" i="19"/>
  <c r="J992" i="19"/>
  <c r="H992" i="19"/>
  <c r="H1057" i="19"/>
  <c r="I1057" i="19"/>
  <c r="J1057" i="19"/>
  <c r="H1021" i="19"/>
  <c r="I1021" i="19"/>
  <c r="J1021" i="19"/>
  <c r="H985" i="19"/>
  <c r="I985" i="19"/>
  <c r="J985" i="19"/>
  <c r="I1152" i="19"/>
  <c r="J1152" i="19"/>
  <c r="H1152" i="19"/>
  <c r="H981" i="19"/>
  <c r="I981" i="19"/>
  <c r="J981" i="19"/>
  <c r="J1025" i="19"/>
  <c r="H1025" i="19"/>
  <c r="I1025" i="19"/>
  <c r="I1068" i="19"/>
  <c r="J1068" i="19"/>
  <c r="H1068" i="19"/>
  <c r="H1109" i="19"/>
  <c r="I1109" i="19"/>
  <c r="J1109" i="19"/>
  <c r="H1139" i="19"/>
  <c r="I1139" i="19"/>
  <c r="J1139" i="19"/>
  <c r="H1073" i="19"/>
  <c r="I1073" i="19"/>
  <c r="J1073" i="19"/>
  <c r="I970" i="19"/>
  <c r="J970" i="19"/>
  <c r="H970" i="19"/>
  <c r="I1120" i="19"/>
  <c r="J1120" i="19"/>
  <c r="H1120" i="19"/>
  <c r="I1084" i="19"/>
  <c r="J1084" i="19"/>
  <c r="H1084" i="19"/>
  <c r="H1041" i="19"/>
  <c r="I1041" i="19"/>
  <c r="J1041" i="19"/>
  <c r="H987" i="19"/>
  <c r="I987" i="19"/>
  <c r="J987" i="19"/>
  <c r="I1032" i="19"/>
  <c r="J1032" i="19"/>
  <c r="H1032" i="19"/>
  <c r="I1137" i="19"/>
  <c r="J1137" i="19"/>
  <c r="H1137" i="19"/>
  <c r="J1101" i="19"/>
  <c r="I1101" i="19"/>
  <c r="H1101" i="19"/>
  <c r="J1065" i="19"/>
  <c r="I1065" i="19"/>
  <c r="H1065" i="19"/>
  <c r="I1012" i="19"/>
  <c r="J1012" i="19"/>
  <c r="H1012" i="19"/>
  <c r="I1154" i="19"/>
  <c r="J1154" i="19"/>
  <c r="H1154" i="19"/>
  <c r="I1118" i="19"/>
  <c r="J1118" i="19"/>
  <c r="H1118" i="19"/>
  <c r="I1082" i="19"/>
  <c r="J1082" i="19"/>
  <c r="H1082" i="19"/>
  <c r="J1037" i="19"/>
  <c r="H1037" i="19"/>
  <c r="I1037" i="19"/>
  <c r="J983" i="19"/>
  <c r="H983" i="19"/>
  <c r="I983" i="19"/>
  <c r="H1135" i="19"/>
  <c r="I1135" i="19"/>
  <c r="J1135" i="19"/>
  <c r="H1099" i="19"/>
  <c r="I1099" i="19"/>
  <c r="J1099" i="19"/>
  <c r="I1062" i="19"/>
  <c r="J1062" i="19"/>
  <c r="H1062" i="19"/>
  <c r="I1008" i="19"/>
  <c r="J1008" i="19"/>
  <c r="H1008" i="19"/>
  <c r="I1058" i="19"/>
  <c r="J1058" i="19"/>
  <c r="H1058" i="19"/>
  <c r="I1022" i="19"/>
  <c r="J1022" i="19"/>
  <c r="H1022" i="19"/>
  <c r="I986" i="19"/>
  <c r="J986" i="19"/>
  <c r="H986" i="19"/>
  <c r="H1051" i="19"/>
  <c r="I1051" i="19"/>
  <c r="J1051" i="19"/>
  <c r="H1015" i="19"/>
  <c r="I1015" i="19"/>
  <c r="J1015" i="19"/>
  <c r="H979" i="19"/>
  <c r="I979" i="19"/>
  <c r="J979" i="19"/>
  <c r="I1134" i="19"/>
  <c r="J1134" i="19"/>
  <c r="H1134" i="19"/>
  <c r="H1151" i="19"/>
  <c r="I1151" i="19"/>
  <c r="J1151" i="19"/>
  <c r="J971" i="19"/>
  <c r="H971" i="19"/>
  <c r="I971" i="19"/>
  <c r="H1017" i="19"/>
  <c r="I1017" i="19"/>
  <c r="J1017" i="19"/>
  <c r="H1091" i="19"/>
  <c r="I1091" i="19"/>
  <c r="J1091" i="19"/>
  <c r="I1121" i="19"/>
  <c r="J1121" i="19"/>
  <c r="H1121" i="19"/>
  <c r="I1060" i="19"/>
  <c r="J1060" i="19"/>
  <c r="H1060" i="19"/>
  <c r="I1150" i="19"/>
  <c r="J1150" i="19"/>
  <c r="H1150" i="19"/>
  <c r="I1114" i="19"/>
  <c r="J1114" i="19"/>
  <c r="H1114" i="19"/>
  <c r="I1078" i="19"/>
  <c r="J1078" i="19"/>
  <c r="H1078" i="19"/>
  <c r="J1031" i="19"/>
  <c r="H1031" i="19"/>
  <c r="I1031" i="19"/>
  <c r="J977" i="19"/>
  <c r="H977" i="19"/>
  <c r="I977" i="19"/>
  <c r="I1014" i="19"/>
  <c r="J1014" i="19"/>
  <c r="H1014" i="19"/>
  <c r="J1131" i="19"/>
  <c r="H1131" i="19"/>
  <c r="I1131" i="19"/>
  <c r="J1095" i="19"/>
  <c r="H1095" i="19"/>
  <c r="I1095" i="19"/>
  <c r="I1056" i="19"/>
  <c r="J1056" i="19"/>
  <c r="H1056" i="19"/>
  <c r="I1002" i="19"/>
  <c r="J1002" i="19"/>
  <c r="H1002" i="19"/>
  <c r="I1148" i="19"/>
  <c r="J1148" i="19"/>
  <c r="H1148" i="19"/>
  <c r="I1112" i="19"/>
  <c r="J1112" i="19"/>
  <c r="H1112" i="19"/>
  <c r="I1076" i="19"/>
  <c r="J1076" i="19"/>
  <c r="H1076" i="19"/>
  <c r="H1029" i="19"/>
  <c r="I1029" i="19"/>
  <c r="J1029" i="19"/>
  <c r="H975" i="19"/>
  <c r="I975" i="19"/>
  <c r="J975" i="19"/>
  <c r="H1129" i="19"/>
  <c r="I1129" i="19"/>
  <c r="J1129" i="19"/>
  <c r="H1093" i="19"/>
  <c r="I1093" i="19"/>
  <c r="J1093" i="19"/>
  <c r="I1054" i="19"/>
  <c r="J1054" i="19"/>
  <c r="H1054" i="19"/>
  <c r="I1000" i="19"/>
  <c r="J1000" i="19"/>
  <c r="H1000" i="19"/>
  <c r="I1052" i="19"/>
  <c r="J1052" i="19"/>
  <c r="H1052" i="19"/>
  <c r="I1016" i="19"/>
  <c r="J1016" i="19"/>
  <c r="H1016" i="19"/>
  <c r="I980" i="19"/>
  <c r="J980" i="19"/>
  <c r="H980" i="19"/>
  <c r="H1045" i="19"/>
  <c r="I1045" i="19"/>
  <c r="J1045" i="19"/>
  <c r="H1009" i="19"/>
  <c r="I1009" i="19"/>
  <c r="J1009" i="19"/>
  <c r="H973" i="19"/>
  <c r="I973" i="19"/>
  <c r="J973" i="19"/>
  <c r="I1116" i="19"/>
  <c r="J1116" i="19"/>
  <c r="H1116" i="19"/>
  <c r="H1133" i="19"/>
  <c r="I1133" i="19"/>
  <c r="J1133" i="19"/>
  <c r="I1146" i="19"/>
  <c r="J1146" i="19"/>
  <c r="H1146" i="19"/>
  <c r="H963" i="19"/>
  <c r="I963" i="19"/>
  <c r="J963" i="19"/>
  <c r="H1061" i="19"/>
  <c r="I1061" i="19"/>
  <c r="J1061" i="19"/>
  <c r="I1103" i="19"/>
  <c r="J1103" i="19"/>
  <c r="H1103" i="19"/>
  <c r="I1042" i="19"/>
  <c r="J1042" i="19"/>
  <c r="H1042" i="19"/>
  <c r="I1144" i="19"/>
  <c r="J1144" i="19"/>
  <c r="H1144" i="19"/>
  <c r="I1108" i="19"/>
  <c r="J1108" i="19"/>
  <c r="H1108" i="19"/>
  <c r="I1072" i="19"/>
  <c r="J1072" i="19"/>
  <c r="H1072" i="19"/>
  <c r="H1023" i="19"/>
  <c r="I1023" i="19"/>
  <c r="J1023" i="19"/>
  <c r="H969" i="19"/>
  <c r="I969" i="19"/>
  <c r="J969" i="19"/>
  <c r="I996" i="19"/>
  <c r="J996" i="19"/>
  <c r="H996" i="19"/>
  <c r="J1125" i="19"/>
  <c r="I1125" i="19"/>
  <c r="H1125" i="19"/>
  <c r="J1089" i="19"/>
  <c r="I1089" i="19"/>
  <c r="H1089" i="19"/>
  <c r="I1048" i="19"/>
  <c r="J1048" i="19"/>
  <c r="H1048" i="19"/>
  <c r="I994" i="19"/>
  <c r="J994" i="19"/>
  <c r="H994" i="19"/>
  <c r="I1142" i="19"/>
  <c r="J1142" i="19"/>
  <c r="H1142" i="19"/>
  <c r="I1106" i="19"/>
  <c r="J1106" i="19"/>
  <c r="H1106" i="19"/>
  <c r="I1070" i="19"/>
  <c r="J1070" i="19"/>
  <c r="H1070" i="19"/>
  <c r="J1019" i="19"/>
  <c r="H1019" i="19"/>
  <c r="I1019" i="19"/>
  <c r="J965" i="19"/>
  <c r="H965" i="19"/>
  <c r="I965" i="19"/>
  <c r="H1123" i="19"/>
  <c r="I1123" i="19"/>
  <c r="J1123" i="19"/>
  <c r="H1087" i="19"/>
  <c r="I1087" i="19"/>
  <c r="J1087" i="19"/>
  <c r="I1044" i="19"/>
  <c r="J1044" i="19"/>
  <c r="H1044" i="19"/>
  <c r="I990" i="19"/>
  <c r="J990" i="19"/>
  <c r="H990" i="19"/>
  <c r="I1046" i="19"/>
  <c r="J1046" i="19"/>
  <c r="H1046" i="19"/>
  <c r="I1010" i="19"/>
  <c r="J1010" i="19"/>
  <c r="H1010" i="19"/>
  <c r="I974" i="19"/>
  <c r="J974" i="19"/>
  <c r="H974" i="19"/>
  <c r="H1039" i="19"/>
  <c r="I1039" i="19"/>
  <c r="J1039" i="19"/>
  <c r="H1003" i="19"/>
  <c r="I1003" i="19"/>
  <c r="J1003" i="19"/>
  <c r="H967" i="19"/>
  <c r="I967" i="19"/>
  <c r="J967" i="19"/>
  <c r="CN129" i="5"/>
  <c r="CN127" i="5"/>
  <c r="CN124" i="5"/>
  <c r="CN130" i="5"/>
  <c r="CO59" i="5"/>
  <c r="CO55" i="5"/>
  <c r="CB28" i="3"/>
  <c r="CM68" i="5"/>
  <c r="CO22" i="5"/>
  <c r="CO131" i="5" s="1"/>
  <c r="CB27" i="3"/>
  <c r="CN117" i="5"/>
  <c r="CN67" i="5"/>
  <c r="CA30" i="3"/>
  <c r="CO63" i="5"/>
  <c r="CO51" i="5"/>
  <c r="CQ3" i="5"/>
  <c r="CP4" i="5"/>
  <c r="CP34" i="5"/>
  <c r="CP6" i="5"/>
  <c r="CP7" i="5"/>
  <c r="CP8" i="5"/>
  <c r="CP9" i="5"/>
  <c r="CP10" i="5"/>
  <c r="CP11" i="5"/>
  <c r="CP12" i="5"/>
  <c r="CP13" i="5"/>
  <c r="CP14" i="5"/>
  <c r="CP15" i="5"/>
  <c r="CP16" i="5"/>
  <c r="CP17" i="5"/>
  <c r="CP18" i="5"/>
  <c r="CP19" i="5"/>
  <c r="CP24" i="5"/>
  <c r="CP27" i="5"/>
  <c r="CP28" i="5"/>
  <c r="CP29" i="5"/>
  <c r="CP31" i="5"/>
  <c r="CP53" i="5" s="1"/>
  <c r="CP5" i="5"/>
  <c r="CP35" i="5"/>
  <c r="CP37" i="5"/>
  <c r="CP59" i="5" s="1"/>
  <c r="CP36" i="5"/>
  <c r="CP58" i="5" s="1"/>
  <c r="CP38" i="5"/>
  <c r="CP60" i="5" s="1"/>
  <c r="CP40" i="5"/>
  <c r="CP42" i="5"/>
  <c r="CP32" i="5"/>
  <c r="CP54" i="5" s="1"/>
  <c r="CP39" i="5"/>
  <c r="CP61" i="5" s="1"/>
  <c r="CP30" i="5"/>
  <c r="CP52" i="5" s="1"/>
  <c r="CP41" i="5"/>
  <c r="CP33" i="5"/>
  <c r="CP55" i="5" s="1"/>
  <c r="CN123" i="5"/>
  <c r="CN118" i="5"/>
  <c r="CN119" i="5"/>
  <c r="CO61" i="5"/>
  <c r="CO57" i="5"/>
  <c r="CO45" i="5"/>
  <c r="CO67" i="5" s="1"/>
  <c r="CO50" i="5"/>
  <c r="CO128" i="5"/>
  <c r="CN116" i="5"/>
  <c r="CC10" i="3"/>
  <c r="CC19" i="3"/>
  <c r="CC8" i="3"/>
  <c r="CC5" i="3"/>
  <c r="CC15" i="3"/>
  <c r="CC4" i="3"/>
  <c r="CC7" i="3"/>
  <c r="CC17" i="3"/>
  <c r="CC6" i="3"/>
  <c r="CC16" i="3"/>
  <c r="CC18" i="3"/>
  <c r="CD3" i="3"/>
  <c r="CN125" i="5"/>
  <c r="CN120" i="5"/>
  <c r="CO49" i="5"/>
  <c r="CO44" i="5"/>
  <c r="CO127" i="5"/>
  <c r="CO21" i="5"/>
  <c r="CO23" i="5" s="1"/>
  <c r="CN66" i="5"/>
  <c r="CN46" i="5"/>
  <c r="CB21" i="3"/>
  <c r="CB24" i="3"/>
  <c r="CN131" i="5"/>
  <c r="CO126" i="5"/>
  <c r="CO120" i="5"/>
  <c r="CN121" i="5"/>
  <c r="CN122" i="5"/>
  <c r="CB25" i="3"/>
  <c r="CB26" i="3"/>
  <c r="Y28" i="28"/>
  <c r="AC28" i="28"/>
  <c r="AC22" i="28"/>
  <c r="Y22" i="28"/>
  <c r="Y11" i="28"/>
  <c r="AC11" i="28"/>
  <c r="AC30" i="28"/>
  <c r="Y30" i="28"/>
  <c r="AC26" i="28"/>
  <c r="Y26" i="28"/>
  <c r="Y10" i="28"/>
  <c r="AC10" i="28"/>
  <c r="Y27" i="28"/>
  <c r="AC27" i="28"/>
  <c r="Y15" i="28"/>
  <c r="AC15" i="28"/>
  <c r="AC14" i="28"/>
  <c r="Y14" i="28"/>
  <c r="Y19" i="28"/>
  <c r="AC19" i="28"/>
  <c r="Y16" i="28"/>
  <c r="AC16" i="28"/>
  <c r="AC13" i="28"/>
  <c r="Y13" i="28"/>
  <c r="AC21" i="28"/>
  <c r="Y21" i="28"/>
  <c r="Y12" i="28"/>
  <c r="AC12" i="28"/>
  <c r="Y24" i="28"/>
  <c r="AC24" i="28"/>
  <c r="AC17" i="28"/>
  <c r="Y17" i="28"/>
  <c r="Y23" i="28"/>
  <c r="AC23" i="28"/>
  <c r="AC18" i="28"/>
  <c r="Y18" i="28"/>
  <c r="AC29" i="28"/>
  <c r="Y29" i="28"/>
  <c r="AC25" i="28"/>
  <c r="Y25" i="28"/>
  <c r="Y20" i="28"/>
  <c r="AC20" i="28"/>
  <c r="BU3" i="3"/>
  <c r="BV3" i="3" s="1"/>
  <c r="BU7" i="3"/>
  <c r="BU15" i="3"/>
  <c r="BU19" i="3"/>
  <c r="BL3" i="3"/>
  <c r="BL5" i="3" s="1"/>
  <c r="BM3" i="3"/>
  <c r="BN3" i="3" s="1"/>
  <c r="BL4" i="3"/>
  <c r="BL8" i="3"/>
  <c r="BM8" i="3"/>
  <c r="BL10" i="3"/>
  <c r="BL15" i="3"/>
  <c r="BL24" i="3" s="1"/>
  <c r="BM15" i="3"/>
  <c r="BL16" i="3"/>
  <c r="BM19" i="3"/>
  <c r="BK4" i="3"/>
  <c r="BK5" i="3"/>
  <c r="BK6" i="3"/>
  <c r="BK7" i="3"/>
  <c r="BK8" i="3"/>
  <c r="BK10" i="3"/>
  <c r="BK15" i="3"/>
  <c r="BK16" i="3"/>
  <c r="BK17" i="3"/>
  <c r="BK26" i="3" s="1"/>
  <c r="BK18" i="3"/>
  <c r="BK27" i="3" s="1"/>
  <c r="BK19" i="3"/>
  <c r="BK3" i="3"/>
  <c r="D290" i="21"/>
  <c r="C290" i="21"/>
  <c r="D289" i="21"/>
  <c r="C289" i="21"/>
  <c r="D288" i="21"/>
  <c r="C288" i="21"/>
  <c r="D287" i="21"/>
  <c r="C287" i="21"/>
  <c r="D286" i="21"/>
  <c r="C286" i="21"/>
  <c r="D285" i="21"/>
  <c r="C285" i="21"/>
  <c r="D284" i="21"/>
  <c r="C284" i="21"/>
  <c r="D283" i="21"/>
  <c r="C283" i="21"/>
  <c r="D282" i="21"/>
  <c r="C282" i="21"/>
  <c r="D281" i="21"/>
  <c r="C281" i="21"/>
  <c r="D280" i="21"/>
  <c r="C280" i="21"/>
  <c r="D279" i="21"/>
  <c r="C279" i="21"/>
  <c r="D278" i="21"/>
  <c r="C278" i="21"/>
  <c r="D277" i="21"/>
  <c r="C277" i="21"/>
  <c r="D276" i="21"/>
  <c r="C276" i="21"/>
  <c r="D275" i="21"/>
  <c r="C275" i="21"/>
  <c r="D274" i="21"/>
  <c r="C274" i="21"/>
  <c r="D273" i="21"/>
  <c r="C273" i="21"/>
  <c r="D272" i="21"/>
  <c r="C272" i="21"/>
  <c r="D271" i="21"/>
  <c r="C271" i="21"/>
  <c r="D270" i="21"/>
  <c r="C270" i="21"/>
  <c r="D269" i="21"/>
  <c r="C269" i="21"/>
  <c r="D268" i="21"/>
  <c r="C268" i="21"/>
  <c r="D267" i="21"/>
  <c r="C267" i="21"/>
  <c r="D266" i="21"/>
  <c r="C266" i="21"/>
  <c r="D265" i="21"/>
  <c r="C265" i="21"/>
  <c r="D264" i="21"/>
  <c r="C264" i="21"/>
  <c r="D263" i="21"/>
  <c r="C263" i="21"/>
  <c r="D262" i="21"/>
  <c r="C262" i="21"/>
  <c r="D261" i="21"/>
  <c r="C261" i="21"/>
  <c r="D260" i="21"/>
  <c r="C260" i="21"/>
  <c r="D259" i="21"/>
  <c r="C259" i="21"/>
  <c r="D258" i="21"/>
  <c r="C258" i="21"/>
  <c r="D257" i="21"/>
  <c r="C257" i="21"/>
  <c r="D256" i="21"/>
  <c r="C256" i="21"/>
  <c r="D255" i="21"/>
  <c r="C255" i="21"/>
  <c r="D254" i="21"/>
  <c r="C254" i="21"/>
  <c r="D253" i="21"/>
  <c r="C253" i="21"/>
  <c r="D252" i="21"/>
  <c r="C252" i="21"/>
  <c r="D251" i="21"/>
  <c r="C251" i="21"/>
  <c r="D250" i="21"/>
  <c r="C250" i="21"/>
  <c r="D249" i="21"/>
  <c r="C249" i="21"/>
  <c r="D248" i="21"/>
  <c r="C248" i="21"/>
  <c r="D247" i="21"/>
  <c r="C247" i="21"/>
  <c r="D246" i="21"/>
  <c r="C246" i="21"/>
  <c r="D245" i="21"/>
  <c r="C245" i="21"/>
  <c r="D244" i="21"/>
  <c r="C244" i="21"/>
  <c r="D243" i="21"/>
  <c r="C243" i="21"/>
  <c r="D242" i="21"/>
  <c r="C242" i="21"/>
  <c r="D241" i="21"/>
  <c r="C241" i="21"/>
  <c r="D240" i="21"/>
  <c r="C240" i="21"/>
  <c r="D239" i="21"/>
  <c r="C239" i="21"/>
  <c r="D238" i="21"/>
  <c r="C238" i="21"/>
  <c r="D237" i="21"/>
  <c r="C237" i="21"/>
  <c r="D236" i="21"/>
  <c r="C236" i="21"/>
  <c r="D235" i="21"/>
  <c r="C235" i="21"/>
  <c r="D234" i="21"/>
  <c r="C234" i="21"/>
  <c r="D233" i="21"/>
  <c r="C233" i="21"/>
  <c r="D232" i="21"/>
  <c r="C232" i="21"/>
  <c r="D231" i="21"/>
  <c r="C231" i="21"/>
  <c r="D230" i="21"/>
  <c r="C230" i="21"/>
  <c r="D229" i="21"/>
  <c r="C229" i="21"/>
  <c r="D228" i="21"/>
  <c r="C228" i="21"/>
  <c r="D227" i="21"/>
  <c r="C227" i="21"/>
  <c r="D226" i="21"/>
  <c r="C226" i="21"/>
  <c r="D225" i="21"/>
  <c r="C225" i="21"/>
  <c r="D224" i="21"/>
  <c r="C224" i="21"/>
  <c r="D223" i="21"/>
  <c r="C223" i="21"/>
  <c r="D222" i="21"/>
  <c r="C222" i="21"/>
  <c r="D221" i="21"/>
  <c r="C221" i="21"/>
  <c r="D220" i="21"/>
  <c r="C220" i="21"/>
  <c r="D219" i="21"/>
  <c r="C219" i="21"/>
  <c r="D218" i="21"/>
  <c r="C218" i="21"/>
  <c r="D217" i="21"/>
  <c r="C217" i="21"/>
  <c r="D216" i="21"/>
  <c r="C216" i="21"/>
  <c r="D215" i="21"/>
  <c r="C215" i="21"/>
  <c r="D214" i="21"/>
  <c r="C214" i="21"/>
  <c r="D213" i="21"/>
  <c r="C213" i="21"/>
  <c r="D212" i="21"/>
  <c r="C212" i="21"/>
  <c r="D211" i="21"/>
  <c r="C211" i="21"/>
  <c r="D210" i="21"/>
  <c r="C210" i="21"/>
  <c r="D209" i="21"/>
  <c r="C209" i="21"/>
  <c r="D208" i="21"/>
  <c r="C208" i="21"/>
  <c r="D207" i="21"/>
  <c r="C207" i="21"/>
  <c r="D206" i="21"/>
  <c r="C206" i="21"/>
  <c r="D205" i="21"/>
  <c r="C205" i="21"/>
  <c r="D204" i="21"/>
  <c r="C204" i="21"/>
  <c r="D203" i="21"/>
  <c r="C203" i="21"/>
  <c r="D202" i="21"/>
  <c r="C202" i="21"/>
  <c r="D201" i="21"/>
  <c r="C201" i="21"/>
  <c r="D200" i="21"/>
  <c r="C200" i="21"/>
  <c r="D199" i="21"/>
  <c r="C199" i="21"/>
  <c r="D198" i="21"/>
  <c r="C198" i="21"/>
  <c r="D197" i="21"/>
  <c r="C197" i="21"/>
  <c r="D196" i="21"/>
  <c r="C196" i="21"/>
  <c r="D195" i="21"/>
  <c r="C195" i="21"/>
  <c r="D194" i="21"/>
  <c r="C194" i="21"/>
  <c r="D193" i="21"/>
  <c r="C193" i="21"/>
  <c r="D192" i="21"/>
  <c r="C192" i="21"/>
  <c r="D191" i="21"/>
  <c r="C191" i="21"/>
  <c r="D190" i="21"/>
  <c r="C190" i="21"/>
  <c r="D189" i="21"/>
  <c r="C189" i="21"/>
  <c r="D188" i="21"/>
  <c r="C188" i="21"/>
  <c r="D187" i="21"/>
  <c r="C187" i="21"/>
  <c r="D186" i="21"/>
  <c r="C186" i="21"/>
  <c r="D185" i="21"/>
  <c r="C185" i="21"/>
  <c r="D184" i="21"/>
  <c r="C184" i="21"/>
  <c r="D183" i="21"/>
  <c r="C183" i="21"/>
  <c r="D182" i="21"/>
  <c r="C182" i="21"/>
  <c r="D181" i="21"/>
  <c r="C181" i="21"/>
  <c r="D180" i="21"/>
  <c r="C180" i="21"/>
  <c r="D179" i="21"/>
  <c r="C179" i="21"/>
  <c r="D178" i="21"/>
  <c r="C178" i="21"/>
  <c r="D177" i="21"/>
  <c r="C177" i="21"/>
  <c r="D176" i="21"/>
  <c r="C176" i="21"/>
  <c r="D175" i="21"/>
  <c r="C175" i="21"/>
  <c r="D174" i="21"/>
  <c r="C174" i="21"/>
  <c r="D173" i="21"/>
  <c r="C173" i="21"/>
  <c r="D172" i="21"/>
  <c r="C172" i="21"/>
  <c r="D171" i="21"/>
  <c r="C171" i="21"/>
  <c r="D170" i="21"/>
  <c r="C170" i="21"/>
  <c r="D169" i="21"/>
  <c r="C169" i="21"/>
  <c r="D168" i="21"/>
  <c r="C168" i="21"/>
  <c r="D167" i="21"/>
  <c r="C167" i="21"/>
  <c r="D166" i="21"/>
  <c r="C166" i="21"/>
  <c r="D165" i="21"/>
  <c r="C165" i="21"/>
  <c r="D164" i="21"/>
  <c r="C164" i="21"/>
  <c r="D163" i="21"/>
  <c r="C163" i="21"/>
  <c r="D162" i="21"/>
  <c r="C162" i="21"/>
  <c r="D161" i="21"/>
  <c r="C161" i="21"/>
  <c r="D160" i="21"/>
  <c r="C160" i="21"/>
  <c r="D159" i="21"/>
  <c r="C159" i="21"/>
  <c r="D158" i="21"/>
  <c r="C158" i="21"/>
  <c r="D157" i="21"/>
  <c r="C157" i="21"/>
  <c r="D156" i="21"/>
  <c r="C156" i="21"/>
  <c r="D155" i="21"/>
  <c r="C155" i="21"/>
  <c r="D154" i="21"/>
  <c r="C154" i="21"/>
  <c r="D153" i="21"/>
  <c r="C153" i="21"/>
  <c r="D152" i="21"/>
  <c r="C152" i="21"/>
  <c r="D151" i="21"/>
  <c r="C151" i="21"/>
  <c r="D150" i="21"/>
  <c r="C150" i="21"/>
  <c r="D149" i="21"/>
  <c r="C149" i="21"/>
  <c r="D148" i="21"/>
  <c r="C148" i="21"/>
  <c r="D147" i="21"/>
  <c r="C147" i="21"/>
  <c r="D146" i="21"/>
  <c r="C146" i="21"/>
  <c r="D145" i="21"/>
  <c r="C145" i="21"/>
  <c r="D144" i="21"/>
  <c r="C144" i="21"/>
  <c r="D143" i="21"/>
  <c r="C143" i="21"/>
  <c r="D142" i="21"/>
  <c r="C142" i="21"/>
  <c r="D141" i="21"/>
  <c r="C141" i="21"/>
  <c r="D140" i="21"/>
  <c r="C140" i="21"/>
  <c r="D139" i="21"/>
  <c r="C139" i="21"/>
  <c r="D138" i="21"/>
  <c r="C138" i="21"/>
  <c r="D137" i="21"/>
  <c r="C137" i="21"/>
  <c r="D136" i="21"/>
  <c r="C136" i="21"/>
  <c r="D135" i="21"/>
  <c r="C135" i="21"/>
  <c r="D134" i="21"/>
  <c r="C134" i="21"/>
  <c r="D133" i="21"/>
  <c r="C133" i="21"/>
  <c r="D132" i="21"/>
  <c r="C132" i="21"/>
  <c r="D131" i="21"/>
  <c r="C131" i="21"/>
  <c r="D130" i="21"/>
  <c r="C130" i="21"/>
  <c r="D129" i="21"/>
  <c r="C129" i="21"/>
  <c r="D128" i="21"/>
  <c r="C128" i="21"/>
  <c r="D127" i="21"/>
  <c r="C127" i="21"/>
  <c r="D126" i="21"/>
  <c r="C126" i="21"/>
  <c r="D125" i="21"/>
  <c r="C125" i="21"/>
  <c r="D124" i="21"/>
  <c r="C124" i="21"/>
  <c r="D123" i="21"/>
  <c r="C123" i="21"/>
  <c r="D122" i="21"/>
  <c r="C122" i="21"/>
  <c r="D121" i="21"/>
  <c r="C121" i="21"/>
  <c r="D120" i="21"/>
  <c r="C120" i="21"/>
  <c r="D119" i="21"/>
  <c r="C119" i="21"/>
  <c r="D118" i="21"/>
  <c r="C118" i="21"/>
  <c r="D117" i="21"/>
  <c r="C117" i="21"/>
  <c r="D116" i="21"/>
  <c r="C116" i="21"/>
  <c r="D115" i="21"/>
  <c r="C115" i="21"/>
  <c r="D114" i="21"/>
  <c r="C114" i="21"/>
  <c r="D113" i="21"/>
  <c r="C113" i="21"/>
  <c r="D112" i="21"/>
  <c r="C112" i="21"/>
  <c r="D111" i="21"/>
  <c r="C111" i="21"/>
  <c r="D110" i="21"/>
  <c r="C110" i="21"/>
  <c r="D109" i="21"/>
  <c r="C109" i="21"/>
  <c r="D108" i="21"/>
  <c r="C108" i="21"/>
  <c r="D107" i="21"/>
  <c r="C107" i="21"/>
  <c r="D106" i="21"/>
  <c r="C106" i="21"/>
  <c r="D105" i="21"/>
  <c r="C105" i="21"/>
  <c r="D104" i="21"/>
  <c r="C104" i="21"/>
  <c r="D103" i="21"/>
  <c r="C103" i="21"/>
  <c r="D102" i="21"/>
  <c r="C102" i="21"/>
  <c r="D101" i="21"/>
  <c r="C101" i="21"/>
  <c r="D100" i="21"/>
  <c r="C100" i="21"/>
  <c r="D99" i="21"/>
  <c r="C99" i="21"/>
  <c r="D98" i="21"/>
  <c r="C98" i="21"/>
  <c r="D97" i="21"/>
  <c r="C97" i="21"/>
  <c r="D96" i="21"/>
  <c r="C96" i="21"/>
  <c r="D95" i="21"/>
  <c r="C95" i="21"/>
  <c r="D94" i="21"/>
  <c r="C94" i="21"/>
  <c r="D93" i="21"/>
  <c r="C93" i="21"/>
  <c r="D92" i="21"/>
  <c r="C92" i="21"/>
  <c r="D91" i="21"/>
  <c r="C91" i="21"/>
  <c r="D90" i="21"/>
  <c r="C90" i="21"/>
  <c r="D89" i="21"/>
  <c r="C89" i="21"/>
  <c r="D88" i="21"/>
  <c r="C88" i="21"/>
  <c r="D87" i="21"/>
  <c r="C87" i="21"/>
  <c r="D86" i="21"/>
  <c r="C86" i="21"/>
  <c r="D85" i="21"/>
  <c r="C85" i="21"/>
  <c r="D84" i="21"/>
  <c r="C84" i="21"/>
  <c r="D83" i="21"/>
  <c r="C83" i="21"/>
  <c r="D82" i="21"/>
  <c r="C82" i="21"/>
  <c r="D81" i="21"/>
  <c r="C81" i="21"/>
  <c r="D80" i="21"/>
  <c r="C80" i="21"/>
  <c r="D79" i="21"/>
  <c r="C79" i="21"/>
  <c r="D78" i="21"/>
  <c r="C78" i="21"/>
  <c r="D77" i="21"/>
  <c r="C77" i="21"/>
  <c r="D76" i="21"/>
  <c r="C76" i="21"/>
  <c r="D75" i="21"/>
  <c r="C75" i="21"/>
  <c r="D74" i="21"/>
  <c r="C74" i="21"/>
  <c r="D73" i="21"/>
  <c r="C73" i="21"/>
  <c r="D72" i="21"/>
  <c r="C72" i="21"/>
  <c r="D71" i="21"/>
  <c r="C71" i="21"/>
  <c r="D70" i="21"/>
  <c r="C70" i="21"/>
  <c r="D69" i="21"/>
  <c r="C69" i="21"/>
  <c r="D68" i="21"/>
  <c r="C68" i="21"/>
  <c r="D67" i="21"/>
  <c r="C67" i="21"/>
  <c r="D66" i="21"/>
  <c r="C66" i="21"/>
  <c r="D65" i="21"/>
  <c r="C65" i="21"/>
  <c r="D64" i="21"/>
  <c r="C64" i="21"/>
  <c r="D63" i="21"/>
  <c r="C63" i="21"/>
  <c r="D62" i="21"/>
  <c r="C62" i="21"/>
  <c r="D61" i="21"/>
  <c r="C61" i="21"/>
  <c r="D60" i="21"/>
  <c r="C60" i="21"/>
  <c r="D59" i="21"/>
  <c r="C59" i="21"/>
  <c r="D58" i="21"/>
  <c r="C58" i="21"/>
  <c r="D57" i="21"/>
  <c r="C57" i="21"/>
  <c r="D56" i="21"/>
  <c r="C56" i="21"/>
  <c r="D55" i="21"/>
  <c r="C55" i="21"/>
  <c r="D54" i="21"/>
  <c r="C54" i="21"/>
  <c r="D53" i="21"/>
  <c r="C53" i="21"/>
  <c r="D52" i="21"/>
  <c r="C52" i="21"/>
  <c r="D51" i="21"/>
  <c r="C51" i="21"/>
  <c r="D50" i="21"/>
  <c r="C50" i="21"/>
  <c r="D49" i="21"/>
  <c r="C49" i="21"/>
  <c r="D48" i="21"/>
  <c r="C48" i="21"/>
  <c r="D47" i="21"/>
  <c r="C47" i="21"/>
  <c r="D46" i="21"/>
  <c r="C46" i="21"/>
  <c r="D45" i="21"/>
  <c r="C45" i="21"/>
  <c r="D44" i="21"/>
  <c r="C44" i="21"/>
  <c r="D43" i="21"/>
  <c r="C43" i="21"/>
  <c r="D42" i="21"/>
  <c r="C42" i="21"/>
  <c r="D41" i="21"/>
  <c r="C41" i="21"/>
  <c r="D40" i="21"/>
  <c r="C40" i="21"/>
  <c r="D39" i="21"/>
  <c r="C39" i="21"/>
  <c r="D38" i="21"/>
  <c r="C38" i="21"/>
  <c r="D37" i="21"/>
  <c r="C37" i="21"/>
  <c r="D36" i="21"/>
  <c r="C36" i="21"/>
  <c r="D35" i="21"/>
  <c r="C35" i="21"/>
  <c r="D34" i="21"/>
  <c r="C34" i="21"/>
  <c r="D33" i="21"/>
  <c r="C33" i="21"/>
  <c r="D32" i="21"/>
  <c r="C32" i="21"/>
  <c r="D31" i="21"/>
  <c r="C31" i="21"/>
  <c r="D30" i="21"/>
  <c r="C30" i="21"/>
  <c r="D29" i="21"/>
  <c r="C29" i="21"/>
  <c r="D28" i="21"/>
  <c r="C28" i="21"/>
  <c r="D27" i="21"/>
  <c r="C27" i="21"/>
  <c r="D26" i="21"/>
  <c r="C26" i="21"/>
  <c r="D25" i="21"/>
  <c r="C25" i="21"/>
  <c r="D24" i="21"/>
  <c r="C24" i="21"/>
  <c r="D23" i="21"/>
  <c r="C23" i="21"/>
  <c r="D22" i="21"/>
  <c r="C22" i="21"/>
  <c r="D21" i="21"/>
  <c r="C21" i="21"/>
  <c r="D20" i="21"/>
  <c r="C20" i="21"/>
  <c r="D19" i="21"/>
  <c r="C19" i="21"/>
  <c r="D18" i="21"/>
  <c r="C18" i="21"/>
  <c r="D17" i="21"/>
  <c r="C17" i="21"/>
  <c r="D16" i="21"/>
  <c r="C16" i="21"/>
  <c r="D15" i="21"/>
  <c r="C15" i="21"/>
  <c r="D14" i="21"/>
  <c r="C14" i="21"/>
  <c r="D13" i="21"/>
  <c r="C13" i="21"/>
  <c r="D12" i="21"/>
  <c r="C12" i="21"/>
  <c r="D11" i="21"/>
  <c r="C11" i="21"/>
  <c r="D10" i="21"/>
  <c r="C10" i="21"/>
  <c r="D9" i="21"/>
  <c r="C9" i="21"/>
  <c r="D8" i="21"/>
  <c r="C8" i="21"/>
  <c r="D7" i="21"/>
  <c r="C7" i="21"/>
  <c r="D6" i="21"/>
  <c r="C6" i="21"/>
  <c r="D5" i="21"/>
  <c r="C5" i="21"/>
  <c r="D4" i="21"/>
  <c r="C4" i="21"/>
  <c r="D3" i="21"/>
  <c r="C3" i="21"/>
  <c r="D962" i="19"/>
  <c r="D961" i="19"/>
  <c r="C961" i="19"/>
  <c r="D960" i="19"/>
  <c r="C960" i="19"/>
  <c r="D959" i="19"/>
  <c r="C959" i="19"/>
  <c r="D958" i="19"/>
  <c r="C958" i="19"/>
  <c r="D957" i="19"/>
  <c r="C957" i="19"/>
  <c r="D956" i="19"/>
  <c r="C956" i="19"/>
  <c r="D955" i="19"/>
  <c r="C955" i="19"/>
  <c r="D954" i="19"/>
  <c r="C954" i="19"/>
  <c r="D953" i="19"/>
  <c r="C953" i="19"/>
  <c r="D952" i="19"/>
  <c r="C952" i="19"/>
  <c r="D951" i="19"/>
  <c r="C951" i="19"/>
  <c r="D950" i="19"/>
  <c r="C950" i="19"/>
  <c r="D949" i="19"/>
  <c r="C949" i="19"/>
  <c r="D948" i="19"/>
  <c r="C948" i="19"/>
  <c r="D947" i="19"/>
  <c r="C947" i="19"/>
  <c r="D946" i="19"/>
  <c r="C946" i="19"/>
  <c r="D945" i="19"/>
  <c r="C945" i="19"/>
  <c r="D944" i="19"/>
  <c r="C944" i="19"/>
  <c r="D943" i="19"/>
  <c r="C943" i="19"/>
  <c r="D942" i="19"/>
  <c r="C942" i="19"/>
  <c r="D941" i="19"/>
  <c r="C941" i="19"/>
  <c r="D940" i="19"/>
  <c r="C940" i="19"/>
  <c r="D939" i="19"/>
  <c r="C939" i="19"/>
  <c r="D938" i="19"/>
  <c r="C938" i="19"/>
  <c r="D937" i="19"/>
  <c r="C937" i="19"/>
  <c r="D936" i="19"/>
  <c r="C936" i="19"/>
  <c r="D935" i="19"/>
  <c r="C935" i="19"/>
  <c r="D934" i="19"/>
  <c r="C934" i="19"/>
  <c r="D933" i="19"/>
  <c r="C933" i="19"/>
  <c r="D932" i="19"/>
  <c r="C932" i="19"/>
  <c r="D931" i="19"/>
  <c r="C931" i="19"/>
  <c r="D930" i="19"/>
  <c r="C930" i="19"/>
  <c r="D929" i="19"/>
  <c r="C929" i="19"/>
  <c r="D928" i="19"/>
  <c r="C928" i="19"/>
  <c r="D927" i="19"/>
  <c r="C927" i="19"/>
  <c r="D926" i="19"/>
  <c r="C926" i="19"/>
  <c r="D925" i="19"/>
  <c r="C925" i="19"/>
  <c r="D924" i="19"/>
  <c r="C924" i="19"/>
  <c r="D923" i="19"/>
  <c r="C923" i="19"/>
  <c r="D922" i="19"/>
  <c r="C922" i="19"/>
  <c r="D921" i="19"/>
  <c r="C921" i="19"/>
  <c r="D920" i="19"/>
  <c r="C920" i="19"/>
  <c r="D919" i="19"/>
  <c r="C919" i="19"/>
  <c r="D918" i="19"/>
  <c r="C918" i="19"/>
  <c r="D917" i="19"/>
  <c r="C917" i="19"/>
  <c r="D916" i="19"/>
  <c r="C916" i="19"/>
  <c r="D915" i="19"/>
  <c r="C915" i="19"/>
  <c r="D914" i="19"/>
  <c r="C914" i="19"/>
  <c r="D913" i="19"/>
  <c r="C913" i="19"/>
  <c r="D912" i="19"/>
  <c r="C912" i="19"/>
  <c r="D911" i="19"/>
  <c r="C911" i="19"/>
  <c r="D910" i="19"/>
  <c r="C910" i="19"/>
  <c r="D909" i="19"/>
  <c r="C909" i="19"/>
  <c r="D908" i="19"/>
  <c r="C908" i="19"/>
  <c r="D907" i="19"/>
  <c r="C907" i="19"/>
  <c r="D906" i="19"/>
  <c r="C906" i="19"/>
  <c r="D905" i="19"/>
  <c r="C905" i="19"/>
  <c r="D904" i="19"/>
  <c r="C904" i="19"/>
  <c r="D903" i="19"/>
  <c r="C903" i="19"/>
  <c r="D902" i="19"/>
  <c r="C902" i="19"/>
  <c r="D901" i="19"/>
  <c r="C901" i="19"/>
  <c r="D900" i="19"/>
  <c r="C900" i="19"/>
  <c r="D899" i="19"/>
  <c r="C899" i="19"/>
  <c r="D898" i="19"/>
  <c r="C898" i="19"/>
  <c r="D897" i="19"/>
  <c r="C897" i="19"/>
  <c r="D896" i="19"/>
  <c r="C896" i="19"/>
  <c r="D895" i="19"/>
  <c r="C895" i="19"/>
  <c r="D894" i="19"/>
  <c r="C894" i="19"/>
  <c r="D893" i="19"/>
  <c r="C893" i="19"/>
  <c r="D892" i="19"/>
  <c r="C892" i="19"/>
  <c r="D891" i="19"/>
  <c r="C891" i="19"/>
  <c r="D890" i="19"/>
  <c r="C890" i="19"/>
  <c r="D889" i="19"/>
  <c r="C889" i="19"/>
  <c r="D888" i="19"/>
  <c r="C888" i="19"/>
  <c r="D887" i="19"/>
  <c r="C887" i="19"/>
  <c r="D886" i="19"/>
  <c r="C886" i="19"/>
  <c r="D885" i="19"/>
  <c r="C885" i="19"/>
  <c r="D884" i="19"/>
  <c r="C884" i="19"/>
  <c r="D883" i="19"/>
  <c r="C883" i="19"/>
  <c r="D882" i="19"/>
  <c r="C882" i="19"/>
  <c r="D881" i="19"/>
  <c r="C881" i="19"/>
  <c r="D880" i="19"/>
  <c r="C880" i="19"/>
  <c r="D879" i="19"/>
  <c r="C879" i="19"/>
  <c r="D878" i="19"/>
  <c r="C878" i="19"/>
  <c r="D877" i="19"/>
  <c r="C877" i="19"/>
  <c r="D876" i="19"/>
  <c r="C876" i="19"/>
  <c r="D875" i="19"/>
  <c r="C875" i="19"/>
  <c r="D874" i="19"/>
  <c r="C874" i="19"/>
  <c r="D873" i="19"/>
  <c r="C873" i="19"/>
  <c r="D872" i="19"/>
  <c r="C872" i="19"/>
  <c r="D871" i="19"/>
  <c r="C871" i="19"/>
  <c r="D870" i="19"/>
  <c r="C870" i="19"/>
  <c r="D869" i="19"/>
  <c r="C869" i="19"/>
  <c r="D868" i="19"/>
  <c r="C868" i="19"/>
  <c r="D867" i="19"/>
  <c r="C867" i="19"/>
  <c r="D866" i="19"/>
  <c r="C866" i="19"/>
  <c r="D865" i="19"/>
  <c r="C865" i="19"/>
  <c r="D864" i="19"/>
  <c r="C864" i="19"/>
  <c r="D863" i="19"/>
  <c r="C863" i="19"/>
  <c r="D862" i="19"/>
  <c r="C862" i="19"/>
  <c r="D861" i="19"/>
  <c r="C861" i="19"/>
  <c r="D860" i="19"/>
  <c r="C860" i="19"/>
  <c r="D859" i="19"/>
  <c r="C859" i="19"/>
  <c r="D858" i="19"/>
  <c r="C858" i="19"/>
  <c r="D857" i="19"/>
  <c r="C857" i="19"/>
  <c r="D856" i="19"/>
  <c r="C856" i="19"/>
  <c r="D855" i="19"/>
  <c r="C855" i="19"/>
  <c r="D854" i="19"/>
  <c r="C854" i="19"/>
  <c r="D853" i="19"/>
  <c r="C853" i="19"/>
  <c r="D852" i="19"/>
  <c r="C852" i="19"/>
  <c r="D851" i="19"/>
  <c r="C851" i="19"/>
  <c r="D850" i="19"/>
  <c r="C850" i="19"/>
  <c r="D849" i="19"/>
  <c r="C849" i="19"/>
  <c r="D848" i="19"/>
  <c r="C848" i="19"/>
  <c r="D847" i="19"/>
  <c r="C847" i="19"/>
  <c r="D846" i="19"/>
  <c r="C846" i="19"/>
  <c r="D845" i="19"/>
  <c r="C845" i="19"/>
  <c r="D844" i="19"/>
  <c r="C844" i="19"/>
  <c r="D843" i="19"/>
  <c r="C843" i="19"/>
  <c r="D842" i="19"/>
  <c r="C842" i="19"/>
  <c r="D841" i="19"/>
  <c r="C841" i="19"/>
  <c r="D840" i="19"/>
  <c r="C840" i="19"/>
  <c r="D839" i="19"/>
  <c r="C839" i="19"/>
  <c r="D838" i="19"/>
  <c r="C838" i="19"/>
  <c r="D837" i="19"/>
  <c r="C837" i="19"/>
  <c r="D836" i="19"/>
  <c r="C836" i="19"/>
  <c r="D835" i="19"/>
  <c r="C835" i="19"/>
  <c r="D834" i="19"/>
  <c r="C834" i="19"/>
  <c r="D833" i="19"/>
  <c r="C833" i="19"/>
  <c r="D832" i="19"/>
  <c r="C832" i="19"/>
  <c r="D831" i="19"/>
  <c r="C831" i="19"/>
  <c r="D830" i="19"/>
  <c r="C830" i="19"/>
  <c r="D829" i="19"/>
  <c r="C829" i="19"/>
  <c r="D828" i="19"/>
  <c r="C828" i="19"/>
  <c r="D827" i="19"/>
  <c r="C827" i="19"/>
  <c r="D826" i="19"/>
  <c r="C826" i="19"/>
  <c r="D825" i="19"/>
  <c r="C825" i="19"/>
  <c r="D824" i="19"/>
  <c r="C824" i="19"/>
  <c r="D823" i="19"/>
  <c r="C823" i="19"/>
  <c r="D822" i="19"/>
  <c r="C822" i="19"/>
  <c r="D821" i="19"/>
  <c r="C821" i="19"/>
  <c r="D820" i="19"/>
  <c r="C820" i="19"/>
  <c r="D819" i="19"/>
  <c r="C819" i="19"/>
  <c r="D818" i="19"/>
  <c r="C818" i="19"/>
  <c r="D817" i="19"/>
  <c r="C817" i="19"/>
  <c r="D816" i="19"/>
  <c r="C816" i="19"/>
  <c r="D815" i="19"/>
  <c r="C815" i="19"/>
  <c r="D814" i="19"/>
  <c r="C814" i="19"/>
  <c r="D813" i="19"/>
  <c r="C813" i="19"/>
  <c r="D812" i="19"/>
  <c r="C812" i="19"/>
  <c r="D811" i="19"/>
  <c r="C811" i="19"/>
  <c r="D810" i="19"/>
  <c r="C810" i="19"/>
  <c r="D809" i="19"/>
  <c r="C809" i="19"/>
  <c r="D808" i="19"/>
  <c r="C808" i="19"/>
  <c r="D807" i="19"/>
  <c r="C807" i="19"/>
  <c r="D806" i="19"/>
  <c r="C806" i="19"/>
  <c r="D805" i="19"/>
  <c r="C805" i="19"/>
  <c r="D804" i="19"/>
  <c r="C804" i="19"/>
  <c r="D803" i="19"/>
  <c r="C803" i="19"/>
  <c r="D802" i="19"/>
  <c r="C802" i="19"/>
  <c r="D801" i="19"/>
  <c r="C801" i="19"/>
  <c r="D800" i="19"/>
  <c r="C800" i="19"/>
  <c r="D799" i="19"/>
  <c r="C799" i="19"/>
  <c r="D798" i="19"/>
  <c r="C798" i="19"/>
  <c r="D797" i="19"/>
  <c r="C797" i="19"/>
  <c r="D796" i="19"/>
  <c r="C796" i="19"/>
  <c r="D795" i="19"/>
  <c r="C795" i="19"/>
  <c r="D794" i="19"/>
  <c r="C794" i="19"/>
  <c r="D793" i="19"/>
  <c r="C793" i="19"/>
  <c r="D792" i="19"/>
  <c r="C792" i="19"/>
  <c r="D791" i="19"/>
  <c r="C791" i="19"/>
  <c r="D790" i="19"/>
  <c r="C790" i="19"/>
  <c r="D789" i="19"/>
  <c r="C789" i="19"/>
  <c r="D788" i="19"/>
  <c r="C788" i="19"/>
  <c r="D787" i="19"/>
  <c r="C787" i="19"/>
  <c r="D786" i="19"/>
  <c r="C786" i="19"/>
  <c r="D785" i="19"/>
  <c r="C785" i="19"/>
  <c r="D784" i="19"/>
  <c r="C784" i="19"/>
  <c r="D783" i="19"/>
  <c r="C783" i="19"/>
  <c r="D782" i="19"/>
  <c r="C782" i="19"/>
  <c r="D781" i="19"/>
  <c r="C781" i="19"/>
  <c r="D780" i="19"/>
  <c r="C780" i="19"/>
  <c r="D779" i="19"/>
  <c r="C779" i="19"/>
  <c r="D778" i="19"/>
  <c r="C778" i="19"/>
  <c r="D777" i="19"/>
  <c r="C777" i="19"/>
  <c r="D776" i="19"/>
  <c r="C776" i="19"/>
  <c r="D775" i="19"/>
  <c r="C775" i="19"/>
  <c r="D774" i="19"/>
  <c r="C774" i="19"/>
  <c r="D773" i="19"/>
  <c r="C773" i="19"/>
  <c r="D772" i="19"/>
  <c r="C772" i="19"/>
  <c r="D771" i="19"/>
  <c r="C771" i="19"/>
  <c r="D770" i="19"/>
  <c r="C770" i="19"/>
  <c r="D769" i="19"/>
  <c r="C769" i="19"/>
  <c r="D768" i="19"/>
  <c r="C768" i="19"/>
  <c r="D767" i="19"/>
  <c r="C767" i="19"/>
  <c r="D766" i="19"/>
  <c r="C766" i="19"/>
  <c r="D765" i="19"/>
  <c r="C765" i="19"/>
  <c r="D764" i="19"/>
  <c r="C764" i="19"/>
  <c r="D763" i="19"/>
  <c r="C763" i="19"/>
  <c r="D762" i="19"/>
  <c r="C762" i="19"/>
  <c r="D761" i="19"/>
  <c r="C761" i="19"/>
  <c r="D760" i="19"/>
  <c r="C760" i="19"/>
  <c r="D759" i="19"/>
  <c r="C759" i="19"/>
  <c r="D758" i="19"/>
  <c r="C758" i="19"/>
  <c r="D757" i="19"/>
  <c r="C757" i="19"/>
  <c r="D756" i="19"/>
  <c r="C756" i="19"/>
  <c r="D755" i="19"/>
  <c r="C755" i="19"/>
  <c r="D754" i="19"/>
  <c r="C754" i="19"/>
  <c r="D753" i="19"/>
  <c r="C753" i="19"/>
  <c r="D752" i="19"/>
  <c r="C752" i="19"/>
  <c r="D751" i="19"/>
  <c r="C751" i="19"/>
  <c r="D750" i="19"/>
  <c r="C750" i="19"/>
  <c r="D749" i="19"/>
  <c r="C749" i="19"/>
  <c r="D748" i="19"/>
  <c r="C748" i="19"/>
  <c r="D747" i="19"/>
  <c r="C747" i="19"/>
  <c r="D746" i="19"/>
  <c r="C746" i="19"/>
  <c r="D745" i="19"/>
  <c r="C745" i="19"/>
  <c r="D744" i="19"/>
  <c r="C744" i="19"/>
  <c r="D743" i="19"/>
  <c r="C743" i="19"/>
  <c r="D742" i="19"/>
  <c r="C742" i="19"/>
  <c r="D741" i="19"/>
  <c r="C741" i="19"/>
  <c r="D740" i="19"/>
  <c r="C740" i="19"/>
  <c r="D739" i="19"/>
  <c r="C739" i="19"/>
  <c r="D738" i="19"/>
  <c r="C738" i="19"/>
  <c r="D737" i="19"/>
  <c r="C737" i="19"/>
  <c r="D736" i="19"/>
  <c r="C736" i="19"/>
  <c r="D735" i="19"/>
  <c r="C735" i="19"/>
  <c r="D734" i="19"/>
  <c r="C734" i="19"/>
  <c r="D733" i="19"/>
  <c r="C733" i="19"/>
  <c r="D732" i="19"/>
  <c r="C732" i="19"/>
  <c r="D731" i="19"/>
  <c r="C731" i="19"/>
  <c r="D730" i="19"/>
  <c r="C730" i="19"/>
  <c r="D729" i="19"/>
  <c r="C729" i="19"/>
  <c r="D728" i="19"/>
  <c r="C728" i="19"/>
  <c r="D727" i="19"/>
  <c r="C727" i="19"/>
  <c r="D726" i="19"/>
  <c r="C726" i="19"/>
  <c r="D725" i="19"/>
  <c r="C725" i="19"/>
  <c r="D724" i="19"/>
  <c r="C724" i="19"/>
  <c r="D723" i="19"/>
  <c r="C723" i="19"/>
  <c r="D722" i="19"/>
  <c r="C722" i="19"/>
  <c r="D721" i="19"/>
  <c r="C721" i="19"/>
  <c r="D720" i="19"/>
  <c r="C720" i="19"/>
  <c r="D719" i="19"/>
  <c r="C719" i="19"/>
  <c r="D718" i="19"/>
  <c r="C718" i="19"/>
  <c r="D717" i="19"/>
  <c r="C717" i="19"/>
  <c r="D716" i="19"/>
  <c r="C716" i="19"/>
  <c r="D715" i="19"/>
  <c r="C715" i="19"/>
  <c r="D714" i="19"/>
  <c r="C714" i="19"/>
  <c r="D713" i="19"/>
  <c r="C713" i="19"/>
  <c r="D712" i="19"/>
  <c r="C712" i="19"/>
  <c r="D711" i="19"/>
  <c r="C711" i="19"/>
  <c r="D710" i="19"/>
  <c r="C710" i="19"/>
  <c r="D709" i="19"/>
  <c r="C709" i="19"/>
  <c r="D708" i="19"/>
  <c r="C708" i="19"/>
  <c r="D707" i="19"/>
  <c r="C707" i="19"/>
  <c r="D706" i="19"/>
  <c r="C706" i="19"/>
  <c r="D705" i="19"/>
  <c r="C705" i="19"/>
  <c r="D704" i="19"/>
  <c r="C704" i="19"/>
  <c r="D703" i="19"/>
  <c r="C703" i="19"/>
  <c r="D702" i="19"/>
  <c r="C702" i="19"/>
  <c r="D701" i="19"/>
  <c r="C701" i="19"/>
  <c r="D700" i="19"/>
  <c r="C700" i="19"/>
  <c r="D699" i="19"/>
  <c r="C699" i="19"/>
  <c r="D698" i="19"/>
  <c r="C698" i="19"/>
  <c r="D697" i="19"/>
  <c r="C697" i="19"/>
  <c r="D696" i="19"/>
  <c r="C696" i="19"/>
  <c r="D695" i="19"/>
  <c r="C695" i="19"/>
  <c r="D694" i="19"/>
  <c r="C694" i="19"/>
  <c r="D693" i="19"/>
  <c r="C693" i="19"/>
  <c r="D692" i="19"/>
  <c r="C692" i="19"/>
  <c r="D691" i="19"/>
  <c r="C691" i="19"/>
  <c r="D690" i="19"/>
  <c r="C690" i="19"/>
  <c r="D689" i="19"/>
  <c r="C689" i="19"/>
  <c r="D688" i="19"/>
  <c r="C688" i="19"/>
  <c r="D687" i="19"/>
  <c r="C687" i="19"/>
  <c r="D686" i="19"/>
  <c r="C686" i="19"/>
  <c r="D685" i="19"/>
  <c r="C685" i="19"/>
  <c r="D684" i="19"/>
  <c r="C684" i="19"/>
  <c r="D683" i="19"/>
  <c r="C683" i="19"/>
  <c r="D682" i="19"/>
  <c r="C682" i="19"/>
  <c r="D681" i="19"/>
  <c r="C681" i="19"/>
  <c r="D680" i="19"/>
  <c r="C680" i="19"/>
  <c r="D679" i="19"/>
  <c r="C679" i="19"/>
  <c r="D678" i="19"/>
  <c r="C678" i="19"/>
  <c r="D677" i="19"/>
  <c r="C677" i="19"/>
  <c r="D676" i="19"/>
  <c r="C676" i="19"/>
  <c r="D675" i="19"/>
  <c r="C675" i="19"/>
  <c r="D674" i="19"/>
  <c r="C674" i="19"/>
  <c r="D673" i="19"/>
  <c r="C673" i="19"/>
  <c r="D672" i="19"/>
  <c r="C672" i="19"/>
  <c r="D671" i="19"/>
  <c r="C671" i="19"/>
  <c r="D670" i="19"/>
  <c r="C670" i="19"/>
  <c r="D669" i="19"/>
  <c r="C669" i="19"/>
  <c r="D668" i="19"/>
  <c r="C668" i="19"/>
  <c r="D667" i="19"/>
  <c r="C667" i="19"/>
  <c r="D666" i="19"/>
  <c r="C666" i="19"/>
  <c r="D665" i="19"/>
  <c r="C665" i="19"/>
  <c r="D664" i="19"/>
  <c r="C664" i="19"/>
  <c r="D663" i="19"/>
  <c r="C663" i="19"/>
  <c r="D662" i="19"/>
  <c r="C662" i="19"/>
  <c r="D661" i="19"/>
  <c r="C661" i="19"/>
  <c r="D660" i="19"/>
  <c r="C660" i="19"/>
  <c r="D659" i="19"/>
  <c r="C659" i="19"/>
  <c r="D658" i="19"/>
  <c r="C658" i="19"/>
  <c r="D657" i="19"/>
  <c r="C657" i="19"/>
  <c r="D656" i="19"/>
  <c r="C656" i="19"/>
  <c r="D655" i="19"/>
  <c r="C655" i="19"/>
  <c r="D654" i="19"/>
  <c r="C654" i="19"/>
  <c r="D653" i="19"/>
  <c r="C653" i="19"/>
  <c r="D652" i="19"/>
  <c r="C652" i="19"/>
  <c r="D651" i="19"/>
  <c r="C651" i="19"/>
  <c r="D650" i="19"/>
  <c r="C650" i="19"/>
  <c r="D649" i="19"/>
  <c r="C649" i="19"/>
  <c r="D648" i="19"/>
  <c r="C648" i="19"/>
  <c r="D647" i="19"/>
  <c r="C647" i="19"/>
  <c r="D646" i="19"/>
  <c r="C646" i="19"/>
  <c r="D645" i="19"/>
  <c r="C645" i="19"/>
  <c r="D644" i="19"/>
  <c r="C644" i="19"/>
  <c r="D643" i="19"/>
  <c r="C643" i="19"/>
  <c r="D642" i="19"/>
  <c r="C642" i="19"/>
  <c r="D641" i="19"/>
  <c r="C641" i="19"/>
  <c r="D640" i="19"/>
  <c r="C640" i="19"/>
  <c r="D639" i="19"/>
  <c r="C639" i="19"/>
  <c r="D638" i="19"/>
  <c r="C638" i="19"/>
  <c r="D637" i="19"/>
  <c r="C637" i="19"/>
  <c r="D636" i="19"/>
  <c r="C636" i="19"/>
  <c r="D635" i="19"/>
  <c r="C635" i="19"/>
  <c r="D634" i="19"/>
  <c r="C634" i="19"/>
  <c r="D633" i="19"/>
  <c r="C633" i="19"/>
  <c r="D632" i="19"/>
  <c r="C632" i="19"/>
  <c r="D631" i="19"/>
  <c r="C631" i="19"/>
  <c r="D630" i="19"/>
  <c r="C630" i="19"/>
  <c r="D629" i="19"/>
  <c r="C629" i="19"/>
  <c r="D628" i="19"/>
  <c r="C628" i="19"/>
  <c r="D627" i="19"/>
  <c r="C627" i="19"/>
  <c r="D626" i="19"/>
  <c r="C626" i="19"/>
  <c r="D625" i="19"/>
  <c r="C625" i="19"/>
  <c r="D624" i="19"/>
  <c r="C624" i="19"/>
  <c r="D623" i="19"/>
  <c r="C623" i="19"/>
  <c r="D622" i="19"/>
  <c r="C622" i="19"/>
  <c r="D621" i="19"/>
  <c r="C621" i="19"/>
  <c r="D620" i="19"/>
  <c r="C620" i="19"/>
  <c r="D619" i="19"/>
  <c r="C619" i="19"/>
  <c r="D618" i="19"/>
  <c r="C618" i="19"/>
  <c r="D617" i="19"/>
  <c r="C617" i="19"/>
  <c r="D616" i="19"/>
  <c r="C616" i="19"/>
  <c r="D615" i="19"/>
  <c r="C615" i="19"/>
  <c r="D614" i="19"/>
  <c r="C614" i="19"/>
  <c r="D613" i="19"/>
  <c r="C613" i="19"/>
  <c r="D612" i="19"/>
  <c r="C612" i="19"/>
  <c r="D611" i="19"/>
  <c r="C611" i="19"/>
  <c r="D610" i="19"/>
  <c r="C610" i="19"/>
  <c r="D609" i="19"/>
  <c r="C609" i="19"/>
  <c r="D608" i="19"/>
  <c r="C608" i="19"/>
  <c r="D607" i="19"/>
  <c r="C607" i="19"/>
  <c r="D606" i="19"/>
  <c r="C606" i="19"/>
  <c r="D605" i="19"/>
  <c r="C605" i="19"/>
  <c r="D604" i="19"/>
  <c r="C604" i="19"/>
  <c r="D603" i="19"/>
  <c r="C603" i="19"/>
  <c r="D602" i="19"/>
  <c r="C602" i="19"/>
  <c r="D601" i="19"/>
  <c r="C601" i="19"/>
  <c r="D600" i="19"/>
  <c r="C600" i="19"/>
  <c r="D599" i="19"/>
  <c r="C599" i="19"/>
  <c r="D598" i="19"/>
  <c r="C598" i="19"/>
  <c r="D597" i="19"/>
  <c r="C597" i="19"/>
  <c r="D596" i="19"/>
  <c r="C596" i="19"/>
  <c r="D595" i="19"/>
  <c r="C595" i="19"/>
  <c r="D594" i="19"/>
  <c r="C594" i="19"/>
  <c r="D593" i="19"/>
  <c r="C593" i="19"/>
  <c r="D592" i="19"/>
  <c r="C592" i="19"/>
  <c r="D591" i="19"/>
  <c r="C591" i="19"/>
  <c r="D590" i="19"/>
  <c r="C590" i="19"/>
  <c r="D589" i="19"/>
  <c r="C589" i="19"/>
  <c r="D588" i="19"/>
  <c r="C588" i="19"/>
  <c r="D587" i="19"/>
  <c r="C587" i="19"/>
  <c r="D586" i="19"/>
  <c r="C586" i="19"/>
  <c r="D585" i="19"/>
  <c r="C585" i="19"/>
  <c r="D584" i="19"/>
  <c r="C584" i="19"/>
  <c r="D583" i="19"/>
  <c r="C583" i="19"/>
  <c r="D582" i="19"/>
  <c r="C582" i="19"/>
  <c r="D581" i="19"/>
  <c r="C581" i="19"/>
  <c r="D580" i="19"/>
  <c r="C580" i="19"/>
  <c r="D579" i="19"/>
  <c r="C579" i="19"/>
  <c r="D578" i="19"/>
  <c r="C578" i="19"/>
  <c r="D577" i="19"/>
  <c r="C577" i="19"/>
  <c r="D576" i="19"/>
  <c r="C576" i="19"/>
  <c r="D575" i="19"/>
  <c r="C575" i="19"/>
  <c r="D574" i="19"/>
  <c r="C574" i="19"/>
  <c r="D573" i="19"/>
  <c r="C573" i="19"/>
  <c r="D572" i="19"/>
  <c r="C572" i="19"/>
  <c r="D571" i="19"/>
  <c r="C571" i="19"/>
  <c r="D570" i="19"/>
  <c r="C570" i="19"/>
  <c r="D569" i="19"/>
  <c r="C569" i="19"/>
  <c r="D568" i="19"/>
  <c r="C568" i="19"/>
  <c r="D567" i="19"/>
  <c r="C567" i="19"/>
  <c r="D566" i="19"/>
  <c r="C566" i="19"/>
  <c r="D565" i="19"/>
  <c r="C565" i="19"/>
  <c r="D564" i="19"/>
  <c r="C564" i="19"/>
  <c r="D563" i="19"/>
  <c r="C563" i="19"/>
  <c r="D562" i="19"/>
  <c r="C562" i="19"/>
  <c r="D561" i="19"/>
  <c r="C561" i="19"/>
  <c r="D560" i="19"/>
  <c r="C560" i="19"/>
  <c r="D559" i="19"/>
  <c r="C559" i="19"/>
  <c r="D558" i="19"/>
  <c r="C558" i="19"/>
  <c r="D557" i="19"/>
  <c r="C557" i="19"/>
  <c r="D556" i="19"/>
  <c r="C556" i="19"/>
  <c r="D555" i="19"/>
  <c r="C555" i="19"/>
  <c r="D554" i="19"/>
  <c r="C554" i="19"/>
  <c r="D553" i="19"/>
  <c r="C553" i="19"/>
  <c r="D552" i="19"/>
  <c r="C552" i="19"/>
  <c r="D551" i="19"/>
  <c r="C551" i="19"/>
  <c r="D550" i="19"/>
  <c r="C550" i="19"/>
  <c r="D549" i="19"/>
  <c r="C549" i="19"/>
  <c r="D548" i="19"/>
  <c r="C548" i="19"/>
  <c r="D547" i="19"/>
  <c r="C547" i="19"/>
  <c r="D546" i="19"/>
  <c r="C546" i="19"/>
  <c r="D545" i="19"/>
  <c r="C545" i="19"/>
  <c r="D544" i="19"/>
  <c r="C544" i="19"/>
  <c r="D543" i="19"/>
  <c r="C543" i="19"/>
  <c r="D542" i="19"/>
  <c r="C542" i="19"/>
  <c r="D541" i="19"/>
  <c r="C541" i="19"/>
  <c r="D540" i="19"/>
  <c r="C540" i="19"/>
  <c r="D539" i="19"/>
  <c r="C539" i="19"/>
  <c r="D538" i="19"/>
  <c r="C538" i="19"/>
  <c r="D537" i="19"/>
  <c r="C537" i="19"/>
  <c r="D536" i="19"/>
  <c r="C536" i="19"/>
  <c r="D535" i="19"/>
  <c r="C535" i="19"/>
  <c r="D534" i="19"/>
  <c r="C534" i="19"/>
  <c r="D533" i="19"/>
  <c r="C533" i="19"/>
  <c r="D532" i="19"/>
  <c r="C532" i="19"/>
  <c r="D531" i="19"/>
  <c r="C531" i="19"/>
  <c r="D530" i="19"/>
  <c r="C530" i="19"/>
  <c r="D529" i="19"/>
  <c r="C529" i="19"/>
  <c r="D528" i="19"/>
  <c r="C528" i="19"/>
  <c r="D527" i="19"/>
  <c r="C527" i="19"/>
  <c r="D526" i="19"/>
  <c r="C526" i="19"/>
  <c r="D525" i="19"/>
  <c r="C525" i="19"/>
  <c r="D524" i="19"/>
  <c r="C524" i="19"/>
  <c r="D523" i="19"/>
  <c r="C523" i="19"/>
  <c r="D522" i="19"/>
  <c r="C522" i="19"/>
  <c r="D521" i="19"/>
  <c r="C521" i="19"/>
  <c r="D520" i="19"/>
  <c r="C520" i="19"/>
  <c r="D519" i="19"/>
  <c r="C519" i="19"/>
  <c r="D518" i="19"/>
  <c r="C518" i="19"/>
  <c r="D517" i="19"/>
  <c r="C517" i="19"/>
  <c r="D516" i="19"/>
  <c r="C516" i="19"/>
  <c r="D515" i="19"/>
  <c r="C515" i="19"/>
  <c r="D514" i="19"/>
  <c r="C514" i="19"/>
  <c r="D513" i="19"/>
  <c r="C513" i="19"/>
  <c r="D512" i="19"/>
  <c r="C512" i="19"/>
  <c r="D511" i="19"/>
  <c r="C511" i="19"/>
  <c r="D510" i="19"/>
  <c r="C510" i="19"/>
  <c r="D509" i="19"/>
  <c r="C509" i="19"/>
  <c r="D508" i="19"/>
  <c r="C508" i="19"/>
  <c r="D507" i="19"/>
  <c r="C507" i="19"/>
  <c r="D506" i="19"/>
  <c r="C506" i="19"/>
  <c r="D505" i="19"/>
  <c r="C505" i="19"/>
  <c r="D504" i="19"/>
  <c r="C504" i="19"/>
  <c r="D503" i="19"/>
  <c r="C503" i="19"/>
  <c r="D502" i="19"/>
  <c r="C502" i="19"/>
  <c r="D501" i="19"/>
  <c r="C501" i="19"/>
  <c r="D500" i="19"/>
  <c r="C500" i="19"/>
  <c r="D499" i="19"/>
  <c r="C499" i="19"/>
  <c r="D498" i="19"/>
  <c r="C498" i="19"/>
  <c r="D497" i="19"/>
  <c r="C497" i="19"/>
  <c r="D496" i="19"/>
  <c r="C496" i="19"/>
  <c r="D495" i="19"/>
  <c r="C495" i="19"/>
  <c r="D494" i="19"/>
  <c r="C494" i="19"/>
  <c r="D493" i="19"/>
  <c r="C493" i="19"/>
  <c r="D492" i="19"/>
  <c r="C492" i="19"/>
  <c r="D491" i="19"/>
  <c r="C491" i="19"/>
  <c r="D490" i="19"/>
  <c r="C490" i="19"/>
  <c r="D489" i="19"/>
  <c r="C489" i="19"/>
  <c r="D488" i="19"/>
  <c r="C488" i="19"/>
  <c r="D487" i="19"/>
  <c r="C487" i="19"/>
  <c r="D486" i="19"/>
  <c r="C486" i="19"/>
  <c r="D485" i="19"/>
  <c r="C485" i="19"/>
  <c r="D484" i="19"/>
  <c r="C484" i="19"/>
  <c r="D483" i="19"/>
  <c r="C483" i="19"/>
  <c r="D482" i="19"/>
  <c r="C482" i="19"/>
  <c r="D481" i="19"/>
  <c r="C481" i="19"/>
  <c r="D480" i="19"/>
  <c r="C480" i="19"/>
  <c r="D479" i="19"/>
  <c r="C479" i="19"/>
  <c r="D478" i="19"/>
  <c r="C478" i="19"/>
  <c r="D477" i="19"/>
  <c r="C477" i="19"/>
  <c r="D476" i="19"/>
  <c r="C476" i="19"/>
  <c r="D475" i="19"/>
  <c r="C475" i="19"/>
  <c r="D474" i="19"/>
  <c r="C474" i="19"/>
  <c r="D473" i="19"/>
  <c r="C473" i="19"/>
  <c r="D472" i="19"/>
  <c r="C472" i="19"/>
  <c r="D471" i="19"/>
  <c r="C471" i="19"/>
  <c r="D470" i="19"/>
  <c r="C470" i="19"/>
  <c r="D469" i="19"/>
  <c r="C469" i="19"/>
  <c r="D468" i="19"/>
  <c r="C468" i="19"/>
  <c r="D467" i="19"/>
  <c r="C467" i="19"/>
  <c r="D466" i="19"/>
  <c r="C466" i="19"/>
  <c r="D465" i="19"/>
  <c r="C465" i="19"/>
  <c r="D464" i="19"/>
  <c r="C464" i="19"/>
  <c r="D463" i="19"/>
  <c r="C463" i="19"/>
  <c r="D462" i="19"/>
  <c r="C462" i="19"/>
  <c r="D461" i="19"/>
  <c r="C461" i="19"/>
  <c r="D460" i="19"/>
  <c r="C460" i="19"/>
  <c r="D459" i="19"/>
  <c r="C459" i="19"/>
  <c r="D458" i="19"/>
  <c r="C458" i="19"/>
  <c r="D457" i="19"/>
  <c r="C457" i="19"/>
  <c r="D456" i="19"/>
  <c r="C456" i="19"/>
  <c r="D455" i="19"/>
  <c r="C455" i="19"/>
  <c r="D454" i="19"/>
  <c r="C454" i="19"/>
  <c r="D453" i="19"/>
  <c r="C453" i="19"/>
  <c r="D452" i="19"/>
  <c r="C452" i="19"/>
  <c r="D451" i="19"/>
  <c r="C451" i="19"/>
  <c r="D450" i="19"/>
  <c r="C450" i="19"/>
  <c r="D449" i="19"/>
  <c r="C449" i="19"/>
  <c r="D448" i="19"/>
  <c r="C448" i="19"/>
  <c r="D447" i="19"/>
  <c r="C447" i="19"/>
  <c r="D446" i="19"/>
  <c r="C446" i="19"/>
  <c r="D445" i="19"/>
  <c r="C445" i="19"/>
  <c r="D444" i="19"/>
  <c r="C444" i="19"/>
  <c r="D443" i="19"/>
  <c r="C443" i="19"/>
  <c r="D442" i="19"/>
  <c r="C442" i="19"/>
  <c r="D441" i="19"/>
  <c r="C441" i="19"/>
  <c r="D440" i="19"/>
  <c r="C440" i="19"/>
  <c r="D439" i="19"/>
  <c r="C439" i="19"/>
  <c r="D438" i="19"/>
  <c r="C438" i="19"/>
  <c r="D437" i="19"/>
  <c r="C437" i="19"/>
  <c r="D436" i="19"/>
  <c r="C436" i="19"/>
  <c r="D435" i="19"/>
  <c r="C435" i="19"/>
  <c r="D434" i="19"/>
  <c r="C434" i="19"/>
  <c r="D433" i="19"/>
  <c r="C433" i="19"/>
  <c r="D432" i="19"/>
  <c r="C432" i="19"/>
  <c r="D431" i="19"/>
  <c r="C431" i="19"/>
  <c r="D430" i="19"/>
  <c r="C430" i="19"/>
  <c r="D429" i="19"/>
  <c r="C429" i="19"/>
  <c r="D428" i="19"/>
  <c r="C428" i="19"/>
  <c r="D427" i="19"/>
  <c r="C427" i="19"/>
  <c r="D426" i="19"/>
  <c r="C426" i="19"/>
  <c r="D425" i="19"/>
  <c r="C425" i="19"/>
  <c r="D424" i="19"/>
  <c r="C424" i="19"/>
  <c r="D423" i="19"/>
  <c r="C423" i="19"/>
  <c r="D422" i="19"/>
  <c r="C422" i="19"/>
  <c r="D421" i="19"/>
  <c r="C421" i="19"/>
  <c r="D420" i="19"/>
  <c r="C420" i="19"/>
  <c r="D419" i="19"/>
  <c r="C419" i="19"/>
  <c r="D418" i="19"/>
  <c r="C418" i="19"/>
  <c r="D417" i="19"/>
  <c r="C417" i="19"/>
  <c r="D416" i="19"/>
  <c r="C416" i="19"/>
  <c r="D415" i="19"/>
  <c r="C415" i="19"/>
  <c r="D414" i="19"/>
  <c r="C414" i="19"/>
  <c r="D413" i="19"/>
  <c r="C413" i="19"/>
  <c r="D412" i="19"/>
  <c r="C412" i="19"/>
  <c r="D411" i="19"/>
  <c r="C411" i="19"/>
  <c r="D410" i="19"/>
  <c r="C410" i="19"/>
  <c r="D409" i="19"/>
  <c r="C409" i="19"/>
  <c r="D408" i="19"/>
  <c r="C408" i="19"/>
  <c r="D407" i="19"/>
  <c r="C407" i="19"/>
  <c r="D406" i="19"/>
  <c r="C406" i="19"/>
  <c r="D405" i="19"/>
  <c r="C405" i="19"/>
  <c r="D404" i="19"/>
  <c r="C404" i="19"/>
  <c r="D403" i="19"/>
  <c r="C403" i="19"/>
  <c r="D402" i="19"/>
  <c r="C402" i="19"/>
  <c r="D401" i="19"/>
  <c r="C401" i="19"/>
  <c r="D400" i="19"/>
  <c r="C400" i="19"/>
  <c r="D399" i="19"/>
  <c r="C399" i="19"/>
  <c r="D398" i="19"/>
  <c r="C398" i="19"/>
  <c r="D397" i="19"/>
  <c r="C397" i="19"/>
  <c r="D396" i="19"/>
  <c r="C396" i="19"/>
  <c r="D395" i="19"/>
  <c r="C395" i="19"/>
  <c r="D394" i="19"/>
  <c r="C394" i="19"/>
  <c r="D393" i="19"/>
  <c r="C393" i="19"/>
  <c r="D392" i="19"/>
  <c r="C392" i="19"/>
  <c r="D391" i="19"/>
  <c r="C391" i="19"/>
  <c r="D390" i="19"/>
  <c r="C390" i="19"/>
  <c r="D389" i="19"/>
  <c r="C389" i="19"/>
  <c r="D388" i="19"/>
  <c r="C388" i="19"/>
  <c r="D387" i="19"/>
  <c r="C387" i="19"/>
  <c r="D386" i="19"/>
  <c r="C386" i="19"/>
  <c r="D385" i="19"/>
  <c r="C385" i="19"/>
  <c r="D384" i="19"/>
  <c r="C384" i="19"/>
  <c r="D383" i="19"/>
  <c r="C383" i="19"/>
  <c r="D382" i="19"/>
  <c r="C382" i="19"/>
  <c r="D381" i="19"/>
  <c r="C381" i="19"/>
  <c r="D380" i="19"/>
  <c r="C380" i="19"/>
  <c r="D379" i="19"/>
  <c r="C379" i="19"/>
  <c r="D378" i="19"/>
  <c r="C378" i="19"/>
  <c r="D377" i="19"/>
  <c r="C377" i="19"/>
  <c r="D376" i="19"/>
  <c r="C376" i="19"/>
  <c r="D375" i="19"/>
  <c r="C375" i="19"/>
  <c r="D374" i="19"/>
  <c r="C374" i="19"/>
  <c r="D373" i="19"/>
  <c r="C373" i="19"/>
  <c r="D372" i="19"/>
  <c r="C372" i="19"/>
  <c r="D371" i="19"/>
  <c r="C371" i="19"/>
  <c r="D370" i="19"/>
  <c r="C370" i="19"/>
  <c r="D369" i="19"/>
  <c r="C369" i="19"/>
  <c r="D368" i="19"/>
  <c r="C368" i="19"/>
  <c r="D367" i="19"/>
  <c r="C367" i="19"/>
  <c r="D366" i="19"/>
  <c r="C366" i="19"/>
  <c r="D365" i="19"/>
  <c r="C365" i="19"/>
  <c r="D364" i="19"/>
  <c r="C364" i="19"/>
  <c r="D363" i="19"/>
  <c r="C363" i="19"/>
  <c r="D362" i="19"/>
  <c r="C362" i="19"/>
  <c r="D361" i="19"/>
  <c r="C361" i="19"/>
  <c r="D360" i="19"/>
  <c r="C360" i="19"/>
  <c r="D359" i="19"/>
  <c r="C359" i="19"/>
  <c r="D358" i="19"/>
  <c r="C358" i="19"/>
  <c r="D357" i="19"/>
  <c r="C357" i="19"/>
  <c r="D356" i="19"/>
  <c r="C356" i="19"/>
  <c r="D355" i="19"/>
  <c r="C355" i="19"/>
  <c r="D354" i="19"/>
  <c r="C354" i="19"/>
  <c r="D353" i="19"/>
  <c r="C353" i="19"/>
  <c r="D352" i="19"/>
  <c r="C352" i="19"/>
  <c r="D351" i="19"/>
  <c r="C351" i="19"/>
  <c r="D350" i="19"/>
  <c r="C350" i="19"/>
  <c r="D349" i="19"/>
  <c r="C349" i="19"/>
  <c r="D348" i="19"/>
  <c r="C348" i="19"/>
  <c r="D347" i="19"/>
  <c r="C347" i="19"/>
  <c r="D346" i="19"/>
  <c r="C346" i="19"/>
  <c r="D345" i="19"/>
  <c r="C345" i="19"/>
  <c r="D344" i="19"/>
  <c r="C344" i="19"/>
  <c r="D343" i="19"/>
  <c r="C343" i="19"/>
  <c r="D342" i="19"/>
  <c r="C342" i="19"/>
  <c r="D341" i="19"/>
  <c r="C341" i="19"/>
  <c r="D340" i="19"/>
  <c r="C340" i="19"/>
  <c r="D339" i="19"/>
  <c r="C339" i="19"/>
  <c r="D338" i="19"/>
  <c r="C338" i="19"/>
  <c r="D337" i="19"/>
  <c r="C337" i="19"/>
  <c r="D336" i="19"/>
  <c r="C336" i="19"/>
  <c r="D335" i="19"/>
  <c r="C335" i="19"/>
  <c r="D334" i="19"/>
  <c r="C334" i="19"/>
  <c r="D333" i="19"/>
  <c r="C333" i="19"/>
  <c r="D332" i="19"/>
  <c r="C332" i="19"/>
  <c r="D331" i="19"/>
  <c r="C331" i="19"/>
  <c r="D330" i="19"/>
  <c r="C330" i="19"/>
  <c r="D329" i="19"/>
  <c r="C329" i="19"/>
  <c r="D328" i="19"/>
  <c r="C328" i="19"/>
  <c r="D327" i="19"/>
  <c r="C327" i="19"/>
  <c r="D326" i="19"/>
  <c r="C326" i="19"/>
  <c r="D325" i="19"/>
  <c r="C325" i="19"/>
  <c r="D324" i="19"/>
  <c r="C324" i="19"/>
  <c r="D323" i="19"/>
  <c r="C323" i="19"/>
  <c r="D322" i="19"/>
  <c r="C322" i="19"/>
  <c r="D321" i="19"/>
  <c r="C321" i="19"/>
  <c r="D320" i="19"/>
  <c r="C320" i="19"/>
  <c r="D319" i="19"/>
  <c r="C319" i="19"/>
  <c r="D318" i="19"/>
  <c r="C318" i="19"/>
  <c r="D317" i="19"/>
  <c r="C317" i="19"/>
  <c r="D316" i="19"/>
  <c r="C316" i="19"/>
  <c r="D315" i="19"/>
  <c r="C315" i="19"/>
  <c r="D314" i="19"/>
  <c r="C314" i="19"/>
  <c r="D313" i="19"/>
  <c r="C313" i="19"/>
  <c r="D312" i="19"/>
  <c r="C312" i="19"/>
  <c r="D311" i="19"/>
  <c r="C311" i="19"/>
  <c r="D310" i="19"/>
  <c r="C310" i="19"/>
  <c r="D309" i="19"/>
  <c r="C309" i="19"/>
  <c r="D308" i="19"/>
  <c r="C308" i="19"/>
  <c r="D307" i="19"/>
  <c r="C307" i="19"/>
  <c r="D306" i="19"/>
  <c r="C306" i="19"/>
  <c r="D305" i="19"/>
  <c r="C305" i="19"/>
  <c r="D304" i="19"/>
  <c r="C304" i="19"/>
  <c r="D303" i="19"/>
  <c r="C303" i="19"/>
  <c r="D302" i="19"/>
  <c r="C302" i="19"/>
  <c r="D301" i="19"/>
  <c r="C301" i="19"/>
  <c r="D300" i="19"/>
  <c r="C300" i="19"/>
  <c r="D299" i="19"/>
  <c r="C299" i="19"/>
  <c r="D298" i="19"/>
  <c r="C298" i="19"/>
  <c r="D297" i="19"/>
  <c r="C297" i="19"/>
  <c r="D296" i="19"/>
  <c r="C296" i="19"/>
  <c r="D295" i="19"/>
  <c r="C295" i="19"/>
  <c r="D294" i="19"/>
  <c r="C294" i="19"/>
  <c r="D293" i="19"/>
  <c r="C293" i="19"/>
  <c r="D292" i="19"/>
  <c r="C292" i="19"/>
  <c r="D291" i="19"/>
  <c r="C291" i="19"/>
  <c r="D290" i="19"/>
  <c r="C290" i="19"/>
  <c r="D289" i="19"/>
  <c r="C289" i="19"/>
  <c r="D288" i="19"/>
  <c r="C288" i="19"/>
  <c r="D287" i="19"/>
  <c r="C287" i="19"/>
  <c r="D286" i="19"/>
  <c r="C286" i="19"/>
  <c r="D285" i="19"/>
  <c r="C285" i="19"/>
  <c r="D284" i="19"/>
  <c r="C284" i="19"/>
  <c r="D283" i="19"/>
  <c r="C283" i="19"/>
  <c r="D282" i="19"/>
  <c r="C282" i="19"/>
  <c r="D281" i="19"/>
  <c r="C281" i="19"/>
  <c r="D280" i="19"/>
  <c r="C280" i="19"/>
  <c r="D279" i="19"/>
  <c r="C279" i="19"/>
  <c r="D278" i="19"/>
  <c r="C278" i="19"/>
  <c r="D277" i="19"/>
  <c r="C277" i="19"/>
  <c r="D276" i="19"/>
  <c r="C276" i="19"/>
  <c r="D275" i="19"/>
  <c r="C275" i="19"/>
  <c r="D274" i="19"/>
  <c r="C274" i="19"/>
  <c r="D273" i="19"/>
  <c r="C273" i="19"/>
  <c r="D272" i="19"/>
  <c r="C272" i="19"/>
  <c r="D271" i="19"/>
  <c r="C271" i="19"/>
  <c r="D270" i="19"/>
  <c r="C270" i="19"/>
  <c r="D269" i="19"/>
  <c r="C269" i="19"/>
  <c r="D268" i="19"/>
  <c r="C268" i="19"/>
  <c r="D267" i="19"/>
  <c r="C267" i="19"/>
  <c r="D266" i="19"/>
  <c r="C266" i="19"/>
  <c r="D265" i="19"/>
  <c r="C265" i="19"/>
  <c r="D264" i="19"/>
  <c r="C264" i="19"/>
  <c r="D263" i="19"/>
  <c r="C263" i="19"/>
  <c r="D262" i="19"/>
  <c r="C262" i="19"/>
  <c r="D261" i="19"/>
  <c r="C261" i="19"/>
  <c r="D260" i="19"/>
  <c r="C260" i="19"/>
  <c r="D259" i="19"/>
  <c r="C259" i="19"/>
  <c r="D258" i="19"/>
  <c r="C258" i="19"/>
  <c r="D257" i="19"/>
  <c r="C257" i="19"/>
  <c r="D256" i="19"/>
  <c r="C256" i="19"/>
  <c r="D255" i="19"/>
  <c r="C255" i="19"/>
  <c r="D254" i="19"/>
  <c r="C254" i="19"/>
  <c r="D253" i="19"/>
  <c r="C253" i="19"/>
  <c r="D252" i="19"/>
  <c r="C252" i="19"/>
  <c r="D251" i="19"/>
  <c r="C251" i="19"/>
  <c r="D250" i="19"/>
  <c r="C250" i="19"/>
  <c r="D249" i="19"/>
  <c r="C249" i="19"/>
  <c r="D248" i="19"/>
  <c r="C248" i="19"/>
  <c r="D247" i="19"/>
  <c r="C247" i="19"/>
  <c r="D246" i="19"/>
  <c r="C246" i="19"/>
  <c r="D245" i="19"/>
  <c r="C245" i="19"/>
  <c r="D244" i="19"/>
  <c r="C244" i="19"/>
  <c r="D243" i="19"/>
  <c r="C243" i="19"/>
  <c r="D242" i="19"/>
  <c r="C242" i="19"/>
  <c r="D241" i="19"/>
  <c r="C241" i="19"/>
  <c r="D240" i="19"/>
  <c r="C240" i="19"/>
  <c r="D239" i="19"/>
  <c r="C239" i="19"/>
  <c r="D238" i="19"/>
  <c r="C238" i="19"/>
  <c r="D237" i="19"/>
  <c r="C237" i="19"/>
  <c r="D236" i="19"/>
  <c r="C236" i="19"/>
  <c r="D235" i="19"/>
  <c r="C235" i="19"/>
  <c r="D234" i="19"/>
  <c r="C234" i="19"/>
  <c r="D233" i="19"/>
  <c r="C233" i="19"/>
  <c r="D232" i="19"/>
  <c r="C232" i="19"/>
  <c r="D231" i="19"/>
  <c r="C231" i="19"/>
  <c r="D230" i="19"/>
  <c r="C230" i="19"/>
  <c r="D229" i="19"/>
  <c r="C229" i="19"/>
  <c r="D228" i="19"/>
  <c r="C228" i="19"/>
  <c r="D227" i="19"/>
  <c r="C227" i="19"/>
  <c r="D226" i="19"/>
  <c r="C226" i="19"/>
  <c r="D225" i="19"/>
  <c r="C225" i="19"/>
  <c r="D224" i="19"/>
  <c r="C224" i="19"/>
  <c r="D223" i="19"/>
  <c r="C223" i="19"/>
  <c r="D222" i="19"/>
  <c r="C222" i="19"/>
  <c r="D221" i="19"/>
  <c r="C221" i="19"/>
  <c r="D220" i="19"/>
  <c r="C220" i="19"/>
  <c r="D219" i="19"/>
  <c r="C219" i="19"/>
  <c r="D218" i="19"/>
  <c r="C218" i="19"/>
  <c r="D217" i="19"/>
  <c r="C217" i="19"/>
  <c r="D216" i="19"/>
  <c r="C216" i="19"/>
  <c r="D215" i="19"/>
  <c r="C215" i="19"/>
  <c r="D214" i="19"/>
  <c r="C214" i="19"/>
  <c r="D213" i="19"/>
  <c r="C213" i="19"/>
  <c r="D212" i="19"/>
  <c r="C212" i="19"/>
  <c r="D211" i="19"/>
  <c r="C211" i="19"/>
  <c r="D210" i="19"/>
  <c r="C210" i="19"/>
  <c r="D209" i="19"/>
  <c r="C209" i="19"/>
  <c r="D208" i="19"/>
  <c r="C208" i="19"/>
  <c r="D207" i="19"/>
  <c r="C207" i="19"/>
  <c r="D206" i="19"/>
  <c r="C206" i="19"/>
  <c r="D205" i="19"/>
  <c r="C205" i="19"/>
  <c r="D204" i="19"/>
  <c r="C204" i="19"/>
  <c r="D203" i="19"/>
  <c r="C203" i="19"/>
  <c r="D202" i="19"/>
  <c r="C202" i="19"/>
  <c r="D201" i="19"/>
  <c r="C201" i="19"/>
  <c r="D200" i="19"/>
  <c r="C200" i="19"/>
  <c r="D199" i="19"/>
  <c r="C199" i="19"/>
  <c r="D198" i="19"/>
  <c r="C198" i="19"/>
  <c r="D197" i="19"/>
  <c r="C197" i="19"/>
  <c r="D196" i="19"/>
  <c r="C196" i="19"/>
  <c r="D195" i="19"/>
  <c r="C195" i="19"/>
  <c r="D194" i="19"/>
  <c r="C194" i="19"/>
  <c r="D193" i="19"/>
  <c r="C193" i="19"/>
  <c r="D192" i="19"/>
  <c r="C192" i="19"/>
  <c r="D191" i="19"/>
  <c r="C191" i="19"/>
  <c r="D190" i="19"/>
  <c r="C190" i="19"/>
  <c r="D189" i="19"/>
  <c r="C189" i="19"/>
  <c r="D188" i="19"/>
  <c r="C188" i="19"/>
  <c r="D187" i="19"/>
  <c r="C187" i="19"/>
  <c r="D186" i="19"/>
  <c r="C186" i="19"/>
  <c r="D185" i="19"/>
  <c r="C185" i="19"/>
  <c r="D184" i="19"/>
  <c r="C184" i="19"/>
  <c r="D183" i="19"/>
  <c r="C183" i="19"/>
  <c r="D182" i="19"/>
  <c r="C182" i="19"/>
  <c r="D181" i="19"/>
  <c r="C181" i="19"/>
  <c r="D180" i="19"/>
  <c r="C180" i="19"/>
  <c r="D179" i="19"/>
  <c r="C179" i="19"/>
  <c r="D178" i="19"/>
  <c r="C178" i="19"/>
  <c r="D177" i="19"/>
  <c r="C177" i="19"/>
  <c r="D176" i="19"/>
  <c r="C176" i="19"/>
  <c r="D175" i="19"/>
  <c r="C175" i="19"/>
  <c r="D174" i="19"/>
  <c r="C174" i="19"/>
  <c r="D173" i="19"/>
  <c r="C173" i="19"/>
  <c r="D172" i="19"/>
  <c r="C172" i="19"/>
  <c r="D171" i="19"/>
  <c r="C171" i="19"/>
  <c r="D170" i="19"/>
  <c r="C170" i="19"/>
  <c r="D169" i="19"/>
  <c r="C169" i="19"/>
  <c r="D168" i="19"/>
  <c r="C168" i="19"/>
  <c r="D167" i="19"/>
  <c r="C167" i="19"/>
  <c r="D166" i="19"/>
  <c r="C166" i="19"/>
  <c r="D165" i="19"/>
  <c r="C165" i="19"/>
  <c r="D164" i="19"/>
  <c r="C164" i="19"/>
  <c r="D163" i="19"/>
  <c r="C163" i="19"/>
  <c r="D162" i="19"/>
  <c r="C162" i="19"/>
  <c r="D161" i="19"/>
  <c r="C161" i="19"/>
  <c r="D160" i="19"/>
  <c r="C160" i="19"/>
  <c r="D159" i="19"/>
  <c r="C159" i="19"/>
  <c r="D158" i="19"/>
  <c r="C158" i="19"/>
  <c r="D157" i="19"/>
  <c r="C157" i="19"/>
  <c r="D156" i="19"/>
  <c r="C156" i="19"/>
  <c r="D155" i="19"/>
  <c r="C155" i="19"/>
  <c r="D154" i="19"/>
  <c r="C154" i="19"/>
  <c r="D153" i="19"/>
  <c r="C153" i="19"/>
  <c r="D152" i="19"/>
  <c r="C152" i="19"/>
  <c r="D151" i="19"/>
  <c r="C151" i="19"/>
  <c r="D150" i="19"/>
  <c r="C150" i="19"/>
  <c r="D149" i="19"/>
  <c r="C149" i="19"/>
  <c r="D148" i="19"/>
  <c r="C148" i="19"/>
  <c r="D147" i="19"/>
  <c r="C147" i="19"/>
  <c r="D146" i="19"/>
  <c r="C146" i="19"/>
  <c r="D145" i="19"/>
  <c r="C145" i="19"/>
  <c r="D144" i="19"/>
  <c r="C144" i="19"/>
  <c r="D143" i="19"/>
  <c r="C143" i="19"/>
  <c r="D142" i="19"/>
  <c r="C142" i="19"/>
  <c r="D141" i="19"/>
  <c r="C141" i="19"/>
  <c r="D140" i="19"/>
  <c r="C140" i="19"/>
  <c r="D139" i="19"/>
  <c r="C139" i="19"/>
  <c r="D138" i="19"/>
  <c r="C138" i="19"/>
  <c r="D137" i="19"/>
  <c r="C137" i="19"/>
  <c r="D136" i="19"/>
  <c r="C136" i="19"/>
  <c r="D135" i="19"/>
  <c r="C135" i="19"/>
  <c r="D134" i="19"/>
  <c r="C134" i="19"/>
  <c r="D133" i="19"/>
  <c r="C133" i="19"/>
  <c r="D132" i="19"/>
  <c r="C132" i="19"/>
  <c r="D131" i="19"/>
  <c r="C131" i="19"/>
  <c r="D130" i="19"/>
  <c r="C130" i="19"/>
  <c r="D129" i="19"/>
  <c r="C129" i="19"/>
  <c r="D128" i="19"/>
  <c r="C128" i="19"/>
  <c r="D127" i="19"/>
  <c r="C127" i="19"/>
  <c r="D126" i="19"/>
  <c r="C126" i="19"/>
  <c r="D125" i="19"/>
  <c r="C125" i="19"/>
  <c r="D124" i="19"/>
  <c r="C124" i="19"/>
  <c r="D123" i="19"/>
  <c r="C123" i="19"/>
  <c r="D122" i="19"/>
  <c r="C122" i="19"/>
  <c r="D121" i="19"/>
  <c r="C121" i="19"/>
  <c r="D120" i="19"/>
  <c r="C120" i="19"/>
  <c r="D119" i="19"/>
  <c r="C119" i="19"/>
  <c r="D118" i="19"/>
  <c r="C118" i="19"/>
  <c r="D117" i="19"/>
  <c r="C117" i="19"/>
  <c r="D116" i="19"/>
  <c r="C116" i="19"/>
  <c r="D115" i="19"/>
  <c r="C115" i="19"/>
  <c r="D114" i="19"/>
  <c r="C114" i="19"/>
  <c r="D113" i="19"/>
  <c r="C113" i="19"/>
  <c r="D112" i="19"/>
  <c r="C112" i="19"/>
  <c r="D111" i="19"/>
  <c r="C111" i="19"/>
  <c r="D110" i="19"/>
  <c r="C110" i="19"/>
  <c r="D109" i="19"/>
  <c r="C109" i="19"/>
  <c r="D108" i="19"/>
  <c r="C108" i="19"/>
  <c r="D107" i="19"/>
  <c r="C107" i="19"/>
  <c r="D106" i="19"/>
  <c r="C106" i="19"/>
  <c r="D105" i="19"/>
  <c r="C105" i="19"/>
  <c r="D104" i="19"/>
  <c r="C104" i="19"/>
  <c r="D103" i="19"/>
  <c r="C103" i="19"/>
  <c r="D102" i="19"/>
  <c r="C102" i="19"/>
  <c r="D101" i="19"/>
  <c r="C101" i="19"/>
  <c r="D100" i="19"/>
  <c r="C100" i="19"/>
  <c r="D99" i="19"/>
  <c r="C99" i="19"/>
  <c r="D98" i="19"/>
  <c r="C98" i="19"/>
  <c r="D97" i="19"/>
  <c r="C97" i="19"/>
  <c r="D96" i="19"/>
  <c r="C96" i="19"/>
  <c r="D95" i="19"/>
  <c r="C95" i="19"/>
  <c r="D94" i="19"/>
  <c r="C94" i="19"/>
  <c r="D93" i="19"/>
  <c r="C93" i="19"/>
  <c r="D92" i="19"/>
  <c r="C92" i="19"/>
  <c r="D91" i="19"/>
  <c r="C91" i="19"/>
  <c r="D90" i="19"/>
  <c r="C90" i="19"/>
  <c r="D89" i="19"/>
  <c r="C89" i="19"/>
  <c r="D88" i="19"/>
  <c r="C88" i="19"/>
  <c r="D87" i="19"/>
  <c r="C87" i="19"/>
  <c r="D86" i="19"/>
  <c r="C86" i="19"/>
  <c r="D85" i="19"/>
  <c r="C85" i="19"/>
  <c r="D84" i="19"/>
  <c r="C84" i="19"/>
  <c r="D83" i="19"/>
  <c r="C83" i="19"/>
  <c r="D82" i="19"/>
  <c r="C82" i="19"/>
  <c r="D81" i="19"/>
  <c r="C81" i="19"/>
  <c r="D80" i="19"/>
  <c r="C80" i="19"/>
  <c r="D79" i="19"/>
  <c r="C79" i="19"/>
  <c r="D78" i="19"/>
  <c r="C78" i="19"/>
  <c r="D77" i="19"/>
  <c r="C77" i="19"/>
  <c r="D76" i="19"/>
  <c r="C76" i="19"/>
  <c r="D75" i="19"/>
  <c r="C75" i="19"/>
  <c r="D74" i="19"/>
  <c r="C74" i="19"/>
  <c r="D73" i="19"/>
  <c r="C73" i="19"/>
  <c r="D72" i="19"/>
  <c r="C72" i="19"/>
  <c r="D71" i="19"/>
  <c r="C71" i="19"/>
  <c r="D70" i="19"/>
  <c r="C70" i="19"/>
  <c r="D69" i="19"/>
  <c r="C69" i="19"/>
  <c r="D68" i="19"/>
  <c r="C68" i="19"/>
  <c r="D67" i="19"/>
  <c r="C67" i="19"/>
  <c r="D66" i="19"/>
  <c r="C66" i="19"/>
  <c r="D65" i="19"/>
  <c r="C65" i="19"/>
  <c r="D64" i="19"/>
  <c r="C64" i="19"/>
  <c r="D63" i="19"/>
  <c r="C63" i="19"/>
  <c r="D62" i="19"/>
  <c r="C62" i="19"/>
  <c r="D61" i="19"/>
  <c r="C61" i="19"/>
  <c r="D60" i="19"/>
  <c r="C60" i="19"/>
  <c r="D59" i="19"/>
  <c r="C59" i="19"/>
  <c r="D58" i="19"/>
  <c r="C58" i="19"/>
  <c r="D57" i="19"/>
  <c r="C57" i="19"/>
  <c r="D56" i="19"/>
  <c r="C56" i="19"/>
  <c r="D55" i="19"/>
  <c r="C55" i="19"/>
  <c r="D54" i="19"/>
  <c r="C54" i="19"/>
  <c r="D53" i="19"/>
  <c r="C53" i="19"/>
  <c r="D52" i="19"/>
  <c r="C52" i="19"/>
  <c r="D51" i="19"/>
  <c r="C51" i="19"/>
  <c r="D50" i="19"/>
  <c r="C50" i="19"/>
  <c r="D49" i="19"/>
  <c r="C49" i="19"/>
  <c r="D48" i="19"/>
  <c r="C48" i="19"/>
  <c r="D47" i="19"/>
  <c r="C47" i="19"/>
  <c r="D46" i="19"/>
  <c r="C46" i="19"/>
  <c r="D45" i="19"/>
  <c r="C45" i="19"/>
  <c r="D44" i="19"/>
  <c r="C44" i="19"/>
  <c r="D43" i="19"/>
  <c r="C43" i="19"/>
  <c r="D42" i="19"/>
  <c r="C42" i="19"/>
  <c r="D41" i="19"/>
  <c r="C41" i="19"/>
  <c r="D40" i="19"/>
  <c r="C40" i="19"/>
  <c r="D39" i="19"/>
  <c r="C39" i="19"/>
  <c r="D38" i="19"/>
  <c r="C38" i="19"/>
  <c r="D37" i="19"/>
  <c r="C37" i="19"/>
  <c r="D36" i="19"/>
  <c r="C36" i="19"/>
  <c r="D35" i="19"/>
  <c r="C35" i="19"/>
  <c r="D34" i="19"/>
  <c r="C34" i="19"/>
  <c r="D33" i="19"/>
  <c r="C33" i="19"/>
  <c r="D32" i="19"/>
  <c r="C32" i="19"/>
  <c r="D31" i="19"/>
  <c r="C31" i="19"/>
  <c r="D30" i="19"/>
  <c r="C30" i="19"/>
  <c r="D29" i="19"/>
  <c r="C29" i="19"/>
  <c r="D28" i="19"/>
  <c r="C28" i="19"/>
  <c r="D27" i="19"/>
  <c r="C27" i="19"/>
  <c r="D26" i="19"/>
  <c r="C26" i="19"/>
  <c r="D25" i="19"/>
  <c r="C25" i="19"/>
  <c r="D24" i="19"/>
  <c r="C24" i="19"/>
  <c r="D23" i="19"/>
  <c r="C23" i="19"/>
  <c r="D22" i="19"/>
  <c r="C22" i="19"/>
  <c r="D21" i="19"/>
  <c r="C21" i="19"/>
  <c r="D20" i="19"/>
  <c r="C20" i="19"/>
  <c r="D19" i="19"/>
  <c r="C19" i="19"/>
  <c r="D18" i="19"/>
  <c r="C18" i="19"/>
  <c r="D17" i="19"/>
  <c r="C17" i="19"/>
  <c r="D16" i="19"/>
  <c r="C16" i="19"/>
  <c r="D15" i="19"/>
  <c r="C15" i="19"/>
  <c r="D14" i="19"/>
  <c r="C14" i="19"/>
  <c r="D13" i="19"/>
  <c r="C13" i="19"/>
  <c r="D12" i="19"/>
  <c r="C12" i="19"/>
  <c r="D11" i="19"/>
  <c r="C11" i="19"/>
  <c r="D10" i="19"/>
  <c r="C10" i="19"/>
  <c r="D9" i="19"/>
  <c r="C9" i="19"/>
  <c r="D8" i="19"/>
  <c r="C8" i="19"/>
  <c r="D7" i="19"/>
  <c r="C7" i="19"/>
  <c r="D6" i="19"/>
  <c r="C6" i="19"/>
  <c r="D5" i="19"/>
  <c r="C5" i="19"/>
  <c r="D4" i="19"/>
  <c r="C4" i="19"/>
  <c r="D3" i="19"/>
  <c r="C3" i="19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P30" i="7"/>
  <c r="O30" i="7"/>
  <c r="N30" i="7"/>
  <c r="M30" i="7"/>
  <c r="L30" i="7"/>
  <c r="K30" i="7"/>
  <c r="J30" i="7"/>
  <c r="I30" i="7"/>
  <c r="H30" i="7"/>
  <c r="G30" i="7"/>
  <c r="E30" i="7"/>
  <c r="P29" i="7"/>
  <c r="O29" i="7"/>
  <c r="N29" i="7"/>
  <c r="M29" i="7"/>
  <c r="L29" i="7"/>
  <c r="K29" i="7"/>
  <c r="J29" i="7"/>
  <c r="I29" i="7"/>
  <c r="H29" i="7"/>
  <c r="G29" i="7"/>
  <c r="E29" i="7"/>
  <c r="P28" i="7"/>
  <c r="O28" i="7"/>
  <c r="N28" i="7"/>
  <c r="M28" i="7"/>
  <c r="L28" i="7"/>
  <c r="K28" i="7"/>
  <c r="J28" i="7"/>
  <c r="I28" i="7"/>
  <c r="H28" i="7"/>
  <c r="G28" i="7"/>
  <c r="E28" i="7"/>
  <c r="P27" i="7"/>
  <c r="O27" i="7"/>
  <c r="N27" i="7"/>
  <c r="M27" i="7"/>
  <c r="L27" i="7"/>
  <c r="K27" i="7"/>
  <c r="J27" i="7"/>
  <c r="I27" i="7"/>
  <c r="H27" i="7"/>
  <c r="G27" i="7"/>
  <c r="E27" i="7"/>
  <c r="P26" i="7"/>
  <c r="O26" i="7"/>
  <c r="N26" i="7"/>
  <c r="M26" i="7"/>
  <c r="L26" i="7"/>
  <c r="K26" i="7"/>
  <c r="J26" i="7"/>
  <c r="I26" i="7"/>
  <c r="H26" i="7"/>
  <c r="G26" i="7"/>
  <c r="E26" i="7"/>
  <c r="P25" i="7"/>
  <c r="O25" i="7"/>
  <c r="N25" i="7"/>
  <c r="M25" i="7"/>
  <c r="L25" i="7"/>
  <c r="K25" i="7"/>
  <c r="J25" i="7"/>
  <c r="I25" i="7"/>
  <c r="H25" i="7"/>
  <c r="G25" i="7"/>
  <c r="E25" i="7"/>
  <c r="P24" i="7"/>
  <c r="O24" i="7"/>
  <c r="N24" i="7"/>
  <c r="M24" i="7"/>
  <c r="L24" i="7"/>
  <c r="K24" i="7"/>
  <c r="J24" i="7"/>
  <c r="I24" i="7"/>
  <c r="H24" i="7"/>
  <c r="G24" i="7"/>
  <c r="E24" i="7"/>
  <c r="P23" i="7"/>
  <c r="O23" i="7"/>
  <c r="N23" i="7"/>
  <c r="M23" i="7"/>
  <c r="L23" i="7"/>
  <c r="K23" i="7"/>
  <c r="J23" i="7"/>
  <c r="I23" i="7"/>
  <c r="H23" i="7"/>
  <c r="G23" i="7"/>
  <c r="E23" i="7"/>
  <c r="P22" i="7"/>
  <c r="O22" i="7"/>
  <c r="N22" i="7"/>
  <c r="M22" i="7"/>
  <c r="L22" i="7"/>
  <c r="K22" i="7"/>
  <c r="J22" i="7"/>
  <c r="I22" i="7"/>
  <c r="H22" i="7"/>
  <c r="G22" i="7"/>
  <c r="E22" i="7"/>
  <c r="P21" i="7"/>
  <c r="O21" i="7"/>
  <c r="N21" i="7"/>
  <c r="M21" i="7"/>
  <c r="L21" i="7"/>
  <c r="K21" i="7"/>
  <c r="J21" i="7"/>
  <c r="I21" i="7"/>
  <c r="H21" i="7"/>
  <c r="G21" i="7"/>
  <c r="E21" i="7"/>
  <c r="P20" i="7"/>
  <c r="O20" i="7"/>
  <c r="N20" i="7"/>
  <c r="M20" i="7"/>
  <c r="L20" i="7"/>
  <c r="K20" i="7"/>
  <c r="J20" i="7"/>
  <c r="I20" i="7"/>
  <c r="H20" i="7"/>
  <c r="G20" i="7"/>
  <c r="E20" i="7"/>
  <c r="P19" i="7"/>
  <c r="O19" i="7"/>
  <c r="N19" i="7"/>
  <c r="M19" i="7"/>
  <c r="L19" i="7"/>
  <c r="K19" i="7"/>
  <c r="J19" i="7"/>
  <c r="I19" i="7"/>
  <c r="H19" i="7"/>
  <c r="G19" i="7"/>
  <c r="E19" i="7"/>
  <c r="P18" i="7"/>
  <c r="O18" i="7"/>
  <c r="N18" i="7"/>
  <c r="M18" i="7"/>
  <c r="L18" i="7"/>
  <c r="K18" i="7"/>
  <c r="J18" i="7"/>
  <c r="I18" i="7"/>
  <c r="H18" i="7"/>
  <c r="G18" i="7"/>
  <c r="E18" i="7"/>
  <c r="P17" i="7"/>
  <c r="O17" i="7"/>
  <c r="N17" i="7"/>
  <c r="M17" i="7"/>
  <c r="L17" i="7"/>
  <c r="K17" i="7"/>
  <c r="J17" i="7"/>
  <c r="I17" i="7"/>
  <c r="H17" i="7"/>
  <c r="G17" i="7"/>
  <c r="E17" i="7"/>
  <c r="P16" i="7"/>
  <c r="O16" i="7"/>
  <c r="N16" i="7"/>
  <c r="M16" i="7"/>
  <c r="L16" i="7"/>
  <c r="K16" i="7"/>
  <c r="J16" i="7"/>
  <c r="I16" i="7"/>
  <c r="H16" i="7"/>
  <c r="G16" i="7"/>
  <c r="E16" i="7"/>
  <c r="P15" i="7"/>
  <c r="O15" i="7"/>
  <c r="N15" i="7"/>
  <c r="M15" i="7"/>
  <c r="L15" i="7"/>
  <c r="K15" i="7"/>
  <c r="J15" i="7"/>
  <c r="I15" i="7"/>
  <c r="H15" i="7"/>
  <c r="G15" i="7"/>
  <c r="E15" i="7"/>
  <c r="P14" i="7"/>
  <c r="O14" i="7"/>
  <c r="N14" i="7"/>
  <c r="M14" i="7"/>
  <c r="L14" i="7"/>
  <c r="K14" i="7"/>
  <c r="J14" i="7"/>
  <c r="I14" i="7"/>
  <c r="H14" i="7"/>
  <c r="G14" i="7"/>
  <c r="E14" i="7"/>
  <c r="P13" i="7"/>
  <c r="O13" i="7"/>
  <c r="N13" i="7"/>
  <c r="M13" i="7"/>
  <c r="L13" i="7"/>
  <c r="K13" i="7"/>
  <c r="J13" i="7"/>
  <c r="I13" i="7"/>
  <c r="H13" i="7"/>
  <c r="G13" i="7"/>
  <c r="E13" i="7"/>
  <c r="P12" i="7"/>
  <c r="O12" i="7"/>
  <c r="N12" i="7"/>
  <c r="M12" i="7"/>
  <c r="L12" i="7"/>
  <c r="K12" i="7"/>
  <c r="J12" i="7"/>
  <c r="I12" i="7"/>
  <c r="H12" i="7"/>
  <c r="G12" i="7"/>
  <c r="E12" i="7"/>
  <c r="P11" i="7"/>
  <c r="O11" i="7"/>
  <c r="N11" i="7"/>
  <c r="M11" i="7"/>
  <c r="L11" i="7"/>
  <c r="K11" i="7"/>
  <c r="J11" i="7"/>
  <c r="I11" i="7"/>
  <c r="H11" i="7"/>
  <c r="G11" i="7"/>
  <c r="E11" i="7"/>
  <c r="P10" i="7"/>
  <c r="O10" i="7"/>
  <c r="N10" i="7"/>
  <c r="M10" i="7"/>
  <c r="L10" i="7"/>
  <c r="K10" i="7"/>
  <c r="J10" i="7"/>
  <c r="I10" i="7"/>
  <c r="H10" i="7"/>
  <c r="G10" i="7"/>
  <c r="E10" i="7"/>
  <c r="P30" i="15"/>
  <c r="O30" i="15"/>
  <c r="N30" i="15"/>
  <c r="M30" i="15"/>
  <c r="L30" i="15"/>
  <c r="K30" i="15"/>
  <c r="J30" i="15"/>
  <c r="I30" i="15"/>
  <c r="H30" i="15"/>
  <c r="G30" i="15"/>
  <c r="E30" i="15"/>
  <c r="P29" i="15"/>
  <c r="O29" i="15"/>
  <c r="N29" i="15"/>
  <c r="M29" i="15"/>
  <c r="L29" i="15"/>
  <c r="K29" i="15"/>
  <c r="J29" i="15"/>
  <c r="I29" i="15"/>
  <c r="H29" i="15"/>
  <c r="G29" i="15"/>
  <c r="E29" i="15"/>
  <c r="P28" i="15"/>
  <c r="O28" i="15"/>
  <c r="N28" i="15"/>
  <c r="M28" i="15"/>
  <c r="L28" i="15"/>
  <c r="K28" i="15"/>
  <c r="J28" i="15"/>
  <c r="I28" i="15"/>
  <c r="H28" i="15"/>
  <c r="G28" i="15"/>
  <c r="E28" i="15"/>
  <c r="P27" i="15"/>
  <c r="O27" i="15"/>
  <c r="N27" i="15"/>
  <c r="M27" i="15"/>
  <c r="L27" i="15"/>
  <c r="K27" i="15"/>
  <c r="J27" i="15"/>
  <c r="I27" i="15"/>
  <c r="H27" i="15"/>
  <c r="G27" i="15"/>
  <c r="E27" i="15"/>
  <c r="P26" i="15"/>
  <c r="O26" i="15"/>
  <c r="N26" i="15"/>
  <c r="M26" i="15"/>
  <c r="L26" i="15"/>
  <c r="K26" i="15"/>
  <c r="J26" i="15"/>
  <c r="I26" i="15"/>
  <c r="H26" i="15"/>
  <c r="G26" i="15"/>
  <c r="E26" i="15"/>
  <c r="P25" i="15"/>
  <c r="O25" i="15"/>
  <c r="N25" i="15"/>
  <c r="M25" i="15"/>
  <c r="L25" i="15"/>
  <c r="K25" i="15"/>
  <c r="J25" i="15"/>
  <c r="I25" i="15"/>
  <c r="H25" i="15"/>
  <c r="G25" i="15"/>
  <c r="E25" i="15"/>
  <c r="P24" i="15"/>
  <c r="O24" i="15"/>
  <c r="N24" i="15"/>
  <c r="M24" i="15"/>
  <c r="L24" i="15"/>
  <c r="K24" i="15"/>
  <c r="J24" i="15"/>
  <c r="I24" i="15"/>
  <c r="H24" i="15"/>
  <c r="G24" i="15"/>
  <c r="E24" i="15"/>
  <c r="P23" i="15"/>
  <c r="O23" i="15"/>
  <c r="N23" i="15"/>
  <c r="M23" i="15"/>
  <c r="L23" i="15"/>
  <c r="K23" i="15"/>
  <c r="J23" i="15"/>
  <c r="I23" i="15"/>
  <c r="H23" i="15"/>
  <c r="G23" i="15"/>
  <c r="E23" i="15"/>
  <c r="P22" i="15"/>
  <c r="O22" i="15"/>
  <c r="N22" i="15"/>
  <c r="M22" i="15"/>
  <c r="L22" i="15"/>
  <c r="K22" i="15"/>
  <c r="J22" i="15"/>
  <c r="I22" i="15"/>
  <c r="H22" i="15"/>
  <c r="G22" i="15"/>
  <c r="E22" i="15"/>
  <c r="P21" i="15"/>
  <c r="O21" i="15"/>
  <c r="N21" i="15"/>
  <c r="M21" i="15"/>
  <c r="L21" i="15"/>
  <c r="K21" i="15"/>
  <c r="J21" i="15"/>
  <c r="I21" i="15"/>
  <c r="H21" i="15"/>
  <c r="G21" i="15"/>
  <c r="E21" i="15"/>
  <c r="P20" i="15"/>
  <c r="O20" i="15"/>
  <c r="N20" i="15"/>
  <c r="M20" i="15"/>
  <c r="L20" i="15"/>
  <c r="K20" i="15"/>
  <c r="J20" i="15"/>
  <c r="I20" i="15"/>
  <c r="H20" i="15"/>
  <c r="G20" i="15"/>
  <c r="E20" i="15"/>
  <c r="P19" i="15"/>
  <c r="O19" i="15"/>
  <c r="N19" i="15"/>
  <c r="M19" i="15"/>
  <c r="L19" i="15"/>
  <c r="K19" i="15"/>
  <c r="J19" i="15"/>
  <c r="I19" i="15"/>
  <c r="H19" i="15"/>
  <c r="G19" i="15"/>
  <c r="E19" i="15"/>
  <c r="P18" i="15"/>
  <c r="O18" i="15"/>
  <c r="N18" i="15"/>
  <c r="M18" i="15"/>
  <c r="L18" i="15"/>
  <c r="K18" i="15"/>
  <c r="J18" i="15"/>
  <c r="I18" i="15"/>
  <c r="H18" i="15"/>
  <c r="G18" i="15"/>
  <c r="E18" i="15"/>
  <c r="P17" i="15"/>
  <c r="O17" i="15"/>
  <c r="N17" i="15"/>
  <c r="M17" i="15"/>
  <c r="L17" i="15"/>
  <c r="K17" i="15"/>
  <c r="J17" i="15"/>
  <c r="I17" i="15"/>
  <c r="H17" i="15"/>
  <c r="G17" i="15"/>
  <c r="E17" i="15"/>
  <c r="P16" i="15"/>
  <c r="O16" i="15"/>
  <c r="N16" i="15"/>
  <c r="M16" i="15"/>
  <c r="L16" i="15"/>
  <c r="K16" i="15"/>
  <c r="J16" i="15"/>
  <c r="I16" i="15"/>
  <c r="H16" i="15"/>
  <c r="G16" i="15"/>
  <c r="E16" i="15"/>
  <c r="P15" i="15"/>
  <c r="O15" i="15"/>
  <c r="N15" i="15"/>
  <c r="M15" i="15"/>
  <c r="L15" i="15"/>
  <c r="K15" i="15"/>
  <c r="J15" i="15"/>
  <c r="I15" i="15"/>
  <c r="H15" i="15"/>
  <c r="G15" i="15"/>
  <c r="E15" i="15"/>
  <c r="P14" i="15"/>
  <c r="O14" i="15"/>
  <c r="N14" i="15"/>
  <c r="M14" i="15"/>
  <c r="L14" i="15"/>
  <c r="K14" i="15"/>
  <c r="J14" i="15"/>
  <c r="I14" i="15"/>
  <c r="H14" i="15"/>
  <c r="G14" i="15"/>
  <c r="E14" i="15"/>
  <c r="P13" i="15"/>
  <c r="O13" i="15"/>
  <c r="N13" i="15"/>
  <c r="M13" i="15"/>
  <c r="L13" i="15"/>
  <c r="K13" i="15"/>
  <c r="J13" i="15"/>
  <c r="I13" i="15"/>
  <c r="H13" i="15"/>
  <c r="G13" i="15"/>
  <c r="E13" i="15"/>
  <c r="P12" i="15"/>
  <c r="O12" i="15"/>
  <c r="N12" i="15"/>
  <c r="M12" i="15"/>
  <c r="L12" i="15"/>
  <c r="K12" i="15"/>
  <c r="J12" i="15"/>
  <c r="I12" i="15"/>
  <c r="H12" i="15"/>
  <c r="G12" i="15"/>
  <c r="E12" i="15"/>
  <c r="P11" i="15"/>
  <c r="O11" i="15"/>
  <c r="N11" i="15"/>
  <c r="M11" i="15"/>
  <c r="L11" i="15"/>
  <c r="K11" i="15"/>
  <c r="J11" i="15"/>
  <c r="I11" i="15"/>
  <c r="H11" i="15"/>
  <c r="G11" i="15"/>
  <c r="E11" i="15"/>
  <c r="P10" i="15"/>
  <c r="O10" i="15"/>
  <c r="N10" i="15"/>
  <c r="M10" i="15"/>
  <c r="L10" i="15"/>
  <c r="K10" i="15"/>
  <c r="J10" i="15"/>
  <c r="I10" i="15"/>
  <c r="H10" i="15"/>
  <c r="G10" i="15"/>
  <c r="E10" i="15"/>
  <c r="BK3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CP62" i="5" l="1"/>
  <c r="BK37" i="3"/>
  <c r="CP63" i="5"/>
  <c r="CP51" i="5"/>
  <c r="N22" i="12"/>
  <c r="CO129" i="5"/>
  <c r="BA42" i="3"/>
  <c r="BG42" i="3"/>
  <c r="BA43" i="3"/>
  <c r="BG43" i="3"/>
  <c r="BA44" i="3"/>
  <c r="BG44" i="3"/>
  <c r="BA45" i="3"/>
  <c r="BG45" i="3"/>
  <c r="BA46" i="3"/>
  <c r="BG46" i="3"/>
  <c r="BB42" i="3"/>
  <c r="BH42" i="3"/>
  <c r="BB43" i="3"/>
  <c r="BH43" i="3"/>
  <c r="BB44" i="3"/>
  <c r="BH44" i="3"/>
  <c r="BB45" i="3"/>
  <c r="BH45" i="3"/>
  <c r="BB46" i="3"/>
  <c r="BH46" i="3"/>
  <c r="BM28" i="3"/>
  <c r="BC42" i="3"/>
  <c r="BI42" i="3"/>
  <c r="BC43" i="3"/>
  <c r="BI43" i="3"/>
  <c r="BC44" i="3"/>
  <c r="BI44" i="3"/>
  <c r="BC45" i="3"/>
  <c r="BI45" i="3"/>
  <c r="BC46" i="3"/>
  <c r="BI46" i="3"/>
  <c r="AX42" i="3"/>
  <c r="BD42" i="3"/>
  <c r="BJ42" i="3"/>
  <c r="AX43" i="3"/>
  <c r="BD43" i="3"/>
  <c r="BJ43" i="3"/>
  <c r="AX44" i="3"/>
  <c r="BD44" i="3"/>
  <c r="BJ44" i="3"/>
  <c r="AX45" i="3"/>
  <c r="BD45" i="3"/>
  <c r="BJ45" i="3"/>
  <c r="AX46" i="3"/>
  <c r="BD46" i="3"/>
  <c r="BD62" i="3" s="1"/>
  <c r="BJ46" i="3"/>
  <c r="BJ62" i="3" s="1"/>
  <c r="BK35" i="3"/>
  <c r="AY42" i="3"/>
  <c r="BE42" i="3"/>
  <c r="BK42" i="3"/>
  <c r="AY43" i="3"/>
  <c r="BE43" i="3"/>
  <c r="BK43" i="3"/>
  <c r="AY44" i="3"/>
  <c r="BE44" i="3"/>
  <c r="BK44" i="3"/>
  <c r="AY45" i="3"/>
  <c r="BE45" i="3"/>
  <c r="BK45" i="3"/>
  <c r="AY46" i="3"/>
  <c r="BE46" i="3"/>
  <c r="BK46" i="3"/>
  <c r="BK34" i="3"/>
  <c r="AZ42" i="3"/>
  <c r="BF42" i="3"/>
  <c r="BL42" i="3"/>
  <c r="AZ43" i="3"/>
  <c r="BF43" i="3"/>
  <c r="BL43" i="3"/>
  <c r="AZ44" i="3"/>
  <c r="BF44" i="3"/>
  <c r="AZ45" i="3"/>
  <c r="BF45" i="3"/>
  <c r="AZ46" i="3"/>
  <c r="BF46" i="3"/>
  <c r="BK28" i="3"/>
  <c r="BK33" i="3"/>
  <c r="BK12" i="3"/>
  <c r="BM54" i="3" s="1"/>
  <c r="CO121" i="5"/>
  <c r="CP50" i="5"/>
  <c r="CP21" i="5"/>
  <c r="CP116" i="5" s="1"/>
  <c r="CD4" i="3"/>
  <c r="CD10" i="3"/>
  <c r="CE3" i="3"/>
  <c r="CD6" i="3"/>
  <c r="CD16" i="3"/>
  <c r="CD5" i="3"/>
  <c r="CD15" i="3"/>
  <c r="CD19" i="3"/>
  <c r="CD7" i="3"/>
  <c r="CD8" i="3"/>
  <c r="CD17" i="3"/>
  <c r="CD18" i="3"/>
  <c r="CC12" i="3"/>
  <c r="CO117" i="5"/>
  <c r="CP49" i="5"/>
  <c r="CP44" i="5"/>
  <c r="CR3" i="5"/>
  <c r="CQ4" i="5"/>
  <c r="CQ5" i="5"/>
  <c r="CQ6" i="5"/>
  <c r="CQ7" i="5"/>
  <c r="CQ8" i="5"/>
  <c r="CQ9" i="5"/>
  <c r="CQ10" i="5"/>
  <c r="CQ11" i="5"/>
  <c r="CQ12" i="5"/>
  <c r="CQ13" i="5"/>
  <c r="CQ14" i="5"/>
  <c r="CQ15" i="5"/>
  <c r="CQ16" i="5"/>
  <c r="CQ17" i="5"/>
  <c r="CQ18" i="5"/>
  <c r="CQ19" i="5"/>
  <c r="CQ24" i="5"/>
  <c r="CQ27" i="5"/>
  <c r="CQ28" i="5"/>
  <c r="CQ29" i="5"/>
  <c r="CQ31" i="5"/>
  <c r="CQ33" i="5"/>
  <c r="CQ34" i="5"/>
  <c r="CQ30" i="5"/>
  <c r="CQ52" i="5" s="1"/>
  <c r="CQ32" i="5"/>
  <c r="CQ36" i="5"/>
  <c r="CQ38" i="5"/>
  <c r="CQ40" i="5"/>
  <c r="CQ37" i="5"/>
  <c r="CQ59" i="5" s="1"/>
  <c r="CQ35" i="5"/>
  <c r="CQ39" i="5"/>
  <c r="CQ42" i="5"/>
  <c r="CQ41" i="5"/>
  <c r="CO118" i="5"/>
  <c r="CN68" i="5"/>
  <c r="CC27" i="3"/>
  <c r="CC24" i="3"/>
  <c r="CC21" i="3"/>
  <c r="CO122" i="5"/>
  <c r="CP45" i="5"/>
  <c r="CP57" i="5"/>
  <c r="CO123" i="5"/>
  <c r="CO124" i="5"/>
  <c r="CO119" i="5"/>
  <c r="CC26" i="3"/>
  <c r="CC25" i="3"/>
  <c r="CP64" i="5"/>
  <c r="CO125" i="5"/>
  <c r="CB30" i="3"/>
  <c r="CO116" i="5"/>
  <c r="CP22" i="5"/>
  <c r="CP128" i="5" s="1"/>
  <c r="CO130" i="5"/>
  <c r="CO66" i="5"/>
  <c r="CO46" i="5"/>
  <c r="CO68" i="5" s="1"/>
  <c r="CC28" i="3"/>
  <c r="CP56" i="5"/>
  <c r="BL3" i="5"/>
  <c r="Z24" i="28"/>
  <c r="AE24" i="28" s="1"/>
  <c r="AD24" i="28"/>
  <c r="Z16" i="28"/>
  <c r="AE16" i="28" s="1"/>
  <c r="AD16" i="28"/>
  <c r="Z15" i="28"/>
  <c r="AE15" i="28" s="1"/>
  <c r="AD15" i="28"/>
  <c r="AD26" i="28"/>
  <c r="Z26" i="28"/>
  <c r="AE26" i="28" s="1"/>
  <c r="Z20" i="28"/>
  <c r="AE20" i="28" s="1"/>
  <c r="AD20" i="28"/>
  <c r="Z12" i="28"/>
  <c r="AE12" i="28" s="1"/>
  <c r="AD12" i="28"/>
  <c r="AD30" i="28"/>
  <c r="Z30" i="28"/>
  <c r="AE30" i="28" s="1"/>
  <c r="Z28" i="28"/>
  <c r="AE28" i="28" s="1"/>
  <c r="AD28" i="28"/>
  <c r="AD25" i="28"/>
  <c r="Z25" i="28"/>
  <c r="AE25" i="28" s="1"/>
  <c r="Z23" i="28"/>
  <c r="AE23" i="28" s="1"/>
  <c r="AD23" i="28"/>
  <c r="AD21" i="28"/>
  <c r="Z21" i="28"/>
  <c r="AE21" i="28" s="1"/>
  <c r="Z19" i="28"/>
  <c r="AE19" i="28" s="1"/>
  <c r="AD19" i="28"/>
  <c r="AD14" i="28"/>
  <c r="Z14" i="28"/>
  <c r="AE14" i="28" s="1"/>
  <c r="AD29" i="28"/>
  <c r="Z29" i="28"/>
  <c r="AE29" i="28" s="1"/>
  <c r="AD17" i="28"/>
  <c r="Z17" i="28"/>
  <c r="AE17" i="28" s="1"/>
  <c r="AD13" i="28"/>
  <c r="Z13" i="28"/>
  <c r="AE13" i="28" s="1"/>
  <c r="Z27" i="28"/>
  <c r="AE27" i="28" s="1"/>
  <c r="AD27" i="28"/>
  <c r="Z11" i="28"/>
  <c r="AE11" i="28" s="1"/>
  <c r="AD11" i="28"/>
  <c r="AD22" i="28"/>
  <c r="Z22" i="28"/>
  <c r="AE22" i="28" s="1"/>
  <c r="AD18" i="28"/>
  <c r="Z18" i="28"/>
  <c r="AE18" i="28" s="1"/>
  <c r="AD10" i="28"/>
  <c r="Z10" i="28"/>
  <c r="AE10" i="28" s="1"/>
  <c r="BV7" i="3"/>
  <c r="BV15" i="3"/>
  <c r="BV19" i="3"/>
  <c r="BV6" i="3"/>
  <c r="BV4" i="3"/>
  <c r="BV8" i="3"/>
  <c r="BV16" i="3"/>
  <c r="BV18" i="3"/>
  <c r="BV27" i="3" s="1"/>
  <c r="BV5" i="3"/>
  <c r="BV10" i="3"/>
  <c r="BV17" i="3"/>
  <c r="BV26" i="3" s="1"/>
  <c r="BU18" i="3"/>
  <c r="BU6" i="3"/>
  <c r="BU17" i="3"/>
  <c r="BU10" i="3"/>
  <c r="BU5" i="3"/>
  <c r="BU16" i="3"/>
  <c r="BU8" i="3"/>
  <c r="BU4" i="3"/>
  <c r="BN10" i="3"/>
  <c r="BN15" i="3"/>
  <c r="BN18" i="3"/>
  <c r="BO3" i="3"/>
  <c r="BN4" i="3"/>
  <c r="BN16" i="3"/>
  <c r="BN7" i="3"/>
  <c r="BN5" i="3"/>
  <c r="BN17" i="3"/>
  <c r="BN6" i="3"/>
  <c r="BN19" i="3"/>
  <c r="BN8" i="3"/>
  <c r="BL25" i="3"/>
  <c r="BM10" i="3"/>
  <c r="BM7" i="3"/>
  <c r="BL33" i="3"/>
  <c r="BL19" i="3"/>
  <c r="BM18" i="3"/>
  <c r="BL7" i="3"/>
  <c r="BM6" i="3"/>
  <c r="BL34" i="3"/>
  <c r="BL18" i="3"/>
  <c r="BM17" i="3"/>
  <c r="BL6" i="3"/>
  <c r="BM5" i="3"/>
  <c r="BL17" i="3"/>
  <c r="BM16" i="3"/>
  <c r="BM4" i="3"/>
  <c r="BM42" i="3" s="1"/>
  <c r="BM58" i="3" s="1"/>
  <c r="BK36" i="3"/>
  <c r="BK25" i="3"/>
  <c r="BK24" i="3"/>
  <c r="BK21" i="3"/>
  <c r="BK4" i="5"/>
  <c r="BK12" i="5"/>
  <c r="BK24" i="5"/>
  <c r="BK7" i="5"/>
  <c r="BK15" i="5"/>
  <c r="BK10" i="5"/>
  <c r="BK18" i="5"/>
  <c r="BK5" i="5"/>
  <c r="BK13" i="5"/>
  <c r="BK8" i="5"/>
  <c r="BK16" i="5"/>
  <c r="BK11" i="5"/>
  <c r="BK19" i="5"/>
  <c r="BK6" i="5"/>
  <c r="BK14" i="5"/>
  <c r="AG30" i="7"/>
  <c r="AF30" i="7"/>
  <c r="AG29" i="7"/>
  <c r="AF29" i="7"/>
  <c r="AG28" i="7"/>
  <c r="AF28" i="7"/>
  <c r="AG27" i="7"/>
  <c r="AF27" i="7"/>
  <c r="AG26" i="7"/>
  <c r="AF26" i="7"/>
  <c r="AG25" i="7"/>
  <c r="AF25" i="7"/>
  <c r="AG24" i="7"/>
  <c r="AF24" i="7"/>
  <c r="AG23" i="7"/>
  <c r="AF23" i="7"/>
  <c r="AG22" i="7"/>
  <c r="AF22" i="7"/>
  <c r="AG21" i="7"/>
  <c r="AF21" i="7"/>
  <c r="AG20" i="7"/>
  <c r="AF20" i="7"/>
  <c r="AG19" i="7"/>
  <c r="AF19" i="7"/>
  <c r="AG18" i="7"/>
  <c r="AF18" i="7"/>
  <c r="AG17" i="7"/>
  <c r="AF17" i="7"/>
  <c r="AG16" i="7"/>
  <c r="AF16" i="7"/>
  <c r="AG15" i="7"/>
  <c r="AF15" i="7"/>
  <c r="AG14" i="7"/>
  <c r="AF14" i="7"/>
  <c r="AG13" i="7"/>
  <c r="AF13" i="7"/>
  <c r="AG12" i="7"/>
  <c r="AF12" i="7"/>
  <c r="AG11" i="7"/>
  <c r="AF11" i="7"/>
  <c r="AG10" i="7"/>
  <c r="AF10" i="7"/>
  <c r="BM27" i="3" l="1"/>
  <c r="BD59" i="3"/>
  <c r="BU28" i="3"/>
  <c r="BJ58" i="3"/>
  <c r="AO29" i="28"/>
  <c r="BJ61" i="3"/>
  <c r="BD61" i="3"/>
  <c r="AM15" i="28"/>
  <c r="BM25" i="3"/>
  <c r="AM28" i="28"/>
  <c r="BD60" i="3"/>
  <c r="BD58" i="3"/>
  <c r="BJ59" i="3"/>
  <c r="BN25" i="3"/>
  <c r="AO26" i="28"/>
  <c r="BM45" i="3"/>
  <c r="BM61" i="3" s="1"/>
  <c r="BJ60" i="3"/>
  <c r="AO24" i="28"/>
  <c r="CP120" i="5"/>
  <c r="CP123" i="5"/>
  <c r="O22" i="12"/>
  <c r="CP119" i="5"/>
  <c r="CP118" i="5"/>
  <c r="CP117" i="5"/>
  <c r="CP121" i="5"/>
  <c r="AO23" i="28"/>
  <c r="AM11" i="28"/>
  <c r="AM17" i="28"/>
  <c r="AM12" i="28"/>
  <c r="AO15" i="28"/>
  <c r="AN15" i="28" s="1"/>
  <c r="AP15" i="28" s="1"/>
  <c r="BM51" i="3"/>
  <c r="BL46" i="3"/>
  <c r="BM52" i="3"/>
  <c r="BN46" i="3"/>
  <c r="BM46" i="3"/>
  <c r="BM62" i="3" s="1"/>
  <c r="BG61" i="3"/>
  <c r="BA60" i="3"/>
  <c r="BL12" i="3"/>
  <c r="BG62" i="3"/>
  <c r="BA61" i="3"/>
  <c r="BM26" i="3"/>
  <c r="AO27" i="28"/>
  <c r="AM29" i="28"/>
  <c r="AO28" i="28"/>
  <c r="BM53" i="3"/>
  <c r="BM55" i="3"/>
  <c r="BN42" i="3"/>
  <c r="BA62" i="3"/>
  <c r="BM12" i="3"/>
  <c r="BO55" i="3" s="1"/>
  <c r="AM26" i="28"/>
  <c r="CD28" i="3"/>
  <c r="BN43" i="3"/>
  <c r="BM43" i="3"/>
  <c r="BM59" i="3" s="1"/>
  <c r="BG58" i="3"/>
  <c r="BL44" i="3"/>
  <c r="BN44" i="3"/>
  <c r="BM44" i="3"/>
  <c r="BM60" i="3" s="1"/>
  <c r="BG59" i="3"/>
  <c r="BA58" i="3"/>
  <c r="BL45" i="3"/>
  <c r="BN45" i="3"/>
  <c r="BG60" i="3"/>
  <c r="BA59" i="3"/>
  <c r="AM23" i="28"/>
  <c r="AM19" i="28"/>
  <c r="AM25" i="28"/>
  <c r="AM10" i="28"/>
  <c r="AM21" i="28"/>
  <c r="AM24" i="28"/>
  <c r="AO11" i="28"/>
  <c r="AO19" i="28"/>
  <c r="AN19" i="28" s="1"/>
  <c r="AP19" i="28" s="1"/>
  <c r="AO12" i="28"/>
  <c r="AO17" i="28"/>
  <c r="AM13" i="28"/>
  <c r="AO14" i="28"/>
  <c r="AO20" i="28"/>
  <c r="AM18" i="28"/>
  <c r="AO21" i="28"/>
  <c r="CQ45" i="5"/>
  <c r="CQ57" i="5"/>
  <c r="CQ49" i="5"/>
  <c r="CQ44" i="5"/>
  <c r="CR4" i="5"/>
  <c r="CR5" i="5"/>
  <c r="CR6" i="5"/>
  <c r="CR7" i="5"/>
  <c r="CR8" i="5"/>
  <c r="CR9" i="5"/>
  <c r="CR10" i="5"/>
  <c r="CR11" i="5"/>
  <c r="CR12" i="5"/>
  <c r="CR13" i="5"/>
  <c r="CR14" i="5"/>
  <c r="CR15" i="5"/>
  <c r="CR16" i="5"/>
  <c r="CR17" i="5"/>
  <c r="CR18" i="5"/>
  <c r="CR19" i="5"/>
  <c r="CR24" i="5"/>
  <c r="CR27" i="5"/>
  <c r="CR28" i="5"/>
  <c r="CR29" i="5"/>
  <c r="CR30" i="5"/>
  <c r="CR31" i="5"/>
  <c r="CR32" i="5"/>
  <c r="CR54" i="5" s="1"/>
  <c r="CR33" i="5"/>
  <c r="CS3" i="5"/>
  <c r="CR34" i="5"/>
  <c r="CR37" i="5"/>
  <c r="CR35" i="5"/>
  <c r="CR39" i="5"/>
  <c r="CR36" i="5"/>
  <c r="CR38" i="5"/>
  <c r="CR60" i="5" s="1"/>
  <c r="CR42" i="5"/>
  <c r="CR41" i="5"/>
  <c r="CR40" i="5"/>
  <c r="CQ22" i="5"/>
  <c r="CQ130" i="5" s="1"/>
  <c r="CP126" i="5"/>
  <c r="CC30" i="3"/>
  <c r="CP125" i="5"/>
  <c r="CQ56" i="5"/>
  <c r="CD21" i="3"/>
  <c r="CD24" i="3"/>
  <c r="CD12" i="3"/>
  <c r="CQ63" i="5"/>
  <c r="CQ61" i="5"/>
  <c r="CP129" i="5"/>
  <c r="CP124" i="5"/>
  <c r="CP131" i="5"/>
  <c r="CP67" i="5"/>
  <c r="CQ62" i="5"/>
  <c r="CQ55" i="5"/>
  <c r="CP127" i="5"/>
  <c r="CD27" i="3"/>
  <c r="CP23" i="5"/>
  <c r="CD26" i="3"/>
  <c r="CD25" i="3"/>
  <c r="CP122" i="5"/>
  <c r="CQ60" i="5"/>
  <c r="CP130" i="5"/>
  <c r="CQ64" i="5"/>
  <c r="CQ58" i="5"/>
  <c r="CQ51" i="5"/>
  <c r="CP46" i="5"/>
  <c r="CP66" i="5"/>
  <c r="CQ53" i="5"/>
  <c r="CQ54" i="5"/>
  <c r="CQ50" i="5"/>
  <c r="CQ21" i="5"/>
  <c r="CQ123" i="5" s="1"/>
  <c r="CE5" i="3"/>
  <c r="CE15" i="3"/>
  <c r="CF3" i="3"/>
  <c r="CE4" i="3"/>
  <c r="CE7" i="3"/>
  <c r="CE17" i="3"/>
  <c r="CE6" i="3"/>
  <c r="CE16" i="3"/>
  <c r="CE19" i="3"/>
  <c r="CE8" i="3"/>
  <c r="CE10" i="3"/>
  <c r="CE18" i="3"/>
  <c r="BM3" i="5"/>
  <c r="BL5" i="5"/>
  <c r="BL12" i="5"/>
  <c r="BL8" i="5"/>
  <c r="BL24" i="5"/>
  <c r="BL16" i="5"/>
  <c r="BL11" i="5"/>
  <c r="BL4" i="5"/>
  <c r="BL19" i="5"/>
  <c r="BL15" i="5"/>
  <c r="BL10" i="5"/>
  <c r="BL7" i="5"/>
  <c r="BL18" i="5"/>
  <c r="BL14" i="5"/>
  <c r="BL9" i="5"/>
  <c r="BL6" i="5"/>
  <c r="BL17" i="5"/>
  <c r="BL13" i="5"/>
  <c r="AN28" i="28"/>
  <c r="AP28" i="28" s="1"/>
  <c r="AN24" i="28"/>
  <c r="AP24" i="28" s="1"/>
  <c r="AO13" i="28"/>
  <c r="AN13" i="28" s="1"/>
  <c r="AP13" i="28" s="1"/>
  <c r="AO16" i="28"/>
  <c r="AM16" i="28"/>
  <c r="AM20" i="28"/>
  <c r="AM14" i="28"/>
  <c r="AN14" i="28" s="1"/>
  <c r="AP14" i="28" s="1"/>
  <c r="AO30" i="28"/>
  <c r="AO18" i="28"/>
  <c r="AN18" i="28" s="1"/>
  <c r="AP18" i="28" s="1"/>
  <c r="AN11" i="28"/>
  <c r="AP11" i="28" s="1"/>
  <c r="AO25" i="28"/>
  <c r="AN25" i="28" s="1"/>
  <c r="AP25" i="28" s="1"/>
  <c r="AO10" i="28"/>
  <c r="AN10" i="28" s="1"/>
  <c r="AP10" i="28" s="1"/>
  <c r="AM22" i="28"/>
  <c r="AO22" i="28"/>
  <c r="AM27" i="28"/>
  <c r="AN27" i="28" s="1"/>
  <c r="AP27" i="28" s="1"/>
  <c r="AM30" i="28"/>
  <c r="BU25" i="3"/>
  <c r="BU21" i="3"/>
  <c r="BV12" i="3"/>
  <c r="BX55" i="3" s="1"/>
  <c r="BU26" i="3"/>
  <c r="BU27" i="3"/>
  <c r="BV28" i="3"/>
  <c r="BV21" i="3"/>
  <c r="BV24" i="3"/>
  <c r="BU12" i="3"/>
  <c r="BW54" i="3" s="1"/>
  <c r="BU24" i="3"/>
  <c r="BV25" i="3"/>
  <c r="BN28" i="3"/>
  <c r="BN27" i="3"/>
  <c r="BN33" i="3"/>
  <c r="BN21" i="3"/>
  <c r="BN24" i="3"/>
  <c r="BM24" i="3"/>
  <c r="BN26" i="3"/>
  <c r="BO8" i="3"/>
  <c r="BO10" i="3"/>
  <c r="BO17" i="3"/>
  <c r="BO15" i="3"/>
  <c r="BO6" i="3"/>
  <c r="BP3" i="3"/>
  <c r="BO4" i="3"/>
  <c r="BO16" i="3"/>
  <c r="BO5" i="3"/>
  <c r="BO18" i="3"/>
  <c r="BO45" i="3" s="1"/>
  <c r="BO7" i="3"/>
  <c r="BO19" i="3"/>
  <c r="BL35" i="3"/>
  <c r="BM35" i="3"/>
  <c r="BL26" i="3"/>
  <c r="BN35" i="3"/>
  <c r="BL21" i="3"/>
  <c r="BM33" i="3"/>
  <c r="BL27" i="3"/>
  <c r="BN36" i="3"/>
  <c r="BL36" i="3"/>
  <c r="BM36" i="3"/>
  <c r="BM34" i="3"/>
  <c r="BN34" i="3"/>
  <c r="BM37" i="3"/>
  <c r="BL28" i="3"/>
  <c r="BN37" i="3"/>
  <c r="BL37" i="3"/>
  <c r="BM21" i="3"/>
  <c r="BN12" i="3"/>
  <c r="BP54" i="3" s="1"/>
  <c r="BK30" i="3"/>
  <c r="BK22" i="5"/>
  <c r="BK129" i="5" s="1"/>
  <c r="BK21" i="5"/>
  <c r="BK122" i="5" s="1"/>
  <c r="G15" i="21"/>
  <c r="G23" i="21"/>
  <c r="G31" i="21"/>
  <c r="G51" i="21"/>
  <c r="G135" i="21"/>
  <c r="G143" i="21"/>
  <c r="G286" i="21"/>
  <c r="G204" i="21"/>
  <c r="G198" i="21"/>
  <c r="G190" i="21"/>
  <c r="G186" i="21"/>
  <c r="G182" i="21"/>
  <c r="G174" i="21"/>
  <c r="G158" i="21"/>
  <c r="G150" i="21"/>
  <c r="G134" i="21"/>
  <c r="G126" i="21"/>
  <c r="G104" i="21"/>
  <c r="G96" i="21"/>
  <c r="G64" i="21"/>
  <c r="G42" i="21"/>
  <c r="G33" i="21"/>
  <c r="G32" i="21"/>
  <c r="O11" i="21"/>
  <c r="P11" i="21" s="1"/>
  <c r="O10" i="21"/>
  <c r="P10" i="21" s="1"/>
  <c r="O9" i="21"/>
  <c r="P9" i="21" s="1"/>
  <c r="O8" i="21"/>
  <c r="P8" i="21" s="1"/>
  <c r="O7" i="21"/>
  <c r="P7" i="21" s="1"/>
  <c r="G5" i="21"/>
  <c r="O22" i="19"/>
  <c r="P22" i="19" s="1"/>
  <c r="O21" i="19"/>
  <c r="P21" i="19" s="1"/>
  <c r="O20" i="19"/>
  <c r="P20" i="19" s="1"/>
  <c r="O19" i="19"/>
  <c r="P19" i="19" s="1"/>
  <c r="O18" i="19"/>
  <c r="P18" i="19" s="1"/>
  <c r="O17" i="19"/>
  <c r="P17" i="19" s="1"/>
  <c r="O16" i="19"/>
  <c r="P16" i="19" s="1"/>
  <c r="O15" i="19"/>
  <c r="P15" i="19" s="1"/>
  <c r="O14" i="19"/>
  <c r="P14" i="19" s="1"/>
  <c r="O13" i="19"/>
  <c r="P13" i="19" s="1"/>
  <c r="O12" i="19"/>
  <c r="P12" i="19" s="1"/>
  <c r="O11" i="19"/>
  <c r="P11" i="19" s="1"/>
  <c r="O10" i="19"/>
  <c r="P10" i="19" s="1"/>
  <c r="O9" i="19"/>
  <c r="P9" i="19" s="1"/>
  <c r="O8" i="19"/>
  <c r="P8" i="19" s="1"/>
  <c r="AN29" i="28" l="1"/>
  <c r="AP29" i="28" s="1"/>
  <c r="L1200" i="11"/>
  <c r="BO28" i="3"/>
  <c r="BM30" i="3"/>
  <c r="AN26" i="28"/>
  <c r="AP26" i="28" s="1"/>
  <c r="BO33" i="3"/>
  <c r="BX51" i="3"/>
  <c r="BX54" i="3"/>
  <c r="BX53" i="3"/>
  <c r="BW53" i="3"/>
  <c r="BW52" i="3"/>
  <c r="BW51" i="3"/>
  <c r="BX52" i="3"/>
  <c r="BW55" i="3"/>
  <c r="BV30" i="3"/>
  <c r="AN30" i="28"/>
  <c r="AP30" i="28" s="1"/>
  <c r="BO42" i="3"/>
  <c r="AN23" i="28"/>
  <c r="AP23" i="28" s="1"/>
  <c r="AN12" i="28"/>
  <c r="AP12" i="28" s="1"/>
  <c r="AN20" i="28"/>
  <c r="AP20" i="28" s="1"/>
  <c r="CQ126" i="5"/>
  <c r="CQ129" i="5"/>
  <c r="AN17" i="28"/>
  <c r="AP17" i="28" s="1"/>
  <c r="P22" i="12"/>
  <c r="CR61" i="5"/>
  <c r="CR53" i="5"/>
  <c r="CQ119" i="5"/>
  <c r="AN21" i="28"/>
  <c r="AP21" i="28" s="1"/>
  <c r="CQ116" i="5"/>
  <c r="CQ124" i="5"/>
  <c r="BP52" i="3"/>
  <c r="BP53" i="3"/>
  <c r="BO44" i="3"/>
  <c r="BO52" i="3"/>
  <c r="BO27" i="3"/>
  <c r="BO53" i="3"/>
  <c r="BO51" i="3"/>
  <c r="BO34" i="3"/>
  <c r="BO26" i="3"/>
  <c r="BN30" i="3"/>
  <c r="BO43" i="3"/>
  <c r="BP55" i="3"/>
  <c r="BO46" i="3"/>
  <c r="BN52" i="3"/>
  <c r="BN51" i="3"/>
  <c r="BN55" i="3"/>
  <c r="BN54" i="3"/>
  <c r="BO54" i="3"/>
  <c r="BP51" i="3"/>
  <c r="BN53" i="3"/>
  <c r="BK124" i="5"/>
  <c r="BK118" i="5"/>
  <c r="BK23" i="5"/>
  <c r="BK121" i="5"/>
  <c r="BK119" i="5"/>
  <c r="BK127" i="5"/>
  <c r="BK123" i="5"/>
  <c r="BK116" i="5"/>
  <c r="BK125" i="5"/>
  <c r="BK120" i="5"/>
  <c r="BK128" i="5"/>
  <c r="BK131" i="5"/>
  <c r="BK130" i="5"/>
  <c r="BK126" i="5"/>
  <c r="BK117" i="5"/>
  <c r="CQ127" i="5"/>
  <c r="CR62" i="5"/>
  <c r="CR45" i="5"/>
  <c r="CR57" i="5"/>
  <c r="CE27" i="3"/>
  <c r="CR59" i="5"/>
  <c r="CR22" i="5"/>
  <c r="CR125" i="5" s="1"/>
  <c r="CQ46" i="5"/>
  <c r="CQ66" i="5"/>
  <c r="CE24" i="3"/>
  <c r="CE21" i="3"/>
  <c r="CR52" i="5"/>
  <c r="CQ23" i="5"/>
  <c r="CQ125" i="5"/>
  <c r="CR64" i="5"/>
  <c r="CR56" i="5"/>
  <c r="CR51" i="5"/>
  <c r="CE26" i="3"/>
  <c r="CE12" i="3"/>
  <c r="CQ122" i="5"/>
  <c r="CP68" i="5"/>
  <c r="CQ118" i="5"/>
  <c r="CQ131" i="5"/>
  <c r="CD30" i="3"/>
  <c r="CT3" i="5"/>
  <c r="CS4" i="5"/>
  <c r="CS5" i="5"/>
  <c r="CS6" i="5"/>
  <c r="CS7" i="5"/>
  <c r="CS8" i="5"/>
  <c r="CS9" i="5"/>
  <c r="CS10" i="5"/>
  <c r="CS11" i="5"/>
  <c r="CS12" i="5"/>
  <c r="CS13" i="5"/>
  <c r="CS14" i="5"/>
  <c r="CS15" i="5"/>
  <c r="CS16" i="5"/>
  <c r="CS17" i="5"/>
  <c r="CS18" i="5"/>
  <c r="CS19" i="5"/>
  <c r="CS24" i="5"/>
  <c r="CS27" i="5"/>
  <c r="CS28" i="5"/>
  <c r="CS29" i="5"/>
  <c r="CS30" i="5"/>
  <c r="CS52" i="5" s="1"/>
  <c r="CS31" i="5"/>
  <c r="CS32" i="5"/>
  <c r="CS33" i="5"/>
  <c r="CS35" i="5"/>
  <c r="CS36" i="5"/>
  <c r="CS37" i="5"/>
  <c r="CS38" i="5"/>
  <c r="CS39" i="5"/>
  <c r="CS40" i="5"/>
  <c r="CS41" i="5"/>
  <c r="CS42" i="5"/>
  <c r="CS34" i="5"/>
  <c r="CR50" i="5"/>
  <c r="CR128" i="5"/>
  <c r="CR21" i="5"/>
  <c r="CR23" i="5" s="1"/>
  <c r="CR116" i="5"/>
  <c r="CE25" i="3"/>
  <c r="CR63" i="5"/>
  <c r="CE28" i="3"/>
  <c r="CG3" i="3"/>
  <c r="CF6" i="3"/>
  <c r="CF16" i="3"/>
  <c r="CF5" i="3"/>
  <c r="CF15" i="3"/>
  <c r="CF4" i="3"/>
  <c r="CF8" i="3"/>
  <c r="CF18" i="3"/>
  <c r="CF7" i="3"/>
  <c r="CF17" i="3"/>
  <c r="CF19" i="3"/>
  <c r="CF28" i="3" s="1"/>
  <c r="CF10" i="3"/>
  <c r="CQ128" i="5"/>
  <c r="CQ117" i="5"/>
  <c r="CQ120" i="5"/>
  <c r="CR58" i="5"/>
  <c r="CR55" i="5"/>
  <c r="CR44" i="5"/>
  <c r="CR49" i="5"/>
  <c r="CR127" i="5"/>
  <c r="CQ121" i="5"/>
  <c r="CQ67" i="5"/>
  <c r="BL22" i="5"/>
  <c r="BL128" i="5" s="1"/>
  <c r="BL21" i="5"/>
  <c r="BM12" i="5"/>
  <c r="BM8" i="5"/>
  <c r="BM16" i="5"/>
  <c r="BM4" i="5"/>
  <c r="BM7" i="5"/>
  <c r="BM5" i="5"/>
  <c r="BN3" i="5"/>
  <c r="BM9" i="5"/>
  <c r="BM19" i="5"/>
  <c r="BM15" i="5"/>
  <c r="BM17" i="5"/>
  <c r="BM11" i="5"/>
  <c r="BM6" i="5"/>
  <c r="BM14" i="5"/>
  <c r="BM24" i="5"/>
  <c r="BM10" i="5"/>
  <c r="BM18" i="5"/>
  <c r="BM13" i="5"/>
  <c r="AN22" i="28"/>
  <c r="AP22" i="28" s="1"/>
  <c r="AN16" i="28"/>
  <c r="AP16" i="28" s="1"/>
  <c r="BU30" i="3"/>
  <c r="BL30" i="3"/>
  <c r="BO12" i="3"/>
  <c r="BQ55" i="3" s="1"/>
  <c r="BP7" i="3"/>
  <c r="BP8" i="3"/>
  <c r="BP10" i="3"/>
  <c r="BP16" i="3"/>
  <c r="BP5" i="3"/>
  <c r="BP15" i="3"/>
  <c r="BQ3" i="3"/>
  <c r="BP4" i="3"/>
  <c r="BP17" i="3"/>
  <c r="BP6" i="3"/>
  <c r="BP18" i="3"/>
  <c r="BP27" i="3" s="1"/>
  <c r="BP19" i="3"/>
  <c r="BP28" i="3" s="1"/>
  <c r="BO37" i="3"/>
  <c r="BO36" i="3"/>
  <c r="BO35" i="3"/>
  <c r="BO24" i="3"/>
  <c r="BO21" i="3"/>
  <c r="BO25" i="3"/>
  <c r="G289" i="21"/>
  <c r="G191" i="21"/>
  <c r="D1" i="19"/>
  <c r="G3" i="21"/>
  <c r="G239" i="21"/>
  <c r="G219" i="21"/>
  <c r="G290" i="21"/>
  <c r="G282" i="21"/>
  <c r="G262" i="21"/>
  <c r="G288" i="21"/>
  <c r="G276" i="21"/>
  <c r="G264" i="21"/>
  <c r="G252" i="21"/>
  <c r="G236" i="21"/>
  <c r="G284" i="21"/>
  <c r="G255" i="21"/>
  <c r="G243" i="21"/>
  <c r="G227" i="21"/>
  <c r="G223" i="21"/>
  <c r="G167" i="21"/>
  <c r="G127" i="21"/>
  <c r="G83" i="21"/>
  <c r="G767" i="19"/>
  <c r="G823" i="19"/>
  <c r="G959" i="19"/>
  <c r="G244" i="19"/>
  <c r="G247" i="19"/>
  <c r="G263" i="19"/>
  <c r="G725" i="19"/>
  <c r="G574" i="19"/>
  <c r="G258" i="19"/>
  <c r="G738" i="19"/>
  <c r="G754" i="19"/>
  <c r="G762" i="19"/>
  <c r="G747" i="19"/>
  <c r="G67" i="19"/>
  <c r="G942" i="19"/>
  <c r="G950" i="19"/>
  <c r="G196" i="19"/>
  <c r="G938" i="19"/>
  <c r="G946" i="19"/>
  <c r="G70" i="19"/>
  <c r="G174" i="19"/>
  <c r="G182" i="19"/>
  <c r="G507" i="19"/>
  <c r="G49" i="19"/>
  <c r="G65" i="19"/>
  <c r="G76" i="19"/>
  <c r="G100" i="19"/>
  <c r="G108" i="19"/>
  <c r="G124" i="19"/>
  <c r="G140" i="19"/>
  <c r="G156" i="19"/>
  <c r="G278" i="19"/>
  <c r="G758" i="19"/>
  <c r="G838" i="19"/>
  <c r="G862" i="19"/>
  <c r="G870" i="19"/>
  <c r="G721" i="19"/>
  <c r="G729" i="19"/>
  <c r="G745" i="19"/>
  <c r="G340" i="19"/>
  <c r="G356" i="19"/>
  <c r="G436" i="19"/>
  <c r="G468" i="19"/>
  <c r="G484" i="19"/>
  <c r="G22" i="19"/>
  <c r="G35" i="19"/>
  <c r="G52" i="19"/>
  <c r="G129" i="19"/>
  <c r="G387" i="19"/>
  <c r="G826" i="19"/>
  <c r="G829" i="19"/>
  <c r="G837" i="19"/>
  <c r="G845" i="19"/>
  <c r="G853" i="19"/>
  <c r="G962" i="19"/>
  <c r="G10" i="19"/>
  <c r="G12" i="19"/>
  <c r="G241" i="19"/>
  <c r="G286" i="19"/>
  <c r="G334" i="19"/>
  <c r="G358" i="19"/>
  <c r="G374" i="19"/>
  <c r="G382" i="19"/>
  <c r="G390" i="19"/>
  <c r="G414" i="19"/>
  <c r="G515" i="19"/>
  <c r="G531" i="19"/>
  <c r="G555" i="19"/>
  <c r="G571" i="19"/>
  <c r="G579" i="19"/>
  <c r="G587" i="19"/>
  <c r="G603" i="19"/>
  <c r="G651" i="19"/>
  <c r="G667" i="19"/>
  <c r="G856" i="19"/>
  <c r="G936" i="19"/>
  <c r="G960" i="19"/>
  <c r="G8" i="19"/>
  <c r="G20" i="19"/>
  <c r="G42" i="19"/>
  <c r="G50" i="19"/>
  <c r="G71" i="19"/>
  <c r="G79" i="19"/>
  <c r="G87" i="19"/>
  <c r="G111" i="19"/>
  <c r="G119" i="19"/>
  <c r="G191" i="19"/>
  <c r="G204" i="19"/>
  <c r="G212" i="19"/>
  <c r="G220" i="19"/>
  <c r="G228" i="19"/>
  <c r="G473" i="19"/>
  <c r="G505" i="19"/>
  <c r="G125" i="19"/>
  <c r="G141" i="19"/>
  <c r="G181" i="19"/>
  <c r="G367" i="19"/>
  <c r="G463" i="19"/>
  <c r="G532" i="19"/>
  <c r="G777" i="19"/>
  <c r="G16" i="19"/>
  <c r="G27" i="19"/>
  <c r="G72" i="19"/>
  <c r="G128" i="19"/>
  <c r="G844" i="19"/>
  <c r="G852" i="19"/>
  <c r="G868" i="19"/>
  <c r="G884" i="19"/>
  <c r="G892" i="19"/>
  <c r="G908" i="19"/>
  <c r="G932" i="19"/>
  <c r="G948" i="19"/>
  <c r="G956" i="19"/>
  <c r="G18" i="19"/>
  <c r="G59" i="19"/>
  <c r="G232" i="19"/>
  <c r="G280" i="19"/>
  <c r="G365" i="19"/>
  <c r="G376" i="19"/>
  <c r="G381" i="19"/>
  <c r="G397" i="19"/>
  <c r="G530" i="19"/>
  <c r="G538" i="19"/>
  <c r="G698" i="19"/>
  <c r="G714" i="19"/>
  <c r="G722" i="19"/>
  <c r="G218" i="19"/>
  <c r="G226" i="19"/>
  <c r="G270" i="19"/>
  <c r="G291" i="19"/>
  <c r="G299" i="19"/>
  <c r="G307" i="19"/>
  <c r="G310" i="19"/>
  <c r="G318" i="19"/>
  <c r="G331" i="19"/>
  <c r="G347" i="19"/>
  <c r="G438" i="19"/>
  <c r="G512" i="19"/>
  <c r="G520" i="19"/>
  <c r="G528" i="19"/>
  <c r="G699" i="19"/>
  <c r="G739" i="19"/>
  <c r="G800" i="19"/>
  <c r="G885" i="19"/>
  <c r="G909" i="19"/>
  <c r="G925" i="19"/>
  <c r="G550" i="19"/>
  <c r="G558" i="19"/>
  <c r="G606" i="19"/>
  <c r="G54" i="19"/>
  <c r="G75" i="19"/>
  <c r="G91" i="19"/>
  <c r="G107" i="19"/>
  <c r="G131" i="19"/>
  <c r="G200" i="19"/>
  <c r="G227" i="19"/>
  <c r="G361" i="19"/>
  <c r="G377" i="19"/>
  <c r="G393" i="19"/>
  <c r="G401" i="19"/>
  <c r="G697" i="19"/>
  <c r="G235" i="19"/>
  <c r="G319" i="19"/>
  <c r="G327" i="19"/>
  <c r="G343" i="19"/>
  <c r="G375" i="19"/>
  <c r="G383" i="19"/>
  <c r="G391" i="19"/>
  <c r="G399" i="19"/>
  <c r="G415" i="19"/>
  <c r="G431" i="19"/>
  <c r="G873" i="19"/>
  <c r="G889" i="19"/>
  <c r="G897" i="19"/>
  <c r="G913" i="19"/>
  <c r="G937" i="19"/>
  <c r="G953" i="19"/>
  <c r="G961" i="19"/>
  <c r="G209" i="19"/>
  <c r="G370" i="19"/>
  <c r="G386" i="19"/>
  <c r="G559" i="19"/>
  <c r="G575" i="19"/>
  <c r="G591" i="19"/>
  <c r="G607" i="19"/>
  <c r="G794" i="19"/>
  <c r="G802" i="19"/>
  <c r="G818" i="19"/>
  <c r="G262" i="19"/>
  <c r="G275" i="19"/>
  <c r="G464" i="19"/>
  <c r="G472" i="19"/>
  <c r="G480" i="19"/>
  <c r="G488" i="19"/>
  <c r="G496" i="19"/>
  <c r="G677" i="19"/>
  <c r="G685" i="19"/>
  <c r="G709" i="19"/>
  <c r="G24" i="21"/>
  <c r="G37" i="21"/>
  <c r="G50" i="21"/>
  <c r="G58" i="21"/>
  <c r="G66" i="21"/>
  <c r="G74" i="21"/>
  <c r="G82" i="21"/>
  <c r="G90" i="21"/>
  <c r="G106" i="21"/>
  <c r="G114" i="21"/>
  <c r="G154" i="21"/>
  <c r="G159" i="21"/>
  <c r="G162" i="21"/>
  <c r="G206" i="21"/>
  <c r="G214" i="21"/>
  <c r="G230" i="21"/>
  <c r="G238" i="21"/>
  <c r="G246" i="21"/>
  <c r="G254" i="21"/>
  <c r="G259" i="21"/>
  <c r="G40" i="21"/>
  <c r="G45" i="21"/>
  <c r="G48" i="21"/>
  <c r="G61" i="21"/>
  <c r="G88" i="21"/>
  <c r="G125" i="21"/>
  <c r="G217" i="21"/>
  <c r="G241" i="21"/>
  <c r="G107" i="21"/>
  <c r="G112" i="21"/>
  <c r="G115" i="21"/>
  <c r="G120" i="21"/>
  <c r="G170" i="21"/>
  <c r="G178" i="21"/>
  <c r="G215" i="21"/>
  <c r="G265" i="21"/>
  <c r="G70" i="21"/>
  <c r="G97" i="21"/>
  <c r="G105" i="21"/>
  <c r="G113" i="21"/>
  <c r="G147" i="21"/>
  <c r="G184" i="21"/>
  <c r="G197" i="21"/>
  <c r="G234" i="21"/>
  <c r="G242" i="21"/>
  <c r="G250" i="21"/>
  <c r="G18" i="21"/>
  <c r="G39" i="21"/>
  <c r="G129" i="21"/>
  <c r="G153" i="21"/>
  <c r="G34" i="21"/>
  <c r="G55" i="21"/>
  <c r="G95" i="21"/>
  <c r="G187" i="21"/>
  <c r="G195" i="21"/>
  <c r="G216" i="21"/>
  <c r="G261" i="21"/>
  <c r="G26" i="21"/>
  <c r="G60" i="21"/>
  <c r="G91" i="21"/>
  <c r="G133" i="21"/>
  <c r="G146" i="21"/>
  <c r="G151" i="21"/>
  <c r="G169" i="21"/>
  <c r="G177" i="21"/>
  <c r="G205" i="21"/>
  <c r="G231" i="21"/>
  <c r="G244" i="21"/>
  <c r="G275" i="21"/>
  <c r="G283" i="21"/>
  <c r="G4" i="21"/>
  <c r="G16" i="21"/>
  <c r="G21" i="21"/>
  <c r="G47" i="21"/>
  <c r="G68" i="21"/>
  <c r="G71" i="21"/>
  <c r="G76" i="21"/>
  <c r="G79" i="21"/>
  <c r="G110" i="21"/>
  <c r="G118" i="21"/>
  <c r="G123" i="21"/>
  <c r="G208" i="21"/>
  <c r="G257" i="21"/>
  <c r="G270" i="21"/>
  <c r="G278" i="21"/>
  <c r="G7" i="21"/>
  <c r="G11" i="21"/>
  <c r="G19" i="21"/>
  <c r="G27" i="21"/>
  <c r="G84" i="21"/>
  <c r="G87" i="21"/>
  <c r="G121" i="21"/>
  <c r="G142" i="21"/>
  <c r="G175" i="21"/>
  <c r="G185" i="21"/>
  <c r="G247" i="21"/>
  <c r="G260" i="21"/>
  <c r="G281" i="21"/>
  <c r="G14" i="21"/>
  <c r="G17" i="21"/>
  <c r="G22" i="21"/>
  <c r="G43" i="21"/>
  <c r="G56" i="21"/>
  <c r="G69" i="21"/>
  <c r="G72" i="21"/>
  <c r="G77" i="21"/>
  <c r="G80" i="21"/>
  <c r="G98" i="21"/>
  <c r="G160" i="21"/>
  <c r="G173" i="21"/>
  <c r="G183" i="21"/>
  <c r="G196" i="21"/>
  <c r="G222" i="21"/>
  <c r="G240" i="21"/>
  <c r="G253" i="21"/>
  <c r="G258" i="21"/>
  <c r="G263" i="21"/>
  <c r="G279" i="21"/>
  <c r="G287" i="21"/>
  <c r="G6" i="21"/>
  <c r="G10" i="21"/>
  <c r="G46" i="21"/>
  <c r="G57" i="21"/>
  <c r="G62" i="21"/>
  <c r="G67" i="21"/>
  <c r="G117" i="21"/>
  <c r="G122" i="21"/>
  <c r="G138" i="21"/>
  <c r="G161" i="21"/>
  <c r="G166" i="21"/>
  <c r="G171" i="21"/>
  <c r="G176" i="21"/>
  <c r="G181" i="21"/>
  <c r="G199" i="21"/>
  <c r="G202" i="21"/>
  <c r="G207" i="21"/>
  <c r="G210" i="21"/>
  <c r="G228" i="21"/>
  <c r="G256" i="21"/>
  <c r="G269" i="21"/>
  <c r="G277" i="21"/>
  <c r="G49" i="21"/>
  <c r="G53" i="21"/>
  <c r="G65" i="21"/>
  <c r="G86" i="21"/>
  <c r="G93" i="21"/>
  <c r="G100" i="21"/>
  <c r="G103" i="21"/>
  <c r="G136" i="21"/>
  <c r="G140" i="21"/>
  <c r="G155" i="21"/>
  <c r="G189" i="21"/>
  <c r="G194" i="21"/>
  <c r="G201" i="21"/>
  <c r="G211" i="21"/>
  <c r="G221" i="21"/>
  <c r="G226" i="21"/>
  <c r="G233" i="21"/>
  <c r="G235" i="21"/>
  <c r="G249" i="21"/>
  <c r="G251" i="21"/>
  <c r="G268" i="21"/>
  <c r="G273" i="21"/>
  <c r="G41" i="21"/>
  <c r="G63" i="21"/>
  <c r="G89" i="21"/>
  <c r="G130" i="21"/>
  <c r="G145" i="21"/>
  <c r="G266" i="21"/>
  <c r="G149" i="21"/>
  <c r="G209" i="21"/>
  <c r="G229" i="21"/>
  <c r="G245" i="21"/>
  <c r="G271" i="21"/>
  <c r="G274" i="21"/>
  <c r="G25" i="21"/>
  <c r="G29" i="21"/>
  <c r="G35" i="21"/>
  <c r="G54" i="21"/>
  <c r="G73" i="21"/>
  <c r="G75" i="21"/>
  <c r="G94" i="21"/>
  <c r="G101" i="21"/>
  <c r="G108" i="21"/>
  <c r="G111" i="21"/>
  <c r="G128" i="21"/>
  <c r="G137" i="21"/>
  <c r="G141" i="21"/>
  <c r="G165" i="21"/>
  <c r="G192" i="21"/>
  <c r="G212" i="21"/>
  <c r="G224" i="21"/>
  <c r="G9" i="21"/>
  <c r="G38" i="21"/>
  <c r="G52" i="21"/>
  <c r="G78" i="21"/>
  <c r="G85" i="21"/>
  <c r="G92" i="21"/>
  <c r="G99" i="21"/>
  <c r="G152" i="21"/>
  <c r="G163" i="21"/>
  <c r="G188" i="21"/>
  <c r="G200" i="21"/>
  <c r="G220" i="21"/>
  <c r="G232" i="21"/>
  <c r="G248" i="21"/>
  <c r="G267" i="21"/>
  <c r="G272" i="21"/>
  <c r="G285" i="21"/>
  <c r="G13" i="21"/>
  <c r="G30" i="21"/>
  <c r="G59" i="21"/>
  <c r="G81" i="21"/>
  <c r="G102" i="21"/>
  <c r="G109" i="21"/>
  <c r="G116" i="21"/>
  <c r="G119" i="21"/>
  <c r="G131" i="21"/>
  <c r="G144" i="21"/>
  <c r="G157" i="21"/>
  <c r="G168" i="21"/>
  <c r="G179" i="21"/>
  <c r="G193" i="21"/>
  <c r="G203" i="21"/>
  <c r="G213" i="21"/>
  <c r="G218" i="21"/>
  <c r="G225" i="21"/>
  <c r="G237" i="21"/>
  <c r="G280" i="21"/>
  <c r="D1" i="21"/>
  <c r="G20" i="21"/>
  <c r="G28" i="21"/>
  <c r="G36" i="21"/>
  <c r="G44" i="21"/>
  <c r="G8" i="21"/>
  <c r="G12" i="21"/>
  <c r="G132" i="21"/>
  <c r="G156" i="21"/>
  <c r="G148" i="21"/>
  <c r="G180" i="21"/>
  <c r="G172" i="21"/>
  <c r="G124" i="21"/>
  <c r="G139" i="21"/>
  <c r="G164" i="21"/>
  <c r="G37" i="19"/>
  <c r="G61" i="19"/>
  <c r="G82" i="19"/>
  <c r="G106" i="19"/>
  <c r="G114" i="19"/>
  <c r="G146" i="19"/>
  <c r="G170" i="19"/>
  <c r="G186" i="19"/>
  <c r="G230" i="19"/>
  <c r="G266" i="19"/>
  <c r="G271" i="19"/>
  <c r="G281" i="19"/>
  <c r="G338" i="19"/>
  <c r="G354" i="19"/>
  <c r="G359" i="19"/>
  <c r="G372" i="19"/>
  <c r="G422" i="19"/>
  <c r="G517" i="19"/>
  <c r="G671" i="19"/>
  <c r="G679" i="19"/>
  <c r="G711" i="19"/>
  <c r="G743" i="19"/>
  <c r="G769" i="19"/>
  <c r="G875" i="19"/>
  <c r="G883" i="19"/>
  <c r="G891" i="19"/>
  <c r="G894" i="19"/>
  <c r="G934" i="19"/>
  <c r="G51" i="19"/>
  <c r="G77" i="19"/>
  <c r="G104" i="19"/>
  <c r="G210" i="19"/>
  <c r="G215" i="19"/>
  <c r="G236" i="19"/>
  <c r="G289" i="19"/>
  <c r="G326" i="19"/>
  <c r="G425" i="19"/>
  <c r="G446" i="19"/>
  <c r="G462" i="19"/>
  <c r="G470" i="19"/>
  <c r="G478" i="19"/>
  <c r="G486" i="19"/>
  <c r="G494" i="19"/>
  <c r="G539" i="19"/>
  <c r="G547" i="19"/>
  <c r="G557" i="19"/>
  <c r="G573" i="19"/>
  <c r="G589" i="19"/>
  <c r="G605" i="19"/>
  <c r="G656" i="19"/>
  <c r="G751" i="19"/>
  <c r="G759" i="19"/>
  <c r="G793" i="19"/>
  <c r="G801" i="19"/>
  <c r="G809" i="19"/>
  <c r="G817" i="19"/>
  <c r="G825" i="19"/>
  <c r="G83" i="19"/>
  <c r="G171" i="19"/>
  <c r="G195" i="19"/>
  <c r="G272" i="19"/>
  <c r="G311" i="19"/>
  <c r="G360" i="19"/>
  <c r="G783" i="19"/>
  <c r="G221" i="19"/>
  <c r="G242" i="19"/>
  <c r="G290" i="19"/>
  <c r="G314" i="19"/>
  <c r="G329" i="19"/>
  <c r="G350" i="19"/>
  <c r="G363" i="19"/>
  <c r="G434" i="19"/>
  <c r="G439" i="19"/>
  <c r="G447" i="19"/>
  <c r="G455" i="19"/>
  <c r="G471" i="19"/>
  <c r="G495" i="19"/>
  <c r="G513" i="19"/>
  <c r="G646" i="19"/>
  <c r="G683" i="19"/>
  <c r="G691" i="19"/>
  <c r="G778" i="19"/>
  <c r="G786" i="19"/>
  <c r="G831" i="19"/>
  <c r="G839" i="19"/>
  <c r="G847" i="19"/>
  <c r="G855" i="19"/>
  <c r="G871" i="19"/>
  <c r="G879" i="19"/>
  <c r="G895" i="19"/>
  <c r="G919" i="19"/>
  <c r="G73" i="19"/>
  <c r="G89" i="19"/>
  <c r="G105" i="19"/>
  <c r="G137" i="19"/>
  <c r="G153" i="19"/>
  <c r="G161" i="19"/>
  <c r="G169" i="19"/>
  <c r="G206" i="19"/>
  <c r="G224" i="19"/>
  <c r="G250" i="19"/>
  <c r="G293" i="19"/>
  <c r="G296" i="19"/>
  <c r="G304" i="19"/>
  <c r="G322" i="19"/>
  <c r="G345" i="19"/>
  <c r="G371" i="19"/>
  <c r="G379" i="19"/>
  <c r="G411" i="19"/>
  <c r="G421" i="19"/>
  <c r="G466" i="19"/>
  <c r="G490" i="19"/>
  <c r="G503" i="19"/>
  <c r="G540" i="19"/>
  <c r="G548" i="19"/>
  <c r="G553" i="19"/>
  <c r="G617" i="19"/>
  <c r="G723" i="19"/>
  <c r="G731" i="19"/>
  <c r="G797" i="19"/>
  <c r="G805" i="19"/>
  <c r="G866" i="19"/>
  <c r="G954" i="19"/>
  <c r="G7" i="19"/>
  <c r="G15" i="19"/>
  <c r="G17" i="19"/>
  <c r="G21" i="19"/>
  <c r="G23" i="19"/>
  <c r="G31" i="19"/>
  <c r="G39" i="19"/>
  <c r="G55" i="19"/>
  <c r="G63" i="19"/>
  <c r="G132" i="19"/>
  <c r="G148" i="19"/>
  <c r="G172" i="19"/>
  <c r="G214" i="19"/>
  <c r="G419" i="19"/>
  <c r="G424" i="19"/>
  <c r="G432" i="19"/>
  <c r="G448" i="19"/>
  <c r="G453" i="19"/>
  <c r="G461" i="19"/>
  <c r="G498" i="19"/>
  <c r="G511" i="19"/>
  <c r="G519" i="19"/>
  <c r="G522" i="19"/>
  <c r="G535" i="19"/>
  <c r="G556" i="19"/>
  <c r="G660" i="19"/>
  <c r="G668" i="19"/>
  <c r="G673" i="19"/>
  <c r="G676" i="19"/>
  <c r="G681" i="19"/>
  <c r="G684" i="19"/>
  <c r="G689" i="19"/>
  <c r="G692" i="19"/>
  <c r="G755" i="19"/>
  <c r="G763" i="19"/>
  <c r="G771" i="19"/>
  <c r="G4" i="19"/>
  <c r="G351" i="19"/>
  <c r="G13" i="19"/>
  <c r="G34" i="19"/>
  <c r="G9" i="19"/>
  <c r="G33" i="19"/>
  <c r="G38" i="19"/>
  <c r="G43" i="19"/>
  <c r="G69" i="19"/>
  <c r="G139" i="19"/>
  <c r="G164" i="19"/>
  <c r="G177" i="19"/>
  <c r="G180" i="19"/>
  <c r="G188" i="19"/>
  <c r="G216" i="19"/>
  <c r="G225" i="19"/>
  <c r="G246" i="19"/>
  <c r="G251" i="19"/>
  <c r="G300" i="19"/>
  <c r="G308" i="19"/>
  <c r="G316" i="19"/>
  <c r="G346" i="19"/>
  <c r="G355" i="19"/>
  <c r="G373" i="19"/>
  <c r="G380" i="19"/>
  <c r="G398" i="19"/>
  <c r="G403" i="19"/>
  <c r="G423" i="19"/>
  <c r="G430" i="19"/>
  <c r="G440" i="19"/>
  <c r="G443" i="19"/>
  <c r="G450" i="19"/>
  <c r="G465" i="19"/>
  <c r="G475" i="19"/>
  <c r="G485" i="19"/>
  <c r="G492" i="19"/>
  <c r="G504" i="19"/>
  <c r="G514" i="19"/>
  <c r="G537" i="19"/>
  <c r="G545" i="19"/>
  <c r="G595" i="19"/>
  <c r="G611" i="19"/>
  <c r="G619" i="19"/>
  <c r="G661" i="19"/>
  <c r="G664" i="19"/>
  <c r="G674" i="19"/>
  <c r="G703" i="19"/>
  <c r="G719" i="19"/>
  <c r="G749" i="19"/>
  <c r="G757" i="19"/>
  <c r="G765" i="19"/>
  <c r="G770" i="19"/>
  <c r="G791" i="19"/>
  <c r="G796" i="19"/>
  <c r="G812" i="19"/>
  <c r="G841" i="19"/>
  <c r="G857" i="19"/>
  <c r="G878" i="19"/>
  <c r="G886" i="19"/>
  <c r="G902" i="19"/>
  <c r="G910" i="19"/>
  <c r="G918" i="19"/>
  <c r="G926" i="19"/>
  <c r="G958" i="19"/>
  <c r="G36" i="19"/>
  <c r="G198" i="19"/>
  <c r="G261" i="19"/>
  <c r="G287" i="19"/>
  <c r="G295" i="19"/>
  <c r="G303" i="19"/>
  <c r="G344" i="19"/>
  <c r="G349" i="19"/>
  <c r="G366" i="19"/>
  <c r="G388" i="19"/>
  <c r="G409" i="19"/>
  <c r="G418" i="19"/>
  <c r="G590" i="19"/>
  <c r="G672" i="19"/>
  <c r="G680" i="19"/>
  <c r="G688" i="19"/>
  <c r="G737" i="19"/>
  <c r="G80" i="19"/>
  <c r="G109" i="19"/>
  <c r="G130" i="19"/>
  <c r="G147" i="19"/>
  <c r="G154" i="19"/>
  <c r="G157" i="19"/>
  <c r="G162" i="19"/>
  <c r="G165" i="19"/>
  <c r="G175" i="19"/>
  <c r="G178" i="19"/>
  <c r="G194" i="19"/>
  <c r="G223" i="19"/>
  <c r="G252" i="19"/>
  <c r="G283" i="19"/>
  <c r="G342" i="19"/>
  <c r="G451" i="19"/>
  <c r="G456" i="19"/>
  <c r="G622" i="19"/>
  <c r="G630" i="19"/>
  <c r="G638" i="19"/>
  <c r="G675" i="19"/>
  <c r="G704" i="19"/>
  <c r="G727" i="19"/>
  <c r="G732" i="19"/>
  <c r="G792" i="19"/>
  <c r="G810" i="19"/>
  <c r="G821" i="19"/>
  <c r="G29" i="19"/>
  <c r="G47" i="19"/>
  <c r="G68" i="19"/>
  <c r="G78" i="19"/>
  <c r="G99" i="19"/>
  <c r="G115" i="19"/>
  <c r="G123" i="19"/>
  <c r="G155" i="19"/>
  <c r="G160" i="19"/>
  <c r="G163" i="19"/>
  <c r="G168" i="19"/>
  <c r="G202" i="19"/>
  <c r="G207" i="19"/>
  <c r="G245" i="19"/>
  <c r="G315" i="19"/>
  <c r="G325" i="19"/>
  <c r="G337" i="19"/>
  <c r="G364" i="19"/>
  <c r="G394" i="19"/>
  <c r="G407" i="19"/>
  <c r="G412" i="19"/>
  <c r="G417" i="19"/>
  <c r="G426" i="19"/>
  <c r="G454" i="19"/>
  <c r="G476" i="19"/>
  <c r="G491" i="19"/>
  <c r="G510" i="19"/>
  <c r="G518" i="19"/>
  <c r="G523" i="19"/>
  <c r="G533" i="19"/>
  <c r="G554" i="19"/>
  <c r="G564" i="19"/>
  <c r="G580" i="19"/>
  <c r="G596" i="19"/>
  <c r="G612" i="19"/>
  <c r="G620" i="19"/>
  <c r="G628" i="19"/>
  <c r="G636" i="19"/>
  <c r="G644" i="19"/>
  <c r="G652" i="19"/>
  <c r="G665" i="19"/>
  <c r="G707" i="19"/>
  <c r="G715" i="19"/>
  <c r="G730" i="19"/>
  <c r="G735" i="19"/>
  <c r="G753" i="19"/>
  <c r="G761" i="19"/>
  <c r="G779" i="19"/>
  <c r="G795" i="19"/>
  <c r="G803" i="19"/>
  <c r="G808" i="19"/>
  <c r="G816" i="19"/>
  <c r="G874" i="19"/>
  <c r="G882" i="19"/>
  <c r="G890" i="19"/>
  <c r="G898" i="19"/>
  <c r="G906" i="19"/>
  <c r="G914" i="19"/>
  <c r="G930" i="19"/>
  <c r="G935" i="19"/>
  <c r="G943" i="19"/>
  <c r="G933" i="19"/>
  <c r="G45" i="19"/>
  <c r="G48" i="19"/>
  <c r="G66" i="19"/>
  <c r="G94" i="19"/>
  <c r="G110" i="19"/>
  <c r="G121" i="19"/>
  <c r="G138" i="19"/>
  <c r="G179" i="19"/>
  <c r="G213" i="19"/>
  <c r="G234" i="19"/>
  <c r="G243" i="19"/>
  <c r="G248" i="19"/>
  <c r="G260" i="19"/>
  <c r="G264" i="19"/>
  <c r="G274" i="19"/>
  <c r="G279" i="19"/>
  <c r="G284" i="19"/>
  <c r="G294" i="19"/>
  <c r="G302" i="19"/>
  <c r="G335" i="19"/>
  <c r="G352" i="19"/>
  <c r="G442" i="19"/>
  <c r="G452" i="19"/>
  <c r="G474" i="19"/>
  <c r="G479" i="19"/>
  <c r="G487" i="19"/>
  <c r="G489" i="19"/>
  <c r="G501" i="19"/>
  <c r="G506" i="19"/>
  <c r="G529" i="19"/>
  <c r="G534" i="19"/>
  <c r="G542" i="19"/>
  <c r="G562" i="19"/>
  <c r="G570" i="19"/>
  <c r="G578" i="19"/>
  <c r="G586" i="19"/>
  <c r="G695" i="19"/>
  <c r="G705" i="19"/>
  <c r="G708" i="19"/>
  <c r="G713" i="19"/>
  <c r="G718" i="19"/>
  <c r="G746" i="19"/>
  <c r="G775" i="19"/>
  <c r="G780" i="19"/>
  <c r="G785" i="19"/>
  <c r="G788" i="19"/>
  <c r="G806" i="19"/>
  <c r="G814" i="19"/>
  <c r="G822" i="19"/>
  <c r="G830" i="19"/>
  <c r="G846" i="19"/>
  <c r="G851" i="19"/>
  <c r="G854" i="19"/>
  <c r="G859" i="19"/>
  <c r="G867" i="19"/>
  <c r="G872" i="19"/>
  <c r="G896" i="19"/>
  <c r="G912" i="19"/>
  <c r="G920" i="19"/>
  <c r="G949" i="19"/>
  <c r="G26" i="19"/>
  <c r="G53" i="19"/>
  <c r="G58" i="19"/>
  <c r="G90" i="19"/>
  <c r="G95" i="19"/>
  <c r="G24" i="19"/>
  <c r="G41" i="19"/>
  <c r="G46" i="19"/>
  <c r="G56" i="19"/>
  <c r="G44" i="19"/>
  <c r="G3" i="19"/>
  <c r="G6" i="19"/>
  <c r="G11" i="19"/>
  <c r="G19" i="19"/>
  <c r="G32" i="19"/>
  <c r="G64" i="19"/>
  <c r="G81" i="19"/>
  <c r="G86" i="19"/>
  <c r="G5" i="19"/>
  <c r="G25" i="19"/>
  <c r="G30" i="19"/>
  <c r="G40" i="19"/>
  <c r="G57" i="19"/>
  <c r="G62" i="19"/>
  <c r="G74" i="19"/>
  <c r="G84" i="19"/>
  <c r="G14" i="19"/>
  <c r="G28" i="19"/>
  <c r="G60" i="19"/>
  <c r="G92" i="19"/>
  <c r="G97" i="19"/>
  <c r="G102" i="19"/>
  <c r="G120" i="19"/>
  <c r="G134" i="19"/>
  <c r="G144" i="19"/>
  <c r="G150" i="19"/>
  <c r="G173" i="19"/>
  <c r="G183" i="19"/>
  <c r="G192" i="19"/>
  <c r="G201" i="19"/>
  <c r="G205" i="19"/>
  <c r="G219" i="19"/>
  <c r="G233" i="19"/>
  <c r="G238" i="19"/>
  <c r="G256" i="19"/>
  <c r="G268" i="19"/>
  <c r="G276" i="19"/>
  <c r="G282" i="19"/>
  <c r="G288" i="19"/>
  <c r="G301" i="19"/>
  <c r="G309" i="19"/>
  <c r="G317" i="19"/>
  <c r="G323" i="19"/>
  <c r="G332" i="19"/>
  <c r="G336" i="19"/>
  <c r="G341" i="19"/>
  <c r="G369" i="19"/>
  <c r="G378" i="19"/>
  <c r="G400" i="19"/>
  <c r="G402" i="19"/>
  <c r="G406" i="19"/>
  <c r="G410" i="19"/>
  <c r="G416" i="19"/>
  <c r="G420" i="19"/>
  <c r="G445" i="19"/>
  <c r="G457" i="19"/>
  <c r="G482" i="19"/>
  <c r="G493" i="19"/>
  <c r="G499" i="19"/>
  <c r="G508" i="19"/>
  <c r="G526" i="19"/>
  <c r="G113" i="19"/>
  <c r="G118" i="19"/>
  <c r="G142" i="19"/>
  <c r="G176" i="19"/>
  <c r="G190" i="19"/>
  <c r="G199" i="19"/>
  <c r="G208" i="19"/>
  <c r="G217" i="19"/>
  <c r="G231" i="19"/>
  <c r="G249" i="19"/>
  <c r="G254" i="19"/>
  <c r="G285" i="19"/>
  <c r="G313" i="19"/>
  <c r="G321" i="19"/>
  <c r="G330" i="19"/>
  <c r="G339" i="19"/>
  <c r="G348" i="19"/>
  <c r="G357" i="19"/>
  <c r="G385" i="19"/>
  <c r="G392" i="19"/>
  <c r="G396" i="19"/>
  <c r="G433" i="19"/>
  <c r="G437" i="19"/>
  <c r="G449" i="19"/>
  <c r="G460" i="19"/>
  <c r="G477" i="19"/>
  <c r="G483" i="19"/>
  <c r="G497" i="19"/>
  <c r="G502" i="19"/>
  <c r="G563" i="19"/>
  <c r="G85" i="19"/>
  <c r="G88" i="19"/>
  <c r="G93" i="19"/>
  <c r="G98" i="19"/>
  <c r="G103" i="19"/>
  <c r="G116" i="19"/>
  <c r="G145" i="19"/>
  <c r="G149" i="19"/>
  <c r="G166" i="19"/>
  <c r="G184" i="19"/>
  <c r="G193" i="19"/>
  <c r="G197" i="19"/>
  <c r="G211" i="19"/>
  <c r="G229" i="19"/>
  <c r="G239" i="19"/>
  <c r="G259" i="19"/>
  <c r="G277" i="19"/>
  <c r="G297" i="19"/>
  <c r="G305" i="19"/>
  <c r="G324" i="19"/>
  <c r="G328" i="19"/>
  <c r="G333" i="19"/>
  <c r="G427" i="19"/>
  <c r="G435" i="19"/>
  <c r="G96" i="19"/>
  <c r="G101" i="19"/>
  <c r="G133" i="19"/>
  <c r="G187" i="19"/>
  <c r="G237" i="19"/>
  <c r="G255" i="19"/>
  <c r="G267" i="19"/>
  <c r="G269" i="19"/>
  <c r="G368" i="19"/>
  <c r="G441" i="19"/>
  <c r="G458" i="19"/>
  <c r="G469" i="19"/>
  <c r="G481" i="19"/>
  <c r="G500" i="19"/>
  <c r="G509" i="19"/>
  <c r="G444" i="19"/>
  <c r="G467" i="19"/>
  <c r="G516" i="19"/>
  <c r="G112" i="19"/>
  <c r="G117" i="19"/>
  <c r="G122" i="19"/>
  <c r="G126" i="19"/>
  <c r="G136" i="19"/>
  <c r="G152" i="19"/>
  <c r="G158" i="19"/>
  <c r="G167" i="19"/>
  <c r="G185" i="19"/>
  <c r="G189" i="19"/>
  <c r="G203" i="19"/>
  <c r="G222" i="19"/>
  <c r="G240" i="19"/>
  <c r="G253" i="19"/>
  <c r="G273" i="19"/>
  <c r="G292" i="19"/>
  <c r="G298" i="19"/>
  <c r="G306" i="19"/>
  <c r="G312" i="19"/>
  <c r="G320" i="19"/>
  <c r="G353" i="19"/>
  <c r="G362" i="19"/>
  <c r="G384" i="19"/>
  <c r="G395" i="19"/>
  <c r="G408" i="19"/>
  <c r="G459" i="19"/>
  <c r="G521" i="19"/>
  <c r="G527" i="19"/>
  <c r="G541" i="19"/>
  <c r="G546" i="19"/>
  <c r="G561" i="19"/>
  <c r="G577" i="19"/>
  <c r="G593" i="19"/>
  <c r="G609" i="19"/>
  <c r="G621" i="19"/>
  <c r="G629" i="19"/>
  <c r="G637" i="19"/>
  <c r="G645" i="19"/>
  <c r="G653" i="19"/>
  <c r="G682" i="19"/>
  <c r="G693" i="19"/>
  <c r="G706" i="19"/>
  <c r="G717" i="19"/>
  <c r="G726" i="19"/>
  <c r="G741" i="19"/>
  <c r="G750" i="19"/>
  <c r="G766" i="19"/>
  <c r="G773" i="19"/>
  <c r="G787" i="19"/>
  <c r="G798" i="19"/>
  <c r="G807" i="19"/>
  <c r="G820" i="19"/>
  <c r="G836" i="19"/>
  <c r="G848" i="19"/>
  <c r="G858" i="19"/>
  <c r="G861" i="19"/>
  <c r="G863" i="19"/>
  <c r="G876" i="19"/>
  <c r="G881" i="19"/>
  <c r="G899" i="19"/>
  <c r="G904" i="19"/>
  <c r="G907" i="19"/>
  <c r="G917" i="19"/>
  <c r="G922" i="19"/>
  <c r="G927" i="19"/>
  <c r="G940" i="19"/>
  <c r="G945" i="19"/>
  <c r="G566" i="19"/>
  <c r="G582" i="19"/>
  <c r="G598" i="19"/>
  <c r="G614" i="19"/>
  <c r="G624" i="19"/>
  <c r="G627" i="19"/>
  <c r="G632" i="19"/>
  <c r="G635" i="19"/>
  <c r="G640" i="19"/>
  <c r="G643" i="19"/>
  <c r="G648" i="19"/>
  <c r="G663" i="19"/>
  <c r="G687" i="19"/>
  <c r="G696" i="19"/>
  <c r="G702" i="19"/>
  <c r="G720" i="19"/>
  <c r="G724" i="19"/>
  <c r="G744" i="19"/>
  <c r="G748" i="19"/>
  <c r="G764" i="19"/>
  <c r="G776" i="19"/>
  <c r="G790" i="19"/>
  <c r="G834" i="19"/>
  <c r="G869" i="19"/>
  <c r="G915" i="19"/>
  <c r="G594" i="19"/>
  <c r="G610" i="19"/>
  <c r="G700" i="19"/>
  <c r="G923" i="19"/>
  <c r="G733" i="19"/>
  <c r="G742" i="19"/>
  <c r="G760" i="19"/>
  <c r="G774" i="19"/>
  <c r="G781" i="19"/>
  <c r="G799" i="19"/>
  <c r="G832" i="19"/>
  <c r="G842" i="19"/>
  <c r="G849" i="19"/>
  <c r="G864" i="19"/>
  <c r="G877" i="19"/>
  <c r="G887" i="19"/>
  <c r="G900" i="19"/>
  <c r="G905" i="19"/>
  <c r="G928" i="19"/>
  <c r="G931" i="19"/>
  <c r="G941" i="19"/>
  <c r="G951" i="19"/>
  <c r="G549" i="19"/>
  <c r="G551" i="19"/>
  <c r="G569" i="19"/>
  <c r="G585" i="19"/>
  <c r="G601" i="19"/>
  <c r="G608" i="19"/>
  <c r="G615" i="19"/>
  <c r="G618" i="19"/>
  <c r="G625" i="19"/>
  <c r="G633" i="19"/>
  <c r="G641" i="19"/>
  <c r="G649" i="19"/>
  <c r="G659" i="19"/>
  <c r="G669" i="19"/>
  <c r="G690" i="19"/>
  <c r="G712" i="19"/>
  <c r="G716" i="19"/>
  <c r="G736" i="19"/>
  <c r="G740" i="19"/>
  <c r="G772" i="19"/>
  <c r="G784" i="19"/>
  <c r="G939" i="19"/>
  <c r="G828" i="19"/>
  <c r="G840" i="19"/>
  <c r="G880" i="19"/>
  <c r="G893" i="19"/>
  <c r="G903" i="19"/>
  <c r="G916" i="19"/>
  <c r="G921" i="19"/>
  <c r="G944" i="19"/>
  <c r="G947" i="19"/>
  <c r="G957" i="19"/>
  <c r="G524" i="19"/>
  <c r="G543" i="19"/>
  <c r="G565" i="19"/>
  <c r="G567" i="19"/>
  <c r="G572" i="19"/>
  <c r="G581" i="19"/>
  <c r="G583" i="19"/>
  <c r="G588" i="19"/>
  <c r="G597" i="19"/>
  <c r="G599" i="19"/>
  <c r="G602" i="19"/>
  <c r="G604" i="19"/>
  <c r="G613" i="19"/>
  <c r="G616" i="19"/>
  <c r="G623" i="19"/>
  <c r="G626" i="19"/>
  <c r="G631" i="19"/>
  <c r="G634" i="19"/>
  <c r="G639" i="19"/>
  <c r="G642" i="19"/>
  <c r="G647" i="19"/>
  <c r="G650" i="19"/>
  <c r="G655" i="19"/>
  <c r="G657" i="19"/>
  <c r="G701" i="19"/>
  <c r="G710" i="19"/>
  <c r="G728" i="19"/>
  <c r="G734" i="19"/>
  <c r="G752" i="19"/>
  <c r="G756" i="19"/>
  <c r="G768" i="19"/>
  <c r="G782" i="19"/>
  <c r="G789" i="19"/>
  <c r="G804" i="19"/>
  <c r="G813" i="19"/>
  <c r="G815" i="19"/>
  <c r="G824" i="19"/>
  <c r="G833" i="19"/>
  <c r="G850" i="19"/>
  <c r="G860" i="19"/>
  <c r="G865" i="19"/>
  <c r="G888" i="19"/>
  <c r="G901" i="19"/>
  <c r="G911" i="19"/>
  <c r="G924" i="19"/>
  <c r="G929" i="19"/>
  <c r="G952" i="19"/>
  <c r="G955" i="19"/>
  <c r="G127" i="19"/>
  <c r="G135" i="19"/>
  <c r="G159" i="19"/>
  <c r="G151" i="19"/>
  <c r="G143" i="19"/>
  <c r="G257" i="19"/>
  <c r="G265" i="19"/>
  <c r="G389" i="19"/>
  <c r="G405" i="19"/>
  <c r="G404" i="19"/>
  <c r="G428" i="19"/>
  <c r="G413" i="19"/>
  <c r="G429" i="19"/>
  <c r="G525" i="19"/>
  <c r="G568" i="19"/>
  <c r="G584" i="19"/>
  <c r="G600" i="19"/>
  <c r="G536" i="19"/>
  <c r="G544" i="19"/>
  <c r="G552" i="19"/>
  <c r="G560" i="19"/>
  <c r="G576" i="19"/>
  <c r="G592" i="19"/>
  <c r="G654" i="19"/>
  <c r="G658" i="19"/>
  <c r="G662" i="19"/>
  <c r="G678" i="19"/>
  <c r="G670" i="19"/>
  <c r="G686" i="19"/>
  <c r="G694" i="19"/>
  <c r="G666" i="19"/>
  <c r="G819" i="19"/>
  <c r="G811" i="19"/>
  <c r="G835" i="19"/>
  <c r="G827" i="19"/>
  <c r="G843" i="19"/>
  <c r="L1201" i="11" l="1"/>
  <c r="L1202" i="11" s="1"/>
  <c r="L1203" i="11" s="1"/>
  <c r="M1200" i="11"/>
  <c r="O1200" i="11" s="1"/>
  <c r="BP43" i="3"/>
  <c r="BP59" i="3" s="1"/>
  <c r="Q22" i="12"/>
  <c r="CR129" i="5"/>
  <c r="BP42" i="3"/>
  <c r="BP58" i="3" s="1"/>
  <c r="BP45" i="3"/>
  <c r="BP61" i="3" s="1"/>
  <c r="BP46" i="3"/>
  <c r="BP62" i="3" s="1"/>
  <c r="BQ54" i="3"/>
  <c r="BQ51" i="3"/>
  <c r="BQ53" i="3"/>
  <c r="BO30" i="3"/>
  <c r="BP25" i="3"/>
  <c r="BP44" i="3"/>
  <c r="BP60" i="3" s="1"/>
  <c r="BQ52" i="3"/>
  <c r="BP12" i="3"/>
  <c r="BR53" i="3" s="1"/>
  <c r="BL23" i="5"/>
  <c r="BL119" i="5"/>
  <c r="BL123" i="5"/>
  <c r="BL117" i="5"/>
  <c r="BL124" i="5"/>
  <c r="BL127" i="5"/>
  <c r="CR121" i="5"/>
  <c r="BL130" i="5"/>
  <c r="BL116" i="5"/>
  <c r="BL131" i="5"/>
  <c r="BL118" i="5"/>
  <c r="BL126" i="5"/>
  <c r="BL121" i="5"/>
  <c r="BL125" i="5"/>
  <c r="BL122" i="5"/>
  <c r="BL129" i="5"/>
  <c r="CR122" i="5"/>
  <c r="BL120" i="5"/>
  <c r="CF24" i="3"/>
  <c r="CF21" i="3"/>
  <c r="CS60" i="5"/>
  <c r="CS53" i="5"/>
  <c r="CR130" i="5"/>
  <c r="CR131" i="5"/>
  <c r="CR126" i="5"/>
  <c r="CF26" i="3"/>
  <c r="CS56" i="5"/>
  <c r="CS59" i="5"/>
  <c r="CS22" i="5"/>
  <c r="CS129" i="5" s="1"/>
  <c r="CF25" i="3"/>
  <c r="CS64" i="5"/>
  <c r="CS58" i="5"/>
  <c r="CS51" i="5"/>
  <c r="CE30" i="3"/>
  <c r="CQ68" i="5"/>
  <c r="CS63" i="5"/>
  <c r="CS45" i="5"/>
  <c r="CS57" i="5"/>
  <c r="CS50" i="5"/>
  <c r="CS21" i="5"/>
  <c r="CR117" i="5"/>
  <c r="CR118" i="5"/>
  <c r="CG7" i="3"/>
  <c r="CG17" i="3"/>
  <c r="CG6" i="3"/>
  <c r="CG16" i="3"/>
  <c r="CG5" i="3"/>
  <c r="CG10" i="3"/>
  <c r="CG19" i="3"/>
  <c r="CH3" i="3"/>
  <c r="CG8" i="3"/>
  <c r="CG18" i="3"/>
  <c r="CG4" i="3"/>
  <c r="CG15" i="3"/>
  <c r="CS62" i="5"/>
  <c r="CS55" i="5"/>
  <c r="CS44" i="5"/>
  <c r="CS49" i="5"/>
  <c r="CU3" i="5"/>
  <c r="CT4" i="5"/>
  <c r="CT5" i="5"/>
  <c r="CT6" i="5"/>
  <c r="CT7" i="5"/>
  <c r="CT8" i="5"/>
  <c r="CT9" i="5"/>
  <c r="CT10" i="5"/>
  <c r="CT11" i="5"/>
  <c r="CT12" i="5"/>
  <c r="CT13" i="5"/>
  <c r="CT14" i="5"/>
  <c r="CT15" i="5"/>
  <c r="CT16" i="5"/>
  <c r="CT17" i="5"/>
  <c r="CT18" i="5"/>
  <c r="CT19" i="5"/>
  <c r="CT24" i="5"/>
  <c r="CT27" i="5"/>
  <c r="CT28" i="5"/>
  <c r="CT29" i="5"/>
  <c r="CT30" i="5"/>
  <c r="CT31" i="5"/>
  <c r="CT32" i="5"/>
  <c r="CT33" i="5"/>
  <c r="CT34" i="5"/>
  <c r="CT36" i="5"/>
  <c r="CT38" i="5"/>
  <c r="CT35" i="5"/>
  <c r="CT37" i="5"/>
  <c r="CT39" i="5"/>
  <c r="CT41" i="5"/>
  <c r="CT40" i="5"/>
  <c r="CT42" i="5"/>
  <c r="CR123" i="5"/>
  <c r="CR124" i="5"/>
  <c r="CR119" i="5"/>
  <c r="CR67" i="5"/>
  <c r="CR46" i="5"/>
  <c r="CR66" i="5"/>
  <c r="CF27" i="3"/>
  <c r="CF12" i="3"/>
  <c r="CS61" i="5"/>
  <c r="CS54" i="5"/>
  <c r="CS126" i="5"/>
  <c r="CS120" i="5"/>
  <c r="CR120" i="5"/>
  <c r="BM21" i="5"/>
  <c r="BM123" i="5" s="1"/>
  <c r="BN9" i="5"/>
  <c r="BN16" i="5"/>
  <c r="BN10" i="5"/>
  <c r="BN6" i="5"/>
  <c r="BN18" i="5"/>
  <c r="BN17" i="5"/>
  <c r="BN7" i="5"/>
  <c r="BN4" i="5"/>
  <c r="BO3" i="5"/>
  <c r="BN5" i="5"/>
  <c r="BN19" i="5"/>
  <c r="BN24" i="5"/>
  <c r="BN11" i="5"/>
  <c r="BN14" i="5"/>
  <c r="BN15" i="5"/>
  <c r="BN13" i="5"/>
  <c r="BN8" i="5"/>
  <c r="BN12" i="5"/>
  <c r="BM22" i="5"/>
  <c r="BM23" i="5" s="1"/>
  <c r="BP35" i="3"/>
  <c r="BQ6" i="3"/>
  <c r="BQ19" i="3"/>
  <c r="BQ7" i="3"/>
  <c r="BQ8" i="3"/>
  <c r="BQ15" i="3"/>
  <c r="BQ10" i="3"/>
  <c r="BR3" i="3"/>
  <c r="BQ4" i="3"/>
  <c r="BQ16" i="3"/>
  <c r="BQ5" i="3"/>
  <c r="BQ17" i="3"/>
  <c r="BQ18" i="3"/>
  <c r="BP36" i="3"/>
  <c r="BP37" i="3"/>
  <c r="BP21" i="3"/>
  <c r="BP30" i="3" s="1"/>
  <c r="BP24" i="3"/>
  <c r="BP34" i="3"/>
  <c r="BP33" i="3"/>
  <c r="BP26" i="3"/>
  <c r="U29" i="15"/>
  <c r="Q30" i="15"/>
  <c r="V30" i="15" s="1"/>
  <c r="AI30" i="15"/>
  <c r="AR30" i="15" s="1"/>
  <c r="AH30" i="15"/>
  <c r="AQ30" i="15" s="1"/>
  <c r="AJ30" i="15"/>
  <c r="AS30" i="15" s="1"/>
  <c r="R30" i="15"/>
  <c r="F30" i="15"/>
  <c r="AK29" i="15"/>
  <c r="AT29" i="15" s="1"/>
  <c r="AI29" i="15"/>
  <c r="AR29" i="15" s="1"/>
  <c r="AJ29" i="15"/>
  <c r="AS29" i="15" s="1"/>
  <c r="Q29" i="15"/>
  <c r="V29" i="15" s="1"/>
  <c r="F29" i="15"/>
  <c r="AL28" i="15"/>
  <c r="AU28" i="15" s="1"/>
  <c r="U28" i="15"/>
  <c r="T28" i="15"/>
  <c r="R28" i="15"/>
  <c r="F28" i="15"/>
  <c r="U27" i="15"/>
  <c r="F27" i="15"/>
  <c r="AI26" i="15"/>
  <c r="AR26" i="15" s="1"/>
  <c r="AH26" i="15"/>
  <c r="AQ26" i="15" s="1"/>
  <c r="AJ26" i="15"/>
  <c r="AS26" i="15" s="1"/>
  <c r="F26" i="15"/>
  <c r="AK25" i="15"/>
  <c r="AT25" i="15" s="1"/>
  <c r="AI25" i="15"/>
  <c r="AR25" i="15" s="1"/>
  <c r="AJ25" i="15"/>
  <c r="AS25" i="15" s="1"/>
  <c r="F25" i="15"/>
  <c r="AL24" i="15"/>
  <c r="AU24" i="15" s="1"/>
  <c r="F24" i="15"/>
  <c r="F23" i="15"/>
  <c r="AK22" i="15"/>
  <c r="AT22" i="15" s="1"/>
  <c r="AI22" i="15"/>
  <c r="AR22" i="15" s="1"/>
  <c r="AH22" i="15"/>
  <c r="AQ22" i="15" s="1"/>
  <c r="AJ22" i="15"/>
  <c r="AS22" i="15" s="1"/>
  <c r="F22" i="15"/>
  <c r="AK21" i="15"/>
  <c r="AT21" i="15" s="1"/>
  <c r="AI21" i="15"/>
  <c r="AR21" i="15" s="1"/>
  <c r="AJ21" i="15"/>
  <c r="AS21" i="15" s="1"/>
  <c r="F21" i="15"/>
  <c r="AI20" i="15"/>
  <c r="AR20" i="15" s="1"/>
  <c r="AL20" i="15"/>
  <c r="AU20" i="15" s="1"/>
  <c r="F20" i="15"/>
  <c r="AK19" i="15"/>
  <c r="AT19" i="15" s="1"/>
  <c r="AI19" i="15"/>
  <c r="AR19" i="15" s="1"/>
  <c r="AJ19" i="15"/>
  <c r="AS19" i="15" s="1"/>
  <c r="F19" i="15"/>
  <c r="AK18" i="15"/>
  <c r="AT18" i="15" s="1"/>
  <c r="AI18" i="15"/>
  <c r="AR18" i="15" s="1"/>
  <c r="AH18" i="15"/>
  <c r="AQ18" i="15" s="1"/>
  <c r="AJ18" i="15"/>
  <c r="AS18" i="15" s="1"/>
  <c r="F18" i="15"/>
  <c r="AI17" i="15"/>
  <c r="AR17" i="15" s="1"/>
  <c r="AK17" i="15"/>
  <c r="AT17" i="15" s="1"/>
  <c r="F17" i="15"/>
  <c r="F16" i="15"/>
  <c r="AK15" i="15"/>
  <c r="AT15" i="15" s="1"/>
  <c r="AJ15" i="15"/>
  <c r="AS15" i="15" s="1"/>
  <c r="F15" i="15"/>
  <c r="AI14" i="15"/>
  <c r="AR14" i="15" s="1"/>
  <c r="F14" i="15"/>
  <c r="AK13" i="15"/>
  <c r="AT13" i="15" s="1"/>
  <c r="AJ13" i="15"/>
  <c r="AS13" i="15" s="1"/>
  <c r="F13" i="15"/>
  <c r="AK12" i="15"/>
  <c r="AT12" i="15" s="1"/>
  <c r="AI12" i="15"/>
  <c r="AR12" i="15" s="1"/>
  <c r="F12" i="15"/>
  <c r="AK11" i="15"/>
  <c r="AT11" i="15" s="1"/>
  <c r="AI11" i="15"/>
  <c r="AR11" i="15" s="1"/>
  <c r="AJ11" i="15"/>
  <c r="AS11" i="15" s="1"/>
  <c r="AL11" i="15"/>
  <c r="AU11" i="15" s="1"/>
  <c r="F11" i="15"/>
  <c r="AI10" i="15"/>
  <c r="AR10" i="15" s="1"/>
  <c r="F10" i="15"/>
  <c r="B27" i="14"/>
  <c r="B26" i="14"/>
  <c r="B25" i="14"/>
  <c r="B24" i="14"/>
  <c r="B23" i="14"/>
  <c r="P31" i="14"/>
  <c r="B36" i="14"/>
  <c r="B45" i="14" s="1"/>
  <c r="B33" i="14"/>
  <c r="B42" i="14" s="1"/>
  <c r="AP40" i="14"/>
  <c r="AH40" i="14"/>
  <c r="AC31" i="14"/>
  <c r="R40" i="14"/>
  <c r="J40" i="14"/>
  <c r="H289" i="13"/>
  <c r="J289" i="13" s="1"/>
  <c r="G289" i="13"/>
  <c r="E289" i="13"/>
  <c r="H288" i="13"/>
  <c r="J288" i="13" s="1"/>
  <c r="G288" i="13"/>
  <c r="E288" i="13"/>
  <c r="H287" i="13"/>
  <c r="J287" i="13" s="1"/>
  <c r="G287" i="13"/>
  <c r="E287" i="13"/>
  <c r="H286" i="13"/>
  <c r="J286" i="13" s="1"/>
  <c r="G286" i="13"/>
  <c r="E286" i="13"/>
  <c r="H285" i="13"/>
  <c r="J285" i="13" s="1"/>
  <c r="L285" i="13" s="1"/>
  <c r="G285" i="13"/>
  <c r="E285" i="13"/>
  <c r="H284" i="13"/>
  <c r="J284" i="13" s="1"/>
  <c r="G284" i="13"/>
  <c r="E284" i="13"/>
  <c r="H283" i="13"/>
  <c r="J283" i="13" s="1"/>
  <c r="G283" i="13"/>
  <c r="E283" i="13"/>
  <c r="H282" i="13"/>
  <c r="J282" i="13" s="1"/>
  <c r="G282" i="13"/>
  <c r="E282" i="13"/>
  <c r="H281" i="13"/>
  <c r="J281" i="13" s="1"/>
  <c r="G281" i="13"/>
  <c r="E281" i="13"/>
  <c r="H280" i="13"/>
  <c r="J280" i="13" s="1"/>
  <c r="L280" i="13" s="1"/>
  <c r="G280" i="13"/>
  <c r="E280" i="13"/>
  <c r="H279" i="13"/>
  <c r="J279" i="13" s="1"/>
  <c r="G279" i="13"/>
  <c r="E279" i="13"/>
  <c r="H278" i="13"/>
  <c r="J278" i="13" s="1"/>
  <c r="G278" i="13"/>
  <c r="E278" i="13"/>
  <c r="H277" i="13"/>
  <c r="J277" i="13" s="1"/>
  <c r="G277" i="13"/>
  <c r="E277" i="13"/>
  <c r="H276" i="13"/>
  <c r="J276" i="13" s="1"/>
  <c r="G276" i="13"/>
  <c r="E276" i="13"/>
  <c r="H275" i="13"/>
  <c r="J275" i="13" s="1"/>
  <c r="L275" i="13" s="1"/>
  <c r="G275" i="13"/>
  <c r="E275" i="13"/>
  <c r="H274" i="13"/>
  <c r="J274" i="13" s="1"/>
  <c r="G274" i="13"/>
  <c r="E274" i="13"/>
  <c r="H273" i="13"/>
  <c r="J273" i="13" s="1"/>
  <c r="G273" i="13"/>
  <c r="E273" i="13"/>
  <c r="H272" i="13"/>
  <c r="J272" i="13" s="1"/>
  <c r="G272" i="13"/>
  <c r="E272" i="13"/>
  <c r="H271" i="13"/>
  <c r="J271" i="13" s="1"/>
  <c r="G271" i="13"/>
  <c r="E271" i="13"/>
  <c r="H270" i="13"/>
  <c r="J270" i="13" s="1"/>
  <c r="L270" i="13" s="1"/>
  <c r="G270" i="13"/>
  <c r="E270" i="13"/>
  <c r="H269" i="13"/>
  <c r="J269" i="13" s="1"/>
  <c r="G269" i="13"/>
  <c r="E269" i="13"/>
  <c r="H268" i="13"/>
  <c r="J268" i="13" s="1"/>
  <c r="G268" i="13"/>
  <c r="E268" i="13"/>
  <c r="H267" i="13"/>
  <c r="J267" i="13" s="1"/>
  <c r="G267" i="13"/>
  <c r="E267" i="13"/>
  <c r="H266" i="13"/>
  <c r="J266" i="13" s="1"/>
  <c r="G266" i="13"/>
  <c r="E266" i="13"/>
  <c r="H265" i="13"/>
  <c r="J265" i="13" s="1"/>
  <c r="L265" i="13" s="1"/>
  <c r="G265" i="13"/>
  <c r="E265" i="13"/>
  <c r="H264" i="13"/>
  <c r="J264" i="13" s="1"/>
  <c r="G264" i="13"/>
  <c r="E264" i="13"/>
  <c r="H263" i="13"/>
  <c r="J263" i="13" s="1"/>
  <c r="G263" i="13"/>
  <c r="E263" i="13"/>
  <c r="H262" i="13"/>
  <c r="J262" i="13" s="1"/>
  <c r="G262" i="13"/>
  <c r="E262" i="13"/>
  <c r="H261" i="13"/>
  <c r="J261" i="13" s="1"/>
  <c r="G261" i="13"/>
  <c r="E261" i="13"/>
  <c r="H260" i="13"/>
  <c r="J260" i="13" s="1"/>
  <c r="L260" i="13" s="1"/>
  <c r="G260" i="13"/>
  <c r="E260" i="13"/>
  <c r="H259" i="13"/>
  <c r="J259" i="13" s="1"/>
  <c r="G259" i="13"/>
  <c r="E259" i="13"/>
  <c r="H258" i="13"/>
  <c r="J258" i="13" s="1"/>
  <c r="G258" i="13"/>
  <c r="E258" i="13"/>
  <c r="H257" i="13"/>
  <c r="J257" i="13" s="1"/>
  <c r="G257" i="13"/>
  <c r="E257" i="13"/>
  <c r="H256" i="13"/>
  <c r="J256" i="13" s="1"/>
  <c r="G256" i="13"/>
  <c r="E256" i="13"/>
  <c r="H255" i="13"/>
  <c r="J255" i="13" s="1"/>
  <c r="L255" i="13" s="1"/>
  <c r="G255" i="13"/>
  <c r="E255" i="13"/>
  <c r="H254" i="13"/>
  <c r="J254" i="13" s="1"/>
  <c r="G254" i="13"/>
  <c r="E254" i="13"/>
  <c r="H253" i="13"/>
  <c r="J253" i="13" s="1"/>
  <c r="G253" i="13"/>
  <c r="E253" i="13"/>
  <c r="H252" i="13"/>
  <c r="J252" i="13" s="1"/>
  <c r="G252" i="13"/>
  <c r="E252" i="13"/>
  <c r="H251" i="13"/>
  <c r="J251" i="13" s="1"/>
  <c r="G251" i="13"/>
  <c r="E251" i="13"/>
  <c r="H250" i="13"/>
  <c r="J250" i="13" s="1"/>
  <c r="L250" i="13" s="1"/>
  <c r="G250" i="13"/>
  <c r="E250" i="13"/>
  <c r="H249" i="13"/>
  <c r="J249" i="13" s="1"/>
  <c r="G249" i="13"/>
  <c r="E249" i="13"/>
  <c r="H248" i="13"/>
  <c r="J248" i="13" s="1"/>
  <c r="G248" i="13"/>
  <c r="E248" i="13"/>
  <c r="H247" i="13"/>
  <c r="J247" i="13" s="1"/>
  <c r="G247" i="13"/>
  <c r="E247" i="13"/>
  <c r="H246" i="13"/>
  <c r="J246" i="13" s="1"/>
  <c r="G246" i="13"/>
  <c r="E246" i="13"/>
  <c r="H245" i="13"/>
  <c r="J245" i="13" s="1"/>
  <c r="L245" i="13" s="1"/>
  <c r="G245" i="13"/>
  <c r="E245" i="13"/>
  <c r="H244" i="13"/>
  <c r="J244" i="13" s="1"/>
  <c r="G244" i="13"/>
  <c r="E244" i="13"/>
  <c r="H243" i="13"/>
  <c r="J243" i="13" s="1"/>
  <c r="G243" i="13"/>
  <c r="E243" i="13"/>
  <c r="H242" i="13"/>
  <c r="J242" i="13" s="1"/>
  <c r="G242" i="13"/>
  <c r="E242" i="13"/>
  <c r="H241" i="13"/>
  <c r="J241" i="13" s="1"/>
  <c r="G241" i="13"/>
  <c r="E241" i="13"/>
  <c r="H240" i="13"/>
  <c r="J240" i="13" s="1"/>
  <c r="L240" i="13" s="1"/>
  <c r="G240" i="13"/>
  <c r="E240" i="13"/>
  <c r="H239" i="13"/>
  <c r="J239" i="13" s="1"/>
  <c r="G239" i="13"/>
  <c r="E239" i="13"/>
  <c r="H238" i="13"/>
  <c r="J238" i="13" s="1"/>
  <c r="G238" i="13"/>
  <c r="E238" i="13"/>
  <c r="H237" i="13"/>
  <c r="J237" i="13" s="1"/>
  <c r="G237" i="13"/>
  <c r="E237" i="13"/>
  <c r="H236" i="13"/>
  <c r="J236" i="13" s="1"/>
  <c r="G236" i="13"/>
  <c r="E236" i="13"/>
  <c r="H235" i="13"/>
  <c r="J235" i="13" s="1"/>
  <c r="L235" i="13" s="1"/>
  <c r="G235" i="13"/>
  <c r="E235" i="13"/>
  <c r="H234" i="13"/>
  <c r="J234" i="13" s="1"/>
  <c r="G234" i="13"/>
  <c r="E234" i="13"/>
  <c r="H233" i="13"/>
  <c r="J233" i="13" s="1"/>
  <c r="G233" i="13"/>
  <c r="E233" i="13"/>
  <c r="H232" i="13"/>
  <c r="J232" i="13" s="1"/>
  <c r="G232" i="13"/>
  <c r="E232" i="13"/>
  <c r="H231" i="13"/>
  <c r="J231" i="13" s="1"/>
  <c r="G231" i="13"/>
  <c r="E231" i="13"/>
  <c r="H230" i="13"/>
  <c r="J230" i="13" s="1"/>
  <c r="L230" i="13" s="1"/>
  <c r="G230" i="13"/>
  <c r="E230" i="13"/>
  <c r="H229" i="13"/>
  <c r="J229" i="13" s="1"/>
  <c r="G229" i="13"/>
  <c r="E229" i="13"/>
  <c r="H228" i="13"/>
  <c r="J228" i="13" s="1"/>
  <c r="G228" i="13"/>
  <c r="E228" i="13"/>
  <c r="H227" i="13"/>
  <c r="J227" i="13" s="1"/>
  <c r="G227" i="13"/>
  <c r="E227" i="13"/>
  <c r="H226" i="13"/>
  <c r="J226" i="13" s="1"/>
  <c r="G226" i="13"/>
  <c r="E226" i="13"/>
  <c r="H225" i="13"/>
  <c r="J225" i="13" s="1"/>
  <c r="L225" i="13" s="1"/>
  <c r="G225" i="13"/>
  <c r="E225" i="13"/>
  <c r="H224" i="13"/>
  <c r="J224" i="13" s="1"/>
  <c r="G224" i="13"/>
  <c r="E224" i="13"/>
  <c r="H223" i="13"/>
  <c r="J223" i="13" s="1"/>
  <c r="G223" i="13"/>
  <c r="E223" i="13"/>
  <c r="H222" i="13"/>
  <c r="J222" i="13" s="1"/>
  <c r="G222" i="13"/>
  <c r="E222" i="13"/>
  <c r="H221" i="13"/>
  <c r="J221" i="13" s="1"/>
  <c r="G221" i="13"/>
  <c r="E221" i="13"/>
  <c r="H220" i="13"/>
  <c r="J220" i="13" s="1"/>
  <c r="L220" i="13" s="1"/>
  <c r="G220" i="13"/>
  <c r="E220" i="13"/>
  <c r="H219" i="13"/>
  <c r="J219" i="13" s="1"/>
  <c r="G219" i="13"/>
  <c r="E219" i="13"/>
  <c r="H218" i="13"/>
  <c r="J218" i="13" s="1"/>
  <c r="G218" i="13"/>
  <c r="E218" i="13"/>
  <c r="H217" i="13"/>
  <c r="J217" i="13" s="1"/>
  <c r="G217" i="13"/>
  <c r="E217" i="13"/>
  <c r="H216" i="13"/>
  <c r="J216" i="13" s="1"/>
  <c r="G216" i="13"/>
  <c r="E216" i="13"/>
  <c r="H215" i="13"/>
  <c r="J215" i="13" s="1"/>
  <c r="L215" i="13" s="1"/>
  <c r="G215" i="13"/>
  <c r="E215" i="13"/>
  <c r="H214" i="13"/>
  <c r="J214" i="13" s="1"/>
  <c r="G214" i="13"/>
  <c r="E214" i="13"/>
  <c r="H213" i="13"/>
  <c r="J213" i="13" s="1"/>
  <c r="G213" i="13"/>
  <c r="E213" i="13"/>
  <c r="H212" i="13"/>
  <c r="J212" i="13" s="1"/>
  <c r="G212" i="13"/>
  <c r="E212" i="13"/>
  <c r="H211" i="13"/>
  <c r="J211" i="13" s="1"/>
  <c r="G211" i="13"/>
  <c r="E211" i="13"/>
  <c r="H210" i="13"/>
  <c r="J210" i="13" s="1"/>
  <c r="L210" i="13" s="1"/>
  <c r="G210" i="13"/>
  <c r="E210" i="13"/>
  <c r="H209" i="13"/>
  <c r="J209" i="13" s="1"/>
  <c r="G209" i="13"/>
  <c r="E209" i="13"/>
  <c r="H208" i="13"/>
  <c r="J208" i="13" s="1"/>
  <c r="G208" i="13"/>
  <c r="E208" i="13"/>
  <c r="H207" i="13"/>
  <c r="J207" i="13" s="1"/>
  <c r="G207" i="13"/>
  <c r="E207" i="13"/>
  <c r="H206" i="13"/>
  <c r="J206" i="13" s="1"/>
  <c r="G206" i="13"/>
  <c r="E206" i="13"/>
  <c r="H205" i="13"/>
  <c r="J205" i="13" s="1"/>
  <c r="L205" i="13" s="1"/>
  <c r="G205" i="13"/>
  <c r="E205" i="13"/>
  <c r="H204" i="13"/>
  <c r="J204" i="13" s="1"/>
  <c r="G204" i="13"/>
  <c r="E204" i="13"/>
  <c r="H203" i="13"/>
  <c r="J203" i="13" s="1"/>
  <c r="G203" i="13"/>
  <c r="E203" i="13"/>
  <c r="H202" i="13"/>
  <c r="J202" i="13" s="1"/>
  <c r="G202" i="13"/>
  <c r="E202" i="13"/>
  <c r="H201" i="13"/>
  <c r="J201" i="13" s="1"/>
  <c r="G201" i="13"/>
  <c r="E201" i="13"/>
  <c r="H200" i="13"/>
  <c r="J200" i="13" s="1"/>
  <c r="L200" i="13" s="1"/>
  <c r="G200" i="13"/>
  <c r="E200" i="13"/>
  <c r="H199" i="13"/>
  <c r="J199" i="13" s="1"/>
  <c r="G199" i="13"/>
  <c r="E199" i="13"/>
  <c r="H198" i="13"/>
  <c r="J198" i="13" s="1"/>
  <c r="G198" i="13"/>
  <c r="E198" i="13"/>
  <c r="H197" i="13"/>
  <c r="J197" i="13" s="1"/>
  <c r="G197" i="13"/>
  <c r="E197" i="13"/>
  <c r="H196" i="13"/>
  <c r="J196" i="13" s="1"/>
  <c r="G196" i="13"/>
  <c r="E196" i="13"/>
  <c r="H195" i="13"/>
  <c r="J195" i="13" s="1"/>
  <c r="L195" i="13" s="1"/>
  <c r="G195" i="13"/>
  <c r="E195" i="13"/>
  <c r="H194" i="13"/>
  <c r="J194" i="13" s="1"/>
  <c r="G194" i="13"/>
  <c r="E194" i="13"/>
  <c r="H193" i="13"/>
  <c r="J193" i="13" s="1"/>
  <c r="G193" i="13"/>
  <c r="E193" i="13"/>
  <c r="H192" i="13"/>
  <c r="J192" i="13" s="1"/>
  <c r="G192" i="13"/>
  <c r="E192" i="13"/>
  <c r="H191" i="13"/>
  <c r="J191" i="13" s="1"/>
  <c r="G191" i="13"/>
  <c r="E191" i="13"/>
  <c r="H190" i="13"/>
  <c r="J190" i="13" s="1"/>
  <c r="L190" i="13" s="1"/>
  <c r="G190" i="13"/>
  <c r="E190" i="13"/>
  <c r="H189" i="13"/>
  <c r="J189" i="13" s="1"/>
  <c r="G189" i="13"/>
  <c r="E189" i="13"/>
  <c r="H188" i="13"/>
  <c r="J188" i="13" s="1"/>
  <c r="G188" i="13"/>
  <c r="E188" i="13"/>
  <c r="H187" i="13"/>
  <c r="J187" i="13" s="1"/>
  <c r="G187" i="13"/>
  <c r="E187" i="13"/>
  <c r="H186" i="13"/>
  <c r="J186" i="13" s="1"/>
  <c r="G186" i="13"/>
  <c r="E186" i="13"/>
  <c r="H185" i="13"/>
  <c r="J185" i="13" s="1"/>
  <c r="L185" i="13" s="1"/>
  <c r="G185" i="13"/>
  <c r="E185" i="13"/>
  <c r="H184" i="13"/>
  <c r="J184" i="13" s="1"/>
  <c r="G184" i="13"/>
  <c r="E184" i="13"/>
  <c r="H183" i="13"/>
  <c r="J183" i="13" s="1"/>
  <c r="G183" i="13"/>
  <c r="E183" i="13"/>
  <c r="H182" i="13"/>
  <c r="J182" i="13" s="1"/>
  <c r="G182" i="13"/>
  <c r="E182" i="13"/>
  <c r="H181" i="13"/>
  <c r="J181" i="13" s="1"/>
  <c r="G181" i="13"/>
  <c r="E181" i="13"/>
  <c r="H180" i="13"/>
  <c r="J180" i="13" s="1"/>
  <c r="L180" i="13" s="1"/>
  <c r="G180" i="13"/>
  <c r="E180" i="13"/>
  <c r="H179" i="13"/>
  <c r="J179" i="13" s="1"/>
  <c r="G179" i="13"/>
  <c r="E179" i="13"/>
  <c r="H178" i="13"/>
  <c r="J178" i="13" s="1"/>
  <c r="G178" i="13"/>
  <c r="E178" i="13"/>
  <c r="H177" i="13"/>
  <c r="J177" i="13" s="1"/>
  <c r="G177" i="13"/>
  <c r="E177" i="13"/>
  <c r="H176" i="13"/>
  <c r="J176" i="13" s="1"/>
  <c r="G176" i="13"/>
  <c r="E176" i="13"/>
  <c r="H175" i="13"/>
  <c r="J175" i="13" s="1"/>
  <c r="L175" i="13" s="1"/>
  <c r="G175" i="13"/>
  <c r="E175" i="13"/>
  <c r="H174" i="13"/>
  <c r="J174" i="13" s="1"/>
  <c r="G174" i="13"/>
  <c r="E174" i="13"/>
  <c r="H173" i="13"/>
  <c r="J173" i="13" s="1"/>
  <c r="G173" i="13"/>
  <c r="E173" i="13"/>
  <c r="H172" i="13"/>
  <c r="J172" i="13" s="1"/>
  <c r="G172" i="13"/>
  <c r="E172" i="13"/>
  <c r="H171" i="13"/>
  <c r="J171" i="13" s="1"/>
  <c r="G171" i="13"/>
  <c r="E171" i="13"/>
  <c r="H170" i="13"/>
  <c r="J170" i="13" s="1"/>
  <c r="L170" i="13" s="1"/>
  <c r="G170" i="13"/>
  <c r="E170" i="13"/>
  <c r="H169" i="13"/>
  <c r="J169" i="13" s="1"/>
  <c r="G169" i="13"/>
  <c r="E169" i="13"/>
  <c r="H168" i="13"/>
  <c r="J168" i="13" s="1"/>
  <c r="G168" i="13"/>
  <c r="E168" i="13"/>
  <c r="H167" i="13"/>
  <c r="J167" i="13" s="1"/>
  <c r="G167" i="13"/>
  <c r="E167" i="13"/>
  <c r="H166" i="13"/>
  <c r="J166" i="13" s="1"/>
  <c r="G166" i="13"/>
  <c r="E166" i="13"/>
  <c r="H165" i="13"/>
  <c r="J165" i="13" s="1"/>
  <c r="L165" i="13" s="1"/>
  <c r="G165" i="13"/>
  <c r="E165" i="13"/>
  <c r="H164" i="13"/>
  <c r="J164" i="13" s="1"/>
  <c r="G164" i="13"/>
  <c r="E164" i="13"/>
  <c r="H163" i="13"/>
  <c r="J163" i="13" s="1"/>
  <c r="G163" i="13"/>
  <c r="E163" i="13"/>
  <c r="H162" i="13"/>
  <c r="J162" i="13" s="1"/>
  <c r="G162" i="13"/>
  <c r="E162" i="13"/>
  <c r="H161" i="13"/>
  <c r="J161" i="13" s="1"/>
  <c r="G161" i="13"/>
  <c r="E161" i="13"/>
  <c r="H160" i="13"/>
  <c r="J160" i="13" s="1"/>
  <c r="L160" i="13" s="1"/>
  <c r="G160" i="13"/>
  <c r="E160" i="13"/>
  <c r="H159" i="13"/>
  <c r="J159" i="13" s="1"/>
  <c r="G159" i="13"/>
  <c r="E159" i="13"/>
  <c r="H158" i="13"/>
  <c r="J158" i="13" s="1"/>
  <c r="G158" i="13"/>
  <c r="E158" i="13"/>
  <c r="H157" i="13"/>
  <c r="J157" i="13" s="1"/>
  <c r="G157" i="13"/>
  <c r="E157" i="13"/>
  <c r="H156" i="13"/>
  <c r="J156" i="13" s="1"/>
  <c r="G156" i="13"/>
  <c r="E156" i="13"/>
  <c r="H155" i="13"/>
  <c r="J155" i="13" s="1"/>
  <c r="L155" i="13" s="1"/>
  <c r="G155" i="13"/>
  <c r="E155" i="13"/>
  <c r="H154" i="13"/>
  <c r="J154" i="13" s="1"/>
  <c r="G154" i="13"/>
  <c r="E154" i="13"/>
  <c r="H153" i="13"/>
  <c r="J153" i="13" s="1"/>
  <c r="G153" i="13"/>
  <c r="E153" i="13"/>
  <c r="H152" i="13"/>
  <c r="J152" i="13" s="1"/>
  <c r="G152" i="13"/>
  <c r="E152" i="13"/>
  <c r="H151" i="13"/>
  <c r="J151" i="13" s="1"/>
  <c r="G151" i="13"/>
  <c r="E151" i="13"/>
  <c r="H150" i="13"/>
  <c r="J150" i="13" s="1"/>
  <c r="L150" i="13" s="1"/>
  <c r="G150" i="13"/>
  <c r="E150" i="13"/>
  <c r="H149" i="13"/>
  <c r="J149" i="13" s="1"/>
  <c r="G149" i="13"/>
  <c r="E149" i="13"/>
  <c r="H148" i="13"/>
  <c r="J148" i="13" s="1"/>
  <c r="G148" i="13"/>
  <c r="E148" i="13"/>
  <c r="H147" i="13"/>
  <c r="J147" i="13" s="1"/>
  <c r="G147" i="13"/>
  <c r="E147" i="13"/>
  <c r="H146" i="13"/>
  <c r="J146" i="13" s="1"/>
  <c r="G146" i="13"/>
  <c r="E146" i="13"/>
  <c r="H145" i="13"/>
  <c r="J145" i="13" s="1"/>
  <c r="L145" i="13" s="1"/>
  <c r="G145" i="13"/>
  <c r="E145" i="13"/>
  <c r="H144" i="13"/>
  <c r="J144" i="13" s="1"/>
  <c r="G144" i="13"/>
  <c r="E144" i="13"/>
  <c r="H143" i="13"/>
  <c r="J143" i="13" s="1"/>
  <c r="G143" i="13"/>
  <c r="E143" i="13"/>
  <c r="H142" i="13"/>
  <c r="J142" i="13" s="1"/>
  <c r="G142" i="13"/>
  <c r="E142" i="13"/>
  <c r="H141" i="13"/>
  <c r="J141" i="13" s="1"/>
  <c r="G141" i="13"/>
  <c r="E141" i="13"/>
  <c r="H140" i="13"/>
  <c r="J140" i="13" s="1"/>
  <c r="L140" i="13" s="1"/>
  <c r="G140" i="13"/>
  <c r="E140" i="13"/>
  <c r="H139" i="13"/>
  <c r="J139" i="13" s="1"/>
  <c r="G139" i="13"/>
  <c r="E139" i="13"/>
  <c r="H138" i="13"/>
  <c r="J138" i="13" s="1"/>
  <c r="G138" i="13"/>
  <c r="E138" i="13"/>
  <c r="H137" i="13"/>
  <c r="J137" i="13" s="1"/>
  <c r="G137" i="13"/>
  <c r="E137" i="13"/>
  <c r="H136" i="13"/>
  <c r="J136" i="13" s="1"/>
  <c r="G136" i="13"/>
  <c r="E136" i="13"/>
  <c r="H135" i="13"/>
  <c r="J135" i="13" s="1"/>
  <c r="L135" i="13" s="1"/>
  <c r="G135" i="13"/>
  <c r="E135" i="13"/>
  <c r="H134" i="13"/>
  <c r="J134" i="13" s="1"/>
  <c r="G134" i="13"/>
  <c r="E134" i="13"/>
  <c r="H133" i="13"/>
  <c r="J133" i="13" s="1"/>
  <c r="G133" i="13"/>
  <c r="E133" i="13"/>
  <c r="H132" i="13"/>
  <c r="J132" i="13" s="1"/>
  <c r="G132" i="13"/>
  <c r="E132" i="13"/>
  <c r="H131" i="13"/>
  <c r="J131" i="13" s="1"/>
  <c r="G131" i="13"/>
  <c r="E131" i="13"/>
  <c r="H130" i="13"/>
  <c r="J130" i="13" s="1"/>
  <c r="L130" i="13" s="1"/>
  <c r="G130" i="13"/>
  <c r="E130" i="13"/>
  <c r="H129" i="13"/>
  <c r="J129" i="13" s="1"/>
  <c r="G129" i="13"/>
  <c r="E129" i="13"/>
  <c r="H128" i="13"/>
  <c r="J128" i="13" s="1"/>
  <c r="G128" i="13"/>
  <c r="E128" i="13"/>
  <c r="H127" i="13"/>
  <c r="J127" i="13" s="1"/>
  <c r="G127" i="13"/>
  <c r="E127" i="13"/>
  <c r="H126" i="13"/>
  <c r="J126" i="13" s="1"/>
  <c r="G126" i="13"/>
  <c r="E126" i="13"/>
  <c r="H125" i="13"/>
  <c r="J125" i="13" s="1"/>
  <c r="L125" i="13" s="1"/>
  <c r="G125" i="13"/>
  <c r="E125" i="13"/>
  <c r="H124" i="13"/>
  <c r="J124" i="13" s="1"/>
  <c r="G124" i="13"/>
  <c r="E124" i="13"/>
  <c r="H123" i="13"/>
  <c r="J123" i="13" s="1"/>
  <c r="G123" i="13"/>
  <c r="E123" i="13"/>
  <c r="H122" i="13"/>
  <c r="J122" i="13" s="1"/>
  <c r="G122" i="13"/>
  <c r="E122" i="13"/>
  <c r="H121" i="13"/>
  <c r="J121" i="13" s="1"/>
  <c r="G121" i="13"/>
  <c r="E121" i="13"/>
  <c r="H120" i="13"/>
  <c r="J120" i="13" s="1"/>
  <c r="L120" i="13" s="1"/>
  <c r="G120" i="13"/>
  <c r="E120" i="13"/>
  <c r="H119" i="13"/>
  <c r="J119" i="13" s="1"/>
  <c r="G119" i="13"/>
  <c r="E119" i="13"/>
  <c r="H118" i="13"/>
  <c r="J118" i="13" s="1"/>
  <c r="G118" i="13"/>
  <c r="E118" i="13"/>
  <c r="H117" i="13"/>
  <c r="J117" i="13" s="1"/>
  <c r="G117" i="13"/>
  <c r="E117" i="13"/>
  <c r="H116" i="13"/>
  <c r="J116" i="13" s="1"/>
  <c r="G116" i="13"/>
  <c r="E116" i="13"/>
  <c r="H115" i="13"/>
  <c r="J115" i="13" s="1"/>
  <c r="L115" i="13" s="1"/>
  <c r="G115" i="13"/>
  <c r="E115" i="13"/>
  <c r="H114" i="13"/>
  <c r="J114" i="13" s="1"/>
  <c r="G114" i="13"/>
  <c r="E114" i="13"/>
  <c r="H113" i="13"/>
  <c r="J113" i="13" s="1"/>
  <c r="G113" i="13"/>
  <c r="E113" i="13"/>
  <c r="H112" i="13"/>
  <c r="J112" i="13" s="1"/>
  <c r="G112" i="13"/>
  <c r="E112" i="13"/>
  <c r="H111" i="13"/>
  <c r="J111" i="13" s="1"/>
  <c r="G111" i="13"/>
  <c r="E111" i="13"/>
  <c r="H110" i="13"/>
  <c r="J110" i="13" s="1"/>
  <c r="L110" i="13" s="1"/>
  <c r="G110" i="13"/>
  <c r="E110" i="13"/>
  <c r="H109" i="13"/>
  <c r="J109" i="13" s="1"/>
  <c r="G109" i="13"/>
  <c r="E109" i="13"/>
  <c r="H108" i="13"/>
  <c r="J108" i="13" s="1"/>
  <c r="G108" i="13"/>
  <c r="E108" i="13"/>
  <c r="H107" i="13"/>
  <c r="J107" i="13" s="1"/>
  <c r="G107" i="13"/>
  <c r="E107" i="13"/>
  <c r="H106" i="13"/>
  <c r="J106" i="13" s="1"/>
  <c r="G106" i="13"/>
  <c r="E106" i="13"/>
  <c r="H105" i="13"/>
  <c r="J105" i="13" s="1"/>
  <c r="L105" i="13" s="1"/>
  <c r="G105" i="13"/>
  <c r="E105" i="13"/>
  <c r="H104" i="13"/>
  <c r="J104" i="13" s="1"/>
  <c r="G104" i="13"/>
  <c r="E104" i="13"/>
  <c r="H103" i="13"/>
  <c r="J103" i="13" s="1"/>
  <c r="G103" i="13"/>
  <c r="E103" i="13"/>
  <c r="H102" i="13"/>
  <c r="J102" i="13" s="1"/>
  <c r="G102" i="13"/>
  <c r="E102" i="13"/>
  <c r="H101" i="13"/>
  <c r="J101" i="13" s="1"/>
  <c r="G101" i="13"/>
  <c r="E101" i="13"/>
  <c r="H100" i="13"/>
  <c r="J100" i="13" s="1"/>
  <c r="L100" i="13" s="1"/>
  <c r="G100" i="13"/>
  <c r="E100" i="13"/>
  <c r="H99" i="13"/>
  <c r="J99" i="13" s="1"/>
  <c r="G99" i="13"/>
  <c r="E99" i="13"/>
  <c r="H98" i="13"/>
  <c r="J98" i="13" s="1"/>
  <c r="G98" i="13"/>
  <c r="E98" i="13"/>
  <c r="H97" i="13"/>
  <c r="J97" i="13" s="1"/>
  <c r="G97" i="13"/>
  <c r="E97" i="13"/>
  <c r="H96" i="13"/>
  <c r="J96" i="13" s="1"/>
  <c r="G96" i="13"/>
  <c r="E96" i="13"/>
  <c r="H95" i="13"/>
  <c r="J95" i="13" s="1"/>
  <c r="L95" i="13" s="1"/>
  <c r="G95" i="13"/>
  <c r="E95" i="13"/>
  <c r="H94" i="13"/>
  <c r="J94" i="13" s="1"/>
  <c r="G94" i="13"/>
  <c r="E94" i="13"/>
  <c r="H93" i="13"/>
  <c r="J93" i="13" s="1"/>
  <c r="G93" i="13"/>
  <c r="E93" i="13"/>
  <c r="H92" i="13"/>
  <c r="J92" i="13" s="1"/>
  <c r="G92" i="13"/>
  <c r="E92" i="13"/>
  <c r="H91" i="13"/>
  <c r="J91" i="13" s="1"/>
  <c r="G91" i="13"/>
  <c r="E91" i="13"/>
  <c r="H90" i="13"/>
  <c r="J90" i="13" s="1"/>
  <c r="L90" i="13" s="1"/>
  <c r="G90" i="13"/>
  <c r="E90" i="13"/>
  <c r="H89" i="13"/>
  <c r="J89" i="13" s="1"/>
  <c r="G89" i="13"/>
  <c r="E89" i="13"/>
  <c r="H88" i="13"/>
  <c r="J88" i="13" s="1"/>
  <c r="G88" i="13"/>
  <c r="E88" i="13"/>
  <c r="H87" i="13"/>
  <c r="J87" i="13" s="1"/>
  <c r="G87" i="13"/>
  <c r="E87" i="13"/>
  <c r="H86" i="13"/>
  <c r="J86" i="13" s="1"/>
  <c r="G86" i="13"/>
  <c r="E86" i="13"/>
  <c r="H85" i="13"/>
  <c r="J85" i="13" s="1"/>
  <c r="L85" i="13" s="1"/>
  <c r="G85" i="13"/>
  <c r="E85" i="13"/>
  <c r="H84" i="13"/>
  <c r="J84" i="13" s="1"/>
  <c r="G84" i="13"/>
  <c r="E84" i="13"/>
  <c r="H83" i="13"/>
  <c r="J83" i="13" s="1"/>
  <c r="G83" i="13"/>
  <c r="E83" i="13"/>
  <c r="H82" i="13"/>
  <c r="J82" i="13" s="1"/>
  <c r="G82" i="13"/>
  <c r="E82" i="13"/>
  <c r="H81" i="13"/>
  <c r="J81" i="13" s="1"/>
  <c r="G81" i="13"/>
  <c r="E81" i="13"/>
  <c r="H80" i="13"/>
  <c r="J80" i="13" s="1"/>
  <c r="L80" i="13" s="1"/>
  <c r="G80" i="13"/>
  <c r="E80" i="13"/>
  <c r="H79" i="13"/>
  <c r="J79" i="13" s="1"/>
  <c r="G79" i="13"/>
  <c r="E79" i="13"/>
  <c r="H78" i="13"/>
  <c r="J78" i="13" s="1"/>
  <c r="G78" i="13"/>
  <c r="E78" i="13"/>
  <c r="H77" i="13"/>
  <c r="J77" i="13" s="1"/>
  <c r="G77" i="13"/>
  <c r="E77" i="13"/>
  <c r="H76" i="13"/>
  <c r="J76" i="13" s="1"/>
  <c r="G76" i="13"/>
  <c r="E76" i="13"/>
  <c r="H75" i="13"/>
  <c r="J75" i="13" s="1"/>
  <c r="L75" i="13" s="1"/>
  <c r="G75" i="13"/>
  <c r="E75" i="13"/>
  <c r="H74" i="13"/>
  <c r="J74" i="13" s="1"/>
  <c r="G74" i="13"/>
  <c r="E74" i="13"/>
  <c r="H73" i="13"/>
  <c r="J73" i="13" s="1"/>
  <c r="G73" i="13"/>
  <c r="E73" i="13"/>
  <c r="H72" i="13"/>
  <c r="J72" i="13" s="1"/>
  <c r="G72" i="13"/>
  <c r="E72" i="13"/>
  <c r="H71" i="13"/>
  <c r="J71" i="13" s="1"/>
  <c r="G71" i="13"/>
  <c r="E71" i="13"/>
  <c r="H70" i="13"/>
  <c r="J70" i="13" s="1"/>
  <c r="L70" i="13" s="1"/>
  <c r="G70" i="13"/>
  <c r="E70" i="13"/>
  <c r="H69" i="13"/>
  <c r="J69" i="13" s="1"/>
  <c r="G69" i="13"/>
  <c r="E69" i="13"/>
  <c r="H68" i="13"/>
  <c r="J68" i="13" s="1"/>
  <c r="G68" i="13"/>
  <c r="E68" i="13"/>
  <c r="H67" i="13"/>
  <c r="J67" i="13" s="1"/>
  <c r="G67" i="13"/>
  <c r="E67" i="13"/>
  <c r="H66" i="13"/>
  <c r="J66" i="13" s="1"/>
  <c r="G66" i="13"/>
  <c r="E66" i="13"/>
  <c r="H65" i="13"/>
  <c r="J65" i="13" s="1"/>
  <c r="L65" i="13" s="1"/>
  <c r="G65" i="13"/>
  <c r="E65" i="13"/>
  <c r="H64" i="13"/>
  <c r="J64" i="13" s="1"/>
  <c r="G64" i="13"/>
  <c r="E64" i="13"/>
  <c r="H63" i="13"/>
  <c r="J63" i="13" s="1"/>
  <c r="G63" i="13"/>
  <c r="E63" i="13"/>
  <c r="H62" i="13"/>
  <c r="J62" i="13" s="1"/>
  <c r="G62" i="13"/>
  <c r="E62" i="13"/>
  <c r="H61" i="13"/>
  <c r="J61" i="13" s="1"/>
  <c r="G61" i="13"/>
  <c r="E61" i="13"/>
  <c r="H60" i="13"/>
  <c r="J60" i="13" s="1"/>
  <c r="L60" i="13" s="1"/>
  <c r="G60" i="13"/>
  <c r="E60" i="13"/>
  <c r="H59" i="13"/>
  <c r="J59" i="13" s="1"/>
  <c r="G59" i="13"/>
  <c r="E59" i="13"/>
  <c r="H58" i="13"/>
  <c r="J58" i="13" s="1"/>
  <c r="G58" i="13"/>
  <c r="E58" i="13"/>
  <c r="H57" i="13"/>
  <c r="J57" i="13" s="1"/>
  <c r="G57" i="13"/>
  <c r="E57" i="13"/>
  <c r="H56" i="13"/>
  <c r="J56" i="13" s="1"/>
  <c r="G56" i="13"/>
  <c r="E56" i="13"/>
  <c r="H55" i="13"/>
  <c r="J55" i="13" s="1"/>
  <c r="L55" i="13" s="1"/>
  <c r="G55" i="13"/>
  <c r="E55" i="13"/>
  <c r="H54" i="13"/>
  <c r="J54" i="13" s="1"/>
  <c r="G54" i="13"/>
  <c r="E54" i="13"/>
  <c r="H53" i="13"/>
  <c r="J53" i="13" s="1"/>
  <c r="G53" i="13"/>
  <c r="E53" i="13"/>
  <c r="H52" i="13"/>
  <c r="J52" i="13" s="1"/>
  <c r="G52" i="13"/>
  <c r="E52" i="13"/>
  <c r="H51" i="13"/>
  <c r="J51" i="13" s="1"/>
  <c r="G51" i="13"/>
  <c r="E51" i="13"/>
  <c r="H50" i="13"/>
  <c r="J50" i="13" s="1"/>
  <c r="L50" i="13" s="1"/>
  <c r="G50" i="13"/>
  <c r="E50" i="13"/>
  <c r="H49" i="13"/>
  <c r="J49" i="13" s="1"/>
  <c r="G49" i="13"/>
  <c r="E49" i="13"/>
  <c r="H48" i="13"/>
  <c r="J48" i="13" s="1"/>
  <c r="G48" i="13"/>
  <c r="E48" i="13"/>
  <c r="H47" i="13"/>
  <c r="J47" i="13" s="1"/>
  <c r="G47" i="13"/>
  <c r="E47" i="13"/>
  <c r="H46" i="13"/>
  <c r="J46" i="13" s="1"/>
  <c r="L46" i="13" s="1"/>
  <c r="G46" i="13"/>
  <c r="E46" i="13"/>
  <c r="H45" i="13"/>
  <c r="J45" i="13" s="1"/>
  <c r="G45" i="13"/>
  <c r="E45" i="13"/>
  <c r="H44" i="13"/>
  <c r="J44" i="13" s="1"/>
  <c r="G44" i="13"/>
  <c r="E44" i="13"/>
  <c r="H43" i="13"/>
  <c r="J43" i="13" s="1"/>
  <c r="G43" i="13"/>
  <c r="E43" i="13"/>
  <c r="H42" i="13"/>
  <c r="J42" i="13" s="1"/>
  <c r="L42" i="13" s="1"/>
  <c r="G42" i="13"/>
  <c r="E42" i="13"/>
  <c r="H41" i="13"/>
  <c r="J41" i="13" s="1"/>
  <c r="G41" i="13"/>
  <c r="E41" i="13"/>
  <c r="H40" i="13"/>
  <c r="J40" i="13" s="1"/>
  <c r="G40" i="13"/>
  <c r="E40" i="13"/>
  <c r="H39" i="13"/>
  <c r="J39" i="13" s="1"/>
  <c r="G39" i="13"/>
  <c r="E39" i="13"/>
  <c r="H38" i="13"/>
  <c r="J38" i="13" s="1"/>
  <c r="L38" i="13" s="1"/>
  <c r="G38" i="13"/>
  <c r="E38" i="13"/>
  <c r="H37" i="13"/>
  <c r="J37" i="13" s="1"/>
  <c r="G37" i="13"/>
  <c r="E37" i="13"/>
  <c r="H36" i="13"/>
  <c r="J36" i="13" s="1"/>
  <c r="G36" i="13"/>
  <c r="E36" i="13"/>
  <c r="H35" i="13"/>
  <c r="J35" i="13" s="1"/>
  <c r="G35" i="13"/>
  <c r="E35" i="13"/>
  <c r="H34" i="13"/>
  <c r="J34" i="13" s="1"/>
  <c r="L34" i="13" s="1"/>
  <c r="G34" i="13"/>
  <c r="E34" i="13"/>
  <c r="H33" i="13"/>
  <c r="J33" i="13" s="1"/>
  <c r="G33" i="13"/>
  <c r="E33" i="13"/>
  <c r="H32" i="13"/>
  <c r="J32" i="13" s="1"/>
  <c r="G32" i="13"/>
  <c r="E32" i="13"/>
  <c r="H31" i="13"/>
  <c r="J31" i="13" s="1"/>
  <c r="G31" i="13"/>
  <c r="E31" i="13"/>
  <c r="H30" i="13"/>
  <c r="J30" i="13" s="1"/>
  <c r="L30" i="13" s="1"/>
  <c r="G30" i="13"/>
  <c r="E30" i="13"/>
  <c r="H29" i="13"/>
  <c r="J29" i="13" s="1"/>
  <c r="G29" i="13"/>
  <c r="E29" i="13"/>
  <c r="H28" i="13"/>
  <c r="J28" i="13" s="1"/>
  <c r="G28" i="13"/>
  <c r="E28" i="13"/>
  <c r="H27" i="13"/>
  <c r="J27" i="13" s="1"/>
  <c r="G27" i="13"/>
  <c r="E27" i="13"/>
  <c r="H26" i="13"/>
  <c r="J26" i="13" s="1"/>
  <c r="L26" i="13" s="1"/>
  <c r="G26" i="13"/>
  <c r="E26" i="13"/>
  <c r="H25" i="13"/>
  <c r="J25" i="13" s="1"/>
  <c r="G25" i="13"/>
  <c r="E25" i="13"/>
  <c r="H24" i="13"/>
  <c r="J24" i="13" s="1"/>
  <c r="G24" i="13"/>
  <c r="E24" i="13"/>
  <c r="H23" i="13"/>
  <c r="J23" i="13" s="1"/>
  <c r="G23" i="13"/>
  <c r="E23" i="13"/>
  <c r="H22" i="13"/>
  <c r="J22" i="13" s="1"/>
  <c r="L22" i="13" s="1"/>
  <c r="G22" i="13"/>
  <c r="E22" i="13"/>
  <c r="H21" i="13"/>
  <c r="J21" i="13" s="1"/>
  <c r="G21" i="13"/>
  <c r="E21" i="13"/>
  <c r="H20" i="13"/>
  <c r="J20" i="13" s="1"/>
  <c r="G20" i="13"/>
  <c r="E20" i="13"/>
  <c r="H19" i="13"/>
  <c r="J19" i="13" s="1"/>
  <c r="G19" i="13"/>
  <c r="E19" i="13"/>
  <c r="H18" i="13"/>
  <c r="J18" i="13" s="1"/>
  <c r="L18" i="13" s="1"/>
  <c r="G18" i="13"/>
  <c r="E18" i="13"/>
  <c r="H17" i="13"/>
  <c r="J17" i="13" s="1"/>
  <c r="G17" i="13"/>
  <c r="E17" i="13"/>
  <c r="H16" i="13"/>
  <c r="J16" i="13" s="1"/>
  <c r="G16" i="13"/>
  <c r="E16" i="13"/>
  <c r="H15" i="13"/>
  <c r="J15" i="13" s="1"/>
  <c r="G15" i="13"/>
  <c r="E15" i="13"/>
  <c r="H14" i="13"/>
  <c r="J14" i="13" s="1"/>
  <c r="L14" i="13" s="1"/>
  <c r="G14" i="13"/>
  <c r="E14" i="13"/>
  <c r="H13" i="13"/>
  <c r="J13" i="13" s="1"/>
  <c r="G13" i="13"/>
  <c r="E13" i="13"/>
  <c r="H12" i="13"/>
  <c r="J12" i="13" s="1"/>
  <c r="G12" i="13"/>
  <c r="E12" i="13"/>
  <c r="H11" i="13"/>
  <c r="J11" i="13" s="1"/>
  <c r="G11" i="13"/>
  <c r="E11" i="13"/>
  <c r="H10" i="13"/>
  <c r="J10" i="13" s="1"/>
  <c r="L10" i="13" s="1"/>
  <c r="G10" i="13"/>
  <c r="E10" i="13"/>
  <c r="H9" i="13"/>
  <c r="J9" i="13" s="1"/>
  <c r="G9" i="13"/>
  <c r="E9" i="13"/>
  <c r="H8" i="13"/>
  <c r="J8" i="13" s="1"/>
  <c r="G8" i="13"/>
  <c r="E8" i="13"/>
  <c r="H7" i="13"/>
  <c r="J7" i="13" s="1"/>
  <c r="G7" i="13"/>
  <c r="E7" i="13"/>
  <c r="H6" i="13"/>
  <c r="J6" i="13" s="1"/>
  <c r="L6" i="13" s="1"/>
  <c r="G6" i="13"/>
  <c r="E6" i="13"/>
  <c r="H5" i="13"/>
  <c r="J5" i="13" s="1"/>
  <c r="G5" i="13"/>
  <c r="E5" i="13"/>
  <c r="H4" i="13"/>
  <c r="J4" i="13" s="1"/>
  <c r="G4" i="13"/>
  <c r="E4" i="13"/>
  <c r="H3" i="13"/>
  <c r="J3" i="13" s="1"/>
  <c r="G3" i="13"/>
  <c r="E3" i="13"/>
  <c r="H2" i="13"/>
  <c r="J2" i="13" s="1"/>
  <c r="G2" i="13"/>
  <c r="E2" i="13"/>
  <c r="B38" i="12"/>
  <c r="B37" i="12"/>
  <c r="P37" i="12" s="1"/>
  <c r="B36" i="12"/>
  <c r="B35" i="12"/>
  <c r="B55" i="12" s="1"/>
  <c r="B75" i="12" s="1"/>
  <c r="B34" i="12"/>
  <c r="B33" i="12"/>
  <c r="P33" i="12" s="1"/>
  <c r="B32" i="12"/>
  <c r="P32" i="12" s="1"/>
  <c r="B31" i="12"/>
  <c r="P31" i="12" s="1"/>
  <c r="B30" i="12"/>
  <c r="B29" i="12"/>
  <c r="B28" i="12"/>
  <c r="B27" i="12"/>
  <c r="P27" i="12" s="1"/>
  <c r="B26" i="12"/>
  <c r="P26" i="12" s="1"/>
  <c r="B25" i="12"/>
  <c r="B24" i="12"/>
  <c r="B23" i="12"/>
  <c r="H961" i="11"/>
  <c r="J961" i="11" s="1"/>
  <c r="G961" i="11"/>
  <c r="E961" i="11"/>
  <c r="H960" i="11"/>
  <c r="J960" i="11" s="1"/>
  <c r="G960" i="11"/>
  <c r="E960" i="11"/>
  <c r="H959" i="11"/>
  <c r="J959" i="11" s="1"/>
  <c r="G959" i="11"/>
  <c r="E959" i="11"/>
  <c r="H958" i="11"/>
  <c r="J958" i="11" s="1"/>
  <c r="G958" i="11"/>
  <c r="E958" i="11"/>
  <c r="H957" i="11"/>
  <c r="J957" i="11" s="1"/>
  <c r="G957" i="11"/>
  <c r="E957" i="11"/>
  <c r="H956" i="11"/>
  <c r="J956" i="11" s="1"/>
  <c r="G956" i="11"/>
  <c r="E956" i="11"/>
  <c r="H955" i="11"/>
  <c r="J955" i="11" s="1"/>
  <c r="G955" i="11"/>
  <c r="E955" i="11"/>
  <c r="H954" i="11"/>
  <c r="J954" i="11" s="1"/>
  <c r="G954" i="11"/>
  <c r="E954" i="11"/>
  <c r="H953" i="11"/>
  <c r="J953" i="11" s="1"/>
  <c r="G953" i="11"/>
  <c r="E953" i="11"/>
  <c r="H952" i="11"/>
  <c r="J952" i="11" s="1"/>
  <c r="G952" i="11"/>
  <c r="E952" i="11"/>
  <c r="H951" i="11"/>
  <c r="J951" i="11" s="1"/>
  <c r="G951" i="11"/>
  <c r="E951" i="11"/>
  <c r="H950" i="11"/>
  <c r="J950" i="11" s="1"/>
  <c r="G950" i="11"/>
  <c r="E950" i="11"/>
  <c r="H949" i="11"/>
  <c r="J949" i="11" s="1"/>
  <c r="G949" i="11"/>
  <c r="E949" i="11"/>
  <c r="H948" i="11"/>
  <c r="J948" i="11" s="1"/>
  <c r="G948" i="11"/>
  <c r="E948" i="11"/>
  <c r="H947" i="11"/>
  <c r="J947" i="11" s="1"/>
  <c r="G947" i="11"/>
  <c r="E947" i="11"/>
  <c r="H946" i="11"/>
  <c r="J946" i="11" s="1"/>
  <c r="G946" i="11"/>
  <c r="E946" i="11"/>
  <c r="H945" i="11"/>
  <c r="J945" i="11" s="1"/>
  <c r="G945" i="11"/>
  <c r="E945" i="11"/>
  <c r="H944" i="11"/>
  <c r="J944" i="11" s="1"/>
  <c r="G944" i="11"/>
  <c r="E944" i="11"/>
  <c r="H943" i="11"/>
  <c r="J943" i="11" s="1"/>
  <c r="G943" i="11"/>
  <c r="E943" i="11"/>
  <c r="H942" i="11"/>
  <c r="J942" i="11" s="1"/>
  <c r="G942" i="11"/>
  <c r="E942" i="11"/>
  <c r="H941" i="11"/>
  <c r="J941" i="11" s="1"/>
  <c r="G941" i="11"/>
  <c r="E941" i="11"/>
  <c r="H940" i="11"/>
  <c r="J940" i="11" s="1"/>
  <c r="G940" i="11"/>
  <c r="E940" i="11"/>
  <c r="H939" i="11"/>
  <c r="J939" i="11" s="1"/>
  <c r="G939" i="11"/>
  <c r="E939" i="11"/>
  <c r="H938" i="11"/>
  <c r="J938" i="11" s="1"/>
  <c r="G938" i="11"/>
  <c r="E938" i="11"/>
  <c r="H937" i="11"/>
  <c r="J937" i="11" s="1"/>
  <c r="G937" i="11"/>
  <c r="E937" i="11"/>
  <c r="H936" i="11"/>
  <c r="J936" i="11" s="1"/>
  <c r="G936" i="11"/>
  <c r="E936" i="11"/>
  <c r="H935" i="11"/>
  <c r="J935" i="11" s="1"/>
  <c r="G935" i="11"/>
  <c r="E935" i="11"/>
  <c r="H934" i="11"/>
  <c r="J934" i="11" s="1"/>
  <c r="G934" i="11"/>
  <c r="E934" i="11"/>
  <c r="H933" i="11"/>
  <c r="J933" i="11" s="1"/>
  <c r="G933" i="11"/>
  <c r="E933" i="11"/>
  <c r="H932" i="11"/>
  <c r="J932" i="11" s="1"/>
  <c r="G932" i="11"/>
  <c r="E932" i="11"/>
  <c r="H931" i="11"/>
  <c r="J931" i="11" s="1"/>
  <c r="G931" i="11"/>
  <c r="E931" i="11"/>
  <c r="H930" i="11"/>
  <c r="J930" i="11" s="1"/>
  <c r="G930" i="11"/>
  <c r="E930" i="11"/>
  <c r="H929" i="11"/>
  <c r="J929" i="11" s="1"/>
  <c r="G929" i="11"/>
  <c r="E929" i="11"/>
  <c r="H928" i="11"/>
  <c r="J928" i="11" s="1"/>
  <c r="G928" i="11"/>
  <c r="E928" i="11"/>
  <c r="H927" i="11"/>
  <c r="J927" i="11" s="1"/>
  <c r="G927" i="11"/>
  <c r="E927" i="11"/>
  <c r="H926" i="11"/>
  <c r="J926" i="11" s="1"/>
  <c r="G926" i="11"/>
  <c r="E926" i="11"/>
  <c r="H925" i="11"/>
  <c r="J925" i="11" s="1"/>
  <c r="G925" i="11"/>
  <c r="E925" i="11"/>
  <c r="H924" i="11"/>
  <c r="J924" i="11" s="1"/>
  <c r="G924" i="11"/>
  <c r="E924" i="11"/>
  <c r="H923" i="11"/>
  <c r="J923" i="11" s="1"/>
  <c r="G923" i="11"/>
  <c r="E923" i="11"/>
  <c r="H922" i="11"/>
  <c r="J922" i="11" s="1"/>
  <c r="G922" i="11"/>
  <c r="E922" i="11"/>
  <c r="H921" i="11"/>
  <c r="J921" i="11" s="1"/>
  <c r="G921" i="11"/>
  <c r="E921" i="11"/>
  <c r="H920" i="11"/>
  <c r="J920" i="11" s="1"/>
  <c r="G920" i="11"/>
  <c r="E920" i="11"/>
  <c r="H919" i="11"/>
  <c r="J919" i="11" s="1"/>
  <c r="G919" i="11"/>
  <c r="E919" i="11"/>
  <c r="H918" i="11"/>
  <c r="J918" i="11" s="1"/>
  <c r="G918" i="11"/>
  <c r="E918" i="11"/>
  <c r="H917" i="11"/>
  <c r="J917" i="11" s="1"/>
  <c r="G917" i="11"/>
  <c r="E917" i="11"/>
  <c r="H916" i="11"/>
  <c r="J916" i="11" s="1"/>
  <c r="G916" i="11"/>
  <c r="E916" i="11"/>
  <c r="H915" i="11"/>
  <c r="J915" i="11" s="1"/>
  <c r="G915" i="11"/>
  <c r="E915" i="11"/>
  <c r="H914" i="11"/>
  <c r="J914" i="11" s="1"/>
  <c r="G914" i="11"/>
  <c r="E914" i="11"/>
  <c r="H913" i="11"/>
  <c r="J913" i="11" s="1"/>
  <c r="G913" i="11"/>
  <c r="E913" i="11"/>
  <c r="H912" i="11"/>
  <c r="J912" i="11" s="1"/>
  <c r="G912" i="11"/>
  <c r="E912" i="11"/>
  <c r="H911" i="11"/>
  <c r="J911" i="11" s="1"/>
  <c r="G911" i="11"/>
  <c r="E911" i="11"/>
  <c r="H910" i="11"/>
  <c r="J910" i="11" s="1"/>
  <c r="G910" i="11"/>
  <c r="E910" i="11"/>
  <c r="H909" i="11"/>
  <c r="J909" i="11" s="1"/>
  <c r="G909" i="11"/>
  <c r="E909" i="11"/>
  <c r="H908" i="11"/>
  <c r="J908" i="11" s="1"/>
  <c r="G908" i="11"/>
  <c r="E908" i="11"/>
  <c r="H907" i="11"/>
  <c r="J907" i="11" s="1"/>
  <c r="G907" i="11"/>
  <c r="E907" i="11"/>
  <c r="H906" i="11"/>
  <c r="J906" i="11" s="1"/>
  <c r="G906" i="11"/>
  <c r="E906" i="11"/>
  <c r="H905" i="11"/>
  <c r="J905" i="11" s="1"/>
  <c r="G905" i="11"/>
  <c r="E905" i="11"/>
  <c r="H904" i="11"/>
  <c r="J904" i="11" s="1"/>
  <c r="G904" i="11"/>
  <c r="E904" i="11"/>
  <c r="H903" i="11"/>
  <c r="J903" i="11" s="1"/>
  <c r="G903" i="11"/>
  <c r="E903" i="11"/>
  <c r="H902" i="11"/>
  <c r="J902" i="11" s="1"/>
  <c r="G902" i="11"/>
  <c r="E902" i="11"/>
  <c r="H901" i="11"/>
  <c r="J901" i="11" s="1"/>
  <c r="G901" i="11"/>
  <c r="E901" i="11"/>
  <c r="H900" i="11"/>
  <c r="J900" i="11" s="1"/>
  <c r="G900" i="11"/>
  <c r="E900" i="11"/>
  <c r="H899" i="11"/>
  <c r="J899" i="11" s="1"/>
  <c r="G899" i="11"/>
  <c r="E899" i="11"/>
  <c r="H898" i="11"/>
  <c r="J898" i="11" s="1"/>
  <c r="G898" i="11"/>
  <c r="E898" i="11"/>
  <c r="H897" i="11"/>
  <c r="J897" i="11" s="1"/>
  <c r="G897" i="11"/>
  <c r="E897" i="11"/>
  <c r="H896" i="11"/>
  <c r="J896" i="11" s="1"/>
  <c r="G896" i="11"/>
  <c r="E896" i="11"/>
  <c r="H895" i="11"/>
  <c r="J895" i="11" s="1"/>
  <c r="G895" i="11"/>
  <c r="E895" i="11"/>
  <c r="H894" i="11"/>
  <c r="J894" i="11" s="1"/>
  <c r="G894" i="11"/>
  <c r="E894" i="11"/>
  <c r="H893" i="11"/>
  <c r="J893" i="11" s="1"/>
  <c r="G893" i="11"/>
  <c r="E893" i="11"/>
  <c r="H892" i="11"/>
  <c r="J892" i="11" s="1"/>
  <c r="G892" i="11"/>
  <c r="E892" i="11"/>
  <c r="H891" i="11"/>
  <c r="J891" i="11" s="1"/>
  <c r="G891" i="11"/>
  <c r="E891" i="11"/>
  <c r="H890" i="11"/>
  <c r="J890" i="11" s="1"/>
  <c r="G890" i="11"/>
  <c r="E890" i="11"/>
  <c r="H889" i="11"/>
  <c r="J889" i="11" s="1"/>
  <c r="G889" i="11"/>
  <c r="E889" i="11"/>
  <c r="H888" i="11"/>
  <c r="J888" i="11" s="1"/>
  <c r="G888" i="11"/>
  <c r="E888" i="11"/>
  <c r="H887" i="11"/>
  <c r="J887" i="11" s="1"/>
  <c r="G887" i="11"/>
  <c r="E887" i="11"/>
  <c r="H886" i="11"/>
  <c r="J886" i="11" s="1"/>
  <c r="G886" i="11"/>
  <c r="E886" i="11"/>
  <c r="H885" i="11"/>
  <c r="J885" i="11" s="1"/>
  <c r="G885" i="11"/>
  <c r="E885" i="11"/>
  <c r="H884" i="11"/>
  <c r="J884" i="11" s="1"/>
  <c r="G884" i="11"/>
  <c r="E884" i="11"/>
  <c r="H883" i="11"/>
  <c r="J883" i="11" s="1"/>
  <c r="G883" i="11"/>
  <c r="E883" i="11"/>
  <c r="H882" i="11"/>
  <c r="J882" i="11" s="1"/>
  <c r="G882" i="11"/>
  <c r="E882" i="11"/>
  <c r="H881" i="11"/>
  <c r="J881" i="11" s="1"/>
  <c r="G881" i="11"/>
  <c r="E881" i="11"/>
  <c r="H880" i="11"/>
  <c r="J880" i="11" s="1"/>
  <c r="G880" i="11"/>
  <c r="E880" i="11"/>
  <c r="H879" i="11"/>
  <c r="J879" i="11" s="1"/>
  <c r="G879" i="11"/>
  <c r="E879" i="11"/>
  <c r="H878" i="11"/>
  <c r="J878" i="11" s="1"/>
  <c r="G878" i="11"/>
  <c r="E878" i="11"/>
  <c r="H877" i="11"/>
  <c r="J877" i="11" s="1"/>
  <c r="G877" i="11"/>
  <c r="E877" i="11"/>
  <c r="H876" i="11"/>
  <c r="J876" i="11" s="1"/>
  <c r="G876" i="11"/>
  <c r="E876" i="11"/>
  <c r="H875" i="11"/>
  <c r="J875" i="11" s="1"/>
  <c r="G875" i="11"/>
  <c r="E875" i="11"/>
  <c r="H874" i="11"/>
  <c r="J874" i="11" s="1"/>
  <c r="G874" i="11"/>
  <c r="E874" i="11"/>
  <c r="H873" i="11"/>
  <c r="J873" i="11" s="1"/>
  <c r="G873" i="11"/>
  <c r="E873" i="11"/>
  <c r="H872" i="11"/>
  <c r="J872" i="11" s="1"/>
  <c r="G872" i="11"/>
  <c r="E872" i="11"/>
  <c r="H871" i="11"/>
  <c r="J871" i="11" s="1"/>
  <c r="G871" i="11"/>
  <c r="E871" i="11"/>
  <c r="H870" i="11"/>
  <c r="J870" i="11" s="1"/>
  <c r="G870" i="11"/>
  <c r="E870" i="11"/>
  <c r="H869" i="11"/>
  <c r="J869" i="11" s="1"/>
  <c r="G869" i="11"/>
  <c r="E869" i="11"/>
  <c r="H868" i="11"/>
  <c r="J868" i="11" s="1"/>
  <c r="G868" i="11"/>
  <c r="E868" i="11"/>
  <c r="H867" i="11"/>
  <c r="J867" i="11" s="1"/>
  <c r="G867" i="11"/>
  <c r="E867" i="11"/>
  <c r="H866" i="11"/>
  <c r="J866" i="11" s="1"/>
  <c r="G866" i="11"/>
  <c r="E866" i="11"/>
  <c r="H865" i="11"/>
  <c r="J865" i="11" s="1"/>
  <c r="G865" i="11"/>
  <c r="E865" i="11"/>
  <c r="H864" i="11"/>
  <c r="J864" i="11" s="1"/>
  <c r="G864" i="11"/>
  <c r="E864" i="11"/>
  <c r="H863" i="11"/>
  <c r="J863" i="11" s="1"/>
  <c r="G863" i="11"/>
  <c r="E863" i="11"/>
  <c r="H862" i="11"/>
  <c r="J862" i="11" s="1"/>
  <c r="G862" i="11"/>
  <c r="E862" i="11"/>
  <c r="H861" i="11"/>
  <c r="J861" i="11" s="1"/>
  <c r="G861" i="11"/>
  <c r="E861" i="11"/>
  <c r="H860" i="11"/>
  <c r="J860" i="11" s="1"/>
  <c r="G860" i="11"/>
  <c r="E860" i="11"/>
  <c r="H859" i="11"/>
  <c r="J859" i="11" s="1"/>
  <c r="G859" i="11"/>
  <c r="E859" i="11"/>
  <c r="H858" i="11"/>
  <c r="J858" i="11" s="1"/>
  <c r="G858" i="11"/>
  <c r="E858" i="11"/>
  <c r="H857" i="11"/>
  <c r="J857" i="11" s="1"/>
  <c r="G857" i="11"/>
  <c r="E857" i="11"/>
  <c r="H856" i="11"/>
  <c r="J856" i="11" s="1"/>
  <c r="G856" i="11"/>
  <c r="E856" i="11"/>
  <c r="H855" i="11"/>
  <c r="J855" i="11" s="1"/>
  <c r="G855" i="11"/>
  <c r="E855" i="11"/>
  <c r="H854" i="11"/>
  <c r="J854" i="11" s="1"/>
  <c r="G854" i="11"/>
  <c r="E854" i="11"/>
  <c r="H853" i="11"/>
  <c r="J853" i="11" s="1"/>
  <c r="G853" i="11"/>
  <c r="E853" i="11"/>
  <c r="H852" i="11"/>
  <c r="J852" i="11" s="1"/>
  <c r="G852" i="11"/>
  <c r="E852" i="11"/>
  <c r="H851" i="11"/>
  <c r="J851" i="11" s="1"/>
  <c r="G851" i="11"/>
  <c r="E851" i="11"/>
  <c r="H850" i="11"/>
  <c r="J850" i="11" s="1"/>
  <c r="G850" i="11"/>
  <c r="E850" i="11"/>
  <c r="H849" i="11"/>
  <c r="J849" i="11" s="1"/>
  <c r="G849" i="11"/>
  <c r="E849" i="11"/>
  <c r="H848" i="11"/>
  <c r="J848" i="11" s="1"/>
  <c r="G848" i="11"/>
  <c r="E848" i="11"/>
  <c r="H847" i="11"/>
  <c r="J847" i="11" s="1"/>
  <c r="G847" i="11"/>
  <c r="E847" i="11"/>
  <c r="H846" i="11"/>
  <c r="J846" i="11" s="1"/>
  <c r="G846" i="11"/>
  <c r="E846" i="11"/>
  <c r="H845" i="11"/>
  <c r="J845" i="11" s="1"/>
  <c r="G845" i="11"/>
  <c r="E845" i="11"/>
  <c r="H844" i="11"/>
  <c r="J844" i="11" s="1"/>
  <c r="G844" i="11"/>
  <c r="E844" i="11"/>
  <c r="H843" i="11"/>
  <c r="J843" i="11" s="1"/>
  <c r="G843" i="11"/>
  <c r="E843" i="11"/>
  <c r="H842" i="11"/>
  <c r="J842" i="11" s="1"/>
  <c r="G842" i="11"/>
  <c r="E842" i="11"/>
  <c r="H841" i="11"/>
  <c r="J841" i="11" s="1"/>
  <c r="G841" i="11"/>
  <c r="E841" i="11"/>
  <c r="H840" i="11"/>
  <c r="J840" i="11" s="1"/>
  <c r="G840" i="11"/>
  <c r="E840" i="11"/>
  <c r="H839" i="11"/>
  <c r="J839" i="11" s="1"/>
  <c r="G839" i="11"/>
  <c r="E839" i="11"/>
  <c r="H838" i="11"/>
  <c r="J838" i="11" s="1"/>
  <c r="G838" i="11"/>
  <c r="E838" i="11"/>
  <c r="H837" i="11"/>
  <c r="J837" i="11" s="1"/>
  <c r="G837" i="11"/>
  <c r="E837" i="11"/>
  <c r="H836" i="11"/>
  <c r="J836" i="11" s="1"/>
  <c r="G836" i="11"/>
  <c r="E836" i="11"/>
  <c r="H835" i="11"/>
  <c r="J835" i="11" s="1"/>
  <c r="G835" i="11"/>
  <c r="E835" i="11"/>
  <c r="H834" i="11"/>
  <c r="J834" i="11" s="1"/>
  <c r="G834" i="11"/>
  <c r="E834" i="11"/>
  <c r="H833" i="11"/>
  <c r="J833" i="11" s="1"/>
  <c r="G833" i="11"/>
  <c r="E833" i="11"/>
  <c r="H832" i="11"/>
  <c r="J832" i="11" s="1"/>
  <c r="G832" i="11"/>
  <c r="E832" i="11"/>
  <c r="H831" i="11"/>
  <c r="J831" i="11" s="1"/>
  <c r="G831" i="11"/>
  <c r="E831" i="11"/>
  <c r="H830" i="11"/>
  <c r="J830" i="11" s="1"/>
  <c r="G830" i="11"/>
  <c r="E830" i="11"/>
  <c r="H829" i="11"/>
  <c r="J829" i="11" s="1"/>
  <c r="G829" i="11"/>
  <c r="E829" i="11"/>
  <c r="H828" i="11"/>
  <c r="J828" i="11" s="1"/>
  <c r="G828" i="11"/>
  <c r="E828" i="11"/>
  <c r="H827" i="11"/>
  <c r="J827" i="11" s="1"/>
  <c r="G827" i="11"/>
  <c r="E827" i="11"/>
  <c r="H826" i="11"/>
  <c r="J826" i="11" s="1"/>
  <c r="G826" i="11"/>
  <c r="E826" i="11"/>
  <c r="H825" i="11"/>
  <c r="J825" i="11" s="1"/>
  <c r="G825" i="11"/>
  <c r="E825" i="11"/>
  <c r="H824" i="11"/>
  <c r="J824" i="11" s="1"/>
  <c r="G824" i="11"/>
  <c r="E824" i="11"/>
  <c r="H823" i="11"/>
  <c r="J823" i="11" s="1"/>
  <c r="G823" i="11"/>
  <c r="E823" i="11"/>
  <c r="H822" i="11"/>
  <c r="J822" i="11" s="1"/>
  <c r="G822" i="11"/>
  <c r="E822" i="11"/>
  <c r="H821" i="11"/>
  <c r="J821" i="11" s="1"/>
  <c r="G821" i="11"/>
  <c r="E821" i="11"/>
  <c r="H820" i="11"/>
  <c r="J820" i="11" s="1"/>
  <c r="G820" i="11"/>
  <c r="E820" i="11"/>
  <c r="H819" i="11"/>
  <c r="J819" i="11" s="1"/>
  <c r="G819" i="11"/>
  <c r="E819" i="11"/>
  <c r="H818" i="11"/>
  <c r="J818" i="11" s="1"/>
  <c r="G818" i="11"/>
  <c r="E818" i="11"/>
  <c r="H817" i="11"/>
  <c r="J817" i="11" s="1"/>
  <c r="G817" i="11"/>
  <c r="E817" i="11"/>
  <c r="H816" i="11"/>
  <c r="J816" i="11" s="1"/>
  <c r="G816" i="11"/>
  <c r="E816" i="11"/>
  <c r="H815" i="11"/>
  <c r="J815" i="11" s="1"/>
  <c r="G815" i="11"/>
  <c r="E815" i="11"/>
  <c r="H814" i="11"/>
  <c r="J814" i="11" s="1"/>
  <c r="G814" i="11"/>
  <c r="E814" i="11"/>
  <c r="H813" i="11"/>
  <c r="J813" i="11" s="1"/>
  <c r="G813" i="11"/>
  <c r="E813" i="11"/>
  <c r="H812" i="11"/>
  <c r="J812" i="11" s="1"/>
  <c r="G812" i="11"/>
  <c r="E812" i="11"/>
  <c r="H811" i="11"/>
  <c r="J811" i="11" s="1"/>
  <c r="G811" i="11"/>
  <c r="E811" i="11"/>
  <c r="H810" i="11"/>
  <c r="J810" i="11" s="1"/>
  <c r="G810" i="11"/>
  <c r="E810" i="11"/>
  <c r="H809" i="11"/>
  <c r="J809" i="11" s="1"/>
  <c r="G809" i="11"/>
  <c r="E809" i="11"/>
  <c r="H808" i="11"/>
  <c r="J808" i="11" s="1"/>
  <c r="G808" i="11"/>
  <c r="E808" i="11"/>
  <c r="H807" i="11"/>
  <c r="J807" i="11" s="1"/>
  <c r="G807" i="11"/>
  <c r="E807" i="11"/>
  <c r="H806" i="11"/>
  <c r="J806" i="11" s="1"/>
  <c r="G806" i="11"/>
  <c r="E806" i="11"/>
  <c r="H805" i="11"/>
  <c r="J805" i="11" s="1"/>
  <c r="G805" i="11"/>
  <c r="E805" i="11"/>
  <c r="H804" i="11"/>
  <c r="J804" i="11" s="1"/>
  <c r="G804" i="11"/>
  <c r="E804" i="11"/>
  <c r="H803" i="11"/>
  <c r="J803" i="11" s="1"/>
  <c r="G803" i="11"/>
  <c r="E803" i="11"/>
  <c r="H802" i="11"/>
  <c r="J802" i="11" s="1"/>
  <c r="G802" i="11"/>
  <c r="E802" i="11"/>
  <c r="H801" i="11"/>
  <c r="J801" i="11" s="1"/>
  <c r="G801" i="11"/>
  <c r="E801" i="11"/>
  <c r="H800" i="11"/>
  <c r="J800" i="11" s="1"/>
  <c r="G800" i="11"/>
  <c r="E800" i="11"/>
  <c r="H799" i="11"/>
  <c r="J799" i="11" s="1"/>
  <c r="G799" i="11"/>
  <c r="E799" i="11"/>
  <c r="H798" i="11"/>
  <c r="J798" i="11" s="1"/>
  <c r="G798" i="11"/>
  <c r="E798" i="11"/>
  <c r="H797" i="11"/>
  <c r="J797" i="11" s="1"/>
  <c r="G797" i="11"/>
  <c r="E797" i="11"/>
  <c r="H796" i="11"/>
  <c r="J796" i="11" s="1"/>
  <c r="G796" i="11"/>
  <c r="E796" i="11"/>
  <c r="H795" i="11"/>
  <c r="J795" i="11" s="1"/>
  <c r="G795" i="11"/>
  <c r="E795" i="11"/>
  <c r="H794" i="11"/>
  <c r="J794" i="11" s="1"/>
  <c r="G794" i="11"/>
  <c r="E794" i="11"/>
  <c r="H793" i="11"/>
  <c r="J793" i="11" s="1"/>
  <c r="G793" i="11"/>
  <c r="E793" i="11"/>
  <c r="H792" i="11"/>
  <c r="J792" i="11" s="1"/>
  <c r="G792" i="11"/>
  <c r="E792" i="11"/>
  <c r="H791" i="11"/>
  <c r="J791" i="11" s="1"/>
  <c r="G791" i="11"/>
  <c r="E791" i="11"/>
  <c r="H790" i="11"/>
  <c r="J790" i="11" s="1"/>
  <c r="G790" i="11"/>
  <c r="E790" i="11"/>
  <c r="H789" i="11"/>
  <c r="J789" i="11" s="1"/>
  <c r="G789" i="11"/>
  <c r="E789" i="11"/>
  <c r="H788" i="11"/>
  <c r="J788" i="11" s="1"/>
  <c r="G788" i="11"/>
  <c r="E788" i="11"/>
  <c r="H787" i="11"/>
  <c r="J787" i="11" s="1"/>
  <c r="G787" i="11"/>
  <c r="E787" i="11"/>
  <c r="H786" i="11"/>
  <c r="J786" i="11" s="1"/>
  <c r="G786" i="11"/>
  <c r="E786" i="11"/>
  <c r="H785" i="11"/>
  <c r="J785" i="11" s="1"/>
  <c r="G785" i="11"/>
  <c r="E785" i="11"/>
  <c r="H784" i="11"/>
  <c r="J784" i="11" s="1"/>
  <c r="G784" i="11"/>
  <c r="E784" i="11"/>
  <c r="H783" i="11"/>
  <c r="J783" i="11" s="1"/>
  <c r="G783" i="11"/>
  <c r="E783" i="11"/>
  <c r="H782" i="11"/>
  <c r="J782" i="11" s="1"/>
  <c r="G782" i="11"/>
  <c r="E782" i="11"/>
  <c r="H781" i="11"/>
  <c r="J781" i="11" s="1"/>
  <c r="G781" i="11"/>
  <c r="E781" i="11"/>
  <c r="H780" i="11"/>
  <c r="J780" i="11" s="1"/>
  <c r="G780" i="11"/>
  <c r="E780" i="11"/>
  <c r="H779" i="11"/>
  <c r="J779" i="11" s="1"/>
  <c r="G779" i="11"/>
  <c r="E779" i="11"/>
  <c r="H778" i="11"/>
  <c r="J778" i="11" s="1"/>
  <c r="G778" i="11"/>
  <c r="E778" i="11"/>
  <c r="H777" i="11"/>
  <c r="J777" i="11" s="1"/>
  <c r="G777" i="11"/>
  <c r="E777" i="11"/>
  <c r="H776" i="11"/>
  <c r="J776" i="11" s="1"/>
  <c r="G776" i="11"/>
  <c r="E776" i="11"/>
  <c r="H775" i="11"/>
  <c r="J775" i="11" s="1"/>
  <c r="G775" i="11"/>
  <c r="E775" i="11"/>
  <c r="H774" i="11"/>
  <c r="J774" i="11" s="1"/>
  <c r="G774" i="11"/>
  <c r="E774" i="11"/>
  <c r="H773" i="11"/>
  <c r="J773" i="11" s="1"/>
  <c r="G773" i="11"/>
  <c r="E773" i="11"/>
  <c r="H772" i="11"/>
  <c r="J772" i="11" s="1"/>
  <c r="G772" i="11"/>
  <c r="E772" i="11"/>
  <c r="H771" i="11"/>
  <c r="J771" i="11" s="1"/>
  <c r="G771" i="11"/>
  <c r="E771" i="11"/>
  <c r="H770" i="11"/>
  <c r="J770" i="11" s="1"/>
  <c r="G770" i="11"/>
  <c r="E770" i="11"/>
  <c r="H769" i="11"/>
  <c r="J769" i="11" s="1"/>
  <c r="G769" i="11"/>
  <c r="E769" i="11"/>
  <c r="H768" i="11"/>
  <c r="J768" i="11" s="1"/>
  <c r="G768" i="11"/>
  <c r="E768" i="11"/>
  <c r="H767" i="11"/>
  <c r="J767" i="11" s="1"/>
  <c r="G767" i="11"/>
  <c r="E767" i="11"/>
  <c r="H766" i="11"/>
  <c r="J766" i="11" s="1"/>
  <c r="G766" i="11"/>
  <c r="E766" i="11"/>
  <c r="H765" i="11"/>
  <c r="J765" i="11" s="1"/>
  <c r="G765" i="11"/>
  <c r="E765" i="11"/>
  <c r="H764" i="11"/>
  <c r="J764" i="11" s="1"/>
  <c r="G764" i="11"/>
  <c r="E764" i="11"/>
  <c r="H763" i="11"/>
  <c r="J763" i="11" s="1"/>
  <c r="G763" i="11"/>
  <c r="E763" i="11"/>
  <c r="H762" i="11"/>
  <c r="J762" i="11" s="1"/>
  <c r="G762" i="11"/>
  <c r="E762" i="11"/>
  <c r="H761" i="11"/>
  <c r="J761" i="11" s="1"/>
  <c r="G761" i="11"/>
  <c r="E761" i="11"/>
  <c r="H760" i="11"/>
  <c r="J760" i="11" s="1"/>
  <c r="G760" i="11"/>
  <c r="E760" i="11"/>
  <c r="H759" i="11"/>
  <c r="J759" i="11" s="1"/>
  <c r="G759" i="11"/>
  <c r="E759" i="11"/>
  <c r="H758" i="11"/>
  <c r="J758" i="11" s="1"/>
  <c r="G758" i="11"/>
  <c r="E758" i="11"/>
  <c r="H757" i="11"/>
  <c r="J757" i="11" s="1"/>
  <c r="G757" i="11"/>
  <c r="E757" i="11"/>
  <c r="H756" i="11"/>
  <c r="J756" i="11" s="1"/>
  <c r="G756" i="11"/>
  <c r="E756" i="11"/>
  <c r="H755" i="11"/>
  <c r="J755" i="11" s="1"/>
  <c r="G755" i="11"/>
  <c r="E755" i="11"/>
  <c r="H754" i="11"/>
  <c r="J754" i="11" s="1"/>
  <c r="G754" i="11"/>
  <c r="E754" i="11"/>
  <c r="H753" i="11"/>
  <c r="J753" i="11" s="1"/>
  <c r="G753" i="11"/>
  <c r="E753" i="11"/>
  <c r="H752" i="11"/>
  <c r="J752" i="11" s="1"/>
  <c r="G752" i="11"/>
  <c r="E752" i="11"/>
  <c r="H751" i="11"/>
  <c r="J751" i="11" s="1"/>
  <c r="G751" i="11"/>
  <c r="E751" i="11"/>
  <c r="H750" i="11"/>
  <c r="J750" i="11" s="1"/>
  <c r="G750" i="11"/>
  <c r="E750" i="11"/>
  <c r="H749" i="11"/>
  <c r="J749" i="11" s="1"/>
  <c r="G749" i="11"/>
  <c r="E749" i="11"/>
  <c r="H748" i="11"/>
  <c r="J748" i="11" s="1"/>
  <c r="G748" i="11"/>
  <c r="E748" i="11"/>
  <c r="H747" i="11"/>
  <c r="J747" i="11" s="1"/>
  <c r="G747" i="11"/>
  <c r="E747" i="11"/>
  <c r="H746" i="11"/>
  <c r="J746" i="11" s="1"/>
  <c r="G746" i="11"/>
  <c r="E746" i="11"/>
  <c r="H745" i="11"/>
  <c r="J745" i="11" s="1"/>
  <c r="G745" i="11"/>
  <c r="E745" i="11"/>
  <c r="H744" i="11"/>
  <c r="J744" i="11" s="1"/>
  <c r="G744" i="11"/>
  <c r="E744" i="11"/>
  <c r="H743" i="11"/>
  <c r="J743" i="11" s="1"/>
  <c r="G743" i="11"/>
  <c r="E743" i="11"/>
  <c r="H742" i="11"/>
  <c r="J742" i="11" s="1"/>
  <c r="G742" i="11"/>
  <c r="E742" i="11"/>
  <c r="H741" i="11"/>
  <c r="J741" i="11" s="1"/>
  <c r="G741" i="11"/>
  <c r="E741" i="11"/>
  <c r="H740" i="11"/>
  <c r="J740" i="11" s="1"/>
  <c r="G740" i="11"/>
  <c r="E740" i="11"/>
  <c r="H739" i="11"/>
  <c r="J739" i="11" s="1"/>
  <c r="G739" i="11"/>
  <c r="E739" i="11"/>
  <c r="H738" i="11"/>
  <c r="J738" i="11" s="1"/>
  <c r="G738" i="11"/>
  <c r="E738" i="11"/>
  <c r="H737" i="11"/>
  <c r="J737" i="11" s="1"/>
  <c r="G737" i="11"/>
  <c r="E737" i="11"/>
  <c r="H736" i="11"/>
  <c r="J736" i="11" s="1"/>
  <c r="G736" i="11"/>
  <c r="E736" i="11"/>
  <c r="H735" i="11"/>
  <c r="J735" i="11" s="1"/>
  <c r="G735" i="11"/>
  <c r="E735" i="11"/>
  <c r="H734" i="11"/>
  <c r="J734" i="11" s="1"/>
  <c r="G734" i="11"/>
  <c r="E734" i="11"/>
  <c r="H733" i="11"/>
  <c r="J733" i="11" s="1"/>
  <c r="G733" i="11"/>
  <c r="E733" i="11"/>
  <c r="H732" i="11"/>
  <c r="J732" i="11" s="1"/>
  <c r="G732" i="11"/>
  <c r="E732" i="11"/>
  <c r="H731" i="11"/>
  <c r="J731" i="11" s="1"/>
  <c r="G731" i="11"/>
  <c r="E731" i="11"/>
  <c r="H730" i="11"/>
  <c r="J730" i="11" s="1"/>
  <c r="G730" i="11"/>
  <c r="E730" i="11"/>
  <c r="H729" i="11"/>
  <c r="J729" i="11" s="1"/>
  <c r="G729" i="11"/>
  <c r="E729" i="11"/>
  <c r="H728" i="11"/>
  <c r="J728" i="11" s="1"/>
  <c r="G728" i="11"/>
  <c r="E728" i="11"/>
  <c r="H727" i="11"/>
  <c r="J727" i="11" s="1"/>
  <c r="G727" i="11"/>
  <c r="E727" i="11"/>
  <c r="H726" i="11"/>
  <c r="J726" i="11" s="1"/>
  <c r="G726" i="11"/>
  <c r="E726" i="11"/>
  <c r="H725" i="11"/>
  <c r="J725" i="11" s="1"/>
  <c r="G725" i="11"/>
  <c r="E725" i="11"/>
  <c r="H724" i="11"/>
  <c r="J724" i="11" s="1"/>
  <c r="G724" i="11"/>
  <c r="E724" i="11"/>
  <c r="H723" i="11"/>
  <c r="J723" i="11" s="1"/>
  <c r="G723" i="11"/>
  <c r="E723" i="11"/>
  <c r="H722" i="11"/>
  <c r="J722" i="11" s="1"/>
  <c r="G722" i="11"/>
  <c r="E722" i="11"/>
  <c r="H721" i="11"/>
  <c r="J721" i="11" s="1"/>
  <c r="G721" i="11"/>
  <c r="E721" i="11"/>
  <c r="H720" i="11"/>
  <c r="J720" i="11" s="1"/>
  <c r="G720" i="11"/>
  <c r="E720" i="11"/>
  <c r="H719" i="11"/>
  <c r="J719" i="11" s="1"/>
  <c r="G719" i="11"/>
  <c r="E719" i="11"/>
  <c r="H718" i="11"/>
  <c r="J718" i="11" s="1"/>
  <c r="G718" i="11"/>
  <c r="E718" i="11"/>
  <c r="H717" i="11"/>
  <c r="J717" i="11" s="1"/>
  <c r="G717" i="11"/>
  <c r="E717" i="11"/>
  <c r="H716" i="11"/>
  <c r="J716" i="11" s="1"/>
  <c r="G716" i="11"/>
  <c r="E716" i="11"/>
  <c r="H715" i="11"/>
  <c r="J715" i="11" s="1"/>
  <c r="G715" i="11"/>
  <c r="E715" i="11"/>
  <c r="H714" i="11"/>
  <c r="J714" i="11" s="1"/>
  <c r="G714" i="11"/>
  <c r="E714" i="11"/>
  <c r="H713" i="11"/>
  <c r="J713" i="11" s="1"/>
  <c r="G713" i="11"/>
  <c r="E713" i="11"/>
  <c r="H712" i="11"/>
  <c r="J712" i="11" s="1"/>
  <c r="G712" i="11"/>
  <c r="E712" i="11"/>
  <c r="H711" i="11"/>
  <c r="J711" i="11" s="1"/>
  <c r="G711" i="11"/>
  <c r="E711" i="11"/>
  <c r="H710" i="11"/>
  <c r="J710" i="11" s="1"/>
  <c r="G710" i="11"/>
  <c r="E710" i="11"/>
  <c r="H709" i="11"/>
  <c r="J709" i="11" s="1"/>
  <c r="G709" i="11"/>
  <c r="E709" i="11"/>
  <c r="H708" i="11"/>
  <c r="J708" i="11" s="1"/>
  <c r="G708" i="11"/>
  <c r="E708" i="11"/>
  <c r="H707" i="11"/>
  <c r="J707" i="11" s="1"/>
  <c r="G707" i="11"/>
  <c r="E707" i="11"/>
  <c r="H706" i="11"/>
  <c r="J706" i="11" s="1"/>
  <c r="G706" i="11"/>
  <c r="E706" i="11"/>
  <c r="H705" i="11"/>
  <c r="J705" i="11" s="1"/>
  <c r="G705" i="11"/>
  <c r="E705" i="11"/>
  <c r="H704" i="11"/>
  <c r="J704" i="11" s="1"/>
  <c r="G704" i="11"/>
  <c r="E704" i="11"/>
  <c r="H703" i="11"/>
  <c r="J703" i="11" s="1"/>
  <c r="G703" i="11"/>
  <c r="E703" i="11"/>
  <c r="H702" i="11"/>
  <c r="J702" i="11" s="1"/>
  <c r="G702" i="11"/>
  <c r="E702" i="11"/>
  <c r="H701" i="11"/>
  <c r="J701" i="11" s="1"/>
  <c r="G701" i="11"/>
  <c r="E701" i="11"/>
  <c r="H700" i="11"/>
  <c r="J700" i="11" s="1"/>
  <c r="G700" i="11"/>
  <c r="E700" i="11"/>
  <c r="H699" i="11"/>
  <c r="J699" i="11" s="1"/>
  <c r="G699" i="11"/>
  <c r="E699" i="11"/>
  <c r="H698" i="11"/>
  <c r="J698" i="11" s="1"/>
  <c r="G698" i="11"/>
  <c r="E698" i="11"/>
  <c r="H697" i="11"/>
  <c r="J697" i="11" s="1"/>
  <c r="G697" i="11"/>
  <c r="E697" i="11"/>
  <c r="H696" i="11"/>
  <c r="J696" i="11" s="1"/>
  <c r="G696" i="11"/>
  <c r="E696" i="11"/>
  <c r="H695" i="11"/>
  <c r="J695" i="11" s="1"/>
  <c r="G695" i="11"/>
  <c r="E695" i="11"/>
  <c r="H694" i="11"/>
  <c r="J694" i="11" s="1"/>
  <c r="G694" i="11"/>
  <c r="E694" i="11"/>
  <c r="H693" i="11"/>
  <c r="J693" i="11" s="1"/>
  <c r="G693" i="11"/>
  <c r="E693" i="11"/>
  <c r="H692" i="11"/>
  <c r="J692" i="11" s="1"/>
  <c r="G692" i="11"/>
  <c r="E692" i="11"/>
  <c r="H691" i="11"/>
  <c r="J691" i="11" s="1"/>
  <c r="G691" i="11"/>
  <c r="E691" i="11"/>
  <c r="H690" i="11"/>
  <c r="J690" i="11" s="1"/>
  <c r="G690" i="11"/>
  <c r="E690" i="11"/>
  <c r="H689" i="11"/>
  <c r="J689" i="11" s="1"/>
  <c r="G689" i="11"/>
  <c r="E689" i="11"/>
  <c r="H688" i="11"/>
  <c r="J688" i="11" s="1"/>
  <c r="G688" i="11"/>
  <c r="E688" i="11"/>
  <c r="H687" i="11"/>
  <c r="J687" i="11" s="1"/>
  <c r="G687" i="11"/>
  <c r="E687" i="11"/>
  <c r="H686" i="11"/>
  <c r="J686" i="11" s="1"/>
  <c r="G686" i="11"/>
  <c r="E686" i="11"/>
  <c r="H685" i="11"/>
  <c r="J685" i="11" s="1"/>
  <c r="G685" i="11"/>
  <c r="E685" i="11"/>
  <c r="H684" i="11"/>
  <c r="J684" i="11" s="1"/>
  <c r="G684" i="11"/>
  <c r="E684" i="11"/>
  <c r="H683" i="11"/>
  <c r="J683" i="11" s="1"/>
  <c r="G683" i="11"/>
  <c r="E683" i="11"/>
  <c r="H682" i="11"/>
  <c r="J682" i="11" s="1"/>
  <c r="G682" i="11"/>
  <c r="E682" i="11"/>
  <c r="H681" i="11"/>
  <c r="J681" i="11" s="1"/>
  <c r="G681" i="11"/>
  <c r="E681" i="11"/>
  <c r="H680" i="11"/>
  <c r="J680" i="11" s="1"/>
  <c r="G680" i="11"/>
  <c r="E680" i="11"/>
  <c r="H679" i="11"/>
  <c r="J679" i="11" s="1"/>
  <c r="G679" i="11"/>
  <c r="E679" i="11"/>
  <c r="H678" i="11"/>
  <c r="J678" i="11" s="1"/>
  <c r="G678" i="11"/>
  <c r="E678" i="11"/>
  <c r="H677" i="11"/>
  <c r="J677" i="11" s="1"/>
  <c r="G677" i="11"/>
  <c r="E677" i="11"/>
  <c r="H676" i="11"/>
  <c r="J676" i="11" s="1"/>
  <c r="G676" i="11"/>
  <c r="E676" i="11"/>
  <c r="H675" i="11"/>
  <c r="J675" i="11" s="1"/>
  <c r="G675" i="11"/>
  <c r="E675" i="11"/>
  <c r="H674" i="11"/>
  <c r="J674" i="11" s="1"/>
  <c r="G674" i="11"/>
  <c r="E674" i="11"/>
  <c r="H673" i="11"/>
  <c r="J673" i="11" s="1"/>
  <c r="G673" i="11"/>
  <c r="E673" i="11"/>
  <c r="H672" i="11"/>
  <c r="J672" i="11" s="1"/>
  <c r="G672" i="11"/>
  <c r="E672" i="11"/>
  <c r="H671" i="11"/>
  <c r="J671" i="11" s="1"/>
  <c r="G671" i="11"/>
  <c r="E671" i="11"/>
  <c r="H670" i="11"/>
  <c r="J670" i="11" s="1"/>
  <c r="G670" i="11"/>
  <c r="E670" i="11"/>
  <c r="H669" i="11"/>
  <c r="J669" i="11" s="1"/>
  <c r="G669" i="11"/>
  <c r="E669" i="11"/>
  <c r="H668" i="11"/>
  <c r="J668" i="11" s="1"/>
  <c r="G668" i="11"/>
  <c r="E668" i="11"/>
  <c r="H667" i="11"/>
  <c r="J667" i="11" s="1"/>
  <c r="G667" i="11"/>
  <c r="E667" i="11"/>
  <c r="H666" i="11"/>
  <c r="J666" i="11" s="1"/>
  <c r="G666" i="11"/>
  <c r="E666" i="11"/>
  <c r="H665" i="11"/>
  <c r="J665" i="11" s="1"/>
  <c r="G665" i="11"/>
  <c r="E665" i="11"/>
  <c r="H664" i="11"/>
  <c r="J664" i="11" s="1"/>
  <c r="G664" i="11"/>
  <c r="E664" i="11"/>
  <c r="H663" i="11"/>
  <c r="J663" i="11" s="1"/>
  <c r="G663" i="11"/>
  <c r="E663" i="11"/>
  <c r="H662" i="11"/>
  <c r="J662" i="11" s="1"/>
  <c r="G662" i="11"/>
  <c r="E662" i="11"/>
  <c r="H661" i="11"/>
  <c r="J661" i="11" s="1"/>
  <c r="G661" i="11"/>
  <c r="E661" i="11"/>
  <c r="H660" i="11"/>
  <c r="J660" i="11" s="1"/>
  <c r="G660" i="11"/>
  <c r="E660" i="11"/>
  <c r="H659" i="11"/>
  <c r="J659" i="11" s="1"/>
  <c r="G659" i="11"/>
  <c r="E659" i="11"/>
  <c r="H658" i="11"/>
  <c r="J658" i="11" s="1"/>
  <c r="G658" i="11"/>
  <c r="E658" i="11"/>
  <c r="H657" i="11"/>
  <c r="J657" i="11" s="1"/>
  <c r="G657" i="11"/>
  <c r="E657" i="11"/>
  <c r="H656" i="11"/>
  <c r="J656" i="11" s="1"/>
  <c r="G656" i="11"/>
  <c r="E656" i="11"/>
  <c r="H655" i="11"/>
  <c r="J655" i="11" s="1"/>
  <c r="G655" i="11"/>
  <c r="E655" i="11"/>
  <c r="H654" i="11"/>
  <c r="J654" i="11" s="1"/>
  <c r="G654" i="11"/>
  <c r="E654" i="11"/>
  <c r="H653" i="11"/>
  <c r="J653" i="11" s="1"/>
  <c r="G653" i="11"/>
  <c r="E653" i="11"/>
  <c r="H652" i="11"/>
  <c r="J652" i="11" s="1"/>
  <c r="G652" i="11"/>
  <c r="E652" i="11"/>
  <c r="H651" i="11"/>
  <c r="J651" i="11" s="1"/>
  <c r="G651" i="11"/>
  <c r="E651" i="11"/>
  <c r="H650" i="11"/>
  <c r="J650" i="11" s="1"/>
  <c r="G650" i="11"/>
  <c r="E650" i="11"/>
  <c r="H649" i="11"/>
  <c r="J649" i="11" s="1"/>
  <c r="G649" i="11"/>
  <c r="E649" i="11"/>
  <c r="H648" i="11"/>
  <c r="J648" i="11" s="1"/>
  <c r="G648" i="11"/>
  <c r="E648" i="11"/>
  <c r="H647" i="11"/>
  <c r="J647" i="11" s="1"/>
  <c r="G647" i="11"/>
  <c r="E647" i="11"/>
  <c r="H646" i="11"/>
  <c r="J646" i="11" s="1"/>
  <c r="G646" i="11"/>
  <c r="E646" i="11"/>
  <c r="H645" i="11"/>
  <c r="J645" i="11" s="1"/>
  <c r="G645" i="11"/>
  <c r="E645" i="11"/>
  <c r="H644" i="11"/>
  <c r="J644" i="11" s="1"/>
  <c r="G644" i="11"/>
  <c r="E644" i="11"/>
  <c r="H643" i="11"/>
  <c r="J643" i="11" s="1"/>
  <c r="G643" i="11"/>
  <c r="E643" i="11"/>
  <c r="H642" i="11"/>
  <c r="J642" i="11" s="1"/>
  <c r="G642" i="11"/>
  <c r="E642" i="11"/>
  <c r="H641" i="11"/>
  <c r="J641" i="11" s="1"/>
  <c r="G641" i="11"/>
  <c r="E641" i="11"/>
  <c r="H640" i="11"/>
  <c r="J640" i="11" s="1"/>
  <c r="G640" i="11"/>
  <c r="E640" i="11"/>
  <c r="H639" i="11"/>
  <c r="J639" i="11" s="1"/>
  <c r="G639" i="11"/>
  <c r="E639" i="11"/>
  <c r="H638" i="11"/>
  <c r="J638" i="11" s="1"/>
  <c r="G638" i="11"/>
  <c r="E638" i="11"/>
  <c r="H637" i="11"/>
  <c r="J637" i="11" s="1"/>
  <c r="G637" i="11"/>
  <c r="E637" i="11"/>
  <c r="H636" i="11"/>
  <c r="J636" i="11" s="1"/>
  <c r="G636" i="11"/>
  <c r="E636" i="11"/>
  <c r="H635" i="11"/>
  <c r="J635" i="11" s="1"/>
  <c r="G635" i="11"/>
  <c r="E635" i="11"/>
  <c r="H634" i="11"/>
  <c r="J634" i="11" s="1"/>
  <c r="G634" i="11"/>
  <c r="E634" i="11"/>
  <c r="H633" i="11"/>
  <c r="J633" i="11" s="1"/>
  <c r="G633" i="11"/>
  <c r="E633" i="11"/>
  <c r="H632" i="11"/>
  <c r="J632" i="11" s="1"/>
  <c r="G632" i="11"/>
  <c r="E632" i="11"/>
  <c r="H631" i="11"/>
  <c r="J631" i="11" s="1"/>
  <c r="G631" i="11"/>
  <c r="E631" i="11"/>
  <c r="H630" i="11"/>
  <c r="J630" i="11" s="1"/>
  <c r="G630" i="11"/>
  <c r="E630" i="11"/>
  <c r="H629" i="11"/>
  <c r="J629" i="11" s="1"/>
  <c r="G629" i="11"/>
  <c r="E629" i="11"/>
  <c r="H628" i="11"/>
  <c r="J628" i="11" s="1"/>
  <c r="G628" i="11"/>
  <c r="E628" i="11"/>
  <c r="H627" i="11"/>
  <c r="J627" i="11" s="1"/>
  <c r="G627" i="11"/>
  <c r="E627" i="11"/>
  <c r="H626" i="11"/>
  <c r="J626" i="11" s="1"/>
  <c r="G626" i="11"/>
  <c r="E626" i="11"/>
  <c r="H625" i="11"/>
  <c r="J625" i="11" s="1"/>
  <c r="G625" i="11"/>
  <c r="E625" i="11"/>
  <c r="H624" i="11"/>
  <c r="J624" i="11" s="1"/>
  <c r="G624" i="11"/>
  <c r="E624" i="11"/>
  <c r="H623" i="11"/>
  <c r="J623" i="11" s="1"/>
  <c r="G623" i="11"/>
  <c r="E623" i="11"/>
  <c r="H622" i="11"/>
  <c r="J622" i="11" s="1"/>
  <c r="G622" i="11"/>
  <c r="E622" i="11"/>
  <c r="H621" i="11"/>
  <c r="J621" i="11" s="1"/>
  <c r="G621" i="11"/>
  <c r="E621" i="11"/>
  <c r="H620" i="11"/>
  <c r="J620" i="11" s="1"/>
  <c r="G620" i="11"/>
  <c r="E620" i="11"/>
  <c r="H619" i="11"/>
  <c r="J619" i="11" s="1"/>
  <c r="G619" i="11"/>
  <c r="E619" i="11"/>
  <c r="H618" i="11"/>
  <c r="J618" i="11" s="1"/>
  <c r="G618" i="11"/>
  <c r="E618" i="11"/>
  <c r="H617" i="11"/>
  <c r="J617" i="11" s="1"/>
  <c r="G617" i="11"/>
  <c r="E617" i="11"/>
  <c r="H616" i="11"/>
  <c r="J616" i="11" s="1"/>
  <c r="G616" i="11"/>
  <c r="E616" i="11"/>
  <c r="H615" i="11"/>
  <c r="J615" i="11" s="1"/>
  <c r="G615" i="11"/>
  <c r="E615" i="11"/>
  <c r="H614" i="11"/>
  <c r="J614" i="11" s="1"/>
  <c r="G614" i="11"/>
  <c r="E614" i="11"/>
  <c r="H613" i="11"/>
  <c r="J613" i="11" s="1"/>
  <c r="G613" i="11"/>
  <c r="E613" i="11"/>
  <c r="H612" i="11"/>
  <c r="J612" i="11" s="1"/>
  <c r="G612" i="11"/>
  <c r="E612" i="11"/>
  <c r="H611" i="11"/>
  <c r="J611" i="11" s="1"/>
  <c r="G611" i="11"/>
  <c r="E611" i="11"/>
  <c r="H610" i="11"/>
  <c r="J610" i="11" s="1"/>
  <c r="G610" i="11"/>
  <c r="E610" i="11"/>
  <c r="H609" i="11"/>
  <c r="J609" i="11" s="1"/>
  <c r="G609" i="11"/>
  <c r="E609" i="11"/>
  <c r="H608" i="11"/>
  <c r="J608" i="11" s="1"/>
  <c r="G608" i="11"/>
  <c r="E608" i="11"/>
  <c r="H607" i="11"/>
  <c r="J607" i="11" s="1"/>
  <c r="G607" i="11"/>
  <c r="E607" i="11"/>
  <c r="H606" i="11"/>
  <c r="J606" i="11" s="1"/>
  <c r="G606" i="11"/>
  <c r="E606" i="11"/>
  <c r="H605" i="11"/>
  <c r="J605" i="11" s="1"/>
  <c r="G605" i="11"/>
  <c r="E605" i="11"/>
  <c r="H604" i="11"/>
  <c r="J604" i="11" s="1"/>
  <c r="G604" i="11"/>
  <c r="E604" i="11"/>
  <c r="H603" i="11"/>
  <c r="J603" i="11" s="1"/>
  <c r="G603" i="11"/>
  <c r="E603" i="11"/>
  <c r="H602" i="11"/>
  <c r="J602" i="11" s="1"/>
  <c r="G602" i="11"/>
  <c r="E602" i="11"/>
  <c r="H601" i="11"/>
  <c r="J601" i="11" s="1"/>
  <c r="G601" i="11"/>
  <c r="E601" i="11"/>
  <c r="H600" i="11"/>
  <c r="J600" i="11" s="1"/>
  <c r="G600" i="11"/>
  <c r="E600" i="11"/>
  <c r="H599" i="11"/>
  <c r="J599" i="11" s="1"/>
  <c r="G599" i="11"/>
  <c r="E599" i="11"/>
  <c r="H598" i="11"/>
  <c r="J598" i="11" s="1"/>
  <c r="G598" i="11"/>
  <c r="E598" i="11"/>
  <c r="H597" i="11"/>
  <c r="J597" i="11" s="1"/>
  <c r="G597" i="11"/>
  <c r="E597" i="11"/>
  <c r="H596" i="11"/>
  <c r="J596" i="11" s="1"/>
  <c r="G596" i="11"/>
  <c r="E596" i="11"/>
  <c r="H595" i="11"/>
  <c r="J595" i="11" s="1"/>
  <c r="G595" i="11"/>
  <c r="E595" i="11"/>
  <c r="H594" i="11"/>
  <c r="J594" i="11" s="1"/>
  <c r="G594" i="11"/>
  <c r="E594" i="11"/>
  <c r="H593" i="11"/>
  <c r="J593" i="11" s="1"/>
  <c r="G593" i="11"/>
  <c r="E593" i="11"/>
  <c r="H592" i="11"/>
  <c r="J592" i="11" s="1"/>
  <c r="G592" i="11"/>
  <c r="E592" i="11"/>
  <c r="H591" i="11"/>
  <c r="J591" i="11" s="1"/>
  <c r="G591" i="11"/>
  <c r="E591" i="11"/>
  <c r="H590" i="11"/>
  <c r="J590" i="11" s="1"/>
  <c r="G590" i="11"/>
  <c r="E590" i="11"/>
  <c r="H589" i="11"/>
  <c r="J589" i="11" s="1"/>
  <c r="G589" i="11"/>
  <c r="E589" i="11"/>
  <c r="H588" i="11"/>
  <c r="J588" i="11" s="1"/>
  <c r="G588" i="11"/>
  <c r="E588" i="11"/>
  <c r="H587" i="11"/>
  <c r="J587" i="11" s="1"/>
  <c r="G587" i="11"/>
  <c r="E587" i="11"/>
  <c r="H586" i="11"/>
  <c r="J586" i="11" s="1"/>
  <c r="G586" i="11"/>
  <c r="E586" i="11"/>
  <c r="H585" i="11"/>
  <c r="J585" i="11" s="1"/>
  <c r="G585" i="11"/>
  <c r="E585" i="11"/>
  <c r="H584" i="11"/>
  <c r="J584" i="11" s="1"/>
  <c r="G584" i="11"/>
  <c r="E584" i="11"/>
  <c r="H583" i="11"/>
  <c r="J583" i="11" s="1"/>
  <c r="G583" i="11"/>
  <c r="E583" i="11"/>
  <c r="H582" i="11"/>
  <c r="J582" i="11" s="1"/>
  <c r="G582" i="11"/>
  <c r="E582" i="11"/>
  <c r="H581" i="11"/>
  <c r="J581" i="11" s="1"/>
  <c r="G581" i="11"/>
  <c r="E581" i="11"/>
  <c r="H580" i="11"/>
  <c r="J580" i="11" s="1"/>
  <c r="G580" i="11"/>
  <c r="E580" i="11"/>
  <c r="H579" i="11"/>
  <c r="J579" i="11" s="1"/>
  <c r="G579" i="11"/>
  <c r="E579" i="11"/>
  <c r="H578" i="11"/>
  <c r="J578" i="11" s="1"/>
  <c r="G578" i="11"/>
  <c r="E578" i="11"/>
  <c r="H577" i="11"/>
  <c r="J577" i="11" s="1"/>
  <c r="G577" i="11"/>
  <c r="E577" i="11"/>
  <c r="H576" i="11"/>
  <c r="J576" i="11" s="1"/>
  <c r="G576" i="11"/>
  <c r="E576" i="11"/>
  <c r="H575" i="11"/>
  <c r="J575" i="11" s="1"/>
  <c r="G575" i="11"/>
  <c r="E575" i="11"/>
  <c r="H574" i="11"/>
  <c r="J574" i="11" s="1"/>
  <c r="G574" i="11"/>
  <c r="E574" i="11"/>
  <c r="H573" i="11"/>
  <c r="J573" i="11" s="1"/>
  <c r="G573" i="11"/>
  <c r="E573" i="11"/>
  <c r="H572" i="11"/>
  <c r="J572" i="11" s="1"/>
  <c r="G572" i="11"/>
  <c r="E572" i="11"/>
  <c r="H571" i="11"/>
  <c r="J571" i="11" s="1"/>
  <c r="G571" i="11"/>
  <c r="E571" i="11"/>
  <c r="H570" i="11"/>
  <c r="J570" i="11" s="1"/>
  <c r="G570" i="11"/>
  <c r="E570" i="11"/>
  <c r="J569" i="11"/>
  <c r="H569" i="11"/>
  <c r="G569" i="11"/>
  <c r="E569" i="11"/>
  <c r="H568" i="11"/>
  <c r="J568" i="11" s="1"/>
  <c r="G568" i="11"/>
  <c r="E568" i="11"/>
  <c r="H567" i="11"/>
  <c r="J567" i="11" s="1"/>
  <c r="G567" i="11"/>
  <c r="E567" i="11"/>
  <c r="H566" i="11"/>
  <c r="J566" i="11" s="1"/>
  <c r="G566" i="11"/>
  <c r="E566" i="11"/>
  <c r="H565" i="11"/>
  <c r="J565" i="11" s="1"/>
  <c r="G565" i="11"/>
  <c r="E565" i="11"/>
  <c r="H564" i="11"/>
  <c r="J564" i="11" s="1"/>
  <c r="G564" i="11"/>
  <c r="E564" i="11"/>
  <c r="H563" i="11"/>
  <c r="J563" i="11" s="1"/>
  <c r="G563" i="11"/>
  <c r="E563" i="11"/>
  <c r="H562" i="11"/>
  <c r="J562" i="11" s="1"/>
  <c r="G562" i="11"/>
  <c r="E562" i="11"/>
  <c r="H561" i="11"/>
  <c r="J561" i="11" s="1"/>
  <c r="G561" i="11"/>
  <c r="E561" i="11"/>
  <c r="H560" i="11"/>
  <c r="J560" i="11" s="1"/>
  <c r="G560" i="11"/>
  <c r="E560" i="11"/>
  <c r="H559" i="11"/>
  <c r="J559" i="11" s="1"/>
  <c r="G559" i="11"/>
  <c r="E559" i="11"/>
  <c r="H558" i="11"/>
  <c r="J558" i="11" s="1"/>
  <c r="G558" i="11"/>
  <c r="E558" i="11"/>
  <c r="H557" i="11"/>
  <c r="J557" i="11" s="1"/>
  <c r="G557" i="11"/>
  <c r="E557" i="11"/>
  <c r="H556" i="11"/>
  <c r="J556" i="11" s="1"/>
  <c r="G556" i="11"/>
  <c r="E556" i="11"/>
  <c r="H555" i="11"/>
  <c r="J555" i="11" s="1"/>
  <c r="G555" i="11"/>
  <c r="E555" i="11"/>
  <c r="H554" i="11"/>
  <c r="J554" i="11" s="1"/>
  <c r="G554" i="11"/>
  <c r="E554" i="11"/>
  <c r="H553" i="11"/>
  <c r="J553" i="11" s="1"/>
  <c r="G553" i="11"/>
  <c r="E553" i="11"/>
  <c r="H552" i="11"/>
  <c r="J552" i="11" s="1"/>
  <c r="G552" i="11"/>
  <c r="E552" i="11"/>
  <c r="H551" i="11"/>
  <c r="J551" i="11" s="1"/>
  <c r="G551" i="11"/>
  <c r="E551" i="11"/>
  <c r="H550" i="11"/>
  <c r="J550" i="11" s="1"/>
  <c r="G550" i="11"/>
  <c r="E550" i="11"/>
  <c r="H549" i="11"/>
  <c r="J549" i="11" s="1"/>
  <c r="G549" i="11"/>
  <c r="E549" i="11"/>
  <c r="H548" i="11"/>
  <c r="J548" i="11" s="1"/>
  <c r="G548" i="11"/>
  <c r="E548" i="11"/>
  <c r="H547" i="11"/>
  <c r="J547" i="11" s="1"/>
  <c r="G547" i="11"/>
  <c r="E547" i="11"/>
  <c r="H546" i="11"/>
  <c r="J546" i="11" s="1"/>
  <c r="G546" i="11"/>
  <c r="E546" i="11"/>
  <c r="H545" i="11"/>
  <c r="J545" i="11" s="1"/>
  <c r="G545" i="11"/>
  <c r="E545" i="11"/>
  <c r="H544" i="11"/>
  <c r="J544" i="11" s="1"/>
  <c r="G544" i="11"/>
  <c r="E544" i="11"/>
  <c r="H543" i="11"/>
  <c r="J543" i="11" s="1"/>
  <c r="G543" i="11"/>
  <c r="E543" i="11"/>
  <c r="H542" i="11"/>
  <c r="J542" i="11" s="1"/>
  <c r="G542" i="11"/>
  <c r="E542" i="11"/>
  <c r="H541" i="11"/>
  <c r="J541" i="11" s="1"/>
  <c r="G541" i="11"/>
  <c r="E541" i="11"/>
  <c r="H540" i="11"/>
  <c r="J540" i="11" s="1"/>
  <c r="G540" i="11"/>
  <c r="E540" i="11"/>
  <c r="H539" i="11"/>
  <c r="J539" i="11" s="1"/>
  <c r="G539" i="11"/>
  <c r="E539" i="11"/>
  <c r="H538" i="11"/>
  <c r="J538" i="11" s="1"/>
  <c r="G538" i="11"/>
  <c r="E538" i="11"/>
  <c r="H537" i="11"/>
  <c r="J537" i="11" s="1"/>
  <c r="G537" i="11"/>
  <c r="E537" i="11"/>
  <c r="H536" i="11"/>
  <c r="J536" i="11" s="1"/>
  <c r="G536" i="11"/>
  <c r="E536" i="11"/>
  <c r="H535" i="11"/>
  <c r="J535" i="11" s="1"/>
  <c r="G535" i="11"/>
  <c r="E535" i="11"/>
  <c r="H534" i="11"/>
  <c r="J534" i="11" s="1"/>
  <c r="G534" i="11"/>
  <c r="E534" i="11"/>
  <c r="H533" i="11"/>
  <c r="J533" i="11" s="1"/>
  <c r="G533" i="11"/>
  <c r="E533" i="11"/>
  <c r="H532" i="11"/>
  <c r="J532" i="11" s="1"/>
  <c r="G532" i="11"/>
  <c r="E532" i="11"/>
  <c r="H531" i="11"/>
  <c r="J531" i="11" s="1"/>
  <c r="G531" i="11"/>
  <c r="E531" i="11"/>
  <c r="H530" i="11"/>
  <c r="J530" i="11" s="1"/>
  <c r="G530" i="11"/>
  <c r="E530" i="11"/>
  <c r="H529" i="11"/>
  <c r="J529" i="11" s="1"/>
  <c r="G529" i="11"/>
  <c r="E529" i="11"/>
  <c r="H528" i="11"/>
  <c r="J528" i="11" s="1"/>
  <c r="G528" i="11"/>
  <c r="E528" i="11"/>
  <c r="H527" i="11"/>
  <c r="J527" i="11" s="1"/>
  <c r="G527" i="11"/>
  <c r="E527" i="11"/>
  <c r="H526" i="11"/>
  <c r="J526" i="11" s="1"/>
  <c r="G526" i="11"/>
  <c r="E526" i="11"/>
  <c r="H525" i="11"/>
  <c r="J525" i="11" s="1"/>
  <c r="G525" i="11"/>
  <c r="E525" i="11"/>
  <c r="H524" i="11"/>
  <c r="J524" i="11" s="1"/>
  <c r="G524" i="11"/>
  <c r="E524" i="11"/>
  <c r="H523" i="11"/>
  <c r="J523" i="11" s="1"/>
  <c r="G523" i="11"/>
  <c r="E523" i="11"/>
  <c r="H522" i="11"/>
  <c r="J522" i="11" s="1"/>
  <c r="G522" i="11"/>
  <c r="E522" i="11"/>
  <c r="H521" i="11"/>
  <c r="J521" i="11" s="1"/>
  <c r="G521" i="11"/>
  <c r="E521" i="11"/>
  <c r="H520" i="11"/>
  <c r="J520" i="11" s="1"/>
  <c r="G520" i="11"/>
  <c r="E520" i="11"/>
  <c r="H519" i="11"/>
  <c r="J519" i="11" s="1"/>
  <c r="G519" i="11"/>
  <c r="E519" i="11"/>
  <c r="H518" i="11"/>
  <c r="J518" i="11" s="1"/>
  <c r="G518" i="11"/>
  <c r="E518" i="11"/>
  <c r="H517" i="11"/>
  <c r="J517" i="11" s="1"/>
  <c r="G517" i="11"/>
  <c r="E517" i="11"/>
  <c r="H516" i="11"/>
  <c r="J516" i="11" s="1"/>
  <c r="G516" i="11"/>
  <c r="E516" i="11"/>
  <c r="H515" i="11"/>
  <c r="J515" i="11" s="1"/>
  <c r="G515" i="11"/>
  <c r="E515" i="11"/>
  <c r="H514" i="11"/>
  <c r="J514" i="11" s="1"/>
  <c r="G514" i="11"/>
  <c r="E514" i="11"/>
  <c r="H513" i="11"/>
  <c r="J513" i="11" s="1"/>
  <c r="G513" i="11"/>
  <c r="E513" i="11"/>
  <c r="H512" i="11"/>
  <c r="J512" i="11" s="1"/>
  <c r="G512" i="11"/>
  <c r="E512" i="11"/>
  <c r="H511" i="11"/>
  <c r="J511" i="11" s="1"/>
  <c r="G511" i="11"/>
  <c r="E511" i="11"/>
  <c r="H510" i="11"/>
  <c r="J510" i="11" s="1"/>
  <c r="G510" i="11"/>
  <c r="E510" i="11"/>
  <c r="H509" i="11"/>
  <c r="J509" i="11" s="1"/>
  <c r="G509" i="11"/>
  <c r="E509" i="11"/>
  <c r="H508" i="11"/>
  <c r="J508" i="11" s="1"/>
  <c r="G508" i="11"/>
  <c r="E508" i="11"/>
  <c r="H507" i="11"/>
  <c r="J507" i="11" s="1"/>
  <c r="G507" i="11"/>
  <c r="E507" i="11"/>
  <c r="H506" i="11"/>
  <c r="J506" i="11" s="1"/>
  <c r="G506" i="11"/>
  <c r="E506" i="11"/>
  <c r="H505" i="11"/>
  <c r="J505" i="11" s="1"/>
  <c r="G505" i="11"/>
  <c r="E505" i="11"/>
  <c r="H504" i="11"/>
  <c r="J504" i="11" s="1"/>
  <c r="G504" i="11"/>
  <c r="E504" i="11"/>
  <c r="H503" i="11"/>
  <c r="J503" i="11" s="1"/>
  <c r="G503" i="11"/>
  <c r="E503" i="11"/>
  <c r="H502" i="11"/>
  <c r="J502" i="11" s="1"/>
  <c r="G502" i="11"/>
  <c r="E502" i="11"/>
  <c r="H501" i="11"/>
  <c r="J501" i="11" s="1"/>
  <c r="G501" i="11"/>
  <c r="E501" i="11"/>
  <c r="H500" i="11"/>
  <c r="J500" i="11" s="1"/>
  <c r="G500" i="11"/>
  <c r="E500" i="11"/>
  <c r="H499" i="11"/>
  <c r="J499" i="11" s="1"/>
  <c r="G499" i="11"/>
  <c r="E499" i="11"/>
  <c r="H498" i="11"/>
  <c r="J498" i="11" s="1"/>
  <c r="G498" i="11"/>
  <c r="E498" i="11"/>
  <c r="H497" i="11"/>
  <c r="J497" i="11" s="1"/>
  <c r="G497" i="11"/>
  <c r="E497" i="11"/>
  <c r="H496" i="11"/>
  <c r="J496" i="11" s="1"/>
  <c r="G496" i="11"/>
  <c r="E496" i="11"/>
  <c r="H495" i="11"/>
  <c r="J495" i="11" s="1"/>
  <c r="G495" i="11"/>
  <c r="E495" i="11"/>
  <c r="H494" i="11"/>
  <c r="J494" i="11" s="1"/>
  <c r="G494" i="11"/>
  <c r="E494" i="11"/>
  <c r="H493" i="11"/>
  <c r="J493" i="11" s="1"/>
  <c r="G493" i="11"/>
  <c r="E493" i="11"/>
  <c r="H492" i="11"/>
  <c r="J492" i="11" s="1"/>
  <c r="G492" i="11"/>
  <c r="E492" i="11"/>
  <c r="H491" i="11"/>
  <c r="J491" i="11" s="1"/>
  <c r="G491" i="11"/>
  <c r="E491" i="11"/>
  <c r="H490" i="11"/>
  <c r="J490" i="11" s="1"/>
  <c r="G490" i="11"/>
  <c r="E490" i="11"/>
  <c r="H489" i="11"/>
  <c r="J489" i="11" s="1"/>
  <c r="G489" i="11"/>
  <c r="E489" i="11"/>
  <c r="H488" i="11"/>
  <c r="J488" i="11" s="1"/>
  <c r="G488" i="11"/>
  <c r="E488" i="11"/>
  <c r="H487" i="11"/>
  <c r="J487" i="11" s="1"/>
  <c r="G487" i="11"/>
  <c r="E487" i="11"/>
  <c r="H486" i="11"/>
  <c r="J486" i="11" s="1"/>
  <c r="G486" i="11"/>
  <c r="E486" i="11"/>
  <c r="H485" i="11"/>
  <c r="J485" i="11" s="1"/>
  <c r="G485" i="11"/>
  <c r="E485" i="11"/>
  <c r="H484" i="11"/>
  <c r="J484" i="11" s="1"/>
  <c r="G484" i="11"/>
  <c r="E484" i="11"/>
  <c r="H483" i="11"/>
  <c r="J483" i="11" s="1"/>
  <c r="G483" i="11"/>
  <c r="E483" i="11"/>
  <c r="H482" i="11"/>
  <c r="J482" i="11" s="1"/>
  <c r="G482" i="11"/>
  <c r="E482" i="11"/>
  <c r="H481" i="11"/>
  <c r="J481" i="11" s="1"/>
  <c r="G481" i="11"/>
  <c r="E481" i="11"/>
  <c r="H480" i="11"/>
  <c r="J480" i="11" s="1"/>
  <c r="G480" i="11"/>
  <c r="E480" i="11"/>
  <c r="H479" i="11"/>
  <c r="J479" i="11" s="1"/>
  <c r="G479" i="11"/>
  <c r="E479" i="11"/>
  <c r="H478" i="11"/>
  <c r="J478" i="11" s="1"/>
  <c r="G478" i="11"/>
  <c r="E478" i="11"/>
  <c r="H477" i="11"/>
  <c r="J477" i="11" s="1"/>
  <c r="G477" i="11"/>
  <c r="E477" i="11"/>
  <c r="H476" i="11"/>
  <c r="J476" i="11" s="1"/>
  <c r="G476" i="11"/>
  <c r="E476" i="11"/>
  <c r="H475" i="11"/>
  <c r="J475" i="11" s="1"/>
  <c r="G475" i="11"/>
  <c r="E475" i="11"/>
  <c r="H474" i="11"/>
  <c r="J474" i="11" s="1"/>
  <c r="G474" i="11"/>
  <c r="E474" i="11"/>
  <c r="H473" i="11"/>
  <c r="J473" i="11" s="1"/>
  <c r="G473" i="11"/>
  <c r="E473" i="11"/>
  <c r="H472" i="11"/>
  <c r="J472" i="11" s="1"/>
  <c r="G472" i="11"/>
  <c r="E472" i="11"/>
  <c r="H471" i="11"/>
  <c r="J471" i="11" s="1"/>
  <c r="G471" i="11"/>
  <c r="E471" i="11"/>
  <c r="H470" i="11"/>
  <c r="J470" i="11" s="1"/>
  <c r="G470" i="11"/>
  <c r="E470" i="11"/>
  <c r="H469" i="11"/>
  <c r="J469" i="11" s="1"/>
  <c r="G469" i="11"/>
  <c r="E469" i="11"/>
  <c r="H468" i="11"/>
  <c r="J468" i="11" s="1"/>
  <c r="G468" i="11"/>
  <c r="E468" i="11"/>
  <c r="H467" i="11"/>
  <c r="J467" i="11" s="1"/>
  <c r="G467" i="11"/>
  <c r="E467" i="11"/>
  <c r="H466" i="11"/>
  <c r="J466" i="11" s="1"/>
  <c r="G466" i="11"/>
  <c r="E466" i="11"/>
  <c r="H465" i="11"/>
  <c r="J465" i="11" s="1"/>
  <c r="G465" i="11"/>
  <c r="E465" i="11"/>
  <c r="H464" i="11"/>
  <c r="J464" i="11" s="1"/>
  <c r="G464" i="11"/>
  <c r="E464" i="11"/>
  <c r="H463" i="11"/>
  <c r="J463" i="11" s="1"/>
  <c r="G463" i="11"/>
  <c r="E463" i="11"/>
  <c r="H462" i="11"/>
  <c r="J462" i="11" s="1"/>
  <c r="G462" i="11"/>
  <c r="E462" i="11"/>
  <c r="H461" i="11"/>
  <c r="J461" i="11" s="1"/>
  <c r="G461" i="11"/>
  <c r="E461" i="11"/>
  <c r="H460" i="11"/>
  <c r="J460" i="11" s="1"/>
  <c r="G460" i="11"/>
  <c r="E460" i="11"/>
  <c r="H459" i="11"/>
  <c r="J459" i="11" s="1"/>
  <c r="G459" i="11"/>
  <c r="E459" i="11"/>
  <c r="H458" i="11"/>
  <c r="J458" i="11" s="1"/>
  <c r="G458" i="11"/>
  <c r="E458" i="11"/>
  <c r="H457" i="11"/>
  <c r="J457" i="11" s="1"/>
  <c r="G457" i="11"/>
  <c r="E457" i="11"/>
  <c r="H456" i="11"/>
  <c r="J456" i="11" s="1"/>
  <c r="G456" i="11"/>
  <c r="E456" i="11"/>
  <c r="H455" i="11"/>
  <c r="J455" i="11" s="1"/>
  <c r="G455" i="11"/>
  <c r="E455" i="11"/>
  <c r="H454" i="11"/>
  <c r="J454" i="11" s="1"/>
  <c r="G454" i="11"/>
  <c r="E454" i="11"/>
  <c r="H453" i="11"/>
  <c r="J453" i="11" s="1"/>
  <c r="G453" i="11"/>
  <c r="E453" i="11"/>
  <c r="H452" i="11"/>
  <c r="J452" i="11" s="1"/>
  <c r="G452" i="11"/>
  <c r="E452" i="11"/>
  <c r="H451" i="11"/>
  <c r="J451" i="11" s="1"/>
  <c r="G451" i="11"/>
  <c r="E451" i="11"/>
  <c r="H450" i="11"/>
  <c r="J450" i="11" s="1"/>
  <c r="G450" i="11"/>
  <c r="E450" i="11"/>
  <c r="H449" i="11"/>
  <c r="J449" i="11" s="1"/>
  <c r="G449" i="11"/>
  <c r="E449" i="11"/>
  <c r="H448" i="11"/>
  <c r="J448" i="11" s="1"/>
  <c r="G448" i="11"/>
  <c r="E448" i="11"/>
  <c r="H447" i="11"/>
  <c r="J447" i="11" s="1"/>
  <c r="G447" i="11"/>
  <c r="E447" i="11"/>
  <c r="H446" i="11"/>
  <c r="J446" i="11" s="1"/>
  <c r="G446" i="11"/>
  <c r="E446" i="11"/>
  <c r="H445" i="11"/>
  <c r="J445" i="11" s="1"/>
  <c r="G445" i="11"/>
  <c r="E445" i="11"/>
  <c r="H444" i="11"/>
  <c r="J444" i="11" s="1"/>
  <c r="G444" i="11"/>
  <c r="E444" i="11"/>
  <c r="H443" i="11"/>
  <c r="J443" i="11" s="1"/>
  <c r="G443" i="11"/>
  <c r="E443" i="11"/>
  <c r="H442" i="11"/>
  <c r="J442" i="11" s="1"/>
  <c r="G442" i="11"/>
  <c r="E442" i="11"/>
  <c r="H441" i="11"/>
  <c r="J441" i="11" s="1"/>
  <c r="G441" i="11"/>
  <c r="E441" i="11"/>
  <c r="H440" i="11"/>
  <c r="J440" i="11" s="1"/>
  <c r="G440" i="11"/>
  <c r="E440" i="11"/>
  <c r="H439" i="11"/>
  <c r="J439" i="11" s="1"/>
  <c r="G439" i="11"/>
  <c r="E439" i="11"/>
  <c r="H438" i="11"/>
  <c r="J438" i="11" s="1"/>
  <c r="G438" i="11"/>
  <c r="E438" i="11"/>
  <c r="H437" i="11"/>
  <c r="J437" i="11" s="1"/>
  <c r="G437" i="11"/>
  <c r="E437" i="11"/>
  <c r="H436" i="11"/>
  <c r="J436" i="11" s="1"/>
  <c r="G436" i="11"/>
  <c r="E436" i="11"/>
  <c r="H435" i="11"/>
  <c r="J435" i="11" s="1"/>
  <c r="G435" i="11"/>
  <c r="E435" i="11"/>
  <c r="H434" i="11"/>
  <c r="J434" i="11" s="1"/>
  <c r="G434" i="11"/>
  <c r="E434" i="11"/>
  <c r="H433" i="11"/>
  <c r="J433" i="11" s="1"/>
  <c r="G433" i="11"/>
  <c r="E433" i="11"/>
  <c r="H432" i="11"/>
  <c r="J432" i="11" s="1"/>
  <c r="G432" i="11"/>
  <c r="E432" i="11"/>
  <c r="H431" i="11"/>
  <c r="J431" i="11" s="1"/>
  <c r="G431" i="11"/>
  <c r="E431" i="11"/>
  <c r="H430" i="11"/>
  <c r="J430" i="11" s="1"/>
  <c r="G430" i="11"/>
  <c r="E430" i="11"/>
  <c r="H429" i="11"/>
  <c r="J429" i="11" s="1"/>
  <c r="G429" i="11"/>
  <c r="E429" i="11"/>
  <c r="H428" i="11"/>
  <c r="J428" i="11" s="1"/>
  <c r="G428" i="11"/>
  <c r="E428" i="11"/>
  <c r="H427" i="11"/>
  <c r="J427" i="11" s="1"/>
  <c r="G427" i="11"/>
  <c r="E427" i="11"/>
  <c r="H426" i="11"/>
  <c r="J426" i="11" s="1"/>
  <c r="G426" i="11"/>
  <c r="E426" i="11"/>
  <c r="H425" i="11"/>
  <c r="J425" i="11" s="1"/>
  <c r="G425" i="11"/>
  <c r="E425" i="11"/>
  <c r="H424" i="11"/>
  <c r="J424" i="11" s="1"/>
  <c r="G424" i="11"/>
  <c r="E424" i="11"/>
  <c r="H423" i="11"/>
  <c r="J423" i="11" s="1"/>
  <c r="G423" i="11"/>
  <c r="E423" i="11"/>
  <c r="H422" i="11"/>
  <c r="J422" i="11" s="1"/>
  <c r="G422" i="11"/>
  <c r="E422" i="11"/>
  <c r="H421" i="11"/>
  <c r="J421" i="11" s="1"/>
  <c r="G421" i="11"/>
  <c r="E421" i="11"/>
  <c r="H420" i="11"/>
  <c r="J420" i="11" s="1"/>
  <c r="G420" i="11"/>
  <c r="E420" i="11"/>
  <c r="H419" i="11"/>
  <c r="J419" i="11" s="1"/>
  <c r="G419" i="11"/>
  <c r="E419" i="11"/>
  <c r="H418" i="11"/>
  <c r="J418" i="11" s="1"/>
  <c r="G418" i="11"/>
  <c r="E418" i="11"/>
  <c r="H417" i="11"/>
  <c r="J417" i="11" s="1"/>
  <c r="G417" i="11"/>
  <c r="E417" i="11"/>
  <c r="H416" i="11"/>
  <c r="J416" i="11" s="1"/>
  <c r="G416" i="11"/>
  <c r="E416" i="11"/>
  <c r="H415" i="11"/>
  <c r="J415" i="11" s="1"/>
  <c r="G415" i="11"/>
  <c r="E415" i="11"/>
  <c r="H414" i="11"/>
  <c r="J414" i="11" s="1"/>
  <c r="G414" i="11"/>
  <c r="E414" i="11"/>
  <c r="H413" i="11"/>
  <c r="J413" i="11" s="1"/>
  <c r="G413" i="11"/>
  <c r="E413" i="11"/>
  <c r="H412" i="11"/>
  <c r="J412" i="11" s="1"/>
  <c r="G412" i="11"/>
  <c r="E412" i="11"/>
  <c r="H411" i="11"/>
  <c r="J411" i="11" s="1"/>
  <c r="G411" i="11"/>
  <c r="E411" i="11"/>
  <c r="H410" i="11"/>
  <c r="J410" i="11" s="1"/>
  <c r="G410" i="11"/>
  <c r="E410" i="11"/>
  <c r="H409" i="11"/>
  <c r="J409" i="11" s="1"/>
  <c r="G409" i="11"/>
  <c r="E409" i="11"/>
  <c r="H408" i="11"/>
  <c r="J408" i="11" s="1"/>
  <c r="G408" i="11"/>
  <c r="E408" i="11"/>
  <c r="H407" i="11"/>
  <c r="J407" i="11" s="1"/>
  <c r="G407" i="11"/>
  <c r="E407" i="11"/>
  <c r="H406" i="11"/>
  <c r="J406" i="11" s="1"/>
  <c r="G406" i="11"/>
  <c r="E406" i="11"/>
  <c r="H405" i="11"/>
  <c r="J405" i="11" s="1"/>
  <c r="G405" i="11"/>
  <c r="E405" i="11"/>
  <c r="H404" i="11"/>
  <c r="J404" i="11" s="1"/>
  <c r="G404" i="11"/>
  <c r="E404" i="11"/>
  <c r="H403" i="11"/>
  <c r="J403" i="11" s="1"/>
  <c r="G403" i="11"/>
  <c r="E403" i="11"/>
  <c r="H402" i="11"/>
  <c r="J402" i="11" s="1"/>
  <c r="G402" i="11"/>
  <c r="E402" i="11"/>
  <c r="H401" i="11"/>
  <c r="J401" i="11" s="1"/>
  <c r="G401" i="11"/>
  <c r="E401" i="11"/>
  <c r="H400" i="11"/>
  <c r="J400" i="11" s="1"/>
  <c r="G400" i="11"/>
  <c r="E400" i="11"/>
  <c r="H399" i="11"/>
  <c r="J399" i="11" s="1"/>
  <c r="G399" i="11"/>
  <c r="E399" i="11"/>
  <c r="H398" i="11"/>
  <c r="J398" i="11" s="1"/>
  <c r="G398" i="11"/>
  <c r="E398" i="11"/>
  <c r="H397" i="11"/>
  <c r="J397" i="11" s="1"/>
  <c r="G397" i="11"/>
  <c r="E397" i="11"/>
  <c r="H396" i="11"/>
  <c r="J396" i="11" s="1"/>
  <c r="G396" i="11"/>
  <c r="E396" i="11"/>
  <c r="H395" i="11"/>
  <c r="J395" i="11" s="1"/>
  <c r="G395" i="11"/>
  <c r="E395" i="11"/>
  <c r="H394" i="11"/>
  <c r="J394" i="11" s="1"/>
  <c r="G394" i="11"/>
  <c r="E394" i="11"/>
  <c r="H393" i="11"/>
  <c r="J393" i="11" s="1"/>
  <c r="G393" i="11"/>
  <c r="E393" i="11"/>
  <c r="H392" i="11"/>
  <c r="J392" i="11" s="1"/>
  <c r="G392" i="11"/>
  <c r="E392" i="11"/>
  <c r="H391" i="11"/>
  <c r="J391" i="11" s="1"/>
  <c r="G391" i="11"/>
  <c r="E391" i="11"/>
  <c r="H390" i="11"/>
  <c r="J390" i="11" s="1"/>
  <c r="G390" i="11"/>
  <c r="E390" i="11"/>
  <c r="H389" i="11"/>
  <c r="J389" i="11" s="1"/>
  <c r="G389" i="11"/>
  <c r="E389" i="11"/>
  <c r="H388" i="11"/>
  <c r="J388" i="11" s="1"/>
  <c r="G388" i="11"/>
  <c r="E388" i="11"/>
  <c r="H387" i="11"/>
  <c r="J387" i="11" s="1"/>
  <c r="G387" i="11"/>
  <c r="E387" i="11"/>
  <c r="H386" i="11"/>
  <c r="J386" i="11" s="1"/>
  <c r="G386" i="11"/>
  <c r="E386" i="11"/>
  <c r="H385" i="11"/>
  <c r="J385" i="11" s="1"/>
  <c r="G385" i="11"/>
  <c r="E385" i="11"/>
  <c r="H384" i="11"/>
  <c r="J384" i="11" s="1"/>
  <c r="G384" i="11"/>
  <c r="E384" i="11"/>
  <c r="H383" i="11"/>
  <c r="J383" i="11" s="1"/>
  <c r="G383" i="11"/>
  <c r="E383" i="11"/>
  <c r="H382" i="11"/>
  <c r="J382" i="11" s="1"/>
  <c r="G382" i="11"/>
  <c r="E382" i="11"/>
  <c r="H381" i="11"/>
  <c r="J381" i="11" s="1"/>
  <c r="G381" i="11"/>
  <c r="E381" i="11"/>
  <c r="H380" i="11"/>
  <c r="J380" i="11" s="1"/>
  <c r="G380" i="11"/>
  <c r="E380" i="11"/>
  <c r="H379" i="11"/>
  <c r="J379" i="11" s="1"/>
  <c r="G379" i="11"/>
  <c r="E379" i="11"/>
  <c r="H378" i="11"/>
  <c r="J378" i="11" s="1"/>
  <c r="G378" i="11"/>
  <c r="E378" i="11"/>
  <c r="H377" i="11"/>
  <c r="J377" i="11" s="1"/>
  <c r="G377" i="11"/>
  <c r="E377" i="11"/>
  <c r="H376" i="11"/>
  <c r="J376" i="11" s="1"/>
  <c r="G376" i="11"/>
  <c r="E376" i="11"/>
  <c r="H375" i="11"/>
  <c r="J375" i="11" s="1"/>
  <c r="G375" i="11"/>
  <c r="E375" i="11"/>
  <c r="H374" i="11"/>
  <c r="J374" i="11" s="1"/>
  <c r="G374" i="11"/>
  <c r="E374" i="11"/>
  <c r="H373" i="11"/>
  <c r="J373" i="11" s="1"/>
  <c r="G373" i="11"/>
  <c r="E373" i="11"/>
  <c r="H372" i="11"/>
  <c r="J372" i="11" s="1"/>
  <c r="G372" i="11"/>
  <c r="E372" i="11"/>
  <c r="H371" i="11"/>
  <c r="J371" i="11" s="1"/>
  <c r="G371" i="11"/>
  <c r="E371" i="11"/>
  <c r="H370" i="11"/>
  <c r="J370" i="11" s="1"/>
  <c r="G370" i="11"/>
  <c r="E370" i="11"/>
  <c r="H369" i="11"/>
  <c r="J369" i="11" s="1"/>
  <c r="G369" i="11"/>
  <c r="E369" i="11"/>
  <c r="H368" i="11"/>
  <c r="J368" i="11" s="1"/>
  <c r="G368" i="11"/>
  <c r="E368" i="11"/>
  <c r="H367" i="11"/>
  <c r="J367" i="11" s="1"/>
  <c r="G367" i="11"/>
  <c r="E367" i="11"/>
  <c r="H366" i="11"/>
  <c r="J366" i="11" s="1"/>
  <c r="G366" i="11"/>
  <c r="E366" i="11"/>
  <c r="H365" i="11"/>
  <c r="J365" i="11" s="1"/>
  <c r="G365" i="11"/>
  <c r="E365" i="11"/>
  <c r="H364" i="11"/>
  <c r="J364" i="11" s="1"/>
  <c r="G364" i="11"/>
  <c r="E364" i="11"/>
  <c r="H363" i="11"/>
  <c r="J363" i="11" s="1"/>
  <c r="G363" i="11"/>
  <c r="E363" i="11"/>
  <c r="H362" i="11"/>
  <c r="J362" i="11" s="1"/>
  <c r="G362" i="11"/>
  <c r="E362" i="11"/>
  <c r="H361" i="11"/>
  <c r="J361" i="11" s="1"/>
  <c r="G361" i="11"/>
  <c r="E361" i="11"/>
  <c r="H360" i="11"/>
  <c r="J360" i="11" s="1"/>
  <c r="G360" i="11"/>
  <c r="E360" i="11"/>
  <c r="H359" i="11"/>
  <c r="J359" i="11" s="1"/>
  <c r="G359" i="11"/>
  <c r="E359" i="11"/>
  <c r="H358" i="11"/>
  <c r="J358" i="11" s="1"/>
  <c r="G358" i="11"/>
  <c r="E358" i="11"/>
  <c r="H357" i="11"/>
  <c r="J357" i="11" s="1"/>
  <c r="G357" i="11"/>
  <c r="E357" i="11"/>
  <c r="H356" i="11"/>
  <c r="J356" i="11" s="1"/>
  <c r="G356" i="11"/>
  <c r="E356" i="11"/>
  <c r="H355" i="11"/>
  <c r="J355" i="11" s="1"/>
  <c r="G355" i="11"/>
  <c r="E355" i="11"/>
  <c r="H354" i="11"/>
  <c r="J354" i="11" s="1"/>
  <c r="G354" i="11"/>
  <c r="E354" i="11"/>
  <c r="H353" i="11"/>
  <c r="J353" i="11" s="1"/>
  <c r="G353" i="11"/>
  <c r="E353" i="11"/>
  <c r="H352" i="11"/>
  <c r="J352" i="11" s="1"/>
  <c r="G352" i="11"/>
  <c r="E352" i="11"/>
  <c r="H351" i="11"/>
  <c r="J351" i="11" s="1"/>
  <c r="G351" i="11"/>
  <c r="E351" i="11"/>
  <c r="H350" i="11"/>
  <c r="J350" i="11" s="1"/>
  <c r="G350" i="11"/>
  <c r="E350" i="11"/>
  <c r="H349" i="11"/>
  <c r="J349" i="11" s="1"/>
  <c r="G349" i="11"/>
  <c r="E349" i="11"/>
  <c r="H348" i="11"/>
  <c r="J348" i="11" s="1"/>
  <c r="G348" i="11"/>
  <c r="E348" i="11"/>
  <c r="H347" i="11"/>
  <c r="J347" i="11" s="1"/>
  <c r="G347" i="11"/>
  <c r="E347" i="11"/>
  <c r="H346" i="11"/>
  <c r="J346" i="11" s="1"/>
  <c r="G346" i="11"/>
  <c r="E346" i="11"/>
  <c r="H345" i="11"/>
  <c r="J345" i="11" s="1"/>
  <c r="G345" i="11"/>
  <c r="E345" i="11"/>
  <c r="H344" i="11"/>
  <c r="J344" i="11" s="1"/>
  <c r="G344" i="11"/>
  <c r="E344" i="11"/>
  <c r="H343" i="11"/>
  <c r="J343" i="11" s="1"/>
  <c r="G343" i="11"/>
  <c r="E343" i="11"/>
  <c r="H342" i="11"/>
  <c r="J342" i="11" s="1"/>
  <c r="G342" i="11"/>
  <c r="E342" i="11"/>
  <c r="H341" i="11"/>
  <c r="J341" i="11" s="1"/>
  <c r="G341" i="11"/>
  <c r="E341" i="11"/>
  <c r="H340" i="11"/>
  <c r="J340" i="11" s="1"/>
  <c r="G340" i="11"/>
  <c r="E340" i="11"/>
  <c r="H339" i="11"/>
  <c r="J339" i="11" s="1"/>
  <c r="G339" i="11"/>
  <c r="E339" i="11"/>
  <c r="H338" i="11"/>
  <c r="J338" i="11" s="1"/>
  <c r="G338" i="11"/>
  <c r="E338" i="11"/>
  <c r="H337" i="11"/>
  <c r="J337" i="11" s="1"/>
  <c r="G337" i="11"/>
  <c r="E337" i="11"/>
  <c r="H336" i="11"/>
  <c r="J336" i="11" s="1"/>
  <c r="G336" i="11"/>
  <c r="E336" i="11"/>
  <c r="H335" i="11"/>
  <c r="J335" i="11" s="1"/>
  <c r="G335" i="11"/>
  <c r="E335" i="11"/>
  <c r="H334" i="11"/>
  <c r="J334" i="11" s="1"/>
  <c r="G334" i="11"/>
  <c r="E334" i="11"/>
  <c r="H333" i="11"/>
  <c r="J333" i="11" s="1"/>
  <c r="G333" i="11"/>
  <c r="E333" i="11"/>
  <c r="H332" i="11"/>
  <c r="J332" i="11" s="1"/>
  <c r="G332" i="11"/>
  <c r="E332" i="11"/>
  <c r="H331" i="11"/>
  <c r="J331" i="11" s="1"/>
  <c r="G331" i="11"/>
  <c r="E331" i="11"/>
  <c r="H330" i="11"/>
  <c r="J330" i="11" s="1"/>
  <c r="G330" i="11"/>
  <c r="E330" i="11"/>
  <c r="H329" i="11"/>
  <c r="J329" i="11" s="1"/>
  <c r="G329" i="11"/>
  <c r="E329" i="11"/>
  <c r="H328" i="11"/>
  <c r="J328" i="11" s="1"/>
  <c r="G328" i="11"/>
  <c r="E328" i="11"/>
  <c r="H327" i="11"/>
  <c r="J327" i="11" s="1"/>
  <c r="G327" i="11"/>
  <c r="E327" i="11"/>
  <c r="H326" i="11"/>
  <c r="J326" i="11" s="1"/>
  <c r="G326" i="11"/>
  <c r="E326" i="11"/>
  <c r="H325" i="11"/>
  <c r="J325" i="11" s="1"/>
  <c r="G325" i="11"/>
  <c r="E325" i="11"/>
  <c r="H324" i="11"/>
  <c r="J324" i="11" s="1"/>
  <c r="G324" i="11"/>
  <c r="E324" i="11"/>
  <c r="H323" i="11"/>
  <c r="J323" i="11" s="1"/>
  <c r="G323" i="11"/>
  <c r="E323" i="11"/>
  <c r="H322" i="11"/>
  <c r="J322" i="11" s="1"/>
  <c r="G322" i="11"/>
  <c r="E322" i="11"/>
  <c r="H321" i="11"/>
  <c r="J321" i="11" s="1"/>
  <c r="G321" i="11"/>
  <c r="E321" i="11"/>
  <c r="H320" i="11"/>
  <c r="J320" i="11" s="1"/>
  <c r="G320" i="11"/>
  <c r="E320" i="11"/>
  <c r="H319" i="11"/>
  <c r="J319" i="11" s="1"/>
  <c r="G319" i="11"/>
  <c r="E319" i="11"/>
  <c r="H318" i="11"/>
  <c r="J318" i="11" s="1"/>
  <c r="G318" i="11"/>
  <c r="E318" i="11"/>
  <c r="H317" i="11"/>
  <c r="J317" i="11" s="1"/>
  <c r="G317" i="11"/>
  <c r="E317" i="11"/>
  <c r="H316" i="11"/>
  <c r="J316" i="11" s="1"/>
  <c r="G316" i="11"/>
  <c r="E316" i="11"/>
  <c r="H315" i="11"/>
  <c r="J315" i="11" s="1"/>
  <c r="G315" i="11"/>
  <c r="E315" i="11"/>
  <c r="H314" i="11"/>
  <c r="J314" i="11" s="1"/>
  <c r="G314" i="11"/>
  <c r="E314" i="11"/>
  <c r="H313" i="11"/>
  <c r="J313" i="11" s="1"/>
  <c r="G313" i="11"/>
  <c r="E313" i="11"/>
  <c r="H312" i="11"/>
  <c r="J312" i="11" s="1"/>
  <c r="G312" i="11"/>
  <c r="E312" i="11"/>
  <c r="H311" i="11"/>
  <c r="J311" i="11" s="1"/>
  <c r="G311" i="11"/>
  <c r="E311" i="11"/>
  <c r="H310" i="11"/>
  <c r="J310" i="11" s="1"/>
  <c r="G310" i="11"/>
  <c r="E310" i="11"/>
  <c r="H309" i="11"/>
  <c r="J309" i="11" s="1"/>
  <c r="G309" i="11"/>
  <c r="E309" i="11"/>
  <c r="H308" i="11"/>
  <c r="J308" i="11" s="1"/>
  <c r="G308" i="11"/>
  <c r="E308" i="11"/>
  <c r="H307" i="11"/>
  <c r="J307" i="11" s="1"/>
  <c r="G307" i="11"/>
  <c r="E307" i="11"/>
  <c r="H306" i="11"/>
  <c r="J306" i="11" s="1"/>
  <c r="G306" i="11"/>
  <c r="E306" i="11"/>
  <c r="H305" i="11"/>
  <c r="J305" i="11" s="1"/>
  <c r="G305" i="11"/>
  <c r="E305" i="11"/>
  <c r="H304" i="11"/>
  <c r="J304" i="11" s="1"/>
  <c r="G304" i="11"/>
  <c r="E304" i="11"/>
  <c r="H303" i="11"/>
  <c r="J303" i="11" s="1"/>
  <c r="G303" i="11"/>
  <c r="E303" i="11"/>
  <c r="H302" i="11"/>
  <c r="J302" i="11" s="1"/>
  <c r="G302" i="11"/>
  <c r="E302" i="11"/>
  <c r="H301" i="11"/>
  <c r="J301" i="11" s="1"/>
  <c r="G301" i="11"/>
  <c r="E301" i="11"/>
  <c r="H300" i="11"/>
  <c r="J300" i="11" s="1"/>
  <c r="G300" i="11"/>
  <c r="E300" i="11"/>
  <c r="H299" i="11"/>
  <c r="J299" i="11" s="1"/>
  <c r="G299" i="11"/>
  <c r="E299" i="11"/>
  <c r="H298" i="11"/>
  <c r="J298" i="11" s="1"/>
  <c r="G298" i="11"/>
  <c r="E298" i="11"/>
  <c r="H297" i="11"/>
  <c r="J297" i="11" s="1"/>
  <c r="G297" i="11"/>
  <c r="E297" i="11"/>
  <c r="H296" i="11"/>
  <c r="J296" i="11" s="1"/>
  <c r="G296" i="11"/>
  <c r="E296" i="11"/>
  <c r="H295" i="11"/>
  <c r="J295" i="11" s="1"/>
  <c r="G295" i="11"/>
  <c r="E295" i="11"/>
  <c r="H294" i="11"/>
  <c r="J294" i="11" s="1"/>
  <c r="G294" i="11"/>
  <c r="E294" i="11"/>
  <c r="H293" i="11"/>
  <c r="J293" i="11" s="1"/>
  <c r="G293" i="11"/>
  <c r="E293" i="11"/>
  <c r="H292" i="11"/>
  <c r="J292" i="11" s="1"/>
  <c r="G292" i="11"/>
  <c r="E292" i="11"/>
  <c r="H291" i="11"/>
  <c r="J291" i="11" s="1"/>
  <c r="G291" i="11"/>
  <c r="E291" i="11"/>
  <c r="H290" i="11"/>
  <c r="J290" i="11" s="1"/>
  <c r="G290" i="11"/>
  <c r="E290" i="11"/>
  <c r="H289" i="11"/>
  <c r="J289" i="11" s="1"/>
  <c r="G289" i="11"/>
  <c r="E289" i="11"/>
  <c r="H288" i="11"/>
  <c r="J288" i="11" s="1"/>
  <c r="G288" i="11"/>
  <c r="E288" i="11"/>
  <c r="H287" i="11"/>
  <c r="J287" i="11" s="1"/>
  <c r="G287" i="11"/>
  <c r="E287" i="11"/>
  <c r="H286" i="11"/>
  <c r="J286" i="11" s="1"/>
  <c r="G286" i="11"/>
  <c r="E286" i="11"/>
  <c r="H285" i="11"/>
  <c r="J285" i="11" s="1"/>
  <c r="G285" i="11"/>
  <c r="E285" i="11"/>
  <c r="H284" i="11"/>
  <c r="J284" i="11" s="1"/>
  <c r="G284" i="11"/>
  <c r="E284" i="11"/>
  <c r="H283" i="11"/>
  <c r="J283" i="11" s="1"/>
  <c r="G283" i="11"/>
  <c r="E283" i="11"/>
  <c r="H282" i="11"/>
  <c r="J282" i="11" s="1"/>
  <c r="G282" i="11"/>
  <c r="E282" i="11"/>
  <c r="H281" i="11"/>
  <c r="J281" i="11" s="1"/>
  <c r="G281" i="11"/>
  <c r="E281" i="11"/>
  <c r="H280" i="11"/>
  <c r="J280" i="11" s="1"/>
  <c r="G280" i="11"/>
  <c r="E280" i="11"/>
  <c r="H279" i="11"/>
  <c r="J279" i="11" s="1"/>
  <c r="G279" i="11"/>
  <c r="E279" i="11"/>
  <c r="H278" i="11"/>
  <c r="J278" i="11" s="1"/>
  <c r="G278" i="11"/>
  <c r="E278" i="11"/>
  <c r="H277" i="11"/>
  <c r="J277" i="11" s="1"/>
  <c r="G277" i="11"/>
  <c r="E277" i="11"/>
  <c r="H276" i="11"/>
  <c r="J276" i="11" s="1"/>
  <c r="G276" i="11"/>
  <c r="E276" i="11"/>
  <c r="H275" i="11"/>
  <c r="J275" i="11" s="1"/>
  <c r="G275" i="11"/>
  <c r="E275" i="11"/>
  <c r="H274" i="11"/>
  <c r="J274" i="11" s="1"/>
  <c r="G274" i="11"/>
  <c r="E274" i="11"/>
  <c r="H273" i="11"/>
  <c r="J273" i="11" s="1"/>
  <c r="G273" i="11"/>
  <c r="E273" i="11"/>
  <c r="H272" i="11"/>
  <c r="J272" i="11" s="1"/>
  <c r="G272" i="11"/>
  <c r="E272" i="11"/>
  <c r="H271" i="11"/>
  <c r="J271" i="11" s="1"/>
  <c r="G271" i="11"/>
  <c r="E271" i="11"/>
  <c r="H270" i="11"/>
  <c r="J270" i="11" s="1"/>
  <c r="G270" i="11"/>
  <c r="E270" i="11"/>
  <c r="H269" i="11"/>
  <c r="J269" i="11" s="1"/>
  <c r="G269" i="11"/>
  <c r="E269" i="11"/>
  <c r="H268" i="11"/>
  <c r="J268" i="11" s="1"/>
  <c r="G268" i="11"/>
  <c r="E268" i="11"/>
  <c r="H267" i="11"/>
  <c r="J267" i="11" s="1"/>
  <c r="G267" i="11"/>
  <c r="E267" i="11"/>
  <c r="H266" i="11"/>
  <c r="J266" i="11" s="1"/>
  <c r="G266" i="11"/>
  <c r="E266" i="11"/>
  <c r="H265" i="11"/>
  <c r="J265" i="11" s="1"/>
  <c r="G265" i="11"/>
  <c r="E265" i="11"/>
  <c r="H264" i="11"/>
  <c r="J264" i="11" s="1"/>
  <c r="G264" i="11"/>
  <c r="E264" i="11"/>
  <c r="H263" i="11"/>
  <c r="J263" i="11" s="1"/>
  <c r="G263" i="11"/>
  <c r="E263" i="11"/>
  <c r="H262" i="11"/>
  <c r="J262" i="11" s="1"/>
  <c r="G262" i="11"/>
  <c r="E262" i="11"/>
  <c r="H261" i="11"/>
  <c r="J261" i="11" s="1"/>
  <c r="G261" i="11"/>
  <c r="E261" i="11"/>
  <c r="H260" i="11"/>
  <c r="J260" i="11" s="1"/>
  <c r="G260" i="11"/>
  <c r="E260" i="11"/>
  <c r="H259" i="11"/>
  <c r="J259" i="11" s="1"/>
  <c r="G259" i="11"/>
  <c r="E259" i="11"/>
  <c r="H258" i="11"/>
  <c r="J258" i="11" s="1"/>
  <c r="G258" i="11"/>
  <c r="E258" i="11"/>
  <c r="H257" i="11"/>
  <c r="J257" i="11" s="1"/>
  <c r="G257" i="11"/>
  <c r="E257" i="11"/>
  <c r="H256" i="11"/>
  <c r="J256" i="11" s="1"/>
  <c r="G256" i="11"/>
  <c r="E256" i="11"/>
  <c r="H255" i="11"/>
  <c r="J255" i="11" s="1"/>
  <c r="G255" i="11"/>
  <c r="E255" i="11"/>
  <c r="H254" i="11"/>
  <c r="J254" i="11" s="1"/>
  <c r="G254" i="11"/>
  <c r="E254" i="11"/>
  <c r="H253" i="11"/>
  <c r="J253" i="11" s="1"/>
  <c r="G253" i="11"/>
  <c r="E253" i="11"/>
  <c r="H252" i="11"/>
  <c r="J252" i="11" s="1"/>
  <c r="G252" i="11"/>
  <c r="E252" i="11"/>
  <c r="H251" i="11"/>
  <c r="J251" i="11" s="1"/>
  <c r="G251" i="11"/>
  <c r="E251" i="11"/>
  <c r="H250" i="11"/>
  <c r="J250" i="11" s="1"/>
  <c r="G250" i="11"/>
  <c r="E250" i="11"/>
  <c r="H249" i="11"/>
  <c r="J249" i="11" s="1"/>
  <c r="G249" i="11"/>
  <c r="E249" i="11"/>
  <c r="H248" i="11"/>
  <c r="J248" i="11" s="1"/>
  <c r="G248" i="11"/>
  <c r="E248" i="11"/>
  <c r="H247" i="11"/>
  <c r="J247" i="11" s="1"/>
  <c r="G247" i="11"/>
  <c r="E247" i="11"/>
  <c r="H246" i="11"/>
  <c r="J246" i="11" s="1"/>
  <c r="G246" i="11"/>
  <c r="E246" i="11"/>
  <c r="H245" i="11"/>
  <c r="J245" i="11" s="1"/>
  <c r="G245" i="11"/>
  <c r="E245" i="11"/>
  <c r="H244" i="11"/>
  <c r="J244" i="11" s="1"/>
  <c r="G244" i="11"/>
  <c r="E244" i="11"/>
  <c r="H243" i="11"/>
  <c r="J243" i="11" s="1"/>
  <c r="G243" i="11"/>
  <c r="E243" i="11"/>
  <c r="H242" i="11"/>
  <c r="J242" i="11" s="1"/>
  <c r="G242" i="11"/>
  <c r="E242" i="11"/>
  <c r="H241" i="11"/>
  <c r="J241" i="11" s="1"/>
  <c r="G241" i="11"/>
  <c r="E241" i="11"/>
  <c r="H240" i="11"/>
  <c r="J240" i="11" s="1"/>
  <c r="G240" i="11"/>
  <c r="E240" i="11"/>
  <c r="H239" i="11"/>
  <c r="J239" i="11" s="1"/>
  <c r="G239" i="11"/>
  <c r="E239" i="11"/>
  <c r="H238" i="11"/>
  <c r="J238" i="11" s="1"/>
  <c r="G238" i="11"/>
  <c r="E238" i="11"/>
  <c r="H237" i="11"/>
  <c r="J237" i="11" s="1"/>
  <c r="G237" i="11"/>
  <c r="E237" i="11"/>
  <c r="H236" i="11"/>
  <c r="J236" i="11" s="1"/>
  <c r="G236" i="11"/>
  <c r="E236" i="11"/>
  <c r="H235" i="11"/>
  <c r="J235" i="11" s="1"/>
  <c r="G235" i="11"/>
  <c r="E235" i="11"/>
  <c r="H234" i="11"/>
  <c r="J234" i="11" s="1"/>
  <c r="G234" i="11"/>
  <c r="E234" i="11"/>
  <c r="H233" i="11"/>
  <c r="J233" i="11" s="1"/>
  <c r="G233" i="11"/>
  <c r="E233" i="11"/>
  <c r="H232" i="11"/>
  <c r="J232" i="11" s="1"/>
  <c r="G232" i="11"/>
  <c r="E232" i="11"/>
  <c r="H231" i="11"/>
  <c r="J231" i="11" s="1"/>
  <c r="G231" i="11"/>
  <c r="E231" i="11"/>
  <c r="H230" i="11"/>
  <c r="J230" i="11" s="1"/>
  <c r="G230" i="11"/>
  <c r="E230" i="11"/>
  <c r="H229" i="11"/>
  <c r="J229" i="11" s="1"/>
  <c r="G229" i="11"/>
  <c r="E229" i="11"/>
  <c r="H228" i="11"/>
  <c r="J228" i="11" s="1"/>
  <c r="G228" i="11"/>
  <c r="E228" i="11"/>
  <c r="H227" i="11"/>
  <c r="J227" i="11" s="1"/>
  <c r="G227" i="11"/>
  <c r="E227" i="11"/>
  <c r="H226" i="11"/>
  <c r="J226" i="11" s="1"/>
  <c r="G226" i="11"/>
  <c r="E226" i="11"/>
  <c r="H225" i="11"/>
  <c r="J225" i="11" s="1"/>
  <c r="G225" i="11"/>
  <c r="E225" i="11"/>
  <c r="H224" i="11"/>
  <c r="J224" i="11" s="1"/>
  <c r="G224" i="11"/>
  <c r="E224" i="11"/>
  <c r="H223" i="11"/>
  <c r="J223" i="11" s="1"/>
  <c r="G223" i="11"/>
  <c r="E223" i="11"/>
  <c r="H222" i="11"/>
  <c r="J222" i="11" s="1"/>
  <c r="G222" i="11"/>
  <c r="E222" i="11"/>
  <c r="H221" i="11"/>
  <c r="J221" i="11" s="1"/>
  <c r="G221" i="11"/>
  <c r="E221" i="11"/>
  <c r="H220" i="11"/>
  <c r="J220" i="11" s="1"/>
  <c r="G220" i="11"/>
  <c r="E220" i="11"/>
  <c r="H219" i="11"/>
  <c r="J219" i="11" s="1"/>
  <c r="G219" i="11"/>
  <c r="E219" i="11"/>
  <c r="H218" i="11"/>
  <c r="J218" i="11" s="1"/>
  <c r="G218" i="11"/>
  <c r="E218" i="11"/>
  <c r="H217" i="11"/>
  <c r="J217" i="11" s="1"/>
  <c r="G217" i="11"/>
  <c r="E217" i="11"/>
  <c r="H216" i="11"/>
  <c r="J216" i="11" s="1"/>
  <c r="G216" i="11"/>
  <c r="E216" i="11"/>
  <c r="H215" i="11"/>
  <c r="J215" i="11" s="1"/>
  <c r="G215" i="11"/>
  <c r="E215" i="11"/>
  <c r="H214" i="11"/>
  <c r="J214" i="11" s="1"/>
  <c r="G214" i="11"/>
  <c r="E214" i="11"/>
  <c r="H213" i="11"/>
  <c r="J213" i="11" s="1"/>
  <c r="G213" i="11"/>
  <c r="E213" i="11"/>
  <c r="H212" i="11"/>
  <c r="J212" i="11" s="1"/>
  <c r="G212" i="11"/>
  <c r="E212" i="11"/>
  <c r="H211" i="11"/>
  <c r="J211" i="11" s="1"/>
  <c r="G211" i="11"/>
  <c r="E211" i="11"/>
  <c r="H210" i="11"/>
  <c r="J210" i="11" s="1"/>
  <c r="G210" i="11"/>
  <c r="E210" i="11"/>
  <c r="H209" i="11"/>
  <c r="J209" i="11" s="1"/>
  <c r="G209" i="11"/>
  <c r="E209" i="11"/>
  <c r="H208" i="11"/>
  <c r="J208" i="11" s="1"/>
  <c r="G208" i="11"/>
  <c r="E208" i="11"/>
  <c r="H207" i="11"/>
  <c r="J207" i="11" s="1"/>
  <c r="G207" i="11"/>
  <c r="E207" i="11"/>
  <c r="H206" i="11"/>
  <c r="J206" i="11" s="1"/>
  <c r="G206" i="11"/>
  <c r="E206" i="11"/>
  <c r="H205" i="11"/>
  <c r="J205" i="11" s="1"/>
  <c r="G205" i="11"/>
  <c r="E205" i="11"/>
  <c r="H204" i="11"/>
  <c r="J204" i="11" s="1"/>
  <c r="G204" i="11"/>
  <c r="E204" i="11"/>
  <c r="H203" i="11"/>
  <c r="J203" i="11" s="1"/>
  <c r="G203" i="11"/>
  <c r="E203" i="11"/>
  <c r="H202" i="11"/>
  <c r="J202" i="11" s="1"/>
  <c r="G202" i="11"/>
  <c r="E202" i="11"/>
  <c r="H201" i="11"/>
  <c r="J201" i="11" s="1"/>
  <c r="G201" i="11"/>
  <c r="E201" i="11"/>
  <c r="H200" i="11"/>
  <c r="J200" i="11" s="1"/>
  <c r="G200" i="11"/>
  <c r="E200" i="11"/>
  <c r="H199" i="11"/>
  <c r="J199" i="11" s="1"/>
  <c r="G199" i="11"/>
  <c r="E199" i="11"/>
  <c r="H198" i="11"/>
  <c r="J198" i="11" s="1"/>
  <c r="G198" i="11"/>
  <c r="E198" i="11"/>
  <c r="H197" i="11"/>
  <c r="J197" i="11" s="1"/>
  <c r="G197" i="11"/>
  <c r="E197" i="11"/>
  <c r="H196" i="11"/>
  <c r="J196" i="11" s="1"/>
  <c r="G196" i="11"/>
  <c r="E196" i="11"/>
  <c r="H195" i="11"/>
  <c r="J195" i="11" s="1"/>
  <c r="G195" i="11"/>
  <c r="E195" i="11"/>
  <c r="H194" i="11"/>
  <c r="J194" i="11" s="1"/>
  <c r="G194" i="11"/>
  <c r="E194" i="11"/>
  <c r="H193" i="11"/>
  <c r="J193" i="11" s="1"/>
  <c r="G193" i="11"/>
  <c r="E193" i="11"/>
  <c r="H192" i="11"/>
  <c r="J192" i="11" s="1"/>
  <c r="G192" i="11"/>
  <c r="E192" i="11"/>
  <c r="H191" i="11"/>
  <c r="J191" i="11" s="1"/>
  <c r="G191" i="11"/>
  <c r="E191" i="11"/>
  <c r="H190" i="11"/>
  <c r="J190" i="11" s="1"/>
  <c r="G190" i="11"/>
  <c r="E190" i="11"/>
  <c r="H189" i="11"/>
  <c r="J189" i="11" s="1"/>
  <c r="G189" i="11"/>
  <c r="E189" i="11"/>
  <c r="H188" i="11"/>
  <c r="J188" i="11" s="1"/>
  <c r="G188" i="11"/>
  <c r="E188" i="11"/>
  <c r="H187" i="11"/>
  <c r="J187" i="11" s="1"/>
  <c r="G187" i="11"/>
  <c r="E187" i="11"/>
  <c r="H186" i="11"/>
  <c r="J186" i="11" s="1"/>
  <c r="G186" i="11"/>
  <c r="E186" i="11"/>
  <c r="H185" i="11"/>
  <c r="J185" i="11" s="1"/>
  <c r="G185" i="11"/>
  <c r="E185" i="11"/>
  <c r="H184" i="11"/>
  <c r="J184" i="11" s="1"/>
  <c r="G184" i="11"/>
  <c r="E184" i="11"/>
  <c r="H183" i="11"/>
  <c r="J183" i="11" s="1"/>
  <c r="G183" i="11"/>
  <c r="E183" i="11"/>
  <c r="H182" i="11"/>
  <c r="J182" i="11" s="1"/>
  <c r="G182" i="11"/>
  <c r="E182" i="11"/>
  <c r="H181" i="11"/>
  <c r="J181" i="11" s="1"/>
  <c r="G181" i="11"/>
  <c r="E181" i="11"/>
  <c r="H180" i="11"/>
  <c r="J180" i="11" s="1"/>
  <c r="G180" i="11"/>
  <c r="E180" i="11"/>
  <c r="H179" i="11"/>
  <c r="J179" i="11" s="1"/>
  <c r="G179" i="11"/>
  <c r="E179" i="11"/>
  <c r="H178" i="11"/>
  <c r="J178" i="11" s="1"/>
  <c r="G178" i="11"/>
  <c r="E178" i="11"/>
  <c r="H177" i="11"/>
  <c r="J177" i="11" s="1"/>
  <c r="G177" i="11"/>
  <c r="E177" i="11"/>
  <c r="H176" i="11"/>
  <c r="J176" i="11" s="1"/>
  <c r="G176" i="11"/>
  <c r="E176" i="11"/>
  <c r="H175" i="11"/>
  <c r="J175" i="11" s="1"/>
  <c r="G175" i="11"/>
  <c r="E175" i="11"/>
  <c r="H174" i="11"/>
  <c r="J174" i="11" s="1"/>
  <c r="G174" i="11"/>
  <c r="E174" i="11"/>
  <c r="H173" i="11"/>
  <c r="J173" i="11" s="1"/>
  <c r="G173" i="11"/>
  <c r="E173" i="11"/>
  <c r="H172" i="11"/>
  <c r="J172" i="11" s="1"/>
  <c r="G172" i="11"/>
  <c r="E172" i="11"/>
  <c r="H171" i="11"/>
  <c r="J171" i="11" s="1"/>
  <c r="G171" i="11"/>
  <c r="E171" i="11"/>
  <c r="H170" i="11"/>
  <c r="J170" i="11" s="1"/>
  <c r="G170" i="11"/>
  <c r="E170" i="11"/>
  <c r="H169" i="11"/>
  <c r="J169" i="11" s="1"/>
  <c r="G169" i="11"/>
  <c r="E169" i="11"/>
  <c r="H168" i="11"/>
  <c r="J168" i="11" s="1"/>
  <c r="G168" i="11"/>
  <c r="E168" i="11"/>
  <c r="H167" i="11"/>
  <c r="J167" i="11" s="1"/>
  <c r="G167" i="11"/>
  <c r="E167" i="11"/>
  <c r="H166" i="11"/>
  <c r="J166" i="11" s="1"/>
  <c r="G166" i="11"/>
  <c r="E166" i="11"/>
  <c r="H165" i="11"/>
  <c r="J165" i="11" s="1"/>
  <c r="G165" i="11"/>
  <c r="E165" i="11"/>
  <c r="H164" i="11"/>
  <c r="J164" i="11" s="1"/>
  <c r="G164" i="11"/>
  <c r="E164" i="11"/>
  <c r="H163" i="11"/>
  <c r="J163" i="11" s="1"/>
  <c r="G163" i="11"/>
  <c r="E163" i="11"/>
  <c r="H162" i="11"/>
  <c r="J162" i="11" s="1"/>
  <c r="G162" i="11"/>
  <c r="E162" i="11"/>
  <c r="H161" i="11"/>
  <c r="J161" i="11" s="1"/>
  <c r="G161" i="11"/>
  <c r="E161" i="11"/>
  <c r="H160" i="11"/>
  <c r="J160" i="11" s="1"/>
  <c r="G160" i="11"/>
  <c r="E160" i="11"/>
  <c r="H159" i="11"/>
  <c r="J159" i="11" s="1"/>
  <c r="G159" i="11"/>
  <c r="E159" i="11"/>
  <c r="H158" i="11"/>
  <c r="J158" i="11" s="1"/>
  <c r="G158" i="11"/>
  <c r="E158" i="11"/>
  <c r="H157" i="11"/>
  <c r="J157" i="11" s="1"/>
  <c r="G157" i="11"/>
  <c r="E157" i="11"/>
  <c r="H156" i="11"/>
  <c r="J156" i="11" s="1"/>
  <c r="G156" i="11"/>
  <c r="E156" i="11"/>
  <c r="H155" i="11"/>
  <c r="J155" i="11" s="1"/>
  <c r="G155" i="11"/>
  <c r="E155" i="11"/>
  <c r="H154" i="11"/>
  <c r="J154" i="11" s="1"/>
  <c r="G154" i="11"/>
  <c r="E154" i="11"/>
  <c r="H153" i="11"/>
  <c r="J153" i="11" s="1"/>
  <c r="G153" i="11"/>
  <c r="E153" i="11"/>
  <c r="H152" i="11"/>
  <c r="J152" i="11" s="1"/>
  <c r="G152" i="11"/>
  <c r="E152" i="11"/>
  <c r="H151" i="11"/>
  <c r="J151" i="11" s="1"/>
  <c r="G151" i="11"/>
  <c r="E151" i="11"/>
  <c r="H150" i="11"/>
  <c r="J150" i="11" s="1"/>
  <c r="G150" i="11"/>
  <c r="E150" i="11"/>
  <c r="H149" i="11"/>
  <c r="J149" i="11" s="1"/>
  <c r="G149" i="11"/>
  <c r="E149" i="11"/>
  <c r="H148" i="11"/>
  <c r="J148" i="11" s="1"/>
  <c r="G148" i="11"/>
  <c r="E148" i="11"/>
  <c r="H147" i="11"/>
  <c r="J147" i="11" s="1"/>
  <c r="G147" i="11"/>
  <c r="E147" i="11"/>
  <c r="H146" i="11"/>
  <c r="J146" i="11" s="1"/>
  <c r="G146" i="11"/>
  <c r="E146" i="11"/>
  <c r="H145" i="11"/>
  <c r="J145" i="11" s="1"/>
  <c r="G145" i="11"/>
  <c r="E145" i="11"/>
  <c r="H144" i="11"/>
  <c r="J144" i="11" s="1"/>
  <c r="G144" i="11"/>
  <c r="E144" i="11"/>
  <c r="H143" i="11"/>
  <c r="J143" i="11" s="1"/>
  <c r="G143" i="11"/>
  <c r="E143" i="11"/>
  <c r="H142" i="11"/>
  <c r="J142" i="11" s="1"/>
  <c r="G142" i="11"/>
  <c r="E142" i="11"/>
  <c r="H141" i="11"/>
  <c r="J141" i="11" s="1"/>
  <c r="G141" i="11"/>
  <c r="E141" i="11"/>
  <c r="H140" i="11"/>
  <c r="J140" i="11" s="1"/>
  <c r="G140" i="11"/>
  <c r="E140" i="11"/>
  <c r="H139" i="11"/>
  <c r="J139" i="11" s="1"/>
  <c r="G139" i="11"/>
  <c r="E139" i="11"/>
  <c r="H138" i="11"/>
  <c r="J138" i="11" s="1"/>
  <c r="G138" i="11"/>
  <c r="E138" i="11"/>
  <c r="H137" i="11"/>
  <c r="J137" i="11" s="1"/>
  <c r="G137" i="11"/>
  <c r="E137" i="11"/>
  <c r="H136" i="11"/>
  <c r="J136" i="11" s="1"/>
  <c r="G136" i="11"/>
  <c r="E136" i="11"/>
  <c r="H135" i="11"/>
  <c r="J135" i="11" s="1"/>
  <c r="G135" i="11"/>
  <c r="E135" i="11"/>
  <c r="H134" i="11"/>
  <c r="J134" i="11" s="1"/>
  <c r="G134" i="11"/>
  <c r="E134" i="11"/>
  <c r="H133" i="11"/>
  <c r="J133" i="11" s="1"/>
  <c r="G133" i="11"/>
  <c r="E133" i="11"/>
  <c r="H132" i="11"/>
  <c r="J132" i="11" s="1"/>
  <c r="G132" i="11"/>
  <c r="E132" i="11"/>
  <c r="H131" i="11"/>
  <c r="J131" i="11" s="1"/>
  <c r="G131" i="11"/>
  <c r="E131" i="11"/>
  <c r="H130" i="11"/>
  <c r="J130" i="11" s="1"/>
  <c r="G130" i="11"/>
  <c r="E130" i="11"/>
  <c r="H129" i="11"/>
  <c r="J129" i="11" s="1"/>
  <c r="G129" i="11"/>
  <c r="E129" i="11"/>
  <c r="H128" i="11"/>
  <c r="J128" i="11" s="1"/>
  <c r="G128" i="11"/>
  <c r="E128" i="11"/>
  <c r="H127" i="11"/>
  <c r="J127" i="11" s="1"/>
  <c r="G127" i="11"/>
  <c r="E127" i="11"/>
  <c r="H126" i="11"/>
  <c r="J126" i="11" s="1"/>
  <c r="G126" i="11"/>
  <c r="E126" i="11"/>
  <c r="H125" i="11"/>
  <c r="J125" i="11" s="1"/>
  <c r="G125" i="11"/>
  <c r="E125" i="11"/>
  <c r="H124" i="11"/>
  <c r="J124" i="11" s="1"/>
  <c r="G124" i="11"/>
  <c r="E124" i="11"/>
  <c r="H123" i="11"/>
  <c r="J123" i="11" s="1"/>
  <c r="G123" i="11"/>
  <c r="E123" i="11"/>
  <c r="H122" i="11"/>
  <c r="J122" i="11" s="1"/>
  <c r="G122" i="11"/>
  <c r="E122" i="11"/>
  <c r="H121" i="11"/>
  <c r="J121" i="11" s="1"/>
  <c r="G121" i="11"/>
  <c r="E121" i="11"/>
  <c r="H120" i="11"/>
  <c r="J120" i="11" s="1"/>
  <c r="G120" i="11"/>
  <c r="E120" i="11"/>
  <c r="H119" i="11"/>
  <c r="J119" i="11" s="1"/>
  <c r="G119" i="11"/>
  <c r="E119" i="11"/>
  <c r="H118" i="11"/>
  <c r="J118" i="11" s="1"/>
  <c r="G118" i="11"/>
  <c r="E118" i="11"/>
  <c r="H117" i="11"/>
  <c r="J117" i="11" s="1"/>
  <c r="G117" i="11"/>
  <c r="E117" i="11"/>
  <c r="H116" i="11"/>
  <c r="J116" i="11" s="1"/>
  <c r="G116" i="11"/>
  <c r="E116" i="11"/>
  <c r="H115" i="11"/>
  <c r="J115" i="11" s="1"/>
  <c r="G115" i="11"/>
  <c r="E115" i="11"/>
  <c r="H114" i="11"/>
  <c r="J114" i="11" s="1"/>
  <c r="G114" i="11"/>
  <c r="E114" i="11"/>
  <c r="H113" i="11"/>
  <c r="J113" i="11" s="1"/>
  <c r="G113" i="11"/>
  <c r="E113" i="11"/>
  <c r="H112" i="11"/>
  <c r="J112" i="11" s="1"/>
  <c r="G112" i="11"/>
  <c r="E112" i="11"/>
  <c r="H111" i="11"/>
  <c r="J111" i="11" s="1"/>
  <c r="G111" i="11"/>
  <c r="E111" i="11"/>
  <c r="H110" i="11"/>
  <c r="J110" i="11" s="1"/>
  <c r="G110" i="11"/>
  <c r="E110" i="11"/>
  <c r="H109" i="11"/>
  <c r="J109" i="11" s="1"/>
  <c r="G109" i="11"/>
  <c r="E109" i="11"/>
  <c r="H108" i="11"/>
  <c r="J108" i="11" s="1"/>
  <c r="G108" i="11"/>
  <c r="E108" i="11"/>
  <c r="H107" i="11"/>
  <c r="J107" i="11" s="1"/>
  <c r="G107" i="11"/>
  <c r="E107" i="11"/>
  <c r="H106" i="11"/>
  <c r="J106" i="11" s="1"/>
  <c r="G106" i="11"/>
  <c r="E106" i="11"/>
  <c r="H105" i="11"/>
  <c r="J105" i="11" s="1"/>
  <c r="G105" i="11"/>
  <c r="E105" i="11"/>
  <c r="H104" i="11"/>
  <c r="J104" i="11" s="1"/>
  <c r="G104" i="11"/>
  <c r="E104" i="11"/>
  <c r="H103" i="11"/>
  <c r="J103" i="11" s="1"/>
  <c r="G103" i="11"/>
  <c r="E103" i="11"/>
  <c r="H102" i="11"/>
  <c r="J102" i="11" s="1"/>
  <c r="G102" i="11"/>
  <c r="E102" i="11"/>
  <c r="H101" i="11"/>
  <c r="J101" i="11" s="1"/>
  <c r="G101" i="11"/>
  <c r="E101" i="11"/>
  <c r="H100" i="11"/>
  <c r="J100" i="11" s="1"/>
  <c r="G100" i="11"/>
  <c r="E100" i="11"/>
  <c r="H99" i="11"/>
  <c r="J99" i="11" s="1"/>
  <c r="G99" i="11"/>
  <c r="E99" i="11"/>
  <c r="H98" i="11"/>
  <c r="J98" i="11" s="1"/>
  <c r="G98" i="11"/>
  <c r="E98" i="11"/>
  <c r="H97" i="11"/>
  <c r="J97" i="11" s="1"/>
  <c r="G97" i="11"/>
  <c r="E97" i="11"/>
  <c r="H96" i="11"/>
  <c r="J96" i="11" s="1"/>
  <c r="G96" i="11"/>
  <c r="E96" i="11"/>
  <c r="H95" i="11"/>
  <c r="J95" i="11" s="1"/>
  <c r="G95" i="11"/>
  <c r="E95" i="11"/>
  <c r="H94" i="11"/>
  <c r="J94" i="11" s="1"/>
  <c r="G94" i="11"/>
  <c r="E94" i="11"/>
  <c r="H93" i="11"/>
  <c r="J93" i="11" s="1"/>
  <c r="G93" i="11"/>
  <c r="E93" i="11"/>
  <c r="H92" i="11"/>
  <c r="J92" i="11" s="1"/>
  <c r="G92" i="11"/>
  <c r="E92" i="11"/>
  <c r="H91" i="11"/>
  <c r="J91" i="11" s="1"/>
  <c r="G91" i="11"/>
  <c r="E91" i="11"/>
  <c r="H90" i="11"/>
  <c r="J90" i="11" s="1"/>
  <c r="G90" i="11"/>
  <c r="E90" i="11"/>
  <c r="H89" i="11"/>
  <c r="J89" i="11" s="1"/>
  <c r="G89" i="11"/>
  <c r="E89" i="11"/>
  <c r="H88" i="11"/>
  <c r="J88" i="11" s="1"/>
  <c r="G88" i="11"/>
  <c r="E88" i="11"/>
  <c r="H87" i="11"/>
  <c r="J87" i="11" s="1"/>
  <c r="G87" i="11"/>
  <c r="E87" i="11"/>
  <c r="H86" i="11"/>
  <c r="J86" i="11" s="1"/>
  <c r="G86" i="11"/>
  <c r="E86" i="11"/>
  <c r="H85" i="11"/>
  <c r="J85" i="11" s="1"/>
  <c r="G85" i="11"/>
  <c r="E85" i="11"/>
  <c r="H84" i="11"/>
  <c r="J84" i="11" s="1"/>
  <c r="G84" i="11"/>
  <c r="E84" i="11"/>
  <c r="H83" i="11"/>
  <c r="J83" i="11" s="1"/>
  <c r="G83" i="11"/>
  <c r="E83" i="11"/>
  <c r="H82" i="11"/>
  <c r="J82" i="11" s="1"/>
  <c r="G82" i="11"/>
  <c r="E82" i="11"/>
  <c r="H81" i="11"/>
  <c r="J81" i="11" s="1"/>
  <c r="G81" i="11"/>
  <c r="E81" i="11"/>
  <c r="H80" i="11"/>
  <c r="J80" i="11" s="1"/>
  <c r="G80" i="11"/>
  <c r="E80" i="11"/>
  <c r="H79" i="11"/>
  <c r="J79" i="11" s="1"/>
  <c r="G79" i="11"/>
  <c r="E79" i="11"/>
  <c r="H78" i="11"/>
  <c r="J78" i="11" s="1"/>
  <c r="G78" i="11"/>
  <c r="E78" i="11"/>
  <c r="H77" i="11"/>
  <c r="J77" i="11" s="1"/>
  <c r="G77" i="11"/>
  <c r="E77" i="11"/>
  <c r="H76" i="11"/>
  <c r="J76" i="11" s="1"/>
  <c r="G76" i="11"/>
  <c r="E76" i="11"/>
  <c r="H75" i="11"/>
  <c r="J75" i="11" s="1"/>
  <c r="G75" i="11"/>
  <c r="E75" i="11"/>
  <c r="H74" i="11"/>
  <c r="J74" i="11" s="1"/>
  <c r="G74" i="11"/>
  <c r="E74" i="11"/>
  <c r="H73" i="11"/>
  <c r="J73" i="11" s="1"/>
  <c r="G73" i="11"/>
  <c r="E73" i="11"/>
  <c r="H72" i="11"/>
  <c r="J72" i="11" s="1"/>
  <c r="G72" i="11"/>
  <c r="E72" i="11"/>
  <c r="H71" i="11"/>
  <c r="J71" i="11" s="1"/>
  <c r="G71" i="11"/>
  <c r="E71" i="11"/>
  <c r="H70" i="11"/>
  <c r="J70" i="11" s="1"/>
  <c r="G70" i="11"/>
  <c r="E70" i="11"/>
  <c r="H69" i="11"/>
  <c r="J69" i="11" s="1"/>
  <c r="G69" i="11"/>
  <c r="E69" i="11"/>
  <c r="H68" i="11"/>
  <c r="J68" i="11" s="1"/>
  <c r="G68" i="11"/>
  <c r="E68" i="11"/>
  <c r="H67" i="11"/>
  <c r="J67" i="11" s="1"/>
  <c r="G67" i="11"/>
  <c r="E67" i="11"/>
  <c r="H66" i="11"/>
  <c r="J66" i="11" s="1"/>
  <c r="G66" i="11"/>
  <c r="E66" i="11"/>
  <c r="H65" i="11"/>
  <c r="J65" i="11" s="1"/>
  <c r="G65" i="11"/>
  <c r="E65" i="11"/>
  <c r="H64" i="11"/>
  <c r="J64" i="11" s="1"/>
  <c r="G64" i="11"/>
  <c r="E64" i="11"/>
  <c r="H63" i="11"/>
  <c r="J63" i="11" s="1"/>
  <c r="G63" i="11"/>
  <c r="E63" i="11"/>
  <c r="H62" i="11"/>
  <c r="J62" i="11" s="1"/>
  <c r="G62" i="11"/>
  <c r="E62" i="11"/>
  <c r="H61" i="11"/>
  <c r="J61" i="11" s="1"/>
  <c r="G61" i="11"/>
  <c r="E61" i="11"/>
  <c r="H60" i="11"/>
  <c r="J60" i="11" s="1"/>
  <c r="G60" i="11"/>
  <c r="E60" i="11"/>
  <c r="H59" i="11"/>
  <c r="J59" i="11" s="1"/>
  <c r="G59" i="11"/>
  <c r="E59" i="11"/>
  <c r="H58" i="11"/>
  <c r="J58" i="11" s="1"/>
  <c r="G58" i="11"/>
  <c r="E58" i="11"/>
  <c r="H57" i="11"/>
  <c r="J57" i="11" s="1"/>
  <c r="G57" i="11"/>
  <c r="E57" i="11"/>
  <c r="H56" i="11"/>
  <c r="J56" i="11" s="1"/>
  <c r="G56" i="11"/>
  <c r="E56" i="11"/>
  <c r="H55" i="11"/>
  <c r="J55" i="11" s="1"/>
  <c r="G55" i="11"/>
  <c r="E55" i="11"/>
  <c r="H54" i="11"/>
  <c r="J54" i="11" s="1"/>
  <c r="G54" i="11"/>
  <c r="E54" i="11"/>
  <c r="H53" i="11"/>
  <c r="J53" i="11" s="1"/>
  <c r="G53" i="11"/>
  <c r="E53" i="11"/>
  <c r="H52" i="11"/>
  <c r="J52" i="11" s="1"/>
  <c r="G52" i="11"/>
  <c r="E52" i="11"/>
  <c r="H51" i="11"/>
  <c r="J51" i="11" s="1"/>
  <c r="G51" i="11"/>
  <c r="E51" i="11"/>
  <c r="H50" i="11"/>
  <c r="J50" i="11" s="1"/>
  <c r="G50" i="11"/>
  <c r="E50" i="11"/>
  <c r="H49" i="11"/>
  <c r="J49" i="11" s="1"/>
  <c r="G49" i="11"/>
  <c r="E49" i="11"/>
  <c r="H48" i="11"/>
  <c r="J48" i="11" s="1"/>
  <c r="G48" i="11"/>
  <c r="E48" i="11"/>
  <c r="H47" i="11"/>
  <c r="J47" i="11" s="1"/>
  <c r="G47" i="11"/>
  <c r="E47" i="11"/>
  <c r="H46" i="11"/>
  <c r="J46" i="11" s="1"/>
  <c r="G46" i="11"/>
  <c r="E46" i="11"/>
  <c r="H45" i="11"/>
  <c r="J45" i="11" s="1"/>
  <c r="G45" i="11"/>
  <c r="E45" i="11"/>
  <c r="H44" i="11"/>
  <c r="J44" i="11" s="1"/>
  <c r="G44" i="11"/>
  <c r="E44" i="11"/>
  <c r="H43" i="11"/>
  <c r="J43" i="11" s="1"/>
  <c r="G43" i="11"/>
  <c r="E43" i="11"/>
  <c r="H42" i="11"/>
  <c r="J42" i="11" s="1"/>
  <c r="G42" i="11"/>
  <c r="E42" i="11"/>
  <c r="H41" i="11"/>
  <c r="J41" i="11" s="1"/>
  <c r="G41" i="11"/>
  <c r="E41" i="11"/>
  <c r="H40" i="11"/>
  <c r="J40" i="11" s="1"/>
  <c r="G40" i="11"/>
  <c r="E40" i="11"/>
  <c r="H39" i="11"/>
  <c r="J39" i="11" s="1"/>
  <c r="G39" i="11"/>
  <c r="E39" i="11"/>
  <c r="H38" i="11"/>
  <c r="J38" i="11" s="1"/>
  <c r="G38" i="11"/>
  <c r="E38" i="11"/>
  <c r="H37" i="11"/>
  <c r="J37" i="11" s="1"/>
  <c r="G37" i="11"/>
  <c r="E37" i="11"/>
  <c r="H36" i="11"/>
  <c r="J36" i="11" s="1"/>
  <c r="G36" i="11"/>
  <c r="E36" i="11"/>
  <c r="H35" i="11"/>
  <c r="J35" i="11" s="1"/>
  <c r="G35" i="11"/>
  <c r="E35" i="11"/>
  <c r="H34" i="11"/>
  <c r="J34" i="11" s="1"/>
  <c r="G34" i="11"/>
  <c r="E34" i="11"/>
  <c r="H33" i="11"/>
  <c r="J33" i="11" s="1"/>
  <c r="G33" i="11"/>
  <c r="E33" i="11"/>
  <c r="H32" i="11"/>
  <c r="J32" i="11" s="1"/>
  <c r="G32" i="11"/>
  <c r="E32" i="11"/>
  <c r="H31" i="11"/>
  <c r="J31" i="11" s="1"/>
  <c r="G31" i="11"/>
  <c r="E31" i="11"/>
  <c r="H30" i="11"/>
  <c r="J30" i="11" s="1"/>
  <c r="G30" i="11"/>
  <c r="E30" i="11"/>
  <c r="H29" i="11"/>
  <c r="J29" i="11" s="1"/>
  <c r="G29" i="11"/>
  <c r="E29" i="11"/>
  <c r="H28" i="11"/>
  <c r="J28" i="11" s="1"/>
  <c r="G28" i="11"/>
  <c r="E28" i="11"/>
  <c r="H27" i="11"/>
  <c r="J27" i="11" s="1"/>
  <c r="G27" i="11"/>
  <c r="E27" i="11"/>
  <c r="H26" i="11"/>
  <c r="J26" i="11" s="1"/>
  <c r="G26" i="11"/>
  <c r="E26" i="11"/>
  <c r="H25" i="11"/>
  <c r="J25" i="11" s="1"/>
  <c r="G25" i="11"/>
  <c r="E25" i="11"/>
  <c r="H24" i="11"/>
  <c r="J24" i="11" s="1"/>
  <c r="G24" i="11"/>
  <c r="E24" i="11"/>
  <c r="H23" i="11"/>
  <c r="J23" i="11" s="1"/>
  <c r="G23" i="11"/>
  <c r="E23" i="11"/>
  <c r="H22" i="11"/>
  <c r="J22" i="11" s="1"/>
  <c r="G22" i="11"/>
  <c r="E22" i="11"/>
  <c r="H21" i="11"/>
  <c r="J21" i="11" s="1"/>
  <c r="G21" i="11"/>
  <c r="E21" i="11"/>
  <c r="H20" i="11"/>
  <c r="J20" i="11" s="1"/>
  <c r="G20" i="11"/>
  <c r="E20" i="11"/>
  <c r="H19" i="11"/>
  <c r="J19" i="11" s="1"/>
  <c r="G19" i="11"/>
  <c r="E19" i="11"/>
  <c r="H18" i="11"/>
  <c r="J18" i="11" s="1"/>
  <c r="G18" i="11"/>
  <c r="E18" i="11"/>
  <c r="H17" i="11"/>
  <c r="J17" i="11" s="1"/>
  <c r="G17" i="11"/>
  <c r="E17" i="11"/>
  <c r="H16" i="11"/>
  <c r="J16" i="11" s="1"/>
  <c r="G16" i="11"/>
  <c r="E16" i="11"/>
  <c r="H15" i="11"/>
  <c r="J15" i="11" s="1"/>
  <c r="G15" i="11"/>
  <c r="E15" i="11"/>
  <c r="H14" i="11"/>
  <c r="J14" i="11" s="1"/>
  <c r="G14" i="11"/>
  <c r="E14" i="11"/>
  <c r="H13" i="11"/>
  <c r="J13" i="11" s="1"/>
  <c r="G13" i="11"/>
  <c r="E13" i="11"/>
  <c r="H12" i="11"/>
  <c r="J12" i="11" s="1"/>
  <c r="G12" i="11"/>
  <c r="E12" i="11"/>
  <c r="H11" i="11"/>
  <c r="J11" i="11" s="1"/>
  <c r="G11" i="11"/>
  <c r="E11" i="11"/>
  <c r="H10" i="11"/>
  <c r="J10" i="11" s="1"/>
  <c r="G10" i="11"/>
  <c r="E10" i="11"/>
  <c r="H9" i="11"/>
  <c r="J9" i="11" s="1"/>
  <c r="G9" i="11"/>
  <c r="E9" i="11"/>
  <c r="H8" i="11"/>
  <c r="J8" i="11" s="1"/>
  <c r="G8" i="11"/>
  <c r="E8" i="11"/>
  <c r="H7" i="11"/>
  <c r="J7" i="11" s="1"/>
  <c r="G7" i="11"/>
  <c r="E7" i="11"/>
  <c r="H6" i="11"/>
  <c r="J6" i="11" s="1"/>
  <c r="G6" i="11"/>
  <c r="E6" i="11"/>
  <c r="H5" i="11"/>
  <c r="J5" i="11" s="1"/>
  <c r="G5" i="11"/>
  <c r="E5" i="11"/>
  <c r="H4" i="11"/>
  <c r="J4" i="11" s="1"/>
  <c r="G4" i="11"/>
  <c r="E4" i="11"/>
  <c r="H3" i="11"/>
  <c r="J3" i="11" s="1"/>
  <c r="G3" i="11"/>
  <c r="E3" i="11"/>
  <c r="H2" i="11"/>
  <c r="J2" i="11" s="1"/>
  <c r="G2" i="11"/>
  <c r="E2" i="11"/>
  <c r="L1204" i="11" l="1"/>
  <c r="L1205" i="11" s="1"/>
  <c r="L1206" i="11" s="1"/>
  <c r="I284" i="13"/>
  <c r="K284" i="13" s="1"/>
  <c r="M1201" i="11"/>
  <c r="N1200" i="11"/>
  <c r="I964" i="11"/>
  <c r="K964" i="11" s="1"/>
  <c r="I963" i="11"/>
  <c r="K963" i="11" s="1"/>
  <c r="I965" i="11"/>
  <c r="K965" i="11" s="1"/>
  <c r="I966" i="11"/>
  <c r="K966" i="11" s="1"/>
  <c r="I967" i="11"/>
  <c r="K967" i="11" s="1"/>
  <c r="I962" i="11"/>
  <c r="K962" i="11" s="1"/>
  <c r="M996" i="11"/>
  <c r="I1018" i="11"/>
  <c r="K1018" i="11" s="1"/>
  <c r="I1015" i="11"/>
  <c r="K1015" i="11" s="1"/>
  <c r="I1016" i="11"/>
  <c r="K1016" i="11" s="1"/>
  <c r="I1014" i="11"/>
  <c r="K1014" i="11" s="1"/>
  <c r="I1223" i="11"/>
  <c r="K1223" i="11" s="1"/>
  <c r="I1219" i="11"/>
  <c r="K1219" i="11" s="1"/>
  <c r="I1017" i="11"/>
  <c r="K1017" i="11" s="1"/>
  <c r="I1217" i="11"/>
  <c r="K1217" i="11" s="1"/>
  <c r="I1224" i="11"/>
  <c r="K1224" i="11" s="1"/>
  <c r="I1218" i="11"/>
  <c r="K1218" i="11" s="1"/>
  <c r="I1020" i="11"/>
  <c r="K1020" i="11" s="1"/>
  <c r="I1220" i="11"/>
  <c r="K1220" i="11" s="1"/>
  <c r="I1019" i="11"/>
  <c r="K1019" i="11" s="1"/>
  <c r="I1013" i="11"/>
  <c r="K1013" i="11" s="1"/>
  <c r="I1041" i="11"/>
  <c r="K1041" i="11" s="1"/>
  <c r="I1038" i="11"/>
  <c r="K1038" i="11" s="1"/>
  <c r="I1242" i="11"/>
  <c r="K1242" i="11" s="1"/>
  <c r="I1238" i="11"/>
  <c r="K1238" i="11" s="1"/>
  <c r="I1043" i="11"/>
  <c r="K1043" i="11" s="1"/>
  <c r="I1039" i="11"/>
  <c r="K1039" i="11" s="1"/>
  <c r="I1040" i="11"/>
  <c r="K1040" i="11" s="1"/>
  <c r="I1244" i="11"/>
  <c r="K1244" i="11" s="1"/>
  <c r="I1246" i="11"/>
  <c r="K1246" i="11" s="1"/>
  <c r="I1245" i="11"/>
  <c r="K1245" i="11" s="1"/>
  <c r="I1243" i="11"/>
  <c r="K1243" i="11" s="1"/>
  <c r="I1037" i="11"/>
  <c r="K1037" i="11" s="1"/>
  <c r="I1044" i="11"/>
  <c r="K1044" i="11" s="1"/>
  <c r="I1042" i="11"/>
  <c r="K1042" i="11" s="1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B100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B49" i="12"/>
  <c r="B69" i="12" s="1"/>
  <c r="B90" i="12" s="1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B101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23" i="12"/>
  <c r="B44" i="12"/>
  <c r="B64" i="12" s="1"/>
  <c r="B85" i="12" s="1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B50" i="12"/>
  <c r="B70" i="12" s="1"/>
  <c r="B91" i="12" s="1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24" i="12"/>
  <c r="P29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B97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0" i="12"/>
  <c r="P35" i="12"/>
  <c r="B46" i="12"/>
  <c r="B66" i="12" s="1"/>
  <c r="B87" i="12" s="1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B98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6" i="12"/>
  <c r="P38" i="12"/>
  <c r="B47" i="12"/>
  <c r="B67" i="12" s="1"/>
  <c r="B88" i="12" s="1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B48" i="12"/>
  <c r="B68" i="12" s="1"/>
  <c r="B89" i="12" s="1"/>
  <c r="P25" i="12"/>
  <c r="P39" i="12" s="1"/>
  <c r="P28" i="12"/>
  <c r="BD25" i="14"/>
  <c r="AX25" i="14"/>
  <c r="AR25" i="14"/>
  <c r="AL25" i="14"/>
  <c r="AF25" i="14"/>
  <c r="Z25" i="14"/>
  <c r="T25" i="14"/>
  <c r="N25" i="14"/>
  <c r="H25" i="14"/>
  <c r="BC25" i="14"/>
  <c r="AW25" i="14"/>
  <c r="AQ25" i="14"/>
  <c r="AK25" i="14"/>
  <c r="AE25" i="14"/>
  <c r="Y25" i="14"/>
  <c r="S25" i="14"/>
  <c r="M25" i="14"/>
  <c r="G25" i="14"/>
  <c r="BH25" i="14"/>
  <c r="BB25" i="14"/>
  <c r="AV25" i="14"/>
  <c r="AP25" i="14"/>
  <c r="AJ25" i="14"/>
  <c r="AD25" i="14"/>
  <c r="X25" i="14"/>
  <c r="R25" i="14"/>
  <c r="L25" i="14"/>
  <c r="F25" i="14"/>
  <c r="BG25" i="14"/>
  <c r="BA25" i="14"/>
  <c r="AU25" i="14"/>
  <c r="AO25" i="14"/>
  <c r="AI25" i="14"/>
  <c r="AC25" i="14"/>
  <c r="W25" i="14"/>
  <c r="Q25" i="14"/>
  <c r="K25" i="14"/>
  <c r="E25" i="14"/>
  <c r="BF25" i="14"/>
  <c r="AZ25" i="14"/>
  <c r="AT25" i="14"/>
  <c r="AN25" i="14"/>
  <c r="AH25" i="14"/>
  <c r="AB25" i="14"/>
  <c r="V25" i="14"/>
  <c r="P25" i="14"/>
  <c r="J25" i="14"/>
  <c r="D25" i="14"/>
  <c r="BE25" i="14"/>
  <c r="AY25" i="14"/>
  <c r="AS25" i="14"/>
  <c r="AM25" i="14"/>
  <c r="AG25" i="14"/>
  <c r="AA25" i="14"/>
  <c r="U25" i="14"/>
  <c r="O25" i="14"/>
  <c r="I25" i="14"/>
  <c r="C25" i="14"/>
  <c r="BF26" i="14"/>
  <c r="AZ26" i="14"/>
  <c r="AT26" i="14"/>
  <c r="AN26" i="14"/>
  <c r="AH26" i="14"/>
  <c r="AB26" i="14"/>
  <c r="V26" i="14"/>
  <c r="P26" i="14"/>
  <c r="J26" i="14"/>
  <c r="D26" i="14"/>
  <c r="BE26" i="14"/>
  <c r="AY26" i="14"/>
  <c r="AS26" i="14"/>
  <c r="AM26" i="14"/>
  <c r="AG26" i="14"/>
  <c r="AA26" i="14"/>
  <c r="U26" i="14"/>
  <c r="O26" i="14"/>
  <c r="I26" i="14"/>
  <c r="C26" i="14"/>
  <c r="BD26" i="14"/>
  <c r="AX26" i="14"/>
  <c r="AR26" i="14"/>
  <c r="AL26" i="14"/>
  <c r="AF26" i="14"/>
  <c r="Z26" i="14"/>
  <c r="T26" i="14"/>
  <c r="N26" i="14"/>
  <c r="H26" i="14"/>
  <c r="BC26" i="14"/>
  <c r="AW26" i="14"/>
  <c r="AQ26" i="14"/>
  <c r="AK26" i="14"/>
  <c r="AE26" i="14"/>
  <c r="Y26" i="14"/>
  <c r="S26" i="14"/>
  <c r="M26" i="14"/>
  <c r="G26" i="14"/>
  <c r="BH26" i="14"/>
  <c r="BB26" i="14"/>
  <c r="AV26" i="14"/>
  <c r="AP26" i="14"/>
  <c r="AJ26" i="14"/>
  <c r="AD26" i="14"/>
  <c r="X26" i="14"/>
  <c r="R26" i="14"/>
  <c r="L26" i="14"/>
  <c r="F26" i="14"/>
  <c r="BG26" i="14"/>
  <c r="BA26" i="14"/>
  <c r="AU26" i="14"/>
  <c r="AO26" i="14"/>
  <c r="AI26" i="14"/>
  <c r="AC26" i="14"/>
  <c r="W26" i="14"/>
  <c r="Q26" i="14"/>
  <c r="K26" i="14"/>
  <c r="E26" i="14"/>
  <c r="BH27" i="14"/>
  <c r="BB27" i="14"/>
  <c r="AV27" i="14"/>
  <c r="AP27" i="14"/>
  <c r="AJ27" i="14"/>
  <c r="AD27" i="14"/>
  <c r="X27" i="14"/>
  <c r="R27" i="14"/>
  <c r="L27" i="14"/>
  <c r="F27" i="14"/>
  <c r="BG27" i="14"/>
  <c r="BA27" i="14"/>
  <c r="AU27" i="14"/>
  <c r="AO27" i="14"/>
  <c r="AI27" i="14"/>
  <c r="AC27" i="14"/>
  <c r="W27" i="14"/>
  <c r="Q27" i="14"/>
  <c r="K27" i="14"/>
  <c r="E27" i="14"/>
  <c r="BF27" i="14"/>
  <c r="AZ27" i="14"/>
  <c r="AT27" i="14"/>
  <c r="AN27" i="14"/>
  <c r="AH27" i="14"/>
  <c r="AB27" i="14"/>
  <c r="V27" i="14"/>
  <c r="P27" i="14"/>
  <c r="J27" i="14"/>
  <c r="D27" i="14"/>
  <c r="BE27" i="14"/>
  <c r="AY27" i="14"/>
  <c r="AS27" i="14"/>
  <c r="AM27" i="14"/>
  <c r="AG27" i="14"/>
  <c r="AA27" i="14"/>
  <c r="U27" i="14"/>
  <c r="O27" i="14"/>
  <c r="I27" i="14"/>
  <c r="C27" i="14"/>
  <c r="BD27" i="14"/>
  <c r="AX27" i="14"/>
  <c r="AR27" i="14"/>
  <c r="AL27" i="14"/>
  <c r="AF27" i="14"/>
  <c r="Z27" i="14"/>
  <c r="T27" i="14"/>
  <c r="N27" i="14"/>
  <c r="H27" i="14"/>
  <c r="BC27" i="14"/>
  <c r="AW27" i="14"/>
  <c r="AQ27" i="14"/>
  <c r="AK27" i="14"/>
  <c r="AE27" i="14"/>
  <c r="Y27" i="14"/>
  <c r="S27" i="14"/>
  <c r="M27" i="14"/>
  <c r="G27" i="14"/>
  <c r="BF23" i="14"/>
  <c r="AZ23" i="14"/>
  <c r="AT23" i="14"/>
  <c r="AN23" i="14"/>
  <c r="AH23" i="14"/>
  <c r="AB23" i="14"/>
  <c r="V23" i="14"/>
  <c r="P23" i="14"/>
  <c r="J23" i="14"/>
  <c r="D23" i="14"/>
  <c r="BE23" i="14"/>
  <c r="AY23" i="14"/>
  <c r="AS23" i="14"/>
  <c r="AM23" i="14"/>
  <c r="AG23" i="14"/>
  <c r="AA23" i="14"/>
  <c r="U23" i="14"/>
  <c r="O23" i="14"/>
  <c r="I23" i="14"/>
  <c r="C23" i="14"/>
  <c r="BD23" i="14"/>
  <c r="AX23" i="14"/>
  <c r="AR23" i="14"/>
  <c r="AL23" i="14"/>
  <c r="AF23" i="14"/>
  <c r="Z23" i="14"/>
  <c r="T23" i="14"/>
  <c r="N23" i="14"/>
  <c r="H23" i="14"/>
  <c r="BC23" i="14"/>
  <c r="AW23" i="14"/>
  <c r="AQ23" i="14"/>
  <c r="AK23" i="14"/>
  <c r="AE23" i="14"/>
  <c r="Y23" i="14"/>
  <c r="S23" i="14"/>
  <c r="M23" i="14"/>
  <c r="G23" i="14"/>
  <c r="BH23" i="14"/>
  <c r="BB23" i="14"/>
  <c r="AV23" i="14"/>
  <c r="AP23" i="14"/>
  <c r="AJ23" i="14"/>
  <c r="AD23" i="14"/>
  <c r="X23" i="14"/>
  <c r="R23" i="14"/>
  <c r="L23" i="14"/>
  <c r="F23" i="14"/>
  <c r="BG23" i="14"/>
  <c r="BA23" i="14"/>
  <c r="AU23" i="14"/>
  <c r="AO23" i="14"/>
  <c r="AI23" i="14"/>
  <c r="AC23" i="14"/>
  <c r="W23" i="14"/>
  <c r="Q23" i="14"/>
  <c r="K23" i="14"/>
  <c r="E23" i="14"/>
  <c r="BH24" i="14"/>
  <c r="BB24" i="14"/>
  <c r="AV24" i="14"/>
  <c r="AP24" i="14"/>
  <c r="AJ24" i="14"/>
  <c r="AD24" i="14"/>
  <c r="X24" i="14"/>
  <c r="R24" i="14"/>
  <c r="L24" i="14"/>
  <c r="F24" i="14"/>
  <c r="BG24" i="14"/>
  <c r="BA24" i="14"/>
  <c r="AU24" i="14"/>
  <c r="AO24" i="14"/>
  <c r="AI24" i="14"/>
  <c r="AC24" i="14"/>
  <c r="W24" i="14"/>
  <c r="Q24" i="14"/>
  <c r="K24" i="14"/>
  <c r="E24" i="14"/>
  <c r="BF24" i="14"/>
  <c r="AZ24" i="14"/>
  <c r="AT24" i="14"/>
  <c r="AN24" i="14"/>
  <c r="AH24" i="14"/>
  <c r="AB24" i="14"/>
  <c r="V24" i="14"/>
  <c r="P24" i="14"/>
  <c r="J24" i="14"/>
  <c r="D24" i="14"/>
  <c r="BE24" i="14"/>
  <c r="AY24" i="14"/>
  <c r="AS24" i="14"/>
  <c r="AM24" i="14"/>
  <c r="AG24" i="14"/>
  <c r="AA24" i="14"/>
  <c r="U24" i="14"/>
  <c r="O24" i="14"/>
  <c r="I24" i="14"/>
  <c r="C24" i="14"/>
  <c r="BD24" i="14"/>
  <c r="AX24" i="14"/>
  <c r="AR24" i="14"/>
  <c r="AL24" i="14"/>
  <c r="AF24" i="14"/>
  <c r="Z24" i="14"/>
  <c r="T24" i="14"/>
  <c r="N24" i="14"/>
  <c r="H24" i="14"/>
  <c r="BC24" i="14"/>
  <c r="AW24" i="14"/>
  <c r="AQ24" i="14"/>
  <c r="AK24" i="14"/>
  <c r="AE24" i="14"/>
  <c r="Y24" i="14"/>
  <c r="S24" i="14"/>
  <c r="M24" i="14"/>
  <c r="G24" i="14"/>
  <c r="BQ26" i="3"/>
  <c r="CS23" i="5"/>
  <c r="Q36" i="12"/>
  <c r="Q30" i="12"/>
  <c r="Q24" i="12"/>
  <c r="Q35" i="12"/>
  <c r="Q29" i="12"/>
  <c r="Q23" i="12"/>
  <c r="Q33" i="12"/>
  <c r="Q27" i="12"/>
  <c r="Q38" i="12"/>
  <c r="Q32" i="12"/>
  <c r="Q26" i="12"/>
  <c r="Q37" i="12"/>
  <c r="Q31" i="12"/>
  <c r="Q25" i="12"/>
  <c r="Q34" i="12"/>
  <c r="R22" i="12"/>
  <c r="R83" i="12" s="1"/>
  <c r="Q28" i="12"/>
  <c r="I218" i="13"/>
  <c r="K218" i="13" s="1"/>
  <c r="I288" i="13"/>
  <c r="K288" i="13" s="1"/>
  <c r="I222" i="13"/>
  <c r="K222" i="13" s="1"/>
  <c r="I262" i="13"/>
  <c r="K262" i="13" s="1"/>
  <c r="I81" i="13"/>
  <c r="K81" i="13" s="1"/>
  <c r="I61" i="13"/>
  <c r="K61" i="13" s="1"/>
  <c r="I183" i="13"/>
  <c r="K183" i="13" s="1"/>
  <c r="I188" i="13"/>
  <c r="K188" i="13" s="1"/>
  <c r="I203" i="13"/>
  <c r="I66" i="13"/>
  <c r="I77" i="13"/>
  <c r="K77" i="13" s="1"/>
  <c r="I82" i="13"/>
  <c r="K82" i="13" s="1"/>
  <c r="I85" i="13"/>
  <c r="K85" i="13" s="1"/>
  <c r="M85" i="13" s="1"/>
  <c r="I97" i="13"/>
  <c r="K97" i="13" s="1"/>
  <c r="I116" i="13"/>
  <c r="K116" i="13" s="1"/>
  <c r="I184" i="13"/>
  <c r="I251" i="13"/>
  <c r="I13" i="13"/>
  <c r="K13" i="13" s="1"/>
  <c r="I17" i="13"/>
  <c r="K17" i="13" s="1"/>
  <c r="I20" i="13"/>
  <c r="K20" i="13" s="1"/>
  <c r="I23" i="13"/>
  <c r="K23" i="13" s="1"/>
  <c r="I27" i="13"/>
  <c r="K27" i="13" s="1"/>
  <c r="I31" i="13"/>
  <c r="K31" i="13" s="1"/>
  <c r="I39" i="13"/>
  <c r="K39" i="13" s="1"/>
  <c r="I42" i="13"/>
  <c r="K42" i="13" s="1"/>
  <c r="M42" i="13" s="1"/>
  <c r="O42" i="13" s="1"/>
  <c r="I50" i="13"/>
  <c r="K50" i="13" s="1"/>
  <c r="M50" i="13" s="1"/>
  <c r="O50" i="13" s="1"/>
  <c r="I207" i="13"/>
  <c r="K207" i="13" s="1"/>
  <c r="I64" i="13"/>
  <c r="K64" i="13" s="1"/>
  <c r="I211" i="13"/>
  <c r="K211" i="13" s="1"/>
  <c r="I275" i="13"/>
  <c r="K275" i="13" s="1"/>
  <c r="M275" i="13" s="1"/>
  <c r="I74" i="13"/>
  <c r="K74" i="13" s="1"/>
  <c r="I176" i="13"/>
  <c r="K176" i="13" s="1"/>
  <c r="I263" i="13"/>
  <c r="K263" i="13" s="1"/>
  <c r="I191" i="13"/>
  <c r="K191" i="13" s="1"/>
  <c r="I2" i="13"/>
  <c r="K2" i="13" s="1"/>
  <c r="M2" i="13" s="1"/>
  <c r="N2" i="13" s="1"/>
  <c r="I53" i="13"/>
  <c r="K53" i="13" s="1"/>
  <c r="I239" i="13"/>
  <c r="K239" i="13" s="1"/>
  <c r="I254" i="13"/>
  <c r="K254" i="13" s="1"/>
  <c r="L176" i="13"/>
  <c r="L196" i="13"/>
  <c r="L86" i="13"/>
  <c r="L87" i="13" s="1"/>
  <c r="L66" i="13"/>
  <c r="L67" i="13" s="1"/>
  <c r="B51" i="12"/>
  <c r="B71" i="12" s="1"/>
  <c r="J83" i="12"/>
  <c r="E42" i="12"/>
  <c r="E84" i="12" s="1"/>
  <c r="D62" i="12"/>
  <c r="J42" i="12"/>
  <c r="J84" i="12" s="1"/>
  <c r="M42" i="12"/>
  <c r="M84" i="12" s="1"/>
  <c r="I792" i="11"/>
  <c r="I386" i="11"/>
  <c r="I532" i="11"/>
  <c r="I138" i="11"/>
  <c r="K138" i="11" s="1"/>
  <c r="I400" i="11"/>
  <c r="I374" i="11"/>
  <c r="I2" i="11"/>
  <c r="K2" i="11" s="1"/>
  <c r="I824" i="11"/>
  <c r="I416" i="11"/>
  <c r="I447" i="11"/>
  <c r="K447" i="11" s="1"/>
  <c r="I354" i="11"/>
  <c r="I625" i="11"/>
  <c r="I641" i="11"/>
  <c r="I674" i="11"/>
  <c r="K674" i="11" s="1"/>
  <c r="I696" i="11"/>
  <c r="I753" i="11"/>
  <c r="I756" i="11"/>
  <c r="K756" i="11" s="1"/>
  <c r="I776" i="11"/>
  <c r="K776" i="11" s="1"/>
  <c r="I808" i="11"/>
  <c r="I440" i="11"/>
  <c r="I415" i="11"/>
  <c r="K415" i="11" s="1"/>
  <c r="I662" i="11"/>
  <c r="K662" i="11" s="1"/>
  <c r="I358" i="11"/>
  <c r="I370" i="11"/>
  <c r="I338" i="11"/>
  <c r="I404" i="11"/>
  <c r="I428" i="11"/>
  <c r="I444" i="11"/>
  <c r="I34" i="11"/>
  <c r="K34" i="11" s="1"/>
  <c r="I58" i="11"/>
  <c r="K58" i="11" s="1"/>
  <c r="I50" i="11"/>
  <c r="K50" i="11" s="1"/>
  <c r="I90" i="11"/>
  <c r="K90" i="11" s="1"/>
  <c r="I98" i="11"/>
  <c r="K98" i="11" s="1"/>
  <c r="I114" i="11"/>
  <c r="K114" i="11" s="1"/>
  <c r="I130" i="11"/>
  <c r="K130" i="11" s="1"/>
  <c r="I608" i="11"/>
  <c r="K608" i="11" s="1"/>
  <c r="I728" i="11"/>
  <c r="I856" i="11"/>
  <c r="I872" i="11"/>
  <c r="I888" i="11"/>
  <c r="I149" i="11"/>
  <c r="K149" i="11" s="1"/>
  <c r="I174" i="11"/>
  <c r="I193" i="11"/>
  <c r="K193" i="11" s="1"/>
  <c r="I206" i="11"/>
  <c r="K206" i="11" s="1"/>
  <c r="I281" i="11"/>
  <c r="K281" i="11" s="1"/>
  <c r="I330" i="11"/>
  <c r="I397" i="11"/>
  <c r="CS128" i="5"/>
  <c r="CS124" i="5"/>
  <c r="CS127" i="5"/>
  <c r="BQ28" i="3"/>
  <c r="BQ45" i="3"/>
  <c r="BR52" i="3"/>
  <c r="BR54" i="3"/>
  <c r="BQ46" i="3"/>
  <c r="BQ44" i="3"/>
  <c r="BQ27" i="3"/>
  <c r="BQ43" i="3"/>
  <c r="BQ42" i="3"/>
  <c r="BR55" i="3"/>
  <c r="BR51" i="3"/>
  <c r="CS116" i="5"/>
  <c r="CS121" i="5"/>
  <c r="BM120" i="5"/>
  <c r="BM131" i="5"/>
  <c r="BM122" i="5"/>
  <c r="BM121" i="5"/>
  <c r="BM119" i="5"/>
  <c r="BM126" i="5"/>
  <c r="BM129" i="5"/>
  <c r="BM124" i="5"/>
  <c r="BM130" i="5"/>
  <c r="BM118" i="5"/>
  <c r="BM116" i="5"/>
  <c r="BM125" i="5"/>
  <c r="BM117" i="5"/>
  <c r="BM128" i="5"/>
  <c r="BM127" i="5"/>
  <c r="CT45" i="5"/>
  <c r="CT57" i="5"/>
  <c r="CT53" i="5"/>
  <c r="CG27" i="3"/>
  <c r="CG25" i="3"/>
  <c r="CS125" i="5"/>
  <c r="CR68" i="5"/>
  <c r="CT60" i="5"/>
  <c r="CT52" i="5"/>
  <c r="CT22" i="5"/>
  <c r="CT131" i="5" s="1"/>
  <c r="CS117" i="5"/>
  <c r="CS131" i="5"/>
  <c r="CT64" i="5"/>
  <c r="CT62" i="5"/>
  <c r="CT58" i="5"/>
  <c r="CT51" i="5"/>
  <c r="CH8" i="3"/>
  <c r="CH18" i="3"/>
  <c r="CH7" i="3"/>
  <c r="CH17" i="3"/>
  <c r="CH6" i="3"/>
  <c r="CI3" i="3"/>
  <c r="CH4" i="3"/>
  <c r="CH10" i="3"/>
  <c r="CH19" i="3"/>
  <c r="CH5" i="3"/>
  <c r="CH16" i="3"/>
  <c r="CH15" i="3"/>
  <c r="CG26" i="3"/>
  <c r="CS123" i="5"/>
  <c r="CS130" i="5"/>
  <c r="CF30" i="3"/>
  <c r="CT63" i="5"/>
  <c r="CT56" i="5"/>
  <c r="CT50" i="5"/>
  <c r="CT21" i="5"/>
  <c r="CG28" i="3"/>
  <c r="CS122" i="5"/>
  <c r="CT61" i="5"/>
  <c r="CT55" i="5"/>
  <c r="CT44" i="5"/>
  <c r="CT49" i="5"/>
  <c r="CU4" i="5"/>
  <c r="CU5" i="5"/>
  <c r="CV3" i="5"/>
  <c r="CU30" i="5"/>
  <c r="CU32" i="5"/>
  <c r="CU6" i="5"/>
  <c r="CU7" i="5"/>
  <c r="CU8" i="5"/>
  <c r="CU9" i="5"/>
  <c r="CU10" i="5"/>
  <c r="CU11" i="5"/>
  <c r="CU12" i="5"/>
  <c r="CU13" i="5"/>
  <c r="CU14" i="5"/>
  <c r="CU15" i="5"/>
  <c r="CU16" i="5"/>
  <c r="CU17" i="5"/>
  <c r="CU18" i="5"/>
  <c r="CU19" i="5"/>
  <c r="CU24" i="5"/>
  <c r="CU27" i="5"/>
  <c r="CU28" i="5"/>
  <c r="CU29" i="5"/>
  <c r="CU33" i="5"/>
  <c r="CU35" i="5"/>
  <c r="CU37" i="5"/>
  <c r="CU39" i="5"/>
  <c r="CU41" i="5"/>
  <c r="CU31" i="5"/>
  <c r="CU42" i="5"/>
  <c r="CU36" i="5"/>
  <c r="CU38" i="5"/>
  <c r="CU34" i="5"/>
  <c r="CU40" i="5"/>
  <c r="CS46" i="5"/>
  <c r="CS66" i="5"/>
  <c r="CG24" i="3"/>
  <c r="CG21" i="3"/>
  <c r="CT59" i="5"/>
  <c r="CT54" i="5"/>
  <c r="CT120" i="5"/>
  <c r="CG12" i="3"/>
  <c r="CS67" i="5"/>
  <c r="CS118" i="5"/>
  <c r="CS119" i="5"/>
  <c r="BN21" i="5"/>
  <c r="BN116" i="5" s="1"/>
  <c r="BN22" i="5"/>
  <c r="BN125" i="5" s="1"/>
  <c r="BO24" i="5"/>
  <c r="BO7" i="5"/>
  <c r="BO5" i="5"/>
  <c r="BO14" i="5"/>
  <c r="BP3" i="5"/>
  <c r="BO15" i="5"/>
  <c r="BO4" i="5"/>
  <c r="BO10" i="5"/>
  <c r="BO13" i="5"/>
  <c r="BO19" i="5"/>
  <c r="BO11" i="5"/>
  <c r="BO8" i="5"/>
  <c r="BO9" i="5"/>
  <c r="BO16" i="5"/>
  <c r="BO17" i="5"/>
  <c r="BO12" i="5"/>
  <c r="BO18" i="5"/>
  <c r="BO6" i="5"/>
  <c r="BQ25" i="3"/>
  <c r="BQ12" i="3"/>
  <c r="BS53" i="3" s="1"/>
  <c r="BQ34" i="3"/>
  <c r="BR5" i="3"/>
  <c r="BR18" i="3"/>
  <c r="BR6" i="3"/>
  <c r="BR7" i="3"/>
  <c r="BR19" i="3"/>
  <c r="BR8" i="3"/>
  <c r="BR10" i="3"/>
  <c r="BR15" i="3"/>
  <c r="BS3" i="3"/>
  <c r="BR4" i="3"/>
  <c r="BR16" i="3"/>
  <c r="BR17" i="3"/>
  <c r="BQ36" i="3"/>
  <c r="BQ37" i="3"/>
  <c r="BQ33" i="3"/>
  <c r="BQ21" i="3"/>
  <c r="BQ24" i="3"/>
  <c r="BQ35" i="3"/>
  <c r="R27" i="15"/>
  <c r="Q27" i="15"/>
  <c r="V27" i="15" s="1"/>
  <c r="AA27" i="15" s="1"/>
  <c r="T30" i="15"/>
  <c r="T29" i="15"/>
  <c r="Q28" i="15"/>
  <c r="V28" i="15" s="1"/>
  <c r="AA28" i="15" s="1"/>
  <c r="U30" i="15"/>
  <c r="R29" i="15"/>
  <c r="W29" i="15" s="1"/>
  <c r="W30" i="15"/>
  <c r="AB30" i="15" s="1"/>
  <c r="S27" i="15"/>
  <c r="S29" i="15"/>
  <c r="S26" i="15"/>
  <c r="R26" i="15"/>
  <c r="T27" i="15"/>
  <c r="B35" i="14"/>
  <c r="B44" i="14" s="1"/>
  <c r="D31" i="14"/>
  <c r="L31" i="13"/>
  <c r="L32" i="13" s="1"/>
  <c r="L111" i="13"/>
  <c r="L112" i="13" s="1"/>
  <c r="I192" i="13"/>
  <c r="K192" i="13" s="1"/>
  <c r="I223" i="13"/>
  <c r="K223" i="13" s="1"/>
  <c r="I257" i="13"/>
  <c r="K257" i="13" s="1"/>
  <c r="I264" i="13"/>
  <c r="L201" i="13"/>
  <c r="L202" i="13" s="1"/>
  <c r="I214" i="13"/>
  <c r="K214" i="13" s="1"/>
  <c r="I283" i="13"/>
  <c r="K283" i="13" s="1"/>
  <c r="I12" i="13"/>
  <c r="K12" i="13" s="1"/>
  <c r="I57" i="13"/>
  <c r="K57" i="13" s="1"/>
  <c r="I101" i="13"/>
  <c r="K101" i="13" s="1"/>
  <c r="I117" i="13"/>
  <c r="K117" i="13" s="1"/>
  <c r="I128" i="13"/>
  <c r="K128" i="13" s="1"/>
  <c r="L161" i="13"/>
  <c r="L162" i="13" s="1"/>
  <c r="I215" i="13"/>
  <c r="K215" i="13" s="1"/>
  <c r="M215" i="13" s="1"/>
  <c r="N215" i="13" s="1"/>
  <c r="I234" i="13"/>
  <c r="K234" i="13" s="1"/>
  <c r="I235" i="13"/>
  <c r="K235" i="13" s="1"/>
  <c r="M235" i="13" s="1"/>
  <c r="O235" i="13" s="1"/>
  <c r="I5" i="13"/>
  <c r="K5" i="13" s="1"/>
  <c r="I70" i="13"/>
  <c r="K70" i="13" s="1"/>
  <c r="M70" i="13" s="1"/>
  <c r="I84" i="13"/>
  <c r="K84" i="13" s="1"/>
  <c r="I158" i="13"/>
  <c r="K158" i="13" s="1"/>
  <c r="I179" i="13"/>
  <c r="K179" i="13" s="1"/>
  <c r="I180" i="13"/>
  <c r="K180" i="13" s="1"/>
  <c r="M180" i="13" s="1"/>
  <c r="I279" i="13"/>
  <c r="K279" i="13" s="1"/>
  <c r="I280" i="13"/>
  <c r="K280" i="13" s="1"/>
  <c r="M280" i="13" s="1"/>
  <c r="N280" i="13" s="1"/>
  <c r="I271" i="13"/>
  <c r="K271" i="13" s="1"/>
  <c r="I68" i="13"/>
  <c r="K68" i="13" s="1"/>
  <c r="I58" i="13"/>
  <c r="I62" i="13"/>
  <c r="K62" i="13" s="1"/>
  <c r="I69" i="13"/>
  <c r="K69" i="13" s="1"/>
  <c r="L131" i="13"/>
  <c r="L132" i="13" s="1"/>
  <c r="I144" i="13"/>
  <c r="I193" i="13"/>
  <c r="K193" i="13" s="1"/>
  <c r="I196" i="13"/>
  <c r="K196" i="13" s="1"/>
  <c r="I260" i="13"/>
  <c r="K260" i="13" s="1"/>
  <c r="M260" i="13" s="1"/>
  <c r="I268" i="13"/>
  <c r="K268" i="13" s="1"/>
  <c r="I272" i="13"/>
  <c r="K272" i="13" s="1"/>
  <c r="I276" i="13"/>
  <c r="K276" i="13" s="1"/>
  <c r="L286" i="13"/>
  <c r="L287" i="13" s="1"/>
  <c r="I163" i="13"/>
  <c r="K163" i="13" s="1"/>
  <c r="I6" i="13"/>
  <c r="K6" i="13" s="1"/>
  <c r="M6" i="13" s="1"/>
  <c r="O6" i="13" s="1"/>
  <c r="I65" i="13"/>
  <c r="K65" i="13" s="1"/>
  <c r="M65" i="13" s="1"/>
  <c r="N65" i="13" s="1"/>
  <c r="I113" i="13"/>
  <c r="K113" i="13" s="1"/>
  <c r="I129" i="13"/>
  <c r="K129" i="13" s="1"/>
  <c r="I248" i="13"/>
  <c r="K248" i="13" s="1"/>
  <c r="I278" i="13"/>
  <c r="I78" i="11"/>
  <c r="K78" i="11" s="1"/>
  <c r="I85" i="11"/>
  <c r="K85" i="11" s="1"/>
  <c r="I126" i="11"/>
  <c r="K126" i="11" s="1"/>
  <c r="I209" i="11"/>
  <c r="K209" i="11" s="1"/>
  <c r="I289" i="11"/>
  <c r="K289" i="11" s="1"/>
  <c r="I320" i="11"/>
  <c r="K320" i="11" s="1"/>
  <c r="I433" i="11"/>
  <c r="I449" i="11"/>
  <c r="I513" i="11"/>
  <c r="I528" i="11"/>
  <c r="I560" i="11"/>
  <c r="K560" i="11" s="1"/>
  <c r="I593" i="11"/>
  <c r="K593" i="11" s="1"/>
  <c r="I580" i="11"/>
  <c r="K580" i="11" s="1"/>
  <c r="I752" i="11"/>
  <c r="I764" i="11"/>
  <c r="K764" i="11" s="1"/>
  <c r="I772" i="11"/>
  <c r="I926" i="11"/>
  <c r="K926" i="11" s="1"/>
  <c r="I122" i="11"/>
  <c r="K122" i="11" s="1"/>
  <c r="I143" i="11"/>
  <c r="K143" i="11" s="1"/>
  <c r="I326" i="11"/>
  <c r="K326" i="11" s="1"/>
  <c r="I390" i="11"/>
  <c r="K390" i="11" s="1"/>
  <c r="I411" i="11"/>
  <c r="K411" i="11" s="1"/>
  <c r="I420" i="11"/>
  <c r="I427" i="11"/>
  <c r="K427" i="11" s="1"/>
  <c r="I436" i="11"/>
  <c r="I443" i="11"/>
  <c r="K443" i="11" s="1"/>
  <c r="I500" i="11"/>
  <c r="K500" i="11" s="1"/>
  <c r="I544" i="11"/>
  <c r="I640" i="11"/>
  <c r="I673" i="11"/>
  <c r="K673" i="11" s="1"/>
  <c r="I744" i="11"/>
  <c r="K744" i="11" s="1"/>
  <c r="I431" i="11"/>
  <c r="K431" i="11" s="1"/>
  <c r="I62" i="11"/>
  <c r="K62" i="11" s="1"/>
  <c r="I146" i="11"/>
  <c r="K146" i="11" s="1"/>
  <c r="I170" i="11"/>
  <c r="I407" i="11"/>
  <c r="K407" i="11" s="1"/>
  <c r="I592" i="11"/>
  <c r="K592" i="11" s="1"/>
  <c r="I612" i="11"/>
  <c r="K612" i="11" s="1"/>
  <c r="I686" i="11"/>
  <c r="K686" i="11" s="1"/>
  <c r="I783" i="11"/>
  <c r="K783" i="11" s="1"/>
  <c r="I424" i="11"/>
  <c r="I628" i="11"/>
  <c r="K628" i="11" s="1"/>
  <c r="I33" i="11"/>
  <c r="K33" i="11" s="1"/>
  <c r="I25" i="11"/>
  <c r="K25" i="11" s="1"/>
  <c r="I71" i="11"/>
  <c r="K71" i="11" s="1"/>
  <c r="I82" i="11"/>
  <c r="K82" i="11" s="1"/>
  <c r="I110" i="11"/>
  <c r="K110" i="11" s="1"/>
  <c r="I127" i="11"/>
  <c r="I240" i="11"/>
  <c r="K240" i="11" s="1"/>
  <c r="I257" i="11"/>
  <c r="K257" i="11" s="1"/>
  <c r="I310" i="11"/>
  <c r="I403" i="11"/>
  <c r="K403" i="11" s="1"/>
  <c r="I423" i="11"/>
  <c r="K423" i="11" s="1"/>
  <c r="I432" i="11"/>
  <c r="I439" i="11"/>
  <c r="K439" i="11" s="1"/>
  <c r="I448" i="11"/>
  <c r="K448" i="11" s="1"/>
  <c r="I577" i="11"/>
  <c r="I564" i="11"/>
  <c r="K564" i="11" s="1"/>
  <c r="I767" i="11"/>
  <c r="K767" i="11" s="1"/>
  <c r="I158" i="11"/>
  <c r="K158" i="11" s="1"/>
  <c r="I198" i="11"/>
  <c r="K198" i="11" s="1"/>
  <c r="I225" i="11"/>
  <c r="K225" i="11" s="1"/>
  <c r="I265" i="11"/>
  <c r="K265" i="11" s="1"/>
  <c r="I342" i="11"/>
  <c r="I368" i="11"/>
  <c r="K368" i="11" s="1"/>
  <c r="I512" i="11"/>
  <c r="I624" i="11"/>
  <c r="K624" i="11" s="1"/>
  <c r="I655" i="11"/>
  <c r="K655" i="11" s="1"/>
  <c r="I654" i="11"/>
  <c r="K654" i="11" s="1"/>
  <c r="I751" i="11"/>
  <c r="K751" i="11" s="1"/>
  <c r="I22" i="11"/>
  <c r="K22" i="11" s="1"/>
  <c r="I55" i="11"/>
  <c r="K55" i="11" s="1"/>
  <c r="I94" i="11"/>
  <c r="K94" i="11" s="1"/>
  <c r="I154" i="11"/>
  <c r="K154" i="11" s="1"/>
  <c r="I237" i="11"/>
  <c r="K237" i="11" s="1"/>
  <c r="I334" i="11"/>
  <c r="K334" i="11" s="1"/>
  <c r="I417" i="11"/>
  <c r="I412" i="11"/>
  <c r="I419" i="11"/>
  <c r="K419" i="11" s="1"/>
  <c r="I435" i="11"/>
  <c r="K435" i="11" s="1"/>
  <c r="I545" i="11"/>
  <c r="K532" i="11"/>
  <c r="I576" i="11"/>
  <c r="I609" i="11"/>
  <c r="I596" i="11"/>
  <c r="K596" i="11" s="1"/>
  <c r="I652" i="11"/>
  <c r="K652" i="11" s="1"/>
  <c r="I672" i="11"/>
  <c r="I724" i="11"/>
  <c r="K724" i="11" s="1"/>
  <c r="I785" i="11"/>
  <c r="I14" i="11"/>
  <c r="K14" i="11" s="1"/>
  <c r="I39" i="11"/>
  <c r="K39" i="11" s="1"/>
  <c r="I66" i="11"/>
  <c r="K66" i="11" s="1"/>
  <c r="I109" i="11"/>
  <c r="K109" i="11" s="1"/>
  <c r="I142" i="11"/>
  <c r="K142" i="11" s="1"/>
  <c r="I384" i="11"/>
  <c r="K384" i="11" s="1"/>
  <c r="I408" i="11"/>
  <c r="I529" i="11"/>
  <c r="K529" i="11" s="1"/>
  <c r="I516" i="11"/>
  <c r="K516" i="11" s="1"/>
  <c r="I561" i="11"/>
  <c r="I548" i="11"/>
  <c r="K548" i="11" s="1"/>
  <c r="I784" i="11"/>
  <c r="K784" i="11" s="1"/>
  <c r="AV18" i="15"/>
  <c r="S30" i="15"/>
  <c r="Q26" i="15"/>
  <c r="V26" i="15" s="1"/>
  <c r="S28" i="15"/>
  <c r="T26" i="15"/>
  <c r="U26" i="15"/>
  <c r="AK23" i="15"/>
  <c r="AT23" i="15" s="1"/>
  <c r="AJ23" i="15"/>
  <c r="AS23" i="15" s="1"/>
  <c r="AI23" i="15"/>
  <c r="AR23" i="15" s="1"/>
  <c r="AK27" i="15"/>
  <c r="AT27" i="15" s="1"/>
  <c r="AJ27" i="15"/>
  <c r="AS27" i="15" s="1"/>
  <c r="AI27" i="15"/>
  <c r="AR27" i="15" s="1"/>
  <c r="AA29" i="15"/>
  <c r="AA30" i="15"/>
  <c r="AH14" i="15"/>
  <c r="AQ14" i="15" s="1"/>
  <c r="AL14" i="15"/>
  <c r="AU14" i="15" s="1"/>
  <c r="AK14" i="15"/>
  <c r="AT14" i="15" s="1"/>
  <c r="AL16" i="15"/>
  <c r="AU16" i="15" s="1"/>
  <c r="AJ16" i="15"/>
  <c r="AS16" i="15" s="1"/>
  <c r="AH16" i="15"/>
  <c r="AQ16" i="15" s="1"/>
  <c r="AJ10" i="15"/>
  <c r="AS10" i="15" s="1"/>
  <c r="AI16" i="15"/>
  <c r="AR16" i="15" s="1"/>
  <c r="AV22" i="15"/>
  <c r="AI13" i="15"/>
  <c r="AR13" i="15" s="1"/>
  <c r="AL15" i="15"/>
  <c r="AU15" i="15" s="1"/>
  <c r="AK16" i="15"/>
  <c r="AT16" i="15" s="1"/>
  <c r="AV26" i="15"/>
  <c r="AV30" i="15"/>
  <c r="AL19" i="15"/>
  <c r="AU19" i="15" s="1"/>
  <c r="AH10" i="15"/>
  <c r="AQ10" i="15" s="1"/>
  <c r="AL10" i="15"/>
  <c r="AU10" i="15" s="1"/>
  <c r="AK10" i="15"/>
  <c r="AT10" i="15" s="1"/>
  <c r="AL12" i="15"/>
  <c r="AU12" i="15" s="1"/>
  <c r="AJ12" i="15"/>
  <c r="AS12" i="15" s="1"/>
  <c r="AH12" i="15"/>
  <c r="AQ12" i="15" s="1"/>
  <c r="AI15" i="15"/>
  <c r="AR15" i="15" s="1"/>
  <c r="AJ17" i="15"/>
  <c r="AS17" i="15" s="1"/>
  <c r="AJ14" i="15"/>
  <c r="AS14" i="15" s="1"/>
  <c r="AL23" i="15"/>
  <c r="AU23" i="15" s="1"/>
  <c r="AL27" i="15"/>
  <c r="AU27" i="15" s="1"/>
  <c r="AH11" i="15"/>
  <c r="AQ11" i="15" s="1"/>
  <c r="AL13" i="15"/>
  <c r="AU13" i="15" s="1"/>
  <c r="AH15" i="15"/>
  <c r="AQ15" i="15" s="1"/>
  <c r="AL17" i="15"/>
  <c r="AU17" i="15" s="1"/>
  <c r="AH19" i="15"/>
  <c r="AQ19" i="15" s="1"/>
  <c r="AL21" i="15"/>
  <c r="AU21" i="15" s="1"/>
  <c r="AH23" i="15"/>
  <c r="AQ23" i="15" s="1"/>
  <c r="AL25" i="15"/>
  <c r="AU25" i="15" s="1"/>
  <c r="AH27" i="15"/>
  <c r="AQ27" i="15" s="1"/>
  <c r="AL29" i="15"/>
  <c r="AU29" i="15" s="1"/>
  <c r="AK26" i="15"/>
  <c r="AT26" i="15" s="1"/>
  <c r="AK30" i="15"/>
  <c r="AT30" i="15" s="1"/>
  <c r="AL18" i="15"/>
  <c r="AU18" i="15" s="1"/>
  <c r="AH20" i="15"/>
  <c r="AQ20" i="15" s="1"/>
  <c r="AL22" i="15"/>
  <c r="AU22" i="15" s="1"/>
  <c r="AH24" i="15"/>
  <c r="AQ24" i="15" s="1"/>
  <c r="AL26" i="15"/>
  <c r="AU26" i="15" s="1"/>
  <c r="AH28" i="15"/>
  <c r="AQ28" i="15" s="1"/>
  <c r="AL30" i="15"/>
  <c r="AU30" i="15" s="1"/>
  <c r="AI24" i="15"/>
  <c r="AR24" i="15" s="1"/>
  <c r="AI28" i="15"/>
  <c r="AR28" i="15" s="1"/>
  <c r="AH13" i="15"/>
  <c r="AQ13" i="15" s="1"/>
  <c r="AH17" i="15"/>
  <c r="AQ17" i="15" s="1"/>
  <c r="AJ20" i="15"/>
  <c r="AS20" i="15" s="1"/>
  <c r="AH21" i="15"/>
  <c r="AQ21" i="15" s="1"/>
  <c r="AJ24" i="15"/>
  <c r="AS24" i="15" s="1"/>
  <c r="AH25" i="15"/>
  <c r="AQ25" i="15" s="1"/>
  <c r="AJ28" i="15"/>
  <c r="AS28" i="15" s="1"/>
  <c r="AH29" i="15"/>
  <c r="AQ29" i="15" s="1"/>
  <c r="AK20" i="15"/>
  <c r="AT20" i="15" s="1"/>
  <c r="AK24" i="15"/>
  <c r="AT24" i="15" s="1"/>
  <c r="AK28" i="15"/>
  <c r="AT28" i="15" s="1"/>
  <c r="P40" i="14"/>
  <c r="AX40" i="14"/>
  <c r="AF31" i="14"/>
  <c r="BB31" i="14"/>
  <c r="AV31" i="14"/>
  <c r="X40" i="14"/>
  <c r="BD31" i="14"/>
  <c r="Z40" i="14"/>
  <c r="BF40" i="14"/>
  <c r="H40" i="14"/>
  <c r="AN31" i="14"/>
  <c r="I5" i="11"/>
  <c r="K5" i="11" s="1"/>
  <c r="I9" i="11"/>
  <c r="K9" i="11" s="1"/>
  <c r="I13" i="11"/>
  <c r="K13" i="11" s="1"/>
  <c r="I17" i="11"/>
  <c r="K17" i="11" s="1"/>
  <c r="I21" i="11"/>
  <c r="K21" i="11" s="1"/>
  <c r="I27" i="11"/>
  <c r="K27" i="11" s="1"/>
  <c r="I43" i="11"/>
  <c r="K43" i="11" s="1"/>
  <c r="I51" i="11"/>
  <c r="K51" i="11" s="1"/>
  <c r="I59" i="11"/>
  <c r="K59" i="11" s="1"/>
  <c r="I67" i="11"/>
  <c r="K67" i="11" s="1"/>
  <c r="I75" i="11"/>
  <c r="K75" i="11" s="1"/>
  <c r="I83" i="11"/>
  <c r="K83" i="11" s="1"/>
  <c r="I91" i="11"/>
  <c r="K91" i="11" s="1"/>
  <c r="I99" i="11"/>
  <c r="K99" i="11" s="1"/>
  <c r="I107" i="11"/>
  <c r="K107" i="11" s="1"/>
  <c r="I115" i="11"/>
  <c r="K115" i="11" s="1"/>
  <c r="I123" i="11"/>
  <c r="K123" i="11" s="1"/>
  <c r="I131" i="11"/>
  <c r="K131" i="11" s="1"/>
  <c r="I139" i="11"/>
  <c r="K139" i="11" s="1"/>
  <c r="I147" i="11"/>
  <c r="K147" i="11" s="1"/>
  <c r="I155" i="11"/>
  <c r="K170" i="11"/>
  <c r="I173" i="11"/>
  <c r="K173" i="11" s="1"/>
  <c r="I191" i="11"/>
  <c r="K191" i="11" s="1"/>
  <c r="I187" i="11"/>
  <c r="K187" i="11" s="1"/>
  <c r="I183" i="11"/>
  <c r="K183" i="11" s="1"/>
  <c r="I179" i="11"/>
  <c r="K179" i="11" s="1"/>
  <c r="I188" i="11"/>
  <c r="K188" i="11" s="1"/>
  <c r="I180" i="11"/>
  <c r="K180" i="11" s="1"/>
  <c r="I186" i="11"/>
  <c r="K186" i="11" s="1"/>
  <c r="I178" i="11"/>
  <c r="K178" i="11" s="1"/>
  <c r="I192" i="11"/>
  <c r="K192" i="11" s="1"/>
  <c r="I205" i="11"/>
  <c r="K205" i="11" s="1"/>
  <c r="I223" i="11"/>
  <c r="K223" i="11" s="1"/>
  <c r="I219" i="11"/>
  <c r="K219" i="11" s="1"/>
  <c r="I215" i="11"/>
  <c r="K215" i="11" s="1"/>
  <c r="I211" i="11"/>
  <c r="K211" i="11" s="1"/>
  <c r="I222" i="11"/>
  <c r="K222" i="11" s="1"/>
  <c r="I220" i="11"/>
  <c r="K220" i="11" s="1"/>
  <c r="I212" i="11"/>
  <c r="K212" i="11" s="1"/>
  <c r="I218" i="11"/>
  <c r="K218" i="11" s="1"/>
  <c r="I210" i="11"/>
  <c r="K210" i="11" s="1"/>
  <c r="I221" i="11"/>
  <c r="K221" i="11" s="1"/>
  <c r="I248" i="11"/>
  <c r="K248" i="11" s="1"/>
  <c r="I286" i="11"/>
  <c r="K286" i="11" s="1"/>
  <c r="I29" i="11"/>
  <c r="K29" i="11" s="1"/>
  <c r="I38" i="11"/>
  <c r="K38" i="11" s="1"/>
  <c r="I45" i="11"/>
  <c r="K45" i="11" s="1"/>
  <c r="I185" i="11"/>
  <c r="K185" i="11" s="1"/>
  <c r="I217" i="11"/>
  <c r="K217" i="11" s="1"/>
  <c r="I229" i="11"/>
  <c r="K229" i="11" s="1"/>
  <c r="I834" i="11"/>
  <c r="K834" i="11" s="1"/>
  <c r="I836" i="11"/>
  <c r="K836" i="11" s="1"/>
  <c r="I848" i="11"/>
  <c r="K848" i="11" s="1"/>
  <c r="I844" i="11"/>
  <c r="K844" i="11" s="1"/>
  <c r="I840" i="11"/>
  <c r="I41" i="11"/>
  <c r="K41" i="11" s="1"/>
  <c r="I74" i="11"/>
  <c r="K74" i="11" s="1"/>
  <c r="I106" i="11"/>
  <c r="K106" i="11" s="1"/>
  <c r="I31" i="11"/>
  <c r="K31" i="11" s="1"/>
  <c r="I61" i="11"/>
  <c r="K61" i="11" s="1"/>
  <c r="I101" i="11"/>
  <c r="K101" i="11" s="1"/>
  <c r="I4" i="11"/>
  <c r="K4" i="11" s="1"/>
  <c r="I8" i="11"/>
  <c r="K8" i="11" s="1"/>
  <c r="I12" i="11"/>
  <c r="K12" i="11" s="1"/>
  <c r="I16" i="11"/>
  <c r="K16" i="11" s="1"/>
  <c r="I20" i="11"/>
  <c r="K20" i="11" s="1"/>
  <c r="I24" i="11"/>
  <c r="K24" i="11" s="1"/>
  <c r="I53" i="11"/>
  <c r="K53" i="11" s="1"/>
  <c r="I93" i="11"/>
  <c r="K93" i="11" s="1"/>
  <c r="K127" i="11"/>
  <c r="I133" i="11"/>
  <c r="K133" i="11" s="1"/>
  <c r="I141" i="11"/>
  <c r="K141" i="11" s="1"/>
  <c r="I197" i="11"/>
  <c r="K197" i="11" s="1"/>
  <c r="I26" i="11"/>
  <c r="K26" i="11" s="1"/>
  <c r="I42" i="11"/>
  <c r="K42" i="11" s="1"/>
  <c r="I49" i="11"/>
  <c r="K49" i="11" s="1"/>
  <c r="I54" i="11"/>
  <c r="K54" i="11" s="1"/>
  <c r="I70" i="11"/>
  <c r="K70" i="11" s="1"/>
  <c r="I86" i="11"/>
  <c r="K86" i="11" s="1"/>
  <c r="I102" i="11"/>
  <c r="K102" i="11" s="1"/>
  <c r="I118" i="11"/>
  <c r="K118" i="11" s="1"/>
  <c r="I134" i="11"/>
  <c r="K134" i="11" s="1"/>
  <c r="I150" i="11"/>
  <c r="K150" i="11" s="1"/>
  <c r="I175" i="11"/>
  <c r="K175" i="11" s="1"/>
  <c r="I172" i="11"/>
  <c r="K172" i="11" s="1"/>
  <c r="I168" i="11"/>
  <c r="K168" i="11" s="1"/>
  <c r="I164" i="11"/>
  <c r="K164" i="11" s="1"/>
  <c r="I171" i="11"/>
  <c r="K171" i="11" s="1"/>
  <c r="I167" i="11"/>
  <c r="K167" i="11" s="1"/>
  <c r="I163" i="11"/>
  <c r="K163" i="11" s="1"/>
  <c r="I169" i="11"/>
  <c r="K169" i="11" s="1"/>
  <c r="I177" i="11"/>
  <c r="K177" i="11" s="1"/>
  <c r="I190" i="11"/>
  <c r="K190" i="11" s="1"/>
  <c r="I224" i="11"/>
  <c r="K224" i="11" s="1"/>
  <c r="I233" i="11"/>
  <c r="K233" i="11" s="1"/>
  <c r="I241" i="11"/>
  <c r="K241" i="11" s="1"/>
  <c r="I302" i="11"/>
  <c r="K302" i="11" s="1"/>
  <c r="I77" i="11"/>
  <c r="K77" i="11" s="1"/>
  <c r="I117" i="11"/>
  <c r="K117" i="11" s="1"/>
  <c r="I125" i="11"/>
  <c r="K125" i="11" s="1"/>
  <c r="I157" i="11"/>
  <c r="K157" i="11" s="1"/>
  <c r="I184" i="11"/>
  <c r="K184" i="11" s="1"/>
  <c r="I3" i="11"/>
  <c r="K3" i="11" s="1"/>
  <c r="I7" i="11"/>
  <c r="K7" i="11" s="1"/>
  <c r="I11" i="11"/>
  <c r="K11" i="11" s="1"/>
  <c r="I15" i="11"/>
  <c r="K15" i="11" s="1"/>
  <c r="I32" i="11"/>
  <c r="K32" i="11" s="1"/>
  <c r="I28" i="11"/>
  <c r="K28" i="11" s="1"/>
  <c r="I19" i="11"/>
  <c r="K19" i="11" s="1"/>
  <c r="I23" i="11"/>
  <c r="K23" i="11" s="1"/>
  <c r="I35" i="11"/>
  <c r="K35" i="11" s="1"/>
  <c r="I63" i="11"/>
  <c r="K63" i="11" s="1"/>
  <c r="I79" i="11"/>
  <c r="K79" i="11" s="1"/>
  <c r="I87" i="11"/>
  <c r="K87" i="11" s="1"/>
  <c r="I95" i="11"/>
  <c r="K95" i="11" s="1"/>
  <c r="I103" i="11"/>
  <c r="K103" i="11" s="1"/>
  <c r="I111" i="11"/>
  <c r="K111" i="11" s="1"/>
  <c r="I119" i="11"/>
  <c r="K119" i="11" s="1"/>
  <c r="I135" i="11"/>
  <c r="K135" i="11" s="1"/>
  <c r="I151" i="11"/>
  <c r="K151" i="11" s="1"/>
  <c r="I159" i="11"/>
  <c r="K159" i="11" s="1"/>
  <c r="I176" i="11"/>
  <c r="K176" i="11" s="1"/>
  <c r="I189" i="11"/>
  <c r="K189" i="11" s="1"/>
  <c r="I207" i="11"/>
  <c r="K207" i="11" s="1"/>
  <c r="I203" i="11"/>
  <c r="K203" i="11" s="1"/>
  <c r="I199" i="11"/>
  <c r="K199" i="11" s="1"/>
  <c r="I195" i="11"/>
  <c r="K195" i="11" s="1"/>
  <c r="I204" i="11"/>
  <c r="K204" i="11" s="1"/>
  <c r="I196" i="11"/>
  <c r="K196" i="11" s="1"/>
  <c r="I202" i="11"/>
  <c r="K202" i="11" s="1"/>
  <c r="I194" i="11"/>
  <c r="K194" i="11" s="1"/>
  <c r="I208" i="11"/>
  <c r="K208" i="11" s="1"/>
  <c r="I232" i="11"/>
  <c r="K232" i="11" s="1"/>
  <c r="I69" i="11"/>
  <c r="K69" i="11" s="1"/>
  <c r="I216" i="11"/>
  <c r="K216" i="11" s="1"/>
  <c r="I30" i="11"/>
  <c r="K30" i="11" s="1"/>
  <c r="I48" i="11"/>
  <c r="K48" i="11" s="1"/>
  <c r="I44" i="11"/>
  <c r="K44" i="11" s="1"/>
  <c r="I40" i="11"/>
  <c r="K40" i="11" s="1"/>
  <c r="I36" i="11"/>
  <c r="K36" i="11" s="1"/>
  <c r="I37" i="11"/>
  <c r="K37" i="11" s="1"/>
  <c r="I46" i="11"/>
  <c r="K46" i="11" s="1"/>
  <c r="I64" i="11"/>
  <c r="K64" i="11" s="1"/>
  <c r="I60" i="11"/>
  <c r="K60" i="11" s="1"/>
  <c r="I56" i="11"/>
  <c r="K56" i="11" s="1"/>
  <c r="I52" i="11"/>
  <c r="K52" i="11" s="1"/>
  <c r="I80" i="11"/>
  <c r="K80" i="11" s="1"/>
  <c r="I76" i="11"/>
  <c r="K76" i="11" s="1"/>
  <c r="I72" i="11"/>
  <c r="K72" i="11" s="1"/>
  <c r="I68" i="11"/>
  <c r="K68" i="11" s="1"/>
  <c r="I96" i="11"/>
  <c r="K96" i="11" s="1"/>
  <c r="I92" i="11"/>
  <c r="K92" i="11" s="1"/>
  <c r="I88" i="11"/>
  <c r="K88" i="11" s="1"/>
  <c r="I84" i="11"/>
  <c r="K84" i="11" s="1"/>
  <c r="I112" i="11"/>
  <c r="K112" i="11" s="1"/>
  <c r="I108" i="11"/>
  <c r="K108" i="11" s="1"/>
  <c r="I104" i="11"/>
  <c r="K104" i="11" s="1"/>
  <c r="I100" i="11"/>
  <c r="K100" i="11" s="1"/>
  <c r="I128" i="11"/>
  <c r="K128" i="11" s="1"/>
  <c r="I124" i="11"/>
  <c r="K124" i="11" s="1"/>
  <c r="I120" i="11"/>
  <c r="K120" i="11" s="1"/>
  <c r="I116" i="11"/>
  <c r="K116" i="11" s="1"/>
  <c r="I144" i="11"/>
  <c r="K144" i="11" s="1"/>
  <c r="I140" i="11"/>
  <c r="K140" i="11" s="1"/>
  <c r="I136" i="11"/>
  <c r="K136" i="11" s="1"/>
  <c r="I132" i="11"/>
  <c r="K132" i="11" s="1"/>
  <c r="I160" i="11"/>
  <c r="K160" i="11" s="1"/>
  <c r="I156" i="11"/>
  <c r="K156" i="11" s="1"/>
  <c r="I152" i="11"/>
  <c r="K152" i="11" s="1"/>
  <c r="I148" i="11"/>
  <c r="K148" i="11" s="1"/>
  <c r="I161" i="11"/>
  <c r="K161" i="11" s="1"/>
  <c r="I162" i="11"/>
  <c r="K162" i="11" s="1"/>
  <c r="I165" i="11"/>
  <c r="K165" i="11" s="1"/>
  <c r="I166" i="11"/>
  <c r="K166" i="11" s="1"/>
  <c r="I182" i="11"/>
  <c r="K182" i="11" s="1"/>
  <c r="I201" i="11"/>
  <c r="K201" i="11" s="1"/>
  <c r="I214" i="11"/>
  <c r="K214" i="11" s="1"/>
  <c r="I273" i="11"/>
  <c r="K273" i="11" s="1"/>
  <c r="I47" i="11"/>
  <c r="K47" i="11" s="1"/>
  <c r="I6" i="11"/>
  <c r="K6" i="11" s="1"/>
  <c r="I10" i="11"/>
  <c r="K10" i="11" s="1"/>
  <c r="I18" i="11"/>
  <c r="K18" i="11" s="1"/>
  <c r="I57" i="11"/>
  <c r="K57" i="11" s="1"/>
  <c r="I65" i="11"/>
  <c r="K65" i="11" s="1"/>
  <c r="I73" i="11"/>
  <c r="K73" i="11" s="1"/>
  <c r="I81" i="11"/>
  <c r="K81" i="11" s="1"/>
  <c r="I89" i="11"/>
  <c r="K89" i="11" s="1"/>
  <c r="I97" i="11"/>
  <c r="K97" i="11" s="1"/>
  <c r="I105" i="11"/>
  <c r="K105" i="11" s="1"/>
  <c r="I113" i="11"/>
  <c r="K113" i="11" s="1"/>
  <c r="I121" i="11"/>
  <c r="K121" i="11" s="1"/>
  <c r="I129" i="11"/>
  <c r="K129" i="11" s="1"/>
  <c r="I137" i="11"/>
  <c r="K137" i="11" s="1"/>
  <c r="I145" i="11"/>
  <c r="K145" i="11" s="1"/>
  <c r="I153" i="11"/>
  <c r="K153" i="11" s="1"/>
  <c r="K155" i="11"/>
  <c r="I181" i="11"/>
  <c r="K181" i="11" s="1"/>
  <c r="I200" i="11"/>
  <c r="K200" i="11" s="1"/>
  <c r="I213" i="11"/>
  <c r="K213" i="11" s="1"/>
  <c r="I239" i="11"/>
  <c r="K239" i="11" s="1"/>
  <c r="I235" i="11"/>
  <c r="K235" i="11" s="1"/>
  <c r="I231" i="11"/>
  <c r="K231" i="11" s="1"/>
  <c r="I227" i="11"/>
  <c r="K227" i="11" s="1"/>
  <c r="I238" i="11"/>
  <c r="K238" i="11" s="1"/>
  <c r="I230" i="11"/>
  <c r="K230" i="11" s="1"/>
  <c r="I236" i="11"/>
  <c r="K236" i="11" s="1"/>
  <c r="I228" i="11"/>
  <c r="K228" i="11" s="1"/>
  <c r="I234" i="11"/>
  <c r="K234" i="11" s="1"/>
  <c r="I226" i="11"/>
  <c r="K226" i="11" s="1"/>
  <c r="I255" i="11"/>
  <c r="K255" i="11" s="1"/>
  <c r="I251" i="11"/>
  <c r="K251" i="11" s="1"/>
  <c r="I247" i="11"/>
  <c r="K247" i="11" s="1"/>
  <c r="I243" i="11"/>
  <c r="K243" i="11" s="1"/>
  <c r="I256" i="11"/>
  <c r="K256" i="11" s="1"/>
  <c r="I254" i="11"/>
  <c r="K254" i="11" s="1"/>
  <c r="I246" i="11"/>
  <c r="K246" i="11" s="1"/>
  <c r="I253" i="11"/>
  <c r="K253" i="11" s="1"/>
  <c r="I245" i="11"/>
  <c r="K245" i="11" s="1"/>
  <c r="I252" i="11"/>
  <c r="K252" i="11" s="1"/>
  <c r="I244" i="11"/>
  <c r="K244" i="11" s="1"/>
  <c r="I250" i="11"/>
  <c r="K250" i="11" s="1"/>
  <c r="I242" i="11"/>
  <c r="K242" i="11" s="1"/>
  <c r="I249" i="11"/>
  <c r="K249" i="11" s="1"/>
  <c r="I270" i="11"/>
  <c r="K270" i="11" s="1"/>
  <c r="I258" i="11"/>
  <c r="K258" i="11" s="1"/>
  <c r="I266" i="11"/>
  <c r="K266" i="11" s="1"/>
  <c r="I274" i="11"/>
  <c r="K274" i="11" s="1"/>
  <c r="I282" i="11"/>
  <c r="K282" i="11" s="1"/>
  <c r="I290" i="11"/>
  <c r="K290" i="11" s="1"/>
  <c r="I350" i="11"/>
  <c r="K350" i="11" s="1"/>
  <c r="I366" i="11"/>
  <c r="K366" i="11" s="1"/>
  <c r="I382" i="11"/>
  <c r="K382" i="11" s="1"/>
  <c r="I298" i="11"/>
  <c r="K298" i="11" s="1"/>
  <c r="I306" i="11"/>
  <c r="K306" i="11" s="1"/>
  <c r="I314" i="11"/>
  <c r="K314" i="11" s="1"/>
  <c r="I467" i="11"/>
  <c r="K467" i="11" s="1"/>
  <c r="I480" i="11"/>
  <c r="K480" i="11" s="1"/>
  <c r="I472" i="11"/>
  <c r="K472" i="11" s="1"/>
  <c r="I476" i="11"/>
  <c r="K476" i="11" s="1"/>
  <c r="I468" i="11"/>
  <c r="K468" i="11" s="1"/>
  <c r="K174" i="11"/>
  <c r="I260" i="11"/>
  <c r="K260" i="11" s="1"/>
  <c r="I268" i="11"/>
  <c r="K268" i="11" s="1"/>
  <c r="I276" i="11"/>
  <c r="K276" i="11" s="1"/>
  <c r="I284" i="11"/>
  <c r="K284" i="11" s="1"/>
  <c r="I293" i="11"/>
  <c r="K293" i="11" s="1"/>
  <c r="I294" i="11"/>
  <c r="K294" i="11" s="1"/>
  <c r="K342" i="11"/>
  <c r="I346" i="11"/>
  <c r="K346" i="11" s="1"/>
  <c r="K358" i="11"/>
  <c r="I362" i="11"/>
  <c r="K362" i="11" s="1"/>
  <c r="I372" i="11"/>
  <c r="K372" i="11" s="1"/>
  <c r="K374" i="11"/>
  <c r="I378" i="11"/>
  <c r="K378" i="11" s="1"/>
  <c r="I388" i="11"/>
  <c r="K388" i="11" s="1"/>
  <c r="I394" i="11"/>
  <c r="K394" i="11" s="1"/>
  <c r="K400" i="11"/>
  <c r="I261" i="11"/>
  <c r="K261" i="11" s="1"/>
  <c r="I269" i="11"/>
  <c r="K269" i="11" s="1"/>
  <c r="I277" i="11"/>
  <c r="K277" i="11" s="1"/>
  <c r="I285" i="11"/>
  <c r="K285" i="11" s="1"/>
  <c r="K310" i="11"/>
  <c r="I336" i="11"/>
  <c r="K336" i="11" s="1"/>
  <c r="I262" i="11"/>
  <c r="K262" i="11" s="1"/>
  <c r="I278" i="11"/>
  <c r="K278" i="11" s="1"/>
  <c r="I318" i="11"/>
  <c r="K318" i="11" s="1"/>
  <c r="I352" i="11"/>
  <c r="K352" i="11" s="1"/>
  <c r="I322" i="11"/>
  <c r="K322" i="11" s="1"/>
  <c r="K330" i="11"/>
  <c r="I451" i="11"/>
  <c r="K451" i="11" s="1"/>
  <c r="I464" i="11"/>
  <c r="K464" i="11" s="1"/>
  <c r="I456" i="11"/>
  <c r="K456" i="11" s="1"/>
  <c r="I460" i="11"/>
  <c r="K460" i="11" s="1"/>
  <c r="I452" i="11"/>
  <c r="K452" i="11" s="1"/>
  <c r="I496" i="11"/>
  <c r="K496" i="11" s="1"/>
  <c r="I483" i="11"/>
  <c r="K483" i="11" s="1"/>
  <c r="I488" i="11"/>
  <c r="K488" i="11" s="1"/>
  <c r="I492" i="11"/>
  <c r="K492" i="11" s="1"/>
  <c r="I484" i="11"/>
  <c r="K484" i="11" s="1"/>
  <c r="I271" i="11"/>
  <c r="K271" i="11" s="1"/>
  <c r="I267" i="11"/>
  <c r="K267" i="11" s="1"/>
  <c r="I263" i="11"/>
  <c r="K263" i="11" s="1"/>
  <c r="I259" i="11"/>
  <c r="K259" i="11" s="1"/>
  <c r="I264" i="11"/>
  <c r="K264" i="11" s="1"/>
  <c r="I272" i="11"/>
  <c r="K272" i="11" s="1"/>
  <c r="I287" i="11"/>
  <c r="K287" i="11" s="1"/>
  <c r="I283" i="11"/>
  <c r="K283" i="11" s="1"/>
  <c r="I279" i="11"/>
  <c r="K279" i="11" s="1"/>
  <c r="I275" i="11"/>
  <c r="K275" i="11" s="1"/>
  <c r="I280" i="11"/>
  <c r="K280" i="11" s="1"/>
  <c r="I288" i="11"/>
  <c r="K288" i="11" s="1"/>
  <c r="I304" i="11"/>
  <c r="K304" i="11" s="1"/>
  <c r="I300" i="11"/>
  <c r="K300" i="11" s="1"/>
  <c r="I296" i="11"/>
  <c r="K296" i="11" s="1"/>
  <c r="I292" i="11"/>
  <c r="K292" i="11" s="1"/>
  <c r="I303" i="11"/>
  <c r="K303" i="11" s="1"/>
  <c r="I299" i="11"/>
  <c r="I295" i="11"/>
  <c r="K295" i="11" s="1"/>
  <c r="I291" i="11"/>
  <c r="K291" i="11" s="1"/>
  <c r="I305" i="11"/>
  <c r="K305" i="11" s="1"/>
  <c r="I301" i="11"/>
  <c r="K301" i="11" s="1"/>
  <c r="I297" i="11"/>
  <c r="K297" i="11" s="1"/>
  <c r="K299" i="11"/>
  <c r="I309" i="11"/>
  <c r="K309" i="11" s="1"/>
  <c r="I313" i="11"/>
  <c r="K313" i="11" s="1"/>
  <c r="I317" i="11"/>
  <c r="K317" i="11" s="1"/>
  <c r="I321" i="11"/>
  <c r="K321" i="11" s="1"/>
  <c r="I325" i="11"/>
  <c r="K325" i="11" s="1"/>
  <c r="I329" i="11"/>
  <c r="K329" i="11" s="1"/>
  <c r="I333" i="11"/>
  <c r="K333" i="11" s="1"/>
  <c r="I337" i="11"/>
  <c r="K337" i="11" s="1"/>
  <c r="I341" i="11"/>
  <c r="K341" i="11" s="1"/>
  <c r="I345" i="11"/>
  <c r="K345" i="11" s="1"/>
  <c r="I349" i="11"/>
  <c r="K349" i="11" s="1"/>
  <c r="I353" i="11"/>
  <c r="K353" i="11" s="1"/>
  <c r="I357" i="11"/>
  <c r="K357" i="11" s="1"/>
  <c r="I361" i="11"/>
  <c r="K361" i="11" s="1"/>
  <c r="I365" i="11"/>
  <c r="K365" i="11" s="1"/>
  <c r="I369" i="11"/>
  <c r="K369" i="11" s="1"/>
  <c r="I373" i="11"/>
  <c r="K373" i="11" s="1"/>
  <c r="I377" i="11"/>
  <c r="K377" i="11" s="1"/>
  <c r="I381" i="11"/>
  <c r="K381" i="11" s="1"/>
  <c r="I385" i="11"/>
  <c r="K385" i="11" s="1"/>
  <c r="I401" i="11"/>
  <c r="K401" i="11" s="1"/>
  <c r="I398" i="11"/>
  <c r="K398" i="11" s="1"/>
  <c r="I389" i="11"/>
  <c r="K389" i="11" s="1"/>
  <c r="I393" i="11"/>
  <c r="K393" i="11" s="1"/>
  <c r="K625" i="11"/>
  <c r="I399" i="11"/>
  <c r="K399" i="11" s="1"/>
  <c r="K404" i="11"/>
  <c r="K408" i="11"/>
  <c r="K412" i="11"/>
  <c r="K416" i="11"/>
  <c r="K417" i="11"/>
  <c r="K420" i="11"/>
  <c r="K424" i="11"/>
  <c r="K428" i="11"/>
  <c r="K432" i="11"/>
  <c r="K433" i="11"/>
  <c r="K436" i="11"/>
  <c r="K440" i="11"/>
  <c r="K444" i="11"/>
  <c r="K449" i="11"/>
  <c r="I465" i="11"/>
  <c r="K465" i="11" s="1"/>
  <c r="K528" i="11"/>
  <c r="K577" i="11"/>
  <c r="K640" i="11"/>
  <c r="I786" i="11"/>
  <c r="K786" i="11" s="1"/>
  <c r="I788" i="11"/>
  <c r="K788" i="11" s="1"/>
  <c r="I800" i="11"/>
  <c r="K800" i="11" s="1"/>
  <c r="I796" i="11"/>
  <c r="K796" i="11" s="1"/>
  <c r="I850" i="11"/>
  <c r="K850" i="11" s="1"/>
  <c r="I852" i="11"/>
  <c r="I864" i="11"/>
  <c r="K864" i="11" s="1"/>
  <c r="I860" i="11"/>
  <c r="K860" i="11" s="1"/>
  <c r="I898" i="11"/>
  <c r="K898" i="11" s="1"/>
  <c r="I910" i="11"/>
  <c r="K910" i="11" s="1"/>
  <c r="I481" i="11"/>
  <c r="K481" i="11" s="1"/>
  <c r="I497" i="11"/>
  <c r="K497" i="11" s="1"/>
  <c r="K545" i="11"/>
  <c r="K513" i="11"/>
  <c r="K609" i="11"/>
  <c r="I802" i="11"/>
  <c r="K802" i="11" s="1"/>
  <c r="I804" i="11"/>
  <c r="K804" i="11" s="1"/>
  <c r="I816" i="11"/>
  <c r="K816" i="11" s="1"/>
  <c r="I812" i="11"/>
  <c r="K812" i="11" s="1"/>
  <c r="I867" i="11"/>
  <c r="K867" i="11" s="1"/>
  <c r="I868" i="11"/>
  <c r="K868" i="11" s="1"/>
  <c r="I880" i="11"/>
  <c r="K880" i="11" s="1"/>
  <c r="I876" i="11"/>
  <c r="K876" i="11" s="1"/>
  <c r="I307" i="11"/>
  <c r="K307" i="11" s="1"/>
  <c r="I311" i="11"/>
  <c r="K311" i="11" s="1"/>
  <c r="I315" i="11"/>
  <c r="K315" i="11" s="1"/>
  <c r="I319" i="11"/>
  <c r="K319" i="11" s="1"/>
  <c r="I323" i="11"/>
  <c r="K323" i="11" s="1"/>
  <c r="I327" i="11"/>
  <c r="K327" i="11" s="1"/>
  <c r="I331" i="11"/>
  <c r="K331" i="11" s="1"/>
  <c r="I335" i="11"/>
  <c r="K335" i="11" s="1"/>
  <c r="K338" i="11"/>
  <c r="I339" i="11"/>
  <c r="K339" i="11" s="1"/>
  <c r="I343" i="11"/>
  <c r="K343" i="11" s="1"/>
  <c r="I347" i="11"/>
  <c r="K347" i="11" s="1"/>
  <c r="I351" i="11"/>
  <c r="K351" i="11" s="1"/>
  <c r="K354" i="11"/>
  <c r="I355" i="11"/>
  <c r="K355" i="11" s="1"/>
  <c r="I359" i="11"/>
  <c r="K359" i="11" s="1"/>
  <c r="I363" i="11"/>
  <c r="K363" i="11" s="1"/>
  <c r="I367" i="11"/>
  <c r="K367" i="11" s="1"/>
  <c r="K370" i="11"/>
  <c r="I371" i="11"/>
  <c r="K371" i="11" s="1"/>
  <c r="I375" i="11"/>
  <c r="K375" i="11" s="1"/>
  <c r="I379" i="11"/>
  <c r="K379" i="11" s="1"/>
  <c r="I383" i="11"/>
  <c r="K383" i="11" s="1"/>
  <c r="K386" i="11"/>
  <c r="I387" i="11"/>
  <c r="K387" i="11" s="1"/>
  <c r="I391" i="11"/>
  <c r="K391" i="11" s="1"/>
  <c r="I395" i="11"/>
  <c r="K395" i="11" s="1"/>
  <c r="K561" i="11"/>
  <c r="I954" i="11"/>
  <c r="K954" i="11" s="1"/>
  <c r="I946" i="11"/>
  <c r="K946" i="11" s="1"/>
  <c r="I950" i="11"/>
  <c r="K950" i="11" s="1"/>
  <c r="I958" i="11"/>
  <c r="K958" i="11" s="1"/>
  <c r="K397" i="11"/>
  <c r="K512" i="11"/>
  <c r="K544" i="11"/>
  <c r="K576" i="11"/>
  <c r="K641" i="11"/>
  <c r="I644" i="11"/>
  <c r="K644" i="11" s="1"/>
  <c r="I818" i="11"/>
  <c r="K818" i="11" s="1"/>
  <c r="I820" i="11"/>
  <c r="K820" i="11" s="1"/>
  <c r="I832" i="11"/>
  <c r="K832" i="11" s="1"/>
  <c r="I828" i="11"/>
  <c r="K828" i="11" s="1"/>
  <c r="I897" i="11"/>
  <c r="K897" i="11" s="1"/>
  <c r="I883" i="11"/>
  <c r="K883" i="11" s="1"/>
  <c r="I884" i="11"/>
  <c r="K884" i="11" s="1"/>
  <c r="I892" i="11"/>
  <c r="K892" i="11" s="1"/>
  <c r="I308" i="11"/>
  <c r="K308" i="11" s="1"/>
  <c r="I312" i="11"/>
  <c r="K312" i="11" s="1"/>
  <c r="I316" i="11"/>
  <c r="K316" i="11" s="1"/>
  <c r="I324" i="11"/>
  <c r="K324" i="11" s="1"/>
  <c r="I328" i="11"/>
  <c r="K328" i="11" s="1"/>
  <c r="I332" i="11"/>
  <c r="K332" i="11" s="1"/>
  <c r="I340" i="11"/>
  <c r="K340" i="11" s="1"/>
  <c r="I344" i="11"/>
  <c r="K344" i="11" s="1"/>
  <c r="I348" i="11"/>
  <c r="K348" i="11" s="1"/>
  <c r="I356" i="11"/>
  <c r="K356" i="11" s="1"/>
  <c r="I360" i="11"/>
  <c r="K360" i="11" s="1"/>
  <c r="I364" i="11"/>
  <c r="K364" i="11" s="1"/>
  <c r="I376" i="11"/>
  <c r="K376" i="11" s="1"/>
  <c r="I380" i="11"/>
  <c r="K380" i="11" s="1"/>
  <c r="I392" i="11"/>
  <c r="K392" i="11" s="1"/>
  <c r="I396" i="11"/>
  <c r="K396" i="11" s="1"/>
  <c r="I402" i="11"/>
  <c r="K402" i="11" s="1"/>
  <c r="I406" i="11"/>
  <c r="K406" i="11" s="1"/>
  <c r="I410" i="11"/>
  <c r="K410" i="11" s="1"/>
  <c r="I414" i="11"/>
  <c r="K414" i="11" s="1"/>
  <c r="I418" i="11"/>
  <c r="K418" i="11" s="1"/>
  <c r="I422" i="11"/>
  <c r="K422" i="11" s="1"/>
  <c r="I426" i="11"/>
  <c r="K426" i="11" s="1"/>
  <c r="I430" i="11"/>
  <c r="K430" i="11" s="1"/>
  <c r="I434" i="11"/>
  <c r="K434" i="11" s="1"/>
  <c r="I438" i="11"/>
  <c r="K438" i="11" s="1"/>
  <c r="I442" i="11"/>
  <c r="K442" i="11" s="1"/>
  <c r="I446" i="11"/>
  <c r="K446" i="11" s="1"/>
  <c r="I450" i="11"/>
  <c r="K450" i="11" s="1"/>
  <c r="I454" i="11"/>
  <c r="K454" i="11" s="1"/>
  <c r="I458" i="11"/>
  <c r="K458" i="11" s="1"/>
  <c r="I462" i="11"/>
  <c r="K462" i="11" s="1"/>
  <c r="I466" i="11"/>
  <c r="K466" i="11" s="1"/>
  <c r="I470" i="11"/>
  <c r="K470" i="11" s="1"/>
  <c r="I474" i="11"/>
  <c r="K474" i="11" s="1"/>
  <c r="I478" i="11"/>
  <c r="K478" i="11" s="1"/>
  <c r="I482" i="11"/>
  <c r="K482" i="11" s="1"/>
  <c r="I486" i="11"/>
  <c r="K486" i="11" s="1"/>
  <c r="I490" i="11"/>
  <c r="K490" i="11" s="1"/>
  <c r="I494" i="11"/>
  <c r="K494" i="11" s="1"/>
  <c r="I498" i="11"/>
  <c r="K498" i="11" s="1"/>
  <c r="I502" i="11"/>
  <c r="K502" i="11" s="1"/>
  <c r="I506" i="11"/>
  <c r="K506" i="11" s="1"/>
  <c r="I510" i="11"/>
  <c r="K510" i="11" s="1"/>
  <c r="I514" i="11"/>
  <c r="K514" i="11" s="1"/>
  <c r="I518" i="11"/>
  <c r="K518" i="11" s="1"/>
  <c r="I522" i="11"/>
  <c r="K522" i="11" s="1"/>
  <c r="I526" i="11"/>
  <c r="K526" i="11" s="1"/>
  <c r="I530" i="11"/>
  <c r="K530" i="11" s="1"/>
  <c r="I534" i="11"/>
  <c r="K534" i="11" s="1"/>
  <c r="I538" i="11"/>
  <c r="K538" i="11" s="1"/>
  <c r="I542" i="11"/>
  <c r="K542" i="11" s="1"/>
  <c r="I546" i="11"/>
  <c r="K546" i="11" s="1"/>
  <c r="I550" i="11"/>
  <c r="K550" i="11" s="1"/>
  <c r="I554" i="11"/>
  <c r="K554" i="11" s="1"/>
  <c r="I558" i="11"/>
  <c r="K558" i="11" s="1"/>
  <c r="I562" i="11"/>
  <c r="K562" i="11" s="1"/>
  <c r="I566" i="11"/>
  <c r="K566" i="11" s="1"/>
  <c r="I570" i="11"/>
  <c r="K570" i="11" s="1"/>
  <c r="I574" i="11"/>
  <c r="K574" i="11" s="1"/>
  <c r="I578" i="11"/>
  <c r="K578" i="11" s="1"/>
  <c r="I582" i="11"/>
  <c r="K582" i="11" s="1"/>
  <c r="I586" i="11"/>
  <c r="K586" i="11" s="1"/>
  <c r="I590" i="11"/>
  <c r="K590" i="11" s="1"/>
  <c r="I594" i="11"/>
  <c r="K594" i="11" s="1"/>
  <c r="I598" i="11"/>
  <c r="K598" i="11" s="1"/>
  <c r="I602" i="11"/>
  <c r="K602" i="11" s="1"/>
  <c r="I606" i="11"/>
  <c r="K606" i="11" s="1"/>
  <c r="I610" i="11"/>
  <c r="K610" i="11" s="1"/>
  <c r="I614" i="11"/>
  <c r="K614" i="11" s="1"/>
  <c r="I618" i="11"/>
  <c r="K618" i="11" s="1"/>
  <c r="I622" i="11"/>
  <c r="K622" i="11" s="1"/>
  <c r="I626" i="11"/>
  <c r="K626" i="11" s="1"/>
  <c r="I630" i="11"/>
  <c r="K630" i="11" s="1"/>
  <c r="I634" i="11"/>
  <c r="K634" i="11" s="1"/>
  <c r="I638" i="11"/>
  <c r="K638" i="11" s="1"/>
  <c r="I642" i="11"/>
  <c r="K642" i="11" s="1"/>
  <c r="I646" i="11"/>
  <c r="K646" i="11" s="1"/>
  <c r="I650" i="11"/>
  <c r="K650" i="11" s="1"/>
  <c r="I684" i="11"/>
  <c r="K684" i="11" s="1"/>
  <c r="I706" i="11"/>
  <c r="K706" i="11" s="1"/>
  <c r="I716" i="11"/>
  <c r="K716" i="11" s="1"/>
  <c r="I738" i="11"/>
  <c r="K738" i="11" s="1"/>
  <c r="I801" i="11"/>
  <c r="K801" i="11" s="1"/>
  <c r="B103" i="12"/>
  <c r="B57" i="12"/>
  <c r="B77" i="12" s="1"/>
  <c r="I656" i="11"/>
  <c r="K656" i="11" s="1"/>
  <c r="I703" i="11"/>
  <c r="K703" i="11" s="1"/>
  <c r="I699" i="11"/>
  <c r="K699" i="11" s="1"/>
  <c r="I695" i="11"/>
  <c r="K695" i="11" s="1"/>
  <c r="I691" i="11"/>
  <c r="K691" i="11" s="1"/>
  <c r="I694" i="11"/>
  <c r="K694" i="11" s="1"/>
  <c r="I704" i="11"/>
  <c r="K704" i="11" s="1"/>
  <c r="I712" i="11"/>
  <c r="K712" i="11" s="1"/>
  <c r="I736" i="11"/>
  <c r="K736" i="11" s="1"/>
  <c r="K753" i="11"/>
  <c r="I930" i="11"/>
  <c r="K930" i="11" s="1"/>
  <c r="I455" i="11"/>
  <c r="K455" i="11" s="1"/>
  <c r="I459" i="11"/>
  <c r="K459" i="11" s="1"/>
  <c r="I463" i="11"/>
  <c r="K463" i="11" s="1"/>
  <c r="I471" i="11"/>
  <c r="K471" i="11" s="1"/>
  <c r="I475" i="11"/>
  <c r="K475" i="11" s="1"/>
  <c r="I479" i="11"/>
  <c r="K479" i="11" s="1"/>
  <c r="I487" i="11"/>
  <c r="K487" i="11" s="1"/>
  <c r="I491" i="11"/>
  <c r="K491" i="11" s="1"/>
  <c r="I495" i="11"/>
  <c r="K495" i="11" s="1"/>
  <c r="I499" i="11"/>
  <c r="K499" i="11" s="1"/>
  <c r="I503" i="11"/>
  <c r="K503" i="11" s="1"/>
  <c r="I507" i="11"/>
  <c r="K507" i="11" s="1"/>
  <c r="I511" i="11"/>
  <c r="K511" i="11" s="1"/>
  <c r="I515" i="11"/>
  <c r="K515" i="11" s="1"/>
  <c r="I519" i="11"/>
  <c r="K519" i="11" s="1"/>
  <c r="I523" i="11"/>
  <c r="K523" i="11" s="1"/>
  <c r="I527" i="11"/>
  <c r="K527" i="11" s="1"/>
  <c r="I531" i="11"/>
  <c r="K531" i="11" s="1"/>
  <c r="I535" i="11"/>
  <c r="K535" i="11" s="1"/>
  <c r="I539" i="11"/>
  <c r="K539" i="11" s="1"/>
  <c r="I543" i="11"/>
  <c r="K543" i="11" s="1"/>
  <c r="I547" i="11"/>
  <c r="K547" i="11" s="1"/>
  <c r="I551" i="11"/>
  <c r="K551" i="11" s="1"/>
  <c r="I555" i="11"/>
  <c r="K555" i="11" s="1"/>
  <c r="I559" i="11"/>
  <c r="K559" i="11" s="1"/>
  <c r="I563" i="11"/>
  <c r="K563" i="11" s="1"/>
  <c r="I567" i="11"/>
  <c r="K567" i="11" s="1"/>
  <c r="I571" i="11"/>
  <c r="K571" i="11" s="1"/>
  <c r="I575" i="11"/>
  <c r="K575" i="11" s="1"/>
  <c r="I579" i="11"/>
  <c r="K579" i="11" s="1"/>
  <c r="I583" i="11"/>
  <c r="K583" i="11" s="1"/>
  <c r="I587" i="11"/>
  <c r="K587" i="11" s="1"/>
  <c r="I591" i="11"/>
  <c r="K591" i="11" s="1"/>
  <c r="I595" i="11"/>
  <c r="K595" i="11" s="1"/>
  <c r="I599" i="11"/>
  <c r="K599" i="11" s="1"/>
  <c r="I603" i="11"/>
  <c r="K603" i="11" s="1"/>
  <c r="I607" i="11"/>
  <c r="K607" i="11" s="1"/>
  <c r="I611" i="11"/>
  <c r="K611" i="11" s="1"/>
  <c r="I615" i="11"/>
  <c r="K615" i="11" s="1"/>
  <c r="I619" i="11"/>
  <c r="K619" i="11" s="1"/>
  <c r="I623" i="11"/>
  <c r="K623" i="11" s="1"/>
  <c r="I627" i="11"/>
  <c r="K627" i="11" s="1"/>
  <c r="I631" i="11"/>
  <c r="K631" i="11" s="1"/>
  <c r="I635" i="11"/>
  <c r="K635" i="11" s="1"/>
  <c r="I639" i="11"/>
  <c r="K639" i="11" s="1"/>
  <c r="I643" i="11"/>
  <c r="K643" i="11" s="1"/>
  <c r="I647" i="11"/>
  <c r="K647" i="11" s="1"/>
  <c r="I651" i="11"/>
  <c r="K651" i="11" s="1"/>
  <c r="I682" i="11"/>
  <c r="K682" i="11" s="1"/>
  <c r="I705" i="11"/>
  <c r="K705" i="11" s="1"/>
  <c r="I692" i="11"/>
  <c r="K692" i="11" s="1"/>
  <c r="I770" i="11"/>
  <c r="K770" i="11" s="1"/>
  <c r="I815" i="11"/>
  <c r="K815" i="11" s="1"/>
  <c r="I831" i="11"/>
  <c r="K831" i="11" s="1"/>
  <c r="I847" i="11"/>
  <c r="K847" i="11" s="1"/>
  <c r="I863" i="11"/>
  <c r="K863" i="11" s="1"/>
  <c r="I879" i="11"/>
  <c r="K879" i="11" s="1"/>
  <c r="I902" i="11"/>
  <c r="K902" i="11" s="1"/>
  <c r="I658" i="11"/>
  <c r="K658" i="11" s="1"/>
  <c r="I659" i="11"/>
  <c r="K659" i="11" s="1"/>
  <c r="I660" i="11"/>
  <c r="K660" i="11" s="1"/>
  <c r="I680" i="11"/>
  <c r="K680" i="11" s="1"/>
  <c r="I702" i="11"/>
  <c r="K702" i="11" s="1"/>
  <c r="I735" i="11"/>
  <c r="K735" i="11" s="1"/>
  <c r="K785" i="11"/>
  <c r="K852" i="11"/>
  <c r="I875" i="11"/>
  <c r="K875" i="11" s="1"/>
  <c r="I891" i="11"/>
  <c r="K891" i="11" s="1"/>
  <c r="I504" i="11"/>
  <c r="K504" i="11" s="1"/>
  <c r="I508" i="11"/>
  <c r="K508" i="11" s="1"/>
  <c r="I520" i="11"/>
  <c r="K520" i="11" s="1"/>
  <c r="I524" i="11"/>
  <c r="K524" i="11" s="1"/>
  <c r="I536" i="11"/>
  <c r="K536" i="11" s="1"/>
  <c r="I540" i="11"/>
  <c r="K540" i="11" s="1"/>
  <c r="I552" i="11"/>
  <c r="K552" i="11" s="1"/>
  <c r="I556" i="11"/>
  <c r="K556" i="11" s="1"/>
  <c r="I568" i="11"/>
  <c r="K568" i="11" s="1"/>
  <c r="I572" i="11"/>
  <c r="K572" i="11" s="1"/>
  <c r="I584" i="11"/>
  <c r="K584" i="11" s="1"/>
  <c r="I588" i="11"/>
  <c r="K588" i="11" s="1"/>
  <c r="I600" i="11"/>
  <c r="K600" i="11" s="1"/>
  <c r="I604" i="11"/>
  <c r="K604" i="11" s="1"/>
  <c r="I616" i="11"/>
  <c r="K616" i="11" s="1"/>
  <c r="I620" i="11"/>
  <c r="K620" i="11" s="1"/>
  <c r="I632" i="11"/>
  <c r="K632" i="11" s="1"/>
  <c r="I636" i="11"/>
  <c r="K636" i="11" s="1"/>
  <c r="I648" i="11"/>
  <c r="K648" i="11" s="1"/>
  <c r="I663" i="11"/>
  <c r="K663" i="11" s="1"/>
  <c r="I664" i="11"/>
  <c r="K664" i="11" s="1"/>
  <c r="K672" i="11"/>
  <c r="I690" i="11"/>
  <c r="K690" i="11" s="1"/>
  <c r="I700" i="11"/>
  <c r="K700" i="11" s="1"/>
  <c r="I710" i="11"/>
  <c r="K710" i="11" s="1"/>
  <c r="I722" i="11"/>
  <c r="K722" i="11" s="1"/>
  <c r="I732" i="11"/>
  <c r="K732" i="11" s="1"/>
  <c r="I748" i="11"/>
  <c r="K748" i="11" s="1"/>
  <c r="I768" i="11"/>
  <c r="K768" i="11" s="1"/>
  <c r="I914" i="11"/>
  <c r="K914" i="11" s="1"/>
  <c r="I666" i="11"/>
  <c r="K666" i="11" s="1"/>
  <c r="I667" i="11"/>
  <c r="K667" i="11" s="1"/>
  <c r="I668" i="11"/>
  <c r="K668" i="11" s="1"/>
  <c r="I689" i="11"/>
  <c r="K689" i="11" s="1"/>
  <c r="I687" i="11"/>
  <c r="K687" i="11" s="1"/>
  <c r="I683" i="11"/>
  <c r="K683" i="11" s="1"/>
  <c r="I679" i="11"/>
  <c r="K679" i="11" s="1"/>
  <c r="I675" i="11"/>
  <c r="K675" i="11" s="1"/>
  <c r="I678" i="11"/>
  <c r="K678" i="11" s="1"/>
  <c r="I688" i="11"/>
  <c r="K688" i="11" s="1"/>
  <c r="K696" i="11"/>
  <c r="I719" i="11"/>
  <c r="K719" i="11" s="1"/>
  <c r="I715" i="11"/>
  <c r="K715" i="11" s="1"/>
  <c r="I711" i="11"/>
  <c r="K711" i="11" s="1"/>
  <c r="I707" i="11"/>
  <c r="K707" i="11" s="1"/>
  <c r="I718" i="11"/>
  <c r="K718" i="11" s="1"/>
  <c r="I714" i="11"/>
  <c r="K714" i="11" s="1"/>
  <c r="I720" i="11"/>
  <c r="K720" i="11" s="1"/>
  <c r="I737" i="11"/>
  <c r="K737" i="11" s="1"/>
  <c r="K728" i="11"/>
  <c r="K752" i="11"/>
  <c r="I754" i="11"/>
  <c r="K754" i="11" s="1"/>
  <c r="K792" i="11"/>
  <c r="K808" i="11"/>
  <c r="K824" i="11"/>
  <c r="K840" i="11"/>
  <c r="K856" i="11"/>
  <c r="K872" i="11"/>
  <c r="K888" i="11"/>
  <c r="I942" i="11"/>
  <c r="K942" i="11" s="1"/>
  <c r="I405" i="11"/>
  <c r="K405" i="11" s="1"/>
  <c r="I409" i="11"/>
  <c r="K409" i="11" s="1"/>
  <c r="I413" i="11"/>
  <c r="K413" i="11" s="1"/>
  <c r="I421" i="11"/>
  <c r="K421" i="11" s="1"/>
  <c r="I425" i="11"/>
  <c r="K425" i="11" s="1"/>
  <c r="I429" i="11"/>
  <c r="K429" i="11" s="1"/>
  <c r="I437" i="11"/>
  <c r="K437" i="11" s="1"/>
  <c r="I441" i="11"/>
  <c r="K441" i="11" s="1"/>
  <c r="I445" i="11"/>
  <c r="K445" i="11" s="1"/>
  <c r="I453" i="11"/>
  <c r="K453" i="11" s="1"/>
  <c r="I457" i="11"/>
  <c r="K457" i="11" s="1"/>
  <c r="I461" i="11"/>
  <c r="K461" i="11" s="1"/>
  <c r="I469" i="11"/>
  <c r="K469" i="11" s="1"/>
  <c r="I473" i="11"/>
  <c r="K473" i="11" s="1"/>
  <c r="I477" i="11"/>
  <c r="K477" i="11" s="1"/>
  <c r="I485" i="11"/>
  <c r="K485" i="11" s="1"/>
  <c r="I489" i="11"/>
  <c r="K489" i="11" s="1"/>
  <c r="I493" i="11"/>
  <c r="K493" i="11" s="1"/>
  <c r="I501" i="11"/>
  <c r="K501" i="11" s="1"/>
  <c r="I505" i="11"/>
  <c r="K505" i="11" s="1"/>
  <c r="I509" i="11"/>
  <c r="K509" i="11" s="1"/>
  <c r="I517" i="11"/>
  <c r="K517" i="11" s="1"/>
  <c r="I521" i="11"/>
  <c r="K521" i="11" s="1"/>
  <c r="I525" i="11"/>
  <c r="K525" i="11" s="1"/>
  <c r="I533" i="11"/>
  <c r="K533" i="11" s="1"/>
  <c r="I537" i="11"/>
  <c r="K537" i="11" s="1"/>
  <c r="I541" i="11"/>
  <c r="K541" i="11" s="1"/>
  <c r="I549" i="11"/>
  <c r="K549" i="11" s="1"/>
  <c r="I553" i="11"/>
  <c r="K553" i="11" s="1"/>
  <c r="I557" i="11"/>
  <c r="K557" i="11" s="1"/>
  <c r="I565" i="11"/>
  <c r="K565" i="11" s="1"/>
  <c r="I569" i="11"/>
  <c r="K569" i="11" s="1"/>
  <c r="I573" i="11"/>
  <c r="K573" i="11" s="1"/>
  <c r="I581" i="11"/>
  <c r="K581" i="11" s="1"/>
  <c r="I585" i="11"/>
  <c r="K585" i="11" s="1"/>
  <c r="I589" i="11"/>
  <c r="K589" i="11" s="1"/>
  <c r="I597" i="11"/>
  <c r="K597" i="11" s="1"/>
  <c r="I601" i="11"/>
  <c r="K601" i="11" s="1"/>
  <c r="I605" i="11"/>
  <c r="K605" i="11" s="1"/>
  <c r="I613" i="11"/>
  <c r="K613" i="11" s="1"/>
  <c r="I617" i="11"/>
  <c r="K617" i="11" s="1"/>
  <c r="I621" i="11"/>
  <c r="K621" i="11" s="1"/>
  <c r="I629" i="11"/>
  <c r="K629" i="11" s="1"/>
  <c r="I633" i="11"/>
  <c r="K633" i="11" s="1"/>
  <c r="I637" i="11"/>
  <c r="K637" i="11" s="1"/>
  <c r="I657" i="11"/>
  <c r="K657" i="11" s="1"/>
  <c r="I653" i="11"/>
  <c r="K653" i="11" s="1"/>
  <c r="I645" i="11"/>
  <c r="K645" i="11" s="1"/>
  <c r="I649" i="11"/>
  <c r="K649" i="11" s="1"/>
  <c r="I670" i="11"/>
  <c r="K670" i="11" s="1"/>
  <c r="I671" i="11"/>
  <c r="K671" i="11" s="1"/>
  <c r="I676" i="11"/>
  <c r="K676" i="11" s="1"/>
  <c r="I698" i="11"/>
  <c r="K698" i="11" s="1"/>
  <c r="I721" i="11"/>
  <c r="K721" i="11" s="1"/>
  <c r="I708" i="11"/>
  <c r="K708" i="11" s="1"/>
  <c r="I740" i="11"/>
  <c r="K740" i="11" s="1"/>
  <c r="I769" i="11"/>
  <c r="K769" i="11" s="1"/>
  <c r="I760" i="11"/>
  <c r="K760" i="11" s="1"/>
  <c r="K772" i="11"/>
  <c r="I780" i="11"/>
  <c r="K780" i="11" s="1"/>
  <c r="I799" i="11"/>
  <c r="K799" i="11" s="1"/>
  <c r="I811" i="11"/>
  <c r="K811" i="11" s="1"/>
  <c r="I827" i="11"/>
  <c r="K827" i="11" s="1"/>
  <c r="I843" i="11"/>
  <c r="K843" i="11" s="1"/>
  <c r="I859" i="11"/>
  <c r="K859" i="11" s="1"/>
  <c r="I886" i="11"/>
  <c r="K886" i="11" s="1"/>
  <c r="C96" i="12"/>
  <c r="C83" i="12"/>
  <c r="C62" i="12"/>
  <c r="C42" i="12"/>
  <c r="C84" i="12" s="1"/>
  <c r="K96" i="12"/>
  <c r="K83" i="12"/>
  <c r="K62" i="12"/>
  <c r="K42" i="12"/>
  <c r="K84" i="12" s="1"/>
  <c r="I661" i="11"/>
  <c r="K661" i="11" s="1"/>
  <c r="I665" i="11"/>
  <c r="K665" i="11" s="1"/>
  <c r="I669" i="11"/>
  <c r="K669" i="11" s="1"/>
  <c r="I677" i="11"/>
  <c r="K677" i="11" s="1"/>
  <c r="I681" i="11"/>
  <c r="K681" i="11" s="1"/>
  <c r="I685" i="11"/>
  <c r="K685" i="11" s="1"/>
  <c r="I693" i="11"/>
  <c r="K693" i="11" s="1"/>
  <c r="I697" i="11"/>
  <c r="K697" i="11" s="1"/>
  <c r="I701" i="11"/>
  <c r="K701" i="11" s="1"/>
  <c r="I709" i="11"/>
  <c r="K709" i="11" s="1"/>
  <c r="I713" i="11"/>
  <c r="K713" i="11" s="1"/>
  <c r="I717" i="11"/>
  <c r="K717" i="11" s="1"/>
  <c r="I725" i="11"/>
  <c r="K725" i="11" s="1"/>
  <c r="I729" i="11"/>
  <c r="K729" i="11" s="1"/>
  <c r="I733" i="11"/>
  <c r="K733" i="11" s="1"/>
  <c r="I741" i="11"/>
  <c r="K741" i="11" s="1"/>
  <c r="I745" i="11"/>
  <c r="K745" i="11" s="1"/>
  <c r="I749" i="11"/>
  <c r="K749" i="11" s="1"/>
  <c r="I757" i="11"/>
  <c r="K757" i="11" s="1"/>
  <c r="I761" i="11"/>
  <c r="K761" i="11" s="1"/>
  <c r="I765" i="11"/>
  <c r="K765" i="11" s="1"/>
  <c r="I773" i="11"/>
  <c r="K773" i="11" s="1"/>
  <c r="I777" i="11"/>
  <c r="K777" i="11" s="1"/>
  <c r="I781" i="11"/>
  <c r="K781" i="11" s="1"/>
  <c r="I789" i="11"/>
  <c r="K789" i="11" s="1"/>
  <c r="I793" i="11"/>
  <c r="K793" i="11" s="1"/>
  <c r="I797" i="11"/>
  <c r="K797" i="11" s="1"/>
  <c r="I805" i="11"/>
  <c r="K805" i="11" s="1"/>
  <c r="I809" i="11"/>
  <c r="K809" i="11" s="1"/>
  <c r="I813" i="11"/>
  <c r="K813" i="11" s="1"/>
  <c r="I817" i="11"/>
  <c r="K817" i="11" s="1"/>
  <c r="I821" i="11"/>
  <c r="K821" i="11" s="1"/>
  <c r="I825" i="11"/>
  <c r="K825" i="11" s="1"/>
  <c r="I829" i="11"/>
  <c r="K829" i="11" s="1"/>
  <c r="I833" i="11"/>
  <c r="K833" i="11" s="1"/>
  <c r="I837" i="11"/>
  <c r="K837" i="11" s="1"/>
  <c r="I841" i="11"/>
  <c r="K841" i="11" s="1"/>
  <c r="I845" i="11"/>
  <c r="K845" i="11" s="1"/>
  <c r="I849" i="11"/>
  <c r="K849" i="11" s="1"/>
  <c r="I853" i="11"/>
  <c r="K853" i="11" s="1"/>
  <c r="I857" i="11"/>
  <c r="K857" i="11" s="1"/>
  <c r="I861" i="11"/>
  <c r="K861" i="11" s="1"/>
  <c r="I865" i="11"/>
  <c r="K865" i="11" s="1"/>
  <c r="I869" i="11"/>
  <c r="K869" i="11" s="1"/>
  <c r="I873" i="11"/>
  <c r="K873" i="11" s="1"/>
  <c r="I877" i="11"/>
  <c r="K877" i="11" s="1"/>
  <c r="I881" i="11"/>
  <c r="K881" i="11" s="1"/>
  <c r="I896" i="11"/>
  <c r="K896" i="11" s="1"/>
  <c r="I885" i="11"/>
  <c r="K885" i="11" s="1"/>
  <c r="I889" i="11"/>
  <c r="K889" i="11" s="1"/>
  <c r="I893" i="11"/>
  <c r="K893" i="11" s="1"/>
  <c r="I906" i="11"/>
  <c r="K906" i="11" s="1"/>
  <c r="I915" i="11"/>
  <c r="K915" i="11" s="1"/>
  <c r="I922" i="11"/>
  <c r="K922" i="11" s="1"/>
  <c r="I931" i="11"/>
  <c r="K931" i="11" s="1"/>
  <c r="I938" i="11"/>
  <c r="K938" i="11" s="1"/>
  <c r="I960" i="11"/>
  <c r="K960" i="11" s="1"/>
  <c r="I726" i="11"/>
  <c r="K726" i="11" s="1"/>
  <c r="I730" i="11"/>
  <c r="K730" i="11" s="1"/>
  <c r="I734" i="11"/>
  <c r="K734" i="11" s="1"/>
  <c r="I742" i="11"/>
  <c r="K742" i="11" s="1"/>
  <c r="I746" i="11"/>
  <c r="K746" i="11" s="1"/>
  <c r="I750" i="11"/>
  <c r="K750" i="11" s="1"/>
  <c r="I758" i="11"/>
  <c r="K758" i="11" s="1"/>
  <c r="I762" i="11"/>
  <c r="K762" i="11" s="1"/>
  <c r="I766" i="11"/>
  <c r="K766" i="11" s="1"/>
  <c r="I774" i="11"/>
  <c r="K774" i="11" s="1"/>
  <c r="I778" i="11"/>
  <c r="K778" i="11" s="1"/>
  <c r="I782" i="11"/>
  <c r="K782" i="11" s="1"/>
  <c r="I790" i="11"/>
  <c r="K790" i="11" s="1"/>
  <c r="I794" i="11"/>
  <c r="K794" i="11" s="1"/>
  <c r="I798" i="11"/>
  <c r="K798" i="11" s="1"/>
  <c r="I806" i="11"/>
  <c r="K806" i="11" s="1"/>
  <c r="I810" i="11"/>
  <c r="K810" i="11" s="1"/>
  <c r="I814" i="11"/>
  <c r="K814" i="11" s="1"/>
  <c r="I822" i="11"/>
  <c r="K822" i="11" s="1"/>
  <c r="I826" i="11"/>
  <c r="K826" i="11" s="1"/>
  <c r="I830" i="11"/>
  <c r="K830" i="11" s="1"/>
  <c r="I838" i="11"/>
  <c r="K838" i="11" s="1"/>
  <c r="I842" i="11"/>
  <c r="K842" i="11" s="1"/>
  <c r="I846" i="11"/>
  <c r="K846" i="11" s="1"/>
  <c r="I854" i="11"/>
  <c r="K854" i="11" s="1"/>
  <c r="I858" i="11"/>
  <c r="K858" i="11" s="1"/>
  <c r="I862" i="11"/>
  <c r="K862" i="11" s="1"/>
  <c r="I866" i="11"/>
  <c r="K866" i="11" s="1"/>
  <c r="I870" i="11"/>
  <c r="K870" i="11" s="1"/>
  <c r="I874" i="11"/>
  <c r="K874" i="11" s="1"/>
  <c r="I878" i="11"/>
  <c r="K878" i="11" s="1"/>
  <c r="I882" i="11"/>
  <c r="K882" i="11" s="1"/>
  <c r="I890" i="11"/>
  <c r="K890" i="11" s="1"/>
  <c r="I894" i="11"/>
  <c r="K894" i="11" s="1"/>
  <c r="I928" i="11"/>
  <c r="K928" i="11" s="1"/>
  <c r="I918" i="11"/>
  <c r="K918" i="11" s="1"/>
  <c r="I944" i="11"/>
  <c r="K944" i="11" s="1"/>
  <c r="I934" i="11"/>
  <c r="K934" i="11" s="1"/>
  <c r="F96" i="12"/>
  <c r="F83" i="12"/>
  <c r="F62" i="12"/>
  <c r="F42" i="12"/>
  <c r="F84" i="12" s="1"/>
  <c r="N96" i="12"/>
  <c r="N83" i="12"/>
  <c r="N62" i="12"/>
  <c r="N42" i="12"/>
  <c r="N84" i="12" s="1"/>
  <c r="I895" i="11"/>
  <c r="K895" i="11" s="1"/>
  <c r="I723" i="11"/>
  <c r="K723" i="11" s="1"/>
  <c r="I727" i="11"/>
  <c r="K727" i="11" s="1"/>
  <c r="I731" i="11"/>
  <c r="K731" i="11" s="1"/>
  <c r="I739" i="11"/>
  <c r="K739" i="11" s="1"/>
  <c r="I743" i="11"/>
  <c r="K743" i="11" s="1"/>
  <c r="I747" i="11"/>
  <c r="K747" i="11" s="1"/>
  <c r="I755" i="11"/>
  <c r="K755" i="11" s="1"/>
  <c r="I759" i="11"/>
  <c r="K759" i="11" s="1"/>
  <c r="I763" i="11"/>
  <c r="K763" i="11" s="1"/>
  <c r="I771" i="11"/>
  <c r="K771" i="11" s="1"/>
  <c r="I775" i="11"/>
  <c r="K775" i="11" s="1"/>
  <c r="I779" i="11"/>
  <c r="K779" i="11" s="1"/>
  <c r="I787" i="11"/>
  <c r="K787" i="11" s="1"/>
  <c r="I791" i="11"/>
  <c r="K791" i="11" s="1"/>
  <c r="I795" i="11"/>
  <c r="K795" i="11" s="1"/>
  <c r="I803" i="11"/>
  <c r="K803" i="11" s="1"/>
  <c r="I807" i="11"/>
  <c r="K807" i="11" s="1"/>
  <c r="I819" i="11"/>
  <c r="K819" i="11" s="1"/>
  <c r="I823" i="11"/>
  <c r="K823" i="11" s="1"/>
  <c r="I835" i="11"/>
  <c r="K835" i="11" s="1"/>
  <c r="I839" i="11"/>
  <c r="K839" i="11" s="1"/>
  <c r="I851" i="11"/>
  <c r="K851" i="11" s="1"/>
  <c r="I855" i="11"/>
  <c r="K855" i="11" s="1"/>
  <c r="I871" i="11"/>
  <c r="K871" i="11" s="1"/>
  <c r="I887" i="11"/>
  <c r="K887" i="11" s="1"/>
  <c r="I912" i="11"/>
  <c r="K912" i="11" s="1"/>
  <c r="I908" i="11"/>
  <c r="K908" i="11" s="1"/>
  <c r="I904" i="11"/>
  <c r="K904" i="11" s="1"/>
  <c r="I900" i="11"/>
  <c r="K900" i="11" s="1"/>
  <c r="I911" i="11"/>
  <c r="K911" i="11" s="1"/>
  <c r="I907" i="11"/>
  <c r="K907" i="11" s="1"/>
  <c r="I903" i="11"/>
  <c r="K903" i="11" s="1"/>
  <c r="I899" i="11"/>
  <c r="K899" i="11" s="1"/>
  <c r="I913" i="11"/>
  <c r="K913" i="11" s="1"/>
  <c r="I909" i="11"/>
  <c r="K909" i="11" s="1"/>
  <c r="I905" i="11"/>
  <c r="K905" i="11" s="1"/>
  <c r="I901" i="11"/>
  <c r="K901" i="11" s="1"/>
  <c r="B45" i="12"/>
  <c r="B65" i="12" s="1"/>
  <c r="B86" i="12" s="1"/>
  <c r="B99" i="12"/>
  <c r="B53" i="12"/>
  <c r="B73" i="12" s="1"/>
  <c r="I917" i="11"/>
  <c r="K917" i="11" s="1"/>
  <c r="I921" i="11"/>
  <c r="K921" i="11" s="1"/>
  <c r="I925" i="11"/>
  <c r="K925" i="11" s="1"/>
  <c r="I929" i="11"/>
  <c r="K929" i="11" s="1"/>
  <c r="I933" i="11"/>
  <c r="K933" i="11" s="1"/>
  <c r="I937" i="11"/>
  <c r="K937" i="11" s="1"/>
  <c r="I941" i="11"/>
  <c r="K941" i="11" s="1"/>
  <c r="I945" i="11"/>
  <c r="K945" i="11" s="1"/>
  <c r="I949" i="11"/>
  <c r="K949" i="11" s="1"/>
  <c r="I953" i="11"/>
  <c r="K953" i="11" s="1"/>
  <c r="I957" i="11"/>
  <c r="K957" i="11" s="1"/>
  <c r="I961" i="11"/>
  <c r="K961" i="11" s="1"/>
  <c r="D96" i="12"/>
  <c r="D83" i="12"/>
  <c r="L83" i="12"/>
  <c r="L96" i="12"/>
  <c r="E96" i="12"/>
  <c r="E83" i="12"/>
  <c r="M96" i="12"/>
  <c r="M83" i="12"/>
  <c r="B102" i="12"/>
  <c r="B56" i="12"/>
  <c r="B76" i="12" s="1"/>
  <c r="D42" i="12"/>
  <c r="D84" i="12" s="1"/>
  <c r="L42" i="12"/>
  <c r="L84" i="12" s="1"/>
  <c r="J96" i="12"/>
  <c r="G96" i="12"/>
  <c r="G83" i="12"/>
  <c r="G62" i="12"/>
  <c r="O96" i="12"/>
  <c r="O83" i="12"/>
  <c r="O62" i="12"/>
  <c r="E62" i="12"/>
  <c r="I919" i="11"/>
  <c r="K919" i="11" s="1"/>
  <c r="I923" i="11"/>
  <c r="K923" i="11" s="1"/>
  <c r="I927" i="11"/>
  <c r="K927" i="11" s="1"/>
  <c r="I935" i="11"/>
  <c r="K935" i="11" s="1"/>
  <c r="I939" i="11"/>
  <c r="K939" i="11" s="1"/>
  <c r="I943" i="11"/>
  <c r="K943" i="11" s="1"/>
  <c r="I947" i="11"/>
  <c r="K947" i="11" s="1"/>
  <c r="I951" i="11"/>
  <c r="K951" i="11" s="1"/>
  <c r="I955" i="11"/>
  <c r="K955" i="11" s="1"/>
  <c r="I959" i="11"/>
  <c r="K959" i="11" s="1"/>
  <c r="H83" i="12"/>
  <c r="H96" i="12"/>
  <c r="H62" i="12"/>
  <c r="P96" i="12"/>
  <c r="P83" i="12"/>
  <c r="P62" i="12"/>
  <c r="G42" i="12"/>
  <c r="G84" i="12" s="1"/>
  <c r="O42" i="12"/>
  <c r="O84" i="12" s="1"/>
  <c r="B43" i="12"/>
  <c r="B63" i="12" s="1"/>
  <c r="B84" i="12" s="1"/>
  <c r="J62" i="12"/>
  <c r="I96" i="12"/>
  <c r="I83" i="12"/>
  <c r="I62" i="12"/>
  <c r="Q96" i="12"/>
  <c r="Q62" i="12"/>
  <c r="Q83" i="12"/>
  <c r="B104" i="12"/>
  <c r="B58" i="12"/>
  <c r="B78" i="12" s="1"/>
  <c r="H42" i="12"/>
  <c r="H84" i="12" s="1"/>
  <c r="P42" i="12"/>
  <c r="P84" i="12" s="1"/>
  <c r="B54" i="12"/>
  <c r="B74" i="12" s="1"/>
  <c r="L62" i="12"/>
  <c r="I916" i="11"/>
  <c r="K916" i="11" s="1"/>
  <c r="I920" i="11"/>
  <c r="K920" i="11" s="1"/>
  <c r="I924" i="11"/>
  <c r="K924" i="11" s="1"/>
  <c r="I932" i="11"/>
  <c r="K932" i="11" s="1"/>
  <c r="I936" i="11"/>
  <c r="K936" i="11" s="1"/>
  <c r="I940" i="11"/>
  <c r="K940" i="11" s="1"/>
  <c r="I948" i="11"/>
  <c r="K948" i="11" s="1"/>
  <c r="I952" i="11"/>
  <c r="K952" i="11" s="1"/>
  <c r="I956" i="11"/>
  <c r="K956" i="11" s="1"/>
  <c r="I42" i="12"/>
  <c r="I84" i="12" s="1"/>
  <c r="Q42" i="12"/>
  <c r="Q84" i="12" s="1"/>
  <c r="B52" i="12"/>
  <c r="B72" i="12" s="1"/>
  <c r="M62" i="12"/>
  <c r="O2" i="13"/>
  <c r="L3" i="13"/>
  <c r="L11" i="13"/>
  <c r="L7" i="13"/>
  <c r="I3" i="13"/>
  <c r="K3" i="13" s="1"/>
  <c r="I4" i="13"/>
  <c r="K4" i="13" s="1"/>
  <c r="I8" i="13"/>
  <c r="K8" i="13" s="1"/>
  <c r="I9" i="13"/>
  <c r="K9" i="13" s="1"/>
  <c r="L15" i="13"/>
  <c r="I36" i="13"/>
  <c r="K36" i="13" s="1"/>
  <c r="I37" i="13"/>
  <c r="K37" i="13" s="1"/>
  <c r="I35" i="13"/>
  <c r="K35" i="13" s="1"/>
  <c r="I34" i="13"/>
  <c r="K34" i="13" s="1"/>
  <c r="M34" i="13" s="1"/>
  <c r="I16" i="13"/>
  <c r="K16" i="13" s="1"/>
  <c r="L27" i="13"/>
  <c r="L51" i="13"/>
  <c r="L39" i="13"/>
  <c r="L56" i="13"/>
  <c r="I14" i="13"/>
  <c r="K14" i="13" s="1"/>
  <c r="M14" i="13" s="1"/>
  <c r="O14" i="13" s="1"/>
  <c r="L19" i="13"/>
  <c r="L23" i="13"/>
  <c r="L43" i="13"/>
  <c r="L71" i="13"/>
  <c r="I10" i="13"/>
  <c r="K10" i="13" s="1"/>
  <c r="M10" i="13" s="1"/>
  <c r="O10" i="13" s="1"/>
  <c r="I24" i="13"/>
  <c r="K24" i="13" s="1"/>
  <c r="I25" i="13"/>
  <c r="K25" i="13" s="1"/>
  <c r="I22" i="13"/>
  <c r="K22" i="13" s="1"/>
  <c r="M22" i="13" s="1"/>
  <c r="L61" i="13"/>
  <c r="L76" i="13"/>
  <c r="I106" i="13"/>
  <c r="K106" i="13" s="1"/>
  <c r="I109" i="13"/>
  <c r="K109" i="13" s="1"/>
  <c r="I105" i="13"/>
  <c r="K105" i="13" s="1"/>
  <c r="M105" i="13" s="1"/>
  <c r="O105" i="13" s="1"/>
  <c r="L35" i="13"/>
  <c r="L81" i="13"/>
  <c r="I48" i="13"/>
  <c r="K48" i="13" s="1"/>
  <c r="I49" i="13"/>
  <c r="K49" i="13" s="1"/>
  <c r="I46" i="13"/>
  <c r="K46" i="13" s="1"/>
  <c r="M46" i="13" s="1"/>
  <c r="I47" i="13"/>
  <c r="K47" i="13" s="1"/>
  <c r="I60" i="13"/>
  <c r="K60" i="13" s="1"/>
  <c r="M60" i="13" s="1"/>
  <c r="I72" i="13"/>
  <c r="K72" i="13" s="1"/>
  <c r="I71" i="13"/>
  <c r="K71" i="13" s="1"/>
  <c r="I94" i="13"/>
  <c r="K94" i="13" s="1"/>
  <c r="I120" i="13"/>
  <c r="K120" i="13" s="1"/>
  <c r="M120" i="13" s="1"/>
  <c r="I122" i="13"/>
  <c r="K122" i="13" s="1"/>
  <c r="I121" i="13"/>
  <c r="K121" i="13" s="1"/>
  <c r="L146" i="13"/>
  <c r="I7" i="13"/>
  <c r="K7" i="13" s="1"/>
  <c r="I11" i="13"/>
  <c r="K11" i="13" s="1"/>
  <c r="I15" i="13"/>
  <c r="K15" i="13" s="1"/>
  <c r="I21" i="13"/>
  <c r="K21" i="13" s="1"/>
  <c r="I19" i="13"/>
  <c r="K19" i="13" s="1"/>
  <c r="I73" i="13"/>
  <c r="K73" i="13" s="1"/>
  <c r="I76" i="13"/>
  <c r="K76" i="13" s="1"/>
  <c r="I79" i="13"/>
  <c r="K79" i="13" s="1"/>
  <c r="I75" i="13"/>
  <c r="K75" i="13" s="1"/>
  <c r="M75" i="13" s="1"/>
  <c r="I89" i="13"/>
  <c r="K89" i="13" s="1"/>
  <c r="I28" i="13"/>
  <c r="K28" i="13" s="1"/>
  <c r="I29" i="13"/>
  <c r="K29" i="13" s="1"/>
  <c r="I32" i="13"/>
  <c r="K32" i="13" s="1"/>
  <c r="I33" i="13"/>
  <c r="K33" i="13" s="1"/>
  <c r="I30" i="13"/>
  <c r="K30" i="13" s="1"/>
  <c r="M30" i="13" s="1"/>
  <c r="L47" i="13"/>
  <c r="I54" i="13"/>
  <c r="K54" i="13" s="1"/>
  <c r="I78" i="13"/>
  <c r="K78" i="13" s="1"/>
  <c r="I86" i="13"/>
  <c r="K86" i="13" s="1"/>
  <c r="L101" i="13"/>
  <c r="L121" i="13"/>
  <c r="L197" i="13"/>
  <c r="I18" i="13"/>
  <c r="K18" i="13" s="1"/>
  <c r="M18" i="13" s="1"/>
  <c r="I40" i="13"/>
  <c r="K40" i="13" s="1"/>
  <c r="I41" i="13"/>
  <c r="K41" i="13" s="1"/>
  <c r="I38" i="13"/>
  <c r="K38" i="13" s="1"/>
  <c r="M38" i="13" s="1"/>
  <c r="I44" i="13"/>
  <c r="K44" i="13" s="1"/>
  <c r="I45" i="13"/>
  <c r="K45" i="13" s="1"/>
  <c r="I43" i="13"/>
  <c r="K43" i="13" s="1"/>
  <c r="I88" i="13"/>
  <c r="K88" i="13" s="1"/>
  <c r="I93" i="13"/>
  <c r="K93" i="13" s="1"/>
  <c r="I26" i="13"/>
  <c r="K26" i="13" s="1"/>
  <c r="M26" i="13" s="1"/>
  <c r="I52" i="13"/>
  <c r="K52" i="13" s="1"/>
  <c r="I51" i="13"/>
  <c r="K51" i="13" s="1"/>
  <c r="K58" i="13"/>
  <c r="K66" i="13"/>
  <c r="I80" i="13"/>
  <c r="K80" i="13" s="1"/>
  <c r="M80" i="13" s="1"/>
  <c r="O80" i="13" s="1"/>
  <c r="I92" i="13"/>
  <c r="K92" i="13" s="1"/>
  <c r="I91" i="13"/>
  <c r="K91" i="13" s="1"/>
  <c r="I90" i="13"/>
  <c r="K90" i="13" s="1"/>
  <c r="M90" i="13" s="1"/>
  <c r="L126" i="13"/>
  <c r="I56" i="13"/>
  <c r="K56" i="13" s="1"/>
  <c r="I59" i="13"/>
  <c r="K59" i="13" s="1"/>
  <c r="I55" i="13"/>
  <c r="K55" i="13" s="1"/>
  <c r="M55" i="13" s="1"/>
  <c r="O55" i="13" s="1"/>
  <c r="I137" i="13"/>
  <c r="K137" i="13" s="1"/>
  <c r="I139" i="13"/>
  <c r="K139" i="13" s="1"/>
  <c r="I138" i="13"/>
  <c r="K138" i="13" s="1"/>
  <c r="I136" i="13"/>
  <c r="K136" i="13" s="1"/>
  <c r="I135" i="13"/>
  <c r="K135" i="13" s="1"/>
  <c r="M135" i="13" s="1"/>
  <c r="L91" i="13"/>
  <c r="L96" i="13"/>
  <c r="I96" i="13"/>
  <c r="K96" i="13" s="1"/>
  <c r="I104" i="13"/>
  <c r="K104" i="13" s="1"/>
  <c r="L136" i="13"/>
  <c r="I112" i="13"/>
  <c r="K112" i="13" s="1"/>
  <c r="I111" i="13"/>
  <c r="K111" i="13" s="1"/>
  <c r="I114" i="13"/>
  <c r="K114" i="13" s="1"/>
  <c r="I110" i="13"/>
  <c r="K110" i="13" s="1"/>
  <c r="M110" i="13" s="1"/>
  <c r="L116" i="13"/>
  <c r="I126" i="13"/>
  <c r="K126" i="13" s="1"/>
  <c r="I244" i="13"/>
  <c r="K244" i="13" s="1"/>
  <c r="I243" i="13"/>
  <c r="K243" i="13" s="1"/>
  <c r="I240" i="13"/>
  <c r="K240" i="13" s="1"/>
  <c r="M240" i="13" s="1"/>
  <c r="L261" i="13"/>
  <c r="I108" i="13"/>
  <c r="K108" i="13" s="1"/>
  <c r="I133" i="13"/>
  <c r="K133" i="13" s="1"/>
  <c r="I132" i="13"/>
  <c r="K132" i="13" s="1"/>
  <c r="I131" i="13"/>
  <c r="K131" i="13" s="1"/>
  <c r="I130" i="13"/>
  <c r="K130" i="13" s="1"/>
  <c r="M130" i="13" s="1"/>
  <c r="I134" i="13"/>
  <c r="K134" i="13" s="1"/>
  <c r="L151" i="13"/>
  <c r="I168" i="13"/>
  <c r="K168" i="13" s="1"/>
  <c r="I167" i="13"/>
  <c r="K167" i="13" s="1"/>
  <c r="I166" i="13"/>
  <c r="K166" i="13" s="1"/>
  <c r="L191" i="13"/>
  <c r="I100" i="13"/>
  <c r="K100" i="13" s="1"/>
  <c r="M100" i="13" s="1"/>
  <c r="O100" i="13" s="1"/>
  <c r="I102" i="13"/>
  <c r="K102" i="13" s="1"/>
  <c r="I159" i="13"/>
  <c r="K159" i="13" s="1"/>
  <c r="L236" i="13"/>
  <c r="L106" i="13"/>
  <c r="L141" i="13"/>
  <c r="I154" i="13"/>
  <c r="K154" i="13" s="1"/>
  <c r="I152" i="13"/>
  <c r="K152" i="13" s="1"/>
  <c r="I151" i="13"/>
  <c r="K151" i="13" s="1"/>
  <c r="I150" i="13"/>
  <c r="K150" i="13" s="1"/>
  <c r="M150" i="13" s="1"/>
  <c r="O150" i="13" s="1"/>
  <c r="L171" i="13"/>
  <c r="L181" i="13"/>
  <c r="I124" i="13"/>
  <c r="K124" i="13" s="1"/>
  <c r="I125" i="13"/>
  <c r="K125" i="13" s="1"/>
  <c r="M125" i="13" s="1"/>
  <c r="I143" i="13"/>
  <c r="K143" i="13" s="1"/>
  <c r="L156" i="13"/>
  <c r="L166" i="13"/>
  <c r="I172" i="13"/>
  <c r="K172" i="13" s="1"/>
  <c r="I170" i="13"/>
  <c r="K170" i="13" s="1"/>
  <c r="M170" i="13" s="1"/>
  <c r="O170" i="13" s="1"/>
  <c r="I142" i="13"/>
  <c r="K142" i="13" s="1"/>
  <c r="K144" i="13"/>
  <c r="I161" i="13"/>
  <c r="K161" i="13" s="1"/>
  <c r="I173" i="13"/>
  <c r="K173" i="13" s="1"/>
  <c r="I171" i="13"/>
  <c r="K171" i="13" s="1"/>
  <c r="I174" i="13"/>
  <c r="K174" i="13" s="1"/>
  <c r="L271" i="13"/>
  <c r="I98" i="13"/>
  <c r="K98" i="13" s="1"/>
  <c r="I118" i="13"/>
  <c r="K118" i="13" s="1"/>
  <c r="I149" i="13"/>
  <c r="K149" i="13" s="1"/>
  <c r="I145" i="13"/>
  <c r="K145" i="13" s="1"/>
  <c r="M145" i="13" s="1"/>
  <c r="O145" i="13" s="1"/>
  <c r="I199" i="13"/>
  <c r="K199" i="13" s="1"/>
  <c r="I204" i="13"/>
  <c r="K204" i="13" s="1"/>
  <c r="I200" i="13"/>
  <c r="K200" i="13" s="1"/>
  <c r="M200" i="13" s="1"/>
  <c r="O200" i="13" s="1"/>
  <c r="I160" i="13"/>
  <c r="K160" i="13" s="1"/>
  <c r="M160" i="13" s="1"/>
  <c r="I187" i="13"/>
  <c r="K187" i="13" s="1"/>
  <c r="I186" i="13"/>
  <c r="K186" i="13" s="1"/>
  <c r="I189" i="13"/>
  <c r="K189" i="13" s="1"/>
  <c r="I185" i="13"/>
  <c r="K185" i="13" s="1"/>
  <c r="M185" i="13" s="1"/>
  <c r="O185" i="13" s="1"/>
  <c r="L186" i="13"/>
  <c r="K203" i="13"/>
  <c r="I219" i="13"/>
  <c r="K219" i="13" s="1"/>
  <c r="I216" i="13"/>
  <c r="K216" i="13" s="1"/>
  <c r="L231" i="13"/>
  <c r="I63" i="13"/>
  <c r="K63" i="13" s="1"/>
  <c r="I67" i="13"/>
  <c r="K67" i="13" s="1"/>
  <c r="I83" i="13"/>
  <c r="K83" i="13" s="1"/>
  <c r="I87" i="13"/>
  <c r="K87" i="13" s="1"/>
  <c r="I95" i="13"/>
  <c r="K95" i="13" s="1"/>
  <c r="M95" i="13" s="1"/>
  <c r="I99" i="13"/>
  <c r="K99" i="13" s="1"/>
  <c r="I103" i="13"/>
  <c r="K103" i="13" s="1"/>
  <c r="I107" i="13"/>
  <c r="K107" i="13" s="1"/>
  <c r="I115" i="13"/>
  <c r="K115" i="13" s="1"/>
  <c r="M115" i="13" s="1"/>
  <c r="I119" i="13"/>
  <c r="K119" i="13" s="1"/>
  <c r="I123" i="13"/>
  <c r="K123" i="13" s="1"/>
  <c r="I127" i="13"/>
  <c r="K127" i="13" s="1"/>
  <c r="I157" i="13"/>
  <c r="K157" i="13" s="1"/>
  <c r="I229" i="13"/>
  <c r="K229" i="13" s="1"/>
  <c r="I225" i="13"/>
  <c r="K225" i="13" s="1"/>
  <c r="M225" i="13" s="1"/>
  <c r="O225" i="13" s="1"/>
  <c r="I228" i="13"/>
  <c r="K228" i="13" s="1"/>
  <c r="I227" i="13"/>
  <c r="K227" i="13" s="1"/>
  <c r="I226" i="13"/>
  <c r="K226" i="13" s="1"/>
  <c r="L246" i="13"/>
  <c r="I247" i="13"/>
  <c r="K247" i="13" s="1"/>
  <c r="I141" i="13"/>
  <c r="K141" i="13" s="1"/>
  <c r="I146" i="13"/>
  <c r="K146" i="13" s="1"/>
  <c r="I162" i="13"/>
  <c r="K162" i="13" s="1"/>
  <c r="L177" i="13"/>
  <c r="I182" i="13"/>
  <c r="K182" i="13" s="1"/>
  <c r="I209" i="13"/>
  <c r="K209" i="13" s="1"/>
  <c r="I205" i="13"/>
  <c r="K205" i="13" s="1"/>
  <c r="M205" i="13" s="1"/>
  <c r="O205" i="13" s="1"/>
  <c r="I206" i="13"/>
  <c r="K206" i="13" s="1"/>
  <c r="I208" i="13"/>
  <c r="K208" i="13" s="1"/>
  <c r="L226" i="13"/>
  <c r="I230" i="13"/>
  <c r="K230" i="13" s="1"/>
  <c r="M230" i="13" s="1"/>
  <c r="O230" i="13" s="1"/>
  <c r="I232" i="13"/>
  <c r="K232" i="13" s="1"/>
  <c r="I242" i="13"/>
  <c r="K242" i="13" s="1"/>
  <c r="L266" i="13"/>
  <c r="I147" i="13"/>
  <c r="K147" i="13" s="1"/>
  <c r="I155" i="13"/>
  <c r="K155" i="13" s="1"/>
  <c r="M155" i="13" s="1"/>
  <c r="O155" i="13" s="1"/>
  <c r="I169" i="13"/>
  <c r="K169" i="13" s="1"/>
  <c r="I165" i="13"/>
  <c r="K165" i="13" s="1"/>
  <c r="M165" i="13" s="1"/>
  <c r="O165" i="13" s="1"/>
  <c r="K184" i="13"/>
  <c r="I202" i="13"/>
  <c r="K202" i="13" s="1"/>
  <c r="L211" i="13"/>
  <c r="L216" i="13"/>
  <c r="L221" i="13"/>
  <c r="L241" i="13"/>
  <c r="L256" i="13"/>
  <c r="I140" i="13"/>
  <c r="K140" i="13" s="1"/>
  <c r="M140" i="13" s="1"/>
  <c r="I148" i="13"/>
  <c r="K148" i="13" s="1"/>
  <c r="I153" i="13"/>
  <c r="K153" i="13" s="1"/>
  <c r="I156" i="13"/>
  <c r="K156" i="13" s="1"/>
  <c r="I164" i="13"/>
  <c r="K164" i="13" s="1"/>
  <c r="I190" i="13"/>
  <c r="K190" i="13" s="1"/>
  <c r="M190" i="13" s="1"/>
  <c r="O190" i="13" s="1"/>
  <c r="L206" i="13"/>
  <c r="I231" i="13"/>
  <c r="K231" i="13" s="1"/>
  <c r="L251" i="13"/>
  <c r="I213" i="13"/>
  <c r="K213" i="13" s="1"/>
  <c r="I224" i="13"/>
  <c r="K224" i="13" s="1"/>
  <c r="I253" i="13"/>
  <c r="K253" i="13" s="1"/>
  <c r="I237" i="13"/>
  <c r="K237" i="13" s="1"/>
  <c r="O280" i="13"/>
  <c r="L281" i="13"/>
  <c r="I177" i="13"/>
  <c r="K177" i="13" s="1"/>
  <c r="I181" i="13"/>
  <c r="K181" i="13" s="1"/>
  <c r="I197" i="13"/>
  <c r="K197" i="13" s="1"/>
  <c r="I210" i="13"/>
  <c r="K210" i="13" s="1"/>
  <c r="M210" i="13" s="1"/>
  <c r="O210" i="13" s="1"/>
  <c r="I221" i="13"/>
  <c r="K221" i="13" s="1"/>
  <c r="I250" i="13"/>
  <c r="K250" i="13" s="1"/>
  <c r="M250" i="13" s="1"/>
  <c r="O250" i="13" s="1"/>
  <c r="L276" i="13"/>
  <c r="I249" i="13"/>
  <c r="K249" i="13" s="1"/>
  <c r="I245" i="13"/>
  <c r="K245" i="13" s="1"/>
  <c r="M245" i="13" s="1"/>
  <c r="I178" i="13"/>
  <c r="K178" i="13" s="1"/>
  <c r="I194" i="13"/>
  <c r="K194" i="13" s="1"/>
  <c r="I198" i="13"/>
  <c r="K198" i="13" s="1"/>
  <c r="I212" i="13"/>
  <c r="K212" i="13" s="1"/>
  <c r="I220" i="13"/>
  <c r="K220" i="13" s="1"/>
  <c r="M220" i="13" s="1"/>
  <c r="I233" i="13"/>
  <c r="K233" i="13" s="1"/>
  <c r="I236" i="13"/>
  <c r="K236" i="13" s="1"/>
  <c r="I252" i="13"/>
  <c r="K252" i="13" s="1"/>
  <c r="I261" i="13"/>
  <c r="K261" i="13" s="1"/>
  <c r="I217" i="13"/>
  <c r="K217" i="13" s="1"/>
  <c r="K251" i="13"/>
  <c r="I255" i="13"/>
  <c r="K255" i="13" s="1"/>
  <c r="M255" i="13" s="1"/>
  <c r="I256" i="13"/>
  <c r="K256" i="13" s="1"/>
  <c r="K264" i="13"/>
  <c r="I175" i="13"/>
  <c r="K175" i="13" s="1"/>
  <c r="M175" i="13" s="1"/>
  <c r="O175" i="13" s="1"/>
  <c r="I195" i="13"/>
  <c r="K195" i="13" s="1"/>
  <c r="M195" i="13" s="1"/>
  <c r="O195" i="13" s="1"/>
  <c r="I201" i="13"/>
  <c r="K201" i="13" s="1"/>
  <c r="I238" i="13"/>
  <c r="K238" i="13" s="1"/>
  <c r="I241" i="13"/>
  <c r="K241" i="13" s="1"/>
  <c r="I246" i="13"/>
  <c r="K246" i="13" s="1"/>
  <c r="I258" i="13"/>
  <c r="K258" i="13" s="1"/>
  <c r="I259" i="13"/>
  <c r="K259" i="13" s="1"/>
  <c r="I267" i="13"/>
  <c r="K267" i="13" s="1"/>
  <c r="I266" i="13"/>
  <c r="K266" i="13" s="1"/>
  <c r="I269" i="13"/>
  <c r="K269" i="13" s="1"/>
  <c r="I265" i="13"/>
  <c r="K265" i="13" s="1"/>
  <c r="M265" i="13" s="1"/>
  <c r="C40" i="14"/>
  <c r="C31" i="14"/>
  <c r="K40" i="14"/>
  <c r="K31" i="14"/>
  <c r="S40" i="14"/>
  <c r="S31" i="14"/>
  <c r="AA40" i="14"/>
  <c r="AA31" i="14"/>
  <c r="AI40" i="14"/>
  <c r="AI31" i="14"/>
  <c r="AQ40" i="14"/>
  <c r="AQ31" i="14"/>
  <c r="AY40" i="14"/>
  <c r="AY31" i="14"/>
  <c r="BG40" i="14"/>
  <c r="BG31" i="14"/>
  <c r="K278" i="13"/>
  <c r="G31" i="14"/>
  <c r="G40" i="14"/>
  <c r="O31" i="14"/>
  <c r="O40" i="14"/>
  <c r="W31" i="14"/>
  <c r="W40" i="14"/>
  <c r="AE31" i="14"/>
  <c r="AE40" i="14"/>
  <c r="AM40" i="14"/>
  <c r="AM31" i="14"/>
  <c r="AU31" i="14"/>
  <c r="AU40" i="14"/>
  <c r="BC31" i="14"/>
  <c r="BC40" i="14"/>
  <c r="B32" i="14"/>
  <c r="B41" i="14" s="1"/>
  <c r="B34" i="14"/>
  <c r="B43" i="14" s="1"/>
  <c r="I40" i="14"/>
  <c r="I31" i="14"/>
  <c r="Q40" i="14"/>
  <c r="Q31" i="14"/>
  <c r="Y40" i="14"/>
  <c r="Y31" i="14"/>
  <c r="AG40" i="14"/>
  <c r="AG31" i="14"/>
  <c r="AO31" i="14"/>
  <c r="AO40" i="14"/>
  <c r="AW40" i="14"/>
  <c r="AW31" i="14"/>
  <c r="BE40" i="14"/>
  <c r="BE31" i="14"/>
  <c r="I273" i="13"/>
  <c r="K273" i="13" s="1"/>
  <c r="I277" i="13"/>
  <c r="K277" i="13" s="1"/>
  <c r="I281" i="13"/>
  <c r="K281" i="13" s="1"/>
  <c r="I285" i="13"/>
  <c r="K285" i="13" s="1"/>
  <c r="M285" i="13" s="1"/>
  <c r="I289" i="13"/>
  <c r="K289" i="13" s="1"/>
  <c r="L40" i="14"/>
  <c r="L31" i="14"/>
  <c r="T31" i="14"/>
  <c r="T40" i="14"/>
  <c r="AB40" i="14"/>
  <c r="AB31" i="14"/>
  <c r="AJ40" i="14"/>
  <c r="AJ31" i="14"/>
  <c r="AR31" i="14"/>
  <c r="AR40" i="14"/>
  <c r="AZ40" i="14"/>
  <c r="AZ31" i="14"/>
  <c r="BH31" i="14"/>
  <c r="BH40" i="14"/>
  <c r="BB40" i="14"/>
  <c r="E31" i="14"/>
  <c r="E40" i="14"/>
  <c r="M40" i="14"/>
  <c r="M31" i="14"/>
  <c r="U31" i="14"/>
  <c r="U40" i="14"/>
  <c r="AK40" i="14"/>
  <c r="AK31" i="14"/>
  <c r="AS31" i="14"/>
  <c r="AS40" i="14"/>
  <c r="BA40" i="14"/>
  <c r="BA31" i="14"/>
  <c r="R31" i="14"/>
  <c r="AH31" i="14"/>
  <c r="AX31" i="14"/>
  <c r="I270" i="13"/>
  <c r="K270" i="13" s="1"/>
  <c r="M270" i="13" s="1"/>
  <c r="I274" i="13"/>
  <c r="K274" i="13" s="1"/>
  <c r="I282" i="13"/>
  <c r="K282" i="13" s="1"/>
  <c r="I286" i="13"/>
  <c r="K286" i="13" s="1"/>
  <c r="F31" i="14"/>
  <c r="F40" i="14"/>
  <c r="N40" i="14"/>
  <c r="N31" i="14"/>
  <c r="V31" i="14"/>
  <c r="V40" i="14"/>
  <c r="AD31" i="14"/>
  <c r="AD40" i="14"/>
  <c r="AL40" i="14"/>
  <c r="AL31" i="14"/>
  <c r="AT31" i="14"/>
  <c r="AT40" i="14"/>
  <c r="H31" i="14"/>
  <c r="X31" i="14"/>
  <c r="I287" i="13"/>
  <c r="K287" i="13" s="1"/>
  <c r="AF40" i="14"/>
  <c r="AN40" i="14"/>
  <c r="AV40" i="14"/>
  <c r="BD40" i="14"/>
  <c r="D40" i="14"/>
  <c r="J31" i="14"/>
  <c r="Z31" i="14"/>
  <c r="AP31" i="14"/>
  <c r="BF31" i="14"/>
  <c r="AC40" i="14"/>
  <c r="F28" i="7"/>
  <c r="F29" i="7"/>
  <c r="F30" i="7"/>
  <c r="F24" i="7"/>
  <c r="F25" i="7"/>
  <c r="F26" i="7"/>
  <c r="F27" i="7"/>
  <c r="F22" i="7"/>
  <c r="F23" i="7"/>
  <c r="F18" i="7"/>
  <c r="F19" i="7"/>
  <c r="F20" i="7"/>
  <c r="F21" i="7"/>
  <c r="F17" i="7"/>
  <c r="F11" i="7"/>
  <c r="F12" i="7"/>
  <c r="F13" i="7"/>
  <c r="F14" i="7"/>
  <c r="F15" i="7"/>
  <c r="F16" i="7"/>
  <c r="F10" i="7"/>
  <c r="O1201" i="11" l="1"/>
  <c r="M1202" i="11"/>
  <c r="L1207" i="11"/>
  <c r="L1208" i="11" s="1"/>
  <c r="L1209" i="11" s="1"/>
  <c r="L1210" i="11" s="1"/>
  <c r="L1211" i="11" s="1"/>
  <c r="L1212" i="11" s="1"/>
  <c r="BI24" i="14"/>
  <c r="BI23" i="14"/>
  <c r="T28" i="14"/>
  <c r="T34" i="14" s="1"/>
  <c r="BI27" i="14"/>
  <c r="BI26" i="14"/>
  <c r="BI25" i="14"/>
  <c r="BF28" i="14"/>
  <c r="BF34" i="14" s="1"/>
  <c r="N1201" i="11"/>
  <c r="M979" i="11"/>
  <c r="M997" i="11"/>
  <c r="O39" i="12"/>
  <c r="I39" i="12"/>
  <c r="C39" i="12"/>
  <c r="AP28" i="14"/>
  <c r="AP36" i="14" s="1"/>
  <c r="M3" i="11"/>
  <c r="N3" i="11" s="1"/>
  <c r="J39" i="12"/>
  <c r="D39" i="12"/>
  <c r="N39" i="12"/>
  <c r="H39" i="12"/>
  <c r="M39" i="12"/>
  <c r="M48" i="12" s="1"/>
  <c r="G39" i="12"/>
  <c r="L39" i="12"/>
  <c r="F39" i="12"/>
  <c r="K39" i="12"/>
  <c r="K56" i="12" s="1"/>
  <c r="E39" i="12"/>
  <c r="E54" i="12" s="1"/>
  <c r="AB28" i="14"/>
  <c r="AB32" i="14" s="1"/>
  <c r="L28" i="14"/>
  <c r="L33" i="14" s="1"/>
  <c r="AT28" i="14"/>
  <c r="AT36" i="14" s="1"/>
  <c r="Z28" i="14"/>
  <c r="Z32" i="14" s="1"/>
  <c r="CT126" i="5"/>
  <c r="BS55" i="3"/>
  <c r="CT23" i="5"/>
  <c r="R37" i="12"/>
  <c r="R31" i="12"/>
  <c r="R25" i="12"/>
  <c r="R36" i="12"/>
  <c r="R30" i="12"/>
  <c r="R24" i="12"/>
  <c r="R34" i="12"/>
  <c r="R28" i="12"/>
  <c r="R33" i="12"/>
  <c r="R27" i="12"/>
  <c r="R38" i="12"/>
  <c r="R32" i="12"/>
  <c r="R26" i="12"/>
  <c r="R35" i="12"/>
  <c r="R29" i="12"/>
  <c r="R23" i="12"/>
  <c r="S22" i="12"/>
  <c r="R42" i="12"/>
  <c r="R84" i="12" s="1"/>
  <c r="R62" i="12"/>
  <c r="R96" i="12"/>
  <c r="Q39" i="12"/>
  <c r="Q45" i="12" s="1"/>
  <c r="X30" i="15"/>
  <c r="Y30" i="15" s="1"/>
  <c r="M3" i="13"/>
  <c r="M4" i="13" s="1"/>
  <c r="M281" i="13"/>
  <c r="M282" i="13" s="1"/>
  <c r="O85" i="13"/>
  <c r="N85" i="13"/>
  <c r="M86" i="13"/>
  <c r="O86" i="13" s="1"/>
  <c r="M7" i="13"/>
  <c r="M8" i="13" s="1"/>
  <c r="N6" i="13"/>
  <c r="O275" i="13"/>
  <c r="M276" i="13"/>
  <c r="O276" i="13" s="1"/>
  <c r="N275" i="13"/>
  <c r="O215" i="13"/>
  <c r="CT128" i="5"/>
  <c r="CT124" i="5"/>
  <c r="BR44" i="3"/>
  <c r="BR37" i="3"/>
  <c r="BS52" i="3"/>
  <c r="BS54" i="3"/>
  <c r="BR43" i="3"/>
  <c r="BR46" i="3"/>
  <c r="BS51" i="3"/>
  <c r="BR12" i="3"/>
  <c r="BT52" i="3" s="1"/>
  <c r="CH12" i="3"/>
  <c r="BR42" i="3"/>
  <c r="BR27" i="3"/>
  <c r="BR45" i="3"/>
  <c r="CT127" i="5"/>
  <c r="BN129" i="5"/>
  <c r="BN119" i="5"/>
  <c r="BN118" i="5"/>
  <c r="BN130" i="5"/>
  <c r="BN124" i="5"/>
  <c r="BN123" i="5"/>
  <c r="BN117" i="5"/>
  <c r="BN131" i="5"/>
  <c r="BN126" i="5"/>
  <c r="BN120" i="5"/>
  <c r="BN122" i="5"/>
  <c r="CT130" i="5"/>
  <c r="BN128" i="5"/>
  <c r="BN127" i="5"/>
  <c r="BN121" i="5"/>
  <c r="CU56" i="5"/>
  <c r="CU61" i="5"/>
  <c r="CU44" i="5"/>
  <c r="CU49" i="5"/>
  <c r="CW3" i="5"/>
  <c r="CV4" i="5"/>
  <c r="CV30" i="5"/>
  <c r="CV5" i="5"/>
  <c r="CV6" i="5"/>
  <c r="CV7" i="5"/>
  <c r="CV8" i="5"/>
  <c r="CV9" i="5"/>
  <c r="CV10" i="5"/>
  <c r="CV11" i="5"/>
  <c r="CV12" i="5"/>
  <c r="CV13" i="5"/>
  <c r="CV14" i="5"/>
  <c r="CV15" i="5"/>
  <c r="CV16" i="5"/>
  <c r="CV17" i="5"/>
  <c r="CV18" i="5"/>
  <c r="CV19" i="5"/>
  <c r="CV24" i="5"/>
  <c r="CV27" i="5"/>
  <c r="CV28" i="5"/>
  <c r="CV35" i="5"/>
  <c r="CV29" i="5"/>
  <c r="CV34" i="5"/>
  <c r="CV32" i="5"/>
  <c r="CV33" i="5"/>
  <c r="CV36" i="5"/>
  <c r="CV38" i="5"/>
  <c r="CV31" i="5"/>
  <c r="CV37" i="5"/>
  <c r="CV40" i="5"/>
  <c r="CV41" i="5"/>
  <c r="CV39" i="5"/>
  <c r="CV42" i="5"/>
  <c r="CH25" i="3"/>
  <c r="CT123" i="5"/>
  <c r="CG30" i="3"/>
  <c r="CU59" i="5"/>
  <c r="CH26" i="3"/>
  <c r="CT129" i="5"/>
  <c r="CT119" i="5"/>
  <c r="CU57" i="5"/>
  <c r="CU45" i="5"/>
  <c r="CU21" i="5"/>
  <c r="CU121" i="5" s="1"/>
  <c r="CT46" i="5"/>
  <c r="CT66" i="5"/>
  <c r="CH28" i="3"/>
  <c r="CT125" i="5"/>
  <c r="CU58" i="5"/>
  <c r="CU64" i="5"/>
  <c r="CU55" i="5"/>
  <c r="CU22" i="5"/>
  <c r="CU130" i="5" s="1"/>
  <c r="CT121" i="5"/>
  <c r="CT116" i="5"/>
  <c r="CH27" i="3"/>
  <c r="CT118" i="5"/>
  <c r="CT67" i="5"/>
  <c r="CU60" i="5"/>
  <c r="CS68" i="5"/>
  <c r="CU53" i="5"/>
  <c r="CU51" i="5"/>
  <c r="CU54" i="5"/>
  <c r="CU62" i="5"/>
  <c r="CU63" i="5"/>
  <c r="CU50" i="5"/>
  <c r="CU52" i="5"/>
  <c r="CT122" i="5"/>
  <c r="CH21" i="3"/>
  <c r="CH24" i="3"/>
  <c r="CI10" i="3"/>
  <c r="CI19" i="3"/>
  <c r="CI8" i="3"/>
  <c r="CI5" i="3"/>
  <c r="CI15" i="3"/>
  <c r="CI4" i="3"/>
  <c r="CJ3" i="3"/>
  <c r="CI7" i="3"/>
  <c r="CI6" i="3"/>
  <c r="CI17" i="3"/>
  <c r="CI16" i="3"/>
  <c r="CI18" i="3"/>
  <c r="CT117" i="5"/>
  <c r="BP19" i="5"/>
  <c r="BP11" i="5"/>
  <c r="BP4" i="5"/>
  <c r="BP8" i="5"/>
  <c r="BP13" i="5"/>
  <c r="BP16" i="5"/>
  <c r="BQ3" i="5"/>
  <c r="BP9" i="5"/>
  <c r="BP12" i="5"/>
  <c r="BP14" i="5"/>
  <c r="BP6" i="5"/>
  <c r="BP10" i="5"/>
  <c r="BP5" i="5"/>
  <c r="BP17" i="5"/>
  <c r="BP24" i="5"/>
  <c r="BP15" i="5"/>
  <c r="BP18" i="5"/>
  <c r="BP7" i="5"/>
  <c r="BO22" i="5"/>
  <c r="BO128" i="5" s="1"/>
  <c r="BO21" i="5"/>
  <c r="BO120" i="5" s="1"/>
  <c r="BN23" i="5"/>
  <c r="W26" i="15"/>
  <c r="AB26" i="15" s="1"/>
  <c r="BQ30" i="3"/>
  <c r="BR28" i="3"/>
  <c r="BR26" i="3"/>
  <c r="BR35" i="3"/>
  <c r="BR25" i="3"/>
  <c r="BR34" i="3"/>
  <c r="BR36" i="3"/>
  <c r="BT3" i="3"/>
  <c r="BS4" i="3"/>
  <c r="BS17" i="3"/>
  <c r="BS5" i="3"/>
  <c r="BS6" i="3"/>
  <c r="BS18" i="3"/>
  <c r="BS7" i="3"/>
  <c r="BS19" i="3"/>
  <c r="BS10" i="3"/>
  <c r="BS8" i="3"/>
  <c r="BS15" i="3"/>
  <c r="BS42" i="3" s="1"/>
  <c r="BS58" i="3" s="1"/>
  <c r="BS16" i="3"/>
  <c r="BR21" i="3"/>
  <c r="BR24" i="3"/>
  <c r="BR33" i="3"/>
  <c r="AD28" i="14"/>
  <c r="AD33" i="14" s="1"/>
  <c r="R28" i="14"/>
  <c r="R34" i="14" s="1"/>
  <c r="F28" i="14"/>
  <c r="F34" i="14" s="1"/>
  <c r="AZ28" i="14"/>
  <c r="AZ34" i="14" s="1"/>
  <c r="W27" i="15"/>
  <c r="X27" i="15" s="1"/>
  <c r="D28" i="14"/>
  <c r="D35" i="14" s="1"/>
  <c r="W28" i="15"/>
  <c r="BB28" i="14"/>
  <c r="BB34" i="14" s="1"/>
  <c r="AL28" i="14"/>
  <c r="AL35" i="14" s="1"/>
  <c r="AA26" i="15"/>
  <c r="AV21" i="15"/>
  <c r="AV27" i="15"/>
  <c r="AV11" i="15"/>
  <c r="AV24" i="15"/>
  <c r="AV17" i="15"/>
  <c r="AV23" i="15"/>
  <c r="AV13" i="15"/>
  <c r="AV20" i="15"/>
  <c r="AV10" i="15"/>
  <c r="AV14" i="15"/>
  <c r="AV29" i="15"/>
  <c r="AV19" i="15"/>
  <c r="AV25" i="15"/>
  <c r="AV15" i="15"/>
  <c r="AV12" i="15"/>
  <c r="AV16" i="15"/>
  <c r="N28" i="14"/>
  <c r="N35" i="14" s="1"/>
  <c r="J28" i="14"/>
  <c r="J34" i="14" s="1"/>
  <c r="AB33" i="14"/>
  <c r="AB35" i="14"/>
  <c r="M66" i="13"/>
  <c r="N66" i="13" s="1"/>
  <c r="M216" i="13"/>
  <c r="N216" i="13" s="1"/>
  <c r="O65" i="13"/>
  <c r="AV28" i="15"/>
  <c r="AB29" i="15"/>
  <c r="X29" i="15"/>
  <c r="M286" i="13"/>
  <c r="N285" i="13"/>
  <c r="O285" i="13"/>
  <c r="M241" i="13"/>
  <c r="O241" i="13" s="1"/>
  <c r="N240" i="13"/>
  <c r="O240" i="13"/>
  <c r="N110" i="13"/>
  <c r="O110" i="13"/>
  <c r="M111" i="13"/>
  <c r="M76" i="13"/>
  <c r="O76" i="13" s="1"/>
  <c r="N75" i="13"/>
  <c r="O75" i="13"/>
  <c r="M31" i="13"/>
  <c r="N30" i="13"/>
  <c r="O30" i="13"/>
  <c r="N90" i="13"/>
  <c r="M91" i="13"/>
  <c r="O91" i="13" s="1"/>
  <c r="O90" i="13"/>
  <c r="N3" i="13"/>
  <c r="M256" i="13"/>
  <c r="O256" i="13" s="1"/>
  <c r="N255" i="13"/>
  <c r="O255" i="13"/>
  <c r="M96" i="13"/>
  <c r="O96" i="13" s="1"/>
  <c r="N95" i="13"/>
  <c r="O95" i="13"/>
  <c r="M161" i="13"/>
  <c r="N160" i="13"/>
  <c r="O160" i="13"/>
  <c r="M47" i="13"/>
  <c r="O47" i="13" s="1"/>
  <c r="N46" i="13"/>
  <c r="O46" i="13"/>
  <c r="M23" i="13"/>
  <c r="O23" i="13" s="1"/>
  <c r="N22" i="13"/>
  <c r="O22" i="13"/>
  <c r="T32" i="14"/>
  <c r="T35" i="14"/>
  <c r="N130" i="13"/>
  <c r="O130" i="13"/>
  <c r="M131" i="13"/>
  <c r="M136" i="13"/>
  <c r="O136" i="13" s="1"/>
  <c r="N135" i="13"/>
  <c r="O135" i="13"/>
  <c r="M39" i="13"/>
  <c r="O39" i="13" s="1"/>
  <c r="N38" i="13"/>
  <c r="O38" i="13"/>
  <c r="AT33" i="14"/>
  <c r="AT32" i="14"/>
  <c r="L35" i="14"/>
  <c r="N265" i="13"/>
  <c r="M266" i="13"/>
  <c r="O266" i="13" s="1"/>
  <c r="O265" i="13"/>
  <c r="M221" i="13"/>
  <c r="O221" i="13" s="1"/>
  <c r="N220" i="13"/>
  <c r="O220" i="13"/>
  <c r="M246" i="13"/>
  <c r="O246" i="13" s="1"/>
  <c r="N245" i="13"/>
  <c r="O245" i="13"/>
  <c r="M35" i="13"/>
  <c r="O35" i="13" s="1"/>
  <c r="N34" i="13"/>
  <c r="O34" i="13"/>
  <c r="BG28" i="14"/>
  <c r="BG32" i="14" s="1"/>
  <c r="M206" i="13"/>
  <c r="O206" i="13" s="1"/>
  <c r="N205" i="13"/>
  <c r="M141" i="13"/>
  <c r="O141" i="13" s="1"/>
  <c r="N140" i="13"/>
  <c r="M181" i="13"/>
  <c r="O181" i="13" s="1"/>
  <c r="N180" i="13"/>
  <c r="M27" i="13"/>
  <c r="N26" i="13"/>
  <c r="L72" i="13"/>
  <c r="L20" i="13"/>
  <c r="L28" i="13"/>
  <c r="BF35" i="14"/>
  <c r="BE28" i="14"/>
  <c r="BE32" i="14" s="1"/>
  <c r="AW28" i="14"/>
  <c r="AW34" i="14" s="1"/>
  <c r="AO28" i="14"/>
  <c r="AO36" i="14" s="1"/>
  <c r="AN28" i="14"/>
  <c r="AN36" i="14" s="1"/>
  <c r="AE28" i="14"/>
  <c r="AE36" i="14" s="1"/>
  <c r="BF32" i="14"/>
  <c r="AY28" i="14"/>
  <c r="AY32" i="14" s="1"/>
  <c r="L277" i="13"/>
  <c r="M116" i="13"/>
  <c r="O116" i="13" s="1"/>
  <c r="N115" i="13"/>
  <c r="M231" i="13"/>
  <c r="O231" i="13" s="1"/>
  <c r="N230" i="13"/>
  <c r="L182" i="13"/>
  <c r="M43" i="13"/>
  <c r="O43" i="13" s="1"/>
  <c r="N42" i="13"/>
  <c r="L198" i="13"/>
  <c r="M15" i="13"/>
  <c r="O15" i="13" s="1"/>
  <c r="N14" i="13"/>
  <c r="O26" i="13"/>
  <c r="L12" i="13"/>
  <c r="O47" i="12"/>
  <c r="L203" i="13"/>
  <c r="AK28" i="14"/>
  <c r="AK35" i="14" s="1"/>
  <c r="AC28" i="14"/>
  <c r="AC36" i="14" s="1"/>
  <c r="BF36" i="14"/>
  <c r="Z36" i="14"/>
  <c r="AB34" i="14"/>
  <c r="Z33" i="14"/>
  <c r="AX28" i="14"/>
  <c r="AX35" i="14" s="1"/>
  <c r="AV28" i="14"/>
  <c r="AV36" i="14" s="1"/>
  <c r="Z34" i="14"/>
  <c r="AJ28" i="14"/>
  <c r="AJ36" i="14" s="1"/>
  <c r="AH28" i="14"/>
  <c r="AH32" i="14" s="1"/>
  <c r="K28" i="14"/>
  <c r="K32" i="14" s="1"/>
  <c r="C28" i="14"/>
  <c r="M191" i="13"/>
  <c r="O191" i="13" s="1"/>
  <c r="N190" i="13"/>
  <c r="L257" i="13"/>
  <c r="L187" i="13"/>
  <c r="L157" i="13"/>
  <c r="O180" i="13"/>
  <c r="L142" i="13"/>
  <c r="L237" i="13"/>
  <c r="M101" i="13"/>
  <c r="O101" i="13" s="1"/>
  <c r="N100" i="13"/>
  <c r="L152" i="13"/>
  <c r="L262" i="13"/>
  <c r="L97" i="13"/>
  <c r="N50" i="13"/>
  <c r="M51" i="13"/>
  <c r="O51" i="13" s="1"/>
  <c r="L48" i="13"/>
  <c r="M61" i="13"/>
  <c r="O61" i="13" s="1"/>
  <c r="N60" i="13"/>
  <c r="L77" i="13"/>
  <c r="L57" i="13"/>
  <c r="L33" i="13"/>
  <c r="G43" i="12"/>
  <c r="C57" i="12"/>
  <c r="AG28" i="14"/>
  <c r="AG35" i="14" s="1"/>
  <c r="U28" i="14"/>
  <c r="U35" i="14" s="1"/>
  <c r="AP35" i="14"/>
  <c r="I28" i="14"/>
  <c r="I32" i="14" s="1"/>
  <c r="AR28" i="14"/>
  <c r="AR36" i="14" s="1"/>
  <c r="BD28" i="14"/>
  <c r="BD36" i="14" s="1"/>
  <c r="AM28" i="14"/>
  <c r="AM36" i="14" s="1"/>
  <c r="M261" i="13"/>
  <c r="O261" i="13" s="1"/>
  <c r="N260" i="13"/>
  <c r="L252" i="13"/>
  <c r="L242" i="13"/>
  <c r="L267" i="13"/>
  <c r="L227" i="13"/>
  <c r="L247" i="13"/>
  <c r="L232" i="13"/>
  <c r="L288" i="13"/>
  <c r="L172" i="13"/>
  <c r="O140" i="13"/>
  <c r="O260" i="13"/>
  <c r="L122" i="13"/>
  <c r="L147" i="13"/>
  <c r="M106" i="13"/>
  <c r="O106" i="13" s="1"/>
  <c r="N105" i="13"/>
  <c r="N47" i="12"/>
  <c r="L212" i="13"/>
  <c r="L167" i="13"/>
  <c r="M121" i="13"/>
  <c r="N120" i="13"/>
  <c r="M28" i="14"/>
  <c r="M35" i="14" s="1"/>
  <c r="V28" i="14"/>
  <c r="V32" i="14" s="1"/>
  <c r="AU28" i="14"/>
  <c r="AU36" i="14" s="1"/>
  <c r="AA28" i="14"/>
  <c r="AA33" i="14" s="1"/>
  <c r="S28" i="14"/>
  <c r="S34" i="14" s="1"/>
  <c r="M201" i="13"/>
  <c r="N200" i="13"/>
  <c r="M211" i="13"/>
  <c r="O211" i="13" s="1"/>
  <c r="N210" i="13"/>
  <c r="L192" i="13"/>
  <c r="M56" i="13"/>
  <c r="N55" i="13"/>
  <c r="O120" i="13"/>
  <c r="L44" i="13"/>
  <c r="L40" i="13"/>
  <c r="L16" i="13"/>
  <c r="J50" i="12"/>
  <c r="P55" i="12"/>
  <c r="I44" i="12"/>
  <c r="C56" i="12"/>
  <c r="AS28" i="14"/>
  <c r="AS35" i="14" s="1"/>
  <c r="E28" i="14"/>
  <c r="E35" i="14" s="1"/>
  <c r="M271" i="13"/>
  <c r="O271" i="13" s="1"/>
  <c r="N270" i="13"/>
  <c r="BC28" i="14"/>
  <c r="BC33" i="14" s="1"/>
  <c r="M251" i="13"/>
  <c r="O251" i="13" s="1"/>
  <c r="N250" i="13"/>
  <c r="L222" i="13"/>
  <c r="M166" i="13"/>
  <c r="N165" i="13"/>
  <c r="N185" i="13"/>
  <c r="M186" i="13"/>
  <c r="L272" i="13"/>
  <c r="M171" i="13"/>
  <c r="N170" i="13"/>
  <c r="M151" i="13"/>
  <c r="N150" i="13"/>
  <c r="L92" i="13"/>
  <c r="L102" i="13"/>
  <c r="N70" i="13"/>
  <c r="M71" i="13"/>
  <c r="O71" i="13" s="1"/>
  <c r="L82" i="13"/>
  <c r="L68" i="13"/>
  <c r="L4" i="13"/>
  <c r="H49" i="12"/>
  <c r="C45" i="12"/>
  <c r="L4" i="11"/>
  <c r="AF28" i="14"/>
  <c r="M19" i="13"/>
  <c r="O19" i="13" s="1"/>
  <c r="N18" i="13"/>
  <c r="L88" i="13"/>
  <c r="AB36" i="14"/>
  <c r="Y28" i="14"/>
  <c r="Y34" i="14" s="1"/>
  <c r="BF33" i="14"/>
  <c r="P28" i="14"/>
  <c r="L217" i="13"/>
  <c r="M226" i="13"/>
  <c r="N225" i="13"/>
  <c r="O270" i="13"/>
  <c r="L133" i="13"/>
  <c r="L117" i="13"/>
  <c r="L137" i="13"/>
  <c r="L127" i="13"/>
  <c r="L62" i="13"/>
  <c r="L48" i="12"/>
  <c r="F52" i="12"/>
  <c r="W28" i="14"/>
  <c r="W32" i="14" s="1"/>
  <c r="Z35" i="14"/>
  <c r="Q28" i="14"/>
  <c r="Q36" i="14" s="1"/>
  <c r="H28" i="14"/>
  <c r="G28" i="14"/>
  <c r="G36" i="14" s="1"/>
  <c r="M196" i="13"/>
  <c r="N195" i="13"/>
  <c r="M236" i="13"/>
  <c r="N235" i="13"/>
  <c r="L163" i="13"/>
  <c r="M81" i="13"/>
  <c r="N80" i="13"/>
  <c r="M11" i="13"/>
  <c r="N10" i="13"/>
  <c r="L24" i="13"/>
  <c r="BA28" i="14"/>
  <c r="BA32" i="14" s="1"/>
  <c r="L36" i="14"/>
  <c r="X28" i="14"/>
  <c r="O28" i="14"/>
  <c r="O32" i="14" s="1"/>
  <c r="BH28" i="14"/>
  <c r="AQ28" i="14"/>
  <c r="AQ33" i="14" s="1"/>
  <c r="AI28" i="14"/>
  <c r="AI32" i="14" s="1"/>
  <c r="M176" i="13"/>
  <c r="N175" i="13"/>
  <c r="L282" i="13"/>
  <c r="L207" i="13"/>
  <c r="M156" i="13"/>
  <c r="N155" i="13"/>
  <c r="L178" i="13"/>
  <c r="M146" i="13"/>
  <c r="N145" i="13"/>
  <c r="M126" i="13"/>
  <c r="N125" i="13"/>
  <c r="L107" i="13"/>
  <c r="L113" i="13"/>
  <c r="O115" i="13"/>
  <c r="O125" i="13"/>
  <c r="L36" i="13"/>
  <c r="O60" i="13"/>
  <c r="O70" i="13"/>
  <c r="O18" i="13"/>
  <c r="L52" i="13"/>
  <c r="L8" i="13"/>
  <c r="D48" i="12"/>
  <c r="C50" i="12"/>
  <c r="T33" i="14" l="1"/>
  <c r="T36" i="14"/>
  <c r="AC30" i="15"/>
  <c r="O281" i="13"/>
  <c r="N281" i="13"/>
  <c r="O1202" i="11"/>
  <c r="N1202" i="11"/>
  <c r="M1203" i="11"/>
  <c r="L1213" i="11"/>
  <c r="L1214" i="11" s="1"/>
  <c r="AP32" i="14"/>
  <c r="AP33" i="14"/>
  <c r="AP34" i="14"/>
  <c r="AZ33" i="14"/>
  <c r="O3" i="13"/>
  <c r="M998" i="11"/>
  <c r="M980" i="11"/>
  <c r="O3" i="11"/>
  <c r="M4" i="11"/>
  <c r="N4" i="11" s="1"/>
  <c r="L32" i="14"/>
  <c r="L34" i="14"/>
  <c r="AT34" i="14"/>
  <c r="AT35" i="14"/>
  <c r="AH36" i="14"/>
  <c r="AH35" i="14"/>
  <c r="R36" i="14"/>
  <c r="BB36" i="14"/>
  <c r="AZ32" i="14"/>
  <c r="X26" i="15"/>
  <c r="Y26" i="15" s="1"/>
  <c r="Z26" i="15" s="1"/>
  <c r="AE26" i="15" s="1"/>
  <c r="BS35" i="3"/>
  <c r="BT53" i="3"/>
  <c r="R33" i="14"/>
  <c r="R32" i="14"/>
  <c r="BT54" i="3"/>
  <c r="R35" i="14"/>
  <c r="N86" i="13"/>
  <c r="AZ36" i="14"/>
  <c r="AZ37" i="14" s="1"/>
  <c r="AA35" i="14"/>
  <c r="BT51" i="3"/>
  <c r="BI28" i="14"/>
  <c r="BJ32" i="14" s="1"/>
  <c r="BT55" i="3"/>
  <c r="C33" i="14"/>
  <c r="AR34" i="14"/>
  <c r="AZ35" i="14"/>
  <c r="AK33" i="14"/>
  <c r="AE33" i="14"/>
  <c r="S38" i="12"/>
  <c r="S32" i="12"/>
  <c r="S26" i="12"/>
  <c r="T22" i="12"/>
  <c r="S37" i="12"/>
  <c r="S31" i="12"/>
  <c r="S25" i="12"/>
  <c r="S35" i="12"/>
  <c r="S29" i="12"/>
  <c r="S23" i="12"/>
  <c r="S34" i="12"/>
  <c r="S28" i="12"/>
  <c r="S33" i="12"/>
  <c r="S27" i="12"/>
  <c r="S36" i="12"/>
  <c r="S30" i="12"/>
  <c r="S24" i="12"/>
  <c r="S42" i="12"/>
  <c r="S84" i="12" s="1"/>
  <c r="S96" i="12"/>
  <c r="S83" i="12"/>
  <c r="S62" i="12"/>
  <c r="R39" i="12"/>
  <c r="R48" i="12" s="1"/>
  <c r="M87" i="13"/>
  <c r="O87" i="13" s="1"/>
  <c r="O7" i="13"/>
  <c r="N7" i="13"/>
  <c r="M217" i="13"/>
  <c r="O217" i="13" s="1"/>
  <c r="N276" i="13"/>
  <c r="M277" i="13"/>
  <c r="M278" i="13" s="1"/>
  <c r="O66" i="13"/>
  <c r="O216" i="13"/>
  <c r="AU35" i="14"/>
  <c r="U34" i="14"/>
  <c r="BB32" i="14"/>
  <c r="C47" i="12"/>
  <c r="C49" i="12"/>
  <c r="C53" i="12"/>
  <c r="C55" i="12"/>
  <c r="C51" i="12"/>
  <c r="C54" i="12"/>
  <c r="CU116" i="5"/>
  <c r="CU128" i="5"/>
  <c r="CU117" i="5"/>
  <c r="O52" i="12"/>
  <c r="O45" i="12"/>
  <c r="O48" i="12"/>
  <c r="CU118" i="5"/>
  <c r="AD34" i="14"/>
  <c r="BS25" i="3"/>
  <c r="BS43" i="3"/>
  <c r="BS59" i="3" s="1"/>
  <c r="BS36" i="3"/>
  <c r="BS45" i="3"/>
  <c r="BS61" i="3" s="1"/>
  <c r="I34" i="14"/>
  <c r="N34" i="14"/>
  <c r="AW35" i="14"/>
  <c r="F33" i="14"/>
  <c r="I36" i="14"/>
  <c r="BS44" i="3"/>
  <c r="BS60" i="3" s="1"/>
  <c r="AW33" i="14"/>
  <c r="I35" i="14"/>
  <c r="BS46" i="3"/>
  <c r="BS62" i="3" s="1"/>
  <c r="P47" i="12"/>
  <c r="CU124" i="5"/>
  <c r="CU131" i="5"/>
  <c r="P45" i="12"/>
  <c r="O56" i="12"/>
  <c r="M49" i="12"/>
  <c r="P49" i="12"/>
  <c r="C46" i="12"/>
  <c r="I49" i="12"/>
  <c r="CU122" i="5"/>
  <c r="CU119" i="5"/>
  <c r="CU126" i="5"/>
  <c r="BO117" i="5"/>
  <c r="BO126" i="5"/>
  <c r="BO123" i="5"/>
  <c r="BO116" i="5"/>
  <c r="BO125" i="5"/>
  <c r="BO131" i="5"/>
  <c r="BO130" i="5"/>
  <c r="I52" i="12"/>
  <c r="O53" i="12"/>
  <c r="P50" i="12"/>
  <c r="K45" i="12"/>
  <c r="O51" i="12"/>
  <c r="O57" i="12"/>
  <c r="BO23" i="5"/>
  <c r="CU123" i="5"/>
  <c r="BO129" i="5"/>
  <c r="BO124" i="5"/>
  <c r="BO127" i="5"/>
  <c r="H47" i="12"/>
  <c r="BO118" i="5"/>
  <c r="BO121" i="5"/>
  <c r="BO119" i="5"/>
  <c r="BO122" i="5"/>
  <c r="CU120" i="5"/>
  <c r="CI25" i="3"/>
  <c r="CI24" i="3"/>
  <c r="CI21" i="3"/>
  <c r="CV59" i="5"/>
  <c r="CV56" i="5"/>
  <c r="CI26" i="3"/>
  <c r="CU125" i="5"/>
  <c r="CV53" i="5"/>
  <c r="CV51" i="5"/>
  <c r="CV22" i="5"/>
  <c r="CV125" i="5" s="1"/>
  <c r="CU127" i="5"/>
  <c r="CH30" i="3"/>
  <c r="CV64" i="5"/>
  <c r="CV60" i="5"/>
  <c r="CV45" i="5"/>
  <c r="CV57" i="5"/>
  <c r="CV61" i="5"/>
  <c r="CV58" i="5"/>
  <c r="CV50" i="5"/>
  <c r="CV52" i="5"/>
  <c r="CI28" i="3"/>
  <c r="CT68" i="5"/>
  <c r="CJ4" i="3"/>
  <c r="CJ10" i="3"/>
  <c r="CK3" i="3"/>
  <c r="CJ6" i="3"/>
  <c r="CJ16" i="3"/>
  <c r="CJ5" i="3"/>
  <c r="CJ15" i="3"/>
  <c r="CJ18" i="3"/>
  <c r="CJ19" i="3"/>
  <c r="CJ7" i="3"/>
  <c r="CJ8" i="3"/>
  <c r="CJ17" i="3"/>
  <c r="CV63" i="5"/>
  <c r="CV55" i="5"/>
  <c r="CV44" i="5"/>
  <c r="CV49" i="5"/>
  <c r="CV21" i="5"/>
  <c r="CI27" i="3"/>
  <c r="CI12" i="3"/>
  <c r="CU129" i="5"/>
  <c r="CU23" i="5"/>
  <c r="CU67" i="5"/>
  <c r="CV62" i="5"/>
  <c r="CV54" i="5"/>
  <c r="CX3" i="5"/>
  <c r="CW4" i="5"/>
  <c r="CW5" i="5"/>
  <c r="CW6" i="5"/>
  <c r="CW7" i="5"/>
  <c r="CW8" i="5"/>
  <c r="CW9" i="5"/>
  <c r="CW10" i="5"/>
  <c r="CW11" i="5"/>
  <c r="CW12" i="5"/>
  <c r="CW13" i="5"/>
  <c r="CW14" i="5"/>
  <c r="CW15" i="5"/>
  <c r="CW16" i="5"/>
  <c r="CW17" i="5"/>
  <c r="CW18" i="5"/>
  <c r="CW19" i="5"/>
  <c r="CW24" i="5"/>
  <c r="CW27" i="5"/>
  <c r="CW28" i="5"/>
  <c r="CW34" i="5"/>
  <c r="CW30" i="5"/>
  <c r="CW32" i="5"/>
  <c r="CW33" i="5"/>
  <c r="CW35" i="5"/>
  <c r="CW37" i="5"/>
  <c r="CW31" i="5"/>
  <c r="CW36" i="5"/>
  <c r="CW38" i="5"/>
  <c r="CW40" i="5"/>
  <c r="CW42" i="5"/>
  <c r="CW29" i="5"/>
  <c r="CW41" i="5"/>
  <c r="CW39" i="5"/>
  <c r="CU66" i="5"/>
  <c r="CU46" i="5"/>
  <c r="BP22" i="5"/>
  <c r="BP124" i="5" s="1"/>
  <c r="BP21" i="5"/>
  <c r="BP116" i="5" s="1"/>
  <c r="BQ15" i="5"/>
  <c r="BQ7" i="5"/>
  <c r="BQ24" i="5"/>
  <c r="BQ11" i="5"/>
  <c r="BQ17" i="5"/>
  <c r="BQ4" i="5"/>
  <c r="BQ18" i="5"/>
  <c r="BQ19" i="5"/>
  <c r="BR3" i="5"/>
  <c r="BQ10" i="5"/>
  <c r="BQ13" i="5"/>
  <c r="BQ8" i="5"/>
  <c r="BQ14" i="5"/>
  <c r="BQ6" i="5"/>
  <c r="BQ9" i="5"/>
  <c r="BQ16" i="5"/>
  <c r="BQ5" i="5"/>
  <c r="BQ12" i="5"/>
  <c r="BS21" i="3"/>
  <c r="BS24" i="3"/>
  <c r="BS33" i="3"/>
  <c r="BS26" i="3"/>
  <c r="BS12" i="3"/>
  <c r="BU53" i="3" s="1"/>
  <c r="BT16" i="3"/>
  <c r="BT5" i="3"/>
  <c r="BT17" i="3"/>
  <c r="BT6" i="3"/>
  <c r="BT18" i="3"/>
  <c r="BT7" i="3"/>
  <c r="BT19" i="3"/>
  <c r="BT8" i="3"/>
  <c r="BT10" i="3"/>
  <c r="BT15" i="3"/>
  <c r="BT4" i="3"/>
  <c r="BS34" i="3"/>
  <c r="BS28" i="3"/>
  <c r="BS37" i="3"/>
  <c r="BT35" i="3"/>
  <c r="BS27" i="3"/>
  <c r="BR30" i="3"/>
  <c r="K50" i="12"/>
  <c r="K46" i="12"/>
  <c r="AO34" i="14"/>
  <c r="AL33" i="14"/>
  <c r="AC33" i="14"/>
  <c r="BB33" i="14"/>
  <c r="F35" i="14"/>
  <c r="K53" i="12"/>
  <c r="H50" i="12"/>
  <c r="AO33" i="14"/>
  <c r="K49" i="12"/>
  <c r="AE34" i="14"/>
  <c r="F36" i="14"/>
  <c r="K57" i="12"/>
  <c r="F32" i="14"/>
  <c r="AD36" i="14"/>
  <c r="N32" i="14"/>
  <c r="AD32" i="14"/>
  <c r="AD35" i="14"/>
  <c r="BB35" i="14"/>
  <c r="K55" i="12"/>
  <c r="AB27" i="15"/>
  <c r="D33" i="14"/>
  <c r="D32" i="14"/>
  <c r="N33" i="14"/>
  <c r="BD34" i="14"/>
  <c r="F49" i="12"/>
  <c r="D34" i="14"/>
  <c r="AW36" i="14"/>
  <c r="N49" i="12"/>
  <c r="D36" i="14"/>
  <c r="Q53" i="12"/>
  <c r="BC34" i="14"/>
  <c r="BC35" i="14"/>
  <c r="Q56" i="12"/>
  <c r="AL34" i="14"/>
  <c r="AC34" i="14"/>
  <c r="Q52" i="12"/>
  <c r="AS33" i="14"/>
  <c r="AC35" i="14"/>
  <c r="Q46" i="12"/>
  <c r="AL36" i="14"/>
  <c r="AL32" i="14"/>
  <c r="L47" i="12"/>
  <c r="AB28" i="15"/>
  <c r="X28" i="15"/>
  <c r="AY33" i="14"/>
  <c r="Y35" i="14"/>
  <c r="J33" i="14"/>
  <c r="AC32" i="14"/>
  <c r="AU34" i="14"/>
  <c r="Y36" i="14"/>
  <c r="E36" i="14"/>
  <c r="K35" i="14"/>
  <c r="K36" i="14"/>
  <c r="J35" i="14"/>
  <c r="AU33" i="14"/>
  <c r="AX33" i="14"/>
  <c r="J36" i="14"/>
  <c r="AY35" i="14"/>
  <c r="N36" i="14"/>
  <c r="E34" i="14"/>
  <c r="AY36" i="14"/>
  <c r="AY34" i="14"/>
  <c r="J32" i="14"/>
  <c r="AL15" i="7"/>
  <c r="AU15" i="7" s="1"/>
  <c r="AH16" i="7"/>
  <c r="Q49" i="12"/>
  <c r="Q48" i="12"/>
  <c r="I56" i="12"/>
  <c r="N52" i="12"/>
  <c r="K47" i="12"/>
  <c r="N58" i="12"/>
  <c r="I48" i="12"/>
  <c r="N45" i="12"/>
  <c r="K52" i="12"/>
  <c r="K51" i="12"/>
  <c r="R46" i="12"/>
  <c r="I54" i="12"/>
  <c r="E47" i="12"/>
  <c r="E51" i="12"/>
  <c r="M51" i="12"/>
  <c r="M50" i="12"/>
  <c r="E46" i="12"/>
  <c r="M46" i="12"/>
  <c r="M52" i="12"/>
  <c r="M54" i="12"/>
  <c r="J44" i="12"/>
  <c r="E57" i="12"/>
  <c r="J46" i="12"/>
  <c r="J47" i="12"/>
  <c r="M44" i="12"/>
  <c r="J57" i="12"/>
  <c r="M47" i="12"/>
  <c r="E52" i="12"/>
  <c r="E50" i="12"/>
  <c r="E56" i="12"/>
  <c r="M56" i="12"/>
  <c r="G47" i="12"/>
  <c r="G53" i="12"/>
  <c r="G51" i="12"/>
  <c r="G52" i="12"/>
  <c r="G57" i="12"/>
  <c r="G44" i="12"/>
  <c r="G45" i="12"/>
  <c r="P43" i="12"/>
  <c r="F45" i="12"/>
  <c r="G48" i="12"/>
  <c r="O44" i="12"/>
  <c r="M57" i="12"/>
  <c r="M55" i="12"/>
  <c r="N50" i="12"/>
  <c r="F56" i="12"/>
  <c r="AG36" i="14"/>
  <c r="AG33" i="14"/>
  <c r="M34" i="14"/>
  <c r="Q35" i="14"/>
  <c r="M36" i="14"/>
  <c r="C34" i="14"/>
  <c r="AK36" i="14"/>
  <c r="C35" i="14"/>
  <c r="AV34" i="14"/>
  <c r="S32" i="14"/>
  <c r="AN34" i="14"/>
  <c r="BG33" i="14"/>
  <c r="S36" i="14"/>
  <c r="BG36" i="14"/>
  <c r="AW32" i="14"/>
  <c r="S35" i="14"/>
  <c r="BG34" i="14"/>
  <c r="K34" i="14"/>
  <c r="C36" i="14"/>
  <c r="U36" i="14"/>
  <c r="M67" i="13"/>
  <c r="O67" i="13" s="1"/>
  <c r="AC26" i="15"/>
  <c r="Y29" i="15"/>
  <c r="AC29" i="15"/>
  <c r="Z30" i="15"/>
  <c r="AE30" i="15" s="1"/>
  <c r="AD30" i="15"/>
  <c r="AC27" i="15"/>
  <c r="Y27" i="15"/>
  <c r="AQ32" i="14"/>
  <c r="AE35" i="14"/>
  <c r="U32" i="14"/>
  <c r="AO35" i="14"/>
  <c r="G32" i="14"/>
  <c r="AM34" i="14"/>
  <c r="AA36" i="14"/>
  <c r="AM35" i="14"/>
  <c r="AM32" i="14"/>
  <c r="BE35" i="14"/>
  <c r="BE33" i="14"/>
  <c r="AM33" i="14"/>
  <c r="AE32" i="14"/>
  <c r="Y32" i="14"/>
  <c r="E32" i="14"/>
  <c r="AU32" i="14"/>
  <c r="BE34" i="14"/>
  <c r="AO32" i="14"/>
  <c r="BE36" i="14"/>
  <c r="N56" i="12"/>
  <c r="N48" i="12"/>
  <c r="N53" i="12"/>
  <c r="N54" i="12"/>
  <c r="J43" i="12"/>
  <c r="N51" i="12"/>
  <c r="H43" i="12"/>
  <c r="P54" i="12"/>
  <c r="H46" i="12"/>
  <c r="D46" i="12"/>
  <c r="D50" i="12"/>
  <c r="D58" i="12"/>
  <c r="D54" i="12"/>
  <c r="D44" i="12"/>
  <c r="D47" i="12"/>
  <c r="D52" i="12"/>
  <c r="D55" i="12"/>
  <c r="D56" i="12"/>
  <c r="D57" i="12"/>
  <c r="D49" i="12"/>
  <c r="D51" i="12"/>
  <c r="D53" i="12"/>
  <c r="O8" i="13"/>
  <c r="L9" i="13"/>
  <c r="O282" i="13"/>
  <c r="L283" i="13"/>
  <c r="L43" i="12"/>
  <c r="L128" i="13"/>
  <c r="L5" i="11"/>
  <c r="D43" i="12"/>
  <c r="L53" i="13"/>
  <c r="M147" i="13"/>
  <c r="O147" i="13" s="1"/>
  <c r="N146" i="13"/>
  <c r="O146" i="13"/>
  <c r="AQ35" i="14"/>
  <c r="AQ34" i="14"/>
  <c r="M12" i="13"/>
  <c r="O12" i="13" s="1"/>
  <c r="N11" i="13"/>
  <c r="O11" i="13"/>
  <c r="M197" i="13"/>
  <c r="N196" i="13"/>
  <c r="O196" i="13"/>
  <c r="L45" i="12"/>
  <c r="M227" i="13"/>
  <c r="O227" i="13" s="1"/>
  <c r="N226" i="13"/>
  <c r="O226" i="13"/>
  <c r="P33" i="14"/>
  <c r="P35" i="14"/>
  <c r="P36" i="14"/>
  <c r="P34" i="14"/>
  <c r="AF33" i="14"/>
  <c r="AF35" i="14"/>
  <c r="AF36" i="14"/>
  <c r="AF34" i="14"/>
  <c r="D45" i="12"/>
  <c r="L114" i="13"/>
  <c r="X33" i="14"/>
  <c r="X35" i="14"/>
  <c r="X34" i="14"/>
  <c r="X36" i="14"/>
  <c r="H35" i="14"/>
  <c r="H33" i="14"/>
  <c r="H34" i="14"/>
  <c r="H36" i="14"/>
  <c r="L138" i="13"/>
  <c r="L218" i="13"/>
  <c r="P32" i="14"/>
  <c r="AF32" i="14"/>
  <c r="L179" i="13"/>
  <c r="M177" i="13"/>
  <c r="N176" i="13"/>
  <c r="O176" i="13"/>
  <c r="X32" i="14"/>
  <c r="BA35" i="14"/>
  <c r="BA34" i="14"/>
  <c r="BA36" i="14"/>
  <c r="BA33" i="14"/>
  <c r="M82" i="13"/>
  <c r="O82" i="13" s="1"/>
  <c r="N81" i="13"/>
  <c r="O81" i="13"/>
  <c r="AI36" i="14"/>
  <c r="H32" i="14"/>
  <c r="W36" i="14"/>
  <c r="W33" i="14"/>
  <c r="W34" i="14"/>
  <c r="W35" i="14"/>
  <c r="F43" i="12"/>
  <c r="L118" i="13"/>
  <c r="BH35" i="14"/>
  <c r="BH32" i="14"/>
  <c r="BH33" i="14"/>
  <c r="BH36" i="14"/>
  <c r="L164" i="13"/>
  <c r="BH34" i="14"/>
  <c r="Q33" i="14"/>
  <c r="Q34" i="14"/>
  <c r="F51" i="12"/>
  <c r="F55" i="12"/>
  <c r="F54" i="12"/>
  <c r="F48" i="12"/>
  <c r="F58" i="12"/>
  <c r="F53" i="12"/>
  <c r="F50" i="12"/>
  <c r="F47" i="12"/>
  <c r="F57" i="12"/>
  <c r="F46" i="12"/>
  <c r="F44" i="12"/>
  <c r="L108" i="13"/>
  <c r="M157" i="13"/>
  <c r="O157" i="13" s="1"/>
  <c r="N156" i="13"/>
  <c r="O156" i="13"/>
  <c r="Q32" i="14"/>
  <c r="L63" i="13"/>
  <c r="L134" i="13"/>
  <c r="L37" i="13"/>
  <c r="L208" i="13"/>
  <c r="O36" i="14"/>
  <c r="O35" i="14"/>
  <c r="O33" i="14"/>
  <c r="O34" i="14"/>
  <c r="L25" i="13"/>
  <c r="G35" i="14"/>
  <c r="G34" i="14"/>
  <c r="G33" i="14"/>
  <c r="AQ36" i="14"/>
  <c r="N126" i="13"/>
  <c r="M127" i="13"/>
  <c r="O127" i="13" s="1"/>
  <c r="AI34" i="14"/>
  <c r="AI35" i="14"/>
  <c r="AI33" i="14"/>
  <c r="M237" i="13"/>
  <c r="O237" i="13" s="1"/>
  <c r="N236" i="13"/>
  <c r="O236" i="13"/>
  <c r="L58" i="12"/>
  <c r="L46" i="12"/>
  <c r="L50" i="12"/>
  <c r="L44" i="12"/>
  <c r="L54" i="12"/>
  <c r="L57" i="12"/>
  <c r="L52" i="12"/>
  <c r="L53" i="12"/>
  <c r="L51" i="12"/>
  <c r="L49" i="12"/>
  <c r="L56" i="12"/>
  <c r="L55" i="12"/>
  <c r="O126" i="13"/>
  <c r="L83" i="13"/>
  <c r="Y33" i="14"/>
  <c r="H57" i="12"/>
  <c r="AA32" i="14"/>
  <c r="I53" i="12"/>
  <c r="N43" i="12"/>
  <c r="N55" i="12"/>
  <c r="E33" i="14"/>
  <c r="J55" i="12"/>
  <c r="E53" i="12"/>
  <c r="E58" i="12"/>
  <c r="E49" i="12"/>
  <c r="E45" i="12"/>
  <c r="L258" i="13"/>
  <c r="AS36" i="14"/>
  <c r="H54" i="12"/>
  <c r="M58" i="12"/>
  <c r="M53" i="12"/>
  <c r="M45" i="12"/>
  <c r="E55" i="12"/>
  <c r="M137" i="13"/>
  <c r="O137" i="13" s="1"/>
  <c r="N136" i="13"/>
  <c r="M162" i="13"/>
  <c r="N161" i="13"/>
  <c r="O161" i="13"/>
  <c r="M5" i="13"/>
  <c r="N4" i="13"/>
  <c r="M242" i="13"/>
  <c r="O242" i="13" s="1"/>
  <c r="N241" i="13"/>
  <c r="M152" i="13"/>
  <c r="O152" i="13" s="1"/>
  <c r="N151" i="13"/>
  <c r="M167" i="13"/>
  <c r="O167" i="13" s="1"/>
  <c r="N166" i="13"/>
  <c r="P57" i="12"/>
  <c r="L123" i="13"/>
  <c r="L233" i="13"/>
  <c r="L243" i="13"/>
  <c r="BD33" i="14"/>
  <c r="BD35" i="14"/>
  <c r="K43" i="12"/>
  <c r="R49" i="12"/>
  <c r="G50" i="12"/>
  <c r="G54" i="12"/>
  <c r="G46" i="12"/>
  <c r="G55" i="12"/>
  <c r="G58" i="12"/>
  <c r="L143" i="13"/>
  <c r="S33" i="14"/>
  <c r="C58" i="12"/>
  <c r="G56" i="12"/>
  <c r="L199" i="13"/>
  <c r="M117" i="13"/>
  <c r="N116" i="13"/>
  <c r="BG35" i="14"/>
  <c r="AS34" i="14"/>
  <c r="M222" i="13"/>
  <c r="O222" i="13" s="1"/>
  <c r="N221" i="13"/>
  <c r="M132" i="13"/>
  <c r="N131" i="13"/>
  <c r="O131" i="13"/>
  <c r="T37" i="14"/>
  <c r="M283" i="13"/>
  <c r="N282" i="13"/>
  <c r="M287" i="13"/>
  <c r="N286" i="13"/>
  <c r="O286" i="13"/>
  <c r="M72" i="13"/>
  <c r="O72" i="13" s="1"/>
  <c r="N71" i="13"/>
  <c r="L223" i="13"/>
  <c r="AS32" i="14"/>
  <c r="I55" i="12"/>
  <c r="I43" i="12"/>
  <c r="I51" i="12"/>
  <c r="I58" i="12"/>
  <c r="I47" i="12"/>
  <c r="J45" i="12"/>
  <c r="J53" i="12"/>
  <c r="J49" i="12"/>
  <c r="M57" i="13"/>
  <c r="O57" i="13" s="1"/>
  <c r="N56" i="13"/>
  <c r="M202" i="13"/>
  <c r="N201" i="13"/>
  <c r="O201" i="13"/>
  <c r="M122" i="13"/>
  <c r="N121" i="13"/>
  <c r="H55" i="12"/>
  <c r="I50" i="12"/>
  <c r="J58" i="12"/>
  <c r="O121" i="13"/>
  <c r="BD32" i="14"/>
  <c r="H53" i="12"/>
  <c r="I57" i="12"/>
  <c r="M62" i="13"/>
  <c r="O62" i="13" s="1"/>
  <c r="N61" i="13"/>
  <c r="L263" i="13"/>
  <c r="AA34" i="14"/>
  <c r="I33" i="14"/>
  <c r="K54" i="12"/>
  <c r="L204" i="13"/>
  <c r="K48" i="12"/>
  <c r="O50" i="12"/>
  <c r="O54" i="12"/>
  <c r="O46" i="12"/>
  <c r="O55" i="12"/>
  <c r="O58" i="12"/>
  <c r="Q57" i="12"/>
  <c r="L278" i="13"/>
  <c r="BF37" i="14"/>
  <c r="AN33" i="14"/>
  <c r="AN35" i="14"/>
  <c r="M28" i="13"/>
  <c r="O28" i="13" s="1"/>
  <c r="N27" i="13"/>
  <c r="M142" i="13"/>
  <c r="N141" i="13"/>
  <c r="M24" i="13"/>
  <c r="O24" i="13" s="1"/>
  <c r="N23" i="13"/>
  <c r="M92" i="13"/>
  <c r="O92" i="13" s="1"/>
  <c r="N91" i="13"/>
  <c r="M77" i="13"/>
  <c r="O77" i="13" s="1"/>
  <c r="N76" i="13"/>
  <c r="M172" i="13"/>
  <c r="O172" i="13" s="1"/>
  <c r="N171" i="13"/>
  <c r="I45" i="12"/>
  <c r="L17" i="13"/>
  <c r="L193" i="13"/>
  <c r="M32" i="14"/>
  <c r="L168" i="13"/>
  <c r="L248" i="13"/>
  <c r="AR35" i="14"/>
  <c r="AR33" i="14"/>
  <c r="N46" i="12"/>
  <c r="Q44" i="12"/>
  <c r="J52" i="12"/>
  <c r="L49" i="13"/>
  <c r="L153" i="13"/>
  <c r="M192" i="13"/>
  <c r="N191" i="13"/>
  <c r="AG34" i="14"/>
  <c r="K58" i="12"/>
  <c r="N57" i="12"/>
  <c r="O43" i="12"/>
  <c r="H51" i="12"/>
  <c r="P53" i="12"/>
  <c r="L13" i="13"/>
  <c r="M44" i="13"/>
  <c r="O44" i="13" s="1"/>
  <c r="N43" i="13"/>
  <c r="AN32" i="14"/>
  <c r="U33" i="14"/>
  <c r="L29" i="13"/>
  <c r="N35" i="13"/>
  <c r="M36" i="13"/>
  <c r="M267" i="13"/>
  <c r="O267" i="13" s="1"/>
  <c r="N266" i="13"/>
  <c r="M97" i="13"/>
  <c r="O97" i="13" s="1"/>
  <c r="N96" i="13"/>
  <c r="M112" i="13"/>
  <c r="N111" i="13"/>
  <c r="O111" i="13"/>
  <c r="L89" i="13"/>
  <c r="O4" i="13"/>
  <c r="L5" i="13"/>
  <c r="L103" i="13"/>
  <c r="L273" i="13"/>
  <c r="M272" i="13"/>
  <c r="N271" i="13"/>
  <c r="P46" i="12"/>
  <c r="Q54" i="12"/>
  <c r="L41" i="13"/>
  <c r="V35" i="14"/>
  <c r="V34" i="14"/>
  <c r="V36" i="14"/>
  <c r="V33" i="14"/>
  <c r="O166" i="13"/>
  <c r="N44" i="12"/>
  <c r="L253" i="13"/>
  <c r="AR32" i="14"/>
  <c r="P51" i="12"/>
  <c r="AG32" i="14"/>
  <c r="E48" i="12"/>
  <c r="O151" i="13"/>
  <c r="L158" i="13"/>
  <c r="C32" i="14"/>
  <c r="AK34" i="14"/>
  <c r="R52" i="12"/>
  <c r="I46" i="12"/>
  <c r="AH34" i="14"/>
  <c r="O27" i="13"/>
  <c r="M182" i="13"/>
  <c r="O182" i="13" s="1"/>
  <c r="N181" i="13"/>
  <c r="J48" i="12"/>
  <c r="M207" i="13"/>
  <c r="N206" i="13"/>
  <c r="AB37" i="14"/>
  <c r="Z37" i="14"/>
  <c r="Q51" i="12"/>
  <c r="Q55" i="12"/>
  <c r="Q43" i="12"/>
  <c r="Q47" i="12"/>
  <c r="Q58" i="12"/>
  <c r="L173" i="13"/>
  <c r="L228" i="13"/>
  <c r="R57" i="12"/>
  <c r="G49" i="12"/>
  <c r="L58" i="13"/>
  <c r="M52" i="13"/>
  <c r="O52" i="13" s="1"/>
  <c r="N51" i="13"/>
  <c r="BC36" i="14"/>
  <c r="L183" i="13"/>
  <c r="K33" i="14"/>
  <c r="L21" i="13"/>
  <c r="N39" i="13"/>
  <c r="M40" i="13"/>
  <c r="N47" i="13"/>
  <c r="M48" i="13"/>
  <c r="L69" i="13"/>
  <c r="L93" i="13"/>
  <c r="M187" i="13"/>
  <c r="O187" i="13" s="1"/>
  <c r="N186" i="13"/>
  <c r="N251" i="13"/>
  <c r="M252" i="13"/>
  <c r="BC32" i="14"/>
  <c r="H45" i="12"/>
  <c r="M9" i="13"/>
  <c r="N8" i="13"/>
  <c r="L45" i="13"/>
  <c r="N211" i="13"/>
  <c r="M212" i="13"/>
  <c r="O212" i="13" s="1"/>
  <c r="L213" i="13"/>
  <c r="N106" i="13"/>
  <c r="M107" i="13"/>
  <c r="O171" i="13"/>
  <c r="C52" i="12"/>
  <c r="C44" i="12"/>
  <c r="C48" i="12"/>
  <c r="J56" i="12"/>
  <c r="Q50" i="12"/>
  <c r="O56" i="13"/>
  <c r="M102" i="13"/>
  <c r="N101" i="13"/>
  <c r="L188" i="13"/>
  <c r="AJ33" i="14"/>
  <c r="AJ32" i="14"/>
  <c r="AJ35" i="14"/>
  <c r="AV33" i="14"/>
  <c r="AV35" i="14"/>
  <c r="O49" i="12"/>
  <c r="AH33" i="14"/>
  <c r="E44" i="12"/>
  <c r="M247" i="13"/>
  <c r="O247" i="13" s="1"/>
  <c r="N246" i="13"/>
  <c r="L37" i="14"/>
  <c r="R37" i="14"/>
  <c r="M257" i="13"/>
  <c r="N256" i="13"/>
  <c r="M20" i="13"/>
  <c r="N19" i="13"/>
  <c r="H48" i="12"/>
  <c r="H56" i="12"/>
  <c r="H58" i="12"/>
  <c r="H44" i="12"/>
  <c r="H52" i="12"/>
  <c r="J51" i="12"/>
  <c r="P44" i="12"/>
  <c r="P48" i="12"/>
  <c r="P52" i="12"/>
  <c r="P56" i="12"/>
  <c r="P58" i="12"/>
  <c r="J54" i="12"/>
  <c r="L148" i="13"/>
  <c r="L289" i="13"/>
  <c r="L268" i="13"/>
  <c r="N261" i="13"/>
  <c r="M262" i="13"/>
  <c r="K44" i="12"/>
  <c r="C43" i="12"/>
  <c r="E43" i="12"/>
  <c r="L78" i="13"/>
  <c r="L98" i="13"/>
  <c r="L238" i="13"/>
  <c r="O186" i="13"/>
  <c r="AV32" i="14"/>
  <c r="AX36" i="14"/>
  <c r="AX34" i="14"/>
  <c r="AX32" i="14"/>
  <c r="M33" i="14"/>
  <c r="AK32" i="14"/>
  <c r="M43" i="12"/>
  <c r="M16" i="13"/>
  <c r="N15" i="13"/>
  <c r="M232" i="13"/>
  <c r="N231" i="13"/>
  <c r="AJ34" i="14"/>
  <c r="L73" i="13"/>
  <c r="M32" i="13"/>
  <c r="N31" i="13"/>
  <c r="O31" i="13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E35" i="1"/>
  <c r="D35" i="1"/>
  <c r="D8" i="1"/>
  <c r="AH10" i="7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E8" i="1"/>
  <c r="AQ10" i="7"/>
  <c r="AV10" i="7" s="1"/>
  <c r="AI10" i="7"/>
  <c r="AR10" i="7" s="1"/>
  <c r="AH11" i="7"/>
  <c r="AQ11" i="7" s="1"/>
  <c r="AI11" i="7"/>
  <c r="AR11" i="7" s="1"/>
  <c r="AJ11" i="7"/>
  <c r="AS11" i="7" s="1"/>
  <c r="AK11" i="7"/>
  <c r="AT11" i="7" s="1"/>
  <c r="AL11" i="7"/>
  <c r="AU11" i="7" s="1"/>
  <c r="AH12" i="7"/>
  <c r="AQ12" i="7" s="1"/>
  <c r="AI12" i="7"/>
  <c r="AR12" i="7" s="1"/>
  <c r="AJ12" i="7"/>
  <c r="AS12" i="7" s="1"/>
  <c r="AK12" i="7"/>
  <c r="AT12" i="7" s="1"/>
  <c r="AL12" i="7"/>
  <c r="AU12" i="7" s="1"/>
  <c r="AH13" i="7"/>
  <c r="AQ13" i="7" s="1"/>
  <c r="AI13" i="7"/>
  <c r="AR13" i="7" s="1"/>
  <c r="AJ13" i="7"/>
  <c r="AS13" i="7" s="1"/>
  <c r="AK13" i="7"/>
  <c r="AT13" i="7" s="1"/>
  <c r="AL13" i="7"/>
  <c r="AU13" i="7" s="1"/>
  <c r="AH14" i="7"/>
  <c r="AQ14" i="7" s="1"/>
  <c r="AI14" i="7"/>
  <c r="AR14" i="7" s="1"/>
  <c r="AJ14" i="7"/>
  <c r="AS14" i="7" s="1"/>
  <c r="AK14" i="7"/>
  <c r="AT14" i="7" s="1"/>
  <c r="AL14" i="7"/>
  <c r="AU14" i="7" s="1"/>
  <c r="AH15" i="7"/>
  <c r="AQ15" i="7" s="1"/>
  <c r="AI15" i="7"/>
  <c r="AR15" i="7" s="1"/>
  <c r="AJ15" i="7"/>
  <c r="AS15" i="7" s="1"/>
  <c r="AK15" i="7"/>
  <c r="AT15" i="7" s="1"/>
  <c r="AQ16" i="7"/>
  <c r="AI16" i="7"/>
  <c r="AR16" i="7" s="1"/>
  <c r="AJ16" i="7"/>
  <c r="AS16" i="7" s="1"/>
  <c r="AK16" i="7"/>
  <c r="AT16" i="7" s="1"/>
  <c r="AL16" i="7"/>
  <c r="AU16" i="7" s="1"/>
  <c r="AH17" i="7"/>
  <c r="AQ17" i="7" s="1"/>
  <c r="AI17" i="7"/>
  <c r="AR17" i="7" s="1"/>
  <c r="AJ17" i="7"/>
  <c r="AS17" i="7" s="1"/>
  <c r="AK17" i="7"/>
  <c r="AT17" i="7" s="1"/>
  <c r="AL17" i="7"/>
  <c r="AU17" i="7" s="1"/>
  <c r="AH18" i="7"/>
  <c r="AQ18" i="7" s="1"/>
  <c r="AI18" i="7"/>
  <c r="AR18" i="7" s="1"/>
  <c r="AJ18" i="7"/>
  <c r="AS18" i="7" s="1"/>
  <c r="AK18" i="7"/>
  <c r="AT18" i="7" s="1"/>
  <c r="AL18" i="7"/>
  <c r="AU18" i="7" s="1"/>
  <c r="AH19" i="7"/>
  <c r="AQ19" i="7" s="1"/>
  <c r="AI19" i="7"/>
  <c r="AR19" i="7" s="1"/>
  <c r="AJ19" i="7"/>
  <c r="AS19" i="7" s="1"/>
  <c r="AK19" i="7"/>
  <c r="AT19" i="7" s="1"/>
  <c r="AL19" i="7"/>
  <c r="AU19" i="7" s="1"/>
  <c r="AH20" i="7"/>
  <c r="AQ20" i="7" s="1"/>
  <c r="AI20" i="7"/>
  <c r="AR20" i="7" s="1"/>
  <c r="AJ20" i="7"/>
  <c r="AS20" i="7" s="1"/>
  <c r="AK20" i="7"/>
  <c r="AT20" i="7" s="1"/>
  <c r="AL20" i="7"/>
  <c r="AU20" i="7" s="1"/>
  <c r="AH21" i="7"/>
  <c r="AQ21" i="7" s="1"/>
  <c r="AI21" i="7"/>
  <c r="AR21" i="7" s="1"/>
  <c r="AJ21" i="7"/>
  <c r="AS21" i="7" s="1"/>
  <c r="AK21" i="7"/>
  <c r="AT21" i="7" s="1"/>
  <c r="AL21" i="7"/>
  <c r="AU21" i="7" s="1"/>
  <c r="AH22" i="7"/>
  <c r="AQ22" i="7" s="1"/>
  <c r="AI22" i="7"/>
  <c r="AR22" i="7" s="1"/>
  <c r="AJ22" i="7"/>
  <c r="AS22" i="7" s="1"/>
  <c r="AK22" i="7"/>
  <c r="AT22" i="7" s="1"/>
  <c r="AL22" i="7"/>
  <c r="AU22" i="7" s="1"/>
  <c r="AH23" i="7"/>
  <c r="AQ23" i="7" s="1"/>
  <c r="AI23" i="7"/>
  <c r="AR23" i="7" s="1"/>
  <c r="AJ23" i="7"/>
  <c r="AS23" i="7" s="1"/>
  <c r="AK23" i="7"/>
  <c r="AT23" i="7" s="1"/>
  <c r="AL23" i="7"/>
  <c r="AU23" i="7" s="1"/>
  <c r="AH24" i="7"/>
  <c r="AQ24" i="7" s="1"/>
  <c r="AI24" i="7"/>
  <c r="AR24" i="7" s="1"/>
  <c r="AJ24" i="7"/>
  <c r="AS24" i="7" s="1"/>
  <c r="AK24" i="7"/>
  <c r="AT24" i="7" s="1"/>
  <c r="AL24" i="7"/>
  <c r="AU24" i="7" s="1"/>
  <c r="AH25" i="7"/>
  <c r="AQ25" i="7" s="1"/>
  <c r="AI25" i="7"/>
  <c r="AR25" i="7" s="1"/>
  <c r="AJ25" i="7"/>
  <c r="AS25" i="7" s="1"/>
  <c r="AK25" i="7"/>
  <c r="AT25" i="7" s="1"/>
  <c r="AL25" i="7"/>
  <c r="AU25" i="7" s="1"/>
  <c r="AH26" i="7"/>
  <c r="AQ26" i="7" s="1"/>
  <c r="AI26" i="7"/>
  <c r="AR26" i="7" s="1"/>
  <c r="AJ26" i="7"/>
  <c r="AS26" i="7" s="1"/>
  <c r="AK26" i="7"/>
  <c r="AT26" i="7" s="1"/>
  <c r="AL26" i="7"/>
  <c r="AU26" i="7" s="1"/>
  <c r="AH27" i="7"/>
  <c r="AQ27" i="7" s="1"/>
  <c r="AI27" i="7"/>
  <c r="AR27" i="7" s="1"/>
  <c r="AJ27" i="7"/>
  <c r="AS27" i="7" s="1"/>
  <c r="AK27" i="7"/>
  <c r="AT27" i="7" s="1"/>
  <c r="AL27" i="7"/>
  <c r="AU27" i="7" s="1"/>
  <c r="AH28" i="7"/>
  <c r="AQ28" i="7" s="1"/>
  <c r="AI28" i="7"/>
  <c r="AR28" i="7" s="1"/>
  <c r="AJ28" i="7"/>
  <c r="AS28" i="7" s="1"/>
  <c r="AK28" i="7"/>
  <c r="AT28" i="7" s="1"/>
  <c r="AL28" i="7"/>
  <c r="AU28" i="7" s="1"/>
  <c r="AH29" i="7"/>
  <c r="AQ29" i="7" s="1"/>
  <c r="AI29" i="7"/>
  <c r="AR29" i="7" s="1"/>
  <c r="AJ29" i="7"/>
  <c r="AS29" i="7" s="1"/>
  <c r="AK29" i="7"/>
  <c r="AT29" i="7" s="1"/>
  <c r="AL29" i="7"/>
  <c r="AU29" i="7" s="1"/>
  <c r="AH30" i="7"/>
  <c r="AQ30" i="7" s="1"/>
  <c r="AI30" i="7"/>
  <c r="AR30" i="7" s="1"/>
  <c r="AJ30" i="7"/>
  <c r="AS30" i="7" s="1"/>
  <c r="AK30" i="7"/>
  <c r="AT30" i="7" s="1"/>
  <c r="AL30" i="7"/>
  <c r="AU30" i="7" s="1"/>
  <c r="AJ10" i="7"/>
  <c r="AS10" i="7" s="1"/>
  <c r="AK10" i="7"/>
  <c r="AT10" i="7" s="1"/>
  <c r="AL10" i="7"/>
  <c r="AU10" i="7" s="1"/>
  <c r="R43" i="12" l="1"/>
  <c r="R53" i="12"/>
  <c r="AD26" i="15"/>
  <c r="AO26" i="15" s="1"/>
  <c r="R56" i="12"/>
  <c r="R58" i="12"/>
  <c r="R55" i="12"/>
  <c r="R44" i="12"/>
  <c r="R47" i="12"/>
  <c r="R51" i="12"/>
  <c r="L1215" i="11"/>
  <c r="L1216" i="11" s="1"/>
  <c r="M1204" i="11"/>
  <c r="N1203" i="11"/>
  <c r="O1203" i="11"/>
  <c r="G23" i="1"/>
  <c r="M23" i="1"/>
  <c r="H23" i="1"/>
  <c r="N23" i="1"/>
  <c r="I23" i="1"/>
  <c r="O23" i="1"/>
  <c r="J23" i="1"/>
  <c r="P23" i="1"/>
  <c r="K23" i="1"/>
  <c r="L23" i="1"/>
  <c r="AP37" i="14"/>
  <c r="AT37" i="14"/>
  <c r="BI35" i="14"/>
  <c r="AR44" i="14" s="1"/>
  <c r="BI32" i="14"/>
  <c r="AL41" i="14" s="1"/>
  <c r="BI36" i="14"/>
  <c r="BI34" i="14"/>
  <c r="BI33" i="14"/>
  <c r="S42" i="14" s="1"/>
  <c r="M981" i="11"/>
  <c r="M999" i="11"/>
  <c r="M1000" i="11" s="1"/>
  <c r="O4" i="11"/>
  <c r="M5" i="11"/>
  <c r="O5" i="11" s="1"/>
  <c r="I37" i="14"/>
  <c r="BY44" i="3"/>
  <c r="BW44" i="3"/>
  <c r="BX44" i="3"/>
  <c r="BY46" i="3"/>
  <c r="BW46" i="3"/>
  <c r="BX46" i="3"/>
  <c r="BW43" i="3"/>
  <c r="BX43" i="3"/>
  <c r="BY43" i="3"/>
  <c r="CG36" i="3"/>
  <c r="BY45" i="3"/>
  <c r="BX45" i="3"/>
  <c r="BW45" i="3"/>
  <c r="BY42" i="3"/>
  <c r="BX42" i="3"/>
  <c r="BA41" i="14"/>
  <c r="CG33" i="3"/>
  <c r="CG35" i="3"/>
  <c r="AJ43" i="14"/>
  <c r="BT36" i="3"/>
  <c r="BJ36" i="14"/>
  <c r="AY37" i="14"/>
  <c r="F37" i="14"/>
  <c r="R45" i="12"/>
  <c r="R50" i="12"/>
  <c r="S39" i="12"/>
  <c r="S56" i="12" s="1"/>
  <c r="T33" i="12"/>
  <c r="T27" i="12"/>
  <c r="T38" i="12"/>
  <c r="T32" i="12"/>
  <c r="T26" i="12"/>
  <c r="T36" i="12"/>
  <c r="T30" i="12"/>
  <c r="T24" i="12"/>
  <c r="T35" i="12"/>
  <c r="T29" i="12"/>
  <c r="T23" i="12"/>
  <c r="T34" i="12"/>
  <c r="T28" i="12"/>
  <c r="T37" i="12"/>
  <c r="T31" i="12"/>
  <c r="T25" i="12"/>
  <c r="U22" i="12"/>
  <c r="T83" i="12"/>
  <c r="T62" i="12"/>
  <c r="T96" i="12"/>
  <c r="T42" i="12"/>
  <c r="T84" i="12" s="1"/>
  <c r="R54" i="12"/>
  <c r="R59" i="12" s="1"/>
  <c r="N217" i="13"/>
  <c r="O277" i="13"/>
  <c r="N87" i="13"/>
  <c r="M88" i="13"/>
  <c r="O88" i="13" s="1"/>
  <c r="N277" i="13"/>
  <c r="M218" i="13"/>
  <c r="N218" i="13" s="1"/>
  <c r="M68" i="13"/>
  <c r="O68" i="13" s="1"/>
  <c r="N9" i="13"/>
  <c r="N67" i="13"/>
  <c r="O5" i="13"/>
  <c r="AW37" i="14"/>
  <c r="AU37" i="14"/>
  <c r="J37" i="14"/>
  <c r="BB37" i="14"/>
  <c r="CV128" i="5"/>
  <c r="CV126" i="5"/>
  <c r="AC37" i="14"/>
  <c r="U37" i="14"/>
  <c r="BU43" i="3"/>
  <c r="BW34" i="3"/>
  <c r="BZ34" i="3"/>
  <c r="BT43" i="3"/>
  <c r="BY34" i="3"/>
  <c r="CB34" i="3"/>
  <c r="BX34" i="3"/>
  <c r="BV43" i="3"/>
  <c r="CA34" i="3"/>
  <c r="CC34" i="3"/>
  <c r="CD34" i="3"/>
  <c r="CI34" i="3"/>
  <c r="BV35" i="3"/>
  <c r="CF35" i="3"/>
  <c r="BU52" i="3"/>
  <c r="CF33" i="3"/>
  <c r="AD37" i="14"/>
  <c r="CB37" i="3"/>
  <c r="BV46" i="3"/>
  <c r="BX37" i="3"/>
  <c r="BT46" i="3"/>
  <c r="BZ37" i="3"/>
  <c r="BY37" i="3"/>
  <c r="CA37" i="3"/>
  <c r="BU46" i="3"/>
  <c r="BW37" i="3"/>
  <c r="CD37" i="3"/>
  <c r="CE37" i="3"/>
  <c r="CC37" i="3"/>
  <c r="CG34" i="3"/>
  <c r="BU55" i="3"/>
  <c r="BV37" i="3"/>
  <c r="CH35" i="3"/>
  <c r="BT12" i="3"/>
  <c r="BV54" i="3" s="1"/>
  <c r="BT27" i="3"/>
  <c r="BU45" i="3"/>
  <c r="BX36" i="3"/>
  <c r="BY36" i="3"/>
  <c r="BZ36" i="3"/>
  <c r="BV45" i="3"/>
  <c r="BW36" i="3"/>
  <c r="CA36" i="3"/>
  <c r="BT45" i="3"/>
  <c r="CC36" i="3"/>
  <c r="CB36" i="3"/>
  <c r="CD36" i="3"/>
  <c r="BU36" i="3"/>
  <c r="CF36" i="3"/>
  <c r="CE35" i="3"/>
  <c r="CE34" i="3"/>
  <c r="CH33" i="3"/>
  <c r="BT33" i="3"/>
  <c r="BZ33" i="3"/>
  <c r="BU42" i="3"/>
  <c r="BW33" i="3"/>
  <c r="CA33" i="3"/>
  <c r="BV42" i="3"/>
  <c r="BY33" i="3"/>
  <c r="BT42" i="3"/>
  <c r="CC33" i="3"/>
  <c r="BX33" i="3"/>
  <c r="CB33" i="3"/>
  <c r="BV33" i="3"/>
  <c r="BU33" i="3"/>
  <c r="CI36" i="3"/>
  <c r="CI33" i="3"/>
  <c r="CH36" i="3"/>
  <c r="CD33" i="3"/>
  <c r="CF34" i="3"/>
  <c r="CH34" i="3"/>
  <c r="CC35" i="3"/>
  <c r="BT26" i="3"/>
  <c r="CB35" i="3"/>
  <c r="BV44" i="3"/>
  <c r="BZ35" i="3"/>
  <c r="CA35" i="3"/>
  <c r="BX35" i="3"/>
  <c r="BY35" i="3"/>
  <c r="BU44" i="3"/>
  <c r="BW35" i="3"/>
  <c r="BT44" i="3"/>
  <c r="CD35" i="3"/>
  <c r="BU35" i="3"/>
  <c r="BU51" i="3"/>
  <c r="BV34" i="3"/>
  <c r="BU34" i="3"/>
  <c r="BU54" i="3"/>
  <c r="BU37" i="3"/>
  <c r="CI37" i="3"/>
  <c r="CI35" i="3"/>
  <c r="CE33" i="3"/>
  <c r="CF37" i="3"/>
  <c r="BV36" i="3"/>
  <c r="CH37" i="3"/>
  <c r="CE36" i="3"/>
  <c r="CG37" i="3"/>
  <c r="CV124" i="5"/>
  <c r="CV131" i="5"/>
  <c r="CV23" i="5"/>
  <c r="CV127" i="5"/>
  <c r="CV120" i="5"/>
  <c r="BP119" i="5"/>
  <c r="BP130" i="5"/>
  <c r="BP123" i="5"/>
  <c r="BP120" i="5"/>
  <c r="BP125" i="5"/>
  <c r="BP121" i="5"/>
  <c r="BP126" i="5"/>
  <c r="CV130" i="5"/>
  <c r="BP118" i="5"/>
  <c r="BP129" i="5"/>
  <c r="BP127" i="5"/>
  <c r="BP131" i="5"/>
  <c r="BQ22" i="5"/>
  <c r="BQ125" i="5" s="1"/>
  <c r="BP23" i="5"/>
  <c r="CV129" i="5"/>
  <c r="BP128" i="5"/>
  <c r="BP117" i="5"/>
  <c r="BP122" i="5"/>
  <c r="CW51" i="5"/>
  <c r="CW59" i="5"/>
  <c r="CW50" i="5"/>
  <c r="CW21" i="5"/>
  <c r="CW122" i="5" s="1"/>
  <c r="CJ28" i="3"/>
  <c r="CJ37" i="3"/>
  <c r="CK5" i="3"/>
  <c r="CK15" i="3"/>
  <c r="CL3" i="3"/>
  <c r="CK4" i="3"/>
  <c r="CK7" i="3"/>
  <c r="CK17" i="3"/>
  <c r="CK6" i="3"/>
  <c r="CK16" i="3"/>
  <c r="CK18" i="3"/>
  <c r="CK8" i="3"/>
  <c r="CK10" i="3"/>
  <c r="CK19" i="3"/>
  <c r="CW64" i="5"/>
  <c r="CW45" i="5"/>
  <c r="CW57" i="5"/>
  <c r="CW49" i="5"/>
  <c r="CW44" i="5"/>
  <c r="CX4" i="5"/>
  <c r="CX5" i="5"/>
  <c r="CX6" i="5"/>
  <c r="CX7" i="5"/>
  <c r="CX8" i="5"/>
  <c r="CX9" i="5"/>
  <c r="CX10" i="5"/>
  <c r="CX11" i="5"/>
  <c r="CX12" i="5"/>
  <c r="CX13" i="5"/>
  <c r="CX14" i="5"/>
  <c r="CX15" i="5"/>
  <c r="CX16" i="5"/>
  <c r="CX17" i="5"/>
  <c r="CX18" i="5"/>
  <c r="CX19" i="5"/>
  <c r="CX24" i="5"/>
  <c r="CX27" i="5"/>
  <c r="CX28" i="5"/>
  <c r="CX29" i="5"/>
  <c r="CX30" i="5"/>
  <c r="CX31" i="5"/>
  <c r="CX32" i="5"/>
  <c r="CX33" i="5"/>
  <c r="CY3" i="5"/>
  <c r="CX34" i="5"/>
  <c r="CX36" i="5"/>
  <c r="CX38" i="5"/>
  <c r="CX40" i="5"/>
  <c r="CX35" i="5"/>
  <c r="CX37" i="5"/>
  <c r="CX41" i="5"/>
  <c r="CX42" i="5"/>
  <c r="CX39" i="5"/>
  <c r="CV116" i="5"/>
  <c r="CJ27" i="3"/>
  <c r="CJ36" i="3"/>
  <c r="CV118" i="5"/>
  <c r="CI30" i="3"/>
  <c r="CW63" i="5"/>
  <c r="CU68" i="5"/>
  <c r="CW62" i="5"/>
  <c r="CW55" i="5"/>
  <c r="CW120" i="5"/>
  <c r="CV46" i="5"/>
  <c r="CV66" i="5"/>
  <c r="CJ21" i="3"/>
  <c r="CJ24" i="3"/>
  <c r="CJ33" i="3"/>
  <c r="CJ12" i="3"/>
  <c r="CV119" i="5"/>
  <c r="CW60" i="5"/>
  <c r="CW54" i="5"/>
  <c r="CW119" i="5"/>
  <c r="CV121" i="5"/>
  <c r="CJ26" i="3"/>
  <c r="CJ35" i="3"/>
  <c r="CV117" i="5"/>
  <c r="CV67" i="5"/>
  <c r="CW58" i="5"/>
  <c r="CW52" i="5"/>
  <c r="CW22" i="5"/>
  <c r="CW127" i="5" s="1"/>
  <c r="CW118" i="5"/>
  <c r="CJ25" i="3"/>
  <c r="CJ34" i="3"/>
  <c r="CV122" i="5"/>
  <c r="CV123" i="5"/>
  <c r="CW61" i="5"/>
  <c r="CW53" i="5"/>
  <c r="CW56" i="5"/>
  <c r="CW123" i="5"/>
  <c r="CW117" i="5"/>
  <c r="BQ21" i="5"/>
  <c r="BQ23" i="5" s="1"/>
  <c r="BR24" i="5"/>
  <c r="BR11" i="5"/>
  <c r="BR13" i="5"/>
  <c r="BR4" i="5"/>
  <c r="BR19" i="5"/>
  <c r="BR14" i="5"/>
  <c r="BR17" i="5"/>
  <c r="BR9" i="5"/>
  <c r="BR8" i="5"/>
  <c r="BR10" i="5"/>
  <c r="BR16" i="5"/>
  <c r="BS3" i="5"/>
  <c r="BR6" i="5"/>
  <c r="BR12" i="5"/>
  <c r="BR15" i="5"/>
  <c r="BR18" i="5"/>
  <c r="BR7" i="5"/>
  <c r="BR5" i="5"/>
  <c r="BT25" i="3"/>
  <c r="BT34" i="3"/>
  <c r="BT28" i="3"/>
  <c r="BT37" i="3"/>
  <c r="BS30" i="3"/>
  <c r="BT21" i="3"/>
  <c r="CE39" i="3" s="1"/>
  <c r="BT24" i="3"/>
  <c r="N37" i="14"/>
  <c r="AL37" i="14"/>
  <c r="D37" i="14"/>
  <c r="BG37" i="14"/>
  <c r="BE37" i="14"/>
  <c r="O37" i="14"/>
  <c r="Y28" i="15"/>
  <c r="AC28" i="15"/>
  <c r="AE37" i="14"/>
  <c r="E37" i="14"/>
  <c r="S37" i="14"/>
  <c r="W37" i="14"/>
  <c r="G37" i="14"/>
  <c r="AO37" i="14"/>
  <c r="AO30" i="15"/>
  <c r="G8" i="1"/>
  <c r="F64" i="1" a="1"/>
  <c r="F64" i="1" s="1"/>
  <c r="G64" i="1" s="1"/>
  <c r="G59" i="12"/>
  <c r="AH37" i="14"/>
  <c r="V37" i="14"/>
  <c r="AM37" i="14"/>
  <c r="AM26" i="15"/>
  <c r="AD27" i="15"/>
  <c r="Z27" i="15"/>
  <c r="AE27" i="15" s="1"/>
  <c r="AM30" i="15"/>
  <c r="Z29" i="15"/>
  <c r="AE29" i="15" s="1"/>
  <c r="AD29" i="15"/>
  <c r="Y37" i="14"/>
  <c r="J59" i="12"/>
  <c r="M59" i="12"/>
  <c r="E59" i="12"/>
  <c r="M41" i="13"/>
  <c r="N41" i="13" s="1"/>
  <c r="N40" i="13"/>
  <c r="O40" i="13"/>
  <c r="L149" i="13"/>
  <c r="M33" i="13"/>
  <c r="N32" i="13"/>
  <c r="O32" i="13"/>
  <c r="AV37" i="14"/>
  <c r="L74" i="13"/>
  <c r="M233" i="13"/>
  <c r="O233" i="13" s="1"/>
  <c r="N232" i="13"/>
  <c r="O232" i="13"/>
  <c r="M263" i="13"/>
  <c r="O263" i="13" s="1"/>
  <c r="N262" i="13"/>
  <c r="O262" i="13"/>
  <c r="P59" i="12"/>
  <c r="M17" i="13"/>
  <c r="N17" i="13" s="1"/>
  <c r="N16" i="13"/>
  <c r="O16" i="13"/>
  <c r="AK37" i="14"/>
  <c r="L239" i="13"/>
  <c r="L94" i="13"/>
  <c r="C59" i="12"/>
  <c r="M108" i="13"/>
  <c r="O108" i="13" s="1"/>
  <c r="N107" i="13"/>
  <c r="O107" i="13"/>
  <c r="M273" i="13"/>
  <c r="O273" i="13" s="1"/>
  <c r="N272" i="13"/>
  <c r="M268" i="13"/>
  <c r="O268" i="13" s="1"/>
  <c r="N267" i="13"/>
  <c r="M173" i="13"/>
  <c r="O173" i="13" s="1"/>
  <c r="N172" i="13"/>
  <c r="AS37" i="14"/>
  <c r="L244" i="13"/>
  <c r="M168" i="13"/>
  <c r="O168" i="13" s="1"/>
  <c r="N167" i="13"/>
  <c r="L139" i="13"/>
  <c r="N227" i="13"/>
  <c r="M228" i="13"/>
  <c r="O228" i="13" s="1"/>
  <c r="M37" i="13"/>
  <c r="N37" i="13" s="1"/>
  <c r="N36" i="13"/>
  <c r="AN37" i="14"/>
  <c r="M143" i="13"/>
  <c r="N142" i="13"/>
  <c r="M118" i="13"/>
  <c r="O118" i="13" s="1"/>
  <c r="N117" i="13"/>
  <c r="M279" i="13"/>
  <c r="N278" i="13"/>
  <c r="L209" i="13"/>
  <c r="L64" i="13"/>
  <c r="M158" i="13"/>
  <c r="O158" i="13" s="1"/>
  <c r="N157" i="13"/>
  <c r="L119" i="13"/>
  <c r="N82" i="13"/>
  <c r="M83" i="13"/>
  <c r="O83" i="13" s="1"/>
  <c r="N102" i="13"/>
  <c r="M103" i="13"/>
  <c r="O103" i="13" s="1"/>
  <c r="M208" i="13"/>
  <c r="O208" i="13" s="1"/>
  <c r="N207" i="13"/>
  <c r="M193" i="13"/>
  <c r="O193" i="13" s="1"/>
  <c r="N192" i="13"/>
  <c r="M37" i="14"/>
  <c r="O278" i="13"/>
  <c r="L279" i="13"/>
  <c r="N122" i="13"/>
  <c r="M123" i="13"/>
  <c r="O123" i="13" s="1"/>
  <c r="M203" i="13"/>
  <c r="N202" i="13"/>
  <c r="O202" i="13"/>
  <c r="M73" i="13"/>
  <c r="N72" i="13"/>
  <c r="L144" i="13"/>
  <c r="L234" i="13"/>
  <c r="M153" i="13"/>
  <c r="O153" i="13" s="1"/>
  <c r="N152" i="13"/>
  <c r="N5" i="13"/>
  <c r="M138" i="13"/>
  <c r="N137" i="13"/>
  <c r="N59" i="12"/>
  <c r="L84" i="13"/>
  <c r="O207" i="13"/>
  <c r="L109" i="13"/>
  <c r="BH37" i="14"/>
  <c r="O117" i="13"/>
  <c r="L59" i="12"/>
  <c r="AX37" i="14"/>
  <c r="L99" i="13"/>
  <c r="L269" i="13"/>
  <c r="N257" i="13"/>
  <c r="M258" i="13"/>
  <c r="O258" i="13" s="1"/>
  <c r="BC37" i="14"/>
  <c r="L184" i="13"/>
  <c r="L274" i="13"/>
  <c r="M89" i="13"/>
  <c r="N89" i="13" s="1"/>
  <c r="O59" i="12"/>
  <c r="L249" i="13"/>
  <c r="M93" i="13"/>
  <c r="N92" i="13"/>
  <c r="BD37" i="14"/>
  <c r="M223" i="13"/>
  <c r="O223" i="13" s="1"/>
  <c r="N222" i="13"/>
  <c r="O142" i="13"/>
  <c r="K59" i="12"/>
  <c r="Q37" i="14"/>
  <c r="N177" i="13"/>
  <c r="M178" i="13"/>
  <c r="O177" i="13"/>
  <c r="BA37" i="14"/>
  <c r="M198" i="13"/>
  <c r="N197" i="13"/>
  <c r="O197" i="13"/>
  <c r="L6" i="11"/>
  <c r="AQ37" i="14"/>
  <c r="N20" i="13"/>
  <c r="M21" i="13"/>
  <c r="N21" i="13" s="1"/>
  <c r="AJ37" i="14"/>
  <c r="M253" i="13"/>
  <c r="O253" i="13" s="1"/>
  <c r="N252" i="13"/>
  <c r="M49" i="13"/>
  <c r="N49" i="13" s="1"/>
  <c r="N48" i="13"/>
  <c r="L229" i="13"/>
  <c r="Q59" i="12"/>
  <c r="C37" i="14"/>
  <c r="AR37" i="14"/>
  <c r="O272" i="13"/>
  <c r="L154" i="13"/>
  <c r="L264" i="13"/>
  <c r="M58" i="13"/>
  <c r="O58" i="13" s="1"/>
  <c r="N57" i="13"/>
  <c r="M133" i="13"/>
  <c r="N132" i="13"/>
  <c r="O132" i="13"/>
  <c r="O122" i="13"/>
  <c r="M243" i="13"/>
  <c r="N242" i="13"/>
  <c r="O36" i="13"/>
  <c r="BJ34" i="14"/>
  <c r="F59" i="12"/>
  <c r="H37" i="14"/>
  <c r="L129" i="13"/>
  <c r="AI37" i="14"/>
  <c r="L79" i="13"/>
  <c r="L174" i="13"/>
  <c r="M183" i="13"/>
  <c r="O183" i="13" s="1"/>
  <c r="N182" i="13"/>
  <c r="L159" i="13"/>
  <c r="L254" i="13"/>
  <c r="O102" i="13"/>
  <c r="M98" i="13"/>
  <c r="O98" i="13" s="1"/>
  <c r="N97" i="13"/>
  <c r="M45" i="13"/>
  <c r="N45" i="13" s="1"/>
  <c r="N44" i="13"/>
  <c r="BJ35" i="14"/>
  <c r="N24" i="13"/>
  <c r="M25" i="13"/>
  <c r="N25" i="13" s="1"/>
  <c r="M288" i="13"/>
  <c r="N287" i="13"/>
  <c r="O287" i="13"/>
  <c r="M284" i="13"/>
  <c r="N283" i="13"/>
  <c r="L124" i="13"/>
  <c r="M163" i="13"/>
  <c r="N162" i="13"/>
  <c r="O162" i="13"/>
  <c r="K37" i="14"/>
  <c r="P37" i="14"/>
  <c r="D59" i="12"/>
  <c r="O283" i="13"/>
  <c r="L284" i="13"/>
  <c r="M248" i="13"/>
  <c r="N247" i="13"/>
  <c r="O20" i="13"/>
  <c r="M53" i="13"/>
  <c r="O53" i="13" s="1"/>
  <c r="N52" i="13"/>
  <c r="BJ33" i="14"/>
  <c r="O252" i="13"/>
  <c r="L104" i="13"/>
  <c r="O48" i="13"/>
  <c r="L169" i="13"/>
  <c r="L194" i="13"/>
  <c r="M29" i="13"/>
  <c r="N29" i="13" s="1"/>
  <c r="N28" i="13"/>
  <c r="O257" i="13"/>
  <c r="L219" i="13"/>
  <c r="M13" i="13"/>
  <c r="N13" i="13" s="1"/>
  <c r="N12" i="13"/>
  <c r="M148" i="13"/>
  <c r="N147" i="13"/>
  <c r="L189" i="13"/>
  <c r="L214" i="13"/>
  <c r="M213" i="13"/>
  <c r="N212" i="13"/>
  <c r="M188" i="13"/>
  <c r="O188" i="13" s="1"/>
  <c r="N187" i="13"/>
  <c r="H59" i="12"/>
  <c r="L59" i="13"/>
  <c r="AG37" i="14"/>
  <c r="M113" i="13"/>
  <c r="N112" i="13"/>
  <c r="O112" i="13"/>
  <c r="O192" i="13"/>
  <c r="M78" i="13"/>
  <c r="O78" i="13" s="1"/>
  <c r="N77" i="13"/>
  <c r="N62" i="13"/>
  <c r="M63" i="13"/>
  <c r="I59" i="12"/>
  <c r="L224" i="13"/>
  <c r="L259" i="13"/>
  <c r="AA37" i="14"/>
  <c r="M238" i="13"/>
  <c r="N237" i="13"/>
  <c r="M128" i="13"/>
  <c r="N127" i="13"/>
  <c r="X37" i="14"/>
  <c r="AF37" i="14"/>
  <c r="L54" i="13"/>
  <c r="O9" i="13"/>
  <c r="K12" i="1"/>
  <c r="L24" i="1"/>
  <c r="L20" i="1"/>
  <c r="I13" i="1"/>
  <c r="N19" i="1"/>
  <c r="H26" i="1"/>
  <c r="P22" i="1"/>
  <c r="P14" i="1"/>
  <c r="J21" i="1"/>
  <c r="N27" i="1"/>
  <c r="M11" i="1"/>
  <c r="J18" i="1"/>
  <c r="K18" i="1"/>
  <c r="L18" i="1"/>
  <c r="M18" i="1"/>
  <c r="N18" i="1"/>
  <c r="G18" i="1"/>
  <c r="G45" i="1" s="1"/>
  <c r="O18" i="1"/>
  <c r="I18" i="1"/>
  <c r="G14" i="1"/>
  <c r="G41" i="1" s="1"/>
  <c r="P26" i="1"/>
  <c r="M8" i="1"/>
  <c r="N8" i="1"/>
  <c r="O8" i="1"/>
  <c r="H8" i="1"/>
  <c r="P8" i="1"/>
  <c r="I8" i="1"/>
  <c r="J8" i="1"/>
  <c r="L8" i="1"/>
  <c r="L25" i="1"/>
  <c r="M25" i="1"/>
  <c r="N25" i="1"/>
  <c r="G25" i="1"/>
  <c r="G52" i="1" s="1"/>
  <c r="O25" i="1"/>
  <c r="H25" i="1"/>
  <c r="P25" i="1"/>
  <c r="I25" i="1"/>
  <c r="K25" i="1"/>
  <c r="L21" i="1"/>
  <c r="M21" i="1"/>
  <c r="N21" i="1"/>
  <c r="G21" i="1"/>
  <c r="G48" i="1" s="1"/>
  <c r="O21" i="1"/>
  <c r="H21" i="1"/>
  <c r="P21" i="1"/>
  <c r="I21" i="1"/>
  <c r="K21" i="1"/>
  <c r="L17" i="1"/>
  <c r="M17" i="1"/>
  <c r="N17" i="1"/>
  <c r="G17" i="1"/>
  <c r="G44" i="1" s="1"/>
  <c r="O17" i="1"/>
  <c r="H17" i="1"/>
  <c r="P17" i="1"/>
  <c r="I17" i="1"/>
  <c r="K17" i="1"/>
  <c r="K13" i="1"/>
  <c r="L13" i="1"/>
  <c r="M13" i="1"/>
  <c r="N13" i="1"/>
  <c r="G13" i="1"/>
  <c r="G40" i="1" s="1"/>
  <c r="O13" i="1"/>
  <c r="H13" i="1"/>
  <c r="P13" i="1"/>
  <c r="J13" i="1"/>
  <c r="K9" i="1"/>
  <c r="L9" i="1"/>
  <c r="M9" i="1"/>
  <c r="N9" i="1"/>
  <c r="G9" i="1"/>
  <c r="G36" i="1" s="1"/>
  <c r="O9" i="1"/>
  <c r="H9" i="1"/>
  <c r="P9" i="1"/>
  <c r="J9" i="1"/>
  <c r="J25" i="1"/>
  <c r="P18" i="1"/>
  <c r="H18" i="1"/>
  <c r="J26" i="1"/>
  <c r="K26" i="1"/>
  <c r="L26" i="1"/>
  <c r="M26" i="1"/>
  <c r="N26" i="1"/>
  <c r="G26" i="1"/>
  <c r="G53" i="1" s="1"/>
  <c r="O26" i="1"/>
  <c r="I26" i="1"/>
  <c r="I10" i="1"/>
  <c r="J10" i="1"/>
  <c r="K10" i="1"/>
  <c r="L10" i="1"/>
  <c r="M10" i="1"/>
  <c r="N10" i="1"/>
  <c r="H10" i="1"/>
  <c r="P10" i="1"/>
  <c r="N28" i="1"/>
  <c r="G28" i="1"/>
  <c r="G55" i="1" s="1"/>
  <c r="O28" i="1"/>
  <c r="H28" i="1"/>
  <c r="P28" i="1"/>
  <c r="I28" i="1"/>
  <c r="J28" i="1"/>
  <c r="K28" i="1"/>
  <c r="M28" i="1"/>
  <c r="N24" i="1"/>
  <c r="G24" i="1"/>
  <c r="G51" i="1" s="1"/>
  <c r="O24" i="1"/>
  <c r="H24" i="1"/>
  <c r="P24" i="1"/>
  <c r="I24" i="1"/>
  <c r="J24" i="1"/>
  <c r="K24" i="1"/>
  <c r="M24" i="1"/>
  <c r="N20" i="1"/>
  <c r="G20" i="1"/>
  <c r="G47" i="1" s="1"/>
  <c r="O20" i="1"/>
  <c r="H20" i="1"/>
  <c r="P20" i="1"/>
  <c r="I20" i="1"/>
  <c r="J20" i="1"/>
  <c r="K20" i="1"/>
  <c r="M20" i="1"/>
  <c r="N16" i="1"/>
  <c r="G16" i="1"/>
  <c r="G43" i="1" s="1"/>
  <c r="O16" i="1"/>
  <c r="H16" i="1"/>
  <c r="P16" i="1"/>
  <c r="I16" i="1"/>
  <c r="J16" i="1"/>
  <c r="K16" i="1"/>
  <c r="M16" i="1"/>
  <c r="M12" i="1"/>
  <c r="N12" i="1"/>
  <c r="G12" i="1"/>
  <c r="G39" i="1" s="1"/>
  <c r="O12" i="1"/>
  <c r="H12" i="1"/>
  <c r="P12" i="1"/>
  <c r="I12" i="1"/>
  <c r="J12" i="1"/>
  <c r="L12" i="1"/>
  <c r="J17" i="1"/>
  <c r="O10" i="1"/>
  <c r="J14" i="1"/>
  <c r="K14" i="1"/>
  <c r="L14" i="1"/>
  <c r="I14" i="1"/>
  <c r="M14" i="1"/>
  <c r="N14" i="1"/>
  <c r="O14" i="1"/>
  <c r="H14" i="1"/>
  <c r="K8" i="1"/>
  <c r="L16" i="1"/>
  <c r="G10" i="1"/>
  <c r="G37" i="1" s="1"/>
  <c r="J22" i="1"/>
  <c r="K22" i="1"/>
  <c r="L22" i="1"/>
  <c r="M22" i="1"/>
  <c r="N22" i="1"/>
  <c r="G22" i="1"/>
  <c r="G49" i="1" s="1"/>
  <c r="O22" i="1"/>
  <c r="I22" i="1"/>
  <c r="H27" i="1"/>
  <c r="P27" i="1"/>
  <c r="I27" i="1"/>
  <c r="J27" i="1"/>
  <c r="K27" i="1"/>
  <c r="L27" i="1"/>
  <c r="M27" i="1"/>
  <c r="G27" i="1"/>
  <c r="G54" i="1" s="1"/>
  <c r="O27" i="1"/>
  <c r="G50" i="1"/>
  <c r="H19" i="1"/>
  <c r="P19" i="1"/>
  <c r="I19" i="1"/>
  <c r="J19" i="1"/>
  <c r="K19" i="1"/>
  <c r="L19" i="1"/>
  <c r="M19" i="1"/>
  <c r="G19" i="1"/>
  <c r="G46" i="1" s="1"/>
  <c r="O19" i="1"/>
  <c r="H15" i="1"/>
  <c r="P15" i="1"/>
  <c r="I15" i="1"/>
  <c r="J15" i="1"/>
  <c r="K15" i="1"/>
  <c r="L15" i="1"/>
  <c r="M15" i="1"/>
  <c r="G15" i="1"/>
  <c r="G42" i="1" s="1"/>
  <c r="O15" i="1"/>
  <c r="G11" i="1"/>
  <c r="G38" i="1" s="1"/>
  <c r="O11" i="1"/>
  <c r="H11" i="1"/>
  <c r="P11" i="1"/>
  <c r="I11" i="1"/>
  <c r="J11" i="1"/>
  <c r="K11" i="1"/>
  <c r="L11" i="1"/>
  <c r="N11" i="1"/>
  <c r="L28" i="1"/>
  <c r="H22" i="1"/>
  <c r="N15" i="1"/>
  <c r="I9" i="1"/>
  <c r="G35" i="1"/>
  <c r="O1204" i="11" l="1"/>
  <c r="N1204" i="11"/>
  <c r="M1205" i="11"/>
  <c r="N88" i="13"/>
  <c r="L1187" i="11"/>
  <c r="L1188" i="11" s="1"/>
  <c r="L1189" i="11" s="1"/>
  <c r="M1001" i="11"/>
  <c r="M982" i="11"/>
  <c r="M6" i="11"/>
  <c r="N6" i="11" s="1"/>
  <c r="N5" i="11"/>
  <c r="AF41" i="14"/>
  <c r="BV55" i="3"/>
  <c r="BY61" i="3"/>
  <c r="BY62" i="3"/>
  <c r="BY58" i="3"/>
  <c r="BY59" i="3"/>
  <c r="BV52" i="3"/>
  <c r="BY60" i="3"/>
  <c r="U31" i="12"/>
  <c r="U36" i="12"/>
  <c r="U24" i="12"/>
  <c r="U29" i="12"/>
  <c r="U28" i="12"/>
  <c r="U34" i="12"/>
  <c r="U33" i="12"/>
  <c r="U27" i="12"/>
  <c r="U38" i="12"/>
  <c r="U32" i="12"/>
  <c r="U26" i="12"/>
  <c r="U37" i="12"/>
  <c r="U25" i="12"/>
  <c r="U30" i="12"/>
  <c r="U35" i="12"/>
  <c r="U23" i="12"/>
  <c r="AS41" i="14"/>
  <c r="BV51" i="3"/>
  <c r="BI37" i="14"/>
  <c r="CW121" i="5"/>
  <c r="S55" i="12"/>
  <c r="AG41" i="14"/>
  <c r="S57" i="12"/>
  <c r="S48" i="12"/>
  <c r="S50" i="12"/>
  <c r="S51" i="12"/>
  <c r="S54" i="12"/>
  <c r="S46" i="12"/>
  <c r="S58" i="12"/>
  <c r="S52" i="12"/>
  <c r="S49" i="12"/>
  <c r="S47" i="12"/>
  <c r="S43" i="12"/>
  <c r="V22" i="12"/>
  <c r="U42" i="12"/>
  <c r="U84" i="12" s="1"/>
  <c r="U83" i="12"/>
  <c r="U96" i="12"/>
  <c r="U62" i="12"/>
  <c r="T39" i="12"/>
  <c r="T48" i="12" s="1"/>
  <c r="S53" i="12"/>
  <c r="S45" i="12"/>
  <c r="S44" i="12"/>
  <c r="N68" i="13"/>
  <c r="O218" i="13"/>
  <c r="M219" i="13"/>
  <c r="O219" i="13" s="1"/>
  <c r="O37" i="13"/>
  <c r="M69" i="13"/>
  <c r="N69" i="13" s="1"/>
  <c r="O49" i="13"/>
  <c r="O41" i="13"/>
  <c r="O89" i="13"/>
  <c r="AA41" i="14"/>
  <c r="L55" i="1"/>
  <c r="CW131" i="5"/>
  <c r="CW124" i="5"/>
  <c r="CW116" i="5"/>
  <c r="CW125" i="5"/>
  <c r="BV53" i="3"/>
  <c r="BV59" i="3"/>
  <c r="BV61" i="3"/>
  <c r="BV62" i="3"/>
  <c r="BV60" i="3"/>
  <c r="BV58" i="3"/>
  <c r="CB39" i="3"/>
  <c r="CC39" i="3"/>
  <c r="CD39" i="3"/>
  <c r="CI39" i="3"/>
  <c r="X41" i="14"/>
  <c r="BH44" i="14"/>
  <c r="CG39" i="3"/>
  <c r="CH39" i="3"/>
  <c r="CF39" i="3"/>
  <c r="BQ124" i="5"/>
  <c r="BQ128" i="5"/>
  <c r="BQ127" i="5"/>
  <c r="BQ131" i="5"/>
  <c r="BQ130" i="5"/>
  <c r="BQ126" i="5"/>
  <c r="BQ119" i="5"/>
  <c r="BQ122" i="5"/>
  <c r="BQ116" i="5"/>
  <c r="BQ121" i="5"/>
  <c r="BQ117" i="5"/>
  <c r="BQ120" i="5"/>
  <c r="BQ118" i="5"/>
  <c r="BQ129" i="5"/>
  <c r="BQ123" i="5"/>
  <c r="CX61" i="5"/>
  <c r="CX63" i="5"/>
  <c r="CX56" i="5"/>
  <c r="CX51" i="5"/>
  <c r="CW66" i="5"/>
  <c r="CW46" i="5"/>
  <c r="CK27" i="3"/>
  <c r="CK36" i="3"/>
  <c r="CM3" i="3"/>
  <c r="CL6" i="3"/>
  <c r="CL16" i="3"/>
  <c r="CL5" i="3"/>
  <c r="CL15" i="3"/>
  <c r="CL4" i="3"/>
  <c r="CL8" i="3"/>
  <c r="CL18" i="3"/>
  <c r="CL7" i="3"/>
  <c r="CL17" i="3"/>
  <c r="CL10" i="3"/>
  <c r="CL19" i="3"/>
  <c r="CW23" i="5"/>
  <c r="CX59" i="5"/>
  <c r="CZ3" i="5"/>
  <c r="CY4" i="5"/>
  <c r="CY5" i="5"/>
  <c r="CY6" i="5"/>
  <c r="CY7" i="5"/>
  <c r="CY8" i="5"/>
  <c r="CY9" i="5"/>
  <c r="CY10" i="5"/>
  <c r="CY11" i="5"/>
  <c r="CY12" i="5"/>
  <c r="CY13" i="5"/>
  <c r="CY14" i="5"/>
  <c r="CY15" i="5"/>
  <c r="CY16" i="5"/>
  <c r="CY17" i="5"/>
  <c r="CY18" i="5"/>
  <c r="CY19" i="5"/>
  <c r="CY24" i="5"/>
  <c r="CY27" i="5"/>
  <c r="CY28" i="5"/>
  <c r="CY29" i="5"/>
  <c r="CY30" i="5"/>
  <c r="CY31" i="5"/>
  <c r="CY32" i="5"/>
  <c r="CY33" i="5"/>
  <c r="CY34" i="5"/>
  <c r="CY35" i="5"/>
  <c r="CY36" i="5"/>
  <c r="CY37" i="5"/>
  <c r="CY38" i="5"/>
  <c r="CY39" i="5"/>
  <c r="CY40" i="5"/>
  <c r="CY41" i="5"/>
  <c r="CY42" i="5"/>
  <c r="CX50" i="5"/>
  <c r="CX21" i="5"/>
  <c r="CX120" i="5" s="1"/>
  <c r="CK25" i="3"/>
  <c r="CK34" i="3"/>
  <c r="CK24" i="3"/>
  <c r="CK21" i="3"/>
  <c r="CK33" i="3"/>
  <c r="CJ30" i="3"/>
  <c r="CJ39" i="3"/>
  <c r="CX45" i="5"/>
  <c r="CX57" i="5"/>
  <c r="CX55" i="5"/>
  <c r="CX49" i="5"/>
  <c r="CX44" i="5"/>
  <c r="CW128" i="5"/>
  <c r="CX64" i="5"/>
  <c r="CW130" i="5"/>
  <c r="CV68" i="5"/>
  <c r="CW129" i="5"/>
  <c r="CW126" i="5"/>
  <c r="CX62" i="5"/>
  <c r="CX54" i="5"/>
  <c r="CX126" i="5"/>
  <c r="CK28" i="3"/>
  <c r="CK37" i="3"/>
  <c r="CK26" i="3"/>
  <c r="CK35" i="3"/>
  <c r="CX60" i="5"/>
  <c r="CX53" i="5"/>
  <c r="CX58" i="5"/>
  <c r="CX52" i="5"/>
  <c r="CX22" i="5"/>
  <c r="CX129" i="5" s="1"/>
  <c r="CW67" i="5"/>
  <c r="CK12" i="3"/>
  <c r="BR22" i="5"/>
  <c r="BR127" i="5" s="1"/>
  <c r="BS11" i="5"/>
  <c r="BS8" i="5"/>
  <c r="BT3" i="5"/>
  <c r="BS14" i="5"/>
  <c r="BS19" i="5"/>
  <c r="BS10" i="5"/>
  <c r="BS24" i="5"/>
  <c r="BS6" i="5"/>
  <c r="BS18" i="5"/>
  <c r="BS13" i="5"/>
  <c r="BS5" i="5"/>
  <c r="BS16" i="5"/>
  <c r="BS7" i="5"/>
  <c r="BS4" i="5"/>
  <c r="BS12" i="5"/>
  <c r="BS15" i="5"/>
  <c r="BS17" i="5"/>
  <c r="BS9" i="5"/>
  <c r="BR21" i="5"/>
  <c r="BR23" i="5" s="1"/>
  <c r="BT30" i="3"/>
  <c r="BG44" i="14"/>
  <c r="AF44" i="14"/>
  <c r="W43" i="14"/>
  <c r="AI44" i="14"/>
  <c r="BA44" i="14"/>
  <c r="AN44" i="14"/>
  <c r="W44" i="14"/>
  <c r="BD44" i="14"/>
  <c r="P42" i="14"/>
  <c r="O44" i="14"/>
  <c r="P44" i="14"/>
  <c r="AD28" i="15"/>
  <c r="Z28" i="15"/>
  <c r="AE28" i="15" s="1"/>
  <c r="AJ44" i="14"/>
  <c r="AQ44" i="14"/>
  <c r="AN30" i="15"/>
  <c r="AP30" i="15" s="1"/>
  <c r="O42" i="14"/>
  <c r="AH42" i="14"/>
  <c r="X43" i="14"/>
  <c r="AN42" i="14"/>
  <c r="AS43" i="14"/>
  <c r="AA43" i="14"/>
  <c r="H42" i="14"/>
  <c r="V43" i="14"/>
  <c r="H43" i="14"/>
  <c r="AI43" i="14"/>
  <c r="AQ43" i="14"/>
  <c r="AG43" i="14"/>
  <c r="V42" i="14"/>
  <c r="G43" i="14"/>
  <c r="BD42" i="14"/>
  <c r="O43" i="14"/>
  <c r="AI42" i="14"/>
  <c r="P43" i="14"/>
  <c r="Y42" i="14"/>
  <c r="BA43" i="14"/>
  <c r="AF43" i="14"/>
  <c r="BH43" i="14"/>
  <c r="W42" i="14"/>
  <c r="G42" i="14"/>
  <c r="O21" i="13"/>
  <c r="O279" i="13"/>
  <c r="N284" i="13"/>
  <c r="O17" i="13"/>
  <c r="AM27" i="15"/>
  <c r="AO27" i="15"/>
  <c r="AM29" i="15"/>
  <c r="AN26" i="15"/>
  <c r="AP26" i="15" s="1"/>
  <c r="AO29" i="15"/>
  <c r="Q43" i="14"/>
  <c r="AH43" i="14"/>
  <c r="AX45" i="14"/>
  <c r="AX43" i="14"/>
  <c r="AK43" i="14"/>
  <c r="M214" i="13"/>
  <c r="N214" i="13" s="1"/>
  <c r="N213" i="13"/>
  <c r="X45" i="14"/>
  <c r="AF42" i="14"/>
  <c r="AQ45" i="14"/>
  <c r="H41" i="14"/>
  <c r="C41" i="14"/>
  <c r="M154" i="13"/>
  <c r="N154" i="13" s="1"/>
  <c r="N153" i="13"/>
  <c r="AL44" i="14"/>
  <c r="AD44" i="14"/>
  <c r="AB44" i="14"/>
  <c r="F44" i="14"/>
  <c r="I44" i="14"/>
  <c r="AS44" i="14"/>
  <c r="AX44" i="14"/>
  <c r="AT44" i="14"/>
  <c r="AH44" i="14"/>
  <c r="AE44" i="14"/>
  <c r="AK44" i="14"/>
  <c r="Z44" i="14"/>
  <c r="AM44" i="14"/>
  <c r="AC44" i="14"/>
  <c r="AA44" i="14"/>
  <c r="M44" i="14"/>
  <c r="E44" i="14"/>
  <c r="AU44" i="14"/>
  <c r="Q44" i="14"/>
  <c r="AZ44" i="14"/>
  <c r="C44" i="14"/>
  <c r="K44" i="14"/>
  <c r="L44" i="14"/>
  <c r="S44" i="14"/>
  <c r="D44" i="14"/>
  <c r="N44" i="14"/>
  <c r="U44" i="14"/>
  <c r="R44" i="14"/>
  <c r="Y44" i="14"/>
  <c r="AG44" i="14"/>
  <c r="AP44" i="14"/>
  <c r="AO44" i="14"/>
  <c r="J44" i="14"/>
  <c r="BC44" i="14"/>
  <c r="BB44" i="14"/>
  <c r="T44" i="14"/>
  <c r="AY44" i="14"/>
  <c r="BF44" i="14"/>
  <c r="BE44" i="14"/>
  <c r="AW44" i="14"/>
  <c r="BH42" i="14"/>
  <c r="X44" i="14"/>
  <c r="BH45" i="14"/>
  <c r="N33" i="13"/>
  <c r="O33" i="13"/>
  <c r="M149" i="13"/>
  <c r="N149" i="13" s="1"/>
  <c r="N148" i="13"/>
  <c r="M129" i="13"/>
  <c r="N129" i="13" s="1"/>
  <c r="N128" i="13"/>
  <c r="M239" i="13"/>
  <c r="N239" i="13" s="1"/>
  <c r="N238" i="13"/>
  <c r="AD45" i="14"/>
  <c r="F45" i="14"/>
  <c r="AO45" i="14"/>
  <c r="L45" i="14"/>
  <c r="AT45" i="14"/>
  <c r="Z45" i="14"/>
  <c r="C45" i="14"/>
  <c r="AA45" i="14"/>
  <c r="AK45" i="14"/>
  <c r="AC45" i="14"/>
  <c r="Y45" i="14"/>
  <c r="AN45" i="14"/>
  <c r="U45" i="14"/>
  <c r="E45" i="14"/>
  <c r="AB45" i="14"/>
  <c r="AP45" i="14"/>
  <c r="G45" i="14"/>
  <c r="AH45" i="14"/>
  <c r="N45" i="14"/>
  <c r="K45" i="14"/>
  <c r="I45" i="14"/>
  <c r="AV45" i="14"/>
  <c r="AY45" i="14"/>
  <c r="J45" i="14"/>
  <c r="AJ45" i="14"/>
  <c r="BG45" i="14"/>
  <c r="AZ45" i="14"/>
  <c r="M45" i="14"/>
  <c r="T45" i="14"/>
  <c r="AR45" i="14"/>
  <c r="BE45" i="14"/>
  <c r="AE45" i="14"/>
  <c r="AW45" i="14"/>
  <c r="Q45" i="14"/>
  <c r="AG45" i="14"/>
  <c r="BD45" i="14"/>
  <c r="AU45" i="14"/>
  <c r="D45" i="14"/>
  <c r="S45" i="14"/>
  <c r="BB45" i="14"/>
  <c r="BF45" i="14"/>
  <c r="AL45" i="14"/>
  <c r="AM45" i="14"/>
  <c r="R45" i="14"/>
  <c r="O213" i="13"/>
  <c r="H45" i="14"/>
  <c r="AJ42" i="14"/>
  <c r="N58" i="13"/>
  <c r="M59" i="13"/>
  <c r="N59" i="13" s="1"/>
  <c r="AR41" i="14"/>
  <c r="M94" i="13"/>
  <c r="N94" i="13" s="1"/>
  <c r="N93" i="13"/>
  <c r="BC41" i="14"/>
  <c r="N193" i="13"/>
  <c r="M194" i="13"/>
  <c r="N194" i="13" s="1"/>
  <c r="Q42" i="14"/>
  <c r="H44" i="14"/>
  <c r="N273" i="13"/>
  <c r="M274" i="13"/>
  <c r="N274" i="13" s="1"/>
  <c r="M234" i="13"/>
  <c r="N234" i="13" s="1"/>
  <c r="N233" i="13"/>
  <c r="M114" i="13"/>
  <c r="N113" i="13"/>
  <c r="O113" i="13"/>
  <c r="O13" i="13"/>
  <c r="M54" i="13"/>
  <c r="N54" i="13" s="1"/>
  <c r="N53" i="13"/>
  <c r="P41" i="14"/>
  <c r="M289" i="13"/>
  <c r="N288" i="13"/>
  <c r="O288" i="13"/>
  <c r="AJ41" i="14"/>
  <c r="M209" i="13"/>
  <c r="N209" i="13" s="1"/>
  <c r="N208" i="13"/>
  <c r="X42" i="14"/>
  <c r="M159" i="13"/>
  <c r="N159" i="13" s="1"/>
  <c r="N158" i="13"/>
  <c r="N118" i="13"/>
  <c r="M119" i="13"/>
  <c r="N119" i="13" s="1"/>
  <c r="M144" i="13"/>
  <c r="N144" i="13" s="1"/>
  <c r="N143" i="13"/>
  <c r="M229" i="13"/>
  <c r="N229" i="13" s="1"/>
  <c r="N228" i="13"/>
  <c r="O45" i="14"/>
  <c r="M109" i="13"/>
  <c r="N109" i="13" s="1"/>
  <c r="N108" i="13"/>
  <c r="O238" i="13"/>
  <c r="O45" i="13"/>
  <c r="O148" i="13"/>
  <c r="M189" i="13"/>
  <c r="N189" i="13" s="1"/>
  <c r="N188" i="13"/>
  <c r="V45" i="14"/>
  <c r="O29" i="13"/>
  <c r="M244" i="13"/>
  <c r="N244" i="13" s="1"/>
  <c r="N243" i="13"/>
  <c r="E42" i="14"/>
  <c r="AX41" i="14"/>
  <c r="BA42" i="14"/>
  <c r="M74" i="13"/>
  <c r="N74" i="13" s="1"/>
  <c r="N73" i="13"/>
  <c r="I42" i="14"/>
  <c r="G44" i="14"/>
  <c r="N173" i="13"/>
  <c r="M174" i="13"/>
  <c r="N174" i="13" s="1"/>
  <c r="AV44" i="14"/>
  <c r="BC45" i="14"/>
  <c r="M64" i="13"/>
  <c r="N64" i="13" s="1"/>
  <c r="N63" i="13"/>
  <c r="AI45" i="14"/>
  <c r="M249" i="13"/>
  <c r="N249" i="13" s="1"/>
  <c r="N248" i="13"/>
  <c r="O284" i="13"/>
  <c r="M164" i="13"/>
  <c r="N163" i="13"/>
  <c r="O163" i="13"/>
  <c r="M184" i="13"/>
  <c r="N184" i="13" s="1"/>
  <c r="N183" i="13"/>
  <c r="O128" i="13"/>
  <c r="N253" i="13"/>
  <c r="M254" i="13"/>
  <c r="N254" i="13" s="1"/>
  <c r="P45" i="14"/>
  <c r="M224" i="13"/>
  <c r="N224" i="13" s="1"/>
  <c r="N223" i="13"/>
  <c r="M259" i="13"/>
  <c r="N259" i="13" s="1"/>
  <c r="N258" i="13"/>
  <c r="O143" i="13"/>
  <c r="M41" i="14"/>
  <c r="M104" i="13"/>
  <c r="N104" i="13" s="1"/>
  <c r="N103" i="13"/>
  <c r="M169" i="13"/>
  <c r="N169" i="13" s="1"/>
  <c r="N168" i="13"/>
  <c r="AK41" i="14"/>
  <c r="AV41" i="14"/>
  <c r="N98" i="13"/>
  <c r="M99" i="13"/>
  <c r="N99" i="13" s="1"/>
  <c r="M134" i="13"/>
  <c r="N133" i="13"/>
  <c r="O133" i="13"/>
  <c r="AF45" i="14"/>
  <c r="M179" i="13"/>
  <c r="N178" i="13"/>
  <c r="O178" i="13"/>
  <c r="AB42" i="14"/>
  <c r="F42" i="14"/>
  <c r="N42" i="14"/>
  <c r="AD42" i="14"/>
  <c r="AP42" i="14"/>
  <c r="AA42" i="14"/>
  <c r="AM42" i="14"/>
  <c r="AX42" i="14"/>
  <c r="T42" i="14"/>
  <c r="AT42" i="14"/>
  <c r="AW42" i="14"/>
  <c r="AS42" i="14"/>
  <c r="AG42" i="14"/>
  <c r="D42" i="14"/>
  <c r="AC42" i="14"/>
  <c r="BC42" i="14"/>
  <c r="C42" i="14"/>
  <c r="BF42" i="14"/>
  <c r="J42" i="14"/>
  <c r="AZ42" i="14"/>
  <c r="AU42" i="14"/>
  <c r="AY42" i="14"/>
  <c r="AQ42" i="14"/>
  <c r="AE42" i="14"/>
  <c r="AL42" i="14"/>
  <c r="AO42" i="14"/>
  <c r="BG42" i="14"/>
  <c r="AK42" i="14"/>
  <c r="Z42" i="14"/>
  <c r="R42" i="14"/>
  <c r="BB42" i="14"/>
  <c r="BE42" i="14"/>
  <c r="L42" i="14"/>
  <c r="BH41" i="14"/>
  <c r="M139" i="13"/>
  <c r="N139" i="13" s="1"/>
  <c r="N138" i="13"/>
  <c r="M42" i="14"/>
  <c r="AN41" i="14"/>
  <c r="O138" i="13"/>
  <c r="W45" i="14"/>
  <c r="O243" i="13"/>
  <c r="U42" i="14"/>
  <c r="O93" i="13"/>
  <c r="M264" i="13"/>
  <c r="N264" i="13" s="1"/>
  <c r="N263" i="13"/>
  <c r="O73" i="13"/>
  <c r="N78" i="13"/>
  <c r="M79" i="13"/>
  <c r="N79" i="13" s="1"/>
  <c r="L7" i="11"/>
  <c r="AS45" i="14"/>
  <c r="N203" i="13"/>
  <c r="M204" i="13"/>
  <c r="O203" i="13"/>
  <c r="AV42" i="14"/>
  <c r="O63" i="13"/>
  <c r="AR42" i="14"/>
  <c r="V44" i="14"/>
  <c r="F43" i="14"/>
  <c r="BF43" i="14"/>
  <c r="J43" i="14"/>
  <c r="AM43" i="14"/>
  <c r="BD43" i="14"/>
  <c r="Y43" i="14"/>
  <c r="N43" i="14"/>
  <c r="AO43" i="14"/>
  <c r="AZ43" i="14"/>
  <c r="C43" i="14"/>
  <c r="BB43" i="14"/>
  <c r="AC43" i="14"/>
  <c r="M43" i="14"/>
  <c r="AD43" i="14"/>
  <c r="U43" i="14"/>
  <c r="K43" i="14"/>
  <c r="BE43" i="14"/>
  <c r="AW43" i="14"/>
  <c r="L43" i="14"/>
  <c r="I43" i="14"/>
  <c r="AN43" i="14"/>
  <c r="AT43" i="14"/>
  <c r="T43" i="14"/>
  <c r="AE43" i="14"/>
  <c r="S43" i="14"/>
  <c r="BC43" i="14"/>
  <c r="AV43" i="14"/>
  <c r="D43" i="14"/>
  <c r="AR43" i="14"/>
  <c r="AB43" i="14"/>
  <c r="AU43" i="14"/>
  <c r="AY43" i="14"/>
  <c r="BG43" i="14"/>
  <c r="E43" i="14"/>
  <c r="AP43" i="14"/>
  <c r="AL43" i="14"/>
  <c r="Z43" i="14"/>
  <c r="R43" i="14"/>
  <c r="AB41" i="14"/>
  <c r="Z41" i="14"/>
  <c r="N41" i="14"/>
  <c r="F41" i="14"/>
  <c r="AD41" i="14"/>
  <c r="AZ41" i="14"/>
  <c r="AY41" i="14"/>
  <c r="BG41" i="14"/>
  <c r="K41" i="14"/>
  <c r="AO41" i="14"/>
  <c r="AU41" i="14"/>
  <c r="AC41" i="14"/>
  <c r="S41" i="14"/>
  <c r="AI41" i="14"/>
  <c r="AM41" i="14"/>
  <c r="AQ41" i="14"/>
  <c r="W41" i="14"/>
  <c r="G41" i="14"/>
  <c r="AW41" i="14"/>
  <c r="V41" i="14"/>
  <c r="L41" i="14"/>
  <c r="BE41" i="14"/>
  <c r="O41" i="14"/>
  <c r="AH41" i="14"/>
  <c r="J41" i="14"/>
  <c r="U41" i="14"/>
  <c r="E41" i="14"/>
  <c r="Y41" i="14"/>
  <c r="AT41" i="14"/>
  <c r="T41" i="14"/>
  <c r="I41" i="14"/>
  <c r="AE41" i="14"/>
  <c r="BF41" i="14"/>
  <c r="D41" i="14"/>
  <c r="AP41" i="14"/>
  <c r="R41" i="14"/>
  <c r="BB41" i="14"/>
  <c r="M199" i="13"/>
  <c r="N198" i="13"/>
  <c r="O198" i="13"/>
  <c r="BA45" i="14"/>
  <c r="Q41" i="14"/>
  <c r="BD41" i="14"/>
  <c r="O248" i="13"/>
  <c r="M124" i="13"/>
  <c r="N124" i="13" s="1"/>
  <c r="N123" i="13"/>
  <c r="K42" i="14"/>
  <c r="M84" i="13"/>
  <c r="N84" i="13" s="1"/>
  <c r="N83" i="13"/>
  <c r="O25" i="13"/>
  <c r="N279" i="13"/>
  <c r="M269" i="13"/>
  <c r="N269" i="13" s="1"/>
  <c r="N268" i="13"/>
  <c r="L49" i="1"/>
  <c r="L39" i="1"/>
  <c r="H39" i="1"/>
  <c r="I43" i="1"/>
  <c r="J47" i="1"/>
  <c r="K51" i="1"/>
  <c r="P39" i="1"/>
  <c r="J52" i="1"/>
  <c r="O48" i="1"/>
  <c r="H52" i="1"/>
  <c r="J40" i="1"/>
  <c r="I50" i="1"/>
  <c r="H36" i="1"/>
  <c r="P40" i="1"/>
  <c r="M51" i="1"/>
  <c r="H41" i="1"/>
  <c r="K45" i="1"/>
  <c r="K35" i="1"/>
  <c r="J39" i="1"/>
  <c r="M47" i="1"/>
  <c r="J42" i="1"/>
  <c r="K46" i="1"/>
  <c r="L50" i="1"/>
  <c r="M54" i="1"/>
  <c r="M49" i="1"/>
  <c r="K41" i="1"/>
  <c r="J43" i="1"/>
  <c r="K47" i="1"/>
  <c r="M37" i="1"/>
  <c r="N53" i="1"/>
  <c r="L36" i="1"/>
  <c r="M40" i="1"/>
  <c r="O35" i="1"/>
  <c r="N45" i="1"/>
  <c r="P42" i="1"/>
  <c r="J50" i="1"/>
  <c r="K54" i="1"/>
  <c r="N39" i="1"/>
  <c r="O54" i="1"/>
  <c r="I41" i="1"/>
  <c r="N51" i="1"/>
  <c r="I36" i="1"/>
  <c r="P38" i="1"/>
  <c r="K42" i="1"/>
  <c r="L46" i="1"/>
  <c r="M50" i="1"/>
  <c r="N37" i="1"/>
  <c r="M36" i="1"/>
  <c r="N40" i="1"/>
  <c r="O44" i="1"/>
  <c r="H48" i="1"/>
  <c r="P52" i="1"/>
  <c r="H35" i="1"/>
  <c r="H49" i="1"/>
  <c r="M55" i="1"/>
  <c r="N38" i="1"/>
  <c r="I46" i="1"/>
  <c r="P36" i="1"/>
  <c r="J41" i="1"/>
  <c r="L38" i="1"/>
  <c r="O42" i="1"/>
  <c r="H42" i="1"/>
  <c r="P46" i="1"/>
  <c r="J54" i="1"/>
  <c r="J49" i="1"/>
  <c r="O41" i="1"/>
  <c r="J44" i="1"/>
  <c r="J37" i="1"/>
  <c r="K53" i="1"/>
  <c r="M48" i="1"/>
  <c r="N52" i="1"/>
  <c r="N46" i="1"/>
  <c r="O43" i="1"/>
  <c r="H47" i="1"/>
  <c r="P51" i="1"/>
  <c r="I55" i="1"/>
  <c r="I37" i="1"/>
  <c r="O36" i="1"/>
  <c r="H40" i="1"/>
  <c r="I44" i="1"/>
  <c r="K48" i="1"/>
  <c r="J38" i="1"/>
  <c r="M42" i="1"/>
  <c r="O50" i="1"/>
  <c r="H50" i="1"/>
  <c r="P54" i="1"/>
  <c r="O49" i="1"/>
  <c r="L43" i="1"/>
  <c r="M41" i="1"/>
  <c r="O47" i="1"/>
  <c r="H51" i="1"/>
  <c r="P55" i="1"/>
  <c r="I53" i="1"/>
  <c r="P45" i="1"/>
  <c r="N55" i="1"/>
  <c r="H38" i="1"/>
  <c r="O38" i="1"/>
  <c r="I42" i="1"/>
  <c r="J46" i="1"/>
  <c r="K50" i="1"/>
  <c r="L54" i="1"/>
  <c r="N49" i="1"/>
  <c r="L41" i="1"/>
  <c r="I39" i="1"/>
  <c r="K43" i="1"/>
  <c r="N47" i="1"/>
  <c r="O55" i="1"/>
  <c r="H37" i="1"/>
  <c r="O53" i="1"/>
  <c r="N36" i="1"/>
  <c r="H44" i="1"/>
  <c r="P48" i="1"/>
  <c r="I52" i="1"/>
  <c r="P35" i="1"/>
  <c r="O45" i="1"/>
  <c r="K38" i="1"/>
  <c r="O46" i="1"/>
  <c r="H46" i="1"/>
  <c r="P50" i="1"/>
  <c r="I54" i="1"/>
  <c r="K49" i="1"/>
  <c r="O37" i="1"/>
  <c r="O39" i="1"/>
  <c r="P43" i="1"/>
  <c r="I47" i="1"/>
  <c r="J51" i="1"/>
  <c r="K55" i="1"/>
  <c r="L37" i="1"/>
  <c r="M53" i="1"/>
  <c r="J36" i="1"/>
  <c r="K36" i="1"/>
  <c r="L40" i="1"/>
  <c r="N44" i="1"/>
  <c r="O52" i="1"/>
  <c r="N35" i="1"/>
  <c r="M45" i="1"/>
  <c r="H43" i="1"/>
  <c r="P47" i="1"/>
  <c r="I51" i="1"/>
  <c r="J55" i="1"/>
  <c r="K37" i="1"/>
  <c r="L53" i="1"/>
  <c r="K40" i="1"/>
  <c r="M44" i="1"/>
  <c r="N48" i="1"/>
  <c r="M35" i="1"/>
  <c r="L45" i="1"/>
  <c r="I40" i="1"/>
  <c r="I38" i="1"/>
  <c r="L42" i="1"/>
  <c r="M46" i="1"/>
  <c r="H54" i="1"/>
  <c r="I49" i="1"/>
  <c r="N41" i="1"/>
  <c r="K44" i="1"/>
  <c r="L44" i="1"/>
  <c r="L35" i="1"/>
  <c r="P53" i="1"/>
  <c r="M38" i="1"/>
  <c r="P41" i="1"/>
  <c r="L51" i="1"/>
  <c r="N42" i="1"/>
  <c r="M39" i="1"/>
  <c r="J53" i="1"/>
  <c r="L48" i="1"/>
  <c r="M52" i="1"/>
  <c r="J35" i="1"/>
  <c r="J45" i="1"/>
  <c r="N50" i="1"/>
  <c r="J48" i="1"/>
  <c r="P49" i="1"/>
  <c r="L47" i="1"/>
  <c r="M43" i="1"/>
  <c r="N43" i="1"/>
  <c r="O51" i="1"/>
  <c r="H55" i="1"/>
  <c r="P37" i="1"/>
  <c r="H45" i="1"/>
  <c r="O40" i="1"/>
  <c r="P44" i="1"/>
  <c r="I48" i="1"/>
  <c r="K52" i="1"/>
  <c r="L52" i="1"/>
  <c r="I35" i="1"/>
  <c r="I45" i="1"/>
  <c r="N54" i="1"/>
  <c r="H53" i="1"/>
  <c r="K39" i="1"/>
  <c r="O1205" i="11" l="1"/>
  <c r="M1206" i="11"/>
  <c r="N1205" i="11"/>
  <c r="R21" i="13"/>
  <c r="S21" i="13" s="1"/>
  <c r="T52" i="12"/>
  <c r="N219" i="13"/>
  <c r="L1190" i="11"/>
  <c r="L1170" i="11"/>
  <c r="M1002" i="11"/>
  <c r="M983" i="11"/>
  <c r="M984" i="11" s="1"/>
  <c r="O6" i="11"/>
  <c r="M7" i="11"/>
  <c r="M8" i="11" s="1"/>
  <c r="BH46" i="14"/>
  <c r="V32" i="12"/>
  <c r="V37" i="12"/>
  <c r="V25" i="12"/>
  <c r="V36" i="12"/>
  <c r="V30" i="12"/>
  <c r="V35" i="12"/>
  <c r="V29" i="12"/>
  <c r="V23" i="12"/>
  <c r="V34" i="12"/>
  <c r="V28" i="12"/>
  <c r="V33" i="12"/>
  <c r="V27" i="12"/>
  <c r="V38" i="12"/>
  <c r="V26" i="12"/>
  <c r="V31" i="12"/>
  <c r="V24" i="12"/>
  <c r="U39" i="12"/>
  <c r="U45" i="12" s="1"/>
  <c r="AT46" i="14"/>
  <c r="R22" i="13"/>
  <c r="S22" i="13" s="1"/>
  <c r="T58" i="12"/>
  <c r="T43" i="12"/>
  <c r="T54" i="12"/>
  <c r="T57" i="12"/>
  <c r="T49" i="12"/>
  <c r="T45" i="12"/>
  <c r="T46" i="12"/>
  <c r="AH46" i="14"/>
  <c r="AA46" i="14"/>
  <c r="Q46" i="14"/>
  <c r="R23" i="13"/>
  <c r="S23" i="13" s="1"/>
  <c r="S59" i="12"/>
  <c r="T47" i="12"/>
  <c r="T51" i="12"/>
  <c r="T55" i="12"/>
  <c r="T53" i="12"/>
  <c r="W22" i="12"/>
  <c r="V83" i="12"/>
  <c r="V96" i="12"/>
  <c r="V62" i="12"/>
  <c r="V42" i="12"/>
  <c r="V84" i="12" s="1"/>
  <c r="T50" i="12"/>
  <c r="U56" i="12"/>
  <c r="T44" i="12"/>
  <c r="T56" i="12"/>
  <c r="O154" i="13"/>
  <c r="O69" i="13"/>
  <c r="O74" i="13"/>
  <c r="O94" i="13"/>
  <c r="O159" i="13"/>
  <c r="O59" i="13"/>
  <c r="O144" i="13"/>
  <c r="O54" i="13"/>
  <c r="O234" i="13"/>
  <c r="O249" i="13"/>
  <c r="T23" i="13" s="1"/>
  <c r="O119" i="13"/>
  <c r="O209" i="13"/>
  <c r="O244" i="13"/>
  <c r="O264" i="13"/>
  <c r="O229" i="13"/>
  <c r="O149" i="13"/>
  <c r="O239" i="13"/>
  <c r="X46" i="14"/>
  <c r="CX118" i="5"/>
  <c r="CX116" i="5"/>
  <c r="BD46" i="14"/>
  <c r="O46" i="14"/>
  <c r="CX131" i="5"/>
  <c r="CX130" i="5"/>
  <c r="BR121" i="5"/>
  <c r="BR116" i="5"/>
  <c r="BR130" i="5"/>
  <c r="CX119" i="5"/>
  <c r="CX121" i="5"/>
  <c r="BR124" i="5"/>
  <c r="BR122" i="5"/>
  <c r="BS21" i="5"/>
  <c r="BS121" i="5" s="1"/>
  <c r="CX125" i="5"/>
  <c r="CX127" i="5"/>
  <c r="BR125" i="5"/>
  <c r="BR126" i="5"/>
  <c r="BR129" i="5"/>
  <c r="CX124" i="5"/>
  <c r="CX23" i="5"/>
  <c r="BR120" i="5"/>
  <c r="BR131" i="5"/>
  <c r="BR117" i="5"/>
  <c r="CX128" i="5"/>
  <c r="BR123" i="5"/>
  <c r="BR119" i="5"/>
  <c r="BR128" i="5"/>
  <c r="BR118" i="5"/>
  <c r="CY54" i="5"/>
  <c r="CL26" i="3"/>
  <c r="CL35" i="3"/>
  <c r="CY59" i="5"/>
  <c r="CY53" i="5"/>
  <c r="CL25" i="3"/>
  <c r="CL34" i="3"/>
  <c r="CW68" i="5"/>
  <c r="CY60" i="5"/>
  <c r="CY58" i="5"/>
  <c r="CY52" i="5"/>
  <c r="CY22" i="5"/>
  <c r="CY131" i="5" s="1"/>
  <c r="CL27" i="3"/>
  <c r="CL36" i="3"/>
  <c r="CY64" i="5"/>
  <c r="CX46" i="5"/>
  <c r="CX66" i="5"/>
  <c r="CK30" i="3"/>
  <c r="CK39" i="3"/>
  <c r="CX122" i="5"/>
  <c r="CY63" i="5"/>
  <c r="CY45" i="5"/>
  <c r="CY57" i="5"/>
  <c r="CY51" i="5"/>
  <c r="CM7" i="3"/>
  <c r="CM17" i="3"/>
  <c r="CM6" i="3"/>
  <c r="CM16" i="3"/>
  <c r="CM5" i="3"/>
  <c r="CN3" i="3"/>
  <c r="CM10" i="3"/>
  <c r="CM19" i="3"/>
  <c r="CM8" i="3"/>
  <c r="CM18" i="3"/>
  <c r="CM4" i="3"/>
  <c r="CM15" i="3"/>
  <c r="CX117" i="5"/>
  <c r="CY56" i="5"/>
  <c r="CY50" i="5"/>
  <c r="CY21" i="5"/>
  <c r="CL28" i="3"/>
  <c r="CL37" i="3"/>
  <c r="CL12" i="3"/>
  <c r="CX123" i="5"/>
  <c r="CY62" i="5"/>
  <c r="CX67" i="5"/>
  <c r="CY61" i="5"/>
  <c r="CY55" i="5"/>
  <c r="CY44" i="5"/>
  <c r="CY49" i="5"/>
  <c r="CZ4" i="5"/>
  <c r="CZ5" i="5"/>
  <c r="CZ6" i="5"/>
  <c r="CZ7" i="5"/>
  <c r="CZ8" i="5"/>
  <c r="CZ9" i="5"/>
  <c r="CZ10" i="5"/>
  <c r="CZ11" i="5"/>
  <c r="CZ12" i="5"/>
  <c r="CZ13" i="5"/>
  <c r="CZ14" i="5"/>
  <c r="CZ15" i="5"/>
  <c r="CZ16" i="5"/>
  <c r="CZ17" i="5"/>
  <c r="CZ18" i="5"/>
  <c r="CZ19" i="5"/>
  <c r="CZ24" i="5"/>
  <c r="CZ27" i="5"/>
  <c r="CZ28" i="5"/>
  <c r="CZ29" i="5"/>
  <c r="CZ30" i="5"/>
  <c r="CZ31" i="5"/>
  <c r="CZ32" i="5"/>
  <c r="CZ33" i="5"/>
  <c r="CZ34" i="5"/>
  <c r="CZ39" i="5"/>
  <c r="CZ36" i="5"/>
  <c r="CZ35" i="5"/>
  <c r="CZ37" i="5"/>
  <c r="CZ42" i="5"/>
  <c r="CZ41" i="5"/>
  <c r="CZ38" i="5"/>
  <c r="CZ40" i="5"/>
  <c r="CL21" i="3"/>
  <c r="CL24" i="3"/>
  <c r="CL33" i="3"/>
  <c r="BS22" i="5"/>
  <c r="BS127" i="5" s="1"/>
  <c r="BT19" i="5"/>
  <c r="BT11" i="5"/>
  <c r="BT6" i="5"/>
  <c r="BT4" i="5"/>
  <c r="BT8" i="5"/>
  <c r="BT14" i="5"/>
  <c r="BT16" i="5"/>
  <c r="BU3" i="5"/>
  <c r="BT10" i="5"/>
  <c r="BT12" i="5"/>
  <c r="BT18" i="5"/>
  <c r="BT13" i="5"/>
  <c r="BT24" i="5"/>
  <c r="BT7" i="5"/>
  <c r="BT9" i="5"/>
  <c r="BT5" i="5"/>
  <c r="BT15" i="5"/>
  <c r="BT17" i="5"/>
  <c r="BS23" i="5"/>
  <c r="AJ46" i="14"/>
  <c r="Y46" i="14"/>
  <c r="AD46" i="14"/>
  <c r="AO28" i="15"/>
  <c r="AM28" i="15"/>
  <c r="AM46" i="14"/>
  <c r="AF46" i="14"/>
  <c r="AN29" i="15"/>
  <c r="AP29" i="15" s="1"/>
  <c r="AN27" i="15"/>
  <c r="AP27" i="15" s="1"/>
  <c r="AQ46" i="14"/>
  <c r="AG46" i="14"/>
  <c r="S46" i="14"/>
  <c r="G46" i="14"/>
  <c r="AU46" i="14"/>
  <c r="AP46" i="14"/>
  <c r="AO46" i="14"/>
  <c r="I46" i="14"/>
  <c r="AL46" i="14"/>
  <c r="T46" i="14"/>
  <c r="BG46" i="14"/>
  <c r="D46" i="14"/>
  <c r="E46" i="14"/>
  <c r="V46" i="14"/>
  <c r="AS46" i="14"/>
  <c r="O174" i="13"/>
  <c r="O274" i="13"/>
  <c r="O214" i="13"/>
  <c r="O64" i="13"/>
  <c r="O194" i="13"/>
  <c r="O129" i="13"/>
  <c r="L46" i="14"/>
  <c r="AI46" i="14"/>
  <c r="AZ46" i="14"/>
  <c r="J46" i="14"/>
  <c r="W46" i="14"/>
  <c r="BB46" i="14"/>
  <c r="N199" i="13"/>
  <c r="O199" i="13"/>
  <c r="BF46" i="14"/>
  <c r="U46" i="14"/>
  <c r="AW46" i="14"/>
  <c r="AC46" i="14"/>
  <c r="F46" i="14"/>
  <c r="AN46" i="14"/>
  <c r="M46" i="14"/>
  <c r="O269" i="13"/>
  <c r="AE46" i="14"/>
  <c r="N46" i="14"/>
  <c r="N204" i="13"/>
  <c r="O204" i="13"/>
  <c r="N164" i="13"/>
  <c r="O164" i="13"/>
  <c r="O184" i="13"/>
  <c r="O254" i="13"/>
  <c r="H46" i="14"/>
  <c r="O224" i="13"/>
  <c r="Z46" i="14"/>
  <c r="AK46" i="14"/>
  <c r="BA46" i="14"/>
  <c r="K46" i="14"/>
  <c r="AB46" i="14"/>
  <c r="N179" i="13"/>
  <c r="O179" i="13"/>
  <c r="O139" i="13"/>
  <c r="O259" i="13"/>
  <c r="N114" i="13"/>
  <c r="O114" i="13"/>
  <c r="R46" i="14"/>
  <c r="BE46" i="14"/>
  <c r="AY46" i="14"/>
  <c r="L8" i="11"/>
  <c r="O84" i="13"/>
  <c r="AV46" i="14"/>
  <c r="O169" i="13"/>
  <c r="P46" i="14"/>
  <c r="O109" i="13"/>
  <c r="O189" i="13"/>
  <c r="O104" i="13"/>
  <c r="C46" i="14"/>
  <c r="O79" i="13"/>
  <c r="BC46" i="14"/>
  <c r="AR46" i="14"/>
  <c r="O124" i="13"/>
  <c r="N134" i="13"/>
  <c r="O134" i="13"/>
  <c r="AX46" i="14"/>
  <c r="O99" i="13"/>
  <c r="N289" i="13"/>
  <c r="O289" i="13"/>
  <c r="R26" i="7"/>
  <c r="S26" i="7"/>
  <c r="T26" i="7"/>
  <c r="U26" i="7"/>
  <c r="R28" i="7"/>
  <c r="S28" i="7"/>
  <c r="U29" i="7"/>
  <c r="Q30" i="7"/>
  <c r="V30" i="7" s="1"/>
  <c r="AA30" i="7" s="1"/>
  <c r="E6" i="7"/>
  <c r="U47" i="12" l="1"/>
  <c r="U43" i="12"/>
  <c r="U52" i="12"/>
  <c r="U55" i="12"/>
  <c r="U50" i="12"/>
  <c r="U51" i="12"/>
  <c r="T22" i="13"/>
  <c r="M1207" i="11"/>
  <c r="N1206" i="11"/>
  <c r="O1206" i="11"/>
  <c r="CY127" i="5"/>
  <c r="CY128" i="5"/>
  <c r="T3" i="13"/>
  <c r="T9" i="13"/>
  <c r="T21" i="13"/>
  <c r="R20" i="13"/>
  <c r="S20" i="13" s="1"/>
  <c r="M1187" i="11"/>
  <c r="M1188" i="11" s="1"/>
  <c r="L1171" i="11"/>
  <c r="L1172" i="11" s="1"/>
  <c r="M985" i="11"/>
  <c r="M1003" i="11"/>
  <c r="N7" i="11"/>
  <c r="O7" i="11"/>
  <c r="CY23" i="5"/>
  <c r="U46" i="12"/>
  <c r="CY129" i="5"/>
  <c r="U54" i="12"/>
  <c r="U44" i="12"/>
  <c r="U53" i="12"/>
  <c r="U49" i="12"/>
  <c r="W34" i="12"/>
  <c r="W33" i="12"/>
  <c r="W38" i="12"/>
  <c r="W26" i="12"/>
  <c r="W37" i="12"/>
  <c r="W31" i="12"/>
  <c r="W25" i="12"/>
  <c r="W36" i="12"/>
  <c r="W30" i="12"/>
  <c r="W24" i="12"/>
  <c r="W35" i="12"/>
  <c r="W29" i="12"/>
  <c r="W23" i="12"/>
  <c r="W28" i="12"/>
  <c r="W27" i="12"/>
  <c r="W32" i="12"/>
  <c r="U48" i="12"/>
  <c r="U58" i="12"/>
  <c r="T19" i="13"/>
  <c r="T5" i="13"/>
  <c r="R18" i="13"/>
  <c r="S18" i="13" s="1"/>
  <c r="R19" i="13"/>
  <c r="S19" i="13" s="1"/>
  <c r="R15" i="13"/>
  <c r="S15" i="13" s="1"/>
  <c r="R2" i="13"/>
  <c r="S2" i="13" s="1"/>
  <c r="R12" i="13"/>
  <c r="S12" i="13" s="1"/>
  <c r="R10" i="13"/>
  <c r="S10" i="13" s="1"/>
  <c r="R17" i="13"/>
  <c r="S17" i="13" s="1"/>
  <c r="R5" i="13"/>
  <c r="S5" i="13" s="1"/>
  <c r="R8" i="13"/>
  <c r="S8" i="13" s="1"/>
  <c r="R4" i="13"/>
  <c r="S4" i="13" s="1"/>
  <c r="R16" i="13"/>
  <c r="S16" i="13" s="1"/>
  <c r="R14" i="13"/>
  <c r="S14" i="13" s="1"/>
  <c r="R13" i="13"/>
  <c r="S13" i="13" s="1"/>
  <c r="R7" i="13"/>
  <c r="S7" i="13" s="1"/>
  <c r="R9" i="13"/>
  <c r="S9" i="13" s="1"/>
  <c r="R11" i="13"/>
  <c r="S11" i="13" s="1"/>
  <c r="R3" i="13"/>
  <c r="S3" i="13" s="1"/>
  <c r="R6" i="13"/>
  <c r="S6" i="13" s="1"/>
  <c r="T20" i="13"/>
  <c r="CM12" i="3"/>
  <c r="T8" i="13"/>
  <c r="T7" i="13"/>
  <c r="T2" i="13"/>
  <c r="T6" i="13"/>
  <c r="T18" i="13"/>
  <c r="T13" i="13"/>
  <c r="T10" i="13"/>
  <c r="T16" i="13"/>
  <c r="T15" i="13"/>
  <c r="T11" i="13"/>
  <c r="T17" i="13"/>
  <c r="T12" i="13"/>
  <c r="T4" i="13"/>
  <c r="T14" i="13"/>
  <c r="T24" i="13"/>
  <c r="R24" i="13"/>
  <c r="S24" i="13" s="1"/>
  <c r="V39" i="12"/>
  <c r="V53" i="12" s="1"/>
  <c r="U57" i="12"/>
  <c r="T59" i="12"/>
  <c r="X22" i="12"/>
  <c r="W96" i="12"/>
  <c r="W62" i="12"/>
  <c r="W83" i="12"/>
  <c r="W42" i="12"/>
  <c r="W84" i="12" s="1"/>
  <c r="BS123" i="5"/>
  <c r="BS119" i="5"/>
  <c r="BS116" i="5"/>
  <c r="BS117" i="5"/>
  <c r="BS122" i="5"/>
  <c r="BS120" i="5"/>
  <c r="BS118" i="5"/>
  <c r="BS131" i="5"/>
  <c r="BS129" i="5"/>
  <c r="BS130" i="5"/>
  <c r="BS126" i="5"/>
  <c r="CY126" i="5"/>
  <c r="BS128" i="5"/>
  <c r="BS124" i="5"/>
  <c r="BS125" i="5"/>
  <c r="CL30" i="3"/>
  <c r="CL39" i="3"/>
  <c r="CZ64" i="5"/>
  <c r="CZ86" i="5"/>
  <c r="CZ55" i="5"/>
  <c r="CZ77" i="5"/>
  <c r="CZ49" i="5"/>
  <c r="CZ44" i="5"/>
  <c r="CZ71" i="5"/>
  <c r="CY121" i="5"/>
  <c r="CY122" i="5"/>
  <c r="CY67" i="5"/>
  <c r="CY130" i="5"/>
  <c r="CZ63" i="5"/>
  <c r="CZ85" i="5"/>
  <c r="CZ59" i="5"/>
  <c r="CZ81" i="5"/>
  <c r="CZ54" i="5"/>
  <c r="CZ76" i="5"/>
  <c r="CM28" i="3"/>
  <c r="CM37" i="3"/>
  <c r="CM26" i="3"/>
  <c r="CM35" i="3"/>
  <c r="CY120" i="5"/>
  <c r="CZ45" i="5"/>
  <c r="CZ57" i="5"/>
  <c r="CZ79" i="5"/>
  <c r="CZ53" i="5"/>
  <c r="CZ75" i="5"/>
  <c r="CY119" i="5"/>
  <c r="CZ62" i="5"/>
  <c r="CZ84" i="5"/>
  <c r="CZ58" i="5"/>
  <c r="CZ80" i="5"/>
  <c r="CZ52" i="5"/>
  <c r="CZ74" i="5"/>
  <c r="CZ22" i="5"/>
  <c r="CZ127" i="5" s="1"/>
  <c r="CM21" i="3"/>
  <c r="CM24" i="3"/>
  <c r="CM33" i="3"/>
  <c r="CN4" i="3"/>
  <c r="CN15" i="3"/>
  <c r="CN16" i="3"/>
  <c r="CN17" i="3"/>
  <c r="CN5" i="3"/>
  <c r="CN6" i="3"/>
  <c r="CN7" i="3"/>
  <c r="CN8" i="3"/>
  <c r="CN10" i="3"/>
  <c r="CN19" i="3"/>
  <c r="CN18" i="3"/>
  <c r="CO3" i="3"/>
  <c r="CY117" i="5"/>
  <c r="CX68" i="5"/>
  <c r="CY118" i="5"/>
  <c r="CY125" i="5"/>
  <c r="CZ61" i="5"/>
  <c r="CZ83" i="5"/>
  <c r="CZ51" i="5"/>
  <c r="CZ73" i="5"/>
  <c r="CZ129" i="5"/>
  <c r="CY116" i="5"/>
  <c r="CY123" i="5"/>
  <c r="CY124" i="5"/>
  <c r="CZ60" i="5"/>
  <c r="CZ82" i="5"/>
  <c r="CZ56" i="5"/>
  <c r="CZ78" i="5"/>
  <c r="CZ50" i="5"/>
  <c r="CZ72" i="5"/>
  <c r="CZ21" i="5"/>
  <c r="CY46" i="5"/>
  <c r="CY66" i="5"/>
  <c r="CM27" i="3"/>
  <c r="CM36" i="3"/>
  <c r="CM25" i="3"/>
  <c r="CM34" i="3"/>
  <c r="BT22" i="5"/>
  <c r="BT129" i="5" s="1"/>
  <c r="BT21" i="5"/>
  <c r="BT120" i="5" s="1"/>
  <c r="BU10" i="5"/>
  <c r="BU8" i="5"/>
  <c r="BU18" i="5"/>
  <c r="BU13" i="5"/>
  <c r="BV3" i="5"/>
  <c r="BU9" i="5"/>
  <c r="BU19" i="5"/>
  <c r="BU7" i="5"/>
  <c r="BU15" i="5"/>
  <c r="BU17" i="5"/>
  <c r="BU16" i="5"/>
  <c r="BU12" i="5"/>
  <c r="BU11" i="5"/>
  <c r="BU6" i="5"/>
  <c r="BU5" i="5"/>
  <c r="BU4" i="5"/>
  <c r="BU14" i="5"/>
  <c r="BU24" i="5"/>
  <c r="AN28" i="15"/>
  <c r="AP28" i="15" s="1"/>
  <c r="M9" i="11"/>
  <c r="N8" i="11"/>
  <c r="L9" i="11"/>
  <c r="O8" i="11"/>
  <c r="T29" i="7"/>
  <c r="Q28" i="7"/>
  <c r="V28" i="7" s="1"/>
  <c r="AA28" i="7" s="1"/>
  <c r="AV26" i="7"/>
  <c r="C80" i="1" a="1"/>
  <c r="C80" i="1" s="1"/>
  <c r="C51" i="1" a="1"/>
  <c r="C51" i="1" s="1"/>
  <c r="C107" i="1" s="1"/>
  <c r="C24" i="1" a="1"/>
  <c r="C24" i="1" s="1"/>
  <c r="C84" i="1" a="1"/>
  <c r="C84" i="1" s="1"/>
  <c r="C55" i="1" a="1"/>
  <c r="C55" i="1" s="1"/>
  <c r="C111" i="1" s="1"/>
  <c r="C28" i="1" a="1"/>
  <c r="C28" i="1" s="1"/>
  <c r="AV30" i="7"/>
  <c r="AV29" i="7"/>
  <c r="C83" i="1" a="1"/>
  <c r="C83" i="1" s="1"/>
  <c r="C54" i="1" a="1"/>
  <c r="C54" i="1" s="1"/>
  <c r="C110" i="1" s="1"/>
  <c r="C27" i="1" a="1"/>
  <c r="C27" i="1" s="1"/>
  <c r="AV28" i="7"/>
  <c r="C82" i="1" a="1"/>
  <c r="C82" i="1" s="1"/>
  <c r="C53" i="1" a="1"/>
  <c r="C53" i="1" s="1"/>
  <c r="C109" i="1" s="1"/>
  <c r="C26" i="1" a="1"/>
  <c r="C26" i="1" s="1"/>
  <c r="C81" i="1" a="1"/>
  <c r="C81" i="1" s="1"/>
  <c r="AV27" i="7"/>
  <c r="C52" i="1" a="1"/>
  <c r="C52" i="1" s="1"/>
  <c r="C108" i="1" s="1"/>
  <c r="C25" i="1" a="1"/>
  <c r="C25" i="1" s="1"/>
  <c r="T27" i="7"/>
  <c r="Q26" i="7"/>
  <c r="V26" i="7" s="1"/>
  <c r="AA26" i="7" s="1"/>
  <c r="R29" i="7"/>
  <c r="U30" i="7"/>
  <c r="U27" i="7"/>
  <c r="Q27" i="7"/>
  <c r="V27" i="7" s="1"/>
  <c r="T28" i="7"/>
  <c r="R30" i="7"/>
  <c r="W30" i="7" s="1"/>
  <c r="AB30" i="7" s="1"/>
  <c r="S29" i="7"/>
  <c r="S27" i="7"/>
  <c r="T30" i="7"/>
  <c r="Q29" i="7"/>
  <c r="V29" i="7" s="1"/>
  <c r="R27" i="7"/>
  <c r="U28" i="7"/>
  <c r="S30" i="7"/>
  <c r="O1207" i="11" l="1"/>
  <c r="N1207" i="11"/>
  <c r="M1208" i="11"/>
  <c r="O1188" i="11"/>
  <c r="N1188" i="11"/>
  <c r="M1189" i="11"/>
  <c r="M1190" i="11" s="1"/>
  <c r="M1191" i="11" s="1"/>
  <c r="L1173" i="11"/>
  <c r="M1170" i="11"/>
  <c r="N1187" i="11"/>
  <c r="O1187" i="11"/>
  <c r="M986" i="11"/>
  <c r="M1004" i="11"/>
  <c r="W39" i="12"/>
  <c r="X36" i="12"/>
  <c r="X29" i="12"/>
  <c r="X24" i="12"/>
  <c r="X28" i="12"/>
  <c r="X33" i="12"/>
  <c r="X27" i="12"/>
  <c r="X38" i="12"/>
  <c r="X32" i="12"/>
  <c r="X26" i="12"/>
  <c r="X37" i="12"/>
  <c r="X31" i="12"/>
  <c r="X25" i="12"/>
  <c r="X30" i="12"/>
  <c r="X35" i="12"/>
  <c r="X23" i="12"/>
  <c r="X34" i="12"/>
  <c r="V52" i="12"/>
  <c r="V55" i="12"/>
  <c r="V58" i="12"/>
  <c r="V50" i="12"/>
  <c r="V48" i="12"/>
  <c r="R25" i="13"/>
  <c r="S25" i="13" s="1"/>
  <c r="T25" i="13"/>
  <c r="V51" i="12"/>
  <c r="V56" i="12"/>
  <c r="U59" i="12"/>
  <c r="V54" i="12"/>
  <c r="V57" i="12"/>
  <c r="V45" i="12"/>
  <c r="V46" i="12"/>
  <c r="V44" i="12"/>
  <c r="W47" i="12"/>
  <c r="Y22" i="12"/>
  <c r="X42" i="12"/>
  <c r="X84" i="12" s="1"/>
  <c r="X83" i="12"/>
  <c r="X96" i="12"/>
  <c r="X62" i="12"/>
  <c r="V47" i="12"/>
  <c r="W48" i="12"/>
  <c r="V49" i="12"/>
  <c r="V43" i="12"/>
  <c r="W49" i="12"/>
  <c r="W43" i="12"/>
  <c r="CZ128" i="5"/>
  <c r="CZ23" i="5"/>
  <c r="BT123" i="5"/>
  <c r="BT118" i="5"/>
  <c r="BT127" i="5"/>
  <c r="BT119" i="5"/>
  <c r="BT122" i="5"/>
  <c r="BT116" i="5"/>
  <c r="BT131" i="5"/>
  <c r="BT121" i="5"/>
  <c r="BT124" i="5"/>
  <c r="BT128" i="5"/>
  <c r="BT117" i="5"/>
  <c r="BT126" i="5"/>
  <c r="BT125" i="5"/>
  <c r="BT130" i="5"/>
  <c r="CN25" i="3"/>
  <c r="CN34" i="3"/>
  <c r="CZ118" i="5"/>
  <c r="CZ126" i="5"/>
  <c r="CN24" i="3"/>
  <c r="CN21" i="3"/>
  <c r="CN33" i="3"/>
  <c r="CZ124" i="5"/>
  <c r="CN12" i="3"/>
  <c r="CZ119" i="5"/>
  <c r="CZ46" i="5"/>
  <c r="CZ66" i="5"/>
  <c r="CZ88" i="5"/>
  <c r="CZ122" i="5"/>
  <c r="CZ117" i="5"/>
  <c r="CY68" i="5"/>
  <c r="CZ123" i="5"/>
  <c r="CZ116" i="5"/>
  <c r="CO15" i="3"/>
  <c r="CP3" i="3"/>
  <c r="CO16" i="3"/>
  <c r="CO18" i="3"/>
  <c r="CO4" i="3"/>
  <c r="CO5" i="3"/>
  <c r="CO6" i="3"/>
  <c r="CO7" i="3"/>
  <c r="CO8" i="3"/>
  <c r="CO10" i="3"/>
  <c r="CO19" i="3"/>
  <c r="CO17" i="3"/>
  <c r="CZ130" i="5"/>
  <c r="CZ125" i="5"/>
  <c r="CN27" i="3"/>
  <c r="CN36" i="3"/>
  <c r="CZ131" i="5"/>
  <c r="CZ121" i="5"/>
  <c r="CN28" i="3"/>
  <c r="CN37" i="3"/>
  <c r="CN26" i="3"/>
  <c r="CN35" i="3"/>
  <c r="CM30" i="3"/>
  <c r="CM39" i="3"/>
  <c r="CZ67" i="5"/>
  <c r="CZ89" i="5"/>
  <c r="CZ120" i="5"/>
  <c r="BU21" i="5"/>
  <c r="BU119" i="5" s="1"/>
  <c r="BU22" i="5"/>
  <c r="BU131" i="5" s="1"/>
  <c r="BV9" i="5"/>
  <c r="BV16" i="5"/>
  <c r="BV11" i="5"/>
  <c r="BV4" i="5"/>
  <c r="BV18" i="5"/>
  <c r="BV17" i="5"/>
  <c r="BV12" i="5"/>
  <c r="BV8" i="5"/>
  <c r="BV10" i="5"/>
  <c r="BW3" i="5"/>
  <c r="BV6" i="5"/>
  <c r="BV7" i="5"/>
  <c r="BV24" i="5"/>
  <c r="BV14" i="5"/>
  <c r="BV13" i="5"/>
  <c r="BV19" i="5"/>
  <c r="BV5" i="5"/>
  <c r="BV15" i="5"/>
  <c r="BT23" i="5"/>
  <c r="W28" i="7"/>
  <c r="X28" i="7" s="1"/>
  <c r="AC28" i="7" s="1"/>
  <c r="O9" i="11"/>
  <c r="L10" i="11"/>
  <c r="N9" i="11"/>
  <c r="M10" i="11"/>
  <c r="F55" i="1" a="1"/>
  <c r="F55" i="1" s="1"/>
  <c r="F111" i="1" s="1"/>
  <c r="F28" i="1" a="1"/>
  <c r="F28" i="1" s="1"/>
  <c r="F84" i="1" a="1"/>
  <c r="F84" i="1" s="1"/>
  <c r="G84" i="1" s="1"/>
  <c r="F26" i="1" a="1"/>
  <c r="F26" i="1" s="1"/>
  <c r="F53" i="1" a="1"/>
  <c r="F53" i="1" s="1"/>
  <c r="F109" i="1" s="1"/>
  <c r="F82" i="1" a="1"/>
  <c r="F82" i="1" s="1"/>
  <c r="F81" i="1" a="1"/>
  <c r="F81" i="1" s="1"/>
  <c r="F25" i="1" a="1"/>
  <c r="F25" i="1" s="1"/>
  <c r="F52" i="1" a="1"/>
  <c r="F52" i="1" s="1"/>
  <c r="F108" i="1" s="1"/>
  <c r="F27" i="1" a="1"/>
  <c r="F27" i="1" s="1"/>
  <c r="F83" i="1" a="1"/>
  <c r="F83" i="1" s="1"/>
  <c r="F54" i="1" a="1"/>
  <c r="F54" i="1" s="1"/>
  <c r="F110" i="1" s="1"/>
  <c r="F24" i="1" a="1"/>
  <c r="F24" i="1" s="1"/>
  <c r="F80" i="1" a="1"/>
  <c r="F80" i="1" s="1"/>
  <c r="F51" i="1" a="1"/>
  <c r="F51" i="1" s="1"/>
  <c r="F107" i="1" s="1"/>
  <c r="W26" i="7"/>
  <c r="X26" i="7" s="1"/>
  <c r="W27" i="7"/>
  <c r="AB27" i="7" s="1"/>
  <c r="AA27" i="7"/>
  <c r="W29" i="7"/>
  <c r="AB29" i="7" s="1"/>
  <c r="AA29" i="7"/>
  <c r="X30" i="7"/>
  <c r="O1208" i="11" l="1"/>
  <c r="M1209" i="11"/>
  <c r="N1208" i="11"/>
  <c r="L1174" i="11"/>
  <c r="M1192" i="11"/>
  <c r="N1189" i="11"/>
  <c r="O1189" i="11"/>
  <c r="M1171" i="11"/>
  <c r="M1172" i="11" s="1"/>
  <c r="N1170" i="11"/>
  <c r="O1170" i="11"/>
  <c r="N1190" i="11"/>
  <c r="O1190" i="11"/>
  <c r="M987" i="11"/>
  <c r="M1005" i="11"/>
  <c r="X39" i="12"/>
  <c r="X54" i="12" s="1"/>
  <c r="Y25" i="12"/>
  <c r="Y24" i="12"/>
  <c r="Y23" i="12"/>
  <c r="Y26" i="12"/>
  <c r="R26" i="13"/>
  <c r="S26" i="13" s="1"/>
  <c r="T26" i="13"/>
  <c r="W58" i="12"/>
  <c r="X56" i="12"/>
  <c r="X46" i="12"/>
  <c r="W55" i="12"/>
  <c r="W53" i="12"/>
  <c r="W46" i="12"/>
  <c r="X49" i="12"/>
  <c r="Z22" i="12"/>
  <c r="Y38" i="12"/>
  <c r="Y32" i="12"/>
  <c r="Y83" i="12"/>
  <c r="Y35" i="12"/>
  <c r="Y29" i="12"/>
  <c r="Y96" i="12"/>
  <c r="Y37" i="12"/>
  <c r="Y30" i="12"/>
  <c r="Y62" i="12"/>
  <c r="Y31" i="12"/>
  <c r="Y36" i="12"/>
  <c r="Y27" i="12"/>
  <c r="Y42" i="12"/>
  <c r="Y84" i="12" s="1"/>
  <c r="Y34" i="12"/>
  <c r="Y28" i="12"/>
  <c r="Y33" i="12"/>
  <c r="W51" i="12"/>
  <c r="X48" i="12"/>
  <c r="W45" i="12"/>
  <c r="W44" i="12"/>
  <c r="X52" i="12"/>
  <c r="W56" i="12"/>
  <c r="X51" i="12"/>
  <c r="W52" i="12"/>
  <c r="W50" i="12"/>
  <c r="V59" i="12"/>
  <c r="X50" i="12"/>
  <c r="X45" i="12"/>
  <c r="X55" i="12"/>
  <c r="W57" i="12"/>
  <c r="W54" i="12"/>
  <c r="BU130" i="5"/>
  <c r="BU126" i="5"/>
  <c r="BU129" i="5"/>
  <c r="BU123" i="5"/>
  <c r="BU116" i="5"/>
  <c r="BU118" i="5"/>
  <c r="BU127" i="5"/>
  <c r="BU117" i="5"/>
  <c r="BU121" i="5"/>
  <c r="BU122" i="5"/>
  <c r="BU120" i="5"/>
  <c r="BU125" i="5"/>
  <c r="BU128" i="5"/>
  <c r="BU124" i="5"/>
  <c r="CO28" i="3"/>
  <c r="CO37" i="3"/>
  <c r="CO12" i="3"/>
  <c r="CN30" i="3"/>
  <c r="CN39" i="3"/>
  <c r="CO27" i="3"/>
  <c r="CO36" i="3"/>
  <c r="CZ68" i="5"/>
  <c r="CZ90" i="5"/>
  <c r="CO25" i="3"/>
  <c r="CO34" i="3"/>
  <c r="CP8" i="3"/>
  <c r="CP4" i="3"/>
  <c r="CP5" i="3"/>
  <c r="CP6" i="3"/>
  <c r="CP7" i="3"/>
  <c r="CP10" i="3"/>
  <c r="CP19" i="3"/>
  <c r="CQ3" i="3"/>
  <c r="CP15" i="3"/>
  <c r="CP17" i="3"/>
  <c r="CP18" i="3"/>
  <c r="CP16" i="3"/>
  <c r="CO21" i="3"/>
  <c r="CO24" i="3"/>
  <c r="CO33" i="3"/>
  <c r="CO26" i="3"/>
  <c r="CO35" i="3"/>
  <c r="BW10" i="5"/>
  <c r="BW13" i="5"/>
  <c r="BW19" i="5"/>
  <c r="BW8" i="5"/>
  <c r="BW5" i="5"/>
  <c r="BW9" i="5"/>
  <c r="BW6" i="5"/>
  <c r="BW16" i="5"/>
  <c r="BW17" i="5"/>
  <c r="BW12" i="5"/>
  <c r="BW18" i="5"/>
  <c r="BW24" i="5"/>
  <c r="BW15" i="5"/>
  <c r="BW7" i="5"/>
  <c r="BW14" i="5"/>
  <c r="BX3" i="5"/>
  <c r="BW11" i="5"/>
  <c r="BW4" i="5"/>
  <c r="BV21" i="5"/>
  <c r="BV123" i="5" s="1"/>
  <c r="BV22" i="5"/>
  <c r="BV130" i="5" s="1"/>
  <c r="BU23" i="5"/>
  <c r="AB28" i="7"/>
  <c r="N10" i="11"/>
  <c r="M11" i="11"/>
  <c r="O10" i="11"/>
  <c r="L11" i="11"/>
  <c r="AB26" i="7"/>
  <c r="P82" i="1"/>
  <c r="K82" i="1"/>
  <c r="N82" i="1"/>
  <c r="H82" i="1"/>
  <c r="O82" i="1"/>
  <c r="G82" i="1"/>
  <c r="G109" i="1" s="1"/>
  <c r="M82" i="1"/>
  <c r="J82" i="1"/>
  <c r="I82" i="1"/>
  <c r="L82" i="1"/>
  <c r="I80" i="1"/>
  <c r="O80" i="1"/>
  <c r="L80" i="1"/>
  <c r="N80" i="1"/>
  <c r="M80" i="1"/>
  <c r="J80" i="1"/>
  <c r="P80" i="1"/>
  <c r="H80" i="1"/>
  <c r="K80" i="1"/>
  <c r="G80" i="1"/>
  <c r="G107" i="1" s="1"/>
  <c r="G111" i="1"/>
  <c r="P84" i="1"/>
  <c r="O84" i="1"/>
  <c r="K84" i="1"/>
  <c r="M84" i="1"/>
  <c r="H84" i="1"/>
  <c r="J84" i="1"/>
  <c r="N84" i="1"/>
  <c r="L84" i="1"/>
  <c r="I84" i="1"/>
  <c r="O83" i="1"/>
  <c r="J83" i="1"/>
  <c r="M83" i="1"/>
  <c r="P83" i="1"/>
  <c r="G83" i="1"/>
  <c r="G110" i="1" s="1"/>
  <c r="H83" i="1"/>
  <c r="L83" i="1"/>
  <c r="I83" i="1"/>
  <c r="K83" i="1"/>
  <c r="N83" i="1"/>
  <c r="M81" i="1"/>
  <c r="P81" i="1"/>
  <c r="G81" i="1"/>
  <c r="G108" i="1" s="1"/>
  <c r="L81" i="1"/>
  <c r="I81" i="1"/>
  <c r="J81" i="1"/>
  <c r="H81" i="1"/>
  <c r="O81" i="1"/>
  <c r="N81" i="1"/>
  <c r="K81" i="1"/>
  <c r="Y28" i="7"/>
  <c r="AD28" i="7" s="1"/>
  <c r="X29" i="7"/>
  <c r="Y26" i="7"/>
  <c r="AC26" i="7"/>
  <c r="Y30" i="7"/>
  <c r="AC30" i="7"/>
  <c r="X27" i="7"/>
  <c r="X58" i="12" l="1"/>
  <c r="M1193" i="11"/>
  <c r="N1172" i="11"/>
  <c r="M1173" i="11"/>
  <c r="O1172" i="11"/>
  <c r="L1175" i="11"/>
  <c r="O1209" i="11"/>
  <c r="N1209" i="11"/>
  <c r="M1210" i="11"/>
  <c r="N108" i="1"/>
  <c r="X43" i="12"/>
  <c r="N1171" i="11"/>
  <c r="O1171" i="11"/>
  <c r="M988" i="11"/>
  <c r="M1006" i="11"/>
  <c r="X44" i="12"/>
  <c r="X53" i="12"/>
  <c r="Z28" i="12"/>
  <c r="Z33" i="12"/>
  <c r="Z38" i="12"/>
  <c r="Z32" i="12"/>
  <c r="Z37" i="12"/>
  <c r="Z31" i="12"/>
  <c r="Z25" i="12"/>
  <c r="Z36" i="12"/>
  <c r="Z30" i="12"/>
  <c r="Z24" i="12"/>
  <c r="Z35" i="12"/>
  <c r="Z29" i="12"/>
  <c r="Z23" i="12"/>
  <c r="Z34" i="12"/>
  <c r="Z27" i="12"/>
  <c r="Z26" i="12"/>
  <c r="T27" i="13"/>
  <c r="R27" i="13"/>
  <c r="S27" i="13" s="1"/>
  <c r="AA22" i="12"/>
  <c r="Z42" i="12"/>
  <c r="Z84" i="12" s="1"/>
  <c r="Z62" i="12"/>
  <c r="Z96" i="12"/>
  <c r="Z83" i="12"/>
  <c r="Y39" i="12"/>
  <c r="Y44" i="12" s="1"/>
  <c r="W59" i="12"/>
  <c r="X47" i="12"/>
  <c r="X57" i="12"/>
  <c r="L109" i="1"/>
  <c r="BV129" i="5"/>
  <c r="BV121" i="5"/>
  <c r="BV131" i="5"/>
  <c r="BV23" i="5"/>
  <c r="BV119" i="5"/>
  <c r="BV124" i="5"/>
  <c r="BV122" i="5"/>
  <c r="BV126" i="5"/>
  <c r="BV127" i="5"/>
  <c r="BV125" i="5"/>
  <c r="BV128" i="5"/>
  <c r="BV120" i="5"/>
  <c r="BV118" i="5"/>
  <c r="BV116" i="5"/>
  <c r="BV117" i="5"/>
  <c r="CP28" i="3"/>
  <c r="CP37" i="3"/>
  <c r="CP25" i="3"/>
  <c r="CP34" i="3"/>
  <c r="CP27" i="3"/>
  <c r="CP36" i="3"/>
  <c r="CP26" i="3"/>
  <c r="CP35" i="3"/>
  <c r="CP21" i="3"/>
  <c r="CP24" i="3"/>
  <c r="CP33" i="3"/>
  <c r="CO30" i="3"/>
  <c r="CO39" i="3"/>
  <c r="CQ7" i="3"/>
  <c r="CR3" i="3"/>
  <c r="CQ8" i="3"/>
  <c r="CQ18" i="3"/>
  <c r="CQ4" i="3"/>
  <c r="CQ5" i="3"/>
  <c r="CQ6" i="3"/>
  <c r="CQ10" i="3"/>
  <c r="CQ19" i="3"/>
  <c r="CQ16" i="3"/>
  <c r="CQ17" i="3"/>
  <c r="CQ15" i="3"/>
  <c r="CP12" i="3"/>
  <c r="BW21" i="5"/>
  <c r="BW123" i="5" s="1"/>
  <c r="BX8" i="5"/>
  <c r="BX7" i="5"/>
  <c r="BX13" i="5"/>
  <c r="BX16" i="5"/>
  <c r="BY3" i="5"/>
  <c r="BX12" i="5"/>
  <c r="BX14" i="5"/>
  <c r="BX10" i="5"/>
  <c r="BX18" i="5"/>
  <c r="BX5" i="5"/>
  <c r="BX17" i="5"/>
  <c r="BX24" i="5"/>
  <c r="BX15" i="5"/>
  <c r="BX6" i="5"/>
  <c r="BX19" i="5"/>
  <c r="BX11" i="5"/>
  <c r="BX9" i="5"/>
  <c r="BX4" i="5"/>
  <c r="BW22" i="5"/>
  <c r="BW23" i="5" s="1"/>
  <c r="H108" i="1"/>
  <c r="M12" i="11"/>
  <c r="N11" i="11"/>
  <c r="L12" i="11"/>
  <c r="O11" i="11"/>
  <c r="L108" i="1"/>
  <c r="N110" i="1"/>
  <c r="N111" i="1"/>
  <c r="K108" i="1"/>
  <c r="I110" i="1"/>
  <c r="P108" i="1"/>
  <c r="H107" i="1"/>
  <c r="L110" i="1"/>
  <c r="J111" i="1"/>
  <c r="P107" i="1"/>
  <c r="O109" i="1"/>
  <c r="M111" i="1"/>
  <c r="N109" i="1"/>
  <c r="P110" i="1"/>
  <c r="H111" i="1"/>
  <c r="L107" i="1"/>
  <c r="J107" i="1"/>
  <c r="J108" i="1"/>
  <c r="I111" i="1"/>
  <c r="M107" i="1"/>
  <c r="I109" i="1"/>
  <c r="O107" i="1"/>
  <c r="L111" i="1"/>
  <c r="H110" i="1"/>
  <c r="H109" i="1"/>
  <c r="M108" i="1"/>
  <c r="O108" i="1"/>
  <c r="K111" i="1"/>
  <c r="N107" i="1"/>
  <c r="K109" i="1"/>
  <c r="M110" i="1"/>
  <c r="O111" i="1"/>
  <c r="P109" i="1"/>
  <c r="J110" i="1"/>
  <c r="P111" i="1"/>
  <c r="J109" i="1"/>
  <c r="I108" i="1"/>
  <c r="K110" i="1"/>
  <c r="O110" i="1"/>
  <c r="K107" i="1"/>
  <c r="I107" i="1"/>
  <c r="M109" i="1"/>
  <c r="Z28" i="7"/>
  <c r="AE28" i="7" s="1"/>
  <c r="AM28" i="7" s="1"/>
  <c r="Y27" i="7"/>
  <c r="AC27" i="7"/>
  <c r="Z30" i="7"/>
  <c r="AE30" i="7" s="1"/>
  <c r="AD30" i="7"/>
  <c r="Z26" i="7"/>
  <c r="AE26" i="7" s="1"/>
  <c r="AD26" i="7"/>
  <c r="Y29" i="7"/>
  <c r="AC29" i="7"/>
  <c r="L1176" i="11" l="1"/>
  <c r="L1177" i="11" s="1"/>
  <c r="O1210" i="11"/>
  <c r="M1211" i="11"/>
  <c r="N1210" i="11"/>
  <c r="M1174" i="11"/>
  <c r="N1173" i="11"/>
  <c r="O1173" i="11"/>
  <c r="M1194" i="11"/>
  <c r="M1007" i="11"/>
  <c r="M989" i="11"/>
  <c r="Z39" i="12"/>
  <c r="Y57" i="12"/>
  <c r="Y54" i="12"/>
  <c r="Y55" i="12"/>
  <c r="Y53" i="12"/>
  <c r="T28" i="13"/>
  <c r="R28" i="13"/>
  <c r="S28" i="13" s="1"/>
  <c r="Y43" i="12"/>
  <c r="X59" i="12"/>
  <c r="Y45" i="12"/>
  <c r="Y50" i="12"/>
  <c r="Y51" i="12"/>
  <c r="Y52" i="12"/>
  <c r="AB22" i="12"/>
  <c r="AA36" i="12"/>
  <c r="AA28" i="12"/>
  <c r="AA23" i="12"/>
  <c r="AA83" i="12"/>
  <c r="AA35" i="12"/>
  <c r="AA24" i="12"/>
  <c r="AA96" i="12"/>
  <c r="AA25" i="12"/>
  <c r="AA34" i="12"/>
  <c r="AA29" i="12"/>
  <c r="AA62" i="12"/>
  <c r="AA33" i="12"/>
  <c r="AA26" i="12"/>
  <c r="AA42" i="12"/>
  <c r="AA84" i="12" s="1"/>
  <c r="AA32" i="12"/>
  <c r="AA27" i="12"/>
  <c r="AA37" i="12"/>
  <c r="AA38" i="12"/>
  <c r="AA31" i="12"/>
  <c r="AA30" i="12"/>
  <c r="Y49" i="12"/>
  <c r="Y46" i="12"/>
  <c r="Y56" i="12"/>
  <c r="Z50" i="12"/>
  <c r="Z44" i="12"/>
  <c r="Z43" i="12"/>
  <c r="Z47" i="12"/>
  <c r="Y48" i="12"/>
  <c r="Y58" i="12"/>
  <c r="Y47" i="12"/>
  <c r="BW118" i="5"/>
  <c r="BW121" i="5"/>
  <c r="BW127" i="5"/>
  <c r="BW116" i="5"/>
  <c r="BW131" i="5"/>
  <c r="BW125" i="5"/>
  <c r="BW129" i="5"/>
  <c r="BW120" i="5"/>
  <c r="BW117" i="5"/>
  <c r="BW128" i="5"/>
  <c r="BW126" i="5"/>
  <c r="BW124" i="5"/>
  <c r="BW130" i="5"/>
  <c r="BW122" i="5"/>
  <c r="BW119" i="5"/>
  <c r="CQ26" i="3"/>
  <c r="CQ35" i="3"/>
  <c r="CQ12" i="3"/>
  <c r="CQ25" i="3"/>
  <c r="CQ34" i="3"/>
  <c r="CQ27" i="3"/>
  <c r="CQ36" i="3"/>
  <c r="CQ28" i="3"/>
  <c r="CQ37" i="3"/>
  <c r="CS3" i="3"/>
  <c r="CR6" i="3"/>
  <c r="CR17" i="3"/>
  <c r="CR7" i="3"/>
  <c r="CR8" i="3"/>
  <c r="CR18" i="3"/>
  <c r="CR4" i="3"/>
  <c r="CR5" i="3"/>
  <c r="CR10" i="3"/>
  <c r="CR19" i="3"/>
  <c r="CR15" i="3"/>
  <c r="CR16" i="3"/>
  <c r="CP30" i="3"/>
  <c r="CP39" i="3"/>
  <c r="CQ21" i="3"/>
  <c r="CQ24" i="3"/>
  <c r="CQ33" i="3"/>
  <c r="BX21" i="5"/>
  <c r="BX118" i="5" s="1"/>
  <c r="BY9" i="5"/>
  <c r="BY16" i="5"/>
  <c r="BY18" i="5"/>
  <c r="BZ3" i="5"/>
  <c r="BY10" i="5"/>
  <c r="BY15" i="5"/>
  <c r="BY24" i="5"/>
  <c r="BY17" i="5"/>
  <c r="BY19" i="5"/>
  <c r="BY14" i="5"/>
  <c r="BY13" i="5"/>
  <c r="BY8" i="5"/>
  <c r="BY7" i="5"/>
  <c r="BY5" i="5"/>
  <c r="BY12" i="5"/>
  <c r="BY11" i="5"/>
  <c r="BY6" i="5"/>
  <c r="BY4" i="5"/>
  <c r="BX22" i="5"/>
  <c r="BX131" i="5" s="1"/>
  <c r="I174" i="21"/>
  <c r="H174" i="21"/>
  <c r="J174" i="21"/>
  <c r="I99" i="21"/>
  <c r="H99" i="21"/>
  <c r="J99" i="21"/>
  <c r="J33" i="21"/>
  <c r="I33" i="21"/>
  <c r="H33" i="21"/>
  <c r="J259" i="21"/>
  <c r="H259" i="21"/>
  <c r="I259" i="21"/>
  <c r="I149" i="21"/>
  <c r="H149" i="21"/>
  <c r="J149" i="21"/>
  <c r="H199" i="21"/>
  <c r="J199" i="21"/>
  <c r="I199" i="21"/>
  <c r="J41" i="21"/>
  <c r="I41" i="21"/>
  <c r="H41" i="21"/>
  <c r="I159" i="21"/>
  <c r="H159" i="21"/>
  <c r="J159" i="21"/>
  <c r="J139" i="21"/>
  <c r="I139" i="21"/>
  <c r="H139" i="21"/>
  <c r="H169" i="21"/>
  <c r="J169" i="21"/>
  <c r="I169" i="21"/>
  <c r="H184" i="21"/>
  <c r="J184" i="21"/>
  <c r="I184" i="21"/>
  <c r="H122" i="21"/>
  <c r="J122" i="21"/>
  <c r="I122" i="21"/>
  <c r="J52" i="21"/>
  <c r="I52" i="21"/>
  <c r="H52" i="21"/>
  <c r="H237" i="21"/>
  <c r="J237" i="21"/>
  <c r="I237" i="21"/>
  <c r="I187" i="21"/>
  <c r="H187" i="21"/>
  <c r="J187" i="21"/>
  <c r="I167" i="21"/>
  <c r="J167" i="21"/>
  <c r="H167" i="21"/>
  <c r="H247" i="21"/>
  <c r="I247" i="21"/>
  <c r="J247" i="21"/>
  <c r="I97" i="21"/>
  <c r="H97" i="21"/>
  <c r="J97" i="21"/>
  <c r="H121" i="21"/>
  <c r="I121" i="21"/>
  <c r="J121" i="21"/>
  <c r="J191" i="21"/>
  <c r="H191" i="21"/>
  <c r="I191" i="21"/>
  <c r="I281" i="21"/>
  <c r="H281" i="21"/>
  <c r="J281" i="21"/>
  <c r="J131" i="21"/>
  <c r="I131" i="21"/>
  <c r="H131" i="21"/>
  <c r="H201" i="21"/>
  <c r="I201" i="21"/>
  <c r="J201" i="21"/>
  <c r="I23" i="21"/>
  <c r="J23" i="21"/>
  <c r="H23" i="21"/>
  <c r="H256" i="21"/>
  <c r="I256" i="21"/>
  <c r="J256" i="21"/>
  <c r="J211" i="21"/>
  <c r="H211" i="21"/>
  <c r="I211" i="21"/>
  <c r="H185" i="21"/>
  <c r="J185" i="21"/>
  <c r="I185" i="21"/>
  <c r="J220" i="21"/>
  <c r="H220" i="21"/>
  <c r="I220" i="21"/>
  <c r="H180" i="21"/>
  <c r="J180" i="21"/>
  <c r="I180" i="21"/>
  <c r="J230" i="21"/>
  <c r="H230" i="21"/>
  <c r="I230" i="21"/>
  <c r="J10" i="21"/>
  <c r="I10" i="21"/>
  <c r="H10" i="21"/>
  <c r="I195" i="21"/>
  <c r="H195" i="21"/>
  <c r="J195" i="21"/>
  <c r="H225" i="21"/>
  <c r="I225" i="21"/>
  <c r="J225" i="21"/>
  <c r="J98" i="21"/>
  <c r="H98" i="21"/>
  <c r="I98" i="21"/>
  <c r="J68" i="21"/>
  <c r="I68" i="21"/>
  <c r="H68" i="21"/>
  <c r="J123" i="21"/>
  <c r="H123" i="21"/>
  <c r="I123" i="21"/>
  <c r="I238" i="21"/>
  <c r="H238" i="21"/>
  <c r="J238" i="21"/>
  <c r="J88" i="21"/>
  <c r="H88" i="21"/>
  <c r="I88" i="21"/>
  <c r="H73" i="21"/>
  <c r="J73" i="21"/>
  <c r="I73" i="21"/>
  <c r="I234" i="21"/>
  <c r="J234" i="21"/>
  <c r="H234" i="21"/>
  <c r="I252" i="21"/>
  <c r="J252" i="21"/>
  <c r="H252" i="21"/>
  <c r="J262" i="21"/>
  <c r="H262" i="21"/>
  <c r="I262" i="21"/>
  <c r="J266" i="21"/>
  <c r="I266" i="21"/>
  <c r="H266" i="21"/>
  <c r="H151" i="21"/>
  <c r="J151" i="21"/>
  <c r="I151" i="21"/>
  <c r="H43" i="21"/>
  <c r="I43" i="21"/>
  <c r="J43" i="21"/>
  <c r="J226" i="21"/>
  <c r="I226" i="21"/>
  <c r="H226" i="21"/>
  <c r="I18" i="21"/>
  <c r="J18" i="21"/>
  <c r="H18" i="21"/>
  <c r="I250" i="21"/>
  <c r="J250" i="21"/>
  <c r="H250" i="21"/>
  <c r="H260" i="21"/>
  <c r="I260" i="21"/>
  <c r="J260" i="21"/>
  <c r="H245" i="21"/>
  <c r="I245" i="21"/>
  <c r="J245" i="21"/>
  <c r="J30" i="21"/>
  <c r="H30" i="21"/>
  <c r="I30" i="21"/>
  <c r="J255" i="21"/>
  <c r="H255" i="21"/>
  <c r="I255" i="21"/>
  <c r="H240" i="21"/>
  <c r="J240" i="21"/>
  <c r="I240" i="21"/>
  <c r="H163" i="21"/>
  <c r="J163" i="21"/>
  <c r="I163" i="21"/>
  <c r="J178" i="21"/>
  <c r="I178" i="21"/>
  <c r="H178" i="21"/>
  <c r="I143" i="21"/>
  <c r="H143" i="21"/>
  <c r="J143" i="21"/>
  <c r="J253" i="21"/>
  <c r="H253" i="21"/>
  <c r="I253" i="21"/>
  <c r="J103" i="21"/>
  <c r="H103" i="21"/>
  <c r="I103" i="21"/>
  <c r="H183" i="21"/>
  <c r="I183" i="21"/>
  <c r="J183" i="21"/>
  <c r="I279" i="21"/>
  <c r="J279" i="21"/>
  <c r="H279" i="21"/>
  <c r="J92" i="21"/>
  <c r="I92" i="21"/>
  <c r="H92" i="21"/>
  <c r="J277" i="21"/>
  <c r="H277" i="21"/>
  <c r="I277" i="21"/>
  <c r="J61" i="21"/>
  <c r="I61" i="21"/>
  <c r="H61" i="21"/>
  <c r="I136" i="21"/>
  <c r="J136" i="21"/>
  <c r="H136" i="21"/>
  <c r="J271" i="21"/>
  <c r="H271" i="21"/>
  <c r="I271" i="21"/>
  <c r="I164" i="21"/>
  <c r="H164" i="21"/>
  <c r="J164" i="21"/>
  <c r="J219" i="21"/>
  <c r="I219" i="21"/>
  <c r="H219" i="21"/>
  <c r="J229" i="21"/>
  <c r="H229" i="21"/>
  <c r="I229" i="21"/>
  <c r="J124" i="21"/>
  <c r="H124" i="21"/>
  <c r="I124" i="21"/>
  <c r="J194" i="21"/>
  <c r="I194" i="21"/>
  <c r="H194" i="21"/>
  <c r="I209" i="21"/>
  <c r="H209" i="21"/>
  <c r="J209" i="21"/>
  <c r="I17" i="21"/>
  <c r="H17" i="21"/>
  <c r="J17" i="21"/>
  <c r="I249" i="21"/>
  <c r="J249" i="21"/>
  <c r="H249" i="21"/>
  <c r="J287" i="21"/>
  <c r="I287" i="21"/>
  <c r="H287" i="21"/>
  <c r="J157" i="21"/>
  <c r="I157" i="21"/>
  <c r="H157" i="21"/>
  <c r="H267" i="21"/>
  <c r="I267" i="21"/>
  <c r="J267" i="21"/>
  <c r="H222" i="21"/>
  <c r="J222" i="21"/>
  <c r="I222" i="21"/>
  <c r="J57" i="21"/>
  <c r="H57" i="21"/>
  <c r="I57" i="21"/>
  <c r="J16" i="21"/>
  <c r="I16" i="21"/>
  <c r="H16" i="21"/>
  <c r="H127" i="21"/>
  <c r="J127" i="21"/>
  <c r="I127" i="21"/>
  <c r="J27" i="21"/>
  <c r="I27" i="21"/>
  <c r="H27" i="21"/>
  <c r="J91" i="21"/>
  <c r="I91" i="21"/>
  <c r="H91" i="21"/>
  <c r="I186" i="21"/>
  <c r="H186" i="21"/>
  <c r="J186" i="21"/>
  <c r="I166" i="21"/>
  <c r="J166" i="21"/>
  <c r="H166" i="21"/>
  <c r="H231" i="21"/>
  <c r="I231" i="21"/>
  <c r="J231" i="21"/>
  <c r="H81" i="21"/>
  <c r="I81" i="21"/>
  <c r="J81" i="21"/>
  <c r="H7" i="21"/>
  <c r="I7" i="21"/>
  <c r="J7" i="21"/>
  <c r="I241" i="21"/>
  <c r="H241" i="21"/>
  <c r="J241" i="21"/>
  <c r="J46" i="21"/>
  <c r="I46" i="21"/>
  <c r="H46" i="21"/>
  <c r="I26" i="21"/>
  <c r="J26" i="21"/>
  <c r="H26" i="21"/>
  <c r="J275" i="21"/>
  <c r="H275" i="21"/>
  <c r="I275" i="21"/>
  <c r="H22" i="21"/>
  <c r="J22" i="21"/>
  <c r="I22" i="21"/>
  <c r="H42" i="21"/>
  <c r="I42" i="21"/>
  <c r="J42" i="21"/>
  <c r="J270" i="21"/>
  <c r="H270" i="21"/>
  <c r="I270" i="21"/>
  <c r="H90" i="21"/>
  <c r="I90" i="21"/>
  <c r="J90" i="21"/>
  <c r="I228" i="21"/>
  <c r="H228" i="21"/>
  <c r="J228" i="21"/>
  <c r="J243" i="21"/>
  <c r="I243" i="21"/>
  <c r="H243" i="21"/>
  <c r="I173" i="21"/>
  <c r="H173" i="21"/>
  <c r="J173" i="21"/>
  <c r="I268" i="21"/>
  <c r="J268" i="21"/>
  <c r="H268" i="21"/>
  <c r="J118" i="21"/>
  <c r="H118" i="21"/>
  <c r="I118" i="21"/>
  <c r="I203" i="21"/>
  <c r="J203" i="21"/>
  <c r="H203" i="21"/>
  <c r="I214" i="21"/>
  <c r="H214" i="21"/>
  <c r="J214" i="21"/>
  <c r="I212" i="21"/>
  <c r="J212" i="21"/>
  <c r="H212" i="21"/>
  <c r="H207" i="21"/>
  <c r="I207" i="21"/>
  <c r="J207" i="21"/>
  <c r="H112" i="21"/>
  <c r="I112" i="21"/>
  <c r="J112" i="21"/>
  <c r="J216" i="21"/>
  <c r="I216" i="21"/>
  <c r="H216" i="21"/>
  <c r="J13" i="21"/>
  <c r="H13" i="21"/>
  <c r="I13" i="21"/>
  <c r="I25" i="21"/>
  <c r="H25" i="21"/>
  <c r="J25" i="21"/>
  <c r="J244" i="21"/>
  <c r="I244" i="21"/>
  <c r="H244" i="21"/>
  <c r="H144" i="21"/>
  <c r="J144" i="21"/>
  <c r="I144" i="21"/>
  <c r="I254" i="21"/>
  <c r="H254" i="21"/>
  <c r="J254" i="21"/>
  <c r="H224" i="21"/>
  <c r="J224" i="21"/>
  <c r="I224" i="21"/>
  <c r="H37" i="21"/>
  <c r="I37" i="21"/>
  <c r="J37" i="21"/>
  <c r="I264" i="21"/>
  <c r="H264" i="21"/>
  <c r="J264" i="21"/>
  <c r="J32" i="21"/>
  <c r="I32" i="21"/>
  <c r="H32" i="21"/>
  <c r="J12" i="21"/>
  <c r="I12" i="21"/>
  <c r="H12" i="21"/>
  <c r="J282" i="21"/>
  <c r="I282" i="21"/>
  <c r="H282" i="21"/>
  <c r="J87" i="21"/>
  <c r="H87" i="21"/>
  <c r="I87" i="21"/>
  <c r="H72" i="21"/>
  <c r="I72" i="21"/>
  <c r="J72" i="21"/>
  <c r="J36" i="21"/>
  <c r="I36" i="21"/>
  <c r="H36" i="21"/>
  <c r="I162" i="21"/>
  <c r="J162" i="21"/>
  <c r="H162" i="21"/>
  <c r="H76" i="21"/>
  <c r="J76" i="21"/>
  <c r="I76" i="21"/>
  <c r="J156" i="21"/>
  <c r="I156" i="21"/>
  <c r="H156" i="21"/>
  <c r="I206" i="21"/>
  <c r="H206" i="21"/>
  <c r="J206" i="21"/>
  <c r="J181" i="21"/>
  <c r="I181" i="21"/>
  <c r="H181" i="21"/>
  <c r="I246" i="21"/>
  <c r="H246" i="21"/>
  <c r="J246" i="21"/>
  <c r="H96" i="21"/>
  <c r="I96" i="21"/>
  <c r="J96" i="21"/>
  <c r="J11" i="21"/>
  <c r="H11" i="21"/>
  <c r="I11" i="21"/>
  <c r="J286" i="21"/>
  <c r="H286" i="21"/>
  <c r="I286" i="21"/>
  <c r="H100" i="21"/>
  <c r="J100" i="21"/>
  <c r="I100" i="21"/>
  <c r="I75" i="21"/>
  <c r="H75" i="21"/>
  <c r="J75" i="21"/>
  <c r="J14" i="21"/>
  <c r="H14" i="21"/>
  <c r="I14" i="21"/>
  <c r="J34" i="21"/>
  <c r="I34" i="21"/>
  <c r="H34" i="21"/>
  <c r="H50" i="21"/>
  <c r="I50" i="21"/>
  <c r="J50" i="21"/>
  <c r="J285" i="21"/>
  <c r="H285" i="21"/>
  <c r="I285" i="21"/>
  <c r="I120" i="21"/>
  <c r="H120" i="21"/>
  <c r="J120" i="21"/>
  <c r="I258" i="21"/>
  <c r="J258" i="21"/>
  <c r="H258" i="21"/>
  <c r="H273" i="21"/>
  <c r="J273" i="21"/>
  <c r="I273" i="21"/>
  <c r="I63" i="21"/>
  <c r="J63" i="21"/>
  <c r="H63" i="21"/>
  <c r="I283" i="21"/>
  <c r="J283" i="21"/>
  <c r="H283" i="21"/>
  <c r="J133" i="21"/>
  <c r="H133" i="21"/>
  <c r="I133" i="21"/>
  <c r="J218" i="21"/>
  <c r="I218" i="21"/>
  <c r="H218" i="21"/>
  <c r="I45" i="21"/>
  <c r="J45" i="21"/>
  <c r="H45" i="21"/>
  <c r="I114" i="21"/>
  <c r="J114" i="21"/>
  <c r="H114" i="21"/>
  <c r="J69" i="21"/>
  <c r="I69" i="21"/>
  <c r="H69" i="21"/>
  <c r="J289" i="21"/>
  <c r="I289" i="21"/>
  <c r="H289" i="21"/>
  <c r="H29" i="21"/>
  <c r="I29" i="21"/>
  <c r="J29" i="21"/>
  <c r="J269" i="21"/>
  <c r="I269" i="21"/>
  <c r="H269" i="21"/>
  <c r="J239" i="21"/>
  <c r="I239" i="21"/>
  <c r="H239" i="21"/>
  <c r="H59" i="21"/>
  <c r="I59" i="21"/>
  <c r="J59" i="21"/>
  <c r="I142" i="21"/>
  <c r="J142" i="21"/>
  <c r="H142" i="21"/>
  <c r="I172" i="21"/>
  <c r="H172" i="21"/>
  <c r="J172" i="21"/>
  <c r="I40" i="21"/>
  <c r="H40" i="21"/>
  <c r="J40" i="21"/>
  <c r="H4" i="21"/>
  <c r="I4" i="21"/>
  <c r="J4" i="21"/>
  <c r="I102" i="21"/>
  <c r="H102" i="21"/>
  <c r="J102" i="21"/>
  <c r="J182" i="21"/>
  <c r="I182" i="21"/>
  <c r="H182" i="21"/>
  <c r="H147" i="21"/>
  <c r="J147" i="21"/>
  <c r="I147" i="21"/>
  <c r="I177" i="21"/>
  <c r="J177" i="21"/>
  <c r="H177" i="21"/>
  <c r="I171" i="21"/>
  <c r="J171" i="21"/>
  <c r="H171" i="21"/>
  <c r="J39" i="21"/>
  <c r="H39" i="21"/>
  <c r="I39" i="21"/>
  <c r="J221" i="21"/>
  <c r="H221" i="21"/>
  <c r="I221" i="21"/>
  <c r="H261" i="21"/>
  <c r="I261" i="21"/>
  <c r="J261" i="21"/>
  <c r="I15" i="21"/>
  <c r="H15" i="21"/>
  <c r="J15" i="21"/>
  <c r="H111" i="21"/>
  <c r="I111" i="21"/>
  <c r="J111" i="21"/>
  <c r="J31" i="21"/>
  <c r="H31" i="21"/>
  <c r="I31" i="21"/>
  <c r="H205" i="21"/>
  <c r="I205" i="21"/>
  <c r="J205" i="21"/>
  <c r="I265" i="21"/>
  <c r="H265" i="21"/>
  <c r="J265" i="21"/>
  <c r="H115" i="21"/>
  <c r="J115" i="21"/>
  <c r="I115" i="21"/>
  <c r="I55" i="21"/>
  <c r="J55" i="21"/>
  <c r="H55" i="21"/>
  <c r="I95" i="21"/>
  <c r="J95" i="21"/>
  <c r="H95" i="21"/>
  <c r="H80" i="21"/>
  <c r="I80" i="21"/>
  <c r="J80" i="21"/>
  <c r="H6" i="21"/>
  <c r="J6" i="21"/>
  <c r="I6" i="21"/>
  <c r="I155" i="21"/>
  <c r="H155" i="21"/>
  <c r="J155" i="21"/>
  <c r="J83" i="21"/>
  <c r="I83" i="21"/>
  <c r="H83" i="21"/>
  <c r="H53" i="21"/>
  <c r="I53" i="21"/>
  <c r="J53" i="21"/>
  <c r="J78" i="21"/>
  <c r="I78" i="21"/>
  <c r="H78" i="21"/>
  <c r="I138" i="21"/>
  <c r="H138" i="21"/>
  <c r="J138" i="21"/>
  <c r="J153" i="21"/>
  <c r="H153" i="21"/>
  <c r="I153" i="21"/>
  <c r="I233" i="21"/>
  <c r="J233" i="21"/>
  <c r="H233" i="21"/>
  <c r="J189" i="21"/>
  <c r="I189" i="21"/>
  <c r="H189" i="21"/>
  <c r="H204" i="21"/>
  <c r="J204" i="21"/>
  <c r="I204" i="21"/>
  <c r="J179" i="21"/>
  <c r="H179" i="21"/>
  <c r="I179" i="21"/>
  <c r="J9" i="21"/>
  <c r="H9" i="21"/>
  <c r="I9" i="21"/>
  <c r="H49" i="21"/>
  <c r="I49" i="21"/>
  <c r="J49" i="21"/>
  <c r="I284" i="21"/>
  <c r="H284" i="21"/>
  <c r="J284" i="21"/>
  <c r="H89" i="21"/>
  <c r="J89" i="21"/>
  <c r="I89" i="21"/>
  <c r="J74" i="21"/>
  <c r="H74" i="21"/>
  <c r="I74" i="21"/>
  <c r="J77" i="21"/>
  <c r="H77" i="21"/>
  <c r="I77" i="21"/>
  <c r="H20" i="21"/>
  <c r="J20" i="21"/>
  <c r="I20" i="21"/>
  <c r="I227" i="21"/>
  <c r="J227" i="21"/>
  <c r="H227" i="21"/>
  <c r="J28" i="21"/>
  <c r="H28" i="21"/>
  <c r="I28" i="21"/>
  <c r="H117" i="21"/>
  <c r="I117" i="21"/>
  <c r="J117" i="21"/>
  <c r="I202" i="21"/>
  <c r="J202" i="21"/>
  <c r="H202" i="21"/>
  <c r="J24" i="21"/>
  <c r="H24" i="21"/>
  <c r="I24" i="21"/>
  <c r="I197" i="21"/>
  <c r="J197" i="21"/>
  <c r="H197" i="21"/>
  <c r="J236" i="21"/>
  <c r="H236" i="21"/>
  <c r="I236" i="21"/>
  <c r="I106" i="21"/>
  <c r="J106" i="21"/>
  <c r="H106" i="21"/>
  <c r="H86" i="21"/>
  <c r="J86" i="21"/>
  <c r="I86" i="21"/>
  <c r="I276" i="21"/>
  <c r="H276" i="21"/>
  <c r="J276" i="21"/>
  <c r="J35" i="21"/>
  <c r="I35" i="21"/>
  <c r="H35" i="21"/>
  <c r="H161" i="21"/>
  <c r="J161" i="21"/>
  <c r="I161" i="21"/>
  <c r="H51" i="21"/>
  <c r="J51" i="21"/>
  <c r="I51" i="21"/>
  <c r="J235" i="21"/>
  <c r="I235" i="21"/>
  <c r="H235" i="21"/>
  <c r="J85" i="21"/>
  <c r="H85" i="21"/>
  <c r="I85" i="21"/>
  <c r="I130" i="21"/>
  <c r="H130" i="21"/>
  <c r="J130" i="21"/>
  <c r="J70" i="21"/>
  <c r="I70" i="21"/>
  <c r="H70" i="21"/>
  <c r="I125" i="21"/>
  <c r="H125" i="21"/>
  <c r="J125" i="21"/>
  <c r="I110" i="21"/>
  <c r="H110" i="21"/>
  <c r="J110" i="21"/>
  <c r="H65" i="21"/>
  <c r="J65" i="21"/>
  <c r="I65" i="21"/>
  <c r="J170" i="21"/>
  <c r="I170" i="21"/>
  <c r="H170" i="21"/>
  <c r="J213" i="21"/>
  <c r="H213" i="21"/>
  <c r="I213" i="21"/>
  <c r="I198" i="21"/>
  <c r="J198" i="21"/>
  <c r="H198" i="21"/>
  <c r="J108" i="21"/>
  <c r="H108" i="21"/>
  <c r="I108" i="21"/>
  <c r="I188" i="21"/>
  <c r="H188" i="21"/>
  <c r="J188" i="21"/>
  <c r="J168" i="21"/>
  <c r="H168" i="21"/>
  <c r="I168" i="21"/>
  <c r="H248" i="21"/>
  <c r="I248" i="21"/>
  <c r="J248" i="21"/>
  <c r="I94" i="21"/>
  <c r="H94" i="21"/>
  <c r="J94" i="21"/>
  <c r="J274" i="21"/>
  <c r="H274" i="21"/>
  <c r="I274" i="21"/>
  <c r="I21" i="21"/>
  <c r="J21" i="21"/>
  <c r="H21" i="21"/>
  <c r="J79" i="21"/>
  <c r="H79" i="21"/>
  <c r="I79" i="21"/>
  <c r="J5" i="21"/>
  <c r="I5" i="21"/>
  <c r="H5" i="21"/>
  <c r="H119" i="21"/>
  <c r="J119" i="21"/>
  <c r="I119" i="21"/>
  <c r="I104" i="21"/>
  <c r="J104" i="21"/>
  <c r="H104" i="21"/>
  <c r="I8" i="21"/>
  <c r="H8" i="21"/>
  <c r="J8" i="21"/>
  <c r="I67" i="21"/>
  <c r="H67" i="21"/>
  <c r="J67" i="21"/>
  <c r="I107" i="21"/>
  <c r="J107" i="21"/>
  <c r="H107" i="21"/>
  <c r="J48" i="21"/>
  <c r="H48" i="21"/>
  <c r="I48" i="21"/>
  <c r="J132" i="21"/>
  <c r="I132" i="21"/>
  <c r="H132" i="21"/>
  <c r="H217" i="21"/>
  <c r="J217" i="21"/>
  <c r="I217" i="21"/>
  <c r="J44" i="21"/>
  <c r="I44" i="21"/>
  <c r="H44" i="21"/>
  <c r="I257" i="21"/>
  <c r="J257" i="21"/>
  <c r="H257" i="21"/>
  <c r="J19" i="21"/>
  <c r="I19" i="21"/>
  <c r="H19" i="21"/>
  <c r="J3" i="21"/>
  <c r="H3" i="21"/>
  <c r="I3" i="21"/>
  <c r="J101" i="21"/>
  <c r="H101" i="21"/>
  <c r="I101" i="21"/>
  <c r="H56" i="21"/>
  <c r="J56" i="21"/>
  <c r="I56" i="21"/>
  <c r="J126" i="21"/>
  <c r="H126" i="21"/>
  <c r="I126" i="21"/>
  <c r="J176" i="21"/>
  <c r="I176" i="21"/>
  <c r="H176" i="21"/>
  <c r="H66" i="21"/>
  <c r="J66" i="21"/>
  <c r="I66" i="21"/>
  <c r="J60" i="21"/>
  <c r="I60" i="21"/>
  <c r="H60" i="21"/>
  <c r="J38" i="21"/>
  <c r="I38" i="21"/>
  <c r="H38" i="21"/>
  <c r="I150" i="21"/>
  <c r="H150" i="21"/>
  <c r="J150" i="21"/>
  <c r="J200" i="21"/>
  <c r="H200" i="21"/>
  <c r="I200" i="21"/>
  <c r="H145" i="21"/>
  <c r="J145" i="21"/>
  <c r="I145" i="21"/>
  <c r="H160" i="21"/>
  <c r="J160" i="21"/>
  <c r="I160" i="21"/>
  <c r="I140" i="21"/>
  <c r="J140" i="21"/>
  <c r="H140" i="21"/>
  <c r="I190" i="21"/>
  <c r="J190" i="21"/>
  <c r="H190" i="21"/>
  <c r="H288" i="21"/>
  <c r="J288" i="21"/>
  <c r="I288" i="21"/>
  <c r="H93" i="21"/>
  <c r="I93" i="21"/>
  <c r="J93" i="21"/>
  <c r="J158" i="21"/>
  <c r="I158" i="21"/>
  <c r="H158" i="21"/>
  <c r="H208" i="21"/>
  <c r="J208" i="21"/>
  <c r="I208" i="21"/>
  <c r="I278" i="21"/>
  <c r="H278" i="21"/>
  <c r="J278" i="21"/>
  <c r="J263" i="21"/>
  <c r="H263" i="21"/>
  <c r="I263" i="21"/>
  <c r="H129" i="21"/>
  <c r="I129" i="21"/>
  <c r="J129" i="21"/>
  <c r="H84" i="21"/>
  <c r="I84" i="21"/>
  <c r="J84" i="21"/>
  <c r="J54" i="21"/>
  <c r="I54" i="21"/>
  <c r="H54" i="21"/>
  <c r="J109" i="21"/>
  <c r="H109" i="21"/>
  <c r="I109" i="21"/>
  <c r="J64" i="21"/>
  <c r="H64" i="21"/>
  <c r="I64" i="21"/>
  <c r="I154" i="21"/>
  <c r="J154" i="21"/>
  <c r="H154" i="21"/>
  <c r="I134" i="21"/>
  <c r="J134" i="21"/>
  <c r="H134" i="21"/>
  <c r="J62" i="21"/>
  <c r="I62" i="21"/>
  <c r="H62" i="21"/>
  <c r="I242" i="21"/>
  <c r="J242" i="21"/>
  <c r="H242" i="21"/>
  <c r="H192" i="21"/>
  <c r="I192" i="21"/>
  <c r="J192" i="21"/>
  <c r="I137" i="21"/>
  <c r="H137" i="21"/>
  <c r="J137" i="21"/>
  <c r="H152" i="21"/>
  <c r="I152" i="21"/>
  <c r="J152" i="21"/>
  <c r="J232" i="21"/>
  <c r="I232" i="21"/>
  <c r="H232" i="21"/>
  <c r="J82" i="21"/>
  <c r="I82" i="21"/>
  <c r="H82" i="21"/>
  <c r="H272" i="21"/>
  <c r="J272" i="21"/>
  <c r="I272" i="21"/>
  <c r="I47" i="21"/>
  <c r="J47" i="21"/>
  <c r="H47" i="21"/>
  <c r="H251" i="21"/>
  <c r="J251" i="21"/>
  <c r="I251" i="21"/>
  <c r="H116" i="21"/>
  <c r="J116" i="21"/>
  <c r="I116" i="21"/>
  <c r="J71" i="21"/>
  <c r="H71" i="21"/>
  <c r="I71" i="21"/>
  <c r="I146" i="21"/>
  <c r="H146" i="21"/>
  <c r="J146" i="21"/>
  <c r="H196" i="21"/>
  <c r="J196" i="21"/>
  <c r="I196" i="21"/>
  <c r="H141" i="21"/>
  <c r="J141" i="21"/>
  <c r="I141" i="21"/>
  <c r="H135" i="21"/>
  <c r="J135" i="21"/>
  <c r="I135" i="21"/>
  <c r="J105" i="21"/>
  <c r="H105" i="21"/>
  <c r="I105" i="21"/>
  <c r="H165" i="21"/>
  <c r="I165" i="21"/>
  <c r="J165" i="21"/>
  <c r="I215" i="21"/>
  <c r="H215" i="21"/>
  <c r="J215" i="21"/>
  <c r="H290" i="21"/>
  <c r="I290" i="21"/>
  <c r="J290" i="21"/>
  <c r="H175" i="21"/>
  <c r="J175" i="21"/>
  <c r="I175" i="21"/>
  <c r="I210" i="21"/>
  <c r="H210" i="21"/>
  <c r="J210" i="21"/>
  <c r="H280" i="21"/>
  <c r="I280" i="21"/>
  <c r="J280" i="21"/>
  <c r="J128" i="21"/>
  <c r="I128" i="21"/>
  <c r="H128" i="21"/>
  <c r="H113" i="21"/>
  <c r="J113" i="21"/>
  <c r="I113" i="21"/>
  <c r="I193" i="21"/>
  <c r="H193" i="21"/>
  <c r="J193" i="21"/>
  <c r="J223" i="21"/>
  <c r="I223" i="21"/>
  <c r="H223" i="21"/>
  <c r="J58" i="21"/>
  <c r="H58" i="21"/>
  <c r="I58" i="21"/>
  <c r="J148" i="21"/>
  <c r="H148" i="21"/>
  <c r="Q9" i="21" s="1"/>
  <c r="R9" i="21" s="1"/>
  <c r="S9" i="21" s="1"/>
  <c r="I148" i="21"/>
  <c r="M13" i="11"/>
  <c r="N12" i="11"/>
  <c r="L13" i="11"/>
  <c r="O12" i="11"/>
  <c r="AO26" i="7"/>
  <c r="AM30" i="7"/>
  <c r="AM26" i="7"/>
  <c r="AO30" i="7"/>
  <c r="AO28" i="7"/>
  <c r="AN28" i="7" s="1"/>
  <c r="AP28" i="7" s="1"/>
  <c r="Z29" i="7"/>
  <c r="AE29" i="7" s="1"/>
  <c r="AD29" i="7"/>
  <c r="Z27" i="7"/>
  <c r="AE27" i="7" s="1"/>
  <c r="AD27" i="7"/>
  <c r="N1174" i="11" l="1"/>
  <c r="M1175" i="11"/>
  <c r="O1174" i="11"/>
  <c r="M1195" i="11"/>
  <c r="O1211" i="11"/>
  <c r="M1212" i="11"/>
  <c r="N1211" i="11"/>
  <c r="L1178" i="11"/>
  <c r="M990" i="11"/>
  <c r="M1008" i="11"/>
  <c r="AA39" i="12"/>
  <c r="Y59" i="12"/>
  <c r="T29" i="13"/>
  <c r="R29" i="13"/>
  <c r="S29" i="13" s="1"/>
  <c r="Z57" i="12"/>
  <c r="Z58" i="12"/>
  <c r="AC22" i="12"/>
  <c r="AB37" i="12"/>
  <c r="AB35" i="12"/>
  <c r="AB30" i="12"/>
  <c r="AB31" i="12"/>
  <c r="AB23" i="12"/>
  <c r="AB34" i="12"/>
  <c r="AB33" i="12"/>
  <c r="AB42" i="12"/>
  <c r="AB84" i="12" s="1"/>
  <c r="AB26" i="12"/>
  <c r="AB28" i="12"/>
  <c r="AB96" i="12"/>
  <c r="AB62" i="12"/>
  <c r="AB25" i="12"/>
  <c r="AB24" i="12"/>
  <c r="AB83" i="12"/>
  <c r="AB29" i="12"/>
  <c r="AB36" i="12"/>
  <c r="AB32" i="12"/>
  <c r="AB38" i="12"/>
  <c r="AB27" i="12"/>
  <c r="Z53" i="12"/>
  <c r="Z52" i="12"/>
  <c r="Z54" i="12"/>
  <c r="Z51" i="12"/>
  <c r="Z55" i="12"/>
  <c r="Z45" i="12"/>
  <c r="Z49" i="12"/>
  <c r="Z48" i="12"/>
  <c r="AA54" i="12"/>
  <c r="AA44" i="12"/>
  <c r="Z56" i="12"/>
  <c r="Z46" i="12"/>
  <c r="BX126" i="5"/>
  <c r="BX125" i="5"/>
  <c r="BX124" i="5"/>
  <c r="BX127" i="5"/>
  <c r="BX130" i="5"/>
  <c r="BX128" i="5"/>
  <c r="BX129" i="5"/>
  <c r="BX123" i="5"/>
  <c r="BX117" i="5"/>
  <c r="BX121" i="5"/>
  <c r="BX119" i="5"/>
  <c r="BX116" i="5"/>
  <c r="BX122" i="5"/>
  <c r="BY22" i="5"/>
  <c r="BY129" i="5" s="1"/>
  <c r="BX120" i="5"/>
  <c r="CR26" i="3"/>
  <c r="CR35" i="3"/>
  <c r="CQ30" i="3"/>
  <c r="CQ39" i="3"/>
  <c r="CR12" i="3"/>
  <c r="CS5" i="3"/>
  <c r="CS16" i="3"/>
  <c r="CS17" i="3"/>
  <c r="CS6" i="3"/>
  <c r="CS7" i="3"/>
  <c r="CS8" i="3"/>
  <c r="CS18" i="3"/>
  <c r="CT3" i="3"/>
  <c r="CS15" i="3"/>
  <c r="CS10" i="3"/>
  <c r="CS4" i="3"/>
  <c r="CS12" i="3" s="1"/>
  <c r="CS19" i="3"/>
  <c r="CR25" i="3"/>
  <c r="CR34" i="3"/>
  <c r="CR27" i="3"/>
  <c r="CR36" i="3"/>
  <c r="CR24" i="3"/>
  <c r="CR21" i="3"/>
  <c r="CR33" i="3"/>
  <c r="CR28" i="3"/>
  <c r="CR37" i="3"/>
  <c r="BY21" i="5"/>
  <c r="BZ16" i="5"/>
  <c r="BZ18" i="5"/>
  <c r="CA3" i="5"/>
  <c r="BZ5" i="5"/>
  <c r="BZ12" i="5"/>
  <c r="BZ7" i="5"/>
  <c r="BZ15" i="5"/>
  <c r="BZ6" i="5"/>
  <c r="BZ24" i="5"/>
  <c r="BZ11" i="5"/>
  <c r="BZ13" i="5"/>
  <c r="BZ4" i="5"/>
  <c r="BZ19" i="5"/>
  <c r="BZ14" i="5"/>
  <c r="BZ17" i="5"/>
  <c r="BZ8" i="5"/>
  <c r="BZ10" i="5"/>
  <c r="BZ9" i="5"/>
  <c r="BX23" i="5"/>
  <c r="Q8" i="21"/>
  <c r="R8" i="21" s="1"/>
  <c r="S8" i="21" s="1"/>
  <c r="T7" i="21"/>
  <c r="U7" i="21" s="1"/>
  <c r="AM29" i="7"/>
  <c r="T11" i="21"/>
  <c r="U11" i="21" s="1"/>
  <c r="T8" i="21"/>
  <c r="U8" i="21" s="1"/>
  <c r="T9" i="21"/>
  <c r="U9" i="21" s="1"/>
  <c r="Q10" i="21"/>
  <c r="R10" i="21" s="1"/>
  <c r="S10" i="21" s="1"/>
  <c r="Q11" i="21"/>
  <c r="R11" i="21" s="1"/>
  <c r="S11" i="21" s="1"/>
  <c r="Q7" i="21"/>
  <c r="R7" i="21" s="1"/>
  <c r="S7" i="21" s="1"/>
  <c r="T10" i="21"/>
  <c r="U10" i="21" s="1"/>
  <c r="N13" i="11"/>
  <c r="M14" i="11"/>
  <c r="O13" i="11"/>
  <c r="L14" i="11"/>
  <c r="AN30" i="7"/>
  <c r="AP30" i="7" s="1"/>
  <c r="AN26" i="7"/>
  <c r="AP26" i="7" s="1"/>
  <c r="AO29" i="7"/>
  <c r="AO27" i="7"/>
  <c r="AM27" i="7"/>
  <c r="M1196" i="11" l="1"/>
  <c r="L1179" i="11"/>
  <c r="M1176" i="11"/>
  <c r="N1175" i="11"/>
  <c r="O1175" i="11"/>
  <c r="M1213" i="11"/>
  <c r="N1212" i="11"/>
  <c r="O1212" i="11"/>
  <c r="M1009" i="11"/>
  <c r="M991" i="11"/>
  <c r="AC25" i="12"/>
  <c r="AC24" i="12"/>
  <c r="AC23" i="12"/>
  <c r="T30" i="13"/>
  <c r="R30" i="13"/>
  <c r="S30" i="13" s="1"/>
  <c r="AA56" i="12"/>
  <c r="AA52" i="12"/>
  <c r="AA55" i="12"/>
  <c r="AA49" i="12"/>
  <c r="AA57" i="12"/>
  <c r="AD22" i="12"/>
  <c r="AC33" i="12"/>
  <c r="AC26" i="12"/>
  <c r="AC36" i="12"/>
  <c r="AC29" i="12"/>
  <c r="AC32" i="12"/>
  <c r="AC31" i="12"/>
  <c r="AC42" i="12"/>
  <c r="AC84" i="12" s="1"/>
  <c r="AC96" i="12"/>
  <c r="AC30" i="12"/>
  <c r="AC83" i="12"/>
  <c r="AC38" i="12"/>
  <c r="AC28" i="12"/>
  <c r="AC37" i="12"/>
  <c r="AC27" i="12"/>
  <c r="AC34" i="12"/>
  <c r="AC35" i="12"/>
  <c r="AC62" i="12"/>
  <c r="AA46" i="12"/>
  <c r="AA43" i="12"/>
  <c r="AA47" i="12"/>
  <c r="AA48" i="12"/>
  <c r="AA45" i="12"/>
  <c r="AB39" i="12"/>
  <c r="AB55" i="12" s="1"/>
  <c r="AA53" i="12"/>
  <c r="AA51" i="12"/>
  <c r="Z59" i="12"/>
  <c r="AA58" i="12"/>
  <c r="AA50" i="12"/>
  <c r="BY23" i="5"/>
  <c r="BY124" i="5"/>
  <c r="BY127" i="5"/>
  <c r="BY125" i="5"/>
  <c r="BY130" i="5"/>
  <c r="BY126" i="5"/>
  <c r="BY131" i="5"/>
  <c r="BY122" i="5"/>
  <c r="BY121" i="5"/>
  <c r="BY123" i="5"/>
  <c r="BY119" i="5"/>
  <c r="BY118" i="5"/>
  <c r="BY116" i="5"/>
  <c r="BY120" i="5"/>
  <c r="BY128" i="5"/>
  <c r="BY117" i="5"/>
  <c r="CS27" i="3"/>
  <c r="CS36" i="3"/>
  <c r="CS28" i="3"/>
  <c r="CS37" i="3"/>
  <c r="CS21" i="3"/>
  <c r="CS24" i="3"/>
  <c r="CS33" i="3"/>
  <c r="CS26" i="3"/>
  <c r="CS35" i="3"/>
  <c r="CR30" i="3"/>
  <c r="CR39" i="3"/>
  <c r="CT4" i="3"/>
  <c r="CT15" i="3"/>
  <c r="CT16" i="3"/>
  <c r="CT17" i="3"/>
  <c r="CT10" i="3"/>
  <c r="CT19" i="3"/>
  <c r="CT6" i="3"/>
  <c r="CT7" i="3"/>
  <c r="CT8" i="3"/>
  <c r="CT18" i="3"/>
  <c r="CT5" i="3"/>
  <c r="CS25" i="3"/>
  <c r="CS34" i="3"/>
  <c r="BZ22" i="5"/>
  <c r="CA11" i="5"/>
  <c r="CA8" i="5"/>
  <c r="CB3" i="5"/>
  <c r="CA14" i="5"/>
  <c r="CA13" i="5"/>
  <c r="CA19" i="5"/>
  <c r="CA10" i="5"/>
  <c r="CA6" i="5"/>
  <c r="CA9" i="5"/>
  <c r="CA16" i="5"/>
  <c r="CA7" i="5"/>
  <c r="CA4" i="5"/>
  <c r="CA24" i="5"/>
  <c r="CA18" i="5"/>
  <c r="CA5" i="5"/>
  <c r="CA12" i="5"/>
  <c r="CA15" i="5"/>
  <c r="CA17" i="5"/>
  <c r="BZ21" i="5"/>
  <c r="BZ23" i="5" s="1"/>
  <c r="AN29" i="7"/>
  <c r="AP29" i="7" s="1"/>
  <c r="N14" i="11"/>
  <c r="M15" i="11"/>
  <c r="L15" i="11"/>
  <c r="O14" i="11"/>
  <c r="AN27" i="7"/>
  <c r="AP27" i="7" s="1"/>
  <c r="O1176" i="11" l="1"/>
  <c r="N1176" i="11"/>
  <c r="M1177" i="11"/>
  <c r="L1180" i="11"/>
  <c r="O1213" i="11"/>
  <c r="N1213" i="11"/>
  <c r="M1214" i="11"/>
  <c r="M1197" i="11"/>
  <c r="M1010" i="11"/>
  <c r="M992" i="11"/>
  <c r="AB43" i="12"/>
  <c r="AB45" i="12"/>
  <c r="AB51" i="12"/>
  <c r="T31" i="13"/>
  <c r="R31" i="13"/>
  <c r="S31" i="13" s="1"/>
  <c r="AE22" i="12"/>
  <c r="AD37" i="12"/>
  <c r="AD30" i="12"/>
  <c r="AD38" i="12"/>
  <c r="AD42" i="12"/>
  <c r="AD84" i="12" s="1"/>
  <c r="AD33" i="12"/>
  <c r="AD25" i="12"/>
  <c r="AD26" i="12"/>
  <c r="AD31" i="12"/>
  <c r="AD24" i="12"/>
  <c r="AD83" i="12"/>
  <c r="AD96" i="12"/>
  <c r="AD27" i="12"/>
  <c r="AD62" i="12"/>
  <c r="AD32" i="12"/>
  <c r="AD28" i="12"/>
  <c r="AD35" i="12"/>
  <c r="AD23" i="12"/>
  <c r="AD36" i="12"/>
  <c r="AD34" i="12"/>
  <c r="AD29" i="12"/>
  <c r="AB49" i="12"/>
  <c r="AB56" i="12"/>
  <c r="AA59" i="12"/>
  <c r="AC39" i="12"/>
  <c r="AC55" i="12" s="1"/>
  <c r="AB54" i="12"/>
  <c r="AB50" i="12"/>
  <c r="AB52" i="12"/>
  <c r="AB44" i="12"/>
  <c r="AB48" i="12"/>
  <c r="AC56" i="12"/>
  <c r="AB57" i="12"/>
  <c r="AB47" i="12"/>
  <c r="AB58" i="12"/>
  <c r="AB53" i="12"/>
  <c r="AB46" i="12"/>
  <c r="CT12" i="3"/>
  <c r="CT28" i="3"/>
  <c r="CT37" i="3"/>
  <c r="CS30" i="3"/>
  <c r="CS39" i="3"/>
  <c r="CT27" i="3"/>
  <c r="CT36" i="3"/>
  <c r="CT26" i="3"/>
  <c r="CT35" i="3"/>
  <c r="CT25" i="3"/>
  <c r="CT34" i="3"/>
  <c r="CT24" i="3"/>
  <c r="CT21" i="3"/>
  <c r="CT33" i="3"/>
  <c r="CA22" i="5"/>
  <c r="CC3" i="5"/>
  <c r="CB10" i="5"/>
  <c r="CB12" i="5"/>
  <c r="CB7" i="5"/>
  <c r="CB9" i="5"/>
  <c r="CB5" i="5"/>
  <c r="CB18" i="5"/>
  <c r="CB13" i="5"/>
  <c r="CB24" i="5"/>
  <c r="CB15" i="5"/>
  <c r="CB17" i="5"/>
  <c r="CB19" i="5"/>
  <c r="CB11" i="5"/>
  <c r="CB6" i="5"/>
  <c r="CB8" i="5"/>
  <c r="CB14" i="5"/>
  <c r="CB16" i="5"/>
  <c r="CB4" i="5"/>
  <c r="CA21" i="5"/>
  <c r="CA23" i="5" s="1"/>
  <c r="L16" i="11"/>
  <c r="L17" i="11" s="1"/>
  <c r="O15" i="11"/>
  <c r="M16" i="11"/>
  <c r="N15" i="11"/>
  <c r="A46" i="5"/>
  <c r="A68" i="5" s="1"/>
  <c r="A90" i="5" s="1"/>
  <c r="A45" i="5"/>
  <c r="A67" i="5" s="1"/>
  <c r="A89" i="5" s="1"/>
  <c r="A44" i="5"/>
  <c r="A66" i="5" s="1"/>
  <c r="A88" i="5" s="1"/>
  <c r="B42" i="5"/>
  <c r="B64" i="5" s="1"/>
  <c r="B86" i="5" s="1"/>
  <c r="A42" i="5"/>
  <c r="B41" i="5"/>
  <c r="B63" i="5" s="1"/>
  <c r="B85" i="5" s="1"/>
  <c r="A41" i="5"/>
  <c r="B40" i="5"/>
  <c r="B62" i="5" s="1"/>
  <c r="B84" i="5" s="1"/>
  <c r="A40" i="5"/>
  <c r="B39" i="5"/>
  <c r="B61" i="5" s="1"/>
  <c r="B83" i="5" s="1"/>
  <c r="A39" i="5"/>
  <c r="B38" i="5"/>
  <c r="B60" i="5" s="1"/>
  <c r="B82" i="5" s="1"/>
  <c r="A38" i="5"/>
  <c r="B37" i="5"/>
  <c r="B59" i="5" s="1"/>
  <c r="B81" i="5" s="1"/>
  <c r="A37" i="5"/>
  <c r="B36" i="5"/>
  <c r="B58" i="5" s="1"/>
  <c r="B80" i="5" s="1"/>
  <c r="A36" i="5"/>
  <c r="B35" i="5"/>
  <c r="B57" i="5" s="1"/>
  <c r="B79" i="5" s="1"/>
  <c r="A35" i="5"/>
  <c r="B34" i="5"/>
  <c r="B56" i="5" s="1"/>
  <c r="B78" i="5" s="1"/>
  <c r="A34" i="5"/>
  <c r="B33" i="5"/>
  <c r="B55" i="5" s="1"/>
  <c r="B77" i="5" s="1"/>
  <c r="A33" i="5"/>
  <c r="B32" i="5"/>
  <c r="B54" i="5" s="1"/>
  <c r="B76" i="5" s="1"/>
  <c r="A32" i="5"/>
  <c r="B31" i="5"/>
  <c r="B53" i="5" s="1"/>
  <c r="B75" i="5" s="1"/>
  <c r="A31" i="5"/>
  <c r="B30" i="5"/>
  <c r="B52" i="5" s="1"/>
  <c r="B74" i="5" s="1"/>
  <c r="A30" i="5"/>
  <c r="B29" i="5"/>
  <c r="B51" i="5" s="1"/>
  <c r="B73" i="5" s="1"/>
  <c r="A29" i="5"/>
  <c r="B28" i="5"/>
  <c r="B50" i="5" s="1"/>
  <c r="B72" i="5" s="1"/>
  <c r="A28" i="5"/>
  <c r="B27" i="5"/>
  <c r="B49" i="5" s="1"/>
  <c r="B71" i="5" s="1"/>
  <c r="A27" i="5"/>
  <c r="B35" i="3"/>
  <c r="A30" i="3"/>
  <c r="A21" i="3"/>
  <c r="B19" i="3"/>
  <c r="B28" i="3" s="1"/>
  <c r="B37" i="3" s="1"/>
  <c r="A19" i="3"/>
  <c r="B18" i="3"/>
  <c r="B27" i="3" s="1"/>
  <c r="B36" i="3" s="1"/>
  <c r="A18" i="3"/>
  <c r="A27" i="3" s="1"/>
  <c r="A36" i="3" s="1"/>
  <c r="B17" i="3"/>
  <c r="B26" i="3" s="1"/>
  <c r="A17" i="3"/>
  <c r="B16" i="3"/>
  <c r="B25" i="3" s="1"/>
  <c r="B34" i="3" s="1"/>
  <c r="A16" i="3"/>
  <c r="B15" i="3"/>
  <c r="B24" i="3" s="1"/>
  <c r="B33" i="3" s="1"/>
  <c r="A15" i="3"/>
  <c r="BI28" i="3"/>
  <c r="M28" i="3"/>
  <c r="I26" i="3"/>
  <c r="AU12" i="3"/>
  <c r="AM12" i="3"/>
  <c r="AE12" i="3"/>
  <c r="W12" i="3"/>
  <c r="O12" i="3"/>
  <c r="G12" i="3"/>
  <c r="L1181" i="11" l="1"/>
  <c r="M1198" i="11"/>
  <c r="M1178" i="11"/>
  <c r="N1177" i="11"/>
  <c r="O1177" i="11"/>
  <c r="N1214" i="11"/>
  <c r="M1215" i="11"/>
  <c r="O1214" i="11"/>
  <c r="M993" i="11"/>
  <c r="M1011" i="11"/>
  <c r="AB59" i="12"/>
  <c r="R32" i="13"/>
  <c r="S32" i="13" s="1"/>
  <c r="T32" i="13"/>
  <c r="AF22" i="12"/>
  <c r="AE36" i="12"/>
  <c r="AE29" i="12"/>
  <c r="AE26" i="12"/>
  <c r="AE33" i="12"/>
  <c r="AE30" i="12"/>
  <c r="AE37" i="12"/>
  <c r="AE23" i="12"/>
  <c r="AE62" i="12"/>
  <c r="AE42" i="12"/>
  <c r="AE84" i="12" s="1"/>
  <c r="AE35" i="12"/>
  <c r="AE24" i="12"/>
  <c r="AE27" i="12"/>
  <c r="AE34" i="12"/>
  <c r="AE28" i="12"/>
  <c r="AE32" i="12"/>
  <c r="AE25" i="12"/>
  <c r="AE96" i="12"/>
  <c r="AE38" i="12"/>
  <c r="AE31" i="12"/>
  <c r="AE83" i="12"/>
  <c r="AC48" i="12"/>
  <c r="AC47" i="12"/>
  <c r="AC44" i="12"/>
  <c r="AD39" i="12"/>
  <c r="AD46" i="12" s="1"/>
  <c r="AC52" i="12"/>
  <c r="AC49" i="12"/>
  <c r="AC46" i="12"/>
  <c r="AC51" i="12"/>
  <c r="AC50" i="12"/>
  <c r="AC58" i="12"/>
  <c r="AC57" i="12"/>
  <c r="AC54" i="12"/>
  <c r="AC43" i="12"/>
  <c r="AC53" i="12"/>
  <c r="AC45" i="12"/>
  <c r="Y55" i="3"/>
  <c r="Y51" i="3"/>
  <c r="Y52" i="3"/>
  <c r="Y53" i="3"/>
  <c r="Y54" i="3"/>
  <c r="AG52" i="3"/>
  <c r="AG55" i="3"/>
  <c r="AG53" i="3"/>
  <c r="AG51" i="3"/>
  <c r="AG54" i="3"/>
  <c r="AO52" i="3"/>
  <c r="AO53" i="3"/>
  <c r="AO54" i="3"/>
  <c r="AO55" i="3"/>
  <c r="AO51" i="3"/>
  <c r="AW51" i="3"/>
  <c r="AW52" i="3"/>
  <c r="AW53" i="3"/>
  <c r="AW54" i="3"/>
  <c r="AW55" i="3"/>
  <c r="CT30" i="3"/>
  <c r="CT39" i="3"/>
  <c r="BJ27" i="5"/>
  <c r="BD27" i="5"/>
  <c r="BH27" i="5"/>
  <c r="BA27" i="5"/>
  <c r="AU27" i="5"/>
  <c r="BL27" i="5"/>
  <c r="BB27" i="5"/>
  <c r="AT27" i="5"/>
  <c r="AN27" i="5"/>
  <c r="AH27" i="5"/>
  <c r="AB27" i="5"/>
  <c r="V27" i="5"/>
  <c r="BI27" i="5"/>
  <c r="AZ27" i="5"/>
  <c r="AS27" i="5"/>
  <c r="AM27" i="5"/>
  <c r="AG27" i="5"/>
  <c r="AA27" i="5"/>
  <c r="U27" i="5"/>
  <c r="BG27" i="5"/>
  <c r="AY27" i="5"/>
  <c r="AR27" i="5"/>
  <c r="AL27" i="5"/>
  <c r="AF27" i="5"/>
  <c r="Z27" i="5"/>
  <c r="T27" i="5"/>
  <c r="BF27" i="5"/>
  <c r="AX27" i="5"/>
  <c r="AQ27" i="5"/>
  <c r="AK27" i="5"/>
  <c r="AE27" i="5"/>
  <c r="Y27" i="5"/>
  <c r="S27" i="5"/>
  <c r="BE27" i="5"/>
  <c r="AW27" i="5"/>
  <c r="AP27" i="5"/>
  <c r="AJ27" i="5"/>
  <c r="AD27" i="5"/>
  <c r="X27" i="5"/>
  <c r="BC27" i="5"/>
  <c r="AV27" i="5"/>
  <c r="AO27" i="5"/>
  <c r="AI27" i="5"/>
  <c r="AC27" i="5"/>
  <c r="W27" i="5"/>
  <c r="BM27" i="5"/>
  <c r="BK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BG30" i="5"/>
  <c r="BA30" i="5"/>
  <c r="AU30" i="5"/>
  <c r="AO30" i="5"/>
  <c r="AI30" i="5"/>
  <c r="AC30" i="5"/>
  <c r="W30" i="5"/>
  <c r="BE30" i="5"/>
  <c r="AX30" i="5"/>
  <c r="AQ30" i="5"/>
  <c r="AJ30" i="5"/>
  <c r="AB30" i="5"/>
  <c r="U30" i="5"/>
  <c r="BI30" i="5"/>
  <c r="AZ30" i="5"/>
  <c r="AR30" i="5"/>
  <c r="AH30" i="5"/>
  <c r="Z30" i="5"/>
  <c r="BH30" i="5"/>
  <c r="AY30" i="5"/>
  <c r="AP30" i="5"/>
  <c r="AG30" i="5"/>
  <c r="Y30" i="5"/>
  <c r="BF30" i="5"/>
  <c r="AW30" i="5"/>
  <c r="AN30" i="5"/>
  <c r="AF30" i="5"/>
  <c r="X30" i="5"/>
  <c r="BD30" i="5"/>
  <c r="AV30" i="5"/>
  <c r="AM30" i="5"/>
  <c r="AE30" i="5"/>
  <c r="V30" i="5"/>
  <c r="BL30" i="5"/>
  <c r="BC30" i="5"/>
  <c r="AT30" i="5"/>
  <c r="AL30" i="5"/>
  <c r="AD30" i="5"/>
  <c r="T30" i="5"/>
  <c r="BJ30" i="5"/>
  <c r="BB30" i="5"/>
  <c r="AS30" i="5"/>
  <c r="AK30" i="5"/>
  <c r="AA30" i="5"/>
  <c r="S30" i="5"/>
  <c r="BM30" i="5"/>
  <c r="BM52" i="5" s="1"/>
  <c r="BK30" i="5"/>
  <c r="BN30" i="5"/>
  <c r="BN52" i="5" s="1"/>
  <c r="BO30" i="5"/>
  <c r="BO52" i="5" s="1"/>
  <c r="BP30" i="5"/>
  <c r="BP52" i="5" s="1"/>
  <c r="BQ30" i="5"/>
  <c r="BQ52" i="5" s="1"/>
  <c r="BR30" i="5"/>
  <c r="BS30" i="5"/>
  <c r="BT30" i="5"/>
  <c r="BU30" i="5"/>
  <c r="BV30" i="5"/>
  <c r="BW30" i="5"/>
  <c r="BX30" i="5"/>
  <c r="BY30" i="5"/>
  <c r="BZ30" i="5"/>
  <c r="CA30" i="5"/>
  <c r="CB30" i="5"/>
  <c r="CC30" i="5"/>
  <c r="BG33" i="5"/>
  <c r="BA33" i="5"/>
  <c r="AU33" i="5"/>
  <c r="AO33" i="5"/>
  <c r="AI33" i="5"/>
  <c r="AC33" i="5"/>
  <c r="W33" i="5"/>
  <c r="BI33" i="5"/>
  <c r="BC33" i="5"/>
  <c r="AW33" i="5"/>
  <c r="AQ33" i="5"/>
  <c r="AK33" i="5"/>
  <c r="AE33" i="5"/>
  <c r="Y33" i="5"/>
  <c r="S33" i="5"/>
  <c r="BJ33" i="5"/>
  <c r="AZ33" i="5"/>
  <c r="AR33" i="5"/>
  <c r="AH33" i="5"/>
  <c r="Z33" i="5"/>
  <c r="BM33" i="5"/>
  <c r="BM55" i="5" s="1"/>
  <c r="BB33" i="5"/>
  <c r="AP33" i="5"/>
  <c r="AF33" i="5"/>
  <c r="U33" i="5"/>
  <c r="BL33" i="5"/>
  <c r="AY33" i="5"/>
  <c r="AN33" i="5"/>
  <c r="AD33" i="5"/>
  <c r="T33" i="5"/>
  <c r="BH33" i="5"/>
  <c r="AX33" i="5"/>
  <c r="AM33" i="5"/>
  <c r="AB33" i="5"/>
  <c r="BF33" i="5"/>
  <c r="AV33" i="5"/>
  <c r="AL33" i="5"/>
  <c r="AA33" i="5"/>
  <c r="BE33" i="5"/>
  <c r="AT33" i="5"/>
  <c r="AJ33" i="5"/>
  <c r="X33" i="5"/>
  <c r="BD33" i="5"/>
  <c r="AS33" i="5"/>
  <c r="AG33" i="5"/>
  <c r="V33" i="5"/>
  <c r="BK33" i="5"/>
  <c r="BN33" i="5"/>
  <c r="BN55" i="5" s="1"/>
  <c r="BO33" i="5"/>
  <c r="BO55" i="5" s="1"/>
  <c r="BP33" i="5"/>
  <c r="BP55" i="5" s="1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BG36" i="5"/>
  <c r="BA36" i="5"/>
  <c r="AU36" i="5"/>
  <c r="AO36" i="5"/>
  <c r="AI36" i="5"/>
  <c r="AC36" i="5"/>
  <c r="W36" i="5"/>
  <c r="BF36" i="5"/>
  <c r="AZ36" i="5"/>
  <c r="AT36" i="5"/>
  <c r="AN36" i="5"/>
  <c r="AH36" i="5"/>
  <c r="AB36" i="5"/>
  <c r="V36" i="5"/>
  <c r="BH36" i="5"/>
  <c r="AX36" i="5"/>
  <c r="AP36" i="5"/>
  <c r="AF36" i="5"/>
  <c r="X36" i="5"/>
  <c r="BJ36" i="5"/>
  <c r="BB36" i="5"/>
  <c r="AR36" i="5"/>
  <c r="AJ36" i="5"/>
  <c r="Z36" i="5"/>
  <c r="BL36" i="5"/>
  <c r="AW36" i="5"/>
  <c r="AK36" i="5"/>
  <c r="U36" i="5"/>
  <c r="BI36" i="5"/>
  <c r="AS36" i="5"/>
  <c r="AD36" i="5"/>
  <c r="BE36" i="5"/>
  <c r="AQ36" i="5"/>
  <c r="AA36" i="5"/>
  <c r="BD36" i="5"/>
  <c r="AM36" i="5"/>
  <c r="Y36" i="5"/>
  <c r="BC36" i="5"/>
  <c r="AL36" i="5"/>
  <c r="T36" i="5"/>
  <c r="AY36" i="5"/>
  <c r="AG36" i="5"/>
  <c r="S36" i="5"/>
  <c r="AV36" i="5"/>
  <c r="AE36" i="5"/>
  <c r="BK36" i="5"/>
  <c r="BM36" i="5"/>
  <c r="BM58" i="5" s="1"/>
  <c r="BN36" i="5"/>
  <c r="BN58" i="5" s="1"/>
  <c r="BO36" i="5"/>
  <c r="BO58" i="5" s="1"/>
  <c r="BP36" i="5"/>
  <c r="BP58" i="5" s="1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BI39" i="5"/>
  <c r="BC39" i="5"/>
  <c r="AW39" i="5"/>
  <c r="AQ39" i="5"/>
  <c r="AK39" i="5"/>
  <c r="AE39" i="5"/>
  <c r="Y39" i="5"/>
  <c r="S39" i="5"/>
  <c r="BH39" i="5"/>
  <c r="BB39" i="5"/>
  <c r="AV39" i="5"/>
  <c r="AP39" i="5"/>
  <c r="AJ39" i="5"/>
  <c r="AD39" i="5"/>
  <c r="X39" i="5"/>
  <c r="BL39" i="5"/>
  <c r="BD39" i="5"/>
  <c r="AT39" i="5"/>
  <c r="AL39" i="5"/>
  <c r="AB39" i="5"/>
  <c r="T39" i="5"/>
  <c r="BF39" i="5"/>
  <c r="AX39" i="5"/>
  <c r="AN39" i="5"/>
  <c r="AF39" i="5"/>
  <c r="V39" i="5"/>
  <c r="BA39" i="5"/>
  <c r="AO39" i="5"/>
  <c r="AA39" i="5"/>
  <c r="BK39" i="5"/>
  <c r="AY39" i="5"/>
  <c r="AI39" i="5"/>
  <c r="W39" i="5"/>
  <c r="AU39" i="5"/>
  <c r="AC39" i="5"/>
  <c r="AS39" i="5"/>
  <c r="Z39" i="5"/>
  <c r="BJ39" i="5"/>
  <c r="AR39" i="5"/>
  <c r="U39" i="5"/>
  <c r="BG39" i="5"/>
  <c r="AM39" i="5"/>
  <c r="BE39" i="5"/>
  <c r="AH39" i="5"/>
  <c r="AZ39" i="5"/>
  <c r="AG39" i="5"/>
  <c r="BM39" i="5"/>
  <c r="BM61" i="5" s="1"/>
  <c r="BN39" i="5"/>
  <c r="BN61" i="5" s="1"/>
  <c r="BO39" i="5"/>
  <c r="BO61" i="5" s="1"/>
  <c r="BP39" i="5"/>
  <c r="BP61" i="5" s="1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A64" i="5"/>
  <c r="A86" i="5" s="1"/>
  <c r="BL42" i="5"/>
  <c r="BE42" i="5"/>
  <c r="AY42" i="5"/>
  <c r="AS42" i="5"/>
  <c r="AM42" i="5"/>
  <c r="AG42" i="5"/>
  <c r="AA42" i="5"/>
  <c r="U42" i="5"/>
  <c r="BJ42" i="5"/>
  <c r="BD42" i="5"/>
  <c r="AX42" i="5"/>
  <c r="AR42" i="5"/>
  <c r="AL42" i="5"/>
  <c r="AF42" i="5"/>
  <c r="Z42" i="5"/>
  <c r="T42" i="5"/>
  <c r="BH42" i="5"/>
  <c r="AZ42" i="5"/>
  <c r="AP42" i="5"/>
  <c r="AH42" i="5"/>
  <c r="X42" i="5"/>
  <c r="BG42" i="5"/>
  <c r="AW42" i="5"/>
  <c r="AO42" i="5"/>
  <c r="AE42" i="5"/>
  <c r="W42" i="5"/>
  <c r="BF42" i="5"/>
  <c r="AV42" i="5"/>
  <c r="AN42" i="5"/>
  <c r="AD42" i="5"/>
  <c r="V42" i="5"/>
  <c r="BC42" i="5"/>
  <c r="AU42" i="5"/>
  <c r="AK42" i="5"/>
  <c r="AC42" i="5"/>
  <c r="S42" i="5"/>
  <c r="BB42" i="5"/>
  <c r="AT42" i="5"/>
  <c r="AJ42" i="5"/>
  <c r="AB42" i="5"/>
  <c r="BI42" i="5"/>
  <c r="BA42" i="5"/>
  <c r="AI42" i="5"/>
  <c r="AQ42" i="5"/>
  <c r="Y42" i="5"/>
  <c r="BM42" i="5"/>
  <c r="BM64" i="5" s="1"/>
  <c r="BK42" i="5"/>
  <c r="BN42" i="5"/>
  <c r="BN64" i="5" s="1"/>
  <c r="BO42" i="5"/>
  <c r="BO64" i="5" s="1"/>
  <c r="BP42" i="5"/>
  <c r="BP64" i="5" s="1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BI28" i="5"/>
  <c r="BC28" i="5"/>
  <c r="AW28" i="5"/>
  <c r="AQ28" i="5"/>
  <c r="AK28" i="5"/>
  <c r="AE28" i="5"/>
  <c r="Y28" i="5"/>
  <c r="S28" i="5"/>
  <c r="BE28" i="5"/>
  <c r="AX28" i="5"/>
  <c r="AP28" i="5"/>
  <c r="AI28" i="5"/>
  <c r="AB28" i="5"/>
  <c r="U28" i="5"/>
  <c r="BJ28" i="5"/>
  <c r="BA28" i="5"/>
  <c r="AS28" i="5"/>
  <c r="AJ28" i="5"/>
  <c r="AA28" i="5"/>
  <c r="BH28" i="5"/>
  <c r="AZ28" i="5"/>
  <c r="AR28" i="5"/>
  <c r="AH28" i="5"/>
  <c r="Z28" i="5"/>
  <c r="BG28" i="5"/>
  <c r="AY28" i="5"/>
  <c r="AO28" i="5"/>
  <c r="AG28" i="5"/>
  <c r="X28" i="5"/>
  <c r="BF28" i="5"/>
  <c r="AV28" i="5"/>
  <c r="AN28" i="5"/>
  <c r="AF28" i="5"/>
  <c r="W28" i="5"/>
  <c r="BD28" i="5"/>
  <c r="AU28" i="5"/>
  <c r="AM28" i="5"/>
  <c r="AD28" i="5"/>
  <c r="V28" i="5"/>
  <c r="BL28" i="5"/>
  <c r="BB28" i="5"/>
  <c r="AT28" i="5"/>
  <c r="AL28" i="5"/>
  <c r="AC28" i="5"/>
  <c r="T28" i="5"/>
  <c r="BM28" i="5"/>
  <c r="BM50" i="5" s="1"/>
  <c r="BK28" i="5"/>
  <c r="BN28" i="5"/>
  <c r="BN50" i="5" s="1"/>
  <c r="BO28" i="5"/>
  <c r="BO50" i="5" s="1"/>
  <c r="BP28" i="5"/>
  <c r="BP50" i="5" s="1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BL31" i="5"/>
  <c r="BF31" i="5"/>
  <c r="AZ31" i="5"/>
  <c r="AT31" i="5"/>
  <c r="AN31" i="5"/>
  <c r="AH31" i="5"/>
  <c r="AB31" i="5"/>
  <c r="V31" i="5"/>
  <c r="BI31" i="5"/>
  <c r="BB31" i="5"/>
  <c r="AU31" i="5"/>
  <c r="AM31" i="5"/>
  <c r="AF31" i="5"/>
  <c r="Y31" i="5"/>
  <c r="BH31" i="5"/>
  <c r="AY31" i="5"/>
  <c r="AQ31" i="5"/>
  <c r="AI31" i="5"/>
  <c r="Z31" i="5"/>
  <c r="BG31" i="5"/>
  <c r="AX31" i="5"/>
  <c r="AP31" i="5"/>
  <c r="AG31" i="5"/>
  <c r="X31" i="5"/>
  <c r="BE31" i="5"/>
  <c r="AW31" i="5"/>
  <c r="AO31" i="5"/>
  <c r="AE31" i="5"/>
  <c r="W31" i="5"/>
  <c r="BD31" i="5"/>
  <c r="AV31" i="5"/>
  <c r="AL31" i="5"/>
  <c r="AD31" i="5"/>
  <c r="U31" i="5"/>
  <c r="BK31" i="5"/>
  <c r="BC31" i="5"/>
  <c r="AS31" i="5"/>
  <c r="AK31" i="5"/>
  <c r="AC31" i="5"/>
  <c r="T31" i="5"/>
  <c r="BJ31" i="5"/>
  <c r="BA31" i="5"/>
  <c r="AR31" i="5"/>
  <c r="AJ31" i="5"/>
  <c r="AA31" i="5"/>
  <c r="S31" i="5"/>
  <c r="BM31" i="5"/>
  <c r="BM53" i="5" s="1"/>
  <c r="BN31" i="5"/>
  <c r="BN53" i="5" s="1"/>
  <c r="BO31" i="5"/>
  <c r="BO53" i="5" s="1"/>
  <c r="BP31" i="5"/>
  <c r="BP53" i="5" s="1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BH34" i="5"/>
  <c r="BE34" i="5"/>
  <c r="AY34" i="5"/>
  <c r="AS34" i="5"/>
  <c r="AM34" i="5"/>
  <c r="AG34" i="5"/>
  <c r="AA34" i="5"/>
  <c r="U34" i="5"/>
  <c r="BG34" i="5"/>
  <c r="BA34" i="5"/>
  <c r="AU34" i="5"/>
  <c r="AO34" i="5"/>
  <c r="AI34" i="5"/>
  <c r="AC34" i="5"/>
  <c r="W34" i="5"/>
  <c r="BL34" i="5"/>
  <c r="BB34" i="5"/>
  <c r="AR34" i="5"/>
  <c r="AJ34" i="5"/>
  <c r="Z34" i="5"/>
  <c r="BD34" i="5"/>
  <c r="AT34" i="5"/>
  <c r="AH34" i="5"/>
  <c r="X34" i="5"/>
  <c r="BC34" i="5"/>
  <c r="AQ34" i="5"/>
  <c r="AF34" i="5"/>
  <c r="V34" i="5"/>
  <c r="AZ34" i="5"/>
  <c r="AP34" i="5"/>
  <c r="AE34" i="5"/>
  <c r="T34" i="5"/>
  <c r="BJ34" i="5"/>
  <c r="AX34" i="5"/>
  <c r="AN34" i="5"/>
  <c r="AD34" i="5"/>
  <c r="S34" i="5"/>
  <c r="BI34" i="5"/>
  <c r="AW34" i="5"/>
  <c r="AL34" i="5"/>
  <c r="AB34" i="5"/>
  <c r="BF34" i="5"/>
  <c r="AV34" i="5"/>
  <c r="AK34" i="5"/>
  <c r="Y34" i="5"/>
  <c r="BM34" i="5"/>
  <c r="BM56" i="5" s="1"/>
  <c r="BK34" i="5"/>
  <c r="BN34" i="5"/>
  <c r="BN56" i="5" s="1"/>
  <c r="BO34" i="5"/>
  <c r="BO56" i="5" s="1"/>
  <c r="BP34" i="5"/>
  <c r="BP56" i="5" s="1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BM37" i="5"/>
  <c r="BM59" i="5" s="1"/>
  <c r="BF37" i="5"/>
  <c r="AZ37" i="5"/>
  <c r="AT37" i="5"/>
  <c r="AN37" i="5"/>
  <c r="AH37" i="5"/>
  <c r="AB37" i="5"/>
  <c r="V37" i="5"/>
  <c r="BL37" i="5"/>
  <c r="BE37" i="5"/>
  <c r="AY37" i="5"/>
  <c r="AS37" i="5"/>
  <c r="AM37" i="5"/>
  <c r="AG37" i="5"/>
  <c r="AA37" i="5"/>
  <c r="U37" i="5"/>
  <c r="BI37" i="5"/>
  <c r="BA37" i="5"/>
  <c r="AQ37" i="5"/>
  <c r="AI37" i="5"/>
  <c r="Y37" i="5"/>
  <c r="BC37" i="5"/>
  <c r="AU37" i="5"/>
  <c r="AK37" i="5"/>
  <c r="AC37" i="5"/>
  <c r="S37" i="5"/>
  <c r="BD37" i="5"/>
  <c r="AP37" i="5"/>
  <c r="AD37" i="5"/>
  <c r="AW37" i="5"/>
  <c r="AF37" i="5"/>
  <c r="BJ37" i="5"/>
  <c r="AV37" i="5"/>
  <c r="AE37" i="5"/>
  <c r="BH37" i="5"/>
  <c r="AR37" i="5"/>
  <c r="Z37" i="5"/>
  <c r="BG37" i="5"/>
  <c r="AO37" i="5"/>
  <c r="X37" i="5"/>
  <c r="BB37" i="5"/>
  <c r="AL37" i="5"/>
  <c r="W37" i="5"/>
  <c r="AX37" i="5"/>
  <c r="AJ37" i="5"/>
  <c r="T37" i="5"/>
  <c r="BK37" i="5"/>
  <c r="BN37" i="5"/>
  <c r="BN59" i="5" s="1"/>
  <c r="BO37" i="5"/>
  <c r="BO59" i="5" s="1"/>
  <c r="BP37" i="5"/>
  <c r="BP59" i="5" s="1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A62" i="5"/>
  <c r="A84" i="5" s="1"/>
  <c r="BG40" i="5"/>
  <c r="BA40" i="5"/>
  <c r="AU40" i="5"/>
  <c r="AO40" i="5"/>
  <c r="AI40" i="5"/>
  <c r="AC40" i="5"/>
  <c r="W40" i="5"/>
  <c r="BF40" i="5"/>
  <c r="AZ40" i="5"/>
  <c r="AT40" i="5"/>
  <c r="AN40" i="5"/>
  <c r="AH40" i="5"/>
  <c r="AB40" i="5"/>
  <c r="V40" i="5"/>
  <c r="BD40" i="5"/>
  <c r="AV40" i="5"/>
  <c r="AL40" i="5"/>
  <c r="AD40" i="5"/>
  <c r="T40" i="5"/>
  <c r="BL40" i="5"/>
  <c r="BC40" i="5"/>
  <c r="AS40" i="5"/>
  <c r="BJ40" i="5"/>
  <c r="BB40" i="5"/>
  <c r="AR40" i="5"/>
  <c r="AJ40" i="5"/>
  <c r="Z40" i="5"/>
  <c r="BI40" i="5"/>
  <c r="AY40" i="5"/>
  <c r="AQ40" i="5"/>
  <c r="AG40" i="5"/>
  <c r="Y40" i="5"/>
  <c r="BH40" i="5"/>
  <c r="AX40" i="5"/>
  <c r="AP40" i="5"/>
  <c r="AF40" i="5"/>
  <c r="X40" i="5"/>
  <c r="AE40" i="5"/>
  <c r="AA40" i="5"/>
  <c r="AW40" i="5"/>
  <c r="S40" i="5"/>
  <c r="BE40" i="5"/>
  <c r="AM40" i="5"/>
  <c r="AK40" i="5"/>
  <c r="U40" i="5"/>
  <c r="BM40" i="5"/>
  <c r="BM62" i="5" s="1"/>
  <c r="BK40" i="5"/>
  <c r="BN40" i="5"/>
  <c r="BN62" i="5" s="1"/>
  <c r="BO40" i="5"/>
  <c r="BO62" i="5" s="1"/>
  <c r="BP40" i="5"/>
  <c r="BP62" i="5" s="1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B22" i="5"/>
  <c r="BH29" i="5"/>
  <c r="BB29" i="5"/>
  <c r="AV29" i="5"/>
  <c r="AP29" i="5"/>
  <c r="AJ29" i="5"/>
  <c r="AD29" i="5"/>
  <c r="X29" i="5"/>
  <c r="BI29" i="5"/>
  <c r="BA29" i="5"/>
  <c r="AT29" i="5"/>
  <c r="AM29" i="5"/>
  <c r="AF29" i="5"/>
  <c r="Y29" i="5"/>
  <c r="BJ29" i="5"/>
  <c r="AZ29" i="5"/>
  <c r="AR29" i="5"/>
  <c r="AI29" i="5"/>
  <c r="AA29" i="5"/>
  <c r="S29" i="5"/>
  <c r="BG29" i="5"/>
  <c r="AY29" i="5"/>
  <c r="AQ29" i="5"/>
  <c r="AH29" i="5"/>
  <c r="Z29" i="5"/>
  <c r="BF29" i="5"/>
  <c r="AX29" i="5"/>
  <c r="AO29" i="5"/>
  <c r="AG29" i="5"/>
  <c r="W29" i="5"/>
  <c r="BE29" i="5"/>
  <c r="AW29" i="5"/>
  <c r="AN29" i="5"/>
  <c r="AE29" i="5"/>
  <c r="V29" i="5"/>
  <c r="BD29" i="5"/>
  <c r="AU29" i="5"/>
  <c r="AL29" i="5"/>
  <c r="AC29" i="5"/>
  <c r="U29" i="5"/>
  <c r="BL29" i="5"/>
  <c r="BC29" i="5"/>
  <c r="AS29" i="5"/>
  <c r="AK29" i="5"/>
  <c r="AB29" i="5"/>
  <c r="T29" i="5"/>
  <c r="BK29" i="5"/>
  <c r="BM29" i="5"/>
  <c r="BM51" i="5" s="1"/>
  <c r="BN29" i="5"/>
  <c r="BN51" i="5" s="1"/>
  <c r="BO29" i="5"/>
  <c r="BO51" i="5" s="1"/>
  <c r="BP29" i="5"/>
  <c r="BP51" i="5" s="1"/>
  <c r="BQ29" i="5"/>
  <c r="BQ51" i="5" s="1"/>
  <c r="BR29" i="5"/>
  <c r="BS29" i="5"/>
  <c r="BT29" i="5"/>
  <c r="BU29" i="5"/>
  <c r="BV29" i="5"/>
  <c r="BW29" i="5"/>
  <c r="BX29" i="5"/>
  <c r="BY29" i="5"/>
  <c r="BZ29" i="5"/>
  <c r="CA29" i="5"/>
  <c r="CB29" i="5"/>
  <c r="CC29" i="5"/>
  <c r="BH32" i="5"/>
  <c r="BB32" i="5"/>
  <c r="AV32" i="5"/>
  <c r="AP32" i="5"/>
  <c r="AJ32" i="5"/>
  <c r="AD32" i="5"/>
  <c r="X32" i="5"/>
  <c r="BJ32" i="5"/>
  <c r="BD32" i="5"/>
  <c r="AX32" i="5"/>
  <c r="AR32" i="5"/>
  <c r="AL32" i="5"/>
  <c r="AF32" i="5"/>
  <c r="Z32" i="5"/>
  <c r="T32" i="5"/>
  <c r="BG32" i="5"/>
  <c r="AY32" i="5"/>
  <c r="AO32" i="5"/>
  <c r="AG32" i="5"/>
  <c r="W32" i="5"/>
  <c r="BI32" i="5"/>
  <c r="AW32" i="5"/>
  <c r="AM32" i="5"/>
  <c r="AB32" i="5"/>
  <c r="BF32" i="5"/>
  <c r="AU32" i="5"/>
  <c r="AK32" i="5"/>
  <c r="AA32" i="5"/>
  <c r="BE32" i="5"/>
  <c r="AT32" i="5"/>
  <c r="AI32" i="5"/>
  <c r="Y32" i="5"/>
  <c r="BC32" i="5"/>
  <c r="AS32" i="5"/>
  <c r="AH32" i="5"/>
  <c r="V32" i="5"/>
  <c r="BA32" i="5"/>
  <c r="AQ32" i="5"/>
  <c r="AE32" i="5"/>
  <c r="U32" i="5"/>
  <c r="BL32" i="5"/>
  <c r="AZ32" i="5"/>
  <c r="AN32" i="5"/>
  <c r="AC32" i="5"/>
  <c r="S32" i="5"/>
  <c r="BM32" i="5"/>
  <c r="BM54" i="5" s="1"/>
  <c r="BK32" i="5"/>
  <c r="BN32" i="5"/>
  <c r="BN54" i="5" s="1"/>
  <c r="BO32" i="5"/>
  <c r="BO54" i="5" s="1"/>
  <c r="BP32" i="5"/>
  <c r="BP54" i="5" s="1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A57" i="5"/>
  <c r="A79" i="5" s="1"/>
  <c r="BH35" i="5"/>
  <c r="BB35" i="5"/>
  <c r="AV35" i="5"/>
  <c r="AP35" i="5"/>
  <c r="AJ35" i="5"/>
  <c r="AD35" i="5"/>
  <c r="X35" i="5"/>
  <c r="BG35" i="5"/>
  <c r="BA35" i="5"/>
  <c r="AU35" i="5"/>
  <c r="AO35" i="5"/>
  <c r="AI35" i="5"/>
  <c r="AC35" i="5"/>
  <c r="W35" i="5"/>
  <c r="BE35" i="5"/>
  <c r="AW35" i="5"/>
  <c r="AM35" i="5"/>
  <c r="AE35" i="5"/>
  <c r="U35" i="5"/>
  <c r="BI35" i="5"/>
  <c r="AY35" i="5"/>
  <c r="AQ35" i="5"/>
  <c r="AG35" i="5"/>
  <c r="Y35" i="5"/>
  <c r="BD35" i="5"/>
  <c r="AR35" i="5"/>
  <c r="AB35" i="5"/>
  <c r="BF35" i="5"/>
  <c r="AN35" i="5"/>
  <c r="Z35" i="5"/>
  <c r="BC35" i="5"/>
  <c r="AL35" i="5"/>
  <c r="V35" i="5"/>
  <c r="AZ35" i="5"/>
  <c r="AK35" i="5"/>
  <c r="T35" i="5"/>
  <c r="AX35" i="5"/>
  <c r="AH35" i="5"/>
  <c r="S35" i="5"/>
  <c r="BL35" i="5"/>
  <c r="AT35" i="5"/>
  <c r="AF35" i="5"/>
  <c r="BJ35" i="5"/>
  <c r="AS35" i="5"/>
  <c r="AA35" i="5"/>
  <c r="BM35" i="5"/>
  <c r="BK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BJ38" i="5"/>
  <c r="BD38" i="5"/>
  <c r="AX38" i="5"/>
  <c r="AR38" i="5"/>
  <c r="AL38" i="5"/>
  <c r="AF38" i="5"/>
  <c r="Z38" i="5"/>
  <c r="T38" i="5"/>
  <c r="BI38" i="5"/>
  <c r="BC38" i="5"/>
  <c r="AW38" i="5"/>
  <c r="AQ38" i="5"/>
  <c r="AK38" i="5"/>
  <c r="AE38" i="5"/>
  <c r="Y38" i="5"/>
  <c r="S38" i="5"/>
  <c r="BL38" i="5"/>
  <c r="BA38" i="5"/>
  <c r="AS38" i="5"/>
  <c r="AI38" i="5"/>
  <c r="AA38" i="5"/>
  <c r="BE38" i="5"/>
  <c r="AU38" i="5"/>
  <c r="AM38" i="5"/>
  <c r="AC38" i="5"/>
  <c r="U38" i="5"/>
  <c r="BH38" i="5"/>
  <c r="AV38" i="5"/>
  <c r="AH38" i="5"/>
  <c r="V38" i="5"/>
  <c r="AZ38" i="5"/>
  <c r="AJ38" i="5"/>
  <c r="AY38" i="5"/>
  <c r="AG38" i="5"/>
  <c r="AT38" i="5"/>
  <c r="AD38" i="5"/>
  <c r="BG38" i="5"/>
  <c r="AP38" i="5"/>
  <c r="AB38" i="5"/>
  <c r="BF38" i="5"/>
  <c r="AO38" i="5"/>
  <c r="X38" i="5"/>
  <c r="BB38" i="5"/>
  <c r="AN38" i="5"/>
  <c r="W38" i="5"/>
  <c r="BM38" i="5"/>
  <c r="BM60" i="5" s="1"/>
  <c r="BK38" i="5"/>
  <c r="BN38" i="5"/>
  <c r="BN60" i="5" s="1"/>
  <c r="BO38" i="5"/>
  <c r="BO60" i="5" s="1"/>
  <c r="BP38" i="5"/>
  <c r="BP60" i="5" s="1"/>
  <c r="BQ38" i="5"/>
  <c r="BQ60" i="5" s="1"/>
  <c r="BR38" i="5"/>
  <c r="BS38" i="5"/>
  <c r="BT38" i="5"/>
  <c r="BU38" i="5"/>
  <c r="BV38" i="5"/>
  <c r="BW38" i="5"/>
  <c r="BX38" i="5"/>
  <c r="BY38" i="5"/>
  <c r="BZ38" i="5"/>
  <c r="CA38" i="5"/>
  <c r="CB38" i="5"/>
  <c r="CC38" i="5"/>
  <c r="BF41" i="5"/>
  <c r="AZ41" i="5"/>
  <c r="AT41" i="5"/>
  <c r="AN41" i="5"/>
  <c r="AH41" i="5"/>
  <c r="AB41" i="5"/>
  <c r="V41" i="5"/>
  <c r="BL41" i="5"/>
  <c r="BE41" i="5"/>
  <c r="BE63" i="5" s="1"/>
  <c r="AY41" i="5"/>
  <c r="AS41" i="5"/>
  <c r="AM41" i="5"/>
  <c r="AG41" i="5"/>
  <c r="AA41" i="5"/>
  <c r="U41" i="5"/>
  <c r="U63" i="5" s="1"/>
  <c r="BG41" i="5"/>
  <c r="AW41" i="5"/>
  <c r="AO41" i="5"/>
  <c r="AE41" i="5"/>
  <c r="W41" i="5"/>
  <c r="BD41" i="5"/>
  <c r="AV41" i="5"/>
  <c r="AV63" i="5" s="1"/>
  <c r="AL41" i="5"/>
  <c r="AL63" i="5" s="1"/>
  <c r="AD41" i="5"/>
  <c r="T41" i="5"/>
  <c r="BC41" i="5"/>
  <c r="AU41" i="5"/>
  <c r="AU63" i="5" s="1"/>
  <c r="AK41" i="5"/>
  <c r="AC41" i="5"/>
  <c r="S41" i="5"/>
  <c r="BJ41" i="5"/>
  <c r="BJ63" i="5" s="1"/>
  <c r="BB41" i="5"/>
  <c r="BB63" i="5" s="1"/>
  <c r="AR41" i="5"/>
  <c r="AJ41" i="5"/>
  <c r="Z41" i="5"/>
  <c r="BI41" i="5"/>
  <c r="BI63" i="5" s="1"/>
  <c r="BA41" i="5"/>
  <c r="AQ41" i="5"/>
  <c r="AI41" i="5"/>
  <c r="Y41" i="5"/>
  <c r="BH41" i="5"/>
  <c r="AP41" i="5"/>
  <c r="AX41" i="5"/>
  <c r="AF41" i="5"/>
  <c r="X41" i="5"/>
  <c r="BM41" i="5"/>
  <c r="BM63" i="5" s="1"/>
  <c r="BK41" i="5"/>
  <c r="BN41" i="5"/>
  <c r="BN63" i="5" s="1"/>
  <c r="BO41" i="5"/>
  <c r="BO63" i="5" s="1"/>
  <c r="BP41" i="5"/>
  <c r="BP63" i="5" s="1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31" i="5"/>
  <c r="CC10" i="5"/>
  <c r="CC18" i="5"/>
  <c r="CC13" i="5"/>
  <c r="CC12" i="5"/>
  <c r="CD3" i="5"/>
  <c r="CD28" i="5" s="1"/>
  <c r="CC9" i="5"/>
  <c r="CC19" i="5"/>
  <c r="CC8" i="5"/>
  <c r="CC15" i="5"/>
  <c r="CC17" i="5"/>
  <c r="CC7" i="5"/>
  <c r="CC16" i="5"/>
  <c r="CC11" i="5"/>
  <c r="CC6" i="5"/>
  <c r="CC5" i="5"/>
  <c r="CC4" i="5"/>
  <c r="CC14" i="5"/>
  <c r="CC24" i="5"/>
  <c r="CB21" i="5"/>
  <c r="E12" i="3"/>
  <c r="U12" i="3"/>
  <c r="AK12" i="3"/>
  <c r="BA12" i="3"/>
  <c r="M12" i="3"/>
  <c r="AC12" i="3"/>
  <c r="AS12" i="3"/>
  <c r="BI12" i="3"/>
  <c r="BC12" i="3"/>
  <c r="AM28" i="3"/>
  <c r="Q12" i="3"/>
  <c r="AO12" i="3"/>
  <c r="Y12" i="3"/>
  <c r="AW12" i="3"/>
  <c r="J12" i="3"/>
  <c r="Z12" i="3"/>
  <c r="AP12" i="3"/>
  <c r="BF12" i="3"/>
  <c r="I12" i="3"/>
  <c r="AG12" i="3"/>
  <c r="BE12" i="3"/>
  <c r="R12" i="3"/>
  <c r="AH12" i="3"/>
  <c r="C12" i="3"/>
  <c r="K12" i="3"/>
  <c r="S12" i="3"/>
  <c r="AA12" i="3"/>
  <c r="AI12" i="3"/>
  <c r="AQ12" i="3"/>
  <c r="AY12" i="3"/>
  <c r="BG12" i="3"/>
  <c r="AE26" i="3"/>
  <c r="M24" i="3"/>
  <c r="AC24" i="3"/>
  <c r="AS24" i="3"/>
  <c r="BC25" i="3"/>
  <c r="AG27" i="3"/>
  <c r="K28" i="3"/>
  <c r="AX12" i="3"/>
  <c r="C25" i="3"/>
  <c r="AS27" i="3"/>
  <c r="G24" i="3"/>
  <c r="W21" i="5"/>
  <c r="AM21" i="5"/>
  <c r="BC21" i="5"/>
  <c r="W22" i="5"/>
  <c r="AE22" i="5"/>
  <c r="AM22" i="5"/>
  <c r="AU22" i="5"/>
  <c r="BC22" i="5"/>
  <c r="AE21" i="5"/>
  <c r="AU21" i="5"/>
  <c r="U14" i="15"/>
  <c r="Q14" i="15"/>
  <c r="V14" i="15" s="1"/>
  <c r="R14" i="15"/>
  <c r="S14" i="15"/>
  <c r="T14" i="15"/>
  <c r="Q17" i="15"/>
  <c r="V17" i="15" s="1"/>
  <c r="R17" i="15"/>
  <c r="S17" i="15"/>
  <c r="T17" i="15"/>
  <c r="U17" i="15"/>
  <c r="U21" i="15"/>
  <c r="Q21" i="15"/>
  <c r="V21" i="15" s="1"/>
  <c r="R21" i="15"/>
  <c r="S21" i="15"/>
  <c r="T21" i="15"/>
  <c r="Q25" i="15"/>
  <c r="V25" i="15" s="1"/>
  <c r="R25" i="15"/>
  <c r="S25" i="15"/>
  <c r="T25" i="15"/>
  <c r="U25" i="15"/>
  <c r="T11" i="15"/>
  <c r="U11" i="15"/>
  <c r="Q11" i="15"/>
  <c r="V11" i="15" s="1"/>
  <c r="R11" i="15"/>
  <c r="S11" i="15"/>
  <c r="Q15" i="15"/>
  <c r="V15" i="15" s="1"/>
  <c r="R15" i="15"/>
  <c r="S15" i="15"/>
  <c r="T15" i="15"/>
  <c r="U15" i="15"/>
  <c r="Q18" i="15"/>
  <c r="V18" i="15" s="1"/>
  <c r="AA18" i="15" s="1"/>
  <c r="R22" i="15"/>
  <c r="S22" i="15"/>
  <c r="T22" i="15"/>
  <c r="U22" i="15"/>
  <c r="Q12" i="15"/>
  <c r="V12" i="15" s="1"/>
  <c r="R12" i="15"/>
  <c r="S12" i="15"/>
  <c r="T12" i="15"/>
  <c r="U12" i="15"/>
  <c r="Q19" i="15"/>
  <c r="V19" i="15" s="1"/>
  <c r="R19" i="15"/>
  <c r="S19" i="15"/>
  <c r="T19" i="15"/>
  <c r="U19" i="15"/>
  <c r="S23" i="15"/>
  <c r="T23" i="15"/>
  <c r="U23" i="15"/>
  <c r="Q23" i="15"/>
  <c r="V23" i="15" s="1"/>
  <c r="R23" i="15"/>
  <c r="R13" i="15"/>
  <c r="S13" i="15"/>
  <c r="T13" i="15"/>
  <c r="U13" i="15"/>
  <c r="Q13" i="15"/>
  <c r="V13" i="15" s="1"/>
  <c r="S16" i="15"/>
  <c r="T16" i="15"/>
  <c r="U16" i="15"/>
  <c r="Q16" i="15"/>
  <c r="V16" i="15" s="1"/>
  <c r="R16" i="15"/>
  <c r="R20" i="15"/>
  <c r="S20" i="15"/>
  <c r="T20" i="15"/>
  <c r="U20" i="15"/>
  <c r="Q20" i="15"/>
  <c r="V20" i="15" s="1"/>
  <c r="Q24" i="15"/>
  <c r="V24" i="15" s="1"/>
  <c r="R24" i="15"/>
  <c r="S24" i="15"/>
  <c r="T24" i="15"/>
  <c r="U24" i="15"/>
  <c r="N16" i="11"/>
  <c r="M17" i="11"/>
  <c r="M18" i="11" s="1"/>
  <c r="L18" i="11"/>
  <c r="O16" i="11"/>
  <c r="T21" i="5"/>
  <c r="AB21" i="5"/>
  <c r="AJ21" i="5"/>
  <c r="AR21" i="5"/>
  <c r="AZ21" i="5"/>
  <c r="BH21" i="5"/>
  <c r="T22" i="5"/>
  <c r="AB22" i="5"/>
  <c r="AJ22" i="5"/>
  <c r="AR22" i="5"/>
  <c r="AZ22" i="5"/>
  <c r="BH22" i="5"/>
  <c r="AI26" i="3"/>
  <c r="BG27" i="3"/>
  <c r="BC28" i="3"/>
  <c r="D12" i="3"/>
  <c r="L12" i="3"/>
  <c r="T12" i="3"/>
  <c r="AB12" i="3"/>
  <c r="AJ12" i="3"/>
  <c r="AR12" i="3"/>
  <c r="AZ12" i="3"/>
  <c r="BH12" i="3"/>
  <c r="AU24" i="3"/>
  <c r="BE26" i="3"/>
  <c r="BI27" i="3"/>
  <c r="BG28" i="3"/>
  <c r="AU25" i="3"/>
  <c r="AQ26" i="3"/>
  <c r="BG26" i="3"/>
  <c r="Q27" i="3"/>
  <c r="F12" i="3"/>
  <c r="N12" i="3"/>
  <c r="V12" i="3"/>
  <c r="AD12" i="3"/>
  <c r="AL12" i="3"/>
  <c r="AT12" i="3"/>
  <c r="BB12" i="3"/>
  <c r="BJ12" i="3"/>
  <c r="BB24" i="3"/>
  <c r="AQ28" i="3"/>
  <c r="BE25" i="3"/>
  <c r="K26" i="3"/>
  <c r="AU26" i="3"/>
  <c r="AU27" i="3"/>
  <c r="AS28" i="3"/>
  <c r="U25" i="3"/>
  <c r="BG25" i="3"/>
  <c r="O26" i="3"/>
  <c r="AW27" i="3"/>
  <c r="AU28" i="3"/>
  <c r="BI24" i="3"/>
  <c r="X21" i="5"/>
  <c r="AF21" i="5"/>
  <c r="AN21" i="5"/>
  <c r="U21" i="5"/>
  <c r="AC21" i="5"/>
  <c r="AK21" i="5"/>
  <c r="AS21" i="5"/>
  <c r="BA21" i="5"/>
  <c r="BI21" i="5"/>
  <c r="U22" i="5"/>
  <c r="AC22" i="5"/>
  <c r="AK22" i="5"/>
  <c r="AS22" i="5"/>
  <c r="BA22" i="5"/>
  <c r="BI22" i="5"/>
  <c r="V22" i="5"/>
  <c r="AD22" i="5"/>
  <c r="AL22" i="5"/>
  <c r="AT22" i="5"/>
  <c r="BB22" i="5"/>
  <c r="BJ22" i="5"/>
  <c r="AV21" i="5"/>
  <c r="BD21" i="5"/>
  <c r="X22" i="5"/>
  <c r="AF22" i="5"/>
  <c r="AN22" i="5"/>
  <c r="AV22" i="5"/>
  <c r="BD22" i="5"/>
  <c r="T10" i="7"/>
  <c r="U10" i="7"/>
  <c r="Q10" i="7"/>
  <c r="V10" i="7" s="1"/>
  <c r="R10" i="7"/>
  <c r="S10" i="7"/>
  <c r="T14" i="7"/>
  <c r="U14" i="7"/>
  <c r="Q14" i="7"/>
  <c r="V14" i="7" s="1"/>
  <c r="R14" i="7"/>
  <c r="S14" i="7"/>
  <c r="R17" i="7"/>
  <c r="S17" i="7"/>
  <c r="T17" i="7"/>
  <c r="Q17" i="7"/>
  <c r="V17" i="7" s="1"/>
  <c r="U17" i="7"/>
  <c r="Q21" i="7"/>
  <c r="V21" i="7" s="1"/>
  <c r="R21" i="7"/>
  <c r="S21" i="7"/>
  <c r="T21" i="7"/>
  <c r="U21" i="7"/>
  <c r="R25" i="7"/>
  <c r="S25" i="7"/>
  <c r="T25" i="7"/>
  <c r="Q25" i="7"/>
  <c r="V25" i="7" s="1"/>
  <c r="U25" i="7"/>
  <c r="R11" i="7"/>
  <c r="S11" i="7"/>
  <c r="T11" i="7"/>
  <c r="U11" i="7"/>
  <c r="Q11" i="7"/>
  <c r="V11" i="7" s="1"/>
  <c r="R15" i="7"/>
  <c r="Q15" i="7"/>
  <c r="V15" i="7" s="1"/>
  <c r="S15" i="7"/>
  <c r="T15" i="7"/>
  <c r="U15" i="7"/>
  <c r="T18" i="7"/>
  <c r="U18" i="7"/>
  <c r="Q18" i="7"/>
  <c r="V18" i="7" s="1"/>
  <c r="R18" i="7"/>
  <c r="S18" i="7"/>
  <c r="T22" i="7"/>
  <c r="U22" i="7"/>
  <c r="Q22" i="7"/>
  <c r="V22" i="7" s="1"/>
  <c r="R22" i="7"/>
  <c r="S22" i="7"/>
  <c r="T12" i="7"/>
  <c r="U12" i="7"/>
  <c r="R12" i="7"/>
  <c r="S12" i="7"/>
  <c r="Q12" i="7"/>
  <c r="V12" i="7" s="1"/>
  <c r="R19" i="7"/>
  <c r="S19" i="7"/>
  <c r="T19" i="7"/>
  <c r="U19" i="7"/>
  <c r="Q19" i="7"/>
  <c r="V19" i="7" s="1"/>
  <c r="R23" i="7"/>
  <c r="Q23" i="7"/>
  <c r="V23" i="7" s="1"/>
  <c r="S23" i="7"/>
  <c r="T23" i="7"/>
  <c r="U23" i="7"/>
  <c r="V21" i="5"/>
  <c r="AD21" i="5"/>
  <c r="AL21" i="5"/>
  <c r="AT21" i="5"/>
  <c r="BB21" i="5"/>
  <c r="BJ21" i="5"/>
  <c r="Q13" i="7"/>
  <c r="V13" i="7" s="1"/>
  <c r="R13" i="7"/>
  <c r="S13" i="7"/>
  <c r="T13" i="7"/>
  <c r="U13" i="7"/>
  <c r="T16" i="7"/>
  <c r="U16" i="7"/>
  <c r="Q16" i="7"/>
  <c r="V16" i="7" s="1"/>
  <c r="R16" i="7"/>
  <c r="S16" i="7"/>
  <c r="T20" i="7"/>
  <c r="U20" i="7"/>
  <c r="R20" i="7"/>
  <c r="S20" i="7"/>
  <c r="Q20" i="7"/>
  <c r="V20" i="7" s="1"/>
  <c r="T24" i="7"/>
  <c r="U24" i="7"/>
  <c r="Q24" i="7"/>
  <c r="V24" i="7" s="1"/>
  <c r="R24" i="7"/>
  <c r="S24" i="7"/>
  <c r="S22" i="5"/>
  <c r="AA22" i="5"/>
  <c r="AI22" i="5"/>
  <c r="AQ22" i="5"/>
  <c r="AY22" i="5"/>
  <c r="BG22" i="5"/>
  <c r="BH54" i="5"/>
  <c r="AU60" i="5"/>
  <c r="AW56" i="5"/>
  <c r="Y21" i="5"/>
  <c r="AG21" i="5"/>
  <c r="AO21" i="5"/>
  <c r="AW21" i="5"/>
  <c r="BE21" i="5"/>
  <c r="Y22" i="5"/>
  <c r="AG22" i="5"/>
  <c r="AO22" i="5"/>
  <c r="AW22" i="5"/>
  <c r="BE22" i="5"/>
  <c r="AI51" i="5"/>
  <c r="BA56" i="5"/>
  <c r="AZ61" i="5"/>
  <c r="Z21" i="5"/>
  <c r="AH21" i="5"/>
  <c r="AP21" i="5"/>
  <c r="AX21" i="5"/>
  <c r="BF21" i="5"/>
  <c r="Z22" i="5"/>
  <c r="AH22" i="5"/>
  <c r="AP22" i="5"/>
  <c r="AX22" i="5"/>
  <c r="BF22" i="5"/>
  <c r="BI50" i="5"/>
  <c r="AA21" i="5"/>
  <c r="AI21" i="5"/>
  <c r="AQ21" i="5"/>
  <c r="AY21" i="5"/>
  <c r="BG21" i="5"/>
  <c r="BI58" i="5"/>
  <c r="S21" i="5"/>
  <c r="AA50" i="5"/>
  <c r="BI55" i="5"/>
  <c r="W55" i="5"/>
  <c r="BJ59" i="5"/>
  <c r="AX53" i="5"/>
  <c r="AX49" i="5"/>
  <c r="BF50" i="5"/>
  <c r="AX50" i="5"/>
  <c r="BD50" i="5"/>
  <c r="AV50" i="5"/>
  <c r="A50" i="5"/>
  <c r="A72" i="5" s="1"/>
  <c r="BJ50" i="5"/>
  <c r="BB50" i="5"/>
  <c r="AT50" i="5"/>
  <c r="AY50" i="5"/>
  <c r="A51" i="5"/>
  <c r="A73" i="5" s="1"/>
  <c r="BH51" i="5"/>
  <c r="AZ51" i="5"/>
  <c r="BF51" i="5"/>
  <c r="AX51" i="5"/>
  <c r="BD51" i="5"/>
  <c r="AV51" i="5"/>
  <c r="AY51" i="5"/>
  <c r="A52" i="5"/>
  <c r="A74" i="5" s="1"/>
  <c r="BJ52" i="5"/>
  <c r="BB52" i="5"/>
  <c r="AT52" i="5"/>
  <c r="BH52" i="5"/>
  <c r="AZ52" i="5"/>
  <c r="BF52" i="5"/>
  <c r="AX52" i="5"/>
  <c r="AY52" i="5"/>
  <c r="BA53" i="5"/>
  <c r="BA54" i="5"/>
  <c r="BB55" i="5"/>
  <c r="BI56" i="5"/>
  <c r="AC57" i="5"/>
  <c r="AS57" i="5"/>
  <c r="BI57" i="5"/>
  <c r="AT59" i="5"/>
  <c r="BD61" i="5"/>
  <c r="AF62" i="5"/>
  <c r="AY62" i="5"/>
  <c r="A49" i="5"/>
  <c r="A71" i="5" s="1"/>
  <c r="AM50" i="5"/>
  <c r="AZ50" i="5"/>
  <c r="AA51" i="5"/>
  <c r="AM51" i="5"/>
  <c r="BA51" i="5"/>
  <c r="AA52" i="5"/>
  <c r="BA52" i="5"/>
  <c r="AC53" i="5"/>
  <c r="AP53" i="5"/>
  <c r="BC53" i="5"/>
  <c r="AC54" i="5"/>
  <c r="AQ54" i="5"/>
  <c r="BC54" i="5"/>
  <c r="AD55" i="5"/>
  <c r="AQ55" i="5"/>
  <c r="BC55" i="5"/>
  <c r="AF56" i="5"/>
  <c r="AV56" i="5"/>
  <c r="AE57" i="5"/>
  <c r="AU57" i="5"/>
  <c r="A58" i="5"/>
  <c r="A80" i="5" s="1"/>
  <c r="BG58" i="5"/>
  <c r="AY58" i="5"/>
  <c r="BF58" i="5"/>
  <c r="AX58" i="5"/>
  <c r="BD58" i="5"/>
  <c r="AV58" i="5"/>
  <c r="BJ58" i="5"/>
  <c r="BB58" i="5"/>
  <c r="AT58" i="5"/>
  <c r="AU58" i="5"/>
  <c r="A59" i="5"/>
  <c r="A81" i="5" s="1"/>
  <c r="BI59" i="5"/>
  <c r="BA59" i="5"/>
  <c r="BH59" i="5"/>
  <c r="AZ59" i="5"/>
  <c r="BF59" i="5"/>
  <c r="AX59" i="5"/>
  <c r="BD59" i="5"/>
  <c r="AV59" i="5"/>
  <c r="AU59" i="5"/>
  <c r="BI60" i="5"/>
  <c r="BA60" i="5"/>
  <c r="A60" i="5"/>
  <c r="A82" i="5" s="1"/>
  <c r="BF60" i="5"/>
  <c r="AW60" i="5"/>
  <c r="BE60" i="5"/>
  <c r="AV60" i="5"/>
  <c r="BC60" i="5"/>
  <c r="AT60" i="5"/>
  <c r="BJ60" i="5"/>
  <c r="AZ60" i="5"/>
  <c r="AX60" i="5"/>
  <c r="U61" i="5"/>
  <c r="AN61" i="5"/>
  <c r="BF61" i="5"/>
  <c r="AT63" i="5"/>
  <c r="AB50" i="5"/>
  <c r="AO50" i="5"/>
  <c r="BA50" i="5"/>
  <c r="AC51" i="5"/>
  <c r="AO51" i="5"/>
  <c r="BB51" i="5"/>
  <c r="AC52" i="5"/>
  <c r="AO52" i="5"/>
  <c r="BC52" i="5"/>
  <c r="AE53" i="5"/>
  <c r="AQ53" i="5"/>
  <c r="BE53" i="5"/>
  <c r="AE54" i="5"/>
  <c r="AR54" i="5"/>
  <c r="BE54" i="5"/>
  <c r="S55" i="5"/>
  <c r="AE55" i="5"/>
  <c r="AS55" i="5"/>
  <c r="BE55" i="5"/>
  <c r="S56" i="5"/>
  <c r="AG56" i="5"/>
  <c r="AH57" i="5"/>
  <c r="AX57" i="5"/>
  <c r="AW58" i="5"/>
  <c r="AW59" i="5"/>
  <c r="AY60" i="5"/>
  <c r="Y61" i="5"/>
  <c r="AQ61" i="5"/>
  <c r="BI61" i="5"/>
  <c r="Z62" i="5"/>
  <c r="AI62" i="5"/>
  <c r="AR62" i="5"/>
  <c r="BA62" i="5"/>
  <c r="BJ62" i="5"/>
  <c r="BC50" i="5"/>
  <c r="BC51" i="5"/>
  <c r="BD52" i="5"/>
  <c r="BF53" i="5"/>
  <c r="BG54" i="5"/>
  <c r="AT55" i="5"/>
  <c r="BG55" i="5"/>
  <c r="AY56" i="5"/>
  <c r="S57" i="5"/>
  <c r="AY57" i="5"/>
  <c r="AZ58" i="5"/>
  <c r="AY59" i="5"/>
  <c r="BB60" i="5"/>
  <c r="BJ61" i="5"/>
  <c r="AX64" i="5"/>
  <c r="BE50" i="5"/>
  <c r="BE51" i="5"/>
  <c r="BE52" i="5"/>
  <c r="AU53" i="5"/>
  <c r="BG53" i="5"/>
  <c r="AU54" i="5"/>
  <c r="AU55" i="5"/>
  <c r="U57" i="5"/>
  <c r="AK57" i="5"/>
  <c r="BA57" i="5"/>
  <c r="BA58" i="5"/>
  <c r="BB59" i="5"/>
  <c r="BD60" i="5"/>
  <c r="AT61" i="5"/>
  <c r="AN52" i="5"/>
  <c r="AI57" i="5"/>
  <c r="T50" i="5"/>
  <c r="AG50" i="5"/>
  <c r="AS50" i="5"/>
  <c r="BG50" i="5"/>
  <c r="U51" i="5"/>
  <c r="AG51" i="5"/>
  <c r="AT51" i="5"/>
  <c r="BG51" i="5"/>
  <c r="U52" i="5"/>
  <c r="AG52" i="5"/>
  <c r="AU52" i="5"/>
  <c r="BG52" i="5"/>
  <c r="W53" i="5"/>
  <c r="AI53" i="5"/>
  <c r="AW53" i="5"/>
  <c r="BI53" i="5"/>
  <c r="W54" i="5"/>
  <c r="AJ54" i="5"/>
  <c r="AW54" i="5"/>
  <c r="BI54" i="5"/>
  <c r="AK55" i="5"/>
  <c r="AW55" i="5"/>
  <c r="BJ55" i="5"/>
  <c r="X56" i="5"/>
  <c r="AN56" i="5"/>
  <c r="BD56" i="5"/>
  <c r="W57" i="5"/>
  <c r="AM57" i="5"/>
  <c r="BC57" i="5"/>
  <c r="BC58" i="5"/>
  <c r="BC59" i="5"/>
  <c r="BG60" i="5"/>
  <c r="AW61" i="5"/>
  <c r="T62" i="5"/>
  <c r="AC62" i="5"/>
  <c r="AL62" i="5"/>
  <c r="AU62" i="5"/>
  <c r="BD62" i="5"/>
  <c r="U50" i="5"/>
  <c r="AI50" i="5"/>
  <c r="AU50" i="5"/>
  <c r="BH50" i="5"/>
  <c r="V51" i="5"/>
  <c r="AU51" i="5"/>
  <c r="BI51" i="5"/>
  <c r="W52" i="5"/>
  <c r="AI52" i="5"/>
  <c r="AV52" i="5"/>
  <c r="BI52" i="5"/>
  <c r="A54" i="5"/>
  <c r="A76" i="5" s="1"/>
  <c r="BF54" i="5"/>
  <c r="AX54" i="5"/>
  <c r="BD54" i="5"/>
  <c r="AV54" i="5"/>
  <c r="BJ54" i="5"/>
  <c r="BB54" i="5"/>
  <c r="AT54" i="5"/>
  <c r="AY54" i="5"/>
  <c r="A55" i="5"/>
  <c r="A77" i="5" s="1"/>
  <c r="BH55" i="5"/>
  <c r="AZ55" i="5"/>
  <c r="BF55" i="5"/>
  <c r="AX55" i="5"/>
  <c r="BD55" i="5"/>
  <c r="AV55" i="5"/>
  <c r="AY55" i="5"/>
  <c r="A56" i="5"/>
  <c r="A78" i="5" s="1"/>
  <c r="BC56" i="5"/>
  <c r="AU56" i="5"/>
  <c r="BJ56" i="5"/>
  <c r="BB56" i="5"/>
  <c r="AT56" i="5"/>
  <c r="BH56" i="5"/>
  <c r="AZ56" i="5"/>
  <c r="BF56" i="5"/>
  <c r="AX56" i="5"/>
  <c r="BE56" i="5"/>
  <c r="Z57" i="5"/>
  <c r="AP57" i="5"/>
  <c r="BF57" i="5"/>
  <c r="BE58" i="5"/>
  <c r="BE59" i="5"/>
  <c r="BH60" i="5"/>
  <c r="V64" i="5"/>
  <c r="AF64" i="5"/>
  <c r="BB64" i="5"/>
  <c r="W50" i="5"/>
  <c r="AJ50" i="5"/>
  <c r="AW50" i="5"/>
  <c r="W51" i="5"/>
  <c r="AK51" i="5"/>
  <c r="AW51" i="5"/>
  <c r="BJ51" i="5"/>
  <c r="X52" i="5"/>
  <c r="AK52" i="5"/>
  <c r="AW52" i="5"/>
  <c r="BD53" i="5"/>
  <c r="AV53" i="5"/>
  <c r="A53" i="5"/>
  <c r="A75" i="5" s="1"/>
  <c r="BJ53" i="5"/>
  <c r="BB53" i="5"/>
  <c r="AT53" i="5"/>
  <c r="BH53" i="5"/>
  <c r="AZ53" i="5"/>
  <c r="AY53" i="5"/>
  <c r="AA54" i="5"/>
  <c r="AM54" i="5"/>
  <c r="AZ54" i="5"/>
  <c r="AA55" i="5"/>
  <c r="AM55" i="5"/>
  <c r="BA55" i="5"/>
  <c r="AA56" i="5"/>
  <c r="AQ56" i="5"/>
  <c r="BG56" i="5"/>
  <c r="AA57" i="5"/>
  <c r="AQ57" i="5"/>
  <c r="BG57" i="5"/>
  <c r="BH58" i="5"/>
  <c r="BG59" i="5"/>
  <c r="BC61" i="5"/>
  <c r="AU61" i="5"/>
  <c r="A61" i="5"/>
  <c r="A83" i="5" s="1"/>
  <c r="BH61" i="5"/>
  <c r="AY61" i="5"/>
  <c r="BG61" i="5"/>
  <c r="AX61" i="5"/>
  <c r="BE61" i="5"/>
  <c r="AV61" i="5"/>
  <c r="BB61" i="5"/>
  <c r="BA61" i="5"/>
  <c r="V62" i="5"/>
  <c r="AE62" i="5"/>
  <c r="AN62" i="5"/>
  <c r="AX62" i="5"/>
  <c r="BG62" i="5"/>
  <c r="S54" i="5"/>
  <c r="AA62" i="5"/>
  <c r="AJ62" i="5"/>
  <c r="AS62" i="5"/>
  <c r="BB62" i="5"/>
  <c r="A63" i="5"/>
  <c r="A85" i="5" s="1"/>
  <c r="BG63" i="5"/>
  <c r="AY63" i="5"/>
  <c r="BC63" i="5"/>
  <c r="AH64" i="5"/>
  <c r="AR64" i="5"/>
  <c r="BC64" i="5"/>
  <c r="S62" i="5"/>
  <c r="AB62" i="5"/>
  <c r="AT62" i="5"/>
  <c r="BC62" i="5"/>
  <c r="BD63" i="5"/>
  <c r="X64" i="5"/>
  <c r="AI64" i="5"/>
  <c r="AT64" i="5"/>
  <c r="AK62" i="5"/>
  <c r="Y63" i="5"/>
  <c r="AJ63" i="5"/>
  <c r="Z64" i="5"/>
  <c r="AJ64" i="5"/>
  <c r="AU64" i="5"/>
  <c r="BF64" i="5"/>
  <c r="U62" i="5"/>
  <c r="AD62" i="5"/>
  <c r="AM62" i="5"/>
  <c r="AV62" i="5"/>
  <c r="BF62" i="5"/>
  <c r="BF63" i="5"/>
  <c r="AA64" i="5"/>
  <c r="AB63" i="5"/>
  <c r="BH63" i="5"/>
  <c r="AB64" i="5"/>
  <c r="AM64" i="5"/>
  <c r="BH64" i="5"/>
  <c r="W64" i="5"/>
  <c r="W62" i="5"/>
  <c r="AP62" i="5"/>
  <c r="BH62" i="5"/>
  <c r="S64" i="5"/>
  <c r="AD64" i="5"/>
  <c r="AN64" i="5"/>
  <c r="AY64" i="5"/>
  <c r="BJ64" i="5"/>
  <c r="X62" i="5"/>
  <c r="AH62" i="5"/>
  <c r="AQ62" i="5"/>
  <c r="AZ62" i="5"/>
  <c r="BI62" i="5"/>
  <c r="AZ63" i="5"/>
  <c r="T64" i="5"/>
  <c r="AE64" i="5"/>
  <c r="AP64" i="5"/>
  <c r="AZ64" i="5"/>
  <c r="BD64" i="5"/>
  <c r="AL64" i="5"/>
  <c r="AV64" i="5"/>
  <c r="BG64" i="5"/>
  <c r="AQ64" i="5"/>
  <c r="AW64" i="5"/>
  <c r="BE64" i="5"/>
  <c r="BE62" i="5"/>
  <c r="BA64" i="5"/>
  <c r="BI64" i="5"/>
  <c r="T25" i="3"/>
  <c r="U27" i="3"/>
  <c r="F24" i="3"/>
  <c r="BC24" i="3"/>
  <c r="H12" i="3"/>
  <c r="X12" i="3"/>
  <c r="AF12" i="3"/>
  <c r="AN12" i="3"/>
  <c r="AV12" i="3"/>
  <c r="BD12" i="3"/>
  <c r="AF26" i="3"/>
  <c r="AC25" i="3"/>
  <c r="I28" i="3"/>
  <c r="AL24" i="3"/>
  <c r="P12" i="3"/>
  <c r="AQ24" i="3"/>
  <c r="S26" i="3"/>
  <c r="BF24" i="3"/>
  <c r="N24" i="3"/>
  <c r="AD24" i="3"/>
  <c r="AT24" i="3"/>
  <c r="AL25" i="3"/>
  <c r="I27" i="3"/>
  <c r="AH27" i="3"/>
  <c r="AI28" i="3"/>
  <c r="G26" i="3"/>
  <c r="K25" i="3"/>
  <c r="BH28" i="3"/>
  <c r="V24" i="3"/>
  <c r="AS26" i="3"/>
  <c r="U28" i="3"/>
  <c r="AI24" i="3"/>
  <c r="W24" i="3"/>
  <c r="AM24" i="3"/>
  <c r="BE24" i="3"/>
  <c r="AD25" i="3"/>
  <c r="AM25" i="3"/>
  <c r="AV25" i="3"/>
  <c r="H26" i="3"/>
  <c r="U26" i="3"/>
  <c r="AG26" i="3"/>
  <c r="J27" i="3"/>
  <c r="W27" i="3"/>
  <c r="AI27" i="3"/>
  <c r="AJ28" i="3"/>
  <c r="AW28" i="3"/>
  <c r="M21" i="3"/>
  <c r="AW25" i="3"/>
  <c r="BI25" i="3"/>
  <c r="AV26" i="3"/>
  <c r="BI26" i="3"/>
  <c r="K21" i="3"/>
  <c r="AX27" i="3"/>
  <c r="BD28" i="3"/>
  <c r="AV28" i="3"/>
  <c r="A28" i="3"/>
  <c r="A37" i="3" s="1"/>
  <c r="BJ28" i="3"/>
  <c r="BB28" i="3"/>
  <c r="AT28" i="3"/>
  <c r="BF28" i="3"/>
  <c r="AX28" i="3"/>
  <c r="AY28" i="3"/>
  <c r="AY25" i="3"/>
  <c r="BJ25" i="3"/>
  <c r="X26" i="3"/>
  <c r="AK26" i="3"/>
  <c r="AW26" i="3"/>
  <c r="BJ27" i="3"/>
  <c r="BB27" i="3"/>
  <c r="AT27" i="3"/>
  <c r="BH27" i="3"/>
  <c r="AZ27" i="3"/>
  <c r="BD27" i="3"/>
  <c r="AV27" i="3"/>
  <c r="AY27" i="3"/>
  <c r="AZ28" i="3"/>
  <c r="AC27" i="3"/>
  <c r="BA25" i="3"/>
  <c r="BH26" i="3"/>
  <c r="AZ26" i="3"/>
  <c r="BF26" i="3"/>
  <c r="AX26" i="3"/>
  <c r="BJ26" i="3"/>
  <c r="BB26" i="3"/>
  <c r="AT26" i="3"/>
  <c r="AY26" i="3"/>
  <c r="BA27" i="3"/>
  <c r="BA28" i="3"/>
  <c r="AU21" i="3"/>
  <c r="O24" i="3"/>
  <c r="W28" i="3"/>
  <c r="K24" i="3"/>
  <c r="AA24" i="3"/>
  <c r="AZ24" i="3"/>
  <c r="G21" i="3"/>
  <c r="AI21" i="3"/>
  <c r="AN26" i="3"/>
  <c r="BA26" i="3"/>
  <c r="C27" i="3"/>
  <c r="AP27" i="3"/>
  <c r="BC27" i="3"/>
  <c r="D28" i="3"/>
  <c r="Q28" i="3"/>
  <c r="A24" i="3"/>
  <c r="A33" i="3" s="1"/>
  <c r="AE24" i="3"/>
  <c r="L25" i="3"/>
  <c r="W26" i="3"/>
  <c r="AA28" i="3"/>
  <c r="C21" i="3"/>
  <c r="AC21" i="3"/>
  <c r="BC26" i="3"/>
  <c r="BE27" i="3"/>
  <c r="AX37" i="3"/>
  <c r="BE28" i="3"/>
  <c r="C24" i="3"/>
  <c r="A26" i="3"/>
  <c r="A35" i="3" s="1"/>
  <c r="AC28" i="3"/>
  <c r="E24" i="3"/>
  <c r="U24" i="3"/>
  <c r="U21" i="3"/>
  <c r="AK24" i="3"/>
  <c r="BF25" i="3"/>
  <c r="AX25" i="3"/>
  <c r="BH25" i="3"/>
  <c r="AZ25" i="3"/>
  <c r="AK21" i="3"/>
  <c r="AT25" i="3"/>
  <c r="BD25" i="3"/>
  <c r="Q26" i="3"/>
  <c r="BD26" i="3"/>
  <c r="G27" i="3"/>
  <c r="S27" i="3"/>
  <c r="BF27" i="3"/>
  <c r="T28" i="3"/>
  <c r="AG28" i="3"/>
  <c r="W21" i="3"/>
  <c r="S24" i="3"/>
  <c r="A25" i="3"/>
  <c r="A34" i="3" s="1"/>
  <c r="E26" i="3"/>
  <c r="AA26" i="3"/>
  <c r="G28" i="3"/>
  <c r="N1178" i="11" l="1"/>
  <c r="M1179" i="11"/>
  <c r="O1178" i="11"/>
  <c r="O1215" i="11"/>
  <c r="N1215" i="11"/>
  <c r="M1216" i="11"/>
  <c r="M1199" i="11"/>
  <c r="L1182" i="11"/>
  <c r="M1012" i="11"/>
  <c r="M994" i="11"/>
  <c r="N18" i="11"/>
  <c r="M19" i="11"/>
  <c r="L19" i="11"/>
  <c r="O18" i="11"/>
  <c r="AF25" i="12"/>
  <c r="AF24" i="12"/>
  <c r="BK108" i="5"/>
  <c r="AX96" i="5"/>
  <c r="BK101" i="5"/>
  <c r="BK95" i="5"/>
  <c r="BN95" i="5"/>
  <c r="BK109" i="5"/>
  <c r="BK106" i="5"/>
  <c r="BK103" i="5"/>
  <c r="BG94" i="5"/>
  <c r="BI94" i="5"/>
  <c r="AX95" i="5"/>
  <c r="BE95" i="5"/>
  <c r="BK97" i="5"/>
  <c r="BO94" i="5"/>
  <c r="BE94" i="5"/>
  <c r="BK102" i="5"/>
  <c r="BK104" i="5"/>
  <c r="BA95" i="5"/>
  <c r="AX97" i="5"/>
  <c r="BK94" i="5"/>
  <c r="BA96" i="5"/>
  <c r="BK107" i="5"/>
  <c r="BF94" i="5"/>
  <c r="BH94" i="5"/>
  <c r="BD94" i="5"/>
  <c r="AX99" i="5"/>
  <c r="BK98" i="5"/>
  <c r="BL94" i="5"/>
  <c r="BN94" i="5"/>
  <c r="BJ94" i="5"/>
  <c r="BK105" i="5"/>
  <c r="BK99" i="5"/>
  <c r="BK96" i="5"/>
  <c r="AX98" i="5"/>
  <c r="BH95" i="5"/>
  <c r="BK100" i="5"/>
  <c r="BA94" i="5"/>
  <c r="T33" i="13"/>
  <c r="R33" i="13"/>
  <c r="S33" i="13" s="1"/>
  <c r="AD47" i="12"/>
  <c r="AG22" i="12"/>
  <c r="AF33" i="12"/>
  <c r="AF32" i="12"/>
  <c r="AF34" i="12"/>
  <c r="AF83" i="12"/>
  <c r="AF38" i="12"/>
  <c r="AF30" i="12"/>
  <c r="AF31" i="12"/>
  <c r="AF26" i="12"/>
  <c r="AF23" i="12"/>
  <c r="AF62" i="12"/>
  <c r="AF27" i="12"/>
  <c r="AF29" i="12"/>
  <c r="AF36" i="12"/>
  <c r="AF37" i="12"/>
  <c r="AF35" i="12"/>
  <c r="AF28" i="12"/>
  <c r="AF96" i="12"/>
  <c r="AF42" i="12"/>
  <c r="AF84" i="12" s="1"/>
  <c r="AD58" i="12"/>
  <c r="AC59" i="12"/>
  <c r="AD51" i="12"/>
  <c r="AD45" i="12"/>
  <c r="AD56" i="12"/>
  <c r="AD44" i="12"/>
  <c r="AD50" i="12"/>
  <c r="AD48" i="12"/>
  <c r="AD55" i="12"/>
  <c r="AD53" i="12"/>
  <c r="AD49" i="12"/>
  <c r="AE46" i="12"/>
  <c r="AD57" i="12"/>
  <c r="AD43" i="12"/>
  <c r="AD54" i="12"/>
  <c r="AE39" i="12"/>
  <c r="AE56" i="12" s="1"/>
  <c r="AD52" i="12"/>
  <c r="O17" i="11"/>
  <c r="BF106" i="5"/>
  <c r="Z52" i="3"/>
  <c r="Z55" i="3"/>
  <c r="Z53" i="3"/>
  <c r="Z51" i="3"/>
  <c r="Z54" i="3"/>
  <c r="AU30" i="3"/>
  <c r="AN52" i="3"/>
  <c r="AN55" i="3"/>
  <c r="AN53" i="3"/>
  <c r="AN51" i="3"/>
  <c r="AN54" i="3"/>
  <c r="V51" i="3"/>
  <c r="V54" i="3"/>
  <c r="V52" i="3"/>
  <c r="V55" i="3"/>
  <c r="V53" i="3"/>
  <c r="U53" i="3"/>
  <c r="U51" i="3"/>
  <c r="U54" i="3"/>
  <c r="U52" i="3"/>
  <c r="U55" i="3"/>
  <c r="AI53" i="3"/>
  <c r="AI54" i="3"/>
  <c r="AI55" i="3"/>
  <c r="AI51" i="3"/>
  <c r="AI52" i="3"/>
  <c r="AY53" i="3"/>
  <c r="AY51" i="3"/>
  <c r="AY54" i="3"/>
  <c r="AY52" i="3"/>
  <c r="AY55" i="3"/>
  <c r="BK52" i="3"/>
  <c r="BK55" i="3"/>
  <c r="BK53" i="3"/>
  <c r="BK51" i="3"/>
  <c r="BK54" i="3"/>
  <c r="W55" i="3"/>
  <c r="W51" i="3"/>
  <c r="W52" i="3"/>
  <c r="W53" i="3"/>
  <c r="W54" i="3"/>
  <c r="BF51" i="3"/>
  <c r="BF54" i="3"/>
  <c r="BF52" i="3"/>
  <c r="BF55" i="3"/>
  <c r="BF53" i="3"/>
  <c r="AF52" i="3"/>
  <c r="AF55" i="3"/>
  <c r="AF53" i="3"/>
  <c r="AF51" i="3"/>
  <c r="AF54" i="3"/>
  <c r="BJ52" i="3"/>
  <c r="BJ55" i="3"/>
  <c r="BJ53" i="3"/>
  <c r="BJ51" i="3"/>
  <c r="BJ54" i="3"/>
  <c r="BI55" i="3"/>
  <c r="BI51" i="3"/>
  <c r="BI52" i="3"/>
  <c r="BI53" i="3"/>
  <c r="BI54" i="3"/>
  <c r="AA52" i="3"/>
  <c r="AA55" i="3"/>
  <c r="AA53" i="3"/>
  <c r="AA51" i="3"/>
  <c r="AA54" i="3"/>
  <c r="AU51" i="3"/>
  <c r="AU52" i="3"/>
  <c r="AU53" i="3"/>
  <c r="AU54" i="3"/>
  <c r="AU55" i="3"/>
  <c r="AX53" i="3"/>
  <c r="AX51" i="3"/>
  <c r="AX54" i="3"/>
  <c r="AX52" i="3"/>
  <c r="AX55" i="3"/>
  <c r="X53" i="3"/>
  <c r="X54" i="3"/>
  <c r="X55" i="3"/>
  <c r="X51" i="3"/>
  <c r="X52" i="3"/>
  <c r="BB54" i="3"/>
  <c r="BB55" i="3"/>
  <c r="BB51" i="3"/>
  <c r="BB52" i="3"/>
  <c r="BB53" i="3"/>
  <c r="BA51" i="3"/>
  <c r="BA52" i="3"/>
  <c r="BA53" i="3"/>
  <c r="BA54" i="3"/>
  <c r="BA55" i="3"/>
  <c r="BH53" i="3"/>
  <c r="BH54" i="3"/>
  <c r="BH55" i="3"/>
  <c r="BH51" i="3"/>
  <c r="BH52" i="3"/>
  <c r="AQ52" i="3"/>
  <c r="AQ53" i="3"/>
  <c r="AQ54" i="3"/>
  <c r="AQ55" i="3"/>
  <c r="AQ51" i="3"/>
  <c r="AE54" i="3"/>
  <c r="AE55" i="3"/>
  <c r="AE51" i="3"/>
  <c r="AE52" i="3"/>
  <c r="AE53" i="3"/>
  <c r="AP51" i="3"/>
  <c r="AP52" i="3"/>
  <c r="AP53" i="3"/>
  <c r="AP54" i="3"/>
  <c r="AP55" i="3"/>
  <c r="BL53" i="3"/>
  <c r="BL51" i="3"/>
  <c r="BL54" i="3"/>
  <c r="BL52" i="3"/>
  <c r="BL55" i="3"/>
  <c r="AT52" i="3"/>
  <c r="AT55" i="3"/>
  <c r="AT53" i="3"/>
  <c r="AT51" i="3"/>
  <c r="AT54" i="3"/>
  <c r="AS51" i="3"/>
  <c r="AS54" i="3"/>
  <c r="AS52" i="3"/>
  <c r="AS55" i="3"/>
  <c r="AS53" i="3"/>
  <c r="AJ51" i="3"/>
  <c r="AJ52" i="3"/>
  <c r="AJ53" i="3"/>
  <c r="AJ54" i="3"/>
  <c r="AJ55" i="3"/>
  <c r="AR51" i="3"/>
  <c r="AR54" i="3"/>
  <c r="AR52" i="3"/>
  <c r="AR55" i="3"/>
  <c r="AR53" i="3"/>
  <c r="AH53" i="3"/>
  <c r="AH51" i="3"/>
  <c r="AH54" i="3"/>
  <c r="AH52" i="3"/>
  <c r="AH55" i="3"/>
  <c r="BD53" i="3"/>
  <c r="BD51" i="3"/>
  <c r="BD54" i="3"/>
  <c r="BD52" i="3"/>
  <c r="BD55" i="3"/>
  <c r="AL51" i="3"/>
  <c r="AL54" i="3"/>
  <c r="AL52" i="3"/>
  <c r="AL55" i="3"/>
  <c r="AL53" i="3"/>
  <c r="AK53" i="3"/>
  <c r="AK54" i="3"/>
  <c r="AK55" i="3"/>
  <c r="AK51" i="3"/>
  <c r="AK52" i="3"/>
  <c r="T53" i="3"/>
  <c r="T51" i="3"/>
  <c r="T54" i="3"/>
  <c r="T52" i="3"/>
  <c r="T55" i="3"/>
  <c r="AB53" i="3"/>
  <c r="AB51" i="3"/>
  <c r="AB54" i="3"/>
  <c r="AB52" i="3"/>
  <c r="AB55" i="3"/>
  <c r="BC51" i="3"/>
  <c r="BC52" i="3"/>
  <c r="BC53" i="3"/>
  <c r="BC54" i="3"/>
  <c r="BC55" i="3"/>
  <c r="AV55" i="3"/>
  <c r="AV51" i="3"/>
  <c r="AV52" i="3"/>
  <c r="AV53" i="3"/>
  <c r="AV54" i="3"/>
  <c r="AD52" i="3"/>
  <c r="AD53" i="3"/>
  <c r="AD54" i="3"/>
  <c r="AD55" i="3"/>
  <c r="AD51" i="3"/>
  <c r="AZ51" i="3"/>
  <c r="AZ54" i="3"/>
  <c r="AZ52" i="3"/>
  <c r="AZ55" i="3"/>
  <c r="AZ53" i="3"/>
  <c r="AC54" i="3"/>
  <c r="AC55" i="3"/>
  <c r="AC51" i="3"/>
  <c r="AC52" i="3"/>
  <c r="AC53" i="3"/>
  <c r="BG55" i="3"/>
  <c r="BG51" i="3"/>
  <c r="BG52" i="3"/>
  <c r="BG53" i="3"/>
  <c r="BG54" i="3"/>
  <c r="BE53" i="3"/>
  <c r="BE51" i="3"/>
  <c r="BE54" i="3"/>
  <c r="BE52" i="3"/>
  <c r="BE55" i="3"/>
  <c r="AM51" i="3"/>
  <c r="AM54" i="3"/>
  <c r="AM52" i="3"/>
  <c r="AM55" i="3"/>
  <c r="AM53" i="3"/>
  <c r="BE102" i="5"/>
  <c r="AZ104" i="5"/>
  <c r="BL106" i="5"/>
  <c r="BO104" i="5"/>
  <c r="BG126" i="5"/>
  <c r="BG129" i="5"/>
  <c r="BG131" i="5"/>
  <c r="BG124" i="5"/>
  <c r="BG127" i="5"/>
  <c r="BG125" i="5"/>
  <c r="BG128" i="5"/>
  <c r="BG130" i="5"/>
  <c r="BA124" i="5"/>
  <c r="BA127" i="5"/>
  <c r="BA125" i="5"/>
  <c r="BA128" i="5"/>
  <c r="BA130" i="5"/>
  <c r="BA126" i="5"/>
  <c r="BA129" i="5"/>
  <c r="BA131" i="5"/>
  <c r="BH125" i="5"/>
  <c r="BH128" i="5"/>
  <c r="BH126" i="5"/>
  <c r="BH129" i="5"/>
  <c r="BH130" i="5"/>
  <c r="BH124" i="5"/>
  <c r="BH127" i="5"/>
  <c r="BH131" i="5"/>
  <c r="BZ63" i="5"/>
  <c r="AY116" i="5"/>
  <c r="AY122" i="5"/>
  <c r="AY118" i="5"/>
  <c r="AY121" i="5"/>
  <c r="AY123" i="5"/>
  <c r="AY119" i="5"/>
  <c r="AY117" i="5"/>
  <c r="AY120" i="5"/>
  <c r="BF124" i="5"/>
  <c r="BF127" i="5"/>
  <c r="BF125" i="5"/>
  <c r="BF128" i="5"/>
  <c r="BF130" i="5"/>
  <c r="BF126" i="5"/>
  <c r="BF129" i="5"/>
  <c r="BF131" i="5"/>
  <c r="AW124" i="5"/>
  <c r="AW126" i="5"/>
  <c r="AW128" i="5"/>
  <c r="AW131" i="5"/>
  <c r="AW125" i="5"/>
  <c r="AW127" i="5"/>
  <c r="AW129" i="5"/>
  <c r="AW130" i="5"/>
  <c r="BE116" i="5"/>
  <c r="BE117" i="5"/>
  <c r="BE120" i="5"/>
  <c r="BE122" i="5"/>
  <c r="BE118" i="5"/>
  <c r="BE121" i="5"/>
  <c r="BE123" i="5"/>
  <c r="BE119" i="5"/>
  <c r="BA116" i="5"/>
  <c r="BA119" i="5"/>
  <c r="BA117" i="5"/>
  <c r="BA120" i="5"/>
  <c r="BA122" i="5"/>
  <c r="BA118" i="5"/>
  <c r="BA121" i="5"/>
  <c r="BA123" i="5"/>
  <c r="BH117" i="5"/>
  <c r="BH120" i="5"/>
  <c r="BH122" i="5"/>
  <c r="BH118" i="5"/>
  <c r="BH121" i="5"/>
  <c r="BH123" i="5"/>
  <c r="BH116" i="5"/>
  <c r="BH119" i="5"/>
  <c r="CB122" i="5"/>
  <c r="CB117" i="5"/>
  <c r="CB121" i="5"/>
  <c r="CB120" i="5"/>
  <c r="CB118" i="5"/>
  <c r="CB116" i="5"/>
  <c r="CB119" i="5"/>
  <c r="CB123" i="5"/>
  <c r="BY63" i="5"/>
  <c r="BS63" i="5"/>
  <c r="BA108" i="5"/>
  <c r="BU108" i="5"/>
  <c r="BN108" i="5"/>
  <c r="BO108" i="5"/>
  <c r="BH108" i="5"/>
  <c r="BE108" i="5"/>
  <c r="BZ60" i="5"/>
  <c r="BW105" i="5"/>
  <c r="BC105" i="5"/>
  <c r="BN102" i="5"/>
  <c r="BU102" i="5"/>
  <c r="BR102" i="5"/>
  <c r="BW54" i="5"/>
  <c r="BD99" i="5"/>
  <c r="BE99" i="5"/>
  <c r="BF99" i="5"/>
  <c r="BH99" i="5"/>
  <c r="BL99" i="5"/>
  <c r="BJ99" i="5"/>
  <c r="BC99" i="5"/>
  <c r="BS99" i="5"/>
  <c r="BX51" i="5"/>
  <c r="BR51" i="5"/>
  <c r="BR96" i="5"/>
  <c r="BD96" i="5"/>
  <c r="BM96" i="5"/>
  <c r="BZ62" i="5"/>
  <c r="BT62" i="5"/>
  <c r="BS107" i="5"/>
  <c r="BJ107" i="5"/>
  <c r="BU107" i="5"/>
  <c r="BW107" i="5"/>
  <c r="CB59" i="5"/>
  <c r="BV59" i="5"/>
  <c r="BC104" i="5"/>
  <c r="BM104" i="5"/>
  <c r="AX130" i="5"/>
  <c r="AX125" i="5"/>
  <c r="AX127" i="5"/>
  <c r="AX129" i="5"/>
  <c r="AX131" i="5"/>
  <c r="AX124" i="5"/>
  <c r="AX126" i="5"/>
  <c r="AX128" i="5"/>
  <c r="BF118" i="5"/>
  <c r="BF121" i="5"/>
  <c r="BF116" i="5"/>
  <c r="BF119" i="5"/>
  <c r="BF122" i="5"/>
  <c r="BF117" i="5"/>
  <c r="BF120" i="5"/>
  <c r="BF123" i="5"/>
  <c r="AW122" i="5"/>
  <c r="AW117" i="5"/>
  <c r="AW119" i="5"/>
  <c r="AW121" i="5"/>
  <c r="AW123" i="5"/>
  <c r="AW116" i="5"/>
  <c r="AW118" i="5"/>
  <c r="AW120" i="5"/>
  <c r="BJ124" i="5"/>
  <c r="BJ126" i="5"/>
  <c r="BJ128" i="5"/>
  <c r="BJ130" i="5"/>
  <c r="BJ125" i="5"/>
  <c r="BJ127" i="5"/>
  <c r="BJ129" i="5"/>
  <c r="BJ131" i="5"/>
  <c r="AZ116" i="5"/>
  <c r="AZ119" i="5"/>
  <c r="AZ122" i="5"/>
  <c r="AZ117" i="5"/>
  <c r="AZ120" i="5"/>
  <c r="AZ123" i="5"/>
  <c r="AZ118" i="5"/>
  <c r="AZ121" i="5"/>
  <c r="BC124" i="5"/>
  <c r="BC126" i="5"/>
  <c r="BC128" i="5"/>
  <c r="BC131" i="5"/>
  <c r="BC125" i="5"/>
  <c r="BC127" i="5"/>
  <c r="BC129" i="5"/>
  <c r="BC130" i="5"/>
  <c r="BX63" i="5"/>
  <c r="BR63" i="5"/>
  <c r="BX108" i="5"/>
  <c r="BY108" i="5"/>
  <c r="BR108" i="5"/>
  <c r="BD108" i="5"/>
  <c r="BY60" i="5"/>
  <c r="BS60" i="5"/>
  <c r="BE105" i="5"/>
  <c r="BF105" i="5"/>
  <c r="BD105" i="5"/>
  <c r="BI105" i="5"/>
  <c r="CC102" i="5"/>
  <c r="BC102" i="5"/>
  <c r="BB102" i="5"/>
  <c r="BX102" i="5"/>
  <c r="CB54" i="5"/>
  <c r="BV54" i="5"/>
  <c r="BN99" i="5"/>
  <c r="BP99" i="5"/>
  <c r="BQ99" i="5"/>
  <c r="BT99" i="5"/>
  <c r="BV99" i="5"/>
  <c r="BW99" i="5"/>
  <c r="BR99" i="5"/>
  <c r="BI99" i="5"/>
  <c r="BY99" i="5"/>
  <c r="BW51" i="5"/>
  <c r="BF96" i="5"/>
  <c r="BU96" i="5"/>
  <c r="BN96" i="5"/>
  <c r="BS96" i="5"/>
  <c r="BY62" i="5"/>
  <c r="BS62" i="5"/>
  <c r="BC107" i="5"/>
  <c r="BT107" i="5"/>
  <c r="CC107" i="5"/>
  <c r="BF107" i="5"/>
  <c r="CA59" i="5"/>
  <c r="BU59" i="5"/>
  <c r="BS104" i="5"/>
  <c r="AX116" i="5"/>
  <c r="AX118" i="5"/>
  <c r="AX120" i="5"/>
  <c r="AX123" i="5"/>
  <c r="AX117" i="5"/>
  <c r="AX119" i="5"/>
  <c r="AX121" i="5"/>
  <c r="AX122" i="5"/>
  <c r="BJ117" i="5"/>
  <c r="BJ119" i="5"/>
  <c r="BJ121" i="5"/>
  <c r="BJ122" i="5"/>
  <c r="BJ116" i="5"/>
  <c r="BJ118" i="5"/>
  <c r="BJ120" i="5"/>
  <c r="BJ123" i="5"/>
  <c r="BB126" i="5"/>
  <c r="BB129" i="5"/>
  <c r="BB130" i="5"/>
  <c r="BB124" i="5"/>
  <c r="BB127" i="5"/>
  <c r="BB131" i="5"/>
  <c r="BB125" i="5"/>
  <c r="BB128" i="5"/>
  <c r="BC116" i="5"/>
  <c r="BC118" i="5"/>
  <c r="BC120" i="5"/>
  <c r="BC122" i="5"/>
  <c r="BC117" i="5"/>
  <c r="BC119" i="5"/>
  <c r="BC121" i="5"/>
  <c r="BC123" i="5"/>
  <c r="CC63" i="5"/>
  <c r="BW63" i="5"/>
  <c r="BS108" i="5"/>
  <c r="BI108" i="5"/>
  <c r="BA63" i="5"/>
  <c r="BJ108" i="5"/>
  <c r="BQ108" i="5"/>
  <c r="BX60" i="5"/>
  <c r="BR60" i="5"/>
  <c r="BS105" i="5"/>
  <c r="BQ105" i="5"/>
  <c r="BP105" i="5"/>
  <c r="BL105" i="5"/>
  <c r="BB105" i="5"/>
  <c r="BO105" i="5"/>
  <c r="BI102" i="5"/>
  <c r="BQ102" i="5"/>
  <c r="BJ102" i="5"/>
  <c r="BG102" i="5"/>
  <c r="CA54" i="5"/>
  <c r="BX99" i="5"/>
  <c r="CC99" i="5"/>
  <c r="BO99" i="5"/>
  <c r="CB51" i="5"/>
  <c r="BV51" i="5"/>
  <c r="BO96" i="5"/>
  <c r="CC96" i="5"/>
  <c r="BV96" i="5"/>
  <c r="BE96" i="5"/>
  <c r="BY96" i="5"/>
  <c r="CB128" i="5"/>
  <c r="CB130" i="5"/>
  <c r="CB129" i="5"/>
  <c r="CB126" i="5"/>
  <c r="CB124" i="5"/>
  <c r="CB127" i="5"/>
  <c r="CB125" i="5"/>
  <c r="CB131" i="5"/>
  <c r="BX62" i="5"/>
  <c r="BR62" i="5"/>
  <c r="BV107" i="5"/>
  <c r="CB107" i="5"/>
  <c r="BG107" i="5"/>
  <c r="BL107" i="5"/>
  <c r="BZ59" i="5"/>
  <c r="BT59" i="5"/>
  <c r="BH104" i="5"/>
  <c r="BN104" i="5"/>
  <c r="BL104" i="5"/>
  <c r="BB118" i="5"/>
  <c r="BB121" i="5"/>
  <c r="BB123" i="5"/>
  <c r="BB116" i="5"/>
  <c r="BB119" i="5"/>
  <c r="BB117" i="5"/>
  <c r="BB120" i="5"/>
  <c r="BB122" i="5"/>
  <c r="BI125" i="5"/>
  <c r="BI127" i="5"/>
  <c r="BI129" i="5"/>
  <c r="BI130" i="5"/>
  <c r="BI124" i="5"/>
  <c r="BI126" i="5"/>
  <c r="BI128" i="5"/>
  <c r="BI131" i="5"/>
  <c r="CB63" i="5"/>
  <c r="BV63" i="5"/>
  <c r="AF63" i="5"/>
  <c r="BB108" i="5"/>
  <c r="BP108" i="5"/>
  <c r="BW108" i="5"/>
  <c r="BW60" i="5"/>
  <c r="BJ105" i="5"/>
  <c r="CC105" i="5"/>
  <c r="BX105" i="5"/>
  <c r="BV105" i="5"/>
  <c r="BH105" i="5"/>
  <c r="BU105" i="5"/>
  <c r="BT102" i="5"/>
  <c r="BH102" i="5"/>
  <c r="BM102" i="5"/>
  <c r="BZ54" i="5"/>
  <c r="BT54" i="5"/>
  <c r="BU99" i="5"/>
  <c r="CA51" i="5"/>
  <c r="BU51" i="5"/>
  <c r="BW96" i="5"/>
  <c r="BH96" i="5"/>
  <c r="BL96" i="5"/>
  <c r="BW62" i="5"/>
  <c r="BH107" i="5"/>
  <c r="BD107" i="5"/>
  <c r="BO107" i="5"/>
  <c r="BE107" i="5"/>
  <c r="BR107" i="5"/>
  <c r="BY59" i="5"/>
  <c r="BS59" i="5"/>
  <c r="BR104" i="5"/>
  <c r="BI104" i="5"/>
  <c r="BX104" i="5"/>
  <c r="CA63" i="5"/>
  <c r="BU63" i="5"/>
  <c r="AX63" i="5"/>
  <c r="BL108" i="5"/>
  <c r="BC108" i="5"/>
  <c r="BV108" i="5"/>
  <c r="CC108" i="5"/>
  <c r="CB60" i="5"/>
  <c r="BV60" i="5"/>
  <c r="BR105" i="5"/>
  <c r="BY105" i="5"/>
  <c r="BM105" i="5"/>
  <c r="BM148" i="5" s="1"/>
  <c r="BN105" i="5"/>
  <c r="BO102" i="5"/>
  <c r="BW102" i="5"/>
  <c r="BP102" i="5"/>
  <c r="BF102" i="5"/>
  <c r="BS102" i="5"/>
  <c r="BY54" i="5"/>
  <c r="BS54" i="5"/>
  <c r="BG99" i="5"/>
  <c r="BZ51" i="5"/>
  <c r="BT51" i="5"/>
  <c r="BP96" i="5"/>
  <c r="BI96" i="5"/>
  <c r="BB96" i="5"/>
  <c r="BT96" i="5"/>
  <c r="CB62" i="5"/>
  <c r="BV62" i="5"/>
  <c r="BM107" i="5"/>
  <c r="BY107" i="5"/>
  <c r="BX107" i="5"/>
  <c r="BX59" i="5"/>
  <c r="BR59" i="5"/>
  <c r="BG104" i="5"/>
  <c r="BY104" i="5"/>
  <c r="BJ104" i="5"/>
  <c r="BD130" i="5"/>
  <c r="BD125" i="5"/>
  <c r="BD127" i="5"/>
  <c r="BD129" i="5"/>
  <c r="BD131" i="5"/>
  <c r="BD124" i="5"/>
  <c r="BD126" i="5"/>
  <c r="BD128" i="5"/>
  <c r="BG118" i="5"/>
  <c r="BG121" i="5"/>
  <c r="BG123" i="5"/>
  <c r="BG116" i="5"/>
  <c r="BG119" i="5"/>
  <c r="BG117" i="5"/>
  <c r="BG120" i="5"/>
  <c r="BG122" i="5"/>
  <c r="BE124" i="5"/>
  <c r="BE127" i="5"/>
  <c r="BE130" i="5"/>
  <c r="BE125" i="5"/>
  <c r="BE128" i="5"/>
  <c r="BE131" i="5"/>
  <c r="BE126" i="5"/>
  <c r="BE129" i="5"/>
  <c r="AY125" i="5"/>
  <c r="AY128" i="5"/>
  <c r="AY131" i="5"/>
  <c r="AY126" i="5"/>
  <c r="AY129" i="5"/>
  <c r="AY124" i="5"/>
  <c r="AY127" i="5"/>
  <c r="AY130" i="5"/>
  <c r="BD116" i="5"/>
  <c r="BD118" i="5"/>
  <c r="BD120" i="5"/>
  <c r="BD123" i="5"/>
  <c r="BD117" i="5"/>
  <c r="BD119" i="5"/>
  <c r="BD121" i="5"/>
  <c r="BD122" i="5"/>
  <c r="BI123" i="5"/>
  <c r="BI116" i="5"/>
  <c r="BI118" i="5"/>
  <c r="BI120" i="5"/>
  <c r="BI122" i="5"/>
  <c r="BI117" i="5"/>
  <c r="BI119" i="5"/>
  <c r="BI121" i="5"/>
  <c r="AZ125" i="5"/>
  <c r="AZ128" i="5"/>
  <c r="AZ130" i="5"/>
  <c r="AZ126" i="5"/>
  <c r="AZ129" i="5"/>
  <c r="AZ131" i="5"/>
  <c r="AZ124" i="5"/>
  <c r="AZ127" i="5"/>
  <c r="BT63" i="5"/>
  <c r="AP63" i="5"/>
  <c r="BT108" i="5"/>
  <c r="BM108" i="5"/>
  <c r="BF108" i="5"/>
  <c r="BG108" i="5"/>
  <c r="AZ108" i="5"/>
  <c r="CB108" i="5"/>
  <c r="CA60" i="5"/>
  <c r="BU60" i="5"/>
  <c r="BG105" i="5"/>
  <c r="BT105" i="5"/>
  <c r="BV102" i="5"/>
  <c r="BD102" i="5"/>
  <c r="BL102" i="5"/>
  <c r="BY102" i="5"/>
  <c r="BX54" i="5"/>
  <c r="BR54" i="5"/>
  <c r="BB99" i="5"/>
  <c r="BM99" i="5"/>
  <c r="BY51" i="5"/>
  <c r="BS51" i="5"/>
  <c r="BX96" i="5"/>
  <c r="BQ96" i="5"/>
  <c r="BJ96" i="5"/>
  <c r="BC96" i="5"/>
  <c r="BG96" i="5"/>
  <c r="CA62" i="5"/>
  <c r="BU62" i="5"/>
  <c r="BP107" i="5"/>
  <c r="BN107" i="5"/>
  <c r="BI107" i="5"/>
  <c r="BB107" i="5"/>
  <c r="BQ107" i="5"/>
  <c r="BW59" i="5"/>
  <c r="BU104" i="5"/>
  <c r="BP104" i="5"/>
  <c r="BQ104" i="5"/>
  <c r="BY56" i="5"/>
  <c r="BS56" i="5"/>
  <c r="BH101" i="5"/>
  <c r="BM101" i="5"/>
  <c r="BJ101" i="5"/>
  <c r="BZ53" i="5"/>
  <c r="BT53" i="5"/>
  <c r="BP98" i="5"/>
  <c r="BI98" i="5"/>
  <c r="BB98" i="5"/>
  <c r="BE98" i="5"/>
  <c r="CA50" i="5"/>
  <c r="BO95" i="5"/>
  <c r="CC95" i="5"/>
  <c r="BV95" i="5"/>
  <c r="BI95" i="5"/>
  <c r="CB64" i="5"/>
  <c r="BV64" i="5"/>
  <c r="BE109" i="5"/>
  <c r="BF109" i="5"/>
  <c r="BU109" i="5"/>
  <c r="CB109" i="5"/>
  <c r="BX61" i="5"/>
  <c r="BR61" i="5"/>
  <c r="BJ106" i="5"/>
  <c r="BQ106" i="5"/>
  <c r="BO106" i="5"/>
  <c r="BN106" i="5"/>
  <c r="BY58" i="5"/>
  <c r="BS58" i="5"/>
  <c r="BB103" i="5"/>
  <c r="BD103" i="5"/>
  <c r="BM103" i="5"/>
  <c r="CC103" i="5"/>
  <c r="BF103" i="5"/>
  <c r="BZ55" i="5"/>
  <c r="BT55" i="5"/>
  <c r="CA52" i="5"/>
  <c r="BU52" i="5"/>
  <c r="BV97" i="5"/>
  <c r="BG97" i="5"/>
  <c r="BU97" i="5"/>
  <c r="BI97" i="5"/>
  <c r="BY94" i="5"/>
  <c r="BQ94" i="5"/>
  <c r="BW104" i="5"/>
  <c r="BX56" i="5"/>
  <c r="BR56" i="5"/>
  <c r="BG101" i="5"/>
  <c r="BS101" i="5"/>
  <c r="BU101" i="5"/>
  <c r="BF101" i="5"/>
  <c r="BP101" i="5"/>
  <c r="BP144" i="5" s="1"/>
  <c r="BY53" i="5"/>
  <c r="BS53" i="5"/>
  <c r="BY98" i="5"/>
  <c r="BR98" i="5"/>
  <c r="BJ98" i="5"/>
  <c r="BC98" i="5"/>
  <c r="BZ50" i="5"/>
  <c r="BT50" i="5"/>
  <c r="BX95" i="5"/>
  <c r="BG95" i="5"/>
  <c r="BP95" i="5"/>
  <c r="BB95" i="5"/>
  <c r="CA64" i="5"/>
  <c r="BU64" i="5"/>
  <c r="BM109" i="5"/>
  <c r="BN109" i="5"/>
  <c r="BG109" i="5"/>
  <c r="AZ109" i="5"/>
  <c r="BW61" i="5"/>
  <c r="BD106" i="5"/>
  <c r="BV106" i="5"/>
  <c r="BW106" i="5"/>
  <c r="BG106" i="5"/>
  <c r="BT106" i="5"/>
  <c r="BX58" i="5"/>
  <c r="BR58" i="5"/>
  <c r="BT103" i="5"/>
  <c r="BP103" i="5"/>
  <c r="BP146" i="5" s="1"/>
  <c r="BU103" i="5"/>
  <c r="BI103" i="5"/>
  <c r="BL103" i="5"/>
  <c r="BY55" i="5"/>
  <c r="BS55" i="5"/>
  <c r="AX100" i="5"/>
  <c r="BD100" i="5"/>
  <c r="BE100" i="5"/>
  <c r="BC100" i="5"/>
  <c r="BF100" i="5"/>
  <c r="BZ52" i="5"/>
  <c r="BT52" i="5"/>
  <c r="BO97" i="5"/>
  <c r="CC97" i="5"/>
  <c r="BP97" i="5"/>
  <c r="BW94" i="5"/>
  <c r="BV104" i="5"/>
  <c r="CC104" i="5"/>
  <c r="BW56" i="5"/>
  <c r="BB101" i="5"/>
  <c r="BE101" i="5"/>
  <c r="BQ101" i="5"/>
  <c r="CC101" i="5"/>
  <c r="BL101" i="5"/>
  <c r="BV101" i="5"/>
  <c r="BX53" i="5"/>
  <c r="BR53" i="5"/>
  <c r="BD98" i="5"/>
  <c r="BS98" i="5"/>
  <c r="BL98" i="5"/>
  <c r="BQ98" i="5"/>
  <c r="BY50" i="5"/>
  <c r="BS50" i="5"/>
  <c r="BQ95" i="5"/>
  <c r="BJ95" i="5"/>
  <c r="BC95" i="5"/>
  <c r="BW95" i="5"/>
  <c r="BZ64" i="5"/>
  <c r="BT64" i="5"/>
  <c r="BW109" i="5"/>
  <c r="BX109" i="5"/>
  <c r="BQ109" i="5"/>
  <c r="BH109" i="5"/>
  <c r="BA109" i="5"/>
  <c r="BD109" i="5"/>
  <c r="CB61" i="5"/>
  <c r="BV61" i="5"/>
  <c r="BU106" i="5"/>
  <c r="BR106" i="5"/>
  <c r="BM106" i="5"/>
  <c r="BM149" i="5" s="1"/>
  <c r="BW58" i="5"/>
  <c r="BJ103" i="5"/>
  <c r="BH103" i="5"/>
  <c r="BS103" i="5"/>
  <c r="BE103" i="5"/>
  <c r="BR103" i="5"/>
  <c r="BX55" i="5"/>
  <c r="BR55" i="5"/>
  <c r="BG100" i="5"/>
  <c r="BG143" i="5" s="1"/>
  <c r="BI100" i="5"/>
  <c r="BJ100" i="5"/>
  <c r="BM100" i="5"/>
  <c r="BO100" i="5"/>
  <c r="BP100" i="5"/>
  <c r="BB100" i="5"/>
  <c r="BL100" i="5"/>
  <c r="BY52" i="5"/>
  <c r="BS52" i="5"/>
  <c r="BY97" i="5"/>
  <c r="BH97" i="5"/>
  <c r="BW97" i="5"/>
  <c r="BF97" i="5"/>
  <c r="BR94" i="5"/>
  <c r="BT94" i="5"/>
  <c r="BC94" i="5"/>
  <c r="BP94" i="5"/>
  <c r="CC94" i="5"/>
  <c r="BF104" i="5"/>
  <c r="BB104" i="5"/>
  <c r="CB56" i="5"/>
  <c r="BV56" i="5"/>
  <c r="BI101" i="5"/>
  <c r="BN101" i="5"/>
  <c r="BO101" i="5"/>
  <c r="BR101" i="5"/>
  <c r="BW53" i="5"/>
  <c r="BN98" i="5"/>
  <c r="BG98" i="5"/>
  <c r="CB141" i="5"/>
  <c r="BU98" i="5"/>
  <c r="BF98" i="5"/>
  <c r="BW98" i="5"/>
  <c r="BX50" i="5"/>
  <c r="BR50" i="5"/>
  <c r="BY95" i="5"/>
  <c r="BR95" i="5"/>
  <c r="BD95" i="5"/>
  <c r="BY64" i="5"/>
  <c r="BS64" i="5"/>
  <c r="BB109" i="5"/>
  <c r="BY109" i="5"/>
  <c r="BR109" i="5"/>
  <c r="BC109" i="5"/>
  <c r="BJ109" i="5"/>
  <c r="CA61" i="5"/>
  <c r="BU61" i="5"/>
  <c r="BS106" i="5"/>
  <c r="CB58" i="5"/>
  <c r="BV58" i="5"/>
  <c r="BO103" i="5"/>
  <c r="BY103" i="5"/>
  <c r="BX103" i="5"/>
  <c r="BW55" i="5"/>
  <c r="BQ100" i="5"/>
  <c r="BS100" i="5"/>
  <c r="BV100" i="5"/>
  <c r="BW100" i="5"/>
  <c r="BY100" i="5"/>
  <c r="BU100" i="5"/>
  <c r="BH100" i="5"/>
  <c r="BR100" i="5"/>
  <c r="BX52" i="5"/>
  <c r="BR52" i="5"/>
  <c r="BQ97" i="5"/>
  <c r="BJ97" i="5"/>
  <c r="BC97" i="5"/>
  <c r="BL97" i="5"/>
  <c r="BX94" i="5"/>
  <c r="BG137" i="5"/>
  <c r="BV94" i="5"/>
  <c r="BE104" i="5"/>
  <c r="CA56" i="5"/>
  <c r="BU56" i="5"/>
  <c r="BT101" i="5"/>
  <c r="BW101" i="5"/>
  <c r="BY101" i="5"/>
  <c r="BY144" i="5" s="1"/>
  <c r="BX101" i="5"/>
  <c r="CB53" i="5"/>
  <c r="BV53" i="5"/>
  <c r="BV98" i="5"/>
  <c r="BV141" i="5" s="1"/>
  <c r="BO98" i="5"/>
  <c r="BM98" i="5"/>
  <c r="CC98" i="5"/>
  <c r="BW50" i="5"/>
  <c r="BS95" i="5"/>
  <c r="BL95" i="5"/>
  <c r="BT95" i="5"/>
  <c r="BX64" i="5"/>
  <c r="BR64" i="5"/>
  <c r="BS109" i="5"/>
  <c r="BI109" i="5"/>
  <c r="BP109" i="5"/>
  <c r="BP152" i="5" s="1"/>
  <c r="BZ61" i="5"/>
  <c r="BT61" i="5"/>
  <c r="CC106" i="5"/>
  <c r="BP106" i="5"/>
  <c r="BC106" i="5"/>
  <c r="BY106" i="5"/>
  <c r="BB106" i="5"/>
  <c r="CA58" i="5"/>
  <c r="BU58" i="5"/>
  <c r="BG103" i="5"/>
  <c r="BQ103" i="5"/>
  <c r="CB55" i="5"/>
  <c r="BV55" i="5"/>
  <c r="CC100" i="5"/>
  <c r="BN100" i="5"/>
  <c r="BX100" i="5"/>
  <c r="BW52" i="5"/>
  <c r="BE97" i="5"/>
  <c r="BS97" i="5"/>
  <c r="BD97" i="5"/>
  <c r="BR97" i="5"/>
  <c r="BM94" i="5"/>
  <c r="BM137" i="5" s="1"/>
  <c r="BT104" i="5"/>
  <c r="BD104" i="5"/>
  <c r="BZ56" i="5"/>
  <c r="BC101" i="5"/>
  <c r="BD101" i="5"/>
  <c r="CA53" i="5"/>
  <c r="BU53" i="5"/>
  <c r="BX98" i="5"/>
  <c r="BH98" i="5"/>
  <c r="BT98" i="5"/>
  <c r="CB50" i="5"/>
  <c r="BV50" i="5"/>
  <c r="BF95" i="5"/>
  <c r="BU95" i="5"/>
  <c r="BM95" i="5"/>
  <c r="BW64" i="5"/>
  <c r="BT109" i="5"/>
  <c r="BL109" i="5"/>
  <c r="CC109" i="5"/>
  <c r="BO109" i="5"/>
  <c r="BV109" i="5"/>
  <c r="BY61" i="5"/>
  <c r="BS61" i="5"/>
  <c r="BX106" i="5"/>
  <c r="BI106" i="5"/>
  <c r="BE106" i="5"/>
  <c r="BH106" i="5"/>
  <c r="BZ58" i="5"/>
  <c r="BT58" i="5"/>
  <c r="BN103" i="5"/>
  <c r="BV103" i="5"/>
  <c r="BC103" i="5"/>
  <c r="BW103" i="5"/>
  <c r="CA55" i="5"/>
  <c r="BU55" i="5"/>
  <c r="BT100" i="5"/>
  <c r="CB52" i="5"/>
  <c r="BV52" i="5"/>
  <c r="BN97" i="5"/>
  <c r="BT97" i="5"/>
  <c r="BM97" i="5"/>
  <c r="BB97" i="5"/>
  <c r="BX97" i="5"/>
  <c r="AZ94" i="5"/>
  <c r="BS94" i="5"/>
  <c r="BB94" i="5"/>
  <c r="BU94" i="5"/>
  <c r="AX94" i="5"/>
  <c r="BZ85" i="5"/>
  <c r="BS85" i="5"/>
  <c r="BL85" i="5"/>
  <c r="BM85" i="5"/>
  <c r="BV85" i="5"/>
  <c r="CC60" i="5"/>
  <c r="AZ105" i="5"/>
  <c r="AY105" i="5"/>
  <c r="BU82" i="5"/>
  <c r="BY45" i="5"/>
  <c r="BY57" i="5"/>
  <c r="BS45" i="5"/>
  <c r="BS57" i="5"/>
  <c r="BK45" i="5"/>
  <c r="BK57" i="5"/>
  <c r="CB79" i="5"/>
  <c r="CA79" i="5"/>
  <c r="BZ79" i="5"/>
  <c r="BN79" i="5"/>
  <c r="BA102" i="5"/>
  <c r="BY76" i="5"/>
  <c r="BK51" i="5"/>
  <c r="CB73" i="5"/>
  <c r="BT73" i="5"/>
  <c r="CA73" i="5"/>
  <c r="BS73" i="5"/>
  <c r="CD33" i="5"/>
  <c r="BV84" i="5"/>
  <c r="BA107" i="5"/>
  <c r="BY84" i="5"/>
  <c r="BP84" i="5"/>
  <c r="CA84" i="5"/>
  <c r="BQ84" i="5"/>
  <c r="BM81" i="5"/>
  <c r="BQ81" i="5"/>
  <c r="BT78" i="5"/>
  <c r="BT56" i="5"/>
  <c r="BU78" i="5"/>
  <c r="BS78" i="5"/>
  <c r="AX101" i="5"/>
  <c r="BK53" i="5"/>
  <c r="CB75" i="5"/>
  <c r="BM75" i="5"/>
  <c r="BS75" i="5"/>
  <c r="BL53" i="5"/>
  <c r="CC75" i="5"/>
  <c r="BK72" i="5"/>
  <c r="BY72" i="5"/>
  <c r="BR72" i="5"/>
  <c r="BT72" i="5"/>
  <c r="BS86" i="5"/>
  <c r="BT86" i="5"/>
  <c r="BM86" i="5"/>
  <c r="BU86" i="5"/>
  <c r="BL64" i="5"/>
  <c r="CC86" i="5"/>
  <c r="BP83" i="5"/>
  <c r="AY106" i="5"/>
  <c r="BW83" i="5"/>
  <c r="BU83" i="5"/>
  <c r="BM80" i="5"/>
  <c r="BL58" i="5"/>
  <c r="CC80" i="5"/>
  <c r="BS80" i="5"/>
  <c r="BW80" i="5"/>
  <c r="CC55" i="5"/>
  <c r="BQ55" i="5"/>
  <c r="BR77" i="5"/>
  <c r="BK52" i="5"/>
  <c r="CB74" i="5"/>
  <c r="BA97" i="5"/>
  <c r="BW74" i="5"/>
  <c r="BP74" i="5"/>
  <c r="BL74" i="5"/>
  <c r="CA49" i="5"/>
  <c r="CA44" i="5"/>
  <c r="BU49" i="5"/>
  <c r="BU44" i="5"/>
  <c r="BO44" i="5"/>
  <c r="BO49" i="5"/>
  <c r="BM71" i="5"/>
  <c r="BO71" i="5"/>
  <c r="BL44" i="5"/>
  <c r="BL49" i="5"/>
  <c r="CC71" i="5"/>
  <c r="CA85" i="5"/>
  <c r="BT85" i="5"/>
  <c r="BU85" i="5"/>
  <c r="BN85" i="5"/>
  <c r="BL63" i="5"/>
  <c r="CC85" i="5"/>
  <c r="BW82" i="5"/>
  <c r="BM82" i="5"/>
  <c r="BN82" i="5"/>
  <c r="CA82" i="5"/>
  <c r="BX45" i="5"/>
  <c r="BX57" i="5"/>
  <c r="BR45" i="5"/>
  <c r="BR57" i="5"/>
  <c r="BO79" i="5"/>
  <c r="BW79" i="5"/>
  <c r="AX102" i="5"/>
  <c r="BV79" i="5"/>
  <c r="BM79" i="5"/>
  <c r="BU76" i="5"/>
  <c r="BU54" i="5"/>
  <c r="BO76" i="5"/>
  <c r="CC51" i="5"/>
  <c r="BL51" i="5"/>
  <c r="CC73" i="5"/>
  <c r="BL73" i="5"/>
  <c r="BK73" i="5"/>
  <c r="BY73" i="5"/>
  <c r="BZ84" i="5"/>
  <c r="BW84" i="5"/>
  <c r="CC59" i="5"/>
  <c r="BQ59" i="5"/>
  <c r="BS81" i="5"/>
  <c r="CA81" i="5"/>
  <c r="BL81" i="5"/>
  <c r="BP81" i="5"/>
  <c r="BW81" i="5"/>
  <c r="BK56" i="5"/>
  <c r="CB78" i="5"/>
  <c r="BL56" i="5"/>
  <c r="CC78" i="5"/>
  <c r="AZ98" i="5"/>
  <c r="BU75" i="5"/>
  <c r="BN75" i="5"/>
  <c r="BZ75" i="5"/>
  <c r="CC50" i="5"/>
  <c r="BQ50" i="5"/>
  <c r="BS72" i="5"/>
  <c r="CA72" i="5"/>
  <c r="BZ72" i="5"/>
  <c r="AY109" i="5"/>
  <c r="BW86" i="5"/>
  <c r="BN86" i="5"/>
  <c r="CA86" i="5"/>
  <c r="BV83" i="5"/>
  <c r="BK61" i="5"/>
  <c r="CB83" i="5"/>
  <c r="BL61" i="5"/>
  <c r="CC83" i="5"/>
  <c r="BN83" i="5"/>
  <c r="BT80" i="5"/>
  <c r="BZ80" i="5"/>
  <c r="CA80" i="5"/>
  <c r="BO80" i="5"/>
  <c r="BN77" i="5"/>
  <c r="BX77" i="5"/>
  <c r="BS74" i="5"/>
  <c r="BY74" i="5"/>
  <c r="BQ74" i="5"/>
  <c r="BR74" i="5"/>
  <c r="BZ44" i="5"/>
  <c r="BZ49" i="5"/>
  <c r="BT44" i="5"/>
  <c r="BT49" i="5"/>
  <c r="BN49" i="5"/>
  <c r="BN44" i="5"/>
  <c r="BT71" i="5"/>
  <c r="BW71" i="5"/>
  <c r="BQ71" i="5"/>
  <c r="BL71" i="5"/>
  <c r="CD24" i="5"/>
  <c r="CD8" i="5"/>
  <c r="CD98" i="5" s="1"/>
  <c r="CD14" i="5"/>
  <c r="CD15" i="5"/>
  <c r="CD19" i="5"/>
  <c r="CD13" i="5"/>
  <c r="CD29" i="5"/>
  <c r="CD11" i="5"/>
  <c r="CD9" i="5"/>
  <c r="CD16" i="5"/>
  <c r="CD7" i="5"/>
  <c r="CD18" i="5"/>
  <c r="CD17" i="5"/>
  <c r="CD41" i="5"/>
  <c r="CD12" i="5"/>
  <c r="CD10" i="5"/>
  <c r="CD5" i="5"/>
  <c r="CD95" i="5" s="1"/>
  <c r="CD35" i="5"/>
  <c r="CE3" i="5"/>
  <c r="CD6" i="5"/>
  <c r="CD4" i="5"/>
  <c r="CD38" i="5"/>
  <c r="CD34" i="5"/>
  <c r="BX85" i="5"/>
  <c r="AY108" i="5"/>
  <c r="BK82" i="5"/>
  <c r="BY82" i="5"/>
  <c r="BL82" i="5"/>
  <c r="CC45" i="5"/>
  <c r="CC57" i="5"/>
  <c r="BW57" i="5"/>
  <c r="BW45" i="5"/>
  <c r="BQ45" i="5"/>
  <c r="BQ57" i="5"/>
  <c r="BM57" i="5"/>
  <c r="BM45" i="5"/>
  <c r="BM67" i="5" s="1"/>
  <c r="AY102" i="5"/>
  <c r="AZ102" i="5"/>
  <c r="BS79" i="5"/>
  <c r="AY96" i="5"/>
  <c r="BU73" i="5"/>
  <c r="BN73" i="5"/>
  <c r="BR73" i="5"/>
  <c r="CD27" i="5"/>
  <c r="BK62" i="5"/>
  <c r="CB84" i="5"/>
  <c r="BN84" i="5"/>
  <c r="BT84" i="5"/>
  <c r="BM84" i="5"/>
  <c r="AZ107" i="5"/>
  <c r="BU81" i="5"/>
  <c r="BT81" i="5"/>
  <c r="BV81" i="5"/>
  <c r="BM78" i="5"/>
  <c r="BN78" i="5"/>
  <c r="BO78" i="5"/>
  <c r="BQ78" i="5"/>
  <c r="AZ101" i="5"/>
  <c r="BP78" i="5"/>
  <c r="BA98" i="5"/>
  <c r="BV75" i="5"/>
  <c r="BO75" i="5"/>
  <c r="AY98" i="5"/>
  <c r="BL50" i="5"/>
  <c r="CC72" i="5"/>
  <c r="BL72" i="5"/>
  <c r="BA138" i="5"/>
  <c r="BO72" i="5"/>
  <c r="BX86" i="5"/>
  <c r="BQ86" i="5"/>
  <c r="AX109" i="5"/>
  <c r="CC61" i="5"/>
  <c r="BQ61" i="5"/>
  <c r="CA83" i="5"/>
  <c r="BL83" i="5"/>
  <c r="BA106" i="5"/>
  <c r="BT83" i="5"/>
  <c r="BA103" i="5"/>
  <c r="BY80" i="5"/>
  <c r="AZ103" i="5"/>
  <c r="BT77" i="5"/>
  <c r="CC52" i="5"/>
  <c r="CA74" i="5"/>
  <c r="BK74" i="5"/>
  <c r="BZ74" i="5"/>
  <c r="BX74" i="5"/>
  <c r="BY44" i="5"/>
  <c r="BY49" i="5"/>
  <c r="BS49" i="5"/>
  <c r="BS44" i="5"/>
  <c r="BK49" i="5"/>
  <c r="BK44" i="5"/>
  <c r="CB71" i="5"/>
  <c r="BA137" i="5"/>
  <c r="BZ71" i="5"/>
  <c r="BR71" i="5"/>
  <c r="CD53" i="5"/>
  <c r="CC21" i="5"/>
  <c r="CC118" i="5" s="1"/>
  <c r="BK63" i="5"/>
  <c r="CB85" i="5"/>
  <c r="AW63" i="5"/>
  <c r="CD85" i="5"/>
  <c r="CD37" i="5"/>
  <c r="AX108" i="5"/>
  <c r="BK85" i="5"/>
  <c r="BT82" i="5"/>
  <c r="BT60" i="5"/>
  <c r="BS82" i="5"/>
  <c r="BQ82" i="5"/>
  <c r="AX105" i="5"/>
  <c r="BV82" i="5"/>
  <c r="BZ82" i="5"/>
  <c r="CB57" i="5"/>
  <c r="CB45" i="5"/>
  <c r="BV57" i="5"/>
  <c r="BV45" i="5"/>
  <c r="BP45" i="5"/>
  <c r="BP67" i="5" s="1"/>
  <c r="BP57" i="5"/>
  <c r="BK79" i="5"/>
  <c r="BT79" i="5"/>
  <c r="BL79" i="5"/>
  <c r="BY79" i="5"/>
  <c r="BK76" i="5"/>
  <c r="BL76" i="5"/>
  <c r="BN76" i="5"/>
  <c r="CA76" i="5"/>
  <c r="AZ96" i="5"/>
  <c r="BV73" i="5"/>
  <c r="BO73" i="5"/>
  <c r="BZ73" i="5"/>
  <c r="CB23" i="5"/>
  <c r="CD40" i="5"/>
  <c r="AX107" i="5"/>
  <c r="BL62" i="5"/>
  <c r="CC84" i="5"/>
  <c r="BU84" i="5"/>
  <c r="BL84" i="5"/>
  <c r="BO81" i="5"/>
  <c r="BY81" i="5"/>
  <c r="BR81" i="5"/>
  <c r="BL59" i="5"/>
  <c r="CC81" i="5"/>
  <c r="CC56" i="5"/>
  <c r="BQ56" i="5"/>
  <c r="BW78" i="5"/>
  <c r="BZ78" i="5"/>
  <c r="CA78" i="5"/>
  <c r="BL78" i="5"/>
  <c r="BV78" i="5"/>
  <c r="BX75" i="5"/>
  <c r="BP75" i="5"/>
  <c r="BK75" i="5"/>
  <c r="BU72" i="5"/>
  <c r="BU50" i="5"/>
  <c r="AY95" i="5"/>
  <c r="BM72" i="5"/>
  <c r="BV72" i="5"/>
  <c r="CD30" i="5"/>
  <c r="BK64" i="5"/>
  <c r="CB86" i="5"/>
  <c r="BR86" i="5"/>
  <c r="BY86" i="5"/>
  <c r="AZ106" i="5"/>
  <c r="BM83" i="5"/>
  <c r="BZ83" i="5"/>
  <c r="BK58" i="5"/>
  <c r="CB80" i="5"/>
  <c r="BP80" i="5"/>
  <c r="BV80" i="5"/>
  <c r="AY103" i="5"/>
  <c r="BL80" i="5"/>
  <c r="BK77" i="5"/>
  <c r="BM77" i="5"/>
  <c r="BO77" i="5"/>
  <c r="BP77" i="5"/>
  <c r="BS77" i="5"/>
  <c r="BZ77" i="5"/>
  <c r="BT74" i="5"/>
  <c r="BO74" i="5"/>
  <c r="BX44" i="5"/>
  <c r="BX49" i="5"/>
  <c r="BR49" i="5"/>
  <c r="BR44" i="5"/>
  <c r="BN71" i="5"/>
  <c r="BP71" i="5"/>
  <c r="AY94" i="5"/>
  <c r="BY71" i="5"/>
  <c r="CC22" i="5"/>
  <c r="CC124" i="5" s="1"/>
  <c r="CD32" i="5"/>
  <c r="BO85" i="5"/>
  <c r="BQ63" i="5"/>
  <c r="BY85" i="5"/>
  <c r="BQ85" i="5"/>
  <c r="BK60" i="5"/>
  <c r="CB82" i="5"/>
  <c r="BA105" i="5"/>
  <c r="BR82" i="5"/>
  <c r="CA45" i="5"/>
  <c r="CA57" i="5"/>
  <c r="BU57" i="5"/>
  <c r="BU45" i="5"/>
  <c r="BO45" i="5"/>
  <c r="BO67" i="5" s="1"/>
  <c r="BO57" i="5"/>
  <c r="BL45" i="5"/>
  <c r="BL57" i="5"/>
  <c r="CC79" i="5"/>
  <c r="BR79" i="5"/>
  <c r="BK54" i="5"/>
  <c r="CB76" i="5"/>
  <c r="BQ76" i="5"/>
  <c r="BR76" i="5"/>
  <c r="BT76" i="5"/>
  <c r="BV76" i="5"/>
  <c r="BW76" i="5"/>
  <c r="BZ76" i="5"/>
  <c r="BP76" i="5"/>
  <c r="BM76" i="5"/>
  <c r="BW73" i="5"/>
  <c r="BP73" i="5"/>
  <c r="BA139" i="5"/>
  <c r="CD39" i="5"/>
  <c r="CC62" i="5"/>
  <c r="BQ62" i="5"/>
  <c r="AY107" i="5"/>
  <c r="BR84" i="5"/>
  <c r="BA104" i="5"/>
  <c r="BN81" i="5"/>
  <c r="BZ81" i="5"/>
  <c r="AY104" i="5"/>
  <c r="AY101" i="5"/>
  <c r="BA101" i="5"/>
  <c r="BA144" i="5" s="1"/>
  <c r="BR78" i="5"/>
  <c r="BY78" i="5"/>
  <c r="BR75" i="5"/>
  <c r="BY75" i="5"/>
  <c r="BQ75" i="5"/>
  <c r="AZ95" i="5"/>
  <c r="BW72" i="5"/>
  <c r="BP72" i="5"/>
  <c r="CD36" i="5"/>
  <c r="BP86" i="5"/>
  <c r="BQ83" i="5"/>
  <c r="BX83" i="5"/>
  <c r="BS83" i="5"/>
  <c r="CC58" i="5"/>
  <c r="BQ58" i="5"/>
  <c r="AX103" i="5"/>
  <c r="BK80" i="5"/>
  <c r="BR80" i="5"/>
  <c r="BK55" i="5"/>
  <c r="CB77" i="5"/>
  <c r="BU77" i="5"/>
  <c r="BV77" i="5"/>
  <c r="BW77" i="5"/>
  <c r="BY77" i="5"/>
  <c r="BL55" i="5"/>
  <c r="CC77" i="5"/>
  <c r="BQ77" i="5"/>
  <c r="AZ100" i="5"/>
  <c r="BL52" i="5"/>
  <c r="CC74" i="5"/>
  <c r="BM74" i="5"/>
  <c r="BV74" i="5"/>
  <c r="CC44" i="5"/>
  <c r="CC49" i="5"/>
  <c r="BW44" i="5"/>
  <c r="BW49" i="5"/>
  <c r="BQ44" i="5"/>
  <c r="BQ49" i="5"/>
  <c r="BM49" i="5"/>
  <c r="BM44" i="5"/>
  <c r="BV71" i="5"/>
  <c r="BX71" i="5"/>
  <c r="BK71" i="5"/>
  <c r="BU71" i="5"/>
  <c r="BR85" i="5"/>
  <c r="BP85" i="5"/>
  <c r="BW85" i="5"/>
  <c r="BX82" i="5"/>
  <c r="BP82" i="5"/>
  <c r="BL60" i="5"/>
  <c r="CC82" i="5"/>
  <c r="BO82" i="5"/>
  <c r="BZ45" i="5"/>
  <c r="BZ57" i="5"/>
  <c r="BT57" i="5"/>
  <c r="BT45" i="5"/>
  <c r="BN57" i="5"/>
  <c r="BN45" i="5"/>
  <c r="BN67" i="5" s="1"/>
  <c r="BQ79" i="5"/>
  <c r="BU79" i="5"/>
  <c r="BP79" i="5"/>
  <c r="BX79" i="5"/>
  <c r="CC54" i="5"/>
  <c r="BQ54" i="5"/>
  <c r="BL54" i="5"/>
  <c r="CC76" i="5"/>
  <c r="AY99" i="5"/>
  <c r="AZ99" i="5"/>
  <c r="BA99" i="5"/>
  <c r="BA142" i="5" s="1"/>
  <c r="BX76" i="5"/>
  <c r="BS76" i="5"/>
  <c r="BX73" i="5"/>
  <c r="BQ73" i="5"/>
  <c r="BM73" i="5"/>
  <c r="CD42" i="5"/>
  <c r="CD109" i="5" s="1"/>
  <c r="BO84" i="5"/>
  <c r="BS84" i="5"/>
  <c r="BK84" i="5"/>
  <c r="BX84" i="5"/>
  <c r="BK59" i="5"/>
  <c r="CB81" i="5"/>
  <c r="BX81" i="5"/>
  <c r="AX104" i="5"/>
  <c r="BK81" i="5"/>
  <c r="BK78" i="5"/>
  <c r="BX78" i="5"/>
  <c r="CC53" i="5"/>
  <c r="BQ53" i="5"/>
  <c r="CA75" i="5"/>
  <c r="BT75" i="5"/>
  <c r="BL75" i="5"/>
  <c r="BW75" i="5"/>
  <c r="BK50" i="5"/>
  <c r="CB72" i="5"/>
  <c r="BX72" i="5"/>
  <c r="BQ72" i="5"/>
  <c r="BN72" i="5"/>
  <c r="CC64" i="5"/>
  <c r="BQ64" i="5"/>
  <c r="BZ86" i="5"/>
  <c r="BK86" i="5"/>
  <c r="BL86" i="5"/>
  <c r="BO86" i="5"/>
  <c r="BV86" i="5"/>
  <c r="AX106" i="5"/>
  <c r="BR83" i="5"/>
  <c r="BO83" i="5"/>
  <c r="BK83" i="5"/>
  <c r="BY83" i="5"/>
  <c r="BU80" i="5"/>
  <c r="BN80" i="5"/>
  <c r="BQ80" i="5"/>
  <c r="BX80" i="5"/>
  <c r="AY100" i="5"/>
  <c r="BA100" i="5"/>
  <c r="BA143" i="5" s="1"/>
  <c r="CA77" i="5"/>
  <c r="BL77" i="5"/>
  <c r="AY97" i="5"/>
  <c r="BU74" i="5"/>
  <c r="BN74" i="5"/>
  <c r="AZ97" i="5"/>
  <c r="CB44" i="5"/>
  <c r="CB49" i="5"/>
  <c r="BV44" i="5"/>
  <c r="BV49" i="5"/>
  <c r="BP44" i="5"/>
  <c r="BP49" i="5"/>
  <c r="BS71" i="5"/>
  <c r="CA71" i="5"/>
  <c r="BA37" i="3"/>
  <c r="AB33" i="3"/>
  <c r="V35" i="3"/>
  <c r="BI21" i="3"/>
  <c r="AA36" i="3"/>
  <c r="AX21" i="3"/>
  <c r="AR37" i="3"/>
  <c r="AY36" i="3"/>
  <c r="BJ33" i="3"/>
  <c r="BE35" i="3"/>
  <c r="AF23" i="5"/>
  <c r="AD23" i="5"/>
  <c r="AL23" i="5"/>
  <c r="BB23" i="5"/>
  <c r="X23" i="5"/>
  <c r="BI82" i="5"/>
  <c r="BI80" i="5"/>
  <c r="BJ74" i="5"/>
  <c r="W73" i="5"/>
  <c r="S23" i="5"/>
  <c r="BJ23" i="5"/>
  <c r="AT23" i="5"/>
  <c r="V23" i="5"/>
  <c r="AU23" i="5"/>
  <c r="AE23" i="5"/>
  <c r="BC23" i="5"/>
  <c r="AM23" i="5"/>
  <c r="AN23" i="5"/>
  <c r="W23" i="5"/>
  <c r="U18" i="15"/>
  <c r="T18" i="15"/>
  <c r="AA15" i="15"/>
  <c r="W15" i="15"/>
  <c r="AA14" i="15"/>
  <c r="W14" i="15"/>
  <c r="AA12" i="15"/>
  <c r="W12" i="15"/>
  <c r="S18" i="15"/>
  <c r="AA16" i="15"/>
  <c r="W16" i="15"/>
  <c r="R18" i="15"/>
  <c r="W18" i="15" s="1"/>
  <c r="AA25" i="15"/>
  <c r="W25" i="15"/>
  <c r="T10" i="15"/>
  <c r="AA24" i="15"/>
  <c r="W24" i="15"/>
  <c r="AA11" i="15"/>
  <c r="W11" i="15"/>
  <c r="S10" i="15"/>
  <c r="AA20" i="15"/>
  <c r="W20" i="15"/>
  <c r="W23" i="15"/>
  <c r="AA23" i="15"/>
  <c r="AA19" i="15"/>
  <c r="W19" i="15"/>
  <c r="AA17" i="15"/>
  <c r="W17" i="15"/>
  <c r="R10" i="15"/>
  <c r="Q10" i="15"/>
  <c r="V10" i="15" s="1"/>
  <c r="AA13" i="15"/>
  <c r="W13" i="15"/>
  <c r="Q22" i="15"/>
  <c r="V22" i="15" s="1"/>
  <c r="AA21" i="15"/>
  <c r="W21" i="15"/>
  <c r="U10" i="15"/>
  <c r="N17" i="11"/>
  <c r="BH23" i="5"/>
  <c r="AZ23" i="5"/>
  <c r="AR23" i="5"/>
  <c r="AJ23" i="5"/>
  <c r="AB23" i="5"/>
  <c r="T23" i="5"/>
  <c r="AD37" i="3"/>
  <c r="BH35" i="3"/>
  <c r="X35" i="3"/>
  <c r="AQ21" i="3"/>
  <c r="AB37" i="3"/>
  <c r="AN33" i="3"/>
  <c r="AT34" i="3"/>
  <c r="AE33" i="3"/>
  <c r="AZ33" i="3"/>
  <c r="AF35" i="3"/>
  <c r="AN35" i="3"/>
  <c r="AL37" i="3"/>
  <c r="V21" i="3"/>
  <c r="X33" i="3"/>
  <c r="AZ21" i="3"/>
  <c r="AL33" i="3"/>
  <c r="AV35" i="3"/>
  <c r="AZ35" i="3"/>
  <c r="BH33" i="3"/>
  <c r="BJ36" i="3"/>
  <c r="AH37" i="3"/>
  <c r="AJ33" i="3"/>
  <c r="BD37" i="3"/>
  <c r="BB35" i="3"/>
  <c r="T34" i="3"/>
  <c r="BD33" i="3"/>
  <c r="AD78" i="5"/>
  <c r="AD77" i="5"/>
  <c r="AC75" i="5"/>
  <c r="AA71" i="5"/>
  <c r="Z79" i="5"/>
  <c r="U23" i="5"/>
  <c r="AA23" i="5"/>
  <c r="BI23" i="5"/>
  <c r="AN71" i="5"/>
  <c r="BA23" i="5"/>
  <c r="AS23" i="5"/>
  <c r="AK23" i="5"/>
  <c r="BD23" i="5"/>
  <c r="AC23" i="5"/>
  <c r="AA12" i="7"/>
  <c r="W12" i="7"/>
  <c r="AA22" i="7"/>
  <c r="W22" i="7"/>
  <c r="AA10" i="7"/>
  <c r="W10" i="7"/>
  <c r="BE78" i="5"/>
  <c r="BB77" i="5"/>
  <c r="BG23" i="5"/>
  <c r="AA23" i="7"/>
  <c r="W23" i="7"/>
  <c r="BJ79" i="5"/>
  <c r="AW74" i="5"/>
  <c r="AQ23" i="5"/>
  <c r="Z23" i="5"/>
  <c r="W19" i="7"/>
  <c r="AA19" i="7"/>
  <c r="W15" i="7"/>
  <c r="AA15" i="7"/>
  <c r="AA25" i="7"/>
  <c r="W25" i="7"/>
  <c r="W21" i="7"/>
  <c r="AA21" i="7"/>
  <c r="W14" i="7"/>
  <c r="AA14" i="7"/>
  <c r="AV23" i="5"/>
  <c r="AI23" i="5"/>
  <c r="W24" i="7"/>
  <c r="AA24" i="7"/>
  <c r="W13" i="7"/>
  <c r="AA13" i="7"/>
  <c r="W18" i="7"/>
  <c r="AA18" i="7"/>
  <c r="AA11" i="7"/>
  <c r="W11" i="7"/>
  <c r="W17" i="7"/>
  <c r="AA17" i="7"/>
  <c r="AA16" i="7"/>
  <c r="W16" i="7"/>
  <c r="BJ73" i="5"/>
  <c r="V72" i="5"/>
  <c r="AA20" i="7"/>
  <c r="W20" i="7"/>
  <c r="AH79" i="5"/>
  <c r="T83" i="5"/>
  <c r="AB82" i="5"/>
  <c r="AC80" i="5"/>
  <c r="AT75" i="5"/>
  <c r="AP78" i="5"/>
  <c r="AP77" i="5"/>
  <c r="AT76" i="5"/>
  <c r="AV76" i="5"/>
  <c r="AX74" i="5"/>
  <c r="AV13" i="7" s="1"/>
  <c r="AZ74" i="5"/>
  <c r="BB74" i="5"/>
  <c r="Z73" i="5"/>
  <c r="AB73" i="5"/>
  <c r="AY23" i="5"/>
  <c r="AD83" i="5"/>
  <c r="AZ75" i="5"/>
  <c r="AV75" i="5"/>
  <c r="V78" i="5"/>
  <c r="AV78" i="5"/>
  <c r="AB77" i="5"/>
  <c r="BD76" i="5"/>
  <c r="AI75" i="5"/>
  <c r="T72" i="5"/>
  <c r="AF78" i="5"/>
  <c r="BF74" i="5"/>
  <c r="AZ72" i="5"/>
  <c r="BD72" i="5"/>
  <c r="AZ83" i="5"/>
  <c r="AJ78" i="5"/>
  <c r="AX73" i="5"/>
  <c r="C37" i="1" s="1" a="1"/>
  <c r="C37" i="1" s="1"/>
  <c r="C93" i="1" s="1"/>
  <c r="AJ76" i="5"/>
  <c r="AU85" i="5"/>
  <c r="AR79" i="5"/>
  <c r="AY78" i="5"/>
  <c r="AW77" i="5"/>
  <c r="W76" i="5"/>
  <c r="Y76" i="5"/>
  <c r="AB74" i="5"/>
  <c r="BD73" i="5"/>
  <c r="X72" i="5"/>
  <c r="AI79" i="5"/>
  <c r="AD76" i="5"/>
  <c r="AA75" i="5"/>
  <c r="BH83" i="5"/>
  <c r="AF74" i="5"/>
  <c r="AL74" i="5"/>
  <c r="BB73" i="5"/>
  <c r="AK72" i="5"/>
  <c r="AF72" i="5"/>
  <c r="AN79" i="5"/>
  <c r="W83" i="5"/>
  <c r="AP83" i="5"/>
  <c r="AS72" i="5"/>
  <c r="AT74" i="5"/>
  <c r="T73" i="5"/>
  <c r="AX72" i="5"/>
  <c r="AP23" i="5"/>
  <c r="AW23" i="5"/>
  <c r="BF84" i="5"/>
  <c r="AY84" i="5"/>
  <c r="AZ84" i="5"/>
  <c r="BC84" i="5"/>
  <c r="BA84" i="5"/>
  <c r="BE84" i="5"/>
  <c r="BB84" i="5"/>
  <c r="BD84" i="5"/>
  <c r="AX86" i="5"/>
  <c r="AV86" i="5"/>
  <c r="AU86" i="5"/>
  <c r="AW86" i="5"/>
  <c r="BF85" i="5"/>
  <c r="AF79" i="5"/>
  <c r="T79" i="5"/>
  <c r="AL85" i="5"/>
  <c r="C67" i="1" a="1"/>
  <c r="C67" i="1" s="1"/>
  <c r="C38" i="1" a="1"/>
  <c r="C38" i="1" s="1"/>
  <c r="C94" i="1" s="1"/>
  <c r="C11" i="1" a="1"/>
  <c r="C11" i="1" s="1"/>
  <c r="AY85" i="5"/>
  <c r="AP86" i="5"/>
  <c r="AN86" i="5"/>
  <c r="AO86" i="5"/>
  <c r="AM86" i="5"/>
  <c r="AH86" i="5"/>
  <c r="AE86" i="5"/>
  <c r="AF86" i="5"/>
  <c r="AG86" i="5"/>
  <c r="BE85" i="5"/>
  <c r="BB86" i="5"/>
  <c r="AY86" i="5"/>
  <c r="AZ86" i="5"/>
  <c r="BA86" i="5"/>
  <c r="AP84" i="5"/>
  <c r="AK84" i="5"/>
  <c r="AI84" i="5"/>
  <c r="AM84" i="5"/>
  <c r="AN84" i="5"/>
  <c r="AJ84" i="5"/>
  <c r="AL84" i="5"/>
  <c r="AO84" i="5"/>
  <c r="AL86" i="5"/>
  <c r="AI86" i="5"/>
  <c r="AJ86" i="5"/>
  <c r="AK86" i="5"/>
  <c r="Z86" i="5"/>
  <c r="AS85" i="5"/>
  <c r="AT79" i="5"/>
  <c r="AV12" i="7"/>
  <c r="BJ86" i="5"/>
  <c r="BG86" i="5"/>
  <c r="BI86" i="5"/>
  <c r="BH86" i="5"/>
  <c r="AT86" i="5"/>
  <c r="AR86" i="5"/>
  <c r="AS86" i="5"/>
  <c r="AQ86" i="5"/>
  <c r="AK85" i="5"/>
  <c r="AH84" i="5"/>
  <c r="AA86" i="5"/>
  <c r="AY79" i="5"/>
  <c r="AX84" i="5"/>
  <c r="AQ84" i="5"/>
  <c r="AT84" i="5"/>
  <c r="AR84" i="5"/>
  <c r="AV84" i="5"/>
  <c r="AW84" i="5"/>
  <c r="AS84" i="5"/>
  <c r="AU84" i="5"/>
  <c r="Y79" i="5"/>
  <c r="X79" i="5"/>
  <c r="V86" i="5"/>
  <c r="T86" i="5"/>
  <c r="U86" i="5"/>
  <c r="BF79" i="5"/>
  <c r="BD79" i="5"/>
  <c r="AP85" i="5"/>
  <c r="AD79" i="5"/>
  <c r="AX79" i="5"/>
  <c r="V79" i="5"/>
  <c r="BC85" i="5"/>
  <c r="BG85" i="5"/>
  <c r="AW62" i="5"/>
  <c r="BH84" i="5"/>
  <c r="BI84" i="5"/>
  <c r="BG84" i="5"/>
  <c r="BJ84" i="5"/>
  <c r="BF86" i="5"/>
  <c r="BC86" i="5"/>
  <c r="BD86" i="5"/>
  <c r="BE86" i="5"/>
  <c r="U85" i="5"/>
  <c r="AB79" i="5"/>
  <c r="AW85" i="5"/>
  <c r="AV11" i="7"/>
  <c r="C36" i="1" a="1"/>
  <c r="C36" i="1" s="1"/>
  <c r="C92" i="1" s="1"/>
  <c r="C65" i="1" a="1"/>
  <c r="C65" i="1" s="1"/>
  <c r="C9" i="1" a="1"/>
  <c r="C9" i="1" s="1"/>
  <c r="BC79" i="5"/>
  <c r="AO85" i="5"/>
  <c r="X85" i="5"/>
  <c r="AB85" i="5"/>
  <c r="AB83" i="5"/>
  <c r="AM83" i="5"/>
  <c r="AX83" i="5"/>
  <c r="AV83" i="5"/>
  <c r="BH81" i="5"/>
  <c r="BD75" i="5"/>
  <c r="BI75" i="5"/>
  <c r="BE75" i="5"/>
  <c r="BF81" i="5"/>
  <c r="AA78" i="5"/>
  <c r="AC78" i="5"/>
  <c r="AE78" i="5"/>
  <c r="BD78" i="5"/>
  <c r="Y77" i="5"/>
  <c r="AI77" i="5"/>
  <c r="AK77" i="5"/>
  <c r="BB76" i="5"/>
  <c r="AU83" i="5"/>
  <c r="AN81" i="5"/>
  <c r="V82" i="5"/>
  <c r="V80" i="5"/>
  <c r="AJ74" i="5"/>
  <c r="BI72" i="5"/>
  <c r="V71" i="5"/>
  <c r="AZ82" i="5"/>
  <c r="BA80" i="5"/>
  <c r="AL78" i="5"/>
  <c r="BJ76" i="5"/>
  <c r="X75" i="5"/>
  <c r="AU73" i="5"/>
  <c r="AX80" i="5"/>
  <c r="AF71" i="5"/>
  <c r="AG82" i="5"/>
  <c r="U82" i="5"/>
  <c r="AE82" i="5"/>
  <c r="AN82" i="5"/>
  <c r="AW81" i="5"/>
  <c r="BG81" i="5"/>
  <c r="BI81" i="5"/>
  <c r="BJ81" i="5"/>
  <c r="AE80" i="5"/>
  <c r="AG80" i="5"/>
  <c r="AQ80" i="5"/>
  <c r="AR80" i="5"/>
  <c r="AQ71" i="5"/>
  <c r="AT82" i="5"/>
  <c r="T78" i="5"/>
  <c r="AS76" i="5"/>
  <c r="BD74" i="5"/>
  <c r="AG73" i="5"/>
  <c r="AQ73" i="5"/>
  <c r="AS73" i="5"/>
  <c r="AP72" i="5"/>
  <c r="AC86" i="5"/>
  <c r="BI76" i="5"/>
  <c r="AJ79" i="5"/>
  <c r="BE74" i="5"/>
  <c r="X86" i="5"/>
  <c r="AX23" i="5"/>
  <c r="AX133" i="5" s="1"/>
  <c r="AE73" i="5"/>
  <c r="AT85" i="5"/>
  <c r="AU79" i="5"/>
  <c r="AD85" i="5"/>
  <c r="BI79" i="5"/>
  <c r="AF85" i="5"/>
  <c r="S45" i="5"/>
  <c r="AJ85" i="5"/>
  <c r="AH83" i="5"/>
  <c r="AK83" i="5"/>
  <c r="AW83" i="5"/>
  <c r="BG83" i="5"/>
  <c r="BD83" i="5"/>
  <c r="AR81" i="5"/>
  <c r="AQ75" i="5"/>
  <c r="AY83" i="5"/>
  <c r="AP81" i="5"/>
  <c r="AI78" i="5"/>
  <c r="AK78" i="5"/>
  <c r="AM78" i="5"/>
  <c r="AG77" i="5"/>
  <c r="AQ77" i="5"/>
  <c r="AS77" i="5"/>
  <c r="AP76" i="5"/>
  <c r="AC83" i="5"/>
  <c r="X81" i="5"/>
  <c r="AZ77" i="5"/>
  <c r="X74" i="5"/>
  <c r="AV72" i="5"/>
  <c r="AJ82" i="5"/>
  <c r="AK80" i="5"/>
  <c r="Y78" i="5"/>
  <c r="AX76" i="5"/>
  <c r="AH73" i="5"/>
  <c r="BG71" i="5"/>
  <c r="AH80" i="5"/>
  <c r="AA82" i="5"/>
  <c r="AC82" i="5"/>
  <c r="AM82" i="5"/>
  <c r="AV82" i="5"/>
  <c r="BE81" i="5"/>
  <c r="AM80" i="5"/>
  <c r="AO80" i="5"/>
  <c r="AY80" i="5"/>
  <c r="AZ80" i="5"/>
  <c r="AD71" i="5"/>
  <c r="AD82" i="5"/>
  <c r="AF76" i="5"/>
  <c r="AP74" i="5"/>
  <c r="AO73" i="5"/>
  <c r="AY73" i="5"/>
  <c r="BA73" i="5"/>
  <c r="AC72" i="5"/>
  <c r="BB71" i="5"/>
  <c r="BB79" i="5"/>
  <c r="AB72" i="5"/>
  <c r="AW78" i="5"/>
  <c r="W86" i="5"/>
  <c r="BH79" i="5"/>
  <c r="U76" i="5"/>
  <c r="AF84" i="5"/>
  <c r="AE85" i="5"/>
  <c r="Z85" i="5"/>
  <c r="AD86" i="5"/>
  <c r="Z84" i="5"/>
  <c r="AI85" i="5"/>
  <c r="BB85" i="5"/>
  <c r="AM79" i="5"/>
  <c r="BA79" i="5"/>
  <c r="AN85" i="5"/>
  <c r="AR85" i="5"/>
  <c r="Z83" i="5"/>
  <c r="AT83" i="5"/>
  <c r="BF83" i="5"/>
  <c r="AB81" i="5"/>
  <c r="AD75" i="5"/>
  <c r="AZ71" i="5"/>
  <c r="AG83" i="5"/>
  <c r="Z81" i="5"/>
  <c r="AQ78" i="5"/>
  <c r="AS78" i="5"/>
  <c r="AU78" i="5"/>
  <c r="AO77" i="5"/>
  <c r="AY77" i="5"/>
  <c r="BA77" i="5"/>
  <c r="AC76" i="5"/>
  <c r="AA76" i="5"/>
  <c r="BB75" i="5"/>
  <c r="BC81" i="5"/>
  <c r="AM77" i="5"/>
  <c r="AY75" i="5"/>
  <c r="AJ72" i="5"/>
  <c r="T82" i="5"/>
  <c r="U80" i="5"/>
  <c r="AK76" i="5"/>
  <c r="BH74" i="5"/>
  <c r="V73" i="5"/>
  <c r="AT71" i="5"/>
  <c r="AX82" i="5"/>
  <c r="AI82" i="5"/>
  <c r="AK82" i="5"/>
  <c r="AU82" i="5"/>
  <c r="BE82" i="5"/>
  <c r="AU80" i="5"/>
  <c r="AW80" i="5"/>
  <c r="BG80" i="5"/>
  <c r="BH80" i="5"/>
  <c r="U71" i="5"/>
  <c r="W71" i="5"/>
  <c r="Y71" i="5"/>
  <c r="BF77" i="5"/>
  <c r="T76" i="5"/>
  <c r="AD74" i="5"/>
  <c r="U74" i="5"/>
  <c r="W74" i="5"/>
  <c r="AW73" i="5"/>
  <c r="BG73" i="5"/>
  <c r="BI73" i="5"/>
  <c r="W72" i="5"/>
  <c r="AA72" i="5"/>
  <c r="AP71" i="5"/>
  <c r="AA85" i="5"/>
  <c r="AL79" i="5"/>
  <c r="AN73" i="5"/>
  <c r="AR78" i="5"/>
  <c r="AH23" i="5"/>
  <c r="BG75" i="5"/>
  <c r="BE23" i="5"/>
  <c r="W84" i="5"/>
  <c r="BA72" i="5"/>
  <c r="AO74" i="5"/>
  <c r="Y85" i="5"/>
  <c r="BE79" i="5"/>
  <c r="AQ85" i="5"/>
  <c r="AE79" i="5"/>
  <c r="AS79" i="5"/>
  <c r="AV85" i="5"/>
  <c r="AZ85" i="5"/>
  <c r="AI83" i="5"/>
  <c r="BC83" i="5"/>
  <c r="U75" i="5"/>
  <c r="W75" i="5"/>
  <c r="BA78" i="5"/>
  <c r="BC78" i="5"/>
  <c r="BG77" i="5"/>
  <c r="BI77" i="5"/>
  <c r="AI76" i="5"/>
  <c r="AP75" i="5"/>
  <c r="BF82" i="5"/>
  <c r="BD80" i="5"/>
  <c r="AS83" i="5"/>
  <c r="AM81" i="5"/>
  <c r="Z77" i="5"/>
  <c r="AL75" i="5"/>
  <c r="X76" i="5"/>
  <c r="AV74" i="5"/>
  <c r="AH71" i="5"/>
  <c r="AH82" i="5"/>
  <c r="AQ82" i="5"/>
  <c r="AS82" i="5"/>
  <c r="BD82" i="5"/>
  <c r="AV81" i="5"/>
  <c r="U81" i="5"/>
  <c r="V81" i="5"/>
  <c r="BC80" i="5"/>
  <c r="BE80" i="5"/>
  <c r="AC71" i="5"/>
  <c r="AE71" i="5"/>
  <c r="AG71" i="5"/>
  <c r="AU81" i="5"/>
  <c r="AT77" i="5"/>
  <c r="AA74" i="5"/>
  <c r="AC74" i="5"/>
  <c r="AE74" i="5"/>
  <c r="BE73" i="5"/>
  <c r="AE72" i="5"/>
  <c r="Y72" i="5"/>
  <c r="AI72" i="5"/>
  <c r="AB71" i="5"/>
  <c r="AC84" i="5"/>
  <c r="AB78" i="5"/>
  <c r="AX78" i="5"/>
  <c r="BJ77" i="5"/>
  <c r="AL73" i="5"/>
  <c r="BH77" i="5"/>
  <c r="V75" i="5"/>
  <c r="AR76" i="5"/>
  <c r="T74" i="5"/>
  <c r="AW79" i="5"/>
  <c r="AG85" i="5"/>
  <c r="W79" i="5"/>
  <c r="AK79" i="5"/>
  <c r="BI85" i="5"/>
  <c r="BD85" i="5"/>
  <c r="BH85" i="5"/>
  <c r="AR83" i="5"/>
  <c r="AE75" i="5"/>
  <c r="Y75" i="5"/>
  <c r="AP45" i="5"/>
  <c r="BG82" i="5"/>
  <c r="BF80" i="5"/>
  <c r="BG78" i="5"/>
  <c r="BI78" i="5"/>
  <c r="BE77" i="5"/>
  <c r="AE76" i="5"/>
  <c r="AG76" i="5"/>
  <c r="AQ76" i="5"/>
  <c r="AB75" i="5"/>
  <c r="AO82" i="5"/>
  <c r="AN80" i="5"/>
  <c r="BJ71" i="5"/>
  <c r="AA83" i="5"/>
  <c r="W81" i="5"/>
  <c r="Z75" i="5"/>
  <c r="AV73" i="5"/>
  <c r="BI83" i="5"/>
  <c r="AZ81" i="5"/>
  <c r="AX77" i="5"/>
  <c r="AH74" i="5"/>
  <c r="BH72" i="5"/>
  <c r="T71" i="5"/>
  <c r="AY82" i="5"/>
  <c r="BA82" i="5"/>
  <c r="AF81" i="5"/>
  <c r="AA81" i="5"/>
  <c r="AC81" i="5"/>
  <c r="AD81" i="5"/>
  <c r="AK71" i="5"/>
  <c r="AM71" i="5"/>
  <c r="AO71" i="5"/>
  <c r="AE81" i="5"/>
  <c r="AF77" i="5"/>
  <c r="BF75" i="5"/>
  <c r="AI74" i="5"/>
  <c r="AK74" i="5"/>
  <c r="AM74" i="5"/>
  <c r="BC73" i="5"/>
  <c r="AM72" i="5"/>
  <c r="AG72" i="5"/>
  <c r="AQ72" i="5"/>
  <c r="BH78" i="5"/>
  <c r="T84" i="5"/>
  <c r="AR77" i="5"/>
  <c r="X78" i="5"/>
  <c r="AG74" i="5"/>
  <c r="AA84" i="5"/>
  <c r="AJ77" i="5"/>
  <c r="BJ72" i="5"/>
  <c r="AH77" i="5"/>
  <c r="AF73" i="5"/>
  <c r="AO78" i="5"/>
  <c r="AO23" i="5"/>
  <c r="BG79" i="5"/>
  <c r="AH78" i="5"/>
  <c r="AT73" i="5"/>
  <c r="AP79" i="5"/>
  <c r="AO79" i="5"/>
  <c r="V85" i="5"/>
  <c r="AC79" i="5"/>
  <c r="AX85" i="5"/>
  <c r="BA83" i="5"/>
  <c r="V83" i="5"/>
  <c r="X83" i="5"/>
  <c r="AR82" i="5"/>
  <c r="AS80" i="5"/>
  <c r="AK75" i="5"/>
  <c r="AM75" i="5"/>
  <c r="AG75" i="5"/>
  <c r="AP82" i="5"/>
  <c r="AP80" i="5"/>
  <c r="BF78" i="5"/>
  <c r="BC77" i="5"/>
  <c r="AM76" i="5"/>
  <c r="AO76" i="5"/>
  <c r="AY76" i="5"/>
  <c r="AY71" i="5"/>
  <c r="Y82" i="5"/>
  <c r="X80" i="5"/>
  <c r="AX71" i="5"/>
  <c r="BB78" i="5"/>
  <c r="AZ76" i="5"/>
  <c r="AJ73" i="5"/>
  <c r="BH71" i="5"/>
  <c r="AQ83" i="5"/>
  <c r="AJ81" i="5"/>
  <c r="AL77" i="5"/>
  <c r="BJ75" i="5"/>
  <c r="V74" i="5"/>
  <c r="AT72" i="5"/>
  <c r="AX81" i="5"/>
  <c r="BH82" i="5"/>
  <c r="Y81" i="5"/>
  <c r="AI81" i="5"/>
  <c r="AK81" i="5"/>
  <c r="AL81" i="5"/>
  <c r="AV80" i="5"/>
  <c r="T80" i="5"/>
  <c r="AS71" i="5"/>
  <c r="AU71" i="5"/>
  <c r="AW71" i="5"/>
  <c r="BJ80" i="5"/>
  <c r="BJ78" i="5"/>
  <c r="T77" i="5"/>
  <c r="AR75" i="5"/>
  <c r="AQ74" i="5"/>
  <c r="AS74" i="5"/>
  <c r="AU74" i="5"/>
  <c r="AP73" i="5"/>
  <c r="U73" i="5"/>
  <c r="AU72" i="5"/>
  <c r="AO72" i="5"/>
  <c r="AY72" i="5"/>
  <c r="AN74" i="5"/>
  <c r="AB86" i="5"/>
  <c r="AL83" i="5"/>
  <c r="BH76" i="5"/>
  <c r="Z72" i="5"/>
  <c r="AN77" i="5"/>
  <c r="BF73" i="5"/>
  <c r="BA76" i="5"/>
  <c r="AN72" i="5"/>
  <c r="Z74" i="5"/>
  <c r="AG23" i="5"/>
  <c r="AH85" i="5"/>
  <c r="AQ79" i="5"/>
  <c r="T75" i="5"/>
  <c r="AE84" i="5"/>
  <c r="AV77" i="5"/>
  <c r="AG79" i="5"/>
  <c r="BJ85" i="5"/>
  <c r="U79" i="5"/>
  <c r="AM85" i="5"/>
  <c r="BJ83" i="5"/>
  <c r="U83" i="5"/>
  <c r="AE83" i="5"/>
  <c r="AF83" i="5"/>
  <c r="AS75" i="5"/>
  <c r="AU75" i="5"/>
  <c r="AO75" i="5"/>
  <c r="Z82" i="5"/>
  <c r="Z80" i="5"/>
  <c r="U77" i="5"/>
  <c r="AU76" i="5"/>
  <c r="AW76" i="5"/>
  <c r="BG76" i="5"/>
  <c r="AL71" i="5"/>
  <c r="AJ71" i="5"/>
  <c r="BC82" i="5"/>
  <c r="BB80" i="5"/>
  <c r="AN78" i="5"/>
  <c r="AL76" i="5"/>
  <c r="AV71" i="5"/>
  <c r="Y83" i="5"/>
  <c r="T81" i="5"/>
  <c r="X77" i="5"/>
  <c r="AX75" i="5"/>
  <c r="AH72" i="5"/>
  <c r="AH81" i="5"/>
  <c r="BF71" i="5"/>
  <c r="X82" i="5"/>
  <c r="BB82" i="5"/>
  <c r="AG81" i="5"/>
  <c r="AQ81" i="5"/>
  <c r="AS81" i="5"/>
  <c r="AT81" i="5"/>
  <c r="AF80" i="5"/>
  <c r="AA80" i="5"/>
  <c r="AB80" i="5"/>
  <c r="BA71" i="5"/>
  <c r="BC71" i="5"/>
  <c r="BE71" i="5"/>
  <c r="BB83" i="5"/>
  <c r="AC45" i="5"/>
  <c r="AT80" i="5"/>
  <c r="AT78" i="5"/>
  <c r="AF75" i="5"/>
  <c r="AY74" i="5"/>
  <c r="BA74" i="5"/>
  <c r="BC74" i="5"/>
  <c r="AD73" i="5"/>
  <c r="AA73" i="5"/>
  <c r="AC73" i="5"/>
  <c r="BC72" i="5"/>
  <c r="AW72" i="5"/>
  <c r="BG72" i="5"/>
  <c r="AD84" i="5"/>
  <c r="AU77" i="5"/>
  <c r="AR73" i="5"/>
  <c r="BA85" i="5"/>
  <c r="AH76" i="5"/>
  <c r="AM73" i="5"/>
  <c r="AB76" i="5"/>
  <c r="Y84" i="5"/>
  <c r="V76" i="5"/>
  <c r="BF72" i="5"/>
  <c r="AG84" i="5"/>
  <c r="BD77" i="5"/>
  <c r="AZ73" i="5"/>
  <c r="Y23" i="5"/>
  <c r="AA79" i="5"/>
  <c r="AR74" i="5"/>
  <c r="V84" i="5"/>
  <c r="W77" i="5"/>
  <c r="AC85" i="5"/>
  <c r="T85" i="5"/>
  <c r="AO83" i="5"/>
  <c r="AN83" i="5"/>
  <c r="BA75" i="5"/>
  <c r="BC75" i="5"/>
  <c r="AW75" i="5"/>
  <c r="U78" i="5"/>
  <c r="W78" i="5"/>
  <c r="AA77" i="5"/>
  <c r="AC77" i="5"/>
  <c r="BC76" i="5"/>
  <c r="BE76" i="5"/>
  <c r="Z71" i="5"/>
  <c r="BD81" i="5"/>
  <c r="X71" i="5"/>
  <c r="AL82" i="5"/>
  <c r="AL80" i="5"/>
  <c r="Z78" i="5"/>
  <c r="Z76" i="5"/>
  <c r="AI71" i="5"/>
  <c r="AZ78" i="5"/>
  <c r="AJ75" i="5"/>
  <c r="BH73" i="5"/>
  <c r="U72" i="5"/>
  <c r="AR71" i="5"/>
  <c r="AW82" i="5"/>
  <c r="W82" i="5"/>
  <c r="AF82" i="5"/>
  <c r="BJ82" i="5"/>
  <c r="AO81" i="5"/>
  <c r="AY81" i="5"/>
  <c r="BA81" i="5"/>
  <c r="BB81" i="5"/>
  <c r="W80" i="5"/>
  <c r="Y80" i="5"/>
  <c r="AI80" i="5"/>
  <c r="AJ80" i="5"/>
  <c r="BD71" i="5"/>
  <c r="BI71" i="5"/>
  <c r="AJ83" i="5"/>
  <c r="AD80" i="5"/>
  <c r="AG78" i="5"/>
  <c r="BF76" i="5"/>
  <c r="BG74" i="5"/>
  <c r="BI74" i="5"/>
  <c r="Y73" i="5"/>
  <c r="AI73" i="5"/>
  <c r="AK73" i="5"/>
  <c r="BB72" i="5"/>
  <c r="BE72" i="5"/>
  <c r="U84" i="5"/>
  <c r="V77" i="5"/>
  <c r="X73" i="5"/>
  <c r="W85" i="5"/>
  <c r="AZ79" i="5"/>
  <c r="AN75" i="5"/>
  <c r="AB84" i="5"/>
  <c r="AR72" i="5"/>
  <c r="Y86" i="5"/>
  <c r="AV79" i="5"/>
  <c r="AH75" i="5"/>
  <c r="BH75" i="5"/>
  <c r="AL72" i="5"/>
  <c r="BF23" i="5"/>
  <c r="X84" i="5"/>
  <c r="AE77" i="5"/>
  <c r="Y74" i="5"/>
  <c r="BE83" i="5"/>
  <c r="AN76" i="5"/>
  <c r="AD72" i="5"/>
  <c r="AO57" i="5"/>
  <c r="AO45" i="5"/>
  <c r="AN57" i="5"/>
  <c r="AN45" i="5"/>
  <c r="AH63" i="5"/>
  <c r="AB57" i="5"/>
  <c r="AB45" i="5"/>
  <c r="AA61" i="5"/>
  <c r="AR60" i="5"/>
  <c r="AR58" i="5"/>
  <c r="W44" i="5"/>
  <c r="W49" i="5"/>
  <c r="AM56" i="5"/>
  <c r="T55" i="5"/>
  <c r="AK54" i="5"/>
  <c r="AG49" i="5"/>
  <c r="AG44" i="5"/>
  <c r="W56" i="5"/>
  <c r="U54" i="5"/>
  <c r="AS52" i="5"/>
  <c r="AE44" i="5"/>
  <c r="AE49" i="5"/>
  <c r="AI56" i="5"/>
  <c r="S53" i="5"/>
  <c r="AQ51" i="5"/>
  <c r="AO49" i="5"/>
  <c r="AO44" i="5"/>
  <c r="AO66" i="5" s="1"/>
  <c r="Z60" i="5"/>
  <c r="AB60" i="5"/>
  <c r="AM60" i="5"/>
  <c r="AE59" i="5"/>
  <c r="AL58" i="5"/>
  <c r="AN58" i="5"/>
  <c r="AM44" i="5"/>
  <c r="AM66" i="5" s="1"/>
  <c r="AM49" i="5"/>
  <c r="AR49" i="5"/>
  <c r="AR44" i="5"/>
  <c r="AR66" i="5" s="1"/>
  <c r="AT49" i="5"/>
  <c r="AT44" i="5"/>
  <c r="AV49" i="5"/>
  <c r="AV44" i="5"/>
  <c r="AS58" i="5"/>
  <c r="AC56" i="5"/>
  <c r="AH52" i="5"/>
  <c r="AJ52" i="5"/>
  <c r="AL52" i="5"/>
  <c r="AL50" i="5"/>
  <c r="AF50" i="5"/>
  <c r="AP50" i="5"/>
  <c r="AO62" i="5"/>
  <c r="AF57" i="5"/>
  <c r="AF45" i="5"/>
  <c r="X63" i="5"/>
  <c r="T57" i="5"/>
  <c r="T45" i="5"/>
  <c r="AJ61" i="5"/>
  <c r="AA60" i="5"/>
  <c r="AB58" i="5"/>
  <c r="AA45" i="5"/>
  <c r="T53" i="5"/>
  <c r="V53" i="5"/>
  <c r="BF45" i="5"/>
  <c r="T56" i="5"/>
  <c r="V56" i="5"/>
  <c r="Z55" i="5"/>
  <c r="AB55" i="5"/>
  <c r="Y54" i="5"/>
  <c r="AO60" i="5"/>
  <c r="AM58" i="5"/>
  <c r="S49" i="5"/>
  <c r="S44" i="5"/>
  <c r="AL60" i="5"/>
  <c r="AK58" i="5"/>
  <c r="U45" i="5"/>
  <c r="AF52" i="5"/>
  <c r="U56" i="5"/>
  <c r="AS54" i="5"/>
  <c r="AD51" i="5"/>
  <c r="BC49" i="5"/>
  <c r="BC44" i="5"/>
  <c r="AA49" i="5"/>
  <c r="AA44" i="5"/>
  <c r="AH60" i="5"/>
  <c r="AJ60" i="5"/>
  <c r="Z44" i="5"/>
  <c r="Z49" i="5"/>
  <c r="AZ49" i="5"/>
  <c r="AZ44" i="5"/>
  <c r="BB49" i="5"/>
  <c r="BB44" i="5"/>
  <c r="BD49" i="5"/>
  <c r="BD44" i="5"/>
  <c r="AK61" i="5"/>
  <c r="AC58" i="5"/>
  <c r="AO54" i="5"/>
  <c r="AP52" i="5"/>
  <c r="AR52" i="5"/>
  <c r="T51" i="5"/>
  <c r="AK50" i="5"/>
  <c r="AN50" i="5"/>
  <c r="AS64" i="5"/>
  <c r="AN63" i="5"/>
  <c r="AG62" i="5"/>
  <c r="Y64" i="5"/>
  <c r="Y45" i="5"/>
  <c r="Y57" i="5"/>
  <c r="AC63" i="5"/>
  <c r="X45" i="5"/>
  <c r="X57" i="5"/>
  <c r="AK63" i="5"/>
  <c r="BJ57" i="5"/>
  <c r="BJ45" i="5"/>
  <c r="S63" i="5"/>
  <c r="AS61" i="5"/>
  <c r="AB53" i="5"/>
  <c r="AD53" i="5"/>
  <c r="X53" i="5"/>
  <c r="AO59" i="5"/>
  <c r="Z56" i="5"/>
  <c r="AB56" i="5"/>
  <c r="AD56" i="5"/>
  <c r="X55" i="5"/>
  <c r="AH55" i="5"/>
  <c r="AJ55" i="5"/>
  <c r="AK53" i="5"/>
  <c r="X60" i="5"/>
  <c r="W58" i="5"/>
  <c r="W45" i="5"/>
  <c r="U60" i="5"/>
  <c r="U58" i="5"/>
  <c r="S52" i="5"/>
  <c r="AR50" i="5"/>
  <c r="AI60" i="5"/>
  <c r="AJ58" i="5"/>
  <c r="AG54" i="5"/>
  <c r="AP49" i="5"/>
  <c r="AP44" i="5"/>
  <c r="AP66" i="5" s="1"/>
  <c r="AG58" i="5"/>
  <c r="AQ60" i="5"/>
  <c r="T59" i="5"/>
  <c r="U59" i="5"/>
  <c r="AE58" i="5"/>
  <c r="BH49" i="5"/>
  <c r="BH44" i="5"/>
  <c r="BJ49" i="5"/>
  <c r="BJ44" i="5"/>
  <c r="S61" i="5"/>
  <c r="AB54" i="5"/>
  <c r="AM52" i="5"/>
  <c r="Z51" i="5"/>
  <c r="AB51" i="5"/>
  <c r="Y50" i="5"/>
  <c r="AK64" i="5"/>
  <c r="AC64" i="5"/>
  <c r="Y62" i="5"/>
  <c r="Z63" i="5"/>
  <c r="BB57" i="5"/>
  <c r="BB45" i="5"/>
  <c r="W63" i="5"/>
  <c r="AA63" i="5"/>
  <c r="X61" i="5"/>
  <c r="W61" i="5"/>
  <c r="AJ53" i="5"/>
  <c r="AL53" i="5"/>
  <c r="AF53" i="5"/>
  <c r="AH61" i="5"/>
  <c r="Y59" i="5"/>
  <c r="AH56" i="5"/>
  <c r="AJ56" i="5"/>
  <c r="AL56" i="5"/>
  <c r="AF55" i="5"/>
  <c r="AP55" i="5"/>
  <c r="AR55" i="5"/>
  <c r="Y53" i="5"/>
  <c r="AI55" i="5"/>
  <c r="AE50" i="5"/>
  <c r="S60" i="5"/>
  <c r="T58" i="5"/>
  <c r="T54" i="5"/>
  <c r="AQ52" i="5"/>
  <c r="AC49" i="5"/>
  <c r="AC44" i="5"/>
  <c r="AK60" i="5"/>
  <c r="Z59" i="5"/>
  <c r="AB59" i="5"/>
  <c r="AC59" i="5"/>
  <c r="AC60" i="5"/>
  <c r="BI45" i="5"/>
  <c r="Y52" i="5"/>
  <c r="X51" i="5"/>
  <c r="AH51" i="5"/>
  <c r="AJ51" i="5"/>
  <c r="AK44" i="5"/>
  <c r="AK49" i="5"/>
  <c r="AO64" i="5"/>
  <c r="AG45" i="5"/>
  <c r="AG57" i="5"/>
  <c r="AT57" i="5"/>
  <c r="AT45" i="5"/>
  <c r="BH57" i="5"/>
  <c r="BH45" i="5"/>
  <c r="AE63" i="5"/>
  <c r="AI63" i="5"/>
  <c r="AI61" i="5"/>
  <c r="V61" i="5"/>
  <c r="AG61" i="5"/>
  <c r="AE61" i="5"/>
  <c r="AQ59" i="5"/>
  <c r="BG45" i="5"/>
  <c r="AM53" i="5"/>
  <c r="AR53" i="5"/>
  <c r="AN53" i="5"/>
  <c r="AP56" i="5"/>
  <c r="AR56" i="5"/>
  <c r="AN55" i="5"/>
  <c r="Z54" i="5"/>
  <c r="BG44" i="5"/>
  <c r="BG49" i="5"/>
  <c r="BC45" i="5"/>
  <c r="BA45" i="5"/>
  <c r="V55" i="5"/>
  <c r="AH53" i="5"/>
  <c r="S50" i="5"/>
  <c r="AE52" i="5"/>
  <c r="AG60" i="5"/>
  <c r="AX45" i="5"/>
  <c r="AF60" i="5"/>
  <c r="AS60" i="5"/>
  <c r="X59" i="5"/>
  <c r="AH59" i="5"/>
  <c r="AJ59" i="5"/>
  <c r="AK59" i="5"/>
  <c r="S58" i="5"/>
  <c r="AU45" i="5"/>
  <c r="AO55" i="5"/>
  <c r="AF51" i="5"/>
  <c r="AP51" i="5"/>
  <c r="AR51" i="5"/>
  <c r="Y44" i="5"/>
  <c r="Y49" i="5"/>
  <c r="T63" i="5"/>
  <c r="U64" i="5"/>
  <c r="AL57" i="5"/>
  <c r="AL45" i="5"/>
  <c r="AZ57" i="5"/>
  <c r="AZ45" i="5"/>
  <c r="AR63" i="5"/>
  <c r="AM63" i="5"/>
  <c r="AQ63" i="5"/>
  <c r="T61" i="5"/>
  <c r="AF61" i="5"/>
  <c r="AP61" i="5"/>
  <c r="AM61" i="5"/>
  <c r="AA59" i="5"/>
  <c r="Z53" i="5"/>
  <c r="BI44" i="5"/>
  <c r="BI49" i="5"/>
  <c r="AO56" i="5"/>
  <c r="AL55" i="5"/>
  <c r="V54" i="5"/>
  <c r="X54" i="5"/>
  <c r="AH54" i="5"/>
  <c r="AU44" i="5"/>
  <c r="AU49" i="5"/>
  <c r="AM59" i="5"/>
  <c r="AL59" i="5"/>
  <c r="U53" i="5"/>
  <c r="AS51" i="5"/>
  <c r="AG55" i="5"/>
  <c r="AQ50" i="5"/>
  <c r="W60" i="5"/>
  <c r="AF59" i="5"/>
  <c r="AP59" i="5"/>
  <c r="AR59" i="5"/>
  <c r="AS59" i="5"/>
  <c r="Z58" i="5"/>
  <c r="AA58" i="5"/>
  <c r="T49" i="5"/>
  <c r="T44" i="5"/>
  <c r="V49" i="5"/>
  <c r="V44" i="5"/>
  <c r="X49" i="5"/>
  <c r="X44" i="5"/>
  <c r="AS45" i="5"/>
  <c r="AC55" i="5"/>
  <c r="AN51" i="5"/>
  <c r="AG64" i="5"/>
  <c r="AO63" i="5"/>
  <c r="BE57" i="5"/>
  <c r="BE45" i="5"/>
  <c r="BD57" i="5"/>
  <c r="BD45" i="5"/>
  <c r="AD57" i="5"/>
  <c r="AD45" i="5"/>
  <c r="AR57" i="5"/>
  <c r="AR45" i="5"/>
  <c r="AG63" i="5"/>
  <c r="AC61" i="5"/>
  <c r="AO61" i="5"/>
  <c r="AQ45" i="5"/>
  <c r="AW44" i="5"/>
  <c r="AW49" i="5"/>
  <c r="AP60" i="5"/>
  <c r="AO58" i="5"/>
  <c r="Z45" i="5"/>
  <c r="Y56" i="5"/>
  <c r="Y55" i="5"/>
  <c r="AD54" i="5"/>
  <c r="AF54" i="5"/>
  <c r="AP54" i="5"/>
  <c r="AH44" i="5"/>
  <c r="AH49" i="5"/>
  <c r="AD61" i="5"/>
  <c r="W59" i="5"/>
  <c r="AM45" i="5"/>
  <c r="BF49" i="5"/>
  <c r="BF44" i="5"/>
  <c r="AB61" i="5"/>
  <c r="V59" i="5"/>
  <c r="AE51" i="5"/>
  <c r="BE44" i="5"/>
  <c r="BE49" i="5"/>
  <c r="AR61" i="5"/>
  <c r="AI59" i="5"/>
  <c r="AY45" i="5"/>
  <c r="U55" i="5"/>
  <c r="AS53" i="5"/>
  <c r="AC50" i="5"/>
  <c r="AH45" i="5"/>
  <c r="V60" i="5"/>
  <c r="AE60" i="5"/>
  <c r="AN59" i="5"/>
  <c r="V58" i="5"/>
  <c r="X58" i="5"/>
  <c r="AH58" i="5"/>
  <c r="AI58" i="5"/>
  <c r="AE45" i="5"/>
  <c r="AB49" i="5"/>
  <c r="AB44" i="5"/>
  <c r="AD49" i="5"/>
  <c r="AD44" i="5"/>
  <c r="AF49" i="5"/>
  <c r="AF44" i="5"/>
  <c r="AD59" i="5"/>
  <c r="AO53" i="5"/>
  <c r="T52" i="5"/>
  <c r="V52" i="5"/>
  <c r="AL51" i="5"/>
  <c r="V50" i="5"/>
  <c r="Z50" i="5"/>
  <c r="AX44" i="5"/>
  <c r="AD63" i="5"/>
  <c r="AW45" i="5"/>
  <c r="AW57" i="5"/>
  <c r="AV57" i="5"/>
  <c r="AV45" i="5"/>
  <c r="V57" i="5"/>
  <c r="V45" i="5"/>
  <c r="AS63" i="5"/>
  <c r="AJ57" i="5"/>
  <c r="AJ45" i="5"/>
  <c r="V63" i="5"/>
  <c r="AL61" i="5"/>
  <c r="AI44" i="5"/>
  <c r="AI49" i="5"/>
  <c r="Y60" i="5"/>
  <c r="Y58" i="5"/>
  <c r="AE56" i="5"/>
  <c r="AL54" i="5"/>
  <c r="AN54" i="5"/>
  <c r="U44" i="5"/>
  <c r="U49" i="5"/>
  <c r="AS49" i="5"/>
  <c r="AS44" i="5"/>
  <c r="AS66" i="5" s="1"/>
  <c r="AK45" i="5"/>
  <c r="AK56" i="5"/>
  <c r="AI54" i="5"/>
  <c r="S51" i="5"/>
  <c r="AQ49" i="5"/>
  <c r="AQ44" i="5"/>
  <c r="AQ66" i="5" s="1"/>
  <c r="Z61" i="5"/>
  <c r="S59" i="5"/>
  <c r="AI45" i="5"/>
  <c r="AG53" i="5"/>
  <c r="AG59" i="5"/>
  <c r="BA49" i="5"/>
  <c r="BA44" i="5"/>
  <c r="T60" i="5"/>
  <c r="AD60" i="5"/>
  <c r="AN60" i="5"/>
  <c r="AD58" i="5"/>
  <c r="AF58" i="5"/>
  <c r="AP58" i="5"/>
  <c r="AQ58" i="5"/>
  <c r="AY44" i="5"/>
  <c r="AY49" i="5"/>
  <c r="AJ49" i="5"/>
  <c r="AJ44" i="5"/>
  <c r="AL49" i="5"/>
  <c r="AL44" i="5"/>
  <c r="AN49" i="5"/>
  <c r="AN44" i="5"/>
  <c r="AN66" i="5" s="1"/>
  <c r="AS56" i="5"/>
  <c r="AA53" i="5"/>
  <c r="Z52" i="5"/>
  <c r="AB52" i="5"/>
  <c r="AD52" i="5"/>
  <c r="Y51" i="5"/>
  <c r="AD50" i="5"/>
  <c r="X50" i="5"/>
  <c r="AH50" i="5"/>
  <c r="AC30" i="3"/>
  <c r="AK30" i="3"/>
  <c r="AI30" i="3"/>
  <c r="AQ30" i="3"/>
  <c r="AR36" i="3"/>
  <c r="AA27" i="3"/>
  <c r="AO36" i="3"/>
  <c r="X27" i="3"/>
  <c r="AD26" i="3"/>
  <c r="AU35" i="3"/>
  <c r="BA36" i="3"/>
  <c r="AJ27" i="3"/>
  <c r="Z35" i="3"/>
  <c r="Z34" i="3"/>
  <c r="I25" i="3"/>
  <c r="AH35" i="3"/>
  <c r="AQ27" i="3"/>
  <c r="BH36" i="3"/>
  <c r="T35" i="3"/>
  <c r="C26" i="3"/>
  <c r="AR24" i="3"/>
  <c r="AR21" i="3"/>
  <c r="BI33" i="3"/>
  <c r="G25" i="3"/>
  <c r="X34" i="3"/>
  <c r="AO27" i="3"/>
  <c r="BF36" i="3"/>
  <c r="N26" i="3"/>
  <c r="AE35" i="3"/>
  <c r="R26" i="3"/>
  <c r="AI35" i="3"/>
  <c r="T26" i="3"/>
  <c r="AK35" i="3"/>
  <c r="AX34" i="3"/>
  <c r="AG25" i="3"/>
  <c r="Z21" i="3"/>
  <c r="AQ33" i="3"/>
  <c r="Z24" i="3"/>
  <c r="AG36" i="3"/>
  <c r="P27" i="3"/>
  <c r="AK36" i="3"/>
  <c r="T27" i="3"/>
  <c r="AM36" i="3"/>
  <c r="V27" i="3"/>
  <c r="AE34" i="3"/>
  <c r="N25" i="3"/>
  <c r="Z33" i="3"/>
  <c r="I24" i="3"/>
  <c r="I21" i="3"/>
  <c r="BB37" i="3"/>
  <c r="AK28" i="3"/>
  <c r="AD34" i="3"/>
  <c r="M25" i="3"/>
  <c r="AD21" i="3"/>
  <c r="AV36" i="3"/>
  <c r="AE27" i="3"/>
  <c r="AB26" i="3"/>
  <c r="AS35" i="3"/>
  <c r="V34" i="3"/>
  <c r="E25" i="3"/>
  <c r="AV33" i="3"/>
  <c r="AJ35" i="3"/>
  <c r="BJ37" i="3"/>
  <c r="BA34" i="3"/>
  <c r="AJ25" i="3"/>
  <c r="AJ26" i="3"/>
  <c r="BA35" i="3"/>
  <c r="BG24" i="3"/>
  <c r="BG21" i="3"/>
  <c r="AI34" i="3"/>
  <c r="R25" i="3"/>
  <c r="E21" i="3"/>
  <c r="AR28" i="3"/>
  <c r="BI37" i="3"/>
  <c r="V36" i="3"/>
  <c r="E27" i="3"/>
  <c r="AA25" i="3"/>
  <c r="AR34" i="3"/>
  <c r="T24" i="3"/>
  <c r="T21" i="3"/>
  <c r="AK33" i="3"/>
  <c r="BB25" i="3"/>
  <c r="BB21" i="3"/>
  <c r="BF37" i="3"/>
  <c r="AO28" i="3"/>
  <c r="AL26" i="3"/>
  <c r="BC35" i="3"/>
  <c r="AP26" i="3"/>
  <c r="BG35" i="3"/>
  <c r="AR26" i="3"/>
  <c r="BI35" i="3"/>
  <c r="W34" i="3"/>
  <c r="F25" i="3"/>
  <c r="AH36" i="3"/>
  <c r="BE36" i="3"/>
  <c r="AN27" i="3"/>
  <c r="BI36" i="3"/>
  <c r="AR27" i="3"/>
  <c r="AX30" i="3"/>
  <c r="AX24" i="3"/>
  <c r="Y35" i="3"/>
  <c r="J28" i="3"/>
  <c r="AA37" i="3"/>
  <c r="N28" i="3"/>
  <c r="AE37" i="3"/>
  <c r="H28" i="3"/>
  <c r="Y37" i="3"/>
  <c r="AK27" i="3"/>
  <c r="BB36" i="3"/>
  <c r="AN24" i="3"/>
  <c r="BE33" i="3"/>
  <c r="AN21" i="3"/>
  <c r="AX35" i="3"/>
  <c r="AC34" i="3"/>
  <c r="BJ35" i="3"/>
  <c r="N21" i="3"/>
  <c r="AA21" i="3"/>
  <c r="AL36" i="3"/>
  <c r="BJ34" i="3"/>
  <c r="AS25" i="3"/>
  <c r="AO34" i="3"/>
  <c r="X25" i="3"/>
  <c r="AV24" i="3"/>
  <c r="AV21" i="3"/>
  <c r="AA33" i="3"/>
  <c r="J21" i="3"/>
  <c r="J24" i="3"/>
  <c r="F28" i="3"/>
  <c r="W37" i="3"/>
  <c r="AV37" i="3"/>
  <c r="AE28" i="3"/>
  <c r="AH34" i="3"/>
  <c r="Q25" i="3"/>
  <c r="L24" i="3"/>
  <c r="AC33" i="3"/>
  <c r="L21" i="3"/>
  <c r="G30" i="3"/>
  <c r="BG36" i="3"/>
  <c r="BI34" i="3"/>
  <c r="AR25" i="3"/>
  <c r="C30" i="3"/>
  <c r="AB28" i="3"/>
  <c r="AS37" i="3"/>
  <c r="BD35" i="3"/>
  <c r="AM26" i="3"/>
  <c r="BH24" i="3"/>
  <c r="BH21" i="3"/>
  <c r="BD36" i="3"/>
  <c r="AM27" i="3"/>
  <c r="BF33" i="3"/>
  <c r="AO24" i="3"/>
  <c r="AO21" i="3"/>
  <c r="R28" i="3"/>
  <c r="AI37" i="3"/>
  <c r="V28" i="3"/>
  <c r="AM37" i="3"/>
  <c r="P28" i="3"/>
  <c r="AG37" i="3"/>
  <c r="AP36" i="3"/>
  <c r="Y27" i="3"/>
  <c r="AF24" i="3"/>
  <c r="AW33" i="3"/>
  <c r="AF21" i="3"/>
  <c r="BE21" i="3"/>
  <c r="AF33" i="3"/>
  <c r="AJ24" i="3"/>
  <c r="BA33" i="3"/>
  <c r="AJ21" i="3"/>
  <c r="AR35" i="3"/>
  <c r="K30" i="3"/>
  <c r="R24" i="3"/>
  <c r="R21" i="3"/>
  <c r="AI33" i="3"/>
  <c r="AP37" i="3"/>
  <c r="Y28" i="3"/>
  <c r="AA34" i="3"/>
  <c r="J25" i="3"/>
  <c r="AD33" i="3"/>
  <c r="AF36" i="3"/>
  <c r="O27" i="3"/>
  <c r="AW36" i="3"/>
  <c r="AF27" i="3"/>
  <c r="L28" i="3"/>
  <c r="AC37" i="3"/>
  <c r="BB34" i="3"/>
  <c r="AK25" i="3"/>
  <c r="BB33" i="3"/>
  <c r="AS34" i="3"/>
  <c r="AB25" i="3"/>
  <c r="AJ37" i="3"/>
  <c r="S28" i="3"/>
  <c r="BF35" i="3"/>
  <c r="AO26" i="3"/>
  <c r="Y34" i="3"/>
  <c r="H25" i="3"/>
  <c r="D24" i="3"/>
  <c r="U33" i="3"/>
  <c r="D21" i="3"/>
  <c r="BH37" i="3"/>
  <c r="AZ34" i="3"/>
  <c r="AI25" i="3"/>
  <c r="T33" i="3"/>
  <c r="AF37" i="3"/>
  <c r="O28" i="3"/>
  <c r="AP35" i="3"/>
  <c r="Y26" i="3"/>
  <c r="AY21" i="3"/>
  <c r="AY24" i="3"/>
  <c r="AS21" i="3"/>
  <c r="AQ36" i="3"/>
  <c r="Z27" i="3"/>
  <c r="AO25" i="3"/>
  <c r="BF34" i="3"/>
  <c r="AX33" i="3"/>
  <c r="AG24" i="3"/>
  <c r="AG21" i="3"/>
  <c r="Z28" i="3"/>
  <c r="AQ37" i="3"/>
  <c r="AD28" i="3"/>
  <c r="AU37" i="3"/>
  <c r="X28" i="3"/>
  <c r="AO37" i="3"/>
  <c r="K27" i="3"/>
  <c r="AB36" i="3"/>
  <c r="BE34" i="3"/>
  <c r="AN25" i="3"/>
  <c r="AO33" i="3"/>
  <c r="X24" i="3"/>
  <c r="X21" i="3"/>
  <c r="AZ36" i="3"/>
  <c r="AL35" i="3"/>
  <c r="BC34" i="3"/>
  <c r="AW35" i="3"/>
  <c r="AK34" i="3"/>
  <c r="W30" i="3"/>
  <c r="AJ36" i="3"/>
  <c r="Z26" i="3"/>
  <c r="AQ35" i="3"/>
  <c r="AU36" i="3"/>
  <c r="AD27" i="3"/>
  <c r="U34" i="3"/>
  <c r="D25" i="3"/>
  <c r="AU33" i="3"/>
  <c r="Z37" i="3"/>
  <c r="W33" i="3"/>
  <c r="AO35" i="3"/>
  <c r="AB24" i="3"/>
  <c r="AB21" i="3"/>
  <c r="AS33" i="3"/>
  <c r="AF34" i="3"/>
  <c r="O25" i="3"/>
  <c r="BD24" i="3"/>
  <c r="BD21" i="3"/>
  <c r="AQ34" i="3"/>
  <c r="Z25" i="3"/>
  <c r="AY34" i="3"/>
  <c r="AH25" i="3"/>
  <c r="AT33" i="3"/>
  <c r="V33" i="3"/>
  <c r="X37" i="3"/>
  <c r="AJ34" i="3"/>
  <c r="S25" i="3"/>
  <c r="BG34" i="3"/>
  <c r="AP25" i="3"/>
  <c r="U30" i="3"/>
  <c r="BD34" i="3"/>
  <c r="V37" i="3"/>
  <c r="E28" i="3"/>
  <c r="AT35" i="3"/>
  <c r="AC26" i="3"/>
  <c r="BJ21" i="3"/>
  <c r="BJ24" i="3"/>
  <c r="U37" i="3"/>
  <c r="AT37" i="3"/>
  <c r="T36" i="3"/>
  <c r="AP34" i="3"/>
  <c r="Y25" i="3"/>
  <c r="AR33" i="3"/>
  <c r="T37" i="3"/>
  <c r="C28" i="3"/>
  <c r="AD35" i="3"/>
  <c r="M26" i="3"/>
  <c r="D26" i="3"/>
  <c r="U35" i="3"/>
  <c r="AP21" i="3"/>
  <c r="BG33" i="3"/>
  <c r="AP24" i="3"/>
  <c r="AE21" i="3"/>
  <c r="M27" i="3"/>
  <c r="AD36" i="3"/>
  <c r="U36" i="3"/>
  <c r="D27" i="3"/>
  <c r="W36" i="3"/>
  <c r="F27" i="3"/>
  <c r="AW34" i="3"/>
  <c r="AF25" i="3"/>
  <c r="AP33" i="3"/>
  <c r="Y21" i="3"/>
  <c r="Y24" i="3"/>
  <c r="O21" i="3"/>
  <c r="AH28" i="3"/>
  <c r="AY37" i="3"/>
  <c r="AL28" i="3"/>
  <c r="BC37" i="3"/>
  <c r="AF28" i="3"/>
  <c r="AW37" i="3"/>
  <c r="AE25" i="3"/>
  <c r="AV34" i="3"/>
  <c r="P24" i="3"/>
  <c r="P21" i="3"/>
  <c r="AG33" i="3"/>
  <c r="AM21" i="3"/>
  <c r="AK37" i="3"/>
  <c r="AZ37" i="3"/>
  <c r="AL21" i="3"/>
  <c r="BC21" i="3"/>
  <c r="M30" i="3"/>
  <c r="V26" i="3"/>
  <c r="AM35" i="3"/>
  <c r="AS36" i="3"/>
  <c r="AB27" i="3"/>
  <c r="AI36" i="3"/>
  <c r="R27" i="3"/>
  <c r="AH26" i="3"/>
  <c r="AY35" i="3"/>
  <c r="BC36" i="3"/>
  <c r="AL27" i="3"/>
  <c r="AB35" i="3"/>
  <c r="AW24" i="3"/>
  <c r="AW21" i="3"/>
  <c r="AN37" i="3"/>
  <c r="AU34" i="3"/>
  <c r="Z36" i="3"/>
  <c r="AT36" i="3"/>
  <c r="X36" i="3"/>
  <c r="P26" i="3"/>
  <c r="AG35" i="3"/>
  <c r="BA21" i="3"/>
  <c r="BA24" i="3"/>
  <c r="AG34" i="3"/>
  <c r="P25" i="3"/>
  <c r="S21" i="3"/>
  <c r="F26" i="3"/>
  <c r="W35" i="3"/>
  <c r="J26" i="3"/>
  <c r="AA35" i="3"/>
  <c r="L26" i="3"/>
  <c r="AC35" i="3"/>
  <c r="AQ25" i="3"/>
  <c r="BH34" i="3"/>
  <c r="AH21" i="3"/>
  <c r="AH24" i="3"/>
  <c r="AY33" i="3"/>
  <c r="Y36" i="3"/>
  <c r="H27" i="3"/>
  <c r="AC36" i="3"/>
  <c r="L27" i="3"/>
  <c r="AE36" i="3"/>
  <c r="N27" i="3"/>
  <c r="W25" i="3"/>
  <c r="AN34" i="3"/>
  <c r="AH33" i="3"/>
  <c r="Q21" i="3"/>
  <c r="Q24" i="3"/>
  <c r="AP28" i="3"/>
  <c r="BG37" i="3"/>
  <c r="AN28" i="3"/>
  <c r="BE37" i="3"/>
  <c r="AM34" i="3"/>
  <c r="V25" i="3"/>
  <c r="AL34" i="3"/>
  <c r="Y33" i="3"/>
  <c r="H21" i="3"/>
  <c r="H24" i="3"/>
  <c r="AN36" i="3"/>
  <c r="AB34" i="3"/>
  <c r="AX36" i="3"/>
  <c r="AT21" i="3"/>
  <c r="BF21" i="3"/>
  <c r="BC33" i="3"/>
  <c r="F21" i="3"/>
  <c r="AM33" i="3"/>
  <c r="O1216" i="11" l="1"/>
  <c r="N1216" i="11"/>
  <c r="M1180" i="11"/>
  <c r="N1179" i="11"/>
  <c r="O1179" i="11"/>
  <c r="BG146" i="5"/>
  <c r="BP147" i="5"/>
  <c r="BM142" i="5"/>
  <c r="BM150" i="5"/>
  <c r="BP139" i="5"/>
  <c r="BM145" i="5"/>
  <c r="BV147" i="5"/>
  <c r="BM143" i="5"/>
  <c r="CB137" i="5"/>
  <c r="BV151" i="5"/>
  <c r="AE51" i="12"/>
  <c r="AE45" i="12"/>
  <c r="M995" i="11"/>
  <c r="M20" i="11"/>
  <c r="N19" i="11"/>
  <c r="L20" i="11"/>
  <c r="L21" i="11" s="1"/>
  <c r="L22" i="11" s="1"/>
  <c r="L23" i="11" s="1"/>
  <c r="O19" i="11"/>
  <c r="CA88" i="5"/>
  <c r="BY138" i="5"/>
  <c r="CB147" i="5"/>
  <c r="BV145" i="5"/>
  <c r="BY48" i="3"/>
  <c r="BW48" i="3"/>
  <c r="BX48" i="3"/>
  <c r="CB143" i="5"/>
  <c r="AX48" i="3"/>
  <c r="BC48" i="3"/>
  <c r="BF48" i="3"/>
  <c r="BL39" i="3"/>
  <c r="BV152" i="5"/>
  <c r="BS143" i="5"/>
  <c r="BS146" i="5"/>
  <c r="BG139" i="5"/>
  <c r="BG148" i="5"/>
  <c r="BY148" i="5"/>
  <c r="BM151" i="5"/>
  <c r="BS137" i="5"/>
  <c r="BV143" i="5"/>
  <c r="BG151" i="5"/>
  <c r="BG142" i="5"/>
  <c r="BP145" i="5"/>
  <c r="BM140" i="5"/>
  <c r="CB138" i="5"/>
  <c r="BS140" i="5"/>
  <c r="BY140" i="5"/>
  <c r="BP150" i="5"/>
  <c r="CB151" i="5"/>
  <c r="BV139" i="5"/>
  <c r="CB142" i="5"/>
  <c r="BJ145" i="5"/>
  <c r="BV142" i="5"/>
  <c r="BD151" i="5"/>
  <c r="BG141" i="5"/>
  <c r="BY149" i="5"/>
  <c r="BM141" i="5"/>
  <c r="BY145" i="5"/>
  <c r="BA149" i="5"/>
  <c r="BM138" i="5"/>
  <c r="BJ140" i="5"/>
  <c r="BJ152" i="5"/>
  <c r="BV144" i="5"/>
  <c r="BY150" i="5"/>
  <c r="BV146" i="5"/>
  <c r="BP149" i="5"/>
  <c r="BS138" i="5"/>
  <c r="BJ138" i="5"/>
  <c r="BS141" i="5"/>
  <c r="BV148" i="5"/>
  <c r="BV150" i="5"/>
  <c r="T34" i="13"/>
  <c r="R34" i="13"/>
  <c r="S34" i="13" s="1"/>
  <c r="AH22" i="12"/>
  <c r="AG34" i="12"/>
  <c r="AG24" i="12"/>
  <c r="AG37" i="12"/>
  <c r="AG30" i="12"/>
  <c r="AG29" i="12"/>
  <c r="AG23" i="12"/>
  <c r="AG36" i="12"/>
  <c r="AG25" i="12"/>
  <c r="AG38" i="12"/>
  <c r="AG35" i="12"/>
  <c r="AG27" i="12"/>
  <c r="AG83" i="12"/>
  <c r="AG33" i="12"/>
  <c r="AG28" i="12"/>
  <c r="AG62" i="12"/>
  <c r="AG42" i="12"/>
  <c r="AG84" i="12" s="1"/>
  <c r="AG31" i="12"/>
  <c r="AG32" i="12"/>
  <c r="AG26" i="12"/>
  <c r="AG96" i="12"/>
  <c r="AE52" i="12"/>
  <c r="AE58" i="12"/>
  <c r="AE57" i="12"/>
  <c r="AE49" i="12"/>
  <c r="AE47" i="12"/>
  <c r="AD59" i="12"/>
  <c r="AE43" i="12"/>
  <c r="AE48" i="12"/>
  <c r="AE50" i="12"/>
  <c r="AF39" i="12"/>
  <c r="AF43" i="12" s="1"/>
  <c r="AE53" i="12"/>
  <c r="AE44" i="12"/>
  <c r="AE54" i="12"/>
  <c r="AE55" i="12"/>
  <c r="BC30" i="3"/>
  <c r="BT39" i="3"/>
  <c r="BA48" i="3"/>
  <c r="BL48" i="3"/>
  <c r="AY30" i="3"/>
  <c r="BP39" i="3"/>
  <c r="BH30" i="3"/>
  <c r="BY39" i="3"/>
  <c r="BV48" i="3"/>
  <c r="BG30" i="3"/>
  <c r="BX39" i="3"/>
  <c r="BI30" i="3"/>
  <c r="BZ39" i="3"/>
  <c r="BB48" i="3"/>
  <c r="BA30" i="3"/>
  <c r="BR39" i="3"/>
  <c r="BE30" i="3"/>
  <c r="BV39" i="3"/>
  <c r="BI48" i="3"/>
  <c r="BO48" i="3"/>
  <c r="V30" i="3"/>
  <c r="BQ48" i="3"/>
  <c r="BJ30" i="3"/>
  <c r="CA39" i="3"/>
  <c r="BD30" i="3"/>
  <c r="BU39" i="3"/>
  <c r="BS48" i="3"/>
  <c r="BD48" i="3"/>
  <c r="BP48" i="3"/>
  <c r="BF30" i="3"/>
  <c r="BW39" i="3"/>
  <c r="AT30" i="3"/>
  <c r="BK39" i="3"/>
  <c r="BN48" i="3"/>
  <c r="AW30" i="3"/>
  <c r="BN39" i="3"/>
  <c r="BJ48" i="3"/>
  <c r="AY48" i="3"/>
  <c r="BE48" i="3"/>
  <c r="AZ48" i="3"/>
  <c r="BU48" i="3"/>
  <c r="BR48" i="3"/>
  <c r="BH48" i="3"/>
  <c r="BB30" i="3"/>
  <c r="BS39" i="3"/>
  <c r="BO39" i="3"/>
  <c r="BK48" i="3"/>
  <c r="BT48" i="3"/>
  <c r="BM48" i="3"/>
  <c r="BG48" i="3"/>
  <c r="AV30" i="3"/>
  <c r="BM39" i="3"/>
  <c r="AZ30" i="3"/>
  <c r="BQ39" i="3"/>
  <c r="BM144" i="5"/>
  <c r="BS144" i="5"/>
  <c r="BS145" i="5"/>
  <c r="AL66" i="5"/>
  <c r="AK67" i="5"/>
  <c r="V67" i="5"/>
  <c r="BQ112" i="5"/>
  <c r="AF66" i="5"/>
  <c r="AE67" i="5"/>
  <c r="AH66" i="5"/>
  <c r="CC111" i="5"/>
  <c r="BF111" i="5"/>
  <c r="BK111" i="5"/>
  <c r="AK66" i="5"/>
  <c r="AA66" i="5"/>
  <c r="BV111" i="5"/>
  <c r="AP67" i="5"/>
  <c r="BF112" i="5"/>
  <c r="BU67" i="5"/>
  <c r="BD144" i="5"/>
  <c r="CD94" i="5"/>
  <c r="BY143" i="5"/>
  <c r="BJ143" i="5"/>
  <c r="BD143" i="5"/>
  <c r="BV149" i="5"/>
  <c r="CD97" i="5"/>
  <c r="BP151" i="5"/>
  <c r="BP148" i="5"/>
  <c r="BS151" i="5"/>
  <c r="CC119" i="5"/>
  <c r="BY142" i="5"/>
  <c r="BJ150" i="5"/>
  <c r="BJ142" i="5"/>
  <c r="BD142" i="5"/>
  <c r="CC123" i="5"/>
  <c r="Y66" i="5"/>
  <c r="BT111" i="5"/>
  <c r="Z67" i="5"/>
  <c r="BU112" i="5"/>
  <c r="AR67" i="5"/>
  <c r="V66" i="5"/>
  <c r="BQ111" i="5"/>
  <c r="BB112" i="5"/>
  <c r="BC112" i="5"/>
  <c r="BH112" i="5"/>
  <c r="BJ111" i="5"/>
  <c r="W67" i="5"/>
  <c r="BR112" i="5"/>
  <c r="BG112" i="5"/>
  <c r="U67" i="5"/>
  <c r="BP112" i="5"/>
  <c r="AN67" i="5"/>
  <c r="BM112" i="5"/>
  <c r="BE112" i="5"/>
  <c r="BZ67" i="5"/>
  <c r="CC23" i="5"/>
  <c r="CD21" i="5"/>
  <c r="CD122" i="5" s="1"/>
  <c r="BR67" i="5"/>
  <c r="BA145" i="5"/>
  <c r="CD101" i="5"/>
  <c r="CB144" i="5"/>
  <c r="BD149" i="5"/>
  <c r="BM152" i="5"/>
  <c r="BG138" i="5"/>
  <c r="BY141" i="5"/>
  <c r="BG140" i="5"/>
  <c r="BM146" i="5"/>
  <c r="BD145" i="5"/>
  <c r="BG147" i="5"/>
  <c r="CC125" i="5"/>
  <c r="BD150" i="5"/>
  <c r="CC129" i="5"/>
  <c r="BG150" i="5"/>
  <c r="BY139" i="5"/>
  <c r="CC126" i="5"/>
  <c r="BS147" i="5"/>
  <c r="BS139" i="5"/>
  <c r="CC121" i="5"/>
  <c r="BS150" i="5"/>
  <c r="BV67" i="5"/>
  <c r="BW67" i="5"/>
  <c r="CD118" i="5"/>
  <c r="CD63" i="5"/>
  <c r="CD75" i="5"/>
  <c r="CD120" i="5"/>
  <c r="BD147" i="5"/>
  <c r="BS152" i="5"/>
  <c r="BY146" i="5"/>
  <c r="BP137" i="5"/>
  <c r="BP140" i="5"/>
  <c r="BG144" i="5"/>
  <c r="BY137" i="5"/>
  <c r="BV140" i="5"/>
  <c r="BD146" i="5"/>
  <c r="BP141" i="5"/>
  <c r="BJ147" i="5"/>
  <c r="CD105" i="5"/>
  <c r="CC127" i="5"/>
  <c r="CD96" i="5"/>
  <c r="CC116" i="5"/>
  <c r="CD99" i="5"/>
  <c r="BP142" i="5"/>
  <c r="BD148" i="5"/>
  <c r="CC128" i="5"/>
  <c r="AI66" i="5"/>
  <c r="AJ67" i="5"/>
  <c r="AD67" i="5"/>
  <c r="BY112" i="5"/>
  <c r="T66" i="5"/>
  <c r="BO111" i="5"/>
  <c r="BL111" i="5"/>
  <c r="CB112" i="5"/>
  <c r="BL112" i="5"/>
  <c r="AA67" i="5"/>
  <c r="BV112" i="5"/>
  <c r="AE66" i="5"/>
  <c r="AO67" i="5"/>
  <c r="CA67" i="5"/>
  <c r="BX67" i="5"/>
  <c r="BS67" i="5"/>
  <c r="BV137" i="5"/>
  <c r="CD106" i="5"/>
  <c r="BP143" i="5"/>
  <c r="BJ146" i="5"/>
  <c r="BD152" i="5"/>
  <c r="BG149" i="5"/>
  <c r="CB149" i="5"/>
  <c r="BP138" i="5"/>
  <c r="BJ149" i="5"/>
  <c r="CB152" i="5"/>
  <c r="BJ139" i="5"/>
  <c r="CD104" i="5"/>
  <c r="CB150" i="5"/>
  <c r="BS148" i="5"/>
  <c r="AX134" i="5"/>
  <c r="BM139" i="5"/>
  <c r="BS142" i="5"/>
  <c r="U66" i="5"/>
  <c r="BP111" i="5"/>
  <c r="BI111" i="5"/>
  <c r="AC66" i="5"/>
  <c r="BX111" i="5"/>
  <c r="CB111" i="5"/>
  <c r="AB67" i="5"/>
  <c r="BW112" i="5"/>
  <c r="S67" i="5"/>
  <c r="BN112" i="5"/>
  <c r="CB67" i="5"/>
  <c r="BA146" i="5"/>
  <c r="BA141" i="5"/>
  <c r="BA140" i="5"/>
  <c r="BA150" i="5"/>
  <c r="CD100" i="5"/>
  <c r="CD103" i="5"/>
  <c r="BY152" i="5"/>
  <c r="BD138" i="5"/>
  <c r="BD137" i="5"/>
  <c r="CB140" i="5"/>
  <c r="BJ144" i="5"/>
  <c r="CD107" i="5"/>
  <c r="CB145" i="5"/>
  <c r="BG145" i="5"/>
  <c r="BJ151" i="5"/>
  <c r="CB148" i="5"/>
  <c r="BY151" i="5"/>
  <c r="CC120" i="5"/>
  <c r="CD108" i="5"/>
  <c r="CC122" i="5"/>
  <c r="AD66" i="5"/>
  <c r="BY111" i="5"/>
  <c r="AM67" i="5"/>
  <c r="X67" i="5"/>
  <c r="BS112" i="5"/>
  <c r="BM111" i="5"/>
  <c r="AJ66" i="5"/>
  <c r="AI67" i="5"/>
  <c r="AB66" i="5"/>
  <c r="BW111" i="5"/>
  <c r="AH67" i="5"/>
  <c r="CC112" i="5"/>
  <c r="AS67" i="5"/>
  <c r="AL67" i="5"/>
  <c r="BG111" i="5"/>
  <c r="BC111" i="5"/>
  <c r="Z66" i="5"/>
  <c r="BU111" i="5"/>
  <c r="S66" i="5"/>
  <c r="BN111" i="5"/>
  <c r="AF67" i="5"/>
  <c r="BT67" i="5"/>
  <c r="X66" i="5"/>
  <c r="BS111" i="5"/>
  <c r="BX89" i="5"/>
  <c r="BD112" i="5"/>
  <c r="BK112" i="5"/>
  <c r="BH111" i="5"/>
  <c r="BB111" i="5"/>
  <c r="Y67" i="5"/>
  <c r="BT112" i="5"/>
  <c r="BJ112" i="5"/>
  <c r="BE111" i="5"/>
  <c r="BO112" i="5"/>
  <c r="BD111" i="5"/>
  <c r="W66" i="5"/>
  <c r="BR111" i="5"/>
  <c r="BI112" i="5"/>
  <c r="AC67" i="5"/>
  <c r="BX112" i="5"/>
  <c r="BA147" i="5"/>
  <c r="BA148" i="5"/>
  <c r="CD50" i="5"/>
  <c r="CD119" i="5"/>
  <c r="BY67" i="5"/>
  <c r="BD140" i="5"/>
  <c r="BS149" i="5"/>
  <c r="BA152" i="5"/>
  <c r="BD141" i="5"/>
  <c r="BJ137" i="5"/>
  <c r="BG152" i="5"/>
  <c r="BJ141" i="5"/>
  <c r="CB146" i="5"/>
  <c r="BV138" i="5"/>
  <c r="CC130" i="5"/>
  <c r="BY147" i="5"/>
  <c r="BJ148" i="5"/>
  <c r="CD102" i="5"/>
  <c r="CC117" i="5"/>
  <c r="CB139" i="5"/>
  <c r="BM147" i="5"/>
  <c r="BD139" i="5"/>
  <c r="BA151" i="5"/>
  <c r="CC131" i="5"/>
  <c r="BQ46" i="5"/>
  <c r="BQ66" i="5"/>
  <c r="BY89" i="5"/>
  <c r="BZ89" i="5"/>
  <c r="AY111" i="5"/>
  <c r="BA112" i="5"/>
  <c r="CD64" i="5"/>
  <c r="CD86" i="5"/>
  <c r="BX46" i="5"/>
  <c r="BX66" i="5"/>
  <c r="BZ88" i="5"/>
  <c r="BM46" i="5"/>
  <c r="BM68" i="5" s="1"/>
  <c r="BM66" i="5"/>
  <c r="BW46" i="5"/>
  <c r="BW66" i="5"/>
  <c r="BY66" i="5"/>
  <c r="BY46" i="5"/>
  <c r="CE10" i="5"/>
  <c r="CE13" i="5"/>
  <c r="CF3" i="5"/>
  <c r="CE29" i="5"/>
  <c r="CE36" i="5"/>
  <c r="CE6" i="5"/>
  <c r="CE42" i="5"/>
  <c r="CE9" i="5"/>
  <c r="CE37" i="5"/>
  <c r="CE19" i="5"/>
  <c r="CE11" i="5"/>
  <c r="CE27" i="5"/>
  <c r="CE41" i="5"/>
  <c r="CE33" i="5"/>
  <c r="CE39" i="5"/>
  <c r="CE7" i="5"/>
  <c r="CE14" i="5"/>
  <c r="CE34" i="5"/>
  <c r="CE5" i="5"/>
  <c r="CE40" i="5"/>
  <c r="CE32" i="5"/>
  <c r="CE8" i="5"/>
  <c r="CE35" i="5"/>
  <c r="CE17" i="5"/>
  <c r="CE30" i="5"/>
  <c r="CE16" i="5"/>
  <c r="CE28" i="5"/>
  <c r="CE15" i="5"/>
  <c r="CE31" i="5"/>
  <c r="CE12" i="5"/>
  <c r="CE4" i="5"/>
  <c r="CE38" i="5"/>
  <c r="CE24" i="5"/>
  <c r="CE18" i="5"/>
  <c r="CD73" i="5"/>
  <c r="CD51" i="5"/>
  <c r="CD55" i="5"/>
  <c r="CD77" i="5"/>
  <c r="AY112" i="5"/>
  <c r="CD61" i="5"/>
  <c r="CD83" i="5"/>
  <c r="AZ112" i="5"/>
  <c r="BX88" i="5"/>
  <c r="CA89" i="5"/>
  <c r="BV46" i="5"/>
  <c r="BV66" i="5"/>
  <c r="BK46" i="5"/>
  <c r="BK66" i="5"/>
  <c r="CB88" i="5"/>
  <c r="CC67" i="5"/>
  <c r="CD79" i="5"/>
  <c r="CD57" i="5"/>
  <c r="CD45" i="5"/>
  <c r="BO66" i="5"/>
  <c r="BO46" i="5"/>
  <c r="BO68" i="5" s="1"/>
  <c r="BK67" i="5"/>
  <c r="CB89" i="5"/>
  <c r="CD76" i="5"/>
  <c r="CD54" i="5"/>
  <c r="BR66" i="5"/>
  <c r="BR46" i="5"/>
  <c r="CD84" i="5"/>
  <c r="CD62" i="5"/>
  <c r="CD59" i="5"/>
  <c r="CD81" i="5"/>
  <c r="BQ67" i="5"/>
  <c r="CD56" i="5"/>
  <c r="CD78" i="5"/>
  <c r="BT66" i="5"/>
  <c r="BT46" i="5"/>
  <c r="BU66" i="5"/>
  <c r="BU46" i="5"/>
  <c r="AX112" i="5"/>
  <c r="AX111" i="5"/>
  <c r="CD44" i="5"/>
  <c r="CD49" i="5"/>
  <c r="CD71" i="5"/>
  <c r="CD82" i="5"/>
  <c r="CD60" i="5"/>
  <c r="BL46" i="5"/>
  <c r="BL68" i="5" s="1"/>
  <c r="BL66" i="5"/>
  <c r="CC88" i="5"/>
  <c r="CD72" i="5"/>
  <c r="AZ111" i="5"/>
  <c r="CD58" i="5"/>
  <c r="CD80" i="5"/>
  <c r="BS66" i="5"/>
  <c r="BS46" i="5"/>
  <c r="BV89" i="5"/>
  <c r="BL67" i="5"/>
  <c r="CC89" i="5"/>
  <c r="CD22" i="5"/>
  <c r="CD23" i="5" s="1"/>
  <c r="BZ66" i="5"/>
  <c r="BZ46" i="5"/>
  <c r="CA46" i="5"/>
  <c r="CA66" i="5"/>
  <c r="CC46" i="5"/>
  <c r="CC66" i="5"/>
  <c r="BA111" i="5"/>
  <c r="CB46" i="5"/>
  <c r="CB66" i="5"/>
  <c r="BM89" i="5"/>
  <c r="BQ89" i="5"/>
  <c r="CE76" i="5"/>
  <c r="BP46" i="5"/>
  <c r="BP68" i="5" s="1"/>
  <c r="BP66" i="5"/>
  <c r="CD74" i="5"/>
  <c r="CD52" i="5"/>
  <c r="BN66" i="5"/>
  <c r="BN46" i="5"/>
  <c r="BN68" i="5" s="1"/>
  <c r="BP88" i="5"/>
  <c r="BV88" i="5"/>
  <c r="BO89" i="5"/>
  <c r="BK88" i="5"/>
  <c r="BR88" i="5"/>
  <c r="BN89" i="5"/>
  <c r="BU89" i="5"/>
  <c r="BU88" i="5"/>
  <c r="BK89" i="5"/>
  <c r="BL89" i="5"/>
  <c r="BR89" i="5"/>
  <c r="BS89" i="5"/>
  <c r="BY88" i="5"/>
  <c r="BT88" i="5"/>
  <c r="BO88" i="5"/>
  <c r="BP89" i="5"/>
  <c r="BS88" i="5"/>
  <c r="BW89" i="5"/>
  <c r="BW88" i="5"/>
  <c r="BL88" i="5"/>
  <c r="BT89" i="5"/>
  <c r="BN88" i="5"/>
  <c r="BQ88" i="5"/>
  <c r="BM88" i="5"/>
  <c r="AY66" i="5"/>
  <c r="BE66" i="5"/>
  <c r="AX67" i="5"/>
  <c r="AT66" i="5"/>
  <c r="BA66" i="5"/>
  <c r="BJ66" i="5"/>
  <c r="AW67" i="5"/>
  <c r="BD67" i="5"/>
  <c r="BD66" i="5"/>
  <c r="AU67" i="5"/>
  <c r="BA67" i="5"/>
  <c r="BB67" i="5"/>
  <c r="BH66" i="5"/>
  <c r="BJ67" i="5"/>
  <c r="BC66" i="5"/>
  <c r="AX66" i="5"/>
  <c r="AY67" i="5"/>
  <c r="BE67" i="5"/>
  <c r="BI66" i="5"/>
  <c r="BG67" i="5"/>
  <c r="BB66" i="5"/>
  <c r="BF67" i="5"/>
  <c r="BF66" i="5"/>
  <c r="AU66" i="5"/>
  <c r="BC67" i="5"/>
  <c r="BH67" i="5"/>
  <c r="BI67" i="5"/>
  <c r="AW66" i="5"/>
  <c r="AZ66" i="5"/>
  <c r="AV66" i="5"/>
  <c r="AV67" i="5"/>
  <c r="AZ67" i="5"/>
  <c r="BG66" i="5"/>
  <c r="AT67" i="5"/>
  <c r="W10" i="15"/>
  <c r="AA10" i="15"/>
  <c r="X18" i="15"/>
  <c r="AB18" i="15"/>
  <c r="X14" i="15"/>
  <c r="AB14" i="15"/>
  <c r="X23" i="15"/>
  <c r="AB23" i="15"/>
  <c r="AB24" i="15"/>
  <c r="X24" i="15"/>
  <c r="AB16" i="15"/>
  <c r="X16" i="15"/>
  <c r="AB21" i="15"/>
  <c r="X21" i="15"/>
  <c r="AB20" i="15"/>
  <c r="X20" i="15"/>
  <c r="X15" i="15"/>
  <c r="AB15" i="15"/>
  <c r="W22" i="15"/>
  <c r="AA22" i="15"/>
  <c r="AB17" i="15"/>
  <c r="X17" i="15"/>
  <c r="AB25" i="15"/>
  <c r="X25" i="15"/>
  <c r="X12" i="15"/>
  <c r="AB12" i="15"/>
  <c r="AB13" i="15"/>
  <c r="X13" i="15"/>
  <c r="X19" i="15"/>
  <c r="AB19" i="15"/>
  <c r="X11" i="15"/>
  <c r="AB11" i="15"/>
  <c r="X39" i="3"/>
  <c r="BH39" i="3"/>
  <c r="AX39" i="3"/>
  <c r="T39" i="3"/>
  <c r="AB18" i="7"/>
  <c r="X18" i="7"/>
  <c r="X14" i="7"/>
  <c r="AB14" i="7"/>
  <c r="AB19" i="7"/>
  <c r="X19" i="7"/>
  <c r="AB16" i="7"/>
  <c r="X16" i="7"/>
  <c r="AB13" i="7"/>
  <c r="X13" i="7"/>
  <c r="AB21" i="7"/>
  <c r="X21" i="7"/>
  <c r="X10" i="7"/>
  <c r="AB10" i="7"/>
  <c r="AB25" i="7"/>
  <c r="X25" i="7"/>
  <c r="X20" i="7"/>
  <c r="AB20" i="7"/>
  <c r="AB17" i="7"/>
  <c r="X17" i="7"/>
  <c r="X24" i="7"/>
  <c r="AB24" i="7"/>
  <c r="AB22" i="7"/>
  <c r="X22" i="7"/>
  <c r="X11" i="7"/>
  <c r="AB11" i="7"/>
  <c r="AB23" i="7"/>
  <c r="X23" i="7"/>
  <c r="AB15" i="7"/>
  <c r="X15" i="7"/>
  <c r="X12" i="7"/>
  <c r="AB12" i="7"/>
  <c r="C66" i="1" a="1"/>
  <c r="C66" i="1" s="1"/>
  <c r="C10" i="1" a="1"/>
  <c r="C10" i="1" s="1"/>
  <c r="AX89" i="5"/>
  <c r="AG67" i="5"/>
  <c r="AI89" i="5"/>
  <c r="T67" i="5"/>
  <c r="C35" i="1" a="1"/>
  <c r="C35" i="1" s="1"/>
  <c r="C91" i="1" s="1"/>
  <c r="C64" i="1" a="1"/>
  <c r="C64" i="1" s="1"/>
  <c r="C40" i="1" a="1"/>
  <c r="C40" i="1" s="1"/>
  <c r="C96" i="1" s="1"/>
  <c r="C13" i="1" a="1"/>
  <c r="C13" i="1" s="1"/>
  <c r="C69" i="1" a="1"/>
  <c r="C69" i="1" s="1"/>
  <c r="AV15" i="7"/>
  <c r="AV17" i="7"/>
  <c r="C71" i="1" a="1"/>
  <c r="C71" i="1" s="1"/>
  <c r="C42" i="1" a="1"/>
  <c r="C42" i="1" s="1"/>
  <c r="C98" i="1" s="1"/>
  <c r="C15" i="1" a="1"/>
  <c r="C15" i="1" s="1"/>
  <c r="AX88" i="5"/>
  <c r="AG66" i="5"/>
  <c r="C12" i="1" a="1"/>
  <c r="C12" i="1" s="1"/>
  <c r="AV14" i="7"/>
  <c r="C68" i="1" a="1"/>
  <c r="C68" i="1" s="1"/>
  <c r="C39" i="1" a="1"/>
  <c r="C39" i="1" s="1"/>
  <c r="C95" i="1" s="1"/>
  <c r="C78" i="1" a="1"/>
  <c r="C78" i="1" s="1"/>
  <c r="C49" i="1" a="1"/>
  <c r="C49" i="1" s="1"/>
  <c r="C105" i="1" s="1"/>
  <c r="C22" i="1" a="1"/>
  <c r="C22" i="1" s="1"/>
  <c r="AV24" i="7"/>
  <c r="C76" i="1" a="1"/>
  <c r="C76" i="1" s="1"/>
  <c r="C47" i="1" a="1"/>
  <c r="C47" i="1" s="1"/>
  <c r="C103" i="1" s="1"/>
  <c r="C20" i="1" a="1"/>
  <c r="C20" i="1" s="1"/>
  <c r="AV22" i="7"/>
  <c r="F10" i="1" a="1"/>
  <c r="F10" i="1" s="1"/>
  <c r="F37" i="1" a="1"/>
  <c r="F37" i="1" s="1"/>
  <c r="F93" i="1" s="1"/>
  <c r="F66" i="1" a="1"/>
  <c r="F66" i="1" s="1"/>
  <c r="AV20" i="7"/>
  <c r="C74" i="1" a="1"/>
  <c r="C74" i="1" s="1"/>
  <c r="C45" i="1" a="1"/>
  <c r="C45" i="1" s="1"/>
  <c r="C101" i="1" s="1"/>
  <c r="C18" i="1" a="1"/>
  <c r="C18" i="1" s="1"/>
  <c r="F65" i="1" a="1"/>
  <c r="F65" i="1" s="1"/>
  <c r="F9" i="1" a="1"/>
  <c r="F9" i="1" s="1"/>
  <c r="F36" i="1" a="1"/>
  <c r="F36" i="1" s="1"/>
  <c r="F92" i="1" s="1"/>
  <c r="C43" i="1" a="1"/>
  <c r="C43" i="1" s="1"/>
  <c r="C99" i="1" s="1"/>
  <c r="C16" i="1" a="1"/>
  <c r="C16" i="1" s="1"/>
  <c r="AV18" i="7"/>
  <c r="C72" i="1" a="1"/>
  <c r="C72" i="1" s="1"/>
  <c r="BG89" i="5"/>
  <c r="AQ67" i="5"/>
  <c r="AA89" i="5"/>
  <c r="C14" i="1" a="1"/>
  <c r="C14" i="1" s="1"/>
  <c r="AV16" i="7"/>
  <c r="C70" i="1" a="1"/>
  <c r="C70" i="1" s="1"/>
  <c r="C41" i="1" a="1"/>
  <c r="C41" i="1" s="1"/>
  <c r="C97" i="1" s="1"/>
  <c r="C46" i="1" a="1"/>
  <c r="C46" i="1" s="1"/>
  <c r="C102" i="1" s="1"/>
  <c r="C19" i="1" a="1"/>
  <c r="C19" i="1" s="1"/>
  <c r="AV21" i="7"/>
  <c r="C75" i="1" a="1"/>
  <c r="C75" i="1" s="1"/>
  <c r="C77" i="1" a="1"/>
  <c r="C77" i="1" s="1"/>
  <c r="AV23" i="7"/>
  <c r="C48" i="1" a="1"/>
  <c r="C48" i="1" s="1"/>
  <c r="C104" i="1" s="1"/>
  <c r="C21" i="1" a="1"/>
  <c r="C21" i="1" s="1"/>
  <c r="F38" i="1" a="1"/>
  <c r="F38" i="1" s="1"/>
  <c r="F94" i="1" s="1"/>
  <c r="F11" i="1" a="1"/>
  <c r="F11" i="1" s="1"/>
  <c r="F67" i="1" a="1"/>
  <c r="F67" i="1" s="1"/>
  <c r="C44" i="1" a="1"/>
  <c r="C44" i="1" s="1"/>
  <c r="C100" i="1" s="1"/>
  <c r="C17" i="1" a="1"/>
  <c r="C17" i="1" s="1"/>
  <c r="AV19" i="7"/>
  <c r="C73" i="1" a="1"/>
  <c r="C73" i="1" s="1"/>
  <c r="C50" i="1" a="1"/>
  <c r="C50" i="1" s="1"/>
  <c r="C106" i="1" s="1"/>
  <c r="C23" i="1" a="1"/>
  <c r="C23" i="1" s="1"/>
  <c r="AV25" i="7"/>
  <c r="C79" i="1" a="1"/>
  <c r="C79" i="1" s="1"/>
  <c r="AV46" i="5"/>
  <c r="BD88" i="5"/>
  <c r="AM46" i="5"/>
  <c r="AM68" i="5" s="1"/>
  <c r="AV88" i="5"/>
  <c r="AE46" i="5"/>
  <c r="Z88" i="5"/>
  <c r="AS88" i="5"/>
  <c r="AB46" i="5"/>
  <c r="BJ89" i="5"/>
  <c r="AC88" i="5"/>
  <c r="BB88" i="5"/>
  <c r="AK46" i="5"/>
  <c r="U88" i="5"/>
  <c r="V88" i="5"/>
  <c r="AO89" i="5"/>
  <c r="BB46" i="5"/>
  <c r="AL89" i="5"/>
  <c r="AN88" i="5"/>
  <c r="W46" i="5"/>
  <c r="BE88" i="5"/>
  <c r="AN46" i="5"/>
  <c r="AN68" i="5" s="1"/>
  <c r="BI89" i="5"/>
  <c r="BH46" i="5"/>
  <c r="AI88" i="5"/>
  <c r="BJ88" i="5"/>
  <c r="AS46" i="5"/>
  <c r="AS68" i="5" s="1"/>
  <c r="AL88" i="5"/>
  <c r="U46" i="5"/>
  <c r="BA89" i="5"/>
  <c r="AY88" i="5"/>
  <c r="AH46" i="5"/>
  <c r="BH89" i="5"/>
  <c r="AO88" i="5"/>
  <c r="X46" i="5"/>
  <c r="AP88" i="5"/>
  <c r="Y46" i="5"/>
  <c r="AG88" i="5"/>
  <c r="AH88" i="5"/>
  <c r="BG46" i="5"/>
  <c r="AN89" i="5"/>
  <c r="AF89" i="5"/>
  <c r="AT46" i="5"/>
  <c r="AG46" i="5"/>
  <c r="AE89" i="5"/>
  <c r="AY46" i="5"/>
  <c r="BC88" i="5"/>
  <c r="AL46" i="5"/>
  <c r="AZ88" i="5"/>
  <c r="AI46" i="5"/>
  <c r="AW88" i="5"/>
  <c r="AF46" i="5"/>
  <c r="BD89" i="5"/>
  <c r="BI46" i="5"/>
  <c r="Y88" i="5"/>
  <c r="AD88" i="5"/>
  <c r="AZ46" i="5"/>
  <c r="AW89" i="5"/>
  <c r="BF88" i="5"/>
  <c r="AO46" i="5"/>
  <c r="AO68" i="5" s="1"/>
  <c r="BF89" i="5"/>
  <c r="AQ89" i="5"/>
  <c r="BH88" i="5"/>
  <c r="AQ46" i="5"/>
  <c r="AQ68" i="5" s="1"/>
  <c r="AU89" i="5"/>
  <c r="AT88" i="5"/>
  <c r="AC46" i="5"/>
  <c r="AF88" i="5"/>
  <c r="BG88" i="5"/>
  <c r="AP46" i="5"/>
  <c r="AP68" i="5" s="1"/>
  <c r="X88" i="5"/>
  <c r="BI88" i="5"/>
  <c r="AR46" i="5"/>
  <c r="AR68" i="5" s="1"/>
  <c r="AS89" i="5"/>
  <c r="AT89" i="5"/>
  <c r="BB89" i="5"/>
  <c r="AY89" i="5"/>
  <c r="AB88" i="5"/>
  <c r="AM88" i="5"/>
  <c r="V46" i="5"/>
  <c r="AE88" i="5"/>
  <c r="Z89" i="5"/>
  <c r="U89" i="5"/>
  <c r="AC89" i="5"/>
  <c r="AM89" i="5"/>
  <c r="BF46" i="5"/>
  <c r="AK88" i="5"/>
  <c r="T46" i="5"/>
  <c r="BA88" i="5"/>
  <c r="AJ46" i="5"/>
  <c r="AX46" i="5"/>
  <c r="AU88" i="5"/>
  <c r="AD46" i="5"/>
  <c r="AV89" i="5"/>
  <c r="BE46" i="5"/>
  <c r="T88" i="5"/>
  <c r="BC89" i="5"/>
  <c r="X89" i="5"/>
  <c r="Y89" i="5"/>
  <c r="W88" i="5"/>
  <c r="AH89" i="5"/>
  <c r="BJ46" i="5"/>
  <c r="AP89" i="5"/>
  <c r="AQ88" i="5"/>
  <c r="Z46" i="5"/>
  <c r="BC46" i="5"/>
  <c r="W89" i="5"/>
  <c r="BE89" i="5"/>
  <c r="AB89" i="5"/>
  <c r="V89" i="5"/>
  <c r="BA46" i="5"/>
  <c r="AZ89" i="5"/>
  <c r="AW46" i="5"/>
  <c r="T89" i="5"/>
  <c r="AU46" i="5"/>
  <c r="AD89" i="5"/>
  <c r="AG89" i="5"/>
  <c r="BD46" i="5"/>
  <c r="AR88" i="5"/>
  <c r="AA46" i="5"/>
  <c r="AJ88" i="5"/>
  <c r="S46" i="5"/>
  <c r="AA88" i="5"/>
  <c r="AR89" i="5"/>
  <c r="AK89" i="5"/>
  <c r="AJ89" i="5"/>
  <c r="I30" i="3"/>
  <c r="Z39" i="3"/>
  <c r="BG39" i="3"/>
  <c r="AP30" i="3"/>
  <c r="BA39" i="3"/>
  <c r="AJ30" i="3"/>
  <c r="AO30" i="3"/>
  <c r="BF39" i="3"/>
  <c r="BC39" i="3"/>
  <c r="AL30" i="3"/>
  <c r="AO39" i="3"/>
  <c r="X30" i="3"/>
  <c r="AC39" i="3"/>
  <c r="L30" i="3"/>
  <c r="BE39" i="3"/>
  <c r="AN30" i="3"/>
  <c r="AK39" i="3"/>
  <c r="T30" i="3"/>
  <c r="E30" i="3"/>
  <c r="V39" i="3"/>
  <c r="AZ39" i="3"/>
  <c r="O30" i="3"/>
  <c r="AF39" i="3"/>
  <c r="Y30" i="3"/>
  <c r="AP39" i="3"/>
  <c r="AN39" i="3"/>
  <c r="AI39" i="3"/>
  <c r="R30" i="3"/>
  <c r="AL39" i="3"/>
  <c r="AA39" i="3"/>
  <c r="J30" i="3"/>
  <c r="AU39" i="3"/>
  <c r="AD30" i="3"/>
  <c r="BI39" i="3"/>
  <c r="AR30" i="3"/>
  <c r="BB39" i="3"/>
  <c r="Q30" i="3"/>
  <c r="AH39" i="3"/>
  <c r="AY39" i="3"/>
  <c r="AH30" i="3"/>
  <c r="AM30" i="3"/>
  <c r="BD39" i="3"/>
  <c r="AE30" i="3"/>
  <c r="AV39" i="3"/>
  <c r="AB39" i="3"/>
  <c r="AW39" i="3"/>
  <c r="AF30" i="3"/>
  <c r="AA30" i="3"/>
  <c r="AR39" i="3"/>
  <c r="S30" i="3"/>
  <c r="AJ39" i="3"/>
  <c r="AS39" i="3"/>
  <c r="AB30" i="3"/>
  <c r="AS30" i="3"/>
  <c r="BJ39" i="3"/>
  <c r="AE39" i="3"/>
  <c r="N30" i="3"/>
  <c r="AQ39" i="3"/>
  <c r="Z30" i="3"/>
  <c r="AT39" i="3"/>
  <c r="U39" i="3"/>
  <c r="D30" i="3"/>
  <c r="W39" i="3"/>
  <c r="F30" i="3"/>
  <c r="Y39" i="3"/>
  <c r="H30" i="3"/>
  <c r="AD39" i="3"/>
  <c r="AG39" i="3"/>
  <c r="P30" i="3"/>
  <c r="AG30" i="3"/>
  <c r="AM39" i="3"/>
  <c r="N1180" i="11" l="1"/>
  <c r="M1181" i="11"/>
  <c r="O1180" i="11"/>
  <c r="O20" i="11"/>
  <c r="M21" i="11"/>
  <c r="N20" i="11"/>
  <c r="L24" i="11"/>
  <c r="L25" i="11" s="1"/>
  <c r="L26" i="11" s="1"/>
  <c r="L27" i="11" s="1"/>
  <c r="AF51" i="12"/>
  <c r="AF56" i="12"/>
  <c r="CD123" i="5"/>
  <c r="CD116" i="5"/>
  <c r="CD117" i="5"/>
  <c r="T35" i="13"/>
  <c r="R35" i="13"/>
  <c r="S35" i="13" s="1"/>
  <c r="AF57" i="12"/>
  <c r="AF47" i="12"/>
  <c r="AF55" i="12"/>
  <c r="AF52" i="12"/>
  <c r="AF54" i="12"/>
  <c r="AF49" i="12"/>
  <c r="AE59" i="12"/>
  <c r="AF53" i="12"/>
  <c r="AF46" i="12"/>
  <c r="AF44" i="12"/>
  <c r="AF45" i="12"/>
  <c r="AF58" i="12"/>
  <c r="AG39" i="12"/>
  <c r="AG50" i="12" s="1"/>
  <c r="AI22" i="12"/>
  <c r="AI23" i="12" s="1"/>
  <c r="AH36" i="12"/>
  <c r="AH26" i="12"/>
  <c r="AH25" i="12"/>
  <c r="AH62" i="12"/>
  <c r="AH28" i="12"/>
  <c r="AH30" i="12"/>
  <c r="AH31" i="12"/>
  <c r="AH33" i="12"/>
  <c r="AH83" i="12"/>
  <c r="AH34" i="12"/>
  <c r="AH27" i="12"/>
  <c r="AH23" i="12"/>
  <c r="AH96" i="12"/>
  <c r="AH29" i="12"/>
  <c r="AH38" i="12"/>
  <c r="AH35" i="12"/>
  <c r="AH32" i="12"/>
  <c r="AH37" i="12"/>
  <c r="AH24" i="12"/>
  <c r="AH42" i="12"/>
  <c r="AH84" i="12" s="1"/>
  <c r="AG49" i="12"/>
  <c r="AF50" i="12"/>
  <c r="AG55" i="12"/>
  <c r="AF48" i="12"/>
  <c r="CD121" i="5"/>
  <c r="CE104" i="5"/>
  <c r="CE147" i="5" s="1"/>
  <c r="S68" i="5"/>
  <c r="BN113" i="5"/>
  <c r="BV68" i="5"/>
  <c r="CE98" i="5"/>
  <c r="CE141" i="5" s="1"/>
  <c r="CE105" i="5"/>
  <c r="CE148" i="5" s="1"/>
  <c r="CE100" i="5"/>
  <c r="CE143" i="5" s="1"/>
  <c r="T68" i="5"/>
  <c r="BO113" i="5"/>
  <c r="BH113" i="5"/>
  <c r="BI113" i="5"/>
  <c r="BB113" i="5"/>
  <c r="BL113" i="5"/>
  <c r="AB68" i="5"/>
  <c r="BW113" i="5"/>
  <c r="CB68" i="5"/>
  <c r="CA68" i="5"/>
  <c r="BX68" i="5"/>
  <c r="CE101" i="5"/>
  <c r="CE144" i="5" s="1"/>
  <c r="CD124" i="5"/>
  <c r="CE109" i="5"/>
  <c r="CE152" i="5" s="1"/>
  <c r="AA68" i="5"/>
  <c r="BV113" i="5"/>
  <c r="BC113" i="5"/>
  <c r="AI68" i="5"/>
  <c r="CB113" i="5"/>
  <c r="AK68" i="5"/>
  <c r="CD88" i="5"/>
  <c r="BZ68" i="5"/>
  <c r="BS68" i="5"/>
  <c r="BR68" i="5"/>
  <c r="CE95" i="5"/>
  <c r="CE138" i="5" s="1"/>
  <c r="CE54" i="5"/>
  <c r="BW68" i="5"/>
  <c r="CE107" i="5"/>
  <c r="CE150" i="5" s="1"/>
  <c r="CD131" i="5"/>
  <c r="CE94" i="5"/>
  <c r="CE137" i="5" s="1"/>
  <c r="CE62" i="5"/>
  <c r="CD129" i="5"/>
  <c r="CE97" i="5"/>
  <c r="CE140" i="5" s="1"/>
  <c r="CE96" i="5"/>
  <c r="CE139" i="5" s="1"/>
  <c r="CE106" i="5"/>
  <c r="CE149" i="5" s="1"/>
  <c r="CD127" i="5"/>
  <c r="CE21" i="5"/>
  <c r="CE123" i="5" s="1"/>
  <c r="CE52" i="5"/>
  <c r="CE103" i="5"/>
  <c r="CE146" i="5" s="1"/>
  <c r="CE102" i="5"/>
  <c r="CE145" i="5" s="1"/>
  <c r="CD125" i="5"/>
  <c r="CD111" i="5"/>
  <c r="CE99" i="5"/>
  <c r="CE142" i="5" s="1"/>
  <c r="CE108" i="5"/>
  <c r="CE151" i="5" s="1"/>
  <c r="CD128" i="5"/>
  <c r="AF68" i="5"/>
  <c r="AD68" i="5"/>
  <c r="BY113" i="5"/>
  <c r="AC68" i="5"/>
  <c r="BX113" i="5"/>
  <c r="X68" i="5"/>
  <c r="BS113" i="5"/>
  <c r="U68" i="5"/>
  <c r="BP113" i="5"/>
  <c r="V68" i="5"/>
  <c r="BQ113" i="5"/>
  <c r="BK113" i="5"/>
  <c r="BD113" i="5"/>
  <c r="BU68" i="5"/>
  <c r="BE113" i="5"/>
  <c r="AJ68" i="5"/>
  <c r="AL68" i="5"/>
  <c r="AH68" i="5"/>
  <c r="CC113" i="5"/>
  <c r="BG113" i="5"/>
  <c r="Z68" i="5"/>
  <c r="BU113" i="5"/>
  <c r="BF113" i="5"/>
  <c r="BJ113" i="5"/>
  <c r="Y68" i="5"/>
  <c r="BT113" i="5"/>
  <c r="BM113" i="5"/>
  <c r="W68" i="5"/>
  <c r="BR113" i="5"/>
  <c r="AE68" i="5"/>
  <c r="BT68" i="5"/>
  <c r="BY68" i="5"/>
  <c r="CD112" i="5"/>
  <c r="CD130" i="5"/>
  <c r="CD126" i="5"/>
  <c r="CE71" i="5"/>
  <c r="CD66" i="5"/>
  <c r="CD46" i="5"/>
  <c r="CE72" i="5"/>
  <c r="CE50" i="5"/>
  <c r="CE83" i="5"/>
  <c r="CE61" i="5"/>
  <c r="CE81" i="5"/>
  <c r="CE59" i="5"/>
  <c r="CF17" i="5"/>
  <c r="CF24" i="5"/>
  <c r="CF29" i="5"/>
  <c r="CF15" i="5"/>
  <c r="CF6" i="5"/>
  <c r="CF18" i="5"/>
  <c r="CF8" i="5"/>
  <c r="CF38" i="5"/>
  <c r="CF37" i="5"/>
  <c r="CF19" i="5"/>
  <c r="CF11" i="5"/>
  <c r="CF39" i="5"/>
  <c r="CF9" i="5"/>
  <c r="CF13" i="5"/>
  <c r="CF16" i="5"/>
  <c r="CG3" i="5"/>
  <c r="CF31" i="5"/>
  <c r="CF7" i="5"/>
  <c r="CF42" i="5"/>
  <c r="CF41" i="5"/>
  <c r="CF12" i="5"/>
  <c r="CF36" i="5"/>
  <c r="CF14" i="5"/>
  <c r="CF4" i="5"/>
  <c r="CF27" i="5"/>
  <c r="CF30" i="5"/>
  <c r="CF40" i="5"/>
  <c r="CF32" i="5"/>
  <c r="CF28" i="5"/>
  <c r="CF5" i="5"/>
  <c r="CF34" i="5"/>
  <c r="CF33" i="5"/>
  <c r="CF35" i="5"/>
  <c r="CF10" i="5"/>
  <c r="CE60" i="5"/>
  <c r="CE82" i="5"/>
  <c r="CE55" i="5"/>
  <c r="CE77" i="5"/>
  <c r="AY113" i="5"/>
  <c r="CA90" i="5"/>
  <c r="BW90" i="5"/>
  <c r="CF82" i="5"/>
  <c r="CD90" i="5"/>
  <c r="AX113" i="5"/>
  <c r="CC90" i="5"/>
  <c r="CC68" i="5"/>
  <c r="CD67" i="5"/>
  <c r="BK68" i="5"/>
  <c r="CB90" i="5"/>
  <c r="CE85" i="5"/>
  <c r="CE63" i="5"/>
  <c r="CE64" i="5"/>
  <c r="CE86" i="5"/>
  <c r="CE84" i="5"/>
  <c r="BA113" i="5"/>
  <c r="CE22" i="5"/>
  <c r="CE23" i="5" s="1"/>
  <c r="CE56" i="5"/>
  <c r="CE49" i="5"/>
  <c r="CE44" i="5"/>
  <c r="BQ68" i="5"/>
  <c r="CE78" i="5"/>
  <c r="AZ113" i="5"/>
  <c r="CE53" i="5"/>
  <c r="CE75" i="5"/>
  <c r="CE57" i="5"/>
  <c r="CE79" i="5"/>
  <c r="CE45" i="5"/>
  <c r="CE58" i="5"/>
  <c r="CE80" i="5"/>
  <c r="CE74" i="5"/>
  <c r="CE51" i="5"/>
  <c r="CE73" i="5"/>
  <c r="CD89" i="5"/>
  <c r="BV90" i="5"/>
  <c r="BY90" i="5"/>
  <c r="BL90" i="5"/>
  <c r="BQ90" i="5"/>
  <c r="BK90" i="5"/>
  <c r="BM90" i="5"/>
  <c r="BN90" i="5"/>
  <c r="BO90" i="5"/>
  <c r="BX90" i="5"/>
  <c r="BR90" i="5"/>
  <c r="BT90" i="5"/>
  <c r="BU90" i="5"/>
  <c r="BZ90" i="5"/>
  <c r="BP90" i="5"/>
  <c r="BS90" i="5"/>
  <c r="BC68" i="5"/>
  <c r="AW68" i="5"/>
  <c r="AX68" i="5"/>
  <c r="BG68" i="5"/>
  <c r="BA68" i="5"/>
  <c r="AT68" i="5"/>
  <c r="AV68" i="5"/>
  <c r="BD68" i="5"/>
  <c r="BJ68" i="5"/>
  <c r="BI68" i="5"/>
  <c r="AY68" i="5"/>
  <c r="BB68" i="5"/>
  <c r="AU68" i="5"/>
  <c r="AZ68" i="5"/>
  <c r="BE68" i="5"/>
  <c r="BH68" i="5"/>
  <c r="BF68" i="5"/>
  <c r="AC11" i="15"/>
  <c r="Y11" i="15"/>
  <c r="AB22" i="15"/>
  <c r="X22" i="15"/>
  <c r="AC16" i="15"/>
  <c r="Y16" i="15"/>
  <c r="AC19" i="15"/>
  <c r="Y19" i="15"/>
  <c r="AC14" i="15"/>
  <c r="Y14" i="15"/>
  <c r="Y13" i="15"/>
  <c r="AC13" i="15"/>
  <c r="AC24" i="15"/>
  <c r="Y24" i="15"/>
  <c r="AC20" i="15"/>
  <c r="Y20" i="15"/>
  <c r="AC18" i="15"/>
  <c r="Y18" i="15"/>
  <c r="AC17" i="15"/>
  <c r="Y17" i="15"/>
  <c r="AC12" i="15"/>
  <c r="Y12" i="15"/>
  <c r="AC21" i="15"/>
  <c r="Y21" i="15"/>
  <c r="AC23" i="15"/>
  <c r="Y23" i="15"/>
  <c r="Y25" i="15"/>
  <c r="AC25" i="15"/>
  <c r="AC15" i="15"/>
  <c r="Y15" i="15"/>
  <c r="X10" i="15"/>
  <c r="AB10" i="15"/>
  <c r="Y25" i="7"/>
  <c r="AC25" i="7"/>
  <c r="Y16" i="7"/>
  <c r="AC16" i="7"/>
  <c r="Y11" i="7"/>
  <c r="AC11" i="7"/>
  <c r="AC24" i="7"/>
  <c r="Y24" i="7"/>
  <c r="AC13" i="7"/>
  <c r="Y13" i="7"/>
  <c r="Y17" i="7"/>
  <c r="AC17" i="7"/>
  <c r="Y19" i="7"/>
  <c r="AC19" i="7"/>
  <c r="Y12" i="7"/>
  <c r="AC12" i="7"/>
  <c r="AC23" i="7"/>
  <c r="Y23" i="7"/>
  <c r="AC22" i="7"/>
  <c r="Y22" i="7"/>
  <c r="AC20" i="7"/>
  <c r="Y20" i="7"/>
  <c r="Y14" i="7"/>
  <c r="AC14" i="7"/>
  <c r="AC10" i="7"/>
  <c r="Y10" i="7"/>
  <c r="AC18" i="7"/>
  <c r="Y18" i="7"/>
  <c r="AC15" i="7"/>
  <c r="Y15" i="7"/>
  <c r="AC21" i="7"/>
  <c r="Y21" i="7"/>
  <c r="F8" i="1" a="1"/>
  <c r="F8" i="1" s="1"/>
  <c r="F35" i="1" a="1"/>
  <c r="F35" i="1" s="1"/>
  <c r="F91" i="1" s="1"/>
  <c r="J67" i="1"/>
  <c r="I67" i="1"/>
  <c r="H67" i="1"/>
  <c r="P67" i="1"/>
  <c r="M67" i="1"/>
  <c r="O67" i="1"/>
  <c r="K67" i="1"/>
  <c r="L67" i="1"/>
  <c r="G67" i="1"/>
  <c r="G94" i="1" s="1"/>
  <c r="N67" i="1"/>
  <c r="F46" i="1" a="1"/>
  <c r="F46" i="1" s="1"/>
  <c r="F102" i="1" s="1"/>
  <c r="F75" i="1" a="1"/>
  <c r="F75" i="1" s="1"/>
  <c r="F19" i="1" a="1"/>
  <c r="F19" i="1" s="1"/>
  <c r="F79" i="1" a="1"/>
  <c r="F79" i="1" s="1"/>
  <c r="F50" i="1" a="1"/>
  <c r="F50" i="1" s="1"/>
  <c r="F106" i="1" s="1"/>
  <c r="F23" i="1" a="1"/>
  <c r="F23" i="1" s="1"/>
  <c r="O65" i="1"/>
  <c r="J65" i="1"/>
  <c r="N65" i="1"/>
  <c r="L65" i="1"/>
  <c r="I65" i="1"/>
  <c r="M65" i="1"/>
  <c r="P65" i="1"/>
  <c r="G65" i="1"/>
  <c r="G92" i="1" s="1"/>
  <c r="K65" i="1"/>
  <c r="H65" i="1"/>
  <c r="F47" i="1" a="1"/>
  <c r="F47" i="1" s="1"/>
  <c r="F103" i="1" s="1"/>
  <c r="F20" i="1" a="1"/>
  <c r="F20" i="1" s="1"/>
  <c r="F76" i="1" a="1"/>
  <c r="F76" i="1" s="1"/>
  <c r="F15" i="1" a="1"/>
  <c r="F15" i="1" s="1"/>
  <c r="F71" i="1" a="1"/>
  <c r="F71" i="1" s="1"/>
  <c r="F42" i="1" a="1"/>
  <c r="F42" i="1" s="1"/>
  <c r="F98" i="1" s="1"/>
  <c r="F12" i="1" a="1"/>
  <c r="F12" i="1" s="1"/>
  <c r="F68" i="1" a="1"/>
  <c r="F68" i="1" s="1"/>
  <c r="F39" i="1" a="1"/>
  <c r="F39" i="1" s="1"/>
  <c r="F95" i="1" s="1"/>
  <c r="F69" i="1" a="1"/>
  <c r="F69" i="1" s="1"/>
  <c r="F13" i="1" a="1"/>
  <c r="F13" i="1" s="1"/>
  <c r="F40" i="1" a="1"/>
  <c r="F40" i="1" s="1"/>
  <c r="F96" i="1" s="1"/>
  <c r="F16" i="1" a="1"/>
  <c r="F16" i="1" s="1"/>
  <c r="F72" i="1" a="1"/>
  <c r="F72" i="1" s="1"/>
  <c r="F43" i="1" a="1"/>
  <c r="F43" i="1" s="1"/>
  <c r="F99" i="1" s="1"/>
  <c r="F44" i="1" a="1"/>
  <c r="F44" i="1" s="1"/>
  <c r="F100" i="1" s="1"/>
  <c r="F73" i="1" a="1"/>
  <c r="F73" i="1" s="1"/>
  <c r="F17" i="1" a="1"/>
  <c r="F17" i="1" s="1"/>
  <c r="F21" i="1" a="1"/>
  <c r="F21" i="1" s="1"/>
  <c r="F48" i="1" a="1"/>
  <c r="F48" i="1" s="1"/>
  <c r="F104" i="1" s="1"/>
  <c r="F77" i="1" a="1"/>
  <c r="F77" i="1" s="1"/>
  <c r="F41" i="1" a="1"/>
  <c r="F41" i="1" s="1"/>
  <c r="F97" i="1" s="1"/>
  <c r="F70" i="1" a="1"/>
  <c r="F70" i="1" s="1"/>
  <c r="F14" i="1" a="1"/>
  <c r="F14" i="1" s="1"/>
  <c r="F18" i="1" a="1"/>
  <c r="F18" i="1" s="1"/>
  <c r="F45" i="1" a="1"/>
  <c r="F45" i="1" s="1"/>
  <c r="F101" i="1" s="1"/>
  <c r="F74" i="1" a="1"/>
  <c r="F74" i="1" s="1"/>
  <c r="F78" i="1" a="1"/>
  <c r="F78" i="1" s="1"/>
  <c r="F22" i="1" a="1"/>
  <c r="F22" i="1" s="1"/>
  <c r="F49" i="1" a="1"/>
  <c r="F49" i="1" s="1"/>
  <c r="F105" i="1" s="1"/>
  <c r="AG68" i="5"/>
  <c r="AX90" i="5"/>
  <c r="K66" i="1"/>
  <c r="I66" i="1"/>
  <c r="H66" i="1"/>
  <c r="G66" i="1"/>
  <c r="G93" i="1" s="1"/>
  <c r="O66" i="1"/>
  <c r="J66" i="1"/>
  <c r="N66" i="1"/>
  <c r="P66" i="1"/>
  <c r="L66" i="1"/>
  <c r="M66" i="1"/>
  <c r="AV90" i="5"/>
  <c r="T90" i="5"/>
  <c r="AK90" i="5"/>
  <c r="AT90" i="5"/>
  <c r="Y90" i="5"/>
  <c r="AO90" i="5"/>
  <c r="AI90" i="5"/>
  <c r="AM90" i="5"/>
  <c r="BB90" i="5"/>
  <c r="AS90" i="5"/>
  <c r="AR90" i="5"/>
  <c r="AB90" i="5"/>
  <c r="BG90" i="5"/>
  <c r="AZ90" i="5"/>
  <c r="AG90" i="5"/>
  <c r="AN90" i="5"/>
  <c r="BE90" i="5"/>
  <c r="AL90" i="5"/>
  <c r="BD90" i="5"/>
  <c r="AW90" i="5"/>
  <c r="AA90" i="5"/>
  <c r="BA90" i="5"/>
  <c r="AE90" i="5"/>
  <c r="BI90" i="5"/>
  <c r="AC90" i="5"/>
  <c r="Z90" i="5"/>
  <c r="W90" i="5"/>
  <c r="X90" i="5"/>
  <c r="BH90" i="5"/>
  <c r="AH90" i="5"/>
  <c r="AF90" i="5"/>
  <c r="AD90" i="5"/>
  <c r="BC90" i="5"/>
  <c r="AP90" i="5"/>
  <c r="AY90" i="5"/>
  <c r="BJ90" i="5"/>
  <c r="V90" i="5"/>
  <c r="AJ90" i="5"/>
  <c r="AU90" i="5"/>
  <c r="AQ90" i="5"/>
  <c r="BF90" i="5"/>
  <c r="U90" i="5"/>
  <c r="N1181" i="11" l="1"/>
  <c r="M1182" i="11"/>
  <c r="O1181" i="11"/>
  <c r="L28" i="11"/>
  <c r="L29" i="11" s="1"/>
  <c r="L30" i="11" s="1"/>
  <c r="O21" i="11"/>
  <c r="N21" i="11"/>
  <c r="M22" i="11"/>
  <c r="AG47" i="12"/>
  <c r="AG51" i="12"/>
  <c r="AG44" i="12"/>
  <c r="AG48" i="12"/>
  <c r="AG43" i="12"/>
  <c r="AG52" i="12"/>
  <c r="AG58" i="12"/>
  <c r="AG56" i="12"/>
  <c r="T36" i="13"/>
  <c r="R36" i="13"/>
  <c r="S36" i="13" s="1"/>
  <c r="AF59" i="12"/>
  <c r="AG46" i="12"/>
  <c r="AG53" i="12"/>
  <c r="AH39" i="12"/>
  <c r="AH43" i="12" s="1"/>
  <c r="AJ22" i="12"/>
  <c r="AI37" i="12"/>
  <c r="AI29" i="12"/>
  <c r="AI30" i="12"/>
  <c r="AI42" i="12"/>
  <c r="AI84" i="12" s="1"/>
  <c r="AI34" i="12"/>
  <c r="AI26" i="12"/>
  <c r="AI28" i="12"/>
  <c r="AI38" i="12"/>
  <c r="AI27" i="12"/>
  <c r="AI36" i="12"/>
  <c r="AI25" i="12"/>
  <c r="AI35" i="12"/>
  <c r="AI24" i="12"/>
  <c r="AI96" i="12"/>
  <c r="AI32" i="12"/>
  <c r="AI31" i="12"/>
  <c r="AI62" i="12"/>
  <c r="AI33" i="12"/>
  <c r="AI83" i="12"/>
  <c r="AH48" i="12"/>
  <c r="AH57" i="12"/>
  <c r="AH54" i="12"/>
  <c r="AG54" i="12"/>
  <c r="AG45" i="12"/>
  <c r="AG57" i="12"/>
  <c r="L93" i="1"/>
  <c r="CE118" i="5"/>
  <c r="CE122" i="5"/>
  <c r="CE117" i="5"/>
  <c r="CE116" i="5"/>
  <c r="CF99" i="5"/>
  <c r="CE112" i="5"/>
  <c r="CF95" i="5"/>
  <c r="CF101" i="5"/>
  <c r="CE111" i="5"/>
  <c r="CF22" i="5"/>
  <c r="CF124" i="5" s="1"/>
  <c r="CE129" i="5"/>
  <c r="CD113" i="5"/>
  <c r="CE130" i="5"/>
  <c r="CF108" i="5"/>
  <c r="CF109" i="5"/>
  <c r="CE131" i="5"/>
  <c r="CF97" i="5"/>
  <c r="CF60" i="5"/>
  <c r="CE124" i="5"/>
  <c r="CF107" i="5"/>
  <c r="CF96" i="5"/>
  <c r="CE128" i="5"/>
  <c r="CE119" i="5"/>
  <c r="CF104" i="5"/>
  <c r="CE125" i="5"/>
  <c r="CF94" i="5"/>
  <c r="CE120" i="5"/>
  <c r="CF102" i="5"/>
  <c r="CF98" i="5"/>
  <c r="CD68" i="5"/>
  <c r="CE121" i="5"/>
  <c r="CE127" i="5"/>
  <c r="CF53" i="5"/>
  <c r="CF105" i="5"/>
  <c r="CF100" i="5"/>
  <c r="CF106" i="5"/>
  <c r="CF103" i="5"/>
  <c r="CE126" i="5"/>
  <c r="CF56" i="5"/>
  <c r="CF78" i="5"/>
  <c r="CF44" i="5"/>
  <c r="CF49" i="5"/>
  <c r="CF71" i="5"/>
  <c r="CF86" i="5"/>
  <c r="CF64" i="5"/>
  <c r="CF21" i="5"/>
  <c r="CF83" i="5"/>
  <c r="CF61" i="5"/>
  <c r="CE89" i="5"/>
  <c r="CE67" i="5"/>
  <c r="CE46" i="5"/>
  <c r="CE66" i="5"/>
  <c r="CE88" i="5"/>
  <c r="CF50" i="5"/>
  <c r="CF72" i="5"/>
  <c r="CF77" i="5"/>
  <c r="CF55" i="5"/>
  <c r="CF54" i="5"/>
  <c r="CF76" i="5"/>
  <c r="CF58" i="5"/>
  <c r="CF80" i="5"/>
  <c r="CH3" i="5"/>
  <c r="CG41" i="5"/>
  <c r="CG12" i="5"/>
  <c r="CG32" i="5"/>
  <c r="CG42" i="5"/>
  <c r="CG35" i="5"/>
  <c r="CG9" i="5"/>
  <c r="CG18" i="5"/>
  <c r="CG30" i="5"/>
  <c r="CG40" i="5"/>
  <c r="CG15" i="5"/>
  <c r="CG27" i="5"/>
  <c r="CG5" i="5"/>
  <c r="CG38" i="5"/>
  <c r="CG24" i="5"/>
  <c r="CG29" i="5"/>
  <c r="CG11" i="5"/>
  <c r="CG17" i="5"/>
  <c r="CG4" i="5"/>
  <c r="CG34" i="5"/>
  <c r="CG37" i="5"/>
  <c r="CG19" i="5"/>
  <c r="CG39" i="5"/>
  <c r="CG6" i="5"/>
  <c r="CG14" i="5"/>
  <c r="CG16" i="5"/>
  <c r="CG36" i="5"/>
  <c r="CG10" i="5"/>
  <c r="CG13" i="5"/>
  <c r="CG33" i="5"/>
  <c r="CG8" i="5"/>
  <c r="CG28" i="5"/>
  <c r="CG31" i="5"/>
  <c r="CG7" i="5"/>
  <c r="CF45" i="5"/>
  <c r="CF57" i="5"/>
  <c r="CF79" i="5"/>
  <c r="CF84" i="5"/>
  <c r="CF62" i="5"/>
  <c r="CF81" i="5"/>
  <c r="CF59" i="5"/>
  <c r="CF73" i="5"/>
  <c r="CF51" i="5"/>
  <c r="CF52" i="5"/>
  <c r="CF74" i="5"/>
  <c r="CF63" i="5"/>
  <c r="CF85" i="5"/>
  <c r="CF75" i="5"/>
  <c r="Z14" i="15"/>
  <c r="AE14" i="15" s="1"/>
  <c r="AD14" i="15"/>
  <c r="Y22" i="15"/>
  <c r="AC22" i="15"/>
  <c r="AD15" i="15"/>
  <c r="Z15" i="15"/>
  <c r="AE15" i="15" s="1"/>
  <c r="Z23" i="15"/>
  <c r="AE23" i="15" s="1"/>
  <c r="AD23" i="15"/>
  <c r="Z17" i="15"/>
  <c r="AE17" i="15" s="1"/>
  <c r="AD17" i="15"/>
  <c r="AD24" i="15"/>
  <c r="Z24" i="15"/>
  <c r="AE24" i="15" s="1"/>
  <c r="AD19" i="15"/>
  <c r="Z19" i="15"/>
  <c r="AE19" i="15" s="1"/>
  <c r="AD11" i="15"/>
  <c r="Z11" i="15"/>
  <c r="AE11" i="15" s="1"/>
  <c r="Z21" i="15"/>
  <c r="AE21" i="15" s="1"/>
  <c r="AD21" i="15"/>
  <c r="Z18" i="15"/>
  <c r="AE18" i="15" s="1"/>
  <c r="AD18" i="15"/>
  <c r="AD16" i="15"/>
  <c r="Z16" i="15"/>
  <c r="AE16" i="15" s="1"/>
  <c r="AD12" i="15"/>
  <c r="Z12" i="15"/>
  <c r="AE12" i="15" s="1"/>
  <c r="AD20" i="15"/>
  <c r="Z20" i="15"/>
  <c r="AE20" i="15" s="1"/>
  <c r="Z13" i="15"/>
  <c r="AE13" i="15" s="1"/>
  <c r="AD13" i="15"/>
  <c r="Y10" i="15"/>
  <c r="AC10" i="15"/>
  <c r="Z25" i="15"/>
  <c r="AE25" i="15" s="1"/>
  <c r="AD25" i="15"/>
  <c r="L92" i="1"/>
  <c r="O93" i="1"/>
  <c r="P92" i="1"/>
  <c r="K94" i="1"/>
  <c r="I92" i="1"/>
  <c r="L94" i="1"/>
  <c r="I94" i="1"/>
  <c r="Z18" i="7"/>
  <c r="AE18" i="7" s="1"/>
  <c r="AD18" i="7"/>
  <c r="AD22" i="7"/>
  <c r="Z22" i="7"/>
  <c r="AE22" i="7" s="1"/>
  <c r="Z19" i="7"/>
  <c r="AE19" i="7" s="1"/>
  <c r="AD19" i="7"/>
  <c r="Z11" i="7"/>
  <c r="AE11" i="7" s="1"/>
  <c r="AD11" i="7"/>
  <c r="Z10" i="7"/>
  <c r="AE10" i="7" s="1"/>
  <c r="AD10" i="7"/>
  <c r="AD23" i="7"/>
  <c r="Z23" i="7"/>
  <c r="AE23" i="7" s="1"/>
  <c r="Z17" i="7"/>
  <c r="AE17" i="7" s="1"/>
  <c r="AD17" i="7"/>
  <c r="AD16" i="7"/>
  <c r="Z16" i="7"/>
  <c r="AE16" i="7" s="1"/>
  <c r="Z13" i="7"/>
  <c r="AE13" i="7" s="1"/>
  <c r="AD13" i="7"/>
  <c r="Z21" i="7"/>
  <c r="AE21" i="7" s="1"/>
  <c r="AD21" i="7"/>
  <c r="Z25" i="7"/>
  <c r="AE25" i="7" s="1"/>
  <c r="AD25" i="7"/>
  <c r="M93" i="1"/>
  <c r="AD14" i="7"/>
  <c r="Z14" i="7"/>
  <c r="AE14" i="7" s="1"/>
  <c r="Z12" i="7"/>
  <c r="AE12" i="7" s="1"/>
  <c r="AD12" i="7"/>
  <c r="Z24" i="7"/>
  <c r="AE24" i="7" s="1"/>
  <c r="AD24" i="7"/>
  <c r="Z15" i="7"/>
  <c r="AE15" i="7" s="1"/>
  <c r="AD15" i="7"/>
  <c r="Z20" i="7"/>
  <c r="AE20" i="7" s="1"/>
  <c r="AD20" i="7"/>
  <c r="H93" i="1"/>
  <c r="I93" i="1"/>
  <c r="P94" i="1"/>
  <c r="N94" i="1"/>
  <c r="K92" i="1"/>
  <c r="I74" i="1"/>
  <c r="O74" i="1"/>
  <c r="L74" i="1"/>
  <c r="M74" i="1"/>
  <c r="N74" i="1"/>
  <c r="J74" i="1"/>
  <c r="P74" i="1"/>
  <c r="K74" i="1"/>
  <c r="H74" i="1"/>
  <c r="G74" i="1"/>
  <c r="G101" i="1" s="1"/>
  <c r="I76" i="1"/>
  <c r="J76" i="1"/>
  <c r="G76" i="1"/>
  <c r="G103" i="1" s="1"/>
  <c r="N76" i="1"/>
  <c r="O76" i="1"/>
  <c r="P76" i="1"/>
  <c r="L76" i="1"/>
  <c r="H76" i="1"/>
  <c r="K76" i="1"/>
  <c r="M76" i="1"/>
  <c r="M94" i="1"/>
  <c r="M69" i="1"/>
  <c r="N69" i="1"/>
  <c r="O69" i="1"/>
  <c r="H69" i="1"/>
  <c r="G69" i="1"/>
  <c r="G96" i="1" s="1"/>
  <c r="L69" i="1"/>
  <c r="J69" i="1"/>
  <c r="I69" i="1"/>
  <c r="K69" i="1"/>
  <c r="P69" i="1"/>
  <c r="G75" i="1"/>
  <c r="G102" i="1" s="1"/>
  <c r="I75" i="1"/>
  <c r="N75" i="1"/>
  <c r="M75" i="1"/>
  <c r="O75" i="1"/>
  <c r="K75" i="1"/>
  <c r="P75" i="1"/>
  <c r="J75" i="1"/>
  <c r="H75" i="1"/>
  <c r="L75" i="1"/>
  <c r="K93" i="1"/>
  <c r="J73" i="1"/>
  <c r="O73" i="1"/>
  <c r="P73" i="1"/>
  <c r="L73" i="1"/>
  <c r="K73" i="1"/>
  <c r="N73" i="1"/>
  <c r="I73" i="1"/>
  <c r="G73" i="1"/>
  <c r="G100" i="1" s="1"/>
  <c r="M73" i="1"/>
  <c r="H73" i="1"/>
  <c r="N92" i="1"/>
  <c r="H94" i="1"/>
  <c r="P93" i="1"/>
  <c r="K68" i="1"/>
  <c r="L68" i="1"/>
  <c r="N68" i="1"/>
  <c r="M68" i="1"/>
  <c r="I68" i="1"/>
  <c r="H68" i="1"/>
  <c r="O68" i="1"/>
  <c r="J68" i="1"/>
  <c r="P68" i="1"/>
  <c r="G68" i="1"/>
  <c r="G95" i="1" s="1"/>
  <c r="H92" i="1"/>
  <c r="J92" i="1"/>
  <c r="N93" i="1"/>
  <c r="P70" i="1"/>
  <c r="H70" i="1"/>
  <c r="M70" i="1"/>
  <c r="O70" i="1"/>
  <c r="L70" i="1"/>
  <c r="N70" i="1"/>
  <c r="I70" i="1"/>
  <c r="J70" i="1"/>
  <c r="G70" i="1"/>
  <c r="G97" i="1" s="1"/>
  <c r="K70" i="1"/>
  <c r="O92" i="1"/>
  <c r="J94" i="1"/>
  <c r="J93" i="1"/>
  <c r="J72" i="1"/>
  <c r="G72" i="1"/>
  <c r="G99" i="1" s="1"/>
  <c r="I72" i="1"/>
  <c r="H72" i="1"/>
  <c r="O72" i="1"/>
  <c r="P72" i="1"/>
  <c r="L72" i="1"/>
  <c r="N72" i="1"/>
  <c r="M72" i="1"/>
  <c r="K72" i="1"/>
  <c r="L64" i="1"/>
  <c r="G91" i="1"/>
  <c r="M64" i="1"/>
  <c r="P64" i="1"/>
  <c r="I64" i="1"/>
  <c r="J64" i="1"/>
  <c r="N64" i="1"/>
  <c r="H64" i="1"/>
  <c r="O64" i="1"/>
  <c r="K64" i="1"/>
  <c r="K77" i="1"/>
  <c r="I77" i="1"/>
  <c r="L77" i="1"/>
  <c r="J77" i="1"/>
  <c r="G77" i="1"/>
  <c r="G104" i="1" s="1"/>
  <c r="P77" i="1"/>
  <c r="O77" i="1"/>
  <c r="M77" i="1"/>
  <c r="N77" i="1"/>
  <c r="H77" i="1"/>
  <c r="J71" i="1"/>
  <c r="H71" i="1"/>
  <c r="N71" i="1"/>
  <c r="O71" i="1"/>
  <c r="L71" i="1"/>
  <c r="G71" i="1"/>
  <c r="G98" i="1" s="1"/>
  <c r="P71" i="1"/>
  <c r="M71" i="1"/>
  <c r="I71" i="1"/>
  <c r="K71" i="1"/>
  <c r="I78" i="1"/>
  <c r="M78" i="1"/>
  <c r="N78" i="1"/>
  <c r="P78" i="1"/>
  <c r="J78" i="1"/>
  <c r="H78" i="1"/>
  <c r="O78" i="1"/>
  <c r="L78" i="1"/>
  <c r="G78" i="1"/>
  <c r="G105" i="1" s="1"/>
  <c r="K78" i="1"/>
  <c r="M92" i="1"/>
  <c r="G79" i="1"/>
  <c r="G106" i="1" s="1"/>
  <c r="I79" i="1"/>
  <c r="K79" i="1"/>
  <c r="L79" i="1"/>
  <c r="P79" i="1"/>
  <c r="J79" i="1"/>
  <c r="H79" i="1"/>
  <c r="M79" i="1"/>
  <c r="O79" i="1"/>
  <c r="N79" i="1"/>
  <c r="O94" i="1"/>
  <c r="N1182" i="11" l="1"/>
  <c r="O1182" i="11"/>
  <c r="CG103" i="5"/>
  <c r="O22" i="11"/>
  <c r="N22" i="11"/>
  <c r="M23" i="11"/>
  <c r="L31" i="11"/>
  <c r="L32" i="11" s="1"/>
  <c r="L33" i="11" s="1"/>
  <c r="AG59" i="12"/>
  <c r="CF23" i="5"/>
  <c r="CF130" i="5"/>
  <c r="CF126" i="5"/>
  <c r="CF128" i="5"/>
  <c r="T37" i="13"/>
  <c r="R37" i="13"/>
  <c r="S37" i="13" s="1"/>
  <c r="AH58" i="12"/>
  <c r="AH46" i="12"/>
  <c r="AH44" i="12"/>
  <c r="AH45" i="12"/>
  <c r="AH53" i="12"/>
  <c r="AH49" i="12"/>
  <c r="AI39" i="12"/>
  <c r="AI57" i="12" s="1"/>
  <c r="AH55" i="12"/>
  <c r="AH47" i="12"/>
  <c r="AK22" i="12"/>
  <c r="AK23" i="12" s="1"/>
  <c r="AJ30" i="12"/>
  <c r="AJ32" i="12"/>
  <c r="AJ27" i="12"/>
  <c r="AJ31" i="12"/>
  <c r="AJ25" i="12"/>
  <c r="AJ23" i="12"/>
  <c r="AJ36" i="12"/>
  <c r="AJ28" i="12"/>
  <c r="AJ42" i="12"/>
  <c r="AJ84" i="12" s="1"/>
  <c r="AJ24" i="12"/>
  <c r="AJ35" i="12"/>
  <c r="AJ26" i="12"/>
  <c r="AJ38" i="12"/>
  <c r="AJ34" i="12"/>
  <c r="AJ96" i="12"/>
  <c r="AJ62" i="12"/>
  <c r="AJ37" i="12"/>
  <c r="AJ33" i="12"/>
  <c r="AJ29" i="12"/>
  <c r="AJ83" i="12"/>
  <c r="AH56" i="12"/>
  <c r="AI53" i="12"/>
  <c r="AH52" i="12"/>
  <c r="AI45" i="12"/>
  <c r="AH50" i="12"/>
  <c r="AH51" i="12"/>
  <c r="CF125" i="5"/>
  <c r="CF129" i="5"/>
  <c r="CG94" i="5"/>
  <c r="CF118" i="5"/>
  <c r="CF116" i="5"/>
  <c r="CG98" i="5"/>
  <c r="CG107" i="5"/>
  <c r="CF122" i="5"/>
  <c r="CG74" i="5"/>
  <c r="CF123" i="5"/>
  <c r="CF117" i="5"/>
  <c r="CG56" i="5"/>
  <c r="CG106" i="5"/>
  <c r="CG99" i="5"/>
  <c r="CG101" i="5"/>
  <c r="CG104" i="5"/>
  <c r="CF112" i="5"/>
  <c r="CF127" i="5"/>
  <c r="CG102" i="5"/>
  <c r="CG105" i="5"/>
  <c r="CG109" i="5"/>
  <c r="CE113" i="5"/>
  <c r="CG100" i="5"/>
  <c r="CF111" i="5"/>
  <c r="CF131" i="5"/>
  <c r="CG55" i="5"/>
  <c r="CG96" i="5"/>
  <c r="CG108" i="5"/>
  <c r="CG95" i="5"/>
  <c r="CF120" i="5"/>
  <c r="CF119" i="5"/>
  <c r="CF121" i="5"/>
  <c r="CG97" i="5"/>
  <c r="CG21" i="5"/>
  <c r="CG119" i="5" s="1"/>
  <c r="CH9" i="5"/>
  <c r="CH10" i="5"/>
  <c r="CH11" i="5"/>
  <c r="CH17" i="5"/>
  <c r="CH18" i="5"/>
  <c r="CH19" i="5"/>
  <c r="CH8" i="5"/>
  <c r="CH13" i="5"/>
  <c r="CH5" i="5"/>
  <c r="CH14" i="5"/>
  <c r="CH24" i="5"/>
  <c r="CH6" i="5"/>
  <c r="CH15" i="5"/>
  <c r="CH12" i="5"/>
  <c r="CH16" i="5"/>
  <c r="CH7" i="5"/>
  <c r="CH33" i="5"/>
  <c r="CV77" i="5" s="1"/>
  <c r="CH42" i="5"/>
  <c r="CL86" i="5" s="1"/>
  <c r="CH40" i="5"/>
  <c r="CX84" i="5" s="1"/>
  <c r="CH38" i="5"/>
  <c r="CH41" i="5"/>
  <c r="CM85" i="5" s="1"/>
  <c r="CH27" i="5"/>
  <c r="CU71" i="5" s="1"/>
  <c r="CH30" i="5"/>
  <c r="CU74" i="5" s="1"/>
  <c r="CH31" i="5"/>
  <c r="CL75" i="5" s="1"/>
  <c r="CH34" i="5"/>
  <c r="CO78" i="5" s="1"/>
  <c r="CH37" i="5"/>
  <c r="CH32" i="5"/>
  <c r="CU76" i="5" s="1"/>
  <c r="CH28" i="5"/>
  <c r="CJ95" i="5" s="1"/>
  <c r="CH29" i="5"/>
  <c r="CI73" i="5" s="1"/>
  <c r="CH36" i="5"/>
  <c r="CQ80" i="5" s="1"/>
  <c r="CH39" i="5"/>
  <c r="CH35" i="5"/>
  <c r="CV79" i="5" s="1"/>
  <c r="CG50" i="5"/>
  <c r="CG72" i="5"/>
  <c r="CG44" i="5"/>
  <c r="CG49" i="5"/>
  <c r="CG71" i="5"/>
  <c r="CG45" i="5"/>
  <c r="CG57" i="5"/>
  <c r="CG78" i="5"/>
  <c r="CG79" i="5"/>
  <c r="CF89" i="5"/>
  <c r="CF67" i="5"/>
  <c r="CG61" i="5"/>
  <c r="CG83" i="5"/>
  <c r="CG86" i="5"/>
  <c r="CH86" i="5"/>
  <c r="CG64" i="5"/>
  <c r="CG73" i="5"/>
  <c r="CG51" i="5"/>
  <c r="CG84" i="5"/>
  <c r="CG62" i="5"/>
  <c r="CG76" i="5"/>
  <c r="CG54" i="5"/>
  <c r="CG58" i="5"/>
  <c r="CG80" i="5"/>
  <c r="CG59" i="5"/>
  <c r="CG81" i="5"/>
  <c r="CG52" i="5"/>
  <c r="CG22" i="5"/>
  <c r="CG128" i="5" s="1"/>
  <c r="CH77" i="5"/>
  <c r="CE68" i="5"/>
  <c r="CE90" i="5"/>
  <c r="CF46" i="5"/>
  <c r="CF66" i="5"/>
  <c r="CF88" i="5"/>
  <c r="CG77" i="5"/>
  <c r="CG53" i="5"/>
  <c r="CH75" i="5"/>
  <c r="CG75" i="5"/>
  <c r="CG82" i="5"/>
  <c r="CG60" i="5"/>
  <c r="CG63" i="5"/>
  <c r="CG85" i="5"/>
  <c r="CH71" i="5"/>
  <c r="AM11" i="7"/>
  <c r="AO18" i="7"/>
  <c r="AO11" i="15"/>
  <c r="AM23" i="15"/>
  <c r="AO10" i="7"/>
  <c r="AO23" i="7"/>
  <c r="AO17" i="15"/>
  <c r="AM17" i="7"/>
  <c r="AO13" i="7"/>
  <c r="AM19" i="7"/>
  <c r="AO24" i="15"/>
  <c r="AO25" i="7"/>
  <c r="AM10" i="7"/>
  <c r="AM20" i="7"/>
  <c r="AO14" i="7"/>
  <c r="I869" i="19"/>
  <c r="H869" i="19"/>
  <c r="Q8" i="19" s="1"/>
  <c r="J869" i="19"/>
  <c r="J181" i="19"/>
  <c r="H181" i="19"/>
  <c r="I181" i="19"/>
  <c r="I33" i="19"/>
  <c r="H33" i="19"/>
  <c r="J33" i="19"/>
  <c r="J10" i="19"/>
  <c r="H10" i="19"/>
  <c r="I10" i="19"/>
  <c r="H442" i="19"/>
  <c r="I442" i="19"/>
  <c r="J442" i="19"/>
  <c r="J488" i="19"/>
  <c r="I488" i="19"/>
  <c r="H488" i="19"/>
  <c r="I233" i="19"/>
  <c r="H233" i="19"/>
  <c r="J233" i="19"/>
  <c r="J543" i="19"/>
  <c r="I543" i="19"/>
  <c r="H543" i="19"/>
  <c r="J886" i="19"/>
  <c r="H886" i="19"/>
  <c r="I886" i="19"/>
  <c r="J11" i="19"/>
  <c r="H11" i="19"/>
  <c r="I11" i="19"/>
  <c r="H324" i="19"/>
  <c r="J324" i="19"/>
  <c r="I324" i="19"/>
  <c r="H500" i="19"/>
  <c r="I500" i="19"/>
  <c r="J500" i="19"/>
  <c r="J845" i="19"/>
  <c r="H845" i="19"/>
  <c r="I845" i="19"/>
  <c r="J954" i="19"/>
  <c r="H954" i="19"/>
  <c r="I954" i="19"/>
  <c r="H901" i="19"/>
  <c r="I901" i="19"/>
  <c r="J901" i="19"/>
  <c r="J720" i="19"/>
  <c r="H720" i="19"/>
  <c r="I720" i="19"/>
  <c r="I822" i="19"/>
  <c r="J822" i="19"/>
  <c r="H822" i="19"/>
  <c r="I187" i="19"/>
  <c r="J187" i="19"/>
  <c r="H187" i="19"/>
  <c r="J157" i="19"/>
  <c r="I157" i="19"/>
  <c r="H157" i="19"/>
  <c r="H348" i="19"/>
  <c r="J348" i="19"/>
  <c r="I348" i="19"/>
  <c r="J496" i="19"/>
  <c r="I496" i="19"/>
  <c r="H496" i="19"/>
  <c r="I890" i="19"/>
  <c r="H890" i="19"/>
  <c r="J890" i="19"/>
  <c r="J567" i="19"/>
  <c r="H567" i="19"/>
  <c r="I567" i="19"/>
  <c r="H750" i="19"/>
  <c r="J750" i="19"/>
  <c r="I750" i="19"/>
  <c r="H575" i="19"/>
  <c r="I575" i="19"/>
  <c r="J575" i="19"/>
  <c r="J516" i="19"/>
  <c r="H516" i="19"/>
  <c r="I516" i="19"/>
  <c r="J792" i="19"/>
  <c r="H792" i="19"/>
  <c r="I792" i="19"/>
  <c r="H259" i="19"/>
  <c r="J259" i="19"/>
  <c r="I259" i="19"/>
  <c r="J388" i="19"/>
  <c r="I388" i="19"/>
  <c r="H388" i="19"/>
  <c r="J854" i="19"/>
  <c r="H854" i="19"/>
  <c r="I854" i="19"/>
  <c r="J252" i="19"/>
  <c r="I252" i="19"/>
  <c r="H252" i="19"/>
  <c r="I356" i="19"/>
  <c r="H356" i="19"/>
  <c r="J356" i="19"/>
  <c r="H586" i="19"/>
  <c r="I586" i="19"/>
  <c r="J586" i="19"/>
  <c r="I613" i="19"/>
  <c r="J613" i="19"/>
  <c r="H613" i="19"/>
  <c r="J719" i="19"/>
  <c r="H719" i="19"/>
  <c r="I719" i="19"/>
  <c r="J630" i="19"/>
  <c r="H630" i="19"/>
  <c r="I630" i="19"/>
  <c r="H665" i="19"/>
  <c r="J665" i="19"/>
  <c r="I665" i="19"/>
  <c r="J63" i="19"/>
  <c r="H63" i="19"/>
  <c r="I63" i="19"/>
  <c r="H120" i="19"/>
  <c r="I120" i="19"/>
  <c r="J120" i="19"/>
  <c r="J137" i="19"/>
  <c r="H137" i="19"/>
  <c r="I137" i="19"/>
  <c r="I368" i="19"/>
  <c r="J368" i="19"/>
  <c r="H368" i="19"/>
  <c r="J374" i="19"/>
  <c r="I374" i="19"/>
  <c r="H374" i="19"/>
  <c r="J247" i="19"/>
  <c r="H247" i="19"/>
  <c r="I247" i="19"/>
  <c r="J928" i="19"/>
  <c r="I928" i="19"/>
  <c r="H928" i="19"/>
  <c r="I873" i="19"/>
  <c r="H873" i="19"/>
  <c r="J873" i="19"/>
  <c r="J714" i="19"/>
  <c r="I714" i="19"/>
  <c r="H714" i="19"/>
  <c r="H16" i="19"/>
  <c r="I16" i="19"/>
  <c r="J16" i="19"/>
  <c r="I405" i="19"/>
  <c r="H405" i="19"/>
  <c r="J405" i="19"/>
  <c r="J930" i="19"/>
  <c r="I930" i="19"/>
  <c r="H930" i="19"/>
  <c r="I382" i="19"/>
  <c r="H382" i="19"/>
  <c r="J382" i="19"/>
  <c r="J621" i="19"/>
  <c r="I621" i="19"/>
  <c r="H621" i="19"/>
  <c r="J902" i="19"/>
  <c r="H902" i="19"/>
  <c r="I902" i="19"/>
  <c r="I607" i="19"/>
  <c r="H607" i="19"/>
  <c r="J607" i="19"/>
  <c r="I649" i="19"/>
  <c r="J649" i="19"/>
  <c r="H649" i="19"/>
  <c r="I286" i="19"/>
  <c r="H286" i="19"/>
  <c r="J286" i="19"/>
  <c r="I52" i="19"/>
  <c r="H52" i="19"/>
  <c r="J52" i="19"/>
  <c r="H556" i="19"/>
  <c r="I556" i="19"/>
  <c r="J556" i="19"/>
  <c r="I525" i="19"/>
  <c r="H525" i="19"/>
  <c r="J525" i="19"/>
  <c r="I754" i="19"/>
  <c r="H754" i="19"/>
  <c r="J754" i="19"/>
  <c r="J698" i="19"/>
  <c r="I698" i="19"/>
  <c r="H698" i="19"/>
  <c r="J837" i="19"/>
  <c r="I837" i="19"/>
  <c r="H837" i="19"/>
  <c r="H787" i="19"/>
  <c r="J787" i="19"/>
  <c r="I787" i="19"/>
  <c r="I681" i="19"/>
  <c r="J681" i="19"/>
  <c r="H681" i="19"/>
  <c r="I211" i="19"/>
  <c r="J211" i="19"/>
  <c r="H211" i="19"/>
  <c r="I158" i="19"/>
  <c r="J158" i="19"/>
  <c r="H158" i="19"/>
  <c r="J210" i="19"/>
  <c r="I210" i="19"/>
  <c r="H210" i="19"/>
  <c r="I480" i="19"/>
  <c r="H480" i="19"/>
  <c r="J480" i="19"/>
  <c r="J550" i="19"/>
  <c r="I550" i="19"/>
  <c r="H550" i="19"/>
  <c r="J303" i="19"/>
  <c r="H303" i="19"/>
  <c r="I303" i="19"/>
  <c r="J739" i="19"/>
  <c r="I739" i="19"/>
  <c r="H739" i="19"/>
  <c r="H628" i="19"/>
  <c r="I628" i="19"/>
  <c r="J628" i="19"/>
  <c r="J31" i="19"/>
  <c r="I31" i="19"/>
  <c r="H31" i="19"/>
  <c r="J70" i="19"/>
  <c r="I70" i="19"/>
  <c r="H70" i="19"/>
  <c r="J258" i="19"/>
  <c r="I258" i="19"/>
  <c r="H258" i="19"/>
  <c r="J315" i="19"/>
  <c r="H315" i="19"/>
  <c r="I315" i="19"/>
  <c r="I786" i="19"/>
  <c r="H786" i="19"/>
  <c r="J786" i="19"/>
  <c r="H730" i="19"/>
  <c r="J730" i="19"/>
  <c r="I730" i="19"/>
  <c r="I801" i="19"/>
  <c r="H801" i="19"/>
  <c r="J801" i="19"/>
  <c r="J308" i="19"/>
  <c r="H308" i="19"/>
  <c r="I308" i="19"/>
  <c r="I112" i="19"/>
  <c r="H112" i="19"/>
  <c r="J112" i="19"/>
  <c r="I583" i="19"/>
  <c r="J583" i="19"/>
  <c r="H583" i="19"/>
  <c r="H127" i="19"/>
  <c r="J127" i="19"/>
  <c r="I127" i="19"/>
  <c r="I64" i="19"/>
  <c r="H64" i="19"/>
  <c r="J64" i="19"/>
  <c r="J906" i="19"/>
  <c r="H906" i="19"/>
  <c r="I906" i="19"/>
  <c r="I384" i="19"/>
  <c r="J384" i="19"/>
  <c r="H384" i="19"/>
  <c r="J270" i="19"/>
  <c r="H270" i="19"/>
  <c r="I270" i="19"/>
  <c r="I199" i="19"/>
  <c r="J199" i="19"/>
  <c r="H199" i="19"/>
  <c r="I827" i="19"/>
  <c r="H827" i="19"/>
  <c r="J827" i="19"/>
  <c r="H769" i="19"/>
  <c r="J769" i="19"/>
  <c r="I769" i="19"/>
  <c r="H706" i="19"/>
  <c r="J706" i="19"/>
  <c r="I706" i="19"/>
  <c r="J172" i="19"/>
  <c r="I172" i="19"/>
  <c r="H172" i="19"/>
  <c r="H68" i="19"/>
  <c r="J68" i="19"/>
  <c r="I68" i="19"/>
  <c r="J536" i="19"/>
  <c r="I536" i="19"/>
  <c r="H536" i="19"/>
  <c r="J393" i="19"/>
  <c r="I393" i="19"/>
  <c r="H393" i="19"/>
  <c r="J431" i="19"/>
  <c r="I431" i="19"/>
  <c r="H431" i="19"/>
  <c r="J755" i="19"/>
  <c r="H755" i="19"/>
  <c r="I755" i="19"/>
  <c r="I42" i="19"/>
  <c r="J42" i="19"/>
  <c r="H42" i="19"/>
  <c r="J104" i="19"/>
  <c r="I104" i="19"/>
  <c r="H104" i="19"/>
  <c r="H142" i="19"/>
  <c r="I142" i="19"/>
  <c r="J142" i="19"/>
  <c r="H514" i="19"/>
  <c r="J514" i="19"/>
  <c r="I514" i="19"/>
  <c r="I363" i="19"/>
  <c r="J363" i="19"/>
  <c r="H363" i="19"/>
  <c r="I481" i="19"/>
  <c r="H481" i="19"/>
  <c r="J481" i="19"/>
  <c r="I635" i="19"/>
  <c r="H635" i="19"/>
  <c r="J635" i="19"/>
  <c r="I604" i="19"/>
  <c r="J604" i="19"/>
  <c r="H604" i="19"/>
  <c r="H141" i="19"/>
  <c r="I141" i="19"/>
  <c r="J141" i="19"/>
  <c r="H425" i="19"/>
  <c r="I425" i="19"/>
  <c r="J425" i="19"/>
  <c r="J946" i="19"/>
  <c r="H946" i="19"/>
  <c r="I946" i="19"/>
  <c r="H737" i="19"/>
  <c r="I737" i="19"/>
  <c r="J737" i="19"/>
  <c r="J278" i="19"/>
  <c r="H278" i="19"/>
  <c r="I278" i="19"/>
  <c r="J106" i="19"/>
  <c r="H106" i="19"/>
  <c r="I106" i="19"/>
  <c r="J72" i="19"/>
  <c r="I72" i="19"/>
  <c r="H72" i="19"/>
  <c r="J162" i="19"/>
  <c r="H162" i="19"/>
  <c r="I162" i="19"/>
  <c r="J400" i="19"/>
  <c r="H400" i="19"/>
  <c r="I400" i="19"/>
  <c r="I302" i="19"/>
  <c r="H302" i="19"/>
  <c r="J302" i="19"/>
  <c r="I215" i="19"/>
  <c r="H215" i="19"/>
  <c r="J215" i="19"/>
  <c r="I859" i="19"/>
  <c r="H859" i="19"/>
  <c r="J859" i="19"/>
  <c r="I785" i="19"/>
  <c r="H785" i="19"/>
  <c r="J785" i="19"/>
  <c r="I26" i="19"/>
  <c r="H26" i="19"/>
  <c r="J26" i="19"/>
  <c r="I190" i="19"/>
  <c r="H190" i="19"/>
  <c r="J190" i="19"/>
  <c r="I314" i="19"/>
  <c r="H314" i="19"/>
  <c r="J314" i="19"/>
  <c r="J601" i="19"/>
  <c r="H601" i="19"/>
  <c r="I601" i="19"/>
  <c r="I409" i="19"/>
  <c r="J409" i="19"/>
  <c r="H409" i="19"/>
  <c r="J858" i="19"/>
  <c r="H858" i="19"/>
  <c r="I858" i="19"/>
  <c r="J771" i="19"/>
  <c r="I771" i="19"/>
  <c r="H771" i="19"/>
  <c r="J122" i="19"/>
  <c r="H122" i="19"/>
  <c r="I122" i="19"/>
  <c r="H221" i="19"/>
  <c r="I221" i="19"/>
  <c r="J221" i="19"/>
  <c r="J333" i="19"/>
  <c r="H333" i="19"/>
  <c r="I333" i="19"/>
  <c r="J208" i="19"/>
  <c r="H208" i="19"/>
  <c r="I208" i="19"/>
  <c r="H515" i="19"/>
  <c r="I515" i="19"/>
  <c r="J515" i="19"/>
  <c r="J770" i="19"/>
  <c r="I770" i="19"/>
  <c r="H770" i="19"/>
  <c r="J803" i="19"/>
  <c r="I803" i="19"/>
  <c r="H803" i="19"/>
  <c r="J700" i="19"/>
  <c r="I700" i="19"/>
  <c r="H700" i="19"/>
  <c r="H482" i="19"/>
  <c r="J482" i="19"/>
  <c r="I482" i="19"/>
  <c r="J47" i="19"/>
  <c r="H47" i="19"/>
  <c r="I47" i="19"/>
  <c r="J231" i="19"/>
  <c r="H231" i="19"/>
  <c r="I231" i="19"/>
  <c r="J839" i="19"/>
  <c r="I839" i="19"/>
  <c r="H839" i="19"/>
  <c r="J163" i="19"/>
  <c r="I163" i="19"/>
  <c r="H163" i="19"/>
  <c r="I88" i="19"/>
  <c r="H88" i="19"/>
  <c r="J88" i="19"/>
  <c r="J36" i="19"/>
  <c r="I36" i="19"/>
  <c r="H36" i="19"/>
  <c r="I408" i="19"/>
  <c r="J408" i="19"/>
  <c r="H408" i="19"/>
  <c r="J342" i="19"/>
  <c r="H342" i="19"/>
  <c r="I342" i="19"/>
  <c r="H335" i="19"/>
  <c r="I335" i="19"/>
  <c r="J335" i="19"/>
  <c r="I915" i="19"/>
  <c r="J915" i="19"/>
  <c r="H915" i="19"/>
  <c r="I945" i="19"/>
  <c r="J945" i="19"/>
  <c r="H945" i="19"/>
  <c r="I85" i="19"/>
  <c r="J85" i="19"/>
  <c r="H85" i="19"/>
  <c r="I669" i="19"/>
  <c r="J669" i="19"/>
  <c r="H669" i="19"/>
  <c r="H498" i="19"/>
  <c r="I498" i="19"/>
  <c r="J498" i="19"/>
  <c r="I622" i="19"/>
  <c r="J622" i="19"/>
  <c r="H622" i="19"/>
  <c r="J449" i="19"/>
  <c r="I449" i="19"/>
  <c r="H449" i="19"/>
  <c r="I885" i="19"/>
  <c r="J885" i="19"/>
  <c r="H885" i="19"/>
  <c r="J646" i="19"/>
  <c r="I646" i="19"/>
  <c r="H646" i="19"/>
  <c r="I174" i="19"/>
  <c r="H174" i="19"/>
  <c r="J174" i="19"/>
  <c r="J532" i="19"/>
  <c r="I532" i="19"/>
  <c r="H532" i="19"/>
  <c r="I97" i="19"/>
  <c r="J97" i="19"/>
  <c r="H97" i="19"/>
  <c r="H296" i="19"/>
  <c r="I296" i="19"/>
  <c r="J296" i="19"/>
  <c r="H547" i="19"/>
  <c r="I547" i="19"/>
  <c r="J547" i="19"/>
  <c r="I447" i="19"/>
  <c r="H447" i="19"/>
  <c r="J447" i="19"/>
  <c r="J819" i="19"/>
  <c r="I819" i="19"/>
  <c r="H819" i="19"/>
  <c r="H876" i="19"/>
  <c r="I876" i="19"/>
  <c r="J876" i="19"/>
  <c r="I282" i="19"/>
  <c r="J282" i="19"/>
  <c r="H282" i="19"/>
  <c r="I464" i="19"/>
  <c r="H464" i="19"/>
  <c r="J464" i="19"/>
  <c r="J951" i="19"/>
  <c r="H951" i="19"/>
  <c r="I951" i="19"/>
  <c r="I503" i="19"/>
  <c r="J503" i="19"/>
  <c r="H503" i="19"/>
  <c r="J734" i="19"/>
  <c r="I734" i="19"/>
  <c r="H734" i="19"/>
  <c r="I804" i="19"/>
  <c r="J804" i="19"/>
  <c r="H804" i="19"/>
  <c r="I268" i="19"/>
  <c r="J268" i="19"/>
  <c r="H268" i="19"/>
  <c r="I340" i="19"/>
  <c r="H340" i="19"/>
  <c r="J340" i="19"/>
  <c r="I589" i="19"/>
  <c r="H589" i="19"/>
  <c r="J589" i="19"/>
  <c r="J571" i="19"/>
  <c r="H571" i="19"/>
  <c r="I571" i="19"/>
  <c r="J465" i="19"/>
  <c r="I465" i="19"/>
  <c r="H465" i="19"/>
  <c r="I688" i="19"/>
  <c r="H688" i="19"/>
  <c r="J688" i="19"/>
  <c r="J806" i="19"/>
  <c r="H806" i="19"/>
  <c r="I806" i="19"/>
  <c r="H943" i="19"/>
  <c r="J943" i="19"/>
  <c r="I943" i="19"/>
  <c r="I677" i="19"/>
  <c r="J677" i="19"/>
  <c r="H677" i="19"/>
  <c r="H237" i="19"/>
  <c r="I237" i="19"/>
  <c r="J237" i="19"/>
  <c r="H424" i="19"/>
  <c r="J424" i="19"/>
  <c r="I424" i="19"/>
  <c r="I661" i="19"/>
  <c r="J661" i="19"/>
  <c r="H661" i="19"/>
  <c r="I463" i="19"/>
  <c r="J463" i="19"/>
  <c r="H463" i="19"/>
  <c r="I654" i="19"/>
  <c r="J654" i="19"/>
  <c r="H654" i="19"/>
  <c r="J956" i="19"/>
  <c r="I956" i="19"/>
  <c r="H956" i="19"/>
  <c r="AO19" i="15"/>
  <c r="AM24" i="7"/>
  <c r="AM12" i="7"/>
  <c r="AM21" i="7"/>
  <c r="AM23" i="7"/>
  <c r="AM22" i="7"/>
  <c r="AO12" i="15"/>
  <c r="AO14" i="15"/>
  <c r="AO16" i="15"/>
  <c r="AM20" i="15"/>
  <c r="AM25" i="15"/>
  <c r="AM12" i="15"/>
  <c r="AM24" i="15"/>
  <c r="AO21" i="15"/>
  <c r="AM16" i="15"/>
  <c r="AM13" i="15"/>
  <c r="AM11" i="15"/>
  <c r="AM15" i="15"/>
  <c r="AM21" i="15"/>
  <c r="AO20" i="15"/>
  <c r="AM17" i="15"/>
  <c r="AO23" i="15"/>
  <c r="AO15" i="15"/>
  <c r="AD10" i="15"/>
  <c r="Z10" i="15"/>
  <c r="AE10" i="15" s="1"/>
  <c r="AM19" i="15"/>
  <c r="AM14" i="15"/>
  <c r="Z22" i="15"/>
  <c r="AE22" i="15" s="1"/>
  <c r="AD22" i="15"/>
  <c r="AO13" i="15"/>
  <c r="AO25" i="15"/>
  <c r="AM18" i="15"/>
  <c r="AO18" i="15"/>
  <c r="L106" i="1"/>
  <c r="AO24" i="7"/>
  <c r="AM18" i="7"/>
  <c r="AM14" i="7"/>
  <c r="AM16" i="7"/>
  <c r="AO11" i="7"/>
  <c r="AM15" i="7"/>
  <c r="AO21" i="7"/>
  <c r="AM25" i="7"/>
  <c r="AM13" i="7"/>
  <c r="I98" i="1"/>
  <c r="I106" i="1"/>
  <c r="P98" i="1"/>
  <c r="K104" i="1"/>
  <c r="O99" i="1"/>
  <c r="J101" i="1"/>
  <c r="O105" i="1"/>
  <c r="P103" i="1"/>
  <c r="N106" i="1"/>
  <c r="M91" i="1"/>
  <c r="K97" i="1"/>
  <c r="P102" i="1"/>
  <c r="K96" i="1"/>
  <c r="M96" i="1"/>
  <c r="N103" i="1"/>
  <c r="AO19" i="7"/>
  <c r="N101" i="1"/>
  <c r="AO16" i="7"/>
  <c r="AO20" i="7"/>
  <c r="AO17" i="7"/>
  <c r="AO22" i="7"/>
  <c r="AO12" i="7"/>
  <c r="AO15" i="7"/>
  <c r="H102" i="1"/>
  <c r="M98" i="1"/>
  <c r="P91" i="1"/>
  <c r="J95" i="1"/>
  <c r="K105" i="1"/>
  <c r="O98" i="1"/>
  <c r="K99" i="1"/>
  <c r="N99" i="1"/>
  <c r="H96" i="1"/>
  <c r="L103" i="1"/>
  <c r="H101" i="1"/>
  <c r="L104" i="1"/>
  <c r="I91" i="1"/>
  <c r="L99" i="1"/>
  <c r="O97" i="1"/>
  <c r="P95" i="1"/>
  <c r="K95" i="1"/>
  <c r="N100" i="1"/>
  <c r="O96" i="1"/>
  <c r="K101" i="1"/>
  <c r="K106" i="1"/>
  <c r="H105" i="1"/>
  <c r="H104" i="1"/>
  <c r="P99" i="1"/>
  <c r="M97" i="1"/>
  <c r="K100" i="1"/>
  <c r="J102" i="1"/>
  <c r="N96" i="1"/>
  <c r="O103" i="1"/>
  <c r="P101" i="1"/>
  <c r="J105" i="1"/>
  <c r="O95" i="1"/>
  <c r="O106" i="1"/>
  <c r="M104" i="1"/>
  <c r="K91" i="1"/>
  <c r="H99" i="1"/>
  <c r="H95" i="1"/>
  <c r="P100" i="1"/>
  <c r="K102" i="1"/>
  <c r="I96" i="1"/>
  <c r="N105" i="1"/>
  <c r="L98" i="1"/>
  <c r="O91" i="1"/>
  <c r="J97" i="1"/>
  <c r="H100" i="1"/>
  <c r="O102" i="1"/>
  <c r="M103" i="1"/>
  <c r="J103" i="1"/>
  <c r="M101" i="1"/>
  <c r="J98" i="1"/>
  <c r="I104" i="1"/>
  <c r="P96" i="1"/>
  <c r="N104" i="1"/>
  <c r="H97" i="1"/>
  <c r="L100" i="1"/>
  <c r="P105" i="1"/>
  <c r="P97" i="1"/>
  <c r="M106" i="1"/>
  <c r="O104" i="1"/>
  <c r="L91" i="1"/>
  <c r="I99" i="1"/>
  <c r="I95" i="1"/>
  <c r="O100" i="1"/>
  <c r="J96" i="1"/>
  <c r="H106" i="1"/>
  <c r="M105" i="1"/>
  <c r="P104" i="1"/>
  <c r="H91" i="1"/>
  <c r="I97" i="1"/>
  <c r="M95" i="1"/>
  <c r="M100" i="1"/>
  <c r="J100" i="1"/>
  <c r="M102" i="1"/>
  <c r="L96" i="1"/>
  <c r="K103" i="1"/>
  <c r="I103" i="1"/>
  <c r="L101" i="1"/>
  <c r="J106" i="1"/>
  <c r="I105" i="1"/>
  <c r="N98" i="1"/>
  <c r="N91" i="1"/>
  <c r="M99" i="1"/>
  <c r="J99" i="1"/>
  <c r="N97" i="1"/>
  <c r="N95" i="1"/>
  <c r="N102" i="1"/>
  <c r="H103" i="1"/>
  <c r="O101" i="1"/>
  <c r="P106" i="1"/>
  <c r="L105" i="1"/>
  <c r="K98" i="1"/>
  <c r="H98" i="1"/>
  <c r="J104" i="1"/>
  <c r="J91" i="1"/>
  <c r="L97" i="1"/>
  <c r="L95" i="1"/>
  <c r="I100" i="1"/>
  <c r="L102" i="1"/>
  <c r="I102" i="1"/>
  <c r="I101" i="1"/>
  <c r="L34" i="11" l="1"/>
  <c r="M24" i="11"/>
  <c r="N23" i="11"/>
  <c r="O23" i="11"/>
  <c r="CH85" i="5"/>
  <c r="CS83" i="5"/>
  <c r="AI55" i="12"/>
  <c r="AI46" i="12"/>
  <c r="AN23" i="7"/>
  <c r="AP23" i="7" s="1"/>
  <c r="CH76" i="5"/>
  <c r="R38" i="13"/>
  <c r="S38" i="13" s="1"/>
  <c r="T38" i="13"/>
  <c r="AI58" i="12"/>
  <c r="AI48" i="12"/>
  <c r="AI44" i="12"/>
  <c r="AI47" i="12"/>
  <c r="AI54" i="12"/>
  <c r="AI43" i="12"/>
  <c r="AI52" i="12"/>
  <c r="AI50" i="12"/>
  <c r="AJ39" i="12"/>
  <c r="AJ48" i="12" s="1"/>
  <c r="AL22" i="12"/>
  <c r="AK62" i="12"/>
  <c r="AK35" i="12"/>
  <c r="AK27" i="12"/>
  <c r="AK38" i="12"/>
  <c r="AK32" i="12"/>
  <c r="AK25" i="12"/>
  <c r="AK36" i="12"/>
  <c r="AK26" i="12"/>
  <c r="AK83" i="12"/>
  <c r="AK34" i="12"/>
  <c r="AK29" i="12"/>
  <c r="AK42" i="12"/>
  <c r="AK84" i="12" s="1"/>
  <c r="AK28" i="12"/>
  <c r="AK33" i="12"/>
  <c r="AK24" i="12"/>
  <c r="AK31" i="12"/>
  <c r="AK37" i="12"/>
  <c r="AK96" i="12"/>
  <c r="AK30" i="12"/>
  <c r="AJ57" i="12"/>
  <c r="AJ55" i="12"/>
  <c r="AJ45" i="12"/>
  <c r="AH59" i="12"/>
  <c r="AJ49" i="12"/>
  <c r="AJ44" i="12"/>
  <c r="AJ51" i="12"/>
  <c r="AI49" i="12"/>
  <c r="AI56" i="12"/>
  <c r="AI51" i="12"/>
  <c r="AN18" i="7"/>
  <c r="AP18" i="7" s="1"/>
  <c r="AN14" i="7"/>
  <c r="AP14" i="7" s="1"/>
  <c r="AN11" i="7"/>
  <c r="AP11" i="7" s="1"/>
  <c r="AN17" i="15"/>
  <c r="AP17" i="15" s="1"/>
  <c r="CH81" i="5"/>
  <c r="CY81" i="5"/>
  <c r="CY104" i="5"/>
  <c r="CT104" i="5"/>
  <c r="CT81" i="5"/>
  <c r="CO104" i="5"/>
  <c r="CV104" i="5"/>
  <c r="CS104" i="5"/>
  <c r="CL104" i="5"/>
  <c r="CM104" i="5"/>
  <c r="CP104" i="5"/>
  <c r="CW104" i="5"/>
  <c r="CI104" i="5"/>
  <c r="CK104" i="5"/>
  <c r="CH104" i="5"/>
  <c r="CH147" i="5" s="1"/>
  <c r="CO81" i="5"/>
  <c r="CR104" i="5"/>
  <c r="CQ104" i="5"/>
  <c r="CX104" i="5"/>
  <c r="CJ104" i="5"/>
  <c r="CZ104" i="5"/>
  <c r="CN104" i="5"/>
  <c r="CU104" i="5"/>
  <c r="CH60" i="5"/>
  <c r="CY82" i="5"/>
  <c r="CV105" i="5"/>
  <c r="CK82" i="5"/>
  <c r="CN105" i="5"/>
  <c r="CQ105" i="5"/>
  <c r="CR105" i="5"/>
  <c r="CY105" i="5"/>
  <c r="CW105" i="5"/>
  <c r="CO105" i="5"/>
  <c r="CS105" i="5"/>
  <c r="CP105" i="5"/>
  <c r="CL105" i="5"/>
  <c r="CP82" i="5"/>
  <c r="CX105" i="5"/>
  <c r="CH105" i="5"/>
  <c r="CH148" i="5" s="1"/>
  <c r="CZ105" i="5"/>
  <c r="CK105" i="5"/>
  <c r="CI105" i="5"/>
  <c r="CT105" i="5"/>
  <c r="CM105" i="5"/>
  <c r="CT82" i="5"/>
  <c r="CQ82" i="5"/>
  <c r="CJ105" i="5"/>
  <c r="CU105" i="5"/>
  <c r="CH22" i="5"/>
  <c r="CH127" i="5" s="1"/>
  <c r="CK73" i="5"/>
  <c r="CS74" i="5"/>
  <c r="CV81" i="5"/>
  <c r="CG123" i="5"/>
  <c r="CR81" i="5"/>
  <c r="CM73" i="5"/>
  <c r="CU75" i="5"/>
  <c r="CV98" i="5"/>
  <c r="CJ78" i="5"/>
  <c r="CS73" i="5"/>
  <c r="CV95" i="5"/>
  <c r="CI85" i="5"/>
  <c r="CG118" i="5"/>
  <c r="CR82" i="5"/>
  <c r="CW81" i="5"/>
  <c r="CS81" i="5"/>
  <c r="CK76" i="5"/>
  <c r="CK81" i="5"/>
  <c r="CO82" i="5"/>
  <c r="CG121" i="5"/>
  <c r="CS80" i="5"/>
  <c r="CW79" i="5"/>
  <c r="CO86" i="5"/>
  <c r="CR77" i="5"/>
  <c r="CJ77" i="5"/>
  <c r="CV80" i="5"/>
  <c r="CS78" i="5"/>
  <c r="CP72" i="5"/>
  <c r="CX85" i="5"/>
  <c r="CX72" i="5"/>
  <c r="CW84" i="5"/>
  <c r="CJ80" i="5"/>
  <c r="CP74" i="5"/>
  <c r="CW71" i="5"/>
  <c r="CJ98" i="5"/>
  <c r="CM74" i="5"/>
  <c r="CR73" i="5"/>
  <c r="CM82" i="5"/>
  <c r="CX80" i="5"/>
  <c r="CL82" i="5"/>
  <c r="CM98" i="5"/>
  <c r="CW86" i="5"/>
  <c r="CQ72" i="5"/>
  <c r="CP85" i="5"/>
  <c r="CH61" i="5"/>
  <c r="CY83" i="5"/>
  <c r="CY106" i="5"/>
  <c r="CU106" i="5"/>
  <c r="CI106" i="5"/>
  <c r="CR106" i="5"/>
  <c r="CO106" i="5"/>
  <c r="CT83" i="5"/>
  <c r="CH106" i="5"/>
  <c r="CH149" i="5" s="1"/>
  <c r="CK83" i="5"/>
  <c r="CK106" i="5"/>
  <c r="CZ106" i="5"/>
  <c r="CJ106" i="5"/>
  <c r="CT106" i="5"/>
  <c r="CU83" i="5"/>
  <c r="CX106" i="5"/>
  <c r="CN106" i="5"/>
  <c r="CN149" i="5" s="1"/>
  <c r="CL106" i="5"/>
  <c r="CS106" i="5"/>
  <c r="CM106" i="5"/>
  <c r="CW106" i="5"/>
  <c r="CV106" i="5"/>
  <c r="CQ106" i="5"/>
  <c r="CQ149" i="5" s="1"/>
  <c r="CP106" i="5"/>
  <c r="CH56" i="5"/>
  <c r="CY78" i="5"/>
  <c r="CR101" i="5"/>
  <c r="CU78" i="5"/>
  <c r="CX101" i="5"/>
  <c r="CZ101" i="5"/>
  <c r="CS101" i="5"/>
  <c r="CM101" i="5"/>
  <c r="CP101" i="5"/>
  <c r="CL78" i="5"/>
  <c r="CT78" i="5"/>
  <c r="CW101" i="5"/>
  <c r="CI101" i="5"/>
  <c r="CK101" i="5"/>
  <c r="CJ101" i="5"/>
  <c r="CY101" i="5"/>
  <c r="CV101" i="5"/>
  <c r="CO101" i="5"/>
  <c r="CN101" i="5"/>
  <c r="CQ101" i="5"/>
  <c r="CT101" i="5"/>
  <c r="CH101" i="5"/>
  <c r="CH144" i="5" s="1"/>
  <c r="CU101" i="5"/>
  <c r="CK78" i="5"/>
  <c r="CL101" i="5"/>
  <c r="CY84" i="5"/>
  <c r="CI107" i="5"/>
  <c r="CN107" i="5"/>
  <c r="CT84" i="5"/>
  <c r="CL107" i="5"/>
  <c r="CV107" i="5"/>
  <c r="CQ107" i="5"/>
  <c r="CX107" i="5"/>
  <c r="CJ107" i="5"/>
  <c r="CT107" i="5"/>
  <c r="CR107" i="5"/>
  <c r="CI84" i="5"/>
  <c r="CY107" i="5"/>
  <c r="CO107" i="5"/>
  <c r="CM107" i="5"/>
  <c r="CS107" i="5"/>
  <c r="CK107" i="5"/>
  <c r="CP107" i="5"/>
  <c r="CS84" i="5"/>
  <c r="CW107" i="5"/>
  <c r="CW150" i="5" s="1"/>
  <c r="CU107" i="5"/>
  <c r="CZ107" i="5"/>
  <c r="CH107" i="5"/>
  <c r="CH150" i="5" s="1"/>
  <c r="CM76" i="5"/>
  <c r="CQ81" i="5"/>
  <c r="CV86" i="5"/>
  <c r="CS108" i="5"/>
  <c r="CX83" i="5"/>
  <c r="CV75" i="5"/>
  <c r="CI81" i="5"/>
  <c r="CW82" i="5"/>
  <c r="CI74" i="5"/>
  <c r="CV85" i="5"/>
  <c r="CI86" i="5"/>
  <c r="CX77" i="5"/>
  <c r="CV84" i="5"/>
  <c r="CQ75" i="5"/>
  <c r="CI98" i="5"/>
  <c r="CS95" i="5"/>
  <c r="CS82" i="5"/>
  <c r="CM72" i="5"/>
  <c r="CG117" i="5"/>
  <c r="CP77" i="5"/>
  <c r="CW73" i="5"/>
  <c r="CR86" i="5"/>
  <c r="CU85" i="5"/>
  <c r="CM77" i="5"/>
  <c r="CP98" i="5"/>
  <c r="CW75" i="5"/>
  <c r="CQ84" i="5"/>
  <c r="CG130" i="5"/>
  <c r="CH98" i="5"/>
  <c r="CH141" i="5" s="1"/>
  <c r="CL85" i="5"/>
  <c r="CI82" i="5"/>
  <c r="CJ84" i="5"/>
  <c r="CW98" i="5"/>
  <c r="CQ76" i="5"/>
  <c r="CJ73" i="5"/>
  <c r="CK108" i="5"/>
  <c r="CR76" i="5"/>
  <c r="CU79" i="5"/>
  <c r="CX73" i="5"/>
  <c r="CJ82" i="5"/>
  <c r="AN10" i="7"/>
  <c r="AP10" i="7" s="1"/>
  <c r="CH80" i="5"/>
  <c r="CY80" i="5"/>
  <c r="CV103" i="5"/>
  <c r="CY103" i="5"/>
  <c r="CP103" i="5"/>
  <c r="CT103" i="5"/>
  <c r="CL103" i="5"/>
  <c r="CS103" i="5"/>
  <c r="CM103" i="5"/>
  <c r="CW103" i="5"/>
  <c r="CT80" i="5"/>
  <c r="CX103" i="5"/>
  <c r="CJ103" i="5"/>
  <c r="CR103" i="5"/>
  <c r="CK103" i="5"/>
  <c r="CI103" i="5"/>
  <c r="CP80" i="5"/>
  <c r="CO103" i="5"/>
  <c r="CZ103" i="5"/>
  <c r="CH103" i="5"/>
  <c r="CH146" i="5" s="1"/>
  <c r="CN103" i="5"/>
  <c r="CN146" i="5" s="1"/>
  <c r="CQ103" i="5"/>
  <c r="CU103" i="5"/>
  <c r="CH53" i="5"/>
  <c r="CY75" i="5"/>
  <c r="CT98" i="5"/>
  <c r="CH64" i="5"/>
  <c r="CY86" i="5"/>
  <c r="CO109" i="5"/>
  <c r="CT86" i="5"/>
  <c r="CH109" i="5"/>
  <c r="CH152" i="5" s="1"/>
  <c r="CS109" i="5"/>
  <c r="CU109" i="5"/>
  <c r="CR109" i="5"/>
  <c r="CN109" i="5"/>
  <c r="CT109" i="5"/>
  <c r="CS86" i="5"/>
  <c r="CI109" i="5"/>
  <c r="CJ109" i="5"/>
  <c r="CW109" i="5"/>
  <c r="CV109" i="5"/>
  <c r="CK109" i="5"/>
  <c r="CP109" i="5"/>
  <c r="CX109" i="5"/>
  <c r="CY109" i="5"/>
  <c r="CM109" i="5"/>
  <c r="CL109" i="5"/>
  <c r="CQ109" i="5"/>
  <c r="CZ109" i="5"/>
  <c r="CN72" i="5"/>
  <c r="CP76" i="5"/>
  <c r="CY95" i="5"/>
  <c r="CN74" i="5"/>
  <c r="CS75" i="5"/>
  <c r="CO76" i="5"/>
  <c r="CG125" i="5"/>
  <c r="CV76" i="5"/>
  <c r="CN82" i="5"/>
  <c r="CJ81" i="5"/>
  <c r="CP83" i="5"/>
  <c r="CK75" i="5"/>
  <c r="CJ86" i="5"/>
  <c r="CG112" i="5"/>
  <c r="CP86" i="5"/>
  <c r="CI95" i="5"/>
  <c r="CG116" i="5"/>
  <c r="CU95" i="5"/>
  <c r="CN83" i="5"/>
  <c r="CI76" i="5"/>
  <c r="CI77" i="5"/>
  <c r="CM81" i="5"/>
  <c r="CV71" i="5"/>
  <c r="CO84" i="5"/>
  <c r="CX82" i="5"/>
  <c r="CM80" i="5"/>
  <c r="CK84" i="5"/>
  <c r="CW85" i="5"/>
  <c r="CL95" i="5"/>
  <c r="CQ73" i="5"/>
  <c r="CT75" i="5"/>
  <c r="CG124" i="5"/>
  <c r="CJ76" i="5"/>
  <c r="CV82" i="5"/>
  <c r="CK98" i="5"/>
  <c r="CG131" i="5"/>
  <c r="CN78" i="5"/>
  <c r="CY79" i="5"/>
  <c r="CK79" i="5"/>
  <c r="CN102" i="5"/>
  <c r="CI102" i="5"/>
  <c r="CZ102" i="5"/>
  <c r="CJ102" i="5"/>
  <c r="CI79" i="5"/>
  <c r="CS102" i="5"/>
  <c r="CQ79" i="5"/>
  <c r="CM79" i="5"/>
  <c r="CH102" i="5"/>
  <c r="CH145" i="5" s="1"/>
  <c r="CK102" i="5"/>
  <c r="CP102" i="5"/>
  <c r="CV102" i="5"/>
  <c r="CL79" i="5"/>
  <c r="CT79" i="5"/>
  <c r="CN79" i="5"/>
  <c r="CO79" i="5"/>
  <c r="CJ79" i="5"/>
  <c r="CT102" i="5"/>
  <c r="CR102" i="5"/>
  <c r="CP79" i="5"/>
  <c r="CY102" i="5"/>
  <c r="CX102" i="5"/>
  <c r="CW102" i="5"/>
  <c r="CO102" i="5"/>
  <c r="CQ102" i="5"/>
  <c r="CQ145" i="5" s="1"/>
  <c r="CR79" i="5"/>
  <c r="CL102" i="5"/>
  <c r="CS79" i="5"/>
  <c r="CU102" i="5"/>
  <c r="CM102" i="5"/>
  <c r="AN11" i="15"/>
  <c r="AP11" i="15" s="1"/>
  <c r="AN17" i="7"/>
  <c r="AP17" i="7" s="1"/>
  <c r="AN20" i="7"/>
  <c r="AP20" i="7" s="1"/>
  <c r="CH51" i="5"/>
  <c r="CY73" i="5"/>
  <c r="CW96" i="5"/>
  <c r="CZ96" i="5"/>
  <c r="CK96" i="5"/>
  <c r="CQ96" i="5"/>
  <c r="CO96" i="5"/>
  <c r="CL96" i="5"/>
  <c r="CI96" i="5"/>
  <c r="CH96" i="5"/>
  <c r="CH139" i="5" s="1"/>
  <c r="CS96" i="5"/>
  <c r="CP96" i="5"/>
  <c r="CV96" i="5"/>
  <c r="CR96" i="5"/>
  <c r="CM96" i="5"/>
  <c r="CT73" i="5"/>
  <c r="CN96" i="5"/>
  <c r="CN139" i="5" s="1"/>
  <c r="CY96" i="5"/>
  <c r="CX96" i="5"/>
  <c r="CJ96" i="5"/>
  <c r="CT96" i="5"/>
  <c r="CU96" i="5"/>
  <c r="CH52" i="5"/>
  <c r="CY74" i="5"/>
  <c r="CZ97" i="5"/>
  <c r="CV97" i="5"/>
  <c r="CP97" i="5"/>
  <c r="CN97" i="5"/>
  <c r="CJ97" i="5"/>
  <c r="CL97" i="5"/>
  <c r="CU97" i="5"/>
  <c r="CS97" i="5"/>
  <c r="CX97" i="5"/>
  <c r="CT74" i="5"/>
  <c r="CO97" i="5"/>
  <c r="CI97" i="5"/>
  <c r="CT97" i="5"/>
  <c r="CR97" i="5"/>
  <c r="CJ74" i="5"/>
  <c r="CW97" i="5"/>
  <c r="CQ97" i="5"/>
  <c r="CH97" i="5"/>
  <c r="CH140" i="5" s="1"/>
  <c r="CY97" i="5"/>
  <c r="CM97" i="5"/>
  <c r="CK97" i="5"/>
  <c r="CH55" i="5"/>
  <c r="CY77" i="5"/>
  <c r="CO100" i="5"/>
  <c r="CY100" i="5"/>
  <c r="CM100" i="5"/>
  <c r="CS100" i="5"/>
  <c r="CP100" i="5"/>
  <c r="CT77" i="5"/>
  <c r="CU77" i="5"/>
  <c r="CR100" i="5"/>
  <c r="CJ100" i="5"/>
  <c r="CH100" i="5"/>
  <c r="CH143" i="5" s="1"/>
  <c r="CQ100" i="5"/>
  <c r="CW100" i="5"/>
  <c r="CU100" i="5"/>
  <c r="CI100" i="5"/>
  <c r="CT100" i="5"/>
  <c r="CZ100" i="5"/>
  <c r="CX100" i="5"/>
  <c r="CV100" i="5"/>
  <c r="CN100" i="5"/>
  <c r="CK100" i="5"/>
  <c r="CL100" i="5"/>
  <c r="CW76" i="5"/>
  <c r="CV73" i="5"/>
  <c r="CM83" i="5"/>
  <c r="CO98" i="5"/>
  <c r="CO83" i="5"/>
  <c r="CW72" i="5"/>
  <c r="CX98" i="5"/>
  <c r="CL84" i="5"/>
  <c r="CU72" i="5"/>
  <c r="CT85" i="5"/>
  <c r="CS85" i="5"/>
  <c r="CX79" i="5"/>
  <c r="CX75" i="5"/>
  <c r="CR95" i="5"/>
  <c r="CQ86" i="5"/>
  <c r="CN76" i="5"/>
  <c r="CL83" i="5"/>
  <c r="CI83" i="5"/>
  <c r="CG126" i="5"/>
  <c r="CO80" i="5"/>
  <c r="CU73" i="5"/>
  <c r="CM75" i="5"/>
  <c r="CK80" i="5"/>
  <c r="CX78" i="5"/>
  <c r="CV83" i="5"/>
  <c r="CQ95" i="5"/>
  <c r="CK86" i="5"/>
  <c r="CS77" i="5"/>
  <c r="CW77" i="5"/>
  <c r="CR84" i="5"/>
  <c r="CX74" i="5"/>
  <c r="CJ83" i="5"/>
  <c r="CO85" i="5"/>
  <c r="CY98" i="5"/>
  <c r="CG122" i="5"/>
  <c r="CL77" i="5"/>
  <c r="CO74" i="5"/>
  <c r="CH72" i="5"/>
  <c r="CY72" i="5"/>
  <c r="CM95" i="5"/>
  <c r="CY71" i="5"/>
  <c r="CR94" i="5"/>
  <c r="CL94" i="5"/>
  <c r="CT94" i="5"/>
  <c r="CI71" i="5"/>
  <c r="CT71" i="5"/>
  <c r="CP71" i="5"/>
  <c r="CU94" i="5"/>
  <c r="CS94" i="5"/>
  <c r="CL71" i="5"/>
  <c r="CP94" i="5"/>
  <c r="CW94" i="5"/>
  <c r="CO71" i="5"/>
  <c r="CK71" i="5"/>
  <c r="CZ94" i="5"/>
  <c r="CM94" i="5"/>
  <c r="CS71" i="5"/>
  <c r="CJ71" i="5"/>
  <c r="CQ71" i="5"/>
  <c r="CQ94" i="5"/>
  <c r="CN71" i="5"/>
  <c r="CX94" i="5"/>
  <c r="CM71" i="5"/>
  <c r="CI94" i="5"/>
  <c r="CV94" i="5"/>
  <c r="CK94" i="5"/>
  <c r="CR71" i="5"/>
  <c r="CO94" i="5"/>
  <c r="CJ94" i="5"/>
  <c r="CN94" i="5"/>
  <c r="CH94" i="5"/>
  <c r="CH137" i="5" s="1"/>
  <c r="CY94" i="5"/>
  <c r="CK74" i="5"/>
  <c r="CU80" i="5"/>
  <c r="CK85" i="5"/>
  <c r="CN73" i="5"/>
  <c r="CR80" i="5"/>
  <c r="CX86" i="5"/>
  <c r="CW80" i="5"/>
  <c r="CU81" i="5"/>
  <c r="CO72" i="5"/>
  <c r="CZ98" i="5"/>
  <c r="CI80" i="5"/>
  <c r="CR75" i="5"/>
  <c r="CW95" i="5"/>
  <c r="CX71" i="5"/>
  <c r="CL74" i="5"/>
  <c r="CN95" i="5"/>
  <c r="CL73" i="5"/>
  <c r="CM84" i="5"/>
  <c r="CG120" i="5"/>
  <c r="CP95" i="5"/>
  <c r="CL81" i="5"/>
  <c r="CN98" i="5"/>
  <c r="CJ72" i="5"/>
  <c r="CW78" i="5"/>
  <c r="CT95" i="5"/>
  <c r="CQ77" i="5"/>
  <c r="CI78" i="5"/>
  <c r="CQ98" i="5"/>
  <c r="CQ141" i="5" s="1"/>
  <c r="CN85" i="5"/>
  <c r="CQ83" i="5"/>
  <c r="CN81" i="5"/>
  <c r="CP84" i="5"/>
  <c r="CN80" i="5"/>
  <c r="CI72" i="5"/>
  <c r="CX95" i="5"/>
  <c r="CK72" i="5"/>
  <c r="CS72" i="5"/>
  <c r="CT72" i="5"/>
  <c r="CQ78" i="5"/>
  <c r="CL72" i="5"/>
  <c r="CP81" i="5"/>
  <c r="AN24" i="15"/>
  <c r="AP24" i="15" s="1"/>
  <c r="CH54" i="5"/>
  <c r="CY76" i="5"/>
  <c r="CS76" i="5"/>
  <c r="CS99" i="5"/>
  <c r="CI99" i="5"/>
  <c r="CN99" i="5"/>
  <c r="CM99" i="5"/>
  <c r="CX99" i="5"/>
  <c r="CQ99" i="5"/>
  <c r="CR99" i="5"/>
  <c r="CU99" i="5"/>
  <c r="CO99" i="5"/>
  <c r="CL99" i="5"/>
  <c r="CY99" i="5"/>
  <c r="CZ99" i="5"/>
  <c r="CJ99" i="5"/>
  <c r="CT99" i="5"/>
  <c r="CL76" i="5"/>
  <c r="CP99" i="5"/>
  <c r="CT76" i="5"/>
  <c r="CK99" i="5"/>
  <c r="CV99" i="5"/>
  <c r="CW99" i="5"/>
  <c r="CW142" i="5" s="1"/>
  <c r="CH99" i="5"/>
  <c r="CH142" i="5" s="1"/>
  <c r="CH63" i="5"/>
  <c r="CY85" i="5"/>
  <c r="CL108" i="5"/>
  <c r="CR108" i="5"/>
  <c r="CT108" i="5"/>
  <c r="CU108" i="5"/>
  <c r="CW108" i="5"/>
  <c r="CP108" i="5"/>
  <c r="CV108" i="5"/>
  <c r="CQ85" i="5"/>
  <c r="CQ108" i="5"/>
  <c r="CH108" i="5"/>
  <c r="CH151" i="5" s="1"/>
  <c r="CX108" i="5"/>
  <c r="CI108" i="5"/>
  <c r="CJ108" i="5"/>
  <c r="CY108" i="5"/>
  <c r="CO108" i="5"/>
  <c r="CJ85" i="5"/>
  <c r="CM108" i="5"/>
  <c r="CN108" i="5"/>
  <c r="CN151" i="5" s="1"/>
  <c r="CZ108" i="5"/>
  <c r="CJ75" i="5"/>
  <c r="CH95" i="5"/>
  <c r="CH138" i="5" s="1"/>
  <c r="CZ95" i="5"/>
  <c r="CR98" i="5"/>
  <c r="CO95" i="5"/>
  <c r="CR78" i="5"/>
  <c r="CG127" i="5"/>
  <c r="CN84" i="5"/>
  <c r="CR83" i="5"/>
  <c r="CP73" i="5"/>
  <c r="CQ74" i="5"/>
  <c r="CW83" i="5"/>
  <c r="CM78" i="5"/>
  <c r="CO77" i="5"/>
  <c r="CL80" i="5"/>
  <c r="CG129" i="5"/>
  <c r="CO73" i="5"/>
  <c r="CV72" i="5"/>
  <c r="CN86" i="5"/>
  <c r="CN75" i="5"/>
  <c r="CN77" i="5"/>
  <c r="CI75" i="5"/>
  <c r="CU98" i="5"/>
  <c r="CV74" i="5"/>
  <c r="CW74" i="5"/>
  <c r="CG111" i="5"/>
  <c r="CK77" i="5"/>
  <c r="CF113" i="5"/>
  <c r="CR85" i="5"/>
  <c r="CO75" i="5"/>
  <c r="CR74" i="5"/>
  <c r="CL98" i="5"/>
  <c r="CU84" i="5"/>
  <c r="CK95" i="5"/>
  <c r="CU82" i="5"/>
  <c r="CX81" i="5"/>
  <c r="CV78" i="5"/>
  <c r="CM86" i="5"/>
  <c r="CS98" i="5"/>
  <c r="CR72" i="5"/>
  <c r="CP78" i="5"/>
  <c r="CX76" i="5"/>
  <c r="CU86" i="5"/>
  <c r="CP75" i="5"/>
  <c r="CH45" i="5"/>
  <c r="CH57" i="5"/>
  <c r="CH78" i="5"/>
  <c r="CF68" i="5"/>
  <c r="CF90" i="5"/>
  <c r="CH83" i="5"/>
  <c r="CH50" i="5"/>
  <c r="CH58" i="5"/>
  <c r="CH62" i="5"/>
  <c r="CH84" i="5"/>
  <c r="CH82" i="5"/>
  <c r="CG89" i="5"/>
  <c r="CG67" i="5"/>
  <c r="CH73" i="5"/>
  <c r="CH21" i="5"/>
  <c r="CH79" i="5"/>
  <c r="CG46" i="5"/>
  <c r="CG66" i="5"/>
  <c r="CG88" i="5"/>
  <c r="CG23" i="5"/>
  <c r="CH44" i="5"/>
  <c r="CH49" i="5"/>
  <c r="CH74" i="5"/>
  <c r="CH59" i="5"/>
  <c r="AN23" i="15"/>
  <c r="AP23" i="15" s="1"/>
  <c r="AN19" i="15"/>
  <c r="AP19" i="15" s="1"/>
  <c r="AN19" i="7"/>
  <c r="AP19" i="7" s="1"/>
  <c r="AN13" i="7"/>
  <c r="AP13" i="7" s="1"/>
  <c r="AN24" i="7"/>
  <c r="AP24" i="7" s="1"/>
  <c r="AN25" i="7"/>
  <c r="AP25" i="7" s="1"/>
  <c r="AN15" i="7"/>
  <c r="AP15" i="7" s="1"/>
  <c r="AN22" i="7"/>
  <c r="AP22" i="7" s="1"/>
  <c r="AN13" i="15"/>
  <c r="AP13" i="15" s="1"/>
  <c r="AN25" i="15"/>
  <c r="AP25" i="15" s="1"/>
  <c r="AN12" i="15"/>
  <c r="AP12" i="15" s="1"/>
  <c r="AN21" i="7"/>
  <c r="AP21" i="7" s="1"/>
  <c r="AN12" i="7"/>
  <c r="AP12" i="7" s="1"/>
  <c r="T10" i="19"/>
  <c r="U10" i="19" s="1"/>
  <c r="I285" i="19"/>
  <c r="J285" i="19"/>
  <c r="H285" i="19"/>
  <c r="J861" i="19"/>
  <c r="H861" i="19"/>
  <c r="I861" i="19"/>
  <c r="H77" i="19"/>
  <c r="J77" i="19"/>
  <c r="I77" i="19"/>
  <c r="J288" i="19"/>
  <c r="H288" i="19"/>
  <c r="I288" i="19"/>
  <c r="J644" i="19"/>
  <c r="I644" i="19"/>
  <c r="H644" i="19"/>
  <c r="H339" i="19"/>
  <c r="J339" i="19"/>
  <c r="I339" i="19"/>
  <c r="J113" i="19"/>
  <c r="H113" i="19"/>
  <c r="I113" i="19"/>
  <c r="J932" i="19"/>
  <c r="H932" i="19"/>
  <c r="I932" i="19"/>
  <c r="J169" i="19"/>
  <c r="H169" i="19"/>
  <c r="I169" i="19"/>
  <c r="I576" i="19"/>
  <c r="H576" i="19"/>
  <c r="J576" i="19"/>
  <c r="H917" i="19"/>
  <c r="I917" i="19"/>
  <c r="J917" i="19"/>
  <c r="I605" i="19"/>
  <c r="H605" i="19"/>
  <c r="J605" i="19"/>
  <c r="H627" i="19"/>
  <c r="I627" i="19"/>
  <c r="J627" i="19"/>
  <c r="J103" i="19"/>
  <c r="I103" i="19"/>
  <c r="H103" i="19"/>
  <c r="H14" i="19"/>
  <c r="I14" i="19"/>
  <c r="J14" i="19"/>
  <c r="I412" i="19"/>
  <c r="H412" i="19"/>
  <c r="J412" i="19"/>
  <c r="J781" i="19"/>
  <c r="H781" i="19"/>
  <c r="I781" i="19"/>
  <c r="J443" i="19"/>
  <c r="I443" i="19"/>
  <c r="H443" i="19"/>
  <c r="J521" i="19"/>
  <c r="I521" i="19"/>
  <c r="H521" i="19"/>
  <c r="I648" i="19"/>
  <c r="H648" i="19"/>
  <c r="J648" i="19"/>
  <c r="H729" i="19"/>
  <c r="I729" i="19"/>
  <c r="J729" i="19"/>
  <c r="I80" i="19"/>
  <c r="H80" i="19"/>
  <c r="J80" i="19"/>
  <c r="H4" i="19"/>
  <c r="I4" i="19"/>
  <c r="J4" i="19"/>
  <c r="I440" i="19"/>
  <c r="J440" i="19"/>
  <c r="H440" i="19"/>
  <c r="I294" i="19"/>
  <c r="H294" i="19"/>
  <c r="J294" i="19"/>
  <c r="H457" i="19"/>
  <c r="J457" i="19"/>
  <c r="I457" i="19"/>
  <c r="J959" i="19"/>
  <c r="I959" i="19"/>
  <c r="H959" i="19"/>
  <c r="J894" i="19"/>
  <c r="H894" i="19"/>
  <c r="I894" i="19"/>
  <c r="J34" i="19"/>
  <c r="H34" i="19"/>
  <c r="I34" i="19"/>
  <c r="J35" i="19"/>
  <c r="I35" i="19"/>
  <c r="H35" i="19"/>
  <c r="I597" i="19"/>
  <c r="H597" i="19"/>
  <c r="J597" i="19"/>
  <c r="I216" i="19"/>
  <c r="J216" i="19"/>
  <c r="H216" i="19"/>
  <c r="J799" i="19"/>
  <c r="I799" i="19"/>
  <c r="H799" i="19"/>
  <c r="J473" i="19"/>
  <c r="H473" i="19"/>
  <c r="I473" i="19"/>
  <c r="I864" i="19"/>
  <c r="H864" i="19"/>
  <c r="J864" i="19"/>
  <c r="J612" i="19"/>
  <c r="H612" i="19"/>
  <c r="I612" i="19"/>
  <c r="I166" i="19"/>
  <c r="J166" i="19"/>
  <c r="H166" i="19"/>
  <c r="I111" i="19"/>
  <c r="J111" i="19"/>
  <c r="H111" i="19"/>
  <c r="H490" i="19"/>
  <c r="I490" i="19"/>
  <c r="J490" i="19"/>
  <c r="J459" i="19"/>
  <c r="I459" i="19"/>
  <c r="H459" i="19"/>
  <c r="I513" i="19"/>
  <c r="H513" i="19"/>
  <c r="J513" i="19"/>
  <c r="H327" i="19"/>
  <c r="J327" i="19"/>
  <c r="I327" i="19"/>
  <c r="I907" i="19"/>
  <c r="H907" i="19"/>
  <c r="J907" i="19"/>
  <c r="I477" i="19"/>
  <c r="H477" i="19"/>
  <c r="J477" i="19"/>
  <c r="J99" i="19"/>
  <c r="H99" i="19"/>
  <c r="I99" i="19"/>
  <c r="J352" i="19"/>
  <c r="I352" i="19"/>
  <c r="H352" i="19"/>
  <c r="I246" i="19"/>
  <c r="H246" i="19"/>
  <c r="J246" i="19"/>
  <c r="I441" i="19"/>
  <c r="H441" i="19"/>
  <c r="J441" i="19"/>
  <c r="J423" i="19"/>
  <c r="H423" i="19"/>
  <c r="I423" i="19"/>
  <c r="I891" i="19"/>
  <c r="J891" i="19"/>
  <c r="H891" i="19"/>
  <c r="J155" i="19"/>
  <c r="H155" i="19"/>
  <c r="I155" i="19"/>
  <c r="H564" i="19"/>
  <c r="J564" i="19"/>
  <c r="I564" i="19"/>
  <c r="H81" i="19"/>
  <c r="I81" i="19"/>
  <c r="J81" i="19"/>
  <c r="J472" i="19"/>
  <c r="I472" i="19"/>
  <c r="H472" i="19"/>
  <c r="J217" i="19"/>
  <c r="I217" i="19"/>
  <c r="H217" i="19"/>
  <c r="H487" i="19"/>
  <c r="J487" i="19"/>
  <c r="I487" i="19"/>
  <c r="J758" i="19"/>
  <c r="H758" i="19"/>
  <c r="I758" i="19"/>
  <c r="H836" i="19"/>
  <c r="J836" i="19"/>
  <c r="I836" i="19"/>
  <c r="J13" i="19"/>
  <c r="I13" i="19"/>
  <c r="H13" i="19"/>
  <c r="J198" i="19"/>
  <c r="H198" i="19"/>
  <c r="I198" i="19"/>
  <c r="I124" i="19"/>
  <c r="J124" i="19"/>
  <c r="H124" i="19"/>
  <c r="H802" i="19"/>
  <c r="I802" i="19"/>
  <c r="J802" i="19"/>
  <c r="I446" i="19"/>
  <c r="J446" i="19"/>
  <c r="H446" i="19"/>
  <c r="H871" i="19"/>
  <c r="J871" i="19"/>
  <c r="I871" i="19"/>
  <c r="J779" i="19"/>
  <c r="I779" i="19"/>
  <c r="H779" i="19"/>
  <c r="J636" i="19"/>
  <c r="H636" i="19"/>
  <c r="I636" i="19"/>
  <c r="J549" i="19"/>
  <c r="H549" i="19"/>
  <c r="I549" i="19"/>
  <c r="J805" i="19"/>
  <c r="I805" i="19"/>
  <c r="H805" i="19"/>
  <c r="H618" i="19"/>
  <c r="I618" i="19"/>
  <c r="J618" i="19"/>
  <c r="I658" i="19"/>
  <c r="J658" i="19"/>
  <c r="H658" i="19"/>
  <c r="I255" i="19"/>
  <c r="J255" i="19"/>
  <c r="H255" i="19"/>
  <c r="J922" i="19"/>
  <c r="H922" i="19"/>
  <c r="I922" i="19"/>
  <c r="J782" i="19"/>
  <c r="H782" i="19"/>
  <c r="I782" i="19"/>
  <c r="I541" i="19"/>
  <c r="J541" i="19"/>
  <c r="H541" i="19"/>
  <c r="J153" i="19"/>
  <c r="I153" i="19"/>
  <c r="H153" i="19"/>
  <c r="I129" i="19"/>
  <c r="J129" i="19"/>
  <c r="H129" i="19"/>
  <c r="I450" i="19"/>
  <c r="H450" i="19"/>
  <c r="J450" i="19"/>
  <c r="I249" i="19"/>
  <c r="J249" i="19"/>
  <c r="H249" i="19"/>
  <c r="J519" i="19"/>
  <c r="I519" i="19"/>
  <c r="H519" i="19"/>
  <c r="H814" i="19"/>
  <c r="I814" i="19"/>
  <c r="J814" i="19"/>
  <c r="H740" i="19"/>
  <c r="I740" i="19"/>
  <c r="J740" i="19"/>
  <c r="I119" i="19"/>
  <c r="H119" i="19"/>
  <c r="J119" i="19"/>
  <c r="I83" i="19"/>
  <c r="H83" i="19"/>
  <c r="J83" i="19"/>
  <c r="I540" i="19"/>
  <c r="J540" i="19"/>
  <c r="H540" i="19"/>
  <c r="J176" i="19"/>
  <c r="H176" i="19"/>
  <c r="I176" i="19"/>
  <c r="J927" i="19"/>
  <c r="I927" i="19"/>
  <c r="H927" i="19"/>
  <c r="J207" i="19"/>
  <c r="I207" i="19"/>
  <c r="H207" i="19"/>
  <c r="H955" i="19"/>
  <c r="J955" i="19"/>
  <c r="I955" i="19"/>
  <c r="T8" i="19"/>
  <c r="U8" i="19" s="1"/>
  <c r="J226" i="19"/>
  <c r="H226" i="19"/>
  <c r="I226" i="19"/>
  <c r="J118" i="19"/>
  <c r="H118" i="19"/>
  <c r="I118" i="19"/>
  <c r="J466" i="19"/>
  <c r="H466" i="19"/>
  <c r="I466" i="19"/>
  <c r="H467" i="19"/>
  <c r="I467" i="19"/>
  <c r="J467" i="19"/>
  <c r="J682" i="19"/>
  <c r="H682" i="19"/>
  <c r="I682" i="19"/>
  <c r="J704" i="19"/>
  <c r="H704" i="19"/>
  <c r="I704" i="19"/>
  <c r="H753" i="19"/>
  <c r="I753" i="19"/>
  <c r="J753" i="19"/>
  <c r="J125" i="19"/>
  <c r="I125" i="19"/>
  <c r="H125" i="19"/>
  <c r="I95" i="19"/>
  <c r="J95" i="19"/>
  <c r="H95" i="19"/>
  <c r="J251" i="19"/>
  <c r="H251" i="19"/>
  <c r="I251" i="19"/>
  <c r="H328" i="19"/>
  <c r="J328" i="19"/>
  <c r="I328" i="19"/>
  <c r="I321" i="19"/>
  <c r="H321" i="19"/>
  <c r="J321" i="19"/>
  <c r="J712" i="19"/>
  <c r="I712" i="19"/>
  <c r="H712" i="19"/>
  <c r="J934" i="19"/>
  <c r="I934" i="19"/>
  <c r="H934" i="19"/>
  <c r="H350" i="19"/>
  <c r="J350" i="19"/>
  <c r="I350" i="19"/>
  <c r="H881" i="19"/>
  <c r="I881" i="19"/>
  <c r="J881" i="19"/>
  <c r="J240" i="19"/>
  <c r="I240" i="19"/>
  <c r="H240" i="19"/>
  <c r="I150" i="19"/>
  <c r="H150" i="19"/>
  <c r="J150" i="19"/>
  <c r="J826" i="19"/>
  <c r="I826" i="19"/>
  <c r="H826" i="19"/>
  <c r="H751" i="19"/>
  <c r="I751" i="19"/>
  <c r="J751" i="19"/>
  <c r="H241" i="19"/>
  <c r="J241" i="19"/>
  <c r="I241" i="19"/>
  <c r="I40" i="19"/>
  <c r="J40" i="19"/>
  <c r="H40" i="19"/>
  <c r="I587" i="19"/>
  <c r="H587" i="19"/>
  <c r="J587" i="19"/>
  <c r="J89" i="19"/>
  <c r="H89" i="19"/>
  <c r="I89" i="19"/>
  <c r="J219" i="19"/>
  <c r="H219" i="19"/>
  <c r="I219" i="19"/>
  <c r="I524" i="19"/>
  <c r="J524" i="19"/>
  <c r="H524" i="19"/>
  <c r="J132" i="19"/>
  <c r="I132" i="19"/>
  <c r="H132" i="19"/>
  <c r="H262" i="19"/>
  <c r="I262" i="19"/>
  <c r="J262" i="19"/>
  <c r="J683" i="19"/>
  <c r="H683" i="19"/>
  <c r="I683" i="19"/>
  <c r="I67" i="19"/>
  <c r="H67" i="19"/>
  <c r="J67" i="19"/>
  <c r="J192" i="19"/>
  <c r="I192" i="19"/>
  <c r="H192" i="19"/>
  <c r="J577" i="19"/>
  <c r="H577" i="19"/>
  <c r="I577" i="19"/>
  <c r="J809" i="19"/>
  <c r="I809" i="19"/>
  <c r="H809" i="19"/>
  <c r="H161" i="19"/>
  <c r="I161" i="19"/>
  <c r="J161" i="19"/>
  <c r="I738" i="19"/>
  <c r="H738" i="19"/>
  <c r="J738" i="19"/>
  <c r="J390" i="19"/>
  <c r="I390" i="19"/>
  <c r="H390" i="19"/>
  <c r="I497" i="19"/>
  <c r="H497" i="19"/>
  <c r="J497" i="19"/>
  <c r="J926" i="19"/>
  <c r="H926" i="19"/>
  <c r="I926" i="19"/>
  <c r="J138" i="19"/>
  <c r="H138" i="19"/>
  <c r="I138" i="19"/>
  <c r="J107" i="19"/>
  <c r="H107" i="19"/>
  <c r="I107" i="19"/>
  <c r="I182" i="19"/>
  <c r="H182" i="19"/>
  <c r="J182" i="19"/>
  <c r="J344" i="19"/>
  <c r="H344" i="19"/>
  <c r="I344" i="19"/>
  <c r="H326" i="19"/>
  <c r="J326" i="19"/>
  <c r="I326" i="19"/>
  <c r="I505" i="19"/>
  <c r="J505" i="19"/>
  <c r="H505" i="19"/>
  <c r="H904" i="19"/>
  <c r="J904" i="19"/>
  <c r="I904" i="19"/>
  <c r="J668" i="19"/>
  <c r="I668" i="19"/>
  <c r="H668" i="19"/>
  <c r="J396" i="19"/>
  <c r="H396" i="19"/>
  <c r="I396" i="19"/>
  <c r="I38" i="19"/>
  <c r="H38" i="19"/>
  <c r="J38" i="19"/>
  <c r="J546" i="19"/>
  <c r="H546" i="19"/>
  <c r="I546" i="19"/>
  <c r="H475" i="19"/>
  <c r="J475" i="19"/>
  <c r="I475" i="19"/>
  <c r="I529" i="19"/>
  <c r="H529" i="19"/>
  <c r="J529" i="19"/>
  <c r="J359" i="19"/>
  <c r="I359" i="19"/>
  <c r="H359" i="19"/>
  <c r="I939" i="19"/>
  <c r="J939" i="19"/>
  <c r="H939" i="19"/>
  <c r="H45" i="19"/>
  <c r="I45" i="19"/>
  <c r="J45" i="19"/>
  <c r="H404" i="19"/>
  <c r="I404" i="19"/>
  <c r="J404" i="19"/>
  <c r="J512" i="19"/>
  <c r="I512" i="19"/>
  <c r="H512" i="19"/>
  <c r="I534" i="19"/>
  <c r="J534" i="19"/>
  <c r="H534" i="19"/>
  <c r="J585" i="19"/>
  <c r="H585" i="19"/>
  <c r="I585" i="19"/>
  <c r="I640" i="19"/>
  <c r="J640" i="19"/>
  <c r="H640" i="19"/>
  <c r="J710" i="19"/>
  <c r="H710" i="19"/>
  <c r="I710" i="19"/>
  <c r="I178" i="19"/>
  <c r="J178" i="19"/>
  <c r="H178" i="19"/>
  <c r="H20" i="19"/>
  <c r="I20" i="19"/>
  <c r="J20" i="19"/>
  <c r="I140" i="19"/>
  <c r="H140" i="19"/>
  <c r="J140" i="19"/>
  <c r="J634" i="19"/>
  <c r="H634" i="19"/>
  <c r="I634" i="19"/>
  <c r="H337" i="19"/>
  <c r="I337" i="19"/>
  <c r="J337" i="19"/>
  <c r="H559" i="19"/>
  <c r="I559" i="19"/>
  <c r="J559" i="19"/>
  <c r="J798" i="19"/>
  <c r="H798" i="19"/>
  <c r="I798" i="19"/>
  <c r="I214" i="19"/>
  <c r="H214" i="19"/>
  <c r="J214" i="19"/>
  <c r="J51" i="19"/>
  <c r="I51" i="19"/>
  <c r="H51" i="19"/>
  <c r="J154" i="19"/>
  <c r="I154" i="19"/>
  <c r="H154" i="19"/>
  <c r="J323" i="19"/>
  <c r="H323" i="19"/>
  <c r="I323" i="19"/>
  <c r="H470" i="19"/>
  <c r="I470" i="19"/>
  <c r="J470" i="19"/>
  <c r="I143" i="19"/>
  <c r="H143" i="19"/>
  <c r="J143" i="19"/>
  <c r="J851" i="19"/>
  <c r="H851" i="19"/>
  <c r="I851" i="19"/>
  <c r="J732" i="19"/>
  <c r="H732" i="19"/>
  <c r="I732" i="19"/>
  <c r="H131" i="19"/>
  <c r="I131" i="19"/>
  <c r="J131" i="19"/>
  <c r="H277" i="19"/>
  <c r="I277" i="19"/>
  <c r="J277" i="19"/>
  <c r="I184" i="19"/>
  <c r="J184" i="19"/>
  <c r="H184" i="19"/>
  <c r="I305" i="19"/>
  <c r="H305" i="19"/>
  <c r="J305" i="19"/>
  <c r="I311" i="19"/>
  <c r="H311" i="19"/>
  <c r="J311" i="19"/>
  <c r="H949" i="19"/>
  <c r="J949" i="19"/>
  <c r="I949" i="19"/>
  <c r="J838" i="19"/>
  <c r="H838" i="19"/>
  <c r="I838" i="19"/>
  <c r="J452" i="19"/>
  <c r="H452" i="19"/>
  <c r="I452" i="19"/>
  <c r="J194" i="19"/>
  <c r="H194" i="19"/>
  <c r="I194" i="19"/>
  <c r="I84" i="19"/>
  <c r="H84" i="19"/>
  <c r="J84" i="19"/>
  <c r="I570" i="19"/>
  <c r="H570" i="19"/>
  <c r="J570" i="19"/>
  <c r="H265" i="19"/>
  <c r="J265" i="19"/>
  <c r="I265" i="19"/>
  <c r="J633" i="19"/>
  <c r="I633" i="19"/>
  <c r="H633" i="19"/>
  <c r="J846" i="19"/>
  <c r="I846" i="19"/>
  <c r="H846" i="19"/>
  <c r="H796" i="19"/>
  <c r="I796" i="19"/>
  <c r="J796" i="19"/>
  <c r="H29" i="19"/>
  <c r="I29" i="19"/>
  <c r="J29" i="19"/>
  <c r="I212" i="19"/>
  <c r="H212" i="19"/>
  <c r="J212" i="19"/>
  <c r="J100" i="19"/>
  <c r="I100" i="19"/>
  <c r="H100" i="19"/>
  <c r="J256" i="19"/>
  <c r="I256" i="19"/>
  <c r="H256" i="19"/>
  <c r="I518" i="19"/>
  <c r="J518" i="19"/>
  <c r="H518" i="19"/>
  <c r="I391" i="19"/>
  <c r="H391" i="19"/>
  <c r="J391" i="19"/>
  <c r="H694" i="19"/>
  <c r="I694" i="19"/>
  <c r="J694" i="19"/>
  <c r="Q9" i="19"/>
  <c r="R9" i="19" s="1"/>
  <c r="S9" i="19" s="1"/>
  <c r="I96" i="19"/>
  <c r="H96" i="19"/>
  <c r="J96" i="19"/>
  <c r="J145" i="19"/>
  <c r="H145" i="19"/>
  <c r="I145" i="19"/>
  <c r="I280" i="19"/>
  <c r="H280" i="19"/>
  <c r="J280" i="19"/>
  <c r="H483" i="19"/>
  <c r="I483" i="19"/>
  <c r="J483" i="19"/>
  <c r="I151" i="19"/>
  <c r="J151" i="19"/>
  <c r="H151" i="19"/>
  <c r="I736" i="19"/>
  <c r="H736" i="19"/>
  <c r="J736" i="19"/>
  <c r="J620" i="19"/>
  <c r="H620" i="19"/>
  <c r="I620" i="19"/>
  <c r="J548" i="19"/>
  <c r="H548" i="19"/>
  <c r="I548" i="19"/>
  <c r="I146" i="19"/>
  <c r="J146" i="19"/>
  <c r="H146" i="19"/>
  <c r="I437" i="19"/>
  <c r="J437" i="19"/>
  <c r="H437" i="19"/>
  <c r="I544" i="19"/>
  <c r="J544" i="19"/>
  <c r="H544" i="19"/>
  <c r="J417" i="19"/>
  <c r="H417" i="19"/>
  <c r="I417" i="19"/>
  <c r="I872" i="19"/>
  <c r="H872" i="19"/>
  <c r="J872" i="19"/>
  <c r="J958" i="19"/>
  <c r="H958" i="19"/>
  <c r="I958" i="19"/>
  <c r="J188" i="19"/>
  <c r="H188" i="19"/>
  <c r="I188" i="19"/>
  <c r="J304" i="19"/>
  <c r="H304" i="19"/>
  <c r="I304" i="19"/>
  <c r="J808" i="19"/>
  <c r="I808" i="19"/>
  <c r="H808" i="19"/>
  <c r="J115" i="19"/>
  <c r="I115" i="19"/>
  <c r="H115" i="19"/>
  <c r="J879" i="19"/>
  <c r="H879" i="19"/>
  <c r="I879" i="19"/>
  <c r="H594" i="19"/>
  <c r="I594" i="19"/>
  <c r="J594" i="19"/>
  <c r="J717" i="19"/>
  <c r="I717" i="19"/>
  <c r="H717" i="19"/>
  <c r="I678" i="19"/>
  <c r="H678" i="19"/>
  <c r="J678" i="19"/>
  <c r="J185" i="19"/>
  <c r="I185" i="19"/>
  <c r="H185" i="19"/>
  <c r="H578" i="19"/>
  <c r="I578" i="19"/>
  <c r="J578" i="19"/>
  <c r="J372" i="19"/>
  <c r="H372" i="19"/>
  <c r="I372" i="19"/>
  <c r="J15" i="19"/>
  <c r="H15" i="19"/>
  <c r="I15" i="19"/>
  <c r="J625" i="19"/>
  <c r="H625" i="19"/>
  <c r="I625" i="19"/>
  <c r="J759" i="19"/>
  <c r="I759" i="19"/>
  <c r="H759" i="19"/>
  <c r="I50" i="19"/>
  <c r="H50" i="19"/>
  <c r="J50" i="19"/>
  <c r="J508" i="19"/>
  <c r="I508" i="19"/>
  <c r="H508" i="19"/>
  <c r="I539" i="19"/>
  <c r="H539" i="19"/>
  <c r="J539" i="19"/>
  <c r="J664" i="19"/>
  <c r="H664" i="19"/>
  <c r="I664" i="19"/>
  <c r="J60" i="19"/>
  <c r="I60" i="19"/>
  <c r="H60" i="19"/>
  <c r="H752" i="19"/>
  <c r="I752" i="19"/>
  <c r="J752" i="19"/>
  <c r="J741" i="19"/>
  <c r="I741" i="19"/>
  <c r="H741" i="19"/>
  <c r="I62" i="19"/>
  <c r="H62" i="19"/>
  <c r="J62" i="19"/>
  <c r="H244" i="19"/>
  <c r="I244" i="19"/>
  <c r="J244" i="19"/>
  <c r="J775" i="19"/>
  <c r="H775" i="19"/>
  <c r="I775" i="19"/>
  <c r="J334" i="19"/>
  <c r="H334" i="19"/>
  <c r="I334" i="19"/>
  <c r="H313" i="19"/>
  <c r="I313" i="19"/>
  <c r="J313" i="19"/>
  <c r="J699" i="19"/>
  <c r="I699" i="19"/>
  <c r="H699" i="19"/>
  <c r="I66" i="19"/>
  <c r="J66" i="19"/>
  <c r="H66" i="19"/>
  <c r="H139" i="19"/>
  <c r="J139" i="19"/>
  <c r="I139" i="19"/>
  <c r="I28" i="19"/>
  <c r="J28" i="19"/>
  <c r="H28" i="19"/>
  <c r="J248" i="19"/>
  <c r="I248" i="19"/>
  <c r="H248" i="19"/>
  <c r="J462" i="19"/>
  <c r="H462" i="19"/>
  <c r="I462" i="19"/>
  <c r="I938" i="19"/>
  <c r="J938" i="19"/>
  <c r="H938" i="19"/>
  <c r="H896" i="19"/>
  <c r="I896" i="19"/>
  <c r="J896" i="19"/>
  <c r="I865" i="19"/>
  <c r="H865" i="19"/>
  <c r="J865" i="19"/>
  <c r="J276" i="19"/>
  <c r="I276" i="19"/>
  <c r="H276" i="19"/>
  <c r="I116" i="19"/>
  <c r="J116" i="19"/>
  <c r="H116" i="19"/>
  <c r="J331" i="19"/>
  <c r="I331" i="19"/>
  <c r="H331" i="19"/>
  <c r="H510" i="19"/>
  <c r="J510" i="19"/>
  <c r="I510" i="19"/>
  <c r="J645" i="19"/>
  <c r="H645" i="19"/>
  <c r="I645" i="19"/>
  <c r="J768" i="19"/>
  <c r="I768" i="19"/>
  <c r="H768" i="19"/>
  <c r="J697" i="19"/>
  <c r="I697" i="19"/>
  <c r="H697" i="19"/>
  <c r="J71" i="19"/>
  <c r="I71" i="19"/>
  <c r="H71" i="19"/>
  <c r="J164" i="19"/>
  <c r="I164" i="19"/>
  <c r="H164" i="19"/>
  <c r="I284" i="19"/>
  <c r="J284" i="19"/>
  <c r="H284" i="19"/>
  <c r="I647" i="19"/>
  <c r="H647" i="19"/>
  <c r="J647" i="19"/>
  <c r="J414" i="19"/>
  <c r="I414" i="19"/>
  <c r="H414" i="19"/>
  <c r="I545" i="19"/>
  <c r="J545" i="19"/>
  <c r="H545" i="19"/>
  <c r="I867" i="19"/>
  <c r="J867" i="19"/>
  <c r="H867" i="19"/>
  <c r="J884" i="19"/>
  <c r="I884" i="19"/>
  <c r="H884" i="19"/>
  <c r="J19" i="19"/>
  <c r="H19" i="19"/>
  <c r="I19" i="19"/>
  <c r="J73" i="19"/>
  <c r="H73" i="19"/>
  <c r="I73" i="19"/>
  <c r="H727" i="19"/>
  <c r="J727" i="19"/>
  <c r="I727" i="19"/>
  <c r="J863" i="19"/>
  <c r="I863" i="19"/>
  <c r="H863" i="19"/>
  <c r="J561" i="19"/>
  <c r="H561" i="19"/>
  <c r="I561" i="19"/>
  <c r="I794" i="19"/>
  <c r="J794" i="19"/>
  <c r="H794" i="19"/>
  <c r="I670" i="19"/>
  <c r="J670" i="19"/>
  <c r="H670" i="19"/>
  <c r="H61" i="19"/>
  <c r="J61" i="19"/>
  <c r="I61" i="19"/>
  <c r="H134" i="19"/>
  <c r="J134" i="19"/>
  <c r="I134" i="19"/>
  <c r="J568" i="19"/>
  <c r="H568" i="19"/>
  <c r="I568" i="19"/>
  <c r="J749" i="19"/>
  <c r="I749" i="19"/>
  <c r="H749" i="19"/>
  <c r="J608" i="19"/>
  <c r="I608" i="19"/>
  <c r="H608" i="19"/>
  <c r="J784" i="19"/>
  <c r="H784" i="19"/>
  <c r="I784" i="19"/>
  <c r="H673" i="19"/>
  <c r="J673" i="19"/>
  <c r="I673" i="19"/>
  <c r="J687" i="19"/>
  <c r="H687" i="19"/>
  <c r="I687" i="19"/>
  <c r="H54" i="19"/>
  <c r="I54" i="19"/>
  <c r="J54" i="19"/>
  <c r="I362" i="19"/>
  <c r="H362" i="19"/>
  <c r="J362" i="19"/>
  <c r="H674" i="19"/>
  <c r="J674" i="19"/>
  <c r="I674" i="19"/>
  <c r="H433" i="19"/>
  <c r="I433" i="19"/>
  <c r="J433" i="19"/>
  <c r="I656" i="19"/>
  <c r="H656" i="19"/>
  <c r="J656" i="19"/>
  <c r="J830" i="19"/>
  <c r="I830" i="19"/>
  <c r="H830" i="19"/>
  <c r="J300" i="19"/>
  <c r="H300" i="19"/>
  <c r="I300" i="19"/>
  <c r="H580" i="19"/>
  <c r="I580" i="19"/>
  <c r="J580" i="19"/>
  <c r="H290" i="19"/>
  <c r="J290" i="19"/>
  <c r="I290" i="19"/>
  <c r="I395" i="19"/>
  <c r="J395" i="19"/>
  <c r="H395" i="19"/>
  <c r="J542" i="19"/>
  <c r="H542" i="19"/>
  <c r="I542" i="19"/>
  <c r="I239" i="19"/>
  <c r="H239" i="19"/>
  <c r="J239" i="19"/>
  <c r="J923" i="19"/>
  <c r="H923" i="19"/>
  <c r="I923" i="19"/>
  <c r="I748" i="19"/>
  <c r="J748" i="19"/>
  <c r="H748" i="19"/>
  <c r="J130" i="19"/>
  <c r="H130" i="19"/>
  <c r="I130" i="19"/>
  <c r="J39" i="19"/>
  <c r="H39" i="19"/>
  <c r="I39" i="19"/>
  <c r="J108" i="19"/>
  <c r="H108" i="19"/>
  <c r="I108" i="19"/>
  <c r="J456" i="19"/>
  <c r="H456" i="19"/>
  <c r="I456" i="19"/>
  <c r="H329" i="19"/>
  <c r="I329" i="19"/>
  <c r="J329" i="19"/>
  <c r="J383" i="19"/>
  <c r="H383" i="19"/>
  <c r="I383" i="19"/>
  <c r="J728" i="19"/>
  <c r="H728" i="19"/>
  <c r="I728" i="19"/>
  <c r="J689" i="19"/>
  <c r="I689" i="19"/>
  <c r="H689" i="19"/>
  <c r="I135" i="19"/>
  <c r="J135" i="19"/>
  <c r="H135" i="19"/>
  <c r="J230" i="19"/>
  <c r="I230" i="19"/>
  <c r="H230" i="19"/>
  <c r="J195" i="19"/>
  <c r="H195" i="19"/>
  <c r="I195" i="19"/>
  <c r="I690" i="19"/>
  <c r="H690" i="19"/>
  <c r="J690" i="19"/>
  <c r="H353" i="19"/>
  <c r="I353" i="19"/>
  <c r="J353" i="19"/>
  <c r="J703" i="19"/>
  <c r="I703" i="19"/>
  <c r="H703" i="19"/>
  <c r="I870" i="19"/>
  <c r="J870" i="19"/>
  <c r="H870" i="19"/>
  <c r="J892" i="19"/>
  <c r="H892" i="19"/>
  <c r="I892" i="19"/>
  <c r="H332" i="19"/>
  <c r="I332" i="19"/>
  <c r="J332" i="19"/>
  <c r="I933" i="19"/>
  <c r="J933" i="19"/>
  <c r="H933" i="19"/>
  <c r="J186" i="19"/>
  <c r="H186" i="19"/>
  <c r="I186" i="19"/>
  <c r="I264" i="19"/>
  <c r="J264" i="19"/>
  <c r="H264" i="19"/>
  <c r="I813" i="19"/>
  <c r="J813" i="19"/>
  <c r="H813" i="19"/>
  <c r="J407" i="19"/>
  <c r="I407" i="19"/>
  <c r="H407" i="19"/>
  <c r="J641" i="19"/>
  <c r="H641" i="19"/>
  <c r="I641" i="19"/>
  <c r="I58" i="19"/>
  <c r="J58" i="19"/>
  <c r="H58" i="19"/>
  <c r="J227" i="19"/>
  <c r="H227" i="19"/>
  <c r="I227" i="19"/>
  <c r="H170" i="19"/>
  <c r="J170" i="19"/>
  <c r="I170" i="19"/>
  <c r="J376" i="19"/>
  <c r="H376" i="19"/>
  <c r="I376" i="19"/>
  <c r="H590" i="19"/>
  <c r="I590" i="19"/>
  <c r="J590" i="19"/>
  <c r="J191" i="19"/>
  <c r="H191" i="19"/>
  <c r="I191" i="19"/>
  <c r="J776" i="19"/>
  <c r="H776" i="19"/>
  <c r="I776" i="19"/>
  <c r="J652" i="19"/>
  <c r="H652" i="19"/>
  <c r="I652" i="19"/>
  <c r="J48" i="19"/>
  <c r="H48" i="19"/>
  <c r="I48" i="19"/>
  <c r="J275" i="19"/>
  <c r="I275" i="19"/>
  <c r="H275" i="19"/>
  <c r="H743" i="19"/>
  <c r="J743" i="19"/>
  <c r="I743" i="19"/>
  <c r="J419" i="19"/>
  <c r="I419" i="19"/>
  <c r="H419" i="19"/>
  <c r="I183" i="19"/>
  <c r="J183" i="19"/>
  <c r="H183" i="19"/>
  <c r="J912" i="19"/>
  <c r="I912" i="19"/>
  <c r="H912" i="19"/>
  <c r="J657" i="19"/>
  <c r="I657" i="19"/>
  <c r="H657" i="19"/>
  <c r="J537" i="19"/>
  <c r="I537" i="19"/>
  <c r="H537" i="19"/>
  <c r="I486" i="19"/>
  <c r="J486" i="19"/>
  <c r="H486" i="19"/>
  <c r="I168" i="19"/>
  <c r="J168" i="19"/>
  <c r="H168" i="19"/>
  <c r="J160" i="19"/>
  <c r="I160" i="19"/>
  <c r="H160" i="19"/>
  <c r="I274" i="19"/>
  <c r="J274" i="19"/>
  <c r="H274" i="19"/>
  <c r="J454" i="19"/>
  <c r="I454" i="19"/>
  <c r="H454" i="19"/>
  <c r="J718" i="19"/>
  <c r="H718" i="19"/>
  <c r="I718" i="19"/>
  <c r="J948" i="19"/>
  <c r="I948" i="19"/>
  <c r="H948" i="19"/>
  <c r="I148" i="19"/>
  <c r="J148" i="19"/>
  <c r="H148" i="19"/>
  <c r="I430" i="19"/>
  <c r="J430" i="19"/>
  <c r="H430" i="19"/>
  <c r="I616" i="19"/>
  <c r="J616" i="19"/>
  <c r="H616" i="19"/>
  <c r="I117" i="19"/>
  <c r="H117" i="19"/>
  <c r="J117" i="19"/>
  <c r="H914" i="19"/>
  <c r="I914" i="19"/>
  <c r="J914" i="19"/>
  <c r="H617" i="19"/>
  <c r="J617" i="19"/>
  <c r="I617" i="19"/>
  <c r="H744" i="19"/>
  <c r="J744" i="19"/>
  <c r="I744" i="19"/>
  <c r="H705" i="19"/>
  <c r="I705" i="19"/>
  <c r="J705" i="19"/>
  <c r="I364" i="19"/>
  <c r="H364" i="19"/>
  <c r="J364" i="19"/>
  <c r="I30" i="19"/>
  <c r="H30" i="19"/>
  <c r="J30" i="19"/>
  <c r="H426" i="19"/>
  <c r="J426" i="19"/>
  <c r="I426" i="19"/>
  <c r="J411" i="19"/>
  <c r="I411" i="19"/>
  <c r="H411" i="19"/>
  <c r="I599" i="19"/>
  <c r="H599" i="19"/>
  <c r="J599" i="19"/>
  <c r="J693" i="19"/>
  <c r="H693" i="19"/>
  <c r="I693" i="19"/>
  <c r="I686" i="19"/>
  <c r="J686" i="19"/>
  <c r="H686" i="19"/>
  <c r="J940" i="19"/>
  <c r="I940" i="19"/>
  <c r="H940" i="19"/>
  <c r="J149" i="19"/>
  <c r="I149" i="19"/>
  <c r="H149" i="19"/>
  <c r="J235" i="19"/>
  <c r="I235" i="19"/>
  <c r="H235" i="19"/>
  <c r="J204" i="19"/>
  <c r="I204" i="19"/>
  <c r="H204" i="19"/>
  <c r="I584" i="19"/>
  <c r="J584" i="19"/>
  <c r="H584" i="19"/>
  <c r="J401" i="19"/>
  <c r="I401" i="19"/>
  <c r="H401" i="19"/>
  <c r="I439" i="19"/>
  <c r="J439" i="19"/>
  <c r="H439" i="19"/>
  <c r="H800" i="19"/>
  <c r="I800" i="19"/>
  <c r="J800" i="19"/>
  <c r="J708" i="19"/>
  <c r="I708" i="19"/>
  <c r="H708" i="19"/>
  <c r="I283" i="19"/>
  <c r="J283" i="19"/>
  <c r="H283" i="19"/>
  <c r="J650" i="19"/>
  <c r="H650" i="19"/>
  <c r="I650" i="19"/>
  <c r="H213" i="19"/>
  <c r="J213" i="19"/>
  <c r="I213" i="19"/>
  <c r="I360" i="19"/>
  <c r="H360" i="19"/>
  <c r="J360" i="19"/>
  <c r="J553" i="19"/>
  <c r="I553" i="19"/>
  <c r="H553" i="19"/>
  <c r="I672" i="19"/>
  <c r="J672" i="19"/>
  <c r="H672" i="19"/>
  <c r="I721" i="19"/>
  <c r="J721" i="19"/>
  <c r="H721" i="19"/>
  <c r="J916" i="19"/>
  <c r="I916" i="19"/>
  <c r="H916" i="19"/>
  <c r="J428" i="19"/>
  <c r="I428" i="19"/>
  <c r="H428" i="19"/>
  <c r="J46" i="19"/>
  <c r="I46" i="19"/>
  <c r="H46" i="19"/>
  <c r="I373" i="19"/>
  <c r="J373" i="19"/>
  <c r="H373" i="19"/>
  <c r="J320" i="19"/>
  <c r="H320" i="19"/>
  <c r="I320" i="19"/>
  <c r="I887" i="19"/>
  <c r="H887" i="19"/>
  <c r="J887" i="19"/>
  <c r="H495" i="19"/>
  <c r="I495" i="19"/>
  <c r="J495" i="19"/>
  <c r="H745" i="19"/>
  <c r="I745" i="19"/>
  <c r="J745" i="19"/>
  <c r="T9" i="19"/>
  <c r="U9" i="19" s="1"/>
  <c r="J317" i="19"/>
  <c r="H317" i="19"/>
  <c r="I317" i="19"/>
  <c r="J637" i="19"/>
  <c r="I637" i="19"/>
  <c r="H637" i="19"/>
  <c r="J49" i="19"/>
  <c r="I49" i="19"/>
  <c r="H49" i="19"/>
  <c r="J448" i="19"/>
  <c r="I448" i="19"/>
  <c r="H448" i="19"/>
  <c r="I358" i="19"/>
  <c r="H358" i="19"/>
  <c r="J358" i="19"/>
  <c r="J263" i="19"/>
  <c r="I263" i="19"/>
  <c r="H263" i="19"/>
  <c r="J960" i="19"/>
  <c r="I960" i="19"/>
  <c r="H960" i="19"/>
  <c r="J756" i="19"/>
  <c r="H756" i="19"/>
  <c r="I756" i="19"/>
  <c r="I56" i="19"/>
  <c r="H56" i="19"/>
  <c r="J56" i="19"/>
  <c r="H3" i="19"/>
  <c r="I3" i="19"/>
  <c r="J3" i="19"/>
  <c r="H778" i="19"/>
  <c r="J778" i="19"/>
  <c r="I778" i="19"/>
  <c r="H238" i="19"/>
  <c r="I238" i="19"/>
  <c r="J238" i="19"/>
  <c r="J455" i="19"/>
  <c r="H455" i="19"/>
  <c r="I455" i="19"/>
  <c r="I659" i="19"/>
  <c r="H659" i="19"/>
  <c r="J659" i="19"/>
  <c r="I897" i="19"/>
  <c r="J897" i="19"/>
  <c r="H897" i="19"/>
  <c r="J458" i="19"/>
  <c r="I458" i="19"/>
  <c r="H458" i="19"/>
  <c r="J468" i="19"/>
  <c r="H468" i="19"/>
  <c r="I468" i="19"/>
  <c r="I797" i="19"/>
  <c r="H797" i="19"/>
  <c r="J797" i="19"/>
  <c r="J91" i="19"/>
  <c r="I91" i="19"/>
  <c r="H91" i="19"/>
  <c r="J684" i="19"/>
  <c r="I684" i="19"/>
  <c r="H684" i="19"/>
  <c r="J12" i="19"/>
  <c r="I12" i="19"/>
  <c r="H12" i="19"/>
  <c r="I765" i="19"/>
  <c r="J765" i="19"/>
  <c r="H765" i="19"/>
  <c r="J834" i="19"/>
  <c r="H834" i="19"/>
  <c r="I834" i="19"/>
  <c r="I218" i="19"/>
  <c r="H218" i="19"/>
  <c r="J218" i="19"/>
  <c r="H818" i="19"/>
  <c r="I818" i="19"/>
  <c r="J818" i="19"/>
  <c r="J709" i="19"/>
  <c r="I709" i="19"/>
  <c r="H709" i="19"/>
  <c r="I702" i="19"/>
  <c r="H702" i="19"/>
  <c r="J702" i="19"/>
  <c r="H173" i="19"/>
  <c r="J173" i="19"/>
  <c r="I173" i="19"/>
  <c r="J387" i="19"/>
  <c r="I387" i="19"/>
  <c r="H387" i="19"/>
  <c r="I626" i="19"/>
  <c r="J626" i="19"/>
  <c r="H626" i="19"/>
  <c r="I840" i="19"/>
  <c r="J840" i="19"/>
  <c r="H840" i="19"/>
  <c r="J857" i="19"/>
  <c r="H857" i="19"/>
  <c r="I857" i="19"/>
  <c r="H37" i="19"/>
  <c r="I37" i="19"/>
  <c r="J37" i="19"/>
  <c r="H110" i="19"/>
  <c r="I110" i="19"/>
  <c r="J110" i="19"/>
  <c r="I402" i="19"/>
  <c r="J402" i="19"/>
  <c r="H402" i="19"/>
  <c r="I291" i="19"/>
  <c r="J291" i="19"/>
  <c r="H291" i="19"/>
  <c r="I114" i="19"/>
  <c r="J114" i="19"/>
  <c r="H114" i="19"/>
  <c r="I389" i="19"/>
  <c r="J389" i="19"/>
  <c r="H389" i="19"/>
  <c r="I206" i="19"/>
  <c r="H206" i="19"/>
  <c r="J206" i="19"/>
  <c r="J554" i="19"/>
  <c r="H554" i="19"/>
  <c r="I554" i="19"/>
  <c r="J903" i="19"/>
  <c r="I903" i="19"/>
  <c r="H903" i="19"/>
  <c r="H406" i="19"/>
  <c r="I406" i="19"/>
  <c r="J406" i="19"/>
  <c r="J847" i="19"/>
  <c r="H847" i="19"/>
  <c r="I847" i="19"/>
  <c r="I883" i="19"/>
  <c r="H883" i="19"/>
  <c r="J883" i="19"/>
  <c r="J196" i="19"/>
  <c r="H196" i="19"/>
  <c r="I196" i="19"/>
  <c r="J171" i="19"/>
  <c r="I171" i="19"/>
  <c r="H171" i="19"/>
  <c r="H322" i="19"/>
  <c r="I322" i="19"/>
  <c r="J322" i="19"/>
  <c r="I392" i="19"/>
  <c r="H392" i="19"/>
  <c r="J392" i="19"/>
  <c r="J629" i="19"/>
  <c r="I629" i="19"/>
  <c r="H629" i="19"/>
  <c r="I159" i="19"/>
  <c r="J159" i="19"/>
  <c r="H159" i="19"/>
  <c r="H611" i="19"/>
  <c r="J611" i="19"/>
  <c r="I611" i="19"/>
  <c r="H242" i="19"/>
  <c r="J242" i="19"/>
  <c r="I242" i="19"/>
  <c r="I243" i="19"/>
  <c r="H243" i="19"/>
  <c r="J243" i="19"/>
  <c r="I410" i="19"/>
  <c r="J410" i="19"/>
  <c r="H410" i="19"/>
  <c r="J371" i="19"/>
  <c r="I371" i="19"/>
  <c r="H371" i="19"/>
  <c r="J638" i="19"/>
  <c r="I638" i="19"/>
  <c r="H638" i="19"/>
  <c r="I367" i="19"/>
  <c r="H367" i="19"/>
  <c r="J367" i="19"/>
  <c r="H619" i="19"/>
  <c r="J619" i="19"/>
  <c r="I619" i="19"/>
  <c r="I772" i="19"/>
  <c r="H772" i="19"/>
  <c r="J772" i="19"/>
  <c r="J492" i="19"/>
  <c r="I492" i="19"/>
  <c r="H492" i="19"/>
  <c r="J234" i="19"/>
  <c r="H234" i="19"/>
  <c r="I234" i="19"/>
  <c r="I306" i="19"/>
  <c r="H306" i="19"/>
  <c r="J306" i="19"/>
  <c r="J307" i="19"/>
  <c r="H307" i="19"/>
  <c r="I307" i="19"/>
  <c r="J593" i="19"/>
  <c r="I593" i="19"/>
  <c r="H593" i="19"/>
  <c r="I925" i="19"/>
  <c r="J925" i="19"/>
  <c r="H925" i="19"/>
  <c r="I742" i="19"/>
  <c r="J742" i="19"/>
  <c r="H742" i="19"/>
  <c r="J413" i="19"/>
  <c r="H413" i="19"/>
  <c r="I413" i="19"/>
  <c r="I581" i="19"/>
  <c r="H581" i="19"/>
  <c r="J581" i="19"/>
  <c r="J92" i="19"/>
  <c r="I92" i="19"/>
  <c r="H92" i="19"/>
  <c r="J919" i="19"/>
  <c r="H919" i="19"/>
  <c r="I919" i="19"/>
  <c r="J438" i="19"/>
  <c r="H438" i="19"/>
  <c r="I438" i="19"/>
  <c r="H746" i="19"/>
  <c r="J746" i="19"/>
  <c r="I746" i="19"/>
  <c r="J680" i="19"/>
  <c r="H680" i="19"/>
  <c r="I680" i="19"/>
  <c r="I950" i="19"/>
  <c r="H950" i="19"/>
  <c r="J950" i="19"/>
  <c r="H189" i="19"/>
  <c r="I189" i="19"/>
  <c r="J189" i="19"/>
  <c r="J460" i="19"/>
  <c r="H460" i="19"/>
  <c r="I460" i="19"/>
  <c r="J228" i="19"/>
  <c r="I228" i="19"/>
  <c r="H228" i="19"/>
  <c r="I491" i="19"/>
  <c r="H491" i="19"/>
  <c r="J491" i="19"/>
  <c r="H273" i="19"/>
  <c r="I273" i="19"/>
  <c r="J273" i="19"/>
  <c r="I655" i="19"/>
  <c r="J655" i="19"/>
  <c r="H655" i="19"/>
  <c r="J880" i="19"/>
  <c r="I880" i="19"/>
  <c r="H880" i="19"/>
  <c r="I921" i="19"/>
  <c r="H921" i="19"/>
  <c r="J921" i="19"/>
  <c r="J236" i="19"/>
  <c r="I236" i="19"/>
  <c r="H236" i="19"/>
  <c r="H126" i="19"/>
  <c r="I126" i="19"/>
  <c r="J126" i="19"/>
  <c r="J538" i="19"/>
  <c r="I538" i="19"/>
  <c r="H538" i="19"/>
  <c r="J254" i="19"/>
  <c r="H254" i="19"/>
  <c r="I254" i="19"/>
  <c r="I810" i="19"/>
  <c r="J810" i="19"/>
  <c r="H810" i="19"/>
  <c r="I603" i="19"/>
  <c r="H603" i="19"/>
  <c r="J603" i="19"/>
  <c r="H889" i="19"/>
  <c r="J889" i="19"/>
  <c r="I889" i="19"/>
  <c r="H87" i="19"/>
  <c r="J87" i="19"/>
  <c r="I87" i="19"/>
  <c r="H557" i="19"/>
  <c r="J557" i="19"/>
  <c r="I557" i="19"/>
  <c r="H615" i="19"/>
  <c r="I615" i="19"/>
  <c r="J615" i="19"/>
  <c r="J451" i="19"/>
  <c r="H451" i="19"/>
  <c r="I451" i="19"/>
  <c r="H177" i="19"/>
  <c r="J177" i="19"/>
  <c r="I177" i="19"/>
  <c r="J832" i="19"/>
  <c r="H832" i="19"/>
  <c r="I832" i="19"/>
  <c r="H761" i="19"/>
  <c r="J761" i="19"/>
  <c r="I761" i="19"/>
  <c r="J349" i="19"/>
  <c r="H349" i="19"/>
  <c r="I349" i="19"/>
  <c r="I78" i="19"/>
  <c r="H78" i="19"/>
  <c r="J78" i="19"/>
  <c r="H222" i="19"/>
  <c r="J222" i="19"/>
  <c r="I222" i="19"/>
  <c r="I403" i="19"/>
  <c r="J403" i="19"/>
  <c r="H403" i="19"/>
  <c r="J602" i="19"/>
  <c r="H602" i="19"/>
  <c r="I602" i="19"/>
  <c r="J471" i="19"/>
  <c r="I471" i="19"/>
  <c r="H471" i="19"/>
  <c r="H856" i="19"/>
  <c r="I856" i="19"/>
  <c r="J856" i="19"/>
  <c r="J764" i="19"/>
  <c r="I764" i="19"/>
  <c r="H764" i="19"/>
  <c r="I325" i="19"/>
  <c r="H325" i="19"/>
  <c r="J325" i="19"/>
  <c r="I8" i="19"/>
  <c r="J8" i="19"/>
  <c r="H8" i="19"/>
  <c r="I469" i="19"/>
  <c r="J469" i="19"/>
  <c r="H469" i="19"/>
  <c r="J432" i="19"/>
  <c r="I432" i="19"/>
  <c r="H432" i="19"/>
  <c r="I614" i="19"/>
  <c r="H614" i="19"/>
  <c r="J614" i="19"/>
  <c r="J760" i="19"/>
  <c r="H760" i="19"/>
  <c r="I760" i="19"/>
  <c r="H825" i="19"/>
  <c r="J825" i="19"/>
  <c r="I825" i="19"/>
  <c r="J82" i="19"/>
  <c r="I82" i="19"/>
  <c r="H82" i="19"/>
  <c r="I136" i="19"/>
  <c r="H136" i="19"/>
  <c r="J136" i="19"/>
  <c r="J156" i="19"/>
  <c r="H156" i="19"/>
  <c r="I156" i="19"/>
  <c r="I354" i="19"/>
  <c r="H354" i="19"/>
  <c r="J354" i="19"/>
  <c r="I552" i="19"/>
  <c r="J552" i="19"/>
  <c r="H552" i="19"/>
  <c r="H281" i="19"/>
  <c r="J281" i="19"/>
  <c r="I281" i="19"/>
  <c r="J767" i="19"/>
  <c r="H767" i="19"/>
  <c r="I767" i="19"/>
  <c r="J660" i="19"/>
  <c r="H660" i="19"/>
  <c r="I660" i="19"/>
  <c r="I598" i="19"/>
  <c r="H598" i="19"/>
  <c r="J598" i="19"/>
  <c r="J27" i="19"/>
  <c r="I27" i="19"/>
  <c r="H27" i="19"/>
  <c r="J501" i="19"/>
  <c r="I501" i="19"/>
  <c r="H501" i="19"/>
  <c r="I520" i="19"/>
  <c r="H520" i="19"/>
  <c r="J520" i="19"/>
  <c r="J558" i="19"/>
  <c r="H558" i="19"/>
  <c r="I558" i="19"/>
  <c r="J351" i="19"/>
  <c r="I351" i="19"/>
  <c r="H351" i="19"/>
  <c r="I790" i="19"/>
  <c r="J790" i="19"/>
  <c r="H790" i="19"/>
  <c r="J812" i="19"/>
  <c r="H812" i="19"/>
  <c r="I812" i="19"/>
  <c r="J21" i="19"/>
  <c r="H21" i="19"/>
  <c r="I21" i="19"/>
  <c r="J147" i="19"/>
  <c r="I147" i="19"/>
  <c r="H147" i="19"/>
  <c r="I493" i="19"/>
  <c r="J493" i="19"/>
  <c r="H493" i="19"/>
  <c r="H346" i="19"/>
  <c r="I346" i="19"/>
  <c r="J346" i="19"/>
  <c r="J366" i="19"/>
  <c r="I366" i="19"/>
  <c r="H366" i="19"/>
  <c r="I527" i="19"/>
  <c r="H527" i="19"/>
  <c r="J527" i="19"/>
  <c r="I795" i="19"/>
  <c r="J795" i="19"/>
  <c r="H795" i="19"/>
  <c r="H588" i="19"/>
  <c r="J588" i="19"/>
  <c r="I588" i="19"/>
  <c r="J811" i="19"/>
  <c r="I811" i="19"/>
  <c r="H811" i="19"/>
  <c r="I347" i="19"/>
  <c r="H347" i="19"/>
  <c r="J347" i="19"/>
  <c r="Q10" i="19"/>
  <c r="R10" i="19" s="1"/>
  <c r="S10" i="19" s="1"/>
  <c r="I445" i="19"/>
  <c r="H445" i="19"/>
  <c r="J445" i="19"/>
  <c r="I484" i="19"/>
  <c r="H484" i="19"/>
  <c r="J484" i="19"/>
  <c r="I365" i="19"/>
  <c r="H365" i="19"/>
  <c r="J365" i="19"/>
  <c r="H663" i="19"/>
  <c r="I663" i="19"/>
  <c r="J663" i="19"/>
  <c r="I957" i="19"/>
  <c r="H957" i="19"/>
  <c r="J957" i="19"/>
  <c r="I422" i="19"/>
  <c r="J422" i="19"/>
  <c r="H422" i="19"/>
  <c r="J935" i="19"/>
  <c r="H935" i="19"/>
  <c r="I935" i="19"/>
  <c r="H713" i="19"/>
  <c r="I713" i="19"/>
  <c r="J713" i="19"/>
  <c r="J591" i="19"/>
  <c r="H591" i="19"/>
  <c r="I591" i="19"/>
  <c r="H86" i="19"/>
  <c r="J86" i="19"/>
  <c r="I86" i="19"/>
  <c r="J338" i="19"/>
  <c r="H338" i="19"/>
  <c r="I338" i="19"/>
  <c r="I560" i="19"/>
  <c r="H560" i="19"/>
  <c r="J560" i="19"/>
  <c r="J850" i="19"/>
  <c r="I850" i="19"/>
  <c r="H850" i="19"/>
  <c r="H375" i="19"/>
  <c r="J375" i="19"/>
  <c r="I375" i="19"/>
  <c r="I899" i="19"/>
  <c r="H899" i="19"/>
  <c r="J899" i="19"/>
  <c r="H133" i="19"/>
  <c r="J133" i="19"/>
  <c r="I133" i="19"/>
  <c r="J261" i="19"/>
  <c r="H261" i="19"/>
  <c r="I261" i="19"/>
  <c r="J530" i="19"/>
  <c r="I530" i="19"/>
  <c r="H530" i="19"/>
  <c r="J427" i="19"/>
  <c r="I427" i="19"/>
  <c r="H427" i="19"/>
  <c r="H823" i="19"/>
  <c r="I823" i="19"/>
  <c r="J823" i="19"/>
  <c r="J479" i="19"/>
  <c r="H479" i="19"/>
  <c r="I479" i="19"/>
  <c r="J715" i="19"/>
  <c r="H715" i="19"/>
  <c r="I715" i="19"/>
  <c r="J788" i="19"/>
  <c r="I788" i="19"/>
  <c r="H788" i="19"/>
  <c r="J420" i="19"/>
  <c r="H420" i="19"/>
  <c r="I420" i="19"/>
  <c r="H253" i="19"/>
  <c r="J253" i="19"/>
  <c r="I253" i="19"/>
  <c r="H522" i="19"/>
  <c r="I522" i="19"/>
  <c r="J522" i="19"/>
  <c r="I379" i="19"/>
  <c r="J379" i="19"/>
  <c r="H379" i="19"/>
  <c r="J685" i="19"/>
  <c r="I685" i="19"/>
  <c r="H685" i="19"/>
  <c r="J632" i="19"/>
  <c r="H632" i="19"/>
  <c r="I632" i="19"/>
  <c r="J942" i="19"/>
  <c r="H942" i="19"/>
  <c r="I942" i="19"/>
  <c r="I573" i="19"/>
  <c r="J573" i="19"/>
  <c r="H573" i="19"/>
  <c r="J55" i="19"/>
  <c r="I55" i="19"/>
  <c r="H55" i="19"/>
  <c r="J309" i="19"/>
  <c r="H309" i="19"/>
  <c r="I309" i="19"/>
  <c r="I200" i="19"/>
  <c r="H200" i="19"/>
  <c r="J200" i="19"/>
  <c r="I193" i="19"/>
  <c r="J193" i="19"/>
  <c r="H193" i="19"/>
  <c r="J783" i="19"/>
  <c r="I783" i="19"/>
  <c r="H783" i="19"/>
  <c r="H595" i="19"/>
  <c r="J595" i="19"/>
  <c r="I595" i="19"/>
  <c r="I833" i="19"/>
  <c r="H833" i="19"/>
  <c r="J833" i="19"/>
  <c r="I98" i="19"/>
  <c r="H98" i="19"/>
  <c r="J98" i="19"/>
  <c r="J7" i="19"/>
  <c r="H7" i="19"/>
  <c r="I7" i="19"/>
  <c r="J316" i="19"/>
  <c r="H316" i="19"/>
  <c r="I316" i="19"/>
  <c r="H555" i="19"/>
  <c r="I555" i="19"/>
  <c r="J555" i="19"/>
  <c r="J297" i="19"/>
  <c r="H297" i="19"/>
  <c r="I297" i="19"/>
  <c r="I807" i="19"/>
  <c r="J807" i="19"/>
  <c r="H807" i="19"/>
  <c r="H952" i="19"/>
  <c r="I952" i="19"/>
  <c r="J952" i="19"/>
  <c r="H937" i="19"/>
  <c r="I937" i="19"/>
  <c r="J937" i="19"/>
  <c r="H90" i="19"/>
  <c r="J90" i="19"/>
  <c r="I90" i="19"/>
  <c r="I453" i="19"/>
  <c r="H453" i="19"/>
  <c r="J453" i="19"/>
  <c r="I179" i="19"/>
  <c r="J179" i="19"/>
  <c r="H179" i="19"/>
  <c r="J855" i="19"/>
  <c r="H855" i="19"/>
  <c r="I855" i="19"/>
  <c r="H310" i="19"/>
  <c r="J310" i="19"/>
  <c r="I310" i="19"/>
  <c r="I962" i="19"/>
  <c r="H962" i="19"/>
  <c r="J962" i="19"/>
  <c r="J707" i="19"/>
  <c r="H707" i="19"/>
  <c r="I707" i="19"/>
  <c r="H929" i="19"/>
  <c r="I929" i="19"/>
  <c r="J929" i="19"/>
  <c r="I180" i="19"/>
  <c r="H180" i="19"/>
  <c r="J180" i="19"/>
  <c r="J105" i="19"/>
  <c r="I105" i="19"/>
  <c r="H105" i="19"/>
  <c r="J653" i="19"/>
  <c r="H653" i="19"/>
  <c r="I653" i="19"/>
  <c r="J507" i="19"/>
  <c r="H507" i="19"/>
  <c r="I507" i="19"/>
  <c r="I257" i="19"/>
  <c r="J257" i="19"/>
  <c r="H257" i="19"/>
  <c r="I848" i="19"/>
  <c r="H848" i="19"/>
  <c r="J848" i="19"/>
  <c r="I817" i="19"/>
  <c r="J817" i="19"/>
  <c r="H817" i="19"/>
  <c r="I23" i="19"/>
  <c r="J23" i="19"/>
  <c r="H23" i="19"/>
  <c r="I94" i="19"/>
  <c r="J94" i="19"/>
  <c r="H94" i="19"/>
  <c r="J533" i="19"/>
  <c r="H533" i="19"/>
  <c r="I533" i="19"/>
  <c r="I523" i="19"/>
  <c r="J523" i="19"/>
  <c r="H523" i="19"/>
  <c r="H874" i="19"/>
  <c r="I874" i="19"/>
  <c r="J874" i="19"/>
  <c r="J511" i="19"/>
  <c r="I511" i="19"/>
  <c r="H511" i="19"/>
  <c r="J944" i="19"/>
  <c r="H944" i="19"/>
  <c r="I944" i="19"/>
  <c r="J820" i="19"/>
  <c r="H820" i="19"/>
  <c r="I820" i="19"/>
  <c r="I485" i="19"/>
  <c r="J485" i="19"/>
  <c r="H485" i="19"/>
  <c r="I102" i="19"/>
  <c r="H102" i="19"/>
  <c r="J102" i="19"/>
  <c r="I298" i="19"/>
  <c r="J298" i="19"/>
  <c r="H298" i="19"/>
  <c r="J504" i="19"/>
  <c r="I504" i="19"/>
  <c r="H504" i="19"/>
  <c r="H175" i="19"/>
  <c r="I175" i="19"/>
  <c r="J175" i="19"/>
  <c r="I936" i="19"/>
  <c r="H936" i="19"/>
  <c r="J936" i="19"/>
  <c r="I905" i="19"/>
  <c r="J905" i="19"/>
  <c r="H905" i="19"/>
  <c r="H229" i="19"/>
  <c r="J229" i="19"/>
  <c r="I229" i="19"/>
  <c r="I592" i="19"/>
  <c r="J592" i="19"/>
  <c r="H592" i="19"/>
  <c r="J301" i="19"/>
  <c r="I301" i="19"/>
  <c r="H301" i="19"/>
  <c r="H474" i="19"/>
  <c r="J474" i="19"/>
  <c r="I474" i="19"/>
  <c r="I355" i="19"/>
  <c r="H355" i="19"/>
  <c r="J355" i="19"/>
  <c r="J569" i="19"/>
  <c r="H569" i="19"/>
  <c r="I569" i="19"/>
  <c r="I824" i="19"/>
  <c r="J824" i="19"/>
  <c r="H824" i="19"/>
  <c r="J716" i="19"/>
  <c r="I716" i="19"/>
  <c r="H716" i="19"/>
  <c r="H101" i="19"/>
  <c r="I101" i="19"/>
  <c r="J101" i="19"/>
  <c r="J203" i="19"/>
  <c r="H203" i="19"/>
  <c r="I203" i="19"/>
  <c r="I330" i="19"/>
  <c r="J330" i="19"/>
  <c r="H330" i="19"/>
  <c r="H829" i="19"/>
  <c r="J829" i="19"/>
  <c r="I829" i="19"/>
  <c r="J574" i="19"/>
  <c r="H574" i="19"/>
  <c r="I574" i="19"/>
  <c r="J415" i="19"/>
  <c r="H415" i="19"/>
  <c r="I415" i="19"/>
  <c r="I862" i="19"/>
  <c r="J862" i="19"/>
  <c r="H862" i="19"/>
  <c r="I924" i="19"/>
  <c r="J924" i="19"/>
  <c r="H924" i="19"/>
  <c r="H74" i="19"/>
  <c r="J74" i="19"/>
  <c r="I74" i="19"/>
  <c r="I293" i="19"/>
  <c r="J293" i="19"/>
  <c r="H293" i="19"/>
  <c r="I476" i="19"/>
  <c r="H476" i="19"/>
  <c r="J476" i="19"/>
  <c r="I386" i="19"/>
  <c r="J386" i="19"/>
  <c r="H386" i="19"/>
  <c r="H398" i="19"/>
  <c r="J398" i="19"/>
  <c r="I398" i="19"/>
  <c r="J600" i="19"/>
  <c r="H600" i="19"/>
  <c r="I600" i="19"/>
  <c r="I726" i="19"/>
  <c r="H726" i="19"/>
  <c r="J726" i="19"/>
  <c r="J676" i="19"/>
  <c r="H676" i="19"/>
  <c r="I676" i="19"/>
  <c r="J866" i="19"/>
  <c r="I866" i="19"/>
  <c r="H866" i="19"/>
  <c r="H920" i="19"/>
  <c r="I920" i="19"/>
  <c r="J920" i="19"/>
  <c r="J41" i="19"/>
  <c r="I41" i="19"/>
  <c r="H41" i="19"/>
  <c r="J735" i="19"/>
  <c r="H735" i="19"/>
  <c r="I735" i="19"/>
  <c r="I478" i="19"/>
  <c r="J478" i="19"/>
  <c r="H478" i="19"/>
  <c r="J295" i="19"/>
  <c r="I295" i="19"/>
  <c r="H295" i="19"/>
  <c r="H793" i="19"/>
  <c r="I793" i="19"/>
  <c r="J793" i="19"/>
  <c r="I357" i="19"/>
  <c r="J357" i="19"/>
  <c r="H357" i="19"/>
  <c r="I429" i="19"/>
  <c r="J429" i="19"/>
  <c r="H429" i="19"/>
  <c r="J609" i="19"/>
  <c r="I609" i="19"/>
  <c r="H609" i="19"/>
  <c r="J701" i="19"/>
  <c r="H701" i="19"/>
  <c r="I701" i="19"/>
  <c r="J225" i="19"/>
  <c r="H225" i="19"/>
  <c r="I225" i="19"/>
  <c r="I757" i="19"/>
  <c r="J757" i="19"/>
  <c r="H757" i="19"/>
  <c r="H947" i="19"/>
  <c r="J947" i="19"/>
  <c r="I947" i="19"/>
  <c r="J205" i="19"/>
  <c r="H205" i="19"/>
  <c r="I205" i="19"/>
  <c r="H22" i="19"/>
  <c r="I22" i="19"/>
  <c r="J22" i="19"/>
  <c r="I224" i="19"/>
  <c r="J224" i="19"/>
  <c r="H224" i="19"/>
  <c r="J531" i="19"/>
  <c r="H531" i="19"/>
  <c r="I531" i="19"/>
  <c r="J877" i="19"/>
  <c r="H877" i="19"/>
  <c r="Q7" i="19" s="1"/>
  <c r="R7" i="19" s="1"/>
  <c r="I877" i="19"/>
  <c r="I551" i="19"/>
  <c r="H551" i="19"/>
  <c r="J551" i="19"/>
  <c r="J843" i="19"/>
  <c r="I843" i="19"/>
  <c r="H843" i="19"/>
  <c r="J908" i="19"/>
  <c r="I908" i="19"/>
  <c r="H908" i="19"/>
  <c r="J53" i="19"/>
  <c r="H53" i="19"/>
  <c r="I53" i="19"/>
  <c r="I397" i="19"/>
  <c r="H397" i="19"/>
  <c r="J397" i="19"/>
  <c r="I562" i="19"/>
  <c r="H562" i="19"/>
  <c r="J562" i="19"/>
  <c r="I435" i="19"/>
  <c r="H435" i="19"/>
  <c r="J435" i="19"/>
  <c r="J209" i="19"/>
  <c r="I209" i="19"/>
  <c r="H209" i="19"/>
  <c r="J696" i="19"/>
  <c r="H696" i="19"/>
  <c r="I696" i="19"/>
  <c r="J777" i="19"/>
  <c r="I777" i="19"/>
  <c r="H777" i="19"/>
  <c r="J292" i="19"/>
  <c r="I292" i="19"/>
  <c r="H292" i="19"/>
  <c r="J18" i="19"/>
  <c r="H18" i="19"/>
  <c r="I18" i="19"/>
  <c r="I341" i="19"/>
  <c r="H341" i="19"/>
  <c r="J341" i="19"/>
  <c r="J232" i="19"/>
  <c r="I232" i="19"/>
  <c r="H232" i="19"/>
  <c r="H289" i="19"/>
  <c r="I289" i="19"/>
  <c r="J289" i="19"/>
  <c r="J898" i="19"/>
  <c r="I898" i="19"/>
  <c r="H898" i="19"/>
  <c r="I651" i="19"/>
  <c r="J651" i="19"/>
  <c r="H651" i="19"/>
  <c r="H841" i="19"/>
  <c r="J841" i="19"/>
  <c r="I841" i="19"/>
  <c r="I152" i="19"/>
  <c r="H152" i="19"/>
  <c r="J152" i="19"/>
  <c r="J24" i="19"/>
  <c r="H24" i="19"/>
  <c r="I24" i="19"/>
  <c r="J76" i="19"/>
  <c r="H76" i="19"/>
  <c r="I76" i="19"/>
  <c r="I762" i="19"/>
  <c r="J762" i="19"/>
  <c r="H762" i="19"/>
  <c r="I369" i="19"/>
  <c r="H369" i="19"/>
  <c r="J369" i="19"/>
  <c r="H223" i="19"/>
  <c r="J223" i="19"/>
  <c r="I223" i="19"/>
  <c r="J675" i="19"/>
  <c r="I675" i="19"/>
  <c r="H675" i="19"/>
  <c r="I692" i="19"/>
  <c r="J692" i="19"/>
  <c r="H692" i="19"/>
  <c r="J381" i="19"/>
  <c r="H381" i="19"/>
  <c r="I381" i="19"/>
  <c r="J17" i="19"/>
  <c r="H17" i="19"/>
  <c r="I17" i="19"/>
  <c r="H197" i="19"/>
  <c r="J197" i="19"/>
  <c r="I197" i="19"/>
  <c r="J909" i="19"/>
  <c r="H909" i="19"/>
  <c r="I909" i="19"/>
  <c r="I526" i="19"/>
  <c r="J526" i="19"/>
  <c r="H526" i="19"/>
  <c r="J287" i="19"/>
  <c r="I287" i="19"/>
  <c r="H287" i="19"/>
  <c r="I875" i="19"/>
  <c r="H875" i="19"/>
  <c r="J875" i="19"/>
  <c r="J724" i="19"/>
  <c r="I724" i="19"/>
  <c r="H724" i="19"/>
  <c r="I69" i="19"/>
  <c r="H69" i="19"/>
  <c r="J69" i="19"/>
  <c r="I380" i="19"/>
  <c r="J380" i="19"/>
  <c r="H380" i="19"/>
  <c r="J528" i="19"/>
  <c r="H528" i="19"/>
  <c r="I528" i="19"/>
  <c r="I563" i="19"/>
  <c r="H563" i="19"/>
  <c r="J563" i="19"/>
  <c r="J345" i="19"/>
  <c r="H345" i="19"/>
  <c r="I345" i="19"/>
  <c r="H888" i="19"/>
  <c r="J888" i="19"/>
  <c r="I888" i="19"/>
  <c r="I913" i="19"/>
  <c r="H913" i="19"/>
  <c r="J913" i="19"/>
  <c r="H5" i="19"/>
  <c r="J5" i="19"/>
  <c r="I5" i="19"/>
  <c r="H260" i="19"/>
  <c r="I260" i="19"/>
  <c r="J260" i="19"/>
  <c r="I565" i="19"/>
  <c r="J565" i="19"/>
  <c r="H565" i="19"/>
  <c r="I671" i="19"/>
  <c r="J671" i="19"/>
  <c r="H671" i="19"/>
  <c r="J911" i="19"/>
  <c r="I911" i="19"/>
  <c r="H911" i="19"/>
  <c r="H639" i="19"/>
  <c r="J639" i="19"/>
  <c r="I639" i="19"/>
  <c r="H691" i="19"/>
  <c r="J691" i="19"/>
  <c r="I691" i="19"/>
  <c r="H43" i="19"/>
  <c r="J43" i="19"/>
  <c r="I43" i="19"/>
  <c r="J25" i="19"/>
  <c r="I25" i="19"/>
  <c r="H25" i="19"/>
  <c r="J378" i="19"/>
  <c r="I378" i="19"/>
  <c r="H378" i="19"/>
  <c r="I579" i="19"/>
  <c r="J579" i="19"/>
  <c r="H579" i="19"/>
  <c r="H319" i="19"/>
  <c r="J319" i="19"/>
  <c r="I319" i="19"/>
  <c r="J723" i="19"/>
  <c r="I723" i="19"/>
  <c r="H723" i="19"/>
  <c r="J961" i="19"/>
  <c r="H961" i="19"/>
  <c r="I961" i="19"/>
  <c r="J679" i="19"/>
  <c r="H679" i="19"/>
  <c r="I679" i="19"/>
  <c r="I9" i="19"/>
  <c r="H9" i="19"/>
  <c r="J9" i="19"/>
  <c r="H461" i="19"/>
  <c r="J461" i="19"/>
  <c r="I461" i="19"/>
  <c r="J791" i="19"/>
  <c r="H791" i="19"/>
  <c r="I791" i="19"/>
  <c r="I499" i="19"/>
  <c r="H499" i="19"/>
  <c r="J499" i="19"/>
  <c r="I623" i="19"/>
  <c r="H623" i="19"/>
  <c r="J623" i="19"/>
  <c r="J643" i="19"/>
  <c r="H643" i="19"/>
  <c r="I643" i="19"/>
  <c r="J852" i="19"/>
  <c r="H852" i="19"/>
  <c r="I852" i="19"/>
  <c r="R8" i="19"/>
  <c r="S8" i="19" s="1"/>
  <c r="H245" i="19"/>
  <c r="I245" i="19"/>
  <c r="J245" i="19"/>
  <c r="J79" i="19"/>
  <c r="I79" i="19"/>
  <c r="H79" i="19"/>
  <c r="J394" i="19"/>
  <c r="I394" i="19"/>
  <c r="H394" i="19"/>
  <c r="J893" i="19"/>
  <c r="I893" i="19"/>
  <c r="H893" i="19"/>
  <c r="I722" i="19"/>
  <c r="J722" i="19"/>
  <c r="H722" i="19"/>
  <c r="J535" i="19"/>
  <c r="H535" i="19"/>
  <c r="I535" i="19"/>
  <c r="J878" i="19"/>
  <c r="I878" i="19"/>
  <c r="H878" i="19"/>
  <c r="I220" i="19"/>
  <c r="J220" i="19"/>
  <c r="H220" i="19"/>
  <c r="H642" i="19"/>
  <c r="J642" i="19"/>
  <c r="I642" i="19"/>
  <c r="H572" i="19"/>
  <c r="I572" i="19"/>
  <c r="J572" i="19"/>
  <c r="H506" i="19"/>
  <c r="I506" i="19"/>
  <c r="J506" i="19"/>
  <c r="J695" i="19"/>
  <c r="I695" i="19"/>
  <c r="H695" i="19"/>
  <c r="J821" i="19"/>
  <c r="H821" i="19"/>
  <c r="I821" i="19"/>
  <c r="I766" i="19"/>
  <c r="H766" i="19"/>
  <c r="J766" i="19"/>
  <c r="I844" i="19"/>
  <c r="H844" i="19"/>
  <c r="J844" i="19"/>
  <c r="J32" i="19"/>
  <c r="H32" i="19"/>
  <c r="I32" i="19"/>
  <c r="H266" i="19"/>
  <c r="I266" i="19"/>
  <c r="J266" i="19"/>
  <c r="J566" i="19"/>
  <c r="I566" i="19"/>
  <c r="H566" i="19"/>
  <c r="H93" i="19"/>
  <c r="I93" i="19"/>
  <c r="J93" i="19"/>
  <c r="J502" i="19"/>
  <c r="I502" i="19"/>
  <c r="H502" i="19"/>
  <c r="J121" i="19"/>
  <c r="H121" i="19"/>
  <c r="I121" i="19"/>
  <c r="J831" i="19"/>
  <c r="H831" i="19"/>
  <c r="I831" i="19"/>
  <c r="J312" i="19"/>
  <c r="H312" i="19"/>
  <c r="I312" i="19"/>
  <c r="H606" i="19"/>
  <c r="J606" i="19"/>
  <c r="I606" i="19"/>
  <c r="I662" i="19"/>
  <c r="J662" i="19"/>
  <c r="H662" i="19"/>
  <c r="J128" i="19"/>
  <c r="H128" i="19"/>
  <c r="I128" i="19"/>
  <c r="J725" i="19"/>
  <c r="I725" i="19"/>
  <c r="H725" i="19"/>
  <c r="J361" i="19"/>
  <c r="I361" i="19"/>
  <c r="H361" i="19"/>
  <c r="H816" i="19"/>
  <c r="I816" i="19"/>
  <c r="J816" i="19"/>
  <c r="I849" i="19"/>
  <c r="H849" i="19"/>
  <c r="J849" i="19"/>
  <c r="H144" i="19"/>
  <c r="J144" i="19"/>
  <c r="I144" i="19"/>
  <c r="J123" i="19"/>
  <c r="H123" i="19"/>
  <c r="I123" i="19"/>
  <c r="J250" i="19"/>
  <c r="H250" i="19"/>
  <c r="I250" i="19"/>
  <c r="I631" i="19"/>
  <c r="J631" i="19"/>
  <c r="H631" i="19"/>
  <c r="J377" i="19"/>
  <c r="H377" i="19"/>
  <c r="I377" i="19"/>
  <c r="I271" i="19"/>
  <c r="H271" i="19"/>
  <c r="J271" i="19"/>
  <c r="J763" i="19"/>
  <c r="I763" i="19"/>
  <c r="H763" i="19"/>
  <c r="J868" i="19"/>
  <c r="I868" i="19"/>
  <c r="H868" i="19"/>
  <c r="J202" i="19"/>
  <c r="I202" i="19"/>
  <c r="H202" i="19"/>
  <c r="J517" i="19"/>
  <c r="I517" i="19"/>
  <c r="H517" i="19"/>
  <c r="J336" i="19"/>
  <c r="H336" i="19"/>
  <c r="I336" i="19"/>
  <c r="J789" i="19"/>
  <c r="H789" i="19"/>
  <c r="I789" i="19"/>
  <c r="H385" i="19"/>
  <c r="I385" i="19"/>
  <c r="J385" i="19"/>
  <c r="J279" i="19"/>
  <c r="I279" i="19"/>
  <c r="H279" i="19"/>
  <c r="J731" i="19"/>
  <c r="I731" i="19"/>
  <c r="H731" i="19"/>
  <c r="H828" i="19"/>
  <c r="J828" i="19"/>
  <c r="I828" i="19"/>
  <c r="J509" i="19"/>
  <c r="I509" i="19"/>
  <c r="H509" i="19"/>
  <c r="I436" i="19"/>
  <c r="J436" i="19"/>
  <c r="H436" i="19"/>
  <c r="I267" i="19"/>
  <c r="J267" i="19"/>
  <c r="H267" i="19"/>
  <c r="J416" i="19"/>
  <c r="H416" i="19"/>
  <c r="I416" i="19"/>
  <c r="I582" i="19"/>
  <c r="H582" i="19"/>
  <c r="J582" i="19"/>
  <c r="J343" i="19"/>
  <c r="H343" i="19"/>
  <c r="I343" i="19"/>
  <c r="J931" i="19"/>
  <c r="I931" i="19"/>
  <c r="H931" i="19"/>
  <c r="I780" i="19"/>
  <c r="H780" i="19"/>
  <c r="J780" i="19"/>
  <c r="J269" i="19"/>
  <c r="H269" i="19"/>
  <c r="I269" i="19"/>
  <c r="H44" i="19"/>
  <c r="J44" i="19"/>
  <c r="I44" i="19"/>
  <c r="J711" i="19"/>
  <c r="H711" i="19"/>
  <c r="I711" i="19"/>
  <c r="J318" i="19"/>
  <c r="H318" i="19"/>
  <c r="I318" i="19"/>
  <c r="J489" i="19"/>
  <c r="I489" i="19"/>
  <c r="H489" i="19"/>
  <c r="J667" i="19"/>
  <c r="H667" i="19"/>
  <c r="I667" i="19"/>
  <c r="H953" i="19"/>
  <c r="J953" i="19"/>
  <c r="I953" i="19"/>
  <c r="J421" i="19"/>
  <c r="H421" i="19"/>
  <c r="I421" i="19"/>
  <c r="J57" i="19"/>
  <c r="I57" i="19"/>
  <c r="H57" i="19"/>
  <c r="I370" i="19"/>
  <c r="H370" i="19"/>
  <c r="J370" i="19"/>
  <c r="I494" i="19"/>
  <c r="J494" i="19"/>
  <c r="H494" i="19"/>
  <c r="I167" i="19"/>
  <c r="H167" i="19"/>
  <c r="J167" i="19"/>
  <c r="J895" i="19"/>
  <c r="I895" i="19"/>
  <c r="H895" i="19"/>
  <c r="I747" i="19"/>
  <c r="H747" i="19"/>
  <c r="J747" i="19"/>
  <c r="H75" i="19"/>
  <c r="J75" i="19"/>
  <c r="I75" i="19"/>
  <c r="I65" i="19"/>
  <c r="H65" i="19"/>
  <c r="J65" i="19"/>
  <c r="H418" i="19"/>
  <c r="J418" i="19"/>
  <c r="I418" i="19"/>
  <c r="I853" i="19"/>
  <c r="H853" i="19"/>
  <c r="J853" i="19"/>
  <c r="H399" i="19"/>
  <c r="I399" i="19"/>
  <c r="J399" i="19"/>
  <c r="H774" i="19"/>
  <c r="J774" i="19"/>
  <c r="I774" i="19"/>
  <c r="H596" i="19"/>
  <c r="J596" i="19"/>
  <c r="I596" i="19"/>
  <c r="J733" i="19"/>
  <c r="H733" i="19"/>
  <c r="I733" i="19"/>
  <c r="H59" i="19"/>
  <c r="J59" i="19"/>
  <c r="I59" i="19"/>
  <c r="J444" i="19"/>
  <c r="I444" i="19"/>
  <c r="H444" i="19"/>
  <c r="J882" i="19"/>
  <c r="I882" i="19"/>
  <c r="H882" i="19"/>
  <c r="H610" i="19"/>
  <c r="I610" i="19"/>
  <c r="J610" i="19"/>
  <c r="J773" i="19"/>
  <c r="I773" i="19"/>
  <c r="H773" i="19"/>
  <c r="J835" i="19"/>
  <c r="I835" i="19"/>
  <c r="H835" i="19"/>
  <c r="J900" i="19"/>
  <c r="H900" i="19"/>
  <c r="I900" i="19"/>
  <c r="J842" i="19"/>
  <c r="H842" i="19"/>
  <c r="I842" i="19"/>
  <c r="I6" i="19"/>
  <c r="H6" i="19"/>
  <c r="J6" i="19"/>
  <c r="J434" i="19"/>
  <c r="I434" i="19"/>
  <c r="H434" i="19"/>
  <c r="I299" i="19"/>
  <c r="H299" i="19"/>
  <c r="J299" i="19"/>
  <c r="J941" i="19"/>
  <c r="H941" i="19"/>
  <c r="I941" i="19"/>
  <c r="I666" i="19"/>
  <c r="J666" i="19"/>
  <c r="H666" i="19"/>
  <c r="J910" i="19"/>
  <c r="H910" i="19"/>
  <c r="I910" i="19"/>
  <c r="H109" i="19"/>
  <c r="J109" i="19"/>
  <c r="I109" i="19"/>
  <c r="H815" i="19"/>
  <c r="I815" i="19"/>
  <c r="J815" i="19"/>
  <c r="J165" i="19"/>
  <c r="I165" i="19"/>
  <c r="H165" i="19"/>
  <c r="J272" i="19"/>
  <c r="I272" i="19"/>
  <c r="H272" i="19"/>
  <c r="I201" i="19"/>
  <c r="H201" i="19"/>
  <c r="J201" i="19"/>
  <c r="I624" i="19"/>
  <c r="J624" i="19"/>
  <c r="H624" i="19"/>
  <c r="J918" i="19"/>
  <c r="H918" i="19"/>
  <c r="I918" i="19"/>
  <c r="J860" i="19"/>
  <c r="H860" i="19"/>
  <c r="I860" i="19"/>
  <c r="AN15" i="15"/>
  <c r="AP15" i="15" s="1"/>
  <c r="AN16" i="15"/>
  <c r="AP16" i="15" s="1"/>
  <c r="AN14" i="15"/>
  <c r="AP14" i="15" s="1"/>
  <c r="AN20" i="15"/>
  <c r="AP20" i="15" s="1"/>
  <c r="AN18" i="15"/>
  <c r="AP18" i="15" s="1"/>
  <c r="AN21" i="15"/>
  <c r="AP21" i="15" s="1"/>
  <c r="AM10" i="15"/>
  <c r="AO22" i="15"/>
  <c r="AO10" i="15"/>
  <c r="AM22" i="15"/>
  <c r="AN16" i="7"/>
  <c r="AP16" i="7" s="1"/>
  <c r="CZ147" i="5" l="1"/>
  <c r="CZ138" i="5"/>
  <c r="CH130" i="5"/>
  <c r="CH124" i="5"/>
  <c r="CT144" i="5"/>
  <c r="CW149" i="5"/>
  <c r="CH131" i="5"/>
  <c r="L35" i="11"/>
  <c r="O24" i="11"/>
  <c r="M25" i="11"/>
  <c r="N24" i="11"/>
  <c r="CT142" i="5"/>
  <c r="CH128" i="5"/>
  <c r="CN141" i="5"/>
  <c r="CZ141" i="5"/>
  <c r="CK138" i="5"/>
  <c r="CH89" i="5"/>
  <c r="CW89" i="5"/>
  <c r="CT138" i="5"/>
  <c r="CH126" i="5"/>
  <c r="CZ139" i="5"/>
  <c r="CQ152" i="5"/>
  <c r="CK152" i="5"/>
  <c r="CK142" i="5"/>
  <c r="CQ142" i="5"/>
  <c r="CW137" i="5"/>
  <c r="CK143" i="5"/>
  <c r="CT140" i="5"/>
  <c r="CW140" i="5"/>
  <c r="CQ148" i="5"/>
  <c r="AJ52" i="12"/>
  <c r="AJ46" i="12"/>
  <c r="CZ151" i="5"/>
  <c r="CW145" i="5"/>
  <c r="CW152" i="5"/>
  <c r="CW146" i="5"/>
  <c r="CH125" i="5"/>
  <c r="AJ53" i="12"/>
  <c r="CT148" i="5"/>
  <c r="AJ50" i="12"/>
  <c r="CH129" i="5"/>
  <c r="CK141" i="5"/>
  <c r="CQ147" i="5"/>
  <c r="CW147" i="5"/>
  <c r="AJ47" i="12"/>
  <c r="T39" i="13"/>
  <c r="R39" i="13"/>
  <c r="S39" i="13" s="1"/>
  <c r="AJ43" i="12"/>
  <c r="AJ56" i="12"/>
  <c r="AJ54" i="12"/>
  <c r="AM22" i="12"/>
  <c r="AL28" i="12"/>
  <c r="AL29" i="12"/>
  <c r="AL35" i="12"/>
  <c r="AL38" i="12"/>
  <c r="AL24" i="12"/>
  <c r="AL25" i="12"/>
  <c r="AL37" i="12"/>
  <c r="AL33" i="12"/>
  <c r="AL26" i="12"/>
  <c r="AL42" i="12"/>
  <c r="AL84" i="12" s="1"/>
  <c r="AL36" i="12"/>
  <c r="AL31" i="12"/>
  <c r="AL96" i="12"/>
  <c r="AL32" i="12"/>
  <c r="AL34" i="12"/>
  <c r="AL83" i="12"/>
  <c r="AL23" i="12"/>
  <c r="AL30" i="12"/>
  <c r="AL27" i="12"/>
  <c r="AL62" i="12"/>
  <c r="AK39" i="12"/>
  <c r="AK55" i="12" s="1"/>
  <c r="AJ58" i="12"/>
  <c r="AI59" i="12"/>
  <c r="CN144" i="5"/>
  <c r="CZ143" i="5"/>
  <c r="CK137" i="5"/>
  <c r="CQ146" i="5"/>
  <c r="CW151" i="5"/>
  <c r="CW138" i="5"/>
  <c r="CN143" i="5"/>
  <c r="CQ139" i="5"/>
  <c r="CZ146" i="5"/>
  <c r="CJ112" i="5"/>
  <c r="CQ151" i="5"/>
  <c r="CN140" i="5"/>
  <c r="CN145" i="5"/>
  <c r="CQ137" i="5"/>
  <c r="CT145" i="5"/>
  <c r="CT150" i="5"/>
  <c r="CT151" i="5"/>
  <c r="CJ89" i="5"/>
  <c r="CN137" i="5"/>
  <c r="CT143" i="5"/>
  <c r="CT141" i="5"/>
  <c r="CY88" i="5"/>
  <c r="CP88" i="5"/>
  <c r="CO88" i="5"/>
  <c r="CT88" i="5"/>
  <c r="CI88" i="5"/>
  <c r="CS88" i="5"/>
  <c r="CK88" i="5"/>
  <c r="CR88" i="5"/>
  <c r="CJ88" i="5"/>
  <c r="CL88" i="5"/>
  <c r="CN88" i="5"/>
  <c r="CQ88" i="5"/>
  <c r="CM88" i="5"/>
  <c r="CV89" i="5"/>
  <c r="CZ140" i="5"/>
  <c r="CS89" i="5"/>
  <c r="CG113" i="5"/>
  <c r="CZ152" i="5"/>
  <c r="CK150" i="5"/>
  <c r="CW144" i="5"/>
  <c r="CZ144" i="5"/>
  <c r="CZ149" i="5"/>
  <c r="CW148" i="5"/>
  <c r="CK147" i="5"/>
  <c r="CZ142" i="5"/>
  <c r="CW88" i="5"/>
  <c r="CT137" i="5"/>
  <c r="CX88" i="5"/>
  <c r="CT152" i="5"/>
  <c r="CT146" i="5"/>
  <c r="CK151" i="5"/>
  <c r="CZ150" i="5"/>
  <c r="CK149" i="5"/>
  <c r="CH67" i="5"/>
  <c r="CY89" i="5"/>
  <c r="CQ112" i="5"/>
  <c r="CY112" i="5"/>
  <c r="CR112" i="5"/>
  <c r="CP112" i="5"/>
  <c r="CP89" i="5"/>
  <c r="CV112" i="5"/>
  <c r="CO112" i="5"/>
  <c r="CX112" i="5"/>
  <c r="CL112" i="5"/>
  <c r="CU112" i="5"/>
  <c r="CR89" i="5"/>
  <c r="CS112" i="5"/>
  <c r="CW112" i="5"/>
  <c r="CT89" i="5"/>
  <c r="CZ112" i="5"/>
  <c r="CT112" i="5"/>
  <c r="CI112" i="5"/>
  <c r="CM112" i="5"/>
  <c r="CN138" i="5"/>
  <c r="CZ137" i="5"/>
  <c r="CK89" i="5"/>
  <c r="CW143" i="5"/>
  <c r="CQ140" i="5"/>
  <c r="CK139" i="5"/>
  <c r="CK145" i="5"/>
  <c r="CL89" i="5"/>
  <c r="CH112" i="5"/>
  <c r="CU89" i="5"/>
  <c r="CN152" i="5"/>
  <c r="CX89" i="5"/>
  <c r="CN150" i="5"/>
  <c r="CN89" i="5"/>
  <c r="CN112" i="5"/>
  <c r="CU88" i="5"/>
  <c r="CK112" i="5"/>
  <c r="CQ143" i="5"/>
  <c r="CZ145" i="5"/>
  <c r="CM89" i="5"/>
  <c r="CK148" i="5"/>
  <c r="CV88" i="5"/>
  <c r="CN142" i="5"/>
  <c r="CQ138" i="5"/>
  <c r="CI89" i="5"/>
  <c r="CK140" i="5"/>
  <c r="CT139" i="5"/>
  <c r="CW139" i="5"/>
  <c r="CO89" i="5"/>
  <c r="CK146" i="5"/>
  <c r="CW141" i="5"/>
  <c r="CQ89" i="5"/>
  <c r="CQ150" i="5"/>
  <c r="CQ144" i="5"/>
  <c r="CK144" i="5"/>
  <c r="CT149" i="5"/>
  <c r="CZ148" i="5"/>
  <c r="CN148" i="5"/>
  <c r="CN147" i="5"/>
  <c r="CT147" i="5"/>
  <c r="CH23" i="5"/>
  <c r="CK111" i="5"/>
  <c r="CQ111" i="5"/>
  <c r="CW111" i="5"/>
  <c r="CH121" i="5"/>
  <c r="CV111" i="5"/>
  <c r="CH118" i="5"/>
  <c r="CH120" i="5"/>
  <c r="CH122" i="5"/>
  <c r="CL111" i="5"/>
  <c r="CR111" i="5"/>
  <c r="CX111" i="5"/>
  <c r="CH123" i="5"/>
  <c r="CU111" i="5"/>
  <c r="CJ111" i="5"/>
  <c r="CM111" i="5"/>
  <c r="CS111" i="5"/>
  <c r="CY111" i="5"/>
  <c r="CH117" i="5"/>
  <c r="CO111" i="5"/>
  <c r="CH111" i="5"/>
  <c r="CN111" i="5"/>
  <c r="CT111" i="5"/>
  <c r="CZ111" i="5"/>
  <c r="CH119" i="5"/>
  <c r="CI111" i="5"/>
  <c r="CP111" i="5"/>
  <c r="CH116" i="5"/>
  <c r="CG68" i="5"/>
  <c r="CG90" i="5"/>
  <c r="CH46" i="5"/>
  <c r="CK90" i="5" s="1"/>
  <c r="CH66" i="5"/>
  <c r="CH88" i="5"/>
  <c r="Q12" i="19"/>
  <c r="R12" i="19" s="1"/>
  <c r="S12" i="19" s="1"/>
  <c r="T17" i="19"/>
  <c r="U17" i="19" s="1"/>
  <c r="Q11" i="19"/>
  <c r="R11" i="19" s="1"/>
  <c r="S11" i="19" s="1"/>
  <c r="T19" i="19"/>
  <c r="U19" i="19" s="1"/>
  <c r="Q14" i="19"/>
  <c r="R14" i="19" s="1"/>
  <c r="S14" i="19" s="1"/>
  <c r="T20" i="19"/>
  <c r="U20" i="19" s="1"/>
  <c r="T7" i="19"/>
  <c r="U7" i="19" s="1"/>
  <c r="Q15" i="19"/>
  <c r="R15" i="19" s="1"/>
  <c r="S15" i="19" s="1"/>
  <c r="S7" i="19"/>
  <c r="T18" i="19"/>
  <c r="U18" i="19" s="1"/>
  <c r="T12" i="19"/>
  <c r="U12" i="19" s="1"/>
  <c r="T14" i="19"/>
  <c r="U14" i="19" s="1"/>
  <c r="Q20" i="19"/>
  <c r="R20" i="19" s="1"/>
  <c r="S20" i="19" s="1"/>
  <c r="Q18" i="19"/>
  <c r="R18" i="19" s="1"/>
  <c r="S18" i="19" s="1"/>
  <c r="T22" i="19"/>
  <c r="U22" i="19" s="1"/>
  <c r="Q19" i="19"/>
  <c r="R19" i="19" s="1"/>
  <c r="S19" i="19" s="1"/>
  <c r="Q21" i="19"/>
  <c r="R21" i="19" s="1"/>
  <c r="S21" i="19" s="1"/>
  <c r="Q13" i="19"/>
  <c r="R13" i="19" s="1"/>
  <c r="S13" i="19" s="1"/>
  <c r="T13" i="19"/>
  <c r="U13" i="19" s="1"/>
  <c r="Q22" i="19"/>
  <c r="R22" i="19" s="1"/>
  <c r="S22" i="19" s="1"/>
  <c r="T21" i="19"/>
  <c r="U21" i="19" s="1"/>
  <c r="Q17" i="19"/>
  <c r="R17" i="19" s="1"/>
  <c r="S17" i="19" s="1"/>
  <c r="Q16" i="19"/>
  <c r="R16" i="19" s="1"/>
  <c r="S16" i="19" s="1"/>
  <c r="T11" i="19"/>
  <c r="U11" i="19" s="1"/>
  <c r="T16" i="19"/>
  <c r="U16" i="19" s="1"/>
  <c r="T15" i="19"/>
  <c r="U15" i="19" s="1"/>
  <c r="AN10" i="15"/>
  <c r="AP10" i="15" s="1"/>
  <c r="AN22" i="15"/>
  <c r="AP22" i="15" s="1"/>
  <c r="L36" i="11" l="1"/>
  <c r="O25" i="11"/>
  <c r="M26" i="11"/>
  <c r="N25" i="11"/>
  <c r="AK50" i="12"/>
  <c r="AK48" i="12"/>
  <c r="AK46" i="12"/>
  <c r="AK56" i="12"/>
  <c r="AK43" i="12"/>
  <c r="AK57" i="12"/>
  <c r="AK45" i="12"/>
  <c r="AK47" i="12"/>
  <c r="T40" i="13"/>
  <c r="R40" i="13"/>
  <c r="S40" i="13" s="1"/>
  <c r="AK58" i="12"/>
  <c r="AN22" i="12"/>
  <c r="AM38" i="12"/>
  <c r="AM32" i="12"/>
  <c r="AM24" i="12"/>
  <c r="AM83" i="12"/>
  <c r="AM31" i="12"/>
  <c r="AM23" i="12"/>
  <c r="AM96" i="12"/>
  <c r="AM42" i="12"/>
  <c r="AM84" i="12" s="1"/>
  <c r="AM37" i="12"/>
  <c r="AM30" i="12"/>
  <c r="AM28" i="12"/>
  <c r="AM62" i="12"/>
  <c r="AM33" i="12"/>
  <c r="AM36" i="12"/>
  <c r="AM29" i="12"/>
  <c r="AM35" i="12"/>
  <c r="AM26" i="12"/>
  <c r="AM27" i="12"/>
  <c r="AM34" i="12"/>
  <c r="AM25" i="12"/>
  <c r="AK54" i="12"/>
  <c r="AK52" i="12"/>
  <c r="AK51" i="12"/>
  <c r="AJ59" i="12"/>
  <c r="AL39" i="12"/>
  <c r="AL43" i="12" s="1"/>
  <c r="AK53" i="12"/>
  <c r="AK44" i="12"/>
  <c r="AK49" i="12"/>
  <c r="CQ90" i="5"/>
  <c r="CW90" i="5"/>
  <c r="CX90" i="5"/>
  <c r="CV90" i="5"/>
  <c r="CH68" i="5"/>
  <c r="CY90" i="5"/>
  <c r="CI90" i="5"/>
  <c r="CM90" i="5"/>
  <c r="CP90" i="5"/>
  <c r="CT90" i="5"/>
  <c r="CU90" i="5"/>
  <c r="CL90" i="5"/>
  <c r="CR90" i="5"/>
  <c r="CN90" i="5"/>
  <c r="CS90" i="5"/>
  <c r="CJ90" i="5"/>
  <c r="CO90" i="5"/>
  <c r="CM113" i="5"/>
  <c r="CS113" i="5"/>
  <c r="CY113" i="5"/>
  <c r="CK113" i="5"/>
  <c r="CX113" i="5"/>
  <c r="CH113" i="5"/>
  <c r="CN113" i="5"/>
  <c r="CT113" i="5"/>
  <c r="CZ113" i="5"/>
  <c r="CW113" i="5"/>
  <c r="CI113" i="5"/>
  <c r="CO113" i="5"/>
  <c r="CU113" i="5"/>
  <c r="CQ113" i="5"/>
  <c r="CL113" i="5"/>
  <c r="CJ113" i="5"/>
  <c r="CP113" i="5"/>
  <c r="CV113" i="5"/>
  <c r="CR113" i="5"/>
  <c r="CH90" i="5"/>
  <c r="L37" i="11" l="1"/>
  <c r="O26" i="11"/>
  <c r="N26" i="11"/>
  <c r="M27" i="11"/>
  <c r="AL58" i="12"/>
  <c r="AL56" i="12"/>
  <c r="AL50" i="12"/>
  <c r="AL48" i="12"/>
  <c r="AL44" i="12"/>
  <c r="T41" i="13"/>
  <c r="R41" i="13"/>
  <c r="S41" i="13" s="1"/>
  <c r="AL45" i="12"/>
  <c r="AL57" i="12"/>
  <c r="AM39" i="12"/>
  <c r="AM49" i="12" s="1"/>
  <c r="AO22" i="12"/>
  <c r="AN30" i="12"/>
  <c r="AN27" i="12"/>
  <c r="AN37" i="12"/>
  <c r="AN33" i="12"/>
  <c r="AN28" i="12"/>
  <c r="AN32" i="12"/>
  <c r="AN25" i="12"/>
  <c r="AN83" i="12"/>
  <c r="AN42" i="12"/>
  <c r="AN84" i="12" s="1"/>
  <c r="AN29" i="12"/>
  <c r="AN96" i="12"/>
  <c r="AN35" i="12"/>
  <c r="AN38" i="12"/>
  <c r="AN34" i="12"/>
  <c r="AN62" i="12"/>
  <c r="AN36" i="12"/>
  <c r="AN23" i="12"/>
  <c r="AN26" i="12"/>
  <c r="AN31" i="12"/>
  <c r="AN24" i="12"/>
  <c r="AL53" i="12"/>
  <c r="AL46" i="12"/>
  <c r="AL55" i="12"/>
  <c r="AM55" i="12"/>
  <c r="AM50" i="12"/>
  <c r="AL51" i="12"/>
  <c r="AL47" i="12"/>
  <c r="AM57" i="12"/>
  <c r="AM44" i="12"/>
  <c r="AL49" i="12"/>
  <c r="AL52" i="12"/>
  <c r="AM45" i="12"/>
  <c r="AM56" i="12"/>
  <c r="AM52" i="12"/>
  <c r="AL54" i="12"/>
  <c r="AM54" i="12"/>
  <c r="AM53" i="12"/>
  <c r="AM58" i="12"/>
  <c r="AK59" i="12"/>
  <c r="L38" i="11" l="1"/>
  <c r="N27" i="11"/>
  <c r="M28" i="11"/>
  <c r="O27" i="11"/>
  <c r="AM51" i="12"/>
  <c r="AM48" i="12"/>
  <c r="AM43" i="12"/>
  <c r="AM46" i="12"/>
  <c r="T42" i="13"/>
  <c r="R42" i="13"/>
  <c r="S42" i="13" s="1"/>
  <c r="AL59" i="12"/>
  <c r="AP22" i="12"/>
  <c r="AO35" i="12"/>
  <c r="AO27" i="12"/>
  <c r="AO30" i="12"/>
  <c r="AO83" i="12"/>
  <c r="AO38" i="12"/>
  <c r="AO32" i="12"/>
  <c r="AO24" i="12"/>
  <c r="AO37" i="12"/>
  <c r="AO26" i="12"/>
  <c r="AO62" i="12"/>
  <c r="AO96" i="12"/>
  <c r="AO36" i="12"/>
  <c r="AO25" i="12"/>
  <c r="AO34" i="12"/>
  <c r="AO31" i="12"/>
  <c r="AO33" i="12"/>
  <c r="AO23" i="12"/>
  <c r="AO28" i="12"/>
  <c r="AO29" i="12"/>
  <c r="AO42" i="12"/>
  <c r="AO84" i="12" s="1"/>
  <c r="AN50" i="12"/>
  <c r="AN39" i="12"/>
  <c r="AN43" i="12" s="1"/>
  <c r="AN48" i="12"/>
  <c r="AN58" i="12"/>
  <c r="AN55" i="12"/>
  <c r="AN49" i="12"/>
  <c r="AN53" i="12"/>
  <c r="AM47" i="12"/>
  <c r="L39" i="11" l="1"/>
  <c r="O28" i="11"/>
  <c r="M29" i="11"/>
  <c r="N28" i="11"/>
  <c r="AN57" i="12"/>
  <c r="AN46" i="12"/>
  <c r="T43" i="13"/>
  <c r="R43" i="13"/>
  <c r="S43" i="13" s="1"/>
  <c r="AN45" i="12"/>
  <c r="AN56" i="12"/>
  <c r="AN47" i="12"/>
  <c r="AQ22" i="12"/>
  <c r="AP42" i="12"/>
  <c r="AP84" i="12" s="1"/>
  <c r="AP32" i="12"/>
  <c r="AP31" i="12"/>
  <c r="AP83" i="12"/>
  <c r="AP35" i="12"/>
  <c r="AP30" i="12"/>
  <c r="AP27" i="12"/>
  <c r="AP38" i="12"/>
  <c r="AP26" i="12"/>
  <c r="AP29" i="12"/>
  <c r="AP34" i="12"/>
  <c r="AP23" i="12"/>
  <c r="AP96" i="12"/>
  <c r="AP33" i="12"/>
  <c r="AP36" i="12"/>
  <c r="AP28" i="12"/>
  <c r="AP24" i="12"/>
  <c r="AP37" i="12"/>
  <c r="AP25" i="12"/>
  <c r="AP62" i="12"/>
  <c r="AN54" i="12"/>
  <c r="AM59" i="12"/>
  <c r="AO39" i="12"/>
  <c r="AO57" i="12" s="1"/>
  <c r="AN52" i="12"/>
  <c r="AN44" i="12"/>
  <c r="AN51" i="12"/>
  <c r="L40" i="11" l="1"/>
  <c r="O29" i="11"/>
  <c r="M30" i="11"/>
  <c r="N29" i="11"/>
  <c r="R44" i="13"/>
  <c r="S44" i="13" s="1"/>
  <c r="T44" i="13"/>
  <c r="AO52" i="12"/>
  <c r="AO47" i="12"/>
  <c r="AO56" i="12"/>
  <c r="AO50" i="12"/>
  <c r="AO55" i="12"/>
  <c r="AO46" i="12"/>
  <c r="AN59" i="12"/>
  <c r="AO44" i="12"/>
  <c r="AO51" i="12"/>
  <c r="AO49" i="12"/>
  <c r="AO58" i="12"/>
  <c r="AO43" i="12"/>
  <c r="AO45" i="12"/>
  <c r="AO48" i="12"/>
  <c r="AP39" i="12"/>
  <c r="AP46" i="12" s="1"/>
  <c r="AR22" i="12"/>
  <c r="AQ33" i="12"/>
  <c r="AQ24" i="12"/>
  <c r="AQ36" i="12"/>
  <c r="AQ30" i="12"/>
  <c r="AQ26" i="12"/>
  <c r="AQ34" i="12"/>
  <c r="AQ25" i="12"/>
  <c r="AQ96" i="12"/>
  <c r="AQ32" i="12"/>
  <c r="AQ23" i="12"/>
  <c r="AQ83" i="12"/>
  <c r="AQ28" i="12"/>
  <c r="AQ31" i="12"/>
  <c r="AQ62" i="12"/>
  <c r="AQ38" i="12"/>
  <c r="AQ29" i="12"/>
  <c r="AQ42" i="12"/>
  <c r="AQ84" i="12" s="1"/>
  <c r="AQ35" i="12"/>
  <c r="AQ37" i="12"/>
  <c r="AQ27" i="12"/>
  <c r="AO54" i="12"/>
  <c r="AO53" i="12"/>
  <c r="L41" i="11" l="1"/>
  <c r="M31" i="11"/>
  <c r="M32" i="11" s="1"/>
  <c r="N30" i="11"/>
  <c r="O30" i="11"/>
  <c r="AP48" i="12"/>
  <c r="AP56" i="12"/>
  <c r="AP58" i="12"/>
  <c r="T45" i="13"/>
  <c r="R45" i="13"/>
  <c r="S45" i="13" s="1"/>
  <c r="AO59" i="12"/>
  <c r="AS22" i="12"/>
  <c r="AR34" i="12"/>
  <c r="AR38" i="12"/>
  <c r="AR35" i="12"/>
  <c r="AR96" i="12"/>
  <c r="AR42" i="12"/>
  <c r="AR84" i="12" s="1"/>
  <c r="AR28" i="12"/>
  <c r="AR37" i="12"/>
  <c r="AR36" i="12"/>
  <c r="AR26" i="12"/>
  <c r="AR25" i="12"/>
  <c r="AR31" i="12"/>
  <c r="AR30" i="12"/>
  <c r="AR83" i="12"/>
  <c r="AR62" i="12"/>
  <c r="AR27" i="12"/>
  <c r="AR23" i="12"/>
  <c r="AR33" i="12"/>
  <c r="AR32" i="12"/>
  <c r="AR24" i="12"/>
  <c r="AR29" i="12"/>
  <c r="AP53" i="12"/>
  <c r="AP50" i="12"/>
  <c r="AP55" i="12"/>
  <c r="AQ39" i="12"/>
  <c r="AQ58" i="12" s="1"/>
  <c r="AQ43" i="12"/>
  <c r="AQ50" i="12"/>
  <c r="AP43" i="12"/>
  <c r="AP44" i="12"/>
  <c r="AP54" i="12"/>
  <c r="AP47" i="12"/>
  <c r="AQ47" i="12"/>
  <c r="AP57" i="12"/>
  <c r="AP45" i="12"/>
  <c r="AP52" i="12"/>
  <c r="AP51" i="12"/>
  <c r="AP49" i="12"/>
  <c r="AQ52" i="12" l="1"/>
  <c r="L42" i="11"/>
  <c r="O32" i="11"/>
  <c r="M33" i="11"/>
  <c r="M34" i="11" s="1"/>
  <c r="N32" i="11"/>
  <c r="O31" i="11"/>
  <c r="N31" i="11"/>
  <c r="AQ44" i="12"/>
  <c r="AQ51" i="12"/>
  <c r="AQ53" i="12"/>
  <c r="T46" i="13"/>
  <c r="R46" i="13"/>
  <c r="S46" i="13" s="1"/>
  <c r="AQ54" i="12"/>
  <c r="AQ46" i="12"/>
  <c r="AQ56" i="12"/>
  <c r="AQ49" i="12"/>
  <c r="AQ48" i="12"/>
  <c r="AR39" i="12"/>
  <c r="AR48" i="12" s="1"/>
  <c r="AQ55" i="12"/>
  <c r="AQ57" i="12"/>
  <c r="AP59" i="12"/>
  <c r="AT22" i="12"/>
  <c r="AS62" i="12"/>
  <c r="AS36" i="12"/>
  <c r="AS30" i="12"/>
  <c r="AS29" i="12"/>
  <c r="AS83" i="12"/>
  <c r="AS33" i="12"/>
  <c r="AS28" i="12"/>
  <c r="AS34" i="12"/>
  <c r="AS42" i="12"/>
  <c r="AS84" i="12" s="1"/>
  <c r="AS32" i="12"/>
  <c r="AS26" i="12"/>
  <c r="AS23" i="12"/>
  <c r="AS38" i="12"/>
  <c r="AS31" i="12"/>
  <c r="AS27" i="12"/>
  <c r="AS96" i="12"/>
  <c r="AS37" i="12"/>
  <c r="AS25" i="12"/>
  <c r="AS35" i="12"/>
  <c r="AS24" i="12"/>
  <c r="AQ45" i="12"/>
  <c r="AQ59" i="12" l="1"/>
  <c r="M35" i="11"/>
  <c r="N34" i="11"/>
  <c r="O34" i="11"/>
  <c r="N33" i="11"/>
  <c r="O33" i="11"/>
  <c r="L43" i="11"/>
  <c r="AR55" i="12"/>
  <c r="T47" i="13"/>
  <c r="R47" i="13"/>
  <c r="S47" i="13" s="1"/>
  <c r="AR56" i="12"/>
  <c r="AR45" i="12"/>
  <c r="AR44" i="12"/>
  <c r="AR54" i="12"/>
  <c r="AR49" i="12"/>
  <c r="AR43" i="12"/>
  <c r="AR50" i="12"/>
  <c r="AR46" i="12"/>
  <c r="AR53" i="12"/>
  <c r="AS39" i="12"/>
  <c r="AS49" i="12" s="1"/>
  <c r="AU22" i="12"/>
  <c r="AT33" i="12"/>
  <c r="AT25" i="12"/>
  <c r="AT83" i="12"/>
  <c r="AT37" i="12"/>
  <c r="AT27" i="12"/>
  <c r="AT32" i="12"/>
  <c r="AT26" i="12"/>
  <c r="AT24" i="12"/>
  <c r="AT96" i="12"/>
  <c r="AT34" i="12"/>
  <c r="AT62" i="12"/>
  <c r="AT38" i="12"/>
  <c r="AT28" i="12"/>
  <c r="AT42" i="12"/>
  <c r="AT84" i="12" s="1"/>
  <c r="AT36" i="12"/>
  <c r="AT23" i="12"/>
  <c r="AT29" i="12"/>
  <c r="AT31" i="12"/>
  <c r="AT30" i="12"/>
  <c r="AT35" i="12"/>
  <c r="AR51" i="12"/>
  <c r="AS52" i="12"/>
  <c r="AR57" i="12"/>
  <c r="AR47" i="12"/>
  <c r="AS55" i="12"/>
  <c r="AS53" i="12"/>
  <c r="AS47" i="12"/>
  <c r="AS50" i="12"/>
  <c r="AR58" i="12"/>
  <c r="AR52" i="12"/>
  <c r="M36" i="11" l="1"/>
  <c r="N35" i="11"/>
  <c r="O35" i="11"/>
  <c r="L44" i="11"/>
  <c r="AS46" i="12"/>
  <c r="AS58" i="12"/>
  <c r="AS54" i="12"/>
  <c r="AS51" i="12"/>
  <c r="AS57" i="12"/>
  <c r="AS44" i="12"/>
  <c r="AS45" i="12"/>
  <c r="AS56" i="12"/>
  <c r="T48" i="13"/>
  <c r="R48" i="13"/>
  <c r="S48" i="13" s="1"/>
  <c r="Q49" i="13"/>
  <c r="AS43" i="12"/>
  <c r="AS48" i="12"/>
  <c r="AT39" i="12"/>
  <c r="AT54" i="12" s="1"/>
  <c r="AR59" i="12"/>
  <c r="AV22" i="12"/>
  <c r="AU34" i="12"/>
  <c r="AU26" i="12"/>
  <c r="AU37" i="12"/>
  <c r="AU29" i="12"/>
  <c r="AU24" i="12"/>
  <c r="AU36" i="12"/>
  <c r="AU31" i="12"/>
  <c r="AU35" i="12"/>
  <c r="AU25" i="12"/>
  <c r="AU42" i="12"/>
  <c r="AU84" i="12" s="1"/>
  <c r="AU38" i="12"/>
  <c r="AU33" i="12"/>
  <c r="AU23" i="12"/>
  <c r="AU96" i="12"/>
  <c r="AU32" i="12"/>
  <c r="AU30" i="12"/>
  <c r="AU62" i="12"/>
  <c r="AU27" i="12"/>
  <c r="AU83" i="12"/>
  <c r="AU28" i="12"/>
  <c r="M37" i="11" l="1"/>
  <c r="N36" i="11"/>
  <c r="O36" i="11"/>
  <c r="L45" i="11"/>
  <c r="AT58" i="12"/>
  <c r="AT50" i="12"/>
  <c r="AT45" i="12"/>
  <c r="AT44" i="12"/>
  <c r="R49" i="13"/>
  <c r="S49" i="13" s="1"/>
  <c r="T49" i="13"/>
  <c r="AW22" i="12"/>
  <c r="AV37" i="12"/>
  <c r="AV38" i="12"/>
  <c r="AV29" i="12"/>
  <c r="AV83" i="12"/>
  <c r="AV32" i="12"/>
  <c r="AV26" i="12"/>
  <c r="AV33" i="12"/>
  <c r="AV31" i="12"/>
  <c r="AV30" i="12"/>
  <c r="AV42" i="12"/>
  <c r="AV84" i="12" s="1"/>
  <c r="AV36" i="12"/>
  <c r="AV27" i="12"/>
  <c r="AV35" i="12"/>
  <c r="AV34" i="12"/>
  <c r="AV24" i="12"/>
  <c r="AV28" i="12"/>
  <c r="AV96" i="12"/>
  <c r="AV23" i="12"/>
  <c r="AV25" i="12"/>
  <c r="AV62" i="12"/>
  <c r="AS59" i="12"/>
  <c r="AT52" i="12"/>
  <c r="AT55" i="12"/>
  <c r="AT43" i="12"/>
  <c r="AT57" i="12"/>
  <c r="AT48" i="12"/>
  <c r="AT47" i="12"/>
  <c r="AT49" i="12"/>
  <c r="AT53" i="12"/>
  <c r="AT46" i="12"/>
  <c r="AT56" i="12"/>
  <c r="AU39" i="12"/>
  <c r="AU55" i="12" s="1"/>
  <c r="AT51" i="12"/>
  <c r="M38" i="11" l="1"/>
  <c r="O37" i="11"/>
  <c r="N37" i="11"/>
  <c r="L46" i="11"/>
  <c r="AU48" i="12"/>
  <c r="AU51" i="12"/>
  <c r="AU43" i="12"/>
  <c r="AU52" i="12"/>
  <c r="AU49" i="12"/>
  <c r="AU54" i="12"/>
  <c r="AU46" i="12"/>
  <c r="AU50" i="12"/>
  <c r="AU57" i="12"/>
  <c r="AU44" i="12"/>
  <c r="AU45" i="12"/>
  <c r="AU58" i="12"/>
  <c r="AX22" i="12"/>
  <c r="AW37" i="12"/>
  <c r="AW31" i="12"/>
  <c r="AW27" i="12"/>
  <c r="AW34" i="12"/>
  <c r="AW29" i="12"/>
  <c r="AW32" i="12"/>
  <c r="AW25" i="12"/>
  <c r="AW42" i="12"/>
  <c r="AW84" i="12" s="1"/>
  <c r="AW30" i="12"/>
  <c r="AW83" i="12"/>
  <c r="AW24" i="12"/>
  <c r="AW38" i="12"/>
  <c r="AW28" i="12"/>
  <c r="AW96" i="12"/>
  <c r="AW36" i="12"/>
  <c r="AW26" i="12"/>
  <c r="AW62" i="12"/>
  <c r="AW33" i="12"/>
  <c r="AW35" i="12"/>
  <c r="AW23" i="12"/>
  <c r="AT59" i="12"/>
  <c r="AU56" i="12"/>
  <c r="AV39" i="12"/>
  <c r="AV53" i="12" s="1"/>
  <c r="AU53" i="12"/>
  <c r="AU47" i="12"/>
  <c r="AV43" i="12" l="1"/>
  <c r="M39" i="11"/>
  <c r="N38" i="11"/>
  <c r="O38" i="11"/>
  <c r="L47" i="11"/>
  <c r="AV48" i="12"/>
  <c r="AV52" i="12"/>
  <c r="AV56" i="12"/>
  <c r="AV55" i="12"/>
  <c r="AV50" i="12"/>
  <c r="AY22" i="12"/>
  <c r="AX42" i="12"/>
  <c r="AX84" i="12" s="1"/>
  <c r="AX33" i="12"/>
  <c r="AX24" i="12"/>
  <c r="AX23" i="12"/>
  <c r="AX35" i="12"/>
  <c r="AX27" i="12"/>
  <c r="AX30" i="12"/>
  <c r="AX37" i="12"/>
  <c r="AX38" i="12"/>
  <c r="AX28" i="12"/>
  <c r="AX36" i="12"/>
  <c r="AX32" i="12"/>
  <c r="AX62" i="12"/>
  <c r="AX96" i="12"/>
  <c r="AX34" i="12"/>
  <c r="AX31" i="12"/>
  <c r="AX83" i="12"/>
  <c r="AX29" i="12"/>
  <c r="AX26" i="12"/>
  <c r="AX25" i="12"/>
  <c r="AV46" i="12"/>
  <c r="AV49" i="12"/>
  <c r="AV47" i="12"/>
  <c r="AV57" i="12"/>
  <c r="AV58" i="12"/>
  <c r="AV45" i="12"/>
  <c r="AV51" i="12"/>
  <c r="AU59" i="12"/>
  <c r="AW39" i="12"/>
  <c r="AW53" i="12" s="1"/>
  <c r="AV54" i="12"/>
  <c r="AV44" i="12"/>
  <c r="M40" i="11" l="1"/>
  <c r="N39" i="11"/>
  <c r="O39" i="11"/>
  <c r="L48" i="11"/>
  <c r="AW57" i="12"/>
  <c r="AW48" i="12"/>
  <c r="AW45" i="12"/>
  <c r="AW49" i="12"/>
  <c r="AW58" i="12"/>
  <c r="AW55" i="12"/>
  <c r="AW44" i="12"/>
  <c r="AW47" i="12"/>
  <c r="AW54" i="12"/>
  <c r="AW51" i="12"/>
  <c r="AW50" i="12"/>
  <c r="AW46" i="12"/>
  <c r="AZ22" i="12"/>
  <c r="AY34" i="12"/>
  <c r="AY25" i="12"/>
  <c r="AY83" i="12"/>
  <c r="AY35" i="12"/>
  <c r="AY24" i="12"/>
  <c r="AY42" i="12"/>
  <c r="AY84" i="12" s="1"/>
  <c r="AY27" i="12"/>
  <c r="AY33" i="12"/>
  <c r="AY23" i="12"/>
  <c r="AY62" i="12"/>
  <c r="AY32" i="12"/>
  <c r="AY28" i="12"/>
  <c r="AY38" i="12"/>
  <c r="AY31" i="12"/>
  <c r="AY29" i="12"/>
  <c r="AY36" i="12"/>
  <c r="AY37" i="12"/>
  <c r="AY30" i="12"/>
  <c r="AY26" i="12"/>
  <c r="AY96" i="12"/>
  <c r="AW43" i="12"/>
  <c r="AV59" i="12"/>
  <c r="AW56" i="12"/>
  <c r="AW52" i="12"/>
  <c r="AX39" i="12"/>
  <c r="AX55" i="12" s="1"/>
  <c r="M41" i="11" l="1"/>
  <c r="N40" i="11"/>
  <c r="O40" i="11"/>
  <c r="L49" i="11"/>
  <c r="AX51" i="12"/>
  <c r="AX43" i="12"/>
  <c r="AX48" i="12"/>
  <c r="AX56" i="12"/>
  <c r="AX49" i="12"/>
  <c r="AY39" i="12"/>
  <c r="AY44" i="12" s="1"/>
  <c r="AX46" i="12"/>
  <c r="AX45" i="12"/>
  <c r="AX44" i="12"/>
  <c r="AX58" i="12"/>
  <c r="AW59" i="12"/>
  <c r="BA22" i="12"/>
  <c r="BA23" i="12" s="1"/>
  <c r="AZ38" i="12"/>
  <c r="AZ27" i="12"/>
  <c r="AZ28" i="12"/>
  <c r="AZ32" i="12"/>
  <c r="AZ31" i="12"/>
  <c r="AZ34" i="12"/>
  <c r="AZ35" i="12"/>
  <c r="AZ96" i="12"/>
  <c r="AZ37" i="12"/>
  <c r="AZ25" i="12"/>
  <c r="AZ83" i="12"/>
  <c r="AZ24" i="12"/>
  <c r="AZ62" i="12"/>
  <c r="AZ36" i="12"/>
  <c r="AZ33" i="12"/>
  <c r="AZ42" i="12"/>
  <c r="AZ84" i="12" s="1"/>
  <c r="AZ29" i="12"/>
  <c r="AZ26" i="12"/>
  <c r="AZ30" i="12"/>
  <c r="AZ23" i="12"/>
  <c r="AX54" i="12"/>
  <c r="AY52" i="12"/>
  <c r="AX47" i="12"/>
  <c r="AX53" i="12"/>
  <c r="AY56" i="12"/>
  <c r="AY55" i="12"/>
  <c r="AX52" i="12"/>
  <c r="AX50" i="12"/>
  <c r="AX57" i="12"/>
  <c r="M42" i="11" l="1"/>
  <c r="O41" i="11"/>
  <c r="N41" i="11"/>
  <c r="L50" i="11"/>
  <c r="AZ39" i="12"/>
  <c r="AZ43" i="12" s="1"/>
  <c r="AY47" i="12"/>
  <c r="AY58" i="12"/>
  <c r="AY51" i="12"/>
  <c r="AY50" i="12"/>
  <c r="AY46" i="12"/>
  <c r="AY54" i="12"/>
  <c r="AY53" i="12"/>
  <c r="AY43" i="12"/>
  <c r="BB22" i="12"/>
  <c r="BB23" i="12" s="1"/>
  <c r="BA38" i="12"/>
  <c r="BA32" i="12"/>
  <c r="BA25" i="12"/>
  <c r="BA35" i="12"/>
  <c r="BA27" i="12"/>
  <c r="BA34" i="12"/>
  <c r="BA24" i="12"/>
  <c r="BA33" i="12"/>
  <c r="BA31" i="12"/>
  <c r="BA42" i="12"/>
  <c r="BA84" i="12" s="1"/>
  <c r="BA29" i="12"/>
  <c r="BA28" i="12"/>
  <c r="BA96" i="12"/>
  <c r="BA36" i="12"/>
  <c r="BA30" i="12"/>
  <c r="BA37" i="12"/>
  <c r="BA26" i="12"/>
  <c r="BA83" i="12"/>
  <c r="BA62" i="12"/>
  <c r="AY49" i="12"/>
  <c r="AX59" i="12"/>
  <c r="AZ49" i="12"/>
  <c r="AZ51" i="12"/>
  <c r="AY48" i="12"/>
  <c r="AY45" i="12"/>
  <c r="AY57" i="12"/>
  <c r="AZ44" i="12" l="1"/>
  <c r="AZ48" i="12"/>
  <c r="AZ55" i="12"/>
  <c r="AZ56" i="12"/>
  <c r="AZ45" i="12"/>
  <c r="AZ53" i="12"/>
  <c r="AZ50" i="12"/>
  <c r="M43" i="11"/>
  <c r="N42" i="11"/>
  <c r="O42" i="11"/>
  <c r="L51" i="11"/>
  <c r="AZ58" i="12"/>
  <c r="AZ57" i="12"/>
  <c r="AZ52" i="12"/>
  <c r="AZ54" i="12"/>
  <c r="AZ47" i="12"/>
  <c r="AZ46" i="12"/>
  <c r="BA39" i="12"/>
  <c r="BA48" i="12" s="1"/>
  <c r="BC22" i="12"/>
  <c r="BB34" i="12"/>
  <c r="BB29" i="12"/>
  <c r="BB42" i="12"/>
  <c r="BB84" i="12" s="1"/>
  <c r="BB30" i="12"/>
  <c r="BB24" i="12"/>
  <c r="BB32" i="12"/>
  <c r="BB25" i="12"/>
  <c r="BB38" i="12"/>
  <c r="BB28" i="12"/>
  <c r="BB33" i="12"/>
  <c r="BB31" i="12"/>
  <c r="BB36" i="12"/>
  <c r="BB26" i="12"/>
  <c r="BB96" i="12"/>
  <c r="BB37" i="12"/>
  <c r="BB62" i="12"/>
  <c r="BB35" i="12"/>
  <c r="BB27" i="12"/>
  <c r="BB83" i="12"/>
  <c r="BA57" i="12"/>
  <c r="BA55" i="12"/>
  <c r="BA53" i="12"/>
  <c r="AY59" i="12"/>
  <c r="BA54" i="12"/>
  <c r="BA58" i="12"/>
  <c r="BA56" i="12" l="1"/>
  <c r="M44" i="11"/>
  <c r="O43" i="11"/>
  <c r="N43" i="11"/>
  <c r="L52" i="11"/>
  <c r="AZ59" i="12"/>
  <c r="BA44" i="12"/>
  <c r="BA49" i="12"/>
  <c r="BA52" i="12"/>
  <c r="BA51" i="12"/>
  <c r="BA50" i="12"/>
  <c r="BA45" i="12"/>
  <c r="BA47" i="12"/>
  <c r="BA46" i="12"/>
  <c r="BD22" i="12"/>
  <c r="BC35" i="12"/>
  <c r="BC27" i="12"/>
  <c r="BC24" i="12"/>
  <c r="BC96" i="12"/>
  <c r="BC42" i="12"/>
  <c r="BC84" i="12" s="1"/>
  <c r="BC38" i="12"/>
  <c r="BC32" i="12"/>
  <c r="BC28" i="12"/>
  <c r="BC30" i="12"/>
  <c r="BC31" i="12"/>
  <c r="BC37" i="12"/>
  <c r="BC25" i="12"/>
  <c r="BC62" i="12"/>
  <c r="BC36" i="12"/>
  <c r="BC23" i="12"/>
  <c r="BC34" i="12"/>
  <c r="BC26" i="12"/>
  <c r="BC33" i="12"/>
  <c r="BC29" i="12"/>
  <c r="BC83" i="12"/>
  <c r="BA43" i="12"/>
  <c r="BB39" i="12"/>
  <c r="BB58" i="12" s="1"/>
  <c r="M45" i="11" l="1"/>
  <c r="O44" i="11"/>
  <c r="N44" i="11"/>
  <c r="L53" i="11"/>
  <c r="BE22" i="12"/>
  <c r="BD26" i="12"/>
  <c r="BD33" i="12"/>
  <c r="BD38" i="12"/>
  <c r="BD25" i="12"/>
  <c r="BD36" i="12"/>
  <c r="BD96" i="12"/>
  <c r="BD37" i="12"/>
  <c r="BD23" i="12"/>
  <c r="BD27" i="12"/>
  <c r="BD62" i="12"/>
  <c r="BD42" i="12"/>
  <c r="BD84" i="12" s="1"/>
  <c r="BD28" i="12"/>
  <c r="BD31" i="12"/>
  <c r="BD35" i="12"/>
  <c r="BD32" i="12"/>
  <c r="BD30" i="12"/>
  <c r="BD24" i="12"/>
  <c r="BD83" i="12"/>
  <c r="BD29" i="12"/>
  <c r="BD34" i="12"/>
  <c r="BC56" i="12"/>
  <c r="BB49" i="12"/>
  <c r="BB48" i="12"/>
  <c r="BB45" i="12"/>
  <c r="BB57" i="12"/>
  <c r="BB47" i="12"/>
  <c r="BC46" i="12"/>
  <c r="BB44" i="12"/>
  <c r="BB46" i="12"/>
  <c r="BB55" i="12"/>
  <c r="BB43" i="12"/>
  <c r="BA59" i="12"/>
  <c r="BB51" i="12"/>
  <c r="BB54" i="12"/>
  <c r="BC39" i="12"/>
  <c r="BC45" i="12" s="1"/>
  <c r="BB52" i="12"/>
  <c r="BB50" i="12"/>
  <c r="BB53" i="12"/>
  <c r="BB56" i="12"/>
  <c r="M46" i="11" l="1"/>
  <c r="N45" i="11"/>
  <c r="O45" i="11"/>
  <c r="L54" i="11"/>
  <c r="BC48" i="12"/>
  <c r="BC43" i="12"/>
  <c r="BC51" i="12"/>
  <c r="BC44" i="12"/>
  <c r="BC47" i="12"/>
  <c r="BC50" i="12"/>
  <c r="BC54" i="12"/>
  <c r="BC57" i="12"/>
  <c r="BF22" i="12"/>
  <c r="BE38" i="12"/>
  <c r="BE32" i="12"/>
  <c r="BE28" i="12"/>
  <c r="BE83" i="12"/>
  <c r="BE36" i="12"/>
  <c r="BE25" i="12"/>
  <c r="BE42" i="12"/>
  <c r="BE84" i="12" s="1"/>
  <c r="BE27" i="12"/>
  <c r="BE35" i="12"/>
  <c r="BE24" i="12"/>
  <c r="BE37" i="12"/>
  <c r="BE62" i="12"/>
  <c r="BE34" i="12"/>
  <c r="BE23" i="12"/>
  <c r="BE33" i="12"/>
  <c r="BE26" i="12"/>
  <c r="BE30" i="12"/>
  <c r="BE31" i="12"/>
  <c r="BE29" i="12"/>
  <c r="BE96" i="12"/>
  <c r="BC58" i="12"/>
  <c r="BB59" i="12"/>
  <c r="BC53" i="12"/>
  <c r="BC55" i="12"/>
  <c r="BD39" i="12"/>
  <c r="BD43" i="12" s="1"/>
  <c r="BC52" i="12"/>
  <c r="BC49" i="12"/>
  <c r="BD54" i="12" l="1"/>
  <c r="M47" i="11"/>
  <c r="N46" i="11"/>
  <c r="O46" i="11"/>
  <c r="L55" i="11"/>
  <c r="BD58" i="12"/>
  <c r="BD47" i="12"/>
  <c r="BD46" i="12"/>
  <c r="BD51" i="12"/>
  <c r="BD50" i="12"/>
  <c r="BD53" i="12"/>
  <c r="BD52" i="12"/>
  <c r="BG22" i="12"/>
  <c r="BF36" i="12"/>
  <c r="BF26" i="12"/>
  <c r="BF25" i="12"/>
  <c r="BF27" i="12"/>
  <c r="BF29" i="12"/>
  <c r="BF37" i="12"/>
  <c r="BF33" i="12"/>
  <c r="BF31" i="12"/>
  <c r="BF24" i="12"/>
  <c r="BF35" i="12"/>
  <c r="BF34" i="12"/>
  <c r="BF30" i="12"/>
  <c r="BF28" i="12"/>
  <c r="BF23" i="12"/>
  <c r="BF38" i="12"/>
  <c r="BF42" i="12"/>
  <c r="BF84" i="12" s="1"/>
  <c r="BF83" i="12"/>
  <c r="BF32" i="12"/>
  <c r="BF96" i="12"/>
  <c r="BF62" i="12"/>
  <c r="BD48" i="12"/>
  <c r="BD56" i="12"/>
  <c r="BD45" i="12"/>
  <c r="BC59" i="12"/>
  <c r="BD44" i="12"/>
  <c r="BE39" i="12"/>
  <c r="BE50" i="12" s="1"/>
  <c r="BE43" i="12"/>
  <c r="BD57" i="12"/>
  <c r="BD55" i="12"/>
  <c r="BD49" i="12"/>
  <c r="M48" i="11" l="1"/>
  <c r="N47" i="11"/>
  <c r="O47" i="11"/>
  <c r="L56" i="11"/>
  <c r="BE57" i="12"/>
  <c r="BD59" i="12"/>
  <c r="BE58" i="12"/>
  <c r="BE52" i="12"/>
  <c r="BE44" i="12"/>
  <c r="BE47" i="12"/>
  <c r="BE46" i="12"/>
  <c r="BE56" i="12"/>
  <c r="BE51" i="12"/>
  <c r="BE55" i="12"/>
  <c r="BH22" i="12"/>
  <c r="BG36" i="12"/>
  <c r="BG28" i="12"/>
  <c r="BG30" i="12"/>
  <c r="BG42" i="12"/>
  <c r="BG84" i="12" s="1"/>
  <c r="BG33" i="12"/>
  <c r="BG31" i="12"/>
  <c r="BG32" i="12"/>
  <c r="BG23" i="12"/>
  <c r="BG29" i="12"/>
  <c r="BG96" i="12"/>
  <c r="BG24" i="12"/>
  <c r="BG38" i="12"/>
  <c r="BG27" i="12"/>
  <c r="BG83" i="12"/>
  <c r="BG37" i="12"/>
  <c r="BG26" i="12"/>
  <c r="BG62" i="12"/>
  <c r="BG34" i="12"/>
  <c r="BG35" i="12"/>
  <c r="BG25" i="12"/>
  <c r="BF39" i="12"/>
  <c r="BF49" i="12" s="1"/>
  <c r="BE54" i="12"/>
  <c r="BE53" i="12"/>
  <c r="BE48" i="12"/>
  <c r="BE45" i="12"/>
  <c r="BE49" i="12"/>
  <c r="M49" i="11" l="1"/>
  <c r="O48" i="11"/>
  <c r="N48" i="11"/>
  <c r="L57" i="11"/>
  <c r="BF54" i="12"/>
  <c r="BF43" i="12"/>
  <c r="BF57" i="12"/>
  <c r="BF46" i="12"/>
  <c r="BF47" i="12"/>
  <c r="BF50" i="12"/>
  <c r="BF48" i="12"/>
  <c r="BF51" i="12"/>
  <c r="BF55" i="12"/>
  <c r="BF45" i="12"/>
  <c r="BG39" i="12"/>
  <c r="BG44" i="12" s="1"/>
  <c r="BE59" i="12"/>
  <c r="BF44" i="12"/>
  <c r="BF56" i="12"/>
  <c r="BF58" i="12"/>
  <c r="BH33" i="12"/>
  <c r="BI33" i="12" s="1"/>
  <c r="BH29" i="12"/>
  <c r="BI29" i="12" s="1"/>
  <c r="BH25" i="12"/>
  <c r="BI25" i="12" s="1"/>
  <c r="BH38" i="12"/>
  <c r="BI38" i="12" s="1"/>
  <c r="BH31" i="12"/>
  <c r="BI31" i="12" s="1"/>
  <c r="BH27" i="12"/>
  <c r="BI27" i="12" s="1"/>
  <c r="BH32" i="12"/>
  <c r="BI32" i="12" s="1"/>
  <c r="BH36" i="12"/>
  <c r="BI36" i="12" s="1"/>
  <c r="BH96" i="12"/>
  <c r="BH28" i="12"/>
  <c r="BI28" i="12" s="1"/>
  <c r="BH62" i="12"/>
  <c r="BH30" i="12"/>
  <c r="BI30" i="12" s="1"/>
  <c r="BH83" i="12"/>
  <c r="BH26" i="12"/>
  <c r="BI26" i="12" s="1"/>
  <c r="BH35" i="12"/>
  <c r="BI35" i="12" s="1"/>
  <c r="BH24" i="12"/>
  <c r="BI24" i="12" s="1"/>
  <c r="BH42" i="12"/>
  <c r="BH84" i="12" s="1"/>
  <c r="BH23" i="12"/>
  <c r="BI23" i="12" s="1"/>
  <c r="BH37" i="12"/>
  <c r="BI37" i="12" s="1"/>
  <c r="BH34" i="12"/>
  <c r="BI34" i="12" s="1"/>
  <c r="BF53" i="12"/>
  <c r="BF52" i="12"/>
  <c r="M50" i="11" l="1"/>
  <c r="O49" i="11"/>
  <c r="N49" i="11"/>
  <c r="L58" i="11"/>
  <c r="BG55" i="12"/>
  <c r="BG43" i="12"/>
  <c r="BG53" i="12"/>
  <c r="BG52" i="12"/>
  <c r="BG49" i="12"/>
  <c r="BG46" i="12"/>
  <c r="BG47" i="12"/>
  <c r="BF59" i="12"/>
  <c r="BG57" i="12"/>
  <c r="BG45" i="12"/>
  <c r="BG51" i="12"/>
  <c r="BG58" i="12"/>
  <c r="BG56" i="12"/>
  <c r="BG48" i="12"/>
  <c r="BG54" i="12"/>
  <c r="BG50" i="12"/>
  <c r="BH39" i="12"/>
  <c r="BH56" i="12" l="1"/>
  <c r="BI56" i="12" s="1"/>
  <c r="BI39" i="12"/>
  <c r="BJ43" i="12" s="1"/>
  <c r="M51" i="11"/>
  <c r="N50" i="11"/>
  <c r="O50" i="11"/>
  <c r="L59" i="11"/>
  <c r="BH51" i="12"/>
  <c r="BI51" i="12" s="1"/>
  <c r="BH50" i="12"/>
  <c r="BI50" i="12" s="1"/>
  <c r="BH57" i="12"/>
  <c r="BI57" i="12" s="1"/>
  <c r="BH54" i="12"/>
  <c r="BI54" i="12" s="1"/>
  <c r="BH49" i="12"/>
  <c r="BI49" i="12" s="1"/>
  <c r="BH47" i="12"/>
  <c r="BI47" i="12" s="1"/>
  <c r="BH43" i="12"/>
  <c r="BI43" i="12" s="1"/>
  <c r="BH44" i="12"/>
  <c r="BI44" i="12" s="1"/>
  <c r="BH46" i="12"/>
  <c r="BI46" i="12" s="1"/>
  <c r="BH53" i="12"/>
  <c r="BI53" i="12" s="1"/>
  <c r="BH45" i="12"/>
  <c r="BI45" i="12" s="1"/>
  <c r="BH58" i="12"/>
  <c r="BI58" i="12" s="1"/>
  <c r="BH52" i="12"/>
  <c r="BI52" i="12" s="1"/>
  <c r="BH55" i="12"/>
  <c r="BI55" i="12" s="1"/>
  <c r="BH48" i="12"/>
  <c r="BI48" i="12" s="1"/>
  <c r="BG59" i="12"/>
  <c r="M52" i="11" l="1"/>
  <c r="N51" i="11"/>
  <c r="O51" i="11"/>
  <c r="L60" i="11"/>
  <c r="BH59" i="12"/>
  <c r="M53" i="11" l="1"/>
  <c r="N52" i="11"/>
  <c r="O52" i="11"/>
  <c r="L61" i="11"/>
  <c r="M54" i="11" l="1"/>
  <c r="N53" i="11"/>
  <c r="O53" i="11"/>
  <c r="L62" i="11"/>
  <c r="BI59" i="12"/>
  <c r="M55" i="11" l="1"/>
  <c r="O54" i="11"/>
  <c r="N54" i="11"/>
  <c r="L63" i="11"/>
  <c r="BJ47" i="12"/>
  <c r="M56" i="11" l="1"/>
  <c r="O55" i="11"/>
  <c r="N55" i="11"/>
  <c r="L64" i="11"/>
  <c r="BJ53" i="12"/>
  <c r="BJ46" i="12"/>
  <c r="K86" i="12"/>
  <c r="C86" i="12"/>
  <c r="L64" i="12"/>
  <c r="D64" i="12"/>
  <c r="F64" i="12"/>
  <c r="L86" i="12"/>
  <c r="P86" i="12"/>
  <c r="D86" i="12"/>
  <c r="F86" i="12"/>
  <c r="K64" i="12"/>
  <c r="Q64" i="12"/>
  <c r="M86" i="12"/>
  <c r="R64" i="12"/>
  <c r="S86" i="12"/>
  <c r="S64" i="12"/>
  <c r="O64" i="12"/>
  <c r="H64" i="12"/>
  <c r="C64" i="12"/>
  <c r="N64" i="12"/>
  <c r="M64" i="12"/>
  <c r="O86" i="12"/>
  <c r="Q86" i="12"/>
  <c r="G64" i="12"/>
  <c r="I86" i="12"/>
  <c r="J64" i="12"/>
  <c r="H86" i="12"/>
  <c r="P64" i="12"/>
  <c r="E86" i="12"/>
  <c r="R86" i="12"/>
  <c r="E64" i="12"/>
  <c r="I64" i="12"/>
  <c r="N86" i="12"/>
  <c r="G86" i="12"/>
  <c r="J86" i="12"/>
  <c r="U86" i="12"/>
  <c r="T86" i="12"/>
  <c r="U64" i="12"/>
  <c r="T64" i="12"/>
  <c r="V64" i="12"/>
  <c r="V86" i="12"/>
  <c r="X64" i="12"/>
  <c r="X86" i="12"/>
  <c r="W86" i="12"/>
  <c r="W64" i="12"/>
  <c r="Y86" i="12"/>
  <c r="Y64" i="12"/>
  <c r="Z64" i="12"/>
  <c r="Z86" i="12"/>
  <c r="AA86" i="12"/>
  <c r="AA64" i="12"/>
  <c r="AB64" i="12"/>
  <c r="AB86" i="12"/>
  <c r="AC64" i="12"/>
  <c r="AC86" i="12"/>
  <c r="AD64" i="12"/>
  <c r="AD86" i="12"/>
  <c r="AE86" i="12"/>
  <c r="AE64" i="12"/>
  <c r="AG64" i="12"/>
  <c r="AF86" i="12"/>
  <c r="AG86" i="12"/>
  <c r="AF64" i="12"/>
  <c r="AI86" i="12"/>
  <c r="AI64" i="12"/>
  <c r="AH64" i="12"/>
  <c r="AH86" i="12"/>
  <c r="AJ64" i="12"/>
  <c r="AJ86" i="12"/>
  <c r="AL86" i="12"/>
  <c r="AL64" i="12"/>
  <c r="AK64" i="12"/>
  <c r="AK86" i="12"/>
  <c r="AM64" i="12"/>
  <c r="AM86" i="12"/>
  <c r="AN86" i="12"/>
  <c r="AN64" i="12"/>
  <c r="AO64" i="12"/>
  <c r="AO86" i="12"/>
  <c r="AQ86" i="12"/>
  <c r="AP86" i="12"/>
  <c r="AQ64" i="12"/>
  <c r="AP64" i="12"/>
  <c r="AR86" i="12"/>
  <c r="AS86" i="12"/>
  <c r="AS64" i="12"/>
  <c r="AR64" i="12"/>
  <c r="AT86" i="12"/>
  <c r="AT64" i="12"/>
  <c r="AU86" i="12"/>
  <c r="AU64" i="12"/>
  <c r="AV86" i="12"/>
  <c r="AV64" i="12"/>
  <c r="AW64" i="12"/>
  <c r="AW86" i="12"/>
  <c r="AX64" i="12"/>
  <c r="AX86" i="12"/>
  <c r="AY64" i="12"/>
  <c r="AY86" i="12"/>
  <c r="AZ86" i="12"/>
  <c r="AZ64" i="12"/>
  <c r="BA64" i="12"/>
  <c r="BA86" i="12"/>
  <c r="BB86" i="12"/>
  <c r="BC86" i="12"/>
  <c r="BB64" i="12"/>
  <c r="BC64" i="12"/>
  <c r="BD64" i="12"/>
  <c r="BD86" i="12"/>
  <c r="BE64" i="12"/>
  <c r="BE86" i="12"/>
  <c r="BF86" i="12"/>
  <c r="BG64" i="12"/>
  <c r="BF64" i="12"/>
  <c r="BG86" i="12"/>
  <c r="BH64" i="12"/>
  <c r="BH86" i="12"/>
  <c r="BJ45" i="12"/>
  <c r="BJ58" i="12"/>
  <c r="BJ49" i="12"/>
  <c r="BJ55" i="12"/>
  <c r="E65" i="12"/>
  <c r="M87" i="12"/>
  <c r="L65" i="12"/>
  <c r="I87" i="12"/>
  <c r="R87" i="12"/>
  <c r="M65" i="12"/>
  <c r="R65" i="12"/>
  <c r="J65" i="12"/>
  <c r="L87" i="12"/>
  <c r="K65" i="12"/>
  <c r="S87" i="12"/>
  <c r="J87" i="12"/>
  <c r="H87" i="12"/>
  <c r="T65" i="12"/>
  <c r="Q65" i="12"/>
  <c r="O87" i="12"/>
  <c r="S65" i="12"/>
  <c r="I65" i="12"/>
  <c r="N65" i="12"/>
  <c r="F65" i="12"/>
  <c r="C65" i="12"/>
  <c r="P65" i="12"/>
  <c r="G87" i="12"/>
  <c r="Q87" i="12"/>
  <c r="O65" i="12"/>
  <c r="D65" i="12"/>
  <c r="E87" i="12"/>
  <c r="D87" i="12"/>
  <c r="F87" i="12"/>
  <c r="G65" i="12"/>
  <c r="T87" i="12"/>
  <c r="K87" i="12"/>
  <c r="H65" i="12"/>
  <c r="P87" i="12"/>
  <c r="C87" i="12"/>
  <c r="N87" i="12"/>
  <c r="U87" i="12"/>
  <c r="U65" i="12"/>
  <c r="V87" i="12"/>
  <c r="V65" i="12"/>
  <c r="X65" i="12"/>
  <c r="W65" i="12"/>
  <c r="W87" i="12"/>
  <c r="X87" i="12"/>
  <c r="Y65" i="12"/>
  <c r="Y87" i="12"/>
  <c r="Z65" i="12"/>
  <c r="Z87" i="12"/>
  <c r="AB87" i="12"/>
  <c r="AB65" i="12"/>
  <c r="AA65" i="12"/>
  <c r="AA87" i="12"/>
  <c r="AC65" i="12"/>
  <c r="AC87" i="12"/>
  <c r="AD65" i="12"/>
  <c r="AE65" i="12"/>
  <c r="AD87" i="12"/>
  <c r="AE87" i="12"/>
  <c r="AF87" i="12"/>
  <c r="AF65" i="12"/>
  <c r="AG65" i="12"/>
  <c r="AG87" i="12"/>
  <c r="AI65" i="12"/>
  <c r="AH87" i="12"/>
  <c r="AH65" i="12"/>
  <c r="AI87" i="12"/>
  <c r="AJ65" i="12"/>
  <c r="AJ87" i="12"/>
  <c r="AK65" i="12"/>
  <c r="AK87" i="12"/>
  <c r="AM65" i="12"/>
  <c r="AL65" i="12"/>
  <c r="AL87" i="12"/>
  <c r="AM87" i="12"/>
  <c r="AN65" i="12"/>
  <c r="AN87" i="12"/>
  <c r="AO65" i="12"/>
  <c r="AO87" i="12"/>
  <c r="AP65" i="12"/>
  <c r="AP87" i="12"/>
  <c r="AQ87" i="12"/>
  <c r="AQ65" i="12"/>
  <c r="AR65" i="12"/>
  <c r="AS87" i="12"/>
  <c r="AR87" i="12"/>
  <c r="AS65" i="12"/>
  <c r="AT65" i="12"/>
  <c r="AT87" i="12"/>
  <c r="AU65" i="12"/>
  <c r="AU87" i="12"/>
  <c r="AV65" i="12"/>
  <c r="AV87" i="12"/>
  <c r="AW87" i="12"/>
  <c r="AW65" i="12"/>
  <c r="AX65" i="12"/>
  <c r="AX87" i="12"/>
  <c r="AZ87" i="12"/>
  <c r="AY87" i="12"/>
  <c r="AY65" i="12"/>
  <c r="AZ65" i="12"/>
  <c r="BA65" i="12"/>
  <c r="BA87" i="12"/>
  <c r="BB87" i="12"/>
  <c r="BB65" i="12"/>
  <c r="BC65" i="12"/>
  <c r="BC87" i="12"/>
  <c r="BD87" i="12"/>
  <c r="BD65" i="12"/>
  <c r="BE65" i="12"/>
  <c r="BE87" i="12"/>
  <c r="BG87" i="12"/>
  <c r="BF87" i="12"/>
  <c r="BF65" i="12"/>
  <c r="BG65" i="12"/>
  <c r="BH65" i="12"/>
  <c r="BH87" i="12"/>
  <c r="BJ52" i="12"/>
  <c r="P103" i="12"/>
  <c r="N77" i="12"/>
  <c r="H77" i="12"/>
  <c r="R77" i="12"/>
  <c r="T77" i="12"/>
  <c r="P77" i="12"/>
  <c r="R103" i="12"/>
  <c r="N103" i="12"/>
  <c r="C103" i="12"/>
  <c r="L103" i="12"/>
  <c r="I77" i="12"/>
  <c r="H103" i="12"/>
  <c r="D77" i="12"/>
  <c r="K77" i="12"/>
  <c r="O103" i="12"/>
  <c r="O77" i="12"/>
  <c r="Q103" i="12"/>
  <c r="S103" i="12"/>
  <c r="F103" i="12"/>
  <c r="G103" i="12"/>
  <c r="Q77" i="12"/>
  <c r="D103" i="12"/>
  <c r="S77" i="12"/>
  <c r="M103" i="12"/>
  <c r="F77" i="12"/>
  <c r="C77" i="12"/>
  <c r="M77" i="12"/>
  <c r="J77" i="12"/>
  <c r="L77" i="12"/>
  <c r="K103" i="12"/>
  <c r="E77" i="12"/>
  <c r="J103" i="12"/>
  <c r="E103" i="12"/>
  <c r="G77" i="12"/>
  <c r="I103" i="12"/>
  <c r="T103" i="12"/>
  <c r="V77" i="12"/>
  <c r="U103" i="12"/>
  <c r="V103" i="12"/>
  <c r="U77" i="12"/>
  <c r="W77" i="12"/>
  <c r="W103" i="12"/>
  <c r="Y103" i="12"/>
  <c r="Y77" i="12"/>
  <c r="X103" i="12"/>
  <c r="X77" i="12"/>
  <c r="Z77" i="12"/>
  <c r="Z103" i="12"/>
  <c r="AA103" i="12"/>
  <c r="AA77" i="12"/>
  <c r="AB103" i="12"/>
  <c r="AB77" i="12"/>
  <c r="AC103" i="12"/>
  <c r="AC77" i="12"/>
  <c r="AD103" i="12"/>
  <c r="AD77" i="12"/>
  <c r="AF77" i="12"/>
  <c r="AE103" i="12"/>
  <c r="AE77" i="12"/>
  <c r="AF103" i="12"/>
  <c r="AG103" i="12"/>
  <c r="AH77" i="12"/>
  <c r="AG77" i="12"/>
  <c r="AH103" i="12"/>
  <c r="AI103" i="12"/>
  <c r="AI77" i="12"/>
  <c r="AJ77" i="12"/>
  <c r="AJ103" i="12"/>
  <c r="AK77" i="12"/>
  <c r="AK103" i="12"/>
  <c r="AM103" i="12"/>
  <c r="AM77" i="12"/>
  <c r="AL103" i="12"/>
  <c r="AL77" i="12"/>
  <c r="AN77" i="12"/>
  <c r="AN103" i="12"/>
  <c r="AO103" i="12"/>
  <c r="AO77" i="12"/>
  <c r="AP103" i="12"/>
  <c r="AP77" i="12"/>
  <c r="AQ77" i="12"/>
  <c r="AQ103" i="12"/>
  <c r="AR77" i="12"/>
  <c r="AS103" i="12"/>
  <c r="AS77" i="12"/>
  <c r="AR103" i="12"/>
  <c r="AU77" i="12"/>
  <c r="AT77" i="12"/>
  <c r="AU103" i="12"/>
  <c r="AT103" i="12"/>
  <c r="AV77" i="12"/>
  <c r="AV103" i="12"/>
  <c r="AW77" i="12"/>
  <c r="AW103" i="12"/>
  <c r="AX77" i="12"/>
  <c r="AX103" i="12"/>
  <c r="AZ103" i="12"/>
  <c r="AZ77" i="12"/>
  <c r="AY77" i="12"/>
  <c r="AY103" i="12"/>
  <c r="BA77" i="12"/>
  <c r="BA103" i="12"/>
  <c r="BB77" i="12"/>
  <c r="BC77" i="12"/>
  <c r="BB103" i="12"/>
  <c r="BC103" i="12"/>
  <c r="BE103" i="12"/>
  <c r="BD103" i="12"/>
  <c r="BE77" i="12"/>
  <c r="BD77" i="12"/>
  <c r="BG77" i="12"/>
  <c r="BG103" i="12"/>
  <c r="BF103" i="12"/>
  <c r="BF77" i="12"/>
  <c r="BH103" i="12"/>
  <c r="BH77" i="12"/>
  <c r="BJ51" i="12"/>
  <c r="M73" i="12"/>
  <c r="P73" i="12"/>
  <c r="D99" i="12"/>
  <c r="I73" i="12"/>
  <c r="E99" i="12"/>
  <c r="E73" i="12"/>
  <c r="I99" i="12"/>
  <c r="P99" i="12"/>
  <c r="J73" i="12"/>
  <c r="M99" i="12"/>
  <c r="L99" i="12"/>
  <c r="F99" i="12"/>
  <c r="R99" i="12"/>
  <c r="R73" i="12"/>
  <c r="H73" i="12"/>
  <c r="J99" i="12"/>
  <c r="F73" i="12"/>
  <c r="G73" i="12"/>
  <c r="L73" i="12"/>
  <c r="G99" i="12"/>
  <c r="N73" i="12"/>
  <c r="H99" i="12"/>
  <c r="Q99" i="12"/>
  <c r="C73" i="12"/>
  <c r="K73" i="12"/>
  <c r="O99" i="12"/>
  <c r="K99" i="12"/>
  <c r="Q73" i="12"/>
  <c r="N99" i="12"/>
  <c r="D73" i="12"/>
  <c r="S73" i="12"/>
  <c r="O73" i="12"/>
  <c r="C99" i="12"/>
  <c r="S99" i="12"/>
  <c r="U99" i="12"/>
  <c r="T99" i="12"/>
  <c r="U73" i="12"/>
  <c r="T73" i="12"/>
  <c r="V99" i="12"/>
  <c r="V73" i="12"/>
  <c r="X73" i="12"/>
  <c r="W73" i="12"/>
  <c r="X99" i="12"/>
  <c r="W99" i="12"/>
  <c r="Y73" i="12"/>
  <c r="Y99" i="12"/>
  <c r="Z99" i="12"/>
  <c r="Z73" i="12"/>
  <c r="AA99" i="12"/>
  <c r="AA73" i="12"/>
  <c r="AB73" i="12"/>
  <c r="AB99" i="12"/>
  <c r="AC73" i="12"/>
  <c r="AC99" i="12"/>
  <c r="AD99" i="12"/>
  <c r="AD73" i="12"/>
  <c r="AE73" i="12"/>
  <c r="AE99" i="12"/>
  <c r="AF73" i="12"/>
  <c r="AF99" i="12"/>
  <c r="AG99" i="12"/>
  <c r="AG73" i="12"/>
  <c r="AI99" i="12"/>
  <c r="AI73" i="12"/>
  <c r="AH73" i="12"/>
  <c r="AH99" i="12"/>
  <c r="AJ99" i="12"/>
  <c r="AJ73" i="12"/>
  <c r="AK73" i="12"/>
  <c r="AK99" i="12"/>
  <c r="AM99" i="12"/>
  <c r="AL99" i="12"/>
  <c r="AM73" i="12"/>
  <c r="AL73" i="12"/>
  <c r="AN73" i="12"/>
  <c r="AN99" i="12"/>
  <c r="AO73" i="12"/>
  <c r="AO99" i="12"/>
  <c r="AQ73" i="12"/>
  <c r="AP73" i="12"/>
  <c r="AQ99" i="12"/>
  <c r="AP99" i="12"/>
  <c r="AS99" i="12"/>
  <c r="AR73" i="12"/>
  <c r="AR99" i="12"/>
  <c r="AS73" i="12"/>
  <c r="AT73" i="12"/>
  <c r="AT99" i="12"/>
  <c r="AV99" i="12"/>
  <c r="AU73" i="12"/>
  <c r="AV73" i="12"/>
  <c r="AU99" i="12"/>
  <c r="AW73" i="12"/>
  <c r="AW99" i="12"/>
  <c r="AX73" i="12"/>
  <c r="AX99" i="12"/>
  <c r="AY99" i="12"/>
  <c r="AY73" i="12"/>
  <c r="AZ99" i="12"/>
  <c r="AZ73" i="12"/>
  <c r="BA73" i="12"/>
  <c r="BA99" i="12"/>
  <c r="BB99" i="12"/>
  <c r="BB73" i="12"/>
  <c r="BC73" i="12"/>
  <c r="BC99" i="12"/>
  <c r="BD99" i="12"/>
  <c r="BD73" i="12"/>
  <c r="BE99" i="12"/>
  <c r="BE73" i="12"/>
  <c r="BF73" i="12"/>
  <c r="BG73" i="12"/>
  <c r="BG99" i="12"/>
  <c r="BF99" i="12"/>
  <c r="BH99" i="12"/>
  <c r="BH73" i="12"/>
  <c r="BJ57" i="12"/>
  <c r="BJ48" i="12"/>
  <c r="BJ50" i="12"/>
  <c r="BJ54" i="12"/>
  <c r="BJ44" i="12"/>
  <c r="BJ56" i="12"/>
  <c r="M57" i="11" l="1"/>
  <c r="O56" i="11"/>
  <c r="N56" i="11"/>
  <c r="L65" i="11"/>
  <c r="E68" i="12"/>
  <c r="F90" i="12"/>
  <c r="J68" i="12"/>
  <c r="E90" i="12"/>
  <c r="K90" i="12"/>
  <c r="F68" i="12"/>
  <c r="K68" i="12"/>
  <c r="C68" i="12"/>
  <c r="H68" i="12"/>
  <c r="P90" i="12"/>
  <c r="J90" i="12"/>
  <c r="C90" i="12"/>
  <c r="S68" i="12"/>
  <c r="T90" i="12"/>
  <c r="R68" i="12"/>
  <c r="H90" i="12"/>
  <c r="R90" i="12"/>
  <c r="I90" i="12"/>
  <c r="I68" i="12"/>
  <c r="D68" i="12"/>
  <c r="G68" i="12"/>
  <c r="S90" i="12"/>
  <c r="Q68" i="12"/>
  <c r="Q90" i="12"/>
  <c r="T68" i="12"/>
  <c r="M68" i="12"/>
  <c r="N90" i="12"/>
  <c r="O68" i="12"/>
  <c r="O90" i="12"/>
  <c r="D90" i="12"/>
  <c r="L90" i="12"/>
  <c r="M90" i="12"/>
  <c r="N68" i="12"/>
  <c r="L68" i="12"/>
  <c r="G90" i="12"/>
  <c r="P68" i="12"/>
  <c r="U68" i="12"/>
  <c r="U90" i="12"/>
  <c r="V68" i="12"/>
  <c r="V90" i="12"/>
  <c r="W90" i="12"/>
  <c r="W68" i="12"/>
  <c r="X68" i="12"/>
  <c r="X90" i="12"/>
  <c r="Y90" i="12"/>
  <c r="Y68" i="12"/>
  <c r="Z90" i="12"/>
  <c r="Z68" i="12"/>
  <c r="AA90" i="12"/>
  <c r="AA68" i="12"/>
  <c r="AB68" i="12"/>
  <c r="AB90" i="12"/>
  <c r="AC90" i="12"/>
  <c r="AC68" i="12"/>
  <c r="AD90" i="12"/>
  <c r="AD68" i="12"/>
  <c r="AE68" i="12"/>
  <c r="AE90" i="12"/>
  <c r="AF68" i="12"/>
  <c r="AF90" i="12"/>
  <c r="AG90" i="12"/>
  <c r="AG68" i="12"/>
  <c r="AH90" i="12"/>
  <c r="AH68" i="12"/>
  <c r="AI68" i="12"/>
  <c r="AI90" i="12"/>
  <c r="AJ68" i="12"/>
  <c r="AJ90" i="12"/>
  <c r="AK90" i="12"/>
  <c r="AK68" i="12"/>
  <c r="AL90" i="12"/>
  <c r="AL68" i="12"/>
  <c r="AM90" i="12"/>
  <c r="AM68" i="12"/>
  <c r="AN90" i="12"/>
  <c r="AN68" i="12"/>
  <c r="AP68" i="12"/>
  <c r="AO68" i="12"/>
  <c r="AO90" i="12"/>
  <c r="AP90" i="12"/>
  <c r="AQ68" i="12"/>
  <c r="AQ90" i="12"/>
  <c r="AR68" i="12"/>
  <c r="AR90" i="12"/>
  <c r="AS90" i="12"/>
  <c r="AS68" i="12"/>
  <c r="AU68" i="12"/>
  <c r="AT90" i="12"/>
  <c r="AT68" i="12"/>
  <c r="AU90" i="12"/>
  <c r="AV90" i="12"/>
  <c r="AV68" i="12"/>
  <c r="AW68" i="12"/>
  <c r="AW90" i="12"/>
  <c r="AX90" i="12"/>
  <c r="AX68" i="12"/>
  <c r="AY90" i="12"/>
  <c r="AY68" i="12"/>
  <c r="AZ90" i="12"/>
  <c r="AZ68" i="12"/>
  <c r="BA90" i="12"/>
  <c r="BA68" i="12"/>
  <c r="BC68" i="12"/>
  <c r="BB90" i="12"/>
  <c r="BC90" i="12"/>
  <c r="BB68" i="12"/>
  <c r="BD68" i="12"/>
  <c r="BD90" i="12"/>
  <c r="BE68" i="12"/>
  <c r="BE90" i="12"/>
  <c r="BF68" i="12"/>
  <c r="BF90" i="12"/>
  <c r="BG68" i="12"/>
  <c r="BH90" i="12"/>
  <c r="BH68" i="12"/>
  <c r="BG90" i="12"/>
  <c r="K100" i="12"/>
  <c r="D74" i="12"/>
  <c r="E100" i="12"/>
  <c r="F74" i="12"/>
  <c r="I74" i="12"/>
  <c r="M100" i="12"/>
  <c r="M74" i="12"/>
  <c r="I100" i="12"/>
  <c r="O100" i="12"/>
  <c r="H74" i="12"/>
  <c r="N74" i="12"/>
  <c r="P100" i="12"/>
  <c r="P74" i="12"/>
  <c r="K74" i="12"/>
  <c r="H100" i="12"/>
  <c r="O74" i="12"/>
  <c r="N100" i="12"/>
  <c r="L74" i="12"/>
  <c r="C74" i="12"/>
  <c r="C100" i="12"/>
  <c r="T74" i="12"/>
  <c r="G74" i="12"/>
  <c r="D100" i="12"/>
  <c r="F100" i="12"/>
  <c r="S74" i="12"/>
  <c r="J100" i="12"/>
  <c r="E74" i="12"/>
  <c r="L100" i="12"/>
  <c r="Q74" i="12"/>
  <c r="G100" i="12"/>
  <c r="R74" i="12"/>
  <c r="R100" i="12"/>
  <c r="J74" i="12"/>
  <c r="Q100" i="12"/>
  <c r="T100" i="12"/>
  <c r="S100" i="12"/>
  <c r="U74" i="12"/>
  <c r="U100" i="12"/>
  <c r="V74" i="12"/>
  <c r="V100" i="12"/>
  <c r="W74" i="12"/>
  <c r="X74" i="12"/>
  <c r="W100" i="12"/>
  <c r="X100" i="12"/>
  <c r="Y74" i="12"/>
  <c r="Y100" i="12"/>
  <c r="AA100" i="12"/>
  <c r="Z74" i="12"/>
  <c r="AA74" i="12"/>
  <c r="Z100" i="12"/>
  <c r="AB100" i="12"/>
  <c r="AB74" i="12"/>
  <c r="AC74" i="12"/>
  <c r="AC100" i="12"/>
  <c r="AD100" i="12"/>
  <c r="AD74" i="12"/>
  <c r="AE74" i="12"/>
  <c r="AE100" i="12"/>
  <c r="AF74" i="12"/>
  <c r="AF100" i="12"/>
  <c r="AG74" i="12"/>
  <c r="AG100" i="12"/>
  <c r="AH100" i="12"/>
  <c r="AH74" i="12"/>
  <c r="AI100" i="12"/>
  <c r="AI74" i="12"/>
  <c r="AJ100" i="12"/>
  <c r="AJ74" i="12"/>
  <c r="AK74" i="12"/>
  <c r="AK100" i="12"/>
  <c r="AM100" i="12"/>
  <c r="AM74" i="12"/>
  <c r="AL100" i="12"/>
  <c r="AL74" i="12"/>
  <c r="AN74" i="12"/>
  <c r="AN100" i="12"/>
  <c r="AO74" i="12"/>
  <c r="AO100" i="12"/>
  <c r="AP100" i="12"/>
  <c r="AP74" i="12"/>
  <c r="AQ100" i="12"/>
  <c r="AQ74" i="12"/>
  <c r="AS74" i="12"/>
  <c r="AR74" i="12"/>
  <c r="AS100" i="12"/>
  <c r="AR100" i="12"/>
  <c r="AT74" i="12"/>
  <c r="AT100" i="12"/>
  <c r="AU100" i="12"/>
  <c r="AU74" i="12"/>
  <c r="AV100" i="12"/>
  <c r="AV74" i="12"/>
  <c r="AW100" i="12"/>
  <c r="AW74" i="12"/>
  <c r="AX100" i="12"/>
  <c r="AX74" i="12"/>
  <c r="AZ100" i="12"/>
  <c r="AY100" i="12"/>
  <c r="AZ74" i="12"/>
  <c r="AY74" i="12"/>
  <c r="BA74" i="12"/>
  <c r="BA100" i="12"/>
  <c r="BC74" i="12"/>
  <c r="BB74" i="12"/>
  <c r="BB100" i="12"/>
  <c r="BC100" i="12"/>
  <c r="BD100" i="12"/>
  <c r="BD74" i="12"/>
  <c r="BF100" i="12"/>
  <c r="BF74" i="12"/>
  <c r="BE74" i="12"/>
  <c r="BE100" i="12"/>
  <c r="BH100" i="12"/>
  <c r="BG74" i="12"/>
  <c r="BH74" i="12"/>
  <c r="BG100" i="12"/>
  <c r="M85" i="12"/>
  <c r="Q85" i="12"/>
  <c r="H63" i="12"/>
  <c r="N85" i="12"/>
  <c r="O63" i="12"/>
  <c r="E85" i="12"/>
  <c r="I85" i="12"/>
  <c r="Q63" i="12"/>
  <c r="L63" i="12"/>
  <c r="R63" i="12"/>
  <c r="G63" i="12"/>
  <c r="K63" i="12"/>
  <c r="I63" i="12"/>
  <c r="F63" i="12"/>
  <c r="D63" i="12"/>
  <c r="O85" i="12"/>
  <c r="J63" i="12"/>
  <c r="K85" i="12"/>
  <c r="R85" i="12"/>
  <c r="H85" i="12"/>
  <c r="D85" i="12"/>
  <c r="N63" i="12"/>
  <c r="L85" i="12"/>
  <c r="P85" i="12"/>
  <c r="P63" i="12"/>
  <c r="C63" i="12"/>
  <c r="G85" i="12"/>
  <c r="E63" i="12"/>
  <c r="F85" i="12"/>
  <c r="C85" i="12"/>
  <c r="M63" i="12"/>
  <c r="J85" i="12"/>
  <c r="S63" i="12"/>
  <c r="S85" i="12"/>
  <c r="T63" i="12"/>
  <c r="T85" i="12"/>
  <c r="U63" i="12"/>
  <c r="U85" i="12"/>
  <c r="W85" i="12"/>
  <c r="V63" i="12"/>
  <c r="V85" i="12"/>
  <c r="W63" i="12"/>
  <c r="X85" i="12"/>
  <c r="X63" i="12"/>
  <c r="Y85" i="12"/>
  <c r="Y63" i="12"/>
  <c r="Z63" i="12"/>
  <c r="Z85" i="12"/>
  <c r="AA63" i="12"/>
  <c r="AB85" i="12"/>
  <c r="AA85" i="12"/>
  <c r="AB63" i="12"/>
  <c r="AC85" i="12"/>
  <c r="AC63" i="12"/>
  <c r="AD63" i="12"/>
  <c r="AD85" i="12"/>
  <c r="AF63" i="12"/>
  <c r="AE63" i="12"/>
  <c r="AF85" i="12"/>
  <c r="AE85" i="12"/>
  <c r="AG63" i="12"/>
  <c r="AG85" i="12"/>
  <c r="AH85" i="12"/>
  <c r="AH63" i="12"/>
  <c r="AI63" i="12"/>
  <c r="AI85" i="12"/>
  <c r="AJ85" i="12"/>
  <c r="AJ63" i="12"/>
  <c r="AK63" i="12"/>
  <c r="AK85" i="12"/>
  <c r="AL85" i="12"/>
  <c r="AL63" i="12"/>
  <c r="AM85" i="12"/>
  <c r="AM63" i="12"/>
  <c r="AN85" i="12"/>
  <c r="AN63" i="12"/>
  <c r="AO63" i="12"/>
  <c r="AO85" i="12"/>
  <c r="AQ85" i="12"/>
  <c r="AP85" i="12"/>
  <c r="AP63" i="12"/>
  <c r="AQ63" i="12"/>
  <c r="AR85" i="12"/>
  <c r="AR63" i="12"/>
  <c r="AS85" i="12"/>
  <c r="AS63" i="12"/>
  <c r="AU63" i="12"/>
  <c r="AT85" i="12"/>
  <c r="AT63" i="12"/>
  <c r="AU85" i="12"/>
  <c r="AV63" i="12"/>
  <c r="AV85" i="12"/>
  <c r="AX85" i="12"/>
  <c r="AX63" i="12"/>
  <c r="AW85" i="12"/>
  <c r="AW63" i="12"/>
  <c r="AZ85" i="12"/>
  <c r="AZ63" i="12"/>
  <c r="AY63" i="12"/>
  <c r="AY85" i="12"/>
  <c r="BA85" i="12"/>
  <c r="BA63" i="12"/>
  <c r="BB63" i="12"/>
  <c r="BC85" i="12"/>
  <c r="BB85" i="12"/>
  <c r="BC63" i="12"/>
  <c r="BD85" i="12"/>
  <c r="BD63" i="12"/>
  <c r="BE85" i="12"/>
  <c r="BE63" i="12"/>
  <c r="BF63" i="12"/>
  <c r="BF85" i="12"/>
  <c r="BG85" i="12"/>
  <c r="BG63" i="12"/>
  <c r="BH85" i="12"/>
  <c r="BH63" i="12"/>
  <c r="L66" i="12"/>
  <c r="G66" i="12"/>
  <c r="N88" i="12"/>
  <c r="N66" i="12"/>
  <c r="T66" i="12"/>
  <c r="G88" i="12"/>
  <c r="P88" i="12"/>
  <c r="L88" i="12"/>
  <c r="D66" i="12"/>
  <c r="F88" i="12"/>
  <c r="I88" i="12"/>
  <c r="T88" i="12"/>
  <c r="O66" i="12"/>
  <c r="D88" i="12"/>
  <c r="O88" i="12"/>
  <c r="I66" i="12"/>
  <c r="P66" i="12"/>
  <c r="F66" i="12"/>
  <c r="K66" i="12"/>
  <c r="M66" i="12"/>
  <c r="S66" i="12"/>
  <c r="E88" i="12"/>
  <c r="Q88" i="12"/>
  <c r="R88" i="12"/>
  <c r="C88" i="12"/>
  <c r="J88" i="12"/>
  <c r="E66" i="12"/>
  <c r="H66" i="12"/>
  <c r="M88" i="12"/>
  <c r="K88" i="12"/>
  <c r="R66" i="12"/>
  <c r="S88" i="12"/>
  <c r="C66" i="12"/>
  <c r="J66" i="12"/>
  <c r="H88" i="12"/>
  <c r="Q66" i="12"/>
  <c r="U88" i="12"/>
  <c r="U66" i="12"/>
  <c r="V66" i="12"/>
  <c r="V88" i="12"/>
  <c r="X66" i="12"/>
  <c r="X88" i="12"/>
  <c r="W66" i="12"/>
  <c r="W88" i="12"/>
  <c r="Y66" i="12"/>
  <c r="Y88" i="12"/>
  <c r="Z88" i="12"/>
  <c r="Z66" i="12"/>
  <c r="AA66" i="12"/>
  <c r="AA88" i="12"/>
  <c r="AB88" i="12"/>
  <c r="AB66" i="12"/>
  <c r="AD88" i="12"/>
  <c r="AD66" i="12"/>
  <c r="AC88" i="12"/>
  <c r="AC66" i="12"/>
  <c r="AE88" i="12"/>
  <c r="AE66" i="12"/>
  <c r="AF88" i="12"/>
  <c r="AF66" i="12"/>
  <c r="AG88" i="12"/>
  <c r="AG66" i="12"/>
  <c r="AH66" i="12"/>
  <c r="AI88" i="12"/>
  <c r="AI66" i="12"/>
  <c r="AH88" i="12"/>
  <c r="AJ66" i="12"/>
  <c r="AJ88" i="12"/>
  <c r="AK88" i="12"/>
  <c r="AK66" i="12"/>
  <c r="AM88" i="12"/>
  <c r="AL66" i="12"/>
  <c r="AM66" i="12"/>
  <c r="AL88" i="12"/>
  <c r="AN88" i="12"/>
  <c r="AN66" i="12"/>
  <c r="AO66" i="12"/>
  <c r="AP66" i="12"/>
  <c r="AP88" i="12"/>
  <c r="AO88" i="12"/>
  <c r="AQ66" i="12"/>
  <c r="AQ88" i="12"/>
  <c r="AR88" i="12"/>
  <c r="AR66" i="12"/>
  <c r="AS88" i="12"/>
  <c r="AS66" i="12"/>
  <c r="AT66" i="12"/>
  <c r="AU88" i="12"/>
  <c r="AU66" i="12"/>
  <c r="AT88" i="12"/>
  <c r="AV88" i="12"/>
  <c r="AV66" i="12"/>
  <c r="AW88" i="12"/>
  <c r="AW66" i="12"/>
  <c r="AX88" i="12"/>
  <c r="AX66" i="12"/>
  <c r="AY88" i="12"/>
  <c r="AZ88" i="12"/>
  <c r="AY66" i="12"/>
  <c r="AZ66" i="12"/>
  <c r="BA88" i="12"/>
  <c r="BA66" i="12"/>
  <c r="BB66" i="12"/>
  <c r="BB88" i="12"/>
  <c r="BC66" i="12"/>
  <c r="BC88" i="12"/>
  <c r="BD66" i="12"/>
  <c r="BD88" i="12"/>
  <c r="BE66" i="12"/>
  <c r="BE88" i="12"/>
  <c r="BG88" i="12"/>
  <c r="BG66" i="12"/>
  <c r="BF66" i="12"/>
  <c r="BF88" i="12"/>
  <c r="BH66" i="12"/>
  <c r="BH88" i="12"/>
  <c r="I101" i="12"/>
  <c r="O75" i="12"/>
  <c r="S101" i="12"/>
  <c r="S75" i="12"/>
  <c r="K75" i="12"/>
  <c r="P75" i="12"/>
  <c r="N101" i="12"/>
  <c r="D101" i="12"/>
  <c r="M101" i="12"/>
  <c r="C101" i="12"/>
  <c r="J75" i="12"/>
  <c r="C75" i="12"/>
  <c r="P101" i="12"/>
  <c r="L75" i="12"/>
  <c r="L101" i="12"/>
  <c r="J101" i="12"/>
  <c r="R101" i="12"/>
  <c r="H101" i="12"/>
  <c r="N75" i="12"/>
  <c r="H75" i="12"/>
  <c r="M75" i="12"/>
  <c r="F101" i="12"/>
  <c r="E101" i="12"/>
  <c r="K101" i="12"/>
  <c r="F75" i="12"/>
  <c r="Q75" i="12"/>
  <c r="D75" i="12"/>
  <c r="R75" i="12"/>
  <c r="G101" i="12"/>
  <c r="I75" i="12"/>
  <c r="G75" i="12"/>
  <c r="E75" i="12"/>
  <c r="Q101" i="12"/>
  <c r="O101" i="12"/>
  <c r="U75" i="12"/>
  <c r="T75" i="12"/>
  <c r="T101" i="12"/>
  <c r="U101" i="12"/>
  <c r="V101" i="12"/>
  <c r="V75" i="12"/>
  <c r="W75" i="12"/>
  <c r="X75" i="12"/>
  <c r="W101" i="12"/>
  <c r="X101" i="12"/>
  <c r="Y101" i="12"/>
  <c r="Y75" i="12"/>
  <c r="Z101" i="12"/>
  <c r="Z75" i="12"/>
  <c r="AB75" i="12"/>
  <c r="AA101" i="12"/>
  <c r="AB101" i="12"/>
  <c r="AA75" i="12"/>
  <c r="AC75" i="12"/>
  <c r="AC101" i="12"/>
  <c r="AD101" i="12"/>
  <c r="AD75" i="12"/>
  <c r="AF75" i="12"/>
  <c r="AE75" i="12"/>
  <c r="AF101" i="12"/>
  <c r="AE101" i="12"/>
  <c r="AG101" i="12"/>
  <c r="AG75" i="12"/>
  <c r="AH75" i="12"/>
  <c r="AI101" i="12"/>
  <c r="AI75" i="12"/>
  <c r="AH101" i="12"/>
  <c r="AJ75" i="12"/>
  <c r="AJ101" i="12"/>
  <c r="AK101" i="12"/>
  <c r="AK75" i="12"/>
  <c r="AM101" i="12"/>
  <c r="AL75" i="12"/>
  <c r="AL101" i="12"/>
  <c r="AM75" i="12"/>
  <c r="AN101" i="12"/>
  <c r="AN75" i="12"/>
  <c r="AO75" i="12"/>
  <c r="AO101" i="12"/>
  <c r="AP75" i="12"/>
  <c r="AP101" i="12"/>
  <c r="AR75" i="12"/>
  <c r="AQ75" i="12"/>
  <c r="AQ101" i="12"/>
  <c r="AR101" i="12"/>
  <c r="AS75" i="12"/>
  <c r="AS101" i="12"/>
  <c r="AT101" i="12"/>
  <c r="AT75" i="12"/>
  <c r="AU101" i="12"/>
  <c r="AU75" i="12"/>
  <c r="AV75" i="12"/>
  <c r="AV101" i="12"/>
  <c r="AW101" i="12"/>
  <c r="AW75" i="12"/>
  <c r="AX101" i="12"/>
  <c r="AX75" i="12"/>
  <c r="AY75" i="12"/>
  <c r="AY101" i="12"/>
  <c r="AZ101" i="12"/>
  <c r="AZ75" i="12"/>
  <c r="BA101" i="12"/>
  <c r="BA75" i="12"/>
  <c r="BB101" i="12"/>
  <c r="BB75" i="12"/>
  <c r="BC101" i="12"/>
  <c r="BC75" i="12"/>
  <c r="BD101" i="12"/>
  <c r="BD75" i="12"/>
  <c r="BE101" i="12"/>
  <c r="BE75" i="12"/>
  <c r="BG75" i="12"/>
  <c r="BG101" i="12"/>
  <c r="BF75" i="12"/>
  <c r="BF101" i="12"/>
  <c r="BH75" i="12"/>
  <c r="BH101" i="12"/>
  <c r="G70" i="12"/>
  <c r="Q70" i="12"/>
  <c r="O70" i="12"/>
  <c r="M70" i="12"/>
  <c r="P70" i="12"/>
  <c r="J70" i="12"/>
  <c r="N70" i="12"/>
  <c r="F70" i="12"/>
  <c r="L70" i="12"/>
  <c r="I70" i="12"/>
  <c r="R70" i="12"/>
  <c r="S70" i="12"/>
  <c r="H70" i="12"/>
  <c r="K70" i="12"/>
  <c r="E70" i="12"/>
  <c r="D70" i="12"/>
  <c r="C70" i="12"/>
  <c r="U70" i="12"/>
  <c r="T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J70" i="12"/>
  <c r="AI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Z70" i="12"/>
  <c r="AY70" i="12"/>
  <c r="BA70" i="12"/>
  <c r="BB70" i="12"/>
  <c r="BC70" i="12"/>
  <c r="BD70" i="12"/>
  <c r="BE70" i="12"/>
  <c r="BF70" i="12"/>
  <c r="BG70" i="12"/>
  <c r="BH70" i="12"/>
  <c r="K78" i="12"/>
  <c r="M78" i="12"/>
  <c r="Q104" i="12"/>
  <c r="F104" i="12"/>
  <c r="P78" i="12"/>
  <c r="N104" i="12"/>
  <c r="D78" i="12"/>
  <c r="N78" i="12"/>
  <c r="M104" i="12"/>
  <c r="G104" i="12"/>
  <c r="I104" i="12"/>
  <c r="C78" i="12"/>
  <c r="C104" i="12"/>
  <c r="L104" i="12"/>
  <c r="R104" i="12"/>
  <c r="I78" i="12"/>
  <c r="O104" i="12"/>
  <c r="J78" i="12"/>
  <c r="G78" i="12"/>
  <c r="L78" i="12"/>
  <c r="D104" i="12"/>
  <c r="H104" i="12"/>
  <c r="Q78" i="12"/>
  <c r="S78" i="12"/>
  <c r="O78" i="12"/>
  <c r="E78" i="12"/>
  <c r="E104" i="12"/>
  <c r="H78" i="12"/>
  <c r="K104" i="12"/>
  <c r="P104" i="12"/>
  <c r="R78" i="12"/>
  <c r="J104" i="12"/>
  <c r="F78" i="12"/>
  <c r="T104" i="12"/>
  <c r="T78" i="12"/>
  <c r="S104" i="12"/>
  <c r="U104" i="12"/>
  <c r="U78" i="12"/>
  <c r="V78" i="12"/>
  <c r="V104" i="12"/>
  <c r="W78" i="12"/>
  <c r="W104" i="12"/>
  <c r="X104" i="12"/>
  <c r="X78" i="12"/>
  <c r="Y104" i="12"/>
  <c r="Y78" i="12"/>
  <c r="Z104" i="12"/>
  <c r="Z78" i="12"/>
  <c r="AA78" i="12"/>
  <c r="AA104" i="12"/>
  <c r="AB104" i="12"/>
  <c r="AB78" i="12"/>
  <c r="AC78" i="12"/>
  <c r="AC104" i="12"/>
  <c r="AD78" i="12"/>
  <c r="AD104" i="12"/>
  <c r="AE78" i="12"/>
  <c r="AE104" i="12"/>
  <c r="AF78" i="12"/>
  <c r="AG78" i="12"/>
  <c r="AG104" i="12"/>
  <c r="AF104" i="12"/>
  <c r="AH78" i="12"/>
  <c r="AH104" i="12"/>
  <c r="AI104" i="12"/>
  <c r="AI78" i="12"/>
  <c r="AJ78" i="12"/>
  <c r="AJ104" i="12"/>
  <c r="AL78" i="12"/>
  <c r="AK104" i="12"/>
  <c r="AL104" i="12"/>
  <c r="AK78" i="12"/>
  <c r="AM78" i="12"/>
  <c r="AM104" i="12"/>
  <c r="AN78" i="12"/>
  <c r="AN104" i="12"/>
  <c r="AP78" i="12"/>
  <c r="AO78" i="12"/>
  <c r="AO104" i="12"/>
  <c r="AP104" i="12"/>
  <c r="AQ104" i="12"/>
  <c r="AQ78" i="12"/>
  <c r="AS78" i="12"/>
  <c r="AS104" i="12"/>
  <c r="AR78" i="12"/>
  <c r="AR104" i="12"/>
  <c r="AT78" i="12"/>
  <c r="AT104" i="12"/>
  <c r="AU78" i="12"/>
  <c r="AU104" i="12"/>
  <c r="AV78" i="12"/>
  <c r="AV104" i="12"/>
  <c r="AW78" i="12"/>
  <c r="AW104" i="12"/>
  <c r="AX104" i="12"/>
  <c r="AX78" i="12"/>
  <c r="AY104" i="12"/>
  <c r="AY78" i="12"/>
  <c r="AZ104" i="12"/>
  <c r="AZ78" i="12"/>
  <c r="BA104" i="12"/>
  <c r="BA78" i="12"/>
  <c r="BB78" i="12"/>
  <c r="BB104" i="12"/>
  <c r="BD104" i="12"/>
  <c r="BD78" i="12"/>
  <c r="BC78" i="12"/>
  <c r="BC104" i="12"/>
  <c r="BE104" i="12"/>
  <c r="BE78" i="12"/>
  <c r="BF78" i="12"/>
  <c r="BF104" i="12"/>
  <c r="BG78" i="12"/>
  <c r="BH78" i="12"/>
  <c r="BG104" i="12"/>
  <c r="BH104" i="12"/>
  <c r="D97" i="12"/>
  <c r="S71" i="12"/>
  <c r="N97" i="12"/>
  <c r="I71" i="12"/>
  <c r="I97" i="12"/>
  <c r="M71" i="12"/>
  <c r="G71" i="12"/>
  <c r="C97" i="12"/>
  <c r="C71" i="12"/>
  <c r="R71" i="12"/>
  <c r="E71" i="12"/>
  <c r="K97" i="12"/>
  <c r="K71" i="12"/>
  <c r="M97" i="12"/>
  <c r="E97" i="12"/>
  <c r="P71" i="12"/>
  <c r="Q97" i="12"/>
  <c r="S97" i="12"/>
  <c r="H71" i="12"/>
  <c r="P97" i="12"/>
  <c r="O71" i="12"/>
  <c r="N71" i="12"/>
  <c r="H97" i="12"/>
  <c r="R97" i="12"/>
  <c r="J97" i="12"/>
  <c r="F71" i="12"/>
  <c r="F97" i="12"/>
  <c r="L71" i="12"/>
  <c r="L97" i="12"/>
  <c r="D71" i="12"/>
  <c r="J71" i="12"/>
  <c r="O97" i="12"/>
  <c r="G97" i="12"/>
  <c r="Q71" i="12"/>
  <c r="U97" i="12"/>
  <c r="U71" i="12"/>
  <c r="T97" i="12"/>
  <c r="T71" i="12"/>
  <c r="V97" i="12"/>
  <c r="V71" i="12"/>
  <c r="X97" i="12"/>
  <c r="X71" i="12"/>
  <c r="W71" i="12"/>
  <c r="W97" i="12"/>
  <c r="Y71" i="12"/>
  <c r="Y97" i="12"/>
  <c r="Z71" i="12"/>
  <c r="Z97" i="12"/>
  <c r="AB71" i="12"/>
  <c r="AA97" i="12"/>
  <c r="AA71" i="12"/>
  <c r="AB97" i="12"/>
  <c r="AC71" i="12"/>
  <c r="AC97" i="12"/>
  <c r="AD71" i="12"/>
  <c r="AE71" i="12"/>
  <c r="AD97" i="12"/>
  <c r="AE97" i="12"/>
  <c r="AF97" i="12"/>
  <c r="AF71" i="12"/>
  <c r="AG71" i="12"/>
  <c r="AG97" i="12"/>
  <c r="AH97" i="12"/>
  <c r="AH71" i="12"/>
  <c r="AI71" i="12"/>
  <c r="AI97" i="12"/>
  <c r="AJ97" i="12"/>
  <c r="AJ71" i="12"/>
  <c r="AK97" i="12"/>
  <c r="AK71" i="12"/>
  <c r="AM97" i="12"/>
  <c r="AL71" i="12"/>
  <c r="AM71" i="12"/>
  <c r="AL97" i="12"/>
  <c r="AN97" i="12"/>
  <c r="AN71" i="12"/>
  <c r="AO71" i="12"/>
  <c r="AO97" i="12"/>
  <c r="AP97" i="12"/>
  <c r="AP71" i="12"/>
  <c r="AQ97" i="12"/>
  <c r="AQ71" i="12"/>
  <c r="AR97" i="12"/>
  <c r="AR71" i="12"/>
  <c r="AS71" i="12"/>
  <c r="AS97" i="12"/>
  <c r="AU97" i="12"/>
  <c r="AT97" i="12"/>
  <c r="AU71" i="12"/>
  <c r="AT71" i="12"/>
  <c r="AV97" i="12"/>
  <c r="AV71" i="12"/>
  <c r="AW71" i="12"/>
  <c r="AX71" i="12"/>
  <c r="AW97" i="12"/>
  <c r="AX97" i="12"/>
  <c r="AY97" i="12"/>
  <c r="AY71" i="12"/>
  <c r="AZ71" i="12"/>
  <c r="AZ97" i="12"/>
  <c r="BA97" i="12"/>
  <c r="BA71" i="12"/>
  <c r="BB97" i="12"/>
  <c r="BC97" i="12"/>
  <c r="BC71" i="12"/>
  <c r="BB71" i="12"/>
  <c r="BD97" i="12"/>
  <c r="BD71" i="12"/>
  <c r="BE97" i="12"/>
  <c r="BE71" i="12"/>
  <c r="BF97" i="12"/>
  <c r="BF71" i="12"/>
  <c r="BG71" i="12"/>
  <c r="BG97" i="12"/>
  <c r="BH97" i="12"/>
  <c r="BH71" i="12"/>
  <c r="BJ59" i="12"/>
  <c r="R98" i="12"/>
  <c r="P98" i="12"/>
  <c r="C72" i="12"/>
  <c r="L98" i="12"/>
  <c r="S98" i="12"/>
  <c r="R72" i="12"/>
  <c r="D72" i="12"/>
  <c r="P72" i="12"/>
  <c r="L72" i="12"/>
  <c r="J72" i="12"/>
  <c r="H72" i="12"/>
  <c r="S72" i="12"/>
  <c r="C98" i="12"/>
  <c r="D98" i="12"/>
  <c r="N98" i="12"/>
  <c r="N72" i="12"/>
  <c r="I98" i="12"/>
  <c r="F72" i="12"/>
  <c r="F98" i="12"/>
  <c r="J98" i="12"/>
  <c r="K98" i="12"/>
  <c r="K72" i="12"/>
  <c r="O98" i="12"/>
  <c r="G98" i="12"/>
  <c r="O72" i="12"/>
  <c r="I72" i="12"/>
  <c r="M72" i="12"/>
  <c r="E72" i="12"/>
  <c r="H98" i="12"/>
  <c r="Q98" i="12"/>
  <c r="T72" i="12"/>
  <c r="M98" i="12"/>
  <c r="T98" i="12"/>
  <c r="E98" i="12"/>
  <c r="Q72" i="12"/>
  <c r="G72" i="12"/>
  <c r="U72" i="12"/>
  <c r="U98" i="12"/>
  <c r="V98" i="12"/>
  <c r="V72" i="12"/>
  <c r="W98" i="12"/>
  <c r="W72" i="12"/>
  <c r="X98" i="12"/>
  <c r="X72" i="12"/>
  <c r="Y72" i="12"/>
  <c r="Y98" i="12"/>
  <c r="Z72" i="12"/>
  <c r="Z98" i="12"/>
  <c r="AA98" i="12"/>
  <c r="AA72" i="12"/>
  <c r="AB98" i="12"/>
  <c r="AB72" i="12"/>
  <c r="AC98" i="12"/>
  <c r="AC72" i="12"/>
  <c r="AD98" i="12"/>
  <c r="AD72" i="12"/>
  <c r="AE72" i="12"/>
  <c r="AF72" i="12"/>
  <c r="AF98" i="12"/>
  <c r="AE98" i="12"/>
  <c r="AG72" i="12"/>
  <c r="AG98" i="12"/>
  <c r="AI72" i="12"/>
  <c r="AI98" i="12"/>
  <c r="AH72" i="12"/>
  <c r="AH98" i="12"/>
  <c r="AJ72" i="12"/>
  <c r="AJ98" i="12"/>
  <c r="AK98" i="12"/>
  <c r="AK72" i="12"/>
  <c r="AL98" i="12"/>
  <c r="AL72" i="12"/>
  <c r="AM72" i="12"/>
  <c r="AM98" i="12"/>
  <c r="AN98" i="12"/>
  <c r="AN72" i="12"/>
  <c r="AO98" i="12"/>
  <c r="AO72" i="12"/>
  <c r="AQ72" i="12"/>
  <c r="AP72" i="12"/>
  <c r="AQ98" i="12"/>
  <c r="AP98" i="12"/>
  <c r="AR98" i="12"/>
  <c r="AR72" i="12"/>
  <c r="AS98" i="12"/>
  <c r="AS72" i="12"/>
  <c r="AT72" i="12"/>
  <c r="AT98" i="12"/>
  <c r="AU72" i="12"/>
  <c r="AU98" i="12"/>
  <c r="AV72" i="12"/>
  <c r="AV98" i="12"/>
  <c r="AW72" i="12"/>
  <c r="AW98" i="12"/>
  <c r="AY72" i="12"/>
  <c r="AX98" i="12"/>
  <c r="AX72" i="12"/>
  <c r="AY98" i="12"/>
  <c r="AZ98" i="12"/>
  <c r="AZ72" i="12"/>
  <c r="BA72" i="12"/>
  <c r="BA98" i="12"/>
  <c r="BB98" i="12"/>
  <c r="BB72" i="12"/>
  <c r="BC98" i="12"/>
  <c r="BC72" i="12"/>
  <c r="BD98" i="12"/>
  <c r="BD72" i="12"/>
  <c r="BE72" i="12"/>
  <c r="BE98" i="12"/>
  <c r="BG72" i="12"/>
  <c r="BF98" i="12"/>
  <c r="BF72" i="12"/>
  <c r="BG98" i="12"/>
  <c r="BH98" i="12"/>
  <c r="BH72" i="12"/>
  <c r="P76" i="12"/>
  <c r="J76" i="12"/>
  <c r="L76" i="12"/>
  <c r="G102" i="12"/>
  <c r="L102" i="12"/>
  <c r="G76" i="12"/>
  <c r="D102" i="12"/>
  <c r="J102" i="12"/>
  <c r="P102" i="12"/>
  <c r="H76" i="12"/>
  <c r="S102" i="12"/>
  <c r="N76" i="12"/>
  <c r="C76" i="12"/>
  <c r="K76" i="12"/>
  <c r="I102" i="12"/>
  <c r="I76" i="12"/>
  <c r="Q102" i="12"/>
  <c r="E102" i="12"/>
  <c r="M76" i="12"/>
  <c r="O102" i="12"/>
  <c r="S76" i="12"/>
  <c r="K102" i="12"/>
  <c r="F102" i="12"/>
  <c r="E76" i="12"/>
  <c r="R102" i="12"/>
  <c r="R76" i="12"/>
  <c r="D76" i="12"/>
  <c r="O76" i="12"/>
  <c r="N102" i="12"/>
  <c r="Q76" i="12"/>
  <c r="F76" i="12"/>
  <c r="H102" i="12"/>
  <c r="C102" i="12"/>
  <c r="M102" i="12"/>
  <c r="U76" i="12"/>
  <c r="T76" i="12"/>
  <c r="U102" i="12"/>
  <c r="T102" i="12"/>
  <c r="V76" i="12"/>
  <c r="V102" i="12"/>
  <c r="X76" i="12"/>
  <c r="W76" i="12"/>
  <c r="W102" i="12"/>
  <c r="X102" i="12"/>
  <c r="Y102" i="12"/>
  <c r="Y76" i="12"/>
  <c r="Z102" i="12"/>
  <c r="Z76" i="12"/>
  <c r="AA76" i="12"/>
  <c r="AA102" i="12"/>
  <c r="AC102" i="12"/>
  <c r="AC76" i="12"/>
  <c r="AB102" i="12"/>
  <c r="AB76" i="12"/>
  <c r="AE76" i="12"/>
  <c r="AE102" i="12"/>
  <c r="AD102" i="12"/>
  <c r="AD76" i="12"/>
  <c r="AF76" i="12"/>
  <c r="AF102" i="12"/>
  <c r="AG76" i="12"/>
  <c r="AG102" i="12"/>
  <c r="AH76" i="12"/>
  <c r="AH102" i="12"/>
  <c r="AI102" i="12"/>
  <c r="AI76" i="12"/>
  <c r="AK102" i="12"/>
  <c r="AJ102" i="12"/>
  <c r="AK76" i="12"/>
  <c r="AJ76" i="12"/>
  <c r="AL76" i="12"/>
  <c r="AL102" i="12"/>
  <c r="AM76" i="12"/>
  <c r="AM102" i="12"/>
  <c r="AN76" i="12"/>
  <c r="AN102" i="12"/>
  <c r="AP102" i="12"/>
  <c r="AP76" i="12"/>
  <c r="AO76" i="12"/>
  <c r="AO102" i="12"/>
  <c r="AQ76" i="12"/>
  <c r="AQ102" i="12"/>
  <c r="AR102" i="12"/>
  <c r="AR76" i="12"/>
  <c r="AS102" i="12"/>
  <c r="AS76" i="12"/>
  <c r="AT102" i="12"/>
  <c r="AT76" i="12"/>
  <c r="AU102" i="12"/>
  <c r="AU76" i="12"/>
  <c r="AV76" i="12"/>
  <c r="AV102" i="12"/>
  <c r="AW76" i="12"/>
  <c r="AX76" i="12"/>
  <c r="AX102" i="12"/>
  <c r="AW102" i="12"/>
  <c r="AY76" i="12"/>
  <c r="AY102" i="12"/>
  <c r="AZ76" i="12"/>
  <c r="AZ102" i="12"/>
  <c r="BA76" i="12"/>
  <c r="BA102" i="12"/>
  <c r="BC76" i="12"/>
  <c r="BB102" i="12"/>
  <c r="BB76" i="12"/>
  <c r="BC102" i="12"/>
  <c r="BD102" i="12"/>
  <c r="BD76" i="12"/>
  <c r="BE76" i="12"/>
  <c r="BE102" i="12"/>
  <c r="BF102" i="12"/>
  <c r="BF76" i="12"/>
  <c r="BG102" i="12"/>
  <c r="BG76" i="12"/>
  <c r="BH102" i="12"/>
  <c r="BH76" i="12"/>
  <c r="L69" i="12"/>
  <c r="F91" i="12"/>
  <c r="Q69" i="12"/>
  <c r="P69" i="12"/>
  <c r="D69" i="12"/>
  <c r="L91" i="12"/>
  <c r="G91" i="12"/>
  <c r="J69" i="12"/>
  <c r="K69" i="12"/>
  <c r="H91" i="12"/>
  <c r="S91" i="12"/>
  <c r="H69" i="12"/>
  <c r="I69" i="12"/>
  <c r="T69" i="12"/>
  <c r="K91" i="12"/>
  <c r="Q91" i="12"/>
  <c r="M69" i="12"/>
  <c r="F69" i="12"/>
  <c r="P91" i="12"/>
  <c r="I91" i="12"/>
  <c r="G69" i="12"/>
  <c r="C69" i="12"/>
  <c r="M91" i="12"/>
  <c r="S69" i="12"/>
  <c r="T91" i="12"/>
  <c r="R91" i="12"/>
  <c r="O91" i="12"/>
  <c r="D91" i="12"/>
  <c r="N91" i="12"/>
  <c r="N69" i="12"/>
  <c r="C91" i="12"/>
  <c r="O69" i="12"/>
  <c r="E69" i="12"/>
  <c r="R69" i="12"/>
  <c r="J91" i="12"/>
  <c r="E91" i="12"/>
  <c r="U69" i="12"/>
  <c r="U91" i="12"/>
  <c r="V91" i="12"/>
  <c r="V69" i="12"/>
  <c r="W69" i="12"/>
  <c r="W91" i="12"/>
  <c r="X91" i="12"/>
  <c r="X69" i="12"/>
  <c r="Y91" i="12"/>
  <c r="Y69" i="12"/>
  <c r="Z91" i="12"/>
  <c r="Z69" i="12"/>
  <c r="AA91" i="12"/>
  <c r="AA69" i="12"/>
  <c r="AB91" i="12"/>
  <c r="AB69" i="12"/>
  <c r="AC69" i="12"/>
  <c r="AC91" i="12"/>
  <c r="AD91" i="12"/>
  <c r="AD69" i="12"/>
  <c r="AE69" i="12"/>
  <c r="AE91" i="12"/>
  <c r="AG91" i="12"/>
  <c r="AG69" i="12"/>
  <c r="AF91" i="12"/>
  <c r="AF69" i="12"/>
  <c r="AH69" i="12"/>
  <c r="AH91" i="12"/>
  <c r="AI69" i="12"/>
  <c r="AI91" i="12"/>
  <c r="AJ69" i="12"/>
  <c r="AJ91" i="12"/>
  <c r="AK91" i="12"/>
  <c r="AK69" i="12"/>
  <c r="AM91" i="12"/>
  <c r="AM69" i="12"/>
  <c r="AL91" i="12"/>
  <c r="AL69" i="12"/>
  <c r="AN91" i="12"/>
  <c r="AN69" i="12"/>
  <c r="AO91" i="12"/>
  <c r="AO69" i="12"/>
  <c r="AP69" i="12"/>
  <c r="AP91" i="12"/>
  <c r="AQ91" i="12"/>
  <c r="AQ69" i="12"/>
  <c r="AS91" i="12"/>
  <c r="AR91" i="12"/>
  <c r="AR69" i="12"/>
  <c r="AS69" i="12"/>
  <c r="AU69" i="12"/>
  <c r="AU91" i="12"/>
  <c r="AT91" i="12"/>
  <c r="AT69" i="12"/>
  <c r="AV69" i="12"/>
  <c r="AV91" i="12"/>
  <c r="AW69" i="12"/>
  <c r="AW91" i="12"/>
  <c r="AX91" i="12"/>
  <c r="AX69" i="12"/>
  <c r="AZ91" i="12"/>
  <c r="AZ69" i="12"/>
  <c r="AY91" i="12"/>
  <c r="AY69" i="12"/>
  <c r="BA69" i="12"/>
  <c r="BA91" i="12"/>
  <c r="BB91" i="12"/>
  <c r="BB69" i="12"/>
  <c r="BC69" i="12"/>
  <c r="BC91" i="12"/>
  <c r="BD69" i="12"/>
  <c r="BD91" i="12"/>
  <c r="BF91" i="12"/>
  <c r="BE91" i="12"/>
  <c r="BF69" i="12"/>
  <c r="BE69" i="12"/>
  <c r="BG69" i="12"/>
  <c r="BG91" i="12"/>
  <c r="BH69" i="12"/>
  <c r="BH91" i="12"/>
  <c r="Q89" i="12"/>
  <c r="F89" i="12"/>
  <c r="Q67" i="12"/>
  <c r="F67" i="12"/>
  <c r="S67" i="12"/>
  <c r="D67" i="12"/>
  <c r="R67" i="12"/>
  <c r="M67" i="12"/>
  <c r="O89" i="12"/>
  <c r="G89" i="12"/>
  <c r="O67" i="12"/>
  <c r="H89" i="12"/>
  <c r="C67" i="12"/>
  <c r="S89" i="12"/>
  <c r="M89" i="12"/>
  <c r="E67" i="12"/>
  <c r="L89" i="12"/>
  <c r="L67" i="12"/>
  <c r="C89" i="12"/>
  <c r="K89" i="12"/>
  <c r="E89" i="12"/>
  <c r="H67" i="12"/>
  <c r="N67" i="12"/>
  <c r="N89" i="12"/>
  <c r="G67" i="12"/>
  <c r="J67" i="12"/>
  <c r="P89" i="12"/>
  <c r="P67" i="12"/>
  <c r="K67" i="12"/>
  <c r="J89" i="12"/>
  <c r="D89" i="12"/>
  <c r="I89" i="12"/>
  <c r="R89" i="12"/>
  <c r="I67" i="12"/>
  <c r="T89" i="12"/>
  <c r="U67" i="12"/>
  <c r="T67" i="12"/>
  <c r="U89" i="12"/>
  <c r="V89" i="12"/>
  <c r="W67" i="12"/>
  <c r="W89" i="12"/>
  <c r="V67" i="12"/>
  <c r="X89" i="12"/>
  <c r="X67" i="12"/>
  <c r="Z67" i="12"/>
  <c r="Y89" i="12"/>
  <c r="Y67" i="12"/>
  <c r="Z89" i="12"/>
  <c r="AA89" i="12"/>
  <c r="AA67" i="12"/>
  <c r="AB89" i="12"/>
  <c r="AB67" i="12"/>
  <c r="AC67" i="12"/>
  <c r="AC89" i="12"/>
  <c r="AD67" i="12"/>
  <c r="AD89" i="12"/>
  <c r="AE67" i="12"/>
  <c r="AE89" i="12"/>
  <c r="AF89" i="12"/>
  <c r="AF67" i="12"/>
  <c r="AG89" i="12"/>
  <c r="AG67" i="12"/>
  <c r="AI89" i="12"/>
  <c r="AH67" i="12"/>
  <c r="AI67" i="12"/>
  <c r="AH89" i="12"/>
  <c r="AJ67" i="12"/>
  <c r="AJ89" i="12"/>
  <c r="AK89" i="12"/>
  <c r="AK67" i="12"/>
  <c r="AL89" i="12"/>
  <c r="AL67" i="12"/>
  <c r="AM89" i="12"/>
  <c r="AM67" i="12"/>
  <c r="AN67" i="12"/>
  <c r="AN89" i="12"/>
  <c r="AO89" i="12"/>
  <c r="AO67" i="12"/>
  <c r="AQ89" i="12"/>
  <c r="AP67" i="12"/>
  <c r="AP89" i="12"/>
  <c r="AQ67" i="12"/>
  <c r="AS67" i="12"/>
  <c r="AS89" i="12"/>
  <c r="AR89" i="12"/>
  <c r="AR67" i="12"/>
  <c r="AT89" i="12"/>
  <c r="AT67" i="12"/>
  <c r="AU67" i="12"/>
  <c r="AU89" i="12"/>
  <c r="AV67" i="12"/>
  <c r="AV89" i="12"/>
  <c r="AW89" i="12"/>
  <c r="AW67" i="12"/>
  <c r="AX67" i="12"/>
  <c r="AX89" i="12"/>
  <c r="AY89" i="12"/>
  <c r="AY67" i="12"/>
  <c r="AZ67" i="12"/>
  <c r="AZ89" i="12"/>
  <c r="BA89" i="12"/>
  <c r="BA67" i="12"/>
  <c r="BC89" i="12"/>
  <c r="BB89" i="12"/>
  <c r="BC67" i="12"/>
  <c r="BB67" i="12"/>
  <c r="BD67" i="12"/>
  <c r="BD89" i="12"/>
  <c r="BE67" i="12"/>
  <c r="BE89" i="12"/>
  <c r="BF89" i="12"/>
  <c r="BF67" i="12"/>
  <c r="BG67" i="12"/>
  <c r="BG89" i="12"/>
  <c r="BH89" i="12"/>
  <c r="BH67" i="12"/>
  <c r="M58" i="11" l="1"/>
  <c r="N57" i="11"/>
  <c r="O57" i="11"/>
  <c r="L66" i="11"/>
  <c r="BC92" i="12"/>
  <c r="AV92" i="12"/>
  <c r="AP92" i="12"/>
  <c r="AG92" i="12"/>
  <c r="AB92" i="12"/>
  <c r="U92" i="12"/>
  <c r="J92" i="12"/>
  <c r="Q79" i="12"/>
  <c r="BA105" i="12"/>
  <c r="AM105" i="12"/>
  <c r="AF105" i="12"/>
  <c r="X105" i="12"/>
  <c r="U105" i="12"/>
  <c r="H105" i="12"/>
  <c r="I105" i="12"/>
  <c r="M105" i="12"/>
  <c r="BH79" i="12"/>
  <c r="X79" i="12"/>
  <c r="H92" i="12"/>
  <c r="F79" i="12"/>
  <c r="BF105" i="12"/>
  <c r="AU105" i="12"/>
  <c r="AQ105" i="12"/>
  <c r="AN105" i="12"/>
  <c r="AK105" i="12"/>
  <c r="AH105" i="12"/>
  <c r="AD105" i="12"/>
  <c r="V105" i="12"/>
  <c r="G105" i="12"/>
  <c r="F105" i="12"/>
  <c r="E105" i="12"/>
  <c r="N105" i="12"/>
  <c r="BG79" i="12"/>
  <c r="BD79" i="12"/>
  <c r="BA79" i="12"/>
  <c r="AW79" i="12"/>
  <c r="AU92" i="12"/>
  <c r="AR79" i="12"/>
  <c r="AO92" i="12"/>
  <c r="AL79" i="12"/>
  <c r="AI92" i="12"/>
  <c r="AE92" i="12"/>
  <c r="AC79" i="12"/>
  <c r="Z92" i="12"/>
  <c r="W79" i="12"/>
  <c r="T92" i="12"/>
  <c r="C92" i="12"/>
  <c r="P92" i="12"/>
  <c r="K92" i="12"/>
  <c r="K79" i="12"/>
  <c r="E92" i="12"/>
  <c r="M92" i="12"/>
  <c r="AM79" i="12"/>
  <c r="BC105" i="12"/>
  <c r="AS105" i="12"/>
  <c r="AL105" i="12"/>
  <c r="AG105" i="12"/>
  <c r="AA105" i="12"/>
  <c r="W105" i="12"/>
  <c r="O105" i="12"/>
  <c r="P105" i="12"/>
  <c r="C105" i="12"/>
  <c r="BG92" i="12"/>
  <c r="BD92" i="12"/>
  <c r="BA92" i="12"/>
  <c r="AW92" i="12"/>
  <c r="AT79" i="12"/>
  <c r="AR92" i="12"/>
  <c r="AO79" i="12"/>
  <c r="AL92" i="12"/>
  <c r="AI79" i="12"/>
  <c r="AF92" i="12"/>
  <c r="AC92" i="12"/>
  <c r="Z79" i="12"/>
  <c r="V92" i="12"/>
  <c r="T79" i="12"/>
  <c r="F92" i="12"/>
  <c r="L92" i="12"/>
  <c r="J79" i="12"/>
  <c r="G79" i="12"/>
  <c r="O79" i="12"/>
  <c r="BD105" i="12"/>
  <c r="Q105" i="12"/>
  <c r="BH105" i="12"/>
  <c r="BE105" i="12"/>
  <c r="BB105" i="12"/>
  <c r="AY105" i="12"/>
  <c r="AV105" i="12"/>
  <c r="AP105" i="12"/>
  <c r="AJ105" i="12"/>
  <c r="T105" i="12"/>
  <c r="J105" i="12"/>
  <c r="D105" i="12"/>
  <c r="BF92" i="12"/>
  <c r="BC79" i="12"/>
  <c r="AY92" i="12"/>
  <c r="AX79" i="12"/>
  <c r="AT92" i="12"/>
  <c r="AQ79" i="12"/>
  <c r="AN79" i="12"/>
  <c r="AK92" i="12"/>
  <c r="AH79" i="12"/>
  <c r="AE79" i="12"/>
  <c r="AB79" i="12"/>
  <c r="Y79" i="12"/>
  <c r="V79" i="12"/>
  <c r="S92" i="12"/>
  <c r="E79" i="12"/>
  <c r="N79" i="12"/>
  <c r="O92" i="12"/>
  <c r="R79" i="12"/>
  <c r="N92" i="12"/>
  <c r="AR105" i="12"/>
  <c r="AJ79" i="12"/>
  <c r="BG105" i="12"/>
  <c r="AX105" i="12"/>
  <c r="AO105" i="12"/>
  <c r="AI105" i="12"/>
  <c r="AC105" i="12"/>
  <c r="Z105" i="12"/>
  <c r="R105" i="12"/>
  <c r="S105" i="12"/>
  <c r="K105" i="12"/>
  <c r="BF79" i="12"/>
  <c r="BB92" i="12"/>
  <c r="AY79" i="12"/>
  <c r="AX92" i="12"/>
  <c r="AU79" i="12"/>
  <c r="AP79" i="12"/>
  <c r="AN92" i="12"/>
  <c r="AK79" i="12"/>
  <c r="AH92" i="12"/>
  <c r="AF79" i="12"/>
  <c r="AA92" i="12"/>
  <c r="Y92" i="12"/>
  <c r="W92" i="12"/>
  <c r="S79" i="12"/>
  <c r="G92" i="12"/>
  <c r="D92" i="12"/>
  <c r="D79" i="12"/>
  <c r="L79" i="12"/>
  <c r="H79" i="12"/>
  <c r="AW105" i="12"/>
  <c r="L105" i="12"/>
  <c r="BE79" i="12"/>
  <c r="AZ79" i="12"/>
  <c r="AS79" i="12"/>
  <c r="AD92" i="12"/>
  <c r="C79" i="12"/>
  <c r="AZ105" i="12"/>
  <c r="AT105" i="12"/>
  <c r="AE105" i="12"/>
  <c r="AB105" i="12"/>
  <c r="Y105" i="12"/>
  <c r="BH92" i="12"/>
  <c r="BE92" i="12"/>
  <c r="BB79" i="12"/>
  <c r="AZ92" i="12"/>
  <c r="AV79" i="12"/>
  <c r="AS92" i="12"/>
  <c r="AQ92" i="12"/>
  <c r="AM92" i="12"/>
  <c r="AJ92" i="12"/>
  <c r="AG79" i="12"/>
  <c r="AD79" i="12"/>
  <c r="AA79" i="12"/>
  <c r="X92" i="12"/>
  <c r="U79" i="12"/>
  <c r="M79" i="12"/>
  <c r="P79" i="12"/>
  <c r="R92" i="12"/>
  <c r="I79" i="12"/>
  <c r="I92" i="12"/>
  <c r="Q92" i="12"/>
  <c r="M59" i="11" l="1"/>
  <c r="O58" i="11"/>
  <c r="N58" i="11"/>
  <c r="L67" i="11"/>
  <c r="M60" i="11" l="1"/>
  <c r="O59" i="11"/>
  <c r="N59" i="11"/>
  <c r="L68" i="11"/>
  <c r="M61" i="11" l="1"/>
  <c r="N60" i="11"/>
  <c r="O60" i="11"/>
  <c r="L69" i="11"/>
  <c r="M62" i="11" l="1"/>
  <c r="O61" i="11"/>
  <c r="N61" i="11"/>
  <c r="L70" i="11"/>
  <c r="M63" i="11" l="1"/>
  <c r="M64" i="11" s="1"/>
  <c r="N62" i="11"/>
  <c r="O62" i="11"/>
  <c r="L71" i="11"/>
  <c r="M65" i="11" l="1"/>
  <c r="M66" i="11" s="1"/>
  <c r="O64" i="11"/>
  <c r="N64" i="11"/>
  <c r="O63" i="11"/>
  <c r="N63" i="11"/>
  <c r="L72" i="11"/>
  <c r="M67" i="11" l="1"/>
  <c r="O66" i="11"/>
  <c r="N66" i="11"/>
  <c r="O65" i="11"/>
  <c r="N65" i="11"/>
  <c r="L73" i="11"/>
  <c r="M68" i="11" l="1"/>
  <c r="O67" i="11"/>
  <c r="N67" i="11"/>
  <c r="L74" i="11"/>
  <c r="M69" i="11" l="1"/>
  <c r="N68" i="11"/>
  <c r="O68" i="11"/>
  <c r="L75" i="11"/>
  <c r="M70" i="11" l="1"/>
  <c r="N69" i="11"/>
  <c r="O69" i="11"/>
  <c r="L76" i="11"/>
  <c r="M71" i="11" l="1"/>
  <c r="O70" i="11"/>
  <c r="N70" i="11"/>
  <c r="L77" i="11"/>
  <c r="M1037" i="11"/>
  <c r="M72" i="11" l="1"/>
  <c r="O71" i="11"/>
  <c r="N71" i="11"/>
  <c r="L78" i="11"/>
  <c r="M73" i="11" l="1"/>
  <c r="O72" i="11"/>
  <c r="N72" i="11"/>
  <c r="L79" i="11"/>
  <c r="M1038" i="11"/>
  <c r="M74" i="11" l="1"/>
  <c r="O73" i="11"/>
  <c r="N73" i="11"/>
  <c r="M1039" i="11"/>
  <c r="L80" i="11"/>
  <c r="M75" i="11" l="1"/>
  <c r="O74" i="11"/>
  <c r="N74" i="11"/>
  <c r="L81" i="11"/>
  <c r="M76" i="11" l="1"/>
  <c r="O75" i="11"/>
  <c r="N75" i="11"/>
  <c r="L82" i="11"/>
  <c r="M77" i="11" l="1"/>
  <c r="O76" i="11"/>
  <c r="N76" i="11"/>
  <c r="L83" i="11"/>
  <c r="M1040" i="11"/>
  <c r="M78" i="11" l="1"/>
  <c r="O77" i="11"/>
  <c r="N77" i="11"/>
  <c r="M1041" i="11"/>
  <c r="L84" i="11"/>
  <c r="M79" i="11" l="1"/>
  <c r="N78" i="11"/>
  <c r="O78" i="11"/>
  <c r="L85" i="11"/>
  <c r="M80" i="11" l="1"/>
  <c r="O79" i="11"/>
  <c r="N79" i="11"/>
  <c r="L86" i="11"/>
  <c r="M81" i="11" l="1"/>
  <c r="N80" i="11"/>
  <c r="O80" i="11"/>
  <c r="L87" i="11"/>
  <c r="M82" i="11" l="1"/>
  <c r="O81" i="11"/>
  <c r="N81" i="11"/>
  <c r="M1042" i="11"/>
  <c r="M1043" i="11" s="1"/>
  <c r="L88" i="11"/>
  <c r="M83" i="11" l="1"/>
  <c r="O82" i="11"/>
  <c r="N82" i="11"/>
  <c r="L89" i="11"/>
  <c r="M84" i="11" l="1"/>
  <c r="O83" i="11"/>
  <c r="N83" i="11"/>
  <c r="L90" i="11"/>
  <c r="M1044" i="11"/>
  <c r="M85" i="11" l="1"/>
  <c r="O84" i="11"/>
  <c r="N84" i="11"/>
  <c r="L91" i="11"/>
  <c r="M86" i="11" l="1"/>
  <c r="O85" i="11"/>
  <c r="N85" i="11"/>
  <c r="L92" i="11"/>
  <c r="M1013" i="11" l="1"/>
  <c r="M1014" i="11" s="1"/>
  <c r="M962" i="11"/>
  <c r="M87" i="11"/>
  <c r="O86" i="11"/>
  <c r="N86" i="11"/>
  <c r="L93" i="11"/>
  <c r="M1045" i="11"/>
  <c r="M963" i="11" l="1"/>
  <c r="M88" i="11"/>
  <c r="N87" i="11"/>
  <c r="O87" i="11"/>
  <c r="L94" i="11"/>
  <c r="M964" i="11" l="1"/>
  <c r="M89" i="11"/>
  <c r="N88" i="11"/>
  <c r="O88" i="11"/>
  <c r="M1046" i="11"/>
  <c r="L95" i="11"/>
  <c r="M965" i="11" l="1"/>
  <c r="M90" i="11"/>
  <c r="N89" i="11"/>
  <c r="O89" i="11"/>
  <c r="L96" i="11"/>
  <c r="M966" i="11" l="1"/>
  <c r="M91" i="11"/>
  <c r="N90" i="11"/>
  <c r="O90" i="11"/>
  <c r="M1047" i="11"/>
  <c r="L97" i="11"/>
  <c r="M967" i="11" l="1"/>
  <c r="M968" i="11" s="1"/>
  <c r="M92" i="11"/>
  <c r="O91" i="11"/>
  <c r="N91" i="11"/>
  <c r="M1048" i="11"/>
  <c r="L98" i="11"/>
  <c r="M969" i="11" l="1"/>
  <c r="M93" i="11"/>
  <c r="O92" i="11"/>
  <c r="N92" i="11"/>
  <c r="L99" i="11"/>
  <c r="M1251" i="11"/>
  <c r="M970" i="11" l="1"/>
  <c r="M94" i="11"/>
  <c r="N93" i="11"/>
  <c r="O93" i="11"/>
  <c r="M1252" i="11"/>
  <c r="L100" i="11"/>
  <c r="M971" i="11" l="1"/>
  <c r="M95" i="11"/>
  <c r="O94" i="11"/>
  <c r="N94" i="11"/>
  <c r="L101" i="11"/>
  <c r="M1049" i="11"/>
  <c r="M972" i="11" l="1"/>
  <c r="M96" i="11"/>
  <c r="N95" i="11"/>
  <c r="O95" i="11"/>
  <c r="M1253" i="11"/>
  <c r="L102" i="11"/>
  <c r="M973" i="11" l="1"/>
  <c r="M97" i="11"/>
  <c r="N96" i="11"/>
  <c r="O96" i="11"/>
  <c r="L103" i="11"/>
  <c r="M974" i="11" l="1"/>
  <c r="M98" i="11"/>
  <c r="M99" i="11" s="1"/>
  <c r="N97" i="11"/>
  <c r="O97" i="11"/>
  <c r="M1050" i="11"/>
  <c r="M1051" i="11" s="1"/>
  <c r="L104" i="11"/>
  <c r="M975" i="11" l="1"/>
  <c r="M100" i="11"/>
  <c r="N99" i="11"/>
  <c r="O99" i="11"/>
  <c r="O98" i="11"/>
  <c r="N98" i="11"/>
  <c r="L105" i="11"/>
  <c r="M1254" i="11"/>
  <c r="M976" i="11" l="1"/>
  <c r="M101" i="11"/>
  <c r="N100" i="11"/>
  <c r="O100" i="11"/>
  <c r="M1098" i="11"/>
  <c r="L106" i="11"/>
  <c r="M1255" i="11"/>
  <c r="M977" i="11" l="1"/>
  <c r="M102" i="11"/>
  <c r="N101" i="11"/>
  <c r="O101" i="11"/>
  <c r="M1099" i="11"/>
  <c r="L107" i="11"/>
  <c r="M1052" i="11"/>
  <c r="M978" i="11" l="1"/>
  <c r="M103" i="11"/>
  <c r="O102" i="11"/>
  <c r="N102" i="11"/>
  <c r="L108" i="11"/>
  <c r="M1256" i="11"/>
  <c r="M1053" i="11" s="1"/>
  <c r="M104" i="11" l="1"/>
  <c r="O103" i="11"/>
  <c r="N103" i="11"/>
  <c r="L109" i="11"/>
  <c r="M105" i="11" l="1"/>
  <c r="O104" i="11"/>
  <c r="N104" i="11"/>
  <c r="L110" i="11"/>
  <c r="M1100" i="11"/>
  <c r="M106" i="11" l="1"/>
  <c r="O105" i="11"/>
  <c r="N105" i="11"/>
  <c r="M1101" i="11"/>
  <c r="L111" i="11"/>
  <c r="M107" i="11" l="1"/>
  <c r="O106" i="11"/>
  <c r="N106" i="11"/>
  <c r="L112" i="11"/>
  <c r="M108" i="11" l="1"/>
  <c r="N107" i="11"/>
  <c r="O107" i="11"/>
  <c r="L113" i="11"/>
  <c r="M109" i="11" l="1"/>
  <c r="O108" i="11"/>
  <c r="N108" i="11"/>
  <c r="M1102" i="11"/>
  <c r="L114" i="11"/>
  <c r="M110" i="11" l="1"/>
  <c r="O109" i="11"/>
  <c r="N109" i="11"/>
  <c r="L115" i="11"/>
  <c r="M111" i="11" l="1"/>
  <c r="O110" i="11"/>
  <c r="N110" i="11"/>
  <c r="M1103" i="11"/>
  <c r="L116" i="11"/>
  <c r="M112" i="11" l="1"/>
  <c r="O111" i="11"/>
  <c r="N111" i="11"/>
  <c r="L117" i="11"/>
  <c r="M113" i="11" l="1"/>
  <c r="M114" i="11" s="1"/>
  <c r="N112" i="11"/>
  <c r="O112" i="11"/>
  <c r="M1104" i="11"/>
  <c r="M1105" i="11" s="1"/>
  <c r="L118" i="11"/>
  <c r="M115" i="11" l="1"/>
  <c r="N114" i="11"/>
  <c r="O114" i="11"/>
  <c r="O113" i="11"/>
  <c r="N113" i="11"/>
  <c r="L119" i="11"/>
  <c r="M116" i="11" l="1"/>
  <c r="N115" i="11"/>
  <c r="O115" i="11"/>
  <c r="L120" i="11"/>
  <c r="M117" i="11" l="1"/>
  <c r="N116" i="11"/>
  <c r="O116" i="11"/>
  <c r="L121" i="11"/>
  <c r="M118" i="11" l="1"/>
  <c r="O117" i="11"/>
  <c r="N117" i="11"/>
  <c r="L122" i="11"/>
  <c r="M1106" i="11"/>
  <c r="M1107" i="11" s="1"/>
  <c r="M119" i="11" l="1"/>
  <c r="O118" i="11"/>
  <c r="N118" i="11"/>
  <c r="L123" i="11"/>
  <c r="M120" i="11" l="1"/>
  <c r="N119" i="11"/>
  <c r="O119" i="11"/>
  <c r="L124" i="11"/>
  <c r="M1108" i="11"/>
  <c r="M121" i="11" l="1"/>
  <c r="O120" i="11"/>
  <c r="N120" i="11"/>
  <c r="L125" i="11"/>
  <c r="M1109" i="11"/>
  <c r="M122" i="11" l="1"/>
  <c r="O121" i="11"/>
  <c r="N121" i="11"/>
  <c r="L126" i="11"/>
  <c r="M1110" i="11"/>
  <c r="M123" i="11" l="1"/>
  <c r="N122" i="11"/>
  <c r="O122" i="11"/>
  <c r="M1111" i="11"/>
  <c r="L127" i="11"/>
  <c r="M124" i="11" l="1"/>
  <c r="N123" i="11"/>
  <c r="O123" i="11"/>
  <c r="M1112" i="11"/>
  <c r="L128" i="11"/>
  <c r="M125" i="11" l="1"/>
  <c r="O124" i="11"/>
  <c r="N124" i="11"/>
  <c r="L129" i="11"/>
  <c r="M126" i="11" l="1"/>
  <c r="N125" i="11"/>
  <c r="O125" i="11"/>
  <c r="L130" i="11"/>
  <c r="M127" i="11" l="1"/>
  <c r="O126" i="11"/>
  <c r="N126" i="11"/>
  <c r="M1113" i="11"/>
  <c r="L131" i="11"/>
  <c r="M128" i="11" l="1"/>
  <c r="N127" i="11"/>
  <c r="O127" i="11"/>
  <c r="L132" i="11"/>
  <c r="M129" i="11" l="1"/>
  <c r="N128" i="11"/>
  <c r="O128" i="11"/>
  <c r="M1114" i="11"/>
  <c r="L133" i="11"/>
  <c r="M130" i="11" l="1"/>
  <c r="N129" i="11"/>
  <c r="O129" i="11"/>
  <c r="L134" i="11"/>
  <c r="M131" i="11" l="1"/>
  <c r="O130" i="11"/>
  <c r="N130" i="11"/>
  <c r="L135" i="11"/>
  <c r="M132" i="11" l="1"/>
  <c r="O131" i="11"/>
  <c r="N131" i="11"/>
  <c r="L136" i="11"/>
  <c r="M133" i="11" l="1"/>
  <c r="O132" i="11"/>
  <c r="N132" i="11"/>
  <c r="L137" i="11"/>
  <c r="M134" i="11" l="1"/>
  <c r="O133" i="11"/>
  <c r="N133" i="11"/>
  <c r="L138" i="11"/>
  <c r="M135" i="11" l="1"/>
  <c r="O134" i="11"/>
  <c r="N134" i="11"/>
  <c r="L139" i="11"/>
  <c r="M136" i="11" l="1"/>
  <c r="O135" i="11"/>
  <c r="N135" i="11"/>
  <c r="M1115" i="11"/>
  <c r="M1116" i="11" s="1"/>
  <c r="L140" i="11"/>
  <c r="M137" i="11" l="1"/>
  <c r="N136" i="11"/>
  <c r="O136" i="11"/>
  <c r="L141" i="11"/>
  <c r="M138" i="11" l="1"/>
  <c r="O137" i="11"/>
  <c r="N137" i="11"/>
  <c r="M1117" i="11"/>
  <c r="L142" i="11"/>
  <c r="M139" i="11" l="1"/>
  <c r="O138" i="11"/>
  <c r="N138" i="11"/>
  <c r="L143" i="11"/>
  <c r="M140" i="11" l="1"/>
  <c r="O139" i="11"/>
  <c r="N139" i="11"/>
  <c r="M1118" i="11"/>
  <c r="L144" i="11"/>
  <c r="M141" i="11" l="1"/>
  <c r="O140" i="11"/>
  <c r="N140" i="11"/>
  <c r="L145" i="11"/>
  <c r="M142" i="11" l="1"/>
  <c r="O141" i="11"/>
  <c r="N141" i="11"/>
  <c r="L146" i="11"/>
  <c r="M143" i="11" l="1"/>
  <c r="O142" i="11"/>
  <c r="N142" i="11"/>
  <c r="M1119" i="11"/>
  <c r="L147" i="11"/>
  <c r="M144" i="11" l="1"/>
  <c r="O143" i="11"/>
  <c r="N143" i="11"/>
  <c r="L148" i="11"/>
  <c r="M145" i="11" l="1"/>
  <c r="O144" i="11"/>
  <c r="N144" i="11"/>
  <c r="M1120" i="11"/>
  <c r="M1121" i="11" s="1"/>
  <c r="L149" i="11"/>
  <c r="M146" i="11" l="1"/>
  <c r="N145" i="11"/>
  <c r="O145" i="11"/>
  <c r="L150" i="11"/>
  <c r="M147" i="11" l="1"/>
  <c r="O146" i="11"/>
  <c r="N146" i="11"/>
  <c r="M1122" i="11"/>
  <c r="L151" i="11"/>
  <c r="M148" i="11" l="1"/>
  <c r="M149" i="11" s="1"/>
  <c r="O147" i="11"/>
  <c r="N147" i="11"/>
  <c r="L152" i="11"/>
  <c r="M150" i="11" l="1"/>
  <c r="O149" i="11"/>
  <c r="N149" i="11"/>
  <c r="O148" i="11"/>
  <c r="N148" i="11"/>
  <c r="M1123" i="11"/>
  <c r="M1124" i="11" s="1"/>
  <c r="L153" i="11"/>
  <c r="M151" i="11" l="1"/>
  <c r="O150" i="11"/>
  <c r="N150" i="11"/>
  <c r="M1125" i="11"/>
  <c r="L154" i="11"/>
  <c r="M152" i="11" l="1"/>
  <c r="N151" i="11"/>
  <c r="O151" i="11"/>
  <c r="M1126" i="11"/>
  <c r="L155" i="11"/>
  <c r="M153" i="11" l="1"/>
  <c r="O152" i="11"/>
  <c r="N152" i="11"/>
  <c r="M1127" i="11"/>
  <c r="L156" i="11"/>
  <c r="M154" i="11" l="1"/>
  <c r="N153" i="11"/>
  <c r="O153" i="11"/>
  <c r="L157" i="11"/>
  <c r="M162" i="11"/>
  <c r="M155" i="11" l="1"/>
  <c r="O154" i="11"/>
  <c r="N154" i="11"/>
  <c r="M1128" i="11"/>
  <c r="M163" i="11"/>
  <c r="L158" i="11"/>
  <c r="M156" i="11" l="1"/>
  <c r="N155" i="11"/>
  <c r="O155" i="11"/>
  <c r="L159" i="11"/>
  <c r="M164" i="11"/>
  <c r="M157" i="11" l="1"/>
  <c r="O156" i="11"/>
  <c r="N156" i="11"/>
  <c r="M1129" i="11"/>
  <c r="M165" i="11"/>
  <c r="L160" i="11"/>
  <c r="M158" i="11" l="1"/>
  <c r="O157" i="11"/>
  <c r="N157" i="11"/>
  <c r="M1130" i="11"/>
  <c r="L161" i="11"/>
  <c r="M166" i="11"/>
  <c r="M159" i="11" l="1"/>
  <c r="O158" i="11"/>
  <c r="N158" i="11"/>
  <c r="M167" i="11"/>
  <c r="L162" i="11"/>
  <c r="M160" i="11" l="1"/>
  <c r="N159" i="11"/>
  <c r="O159" i="11"/>
  <c r="L163" i="11"/>
  <c r="O162" i="11"/>
  <c r="N162" i="11"/>
  <c r="M168" i="11"/>
  <c r="M161" i="11" l="1"/>
  <c r="O160" i="11"/>
  <c r="N160" i="11"/>
  <c r="M1131" i="11"/>
  <c r="M169" i="11"/>
  <c r="L164" i="11"/>
  <c r="O163" i="11"/>
  <c r="N163" i="11"/>
  <c r="N161" i="11" l="1"/>
  <c r="O161" i="11"/>
  <c r="L165" i="11"/>
  <c r="O164" i="11"/>
  <c r="N164" i="11"/>
  <c r="M170" i="11"/>
  <c r="M171" i="11" l="1"/>
  <c r="L166" i="11"/>
  <c r="O165" i="11"/>
  <c r="N165" i="11"/>
  <c r="L167" i="11" l="1"/>
  <c r="O166" i="11"/>
  <c r="N166" i="11"/>
  <c r="M172" i="11"/>
  <c r="M173" i="11" l="1"/>
  <c r="L168" i="11"/>
  <c r="O167" i="11"/>
  <c r="N167" i="11"/>
  <c r="L169" i="11" l="1"/>
  <c r="O168" i="11"/>
  <c r="N168" i="11"/>
  <c r="M174" i="11"/>
  <c r="M175" i="11" l="1"/>
  <c r="L170" i="11"/>
  <c r="O169" i="11"/>
  <c r="N169" i="11"/>
  <c r="L171" i="11" l="1"/>
  <c r="O170" i="11"/>
  <c r="N170" i="11"/>
  <c r="M176" i="11"/>
  <c r="M177" i="11" l="1"/>
  <c r="M178" i="11" s="1"/>
  <c r="M179" i="11" s="1"/>
  <c r="M180" i="11" s="1"/>
  <c r="M181" i="11" s="1"/>
  <c r="M182" i="11" s="1"/>
  <c r="M183" i="11" s="1"/>
  <c r="M184" i="11" s="1"/>
  <c r="M185" i="11" s="1"/>
  <c r="M186" i="11" s="1"/>
  <c r="M187" i="11" s="1"/>
  <c r="M188" i="11" s="1"/>
  <c r="M189" i="11" s="1"/>
  <c r="M190" i="11" s="1"/>
  <c r="M191" i="11" s="1"/>
  <c r="M192" i="11" s="1"/>
  <c r="M193" i="11" s="1"/>
  <c r="M194" i="11" s="1"/>
  <c r="M195" i="11" s="1"/>
  <c r="M196" i="11" s="1"/>
  <c r="M197" i="11" s="1"/>
  <c r="M198" i="11" s="1"/>
  <c r="M199" i="11" s="1"/>
  <c r="M200" i="11" s="1"/>
  <c r="M201" i="11" s="1"/>
  <c r="M202" i="11" s="1"/>
  <c r="M203" i="11" s="1"/>
  <c r="M204" i="11" s="1"/>
  <c r="M205" i="11" s="1"/>
  <c r="M206" i="11" s="1"/>
  <c r="M207" i="11" s="1"/>
  <c r="M208" i="11" s="1"/>
  <c r="M209" i="11" s="1"/>
  <c r="M210" i="11" s="1"/>
  <c r="M211" i="11" s="1"/>
  <c r="M212" i="11" s="1"/>
  <c r="M213" i="11" s="1"/>
  <c r="M214" i="11" s="1"/>
  <c r="M215" i="11" s="1"/>
  <c r="M216" i="11" s="1"/>
  <c r="M217" i="11" s="1"/>
  <c r="M218" i="11" s="1"/>
  <c r="M219" i="11" s="1"/>
  <c r="M220" i="11" s="1"/>
  <c r="M221" i="11" s="1"/>
  <c r="M222" i="11" s="1"/>
  <c r="M223" i="11" s="1"/>
  <c r="M224" i="11" s="1"/>
  <c r="M225" i="11" s="1"/>
  <c r="M226" i="11" s="1"/>
  <c r="M227" i="11" s="1"/>
  <c r="M228" i="11" s="1"/>
  <c r="M229" i="11" s="1"/>
  <c r="M230" i="11" s="1"/>
  <c r="M231" i="11" s="1"/>
  <c r="M232" i="11" s="1"/>
  <c r="M233" i="11" s="1"/>
  <c r="M234" i="11" s="1"/>
  <c r="M235" i="11" s="1"/>
  <c r="M236" i="11" s="1"/>
  <c r="M237" i="11" s="1"/>
  <c r="M238" i="11" s="1"/>
  <c r="M239" i="11" s="1"/>
  <c r="M240" i="11" s="1"/>
  <c r="M241" i="11" s="1"/>
  <c r="M242" i="11" s="1"/>
  <c r="M243" i="11" s="1"/>
  <c r="M244" i="11" s="1"/>
  <c r="M245" i="11" s="1"/>
  <c r="M246" i="11" s="1"/>
  <c r="M247" i="11" s="1"/>
  <c r="M248" i="11" s="1"/>
  <c r="M249" i="11" s="1"/>
  <c r="M250" i="11" s="1"/>
  <c r="M251" i="11" s="1"/>
  <c r="M252" i="11" s="1"/>
  <c r="M253" i="11" s="1"/>
  <c r="M254" i="11" s="1"/>
  <c r="M255" i="11" s="1"/>
  <c r="M256" i="11" s="1"/>
  <c r="M257" i="11" s="1"/>
  <c r="M258" i="11" s="1"/>
  <c r="M259" i="11" s="1"/>
  <c r="M260" i="11" s="1"/>
  <c r="M261" i="11" s="1"/>
  <c r="M262" i="11" s="1"/>
  <c r="M263" i="11" s="1"/>
  <c r="M264" i="11" s="1"/>
  <c r="M265" i="11" s="1"/>
  <c r="M266" i="11" s="1"/>
  <c r="M267" i="11" s="1"/>
  <c r="M268" i="11" s="1"/>
  <c r="M269" i="11" s="1"/>
  <c r="M270" i="11" s="1"/>
  <c r="M271" i="11" s="1"/>
  <c r="M272" i="11" s="1"/>
  <c r="M273" i="11" s="1"/>
  <c r="M274" i="11" s="1"/>
  <c r="M275" i="11" s="1"/>
  <c r="M276" i="11" s="1"/>
  <c r="M277" i="11" s="1"/>
  <c r="M278" i="11" s="1"/>
  <c r="M279" i="11" s="1"/>
  <c r="M280" i="11" s="1"/>
  <c r="M281" i="11" s="1"/>
  <c r="M282" i="11" s="1"/>
  <c r="M283" i="11" s="1"/>
  <c r="M284" i="11" s="1"/>
  <c r="M285" i="11" s="1"/>
  <c r="M286" i="11" s="1"/>
  <c r="M287" i="11" s="1"/>
  <c r="M288" i="11" s="1"/>
  <c r="M289" i="11" s="1"/>
  <c r="M290" i="11" s="1"/>
  <c r="M291" i="11" s="1"/>
  <c r="M292" i="11" s="1"/>
  <c r="M293" i="11" s="1"/>
  <c r="M294" i="11" s="1"/>
  <c r="M295" i="11" s="1"/>
  <c r="M296" i="11" s="1"/>
  <c r="M297" i="11" s="1"/>
  <c r="M298" i="11" s="1"/>
  <c r="M299" i="11" s="1"/>
  <c r="M300" i="11" s="1"/>
  <c r="M301" i="11" s="1"/>
  <c r="M302" i="11" s="1"/>
  <c r="M303" i="11" s="1"/>
  <c r="M304" i="11" s="1"/>
  <c r="M305" i="11" s="1"/>
  <c r="M306" i="11" s="1"/>
  <c r="M307" i="11" s="1"/>
  <c r="M308" i="11" s="1"/>
  <c r="M309" i="11" s="1"/>
  <c r="M310" i="11" s="1"/>
  <c r="M311" i="11" s="1"/>
  <c r="M312" i="11" s="1"/>
  <c r="M313" i="11" s="1"/>
  <c r="M314" i="11" s="1"/>
  <c r="M315" i="11" s="1"/>
  <c r="M316" i="11" s="1"/>
  <c r="M317" i="11" s="1"/>
  <c r="M318" i="11" s="1"/>
  <c r="M319" i="11" s="1"/>
  <c r="M320" i="11" s="1"/>
  <c r="M321" i="11" s="1"/>
  <c r="M322" i="11" s="1"/>
  <c r="M323" i="11" s="1"/>
  <c r="M324" i="11" s="1"/>
  <c r="M325" i="11" s="1"/>
  <c r="M326" i="11" s="1"/>
  <c r="M327" i="11" s="1"/>
  <c r="M328" i="11" s="1"/>
  <c r="M329" i="11" s="1"/>
  <c r="M330" i="11" s="1"/>
  <c r="M331" i="11" s="1"/>
  <c r="M332" i="11" s="1"/>
  <c r="M333" i="11" s="1"/>
  <c r="M334" i="11" s="1"/>
  <c r="M335" i="11" s="1"/>
  <c r="M336" i="11" s="1"/>
  <c r="M337" i="11" s="1"/>
  <c r="M338" i="11" s="1"/>
  <c r="M339" i="11" s="1"/>
  <c r="M340" i="11" s="1"/>
  <c r="M341" i="11" s="1"/>
  <c r="M342" i="11" s="1"/>
  <c r="M343" i="11" s="1"/>
  <c r="M344" i="11" s="1"/>
  <c r="M345" i="11" s="1"/>
  <c r="M346" i="11" s="1"/>
  <c r="M347" i="11" s="1"/>
  <c r="M348" i="11" s="1"/>
  <c r="M349" i="11" s="1"/>
  <c r="M350" i="11" s="1"/>
  <c r="M351" i="11" s="1"/>
  <c r="M352" i="11" s="1"/>
  <c r="M353" i="11" s="1"/>
  <c r="M354" i="11" s="1"/>
  <c r="M355" i="11" s="1"/>
  <c r="M356" i="11" s="1"/>
  <c r="M357" i="11" s="1"/>
  <c r="M358" i="11" s="1"/>
  <c r="M359" i="11" s="1"/>
  <c r="M360" i="11" s="1"/>
  <c r="M361" i="11" s="1"/>
  <c r="M362" i="11" s="1"/>
  <c r="M363" i="11" s="1"/>
  <c r="M364" i="11" s="1"/>
  <c r="M365" i="11" s="1"/>
  <c r="M366" i="11" s="1"/>
  <c r="M367" i="11" s="1"/>
  <c r="M368" i="11" s="1"/>
  <c r="M369" i="11" s="1"/>
  <c r="M370" i="11" s="1"/>
  <c r="M371" i="11" s="1"/>
  <c r="M372" i="11" s="1"/>
  <c r="M373" i="11" s="1"/>
  <c r="M374" i="11" s="1"/>
  <c r="M375" i="11" s="1"/>
  <c r="M376" i="11" s="1"/>
  <c r="M377" i="11" s="1"/>
  <c r="M378" i="11" s="1"/>
  <c r="M379" i="11" s="1"/>
  <c r="M380" i="11" s="1"/>
  <c r="M381" i="11" s="1"/>
  <c r="M382" i="11" s="1"/>
  <c r="M383" i="11" s="1"/>
  <c r="M384" i="11" s="1"/>
  <c r="M385" i="11" s="1"/>
  <c r="M386" i="11" s="1"/>
  <c r="M387" i="11" s="1"/>
  <c r="M388" i="11" s="1"/>
  <c r="M389" i="11" s="1"/>
  <c r="M390" i="11" s="1"/>
  <c r="M391" i="11" s="1"/>
  <c r="M392" i="11" s="1"/>
  <c r="M393" i="11" s="1"/>
  <c r="M394" i="11" s="1"/>
  <c r="M395" i="11" s="1"/>
  <c r="M396" i="11" s="1"/>
  <c r="M397" i="11" s="1"/>
  <c r="M398" i="11" s="1"/>
  <c r="M399" i="11" s="1"/>
  <c r="M400" i="11" s="1"/>
  <c r="M401" i="11" s="1"/>
  <c r="M402" i="11" s="1"/>
  <c r="M403" i="11" s="1"/>
  <c r="M404" i="11" s="1"/>
  <c r="M405" i="11" s="1"/>
  <c r="M406" i="11" s="1"/>
  <c r="M407" i="11" s="1"/>
  <c r="M408" i="11" s="1"/>
  <c r="M409" i="11" s="1"/>
  <c r="M410" i="11" s="1"/>
  <c r="M411" i="11" s="1"/>
  <c r="M412" i="11" s="1"/>
  <c r="M413" i="11" s="1"/>
  <c r="M414" i="11" s="1"/>
  <c r="M415" i="11" s="1"/>
  <c r="M416" i="11" s="1"/>
  <c r="M417" i="11" s="1"/>
  <c r="M418" i="11" s="1"/>
  <c r="M419" i="11" s="1"/>
  <c r="M420" i="11" s="1"/>
  <c r="M421" i="11" s="1"/>
  <c r="M422" i="11" s="1"/>
  <c r="M423" i="11" s="1"/>
  <c r="M424" i="11" s="1"/>
  <c r="M425" i="11" s="1"/>
  <c r="M426" i="11" s="1"/>
  <c r="M427" i="11" s="1"/>
  <c r="M428" i="11" s="1"/>
  <c r="M429" i="11" s="1"/>
  <c r="M430" i="11" s="1"/>
  <c r="M431" i="11" s="1"/>
  <c r="M432" i="11" s="1"/>
  <c r="M433" i="11" s="1"/>
  <c r="M434" i="11" s="1"/>
  <c r="M435" i="11" s="1"/>
  <c r="M436" i="11" s="1"/>
  <c r="M437" i="11" s="1"/>
  <c r="M438" i="11" s="1"/>
  <c r="M439" i="11" s="1"/>
  <c r="M440" i="11" s="1"/>
  <c r="M441" i="11" s="1"/>
  <c r="M442" i="11" s="1"/>
  <c r="M443" i="11" s="1"/>
  <c r="M444" i="11" s="1"/>
  <c r="M445" i="11" s="1"/>
  <c r="M446" i="11" s="1"/>
  <c r="M447" i="11" s="1"/>
  <c r="M448" i="11" s="1"/>
  <c r="M449" i="11" s="1"/>
  <c r="M450" i="11" s="1"/>
  <c r="M451" i="11" s="1"/>
  <c r="M452" i="11" s="1"/>
  <c r="M453" i="11" s="1"/>
  <c r="M454" i="11" s="1"/>
  <c r="M455" i="11" s="1"/>
  <c r="M456" i="11" s="1"/>
  <c r="M457" i="11" s="1"/>
  <c r="M458" i="11" s="1"/>
  <c r="M459" i="11" s="1"/>
  <c r="M460" i="11" s="1"/>
  <c r="M461" i="11" s="1"/>
  <c r="M462" i="11" s="1"/>
  <c r="M463" i="11" s="1"/>
  <c r="M464" i="11" s="1"/>
  <c r="M465" i="11" s="1"/>
  <c r="M466" i="11" s="1"/>
  <c r="M467" i="11" s="1"/>
  <c r="M468" i="11" s="1"/>
  <c r="M469" i="11" s="1"/>
  <c r="M470" i="11" s="1"/>
  <c r="M471" i="11" s="1"/>
  <c r="M472" i="11" s="1"/>
  <c r="M473" i="11" s="1"/>
  <c r="M474" i="11" s="1"/>
  <c r="M475" i="11" s="1"/>
  <c r="M476" i="11" s="1"/>
  <c r="M477" i="11" s="1"/>
  <c r="M478" i="11" s="1"/>
  <c r="M479" i="11" s="1"/>
  <c r="M480" i="11" s="1"/>
  <c r="M481" i="11" s="1"/>
  <c r="M482" i="11" s="1"/>
  <c r="M483" i="11" s="1"/>
  <c r="M484" i="11" s="1"/>
  <c r="M485" i="11" s="1"/>
  <c r="M486" i="11" s="1"/>
  <c r="M487" i="11" s="1"/>
  <c r="M488" i="11" s="1"/>
  <c r="M489" i="11" s="1"/>
  <c r="M490" i="11" s="1"/>
  <c r="M491" i="11" s="1"/>
  <c r="M492" i="11" s="1"/>
  <c r="M493" i="11" s="1"/>
  <c r="M494" i="11" s="1"/>
  <c r="M495" i="11" s="1"/>
  <c r="M496" i="11" s="1"/>
  <c r="M497" i="11" s="1"/>
  <c r="M498" i="11" s="1"/>
  <c r="M499" i="11" s="1"/>
  <c r="M500" i="11" s="1"/>
  <c r="M501" i="11" s="1"/>
  <c r="M502" i="11" s="1"/>
  <c r="M503" i="11" s="1"/>
  <c r="M504" i="11" s="1"/>
  <c r="M505" i="11" s="1"/>
  <c r="M506" i="11" s="1"/>
  <c r="M507" i="11" s="1"/>
  <c r="M508" i="11" s="1"/>
  <c r="M509" i="11" s="1"/>
  <c r="M510" i="11" s="1"/>
  <c r="M511" i="11" s="1"/>
  <c r="M512" i="11" s="1"/>
  <c r="M513" i="11" s="1"/>
  <c r="M514" i="11" s="1"/>
  <c r="M515" i="11" s="1"/>
  <c r="M516" i="11" s="1"/>
  <c r="M517" i="11" s="1"/>
  <c r="M518" i="11" s="1"/>
  <c r="M519" i="11" s="1"/>
  <c r="M520" i="11" s="1"/>
  <c r="M521" i="11" s="1"/>
  <c r="M522" i="11" s="1"/>
  <c r="M523" i="11" s="1"/>
  <c r="M524" i="11" s="1"/>
  <c r="M525" i="11" s="1"/>
  <c r="M526" i="11" s="1"/>
  <c r="M527" i="11" s="1"/>
  <c r="M528" i="11" s="1"/>
  <c r="M529" i="11" s="1"/>
  <c r="M530" i="11" s="1"/>
  <c r="M531" i="11" s="1"/>
  <c r="M532" i="11" s="1"/>
  <c r="M533" i="11" s="1"/>
  <c r="M534" i="11" s="1"/>
  <c r="M535" i="11" s="1"/>
  <c r="M536" i="11" s="1"/>
  <c r="M537" i="11" s="1"/>
  <c r="M538" i="11" s="1"/>
  <c r="M539" i="11" s="1"/>
  <c r="M540" i="11" s="1"/>
  <c r="M541" i="11" s="1"/>
  <c r="M542" i="11" s="1"/>
  <c r="M543" i="11" s="1"/>
  <c r="M544" i="11" s="1"/>
  <c r="M545" i="11" s="1"/>
  <c r="M546" i="11" s="1"/>
  <c r="M547" i="11" s="1"/>
  <c r="M548" i="11" s="1"/>
  <c r="M549" i="11" s="1"/>
  <c r="M550" i="11" s="1"/>
  <c r="M551" i="11" s="1"/>
  <c r="M552" i="11" s="1"/>
  <c r="M553" i="11" s="1"/>
  <c r="M554" i="11" s="1"/>
  <c r="M555" i="11" s="1"/>
  <c r="M556" i="11" s="1"/>
  <c r="M557" i="11" s="1"/>
  <c r="M558" i="11" s="1"/>
  <c r="M559" i="11" s="1"/>
  <c r="M560" i="11" s="1"/>
  <c r="M561" i="11" s="1"/>
  <c r="M562" i="11" s="1"/>
  <c r="M563" i="11" s="1"/>
  <c r="M564" i="11" s="1"/>
  <c r="M565" i="11" s="1"/>
  <c r="M566" i="11" s="1"/>
  <c r="M567" i="11" s="1"/>
  <c r="M568" i="11" s="1"/>
  <c r="M569" i="11" s="1"/>
  <c r="M570" i="11" s="1"/>
  <c r="M571" i="11" s="1"/>
  <c r="M572" i="11" s="1"/>
  <c r="M573" i="11" s="1"/>
  <c r="M574" i="11" s="1"/>
  <c r="M575" i="11" s="1"/>
  <c r="M576" i="11" s="1"/>
  <c r="M577" i="11" s="1"/>
  <c r="M578" i="11" s="1"/>
  <c r="M579" i="11" s="1"/>
  <c r="M580" i="11" s="1"/>
  <c r="M581" i="11" s="1"/>
  <c r="M582" i="11" s="1"/>
  <c r="M583" i="11" s="1"/>
  <c r="M584" i="11" s="1"/>
  <c r="M585" i="11" s="1"/>
  <c r="M586" i="11" s="1"/>
  <c r="M587" i="11" s="1"/>
  <c r="M588" i="11" s="1"/>
  <c r="M589" i="11" s="1"/>
  <c r="M590" i="11" s="1"/>
  <c r="M591" i="11" s="1"/>
  <c r="M592" i="11" s="1"/>
  <c r="M593" i="11" s="1"/>
  <c r="M594" i="11" s="1"/>
  <c r="M595" i="11" s="1"/>
  <c r="M596" i="11" s="1"/>
  <c r="M597" i="11" s="1"/>
  <c r="M598" i="11" s="1"/>
  <c r="M599" i="11" s="1"/>
  <c r="M600" i="11" s="1"/>
  <c r="M601" i="11" s="1"/>
  <c r="M602" i="11" s="1"/>
  <c r="M603" i="11" s="1"/>
  <c r="M604" i="11" s="1"/>
  <c r="M605" i="11" s="1"/>
  <c r="M606" i="11" s="1"/>
  <c r="M607" i="11" s="1"/>
  <c r="M608" i="11" s="1"/>
  <c r="M609" i="11" s="1"/>
  <c r="M610" i="11" s="1"/>
  <c r="M611" i="11" s="1"/>
  <c r="M612" i="11" s="1"/>
  <c r="M613" i="11" s="1"/>
  <c r="M614" i="11" s="1"/>
  <c r="M615" i="11" s="1"/>
  <c r="M616" i="11" s="1"/>
  <c r="M617" i="11" s="1"/>
  <c r="M618" i="11" s="1"/>
  <c r="M619" i="11" s="1"/>
  <c r="M620" i="11" s="1"/>
  <c r="M621" i="11" s="1"/>
  <c r="M622" i="11" s="1"/>
  <c r="M623" i="11" s="1"/>
  <c r="M624" i="11" s="1"/>
  <c r="M625" i="11" s="1"/>
  <c r="M626" i="11" s="1"/>
  <c r="M627" i="11" s="1"/>
  <c r="M628" i="11" s="1"/>
  <c r="M629" i="11" s="1"/>
  <c r="M630" i="11" s="1"/>
  <c r="M631" i="11" s="1"/>
  <c r="M632" i="11" s="1"/>
  <c r="M633" i="11" s="1"/>
  <c r="M634" i="11" s="1"/>
  <c r="M635" i="11" s="1"/>
  <c r="M636" i="11" s="1"/>
  <c r="M637" i="11" s="1"/>
  <c r="M638" i="11" s="1"/>
  <c r="M639" i="11" s="1"/>
  <c r="M640" i="11" s="1"/>
  <c r="M641" i="11" s="1"/>
  <c r="M642" i="11" s="1"/>
  <c r="M643" i="11" s="1"/>
  <c r="M644" i="11" s="1"/>
  <c r="M645" i="11" s="1"/>
  <c r="M646" i="11" s="1"/>
  <c r="M647" i="11" s="1"/>
  <c r="M648" i="11" s="1"/>
  <c r="M649" i="11" s="1"/>
  <c r="M650" i="11" s="1"/>
  <c r="M651" i="11" s="1"/>
  <c r="M652" i="11" s="1"/>
  <c r="M653" i="11" s="1"/>
  <c r="M654" i="11" s="1"/>
  <c r="M655" i="11" s="1"/>
  <c r="M656" i="11" s="1"/>
  <c r="M657" i="11" s="1"/>
  <c r="M658" i="11" s="1"/>
  <c r="M659" i="11" s="1"/>
  <c r="M660" i="11" s="1"/>
  <c r="M661" i="11" s="1"/>
  <c r="M662" i="11" s="1"/>
  <c r="M663" i="11" s="1"/>
  <c r="M664" i="11" s="1"/>
  <c r="M665" i="11" s="1"/>
  <c r="M666" i="11" s="1"/>
  <c r="M667" i="11" s="1"/>
  <c r="M668" i="11" s="1"/>
  <c r="M669" i="11" s="1"/>
  <c r="M670" i="11" s="1"/>
  <c r="M671" i="11" s="1"/>
  <c r="M672" i="11" s="1"/>
  <c r="M673" i="11" s="1"/>
  <c r="M674" i="11" s="1"/>
  <c r="M675" i="11" s="1"/>
  <c r="M676" i="11" s="1"/>
  <c r="M677" i="11" s="1"/>
  <c r="M678" i="11" s="1"/>
  <c r="M679" i="11" s="1"/>
  <c r="M680" i="11" s="1"/>
  <c r="M681" i="11" s="1"/>
  <c r="M682" i="11" s="1"/>
  <c r="M683" i="11" s="1"/>
  <c r="M684" i="11" s="1"/>
  <c r="M685" i="11" s="1"/>
  <c r="M686" i="11" s="1"/>
  <c r="M687" i="11" s="1"/>
  <c r="M688" i="11" s="1"/>
  <c r="M689" i="11" s="1"/>
  <c r="M690" i="11" s="1"/>
  <c r="M691" i="11" s="1"/>
  <c r="M692" i="11" s="1"/>
  <c r="M693" i="11" s="1"/>
  <c r="M694" i="11" s="1"/>
  <c r="M695" i="11" s="1"/>
  <c r="M696" i="11" s="1"/>
  <c r="M697" i="11" s="1"/>
  <c r="M698" i="11" s="1"/>
  <c r="M699" i="11" s="1"/>
  <c r="M700" i="11" s="1"/>
  <c r="M701" i="11" s="1"/>
  <c r="M702" i="11" s="1"/>
  <c r="M703" i="11" s="1"/>
  <c r="M704" i="11" s="1"/>
  <c r="M705" i="11" s="1"/>
  <c r="M706" i="11" s="1"/>
  <c r="M707" i="11" s="1"/>
  <c r="M708" i="11" s="1"/>
  <c r="M709" i="11" s="1"/>
  <c r="M710" i="11" s="1"/>
  <c r="M711" i="11" s="1"/>
  <c r="M712" i="11" s="1"/>
  <c r="M713" i="11" s="1"/>
  <c r="M714" i="11" s="1"/>
  <c r="M715" i="11" s="1"/>
  <c r="M716" i="11" s="1"/>
  <c r="M717" i="11" s="1"/>
  <c r="M718" i="11" s="1"/>
  <c r="M719" i="11" s="1"/>
  <c r="M720" i="11" s="1"/>
  <c r="M721" i="11" s="1"/>
  <c r="M722" i="11" s="1"/>
  <c r="M723" i="11" s="1"/>
  <c r="M724" i="11" s="1"/>
  <c r="M725" i="11" s="1"/>
  <c r="M726" i="11" s="1"/>
  <c r="M727" i="11" s="1"/>
  <c r="M728" i="11" s="1"/>
  <c r="M729" i="11" s="1"/>
  <c r="M730" i="11" s="1"/>
  <c r="M731" i="11" s="1"/>
  <c r="M732" i="11" s="1"/>
  <c r="M733" i="11" s="1"/>
  <c r="M734" i="11" s="1"/>
  <c r="M735" i="11" s="1"/>
  <c r="M736" i="11" s="1"/>
  <c r="M737" i="11" s="1"/>
  <c r="M738" i="11" s="1"/>
  <c r="M739" i="11" s="1"/>
  <c r="M740" i="11" s="1"/>
  <c r="M741" i="11" s="1"/>
  <c r="M742" i="11" s="1"/>
  <c r="M743" i="11" s="1"/>
  <c r="M744" i="11" s="1"/>
  <c r="M745" i="11" s="1"/>
  <c r="M746" i="11" s="1"/>
  <c r="M747" i="11" s="1"/>
  <c r="M748" i="11" s="1"/>
  <c r="M749" i="11" s="1"/>
  <c r="M750" i="11" s="1"/>
  <c r="M751" i="11" s="1"/>
  <c r="M752" i="11" s="1"/>
  <c r="M753" i="11" s="1"/>
  <c r="M754" i="11" s="1"/>
  <c r="M755" i="11" s="1"/>
  <c r="M756" i="11" s="1"/>
  <c r="M757" i="11" s="1"/>
  <c r="M758" i="11" s="1"/>
  <c r="M759" i="11" s="1"/>
  <c r="M760" i="11" s="1"/>
  <c r="M761" i="11" s="1"/>
  <c r="M762" i="11" s="1"/>
  <c r="M763" i="11" s="1"/>
  <c r="M764" i="11" s="1"/>
  <c r="M765" i="11" s="1"/>
  <c r="M766" i="11" s="1"/>
  <c r="M767" i="11" s="1"/>
  <c r="M768" i="11" s="1"/>
  <c r="M769" i="11" s="1"/>
  <c r="M770" i="11" s="1"/>
  <c r="M771" i="11" s="1"/>
  <c r="M772" i="11" s="1"/>
  <c r="M773" i="11" s="1"/>
  <c r="M774" i="11" s="1"/>
  <c r="M775" i="11" s="1"/>
  <c r="M776" i="11" s="1"/>
  <c r="M777" i="11" s="1"/>
  <c r="M778" i="11" s="1"/>
  <c r="M779" i="11" s="1"/>
  <c r="M780" i="11" s="1"/>
  <c r="M781" i="11" s="1"/>
  <c r="M782" i="11" s="1"/>
  <c r="M783" i="11" s="1"/>
  <c r="M784" i="11" s="1"/>
  <c r="M785" i="11" s="1"/>
  <c r="M786" i="11" s="1"/>
  <c r="M787" i="11" s="1"/>
  <c r="M788" i="11" s="1"/>
  <c r="M789" i="11" s="1"/>
  <c r="M790" i="11" s="1"/>
  <c r="M791" i="11" s="1"/>
  <c r="M792" i="11" s="1"/>
  <c r="M793" i="11" s="1"/>
  <c r="M794" i="11" s="1"/>
  <c r="M795" i="11" s="1"/>
  <c r="M796" i="11" s="1"/>
  <c r="M797" i="11" s="1"/>
  <c r="M798" i="11" s="1"/>
  <c r="M799" i="11" s="1"/>
  <c r="M800" i="11" s="1"/>
  <c r="M801" i="11" s="1"/>
  <c r="M802" i="11" s="1"/>
  <c r="M803" i="11" s="1"/>
  <c r="M804" i="11" s="1"/>
  <c r="M805" i="11" s="1"/>
  <c r="M806" i="11" s="1"/>
  <c r="M807" i="11" s="1"/>
  <c r="M808" i="11" s="1"/>
  <c r="M809" i="11" s="1"/>
  <c r="M810" i="11" s="1"/>
  <c r="M811" i="11" s="1"/>
  <c r="M812" i="11" s="1"/>
  <c r="M813" i="11" s="1"/>
  <c r="M814" i="11" s="1"/>
  <c r="M815" i="11" s="1"/>
  <c r="M816" i="11" s="1"/>
  <c r="M817" i="11" s="1"/>
  <c r="M818" i="11" s="1"/>
  <c r="M819" i="11" s="1"/>
  <c r="M820" i="11" s="1"/>
  <c r="M821" i="11" s="1"/>
  <c r="M822" i="11" s="1"/>
  <c r="M823" i="11" s="1"/>
  <c r="M824" i="11" s="1"/>
  <c r="M825" i="11" s="1"/>
  <c r="M826" i="11" s="1"/>
  <c r="M827" i="11" s="1"/>
  <c r="M828" i="11" s="1"/>
  <c r="M829" i="11" s="1"/>
  <c r="M830" i="11" s="1"/>
  <c r="M831" i="11" s="1"/>
  <c r="M832" i="11" s="1"/>
  <c r="M833" i="11" s="1"/>
  <c r="M834" i="11" s="1"/>
  <c r="M835" i="11" s="1"/>
  <c r="M836" i="11" s="1"/>
  <c r="M837" i="11" s="1"/>
  <c r="M838" i="11" s="1"/>
  <c r="M839" i="11" s="1"/>
  <c r="M840" i="11" s="1"/>
  <c r="M841" i="11" s="1"/>
  <c r="M842" i="11" s="1"/>
  <c r="M843" i="11" s="1"/>
  <c r="M844" i="11" s="1"/>
  <c r="M845" i="11" s="1"/>
  <c r="M846" i="11" s="1"/>
  <c r="M847" i="11" s="1"/>
  <c r="M848" i="11" s="1"/>
  <c r="M849" i="11" s="1"/>
  <c r="M850" i="11" s="1"/>
  <c r="M851" i="11" s="1"/>
  <c r="M852" i="11" s="1"/>
  <c r="M853" i="11" s="1"/>
  <c r="M854" i="11" s="1"/>
  <c r="M855" i="11" s="1"/>
  <c r="M856" i="11" s="1"/>
  <c r="M857" i="11" s="1"/>
  <c r="M858" i="11" s="1"/>
  <c r="M859" i="11" s="1"/>
  <c r="M860" i="11" s="1"/>
  <c r="M861" i="11" s="1"/>
  <c r="M862" i="11" s="1"/>
  <c r="M863" i="11" s="1"/>
  <c r="M864" i="11" s="1"/>
  <c r="M865" i="11" s="1"/>
  <c r="M866" i="11" s="1"/>
  <c r="M867" i="11" s="1"/>
  <c r="M868" i="11" s="1"/>
  <c r="M869" i="11" s="1"/>
  <c r="M870" i="11" s="1"/>
  <c r="M871" i="11" s="1"/>
  <c r="M872" i="11" s="1"/>
  <c r="M873" i="11" s="1"/>
  <c r="M874" i="11" s="1"/>
  <c r="M875" i="11" s="1"/>
  <c r="M876" i="11" s="1"/>
  <c r="M877" i="11" s="1"/>
  <c r="M878" i="11" s="1"/>
  <c r="M879" i="11" s="1"/>
  <c r="M880" i="11" s="1"/>
  <c r="M881" i="11" s="1"/>
  <c r="M882" i="11" s="1"/>
  <c r="M883" i="11" s="1"/>
  <c r="M884" i="11" s="1"/>
  <c r="M885" i="11" s="1"/>
  <c r="M886" i="11" s="1"/>
  <c r="M887" i="11" s="1"/>
  <c r="M888" i="11" s="1"/>
  <c r="M889" i="11" s="1"/>
  <c r="M890" i="11" s="1"/>
  <c r="M891" i="11" s="1"/>
  <c r="M892" i="11" s="1"/>
  <c r="M893" i="11" s="1"/>
  <c r="M894" i="11" s="1"/>
  <c r="M895" i="11" s="1"/>
  <c r="M896" i="11" s="1"/>
  <c r="M897" i="11" s="1"/>
  <c r="M898" i="11" s="1"/>
  <c r="M899" i="11" s="1"/>
  <c r="M900" i="11" s="1"/>
  <c r="M901" i="11" s="1"/>
  <c r="M902" i="11" s="1"/>
  <c r="M903" i="11" s="1"/>
  <c r="M904" i="11" s="1"/>
  <c r="M905" i="11" s="1"/>
  <c r="M906" i="11" s="1"/>
  <c r="M907" i="11" s="1"/>
  <c r="M908" i="11" s="1"/>
  <c r="M909" i="11" s="1"/>
  <c r="M910" i="11" s="1"/>
  <c r="M911" i="11" s="1"/>
  <c r="M912" i="11" s="1"/>
  <c r="M913" i="11" s="1"/>
  <c r="M914" i="11" s="1"/>
  <c r="M915" i="11" s="1"/>
  <c r="M916" i="11" s="1"/>
  <c r="M917" i="11" s="1"/>
  <c r="M918" i="11" s="1"/>
  <c r="M919" i="11" s="1"/>
  <c r="M920" i="11" s="1"/>
  <c r="M921" i="11" s="1"/>
  <c r="M922" i="11" s="1"/>
  <c r="M923" i="11" s="1"/>
  <c r="M924" i="11" s="1"/>
  <c r="M925" i="11" s="1"/>
  <c r="M926" i="11" s="1"/>
  <c r="M927" i="11" s="1"/>
  <c r="M928" i="11" s="1"/>
  <c r="M929" i="11" s="1"/>
  <c r="M930" i="11" s="1"/>
  <c r="M931" i="11" s="1"/>
  <c r="M932" i="11" s="1"/>
  <c r="M933" i="11" s="1"/>
  <c r="M934" i="11" s="1"/>
  <c r="M935" i="11" s="1"/>
  <c r="M936" i="11" s="1"/>
  <c r="M937" i="11" s="1"/>
  <c r="M938" i="11" s="1"/>
  <c r="M939" i="11" s="1"/>
  <c r="M940" i="11" s="1"/>
  <c r="M941" i="11" s="1"/>
  <c r="M942" i="11" s="1"/>
  <c r="M943" i="11" s="1"/>
  <c r="M944" i="11" s="1"/>
  <c r="M945" i="11" s="1"/>
  <c r="M946" i="11" s="1"/>
  <c r="M947" i="11" s="1"/>
  <c r="M948" i="11" s="1"/>
  <c r="M949" i="11" s="1"/>
  <c r="M950" i="11" s="1"/>
  <c r="M951" i="11" s="1"/>
  <c r="M952" i="11" s="1"/>
  <c r="M953" i="11" s="1"/>
  <c r="M954" i="11" s="1"/>
  <c r="M955" i="11" s="1"/>
  <c r="M956" i="11" s="1"/>
  <c r="M957" i="11" s="1"/>
  <c r="M958" i="11" s="1"/>
  <c r="M959" i="11" s="1"/>
  <c r="M960" i="11" s="1"/>
  <c r="M961" i="11" s="1"/>
  <c r="L172" i="11"/>
  <c r="O171" i="11"/>
  <c r="N171" i="11"/>
  <c r="L173" i="11" l="1"/>
  <c r="O172" i="11"/>
  <c r="N172" i="11"/>
  <c r="M1132" i="11" l="1"/>
  <c r="M1133" i="11" s="1"/>
  <c r="L174" i="11"/>
  <c r="O173" i="11"/>
  <c r="N173" i="11"/>
  <c r="M1134" i="11" l="1"/>
  <c r="L175" i="11"/>
  <c r="O174" i="11"/>
  <c r="N174" i="11"/>
  <c r="M1135" i="11" l="1"/>
  <c r="L176" i="11"/>
  <c r="O175" i="11"/>
  <c r="N175" i="11"/>
  <c r="L177" i="11" l="1"/>
  <c r="O176" i="11"/>
  <c r="N176" i="11"/>
  <c r="M1136" i="11" l="1"/>
  <c r="L178" i="11"/>
  <c r="O177" i="11"/>
  <c r="N177" i="11"/>
  <c r="L179" i="11" l="1"/>
  <c r="O178" i="11"/>
  <c r="N178" i="11"/>
  <c r="L180" i="11" l="1"/>
  <c r="O179" i="11"/>
  <c r="N179" i="11"/>
  <c r="L181" i="11" l="1"/>
  <c r="N180" i="11"/>
  <c r="O180" i="11"/>
  <c r="L182" i="11" l="1"/>
  <c r="O181" i="11"/>
  <c r="N181" i="11"/>
  <c r="M1137" i="11" l="1"/>
  <c r="L183" i="11"/>
  <c r="O182" i="11"/>
  <c r="N182" i="11"/>
  <c r="L184" i="11" l="1"/>
  <c r="N183" i="11"/>
  <c r="O183" i="11"/>
  <c r="L185" i="11" l="1"/>
  <c r="N184" i="11"/>
  <c r="O184" i="11"/>
  <c r="M1138" i="11" l="1"/>
  <c r="M1139" i="11" s="1"/>
  <c r="M1140" i="11" s="1"/>
  <c r="L186" i="11"/>
  <c r="O185" i="11"/>
  <c r="N185" i="11"/>
  <c r="M1141" i="11" l="1"/>
  <c r="L187" i="11"/>
  <c r="O186" i="11"/>
  <c r="N186" i="11"/>
  <c r="L188" i="11" l="1"/>
  <c r="O187" i="11"/>
  <c r="N187" i="11"/>
  <c r="M1142" i="11" l="1"/>
  <c r="M1143" i="11" s="1"/>
  <c r="L189" i="11"/>
  <c r="N188" i="11"/>
  <c r="O188" i="11"/>
  <c r="M1144" i="11" l="1"/>
  <c r="L190" i="11"/>
  <c r="O189" i="11"/>
  <c r="N189" i="11"/>
  <c r="M1145" i="11" l="1"/>
  <c r="L191" i="11"/>
  <c r="N190" i="11"/>
  <c r="O190" i="11"/>
  <c r="M1146" i="11" l="1"/>
  <c r="L192" i="11"/>
  <c r="N191" i="11"/>
  <c r="O191" i="11"/>
  <c r="L193" i="11" l="1"/>
  <c r="O192" i="11"/>
  <c r="N192" i="11"/>
  <c r="L194" i="11" l="1"/>
  <c r="O193" i="11"/>
  <c r="N193" i="11"/>
  <c r="L195" i="11" l="1"/>
  <c r="O194" i="11"/>
  <c r="N194" i="11"/>
  <c r="L196" i="11" l="1"/>
  <c r="O195" i="11"/>
  <c r="N195" i="11"/>
  <c r="L197" i="11" l="1"/>
  <c r="O196" i="11"/>
  <c r="N196" i="11"/>
  <c r="L198" i="11" l="1"/>
  <c r="O197" i="11"/>
  <c r="N197" i="11"/>
  <c r="L199" i="11" l="1"/>
  <c r="O198" i="11"/>
  <c r="N198" i="11"/>
  <c r="L200" i="11" l="1"/>
  <c r="O199" i="11"/>
  <c r="N199" i="11"/>
  <c r="L201" i="11" l="1"/>
  <c r="O200" i="11"/>
  <c r="N200" i="11"/>
  <c r="L202" i="11" l="1"/>
  <c r="O201" i="11"/>
  <c r="N201" i="11"/>
  <c r="L203" i="11" l="1"/>
  <c r="O202" i="11"/>
  <c r="N202" i="11"/>
  <c r="L204" i="11" l="1"/>
  <c r="O203" i="11"/>
  <c r="N203" i="11"/>
  <c r="M1149" i="11" l="1"/>
  <c r="L205" i="11"/>
  <c r="O204" i="11"/>
  <c r="N204" i="11"/>
  <c r="M1150" i="11" l="1"/>
  <c r="L206" i="11"/>
  <c r="O205" i="11"/>
  <c r="N205" i="11"/>
  <c r="M1151" i="11" l="1"/>
  <c r="L207" i="11"/>
  <c r="O206" i="11"/>
  <c r="N206" i="11"/>
  <c r="L208" i="11" l="1"/>
  <c r="O207" i="11"/>
  <c r="N207" i="11"/>
  <c r="M1152" i="11" l="1"/>
  <c r="M1153" i="11" s="1"/>
  <c r="L209" i="11"/>
  <c r="O208" i="11"/>
  <c r="N208" i="11"/>
  <c r="L210" i="11" l="1"/>
  <c r="O209" i="11"/>
  <c r="N209" i="11"/>
  <c r="M1154" i="11" l="1"/>
  <c r="L211" i="11"/>
  <c r="O210" i="11"/>
  <c r="N210" i="11"/>
  <c r="L212" i="11" l="1"/>
  <c r="O211" i="11"/>
  <c r="N211" i="11"/>
  <c r="M1155" i="11" l="1"/>
  <c r="M1156" i="11" s="1"/>
  <c r="M1157" i="11" s="1"/>
  <c r="L213" i="11"/>
  <c r="O212" i="11"/>
  <c r="N212" i="11"/>
  <c r="L214" i="11" l="1"/>
  <c r="O213" i="11"/>
  <c r="N213" i="11"/>
  <c r="L215" i="11" l="1"/>
  <c r="O214" i="11"/>
  <c r="N214" i="11"/>
  <c r="L216" i="11" l="1"/>
  <c r="O215" i="11"/>
  <c r="N215" i="11"/>
  <c r="L217" i="11" l="1"/>
  <c r="O216" i="11"/>
  <c r="N216" i="11"/>
  <c r="L218" i="11" l="1"/>
  <c r="O217" i="11"/>
  <c r="N217" i="11"/>
  <c r="L219" i="11" l="1"/>
  <c r="O218" i="11"/>
  <c r="N218" i="11"/>
  <c r="L220" i="11" l="1"/>
  <c r="O219" i="11"/>
  <c r="N219" i="11"/>
  <c r="M1158" i="11" l="1"/>
  <c r="M1159" i="11" s="1"/>
  <c r="M1160" i="11" s="1"/>
  <c r="M1161" i="11" s="1"/>
  <c r="M1162" i="11" s="1"/>
  <c r="M1163" i="11" s="1"/>
  <c r="M1164" i="11" s="1"/>
  <c r="M1165" i="11" s="1"/>
  <c r="L221" i="11"/>
  <c r="O220" i="11"/>
  <c r="N220" i="11"/>
  <c r="L222" i="11" l="1"/>
  <c r="O221" i="11"/>
  <c r="N221" i="11"/>
  <c r="L223" i="11" l="1"/>
  <c r="O222" i="11"/>
  <c r="N222" i="11"/>
  <c r="L224" i="11" l="1"/>
  <c r="O223" i="11"/>
  <c r="N223" i="11"/>
  <c r="L225" i="11" l="1"/>
  <c r="O224" i="11"/>
  <c r="N224" i="11"/>
  <c r="L226" i="11" l="1"/>
  <c r="O225" i="11"/>
  <c r="N225" i="11"/>
  <c r="L227" i="11" l="1"/>
  <c r="O226" i="11"/>
  <c r="N226" i="11"/>
  <c r="L228" i="11" l="1"/>
  <c r="O227" i="11"/>
  <c r="N227" i="11"/>
  <c r="L229" i="11" l="1"/>
  <c r="O228" i="11"/>
  <c r="N228" i="11"/>
  <c r="L230" i="11" l="1"/>
  <c r="O229" i="11"/>
  <c r="N229" i="11"/>
  <c r="L231" i="11" l="1"/>
  <c r="O230" i="11"/>
  <c r="N230" i="11"/>
  <c r="L232" i="11" l="1"/>
  <c r="O231" i="11"/>
  <c r="N231" i="11"/>
  <c r="L233" i="11" l="1"/>
  <c r="O232" i="11"/>
  <c r="N232" i="11"/>
  <c r="L234" i="11" l="1"/>
  <c r="O233" i="11"/>
  <c r="N233" i="11"/>
  <c r="L235" i="11" l="1"/>
  <c r="O234" i="11"/>
  <c r="N234" i="11"/>
  <c r="L236" i="11" l="1"/>
  <c r="O235" i="11"/>
  <c r="N235" i="11"/>
  <c r="L237" i="11" l="1"/>
  <c r="O236" i="11"/>
  <c r="N236" i="11"/>
  <c r="L238" i="11" l="1"/>
  <c r="O237" i="11"/>
  <c r="N237" i="11"/>
  <c r="L239" i="11" l="1"/>
  <c r="O238" i="11"/>
  <c r="N238" i="11"/>
  <c r="L240" i="11" l="1"/>
  <c r="O239" i="11"/>
  <c r="N239" i="11"/>
  <c r="L241" i="11" l="1"/>
  <c r="O240" i="11"/>
  <c r="N240" i="11"/>
  <c r="L242" i="11" l="1"/>
  <c r="O241" i="11"/>
  <c r="N241" i="11"/>
  <c r="L243" i="11" l="1"/>
  <c r="N242" i="11"/>
  <c r="O242" i="11"/>
  <c r="L244" i="11" l="1"/>
  <c r="N243" i="11"/>
  <c r="O243" i="11"/>
  <c r="L245" i="11" l="1"/>
  <c r="N244" i="11"/>
  <c r="O244" i="11"/>
  <c r="L246" i="11" l="1"/>
  <c r="O245" i="11"/>
  <c r="N245" i="11"/>
  <c r="L247" i="11" l="1"/>
  <c r="O246" i="11"/>
  <c r="N246" i="11"/>
  <c r="L248" i="11" l="1"/>
  <c r="N247" i="11"/>
  <c r="O247" i="11"/>
  <c r="L249" i="11" l="1"/>
  <c r="O248" i="11"/>
  <c r="N248" i="11"/>
  <c r="L250" i="11" l="1"/>
  <c r="O249" i="11"/>
  <c r="N249" i="11"/>
  <c r="L251" i="11" l="1"/>
  <c r="O250" i="11"/>
  <c r="N250" i="11"/>
  <c r="L252" i="11" l="1"/>
  <c r="N251" i="11"/>
  <c r="O251" i="11"/>
  <c r="L253" i="11" l="1"/>
  <c r="N252" i="11"/>
  <c r="O252" i="11"/>
  <c r="L254" i="11" l="1"/>
  <c r="O253" i="11"/>
  <c r="N253" i="11"/>
  <c r="L255" i="11" l="1"/>
  <c r="O254" i="11"/>
  <c r="N254" i="11"/>
  <c r="L256" i="11" l="1"/>
  <c r="N255" i="11"/>
  <c r="O255" i="11"/>
  <c r="L257" i="11" l="1"/>
  <c r="N256" i="11"/>
  <c r="O256" i="11"/>
  <c r="L258" i="11" l="1"/>
  <c r="O257" i="11"/>
  <c r="N257" i="11"/>
  <c r="L259" i="11" l="1"/>
  <c r="O258" i="11"/>
  <c r="N258" i="11"/>
  <c r="L260" i="11" l="1"/>
  <c r="N259" i="11"/>
  <c r="O259" i="11"/>
  <c r="L261" i="11" l="1"/>
  <c r="N260" i="11"/>
  <c r="O260" i="11"/>
  <c r="L262" i="11" l="1"/>
  <c r="O261" i="11"/>
  <c r="N261" i="11"/>
  <c r="L263" i="11" l="1"/>
  <c r="O262" i="11"/>
  <c r="N262" i="11"/>
  <c r="L264" i="11" l="1"/>
  <c r="O263" i="11"/>
  <c r="N263" i="11"/>
  <c r="L265" i="11" l="1"/>
  <c r="N264" i="11"/>
  <c r="O264" i="11"/>
  <c r="L266" i="11" l="1"/>
  <c r="O265" i="11"/>
  <c r="N265" i="11"/>
  <c r="L267" i="11" l="1"/>
  <c r="O266" i="11"/>
  <c r="N266" i="11"/>
  <c r="L268" i="11" l="1"/>
  <c r="N267" i="11"/>
  <c r="O267" i="11"/>
  <c r="L269" i="11" l="1"/>
  <c r="O268" i="11"/>
  <c r="N268" i="11"/>
  <c r="L270" i="11" l="1"/>
  <c r="O269" i="11"/>
  <c r="N269" i="11"/>
  <c r="L271" i="11" l="1"/>
  <c r="O270" i="11"/>
  <c r="N270" i="11"/>
  <c r="L272" i="11" l="1"/>
  <c r="O271" i="11"/>
  <c r="N271" i="11"/>
  <c r="L273" i="11" l="1"/>
  <c r="O272" i="11"/>
  <c r="N272" i="11"/>
  <c r="L274" i="11" l="1"/>
  <c r="O273" i="11"/>
  <c r="N273" i="11"/>
  <c r="L275" i="11" l="1"/>
  <c r="O274" i="11"/>
  <c r="N274" i="11"/>
  <c r="L276" i="11" l="1"/>
  <c r="N275" i="11"/>
  <c r="O275" i="11"/>
  <c r="L277" i="11" l="1"/>
  <c r="N276" i="11"/>
  <c r="O276" i="11"/>
  <c r="L278" i="11" l="1"/>
  <c r="O277" i="11"/>
  <c r="N277" i="11"/>
  <c r="L279" i="11" l="1"/>
  <c r="O278" i="11"/>
  <c r="N278" i="11"/>
  <c r="L280" i="11" l="1"/>
  <c r="N279" i="11"/>
  <c r="O279" i="11"/>
  <c r="L281" i="11" l="1"/>
  <c r="O280" i="11"/>
  <c r="N280" i="11"/>
  <c r="L282" i="11" l="1"/>
  <c r="N281" i="11"/>
  <c r="O281" i="11"/>
  <c r="L283" i="11" l="1"/>
  <c r="N282" i="11"/>
  <c r="O282" i="11"/>
  <c r="L284" i="11" l="1"/>
  <c r="N283" i="11"/>
  <c r="O283" i="11"/>
  <c r="L285" i="11" l="1"/>
  <c r="O284" i="11"/>
  <c r="N284" i="11"/>
  <c r="L286" i="11" l="1"/>
  <c r="N285" i="11"/>
  <c r="O285" i="11"/>
  <c r="L287" i="11" l="1"/>
  <c r="O286" i="11"/>
  <c r="N286" i="11"/>
  <c r="L288" i="11" l="1"/>
  <c r="O287" i="11"/>
  <c r="N287" i="11"/>
  <c r="L289" i="11" l="1"/>
  <c r="O288" i="11"/>
  <c r="N288" i="11"/>
  <c r="L290" i="11" l="1"/>
  <c r="O289" i="11"/>
  <c r="N289" i="11"/>
  <c r="L291" i="11" l="1"/>
  <c r="O290" i="11"/>
  <c r="N290" i="11"/>
  <c r="L292" i="11" l="1"/>
  <c r="O291" i="11"/>
  <c r="N291" i="11"/>
  <c r="L293" i="11" l="1"/>
  <c r="O292" i="11"/>
  <c r="N292" i="11"/>
  <c r="L294" i="11" l="1"/>
  <c r="O293" i="11"/>
  <c r="N293" i="11"/>
  <c r="L295" i="11" l="1"/>
  <c r="O294" i="11"/>
  <c r="N294" i="11"/>
  <c r="L296" i="11" l="1"/>
  <c r="N295" i="11"/>
  <c r="O295" i="11"/>
  <c r="L297" i="11" l="1"/>
  <c r="N296" i="11"/>
  <c r="O296" i="11"/>
  <c r="L298" i="11" l="1"/>
  <c r="O297" i="11"/>
  <c r="N297" i="11"/>
  <c r="L299" i="11" l="1"/>
  <c r="N298" i="11"/>
  <c r="O298" i="11"/>
  <c r="L300" i="11" l="1"/>
  <c r="O299" i="11"/>
  <c r="N299" i="11"/>
  <c r="L301" i="11" l="1"/>
  <c r="O300" i="11"/>
  <c r="N300" i="11"/>
  <c r="L302" i="11" l="1"/>
  <c r="O301" i="11"/>
  <c r="N301" i="11"/>
  <c r="L303" i="11" l="1"/>
  <c r="N302" i="11"/>
  <c r="O302" i="11"/>
  <c r="L304" i="11" l="1"/>
  <c r="N303" i="11"/>
  <c r="O303" i="11"/>
  <c r="L305" i="11" l="1"/>
  <c r="O304" i="11"/>
  <c r="N304" i="11"/>
  <c r="L306" i="11" l="1"/>
  <c r="O305" i="11"/>
  <c r="N305" i="11"/>
  <c r="L307" i="11" l="1"/>
  <c r="O306" i="11"/>
  <c r="N306" i="11"/>
  <c r="L308" i="11" l="1"/>
  <c r="N307" i="11"/>
  <c r="O307" i="11"/>
  <c r="L309" i="11" l="1"/>
  <c r="N308" i="11"/>
  <c r="O308" i="11"/>
  <c r="L310" i="11" l="1"/>
  <c r="O309" i="11"/>
  <c r="N309" i="11"/>
  <c r="L311" i="11" l="1"/>
  <c r="O310" i="11"/>
  <c r="N310" i="11"/>
  <c r="L312" i="11" l="1"/>
  <c r="O311" i="11"/>
  <c r="N311" i="11"/>
  <c r="L313" i="11" l="1"/>
  <c r="N312" i="11"/>
  <c r="O312" i="11"/>
  <c r="L314" i="11" l="1"/>
  <c r="O313" i="11"/>
  <c r="N313" i="11"/>
  <c r="L315" i="11" l="1"/>
  <c r="N314" i="11"/>
  <c r="O314" i="11"/>
  <c r="L316" i="11" l="1"/>
  <c r="O315" i="11"/>
  <c r="N315" i="11"/>
  <c r="L317" i="11" l="1"/>
  <c r="O316" i="11"/>
  <c r="N316" i="11"/>
  <c r="L318" i="11" l="1"/>
  <c r="N317" i="11"/>
  <c r="O317" i="11"/>
  <c r="L319" i="11" l="1"/>
  <c r="N318" i="11"/>
  <c r="O318" i="11"/>
  <c r="L320" i="11" l="1"/>
  <c r="O319" i="11"/>
  <c r="N319" i="11"/>
  <c r="L321" i="11" l="1"/>
  <c r="O320" i="11"/>
  <c r="N320" i="11"/>
  <c r="L322" i="11" l="1"/>
  <c r="O321" i="11"/>
  <c r="N321" i="11"/>
  <c r="L323" i="11" l="1"/>
  <c r="O322" i="11"/>
  <c r="N322" i="11"/>
  <c r="L324" i="11" l="1"/>
  <c r="N323" i="11"/>
  <c r="O323" i="11"/>
  <c r="L325" i="11" l="1"/>
  <c r="N324" i="11"/>
  <c r="O324" i="11"/>
  <c r="L326" i="11" l="1"/>
  <c r="O325" i="11"/>
  <c r="N325" i="11"/>
  <c r="L327" i="11" l="1"/>
  <c r="N326" i="11"/>
  <c r="O326" i="11"/>
  <c r="L328" i="11" l="1"/>
  <c r="N327" i="11"/>
  <c r="O327" i="11"/>
  <c r="L329" i="11" l="1"/>
  <c r="N328" i="11"/>
  <c r="O328" i="11"/>
  <c r="L330" i="11" l="1"/>
  <c r="N329" i="11"/>
  <c r="O329" i="11"/>
  <c r="L331" i="11" l="1"/>
  <c r="N330" i="11"/>
  <c r="O330" i="11"/>
  <c r="L332" i="11" l="1"/>
  <c r="O331" i="11"/>
  <c r="N331" i="11"/>
  <c r="L333" i="11" l="1"/>
  <c r="O332" i="11"/>
  <c r="N332" i="11"/>
  <c r="L334" i="11" l="1"/>
  <c r="O333" i="11"/>
  <c r="N333" i="11"/>
  <c r="L335" i="11" l="1"/>
  <c r="O334" i="11"/>
  <c r="N334" i="11"/>
  <c r="L336" i="11" l="1"/>
  <c r="N335" i="11"/>
  <c r="O335" i="11"/>
  <c r="L337" i="11" l="1"/>
  <c r="O336" i="11"/>
  <c r="N336" i="11"/>
  <c r="L338" i="11" l="1"/>
  <c r="O337" i="11"/>
  <c r="N337" i="11"/>
  <c r="L339" i="11" l="1"/>
  <c r="O338" i="11"/>
  <c r="N338" i="11"/>
  <c r="L340" i="11" l="1"/>
  <c r="O339" i="11"/>
  <c r="N339" i="11"/>
  <c r="L341" i="11" l="1"/>
  <c r="O340" i="11"/>
  <c r="N340" i="11"/>
  <c r="L342" i="11" l="1"/>
  <c r="O341" i="11"/>
  <c r="N341" i="11"/>
  <c r="L343" i="11" l="1"/>
  <c r="O342" i="11"/>
  <c r="N342" i="11"/>
  <c r="L344" i="11" l="1"/>
  <c r="O343" i="11"/>
  <c r="N343" i="11"/>
  <c r="L345" i="11" l="1"/>
  <c r="O344" i="11"/>
  <c r="N344" i="11"/>
  <c r="L346" i="11" l="1"/>
  <c r="O345" i="11"/>
  <c r="N345" i="11"/>
  <c r="L347" i="11" l="1"/>
  <c r="O346" i="11"/>
  <c r="N346" i="11"/>
  <c r="L348" i="11" l="1"/>
  <c r="O347" i="11"/>
  <c r="N347" i="11"/>
  <c r="L349" i="11" l="1"/>
  <c r="O348" i="11"/>
  <c r="N348" i="11"/>
  <c r="L350" i="11" l="1"/>
  <c r="O349" i="11"/>
  <c r="N349" i="11"/>
  <c r="L351" i="11" l="1"/>
  <c r="O350" i="11"/>
  <c r="N350" i="11"/>
  <c r="L352" i="11" l="1"/>
  <c r="O351" i="11"/>
  <c r="N351" i="11"/>
  <c r="L353" i="11" l="1"/>
  <c r="N352" i="11"/>
  <c r="O352" i="11"/>
  <c r="L354" i="11" l="1"/>
  <c r="O353" i="11"/>
  <c r="N353" i="11"/>
  <c r="L355" i="11" l="1"/>
  <c r="N354" i="11"/>
  <c r="O354" i="11"/>
  <c r="L356" i="11" l="1"/>
  <c r="O355" i="11"/>
  <c r="N355" i="11"/>
  <c r="L357" i="11" l="1"/>
  <c r="N356" i="11"/>
  <c r="O356" i="11"/>
  <c r="L358" i="11" l="1"/>
  <c r="O357" i="11"/>
  <c r="N357" i="11"/>
  <c r="L359" i="11" l="1"/>
  <c r="O358" i="11"/>
  <c r="N358" i="11"/>
  <c r="L360" i="11" l="1"/>
  <c r="O359" i="11"/>
  <c r="N359" i="11"/>
  <c r="L361" i="11" l="1"/>
  <c r="N360" i="11"/>
  <c r="O360" i="11"/>
  <c r="L362" i="11" l="1"/>
  <c r="O361" i="11"/>
  <c r="N361" i="11"/>
  <c r="L363" i="11" l="1"/>
  <c r="N362" i="11"/>
  <c r="O362" i="11"/>
  <c r="L364" i="11" l="1"/>
  <c r="O363" i="11"/>
  <c r="N363" i="11"/>
  <c r="L365" i="11" l="1"/>
  <c r="N364" i="11"/>
  <c r="O364" i="11"/>
  <c r="L366" i="11" l="1"/>
  <c r="O365" i="11"/>
  <c r="N365" i="11"/>
  <c r="L367" i="11" l="1"/>
  <c r="N366" i="11"/>
  <c r="O366" i="11"/>
  <c r="L368" i="11" l="1"/>
  <c r="O367" i="11"/>
  <c r="N367" i="11"/>
  <c r="L369" i="11" l="1"/>
  <c r="N368" i="11"/>
  <c r="O368" i="11"/>
  <c r="L370" i="11" l="1"/>
  <c r="O369" i="11"/>
  <c r="N369" i="11"/>
  <c r="L371" i="11" l="1"/>
  <c r="N370" i="11"/>
  <c r="O370" i="11"/>
  <c r="L372" i="11" l="1"/>
  <c r="O371" i="11"/>
  <c r="N371" i="11"/>
  <c r="L373" i="11" l="1"/>
  <c r="N372" i="11"/>
  <c r="O372" i="11"/>
  <c r="L374" i="11" l="1"/>
  <c r="O373" i="11"/>
  <c r="N373" i="11"/>
  <c r="L375" i="11" l="1"/>
  <c r="O374" i="11"/>
  <c r="N374" i="11"/>
  <c r="L376" i="11" l="1"/>
  <c r="O375" i="11"/>
  <c r="N375" i="11"/>
  <c r="L377" i="11" l="1"/>
  <c r="O376" i="11"/>
  <c r="N376" i="11"/>
  <c r="L378" i="11" l="1"/>
  <c r="O377" i="11"/>
  <c r="N377" i="11"/>
  <c r="L379" i="11" l="1"/>
  <c r="O378" i="11"/>
  <c r="N378" i="11"/>
  <c r="L380" i="11" l="1"/>
  <c r="N379" i="11"/>
  <c r="O379" i="11"/>
  <c r="L381" i="11" l="1"/>
  <c r="N380" i="11"/>
  <c r="O380" i="11"/>
  <c r="L382" i="11" l="1"/>
  <c r="N381" i="11"/>
  <c r="O381" i="11"/>
  <c r="L383" i="11" l="1"/>
  <c r="N382" i="11"/>
  <c r="O382" i="11"/>
  <c r="L384" i="11" l="1"/>
  <c r="N383" i="11"/>
  <c r="O383" i="11"/>
  <c r="L385" i="11" l="1"/>
  <c r="O384" i="11"/>
  <c r="N384" i="11"/>
  <c r="L386" i="11" l="1"/>
  <c r="O385" i="11"/>
  <c r="N385" i="11"/>
  <c r="L387" i="11" l="1"/>
  <c r="O386" i="11"/>
  <c r="N386" i="11"/>
  <c r="L388" i="11" l="1"/>
  <c r="O387" i="11"/>
  <c r="N387" i="11"/>
  <c r="L389" i="11" l="1"/>
  <c r="N388" i="11"/>
  <c r="O388" i="11"/>
  <c r="L390" i="11" l="1"/>
  <c r="N389" i="11"/>
  <c r="O389" i="11"/>
  <c r="L391" i="11" l="1"/>
  <c r="N390" i="11"/>
  <c r="O390" i="11"/>
  <c r="L392" i="11" l="1"/>
  <c r="O391" i="11"/>
  <c r="N391" i="11"/>
  <c r="L393" i="11" l="1"/>
  <c r="N392" i="11"/>
  <c r="O392" i="11"/>
  <c r="L394" i="11" l="1"/>
  <c r="O393" i="11"/>
  <c r="N393" i="11"/>
  <c r="L395" i="11" l="1"/>
  <c r="O394" i="11"/>
  <c r="N394" i="11"/>
  <c r="L396" i="11" l="1"/>
  <c r="N395" i="11"/>
  <c r="O395" i="11"/>
  <c r="L397" i="11" l="1"/>
  <c r="O396" i="11"/>
  <c r="N396" i="11"/>
  <c r="L398" i="11" l="1"/>
  <c r="N397" i="11"/>
  <c r="O397" i="11"/>
  <c r="L399" i="11" l="1"/>
  <c r="N398" i="11"/>
  <c r="O398" i="11"/>
  <c r="L400" i="11" l="1"/>
  <c r="O399" i="11"/>
  <c r="N399" i="11"/>
  <c r="L401" i="11" l="1"/>
  <c r="O400" i="11"/>
  <c r="N400" i="11"/>
  <c r="L402" i="11" l="1"/>
  <c r="O401" i="11"/>
  <c r="N401" i="11"/>
  <c r="L403" i="11" l="1"/>
  <c r="N402" i="11"/>
  <c r="O402" i="11"/>
  <c r="L404" i="11" l="1"/>
  <c r="O403" i="11"/>
  <c r="N403" i="11"/>
  <c r="L405" i="11" l="1"/>
  <c r="O404" i="11"/>
  <c r="N404" i="11"/>
  <c r="L406" i="11" l="1"/>
  <c r="O405" i="11"/>
  <c r="N405" i="11"/>
  <c r="L407" i="11" l="1"/>
  <c r="N406" i="11"/>
  <c r="O406" i="11"/>
  <c r="L408" i="11" l="1"/>
  <c r="O407" i="11"/>
  <c r="N407" i="11"/>
  <c r="L409" i="11" l="1"/>
  <c r="O408" i="11"/>
  <c r="N408" i="11"/>
  <c r="L410" i="11" l="1"/>
  <c r="O409" i="11"/>
  <c r="N409" i="11"/>
  <c r="L411" i="11" l="1"/>
  <c r="O410" i="11"/>
  <c r="N410" i="11"/>
  <c r="L412" i="11" l="1"/>
  <c r="O411" i="11"/>
  <c r="N411" i="11"/>
  <c r="L413" i="11" l="1"/>
  <c r="N412" i="11"/>
  <c r="O412" i="11"/>
  <c r="L414" i="11" l="1"/>
  <c r="O413" i="11"/>
  <c r="N413" i="11"/>
  <c r="L415" i="11" l="1"/>
  <c r="O414" i="11"/>
  <c r="N414" i="11"/>
  <c r="L416" i="11" l="1"/>
  <c r="O415" i="11"/>
  <c r="N415" i="11"/>
  <c r="L417" i="11" l="1"/>
  <c r="O416" i="11"/>
  <c r="N416" i="11"/>
  <c r="L418" i="11" l="1"/>
  <c r="O417" i="11"/>
  <c r="N417" i="11"/>
  <c r="L419" i="11" l="1"/>
  <c r="O418" i="11"/>
  <c r="N418" i="11"/>
  <c r="L420" i="11" l="1"/>
  <c r="N419" i="11"/>
  <c r="O419" i="11"/>
  <c r="L421" i="11" l="1"/>
  <c r="N420" i="11"/>
  <c r="O420" i="11"/>
  <c r="L422" i="11" l="1"/>
  <c r="O421" i="11"/>
  <c r="N421" i="11"/>
  <c r="L423" i="11" l="1"/>
  <c r="N422" i="11"/>
  <c r="O422" i="11"/>
  <c r="L424" i="11" l="1"/>
  <c r="O423" i="11"/>
  <c r="N423" i="11"/>
  <c r="L425" i="11" l="1"/>
  <c r="O424" i="11"/>
  <c r="N424" i="11"/>
  <c r="L426" i="11" l="1"/>
  <c r="O425" i="11"/>
  <c r="N425" i="11"/>
  <c r="L427" i="11" l="1"/>
  <c r="O426" i="11"/>
  <c r="N426" i="11"/>
  <c r="L428" i="11" l="1"/>
  <c r="N427" i="11"/>
  <c r="O427" i="11"/>
  <c r="L429" i="11" l="1"/>
  <c r="N428" i="11"/>
  <c r="O428" i="11"/>
  <c r="L430" i="11" l="1"/>
  <c r="N429" i="11"/>
  <c r="O429" i="11"/>
  <c r="L431" i="11" l="1"/>
  <c r="N430" i="11"/>
  <c r="O430" i="11"/>
  <c r="L432" i="11" l="1"/>
  <c r="N431" i="11"/>
  <c r="O431" i="11"/>
  <c r="L433" i="11" l="1"/>
  <c r="O432" i="11"/>
  <c r="N432" i="11"/>
  <c r="L434" i="11" l="1"/>
  <c r="O433" i="11"/>
  <c r="N433" i="11"/>
  <c r="L435" i="11" l="1"/>
  <c r="O434" i="11"/>
  <c r="N434" i="11"/>
  <c r="L436" i="11" l="1"/>
  <c r="O435" i="11"/>
  <c r="N435" i="11"/>
  <c r="L437" i="11" l="1"/>
  <c r="O436" i="11"/>
  <c r="N436" i="11"/>
  <c r="L438" i="11" l="1"/>
  <c r="N437" i="11"/>
  <c r="O437" i="11"/>
  <c r="L439" i="11" l="1"/>
  <c r="N438" i="11"/>
  <c r="O438" i="11"/>
  <c r="L440" i="11" l="1"/>
  <c r="N439" i="11"/>
  <c r="O439" i="11"/>
  <c r="L441" i="11" l="1"/>
  <c r="N440" i="11"/>
  <c r="O440" i="11"/>
  <c r="L442" i="11" l="1"/>
  <c r="N441" i="11"/>
  <c r="O441" i="11"/>
  <c r="L443" i="11" l="1"/>
  <c r="O442" i="11"/>
  <c r="N442" i="11"/>
  <c r="L444" i="11" l="1"/>
  <c r="O443" i="11"/>
  <c r="N443" i="11"/>
  <c r="L445" i="11" l="1"/>
  <c r="N444" i="11"/>
  <c r="O444" i="11"/>
  <c r="L446" i="11" l="1"/>
  <c r="O445" i="11"/>
  <c r="N445" i="11"/>
  <c r="L447" i="11" l="1"/>
  <c r="N446" i="11"/>
  <c r="O446" i="11"/>
  <c r="L448" i="11" l="1"/>
  <c r="N447" i="11"/>
  <c r="O447" i="11"/>
  <c r="L449" i="11" l="1"/>
  <c r="N448" i="11"/>
  <c r="O448" i="11"/>
  <c r="L450" i="11" l="1"/>
  <c r="O449" i="11"/>
  <c r="N449" i="11"/>
  <c r="L451" i="11" l="1"/>
  <c r="N450" i="11"/>
  <c r="O450" i="11"/>
  <c r="L452" i="11" l="1"/>
  <c r="O451" i="11"/>
  <c r="N451" i="11"/>
  <c r="L453" i="11" l="1"/>
  <c r="O452" i="11"/>
  <c r="N452" i="11"/>
  <c r="L454" i="11" l="1"/>
  <c r="O453" i="11"/>
  <c r="N453" i="11"/>
  <c r="L455" i="11" l="1"/>
  <c r="N454" i="11"/>
  <c r="O454" i="11"/>
  <c r="L456" i="11" l="1"/>
  <c r="O455" i="11"/>
  <c r="N455" i="11"/>
  <c r="L457" i="11" l="1"/>
  <c r="O456" i="11"/>
  <c r="N456" i="11"/>
  <c r="L458" i="11" l="1"/>
  <c r="O457" i="11"/>
  <c r="N457" i="11"/>
  <c r="L459" i="11" l="1"/>
  <c r="O458" i="11"/>
  <c r="N458" i="11"/>
  <c r="L460" i="11" l="1"/>
  <c r="N459" i="11"/>
  <c r="O459" i="11"/>
  <c r="L461" i="11" l="1"/>
  <c r="O460" i="11"/>
  <c r="N460" i="11"/>
  <c r="L462" i="11" l="1"/>
  <c r="N461" i="11"/>
  <c r="O461" i="11"/>
  <c r="L463" i="11" l="1"/>
  <c r="N462" i="11"/>
  <c r="O462" i="11"/>
  <c r="L464" i="11" l="1"/>
  <c r="O463" i="11"/>
  <c r="N463" i="11"/>
  <c r="L465" i="11" l="1"/>
  <c r="O464" i="11"/>
  <c r="N464" i="11"/>
  <c r="L466" i="11" l="1"/>
  <c r="O465" i="11"/>
  <c r="N465" i="11"/>
  <c r="L467" i="11" l="1"/>
  <c r="N466" i="11"/>
  <c r="O466" i="11"/>
  <c r="L468" i="11" l="1"/>
  <c r="N467" i="11"/>
  <c r="O467" i="11"/>
  <c r="L469" i="11" l="1"/>
  <c r="N468" i="11"/>
  <c r="O468" i="11"/>
  <c r="L470" i="11" l="1"/>
  <c r="N469" i="11"/>
  <c r="O469" i="11"/>
  <c r="L471" i="11" l="1"/>
  <c r="N470" i="11"/>
  <c r="O470" i="11"/>
  <c r="L472" i="11" l="1"/>
  <c r="O471" i="11"/>
  <c r="N471" i="11"/>
  <c r="L473" i="11" l="1"/>
  <c r="N472" i="11"/>
  <c r="O472" i="11"/>
  <c r="L474" i="11" l="1"/>
  <c r="N473" i="11"/>
  <c r="O473" i="11"/>
  <c r="L475" i="11" l="1"/>
  <c r="N474" i="11"/>
  <c r="O474" i="11"/>
  <c r="L476" i="11" l="1"/>
  <c r="O475" i="11"/>
  <c r="N475" i="11"/>
  <c r="L477" i="11" l="1"/>
  <c r="O476" i="11"/>
  <c r="N476" i="11"/>
  <c r="L478" i="11" l="1"/>
  <c r="N477" i="11"/>
  <c r="O477" i="11"/>
  <c r="L479" i="11" l="1"/>
  <c r="O478" i="11"/>
  <c r="N478" i="11"/>
  <c r="L480" i="11" l="1"/>
  <c r="O479" i="11"/>
  <c r="N479" i="11"/>
  <c r="L481" i="11" l="1"/>
  <c r="O480" i="11"/>
  <c r="N480" i="11"/>
  <c r="L482" i="11" l="1"/>
  <c r="O481" i="11"/>
  <c r="N481" i="11"/>
  <c r="L483" i="11" l="1"/>
  <c r="N482" i="11"/>
  <c r="O482" i="11"/>
  <c r="L484" i="11" l="1"/>
  <c r="N483" i="11"/>
  <c r="O483" i="11"/>
  <c r="L485" i="11" l="1"/>
  <c r="O484" i="11"/>
  <c r="N484" i="11"/>
  <c r="L486" i="11" l="1"/>
  <c r="O485" i="11"/>
  <c r="N485" i="11"/>
  <c r="L487" i="11" l="1"/>
  <c r="O486" i="11"/>
  <c r="N486" i="11"/>
  <c r="L488" i="11" l="1"/>
  <c r="O487" i="11"/>
  <c r="N487" i="11"/>
  <c r="L489" i="11" l="1"/>
  <c r="O488" i="11"/>
  <c r="N488" i="11"/>
  <c r="L490" i="11" l="1"/>
  <c r="O489" i="11"/>
  <c r="N489" i="11"/>
  <c r="L491" i="11" l="1"/>
  <c r="O490" i="11"/>
  <c r="N490" i="11"/>
  <c r="L492" i="11" l="1"/>
  <c r="O491" i="11"/>
  <c r="N491" i="11"/>
  <c r="L493" i="11" l="1"/>
  <c r="O492" i="11"/>
  <c r="N492" i="11"/>
  <c r="L494" i="11" l="1"/>
  <c r="O493" i="11"/>
  <c r="N493" i="11"/>
  <c r="L495" i="11" l="1"/>
  <c r="N494" i="11"/>
  <c r="O494" i="11"/>
  <c r="L496" i="11" l="1"/>
  <c r="O495" i="11"/>
  <c r="N495" i="11"/>
  <c r="L497" i="11" l="1"/>
  <c r="O496" i="11"/>
  <c r="N496" i="11"/>
  <c r="L498" i="11" l="1"/>
  <c r="O497" i="11"/>
  <c r="N497" i="11"/>
  <c r="L499" i="11" l="1"/>
  <c r="N498" i="11"/>
  <c r="O498" i="11"/>
  <c r="L500" i="11" l="1"/>
  <c r="N499" i="11"/>
  <c r="O499" i="11"/>
  <c r="L501" i="11" l="1"/>
  <c r="N500" i="11"/>
  <c r="O500" i="11"/>
  <c r="L502" i="11" l="1"/>
  <c r="O501" i="11"/>
  <c r="N501" i="11"/>
  <c r="L503" i="11" l="1"/>
  <c r="N502" i="11"/>
  <c r="O502" i="11"/>
  <c r="L504" i="11" l="1"/>
  <c r="O503" i="11"/>
  <c r="N503" i="11"/>
  <c r="L505" i="11" l="1"/>
  <c r="N504" i="11"/>
  <c r="O504" i="11"/>
  <c r="L506" i="11" l="1"/>
  <c r="N505" i="11"/>
  <c r="O505" i="11"/>
  <c r="L507" i="11" l="1"/>
  <c r="N506" i="11"/>
  <c r="O506" i="11"/>
  <c r="L508" i="11" l="1"/>
  <c r="O507" i="11"/>
  <c r="N507" i="11"/>
  <c r="L509" i="11" l="1"/>
  <c r="O508" i="11"/>
  <c r="N508" i="11"/>
  <c r="L510" i="11" l="1"/>
  <c r="N509" i="11"/>
  <c r="O509" i="11"/>
  <c r="L511" i="11" l="1"/>
  <c r="O510" i="11"/>
  <c r="N510" i="11"/>
  <c r="L512" i="11" l="1"/>
  <c r="N511" i="11"/>
  <c r="O511" i="11"/>
  <c r="L513" i="11" l="1"/>
  <c r="O512" i="11"/>
  <c r="N512" i="11"/>
  <c r="L514" i="11" l="1"/>
  <c r="O513" i="11"/>
  <c r="N513" i="11"/>
  <c r="L515" i="11" l="1"/>
  <c r="N514" i="11"/>
  <c r="O514" i="11"/>
  <c r="L516" i="11" l="1"/>
  <c r="O515" i="11"/>
  <c r="N515" i="11"/>
  <c r="L517" i="11" l="1"/>
  <c r="O516" i="11"/>
  <c r="N516" i="11"/>
  <c r="L518" i="11" l="1"/>
  <c r="N517" i="11"/>
  <c r="O517" i="11"/>
  <c r="L519" i="11" l="1"/>
  <c r="O518" i="11"/>
  <c r="N518" i="11"/>
  <c r="L520" i="11" l="1"/>
  <c r="N519" i="11"/>
  <c r="O519" i="11"/>
  <c r="L521" i="11" l="1"/>
  <c r="N520" i="11"/>
  <c r="O520" i="11"/>
  <c r="L522" i="11" l="1"/>
  <c r="N521" i="11"/>
  <c r="O521" i="11"/>
  <c r="L523" i="11" l="1"/>
  <c r="N522" i="11"/>
  <c r="O522" i="11"/>
  <c r="L524" i="11" l="1"/>
  <c r="O523" i="11"/>
  <c r="N523" i="11"/>
  <c r="L525" i="11" l="1"/>
  <c r="O524" i="11"/>
  <c r="N524" i="11"/>
  <c r="L526" i="11" l="1"/>
  <c r="N525" i="11"/>
  <c r="O525" i="11"/>
  <c r="L527" i="11" l="1"/>
  <c r="N526" i="11"/>
  <c r="O526" i="11"/>
  <c r="L528" i="11" l="1"/>
  <c r="O527" i="11"/>
  <c r="N527" i="11"/>
  <c r="L529" i="11" l="1"/>
  <c r="N528" i="11"/>
  <c r="O528" i="11"/>
  <c r="L530" i="11" l="1"/>
  <c r="O529" i="11"/>
  <c r="N529" i="11"/>
  <c r="L531" i="11" l="1"/>
  <c r="N530" i="11"/>
  <c r="O530" i="11"/>
  <c r="L532" i="11" l="1"/>
  <c r="N531" i="11"/>
  <c r="O531" i="11"/>
  <c r="L533" i="11" l="1"/>
  <c r="O532" i="11"/>
  <c r="N532" i="11"/>
  <c r="L534" i="11" l="1"/>
  <c r="N533" i="11"/>
  <c r="O533" i="11"/>
  <c r="L535" i="11" l="1"/>
  <c r="N534" i="11"/>
  <c r="O534" i="11"/>
  <c r="L536" i="11" l="1"/>
  <c r="N535" i="11"/>
  <c r="O535" i="11"/>
  <c r="L537" i="11" l="1"/>
  <c r="N536" i="11"/>
  <c r="O536" i="11"/>
  <c r="L538" i="11" l="1"/>
  <c r="N537" i="11"/>
  <c r="O537" i="11"/>
  <c r="L539" i="11" l="1"/>
  <c r="O538" i="11"/>
  <c r="N538" i="11"/>
  <c r="L540" i="11" l="1"/>
  <c r="O539" i="11"/>
  <c r="N539" i="11"/>
  <c r="L541" i="11" l="1"/>
  <c r="N540" i="11"/>
  <c r="O540" i="11"/>
  <c r="L542" i="11" l="1"/>
  <c r="O541" i="11"/>
  <c r="N541" i="11"/>
  <c r="L543" i="11" l="1"/>
  <c r="O542" i="11"/>
  <c r="N542" i="11"/>
  <c r="L544" i="11" l="1"/>
  <c r="O543" i="11"/>
  <c r="N543" i="11"/>
  <c r="L545" i="11" l="1"/>
  <c r="O544" i="11"/>
  <c r="N544" i="11"/>
  <c r="L546" i="11" l="1"/>
  <c r="O545" i="11"/>
  <c r="N545" i="11"/>
  <c r="L547" i="11" l="1"/>
  <c r="N546" i="11"/>
  <c r="O546" i="11"/>
  <c r="L548" i="11" l="1"/>
  <c r="N547" i="11"/>
  <c r="O547" i="11"/>
  <c r="L549" i="11" l="1"/>
  <c r="O548" i="11"/>
  <c r="N548" i="11"/>
  <c r="L550" i="11" l="1"/>
  <c r="N549" i="11"/>
  <c r="O549" i="11"/>
  <c r="L551" i="11" l="1"/>
  <c r="O550" i="11"/>
  <c r="N550" i="11"/>
  <c r="L552" i="11" l="1"/>
  <c r="O551" i="11"/>
  <c r="N551" i="11"/>
  <c r="L553" i="11" l="1"/>
  <c r="O552" i="11"/>
  <c r="N552" i="11"/>
  <c r="L554" i="11" l="1"/>
  <c r="O553" i="11"/>
  <c r="N553" i="11"/>
  <c r="L555" i="11" l="1"/>
  <c r="N554" i="11"/>
  <c r="O554" i="11"/>
  <c r="L556" i="11" l="1"/>
  <c r="N555" i="11"/>
  <c r="O555" i="11"/>
  <c r="L557" i="11" l="1"/>
  <c r="N556" i="11"/>
  <c r="O556" i="11"/>
  <c r="L558" i="11" l="1"/>
  <c r="O557" i="11"/>
  <c r="N557" i="11"/>
  <c r="L559" i="11" l="1"/>
  <c r="N558" i="11"/>
  <c r="O558" i="11"/>
  <c r="L560" i="11" l="1"/>
  <c r="N559" i="11"/>
  <c r="O559" i="11"/>
  <c r="L561" i="11" l="1"/>
  <c r="O560" i="11"/>
  <c r="N560" i="11"/>
  <c r="L562" i="11" l="1"/>
  <c r="O561" i="11"/>
  <c r="N561" i="11"/>
  <c r="L563" i="11" l="1"/>
  <c r="O562" i="11"/>
  <c r="N562" i="11"/>
  <c r="L564" i="11" l="1"/>
  <c r="N563" i="11"/>
  <c r="O563" i="11"/>
  <c r="L565" i="11" l="1"/>
  <c r="O564" i="11"/>
  <c r="N564" i="11"/>
  <c r="L566" i="11" l="1"/>
  <c r="N565" i="11"/>
  <c r="O565" i="11"/>
  <c r="L567" i="11" l="1"/>
  <c r="O566" i="11"/>
  <c r="N566" i="11"/>
  <c r="L568" i="11" l="1"/>
  <c r="O567" i="11"/>
  <c r="N567" i="11"/>
  <c r="L569" i="11" l="1"/>
  <c r="O568" i="11"/>
  <c r="N568" i="11"/>
  <c r="L570" i="11" l="1"/>
  <c r="O569" i="11"/>
  <c r="N569" i="11"/>
  <c r="L571" i="11" l="1"/>
  <c r="O570" i="11"/>
  <c r="N570" i="11"/>
  <c r="L572" i="11" l="1"/>
  <c r="N571" i="11"/>
  <c r="O571" i="11"/>
  <c r="L573" i="11" l="1"/>
  <c r="O572" i="11"/>
  <c r="N572" i="11"/>
  <c r="L574" i="11" l="1"/>
  <c r="O573" i="11"/>
  <c r="N573" i="11"/>
  <c r="L575" i="11" l="1"/>
  <c r="N574" i="11"/>
  <c r="O574" i="11"/>
  <c r="L576" i="11" l="1"/>
  <c r="N575" i="11"/>
  <c r="O575" i="11"/>
  <c r="L577" i="11" l="1"/>
  <c r="N576" i="11"/>
  <c r="O576" i="11"/>
  <c r="L578" i="11" l="1"/>
  <c r="O577" i="11"/>
  <c r="N577" i="11"/>
  <c r="L579" i="11" l="1"/>
  <c r="O578" i="11"/>
  <c r="N578" i="11"/>
  <c r="L580" i="11" l="1"/>
  <c r="N579" i="11"/>
  <c r="O579" i="11"/>
  <c r="L581" i="11" l="1"/>
  <c r="N580" i="11"/>
  <c r="O580" i="11"/>
  <c r="L582" i="11" l="1"/>
  <c r="N581" i="11"/>
  <c r="O581" i="11"/>
  <c r="L583" i="11" l="1"/>
  <c r="N582" i="11"/>
  <c r="O582" i="11"/>
  <c r="L584" i="11" l="1"/>
  <c r="O583" i="11"/>
  <c r="N583" i="11"/>
  <c r="L585" i="11" l="1"/>
  <c r="O584" i="11"/>
  <c r="N584" i="11"/>
  <c r="L586" i="11" l="1"/>
  <c r="O585" i="11"/>
  <c r="N585" i="11"/>
  <c r="L587" i="11" l="1"/>
  <c r="N586" i="11"/>
  <c r="O586" i="11"/>
  <c r="L588" i="11" l="1"/>
  <c r="O587" i="11"/>
  <c r="N587" i="11"/>
  <c r="L589" i="11" l="1"/>
  <c r="N588" i="11"/>
  <c r="O588" i="11"/>
  <c r="L590" i="11" l="1"/>
  <c r="O589" i="11"/>
  <c r="N589" i="11"/>
  <c r="L591" i="11" l="1"/>
  <c r="N590" i="11"/>
  <c r="O590" i="11"/>
  <c r="L592" i="11" l="1"/>
  <c r="O591" i="11"/>
  <c r="N591" i="11"/>
  <c r="L593" i="11" l="1"/>
  <c r="O592" i="11"/>
  <c r="N592" i="11"/>
  <c r="L594" i="11" l="1"/>
  <c r="O593" i="11"/>
  <c r="N593" i="11"/>
  <c r="L595" i="11" l="1"/>
  <c r="N594" i="11"/>
  <c r="O594" i="11"/>
  <c r="L596" i="11" l="1"/>
  <c r="O595" i="11"/>
  <c r="N595" i="11"/>
  <c r="L597" i="11" l="1"/>
  <c r="N596" i="11"/>
  <c r="O596" i="11"/>
  <c r="L598" i="11" l="1"/>
  <c r="O597" i="11"/>
  <c r="N597" i="11"/>
  <c r="L599" i="11" l="1"/>
  <c r="O598" i="11"/>
  <c r="N598" i="11"/>
  <c r="L600" i="11" l="1"/>
  <c r="O599" i="11"/>
  <c r="N599" i="11"/>
  <c r="L601" i="11" l="1"/>
  <c r="N600" i="11"/>
  <c r="O600" i="11"/>
  <c r="L602" i="11" l="1"/>
  <c r="O601" i="11"/>
  <c r="N601" i="11"/>
  <c r="L603" i="11" l="1"/>
  <c r="O602" i="11"/>
  <c r="N602" i="11"/>
  <c r="L604" i="11" l="1"/>
  <c r="N603" i="11"/>
  <c r="O603" i="11"/>
  <c r="L605" i="11" l="1"/>
  <c r="O604" i="11"/>
  <c r="N604" i="11"/>
  <c r="L606" i="11" l="1"/>
  <c r="N605" i="11"/>
  <c r="O605" i="11"/>
  <c r="L607" i="11" l="1"/>
  <c r="N606" i="11"/>
  <c r="O606" i="11"/>
  <c r="L608" i="11" l="1"/>
  <c r="O607" i="11"/>
  <c r="N607" i="11"/>
  <c r="L609" i="11" l="1"/>
  <c r="O608" i="11"/>
  <c r="N608" i="11"/>
  <c r="L610" i="11" l="1"/>
  <c r="O609" i="11"/>
  <c r="N609" i="11"/>
  <c r="L611" i="11" l="1"/>
  <c r="N610" i="11"/>
  <c r="O610" i="11"/>
  <c r="L612" i="11" l="1"/>
  <c r="O611" i="11"/>
  <c r="N611" i="11"/>
  <c r="L613" i="11" l="1"/>
  <c r="O612" i="11"/>
  <c r="N612" i="11"/>
  <c r="L614" i="11" l="1"/>
  <c r="O613" i="11"/>
  <c r="N613" i="11"/>
  <c r="L615" i="11" l="1"/>
  <c r="O614" i="11"/>
  <c r="N614" i="11"/>
  <c r="L616" i="11" l="1"/>
  <c r="O615" i="11"/>
  <c r="N615" i="11"/>
  <c r="L617" i="11" l="1"/>
  <c r="O616" i="11"/>
  <c r="N616" i="11"/>
  <c r="L618" i="11" l="1"/>
  <c r="O617" i="11"/>
  <c r="N617" i="11"/>
  <c r="L619" i="11" l="1"/>
  <c r="N618" i="11"/>
  <c r="O618" i="11"/>
  <c r="L620" i="11" l="1"/>
  <c r="O619" i="11"/>
  <c r="N619" i="11"/>
  <c r="L621" i="11" l="1"/>
  <c r="O620" i="11"/>
  <c r="N620" i="11"/>
  <c r="L622" i="11" l="1"/>
  <c r="N621" i="11"/>
  <c r="O621" i="11"/>
  <c r="L623" i="11" l="1"/>
  <c r="O622" i="11"/>
  <c r="N622" i="11"/>
  <c r="L624" i="11" l="1"/>
  <c r="O623" i="11"/>
  <c r="N623" i="11"/>
  <c r="L625" i="11" l="1"/>
  <c r="N624" i="11"/>
  <c r="O624" i="11"/>
  <c r="L626" i="11" l="1"/>
  <c r="O625" i="11"/>
  <c r="N625" i="11"/>
  <c r="L627" i="11" l="1"/>
  <c r="N626" i="11"/>
  <c r="O626" i="11"/>
  <c r="L628" i="11" l="1"/>
  <c r="N627" i="11"/>
  <c r="O627" i="11"/>
  <c r="L629" i="11" l="1"/>
  <c r="O628" i="11"/>
  <c r="N628" i="11"/>
  <c r="L630" i="11" l="1"/>
  <c r="N629" i="11"/>
  <c r="O629" i="11"/>
  <c r="L631" i="11" l="1"/>
  <c r="N630" i="11"/>
  <c r="O630" i="11"/>
  <c r="L632" i="11" l="1"/>
  <c r="O631" i="11"/>
  <c r="N631" i="11"/>
  <c r="L633" i="11" l="1"/>
  <c r="N632" i="11"/>
  <c r="O632" i="11"/>
  <c r="L634" i="11" l="1"/>
  <c r="N633" i="11"/>
  <c r="O633" i="11"/>
  <c r="L635" i="11" l="1"/>
  <c r="O634" i="11"/>
  <c r="N634" i="11"/>
  <c r="L636" i="11" l="1"/>
  <c r="N635" i="11"/>
  <c r="O635" i="11"/>
  <c r="L637" i="11" l="1"/>
  <c r="O636" i="11"/>
  <c r="N636" i="11"/>
  <c r="L638" i="11" l="1"/>
  <c r="N637" i="11"/>
  <c r="O637" i="11"/>
  <c r="L639" i="11" l="1"/>
  <c r="N638" i="11"/>
  <c r="O638" i="11"/>
  <c r="L640" i="11" l="1"/>
  <c r="N639" i="11"/>
  <c r="O639" i="11"/>
  <c r="L641" i="11" l="1"/>
  <c r="O640" i="11"/>
  <c r="N640" i="11"/>
  <c r="L642" i="11" l="1"/>
  <c r="O641" i="11"/>
  <c r="N641" i="11"/>
  <c r="L643" i="11" l="1"/>
  <c r="O642" i="11"/>
  <c r="N642" i="11"/>
  <c r="L644" i="11" l="1"/>
  <c r="O643" i="11"/>
  <c r="N643" i="11"/>
  <c r="L645" i="11" l="1"/>
  <c r="N644" i="11"/>
  <c r="O644" i="11"/>
  <c r="L646" i="11" l="1"/>
  <c r="O645" i="11"/>
  <c r="N645" i="11"/>
  <c r="L647" i="11" l="1"/>
  <c r="N646" i="11"/>
  <c r="O646" i="11"/>
  <c r="L648" i="11" l="1"/>
  <c r="O647" i="11"/>
  <c r="N647" i="11"/>
  <c r="L649" i="11" l="1"/>
  <c r="O648" i="11"/>
  <c r="N648" i="11"/>
  <c r="L650" i="11" l="1"/>
  <c r="O649" i="11"/>
  <c r="N649" i="11"/>
  <c r="L651" i="11" l="1"/>
  <c r="O650" i="11"/>
  <c r="N650" i="11"/>
  <c r="L652" i="11" l="1"/>
  <c r="O651" i="11"/>
  <c r="N651" i="11"/>
  <c r="L653" i="11" l="1"/>
  <c r="N652" i="11"/>
  <c r="O652" i="11"/>
  <c r="L654" i="11" l="1"/>
  <c r="N653" i="11"/>
  <c r="O653" i="11"/>
  <c r="L655" i="11" l="1"/>
  <c r="N654" i="11"/>
  <c r="O654" i="11"/>
  <c r="L656" i="11" l="1"/>
  <c r="O655" i="11"/>
  <c r="N655" i="11"/>
  <c r="L657" i="11" l="1"/>
  <c r="O656" i="11"/>
  <c r="N656" i="11"/>
  <c r="L658" i="11" l="1"/>
  <c r="O657" i="11"/>
  <c r="N657" i="11"/>
  <c r="L659" i="11" l="1"/>
  <c r="N658" i="11"/>
  <c r="O658" i="11"/>
  <c r="L660" i="11" l="1"/>
  <c r="O659" i="11"/>
  <c r="N659" i="11"/>
  <c r="L661" i="11" l="1"/>
  <c r="O660" i="11"/>
  <c r="N660" i="11"/>
  <c r="L662" i="11" l="1"/>
  <c r="N661" i="11"/>
  <c r="O661" i="11"/>
  <c r="L663" i="11" l="1"/>
  <c r="O662" i="11"/>
  <c r="N662" i="11"/>
  <c r="L664" i="11" l="1"/>
  <c r="N663" i="11"/>
  <c r="O663" i="11"/>
  <c r="L665" i="11" l="1"/>
  <c r="O664" i="11"/>
  <c r="N664" i="11"/>
  <c r="L666" i="11" l="1"/>
  <c r="O665" i="11"/>
  <c r="N665" i="11"/>
  <c r="L667" i="11" l="1"/>
  <c r="O666" i="11"/>
  <c r="N666" i="11"/>
  <c r="L668" i="11" l="1"/>
  <c r="O667" i="11"/>
  <c r="N667" i="11"/>
  <c r="L669" i="11" l="1"/>
  <c r="N668" i="11"/>
  <c r="O668" i="11"/>
  <c r="L670" i="11" l="1"/>
  <c r="N669" i="11"/>
  <c r="O669" i="11"/>
  <c r="L671" i="11" l="1"/>
  <c r="N670" i="11"/>
  <c r="O670" i="11"/>
  <c r="L672" i="11" l="1"/>
  <c r="O671" i="11"/>
  <c r="N671" i="11"/>
  <c r="L673" i="11" l="1"/>
  <c r="O672" i="11"/>
  <c r="N672" i="11"/>
  <c r="L674" i="11" l="1"/>
  <c r="O673" i="11"/>
  <c r="N673" i="11"/>
  <c r="L675" i="11" l="1"/>
  <c r="O674" i="11"/>
  <c r="N674" i="11"/>
  <c r="L676" i="11" l="1"/>
  <c r="N675" i="11"/>
  <c r="O675" i="11"/>
  <c r="L677" i="11" l="1"/>
  <c r="N676" i="11"/>
  <c r="O676" i="11"/>
  <c r="L678" i="11" l="1"/>
  <c r="O677" i="11"/>
  <c r="N677" i="11"/>
  <c r="L679" i="11" l="1"/>
  <c r="N678" i="11"/>
  <c r="O678" i="11"/>
  <c r="L680" i="11" l="1"/>
  <c r="N679" i="11"/>
  <c r="O679" i="11"/>
  <c r="L681" i="11" l="1"/>
  <c r="O680" i="11"/>
  <c r="N680" i="11"/>
  <c r="L682" i="11" l="1"/>
  <c r="N681" i="11"/>
  <c r="O681" i="11"/>
  <c r="L683" i="11" l="1"/>
  <c r="N682" i="11"/>
  <c r="O682" i="11"/>
  <c r="L684" i="11" l="1"/>
  <c r="N683" i="11"/>
  <c r="O683" i="11"/>
  <c r="L685" i="11" l="1"/>
  <c r="N684" i="11"/>
  <c r="O684" i="11"/>
  <c r="L686" i="11" l="1"/>
  <c r="N685" i="11"/>
  <c r="O685" i="11"/>
  <c r="L687" i="11" l="1"/>
  <c r="N686" i="11"/>
  <c r="O686" i="11"/>
  <c r="L688" i="11" l="1"/>
  <c r="O687" i="11"/>
  <c r="N687" i="11"/>
  <c r="O688" i="11" l="1"/>
  <c r="L689" i="11"/>
  <c r="N688" i="11"/>
  <c r="L690" i="11" l="1"/>
  <c r="O689" i="11"/>
  <c r="N689" i="11"/>
  <c r="L691" i="11" l="1"/>
  <c r="O690" i="11"/>
  <c r="N690" i="11"/>
  <c r="L692" i="11" l="1"/>
  <c r="O691" i="11"/>
  <c r="N691" i="11"/>
  <c r="L693" i="11" l="1"/>
  <c r="O692" i="11"/>
  <c r="N692" i="11"/>
  <c r="L694" i="11" l="1"/>
  <c r="O693" i="11"/>
  <c r="N693" i="11"/>
  <c r="L695" i="11" l="1"/>
  <c r="O694" i="11"/>
  <c r="N694" i="11"/>
  <c r="L696" i="11" l="1"/>
  <c r="O695" i="11"/>
  <c r="N695" i="11"/>
  <c r="L697" i="11" l="1"/>
  <c r="O696" i="11"/>
  <c r="N696" i="11"/>
  <c r="L698" i="11" l="1"/>
  <c r="O697" i="11"/>
  <c r="N697" i="11"/>
  <c r="L699" i="11" l="1"/>
  <c r="O698" i="11"/>
  <c r="N698" i="11"/>
  <c r="L700" i="11" l="1"/>
  <c r="O699" i="11"/>
  <c r="N699" i="11"/>
  <c r="L701" i="11" l="1"/>
  <c r="O700" i="11"/>
  <c r="N700" i="11"/>
  <c r="L702" i="11" l="1"/>
  <c r="O701" i="11"/>
  <c r="N701" i="11"/>
  <c r="L703" i="11" l="1"/>
  <c r="O702" i="11"/>
  <c r="N702" i="11"/>
  <c r="L704" i="11" l="1"/>
  <c r="O703" i="11"/>
  <c r="N703" i="11"/>
  <c r="L705" i="11" l="1"/>
  <c r="N704" i="11"/>
  <c r="O704" i="11"/>
  <c r="L706" i="11" l="1"/>
  <c r="O705" i="11"/>
  <c r="N705" i="11"/>
  <c r="L707" i="11" l="1"/>
  <c r="N706" i="11"/>
  <c r="O706" i="11"/>
  <c r="L708" i="11" l="1"/>
  <c r="O707" i="11"/>
  <c r="N707" i="11"/>
  <c r="L709" i="11" l="1"/>
  <c r="O708" i="11"/>
  <c r="N708" i="11"/>
  <c r="L710" i="11" l="1"/>
  <c r="O709" i="11"/>
  <c r="N709" i="11"/>
  <c r="L711" i="11" l="1"/>
  <c r="O710" i="11"/>
  <c r="N710" i="11"/>
  <c r="L712" i="11" l="1"/>
  <c r="O711" i="11"/>
  <c r="N711" i="11"/>
  <c r="L713" i="11" l="1"/>
  <c r="O712" i="11"/>
  <c r="N712" i="11"/>
  <c r="L714" i="11" l="1"/>
  <c r="O713" i="11"/>
  <c r="N713" i="11"/>
  <c r="L715" i="11" l="1"/>
  <c r="O714" i="11"/>
  <c r="N714" i="11"/>
  <c r="L716" i="11" l="1"/>
  <c r="O715" i="11"/>
  <c r="N715" i="11"/>
  <c r="L717" i="11" l="1"/>
  <c r="O716" i="11"/>
  <c r="N716" i="11"/>
  <c r="L718" i="11" l="1"/>
  <c r="O717" i="11"/>
  <c r="N717" i="11"/>
  <c r="L719" i="11" l="1"/>
  <c r="N718" i="11"/>
  <c r="O718" i="11"/>
  <c r="L720" i="11" l="1"/>
  <c r="N719" i="11"/>
  <c r="O719" i="11"/>
  <c r="L721" i="11" l="1"/>
  <c r="O720" i="11"/>
  <c r="N720" i="11"/>
  <c r="L722" i="11" l="1"/>
  <c r="O721" i="11"/>
  <c r="N721" i="11"/>
  <c r="L723" i="11" l="1"/>
  <c r="N722" i="11"/>
  <c r="O722" i="11"/>
  <c r="L724" i="11" l="1"/>
  <c r="O723" i="11"/>
  <c r="N723" i="11"/>
  <c r="L725" i="11" l="1"/>
  <c r="O724" i="11"/>
  <c r="N724" i="11"/>
  <c r="L726" i="11" l="1"/>
  <c r="O725" i="11"/>
  <c r="N725" i="11"/>
  <c r="L727" i="11" l="1"/>
  <c r="O726" i="11"/>
  <c r="N726" i="11"/>
  <c r="L728" i="11" l="1"/>
  <c r="N727" i="11"/>
  <c r="O727" i="11"/>
  <c r="L729" i="11" l="1"/>
  <c r="O728" i="11"/>
  <c r="N728" i="11"/>
  <c r="L730" i="11" l="1"/>
  <c r="N729" i="11"/>
  <c r="O729" i="11"/>
  <c r="L731" i="11" l="1"/>
  <c r="O730" i="11"/>
  <c r="N730" i="11"/>
  <c r="L732" i="11" l="1"/>
  <c r="O731" i="11"/>
  <c r="N731" i="11"/>
  <c r="L733" i="11" l="1"/>
  <c r="N732" i="11"/>
  <c r="O732" i="11"/>
  <c r="L734" i="11" l="1"/>
  <c r="O733" i="11"/>
  <c r="N733" i="11"/>
  <c r="L735" i="11" l="1"/>
  <c r="O734" i="11"/>
  <c r="N734" i="11"/>
  <c r="L736" i="11" l="1"/>
  <c r="O735" i="11"/>
  <c r="N735" i="11"/>
  <c r="L737" i="11" l="1"/>
  <c r="O736" i="11"/>
  <c r="N736" i="11"/>
  <c r="L738" i="11" l="1"/>
  <c r="O737" i="11"/>
  <c r="N737" i="11"/>
  <c r="L739" i="11" l="1"/>
  <c r="O738" i="11"/>
  <c r="N738" i="11"/>
  <c r="L740" i="11" l="1"/>
  <c r="N739" i="11"/>
  <c r="O739" i="11"/>
  <c r="L741" i="11" l="1"/>
  <c r="O740" i="11"/>
  <c r="N740" i="11"/>
  <c r="L742" i="11" l="1"/>
  <c r="N741" i="11"/>
  <c r="O741" i="11"/>
  <c r="L743" i="11" l="1"/>
  <c r="N742" i="11"/>
  <c r="O742" i="11"/>
  <c r="L744" i="11" l="1"/>
  <c r="O743" i="11"/>
  <c r="N743" i="11"/>
  <c r="L745" i="11" l="1"/>
  <c r="N744" i="11"/>
  <c r="O744" i="11"/>
  <c r="L746" i="11" l="1"/>
  <c r="O745" i="11"/>
  <c r="N745" i="11"/>
  <c r="L747" i="11" l="1"/>
  <c r="N746" i="11"/>
  <c r="O746" i="11"/>
  <c r="L748" i="11" l="1"/>
  <c r="O747" i="11"/>
  <c r="N747" i="11"/>
  <c r="L749" i="11" l="1"/>
  <c r="O748" i="11"/>
  <c r="N748" i="11"/>
  <c r="L750" i="11" l="1"/>
  <c r="N749" i="11"/>
  <c r="O749" i="11"/>
  <c r="L751" i="11" l="1"/>
  <c r="N750" i="11"/>
  <c r="O750" i="11"/>
  <c r="L752" i="11" l="1"/>
  <c r="N751" i="11"/>
  <c r="O751" i="11"/>
  <c r="L753" i="11" l="1"/>
  <c r="O752" i="11"/>
  <c r="N752" i="11"/>
  <c r="L754" i="11" l="1"/>
  <c r="O753" i="11"/>
  <c r="N753" i="11"/>
  <c r="L755" i="11" l="1"/>
  <c r="N754" i="11"/>
  <c r="O754" i="11"/>
  <c r="L756" i="11" l="1"/>
  <c r="O755" i="11"/>
  <c r="N755" i="11"/>
  <c r="L757" i="11" l="1"/>
  <c r="O756" i="11"/>
  <c r="N756" i="11"/>
  <c r="L758" i="11" l="1"/>
  <c r="O757" i="11"/>
  <c r="N757" i="11"/>
  <c r="L759" i="11" l="1"/>
  <c r="O758" i="11"/>
  <c r="N758" i="11"/>
  <c r="L760" i="11" l="1"/>
  <c r="O759" i="11"/>
  <c r="N759" i="11"/>
  <c r="L761" i="11" l="1"/>
  <c r="O760" i="11"/>
  <c r="N760" i="11"/>
  <c r="L762" i="11" l="1"/>
  <c r="O761" i="11"/>
  <c r="N761" i="11"/>
  <c r="L763" i="11" l="1"/>
  <c r="O762" i="11"/>
  <c r="N762" i="11"/>
  <c r="L764" i="11" l="1"/>
  <c r="N763" i="11"/>
  <c r="O763" i="11"/>
  <c r="L765" i="11" l="1"/>
  <c r="O764" i="11"/>
  <c r="N764" i="11"/>
  <c r="L766" i="11" l="1"/>
  <c r="O765" i="11"/>
  <c r="N765" i="11"/>
  <c r="L767" i="11" l="1"/>
  <c r="N766" i="11"/>
  <c r="O766" i="11"/>
  <c r="L768" i="11" l="1"/>
  <c r="N767" i="11"/>
  <c r="O767" i="11"/>
  <c r="L769" i="11" l="1"/>
  <c r="O768" i="11"/>
  <c r="N768" i="11"/>
  <c r="L770" i="11" l="1"/>
  <c r="O769" i="11"/>
  <c r="N769" i="11"/>
  <c r="L771" i="11" l="1"/>
  <c r="O770" i="11"/>
  <c r="N770" i="11"/>
  <c r="L772" i="11" l="1"/>
  <c r="O771" i="11"/>
  <c r="N771" i="11"/>
  <c r="L773" i="11" l="1"/>
  <c r="N772" i="11"/>
  <c r="O772" i="11"/>
  <c r="L774" i="11" l="1"/>
  <c r="N773" i="11"/>
  <c r="O773" i="11"/>
  <c r="L775" i="11" l="1"/>
  <c r="O774" i="11"/>
  <c r="N774" i="11"/>
  <c r="L776" i="11" l="1"/>
  <c r="O775" i="11"/>
  <c r="N775" i="11"/>
  <c r="L777" i="11" l="1"/>
  <c r="O776" i="11"/>
  <c r="N776" i="11"/>
  <c r="L778" i="11" l="1"/>
  <c r="O777" i="11"/>
  <c r="N777" i="11"/>
  <c r="L779" i="11" l="1"/>
  <c r="O778" i="11"/>
  <c r="N778" i="11"/>
  <c r="L780" i="11" l="1"/>
  <c r="O779" i="11"/>
  <c r="N779" i="11"/>
  <c r="L781" i="11" l="1"/>
  <c r="N780" i="11"/>
  <c r="O780" i="11"/>
  <c r="L782" i="11" l="1"/>
  <c r="N781" i="11"/>
  <c r="O781" i="11"/>
  <c r="L783" i="11" l="1"/>
  <c r="O782" i="11"/>
  <c r="N782" i="11"/>
  <c r="L784" i="11" l="1"/>
  <c r="N783" i="11"/>
  <c r="O783" i="11"/>
  <c r="L785" i="11" l="1"/>
  <c r="O784" i="11"/>
  <c r="N784" i="11"/>
  <c r="L786" i="11" l="1"/>
  <c r="O785" i="11"/>
  <c r="N785" i="11"/>
  <c r="L787" i="11" l="1"/>
  <c r="N786" i="11"/>
  <c r="O786" i="11"/>
  <c r="L788" i="11" l="1"/>
  <c r="O787" i="11"/>
  <c r="N787" i="11"/>
  <c r="L789" i="11" l="1"/>
  <c r="N788" i="11"/>
  <c r="O788" i="11"/>
  <c r="L790" i="11" l="1"/>
  <c r="O789" i="11"/>
  <c r="N789" i="11"/>
  <c r="L791" i="11" l="1"/>
  <c r="O790" i="11"/>
  <c r="N790" i="11"/>
  <c r="L792" i="11" l="1"/>
  <c r="N791" i="11"/>
  <c r="O791" i="11"/>
  <c r="L793" i="11" l="1"/>
  <c r="N792" i="11"/>
  <c r="O792" i="11"/>
  <c r="L794" i="11" l="1"/>
  <c r="N793" i="11"/>
  <c r="O793" i="11"/>
  <c r="L795" i="11" l="1"/>
  <c r="N794" i="11"/>
  <c r="O794" i="11"/>
  <c r="L796" i="11" l="1"/>
  <c r="N795" i="11"/>
  <c r="O795" i="11"/>
  <c r="L797" i="11" l="1"/>
  <c r="O796" i="11"/>
  <c r="N796" i="11"/>
  <c r="L798" i="11" l="1"/>
  <c r="O797" i="11"/>
  <c r="N797" i="11"/>
  <c r="L799" i="11" l="1"/>
  <c r="O798" i="11"/>
  <c r="N798" i="11"/>
  <c r="L800" i="11" l="1"/>
  <c r="O799" i="11"/>
  <c r="N799" i="11"/>
  <c r="L801" i="11" l="1"/>
  <c r="N800" i="11"/>
  <c r="O800" i="11"/>
  <c r="L802" i="11" l="1"/>
  <c r="O801" i="11"/>
  <c r="N801" i="11"/>
  <c r="L803" i="11" l="1"/>
  <c r="O802" i="11"/>
  <c r="N802" i="11"/>
  <c r="L804" i="11" l="1"/>
  <c r="N803" i="11"/>
  <c r="O803" i="11"/>
  <c r="L805" i="11" l="1"/>
  <c r="N804" i="11"/>
  <c r="O804" i="11"/>
  <c r="L806" i="11" l="1"/>
  <c r="O805" i="11"/>
  <c r="N805" i="11"/>
  <c r="L807" i="11" l="1"/>
  <c r="O806" i="11"/>
  <c r="N806" i="11"/>
  <c r="L808" i="11" l="1"/>
  <c r="O807" i="11"/>
  <c r="N807" i="11"/>
  <c r="L809" i="11" l="1"/>
  <c r="O808" i="11"/>
  <c r="N808" i="11"/>
  <c r="L810" i="11" l="1"/>
  <c r="O809" i="11"/>
  <c r="N809" i="11"/>
  <c r="L811" i="11" l="1"/>
  <c r="O810" i="11"/>
  <c r="N810" i="11"/>
  <c r="L812" i="11" l="1"/>
  <c r="O811" i="11"/>
  <c r="N811" i="11"/>
  <c r="L813" i="11" l="1"/>
  <c r="N812" i="11"/>
  <c r="O812" i="11"/>
  <c r="L814" i="11" l="1"/>
  <c r="O813" i="11"/>
  <c r="N813" i="11"/>
  <c r="L815" i="11" l="1"/>
  <c r="N814" i="11"/>
  <c r="O814" i="11"/>
  <c r="L816" i="11" l="1"/>
  <c r="N815" i="11"/>
  <c r="O815" i="11"/>
  <c r="L817" i="11" l="1"/>
  <c r="O816" i="11"/>
  <c r="N816" i="11"/>
  <c r="L818" i="11" l="1"/>
  <c r="O817" i="11"/>
  <c r="N817" i="11"/>
  <c r="L819" i="11" l="1"/>
  <c r="N818" i="11"/>
  <c r="O818" i="11"/>
  <c r="L820" i="11" l="1"/>
  <c r="O819" i="11"/>
  <c r="N819" i="11"/>
  <c r="L821" i="11" l="1"/>
  <c r="N820" i="11"/>
  <c r="O820" i="11"/>
  <c r="L822" i="11" l="1"/>
  <c r="O821" i="11"/>
  <c r="N821" i="11"/>
  <c r="L823" i="11" l="1"/>
  <c r="N822" i="11"/>
  <c r="O822" i="11"/>
  <c r="L824" i="11" l="1"/>
  <c r="O823" i="11"/>
  <c r="N823" i="11"/>
  <c r="L825" i="11" l="1"/>
  <c r="O824" i="11"/>
  <c r="N824" i="11"/>
  <c r="L826" i="11" l="1"/>
  <c r="N825" i="11"/>
  <c r="O825" i="11"/>
  <c r="L827" i="11" l="1"/>
  <c r="O826" i="11"/>
  <c r="N826" i="11"/>
  <c r="L828" i="11" l="1"/>
  <c r="N827" i="11"/>
  <c r="O827" i="11"/>
  <c r="L829" i="11" l="1"/>
  <c r="N828" i="11"/>
  <c r="O828" i="11"/>
  <c r="L830" i="11" l="1"/>
  <c r="O829" i="11"/>
  <c r="N829" i="11"/>
  <c r="L831" i="11" l="1"/>
  <c r="O830" i="11"/>
  <c r="N830" i="11"/>
  <c r="L832" i="11" l="1"/>
  <c r="O831" i="11"/>
  <c r="N831" i="11"/>
  <c r="L833" i="11" l="1"/>
  <c r="O832" i="11"/>
  <c r="N832" i="11"/>
  <c r="L834" i="11" l="1"/>
  <c r="O833" i="11"/>
  <c r="N833" i="11"/>
  <c r="L835" i="11" l="1"/>
  <c r="N834" i="11"/>
  <c r="O834" i="11"/>
  <c r="L836" i="11" l="1"/>
  <c r="N835" i="11"/>
  <c r="O835" i="11"/>
  <c r="L837" i="11" l="1"/>
  <c r="O836" i="11"/>
  <c r="N836" i="11"/>
  <c r="L838" i="11" l="1"/>
  <c r="N837" i="11"/>
  <c r="O837" i="11"/>
  <c r="L839" i="11" l="1"/>
  <c r="O838" i="11"/>
  <c r="N838" i="11"/>
  <c r="L840" i="11" l="1"/>
  <c r="N839" i="11"/>
  <c r="O839" i="11"/>
  <c r="L841" i="11" l="1"/>
  <c r="O840" i="11"/>
  <c r="N840" i="11"/>
  <c r="L842" i="11" l="1"/>
  <c r="N841" i="11"/>
  <c r="O841" i="11"/>
  <c r="L843" i="11" l="1"/>
  <c r="O842" i="11"/>
  <c r="N842" i="11"/>
  <c r="L844" i="11" l="1"/>
  <c r="O843" i="11"/>
  <c r="N843" i="11"/>
  <c r="L845" i="11" l="1"/>
  <c r="O844" i="11"/>
  <c r="N844" i="11"/>
  <c r="L846" i="11" l="1"/>
  <c r="O845" i="11"/>
  <c r="N845" i="11"/>
  <c r="L847" i="11" l="1"/>
  <c r="N846" i="11"/>
  <c r="O846" i="11"/>
  <c r="L848" i="11" l="1"/>
  <c r="N847" i="11"/>
  <c r="O847" i="11"/>
  <c r="L849" i="11" l="1"/>
  <c r="O848" i="11"/>
  <c r="N848" i="11"/>
  <c r="L850" i="11" l="1"/>
  <c r="O849" i="11"/>
  <c r="N849" i="11"/>
  <c r="L851" i="11" l="1"/>
  <c r="O850" i="11"/>
  <c r="N850" i="11"/>
  <c r="L852" i="11" l="1"/>
  <c r="O851" i="11"/>
  <c r="N851" i="11"/>
  <c r="L853" i="11" l="1"/>
  <c r="N852" i="11"/>
  <c r="O852" i="11"/>
  <c r="L854" i="11" l="1"/>
  <c r="O853" i="11"/>
  <c r="N853" i="11"/>
  <c r="L855" i="11" l="1"/>
  <c r="O854" i="11"/>
  <c r="N854" i="11"/>
  <c r="L856" i="11" l="1"/>
  <c r="O855" i="11"/>
  <c r="N855" i="11"/>
  <c r="L857" i="11" l="1"/>
  <c r="O856" i="11"/>
  <c r="N856" i="11"/>
  <c r="L858" i="11" l="1"/>
  <c r="N857" i="11"/>
  <c r="O857" i="11"/>
  <c r="L859" i="11" l="1"/>
  <c r="N858" i="11"/>
  <c r="O858" i="11"/>
  <c r="L860" i="11" l="1"/>
  <c r="N859" i="11"/>
  <c r="O859" i="11"/>
  <c r="L861" i="11" l="1"/>
  <c r="O860" i="11"/>
  <c r="N860" i="11"/>
  <c r="L862" i="11" l="1"/>
  <c r="O861" i="11"/>
  <c r="N861" i="11"/>
  <c r="L863" i="11" l="1"/>
  <c r="N862" i="11"/>
  <c r="O862" i="11"/>
  <c r="L864" i="11" l="1"/>
  <c r="O863" i="11"/>
  <c r="N863" i="11"/>
  <c r="L865" i="11" l="1"/>
  <c r="O864" i="11"/>
  <c r="N864" i="11"/>
  <c r="L866" i="11" l="1"/>
  <c r="O865" i="11"/>
  <c r="N865" i="11"/>
  <c r="L867" i="11" l="1"/>
  <c r="O866" i="11"/>
  <c r="N866" i="11"/>
  <c r="L868" i="11" l="1"/>
  <c r="O867" i="11"/>
  <c r="N867" i="11"/>
  <c r="L869" i="11" l="1"/>
  <c r="O868" i="11"/>
  <c r="N868" i="11"/>
  <c r="L870" i="11" l="1"/>
  <c r="O869" i="11"/>
  <c r="N869" i="11"/>
  <c r="L871" i="11" l="1"/>
  <c r="N870" i="11"/>
  <c r="O870" i="11"/>
  <c r="L872" i="11" l="1"/>
  <c r="O871" i="11"/>
  <c r="N871" i="11"/>
  <c r="L873" i="11" l="1"/>
  <c r="N872" i="11"/>
  <c r="O872" i="11"/>
  <c r="L874" i="11" l="1"/>
  <c r="O873" i="11"/>
  <c r="N873" i="11"/>
  <c r="L875" i="11" l="1"/>
  <c r="N874" i="11"/>
  <c r="O874" i="11"/>
  <c r="L876" i="11" l="1"/>
  <c r="O875" i="11"/>
  <c r="N875" i="11"/>
  <c r="L877" i="11" l="1"/>
  <c r="O876" i="11"/>
  <c r="N876" i="11"/>
  <c r="L878" i="11" l="1"/>
  <c r="N877" i="11"/>
  <c r="O877" i="11"/>
  <c r="L879" i="11" l="1"/>
  <c r="N878" i="11"/>
  <c r="O878" i="11"/>
  <c r="L880" i="11" l="1"/>
  <c r="O879" i="11"/>
  <c r="N879" i="11"/>
  <c r="L881" i="11" l="1"/>
  <c r="O880" i="11"/>
  <c r="N880" i="11"/>
  <c r="L882" i="11" l="1"/>
  <c r="O881" i="11"/>
  <c r="N881" i="11"/>
  <c r="L883" i="11" l="1"/>
  <c r="N882" i="11"/>
  <c r="O882" i="11"/>
  <c r="L884" i="11" l="1"/>
  <c r="O883" i="11"/>
  <c r="N883" i="11"/>
  <c r="L885" i="11" l="1"/>
  <c r="N884" i="11"/>
  <c r="O884" i="11"/>
  <c r="L886" i="11" l="1"/>
  <c r="O885" i="11"/>
  <c r="N885" i="11"/>
  <c r="L887" i="11" l="1"/>
  <c r="O886" i="11"/>
  <c r="N886" i="11"/>
  <c r="L888" i="11" l="1"/>
  <c r="O887" i="11"/>
  <c r="N887" i="11"/>
  <c r="L889" i="11" l="1"/>
  <c r="O888" i="11"/>
  <c r="N888" i="11"/>
  <c r="L890" i="11" l="1"/>
  <c r="N889" i="11"/>
  <c r="O889" i="11"/>
  <c r="L891" i="11" l="1"/>
  <c r="O890" i="11"/>
  <c r="N890" i="11"/>
  <c r="L892" i="11" l="1"/>
  <c r="N891" i="11"/>
  <c r="O891" i="11"/>
  <c r="L893" i="11" l="1"/>
  <c r="O892" i="11"/>
  <c r="N892" i="11"/>
  <c r="L894" i="11" l="1"/>
  <c r="N893" i="11"/>
  <c r="O893" i="11"/>
  <c r="L895" i="11" l="1"/>
  <c r="O894" i="11"/>
  <c r="N894" i="11"/>
  <c r="L896" i="11" l="1"/>
  <c r="O895" i="11"/>
  <c r="N895" i="11"/>
  <c r="L897" i="11" l="1"/>
  <c r="O896" i="11"/>
  <c r="N896" i="11"/>
  <c r="L898" i="11" l="1"/>
  <c r="O897" i="11"/>
  <c r="N897" i="11"/>
  <c r="L899" i="11" l="1"/>
  <c r="N898" i="11"/>
  <c r="O898" i="11"/>
  <c r="L900" i="11" l="1"/>
  <c r="O899" i="11"/>
  <c r="N899" i="11"/>
  <c r="L901" i="11" l="1"/>
  <c r="O900" i="11"/>
  <c r="N900" i="11"/>
  <c r="L902" i="11" l="1"/>
  <c r="O901" i="11"/>
  <c r="N901" i="11"/>
  <c r="L903" i="11" l="1"/>
  <c r="O902" i="11"/>
  <c r="N902" i="11"/>
  <c r="L904" i="11" l="1"/>
  <c r="N903" i="11"/>
  <c r="O903" i="11"/>
  <c r="L905" i="11" l="1"/>
  <c r="O904" i="11"/>
  <c r="N904" i="11"/>
  <c r="L906" i="11" l="1"/>
  <c r="N905" i="11"/>
  <c r="O905" i="11"/>
  <c r="L907" i="11" l="1"/>
  <c r="N906" i="11"/>
  <c r="O906" i="11"/>
  <c r="L908" i="11" l="1"/>
  <c r="O907" i="11"/>
  <c r="N907" i="11"/>
  <c r="L909" i="11" l="1"/>
  <c r="O908" i="11"/>
  <c r="N908" i="11"/>
  <c r="L910" i="11" l="1"/>
  <c r="N909" i="11"/>
  <c r="O909" i="11"/>
  <c r="L911" i="11" l="1"/>
  <c r="N910" i="11"/>
  <c r="O910" i="11"/>
  <c r="L912" i="11" l="1"/>
  <c r="O911" i="11"/>
  <c r="N911" i="11"/>
  <c r="L913" i="11" l="1"/>
  <c r="O912" i="11"/>
  <c r="N912" i="11"/>
  <c r="L914" i="11" l="1"/>
  <c r="O913" i="11"/>
  <c r="N913" i="11"/>
  <c r="L915" i="11" l="1"/>
  <c r="O914" i="11"/>
  <c r="N914" i="11"/>
  <c r="L916" i="11" l="1"/>
  <c r="N915" i="11"/>
  <c r="O915" i="11"/>
  <c r="L917" i="11" l="1"/>
  <c r="N916" i="11"/>
  <c r="O916" i="11"/>
  <c r="L918" i="11" l="1"/>
  <c r="O917" i="11"/>
  <c r="N917" i="11"/>
  <c r="L919" i="11" l="1"/>
  <c r="N918" i="11"/>
  <c r="O918" i="11"/>
  <c r="L920" i="11" l="1"/>
  <c r="N919" i="11"/>
  <c r="O919" i="11"/>
  <c r="L921" i="11" l="1"/>
  <c r="O920" i="11"/>
  <c r="N920" i="11"/>
  <c r="L922" i="11" l="1"/>
  <c r="N921" i="11"/>
  <c r="O921" i="11"/>
  <c r="L923" i="11" l="1"/>
  <c r="O922" i="11"/>
  <c r="N922" i="11"/>
  <c r="L924" i="11" l="1"/>
  <c r="O923" i="11"/>
  <c r="N923" i="11"/>
  <c r="L925" i="11" l="1"/>
  <c r="O924" i="11"/>
  <c r="N924" i="11"/>
  <c r="L926" i="11" l="1"/>
  <c r="N925" i="11"/>
  <c r="O925" i="11"/>
  <c r="L927" i="11" l="1"/>
  <c r="N926" i="11"/>
  <c r="O926" i="11"/>
  <c r="L928" i="11" l="1"/>
  <c r="N927" i="11"/>
  <c r="O927" i="11"/>
  <c r="L929" i="11" l="1"/>
  <c r="O928" i="11"/>
  <c r="N928" i="11"/>
  <c r="L930" i="11" l="1"/>
  <c r="O929" i="11"/>
  <c r="N929" i="11"/>
  <c r="L931" i="11" l="1"/>
  <c r="O930" i="11"/>
  <c r="N930" i="11"/>
  <c r="L932" i="11" l="1"/>
  <c r="O931" i="11"/>
  <c r="N931" i="11"/>
  <c r="L933" i="11" l="1"/>
  <c r="O932" i="11"/>
  <c r="N932" i="11"/>
  <c r="L934" i="11" l="1"/>
  <c r="O933" i="11"/>
  <c r="N933" i="11"/>
  <c r="L935" i="11" l="1"/>
  <c r="O934" i="11"/>
  <c r="N934" i="11"/>
  <c r="L936" i="11" l="1"/>
  <c r="O935" i="11"/>
  <c r="N935" i="11"/>
  <c r="L937" i="11" l="1"/>
  <c r="O936" i="11"/>
  <c r="N936" i="11"/>
  <c r="L938" i="11" l="1"/>
  <c r="O937" i="11"/>
  <c r="N937" i="11"/>
  <c r="L939" i="11" l="1"/>
  <c r="O938" i="11"/>
  <c r="N938" i="11"/>
  <c r="L940" i="11" l="1"/>
  <c r="O939" i="11"/>
  <c r="N939" i="11"/>
  <c r="L941" i="11" l="1"/>
  <c r="O940" i="11"/>
  <c r="N940" i="11"/>
  <c r="L942" i="11" l="1"/>
  <c r="O941" i="11"/>
  <c r="N941" i="11"/>
  <c r="L943" i="11" l="1"/>
  <c r="O942" i="11"/>
  <c r="N942" i="11"/>
  <c r="L944" i="11" l="1"/>
  <c r="O943" i="11"/>
  <c r="N943" i="11"/>
  <c r="L945" i="11" l="1"/>
  <c r="O944" i="11"/>
  <c r="N944" i="11"/>
  <c r="L946" i="11" l="1"/>
  <c r="O945" i="11"/>
  <c r="N945" i="11"/>
  <c r="L947" i="11" l="1"/>
  <c r="O946" i="11"/>
  <c r="N946" i="11"/>
  <c r="L948" i="11" l="1"/>
  <c r="O947" i="11"/>
  <c r="N947" i="11"/>
  <c r="L949" i="11" l="1"/>
  <c r="O948" i="11"/>
  <c r="N948" i="11"/>
  <c r="L950" i="11" l="1"/>
  <c r="O949" i="11"/>
  <c r="N949" i="11"/>
  <c r="L951" i="11" l="1"/>
  <c r="O950" i="11"/>
  <c r="N950" i="11"/>
  <c r="L952" i="11" l="1"/>
  <c r="O951" i="11"/>
  <c r="N951" i="11"/>
  <c r="L953" i="11" l="1"/>
  <c r="O952" i="11"/>
  <c r="N952" i="11"/>
  <c r="L954" i="11" l="1"/>
  <c r="O953" i="11"/>
  <c r="N953" i="11"/>
  <c r="L955" i="11" l="1"/>
  <c r="O954" i="11"/>
  <c r="N954" i="11"/>
  <c r="L956" i="11" l="1"/>
  <c r="O955" i="11"/>
  <c r="N955" i="11"/>
  <c r="L957" i="11" l="1"/>
  <c r="O956" i="11"/>
  <c r="N956" i="11"/>
  <c r="L958" i="11" l="1"/>
  <c r="O957" i="11"/>
  <c r="N957" i="11"/>
  <c r="L959" i="11" l="1"/>
  <c r="O958" i="11"/>
  <c r="N958" i="11"/>
  <c r="L960" i="11" l="1"/>
  <c r="O959" i="11"/>
  <c r="N959" i="11"/>
  <c r="L961" i="11" l="1"/>
  <c r="O960" i="11"/>
  <c r="N960" i="11"/>
  <c r="L1013" i="11" l="1"/>
  <c r="N1013" i="11" s="1"/>
  <c r="L962" i="11"/>
  <c r="O1013" i="11"/>
  <c r="L1014" i="11"/>
  <c r="L1037" i="11"/>
  <c r="O961" i="11"/>
  <c r="N961" i="11"/>
  <c r="L963" i="11" l="1"/>
  <c r="O962" i="11"/>
  <c r="N962" i="11"/>
  <c r="O1014" i="11"/>
  <c r="N1014" i="11"/>
  <c r="O1037" i="11"/>
  <c r="N1037" i="11"/>
  <c r="L964" i="11" l="1"/>
  <c r="O963" i="11"/>
  <c r="N963" i="11"/>
  <c r="L1217" i="11"/>
  <c r="L1218" i="11" s="1"/>
  <c r="L1038" i="11"/>
  <c r="L965" i="11" l="1"/>
  <c r="O964" i="11"/>
  <c r="N964" i="11"/>
  <c r="L1015" i="11"/>
  <c r="L1039" i="11"/>
  <c r="O1038" i="11"/>
  <c r="N1038" i="11"/>
  <c r="O965" i="11" l="1"/>
  <c r="L966" i="11"/>
  <c r="N965" i="11"/>
  <c r="L1219" i="11"/>
  <c r="O1039" i="11"/>
  <c r="N1039" i="11"/>
  <c r="L967" i="11" l="1"/>
  <c r="L968" i="11" s="1"/>
  <c r="O966" i="11"/>
  <c r="N966" i="11"/>
  <c r="L1016" i="11"/>
  <c r="L969" i="11" l="1"/>
  <c r="O968" i="11"/>
  <c r="N968" i="11"/>
  <c r="O967" i="11"/>
  <c r="N967" i="11"/>
  <c r="L1017" i="11"/>
  <c r="L1040" i="11"/>
  <c r="O969" i="11" l="1"/>
  <c r="L970" i="11"/>
  <c r="N969" i="11"/>
  <c r="L1220" i="11"/>
  <c r="L1041" i="11"/>
  <c r="O1040" i="11"/>
  <c r="N1040" i="11"/>
  <c r="L971" i="11" l="1"/>
  <c r="O970" i="11"/>
  <c r="N970" i="11"/>
  <c r="O1041" i="11"/>
  <c r="N1041" i="11"/>
  <c r="L972" i="11" l="1"/>
  <c r="O971" i="11"/>
  <c r="N971" i="11"/>
  <c r="L1018" i="11"/>
  <c r="L973" i="11" l="1"/>
  <c r="O972" i="11"/>
  <c r="N972" i="11"/>
  <c r="L974" i="11" l="1"/>
  <c r="O973" i="11"/>
  <c r="N973" i="11"/>
  <c r="L1019" i="11"/>
  <c r="L1042" i="11"/>
  <c r="L1043" i="11" s="1"/>
  <c r="N1043" i="11" s="1"/>
  <c r="O1043" i="11" l="1"/>
  <c r="L975" i="11"/>
  <c r="O974" i="11"/>
  <c r="N974" i="11"/>
  <c r="L1020" i="11"/>
  <c r="O1042" i="11"/>
  <c r="N1042" i="11"/>
  <c r="O975" i="11" l="1"/>
  <c r="L976" i="11"/>
  <c r="N975" i="11"/>
  <c r="L1044" i="11"/>
  <c r="L977" i="11" l="1"/>
  <c r="O976" i="11"/>
  <c r="N976" i="11"/>
  <c r="L1021" i="11"/>
  <c r="O1044" i="11"/>
  <c r="N1044" i="11"/>
  <c r="O977" i="11" l="1"/>
  <c r="L978" i="11"/>
  <c r="N977" i="11"/>
  <c r="L1022" i="11"/>
  <c r="L979" i="11" l="1"/>
  <c r="O978" i="11"/>
  <c r="N978" i="11"/>
  <c r="L1045" i="11"/>
  <c r="L980" i="11" l="1"/>
  <c r="O979" i="11"/>
  <c r="N979" i="11"/>
  <c r="O1045" i="11"/>
  <c r="N1045" i="11"/>
  <c r="L981" i="11" l="1"/>
  <c r="O980" i="11"/>
  <c r="N980" i="11"/>
  <c r="L1023" i="11"/>
  <c r="L1046" i="11"/>
  <c r="L982" i="11" l="1"/>
  <c r="N981" i="11"/>
  <c r="O981" i="11"/>
  <c r="L1024" i="11"/>
  <c r="O1046" i="11"/>
  <c r="N1046" i="11"/>
  <c r="L983" i="11" l="1"/>
  <c r="N982" i="11"/>
  <c r="O982" i="11"/>
  <c r="L1047" i="11"/>
  <c r="L984" i="11" l="1"/>
  <c r="O983" i="11"/>
  <c r="N983" i="11"/>
  <c r="L1221" i="11"/>
  <c r="L1222" i="11" s="1"/>
  <c r="L1223" i="11" s="1"/>
  <c r="L1048" i="11"/>
  <c r="O1047" i="11"/>
  <c r="N1047" i="11"/>
  <c r="L1224" i="11" l="1"/>
  <c r="L985" i="11"/>
  <c r="O984" i="11"/>
  <c r="N984" i="11"/>
  <c r="L1025" i="11"/>
  <c r="L1251" i="11"/>
  <c r="O1048" i="11"/>
  <c r="N1048" i="11"/>
  <c r="L1225" i="11" l="1"/>
  <c r="L986" i="11"/>
  <c r="O985" i="11"/>
  <c r="N985" i="11"/>
  <c r="L1252" i="11"/>
  <c r="O1251" i="11"/>
  <c r="N1251" i="11"/>
  <c r="L1226" i="11" l="1"/>
  <c r="L987" i="11"/>
  <c r="O986" i="11"/>
  <c r="N986" i="11"/>
  <c r="L1049" i="11"/>
  <c r="O1252" i="11"/>
  <c r="N1252" i="11"/>
  <c r="L1227" i="11" l="1"/>
  <c r="L988" i="11"/>
  <c r="O987" i="11"/>
  <c r="N987" i="11"/>
  <c r="L1026" i="11"/>
  <c r="L1027" i="11" s="1"/>
  <c r="L1253" i="11"/>
  <c r="O1049" i="11"/>
  <c r="N1049" i="11"/>
  <c r="L1228" i="11" l="1"/>
  <c r="L989" i="11"/>
  <c r="N988" i="11"/>
  <c r="O988" i="11"/>
  <c r="O1253" i="11"/>
  <c r="N1253" i="11"/>
  <c r="L1229" i="11" l="1"/>
  <c r="L990" i="11"/>
  <c r="N989" i="11"/>
  <c r="O989" i="11"/>
  <c r="L1050" i="11"/>
  <c r="L1051" i="11" s="1"/>
  <c r="N1051" i="11" s="1"/>
  <c r="O1051" i="11" l="1"/>
  <c r="L1230" i="11"/>
  <c r="O990" i="11"/>
  <c r="L991" i="11"/>
  <c r="N990" i="11"/>
  <c r="L1028" i="11"/>
  <c r="L1254" i="11"/>
  <c r="O1050" i="11"/>
  <c r="N1050" i="11"/>
  <c r="L1231" i="11" l="1"/>
  <c r="L992" i="11"/>
  <c r="O991" i="11"/>
  <c r="N991" i="11"/>
  <c r="L1255" i="11"/>
  <c r="O1254" i="11"/>
  <c r="N1254" i="11"/>
  <c r="L1232" i="11" l="1"/>
  <c r="L993" i="11"/>
  <c r="O992" i="11"/>
  <c r="N992" i="11"/>
  <c r="L1029" i="11"/>
  <c r="L1052" i="11"/>
  <c r="O1255" i="11"/>
  <c r="N1255" i="11"/>
  <c r="O993" i="11" l="1"/>
  <c r="L994" i="11"/>
  <c r="N993" i="11"/>
  <c r="L1233" i="11"/>
  <c r="L1256" i="11"/>
  <c r="O1052" i="11"/>
  <c r="N1052" i="11"/>
  <c r="L995" i="11" l="1"/>
  <c r="O994" i="11"/>
  <c r="N994" i="11"/>
  <c r="L1053" i="11"/>
  <c r="O1256" i="11"/>
  <c r="N1256" i="11"/>
  <c r="L996" i="11" l="1"/>
  <c r="O995" i="11"/>
  <c r="N995" i="11"/>
  <c r="L1030" i="11"/>
  <c r="L1031" i="11" s="1"/>
  <c r="O1053" i="11"/>
  <c r="N1053" i="11"/>
  <c r="L997" i="11" l="1"/>
  <c r="N996" i="11"/>
  <c r="O996" i="11"/>
  <c r="L1257" i="11"/>
  <c r="L998" i="11" l="1"/>
  <c r="N997" i="11"/>
  <c r="O997" i="11"/>
  <c r="L1234" i="11"/>
  <c r="L1054" i="11"/>
  <c r="L1055" i="11" s="1"/>
  <c r="L999" i="11" l="1"/>
  <c r="N998" i="11"/>
  <c r="O998" i="11"/>
  <c r="L1032" i="11"/>
  <c r="L1258" i="11"/>
  <c r="L1000" i="11" l="1"/>
  <c r="O999" i="11"/>
  <c r="N999" i="11"/>
  <c r="L1235" i="11"/>
  <c r="L1236" i="11" s="1"/>
  <c r="L1056" i="11"/>
  <c r="L1001" i="11" l="1"/>
  <c r="O1000" i="11"/>
  <c r="N1000" i="11"/>
  <c r="L1033" i="11"/>
  <c r="L1259" i="11"/>
  <c r="L1002" i="11" l="1"/>
  <c r="O1001" i="11"/>
  <c r="N1001" i="11"/>
  <c r="L1034" i="11"/>
  <c r="L1260" i="11"/>
  <c r="L1003" i="11" l="1"/>
  <c r="O1002" i="11"/>
  <c r="N1002" i="11"/>
  <c r="L1237" i="11"/>
  <c r="L1238" i="11" s="1"/>
  <c r="L1057" i="11"/>
  <c r="L1004" i="11" l="1"/>
  <c r="O1003" i="11"/>
  <c r="N1003" i="11"/>
  <c r="L1239" i="11"/>
  <c r="L1058" i="11"/>
  <c r="L1005" i="11" l="1"/>
  <c r="O1004" i="11"/>
  <c r="N1004" i="11"/>
  <c r="L1035" i="11"/>
  <c r="L1261" i="11"/>
  <c r="L1006" i="11" l="1"/>
  <c r="O1005" i="11"/>
  <c r="N1005" i="11"/>
  <c r="L1240" i="11"/>
  <c r="O1006" i="11" l="1"/>
  <c r="L1007" i="11"/>
  <c r="N1006" i="11"/>
  <c r="L1036" i="11"/>
  <c r="O1007" i="11" l="1"/>
  <c r="L1008" i="11"/>
  <c r="N1007" i="11"/>
  <c r="L1241" i="11"/>
  <c r="L1242" i="11" s="1"/>
  <c r="L1262" i="11"/>
  <c r="L1243" i="11" l="1"/>
  <c r="L1009" i="11"/>
  <c r="O1008" i="11"/>
  <c r="N1008" i="11"/>
  <c r="L1263" i="11"/>
  <c r="L1244" i="11" l="1"/>
  <c r="L1010" i="11"/>
  <c r="N1009" i="11"/>
  <c r="O1009" i="11"/>
  <c r="L1059" i="11"/>
  <c r="L1060" i="11" s="1"/>
  <c r="L1061" i="11" l="1"/>
  <c r="L1245" i="11"/>
  <c r="L1011" i="11"/>
  <c r="O1010" i="11"/>
  <c r="N1010" i="11"/>
  <c r="L1264" i="11"/>
  <c r="L1246" i="11" l="1"/>
  <c r="L1012" i="11"/>
  <c r="O1011" i="11"/>
  <c r="N1011" i="11"/>
  <c r="L1062" i="11"/>
  <c r="L1247" i="11" l="1"/>
  <c r="O1012" i="11"/>
  <c r="N1012" i="11"/>
  <c r="L1265" i="11"/>
  <c r="L1248" i="11" l="1"/>
  <c r="L1266" i="11"/>
  <c r="L1249" i="11" l="1"/>
  <c r="L1063" i="11"/>
  <c r="L1250" i="11" l="1"/>
  <c r="L1267" i="11"/>
  <c r="L1064" i="11" l="1"/>
  <c r="L1065" i="11" l="1"/>
  <c r="L1066" i="11" l="1"/>
  <c r="L1067" i="11" l="1"/>
  <c r="L1068" i="11" l="1"/>
  <c r="L1069" i="11" l="1"/>
  <c r="L1070" i="11" l="1"/>
  <c r="R3" i="11"/>
  <c r="S3" i="11" s="1"/>
  <c r="R4" i="11"/>
  <c r="S4" i="11" s="1"/>
  <c r="R5" i="11"/>
  <c r="S5" i="11" s="1"/>
  <c r="R6" i="11"/>
  <c r="S6" i="11" s="1"/>
  <c r="R7" i="11"/>
  <c r="S7" i="11" s="1"/>
  <c r="R8" i="11"/>
  <c r="S8" i="11" s="1"/>
  <c r="R9" i="11"/>
  <c r="S9" i="11" s="1"/>
  <c r="R10" i="11"/>
  <c r="S10" i="11" s="1"/>
  <c r="R11" i="11"/>
  <c r="S11" i="11" s="1"/>
  <c r="R12" i="11"/>
  <c r="S12" i="11" s="1"/>
  <c r="R13" i="11"/>
  <c r="S13" i="11" s="1"/>
  <c r="R14" i="11"/>
  <c r="S14" i="11" s="1"/>
  <c r="R15" i="11"/>
  <c r="S15" i="11" s="1"/>
  <c r="R16" i="11"/>
  <c r="S16" i="11" s="1"/>
  <c r="R17" i="11"/>
  <c r="S17" i="11" s="1"/>
  <c r="R18" i="11"/>
  <c r="S18" i="11" s="1"/>
  <c r="R19" i="11"/>
  <c r="S19" i="11" s="1"/>
  <c r="R20" i="11"/>
  <c r="S20" i="11" s="1"/>
  <c r="R21" i="11"/>
  <c r="S21" i="11" s="1"/>
  <c r="R22" i="11"/>
  <c r="S22" i="11" s="1"/>
  <c r="R23" i="11"/>
  <c r="S23" i="11" s="1"/>
  <c r="R24" i="11"/>
  <c r="S24" i="11" s="1"/>
  <c r="R25" i="11"/>
  <c r="S25" i="11" s="1"/>
  <c r="R26" i="11"/>
  <c r="S26" i="11" s="1"/>
  <c r="R27" i="11"/>
  <c r="S27" i="11" s="1"/>
  <c r="R28" i="11"/>
  <c r="S28" i="11" s="1"/>
  <c r="R29" i="11"/>
  <c r="S29" i="11" s="1"/>
  <c r="R30" i="11"/>
  <c r="S30" i="11" s="1"/>
  <c r="R31" i="11"/>
  <c r="S31" i="11" s="1"/>
  <c r="R32" i="11"/>
  <c r="S32" i="11" s="1"/>
  <c r="R33" i="11"/>
  <c r="S33" i="11" s="1"/>
  <c r="R34" i="11"/>
  <c r="S34" i="11" s="1"/>
  <c r="T2" i="11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L1071" i="11" l="1"/>
  <c r="L1072" i="11" l="1"/>
  <c r="L1073" i="11" l="1"/>
  <c r="L1074" i="11" l="1"/>
  <c r="L1075" i="11" l="1"/>
  <c r="L1076" i="11" l="1"/>
  <c r="L1077" i="11" s="1"/>
  <c r="L1078" i="11" l="1"/>
  <c r="L1079" i="11"/>
  <c r="L1080" i="11" l="1"/>
  <c r="L1081" i="11" l="1"/>
  <c r="L1082" i="11" l="1"/>
  <c r="L1083" i="11" l="1"/>
  <c r="L1084" i="11" l="1"/>
  <c r="L1085" i="11" l="1"/>
  <c r="L1086" i="11" l="1"/>
  <c r="L1087" i="11" l="1"/>
  <c r="L1088" i="11" s="1"/>
  <c r="L1089" i="11" l="1"/>
  <c r="L1090" i="11" l="1"/>
  <c r="L1091" i="11" l="1"/>
  <c r="L1092" i="11" l="1"/>
  <c r="L1093" i="11" l="1"/>
  <c r="L1094" i="11" s="1"/>
  <c r="L1095" i="11" l="1"/>
  <c r="L1096" i="11" l="1"/>
  <c r="L1097" i="11" l="1"/>
  <c r="L1098" i="11" l="1"/>
  <c r="L1099" i="11" l="1"/>
  <c r="N1098" i="11"/>
  <c r="O1098" i="11"/>
  <c r="N1099" i="11" l="1"/>
  <c r="O1099" i="11"/>
  <c r="L1100" i="11" l="1"/>
  <c r="L1101" i="11" l="1"/>
  <c r="N1100" i="11"/>
  <c r="O1100" i="11"/>
  <c r="O1101" i="11" l="1"/>
  <c r="N1101" i="11"/>
  <c r="L1102" i="11" l="1"/>
  <c r="N1102" i="11" l="1"/>
  <c r="O1102" i="11"/>
  <c r="L1103" i="11" l="1"/>
  <c r="N1103" i="11" l="1"/>
  <c r="O1103" i="11"/>
  <c r="L1104" i="11" l="1"/>
  <c r="L1105" i="11" s="1"/>
  <c r="N1105" i="11" s="1"/>
  <c r="O1105" i="11"/>
  <c r="N1104" i="11" l="1"/>
  <c r="O1104" i="11"/>
  <c r="L1106" i="11" l="1"/>
  <c r="L1107" i="11" s="1"/>
  <c r="O1107" i="11" l="1"/>
  <c r="N1107" i="11"/>
  <c r="O1106" i="11"/>
  <c r="N1106" i="11"/>
  <c r="L1108" i="11" l="1"/>
  <c r="L1109" i="11" l="1"/>
  <c r="O1108" i="11"/>
  <c r="N1108" i="11"/>
  <c r="L1110" i="11" l="1"/>
  <c r="N1109" i="11"/>
  <c r="O1109" i="11"/>
  <c r="N1110" i="11" l="1"/>
  <c r="O1110" i="11"/>
  <c r="L1111" i="11" l="1"/>
  <c r="L1112" i="11" l="1"/>
  <c r="O1111" i="11"/>
  <c r="N1111" i="11"/>
  <c r="L1113" i="11" l="1"/>
  <c r="N1112" i="11"/>
  <c r="S2" i="11" s="1"/>
  <c r="O1112" i="11"/>
  <c r="O1113" i="11" l="1"/>
  <c r="N1113" i="11"/>
  <c r="L1114" i="11" l="1"/>
  <c r="N1114" i="11" l="1"/>
  <c r="O1114" i="11"/>
  <c r="L1115" i="11" l="1"/>
  <c r="L1116" i="11" s="1"/>
  <c r="N1116" i="11" s="1"/>
  <c r="O1116" i="11" l="1"/>
  <c r="N1115" i="11"/>
  <c r="O1115" i="11"/>
  <c r="L1117" i="11" l="1"/>
  <c r="N1117" i="11" l="1"/>
  <c r="O1117" i="11"/>
  <c r="L1118" i="11" l="1"/>
  <c r="N1118" i="11" l="1"/>
  <c r="O1118" i="11"/>
  <c r="L1119" i="11" l="1"/>
  <c r="O1119" i="11" l="1"/>
  <c r="N1119" i="11"/>
  <c r="L1120" i="11" l="1"/>
  <c r="L1121" i="11" s="1"/>
  <c r="O1121" i="11"/>
  <c r="N1121" i="11"/>
  <c r="O1120" i="11" l="1"/>
  <c r="N1120" i="11"/>
  <c r="L1122" i="11" l="1"/>
  <c r="O1122" i="11" l="1"/>
  <c r="N1122" i="11"/>
  <c r="L1123" i="11" l="1"/>
  <c r="L1124" i="11" s="1"/>
  <c r="N1124" i="11"/>
  <c r="O1124" i="11"/>
  <c r="L1125" i="11" l="1"/>
  <c r="O1123" i="11"/>
  <c r="N1123" i="11"/>
  <c r="L1126" i="11" l="1"/>
  <c r="N1125" i="11"/>
  <c r="O1125" i="11"/>
  <c r="L1127" i="11" l="1"/>
  <c r="O1126" i="11"/>
  <c r="N1126" i="11"/>
  <c r="N1127" i="11" l="1"/>
  <c r="O1127" i="11"/>
  <c r="L1128" i="11" l="1"/>
  <c r="N1128" i="11" l="1"/>
  <c r="O1128" i="11"/>
  <c r="L1129" i="11" l="1"/>
  <c r="L1130" i="11" l="1"/>
  <c r="O1129" i="11"/>
  <c r="N1129" i="11"/>
  <c r="N1130" i="11" l="1"/>
  <c r="O1130" i="11"/>
  <c r="L1131" i="11" l="1"/>
  <c r="N1131" i="11" l="1"/>
  <c r="O1131" i="11"/>
  <c r="L1132" i="11" l="1"/>
  <c r="L1133" i="11" s="1"/>
  <c r="N1133" i="11" s="1"/>
  <c r="O1133" i="11" l="1"/>
  <c r="L1134" i="11"/>
  <c r="N1132" i="11"/>
  <c r="O1132" i="11"/>
  <c r="L1135" i="11" l="1"/>
  <c r="N1134" i="11"/>
  <c r="O1134" i="11"/>
  <c r="N1135" i="11" l="1"/>
  <c r="O1135" i="11"/>
  <c r="L1136" i="11" l="1"/>
  <c r="N1136" i="11" l="1"/>
  <c r="O1136" i="11"/>
  <c r="L1137" i="11" l="1"/>
  <c r="N1137" i="11" l="1"/>
  <c r="O1137" i="11"/>
  <c r="L1138" i="11" l="1"/>
  <c r="L1139" i="11" s="1"/>
  <c r="N1139" i="11" l="1"/>
  <c r="O1139" i="11"/>
  <c r="L1140" i="11"/>
  <c r="L1141" i="11"/>
  <c r="N1138" i="11"/>
  <c r="O1138" i="11"/>
  <c r="O1140" i="11" l="1"/>
  <c r="N1140" i="11"/>
  <c r="N1141" i="11"/>
  <c r="O1141" i="11"/>
  <c r="L1142" i="11" l="1"/>
  <c r="L1143" i="11" s="1"/>
  <c r="N1143" i="11"/>
  <c r="O1143" i="11"/>
  <c r="L1144" i="11" l="1"/>
  <c r="N1142" i="11"/>
  <c r="O1142" i="11"/>
  <c r="L1145" i="11" l="1"/>
  <c r="N1144" i="11"/>
  <c r="O1144" i="11"/>
  <c r="L1146" i="11" l="1"/>
  <c r="O1145" i="11"/>
  <c r="N1145" i="11"/>
  <c r="O1146" i="11" l="1"/>
  <c r="N1146" i="11"/>
  <c r="L1147" i="11" l="1"/>
  <c r="L1148" i="11" s="1"/>
  <c r="L1149" i="11" l="1"/>
  <c r="L1150" i="11" l="1"/>
  <c r="N1149" i="11"/>
  <c r="O1149" i="11"/>
  <c r="L1151" i="11" l="1"/>
  <c r="N1150" i="11"/>
  <c r="O1150" i="11"/>
  <c r="N1151" i="11" l="1"/>
  <c r="O1151" i="11"/>
  <c r="L1152" i="11" l="1"/>
  <c r="L1153" i="11" s="1"/>
  <c r="N1153" i="11"/>
  <c r="O1153" i="11"/>
  <c r="N1152" i="11" l="1"/>
  <c r="O1152" i="11"/>
  <c r="L1154" i="11" l="1"/>
  <c r="N1154" i="11" l="1"/>
  <c r="O1154" i="11"/>
  <c r="L1155" i="11" l="1"/>
  <c r="L1156" i="11" s="1"/>
  <c r="N1156" i="11" l="1"/>
  <c r="O1156" i="11"/>
  <c r="L1157" i="11"/>
  <c r="N1155" i="11"/>
  <c r="O1155" i="11"/>
  <c r="N1157" i="11" l="1"/>
  <c r="O1157" i="11"/>
  <c r="L1158" i="11" l="1"/>
  <c r="L1159" i="11" s="1"/>
  <c r="L1160" i="11" l="1"/>
  <c r="N1159" i="11"/>
  <c r="O1159" i="11"/>
  <c r="N1158" i="11"/>
  <c r="O1158" i="11"/>
  <c r="L1161" i="11" l="1"/>
  <c r="O1160" i="11"/>
  <c r="N1160" i="11"/>
  <c r="N1161" i="11" l="1"/>
  <c r="O1161" i="11"/>
  <c r="L1162" i="11"/>
  <c r="T40" i="11"/>
  <c r="T41" i="11"/>
  <c r="R40" i="11"/>
  <c r="S40" i="11" s="1"/>
  <c r="R41" i="11"/>
  <c r="S41" i="11" s="1"/>
  <c r="L1163" i="11" l="1"/>
  <c r="N1162" i="11"/>
  <c r="O1162" i="11"/>
  <c r="T44" i="11"/>
  <c r="T46" i="11"/>
  <c r="R44" i="11"/>
  <c r="S44" i="11" s="1"/>
  <c r="R46" i="11"/>
  <c r="S46" i="11" s="1"/>
  <c r="BJ37" i="14"/>
  <c r="L1164" i="11" l="1"/>
  <c r="O1163" i="11"/>
  <c r="N1163" i="11"/>
  <c r="L1165" i="11" l="1"/>
  <c r="N1164" i="11"/>
  <c r="O1164" i="11"/>
  <c r="N1165" i="11" l="1"/>
  <c r="R43" i="11" s="1"/>
  <c r="S43" i="11" s="1"/>
  <c r="O1165" i="11"/>
  <c r="T43" i="11" s="1"/>
  <c r="L1191" i="11"/>
  <c r="N1191" i="11"/>
  <c r="L1192" i="11"/>
  <c r="N1192" i="11"/>
  <c r="L1193" i="11"/>
  <c r="N1193" i="11" s="1"/>
  <c r="M1015" i="11"/>
  <c r="N1015" i="11" s="1"/>
  <c r="M1030" i="11"/>
  <c r="N1030" i="11" s="1"/>
  <c r="M1054" i="11"/>
  <c r="N1054" i="11" s="1"/>
  <c r="M1055" i="11"/>
  <c r="N1055" i="11"/>
  <c r="M1056" i="11"/>
  <c r="N1056" i="11" s="1"/>
  <c r="M1064" i="11"/>
  <c r="N1064" i="11"/>
  <c r="M1065" i="11"/>
  <c r="N1065" i="11" s="1"/>
  <c r="M1081" i="11"/>
  <c r="N1081" i="11" s="1"/>
  <c r="M1082" i="11"/>
  <c r="N1082" i="11"/>
  <c r="M1083" i="11"/>
  <c r="N1083" i="11" s="1"/>
  <c r="M1147" i="11"/>
  <c r="N1147" i="11" s="1"/>
  <c r="M1217" i="11"/>
  <c r="N1217" i="11"/>
  <c r="M1218" i="11"/>
  <c r="N1218" i="11" s="1"/>
  <c r="M1234" i="11"/>
  <c r="N1234" i="11" s="1"/>
  <c r="M1235" i="11"/>
  <c r="N1235" i="11"/>
  <c r="M1236" i="11"/>
  <c r="N1236" i="11" s="1"/>
  <c r="M1257" i="11"/>
  <c r="N1257" i="11" s="1"/>
  <c r="O1191" i="11"/>
  <c r="O1192" i="11"/>
  <c r="O1015" i="11"/>
  <c r="O1054" i="11"/>
  <c r="O1055" i="11"/>
  <c r="O1056" i="11"/>
  <c r="O1064" i="11"/>
  <c r="O1081" i="11"/>
  <c r="O1082" i="11"/>
  <c r="O1147" i="11"/>
  <c r="O1217" i="11"/>
  <c r="O1234" i="11"/>
  <c r="O1235" i="11"/>
  <c r="O1257" i="11"/>
  <c r="O1236" i="11" l="1"/>
  <c r="O1218" i="11"/>
  <c r="O1083" i="11"/>
  <c r="O1065" i="11"/>
  <c r="O1030" i="11"/>
  <c r="M1258" i="11"/>
  <c r="M1237" i="11"/>
  <c r="M1219" i="11"/>
  <c r="M1148" i="11"/>
  <c r="M1084" i="11"/>
  <c r="M1066" i="11"/>
  <c r="M1057" i="11"/>
  <c r="M1031" i="11"/>
  <c r="M1016" i="11"/>
  <c r="O1193" i="11"/>
  <c r="L1194" i="11"/>
  <c r="O1148" i="11" l="1"/>
  <c r="T42" i="11" s="1"/>
  <c r="N1148" i="11"/>
  <c r="R42" i="11" s="1"/>
  <c r="S42" i="11" s="1"/>
  <c r="O1057" i="11"/>
  <c r="N1057" i="11"/>
  <c r="M1058" i="11"/>
  <c r="O1258" i="11"/>
  <c r="N1258" i="11"/>
  <c r="M1259" i="11"/>
  <c r="N1066" i="11"/>
  <c r="M1067" i="11"/>
  <c r="O1066" i="11"/>
  <c r="O1016" i="11"/>
  <c r="N1016" i="11"/>
  <c r="M1017" i="11"/>
  <c r="N1219" i="11"/>
  <c r="M1220" i="11"/>
  <c r="O1219" i="11"/>
  <c r="N1031" i="11"/>
  <c r="M1032" i="11"/>
  <c r="O1031" i="11"/>
  <c r="N1237" i="11"/>
  <c r="M1238" i="11"/>
  <c r="O1237" i="11"/>
  <c r="N1084" i="11"/>
  <c r="M1085" i="11"/>
  <c r="O1084" i="11"/>
  <c r="L1195" i="11"/>
  <c r="N1194" i="11"/>
  <c r="O1194" i="11"/>
  <c r="N1017" i="11" l="1"/>
  <c r="M1018" i="11"/>
  <c r="O1017" i="11"/>
  <c r="N1259" i="11"/>
  <c r="M1260" i="11"/>
  <c r="O1259" i="11"/>
  <c r="N1032" i="11"/>
  <c r="O1032" i="11"/>
  <c r="M1033" i="11"/>
  <c r="N1085" i="11"/>
  <c r="O1085" i="11"/>
  <c r="M1086" i="11"/>
  <c r="N1058" i="11"/>
  <c r="M1059" i="11"/>
  <c r="O1058" i="11"/>
  <c r="N1238" i="11"/>
  <c r="O1238" i="11"/>
  <c r="M1239" i="11"/>
  <c r="N1220" i="11"/>
  <c r="O1220" i="11"/>
  <c r="M1221" i="11"/>
  <c r="N1067" i="11"/>
  <c r="O1067" i="11"/>
  <c r="M1068" i="11"/>
  <c r="O1195" i="11"/>
  <c r="N1195" i="11"/>
  <c r="L1196" i="11"/>
  <c r="O1068" i="11" l="1"/>
  <c r="N1068" i="11"/>
  <c r="M1069" i="11"/>
  <c r="O1239" i="11"/>
  <c r="N1239" i="11"/>
  <c r="M1240" i="11"/>
  <c r="N1260" i="11"/>
  <c r="M1261" i="11"/>
  <c r="O1260" i="11"/>
  <c r="O1033" i="11"/>
  <c r="N1033" i="11"/>
  <c r="M1034" i="11"/>
  <c r="O1221" i="11"/>
  <c r="N1221" i="11"/>
  <c r="M1222" i="11"/>
  <c r="N1018" i="11"/>
  <c r="M1019" i="11"/>
  <c r="O1018" i="11"/>
  <c r="O1086" i="11"/>
  <c r="N1086" i="11"/>
  <c r="M1087" i="11"/>
  <c r="N1059" i="11"/>
  <c r="M1060" i="11"/>
  <c r="O1059" i="11"/>
  <c r="L1197" i="11"/>
  <c r="O1196" i="11"/>
  <c r="N1196" i="11"/>
  <c r="N1060" i="11" l="1"/>
  <c r="M1061" i="11"/>
  <c r="O1060" i="11"/>
  <c r="N1019" i="11"/>
  <c r="M1020" i="11"/>
  <c r="O1019" i="11"/>
  <c r="O1034" i="11"/>
  <c r="N1034" i="11"/>
  <c r="M1035" i="11"/>
  <c r="O1240" i="11"/>
  <c r="N1240" i="11"/>
  <c r="M1241" i="11"/>
  <c r="O1087" i="11"/>
  <c r="N1087" i="11"/>
  <c r="M1088" i="11"/>
  <c r="O1222" i="11"/>
  <c r="N1222" i="11"/>
  <c r="M1223" i="11"/>
  <c r="O1069" i="11"/>
  <c r="N1069" i="11"/>
  <c r="M1070" i="11"/>
  <c r="N1261" i="11"/>
  <c r="M1262" i="11"/>
  <c r="O1261" i="11"/>
  <c r="N1197" i="11"/>
  <c r="L1198" i="11"/>
  <c r="O1197" i="11"/>
  <c r="N1088" i="11" l="1"/>
  <c r="M1089" i="11"/>
  <c r="O1088" i="11"/>
  <c r="N1035" i="11"/>
  <c r="M1036" i="11"/>
  <c r="O1035" i="11"/>
  <c r="N1223" i="11"/>
  <c r="M1224" i="11"/>
  <c r="O1223" i="11"/>
  <c r="N1061" i="11"/>
  <c r="O1061" i="11"/>
  <c r="M1062" i="11"/>
  <c r="N1070" i="11"/>
  <c r="M1071" i="11"/>
  <c r="O1070" i="11"/>
  <c r="N1241" i="11"/>
  <c r="M1242" i="11"/>
  <c r="O1241" i="11"/>
  <c r="N1262" i="11"/>
  <c r="O1262" i="11"/>
  <c r="M1263" i="11"/>
  <c r="N1020" i="11"/>
  <c r="O1020" i="11"/>
  <c r="M1021" i="11"/>
  <c r="N1198" i="11"/>
  <c r="L1199" i="11"/>
  <c r="O1198" i="11"/>
  <c r="N1036" i="11" l="1"/>
  <c r="O1036" i="11"/>
  <c r="N1071" i="11"/>
  <c r="M1072" i="11"/>
  <c r="O1071" i="11"/>
  <c r="N1242" i="11"/>
  <c r="M1243" i="11"/>
  <c r="O1242" i="11"/>
  <c r="O1263" i="11"/>
  <c r="N1263" i="11"/>
  <c r="M1264" i="11"/>
  <c r="O1021" i="11"/>
  <c r="N1021" i="11"/>
  <c r="M1022" i="11"/>
  <c r="N1224" i="11"/>
  <c r="M1225" i="11"/>
  <c r="O1224" i="11"/>
  <c r="N1089" i="11"/>
  <c r="M1090" i="11"/>
  <c r="O1089" i="11"/>
  <c r="O1062" i="11"/>
  <c r="N1062" i="11"/>
  <c r="M1063" i="11"/>
  <c r="O1199" i="11"/>
  <c r="T45" i="11" s="1"/>
  <c r="N1199" i="11"/>
  <c r="R45" i="11" s="1"/>
  <c r="S45" i="11" s="1"/>
  <c r="O1264" i="11" l="1"/>
  <c r="N1264" i="11"/>
  <c r="M1265" i="11"/>
  <c r="N1225" i="11"/>
  <c r="M1226" i="11"/>
  <c r="O1225" i="11"/>
  <c r="N1072" i="11"/>
  <c r="M1073" i="11"/>
  <c r="O1072" i="11"/>
  <c r="N1090" i="11"/>
  <c r="M1091" i="11"/>
  <c r="O1090" i="11"/>
  <c r="N1243" i="11"/>
  <c r="M1244" i="11"/>
  <c r="O1243" i="11"/>
  <c r="O1022" i="11"/>
  <c r="N1022" i="11"/>
  <c r="M1023" i="11"/>
  <c r="O1063" i="11"/>
  <c r="N1063" i="11"/>
  <c r="N1091" i="11" l="1"/>
  <c r="O1091" i="11"/>
  <c r="M1092" i="11"/>
  <c r="N1226" i="11"/>
  <c r="O1226" i="11"/>
  <c r="M1227" i="11"/>
  <c r="N1023" i="11"/>
  <c r="M1024" i="11"/>
  <c r="O1023" i="11"/>
  <c r="N1265" i="11"/>
  <c r="M1266" i="11"/>
  <c r="O1265" i="11"/>
  <c r="N1244" i="11"/>
  <c r="O1244" i="11"/>
  <c r="M1245" i="11"/>
  <c r="N1073" i="11"/>
  <c r="O1073" i="11"/>
  <c r="M1074" i="11"/>
  <c r="N1266" i="11" l="1"/>
  <c r="M1267" i="11"/>
  <c r="O1266" i="11"/>
  <c r="O1245" i="11"/>
  <c r="N1245" i="11"/>
  <c r="M1246" i="11"/>
  <c r="O1092" i="11"/>
  <c r="N1092" i="11"/>
  <c r="M1093" i="11"/>
  <c r="O1074" i="11"/>
  <c r="N1074" i="11"/>
  <c r="M1075" i="11"/>
  <c r="O1227" i="11"/>
  <c r="N1227" i="11"/>
  <c r="M1228" i="11"/>
  <c r="N1024" i="11"/>
  <c r="M1025" i="11"/>
  <c r="O1024" i="11"/>
  <c r="N1025" i="11" l="1"/>
  <c r="M1026" i="11"/>
  <c r="O1025" i="11"/>
  <c r="O1075" i="11"/>
  <c r="N1075" i="11"/>
  <c r="M1076" i="11"/>
  <c r="O1228" i="11"/>
  <c r="N1228" i="11"/>
  <c r="M1229" i="11"/>
  <c r="O1246" i="11"/>
  <c r="N1246" i="11"/>
  <c r="M1247" i="11"/>
  <c r="N1267" i="11"/>
  <c r="O1267" i="11"/>
  <c r="O1093" i="11"/>
  <c r="N1093" i="11"/>
  <c r="M1094" i="11"/>
  <c r="N1247" i="11" l="1"/>
  <c r="M1248" i="11"/>
  <c r="O1247" i="11"/>
  <c r="N1094" i="11"/>
  <c r="M1095" i="11"/>
  <c r="O1094" i="11"/>
  <c r="T37" i="11"/>
  <c r="T36" i="11"/>
  <c r="T49" i="11"/>
  <c r="N1026" i="11"/>
  <c r="O1026" i="11"/>
  <c r="M1027" i="11"/>
  <c r="N1076" i="11"/>
  <c r="M1077" i="11"/>
  <c r="O1076" i="11"/>
  <c r="N1229" i="11"/>
  <c r="M1230" i="11"/>
  <c r="O1229" i="11"/>
  <c r="R37" i="11"/>
  <c r="S37" i="11" s="1"/>
  <c r="R49" i="11"/>
  <c r="S49" i="11" s="1"/>
  <c r="R36" i="11"/>
  <c r="S36" i="11" s="1"/>
  <c r="O1027" i="11" l="1"/>
  <c r="N1027" i="11"/>
  <c r="M1028" i="11"/>
  <c r="N1095" i="11"/>
  <c r="M1096" i="11"/>
  <c r="O1095" i="11"/>
  <c r="N1230" i="11"/>
  <c r="M1231" i="11"/>
  <c r="O1230" i="11"/>
  <c r="N1077" i="11"/>
  <c r="M1078" i="11"/>
  <c r="O1077" i="11"/>
  <c r="N1248" i="11"/>
  <c r="M1249" i="11"/>
  <c r="O1248" i="11"/>
  <c r="O1028" i="11" l="1"/>
  <c r="N1028" i="11"/>
  <c r="M1029" i="11"/>
  <c r="N1249" i="11"/>
  <c r="M1250" i="11"/>
  <c r="O1249" i="11"/>
  <c r="N1231" i="11"/>
  <c r="M1232" i="11"/>
  <c r="O1231" i="11"/>
  <c r="N1078" i="11"/>
  <c r="M1079" i="11"/>
  <c r="O1078" i="11"/>
  <c r="N1096" i="11"/>
  <c r="M1097" i="11"/>
  <c r="O1096" i="11"/>
  <c r="N1250" i="11" l="1"/>
  <c r="R48" i="11" s="1"/>
  <c r="S48" i="11" s="1"/>
  <c r="O1250" i="11"/>
  <c r="N1097" i="11"/>
  <c r="R39" i="11" s="1"/>
  <c r="S39" i="11" s="1"/>
  <c r="O1097" i="11"/>
  <c r="N1029" i="11"/>
  <c r="O1029" i="11"/>
  <c r="T35" i="11" s="1"/>
  <c r="N1079" i="11"/>
  <c r="O1079" i="11"/>
  <c r="M1080" i="11"/>
  <c r="N1232" i="11"/>
  <c r="O1232" i="11"/>
  <c r="M1233" i="11"/>
  <c r="T39" i="11" l="1"/>
  <c r="T48" i="11"/>
  <c r="T47" i="11"/>
  <c r="O1080" i="11"/>
  <c r="N1080" i="11"/>
  <c r="O1233" i="11"/>
  <c r="T38" i="11" s="1"/>
  <c r="N1233" i="11"/>
  <c r="R38" i="11" l="1"/>
  <c r="S38" i="11" s="1"/>
  <c r="R35" i="11"/>
  <c r="S35" i="11" s="1"/>
  <c r="R47" i="11"/>
  <c r="S47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Q49" authorId="0" shapeId="0" xr:uid="{4ABD4645-698E-4044-BE95-3290ECF44FDE}">
      <text>
        <r>
          <rPr>
            <b/>
            <sz val="9"/>
            <color indexed="81"/>
            <rFont val="Tahoma"/>
            <family val="2"/>
          </rPr>
          <t>iBank:</t>
        </r>
        <r>
          <rPr>
            <sz val="9"/>
            <color indexed="81"/>
            <rFont val="Tahoma"/>
            <family val="2"/>
          </rPr>
          <t xml:space="preserve">
Full 12M lifetimePD performance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<sst xmlns="http://schemas.openxmlformats.org/spreadsheetml/2006/main" count="5607" uniqueCount="280">
  <si>
    <t>Alpha</t>
  </si>
  <si>
    <t>Beta</t>
  </si>
  <si>
    <t>C_01</t>
  </si>
  <si>
    <t>ก่อนปี 2560, Class 1, DPD=0, Non-TDR</t>
  </si>
  <si>
    <t>C_02</t>
  </si>
  <si>
    <t>ก่อนปี 2560, Class 1, DPD=0, TDR</t>
  </si>
  <si>
    <t>C_03</t>
  </si>
  <si>
    <t>ปี 2560 เป็นต้นไป, Class 1, DPD=0</t>
  </si>
  <si>
    <t>C_04</t>
  </si>
  <si>
    <t>Class 1, DPD&gt;0</t>
  </si>
  <si>
    <t>C_05</t>
  </si>
  <si>
    <t>Class 2</t>
  </si>
  <si>
    <t>R_A1</t>
  </si>
  <si>
    <t>Secured, MOB≤6, MOU</t>
  </si>
  <si>
    <t>R_A2</t>
  </si>
  <si>
    <t>Secured, MOB≤6, Non-MOU</t>
  </si>
  <si>
    <t>R_B</t>
  </si>
  <si>
    <t>Secured, MOB &gt; 6, MOU</t>
  </si>
  <si>
    <t>R_C1</t>
  </si>
  <si>
    <t>Secured, MOB &gt; 6, Non-MOU, Class 1, Non-TDR, DPD=0</t>
  </si>
  <si>
    <t>R_C2</t>
  </si>
  <si>
    <t>Secured, MOB &gt; 6, Non-MOU, Class 1, Non-TDR, DPD&gt;0</t>
  </si>
  <si>
    <t>R_D</t>
  </si>
  <si>
    <t>Secured, MOB &gt; 6, Non-MOU, Class 1, TDR</t>
  </si>
  <si>
    <t>R_E</t>
  </si>
  <si>
    <t>Secured, MOB &gt; 6, Non-MOU, Class 2, Non-TDR</t>
  </si>
  <si>
    <t>R_F</t>
  </si>
  <si>
    <t>Secured, MOB &gt; 6, Non-MOU, Class 2, TDR</t>
  </si>
  <si>
    <t>R_G1</t>
  </si>
  <si>
    <t>Unsecured, MOB≤6, MOU</t>
  </si>
  <si>
    <t>R_G2</t>
  </si>
  <si>
    <t>Unsecured, MOB≤6, Non-MOU</t>
  </si>
  <si>
    <t>R_H</t>
  </si>
  <si>
    <t>Unsecured, MOB &gt; 6, MOU</t>
  </si>
  <si>
    <t>R_I1</t>
  </si>
  <si>
    <t>Unsecured, MOB &gt; 6, Non-MOU, Class 1, Non-TDR, DPD=0</t>
  </si>
  <si>
    <t>R_I2</t>
  </si>
  <si>
    <t>Unsecured, MOB &gt; 6, Non-MOU, Class 1, Non-TDR, DPD&gt;0</t>
  </si>
  <si>
    <t>R_J</t>
  </si>
  <si>
    <t>Unsecured, MOB &gt; 6, Non-MOU, Class 1, TDR</t>
  </si>
  <si>
    <t>R_K</t>
  </si>
  <si>
    <t>Unsecured, MOB &gt; 6, Non-MOU, Class 2, Non-TDR</t>
  </si>
  <si>
    <t>R_L</t>
  </si>
  <si>
    <t>Unsecured, MOB &gt; 6, Non-MOU, Class 2, TDR</t>
  </si>
  <si>
    <t>Segment</t>
  </si>
  <si>
    <t>12-month PD</t>
  </si>
  <si>
    <t>Population</t>
  </si>
  <si>
    <t>C_Default</t>
  </si>
  <si>
    <t>Total Active</t>
  </si>
  <si>
    <t>12-month Performance Default</t>
  </si>
  <si>
    <t xml:space="preserve"> </t>
  </si>
  <si>
    <t>12-month ODR</t>
  </si>
  <si>
    <t>ReportDate</t>
  </si>
  <si>
    <t>Final_Segment</t>
  </si>
  <si>
    <t>F_PD_12</t>
  </si>
  <si>
    <t>F_PD_24</t>
  </si>
  <si>
    <t>F_PD_36</t>
  </si>
  <si>
    <t>F_PD_48</t>
  </si>
  <si>
    <t>F_PD_60</t>
  </si>
  <si>
    <t>cnt</t>
  </si>
  <si>
    <t>Total Secured</t>
  </si>
  <si>
    <t>Total Unsecured</t>
  </si>
  <si>
    <t>R_Default</t>
  </si>
  <si>
    <t>C</t>
  </si>
  <si>
    <t>R</t>
  </si>
  <si>
    <t>Scaling Factor</t>
  </si>
  <si>
    <t>Time horizon (Year)</t>
  </si>
  <si>
    <t>Snapshot from (first snapshot)</t>
  </si>
  <si>
    <t>Snapshot to</t>
  </si>
  <si>
    <t>No. of Pool</t>
  </si>
  <si>
    <t>Default Count</t>
  </si>
  <si>
    <t>Sum Count to Weight ODR</t>
  </si>
  <si>
    <t>Weighted ODR</t>
  </si>
  <si>
    <t>Total Count</t>
  </si>
  <si>
    <t>F_PD_1</t>
  </si>
  <si>
    <t>F_PD_2</t>
  </si>
  <si>
    <t>F_PD_3</t>
  </si>
  <si>
    <t>F_PD_4</t>
  </si>
  <si>
    <t>F_PD_5</t>
  </si>
  <si>
    <t>Sum 1</t>
  </si>
  <si>
    <t>Sum 2</t>
  </si>
  <si>
    <t>Sum 3</t>
  </si>
  <si>
    <t>Sum 4</t>
  </si>
  <si>
    <t>Sum 5</t>
  </si>
  <si>
    <t>ODR_1</t>
  </si>
  <si>
    <t>ODR_2</t>
  </si>
  <si>
    <t>ODR_3</t>
  </si>
  <si>
    <t>ODR_4</t>
  </si>
  <si>
    <t>ODR_5</t>
  </si>
  <si>
    <t>Cumulative ODR</t>
  </si>
  <si>
    <t>ln(PD_1)</t>
  </si>
  <si>
    <t>ln(PD_2)</t>
  </si>
  <si>
    <t>ln(PD_3)</t>
  </si>
  <si>
    <t>ln(PD_4)</t>
  </si>
  <si>
    <t>ln(PD_5)</t>
  </si>
  <si>
    <t>Modelled Log (Cumulative ODR)</t>
  </si>
  <si>
    <t>Parameter</t>
  </si>
  <si>
    <t>Statistics</t>
  </si>
  <si>
    <t>Scaling factor</t>
  </si>
  <si>
    <t>ssTotal</t>
  </si>
  <si>
    <t>ssRegression</t>
  </si>
  <si>
    <t>ss Residual</t>
  </si>
  <si>
    <t>Rsquare</t>
  </si>
  <si>
    <t>12m PD / Estimated PD</t>
  </si>
  <si>
    <t>Log(Cumulative ODR)</t>
  </si>
  <si>
    <t>Estimated Cumulative PD</t>
  </si>
  <si>
    <t>A_Std_Err</t>
  </si>
  <si>
    <t>A_t_stat</t>
  </si>
  <si>
    <t>A_signif</t>
  </si>
  <si>
    <t>B_Std_Err</t>
  </si>
  <si>
    <t>B_t_stat</t>
  </si>
  <si>
    <t>B_signif</t>
  </si>
  <si>
    <t>R_Sqr</t>
  </si>
  <si>
    <t>R_Sqr_Adj</t>
  </si>
  <si>
    <t>F_stat</t>
  </si>
  <si>
    <t>F_df_num</t>
  </si>
  <si>
    <t>F_df_denum</t>
  </si>
  <si>
    <t>cnt_1</t>
  </si>
  <si>
    <t>cnt_2</t>
  </si>
  <si>
    <t>cnt_3</t>
  </si>
  <si>
    <t>cnt_4</t>
  </si>
  <si>
    <t>cnt_5</t>
  </si>
  <si>
    <t>Wgt_F_PD_12</t>
  </si>
  <si>
    <t>Wgt_F_PD_24</t>
  </si>
  <si>
    <t>Wgt_F_PD_36</t>
  </si>
  <si>
    <t>Wgt_F_PD_48</t>
  </si>
  <si>
    <t>Wgt_F_PD_60</t>
  </si>
  <si>
    <t>Avg_12M_ODR</t>
  </si>
  <si>
    <t>Modl_ODR_Ex</t>
  </si>
  <si>
    <t>Scaling_Factor</t>
  </si>
  <si>
    <t>PD_1</t>
  </si>
  <si>
    <t>PD_2</t>
  </si>
  <si>
    <t>PD_3</t>
  </si>
  <si>
    <t>PD_4</t>
  </si>
  <si>
    <t>PD_5</t>
  </si>
  <si>
    <t>Retail</t>
  </si>
  <si>
    <t>Corporate</t>
  </si>
  <si>
    <t>ODR</t>
  </si>
  <si>
    <t>Goods</t>
  </si>
  <si>
    <t>sum_bads</t>
  </si>
  <si>
    <t>sum_goods</t>
  </si>
  <si>
    <t>per_bads</t>
  </si>
  <si>
    <t>per_goods</t>
  </si>
  <si>
    <t>cbads</t>
  </si>
  <si>
    <t>cgoods</t>
  </si>
  <si>
    <t>Gini</t>
  </si>
  <si>
    <t>cbads-cgoods</t>
  </si>
  <si>
    <t>CloseDate</t>
  </si>
  <si>
    <t>sum_gini</t>
  </si>
  <si>
    <t>Snapshot_Gini</t>
  </si>
  <si>
    <t>KS Test</t>
  </si>
  <si>
    <t>** Appropriate and acceptable GINI is greater than 40% (industry practice).</t>
  </si>
  <si>
    <t>** Appropriate and acceptable PSI is lower than 25% (industry practice).</t>
  </si>
  <si>
    <t>Count</t>
  </si>
  <si>
    <t>Total</t>
  </si>
  <si>
    <t>Proportion</t>
  </si>
  <si>
    <t>Average</t>
  </si>
  <si>
    <t>W.Average</t>
  </si>
  <si>
    <t>PSI</t>
  </si>
  <si>
    <t>Portfolio PSI</t>
  </si>
  <si>
    <t>PSI Secured</t>
  </si>
  <si>
    <t>PSI Unsecured</t>
  </si>
  <si>
    <t>Source data:</t>
  </si>
  <si>
    <t>Loan and commitment data from CBS during 31-Jan-16 to 31-Dec-20 (60 months or 60 snapshots)</t>
  </si>
  <si>
    <t>Retail - 12m PD</t>
  </si>
  <si>
    <t>Corp - 12m PD</t>
  </si>
  <si>
    <t>Retail - GINI</t>
  </si>
  <si>
    <t>Corp - GINI</t>
  </si>
  <si>
    <t>Retail - PSI</t>
  </si>
  <si>
    <t>Corp - PSI</t>
  </si>
  <si>
    <t>Lifetime PD Projection</t>
  </si>
  <si>
    <t>F_12Snp_ODR_Corp</t>
  </si>
  <si>
    <t>F_12Snp_ODR_Ret</t>
  </si>
  <si>
    <t>Performance default by segment</t>
  </si>
  <si>
    <t>R_All_PD_Regression_Param_Stat</t>
  </si>
  <si>
    <t>R_F_PD_by_Final_Segment</t>
  </si>
  <si>
    <t>R_Parameter_to_create_PD_tbl</t>
  </si>
  <si>
    <t>Lifetime PD parameter and stats</t>
  </si>
  <si>
    <t>Summary PF by segment</t>
  </si>
  <si>
    <t>Summary table PD parameter</t>
  </si>
  <si>
    <t>T</t>
  </si>
  <si>
    <t>1/(T-1)</t>
  </si>
  <si>
    <t>Var (σ2)</t>
  </si>
  <si>
    <t>Std Sum S</t>
  </si>
  <si>
    <t>MAPE</t>
  </si>
  <si>
    <t>Snapshot from</t>
  </si>
  <si>
    <t>Latest 12m PD</t>
  </si>
  <si>
    <t>Actual ODR</t>
  </si>
  <si>
    <t>Normal Test</t>
  </si>
  <si>
    <t>MAPE Test</t>
  </si>
  <si>
    <t>(μ-PD)2</t>
  </si>
  <si>
    <t>(PD-μ)</t>
  </si>
  <si>
    <t>|Actual - Predict| / |Actual|</t>
  </si>
  <si>
    <t>Predict (PD)</t>
  </si>
  <si>
    <t>Actual (μ)</t>
  </si>
  <si>
    <t>MAPE Result</t>
  </si>
  <si>
    <t>Normality Result</t>
  </si>
  <si>
    <t>12-month PD คือ Moving average 12-month ODR ของ 18 เดือนล่าสุด</t>
  </si>
  <si>
    <t>จำนวน Performance default ในแต่ละปี</t>
  </si>
  <si>
    <t>จำนวน Active account/CIF โดยมองเป็นรายปี</t>
  </si>
  <si>
    <t>A</t>
  </si>
  <si>
    <t>B</t>
  </si>
  <si>
    <t>A/B</t>
  </si>
  <si>
    <t>Lifetime observed default rate</t>
  </si>
  <si>
    <t>Year-1 PD จากสมการ Exponential</t>
  </si>
  <si>
    <t>Scaling factor ที่ใช้ปรับ Lifetime PD curve จากสมการ Exponential ให้เป็น Point-in-time</t>
  </si>
  <si>
    <t>ค่า parameter Alpha และ Beta ในสมการ Exponential</t>
  </si>
  <si>
    <t>จำนวนบัญชี/CIF ที่ Active โดยมองเป็นรายปี</t>
  </si>
  <si>
    <t>จำนวน Performance default โดยมองเป็นรายปี</t>
  </si>
  <si>
    <t>Sum Default Count</t>
  </si>
  <si>
    <t>Logarithm of Cumulative ODR</t>
  </si>
  <si>
    <t>ค่าพารามิเตอร์ Alpha และ Beta ในสมการ Exponential regression</t>
  </si>
  <si>
    <t>Lifetime PD Parameter - Excel</t>
  </si>
  <si>
    <t>Lifetime PD Parameter - R</t>
  </si>
  <si>
    <t>Lifetime PD Parameter- R</t>
  </si>
  <si>
    <t>Lifetime PD Parameter - excel</t>
  </si>
  <si>
    <t>12-month ODR และ 12-month PD เป็นราย Snapshot</t>
  </si>
  <si>
    <t>รายละเอียด</t>
  </si>
  <si>
    <t>การสร้าง Lifetime PD curve โดยการ fit ข้อมูลจริงด้วยสมการ Exponential regression โดยการหาค่าพารามิเตอร์ใน Excel</t>
  </si>
  <si>
    <t>การสร้าง Lifetime PD curve โดยการ fit ข้อมูลจริงด้วยสมการ Exponential regression โดยใช้ค่าพารามิเตอร์จาก R</t>
  </si>
  <si>
    <t>การ Extrapolate Liftime PD curve</t>
  </si>
  <si>
    <t>Gini coefficient &amp; KS Stattistics</t>
  </si>
  <si>
    <t>การทดสอบค่า Gini และ KS statistics</t>
  </si>
  <si>
    <t>การทดสอบค่า PSI</t>
  </si>
  <si>
    <t>Output จาก R - สรุปจำนวนบัญชี Performance default และ จำนวน Active account/CIF เป็นราย Segment ในแต่ละ Snapshot
ซึ่งจะใช้ในการสร้าง Lifetime PD curve และใช้ในการทดสอบค่าทางสถิติ</t>
  </si>
  <si>
    <t>Output จาก R - สรุปค่าสถิติต่าง ๆ ที่ได้จากสมการ Exponential regression</t>
  </si>
  <si>
    <t>Output จาก R -  สรุปจำนวนบัญชี Performance default และ จำนวน Active account/CIF เป็นราย Segment เป็นรายปี
ซึ่งจะใช้ในการสร้าง Lifetime PD curve ใน excel (สรุปของ F_12snp_ODR แบบพร้อมใช้งาน)</t>
  </si>
  <si>
    <t>Output จาก R - สรุปค่าพารามิเตอร์ทั้งหมดที่ใช้ในการสร้าง Point-in-time Lifetime PD</t>
  </si>
  <si>
    <t>File location</t>
  </si>
  <si>
    <t xml:space="preserve">R_Project &gt;  Result_Output &gt; PD_Process &gt; Corporate &gt; ชื่อไฟล์ 1.F_PD_bySnpShot 
R_Project &gt;  Result_Output &gt; PD_Process &gt; Retail &gt; ชื่อไฟล์ 1.F_PD_bySnpShot </t>
  </si>
  <si>
    <t>R_Project &gt;  Result_Output &gt; PD_Process &gt; Corporate &gt; 2.F_PD_by_Final_Segment
R_Project &gt;  Result_Output &gt; PD_Process &gt; Retail &gt; 2.F_PD_by_Final_Segment</t>
  </si>
  <si>
    <t>R_Project &gt;  Result_Output &gt; PD_Process &gt; Corporate &gt; 5.Parameter_to_create_PD_tbl
R_Project &gt;  Result_Output &gt; PD_Process &gt; Retail &gt; 5.Parameter_to_create_PD_tbl</t>
  </si>
  <si>
    <t>R_Project &gt;  Result_Output &gt; PD_Process &gt; Corporate &gt; 4.All_PD_Regression_Param_Stat
R_Project &gt;  Result_Output &gt; PD_Process &gt; Retail &gt; 4.All_PD_Regression_Param_Stat</t>
  </si>
  <si>
    <t>TFRS 9 Probability of Default</t>
  </si>
  <si>
    <t>Input Data</t>
  </si>
  <si>
    <t>Period_ID</t>
  </si>
  <si>
    <t>Result in Excel</t>
  </si>
  <si>
    <r>
      <t xml:space="preserve">Snapshot to </t>
    </r>
    <r>
      <rPr>
        <sz val="9"/>
        <color theme="1"/>
        <rFont val="Tahoma"/>
        <family val="2"/>
        <scheme val="minor"/>
      </rPr>
      <t>(Snapshot ล่าสุดที่เห็น 12-month performance default ครบ)</t>
    </r>
  </si>
  <si>
    <r>
      <t xml:space="preserve">Snapshot from </t>
    </r>
    <r>
      <rPr>
        <sz val="9"/>
        <color theme="1"/>
        <rFont val="Tahoma"/>
        <family val="2"/>
        <scheme val="minor"/>
      </rPr>
      <t>(Snapshot แรก)</t>
    </r>
  </si>
  <si>
    <t>Cumulative PD (CPD)</t>
  </si>
  <si>
    <t>Marginal PD (MPD)</t>
  </si>
  <si>
    <t>Modelled Through-the-Cycle (TTC) PD</t>
  </si>
  <si>
    <t>Modelled Point-in-Time (PiT) PD</t>
  </si>
  <si>
    <t>Moving 12-month PD (48 mths)</t>
  </si>
  <si>
    <t xml:space="preserve">Portion Population </t>
  </si>
  <si>
    <t>48-months PD (ChangeQ on Q)</t>
  </si>
  <si>
    <t>48-month PD (Portion)</t>
  </si>
  <si>
    <t>Cum_F_PD</t>
  </si>
  <si>
    <t>File</t>
  </si>
  <si>
    <t>4.All_PD_Regression_Param_Stat.xlsx</t>
  </si>
  <si>
    <t>Start Mth</t>
  </si>
  <si>
    <t>60 mths</t>
  </si>
  <si>
    <t>48 mths</t>
  </si>
  <si>
    <t>Period PSI</t>
  </si>
  <si>
    <t>PSI graph</t>
  </si>
  <si>
    <t>Year</t>
  </si>
  <si>
    <t>ODR_Actual</t>
  </si>
  <si>
    <t>Inv_Year</t>
  </si>
  <si>
    <t>Cumul_ODR_Actual</t>
  </si>
  <si>
    <t>log_Cumul_ODR_Actual</t>
  </si>
  <si>
    <t>Modl_log_Cum_ODR</t>
  </si>
  <si>
    <t>Modl_Cum_ODR_Ex</t>
  </si>
  <si>
    <t>Modl_ODR_Ex.x</t>
  </si>
  <si>
    <t>Modl_ODR_Ex.y</t>
  </si>
  <si>
    <t>PiT_PD</t>
  </si>
  <si>
    <t>PD_Othr_Ast_SGMT</t>
  </si>
  <si>
    <t>Retail_Secured</t>
  </si>
  <si>
    <t>Retail_Unsecured</t>
  </si>
  <si>
    <t>As of report</t>
  </si>
  <si>
    <t>ใส่ As of report sheet</t>
  </si>
  <si>
    <t>F1</t>
  </si>
  <si>
    <t xml:space="preserve">Automatic to several sheet (Lifetime, PSI, Gini) date </t>
  </si>
  <si>
    <t>ตรวจข้อมูลหน้า Corp/ Retail -12M PD</t>
  </si>
  <si>
    <t>แค่ดูว่าข้อมูลใหม่ถูก Update</t>
  </si>
  <si>
    <t>Sheet Gini</t>
  </si>
  <si>
    <t>ทำตาม Note PWC</t>
  </si>
  <si>
    <t>Backtest</t>
  </si>
  <si>
    <t>Update ข้อมูลถึงล่าสุด ตาม Note PWC</t>
  </si>
  <si>
    <t>Manual</t>
  </si>
  <si>
    <t>Update Sheet สีแดง แสด น้ำตาล ตามข้อมูล Output จาก Program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</si>
</sst>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87" formatCode="0.0000"/>
    <numFmt numFmtId="188" formatCode="0.0000000000"/>
    <numFmt numFmtId="189" formatCode="_-* #,##0_-;\-* #,##0_-;_-* &quot;-&quot;??_-;_-@_-"/>
    <numFmt numFmtId="190" formatCode="_-* #,##0.0000_-;\-* #,##0.0000_-;_-* &quot;-&quot;??_-;_-@_-"/>
    <numFmt numFmtId="191" formatCode="0.000%"/>
    <numFmt numFmtId="192" formatCode="0.0%"/>
    <numFmt numFmtId="193" formatCode="0.00%;[Red]\(0.00%\)"/>
  </numFmts>
  <fonts count="33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b/>
      <sz val="9"/>
      <color theme="1"/>
      <name val="Tahoma"/>
      <family val="2"/>
      <scheme val="minor"/>
    </font>
    <font>
      <sz val="9"/>
      <color theme="1"/>
      <name val="Tahoma"/>
      <family val="2"/>
      <scheme val="minor"/>
    </font>
    <font>
      <sz val="8"/>
      <color theme="1"/>
      <name val="Tahoma"/>
      <family val="2"/>
      <scheme val="minor"/>
    </font>
    <font>
      <b/>
      <sz val="9"/>
      <color theme="0"/>
      <name val="Tahoma"/>
      <family val="2"/>
      <scheme val="minor"/>
    </font>
    <font>
      <b/>
      <sz val="9"/>
      <name val="Tahoma"/>
      <family val="2"/>
      <scheme val="minor"/>
    </font>
    <font>
      <sz val="9"/>
      <name val="Tahoma"/>
      <family val="2"/>
      <scheme val="minor"/>
    </font>
    <font>
      <sz val="8"/>
      <name val="Tahoma"/>
      <family val="2"/>
      <scheme val="minor"/>
    </font>
    <font>
      <u/>
      <sz val="11"/>
      <color theme="10"/>
      <name val="Tahoma"/>
      <family val="2"/>
      <scheme val="minor"/>
    </font>
    <font>
      <sz val="10"/>
      <color rgb="FFC00000"/>
      <name val="Tahoma"/>
      <family val="2"/>
      <scheme val="minor"/>
    </font>
    <font>
      <sz val="10"/>
      <color theme="1"/>
      <name val="Tahoma"/>
      <family val="2"/>
      <scheme val="minor"/>
    </font>
    <font>
      <sz val="10"/>
      <color indexed="8"/>
      <name val="Arial"/>
      <family val="2"/>
    </font>
    <font>
      <sz val="8"/>
      <color indexed="8"/>
      <name val="Arial"/>
      <family val="2"/>
    </font>
    <font>
      <b/>
      <sz val="8"/>
      <color rgb="FF0070C0"/>
      <name val="Arial"/>
      <family val="2"/>
    </font>
    <font>
      <b/>
      <sz val="8"/>
      <color theme="1"/>
      <name val="Arial"/>
      <family val="2"/>
    </font>
    <font>
      <sz val="11"/>
      <color theme="1"/>
      <name val="Arial"/>
      <family val="2"/>
    </font>
    <font>
      <sz val="11"/>
      <color rgb="FF00B050"/>
      <name val="Arial"/>
      <family val="2"/>
    </font>
    <font>
      <sz val="8"/>
      <color theme="1"/>
      <name val="Arial"/>
      <family val="2"/>
    </font>
    <font>
      <sz val="8"/>
      <color rgb="FF0070C0"/>
      <name val="Arial"/>
      <family val="2"/>
    </font>
    <font>
      <sz val="8"/>
      <color theme="1" tint="0.34998626667073579"/>
      <name val="Arial"/>
      <family val="2"/>
    </font>
    <font>
      <b/>
      <sz val="9"/>
      <color rgb="FF0070C0"/>
      <name val="Tahoma"/>
      <family val="2"/>
      <scheme val="minor"/>
    </font>
    <font>
      <b/>
      <sz val="9"/>
      <color theme="5" tint="-0.499984740745262"/>
      <name val="Tahoma"/>
      <family val="2"/>
      <scheme val="minor"/>
    </font>
    <font>
      <sz val="9"/>
      <color theme="5" tint="-0.499984740745262"/>
      <name val="Tahoma"/>
      <family val="2"/>
      <scheme val="minor"/>
    </font>
    <font>
      <b/>
      <sz val="9"/>
      <color theme="4"/>
      <name val="Tahoma"/>
      <family val="2"/>
      <scheme val="minor"/>
    </font>
    <font>
      <sz val="9"/>
      <color theme="0"/>
      <name val="Tahoma"/>
      <family val="2"/>
      <scheme val="minor"/>
    </font>
    <font>
      <b/>
      <sz val="8"/>
      <color rgb="FFFF0000"/>
      <name val="Arial"/>
      <family val="2"/>
    </font>
    <font>
      <sz val="9"/>
      <color rgb="FFFF0000"/>
      <name val="Tahoma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Tahoma"/>
      <family val="2"/>
      <scheme val="minor"/>
    </font>
    <font>
      <b/>
      <sz val="8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CFDED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3" fillId="0" borderId="0"/>
    <xf numFmtId="0" fontId="13" fillId="0" borderId="0"/>
  </cellStyleXfs>
  <cellXfs count="456">
    <xf numFmtId="0" fontId="0" fillId="0" borderId="0" xfId="0"/>
    <xf numFmtId="0" fontId="3" fillId="0" borderId="0" xfId="0" applyFont="1"/>
    <xf numFmtId="0" fontId="4" fillId="0" borderId="0" xfId="0" applyFont="1"/>
    <xf numFmtId="2" fontId="3" fillId="0" borderId="0" xfId="0" applyNumberFormat="1" applyFont="1"/>
    <xf numFmtId="2" fontId="4" fillId="0" borderId="0" xfId="0" applyNumberFormat="1" applyFont="1"/>
    <xf numFmtId="10" fontId="4" fillId="0" borderId="0" xfId="2" applyNumberFormat="1" applyFont="1"/>
    <xf numFmtId="49" fontId="3" fillId="0" borderId="0" xfId="0" applyNumberFormat="1" applyFont="1"/>
    <xf numFmtId="14" fontId="3" fillId="2" borderId="0" xfId="0" applyNumberFormat="1" applyFont="1" applyFill="1"/>
    <xf numFmtId="3" fontId="4" fillId="0" borderId="0" xfId="0" applyNumberFormat="1" applyFont="1"/>
    <xf numFmtId="3" fontId="4" fillId="3" borderId="0" xfId="0" applyNumberFormat="1" applyFont="1" applyFill="1"/>
    <xf numFmtId="3" fontId="3" fillId="0" borderId="0" xfId="0" applyNumberFormat="1" applyFont="1"/>
    <xf numFmtId="3" fontId="3" fillId="3" borderId="0" xfId="0" applyNumberFormat="1" applyFont="1" applyFill="1"/>
    <xf numFmtId="2" fontId="3" fillId="2" borderId="0" xfId="0" applyNumberFormat="1" applyFont="1" applyFill="1"/>
    <xf numFmtId="14" fontId="4" fillId="2" borderId="0" xfId="0" applyNumberFormat="1" applyFont="1" applyFill="1"/>
    <xf numFmtId="10" fontId="4" fillId="0" borderId="0" xfId="2" applyNumberFormat="1" applyFont="1" applyBorder="1"/>
    <xf numFmtId="10" fontId="4" fillId="3" borderId="0" xfId="2" applyNumberFormat="1" applyFont="1" applyFill="1" applyBorder="1"/>
    <xf numFmtId="2" fontId="3" fillId="4" borderId="0" xfId="0" applyNumberFormat="1" applyFont="1" applyFill="1"/>
    <xf numFmtId="10" fontId="3" fillId="4" borderId="0" xfId="2" applyNumberFormat="1" applyFont="1" applyFill="1" applyBorder="1"/>
    <xf numFmtId="0" fontId="5" fillId="0" borderId="0" xfId="0" applyFont="1"/>
    <xf numFmtId="49" fontId="3" fillId="2" borderId="0" xfId="0" applyNumberFormat="1" applyFont="1" applyFill="1"/>
    <xf numFmtId="0" fontId="4" fillId="3" borderId="0" xfId="0" applyFont="1" applyFill="1"/>
    <xf numFmtId="0" fontId="3" fillId="4" borderId="0" xfId="0" applyFont="1" applyFill="1"/>
    <xf numFmtId="0" fontId="0" fillId="4" borderId="0" xfId="0" applyFill="1"/>
    <xf numFmtId="14" fontId="4" fillId="0" borderId="0" xfId="0" applyNumberFormat="1" applyFont="1"/>
    <xf numFmtId="10" fontId="4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187" fontId="4" fillId="0" borderId="0" xfId="1" applyNumberFormat="1" applyFont="1" applyAlignment="1">
      <alignment horizontal="right"/>
    </xf>
    <xf numFmtId="10" fontId="4" fillId="0" borderId="0" xfId="2" applyNumberFormat="1" applyFont="1" applyAlignment="1">
      <alignment horizontal="right"/>
    </xf>
    <xf numFmtId="187" fontId="4" fillId="0" borderId="0" xfId="0" applyNumberFormat="1" applyFont="1" applyAlignment="1">
      <alignment horizontal="right"/>
    </xf>
    <xf numFmtId="0" fontId="4" fillId="0" borderId="1" xfId="0" applyFont="1" applyBorder="1"/>
    <xf numFmtId="14" fontId="4" fillId="0" borderId="1" xfId="0" applyNumberFormat="1" applyFont="1" applyBorder="1"/>
    <xf numFmtId="14" fontId="6" fillId="6" borderId="1" xfId="0" applyNumberFormat="1" applyFont="1" applyFill="1" applyBorder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10" fontId="4" fillId="0" borderId="1" xfId="2" applyNumberFormat="1" applyFont="1" applyBorder="1"/>
    <xf numFmtId="10" fontId="4" fillId="8" borderId="1" xfId="2" applyNumberFormat="1" applyFont="1" applyFill="1" applyBorder="1"/>
    <xf numFmtId="0" fontId="3" fillId="0" borderId="1" xfId="0" applyFont="1" applyBorder="1" applyAlignment="1">
      <alignment horizontal="left"/>
    </xf>
    <xf numFmtId="0" fontId="4" fillId="0" borderId="5" xfId="0" applyFont="1" applyBorder="1"/>
    <xf numFmtId="2" fontId="4" fillId="0" borderId="1" xfId="0" applyNumberFormat="1" applyFont="1" applyBorder="1"/>
    <xf numFmtId="2" fontId="4" fillId="8" borderId="1" xfId="2" applyNumberFormat="1" applyFont="1" applyFill="1" applyBorder="1"/>
    <xf numFmtId="187" fontId="3" fillId="0" borderId="1" xfId="1" applyNumberFormat="1" applyFont="1" applyBorder="1" applyAlignment="1">
      <alignment horizontal="center"/>
    </xf>
    <xf numFmtId="187" fontId="4" fillId="0" borderId="1" xfId="1" applyNumberFormat="1" applyFont="1" applyBorder="1" applyAlignment="1">
      <alignment horizontal="right"/>
    </xf>
    <xf numFmtId="2" fontId="4" fillId="0" borderId="1" xfId="2" applyNumberFormat="1" applyFont="1" applyBorder="1"/>
    <xf numFmtId="10" fontId="4" fillId="0" borderId="1" xfId="2" applyNumberFormat="1" applyFont="1" applyFill="1" applyBorder="1"/>
    <xf numFmtId="14" fontId="3" fillId="4" borderId="0" xfId="0" applyNumberFormat="1" applyFont="1" applyFill="1"/>
    <xf numFmtId="0" fontId="4" fillId="4" borderId="0" xfId="0" applyFont="1" applyFill="1"/>
    <xf numFmtId="0" fontId="4" fillId="4" borderId="0" xfId="0" applyFont="1" applyFill="1" applyAlignment="1">
      <alignment horizontal="right"/>
    </xf>
    <xf numFmtId="187" fontId="4" fillId="4" borderId="0" xfId="1" applyNumberFormat="1" applyFont="1" applyFill="1" applyAlignment="1">
      <alignment horizontal="right"/>
    </xf>
    <xf numFmtId="0" fontId="3" fillId="3" borderId="0" xfId="0" applyFont="1" applyFill="1"/>
    <xf numFmtId="0" fontId="4" fillId="3" borderId="0" xfId="0" applyFont="1" applyFill="1" applyAlignment="1">
      <alignment horizontal="right"/>
    </xf>
    <xf numFmtId="187" fontId="4" fillId="3" borderId="0" xfId="1" applyNumberFormat="1" applyFont="1" applyFill="1" applyAlignment="1">
      <alignment horizontal="right"/>
    </xf>
    <xf numFmtId="10" fontId="4" fillId="0" borderId="0" xfId="2" applyNumberFormat="1" applyFont="1" applyFill="1"/>
    <xf numFmtId="0" fontId="3" fillId="0" borderId="0" xfId="0" applyFont="1" applyFill="1"/>
    <xf numFmtId="0" fontId="4" fillId="0" borderId="0" xfId="0" applyFont="1" applyFill="1"/>
    <xf numFmtId="0" fontId="4" fillId="0" borderId="0" xfId="0" applyFont="1" applyFill="1" applyAlignment="1">
      <alignment horizontal="right"/>
    </xf>
    <xf numFmtId="187" fontId="4" fillId="0" borderId="0" xfId="1" applyNumberFormat="1" applyFont="1" applyFill="1" applyAlignment="1">
      <alignment horizontal="right"/>
    </xf>
    <xf numFmtId="49" fontId="3" fillId="0" borderId="1" xfId="0" applyNumberFormat="1" applyFont="1" applyBorder="1"/>
    <xf numFmtId="10" fontId="4" fillId="0" borderId="1" xfId="2" applyNumberFormat="1" applyFont="1" applyBorder="1" applyAlignment="1">
      <alignment horizontal="right"/>
    </xf>
    <xf numFmtId="187" fontId="4" fillId="0" borderId="1" xfId="0" applyNumberFormat="1" applyFont="1" applyBorder="1" applyAlignment="1">
      <alignment horizontal="right"/>
    </xf>
    <xf numFmtId="2" fontId="3" fillId="0" borderId="1" xfId="0" applyNumberFormat="1" applyFont="1" applyBorder="1"/>
    <xf numFmtId="0" fontId="3" fillId="0" borderId="0" xfId="0" applyFont="1" applyFill="1" applyAlignment="1">
      <alignment horizontal="center"/>
    </xf>
    <xf numFmtId="0" fontId="3" fillId="0" borderId="1" xfId="0" applyFont="1" applyBorder="1" applyAlignment="1">
      <alignment horizontal="left"/>
    </xf>
    <xf numFmtId="14" fontId="0" fillId="0" borderId="0" xfId="0" applyNumberFormat="1"/>
    <xf numFmtId="188" fontId="0" fillId="0" borderId="0" xfId="0" applyNumberFormat="1"/>
    <xf numFmtId="10" fontId="4" fillId="5" borderId="1" xfId="2" applyNumberFormat="1" applyFont="1" applyFill="1" applyBorder="1"/>
    <xf numFmtId="0" fontId="8" fillId="0" borderId="0" xfId="0" applyFont="1"/>
    <xf numFmtId="2" fontId="8" fillId="0" borderId="1" xfId="0" applyNumberFormat="1" applyFont="1" applyBorder="1"/>
    <xf numFmtId="0" fontId="8" fillId="0" borderId="5" xfId="0" applyFont="1" applyBorder="1"/>
    <xf numFmtId="10" fontId="8" fillId="0" borderId="1" xfId="2" applyNumberFormat="1" applyFont="1" applyBorder="1"/>
    <xf numFmtId="10" fontId="8" fillId="8" borderId="1" xfId="2" applyNumberFormat="1" applyFont="1" applyFill="1" applyBorder="1"/>
    <xf numFmtId="2" fontId="8" fillId="8" borderId="1" xfId="2" applyNumberFormat="1" applyFont="1" applyFill="1" applyBorder="1"/>
    <xf numFmtId="2" fontId="8" fillId="0" borderId="1" xfId="2" applyNumberFormat="1" applyFont="1" applyBorder="1"/>
    <xf numFmtId="10" fontId="8" fillId="0" borderId="1" xfId="2" applyNumberFormat="1" applyFont="1" applyFill="1" applyBorder="1"/>
    <xf numFmtId="10" fontId="8" fillId="0" borderId="0" xfId="2" applyNumberFormat="1" applyFont="1"/>
    <xf numFmtId="10" fontId="8" fillId="5" borderId="1" xfId="2" applyNumberFormat="1" applyFont="1" applyFill="1" applyBorder="1"/>
    <xf numFmtId="43" fontId="0" fillId="0" borderId="0" xfId="1" applyFont="1"/>
    <xf numFmtId="43" fontId="4" fillId="0" borderId="0" xfId="1" applyFont="1" applyFill="1"/>
    <xf numFmtId="10" fontId="4" fillId="0" borderId="0" xfId="1" applyNumberFormat="1" applyFont="1" applyFill="1"/>
    <xf numFmtId="0" fontId="11" fillId="0" borderId="0" xfId="0" applyFont="1" applyAlignment="1">
      <alignment horizontal="center"/>
    </xf>
    <xf numFmtId="0" fontId="12" fillId="0" borderId="0" xfId="0" applyFont="1"/>
    <xf numFmtId="14" fontId="14" fillId="10" borderId="6" xfId="4" applyNumberFormat="1" applyFont="1" applyFill="1" applyBorder="1" applyAlignment="1">
      <alignment horizontal="center"/>
    </xf>
    <xf numFmtId="0" fontId="14" fillId="10" borderId="6" xfId="4" applyFont="1" applyFill="1" applyBorder="1" applyAlignment="1">
      <alignment horizontal="center"/>
    </xf>
    <xf numFmtId="0" fontId="15" fillId="11" borderId="7" xfId="0" applyFont="1" applyFill="1" applyBorder="1"/>
    <xf numFmtId="0" fontId="15" fillId="11" borderId="7" xfId="0" applyFont="1" applyFill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16" fillId="0" borderId="0" xfId="0" applyFont="1"/>
    <xf numFmtId="0" fontId="16" fillId="0" borderId="8" xfId="0" applyFont="1" applyBorder="1"/>
    <xf numFmtId="0" fontId="16" fillId="0" borderId="9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/>
    <xf numFmtId="0" fontId="18" fillId="0" borderId="0" xfId="0" applyFont="1"/>
    <xf numFmtId="14" fontId="14" fillId="0" borderId="11" xfId="4" applyNumberFormat="1" applyFont="1" applyBorder="1" applyAlignment="1">
      <alignment horizontal="right"/>
    </xf>
    <xf numFmtId="0" fontId="19" fillId="0" borderId="0" xfId="0" applyFont="1"/>
    <xf numFmtId="10" fontId="20" fillId="0" borderId="0" xfId="2" applyNumberFormat="1" applyFont="1"/>
    <xf numFmtId="0" fontId="20" fillId="0" borderId="0" xfId="0" applyFont="1"/>
    <xf numFmtId="10" fontId="19" fillId="0" borderId="0" xfId="2" applyNumberFormat="1" applyFont="1"/>
    <xf numFmtId="14" fontId="19" fillId="0" borderId="12" xfId="0" applyNumberFormat="1" applyFont="1" applyBorder="1"/>
    <xf numFmtId="10" fontId="19" fillId="0" borderId="0" xfId="2" applyNumberFormat="1" applyFont="1" applyBorder="1"/>
    <xf numFmtId="10" fontId="19" fillId="0" borderId="13" xfId="2" applyNumberFormat="1" applyFont="1" applyBorder="1"/>
    <xf numFmtId="14" fontId="19" fillId="0" borderId="14" xfId="0" applyNumberFormat="1" applyFont="1" applyBorder="1"/>
    <xf numFmtId="10" fontId="19" fillId="0" borderId="7" xfId="2" applyNumberFormat="1" applyFont="1" applyBorder="1"/>
    <xf numFmtId="10" fontId="19" fillId="0" borderId="15" xfId="2" applyNumberFormat="1" applyFont="1" applyBorder="1"/>
    <xf numFmtId="14" fontId="19" fillId="0" borderId="0" xfId="0" applyNumberFormat="1" applyFont="1"/>
    <xf numFmtId="0" fontId="16" fillId="0" borderId="1" xfId="0" applyFont="1" applyBorder="1"/>
    <xf numFmtId="14" fontId="16" fillId="2" borderId="1" xfId="0" applyNumberFormat="1" applyFont="1" applyFill="1" applyBorder="1" applyAlignment="1">
      <alignment vertical="center"/>
    </xf>
    <xf numFmtId="189" fontId="16" fillId="2" borderId="1" xfId="1" applyNumberFormat="1" applyFont="1" applyFill="1" applyBorder="1" applyAlignment="1" applyProtection="1">
      <alignment horizontal="center" vertical="center"/>
    </xf>
    <xf numFmtId="2" fontId="14" fillId="0" borderId="1" xfId="5" applyNumberFormat="1" applyFont="1" applyBorder="1"/>
    <xf numFmtId="0" fontId="19" fillId="0" borderId="1" xfId="0" applyFont="1" applyBorder="1"/>
    <xf numFmtId="189" fontId="16" fillId="3" borderId="1" xfId="1" applyNumberFormat="1" applyFont="1" applyFill="1" applyBorder="1"/>
    <xf numFmtId="3" fontId="19" fillId="0" borderId="16" xfId="0" applyNumberFormat="1" applyFont="1" applyBorder="1"/>
    <xf numFmtId="3" fontId="16" fillId="3" borderId="16" xfId="0" applyNumberFormat="1" applyFont="1" applyFill="1" applyBorder="1"/>
    <xf numFmtId="0" fontId="14" fillId="0" borderId="1" xfId="5" applyFont="1" applyBorder="1"/>
    <xf numFmtId="10" fontId="19" fillId="0" borderId="1" xfId="2" applyNumberFormat="1" applyFont="1" applyBorder="1"/>
    <xf numFmtId="10" fontId="16" fillId="3" borderId="1" xfId="2" applyNumberFormat="1" applyFont="1" applyFill="1" applyBorder="1"/>
    <xf numFmtId="10" fontId="16" fillId="0" borderId="1" xfId="2" applyNumberFormat="1" applyFont="1" applyBorder="1"/>
    <xf numFmtId="190" fontId="19" fillId="0" borderId="0" xfId="1" applyNumberFormat="1" applyFont="1"/>
    <xf numFmtId="190" fontId="19" fillId="0" borderId="0" xfId="1" applyNumberFormat="1" applyFont="1" applyFill="1" applyBorder="1" applyAlignment="1"/>
    <xf numFmtId="10" fontId="19" fillId="0" borderId="16" xfId="2" applyNumberFormat="1" applyFont="1" applyBorder="1"/>
    <xf numFmtId="10" fontId="19" fillId="0" borderId="1" xfId="2" applyNumberFormat="1" applyFont="1" applyFill="1" applyBorder="1"/>
    <xf numFmtId="0" fontId="16" fillId="5" borderId="0" xfId="0" applyFont="1" applyFill="1"/>
    <xf numFmtId="10" fontId="19" fillId="5" borderId="16" xfId="2" applyNumberFormat="1" applyFont="1" applyFill="1" applyBorder="1"/>
    <xf numFmtId="10" fontId="19" fillId="0" borderId="17" xfId="2" applyNumberFormat="1" applyFont="1" applyBorder="1"/>
    <xf numFmtId="10" fontId="19" fillId="0" borderId="18" xfId="2" applyNumberFormat="1" applyFont="1" applyBorder="1"/>
    <xf numFmtId="10" fontId="20" fillId="0" borderId="0" xfId="2" applyNumberFormat="1" applyFont="1" applyBorder="1"/>
    <xf numFmtId="10" fontId="19" fillId="0" borderId="19" xfId="2" applyNumberFormat="1" applyFont="1" applyBorder="1"/>
    <xf numFmtId="14" fontId="19" fillId="0" borderId="11" xfId="0" applyNumberFormat="1" applyFont="1" applyBorder="1"/>
    <xf numFmtId="0" fontId="8" fillId="0" borderId="0" xfId="0" applyFont="1" applyFill="1"/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9" borderId="3" xfId="0" applyFill="1" applyBorder="1"/>
    <xf numFmtId="0" fontId="2" fillId="9" borderId="4" xfId="0" applyFont="1" applyFill="1" applyBorder="1" applyAlignment="1">
      <alignment horizontal="center"/>
    </xf>
    <xf numFmtId="0" fontId="2" fillId="9" borderId="5" xfId="0" applyFont="1" applyFill="1" applyBorder="1" applyAlignment="1">
      <alignment horizontal="center"/>
    </xf>
    <xf numFmtId="0" fontId="2" fillId="0" borderId="12" xfId="0" applyFont="1" applyBorder="1"/>
    <xf numFmtId="0" fontId="10" fillId="0" borderId="0" xfId="3" quotePrefix="1" applyBorder="1" applyAlignment="1">
      <alignment horizontal="center"/>
    </xf>
    <xf numFmtId="0" fontId="10" fillId="0" borderId="13" xfId="3" quotePrefix="1" applyBorder="1" applyAlignment="1">
      <alignment horizontal="center"/>
    </xf>
    <xf numFmtId="0" fontId="2" fillId="0" borderId="14" xfId="0" applyFont="1" applyBorder="1"/>
    <xf numFmtId="0" fontId="10" fillId="0" borderId="7" xfId="3" quotePrefix="1" applyBorder="1" applyAlignment="1">
      <alignment horizontal="center"/>
    </xf>
    <xf numFmtId="0" fontId="10" fillId="0" borderId="15" xfId="3" quotePrefix="1" applyBorder="1" applyAlignment="1">
      <alignment horizontal="center"/>
    </xf>
    <xf numFmtId="9" fontId="19" fillId="0" borderId="0" xfId="2" applyFont="1"/>
    <xf numFmtId="191" fontId="19" fillId="0" borderId="0" xfId="2" applyNumberFormat="1" applyFont="1"/>
    <xf numFmtId="0" fontId="19" fillId="0" borderId="0" xfId="0" applyFont="1" applyAlignment="1">
      <alignment horizontal="center"/>
    </xf>
    <xf numFmtId="0" fontId="14" fillId="12" borderId="0" xfId="4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quotePrefix="1" applyFont="1"/>
    <xf numFmtId="14" fontId="14" fillId="0" borderId="0" xfId="4" applyNumberFormat="1" applyFont="1" applyBorder="1" applyAlignment="1">
      <alignment horizontal="right"/>
    </xf>
    <xf numFmtId="0" fontId="19" fillId="0" borderId="0" xfId="0" applyFont="1" applyAlignment="1">
      <alignment horizontal="right"/>
    </xf>
    <xf numFmtId="0" fontId="16" fillId="0" borderId="0" xfId="0" applyFont="1" applyAlignment="1">
      <alignment horizontal="right"/>
    </xf>
    <xf numFmtId="0" fontId="19" fillId="0" borderId="12" xfId="0" applyFont="1" applyBorder="1"/>
    <xf numFmtId="0" fontId="19" fillId="0" borderId="0" xfId="0" applyFont="1" applyBorder="1"/>
    <xf numFmtId="0" fontId="19" fillId="0" borderId="0" xfId="0" applyFont="1" applyBorder="1" applyAlignment="1">
      <alignment horizontal="right"/>
    </xf>
    <xf numFmtId="0" fontId="19" fillId="0" borderId="0" xfId="0" applyFont="1" applyBorder="1" applyAlignment="1">
      <alignment horizontal="center"/>
    </xf>
    <xf numFmtId="9" fontId="19" fillId="0" borderId="0" xfId="2" applyFont="1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19" fillId="5" borderId="12" xfId="0" applyFont="1" applyFill="1" applyBorder="1"/>
    <xf numFmtId="0" fontId="19" fillId="5" borderId="0" xfId="0" applyFont="1" applyFill="1" applyBorder="1"/>
    <xf numFmtId="0" fontId="19" fillId="5" borderId="0" xfId="0" applyFont="1" applyFill="1" applyBorder="1" applyAlignment="1">
      <alignment horizontal="right"/>
    </xf>
    <xf numFmtId="0" fontId="19" fillId="5" borderId="0" xfId="0" applyFont="1" applyFill="1" applyBorder="1" applyAlignment="1">
      <alignment horizontal="center"/>
    </xf>
    <xf numFmtId="9" fontId="19" fillId="5" borderId="0" xfId="2" applyFont="1" applyFill="1" applyBorder="1" applyAlignment="1">
      <alignment horizontal="center"/>
    </xf>
    <xf numFmtId="0" fontId="19" fillId="5" borderId="13" xfId="0" applyFont="1" applyFill="1" applyBorder="1" applyAlignment="1">
      <alignment horizontal="center"/>
    </xf>
    <xf numFmtId="0" fontId="19" fillId="0" borderId="14" xfId="0" applyFont="1" applyBorder="1"/>
    <xf numFmtId="0" fontId="19" fillId="0" borderId="7" xfId="0" applyFont="1" applyBorder="1"/>
    <xf numFmtId="0" fontId="19" fillId="0" borderId="7" xfId="0" applyFont="1" applyBorder="1" applyAlignment="1">
      <alignment horizontal="right"/>
    </xf>
    <xf numFmtId="0" fontId="19" fillId="0" borderId="7" xfId="0" applyFont="1" applyBorder="1" applyAlignment="1">
      <alignment horizontal="center"/>
    </xf>
    <xf numFmtId="9" fontId="19" fillId="0" borderId="7" xfId="2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16" fillId="0" borderId="3" xfId="0" applyFont="1" applyBorder="1"/>
    <xf numFmtId="0" fontId="16" fillId="0" borderId="4" xfId="0" applyFont="1" applyBorder="1"/>
    <xf numFmtId="0" fontId="16" fillId="0" borderId="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19" fillId="0" borderId="12" xfId="0" applyFont="1" applyFill="1" applyBorder="1"/>
    <xf numFmtId="0" fontId="19" fillId="0" borderId="0" xfId="0" applyFont="1" applyFill="1" applyBorder="1"/>
    <xf numFmtId="0" fontId="19" fillId="0" borderId="0" xfId="0" applyFont="1" applyFill="1" applyBorder="1" applyAlignment="1">
      <alignment horizontal="right"/>
    </xf>
    <xf numFmtId="0" fontId="19" fillId="0" borderId="0" xfId="0" applyFont="1" applyFill="1" applyBorder="1" applyAlignment="1">
      <alignment horizontal="center"/>
    </xf>
    <xf numFmtId="9" fontId="19" fillId="0" borderId="0" xfId="2" applyFont="1" applyFill="1" applyBorder="1" applyAlignment="1">
      <alignment horizontal="center"/>
    </xf>
    <xf numFmtId="0" fontId="19" fillId="0" borderId="13" xfId="0" applyFont="1" applyFill="1" applyBorder="1" applyAlignment="1">
      <alignment horizontal="center"/>
    </xf>
    <xf numFmtId="0" fontId="4" fillId="0" borderId="24" xfId="0" applyFont="1" applyBorder="1"/>
    <xf numFmtId="187" fontId="4" fillId="0" borderId="25" xfId="2" applyNumberFormat="1" applyFont="1" applyBorder="1" applyAlignment="1">
      <alignment horizontal="center"/>
    </xf>
    <xf numFmtId="0" fontId="8" fillId="0" borderId="24" xfId="0" applyFont="1" applyBorder="1"/>
    <xf numFmtId="187" fontId="8" fillId="0" borderId="25" xfId="2" applyNumberFormat="1" applyFont="1" applyBorder="1" applyAlignment="1">
      <alignment horizontal="center"/>
    </xf>
    <xf numFmtId="0" fontId="8" fillId="0" borderId="26" xfId="0" applyFont="1" applyBorder="1"/>
    <xf numFmtId="2" fontId="8" fillId="0" borderId="27" xfId="0" applyNumberFormat="1" applyFont="1" applyBorder="1"/>
    <xf numFmtId="0" fontId="8" fillId="0" borderId="28" xfId="0" applyFont="1" applyBorder="1"/>
    <xf numFmtId="0" fontId="4" fillId="0" borderId="27" xfId="0" applyFont="1" applyBorder="1"/>
    <xf numFmtId="10" fontId="8" fillId="8" borderId="27" xfId="2" applyNumberFormat="1" applyFont="1" applyFill="1" applyBorder="1"/>
    <xf numFmtId="2" fontId="8" fillId="8" borderId="27" xfId="2" applyNumberFormat="1" applyFont="1" applyFill="1" applyBorder="1"/>
    <xf numFmtId="2" fontId="8" fillId="0" borderId="27" xfId="2" applyNumberFormat="1" applyFont="1" applyBorder="1"/>
    <xf numFmtId="10" fontId="8" fillId="0" borderId="27" xfId="2" applyNumberFormat="1" applyFont="1" applyBorder="1"/>
    <xf numFmtId="10" fontId="8" fillId="0" borderId="27" xfId="2" applyNumberFormat="1" applyFont="1" applyFill="1" applyBorder="1"/>
    <xf numFmtId="187" fontId="8" fillId="0" borderId="29" xfId="2" applyNumberFormat="1" applyFont="1" applyBorder="1" applyAlignment="1">
      <alignment horizontal="center"/>
    </xf>
    <xf numFmtId="0" fontId="4" fillId="0" borderId="30" xfId="0" applyFont="1" applyBorder="1"/>
    <xf numFmtId="2" fontId="4" fillId="0" borderId="17" xfId="0" applyNumberFormat="1" applyFont="1" applyBorder="1"/>
    <xf numFmtId="0" fontId="4" fillId="0" borderId="10" xfId="0" applyFont="1" applyBorder="1"/>
    <xf numFmtId="10" fontId="4" fillId="0" borderId="17" xfId="2" applyNumberFormat="1" applyFont="1" applyBorder="1"/>
    <xf numFmtId="0" fontId="4" fillId="0" borderId="17" xfId="0" applyFont="1" applyBorder="1"/>
    <xf numFmtId="10" fontId="4" fillId="8" borderId="17" xfId="2" applyNumberFormat="1" applyFont="1" applyFill="1" applyBorder="1"/>
    <xf numFmtId="2" fontId="4" fillId="8" borderId="17" xfId="2" applyNumberFormat="1" applyFont="1" applyFill="1" applyBorder="1"/>
    <xf numFmtId="2" fontId="4" fillId="0" borderId="17" xfId="2" applyNumberFormat="1" applyFont="1" applyBorder="1"/>
    <xf numFmtId="10" fontId="4" fillId="0" borderId="17" xfId="2" applyNumberFormat="1" applyFont="1" applyFill="1" applyBorder="1"/>
    <xf numFmtId="10" fontId="8" fillId="0" borderId="17" xfId="2" applyNumberFormat="1" applyFont="1" applyFill="1" applyBorder="1"/>
    <xf numFmtId="187" fontId="4" fillId="0" borderId="31" xfId="2" applyNumberFormat="1" applyFont="1" applyBorder="1" applyAlignment="1">
      <alignment horizontal="center"/>
    </xf>
    <xf numFmtId="0" fontId="8" fillId="0" borderId="20" xfId="0" applyFont="1" applyBorder="1"/>
    <xf numFmtId="2" fontId="8" fillId="0" borderId="21" xfId="0" applyNumberFormat="1" applyFont="1" applyBorder="1"/>
    <xf numFmtId="0" fontId="8" fillId="0" borderId="22" xfId="0" applyFont="1" applyBorder="1"/>
    <xf numFmtId="0" fontId="4" fillId="0" borderId="21" xfId="0" applyFont="1" applyBorder="1"/>
    <xf numFmtId="10" fontId="8" fillId="8" borderId="21" xfId="2" applyNumberFormat="1" applyFont="1" applyFill="1" applyBorder="1"/>
    <xf numFmtId="2" fontId="8" fillId="8" borderId="21" xfId="2" applyNumberFormat="1" applyFont="1" applyFill="1" applyBorder="1"/>
    <xf numFmtId="2" fontId="8" fillId="0" borderId="21" xfId="2" applyNumberFormat="1" applyFont="1" applyBorder="1"/>
    <xf numFmtId="10" fontId="8" fillId="0" borderId="21" xfId="2" applyNumberFormat="1" applyFont="1" applyBorder="1"/>
    <xf numFmtId="10" fontId="8" fillId="0" borderId="21" xfId="2" applyNumberFormat="1" applyFont="1" applyFill="1" applyBorder="1"/>
    <xf numFmtId="187" fontId="8" fillId="0" borderId="23" xfId="2" applyNumberFormat="1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4" fillId="0" borderId="38" xfId="0" applyFont="1" applyBorder="1"/>
    <xf numFmtId="2" fontId="4" fillId="0" borderId="19" xfId="0" applyNumberFormat="1" applyFont="1" applyBorder="1"/>
    <xf numFmtId="0" fontId="4" fillId="0" borderId="15" xfId="0" applyFont="1" applyBorder="1"/>
    <xf numFmtId="10" fontId="4" fillId="0" borderId="19" xfId="2" applyNumberFormat="1" applyFont="1" applyBorder="1"/>
    <xf numFmtId="0" fontId="4" fillId="0" borderId="19" xfId="0" applyFont="1" applyBorder="1"/>
    <xf numFmtId="10" fontId="4" fillId="8" borderId="19" xfId="2" applyNumberFormat="1" applyFont="1" applyFill="1" applyBorder="1"/>
    <xf numFmtId="2" fontId="4" fillId="8" borderId="19" xfId="2" applyNumberFormat="1" applyFont="1" applyFill="1" applyBorder="1"/>
    <xf numFmtId="2" fontId="4" fillId="0" borderId="19" xfId="2" applyNumberFormat="1" applyFont="1" applyBorder="1"/>
    <xf numFmtId="10" fontId="8" fillId="0" borderId="19" xfId="2" applyNumberFormat="1" applyFont="1" applyFill="1" applyBorder="1"/>
    <xf numFmtId="187" fontId="4" fillId="0" borderId="39" xfId="2" applyNumberFormat="1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3" borderId="36" xfId="0" applyFont="1" applyFill="1" applyBorder="1" applyAlignment="1">
      <alignment horizontal="center"/>
    </xf>
    <xf numFmtId="2" fontId="3" fillId="3" borderId="36" xfId="0" applyNumberFormat="1" applyFont="1" applyFill="1" applyBorder="1" applyAlignment="1">
      <alignment horizontal="center"/>
    </xf>
    <xf numFmtId="187" fontId="3" fillId="0" borderId="36" xfId="1" applyNumberFormat="1" applyFont="1" applyBorder="1" applyAlignment="1">
      <alignment horizontal="center"/>
    </xf>
    <xf numFmtId="0" fontId="3" fillId="0" borderId="36" xfId="0" applyFont="1" applyBorder="1"/>
    <xf numFmtId="0" fontId="7" fillId="0" borderId="36" xfId="0" applyFont="1" applyFill="1" applyBorder="1" applyAlignment="1">
      <alignment horizontal="center"/>
    </xf>
    <xf numFmtId="0" fontId="3" fillId="0" borderId="33" xfId="0" applyFont="1" applyBorder="1" applyAlignment="1">
      <alignment horizontal="center"/>
    </xf>
    <xf numFmtId="0" fontId="4" fillId="0" borderId="4" xfId="0" applyFont="1" applyBorder="1"/>
    <xf numFmtId="0" fontId="4" fillId="0" borderId="9" xfId="0" applyFont="1" applyBorder="1"/>
    <xf numFmtId="0" fontId="8" fillId="0" borderId="41" xfId="0" applyFont="1" applyBorder="1"/>
    <xf numFmtId="0" fontId="8" fillId="0" borderId="4" xfId="0" applyFont="1" applyBorder="1"/>
    <xf numFmtId="0" fontId="8" fillId="0" borderId="16" xfId="0" applyFont="1" applyBorder="1"/>
    <xf numFmtId="0" fontId="3" fillId="0" borderId="2" xfId="0" applyFont="1" applyBorder="1" applyAlignment="1">
      <alignment horizontal="center"/>
    </xf>
    <xf numFmtId="10" fontId="4" fillId="0" borderId="42" xfId="2" applyNumberFormat="1" applyFont="1" applyBorder="1"/>
    <xf numFmtId="10" fontId="4" fillId="0" borderId="43" xfId="2" applyNumberFormat="1" applyFont="1" applyBorder="1"/>
    <xf numFmtId="10" fontId="4" fillId="0" borderId="44" xfId="2" applyNumberFormat="1" applyFont="1" applyBorder="1"/>
    <xf numFmtId="10" fontId="4" fillId="0" borderId="45" xfId="2" applyNumberFormat="1" applyFont="1" applyBorder="1"/>
    <xf numFmtId="0" fontId="3" fillId="4" borderId="2" xfId="0" applyFont="1" applyFill="1" applyBorder="1" applyAlignment="1">
      <alignment horizontal="center"/>
    </xf>
    <xf numFmtId="10" fontId="4" fillId="4" borderId="42" xfId="2" applyNumberFormat="1" applyFont="1" applyFill="1" applyBorder="1"/>
    <xf numFmtId="10" fontId="4" fillId="4" borderId="43" xfId="2" applyNumberFormat="1" applyFont="1" applyFill="1" applyBorder="1"/>
    <xf numFmtId="10" fontId="4" fillId="4" borderId="44" xfId="2" applyNumberFormat="1" applyFont="1" applyFill="1" applyBorder="1"/>
    <xf numFmtId="10" fontId="4" fillId="4" borderId="45" xfId="2" applyNumberFormat="1" applyFont="1" applyFill="1" applyBorder="1"/>
    <xf numFmtId="0" fontId="4" fillId="9" borderId="5" xfId="0" applyFont="1" applyFill="1" applyBorder="1"/>
    <xf numFmtId="0" fontId="4" fillId="9" borderId="1" xfId="0" applyFont="1" applyFill="1" applyBorder="1"/>
    <xf numFmtId="0" fontId="4" fillId="9" borderId="10" xfId="0" applyFont="1" applyFill="1" applyBorder="1"/>
    <xf numFmtId="0" fontId="4" fillId="9" borderId="17" xfId="0" applyFont="1" applyFill="1" applyBorder="1"/>
    <xf numFmtId="0" fontId="4" fillId="9" borderId="22" xfId="0" applyFont="1" applyFill="1" applyBorder="1"/>
    <xf numFmtId="0" fontId="4" fillId="9" borderId="21" xfId="0" applyFont="1" applyFill="1" applyBorder="1"/>
    <xf numFmtId="0" fontId="4" fillId="9" borderId="28" xfId="0" applyFont="1" applyFill="1" applyBorder="1"/>
    <xf numFmtId="0" fontId="4" fillId="9" borderId="27" xfId="0" applyFont="1" applyFill="1" applyBorder="1"/>
    <xf numFmtId="0" fontId="0" fillId="9" borderId="0" xfId="0" applyFill="1"/>
    <xf numFmtId="0" fontId="0" fillId="14" borderId="0" xfId="0" applyFill="1"/>
    <xf numFmtId="0" fontId="0" fillId="9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2" fillId="4" borderId="0" xfId="0" applyFont="1" applyFill="1" applyAlignment="1">
      <alignment horizontal="center"/>
    </xf>
    <xf numFmtId="0" fontId="0" fillId="3" borderId="0" xfId="0" applyFill="1"/>
    <xf numFmtId="0" fontId="0" fillId="13" borderId="0" xfId="0" applyFill="1"/>
    <xf numFmtId="0" fontId="0" fillId="13" borderId="0" xfId="0" applyFill="1" applyAlignment="1">
      <alignment horizontal="center"/>
    </xf>
    <xf numFmtId="43" fontId="0" fillId="3" borderId="0" xfId="1" applyFont="1" applyFill="1"/>
    <xf numFmtId="188" fontId="0" fillId="0" borderId="0" xfId="0" applyNumberFormat="1" applyFill="1"/>
    <xf numFmtId="0" fontId="3" fillId="0" borderId="36" xfId="0" applyFont="1" applyFill="1" applyBorder="1" applyAlignment="1">
      <alignment horizontal="center"/>
    </xf>
    <xf numFmtId="0" fontId="4" fillId="16" borderId="1" xfId="0" applyFont="1" applyFill="1" applyBorder="1"/>
    <xf numFmtId="0" fontId="4" fillId="16" borderId="17" xfId="0" applyFont="1" applyFill="1" applyBorder="1"/>
    <xf numFmtId="0" fontId="4" fillId="16" borderId="21" xfId="0" applyFont="1" applyFill="1" applyBorder="1"/>
    <xf numFmtId="0" fontId="4" fillId="16" borderId="27" xfId="0" applyFont="1" applyFill="1" applyBorder="1"/>
    <xf numFmtId="2" fontId="3" fillId="0" borderId="36" xfId="0" applyNumberFormat="1" applyFont="1" applyFill="1" applyBorder="1" applyAlignment="1">
      <alignment horizontal="center"/>
    </xf>
    <xf numFmtId="2" fontId="4" fillId="0" borderId="1" xfId="2" applyNumberFormat="1" applyFont="1" applyFill="1" applyBorder="1"/>
    <xf numFmtId="2" fontId="4" fillId="0" borderId="17" xfId="2" applyNumberFormat="1" applyFont="1" applyFill="1" applyBorder="1"/>
    <xf numFmtId="2" fontId="8" fillId="0" borderId="21" xfId="2" applyNumberFormat="1" applyFont="1" applyFill="1" applyBorder="1"/>
    <xf numFmtId="2" fontId="8" fillId="0" borderId="1" xfId="2" applyNumberFormat="1" applyFont="1" applyFill="1" applyBorder="1"/>
    <xf numFmtId="2" fontId="8" fillId="0" borderId="27" xfId="2" applyNumberFormat="1" applyFont="1" applyFill="1" applyBorder="1"/>
    <xf numFmtId="187" fontId="4" fillId="17" borderId="1" xfId="1" applyNumberFormat="1" applyFont="1" applyFill="1" applyBorder="1" applyAlignment="1">
      <alignment horizontal="right"/>
    </xf>
    <xf numFmtId="187" fontId="4" fillId="17" borderId="17" xfId="1" applyNumberFormat="1" applyFont="1" applyFill="1" applyBorder="1" applyAlignment="1">
      <alignment horizontal="right"/>
    </xf>
    <xf numFmtId="187" fontId="8" fillId="17" borderId="21" xfId="1" applyNumberFormat="1" applyFont="1" applyFill="1" applyBorder="1" applyAlignment="1">
      <alignment horizontal="right"/>
    </xf>
    <xf numFmtId="187" fontId="8" fillId="17" borderId="1" xfId="1" applyNumberFormat="1" applyFont="1" applyFill="1" applyBorder="1" applyAlignment="1">
      <alignment horizontal="right"/>
    </xf>
    <xf numFmtId="187" fontId="8" fillId="17" borderId="27" xfId="1" applyNumberFormat="1" applyFont="1" applyFill="1" applyBorder="1" applyAlignment="1">
      <alignment horizontal="right"/>
    </xf>
    <xf numFmtId="0" fontId="4" fillId="17" borderId="0" xfId="0" applyFont="1" applyFill="1"/>
    <xf numFmtId="0" fontId="4" fillId="9" borderId="0" xfId="0" applyFont="1" applyFill="1" applyAlignment="1">
      <alignment horizontal="center"/>
    </xf>
    <xf numFmtId="0" fontId="4" fillId="16" borderId="0" xfId="0" applyFont="1" applyFill="1" applyAlignment="1">
      <alignment horizontal="center"/>
    </xf>
    <xf numFmtId="187" fontId="4" fillId="15" borderId="19" xfId="1" applyNumberFormat="1" applyFont="1" applyFill="1" applyBorder="1" applyAlignment="1">
      <alignment horizontal="right"/>
    </xf>
    <xf numFmtId="187" fontId="4" fillId="15" borderId="1" xfId="1" applyNumberFormat="1" applyFont="1" applyFill="1" applyBorder="1" applyAlignment="1">
      <alignment horizontal="right"/>
    </xf>
    <xf numFmtId="187" fontId="4" fillId="15" borderId="17" xfId="1" applyNumberFormat="1" applyFont="1" applyFill="1" applyBorder="1" applyAlignment="1">
      <alignment horizontal="right"/>
    </xf>
    <xf numFmtId="187" fontId="8" fillId="15" borderId="21" xfId="1" applyNumberFormat="1" applyFont="1" applyFill="1" applyBorder="1" applyAlignment="1">
      <alignment horizontal="right"/>
    </xf>
    <xf numFmtId="187" fontId="8" fillId="15" borderId="1" xfId="1" applyNumberFormat="1" applyFont="1" applyFill="1" applyBorder="1" applyAlignment="1">
      <alignment horizontal="right"/>
    </xf>
    <xf numFmtId="187" fontId="8" fillId="15" borderId="27" xfId="1" applyNumberFormat="1" applyFont="1" applyFill="1" applyBorder="1" applyAlignment="1">
      <alignment horizontal="right"/>
    </xf>
    <xf numFmtId="10" fontId="4" fillId="5" borderId="19" xfId="2" applyNumberFormat="1" applyFont="1" applyFill="1" applyBorder="1"/>
    <xf numFmtId="10" fontId="4" fillId="5" borderId="17" xfId="2" applyNumberFormat="1" applyFont="1" applyFill="1" applyBorder="1"/>
    <xf numFmtId="10" fontId="8" fillId="5" borderId="21" xfId="2" applyNumberFormat="1" applyFont="1" applyFill="1" applyBorder="1"/>
    <xf numFmtId="10" fontId="8" fillId="5" borderId="27" xfId="2" applyNumberFormat="1" applyFont="1" applyFill="1" applyBorder="1"/>
    <xf numFmtId="187" fontId="4" fillId="0" borderId="0" xfId="0" applyNumberFormat="1" applyFo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3" borderId="1" xfId="0" applyFont="1" applyFill="1" applyBorder="1" applyAlignment="1">
      <alignment horizontal="center"/>
    </xf>
    <xf numFmtId="0" fontId="2" fillId="0" borderId="8" xfId="0" applyFont="1" applyFill="1" applyBorder="1" applyAlignment="1">
      <alignment vertical="top"/>
    </xf>
    <xf numFmtId="0" fontId="10" fillId="0" borderId="9" xfId="3" applyBorder="1" applyAlignment="1">
      <alignment horizontal="left" vertical="top"/>
    </xf>
    <xf numFmtId="0" fontId="10" fillId="0" borderId="10" xfId="3" applyBorder="1" applyAlignment="1">
      <alignment horizontal="left" vertical="top"/>
    </xf>
    <xf numFmtId="0" fontId="0" fillId="0" borderId="0" xfId="0" applyAlignment="1">
      <alignment vertical="top"/>
    </xf>
    <xf numFmtId="0" fontId="0" fillId="0" borderId="18" xfId="0" applyBorder="1" applyAlignment="1">
      <alignment vertical="top" wrapText="1"/>
    </xf>
    <xf numFmtId="0" fontId="2" fillId="0" borderId="12" xfId="0" applyFont="1" applyFill="1" applyBorder="1" applyAlignment="1">
      <alignment vertical="top"/>
    </xf>
    <xf numFmtId="0" fontId="0" fillId="0" borderId="17" xfId="0" applyBorder="1" applyAlignment="1">
      <alignment vertical="top" wrapText="1"/>
    </xf>
    <xf numFmtId="0" fontId="2" fillId="0" borderId="8" xfId="0" applyFont="1" applyBorder="1"/>
    <xf numFmtId="0" fontId="10" fillId="0" borderId="9" xfId="3" quotePrefix="1" applyBorder="1" applyAlignment="1">
      <alignment horizontal="center"/>
    </xf>
    <xf numFmtId="0" fontId="10" fillId="0" borderId="10" xfId="3" quotePrefix="1" applyBorder="1" applyAlignment="1">
      <alignment horizontal="center"/>
    </xf>
    <xf numFmtId="0" fontId="2" fillId="0" borderId="12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8" xfId="0" applyBorder="1" applyAlignment="1">
      <alignment vertical="center"/>
    </xf>
    <xf numFmtId="0" fontId="2" fillId="0" borderId="14" xfId="0" applyFont="1" applyFill="1" applyBorder="1" applyAlignment="1">
      <alignment vertical="center"/>
    </xf>
    <xf numFmtId="0" fontId="10" fillId="0" borderId="7" xfId="3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0" fontId="0" fillId="0" borderId="19" xfId="0" applyBorder="1" applyAlignment="1">
      <alignment vertical="center"/>
    </xf>
    <xf numFmtId="0" fontId="0" fillId="0" borderId="18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187" fontId="3" fillId="0" borderId="36" xfId="1" applyNumberFormat="1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7" fillId="0" borderId="36" xfId="0" applyFont="1" applyFill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4" borderId="12" xfId="0" applyFont="1" applyFill="1" applyBorder="1"/>
    <xf numFmtId="0" fontId="10" fillId="4" borderId="0" xfId="3" quotePrefix="1" applyFill="1" applyBorder="1" applyAlignment="1">
      <alignment horizontal="center"/>
    </xf>
    <xf numFmtId="0" fontId="10" fillId="4" borderId="13" xfId="3" quotePrefix="1" applyFill="1" applyBorder="1" applyAlignment="1">
      <alignment horizontal="center"/>
    </xf>
    <xf numFmtId="0" fontId="0" fillId="4" borderId="18" xfId="0" applyFill="1" applyBorder="1"/>
    <xf numFmtId="0" fontId="2" fillId="0" borderId="46" xfId="0" applyFont="1" applyBorder="1"/>
    <xf numFmtId="49" fontId="2" fillId="0" borderId="46" xfId="0" applyNumberFormat="1" applyFont="1" applyBorder="1"/>
    <xf numFmtId="0" fontId="2" fillId="4" borderId="46" xfId="0" applyFont="1" applyFill="1" applyBorder="1"/>
    <xf numFmtId="14" fontId="0" fillId="0" borderId="46" xfId="0" applyNumberFormat="1" applyBorder="1"/>
    <xf numFmtId="49" fontId="0" fillId="0" borderId="46" xfId="0" applyNumberFormat="1" applyBorder="1"/>
    <xf numFmtId="0" fontId="0" fillId="4" borderId="46" xfId="0" applyFill="1" applyBorder="1"/>
    <xf numFmtId="0" fontId="0" fillId="0" borderId="46" xfId="0" applyBorder="1"/>
    <xf numFmtId="14" fontId="2" fillId="0" borderId="46" xfId="0" applyNumberFormat="1" applyFont="1" applyBorder="1"/>
    <xf numFmtId="0" fontId="14" fillId="10" borderId="6" xfId="4" applyFont="1" applyFill="1" applyBorder="1" applyAlignment="1">
      <alignment horizontal="left"/>
    </xf>
    <xf numFmtId="0" fontId="4" fillId="5" borderId="0" xfId="0" applyFont="1" applyFill="1"/>
    <xf numFmtId="2" fontId="3" fillId="0" borderId="0" xfId="0" applyNumberFormat="1" applyFont="1" applyFill="1"/>
    <xf numFmtId="2" fontId="4" fillId="0" borderId="0" xfId="0" applyNumberFormat="1" applyFont="1" applyFill="1"/>
    <xf numFmtId="10" fontId="4" fillId="4" borderId="0" xfId="0" applyNumberFormat="1" applyFont="1" applyFill="1"/>
    <xf numFmtId="10" fontId="4" fillId="4" borderId="0" xfId="2" applyNumberFormat="1" applyFont="1" applyFill="1" applyBorder="1"/>
    <xf numFmtId="10" fontId="22" fillId="4" borderId="0" xfId="2" applyNumberFormat="1" applyFont="1" applyFill="1" applyBorder="1"/>
    <xf numFmtId="9" fontId="4" fillId="0" borderId="0" xfId="2" applyNumberFormat="1" applyFont="1"/>
    <xf numFmtId="10" fontId="4" fillId="18" borderId="0" xfId="2" applyNumberFormat="1" applyFont="1" applyFill="1" applyBorder="1"/>
    <xf numFmtId="0" fontId="4" fillId="18" borderId="0" xfId="0" applyFont="1" applyFill="1"/>
    <xf numFmtId="10" fontId="22" fillId="18" borderId="0" xfId="2" applyNumberFormat="1" applyFont="1" applyFill="1" applyBorder="1"/>
    <xf numFmtId="9" fontId="4" fillId="19" borderId="0" xfId="2" applyNumberFormat="1" applyFont="1" applyFill="1"/>
    <xf numFmtId="2" fontId="23" fillId="2" borderId="0" xfId="0" applyNumberFormat="1" applyFont="1" applyFill="1"/>
    <xf numFmtId="2" fontId="23" fillId="4" borderId="0" xfId="0" applyNumberFormat="1" applyFont="1" applyFill="1"/>
    <xf numFmtId="2" fontId="24" fillId="4" borderId="0" xfId="0" applyNumberFormat="1" applyFont="1" applyFill="1"/>
    <xf numFmtId="2" fontId="23" fillId="0" borderId="0" xfId="0" applyNumberFormat="1" applyFont="1"/>
    <xf numFmtId="2" fontId="24" fillId="0" borderId="0" xfId="0" applyNumberFormat="1" applyFont="1"/>
    <xf numFmtId="9" fontId="3" fillId="19" borderId="0" xfId="2" applyNumberFormat="1" applyFont="1" applyFill="1"/>
    <xf numFmtId="2" fontId="3" fillId="20" borderId="0" xfId="0" applyNumberFormat="1" applyFont="1" applyFill="1"/>
    <xf numFmtId="2" fontId="4" fillId="20" borderId="0" xfId="0" applyNumberFormat="1" applyFont="1" applyFill="1"/>
    <xf numFmtId="0" fontId="4" fillId="20" borderId="0" xfId="0" applyFont="1" applyFill="1"/>
    <xf numFmtId="0" fontId="3" fillId="20" borderId="0" xfId="0" applyFont="1" applyFill="1"/>
    <xf numFmtId="10" fontId="4" fillId="20" borderId="0" xfId="2" quotePrefix="1" applyNumberFormat="1" applyFont="1" applyFill="1"/>
    <xf numFmtId="10" fontId="25" fillId="20" borderId="0" xfId="2" quotePrefix="1" applyNumberFormat="1" applyFont="1" applyFill="1"/>
    <xf numFmtId="10" fontId="4" fillId="18" borderId="0" xfId="2" quotePrefix="1" applyNumberFormat="1" applyFont="1" applyFill="1"/>
    <xf numFmtId="0" fontId="3" fillId="14" borderId="0" xfId="0" applyFont="1" applyFill="1"/>
    <xf numFmtId="2" fontId="4" fillId="14" borderId="0" xfId="0" applyNumberFormat="1" applyFont="1" applyFill="1"/>
    <xf numFmtId="0" fontId="4" fillId="14" borderId="0" xfId="0" applyFont="1" applyFill="1"/>
    <xf numFmtId="192" fontId="4" fillId="14" borderId="0" xfId="2" applyNumberFormat="1" applyFont="1" applyFill="1"/>
    <xf numFmtId="0" fontId="3" fillId="13" borderId="0" xfId="0" applyFont="1" applyFill="1"/>
    <xf numFmtId="2" fontId="4" fillId="13" borderId="0" xfId="0" applyNumberFormat="1" applyFont="1" applyFill="1"/>
    <xf numFmtId="0" fontId="4" fillId="13" borderId="0" xfId="0" applyFont="1" applyFill="1"/>
    <xf numFmtId="192" fontId="4" fillId="13" borderId="0" xfId="2" applyNumberFormat="1" applyFont="1" applyFill="1"/>
    <xf numFmtId="0" fontId="3" fillId="19" borderId="0" xfId="0" applyFont="1" applyFill="1"/>
    <xf numFmtId="2" fontId="4" fillId="19" borderId="0" xfId="0" applyNumberFormat="1" applyFont="1" applyFill="1"/>
    <xf numFmtId="0" fontId="4" fillId="19" borderId="0" xfId="0" applyFont="1" applyFill="1"/>
    <xf numFmtId="192" fontId="25" fillId="19" borderId="0" xfId="2" applyNumberFormat="1" applyFont="1" applyFill="1"/>
    <xf numFmtId="192" fontId="26" fillId="21" borderId="0" xfId="2" applyNumberFormat="1" applyFont="1" applyFill="1"/>
    <xf numFmtId="0" fontId="4" fillId="21" borderId="0" xfId="0" applyFont="1" applyFill="1"/>
    <xf numFmtId="14" fontId="19" fillId="5" borderId="12" xfId="0" applyNumberFormat="1" applyFont="1" applyFill="1" applyBorder="1"/>
    <xf numFmtId="2" fontId="4" fillId="3" borderId="0" xfId="0" applyNumberFormat="1" applyFont="1" applyFill="1"/>
    <xf numFmtId="193" fontId="4" fillId="3" borderId="0" xfId="0" applyNumberFormat="1" applyFont="1" applyFill="1"/>
    <xf numFmtId="0" fontId="3" fillId="7" borderId="0" xfId="0" applyFont="1" applyFill="1"/>
    <xf numFmtId="2" fontId="4" fillId="7" borderId="0" xfId="0" applyNumberFormat="1" applyFont="1" applyFill="1"/>
    <xf numFmtId="0" fontId="4" fillId="7" borderId="0" xfId="0" applyFont="1" applyFill="1"/>
    <xf numFmtId="193" fontId="4" fillId="7" borderId="0" xfId="0" applyNumberFormat="1" applyFont="1" applyFill="1"/>
    <xf numFmtId="0" fontId="0" fillId="0" borderId="0" xfId="0"/>
    <xf numFmtId="0" fontId="0" fillId="0" borderId="0" xfId="0"/>
    <xf numFmtId="14" fontId="14" fillId="0" borderId="11" xfId="4" applyNumberFormat="1" applyFont="1" applyBorder="1" applyAlignment="1">
      <alignment horizontal="left"/>
    </xf>
    <xf numFmtId="14" fontId="19" fillId="0" borderId="0" xfId="0" applyNumberFormat="1" applyFont="1" applyFill="1"/>
    <xf numFmtId="14" fontId="16" fillId="22" borderId="1" xfId="0" applyNumberFormat="1" applyFont="1" applyFill="1" applyBorder="1" applyAlignment="1">
      <alignment vertical="center"/>
    </xf>
    <xf numFmtId="14" fontId="16" fillId="11" borderId="1" xfId="0" applyNumberFormat="1" applyFont="1" applyFill="1" applyBorder="1" applyAlignment="1">
      <alignment vertical="center"/>
    </xf>
    <xf numFmtId="189" fontId="16" fillId="5" borderId="1" xfId="1" applyNumberFormat="1" applyFont="1" applyFill="1" applyBorder="1" applyAlignment="1" applyProtection="1">
      <alignment horizontal="center" vertical="center"/>
    </xf>
    <xf numFmtId="10" fontId="27" fillId="0" borderId="1" xfId="2" applyNumberFormat="1" applyFont="1" applyBorder="1"/>
    <xf numFmtId="0" fontId="0" fillId="15" borderId="0" xfId="0" applyFill="1"/>
    <xf numFmtId="0" fontId="5" fillId="23" borderId="0" xfId="0" applyFont="1" applyFill="1"/>
    <xf numFmtId="14" fontId="5" fillId="24" borderId="0" xfId="0" applyNumberFormat="1" applyFont="1" applyFill="1"/>
    <xf numFmtId="14" fontId="16" fillId="24" borderId="1" xfId="0" applyNumberFormat="1" applyFont="1" applyFill="1" applyBorder="1" applyAlignment="1">
      <alignment vertical="center"/>
    </xf>
    <xf numFmtId="193" fontId="4" fillId="0" borderId="0" xfId="0" applyNumberFormat="1" applyFont="1"/>
    <xf numFmtId="14" fontId="0" fillId="0" borderId="47" xfId="0" applyNumberFormat="1" applyBorder="1"/>
    <xf numFmtId="49" fontId="0" fillId="0" borderId="47" xfId="0" applyNumberFormat="1" applyBorder="1"/>
    <xf numFmtId="0" fontId="0" fillId="4" borderId="47" xfId="0" applyFill="1" applyBorder="1"/>
    <xf numFmtId="0" fontId="0" fillId="0" borderId="47" xfId="0" applyBorder="1"/>
    <xf numFmtId="0" fontId="10" fillId="0" borderId="0" xfId="3" quotePrefix="1" applyBorder="1" applyAlignment="1">
      <alignment horizontal="center"/>
    </xf>
    <xf numFmtId="0" fontId="10" fillId="0" borderId="13" xfId="3" applyBorder="1" applyAlignment="1">
      <alignment horizontal="center"/>
    </xf>
    <xf numFmtId="0" fontId="10" fillId="0" borderId="0" xfId="3" applyBorder="1" applyAlignment="1">
      <alignment horizontal="center" vertical="top"/>
    </xf>
    <xf numFmtId="0" fontId="10" fillId="0" borderId="13" xfId="3" applyBorder="1" applyAlignment="1">
      <alignment horizontal="center" vertical="top"/>
    </xf>
    <xf numFmtId="0" fontId="7" fillId="0" borderId="36" xfId="0" applyFont="1" applyFill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7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7" fillId="0" borderId="35" xfId="0" applyFont="1" applyFill="1" applyBorder="1" applyAlignment="1">
      <alignment horizontal="center"/>
    </xf>
    <xf numFmtId="0" fontId="7" fillId="0" borderId="33" xfId="0" applyFont="1" applyFill="1" applyBorder="1" applyAlignment="1">
      <alignment horizontal="center"/>
    </xf>
    <xf numFmtId="0" fontId="7" fillId="0" borderId="34" xfId="0" applyFont="1" applyFill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36" xfId="0" applyFont="1" applyBorder="1" applyAlignment="1">
      <alignment horizontal="left"/>
    </xf>
    <xf numFmtId="2" fontId="7" fillId="0" borderId="35" xfId="0" applyNumberFormat="1" applyFont="1" applyFill="1" applyBorder="1" applyAlignment="1">
      <alignment horizontal="center"/>
    </xf>
    <xf numFmtId="2" fontId="7" fillId="0" borderId="33" xfId="0" applyNumberFormat="1" applyFont="1" applyFill="1" applyBorder="1" applyAlignment="1">
      <alignment horizontal="center"/>
    </xf>
    <xf numFmtId="2" fontId="7" fillId="0" borderId="34" xfId="0" applyNumberFormat="1" applyFont="1" applyFill="1" applyBorder="1" applyAlignment="1">
      <alignment horizontal="center"/>
    </xf>
    <xf numFmtId="187" fontId="3" fillId="0" borderId="36" xfId="1" applyNumberFormat="1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3" fillId="0" borderId="33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7" fillId="7" borderId="35" xfId="0" applyFont="1" applyFill="1" applyBorder="1" applyAlignment="1">
      <alignment horizontal="center"/>
    </xf>
    <xf numFmtId="0" fontId="7" fillId="7" borderId="33" xfId="0" applyFont="1" applyFill="1" applyBorder="1" applyAlignment="1">
      <alignment horizontal="center"/>
    </xf>
    <xf numFmtId="0" fontId="7" fillId="7" borderId="34" xfId="0" applyFont="1" applyFill="1" applyBorder="1" applyAlignment="1">
      <alignment horizontal="center"/>
    </xf>
    <xf numFmtId="2" fontId="7" fillId="7" borderId="35" xfId="0" applyNumberFormat="1" applyFont="1" applyFill="1" applyBorder="1" applyAlignment="1">
      <alignment horizontal="center"/>
    </xf>
    <xf numFmtId="2" fontId="7" fillId="7" borderId="33" xfId="0" applyNumberFormat="1" applyFont="1" applyFill="1" applyBorder="1" applyAlignment="1">
      <alignment horizontal="center"/>
    </xf>
    <xf numFmtId="2" fontId="7" fillId="7" borderId="34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0" fillId="25" borderId="0" xfId="0" applyFill="1"/>
    <xf numFmtId="0" fontId="2" fillId="25" borderId="0" xfId="0" applyFont="1" applyFill="1" applyAlignment="1">
      <alignment horizontal="center"/>
    </xf>
    <xf numFmtId="2" fontId="6" fillId="26" borderId="0" xfId="0" applyNumberFormat="1" applyFont="1" applyFill="1"/>
    <xf numFmtId="2" fontId="26" fillId="26" borderId="0" xfId="0" applyNumberFormat="1" applyFont="1" applyFill="1"/>
    <xf numFmtId="0" fontId="6" fillId="26" borderId="0" xfId="0" applyFont="1" applyFill="1"/>
    <xf numFmtId="10" fontId="26" fillId="26" borderId="0" xfId="2" quotePrefix="1" applyNumberFormat="1" applyFont="1" applyFill="1"/>
    <xf numFmtId="10" fontId="6" fillId="26" borderId="0" xfId="2" quotePrefix="1" applyNumberFormat="1" applyFont="1" applyFill="1"/>
    <xf numFmtId="0" fontId="6" fillId="27" borderId="0" xfId="0" applyFont="1" applyFill="1"/>
    <xf numFmtId="10" fontId="28" fillId="18" borderId="0" xfId="2" applyNumberFormat="1" applyFont="1" applyFill="1" applyBorder="1"/>
    <xf numFmtId="9" fontId="28" fillId="19" borderId="0" xfId="2" applyNumberFormat="1" applyFont="1" applyFill="1"/>
    <xf numFmtId="14" fontId="14" fillId="4" borderId="11" xfId="4" applyNumberFormat="1" applyFont="1" applyFill="1" applyBorder="1" applyAlignment="1">
      <alignment horizontal="right"/>
    </xf>
    <xf numFmtId="0" fontId="19" fillId="4" borderId="0" xfId="0" applyFont="1" applyFill="1"/>
    <xf numFmtId="0" fontId="19" fillId="4" borderId="0" xfId="0" applyFont="1" applyFill="1" applyBorder="1"/>
    <xf numFmtId="0" fontId="19" fillId="4" borderId="11" xfId="0" applyFont="1" applyFill="1" applyBorder="1"/>
    <xf numFmtId="14" fontId="14" fillId="4" borderId="11" xfId="4" applyNumberFormat="1" applyFont="1" applyFill="1" applyBorder="1" applyAlignment="1">
      <alignment horizontal="left"/>
    </xf>
    <xf numFmtId="10" fontId="20" fillId="17" borderId="0" xfId="2" applyNumberFormat="1" applyFont="1" applyFill="1"/>
    <xf numFmtId="0" fontId="0" fillId="17" borderId="0" xfId="0" applyFill="1"/>
    <xf numFmtId="0" fontId="28" fillId="0" borderId="0" xfId="0" applyFont="1"/>
    <xf numFmtId="14" fontId="19" fillId="5" borderId="12" xfId="0" quotePrefix="1" applyNumberFormat="1" applyFont="1" applyFill="1" applyBorder="1"/>
    <xf numFmtId="17" fontId="4" fillId="0" borderId="0" xfId="0" applyNumberFormat="1" applyFont="1"/>
    <xf numFmtId="17" fontId="26" fillId="6" borderId="0" xfId="0" applyNumberFormat="1" applyFont="1" applyFill="1"/>
    <xf numFmtId="14" fontId="7" fillId="4" borderId="1" xfId="0" applyNumberFormat="1" applyFont="1" applyFill="1" applyBorder="1"/>
    <xf numFmtId="0" fontId="31" fillId="0" borderId="0" xfId="0" applyFont="1"/>
    <xf numFmtId="0" fontId="31" fillId="0" borderId="0" xfId="0" applyFont="1" applyAlignment="1">
      <alignment horizontal="left"/>
    </xf>
    <xf numFmtId="17" fontId="26" fillId="6" borderId="0" xfId="0" applyNumberFormat="1" applyFont="1" applyFill="1" applyAlignment="1">
      <alignment horizontal="center"/>
    </xf>
    <xf numFmtId="14" fontId="32" fillId="4" borderId="11" xfId="4" applyNumberFormat="1" applyFont="1" applyFill="1" applyBorder="1" applyAlignment="1">
      <alignment horizontal="right"/>
    </xf>
  </cellXfs>
  <cellStyles count="6">
    <cellStyle name="Comma" xfId="1" builtinId="3"/>
    <cellStyle name="Hyperlink" xfId="3" builtinId="8"/>
    <cellStyle name="Normal" xfId="0" builtinId="0"/>
    <cellStyle name="Normal_Raw - Final Segment" xfId="5" xr:uid="{69B0E76C-D424-4CB5-A839-12CEE7B6B78C}"/>
    <cellStyle name="Normal_Sheet1 2" xfId="4" xr:uid="{D2394F29-A188-4448-B492-3C34346B3381}"/>
    <cellStyle name="Percent" xfId="2" builtinId="5"/>
  </cellStyles>
  <dxfs count="10"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theme="5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theme="5"/>
      </font>
    </dxf>
    <dxf>
      <font>
        <b/>
        <i val="0"/>
        <color rgb="FF00B05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D1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'Retail - GINI'!$S$1</c:f>
              <c:strCache>
                <c:ptCount val="1"/>
                <c:pt idx="0">
                  <c:v>Snapshot_Gini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'Retail - GINI'!$Q$2:$Q$49</c:f>
              <c:numCache>
                <c:formatCode>m/d/yyyy</c:formatCode>
                <c:ptCount val="48"/>
                <c:pt idx="0">
                  <c:v>42947</c:v>
                </c:pt>
                <c:pt idx="1">
                  <c:v>42978</c:v>
                </c:pt>
                <c:pt idx="2">
                  <c:v>43008</c:v>
                </c:pt>
                <c:pt idx="3">
                  <c:v>43039</c:v>
                </c:pt>
                <c:pt idx="4">
                  <c:v>43069</c:v>
                </c:pt>
                <c:pt idx="5">
                  <c:v>43100</c:v>
                </c:pt>
                <c:pt idx="6">
                  <c:v>43131</c:v>
                </c:pt>
                <c:pt idx="7">
                  <c:v>43159</c:v>
                </c:pt>
                <c:pt idx="8">
                  <c:v>43190</c:v>
                </c:pt>
                <c:pt idx="9">
                  <c:v>43220</c:v>
                </c:pt>
                <c:pt idx="10">
                  <c:v>43251</c:v>
                </c:pt>
                <c:pt idx="11">
                  <c:v>43281</c:v>
                </c:pt>
                <c:pt idx="12">
                  <c:v>43312</c:v>
                </c:pt>
                <c:pt idx="13">
                  <c:v>43343</c:v>
                </c:pt>
                <c:pt idx="14">
                  <c:v>43373</c:v>
                </c:pt>
                <c:pt idx="15">
                  <c:v>43404</c:v>
                </c:pt>
                <c:pt idx="16">
                  <c:v>43434</c:v>
                </c:pt>
                <c:pt idx="17">
                  <c:v>43465</c:v>
                </c:pt>
                <c:pt idx="18">
                  <c:v>43496</c:v>
                </c:pt>
                <c:pt idx="19">
                  <c:v>43524</c:v>
                </c:pt>
                <c:pt idx="20">
                  <c:v>43555</c:v>
                </c:pt>
                <c:pt idx="21">
                  <c:v>43585</c:v>
                </c:pt>
                <c:pt idx="22">
                  <c:v>43616</c:v>
                </c:pt>
                <c:pt idx="23">
                  <c:v>43646</c:v>
                </c:pt>
                <c:pt idx="24">
                  <c:v>43677</c:v>
                </c:pt>
                <c:pt idx="25">
                  <c:v>43708</c:v>
                </c:pt>
                <c:pt idx="26">
                  <c:v>43738</c:v>
                </c:pt>
                <c:pt idx="27">
                  <c:v>43769</c:v>
                </c:pt>
                <c:pt idx="28">
                  <c:v>43799</c:v>
                </c:pt>
                <c:pt idx="29">
                  <c:v>43830</c:v>
                </c:pt>
                <c:pt idx="30">
                  <c:v>43861</c:v>
                </c:pt>
                <c:pt idx="31">
                  <c:v>43890</c:v>
                </c:pt>
                <c:pt idx="32">
                  <c:v>43921</c:v>
                </c:pt>
                <c:pt idx="33">
                  <c:v>43951</c:v>
                </c:pt>
                <c:pt idx="34">
                  <c:v>43982</c:v>
                </c:pt>
                <c:pt idx="35">
                  <c:v>44012</c:v>
                </c:pt>
                <c:pt idx="36">
                  <c:v>44043</c:v>
                </c:pt>
                <c:pt idx="37">
                  <c:v>44074</c:v>
                </c:pt>
                <c:pt idx="38">
                  <c:v>44104</c:v>
                </c:pt>
                <c:pt idx="39">
                  <c:v>44135</c:v>
                </c:pt>
                <c:pt idx="40">
                  <c:v>44165</c:v>
                </c:pt>
                <c:pt idx="41">
                  <c:v>44196</c:v>
                </c:pt>
                <c:pt idx="42">
                  <c:v>44227</c:v>
                </c:pt>
                <c:pt idx="43">
                  <c:v>44255</c:v>
                </c:pt>
                <c:pt idx="44">
                  <c:v>44286</c:v>
                </c:pt>
                <c:pt idx="45">
                  <c:v>44316</c:v>
                </c:pt>
                <c:pt idx="46">
                  <c:v>44347</c:v>
                </c:pt>
                <c:pt idx="47">
                  <c:v>44377</c:v>
                </c:pt>
              </c:numCache>
            </c:numRef>
          </c:cat>
          <c:val>
            <c:numRef>
              <c:f>'Retail - GINI'!$S$2:$S$49</c:f>
              <c:numCache>
                <c:formatCode>0.00%</c:formatCode>
                <c:ptCount val="48"/>
                <c:pt idx="0">
                  <c:v>0.72503532304101403</c:v>
                </c:pt>
                <c:pt idx="1">
                  <c:v>0.69723838459325682</c:v>
                </c:pt>
                <c:pt idx="2">
                  <c:v>0.71947032026487412</c:v>
                </c:pt>
                <c:pt idx="3">
                  <c:v>0.73892203177165539</c:v>
                </c:pt>
                <c:pt idx="4">
                  <c:v>0.76827847522479464</c:v>
                </c:pt>
                <c:pt idx="5">
                  <c:v>0.7474407936727715</c:v>
                </c:pt>
                <c:pt idx="6">
                  <c:v>0.75882354685409381</c:v>
                </c:pt>
                <c:pt idx="7">
                  <c:v>0.64302960171523971</c:v>
                </c:pt>
                <c:pt idx="8">
                  <c:v>0.64864925947568675</c:v>
                </c:pt>
                <c:pt idx="9">
                  <c:v>0.68704514052813059</c:v>
                </c:pt>
                <c:pt idx="10">
                  <c:v>0.64879779408843974</c:v>
                </c:pt>
                <c:pt idx="11">
                  <c:v>0.66889123093311564</c:v>
                </c:pt>
                <c:pt idx="12">
                  <c:v>0.65826879034727659</c:v>
                </c:pt>
                <c:pt idx="13">
                  <c:v>0.67336113891797567</c:v>
                </c:pt>
                <c:pt idx="14">
                  <c:v>0.67624398467215507</c:v>
                </c:pt>
                <c:pt idx="15">
                  <c:v>0.63247972046040146</c:v>
                </c:pt>
                <c:pt idx="16">
                  <c:v>0.5973500027118821</c:v>
                </c:pt>
                <c:pt idx="17">
                  <c:v>0.55492948592566527</c:v>
                </c:pt>
                <c:pt idx="18">
                  <c:v>0.59213236958413451</c:v>
                </c:pt>
                <c:pt idx="19">
                  <c:v>0.60235807493017091</c:v>
                </c:pt>
                <c:pt idx="20">
                  <c:v>0.62972788202344976</c:v>
                </c:pt>
                <c:pt idx="21">
                  <c:v>0.68082891917817911</c:v>
                </c:pt>
                <c:pt idx="22">
                  <c:v>0.59119320836024802</c:v>
                </c:pt>
                <c:pt idx="23">
                  <c:v>0.6323015946780226</c:v>
                </c:pt>
                <c:pt idx="24">
                  <c:v>0.61649060144656587</c:v>
                </c:pt>
                <c:pt idx="25">
                  <c:v>0.66803015261323684</c:v>
                </c:pt>
                <c:pt idx="26">
                  <c:v>0.72871819845345609</c:v>
                </c:pt>
                <c:pt idx="27">
                  <c:v>0.709701195795716</c:v>
                </c:pt>
                <c:pt idx="28">
                  <c:v>0.7134819879694505</c:v>
                </c:pt>
                <c:pt idx="29">
                  <c:v>0.71901196676335932</c:v>
                </c:pt>
                <c:pt idx="30">
                  <c:v>0.71774959133134875</c:v>
                </c:pt>
                <c:pt idx="31">
                  <c:v>0.70926657372986368</c:v>
                </c:pt>
                <c:pt idx="32">
                  <c:v>0.71553116344748369</c:v>
                </c:pt>
                <c:pt idx="33">
                  <c:v>0.70160936858855183</c:v>
                </c:pt>
                <c:pt idx="34">
                  <c:v>0.64993849075900356</c:v>
                </c:pt>
                <c:pt idx="35">
                  <c:v>0.71102247964513565</c:v>
                </c:pt>
                <c:pt idx="36">
                  <c:v>0.73230107270232259</c:v>
                </c:pt>
                <c:pt idx="37">
                  <c:v>0.78453143848446305</c:v>
                </c:pt>
                <c:pt idx="38">
                  <c:v>0.83017343292051149</c:v>
                </c:pt>
                <c:pt idx="39">
                  <c:v>0.7527515912501288</c:v>
                </c:pt>
                <c:pt idx="40">
                  <c:v>0.73516627126904233</c:v>
                </c:pt>
                <c:pt idx="41">
                  <c:v>0.81733586153474203</c:v>
                </c:pt>
                <c:pt idx="42">
                  <c:v>0.68588978952392288</c:v>
                </c:pt>
                <c:pt idx="43">
                  <c:v>0.66914350821241841</c:v>
                </c:pt>
                <c:pt idx="44">
                  <c:v>0.6834723330377972</c:v>
                </c:pt>
                <c:pt idx="45">
                  <c:v>0.6834518914665062</c:v>
                </c:pt>
                <c:pt idx="46">
                  <c:v>0.74415096000278713</c:v>
                </c:pt>
                <c:pt idx="47">
                  <c:v>0.71565605484425965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1-4206-A3F1-523C9E7B7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626016"/>
        <c:axId val="750627656"/>
      </c:lineChart>
      <c:catAx>
        <c:axId val="750626016"/>
        <c:scaling>
          <c:orientation val="minMax"/>
        </c:scaling>
        <c:delete val="0"/>
        <c:axPos val="b"/>
        <c:numFmt formatCode="m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750627656"/>
        <c:crosses val="autoZero"/>
        <c:auto val="0"/>
        <c:lblAlgn val="ctr"/>
        <c:lblOffset val="100"/>
        <c:noMultiLvlLbl val="0"/>
      </c:catAx>
      <c:valAx>
        <c:axId val="7506276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75062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tx1">
          <a:lumMod val="50000"/>
          <a:lumOff val="50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200" b="1">
          <a:solidFill>
            <a:sysClr val="windowText" lastClr="000000"/>
          </a:solidFill>
          <a:latin typeface="TH Sarabun New" panose="020B0500040200020003" pitchFamily="34" charset="-34"/>
          <a:cs typeface="TH Sarabun New" panose="020B0500040200020003" pitchFamily="34" charset="-34"/>
        </a:defRPr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'Retail - GINI'!$T$1</c:f>
              <c:strCache>
                <c:ptCount val="1"/>
                <c:pt idx="0">
                  <c:v>KS Test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'Retail - GINI'!$Q$2:$Q$49</c:f>
              <c:numCache>
                <c:formatCode>m/d/yyyy</c:formatCode>
                <c:ptCount val="48"/>
                <c:pt idx="0">
                  <c:v>42947</c:v>
                </c:pt>
                <c:pt idx="1">
                  <c:v>42978</c:v>
                </c:pt>
                <c:pt idx="2">
                  <c:v>43008</c:v>
                </c:pt>
                <c:pt idx="3">
                  <c:v>43039</c:v>
                </c:pt>
                <c:pt idx="4">
                  <c:v>43069</c:v>
                </c:pt>
                <c:pt idx="5">
                  <c:v>43100</c:v>
                </c:pt>
                <c:pt idx="6">
                  <c:v>43131</c:v>
                </c:pt>
                <c:pt idx="7">
                  <c:v>43159</c:v>
                </c:pt>
                <c:pt idx="8">
                  <c:v>43190</c:v>
                </c:pt>
                <c:pt idx="9">
                  <c:v>43220</c:v>
                </c:pt>
                <c:pt idx="10">
                  <c:v>43251</c:v>
                </c:pt>
                <c:pt idx="11">
                  <c:v>43281</c:v>
                </c:pt>
                <c:pt idx="12">
                  <c:v>43312</c:v>
                </c:pt>
                <c:pt idx="13">
                  <c:v>43343</c:v>
                </c:pt>
                <c:pt idx="14">
                  <c:v>43373</c:v>
                </c:pt>
                <c:pt idx="15">
                  <c:v>43404</c:v>
                </c:pt>
                <c:pt idx="16">
                  <c:v>43434</c:v>
                </c:pt>
                <c:pt idx="17">
                  <c:v>43465</c:v>
                </c:pt>
                <c:pt idx="18">
                  <c:v>43496</c:v>
                </c:pt>
                <c:pt idx="19">
                  <c:v>43524</c:v>
                </c:pt>
                <c:pt idx="20">
                  <c:v>43555</c:v>
                </c:pt>
                <c:pt idx="21">
                  <c:v>43585</c:v>
                </c:pt>
                <c:pt idx="22">
                  <c:v>43616</c:v>
                </c:pt>
                <c:pt idx="23">
                  <c:v>43646</c:v>
                </c:pt>
                <c:pt idx="24">
                  <c:v>43677</c:v>
                </c:pt>
                <c:pt idx="25">
                  <c:v>43708</c:v>
                </c:pt>
                <c:pt idx="26">
                  <c:v>43738</c:v>
                </c:pt>
                <c:pt idx="27">
                  <c:v>43769</c:v>
                </c:pt>
                <c:pt idx="28">
                  <c:v>43799</c:v>
                </c:pt>
                <c:pt idx="29">
                  <c:v>43830</c:v>
                </c:pt>
                <c:pt idx="30">
                  <c:v>43861</c:v>
                </c:pt>
                <c:pt idx="31">
                  <c:v>43890</c:v>
                </c:pt>
                <c:pt idx="32">
                  <c:v>43921</c:v>
                </c:pt>
                <c:pt idx="33">
                  <c:v>43951</c:v>
                </c:pt>
                <c:pt idx="34">
                  <c:v>43982</c:v>
                </c:pt>
                <c:pt idx="35">
                  <c:v>44012</c:v>
                </c:pt>
                <c:pt idx="36">
                  <c:v>44043</c:v>
                </c:pt>
                <c:pt idx="37">
                  <c:v>44074</c:v>
                </c:pt>
                <c:pt idx="38">
                  <c:v>44104</c:v>
                </c:pt>
                <c:pt idx="39">
                  <c:v>44135</c:v>
                </c:pt>
                <c:pt idx="40">
                  <c:v>44165</c:v>
                </c:pt>
                <c:pt idx="41">
                  <c:v>44196</c:v>
                </c:pt>
                <c:pt idx="42">
                  <c:v>44227</c:v>
                </c:pt>
                <c:pt idx="43">
                  <c:v>44255</c:v>
                </c:pt>
                <c:pt idx="44">
                  <c:v>44286</c:v>
                </c:pt>
                <c:pt idx="45">
                  <c:v>44316</c:v>
                </c:pt>
                <c:pt idx="46">
                  <c:v>44347</c:v>
                </c:pt>
                <c:pt idx="47">
                  <c:v>44377</c:v>
                </c:pt>
              </c:numCache>
            </c:numRef>
          </c:cat>
          <c:val>
            <c:numRef>
              <c:f>'Retail - GINI'!$T$2:$T$49</c:f>
              <c:numCache>
                <c:formatCode>0.00%</c:formatCode>
                <c:ptCount val="48"/>
                <c:pt idx="0">
                  <c:v>0.58977604490403279</c:v>
                </c:pt>
                <c:pt idx="1">
                  <c:v>0.57316117195477712</c:v>
                </c:pt>
                <c:pt idx="2">
                  <c:v>0.59669252711498366</c:v>
                </c:pt>
                <c:pt idx="3">
                  <c:v>0.65861048825457047</c:v>
                </c:pt>
                <c:pt idx="4">
                  <c:v>0.65830837564644795</c:v>
                </c:pt>
                <c:pt idx="5">
                  <c:v>0.61923442362201409</c:v>
                </c:pt>
                <c:pt idx="6">
                  <c:v>0.63241443146047494</c:v>
                </c:pt>
                <c:pt idx="7">
                  <c:v>0.52868805538245578</c:v>
                </c:pt>
                <c:pt idx="8">
                  <c:v>0.54360876178233608</c:v>
                </c:pt>
                <c:pt idx="9">
                  <c:v>0.5700297843376938</c:v>
                </c:pt>
                <c:pt idx="10">
                  <c:v>0.52221096309883963</c:v>
                </c:pt>
                <c:pt idx="11">
                  <c:v>0.55119207751805077</c:v>
                </c:pt>
                <c:pt idx="12">
                  <c:v>0.54773173280550469</c:v>
                </c:pt>
                <c:pt idx="13">
                  <c:v>0.53714532488209443</c:v>
                </c:pt>
                <c:pt idx="14">
                  <c:v>0.56656837991001274</c:v>
                </c:pt>
                <c:pt idx="15">
                  <c:v>0.52864336280951407</c:v>
                </c:pt>
                <c:pt idx="16">
                  <c:v>0.47651958583004289</c:v>
                </c:pt>
                <c:pt idx="17">
                  <c:v>0.44377029339099283</c:v>
                </c:pt>
                <c:pt idx="18">
                  <c:v>0.48435878341493993</c:v>
                </c:pt>
                <c:pt idx="19">
                  <c:v>0.49267664836836478</c:v>
                </c:pt>
                <c:pt idx="20">
                  <c:v>0.55226952634582671</c:v>
                </c:pt>
                <c:pt idx="21">
                  <c:v>0.56558536717419161</c:v>
                </c:pt>
                <c:pt idx="22">
                  <c:v>0.48182437310433768</c:v>
                </c:pt>
                <c:pt idx="23">
                  <c:v>0.50879078464617788</c:v>
                </c:pt>
                <c:pt idx="24">
                  <c:v>0.48866992381344343</c:v>
                </c:pt>
                <c:pt idx="25">
                  <c:v>0.52532978813780051</c:v>
                </c:pt>
                <c:pt idx="26">
                  <c:v>0.60284565340214358</c:v>
                </c:pt>
                <c:pt idx="27">
                  <c:v>0.56605841910924704</c:v>
                </c:pt>
                <c:pt idx="28">
                  <c:v>0.57637500299782629</c:v>
                </c:pt>
                <c:pt idx="29">
                  <c:v>0.57350809090036703</c:v>
                </c:pt>
                <c:pt idx="30">
                  <c:v>0.59021200280120523</c:v>
                </c:pt>
                <c:pt idx="31">
                  <c:v>0.58285064703217304</c:v>
                </c:pt>
                <c:pt idx="32">
                  <c:v>0.59838483047934199</c:v>
                </c:pt>
                <c:pt idx="33">
                  <c:v>0.58117769797901919</c:v>
                </c:pt>
                <c:pt idx="34">
                  <c:v>0.53092364046210205</c:v>
                </c:pt>
                <c:pt idx="35">
                  <c:v>0.6063264866559146</c:v>
                </c:pt>
                <c:pt idx="36">
                  <c:v>0.63868034311657806</c:v>
                </c:pt>
                <c:pt idx="37">
                  <c:v>0.66478998589692984</c:v>
                </c:pt>
                <c:pt idx="38">
                  <c:v>0.66954293173290902</c:v>
                </c:pt>
                <c:pt idx="39">
                  <c:v>0.60772552205374475</c:v>
                </c:pt>
                <c:pt idx="40">
                  <c:v>0.5690743094631554</c:v>
                </c:pt>
                <c:pt idx="41">
                  <c:v>0.66932738518817347</c:v>
                </c:pt>
                <c:pt idx="42">
                  <c:v>0.56173100741741799</c:v>
                </c:pt>
                <c:pt idx="43">
                  <c:v>0.53801912985420985</c:v>
                </c:pt>
                <c:pt idx="44">
                  <c:v>0.55323484001823708</c:v>
                </c:pt>
                <c:pt idx="45">
                  <c:v>0.55011849104338784</c:v>
                </c:pt>
                <c:pt idx="46">
                  <c:v>0.51717712709739638</c:v>
                </c:pt>
                <c:pt idx="47">
                  <c:v>0.58866225535089378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C-40C0-A844-2E78ADE7D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626016"/>
        <c:axId val="750627656"/>
      </c:lineChart>
      <c:catAx>
        <c:axId val="750626016"/>
        <c:scaling>
          <c:orientation val="minMax"/>
        </c:scaling>
        <c:delete val="0"/>
        <c:axPos val="b"/>
        <c:numFmt formatCode="m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750627656"/>
        <c:crosses val="autoZero"/>
        <c:auto val="0"/>
        <c:lblAlgn val="ctr"/>
        <c:lblOffset val="100"/>
        <c:noMultiLvlLbl val="0"/>
      </c:catAx>
      <c:valAx>
        <c:axId val="7506276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75062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tx1">
          <a:lumMod val="50000"/>
          <a:lumOff val="50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200" b="1">
          <a:solidFill>
            <a:sysClr val="windowText" lastClr="000000"/>
          </a:solidFill>
          <a:latin typeface="TH Sarabun New" panose="020B0500040200020003" pitchFamily="34" charset="-34"/>
          <a:cs typeface="TH Sarabun New" panose="020B0500040200020003" pitchFamily="34" charset="-34"/>
        </a:defRPr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r>
              <a:rPr lang="en-US"/>
              <a:t>Portfolio PSI (%) - Retail</a:t>
            </a:r>
          </a:p>
        </c:rich>
      </c:tx>
      <c:layout>
        <c:manualLayout>
          <c:xMode val="edge"/>
          <c:yMode val="edge"/>
          <c:x val="0.3786613193873154"/>
          <c:y val="1.08225154338017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title>
    <c:autoTitleDeleted val="0"/>
    <c:plotArea>
      <c:layout>
        <c:manualLayout>
          <c:layoutTarget val="inner"/>
          <c:xMode val="edge"/>
          <c:yMode val="edge"/>
          <c:x val="0.10966557745159033"/>
          <c:y val="0.1500004899957775"/>
          <c:w val="0.80944187764913722"/>
          <c:h val="0.54893417396724853"/>
        </c:manualLayout>
      </c:layout>
      <c:lineChart>
        <c:grouping val="standard"/>
        <c:varyColors val="0"/>
        <c:ser>
          <c:idx val="0"/>
          <c:order val="0"/>
          <c:tx>
            <c:strRef>
              <c:f>'Retail - PSI'!$B$79</c:f>
              <c:strCache>
                <c:ptCount val="1"/>
                <c:pt idx="0">
                  <c:v>Portfolio PSI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'Retail - PSI'!$O$62:$BH$62</c:f>
              <c:numCache>
                <c:formatCode>m/d/yyyy</c:formatCode>
                <c:ptCount val="46"/>
                <c:pt idx="0">
                  <c:v>43373</c:v>
                </c:pt>
                <c:pt idx="1">
                  <c:v>43404</c:v>
                </c:pt>
                <c:pt idx="2">
                  <c:v>43434</c:v>
                </c:pt>
                <c:pt idx="3">
                  <c:v>43465</c:v>
                </c:pt>
                <c:pt idx="4">
                  <c:v>43496</c:v>
                </c:pt>
                <c:pt idx="5">
                  <c:v>43524</c:v>
                </c:pt>
                <c:pt idx="6">
                  <c:v>43555</c:v>
                </c:pt>
                <c:pt idx="7">
                  <c:v>43585</c:v>
                </c:pt>
                <c:pt idx="8">
                  <c:v>43616</c:v>
                </c:pt>
                <c:pt idx="9">
                  <c:v>43646</c:v>
                </c:pt>
                <c:pt idx="10">
                  <c:v>43677</c:v>
                </c:pt>
                <c:pt idx="11">
                  <c:v>43708</c:v>
                </c:pt>
                <c:pt idx="12">
                  <c:v>43738</c:v>
                </c:pt>
                <c:pt idx="13">
                  <c:v>43769</c:v>
                </c:pt>
                <c:pt idx="14">
                  <c:v>43799</c:v>
                </c:pt>
                <c:pt idx="15">
                  <c:v>43830</c:v>
                </c:pt>
                <c:pt idx="16">
                  <c:v>43861</c:v>
                </c:pt>
                <c:pt idx="17">
                  <c:v>43890</c:v>
                </c:pt>
                <c:pt idx="18">
                  <c:v>43921</c:v>
                </c:pt>
                <c:pt idx="19">
                  <c:v>43951</c:v>
                </c:pt>
                <c:pt idx="20">
                  <c:v>43982</c:v>
                </c:pt>
                <c:pt idx="21">
                  <c:v>44012</c:v>
                </c:pt>
                <c:pt idx="22">
                  <c:v>44043</c:v>
                </c:pt>
                <c:pt idx="23">
                  <c:v>44074</c:v>
                </c:pt>
                <c:pt idx="24">
                  <c:v>44104</c:v>
                </c:pt>
                <c:pt idx="25">
                  <c:v>44135</c:v>
                </c:pt>
                <c:pt idx="26">
                  <c:v>44165</c:v>
                </c:pt>
                <c:pt idx="27">
                  <c:v>44196</c:v>
                </c:pt>
                <c:pt idx="28">
                  <c:v>44227</c:v>
                </c:pt>
                <c:pt idx="29">
                  <c:v>44255</c:v>
                </c:pt>
                <c:pt idx="30">
                  <c:v>44286</c:v>
                </c:pt>
                <c:pt idx="31">
                  <c:v>44316</c:v>
                </c:pt>
                <c:pt idx="32">
                  <c:v>44347</c:v>
                </c:pt>
                <c:pt idx="33">
                  <c:v>44377</c:v>
                </c:pt>
                <c:pt idx="34">
                  <c:v>44408</c:v>
                </c:pt>
                <c:pt idx="35">
                  <c:v>44439</c:v>
                </c:pt>
                <c:pt idx="36">
                  <c:v>44469</c:v>
                </c:pt>
                <c:pt idx="37">
                  <c:v>44500</c:v>
                </c:pt>
                <c:pt idx="38">
                  <c:v>44530</c:v>
                </c:pt>
                <c:pt idx="39">
                  <c:v>44561</c:v>
                </c:pt>
                <c:pt idx="40">
                  <c:v>44592</c:v>
                </c:pt>
                <c:pt idx="41">
                  <c:v>44620</c:v>
                </c:pt>
                <c:pt idx="42">
                  <c:v>44651</c:v>
                </c:pt>
                <c:pt idx="43">
                  <c:v>44681</c:v>
                </c:pt>
                <c:pt idx="44">
                  <c:v>44712</c:v>
                </c:pt>
                <c:pt idx="45">
                  <c:v>44742</c:v>
                </c:pt>
              </c:numCache>
            </c:numRef>
          </c:cat>
          <c:val>
            <c:numRef>
              <c:f>'Retail - PSI'!$O$79:$BH$79</c:f>
              <c:numCache>
                <c:formatCode>0.00%</c:formatCode>
                <c:ptCount val="46"/>
                <c:pt idx="0">
                  <c:v>0.18778608787720383</c:v>
                </c:pt>
                <c:pt idx="1">
                  <c:v>0.15929149348778981</c:v>
                </c:pt>
                <c:pt idx="2">
                  <c:v>0.14820515805826759</c:v>
                </c:pt>
                <c:pt idx="3">
                  <c:v>0.14124740991334969</c:v>
                </c:pt>
                <c:pt idx="4">
                  <c:v>0.10176411867587845</c:v>
                </c:pt>
                <c:pt idx="5">
                  <c:v>8.7563471531886719E-2</c:v>
                </c:pt>
                <c:pt idx="6">
                  <c:v>8.7228569115461271E-2</c:v>
                </c:pt>
                <c:pt idx="7">
                  <c:v>6.5056783400819926E-2</c:v>
                </c:pt>
                <c:pt idx="8">
                  <c:v>5.8337331421092431E-2</c:v>
                </c:pt>
                <c:pt idx="9">
                  <c:v>5.3295894471170786E-2</c:v>
                </c:pt>
                <c:pt idx="10">
                  <c:v>4.3512230608739523E-2</c:v>
                </c:pt>
                <c:pt idx="11">
                  <c:v>4.3169659538044608E-2</c:v>
                </c:pt>
                <c:pt idx="12">
                  <c:v>4.193717197331423E-2</c:v>
                </c:pt>
                <c:pt idx="13">
                  <c:v>3.416162105855193E-2</c:v>
                </c:pt>
                <c:pt idx="14">
                  <c:v>2.9804985931628586E-2</c:v>
                </c:pt>
                <c:pt idx="15">
                  <c:v>2.1613951739657185E-2</c:v>
                </c:pt>
                <c:pt idx="16">
                  <c:v>1.4726539109542103E-2</c:v>
                </c:pt>
                <c:pt idx="17">
                  <c:v>1.1712908673191632E-2</c:v>
                </c:pt>
                <c:pt idx="18">
                  <c:v>8.4352508595140503E-3</c:v>
                </c:pt>
                <c:pt idx="19">
                  <c:v>8.4297568890164386E-3</c:v>
                </c:pt>
                <c:pt idx="20">
                  <c:v>1.2257885767762293E-2</c:v>
                </c:pt>
                <c:pt idx="21">
                  <c:v>1.4830382013928851E-2</c:v>
                </c:pt>
                <c:pt idx="22">
                  <c:v>2.2537005147357098E-2</c:v>
                </c:pt>
                <c:pt idx="23">
                  <c:v>2.2287753115363323E-2</c:v>
                </c:pt>
                <c:pt idx="24">
                  <c:v>1.8185202008101947E-2</c:v>
                </c:pt>
                <c:pt idx="25">
                  <c:v>1.356246774572405E-2</c:v>
                </c:pt>
                <c:pt idx="26">
                  <c:v>1.3947817839906243E-2</c:v>
                </c:pt>
                <c:pt idx="27">
                  <c:v>1.4365653300453586E-2</c:v>
                </c:pt>
                <c:pt idx="28">
                  <c:v>2.1294647322688997E-2</c:v>
                </c:pt>
                <c:pt idx="29">
                  <c:v>2.5537096314367541E-2</c:v>
                </c:pt>
                <c:pt idx="30">
                  <c:v>2.6525585367296704E-2</c:v>
                </c:pt>
                <c:pt idx="31">
                  <c:v>2.8031699416841201E-2</c:v>
                </c:pt>
                <c:pt idx="32">
                  <c:v>3.1608945225706599E-2</c:v>
                </c:pt>
                <c:pt idx="33">
                  <c:v>3.6106646912026495E-2</c:v>
                </c:pt>
                <c:pt idx="34">
                  <c:v>4.2365793642062652E-2</c:v>
                </c:pt>
                <c:pt idx="35">
                  <c:v>4.9742249670848969E-2</c:v>
                </c:pt>
                <c:pt idx="36">
                  <c:v>5.5636298915028901E-2</c:v>
                </c:pt>
                <c:pt idx="37">
                  <c:v>6.9658369198814338E-2</c:v>
                </c:pt>
                <c:pt idx="38">
                  <c:v>8.1884052429502932E-2</c:v>
                </c:pt>
                <c:pt idx="39">
                  <c:v>9.0774441465483621E-2</c:v>
                </c:pt>
                <c:pt idx="40">
                  <c:v>0.10854262162631509</c:v>
                </c:pt>
                <c:pt idx="41">
                  <c:v>0.1195401129558704</c:v>
                </c:pt>
                <c:pt idx="42">
                  <c:v>0.12854903133524237</c:v>
                </c:pt>
                <c:pt idx="43">
                  <c:v>0.13865793840770577</c:v>
                </c:pt>
                <c:pt idx="44">
                  <c:v>0.14173680670603089</c:v>
                </c:pt>
                <c:pt idx="45">
                  <c:v>0.14554989846051211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0-43B9-9790-7F142F93E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048224"/>
        <c:axId val="527044944"/>
      </c:lineChart>
      <c:catAx>
        <c:axId val="527048224"/>
        <c:scaling>
          <c:orientation val="minMax"/>
        </c:scaling>
        <c:delete val="0"/>
        <c:axPos val="b"/>
        <c:numFmt formatCode="m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527044944"/>
        <c:crosses val="autoZero"/>
        <c:auto val="0"/>
        <c:lblAlgn val="ctr"/>
        <c:lblOffset val="100"/>
        <c:noMultiLvlLbl val="0"/>
      </c:catAx>
      <c:valAx>
        <c:axId val="527044944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527048224"/>
        <c:crossesAt val="1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597549351961217"/>
          <c:y val="0.89087154909821609"/>
          <c:w val="0.36491706860089063"/>
          <c:h val="0.109128450901783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100" b="1">
          <a:solidFill>
            <a:sysClr val="windowText" lastClr="000000"/>
          </a:solidFill>
          <a:latin typeface="TH Sarabun New" panose="020B0500040200020003" pitchFamily="34" charset="-34"/>
          <a:cs typeface="TH Sarabun New" panose="020B0500040200020003" pitchFamily="34" charset="-34"/>
        </a:defRPr>
      </a:pPr>
      <a:endParaRPr lang="th-TH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r>
              <a:rPr lang="en-US"/>
              <a:t>Portfolio PSI (%) - Retail, Secured</a:t>
            </a:r>
          </a:p>
        </c:rich>
      </c:tx>
      <c:layout>
        <c:manualLayout>
          <c:xMode val="edge"/>
          <c:yMode val="edge"/>
          <c:x val="0.28964970538903634"/>
          <c:y val="1.08225154338017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title>
    <c:autoTitleDeleted val="0"/>
    <c:plotArea>
      <c:layout>
        <c:manualLayout>
          <c:layoutTarget val="inner"/>
          <c:xMode val="edge"/>
          <c:yMode val="edge"/>
          <c:x val="0.10966557745159033"/>
          <c:y val="0.1500004899957775"/>
          <c:w val="0.80944187764913722"/>
          <c:h val="0.54893417396724853"/>
        </c:manualLayout>
      </c:layout>
      <c:lineChart>
        <c:grouping val="standard"/>
        <c:varyColors val="0"/>
        <c:ser>
          <c:idx val="0"/>
          <c:order val="0"/>
          <c:tx>
            <c:strRef>
              <c:f>'Retail - PSI'!$B$92</c:f>
              <c:strCache>
                <c:ptCount val="1"/>
                <c:pt idx="0">
                  <c:v>Portfolio PSI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'Retail - PSI'!$O$83:$BH$83</c:f>
              <c:numCache>
                <c:formatCode>m/d/yyyy</c:formatCode>
                <c:ptCount val="46"/>
                <c:pt idx="0">
                  <c:v>43373</c:v>
                </c:pt>
                <c:pt idx="1">
                  <c:v>43404</c:v>
                </c:pt>
                <c:pt idx="2">
                  <c:v>43434</c:v>
                </c:pt>
                <c:pt idx="3">
                  <c:v>43465</c:v>
                </c:pt>
                <c:pt idx="4">
                  <c:v>43496</c:v>
                </c:pt>
                <c:pt idx="5">
                  <c:v>43524</c:v>
                </c:pt>
                <c:pt idx="6">
                  <c:v>43555</c:v>
                </c:pt>
                <c:pt idx="7">
                  <c:v>43585</c:v>
                </c:pt>
                <c:pt idx="8">
                  <c:v>43616</c:v>
                </c:pt>
                <c:pt idx="9">
                  <c:v>43646</c:v>
                </c:pt>
                <c:pt idx="10">
                  <c:v>43677</c:v>
                </c:pt>
                <c:pt idx="11">
                  <c:v>43708</c:v>
                </c:pt>
                <c:pt idx="12">
                  <c:v>43738</c:v>
                </c:pt>
                <c:pt idx="13">
                  <c:v>43769</c:v>
                </c:pt>
                <c:pt idx="14">
                  <c:v>43799</c:v>
                </c:pt>
                <c:pt idx="15">
                  <c:v>43830</c:v>
                </c:pt>
                <c:pt idx="16">
                  <c:v>43861</c:v>
                </c:pt>
                <c:pt idx="17">
                  <c:v>43890</c:v>
                </c:pt>
                <c:pt idx="18">
                  <c:v>43921</c:v>
                </c:pt>
                <c:pt idx="19">
                  <c:v>43951</c:v>
                </c:pt>
                <c:pt idx="20">
                  <c:v>43982</c:v>
                </c:pt>
                <c:pt idx="21">
                  <c:v>44012</c:v>
                </c:pt>
                <c:pt idx="22">
                  <c:v>44043</c:v>
                </c:pt>
                <c:pt idx="23">
                  <c:v>44074</c:v>
                </c:pt>
                <c:pt idx="24">
                  <c:v>44104</c:v>
                </c:pt>
                <c:pt idx="25">
                  <c:v>44135</c:v>
                </c:pt>
                <c:pt idx="26">
                  <c:v>44165</c:v>
                </c:pt>
                <c:pt idx="27">
                  <c:v>44196</c:v>
                </c:pt>
                <c:pt idx="28">
                  <c:v>44227</c:v>
                </c:pt>
                <c:pt idx="29">
                  <c:v>44255</c:v>
                </c:pt>
                <c:pt idx="30">
                  <c:v>44286</c:v>
                </c:pt>
                <c:pt idx="31">
                  <c:v>44316</c:v>
                </c:pt>
                <c:pt idx="32">
                  <c:v>44347</c:v>
                </c:pt>
                <c:pt idx="33">
                  <c:v>44377</c:v>
                </c:pt>
                <c:pt idx="34">
                  <c:v>44408</c:v>
                </c:pt>
                <c:pt idx="35">
                  <c:v>44439</c:v>
                </c:pt>
                <c:pt idx="36">
                  <c:v>44469</c:v>
                </c:pt>
                <c:pt idx="37">
                  <c:v>44500</c:v>
                </c:pt>
                <c:pt idx="38">
                  <c:v>44530</c:v>
                </c:pt>
                <c:pt idx="39">
                  <c:v>44561</c:v>
                </c:pt>
                <c:pt idx="40">
                  <c:v>44592</c:v>
                </c:pt>
                <c:pt idx="41">
                  <c:v>44620</c:v>
                </c:pt>
                <c:pt idx="42">
                  <c:v>44651</c:v>
                </c:pt>
                <c:pt idx="43">
                  <c:v>44681</c:v>
                </c:pt>
                <c:pt idx="44">
                  <c:v>44712</c:v>
                </c:pt>
                <c:pt idx="45">
                  <c:v>44742</c:v>
                </c:pt>
              </c:numCache>
            </c:numRef>
          </c:cat>
          <c:val>
            <c:numRef>
              <c:f>'Retail - PSI'!$O$92:$BH$92</c:f>
              <c:numCache>
                <c:formatCode>0.00%</c:formatCode>
                <c:ptCount val="46"/>
                <c:pt idx="0">
                  <c:v>0.12196569695789335</c:v>
                </c:pt>
                <c:pt idx="1">
                  <c:v>9.4753635450117085E-2</c:v>
                </c:pt>
                <c:pt idx="2">
                  <c:v>8.3628778696432884E-2</c:v>
                </c:pt>
                <c:pt idx="3">
                  <c:v>9.0215421997270243E-2</c:v>
                </c:pt>
                <c:pt idx="4">
                  <c:v>6.4201649764745877E-2</c:v>
                </c:pt>
                <c:pt idx="5">
                  <c:v>5.8375644471601561E-2</c:v>
                </c:pt>
                <c:pt idx="6">
                  <c:v>6.1608170209912272E-2</c:v>
                </c:pt>
                <c:pt idx="7">
                  <c:v>4.6111213808551821E-2</c:v>
                </c:pt>
                <c:pt idx="8">
                  <c:v>4.0575992942704073E-2</c:v>
                </c:pt>
                <c:pt idx="9">
                  <c:v>3.7608087737660334E-2</c:v>
                </c:pt>
                <c:pt idx="10">
                  <c:v>3.1010915076569046E-2</c:v>
                </c:pt>
                <c:pt idx="11">
                  <c:v>2.6992563735680621E-2</c:v>
                </c:pt>
                <c:pt idx="12">
                  <c:v>2.4404303110765427E-2</c:v>
                </c:pt>
                <c:pt idx="13">
                  <c:v>2.0038780800614504E-2</c:v>
                </c:pt>
                <c:pt idx="14">
                  <c:v>1.7690958044869975E-2</c:v>
                </c:pt>
                <c:pt idx="15">
                  <c:v>1.3650412566167346E-2</c:v>
                </c:pt>
                <c:pt idx="16">
                  <c:v>9.0068980420977499E-3</c:v>
                </c:pt>
                <c:pt idx="17">
                  <c:v>7.678115928677654E-3</c:v>
                </c:pt>
                <c:pt idx="18">
                  <c:v>5.0418168271886806E-3</c:v>
                </c:pt>
                <c:pt idx="19">
                  <c:v>4.0028721728504902E-3</c:v>
                </c:pt>
                <c:pt idx="20">
                  <c:v>2.6906389848131785E-3</c:v>
                </c:pt>
                <c:pt idx="21">
                  <c:v>1.5034627619710181E-3</c:v>
                </c:pt>
                <c:pt idx="22">
                  <c:v>1.2791262463617695E-3</c:v>
                </c:pt>
                <c:pt idx="23">
                  <c:v>1.9944638564346091E-3</c:v>
                </c:pt>
                <c:pt idx="24">
                  <c:v>7.5146986768597943E-4</c:v>
                </c:pt>
                <c:pt idx="25">
                  <c:v>6.9774963466604531E-4</c:v>
                </c:pt>
                <c:pt idx="26">
                  <c:v>2.5546231626331997E-3</c:v>
                </c:pt>
                <c:pt idx="27">
                  <c:v>1.8515003649112499E-3</c:v>
                </c:pt>
                <c:pt idx="28">
                  <c:v>5.049537188789731E-3</c:v>
                </c:pt>
                <c:pt idx="29">
                  <c:v>7.4301091661833881E-3</c:v>
                </c:pt>
                <c:pt idx="30">
                  <c:v>1.0136958774386596E-2</c:v>
                </c:pt>
                <c:pt idx="31">
                  <c:v>1.1230846017861488E-2</c:v>
                </c:pt>
                <c:pt idx="32">
                  <c:v>1.3765830041037005E-2</c:v>
                </c:pt>
                <c:pt idx="33">
                  <c:v>1.8381917887015785E-2</c:v>
                </c:pt>
                <c:pt idx="34">
                  <c:v>2.0032864513866228E-2</c:v>
                </c:pt>
                <c:pt idx="35">
                  <c:v>2.2092772290102754E-2</c:v>
                </c:pt>
                <c:pt idx="36">
                  <c:v>2.5423564670693725E-2</c:v>
                </c:pt>
                <c:pt idx="37">
                  <c:v>2.8500116579778263E-2</c:v>
                </c:pt>
                <c:pt idx="38">
                  <c:v>3.1549317296960658E-2</c:v>
                </c:pt>
                <c:pt idx="39">
                  <c:v>3.4738781921786442E-2</c:v>
                </c:pt>
                <c:pt idx="40">
                  <c:v>4.0404690213141893E-2</c:v>
                </c:pt>
                <c:pt idx="41">
                  <c:v>4.5104263169671609E-2</c:v>
                </c:pt>
                <c:pt idx="42">
                  <c:v>4.8163705182717453E-2</c:v>
                </c:pt>
                <c:pt idx="43">
                  <c:v>5.3335199952963409E-2</c:v>
                </c:pt>
                <c:pt idx="44">
                  <c:v>5.7829527416985826E-2</c:v>
                </c:pt>
                <c:pt idx="45">
                  <c:v>6.2906844266170922E-2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E-49DE-B401-7E9E56809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048224"/>
        <c:axId val="527044944"/>
      </c:lineChart>
      <c:catAx>
        <c:axId val="527048224"/>
        <c:scaling>
          <c:orientation val="minMax"/>
        </c:scaling>
        <c:delete val="0"/>
        <c:axPos val="b"/>
        <c:numFmt formatCode="m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527044944"/>
        <c:crosses val="autoZero"/>
        <c:auto val="0"/>
        <c:lblAlgn val="ctr"/>
        <c:lblOffset val="100"/>
        <c:noMultiLvlLbl val="0"/>
      </c:catAx>
      <c:valAx>
        <c:axId val="527044944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527048224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985194530241729"/>
          <c:y val="0.89087154909821609"/>
          <c:w val="0.4783911679548345"/>
          <c:h val="0.109128450901783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100" b="1">
          <a:solidFill>
            <a:sysClr val="windowText" lastClr="000000"/>
          </a:solidFill>
          <a:latin typeface="TH Sarabun New" panose="020B0500040200020003" pitchFamily="34" charset="-34"/>
          <a:cs typeface="TH Sarabun New" panose="020B0500040200020003" pitchFamily="34" charset="-34"/>
        </a:defRPr>
      </a:pPr>
      <a:endParaRPr lang="th-TH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r>
              <a:rPr lang="en-US"/>
              <a:t>Portfolio PSI (%) - Retail, Unsecured</a:t>
            </a:r>
          </a:p>
        </c:rich>
      </c:tx>
      <c:layout>
        <c:manualLayout>
          <c:xMode val="edge"/>
          <c:yMode val="edge"/>
          <c:x val="0.2865803376787846"/>
          <c:y val="5.41125771690089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title>
    <c:autoTitleDeleted val="0"/>
    <c:plotArea>
      <c:layout>
        <c:manualLayout>
          <c:layoutTarget val="inner"/>
          <c:xMode val="edge"/>
          <c:yMode val="edge"/>
          <c:x val="0.10966557745159033"/>
          <c:y val="0.1500004899957775"/>
          <c:w val="0.80944187764913722"/>
          <c:h val="0.54893417396724853"/>
        </c:manualLayout>
      </c:layout>
      <c:lineChart>
        <c:grouping val="standard"/>
        <c:varyColors val="0"/>
        <c:ser>
          <c:idx val="0"/>
          <c:order val="0"/>
          <c:tx>
            <c:strRef>
              <c:f>'Retail - PSI'!$B$105</c:f>
              <c:strCache>
                <c:ptCount val="1"/>
                <c:pt idx="0">
                  <c:v>Portfolio PSI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'Retail - PSI'!$O$62:$BH$62</c:f>
              <c:numCache>
                <c:formatCode>m/d/yyyy</c:formatCode>
                <c:ptCount val="46"/>
                <c:pt idx="0">
                  <c:v>43373</c:v>
                </c:pt>
                <c:pt idx="1">
                  <c:v>43404</c:v>
                </c:pt>
                <c:pt idx="2">
                  <c:v>43434</c:v>
                </c:pt>
                <c:pt idx="3">
                  <c:v>43465</c:v>
                </c:pt>
                <c:pt idx="4">
                  <c:v>43496</c:v>
                </c:pt>
                <c:pt idx="5">
                  <c:v>43524</c:v>
                </c:pt>
                <c:pt idx="6">
                  <c:v>43555</c:v>
                </c:pt>
                <c:pt idx="7">
                  <c:v>43585</c:v>
                </c:pt>
                <c:pt idx="8">
                  <c:v>43616</c:v>
                </c:pt>
                <c:pt idx="9">
                  <c:v>43646</c:v>
                </c:pt>
                <c:pt idx="10">
                  <c:v>43677</c:v>
                </c:pt>
                <c:pt idx="11">
                  <c:v>43708</c:v>
                </c:pt>
                <c:pt idx="12">
                  <c:v>43738</c:v>
                </c:pt>
                <c:pt idx="13">
                  <c:v>43769</c:v>
                </c:pt>
                <c:pt idx="14">
                  <c:v>43799</c:v>
                </c:pt>
                <c:pt idx="15">
                  <c:v>43830</c:v>
                </c:pt>
                <c:pt idx="16">
                  <c:v>43861</c:v>
                </c:pt>
                <c:pt idx="17">
                  <c:v>43890</c:v>
                </c:pt>
                <c:pt idx="18">
                  <c:v>43921</c:v>
                </c:pt>
                <c:pt idx="19">
                  <c:v>43951</c:v>
                </c:pt>
                <c:pt idx="20">
                  <c:v>43982</c:v>
                </c:pt>
                <c:pt idx="21">
                  <c:v>44012</c:v>
                </c:pt>
                <c:pt idx="22">
                  <c:v>44043</c:v>
                </c:pt>
                <c:pt idx="23">
                  <c:v>44074</c:v>
                </c:pt>
                <c:pt idx="24">
                  <c:v>44104</c:v>
                </c:pt>
                <c:pt idx="25">
                  <c:v>44135</c:v>
                </c:pt>
                <c:pt idx="26">
                  <c:v>44165</c:v>
                </c:pt>
                <c:pt idx="27">
                  <c:v>44196</c:v>
                </c:pt>
                <c:pt idx="28">
                  <c:v>44227</c:v>
                </c:pt>
                <c:pt idx="29">
                  <c:v>44255</c:v>
                </c:pt>
                <c:pt idx="30">
                  <c:v>44286</c:v>
                </c:pt>
                <c:pt idx="31">
                  <c:v>44316</c:v>
                </c:pt>
                <c:pt idx="32">
                  <c:v>44347</c:v>
                </c:pt>
                <c:pt idx="33">
                  <c:v>44377</c:v>
                </c:pt>
                <c:pt idx="34">
                  <c:v>44408</c:v>
                </c:pt>
                <c:pt idx="35">
                  <c:v>44439</c:v>
                </c:pt>
                <c:pt idx="36">
                  <c:v>44469</c:v>
                </c:pt>
                <c:pt idx="37">
                  <c:v>44500</c:v>
                </c:pt>
                <c:pt idx="38">
                  <c:v>44530</c:v>
                </c:pt>
                <c:pt idx="39">
                  <c:v>44561</c:v>
                </c:pt>
                <c:pt idx="40">
                  <c:v>44592</c:v>
                </c:pt>
                <c:pt idx="41">
                  <c:v>44620</c:v>
                </c:pt>
                <c:pt idx="42">
                  <c:v>44651</c:v>
                </c:pt>
                <c:pt idx="43">
                  <c:v>44681</c:v>
                </c:pt>
                <c:pt idx="44">
                  <c:v>44712</c:v>
                </c:pt>
                <c:pt idx="45">
                  <c:v>44742</c:v>
                </c:pt>
              </c:numCache>
            </c:numRef>
          </c:cat>
          <c:val>
            <c:numRef>
              <c:f>'Retail - PSI'!$O$105:$BH$105</c:f>
              <c:numCache>
                <c:formatCode>0.00%</c:formatCode>
                <c:ptCount val="46"/>
                <c:pt idx="0">
                  <c:v>6.4851732241423793E-2</c:v>
                </c:pt>
                <c:pt idx="1">
                  <c:v>6.4537619093512466E-2</c:v>
                </c:pt>
                <c:pt idx="2">
                  <c:v>6.3815922939475786E-2</c:v>
                </c:pt>
                <c:pt idx="3">
                  <c:v>5.0246774121375022E-2</c:v>
                </c:pt>
                <c:pt idx="4">
                  <c:v>3.7353708731500256E-2</c:v>
                </c:pt>
                <c:pt idx="5">
                  <c:v>2.9175600011660363E-2</c:v>
                </c:pt>
                <c:pt idx="6">
                  <c:v>2.5439049738837462E-2</c:v>
                </c:pt>
                <c:pt idx="7">
                  <c:v>1.8865651770301702E-2</c:v>
                </c:pt>
                <c:pt idx="8">
                  <c:v>1.7751926647563161E-2</c:v>
                </c:pt>
                <c:pt idx="9">
                  <c:v>1.5675272189787672E-2</c:v>
                </c:pt>
                <c:pt idx="10">
                  <c:v>1.2247607739940582E-2</c:v>
                </c:pt>
                <c:pt idx="11">
                  <c:v>1.5731513305361395E-2</c:v>
                </c:pt>
                <c:pt idx="12">
                  <c:v>1.7269517947168085E-2</c:v>
                </c:pt>
                <c:pt idx="13">
                  <c:v>1.3641406481716366E-2</c:v>
                </c:pt>
                <c:pt idx="14">
                  <c:v>1.1903213003636103E-2</c:v>
                </c:pt>
                <c:pt idx="15">
                  <c:v>7.7133006167445332E-3</c:v>
                </c:pt>
                <c:pt idx="16">
                  <c:v>5.5254147451653801E-3</c:v>
                </c:pt>
                <c:pt idx="17">
                  <c:v>3.9375029403170177E-3</c:v>
                </c:pt>
                <c:pt idx="18">
                  <c:v>3.3574636846574277E-3</c:v>
                </c:pt>
                <c:pt idx="19">
                  <c:v>4.2685493924002485E-3</c:v>
                </c:pt>
                <c:pt idx="20">
                  <c:v>9.1452364813497181E-3</c:v>
                </c:pt>
                <c:pt idx="21">
                  <c:v>1.2838980183373778E-2</c:v>
                </c:pt>
                <c:pt idx="22">
                  <c:v>2.0990664961431829E-2</c:v>
                </c:pt>
                <c:pt idx="23">
                  <c:v>2.0193498838835939E-2</c:v>
                </c:pt>
                <c:pt idx="24">
                  <c:v>1.7203379609566666E-2</c:v>
                </c:pt>
                <c:pt idx="25">
                  <c:v>1.2765783080553341E-2</c:v>
                </c:pt>
                <c:pt idx="26">
                  <c:v>1.1338874420990467E-2</c:v>
                </c:pt>
                <c:pt idx="27">
                  <c:v>1.2472410204770214E-2</c:v>
                </c:pt>
                <c:pt idx="28">
                  <c:v>1.5988673243206807E-2</c:v>
                </c:pt>
                <c:pt idx="29">
                  <c:v>1.7807581152339901E-2</c:v>
                </c:pt>
                <c:pt idx="30">
                  <c:v>1.6366788857404155E-2</c:v>
                </c:pt>
                <c:pt idx="31">
                  <c:v>1.6785048345072835E-2</c:v>
                </c:pt>
                <c:pt idx="32">
                  <c:v>1.7842735512744429E-2</c:v>
                </c:pt>
                <c:pt idx="33">
                  <c:v>1.771706336557035E-2</c:v>
                </c:pt>
                <c:pt idx="34">
                  <c:v>2.2331624023275837E-2</c:v>
                </c:pt>
                <c:pt idx="35">
                  <c:v>2.7627154770513106E-2</c:v>
                </c:pt>
                <c:pt idx="36">
                  <c:v>3.0212418563245313E-2</c:v>
                </c:pt>
                <c:pt idx="37">
                  <c:v>4.1157697434148349E-2</c:v>
                </c:pt>
                <c:pt idx="38">
                  <c:v>5.0332332247121719E-2</c:v>
                </c:pt>
                <c:pt idx="39">
                  <c:v>5.597614840387511E-2</c:v>
                </c:pt>
                <c:pt idx="40">
                  <c:v>6.8088758469596902E-2</c:v>
                </c:pt>
                <c:pt idx="41">
                  <c:v>7.4419023234950463E-2</c:v>
                </c:pt>
                <c:pt idx="42">
                  <c:v>8.036348392544379E-2</c:v>
                </c:pt>
                <c:pt idx="43">
                  <c:v>8.5233356157267876E-2</c:v>
                </c:pt>
                <c:pt idx="44">
                  <c:v>8.3838406937313315E-2</c:v>
                </c:pt>
                <c:pt idx="45">
                  <c:v>8.2579843111635451E-2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18-4D12-A15B-2F5ABABD1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048224"/>
        <c:axId val="527044944"/>
      </c:lineChart>
      <c:catAx>
        <c:axId val="527048224"/>
        <c:scaling>
          <c:orientation val="minMax"/>
        </c:scaling>
        <c:delete val="0"/>
        <c:axPos val="b"/>
        <c:numFmt formatCode="m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527044944"/>
        <c:crosses val="autoZero"/>
        <c:auto val="0"/>
        <c:lblAlgn val="ctr"/>
        <c:lblOffset val="100"/>
        <c:noMultiLvlLbl val="0"/>
      </c:catAx>
      <c:valAx>
        <c:axId val="527044944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527048224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222763591015214"/>
          <c:y val="0.89087154909821609"/>
          <c:w val="0.6042352440751535"/>
          <c:h val="0.109128450901783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100" b="1">
          <a:solidFill>
            <a:sysClr val="windowText" lastClr="000000"/>
          </a:solidFill>
          <a:latin typeface="TH Sarabun New" panose="020B0500040200020003" pitchFamily="34" charset="-34"/>
          <a:cs typeface="TH Sarabun New" panose="020B0500040200020003" pitchFamily="34" charset="-34"/>
        </a:defRPr>
      </a:pPr>
      <a:endParaRPr lang="th-TH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'Corp - GINI'!$S$1</c:f>
              <c:strCache>
                <c:ptCount val="1"/>
                <c:pt idx="0">
                  <c:v>Snapshot_Gini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'Corp - GINI'!$Q$2:$Q$49</c:f>
              <c:numCache>
                <c:formatCode>m/d/yyyy</c:formatCode>
                <c:ptCount val="48"/>
                <c:pt idx="0">
                  <c:v>42947</c:v>
                </c:pt>
                <c:pt idx="1">
                  <c:v>42978</c:v>
                </c:pt>
                <c:pt idx="2">
                  <c:v>43008</c:v>
                </c:pt>
                <c:pt idx="3">
                  <c:v>43039</c:v>
                </c:pt>
                <c:pt idx="4">
                  <c:v>43069</c:v>
                </c:pt>
                <c:pt idx="5">
                  <c:v>43100</c:v>
                </c:pt>
                <c:pt idx="6">
                  <c:v>43131</c:v>
                </c:pt>
                <c:pt idx="7">
                  <c:v>43159</c:v>
                </c:pt>
                <c:pt idx="8">
                  <c:v>43190</c:v>
                </c:pt>
                <c:pt idx="9">
                  <c:v>43220</c:v>
                </c:pt>
                <c:pt idx="10">
                  <c:v>43251</c:v>
                </c:pt>
                <c:pt idx="11">
                  <c:v>43281</c:v>
                </c:pt>
                <c:pt idx="12">
                  <c:v>43312</c:v>
                </c:pt>
                <c:pt idx="13">
                  <c:v>43343</c:v>
                </c:pt>
                <c:pt idx="14">
                  <c:v>43373</c:v>
                </c:pt>
                <c:pt idx="15">
                  <c:v>43404</c:v>
                </c:pt>
                <c:pt idx="16">
                  <c:v>43434</c:v>
                </c:pt>
                <c:pt idx="17">
                  <c:v>43465</c:v>
                </c:pt>
                <c:pt idx="18">
                  <c:v>43496</c:v>
                </c:pt>
                <c:pt idx="19">
                  <c:v>43524</c:v>
                </c:pt>
                <c:pt idx="20">
                  <c:v>43555</c:v>
                </c:pt>
                <c:pt idx="21">
                  <c:v>43585</c:v>
                </c:pt>
                <c:pt idx="22">
                  <c:v>43616</c:v>
                </c:pt>
                <c:pt idx="23">
                  <c:v>43646</c:v>
                </c:pt>
                <c:pt idx="24">
                  <c:v>43677</c:v>
                </c:pt>
                <c:pt idx="25">
                  <c:v>43708</c:v>
                </c:pt>
                <c:pt idx="26">
                  <c:v>43738</c:v>
                </c:pt>
                <c:pt idx="27">
                  <c:v>43769</c:v>
                </c:pt>
                <c:pt idx="28">
                  <c:v>43799</c:v>
                </c:pt>
                <c:pt idx="29">
                  <c:v>43830</c:v>
                </c:pt>
                <c:pt idx="30">
                  <c:v>43861</c:v>
                </c:pt>
                <c:pt idx="31">
                  <c:v>43890</c:v>
                </c:pt>
                <c:pt idx="32">
                  <c:v>43921</c:v>
                </c:pt>
                <c:pt idx="33">
                  <c:v>43951</c:v>
                </c:pt>
                <c:pt idx="34">
                  <c:v>43982</c:v>
                </c:pt>
                <c:pt idx="35">
                  <c:v>44012</c:v>
                </c:pt>
                <c:pt idx="36">
                  <c:v>44043</c:v>
                </c:pt>
                <c:pt idx="37">
                  <c:v>44074</c:v>
                </c:pt>
                <c:pt idx="38">
                  <c:v>44104</c:v>
                </c:pt>
                <c:pt idx="39">
                  <c:v>44135</c:v>
                </c:pt>
                <c:pt idx="40">
                  <c:v>44165</c:v>
                </c:pt>
                <c:pt idx="41">
                  <c:v>44196</c:v>
                </c:pt>
                <c:pt idx="42">
                  <c:v>44227</c:v>
                </c:pt>
                <c:pt idx="43">
                  <c:v>44255</c:v>
                </c:pt>
                <c:pt idx="44">
                  <c:v>44286</c:v>
                </c:pt>
                <c:pt idx="45">
                  <c:v>44316</c:v>
                </c:pt>
                <c:pt idx="46">
                  <c:v>44347</c:v>
                </c:pt>
                <c:pt idx="47">
                  <c:v>44377</c:v>
                </c:pt>
              </c:numCache>
            </c:numRef>
          </c:cat>
          <c:val>
            <c:numRef>
              <c:f>'Corp - GINI'!$S$2:$S$49</c:f>
              <c:numCache>
                <c:formatCode>0.00%</c:formatCode>
                <c:ptCount val="48"/>
                <c:pt idx="0">
                  <c:v>0.6752344877344878</c:v>
                </c:pt>
                <c:pt idx="1">
                  <c:v>0.66779108337549897</c:v>
                </c:pt>
                <c:pt idx="2">
                  <c:v>0.76871335920020378</c:v>
                </c:pt>
                <c:pt idx="3">
                  <c:v>0.72652689152233363</c:v>
                </c:pt>
                <c:pt idx="4">
                  <c:v>0.66478244347330417</c:v>
                </c:pt>
                <c:pt idx="5">
                  <c:v>0.77780303030303022</c:v>
                </c:pt>
                <c:pt idx="6">
                  <c:v>0.73582828838745196</c:v>
                </c:pt>
                <c:pt idx="7">
                  <c:v>0.62102628285356687</c:v>
                </c:pt>
                <c:pt idx="8">
                  <c:v>0.67906142812597436</c:v>
                </c:pt>
                <c:pt idx="9">
                  <c:v>0.75875951231486782</c:v>
                </c:pt>
                <c:pt idx="10">
                  <c:v>0.65520580413920693</c:v>
                </c:pt>
                <c:pt idx="11">
                  <c:v>0.67334575955265596</c:v>
                </c:pt>
                <c:pt idx="12">
                  <c:v>0.66849073256840241</c:v>
                </c:pt>
                <c:pt idx="13">
                  <c:v>0.64893407996856267</c:v>
                </c:pt>
                <c:pt idx="14">
                  <c:v>0.53995115995115994</c:v>
                </c:pt>
                <c:pt idx="15">
                  <c:v>0.57259405074365699</c:v>
                </c:pt>
                <c:pt idx="16">
                  <c:v>0.6172938846249072</c:v>
                </c:pt>
                <c:pt idx="17">
                  <c:v>0.59332935085623262</c:v>
                </c:pt>
                <c:pt idx="18">
                  <c:v>0.68652582764395209</c:v>
                </c:pt>
                <c:pt idx="19">
                  <c:v>0.66067139930776297</c:v>
                </c:pt>
                <c:pt idx="20">
                  <c:v>0.66249469481087542</c:v>
                </c:pt>
                <c:pt idx="21">
                  <c:v>0.71159206427283161</c:v>
                </c:pt>
                <c:pt idx="22">
                  <c:v>0.72312946533720657</c:v>
                </c:pt>
                <c:pt idx="23">
                  <c:v>0.60496562261268139</c:v>
                </c:pt>
                <c:pt idx="24">
                  <c:v>0.69210659664639751</c:v>
                </c:pt>
                <c:pt idx="25">
                  <c:v>0.74321874004557598</c:v>
                </c:pt>
                <c:pt idx="26">
                  <c:v>0.66603378289904414</c:v>
                </c:pt>
                <c:pt idx="27">
                  <c:v>0.67485560261840594</c:v>
                </c:pt>
                <c:pt idx="28">
                  <c:v>0.71650891882053136</c:v>
                </c:pt>
                <c:pt idx="29">
                  <c:v>0.78203346413778074</c:v>
                </c:pt>
                <c:pt idx="30">
                  <c:v>0.77742398701379789</c:v>
                </c:pt>
                <c:pt idx="31">
                  <c:v>0.72224927959738627</c:v>
                </c:pt>
                <c:pt idx="32">
                  <c:v>0.7111961785106663</c:v>
                </c:pt>
                <c:pt idx="33">
                  <c:v>0.6353473516103274</c:v>
                </c:pt>
                <c:pt idx="34">
                  <c:v>0.67708217502501955</c:v>
                </c:pt>
                <c:pt idx="35">
                  <c:v>0.82720139494333045</c:v>
                </c:pt>
                <c:pt idx="36">
                  <c:v>0.84247826086956523</c:v>
                </c:pt>
                <c:pt idx="37">
                  <c:v>0.85929127052722554</c:v>
                </c:pt>
                <c:pt idx="38">
                  <c:v>0.90846877673224979</c:v>
                </c:pt>
                <c:pt idx="39">
                  <c:v>0.82716286207558032</c:v>
                </c:pt>
                <c:pt idx="40">
                  <c:v>0.88162924032489254</c:v>
                </c:pt>
                <c:pt idx="41">
                  <c:v>1</c:v>
                </c:pt>
                <c:pt idx="42">
                  <c:v>0.70147474747474758</c:v>
                </c:pt>
                <c:pt idx="43">
                  <c:v>0.69239876607577344</c:v>
                </c:pt>
                <c:pt idx="44">
                  <c:v>0.66110673105351347</c:v>
                </c:pt>
                <c:pt idx="45">
                  <c:v>0.70289557975656636</c:v>
                </c:pt>
                <c:pt idx="46">
                  <c:v>0.66633835788512064</c:v>
                </c:pt>
                <c:pt idx="47">
                  <c:v>0.66520720904184905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6-4539-A609-DD45CCCC7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626016"/>
        <c:axId val="750627656"/>
      </c:lineChart>
      <c:catAx>
        <c:axId val="750626016"/>
        <c:scaling>
          <c:orientation val="minMax"/>
        </c:scaling>
        <c:delete val="0"/>
        <c:axPos val="b"/>
        <c:numFmt formatCode="m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750627656"/>
        <c:crosses val="autoZero"/>
        <c:auto val="0"/>
        <c:lblAlgn val="ctr"/>
        <c:lblOffset val="100"/>
        <c:noMultiLvlLbl val="0"/>
      </c:catAx>
      <c:valAx>
        <c:axId val="7506276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75062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tx1">
          <a:lumMod val="50000"/>
          <a:lumOff val="50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200" b="1">
          <a:solidFill>
            <a:sysClr val="windowText" lastClr="000000"/>
          </a:solidFill>
          <a:latin typeface="TH Sarabun New" panose="020B0500040200020003" pitchFamily="34" charset="-34"/>
          <a:cs typeface="TH Sarabun New" panose="020B0500040200020003" pitchFamily="34" charset="-34"/>
        </a:defRPr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'Corp - GINI'!$T$1</c:f>
              <c:strCache>
                <c:ptCount val="1"/>
                <c:pt idx="0">
                  <c:v>KS Test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'Corp - GINI'!$Q$2:$Q$49</c:f>
              <c:numCache>
                <c:formatCode>m/d/yyyy</c:formatCode>
                <c:ptCount val="48"/>
                <c:pt idx="0">
                  <c:v>42947</c:v>
                </c:pt>
                <c:pt idx="1">
                  <c:v>42978</c:v>
                </c:pt>
                <c:pt idx="2">
                  <c:v>43008</c:v>
                </c:pt>
                <c:pt idx="3">
                  <c:v>43039</c:v>
                </c:pt>
                <c:pt idx="4">
                  <c:v>43069</c:v>
                </c:pt>
                <c:pt idx="5">
                  <c:v>43100</c:v>
                </c:pt>
                <c:pt idx="6">
                  <c:v>43131</c:v>
                </c:pt>
                <c:pt idx="7">
                  <c:v>43159</c:v>
                </c:pt>
                <c:pt idx="8">
                  <c:v>43190</c:v>
                </c:pt>
                <c:pt idx="9">
                  <c:v>43220</c:v>
                </c:pt>
                <c:pt idx="10">
                  <c:v>43251</c:v>
                </c:pt>
                <c:pt idx="11">
                  <c:v>43281</c:v>
                </c:pt>
                <c:pt idx="12">
                  <c:v>43312</c:v>
                </c:pt>
                <c:pt idx="13">
                  <c:v>43343</c:v>
                </c:pt>
                <c:pt idx="14">
                  <c:v>43373</c:v>
                </c:pt>
                <c:pt idx="15">
                  <c:v>43404</c:v>
                </c:pt>
                <c:pt idx="16">
                  <c:v>43434</c:v>
                </c:pt>
                <c:pt idx="17">
                  <c:v>43465</c:v>
                </c:pt>
                <c:pt idx="18">
                  <c:v>43496</c:v>
                </c:pt>
                <c:pt idx="19">
                  <c:v>43524</c:v>
                </c:pt>
                <c:pt idx="20">
                  <c:v>43555</c:v>
                </c:pt>
                <c:pt idx="21">
                  <c:v>43585</c:v>
                </c:pt>
                <c:pt idx="22">
                  <c:v>43616</c:v>
                </c:pt>
                <c:pt idx="23">
                  <c:v>43646</c:v>
                </c:pt>
                <c:pt idx="24">
                  <c:v>43677</c:v>
                </c:pt>
                <c:pt idx="25">
                  <c:v>43708</c:v>
                </c:pt>
                <c:pt idx="26">
                  <c:v>43738</c:v>
                </c:pt>
                <c:pt idx="27">
                  <c:v>43769</c:v>
                </c:pt>
                <c:pt idx="28">
                  <c:v>43799</c:v>
                </c:pt>
                <c:pt idx="29">
                  <c:v>43830</c:v>
                </c:pt>
                <c:pt idx="30">
                  <c:v>43861</c:v>
                </c:pt>
                <c:pt idx="31">
                  <c:v>43890</c:v>
                </c:pt>
                <c:pt idx="32">
                  <c:v>43921</c:v>
                </c:pt>
                <c:pt idx="33">
                  <c:v>43951</c:v>
                </c:pt>
                <c:pt idx="34">
                  <c:v>43982</c:v>
                </c:pt>
                <c:pt idx="35">
                  <c:v>44012</c:v>
                </c:pt>
                <c:pt idx="36">
                  <c:v>44043</c:v>
                </c:pt>
                <c:pt idx="37">
                  <c:v>44074</c:v>
                </c:pt>
                <c:pt idx="38">
                  <c:v>44104</c:v>
                </c:pt>
                <c:pt idx="39">
                  <c:v>44135</c:v>
                </c:pt>
                <c:pt idx="40">
                  <c:v>44165</c:v>
                </c:pt>
                <c:pt idx="41">
                  <c:v>44196</c:v>
                </c:pt>
                <c:pt idx="42">
                  <c:v>44227</c:v>
                </c:pt>
                <c:pt idx="43">
                  <c:v>44255</c:v>
                </c:pt>
                <c:pt idx="44">
                  <c:v>44286</c:v>
                </c:pt>
                <c:pt idx="45">
                  <c:v>44316</c:v>
                </c:pt>
                <c:pt idx="46">
                  <c:v>44347</c:v>
                </c:pt>
                <c:pt idx="47">
                  <c:v>44377</c:v>
                </c:pt>
              </c:numCache>
            </c:numRef>
          </c:cat>
          <c:val>
            <c:numRef>
              <c:f>'Corp - GINI'!$T$2:$T$49</c:f>
              <c:numCache>
                <c:formatCode>0.00%</c:formatCode>
                <c:ptCount val="48"/>
                <c:pt idx="0">
                  <c:v>0.62202380952380953</c:v>
                </c:pt>
                <c:pt idx="1">
                  <c:v>0.61286332714904157</c:v>
                </c:pt>
                <c:pt idx="2">
                  <c:v>0.69628140134243388</c:v>
                </c:pt>
                <c:pt idx="3">
                  <c:v>0.64735374550914271</c:v>
                </c:pt>
                <c:pt idx="4">
                  <c:v>0.59543036291088736</c:v>
                </c:pt>
                <c:pt idx="5">
                  <c:v>0.6839772727272726</c:v>
                </c:pt>
                <c:pt idx="6">
                  <c:v>0.61722619702806814</c:v>
                </c:pt>
                <c:pt idx="7">
                  <c:v>0.52929623567921436</c:v>
                </c:pt>
                <c:pt idx="8">
                  <c:v>0.55006626130339886</c:v>
                </c:pt>
                <c:pt idx="9">
                  <c:v>0.61206120612061199</c:v>
                </c:pt>
                <c:pt idx="10">
                  <c:v>0.53942652329749097</c:v>
                </c:pt>
                <c:pt idx="11">
                  <c:v>0.55219012115563826</c:v>
                </c:pt>
                <c:pt idx="12">
                  <c:v>0.54643220856813091</c:v>
                </c:pt>
                <c:pt idx="13">
                  <c:v>0.55636604774535803</c:v>
                </c:pt>
                <c:pt idx="14">
                  <c:v>0.45278388278388276</c:v>
                </c:pt>
                <c:pt idx="15">
                  <c:v>0.53514873140857389</c:v>
                </c:pt>
                <c:pt idx="16">
                  <c:v>0.55698605265329704</c:v>
                </c:pt>
                <c:pt idx="17">
                  <c:v>0.55358422939068097</c:v>
                </c:pt>
                <c:pt idx="18">
                  <c:v>0.6260650337682413</c:v>
                </c:pt>
                <c:pt idx="19">
                  <c:v>0.6029702620611711</c:v>
                </c:pt>
                <c:pt idx="20">
                  <c:v>0.60803097364295422</c:v>
                </c:pt>
                <c:pt idx="21">
                  <c:v>0.6189539268732579</c:v>
                </c:pt>
                <c:pt idx="22">
                  <c:v>0.65912302740048667</c:v>
                </c:pt>
                <c:pt idx="23">
                  <c:v>0.54637127578304057</c:v>
                </c:pt>
                <c:pt idx="24">
                  <c:v>0.61458909157914121</c:v>
                </c:pt>
                <c:pt idx="25">
                  <c:v>0.65388008135061626</c:v>
                </c:pt>
                <c:pt idx="26">
                  <c:v>0.59512897734712578</c:v>
                </c:pt>
                <c:pt idx="27">
                  <c:v>0.58993710691823886</c:v>
                </c:pt>
                <c:pt idx="28">
                  <c:v>0.63709761298039425</c:v>
                </c:pt>
                <c:pt idx="29">
                  <c:v>0.67007303248310435</c:v>
                </c:pt>
                <c:pt idx="30">
                  <c:v>0.65858150714865449</c:v>
                </c:pt>
                <c:pt idx="31">
                  <c:v>0.58009659482933573</c:v>
                </c:pt>
                <c:pt idx="32">
                  <c:v>0.63358853553199834</c:v>
                </c:pt>
                <c:pt idx="33">
                  <c:v>0.54657971785999471</c:v>
                </c:pt>
                <c:pt idx="34">
                  <c:v>0.59420289855072461</c:v>
                </c:pt>
                <c:pt idx="35">
                  <c:v>0.72332170880557989</c:v>
                </c:pt>
                <c:pt idx="36">
                  <c:v>0.7152173913043478</c:v>
                </c:pt>
                <c:pt idx="37">
                  <c:v>0.73245462402765782</c:v>
                </c:pt>
                <c:pt idx="38">
                  <c:v>0.82554890219560884</c:v>
                </c:pt>
                <c:pt idx="39">
                  <c:v>0.74761813415180001</c:v>
                </c:pt>
                <c:pt idx="40">
                  <c:v>0.79861442904921165</c:v>
                </c:pt>
                <c:pt idx="41">
                  <c:v>1</c:v>
                </c:pt>
                <c:pt idx="42">
                  <c:v>0.60313131313131307</c:v>
                </c:pt>
                <c:pt idx="43">
                  <c:v>0.57599061522419182</c:v>
                </c:pt>
                <c:pt idx="44">
                  <c:v>0.56160687888045713</c:v>
                </c:pt>
                <c:pt idx="45">
                  <c:v>0.58827674567584887</c:v>
                </c:pt>
                <c:pt idx="46">
                  <c:v>0.58259107000114185</c:v>
                </c:pt>
                <c:pt idx="47">
                  <c:v>0.580738068570265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C-4088-BA06-0F1E32835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626016"/>
        <c:axId val="750627656"/>
      </c:lineChart>
      <c:catAx>
        <c:axId val="750626016"/>
        <c:scaling>
          <c:orientation val="minMax"/>
        </c:scaling>
        <c:delete val="0"/>
        <c:axPos val="b"/>
        <c:numFmt formatCode="m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750627656"/>
        <c:crosses val="autoZero"/>
        <c:auto val="0"/>
        <c:lblAlgn val="ctr"/>
        <c:lblOffset val="100"/>
        <c:noMultiLvlLbl val="0"/>
      </c:catAx>
      <c:valAx>
        <c:axId val="7506276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75062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tx1">
          <a:lumMod val="50000"/>
          <a:lumOff val="50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200" b="1">
          <a:solidFill>
            <a:sysClr val="windowText" lastClr="000000"/>
          </a:solidFill>
          <a:latin typeface="TH Sarabun New" panose="020B0500040200020003" pitchFamily="34" charset="-34"/>
          <a:cs typeface="TH Sarabun New" panose="020B0500040200020003" pitchFamily="34" charset="-34"/>
        </a:defRPr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r>
              <a:rPr lang="en-US"/>
              <a:t>Portfolio PSI (%)</a:t>
            </a:r>
          </a:p>
        </c:rich>
      </c:tx>
      <c:layout>
        <c:manualLayout>
          <c:xMode val="edge"/>
          <c:yMode val="edge"/>
          <c:x val="0.3786613193873154"/>
          <c:y val="1.08225154338017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title>
    <c:autoTitleDeleted val="0"/>
    <c:plotArea>
      <c:layout>
        <c:manualLayout>
          <c:layoutTarget val="inner"/>
          <c:xMode val="edge"/>
          <c:yMode val="edge"/>
          <c:x val="0.10966557745159033"/>
          <c:y val="0.1500004899957775"/>
          <c:w val="0.80944187764913722"/>
          <c:h val="0.54893417396724853"/>
        </c:manualLayout>
      </c:layout>
      <c:lineChart>
        <c:grouping val="standard"/>
        <c:varyColors val="0"/>
        <c:ser>
          <c:idx val="0"/>
          <c:order val="0"/>
          <c:tx>
            <c:strRef>
              <c:f>'Corp - PSI'!$B$46</c:f>
              <c:strCache>
                <c:ptCount val="1"/>
                <c:pt idx="0">
                  <c:v>Portfolio PSI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'Corp - PSI'!$M$40:$BH$40</c:f>
              <c:numCache>
                <c:formatCode>m/d/yyyy</c:formatCode>
                <c:ptCount val="48"/>
                <c:pt idx="0">
                  <c:v>43312</c:v>
                </c:pt>
                <c:pt idx="1">
                  <c:v>43343</c:v>
                </c:pt>
                <c:pt idx="2">
                  <c:v>43373</c:v>
                </c:pt>
                <c:pt idx="3">
                  <c:v>43404</c:v>
                </c:pt>
                <c:pt idx="4">
                  <c:v>43434</c:v>
                </c:pt>
                <c:pt idx="5">
                  <c:v>43465</c:v>
                </c:pt>
                <c:pt idx="6">
                  <c:v>43496</c:v>
                </c:pt>
                <c:pt idx="7">
                  <c:v>43524</c:v>
                </c:pt>
                <c:pt idx="8">
                  <c:v>43555</c:v>
                </c:pt>
                <c:pt idx="9">
                  <c:v>43585</c:v>
                </c:pt>
                <c:pt idx="10">
                  <c:v>43616</c:v>
                </c:pt>
                <c:pt idx="11">
                  <c:v>43646</c:v>
                </c:pt>
                <c:pt idx="12">
                  <c:v>43677</c:v>
                </c:pt>
                <c:pt idx="13">
                  <c:v>43708</c:v>
                </c:pt>
                <c:pt idx="14">
                  <c:v>43738</c:v>
                </c:pt>
                <c:pt idx="15">
                  <c:v>43769</c:v>
                </c:pt>
                <c:pt idx="16">
                  <c:v>43799</c:v>
                </c:pt>
                <c:pt idx="17">
                  <c:v>43830</c:v>
                </c:pt>
                <c:pt idx="18">
                  <c:v>43861</c:v>
                </c:pt>
                <c:pt idx="19">
                  <c:v>43890</c:v>
                </c:pt>
                <c:pt idx="20">
                  <c:v>43921</c:v>
                </c:pt>
                <c:pt idx="21">
                  <c:v>43951</c:v>
                </c:pt>
                <c:pt idx="22">
                  <c:v>43982</c:v>
                </c:pt>
                <c:pt idx="23">
                  <c:v>44012</c:v>
                </c:pt>
                <c:pt idx="24">
                  <c:v>44043</c:v>
                </c:pt>
                <c:pt idx="25">
                  <c:v>44074</c:v>
                </c:pt>
                <c:pt idx="26">
                  <c:v>44104</c:v>
                </c:pt>
                <c:pt idx="27">
                  <c:v>44135</c:v>
                </c:pt>
                <c:pt idx="28">
                  <c:v>44165</c:v>
                </c:pt>
                <c:pt idx="29">
                  <c:v>44196</c:v>
                </c:pt>
                <c:pt idx="30">
                  <c:v>44227</c:v>
                </c:pt>
                <c:pt idx="31">
                  <c:v>44255</c:v>
                </c:pt>
                <c:pt idx="32">
                  <c:v>44286</c:v>
                </c:pt>
                <c:pt idx="33">
                  <c:v>44316</c:v>
                </c:pt>
                <c:pt idx="34">
                  <c:v>44347</c:v>
                </c:pt>
                <c:pt idx="35">
                  <c:v>44377</c:v>
                </c:pt>
                <c:pt idx="36">
                  <c:v>44408</c:v>
                </c:pt>
                <c:pt idx="37">
                  <c:v>44439</c:v>
                </c:pt>
                <c:pt idx="38">
                  <c:v>44469</c:v>
                </c:pt>
                <c:pt idx="39">
                  <c:v>44500</c:v>
                </c:pt>
                <c:pt idx="40">
                  <c:v>44530</c:v>
                </c:pt>
                <c:pt idx="41">
                  <c:v>44561</c:v>
                </c:pt>
                <c:pt idx="42">
                  <c:v>44592</c:v>
                </c:pt>
                <c:pt idx="43">
                  <c:v>44620</c:v>
                </c:pt>
                <c:pt idx="44">
                  <c:v>44651</c:v>
                </c:pt>
                <c:pt idx="45">
                  <c:v>44681</c:v>
                </c:pt>
                <c:pt idx="46">
                  <c:v>44712</c:v>
                </c:pt>
                <c:pt idx="47">
                  <c:v>44742</c:v>
                </c:pt>
              </c:numCache>
            </c:numRef>
          </c:cat>
          <c:val>
            <c:numRef>
              <c:f>'Corp - PSI'!$M$46:$BH$46</c:f>
              <c:numCache>
                <c:formatCode>0.00%</c:formatCode>
                <c:ptCount val="48"/>
                <c:pt idx="0">
                  <c:v>0.12826327437044857</c:v>
                </c:pt>
                <c:pt idx="1">
                  <c:v>0.12988062487849089</c:v>
                </c:pt>
                <c:pt idx="2">
                  <c:v>9.7733776400907829E-2</c:v>
                </c:pt>
                <c:pt idx="3">
                  <c:v>0.10139618060645088</c:v>
                </c:pt>
                <c:pt idx="4">
                  <c:v>0.10045053025046943</c:v>
                </c:pt>
                <c:pt idx="5">
                  <c:v>5.8826841942786423E-2</c:v>
                </c:pt>
                <c:pt idx="6">
                  <c:v>8.2294740197926972E-2</c:v>
                </c:pt>
                <c:pt idx="7">
                  <c:v>6.9283135447118907E-2</c:v>
                </c:pt>
                <c:pt idx="8">
                  <c:v>4.354935256833195E-2</c:v>
                </c:pt>
                <c:pt idx="9">
                  <c:v>9.0690499970945498E-2</c:v>
                </c:pt>
                <c:pt idx="10">
                  <c:v>4.9232084467338469E-2</c:v>
                </c:pt>
                <c:pt idx="11">
                  <c:v>4.1544978856921808E-2</c:v>
                </c:pt>
                <c:pt idx="12">
                  <c:v>6.6440318014702654E-2</c:v>
                </c:pt>
                <c:pt idx="13">
                  <c:v>2.6059882334658693E-2</c:v>
                </c:pt>
                <c:pt idx="14">
                  <c:v>5.0497297648175031E-2</c:v>
                </c:pt>
                <c:pt idx="15">
                  <c:v>2.7667985918705628E-2</c:v>
                </c:pt>
                <c:pt idx="16">
                  <c:v>1.4405594557348035E-2</c:v>
                </c:pt>
                <c:pt idx="17">
                  <c:v>1.2208426182899045E-2</c:v>
                </c:pt>
                <c:pt idx="18">
                  <c:v>2.4089101399785335E-2</c:v>
                </c:pt>
                <c:pt idx="19">
                  <c:v>9.6134875731944992E-3</c:v>
                </c:pt>
                <c:pt idx="20">
                  <c:v>1.0851613110333056E-2</c:v>
                </c:pt>
                <c:pt idx="21">
                  <c:v>1.242692963030638E-2</c:v>
                </c:pt>
                <c:pt idx="22">
                  <c:v>5.1563653418937438E-3</c:v>
                </c:pt>
                <c:pt idx="23">
                  <c:v>2.3707645440794395E-3</c:v>
                </c:pt>
                <c:pt idx="24">
                  <c:v>6.8622814279314832E-3</c:v>
                </c:pt>
                <c:pt idx="25">
                  <c:v>1.40835867663982E-2</c:v>
                </c:pt>
                <c:pt idx="26">
                  <c:v>2.3958167146868929E-2</c:v>
                </c:pt>
                <c:pt idx="27">
                  <c:v>2.1565306608674222E-2</c:v>
                </c:pt>
                <c:pt idx="28">
                  <c:v>2.8633869876520438E-3</c:v>
                </c:pt>
                <c:pt idx="29">
                  <c:v>3.2707299670624991E-3</c:v>
                </c:pt>
                <c:pt idx="30">
                  <c:v>1.2604816073315084E-2</c:v>
                </c:pt>
                <c:pt idx="31">
                  <c:v>4.6270837624032592E-2</c:v>
                </c:pt>
                <c:pt idx="32">
                  <c:v>1.773464498437341E-2</c:v>
                </c:pt>
                <c:pt idx="33">
                  <c:v>2.4715567559894711E-2</c:v>
                </c:pt>
                <c:pt idx="34">
                  <c:v>2.8148802794966146E-2</c:v>
                </c:pt>
                <c:pt idx="35">
                  <c:v>2.525770456051156E-2</c:v>
                </c:pt>
                <c:pt idx="36">
                  <c:v>3.6629454746217226E-2</c:v>
                </c:pt>
                <c:pt idx="37">
                  <c:v>3.1212324915885215E-2</c:v>
                </c:pt>
                <c:pt idx="38">
                  <c:v>3.7152556332325185E-2</c:v>
                </c:pt>
                <c:pt idx="39">
                  <c:v>4.8406186156992451E-2</c:v>
                </c:pt>
                <c:pt idx="40">
                  <c:v>4.8570128154627239E-2</c:v>
                </c:pt>
                <c:pt idx="41">
                  <c:v>7.8576623855924635E-2</c:v>
                </c:pt>
                <c:pt idx="42">
                  <c:v>8.5606690005048905E-2</c:v>
                </c:pt>
                <c:pt idx="43">
                  <c:v>0.1320594945983127</c:v>
                </c:pt>
                <c:pt idx="44">
                  <c:v>0.1316216025321936</c:v>
                </c:pt>
                <c:pt idx="45">
                  <c:v>0.16451603082451827</c:v>
                </c:pt>
                <c:pt idx="46">
                  <c:v>0.15511689726511707</c:v>
                </c:pt>
                <c:pt idx="47">
                  <c:v>0.169269188097388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A-4B4B-A95F-14055501A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048224"/>
        <c:axId val="527044944"/>
      </c:lineChart>
      <c:catAx>
        <c:axId val="527048224"/>
        <c:scaling>
          <c:orientation val="minMax"/>
        </c:scaling>
        <c:delete val="0"/>
        <c:axPos val="b"/>
        <c:numFmt formatCode="m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527044944"/>
        <c:crosses val="autoZero"/>
        <c:auto val="0"/>
        <c:lblAlgn val="ctr"/>
        <c:lblOffset val="100"/>
        <c:noMultiLvlLbl val="0"/>
      </c:catAx>
      <c:valAx>
        <c:axId val="527044944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defRPr>
            </a:pPr>
            <a:endParaRPr lang="th-TH"/>
          </a:p>
        </c:txPr>
        <c:crossAx val="527048224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797347796282517"/>
          <c:y val="0.89087154909821609"/>
          <c:w val="0.18066254628795722"/>
          <c:h val="0.109128450901783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100" b="1">
          <a:solidFill>
            <a:sysClr val="windowText" lastClr="000000"/>
          </a:solidFill>
          <a:latin typeface="TH Sarabun New" panose="020B0500040200020003" pitchFamily="34" charset="-34"/>
          <a:cs typeface="TH Sarabun New" panose="020B0500040200020003" pitchFamily="34" charset="-34"/>
        </a:defRPr>
      </a:pPr>
      <a:endParaRPr lang="th-TH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60960</xdr:colOff>
      <xdr:row>3</xdr:row>
      <xdr:rowOff>91440</xdr:rowOff>
    </xdr:from>
    <xdr:to>
      <xdr:col>20</xdr:col>
      <xdr:colOff>419100</xdr:colOff>
      <xdr:row>5</xdr:row>
      <xdr:rowOff>129540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A997904-65F1-4374-A460-EEA50E606DE2}"/>
                </a:ext>
              </a:extLst>
            </xdr:cNvPr>
            <xdr:cNvSpPr/>
          </xdr:nvSpPr>
          <xdr:spPr>
            <a:xfrm>
              <a:off x="9136380" y="54864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  <m:t>𝐶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  <m:t>𝑖</m:t>
                      </m:r>
                    </m:sub>
                  </m:sSub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𝐴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/</m:t>
                  </m:r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𝐵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A997904-65F1-4374-A460-EEA50E606DE2}"/>
                </a:ext>
              </a:extLst>
            </xdr:cNvPr>
            <xdr:cNvSpPr/>
          </xdr:nvSpPr>
          <xdr:spPr>
            <a:xfrm>
              <a:off x="9136380" y="54864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Tahoma" panose="020B0604030504040204" pitchFamily="34" charset="0"/>
                </a:rPr>
                <a:t>𝐶_𝑖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n-GB" sz="140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=𝐴〗_𝑖/𝐵_𝑖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6</xdr:col>
      <xdr:colOff>45720</xdr:colOff>
      <xdr:row>3</xdr:row>
      <xdr:rowOff>83820</xdr:rowOff>
    </xdr:from>
    <xdr:to>
      <xdr:col>10</xdr:col>
      <xdr:colOff>358140</xdr:colOff>
      <xdr:row>5</xdr:row>
      <xdr:rowOff>121920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4B425748-98DC-4AA6-ADB9-EF1900A781B4}"/>
                </a:ext>
              </a:extLst>
            </xdr:cNvPr>
            <xdr:cNvSpPr/>
          </xdr:nvSpPr>
          <xdr:spPr>
            <a:xfrm>
              <a:off x="4922520" y="54102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𝐴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4B425748-98DC-4AA6-ADB9-EF1900A781B4}"/>
                </a:ext>
              </a:extLst>
            </xdr:cNvPr>
            <xdr:cNvSpPr/>
          </xdr:nvSpPr>
          <xdr:spPr>
            <a:xfrm>
              <a:off x="4922520" y="54102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𝐴_𝑖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11</xdr:col>
      <xdr:colOff>53340</xdr:colOff>
      <xdr:row>3</xdr:row>
      <xdr:rowOff>91440</xdr:rowOff>
    </xdr:from>
    <xdr:to>
      <xdr:col>15</xdr:col>
      <xdr:colOff>350520</xdr:colOff>
      <xdr:row>5</xdr:row>
      <xdr:rowOff>129540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E53391EB-A31D-4200-A00C-1D7E5B6D9F84}"/>
                </a:ext>
              </a:extLst>
            </xdr:cNvPr>
            <xdr:cNvSpPr/>
          </xdr:nvSpPr>
          <xdr:spPr>
            <a:xfrm>
              <a:off x="7025640" y="54864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𝐵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E53391EB-A31D-4200-A00C-1D7E5B6D9F84}"/>
                </a:ext>
              </a:extLst>
            </xdr:cNvPr>
            <xdr:cNvSpPr/>
          </xdr:nvSpPr>
          <xdr:spPr>
            <a:xfrm>
              <a:off x="7025640" y="54864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𝐵_𝑖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21</xdr:col>
      <xdr:colOff>53340</xdr:colOff>
      <xdr:row>3</xdr:row>
      <xdr:rowOff>83820</xdr:rowOff>
    </xdr:from>
    <xdr:to>
      <xdr:col>25</xdr:col>
      <xdr:colOff>396240</xdr:colOff>
      <xdr:row>5</xdr:row>
      <xdr:rowOff>121920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93760BFD-DFC1-4D3D-AC9F-F062F09F5CB2}"/>
                </a:ext>
              </a:extLst>
            </xdr:cNvPr>
            <xdr:cNvSpPr/>
          </xdr:nvSpPr>
          <xdr:spPr>
            <a:xfrm>
              <a:off x="11231880" y="54102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  <m:t>𝐷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  <m:t>𝑖</m:t>
                      </m:r>
                    </m:sub>
                  </m:sSub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𝐷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+</m:t>
                  </m:r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𝐶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93760BFD-DFC1-4D3D-AC9F-F062F09F5CB2}"/>
                </a:ext>
              </a:extLst>
            </xdr:cNvPr>
            <xdr:cNvSpPr/>
          </xdr:nvSpPr>
          <xdr:spPr>
            <a:xfrm>
              <a:off x="11231880" y="54102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Tahoma" panose="020B0604030504040204" pitchFamily="34" charset="0"/>
                </a:rPr>
                <a:t>𝐷_𝑖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n-GB" sz="140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=𝐷〗_(𝑖−1)+𝐶_𝑖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26</xdr:col>
      <xdr:colOff>60960</xdr:colOff>
      <xdr:row>3</xdr:row>
      <xdr:rowOff>91440</xdr:rowOff>
    </xdr:from>
    <xdr:to>
      <xdr:col>30</xdr:col>
      <xdr:colOff>373380</xdr:colOff>
      <xdr:row>5</xdr:row>
      <xdr:rowOff>129540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A4D60D4C-8296-4915-AD69-68D7E750A3A7}"/>
                </a:ext>
              </a:extLst>
            </xdr:cNvPr>
            <xdr:cNvSpPr/>
          </xdr:nvSpPr>
          <xdr:spPr>
            <a:xfrm>
              <a:off x="13357860" y="54864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func>
                        <m:funcPr>
                          <m:ctrlPr>
                            <a:rPr lang="en-GB" sz="14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funcPr>
                        <m:fName>
                          <m:r>
                            <m:rPr>
                              <m:sty m:val="p"/>
                            </m:rPr>
                            <a:rPr lang="en-GB" sz="1400" b="0" i="0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ln</m:t>
                          </m:r>
                        </m:fName>
                        <m:e>
                          <m:r>
                            <a:rPr lang="en-GB" sz="14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(</m:t>
                          </m:r>
                        </m:e>
                      </m:func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𝐷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A4D60D4C-8296-4915-AD69-68D7E750A3A7}"/>
                </a:ext>
              </a:extLst>
            </xdr:cNvPr>
            <xdr:cNvSpPr/>
          </xdr:nvSpPr>
          <xdr:spPr>
            <a:xfrm>
              <a:off x="13357860" y="54864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ln⁡( 𝐷〗_𝑖)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33</xdr:col>
      <xdr:colOff>38100</xdr:colOff>
      <xdr:row>3</xdr:row>
      <xdr:rowOff>99060</xdr:rowOff>
    </xdr:from>
    <xdr:to>
      <xdr:col>37</xdr:col>
      <xdr:colOff>426720</xdr:colOff>
      <xdr:row>5</xdr:row>
      <xdr:rowOff>137160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22BBDDC8-7372-4133-B404-C5CFDA78E3B5}"/>
                </a:ext>
              </a:extLst>
            </xdr:cNvPr>
            <xdr:cNvSpPr/>
          </xdr:nvSpPr>
          <xdr:spPr>
            <a:xfrm>
              <a:off x="16314420" y="556260"/>
              <a:ext cx="227838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ln(</a:t>
              </a:r>
              <a14:m>
                <m:oMath xmlns:m="http://schemas.openxmlformats.org/officeDocument/2006/math">
                  <m:sSub>
                    <m:sSubPr>
                      <m:ctrlP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𝐸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)= </m:t>
                  </m:r>
                  <m:r>
                    <a:rPr lang="en-US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𝛼</m:t>
                  </m:r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+ </m:t>
                  </m:r>
                  <m:r>
                    <a:rPr lang="en-US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(</m:t>
                  </m:r>
                  <m:f>
                    <m:fPr>
                      <m:ctrlPr>
                        <a:rPr lang="en-US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r>
                        <a:rPr lang="en-US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𝛽</m:t>
                      </m:r>
                    </m:num>
                    <m:den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𝑡</m:t>
                      </m:r>
                    </m:den>
                  </m:f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endParaRPr lang="en-GB" sz="1400" b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22BBDDC8-7372-4133-B404-C5CFDA78E3B5}"/>
                </a:ext>
              </a:extLst>
            </xdr:cNvPr>
            <xdr:cNvSpPr/>
          </xdr:nvSpPr>
          <xdr:spPr>
            <a:xfrm>
              <a:off x="16314420" y="556260"/>
              <a:ext cx="227838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ln(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𝐸_𝑖)= </a:t>
              </a:r>
              <a:r>
                <a:rPr lang="en-US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 </a:t>
              </a:r>
              <a:r>
                <a:rPr lang="en-US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(𝛽/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𝑡)</a:t>
              </a:r>
              <a:endParaRPr lang="en-GB" sz="1400" b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42</xdr:col>
      <xdr:colOff>45720</xdr:colOff>
      <xdr:row>3</xdr:row>
      <xdr:rowOff>106680</xdr:rowOff>
    </xdr:from>
    <xdr:to>
      <xdr:col>46</xdr:col>
      <xdr:colOff>434340</xdr:colOff>
      <xdr:row>5</xdr:row>
      <xdr:rowOff>144780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214A183A-A72D-42E7-9DFB-A463A59A7C11}"/>
                </a:ext>
              </a:extLst>
            </xdr:cNvPr>
            <xdr:cNvSpPr/>
          </xdr:nvSpPr>
          <xdr:spPr>
            <a:xfrm>
              <a:off x="20886420" y="563880"/>
              <a:ext cx="227838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𝐸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=</m:t>
                  </m:r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𝐸𝑥𝑝</m:t>
                  </m:r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(</m:t>
                  </m:r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𝑙𝑛</m:t>
                  </m:r>
                  <m:sSub>
                    <m:sSubPr>
                      <m:ctrlP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𝐸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</a:p>
          </xdr:txBody>
        </xdr:sp>
      </mc:Choice>
      <mc:Fallback xmlns=""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214A183A-A72D-42E7-9DFB-A463A59A7C11}"/>
                </a:ext>
              </a:extLst>
            </xdr:cNvPr>
            <xdr:cNvSpPr/>
          </xdr:nvSpPr>
          <xdr:spPr>
            <a:xfrm>
              <a:off x="20886420" y="563880"/>
              <a:ext cx="227838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𝐸_𝑖=𝐸𝑥𝑝 (𝑙𝑛〖(𝐸〗_𝑖)</a:t>
              </a:r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</a:p>
          </xdr:txBody>
        </xdr:sp>
      </mc:Fallback>
    </mc:AlternateContent>
    <xdr:clientData/>
  </xdr:twoCellAnchor>
  <xdr:oneCellAnchor>
    <xdr:from>
      <xdr:col>32</xdr:col>
      <xdr:colOff>434340</xdr:colOff>
      <xdr:row>0</xdr:row>
      <xdr:rowOff>60960</xdr:rowOff>
    </xdr:from>
    <xdr:ext cx="2331720" cy="443583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ACBCB32-BECF-44F2-A23A-8FBFA29A36E2}"/>
            </a:ext>
          </a:extLst>
        </xdr:cNvPr>
        <xdr:cNvSpPr txBox="1"/>
      </xdr:nvSpPr>
      <xdr:spPr>
        <a:xfrm>
          <a:off x="16268700" y="60960"/>
          <a:ext cx="2331720" cy="443583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th-TH" sz="1100"/>
            <a:t>สมการ</a:t>
          </a:r>
          <a:r>
            <a:rPr lang="th-TH" sz="1100" baseline="0"/>
            <a:t> </a:t>
          </a:r>
          <a:r>
            <a:rPr lang="en-GB" sz="1100" baseline="0"/>
            <a:t>Exponential </a:t>
          </a:r>
          <a:r>
            <a:rPr lang="th-TH" sz="1100" baseline="0"/>
            <a:t>เพื่อ </a:t>
          </a:r>
          <a:r>
            <a:rPr lang="en-GB" sz="1100" baseline="0"/>
            <a:t>fit cumulative PD curve</a:t>
          </a:r>
          <a:endParaRPr lang="en-GB" sz="1100"/>
        </a:p>
      </xdr:txBody>
    </xdr:sp>
    <xdr:clientData/>
  </xdr:oneCellAnchor>
  <xdr:twoCellAnchor>
    <xdr:from>
      <xdr:col>47</xdr:col>
      <xdr:colOff>30480</xdr:colOff>
      <xdr:row>0</xdr:row>
      <xdr:rowOff>15240</xdr:rowOff>
    </xdr:from>
    <xdr:to>
      <xdr:col>48</xdr:col>
      <xdr:colOff>22860</xdr:colOff>
      <xdr:row>6</xdr:row>
      <xdr:rowOff>15240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0ACDA93F-A1E8-4C7F-875D-A7EFF8B03DF5}"/>
                </a:ext>
              </a:extLst>
            </xdr:cNvPr>
            <xdr:cNvSpPr/>
          </xdr:nvSpPr>
          <xdr:spPr>
            <a:xfrm>
              <a:off x="23233380" y="15240"/>
              <a:ext cx="1196340" cy="9144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2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en-GB" sz="12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𝑆𝑐𝑎𝑙𝑖𝑛𝑔</m:t>
                  </m:r>
                  <m:r>
                    <a:rPr lang="en-GB" sz="12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</m:t>
                  </m:r>
                  <m:r>
                    <a:rPr lang="en-GB" sz="12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𝑓𝑎𝑐𝑡𝑜𝑟</m:t>
                  </m:r>
                </m:oMath>
              </a14:m>
              <a:endParaRPr lang="en-GB" sz="1200" b="0" i="1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 eaLnBrk="1" fontAlgn="auto" latinLnBrk="0" hangingPunct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200" b="0" i="1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</m:oMath>
                </m:oMathPara>
              </a14:m>
              <a:endParaRPr lang="en-GB" sz="1200" b="0" i="1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 eaLnBrk="1" fontAlgn="auto" latinLnBrk="0" hangingPunct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12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𝑚𝑜𝑛𝑡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h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 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𝑃𝐷</m:t>
                        </m:r>
                      </m:num>
                      <m:den>
                        <m:sSub>
                          <m:sSubPr>
                            <m:ctrlPr>
                              <a:rPr lang="en-GB" sz="12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2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𝐸</m:t>
                            </m:r>
                          </m:e>
                          <m:sub>
                            <m:r>
                              <a:rPr lang="en-GB" sz="12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1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GB" sz="1400" b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0ACDA93F-A1E8-4C7F-875D-A7EFF8B03DF5}"/>
                </a:ext>
              </a:extLst>
            </xdr:cNvPr>
            <xdr:cNvSpPr/>
          </xdr:nvSpPr>
          <xdr:spPr>
            <a:xfrm>
              <a:off x="23233380" y="15240"/>
              <a:ext cx="1196340" cy="9144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2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n-GB" sz="12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𝑆𝑐𝑎𝑙𝑖𝑛𝑔 𝑓𝑎𝑐𝑡𝑜𝑟</a:t>
              </a:r>
              <a:endParaRPr lang="en-GB" sz="1200" b="0" i="1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 eaLnBrk="1" fontAlgn="auto" latinLnBrk="0" hangingPunct="1"/>
              <a:r>
                <a:rPr lang="en-GB" sz="12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endParaRPr lang="en-GB" sz="1200" b="0" i="1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 eaLnBrk="1" fontAlgn="auto" latinLnBrk="0" hangingPunct="1"/>
              <a:r>
                <a:rPr lang="en-GB" sz="12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(12−𝑚𝑜𝑛𝑡ℎ 𝑃𝐷)/𝐸_1 </a:t>
              </a:r>
              <a:endParaRPr lang="en-GB" sz="1400" b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1</xdr:col>
      <xdr:colOff>0</xdr:colOff>
      <xdr:row>0</xdr:row>
      <xdr:rowOff>68580</xdr:rowOff>
    </xdr:from>
    <xdr:to>
      <xdr:col>3</xdr:col>
      <xdr:colOff>2628900</xdr:colOff>
      <xdr:row>2</xdr:row>
      <xdr:rowOff>76200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C996B5-31FF-40AD-BE18-97C967237DD7}"/>
            </a:ext>
          </a:extLst>
        </xdr:cNvPr>
        <xdr:cNvSpPr/>
      </xdr:nvSpPr>
      <xdr:spPr>
        <a:xfrm>
          <a:off x="205740" y="68580"/>
          <a:ext cx="3025140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แบบใช้ </a:t>
          </a:r>
          <a:r>
            <a:rPr lang="en-GB" sz="1100"/>
            <a:t>Parameter</a:t>
          </a:r>
          <a:r>
            <a:rPr lang="en-GB" sz="1100" baseline="0"/>
            <a:t> </a:t>
          </a:r>
          <a:r>
            <a:rPr lang="th-TH" sz="1100" baseline="0"/>
            <a:t>ของ </a:t>
          </a:r>
          <a:r>
            <a:rPr lang="en-GB" sz="1100" baseline="0"/>
            <a:t>Lifetime PD</a:t>
          </a:r>
          <a:r>
            <a:rPr lang="th-TH" sz="1100" baseline="0"/>
            <a:t> จาก </a:t>
          </a:r>
          <a:r>
            <a:rPr lang="en-GB" sz="1100" baseline="0"/>
            <a:t>R</a:t>
          </a:r>
          <a:r>
            <a:rPr lang="th-TH" sz="1100" baseline="0"/>
            <a:t> </a:t>
          </a:r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76200</xdr:colOff>
      <xdr:row>3</xdr:row>
      <xdr:rowOff>76200</xdr:rowOff>
    </xdr:from>
    <xdr:to>
      <xdr:col>20</xdr:col>
      <xdr:colOff>434340</xdr:colOff>
      <xdr:row>5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7AC6909C-0BB1-4872-98DA-8F65340E8ECA}"/>
                </a:ext>
              </a:extLst>
            </xdr:cNvPr>
            <xdr:cNvSpPr/>
          </xdr:nvSpPr>
          <xdr:spPr>
            <a:xfrm>
              <a:off x="9151620" y="53340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  <m:t>𝐶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  <m:t>𝑖</m:t>
                      </m:r>
                    </m:sub>
                  </m:sSub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𝐴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/</m:t>
                  </m:r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𝐵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7AC6909C-0BB1-4872-98DA-8F65340E8ECA}"/>
                </a:ext>
              </a:extLst>
            </xdr:cNvPr>
            <xdr:cNvSpPr/>
          </xdr:nvSpPr>
          <xdr:spPr>
            <a:xfrm>
              <a:off x="9151620" y="53340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Tahoma" panose="020B0604030504040204" pitchFamily="34" charset="0"/>
                </a:rPr>
                <a:t>𝐶_𝑖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n-GB" sz="140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=𝐴〗_𝑖/𝐵_𝑖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6</xdr:col>
      <xdr:colOff>60960</xdr:colOff>
      <xdr:row>3</xdr:row>
      <xdr:rowOff>68580</xdr:rowOff>
    </xdr:from>
    <xdr:to>
      <xdr:col>10</xdr:col>
      <xdr:colOff>373380</xdr:colOff>
      <xdr:row>5</xdr:row>
      <xdr:rowOff>106680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227E5BFD-F953-4516-8CE1-F035828C0599}"/>
                </a:ext>
              </a:extLst>
            </xdr:cNvPr>
            <xdr:cNvSpPr/>
          </xdr:nvSpPr>
          <xdr:spPr>
            <a:xfrm>
              <a:off x="4937760" y="52578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𝐴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227E5BFD-F953-4516-8CE1-F035828C0599}"/>
                </a:ext>
              </a:extLst>
            </xdr:cNvPr>
            <xdr:cNvSpPr/>
          </xdr:nvSpPr>
          <xdr:spPr>
            <a:xfrm>
              <a:off x="4937760" y="52578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𝐴_𝑖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11</xdr:col>
      <xdr:colOff>68580</xdr:colOff>
      <xdr:row>3</xdr:row>
      <xdr:rowOff>76200</xdr:rowOff>
    </xdr:from>
    <xdr:to>
      <xdr:col>15</xdr:col>
      <xdr:colOff>365760</xdr:colOff>
      <xdr:row>5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947163A2-555C-4E24-9A92-11ADFCA2D94A}"/>
                </a:ext>
              </a:extLst>
            </xdr:cNvPr>
            <xdr:cNvSpPr/>
          </xdr:nvSpPr>
          <xdr:spPr>
            <a:xfrm>
              <a:off x="7040880" y="53340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𝐵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947163A2-555C-4E24-9A92-11ADFCA2D94A}"/>
                </a:ext>
              </a:extLst>
            </xdr:cNvPr>
            <xdr:cNvSpPr/>
          </xdr:nvSpPr>
          <xdr:spPr>
            <a:xfrm>
              <a:off x="7040880" y="53340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𝐵_𝑖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21</xdr:col>
      <xdr:colOff>68580</xdr:colOff>
      <xdr:row>3</xdr:row>
      <xdr:rowOff>68580</xdr:rowOff>
    </xdr:from>
    <xdr:to>
      <xdr:col>25</xdr:col>
      <xdr:colOff>411480</xdr:colOff>
      <xdr:row>5</xdr:row>
      <xdr:rowOff>106680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7E6B4F2D-F38F-4F37-B81B-8E2D16FD0767}"/>
                </a:ext>
              </a:extLst>
            </xdr:cNvPr>
            <xdr:cNvSpPr/>
          </xdr:nvSpPr>
          <xdr:spPr>
            <a:xfrm>
              <a:off x="11247120" y="52578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  <m:t>𝐷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  <m:t>𝑖</m:t>
                      </m:r>
                    </m:sub>
                  </m:sSub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𝐷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+</m:t>
                  </m:r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𝐶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7E6B4F2D-F38F-4F37-B81B-8E2D16FD0767}"/>
                </a:ext>
              </a:extLst>
            </xdr:cNvPr>
            <xdr:cNvSpPr/>
          </xdr:nvSpPr>
          <xdr:spPr>
            <a:xfrm>
              <a:off x="11247120" y="52578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Tahoma" panose="020B0604030504040204" pitchFamily="34" charset="0"/>
                </a:rPr>
                <a:t>𝐷_𝑖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n-GB" sz="140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=𝐷〗_(𝑖−1)+𝐶_𝑖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26</xdr:col>
      <xdr:colOff>76200</xdr:colOff>
      <xdr:row>3</xdr:row>
      <xdr:rowOff>76200</xdr:rowOff>
    </xdr:from>
    <xdr:to>
      <xdr:col>30</xdr:col>
      <xdr:colOff>388620</xdr:colOff>
      <xdr:row>5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57BDEE73-7AFB-434F-B216-879F11D2E4BD}"/>
                </a:ext>
              </a:extLst>
            </xdr:cNvPr>
            <xdr:cNvSpPr/>
          </xdr:nvSpPr>
          <xdr:spPr>
            <a:xfrm>
              <a:off x="13373100" y="53340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func>
                        <m:funcPr>
                          <m:ctrlPr>
                            <a:rPr lang="en-GB" sz="14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funcPr>
                        <m:fName>
                          <m:r>
                            <m:rPr>
                              <m:sty m:val="p"/>
                            </m:rPr>
                            <a:rPr lang="en-GB" sz="1400" b="0" i="0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ln</m:t>
                          </m:r>
                        </m:fName>
                        <m:e>
                          <m:r>
                            <a:rPr lang="en-GB" sz="14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(</m:t>
                          </m:r>
                        </m:e>
                      </m:func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𝐷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57BDEE73-7AFB-434F-B216-879F11D2E4BD}"/>
                </a:ext>
              </a:extLst>
            </xdr:cNvPr>
            <xdr:cNvSpPr/>
          </xdr:nvSpPr>
          <xdr:spPr>
            <a:xfrm>
              <a:off x="13373100" y="53340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ln⁡( 𝐷〗_𝑖)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33</xdr:col>
      <xdr:colOff>30480</xdr:colOff>
      <xdr:row>3</xdr:row>
      <xdr:rowOff>83820</xdr:rowOff>
    </xdr:from>
    <xdr:to>
      <xdr:col>37</xdr:col>
      <xdr:colOff>350520</xdr:colOff>
      <xdr:row>5</xdr:row>
      <xdr:rowOff>121920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6A9694AB-0C9D-4570-8BBC-950FE533F0DA}"/>
                </a:ext>
              </a:extLst>
            </xdr:cNvPr>
            <xdr:cNvSpPr/>
          </xdr:nvSpPr>
          <xdr:spPr>
            <a:xfrm>
              <a:off x="16398240" y="541020"/>
              <a:ext cx="220980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ln(</a:t>
              </a:r>
              <a14:m>
                <m:oMath xmlns:m="http://schemas.openxmlformats.org/officeDocument/2006/math">
                  <m:sSub>
                    <m:sSubPr>
                      <m:ctrlP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𝐸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)= </m:t>
                  </m:r>
                  <m:r>
                    <a:rPr lang="en-US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𝛼</m:t>
                  </m:r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+ </m:t>
                  </m:r>
                  <m:r>
                    <a:rPr lang="en-US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(</m:t>
                  </m:r>
                  <m:f>
                    <m:fPr>
                      <m:ctrlPr>
                        <a:rPr lang="en-US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r>
                        <a:rPr lang="en-US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𝛽</m:t>
                      </m:r>
                    </m:num>
                    <m:den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𝑡</m:t>
                      </m:r>
                    </m:den>
                  </m:f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endParaRPr lang="en-GB" sz="1400" b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6A9694AB-0C9D-4570-8BBC-950FE533F0DA}"/>
                </a:ext>
              </a:extLst>
            </xdr:cNvPr>
            <xdr:cNvSpPr/>
          </xdr:nvSpPr>
          <xdr:spPr>
            <a:xfrm>
              <a:off x="16398240" y="541020"/>
              <a:ext cx="220980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ln(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𝐸_𝑖)= </a:t>
              </a:r>
              <a:r>
                <a:rPr lang="en-US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 </a:t>
              </a:r>
              <a:r>
                <a:rPr lang="en-US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(𝛽/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𝑡)</a:t>
              </a:r>
              <a:endParaRPr lang="en-GB" sz="1400" b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42</xdr:col>
      <xdr:colOff>45720</xdr:colOff>
      <xdr:row>3</xdr:row>
      <xdr:rowOff>91440</xdr:rowOff>
    </xdr:from>
    <xdr:to>
      <xdr:col>46</xdr:col>
      <xdr:colOff>358140</xdr:colOff>
      <xdr:row>5</xdr:row>
      <xdr:rowOff>129540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6FCF6DEA-2373-4F48-9D45-F9CE02858859}"/>
                </a:ext>
              </a:extLst>
            </xdr:cNvPr>
            <xdr:cNvSpPr/>
          </xdr:nvSpPr>
          <xdr:spPr>
            <a:xfrm>
              <a:off x="21054060" y="548640"/>
              <a:ext cx="220218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𝐸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=</m:t>
                  </m:r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𝐸𝑥𝑝</m:t>
                  </m:r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(</m:t>
                  </m:r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𝑙𝑛</m:t>
                  </m:r>
                  <m:sSub>
                    <m:sSubPr>
                      <m:ctrlP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𝐸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</a:p>
          </xdr:txBody>
        </xdr:sp>
      </mc:Choice>
      <mc:Fallback xmlns=""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6FCF6DEA-2373-4F48-9D45-F9CE02858859}"/>
                </a:ext>
              </a:extLst>
            </xdr:cNvPr>
            <xdr:cNvSpPr/>
          </xdr:nvSpPr>
          <xdr:spPr>
            <a:xfrm>
              <a:off x="21054060" y="548640"/>
              <a:ext cx="220218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𝐸_𝑖=𝐸𝑥𝑝 (𝑙𝑛〖(𝐸〗_𝑖)</a:t>
              </a:r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</a:p>
          </xdr:txBody>
        </xdr:sp>
      </mc:Fallback>
    </mc:AlternateContent>
    <xdr:clientData/>
  </xdr:twoCellAnchor>
  <xdr:oneCellAnchor>
    <xdr:from>
      <xdr:col>32</xdr:col>
      <xdr:colOff>403860</xdr:colOff>
      <xdr:row>0</xdr:row>
      <xdr:rowOff>45720</xdr:rowOff>
    </xdr:from>
    <xdr:ext cx="2331720" cy="443583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BF1DA07-0469-42BF-8930-01D8277F65C1}"/>
            </a:ext>
          </a:extLst>
        </xdr:cNvPr>
        <xdr:cNvSpPr txBox="1"/>
      </xdr:nvSpPr>
      <xdr:spPr>
        <a:xfrm>
          <a:off x="16283940" y="45720"/>
          <a:ext cx="2331720" cy="443583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th-TH" sz="1100"/>
            <a:t>สมการ</a:t>
          </a:r>
          <a:r>
            <a:rPr lang="th-TH" sz="1100" baseline="0"/>
            <a:t> </a:t>
          </a:r>
          <a:r>
            <a:rPr lang="en-GB" sz="1100" baseline="0"/>
            <a:t>Exponential </a:t>
          </a:r>
          <a:r>
            <a:rPr lang="th-TH" sz="1100" baseline="0"/>
            <a:t>เพื่อ </a:t>
          </a:r>
          <a:r>
            <a:rPr lang="en-GB" sz="1100" baseline="0"/>
            <a:t>fit cumulative PD curve</a:t>
          </a:r>
          <a:endParaRPr lang="en-GB" sz="1100"/>
        </a:p>
      </xdr:txBody>
    </xdr:sp>
    <xdr:clientData/>
  </xdr:oneCellAnchor>
  <xdr:twoCellAnchor>
    <xdr:from>
      <xdr:col>46</xdr:col>
      <xdr:colOff>426720</xdr:colOff>
      <xdr:row>0</xdr:row>
      <xdr:rowOff>0</xdr:rowOff>
    </xdr:from>
    <xdr:to>
      <xdr:col>47</xdr:col>
      <xdr:colOff>1150620</xdr:colOff>
      <xdr:row>6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541BFAA2-27B9-417B-8B57-6DCB889E9CB9}"/>
                </a:ext>
              </a:extLst>
            </xdr:cNvPr>
            <xdr:cNvSpPr/>
          </xdr:nvSpPr>
          <xdr:spPr>
            <a:xfrm>
              <a:off x="23248620" y="0"/>
              <a:ext cx="1196340" cy="9144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2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en-GB" sz="12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𝑆𝑐𝑎𝑙𝑖𝑛𝑔</m:t>
                  </m:r>
                  <m:r>
                    <a:rPr lang="en-GB" sz="12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</m:t>
                  </m:r>
                  <m:r>
                    <a:rPr lang="en-GB" sz="12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𝑓𝑎𝑐𝑡𝑜𝑟</m:t>
                  </m:r>
                </m:oMath>
              </a14:m>
              <a:endParaRPr lang="en-GB" sz="1200" b="0" i="1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 eaLnBrk="1" fontAlgn="auto" latinLnBrk="0" hangingPunct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200" b="0" i="1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</m:oMath>
                </m:oMathPara>
              </a14:m>
              <a:endParaRPr lang="en-GB" sz="1200" b="0" i="1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 eaLnBrk="1" fontAlgn="auto" latinLnBrk="0" hangingPunct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12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𝑚𝑜𝑛𝑡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h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 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𝑃𝐷</m:t>
                        </m:r>
                      </m:num>
                      <m:den>
                        <m:sSub>
                          <m:sSubPr>
                            <m:ctrlPr>
                              <a:rPr lang="en-GB" sz="12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2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𝐸</m:t>
                            </m:r>
                          </m:e>
                          <m:sub>
                            <m:r>
                              <a:rPr lang="en-GB" sz="12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1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GB" sz="1400" b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541BFAA2-27B9-417B-8B57-6DCB889E9CB9}"/>
                </a:ext>
              </a:extLst>
            </xdr:cNvPr>
            <xdr:cNvSpPr/>
          </xdr:nvSpPr>
          <xdr:spPr>
            <a:xfrm>
              <a:off x="23248620" y="0"/>
              <a:ext cx="1196340" cy="9144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2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n-GB" sz="12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𝑆𝑐𝑎𝑙𝑖𝑛𝑔 𝑓𝑎𝑐𝑡𝑜𝑟</a:t>
              </a:r>
              <a:endParaRPr lang="en-GB" sz="1200" b="0" i="1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 eaLnBrk="1" fontAlgn="auto" latinLnBrk="0" hangingPunct="1"/>
              <a:r>
                <a:rPr lang="en-GB" sz="12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endParaRPr lang="en-GB" sz="1200" b="0" i="1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 eaLnBrk="1" fontAlgn="auto" latinLnBrk="0" hangingPunct="1"/>
              <a:r>
                <a:rPr lang="en-GB" sz="12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(12−𝑚𝑜𝑛𝑡ℎ 𝑃𝐷)/𝐸_1 </a:t>
              </a:r>
              <a:endParaRPr lang="en-GB" sz="1400" b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31</xdr:col>
      <xdr:colOff>15240</xdr:colOff>
      <xdr:row>0</xdr:row>
      <xdr:rowOff>83820</xdr:rowOff>
    </xdr:from>
    <xdr:to>
      <xdr:col>32</xdr:col>
      <xdr:colOff>480060</xdr:colOff>
      <xdr:row>5</xdr:row>
      <xdr:rowOff>121920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C32D75E4-916E-4A2E-87D2-340D2C29C33D}"/>
                </a:ext>
              </a:extLst>
            </xdr:cNvPr>
            <xdr:cNvSpPr/>
          </xdr:nvSpPr>
          <xdr:spPr>
            <a:xfrm>
              <a:off x="15407640" y="83820"/>
              <a:ext cx="952500" cy="8001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r>
                    <m:rPr>
                      <m:nor/>
                    </m:rPr>
                    <a:rPr lang="th-TH" sz="90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ร</m:t>
                  </m:r>
                  <m:r>
                    <m:rPr>
                      <m:nor/>
                    </m:rPr>
                    <a:rPr lang="th-TH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ัน </m:t>
                  </m:r>
                  <m:r>
                    <m:rPr>
                      <m:nor/>
                    </m:rPr>
                    <a:rPr lang="en-GB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Solver</m:t>
                  </m:r>
                  <m:r>
                    <m:rPr>
                      <m:nor/>
                    </m:rPr>
                    <a:rPr lang="en-GB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 </m:t>
                  </m:r>
                  <m:r>
                    <m:rPr>
                      <m:nor/>
                    </m:rPr>
                    <a:rPr lang="th-TH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เพื่อหา </m:t>
                  </m:r>
                  <m:r>
                    <m:rPr>
                      <m:nor/>
                    </m:rPr>
                    <a:rPr lang="en-GB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Alpha</m:t>
                  </m:r>
                  <m:r>
                    <m:rPr>
                      <m:nor/>
                    </m:rPr>
                    <a:rPr lang="en-GB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, </m:t>
                  </m:r>
                  <m:r>
                    <m:rPr>
                      <m:nor/>
                    </m:rPr>
                    <a:rPr lang="en-GB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Beta</m:t>
                  </m:r>
                </m:oMath>
              </a14:m>
              <a:r>
                <a:rPr lang="en-GB" sz="90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lang="th-TH" sz="90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โดย</a:t>
              </a:r>
              <a:r>
                <a:rPr lang="th-TH" sz="900" baseline="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lang="en-GB" sz="900" baseline="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maximize Rsquared</a:t>
              </a:r>
              <a:endParaRPr lang="en-GB" sz="900">
                <a:solidFill>
                  <a:sysClr val="windowText" lastClr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C32D75E4-916E-4A2E-87D2-340D2C29C33D}"/>
                </a:ext>
              </a:extLst>
            </xdr:cNvPr>
            <xdr:cNvSpPr/>
          </xdr:nvSpPr>
          <xdr:spPr>
            <a:xfrm>
              <a:off x="15407640" y="83820"/>
              <a:ext cx="952500" cy="8001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th-TH" sz="90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Tahoma" panose="020B0604030504040204" pitchFamily="34" charset="0"/>
                  <a:cs typeface="Tahoma" panose="020B0604030504040204" pitchFamily="34" charset="0"/>
                </a:rPr>
                <a:t>"ร</a:t>
              </a:r>
              <a:r>
                <a:rPr lang="th-TH" sz="9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Tahoma" panose="020B0604030504040204" pitchFamily="34" charset="0"/>
                  <a:cs typeface="Tahoma" panose="020B0604030504040204" pitchFamily="34" charset="0"/>
                </a:rPr>
                <a:t>ัน </a:t>
              </a:r>
              <a:r>
                <a:rPr lang="en-GB" sz="9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Tahoma" panose="020B0604030504040204" pitchFamily="34" charset="0"/>
                  <a:cs typeface="Tahoma" panose="020B0604030504040204" pitchFamily="34" charset="0"/>
                </a:rPr>
                <a:t>Solver </a:t>
              </a:r>
              <a:r>
                <a:rPr lang="th-TH" sz="9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Tahoma" panose="020B0604030504040204" pitchFamily="34" charset="0"/>
                  <a:cs typeface="Tahoma" panose="020B0604030504040204" pitchFamily="34" charset="0"/>
                </a:rPr>
                <a:t>เพื่อหา </a:t>
              </a:r>
              <a:r>
                <a:rPr lang="en-GB" sz="9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Tahoma" panose="020B0604030504040204" pitchFamily="34" charset="0"/>
                  <a:cs typeface="Tahoma" panose="020B0604030504040204" pitchFamily="34" charset="0"/>
                </a:rPr>
                <a:t>Alpha, Beta</a:t>
              </a:r>
              <a:r>
                <a:rPr lang="en-GB" sz="900" b="0" i="0">
                  <a:solidFill>
                    <a:sysClr val="windowText" lastClr="000000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"</a:t>
              </a:r>
              <a:r>
                <a:rPr lang="en-GB" sz="90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lang="th-TH" sz="90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โดย</a:t>
              </a:r>
              <a:r>
                <a:rPr lang="th-TH" sz="900" baseline="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lang="en-GB" sz="900" baseline="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maximize Rsquared</a:t>
              </a:r>
              <a:endParaRPr lang="en-GB" sz="900">
                <a:solidFill>
                  <a:sysClr val="windowText" lastClr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2</xdr:col>
      <xdr:colOff>22860</xdr:colOff>
      <xdr:row>0</xdr:row>
      <xdr:rowOff>60960</xdr:rowOff>
    </xdr:from>
    <xdr:to>
      <xdr:col>3</xdr:col>
      <xdr:colOff>2651760</xdr:colOff>
      <xdr:row>2</xdr:row>
      <xdr:rowOff>68580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F370F23-C723-4798-BEA7-65D3D6430B03}"/>
            </a:ext>
          </a:extLst>
        </xdr:cNvPr>
        <xdr:cNvSpPr/>
      </xdr:nvSpPr>
      <xdr:spPr>
        <a:xfrm>
          <a:off x="228600" y="60960"/>
          <a:ext cx="3025140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แบบหา </a:t>
          </a:r>
          <a:r>
            <a:rPr lang="en-GB" sz="1100"/>
            <a:t>Parameter</a:t>
          </a:r>
          <a:r>
            <a:rPr lang="en-GB" sz="1100" baseline="0"/>
            <a:t> </a:t>
          </a:r>
          <a:r>
            <a:rPr lang="th-TH" sz="1100" baseline="0"/>
            <a:t>ของ </a:t>
          </a:r>
          <a:r>
            <a:rPr lang="en-GB" sz="1100" baseline="0"/>
            <a:t>Lifetime PD</a:t>
          </a:r>
          <a:r>
            <a:rPr lang="th-TH" sz="1100" baseline="0"/>
            <a:t> ใน </a:t>
          </a:r>
          <a:r>
            <a:rPr lang="en-GB" sz="1100" baseline="0"/>
            <a:t>Excel </a:t>
          </a:r>
          <a:r>
            <a:rPr lang="th-TH" sz="1100" baseline="0"/>
            <a:t>เอง</a:t>
          </a:r>
          <a:endParaRPr lang="en-GB" sz="1100"/>
        </a:p>
      </xdr:txBody>
    </xdr:sp>
    <xdr:clientData/>
  </xdr:twoCellAnchor>
  <xdr:twoCellAnchor>
    <xdr:from>
      <xdr:col>41</xdr:col>
      <xdr:colOff>0</xdr:colOff>
      <xdr:row>1</xdr:row>
      <xdr:rowOff>0</xdr:rowOff>
    </xdr:from>
    <xdr:to>
      <xdr:col>42</xdr:col>
      <xdr:colOff>7620</xdr:colOff>
      <xdr:row>6</xdr:row>
      <xdr:rowOff>38100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339ACC0-A5CB-47B6-823C-2520C3C45841}"/>
            </a:ext>
          </a:extLst>
        </xdr:cNvPr>
        <xdr:cNvSpPr/>
      </xdr:nvSpPr>
      <xdr:spPr>
        <a:xfrm>
          <a:off x="20375880" y="152400"/>
          <a:ext cx="640080" cy="8001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90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Rsquared</a:t>
          </a:r>
          <a:r>
            <a:rPr lang="en-GB" sz="90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th-TH" sz="90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ที่ได้ควรมีค่าสูงกว่า </a:t>
          </a:r>
          <a:r>
            <a:rPr lang="en-GB" sz="90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80%</a:t>
          </a:r>
          <a:endParaRPr lang="en-GB" sz="9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76200</xdr:colOff>
      <xdr:row>3</xdr:row>
      <xdr:rowOff>76200</xdr:rowOff>
    </xdr:from>
    <xdr:to>
      <xdr:col>20</xdr:col>
      <xdr:colOff>434340</xdr:colOff>
      <xdr:row>5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EC60CD18-6D20-4C1D-B785-1D0723C7245B}"/>
                </a:ext>
              </a:extLst>
            </xdr:cNvPr>
            <xdr:cNvSpPr/>
          </xdr:nvSpPr>
          <xdr:spPr>
            <a:xfrm>
              <a:off x="9151620" y="53340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  <m:t>𝐶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  <m:t>𝑖</m:t>
                      </m:r>
                    </m:sub>
                  </m:sSub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𝐴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/</m:t>
                  </m:r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𝐵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EC60CD18-6D20-4C1D-B785-1D0723C7245B}"/>
                </a:ext>
              </a:extLst>
            </xdr:cNvPr>
            <xdr:cNvSpPr/>
          </xdr:nvSpPr>
          <xdr:spPr>
            <a:xfrm>
              <a:off x="9151620" y="53340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Tahoma" panose="020B0604030504040204" pitchFamily="34" charset="0"/>
                </a:rPr>
                <a:t>𝐶_𝑖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n-GB" sz="140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=𝐴〗_𝑖/𝐵_𝑖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6</xdr:col>
      <xdr:colOff>60960</xdr:colOff>
      <xdr:row>3</xdr:row>
      <xdr:rowOff>68580</xdr:rowOff>
    </xdr:from>
    <xdr:to>
      <xdr:col>10</xdr:col>
      <xdr:colOff>373380</xdr:colOff>
      <xdr:row>5</xdr:row>
      <xdr:rowOff>106680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F92CB76-28D5-46EF-AF23-4D46E6D1AD43}"/>
                </a:ext>
              </a:extLst>
            </xdr:cNvPr>
            <xdr:cNvSpPr/>
          </xdr:nvSpPr>
          <xdr:spPr>
            <a:xfrm>
              <a:off x="4937760" y="52578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𝐴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F92CB76-28D5-46EF-AF23-4D46E6D1AD43}"/>
                </a:ext>
              </a:extLst>
            </xdr:cNvPr>
            <xdr:cNvSpPr/>
          </xdr:nvSpPr>
          <xdr:spPr>
            <a:xfrm>
              <a:off x="4937760" y="52578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𝐴_𝑖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11</xdr:col>
      <xdr:colOff>68580</xdr:colOff>
      <xdr:row>3</xdr:row>
      <xdr:rowOff>76200</xdr:rowOff>
    </xdr:from>
    <xdr:to>
      <xdr:col>15</xdr:col>
      <xdr:colOff>365760</xdr:colOff>
      <xdr:row>5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DD978ECD-2DFF-4E67-AF15-13E9B6A3D8D8}"/>
                </a:ext>
              </a:extLst>
            </xdr:cNvPr>
            <xdr:cNvSpPr/>
          </xdr:nvSpPr>
          <xdr:spPr>
            <a:xfrm>
              <a:off x="7040880" y="53340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𝐵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DD978ECD-2DFF-4E67-AF15-13E9B6A3D8D8}"/>
                </a:ext>
              </a:extLst>
            </xdr:cNvPr>
            <xdr:cNvSpPr/>
          </xdr:nvSpPr>
          <xdr:spPr>
            <a:xfrm>
              <a:off x="7040880" y="53340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𝐵_𝑖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21</xdr:col>
      <xdr:colOff>68580</xdr:colOff>
      <xdr:row>3</xdr:row>
      <xdr:rowOff>68580</xdr:rowOff>
    </xdr:from>
    <xdr:to>
      <xdr:col>25</xdr:col>
      <xdr:colOff>411480</xdr:colOff>
      <xdr:row>5</xdr:row>
      <xdr:rowOff>106680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56E1341-2668-483F-A452-23A5BB447A42}"/>
                </a:ext>
              </a:extLst>
            </xdr:cNvPr>
            <xdr:cNvSpPr/>
          </xdr:nvSpPr>
          <xdr:spPr>
            <a:xfrm>
              <a:off x="11247120" y="52578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  <m:t>𝐷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ahoma" panose="020B0604030504040204" pitchFamily="34" charset="0"/>
                        </a:rPr>
                        <m:t>𝑖</m:t>
                      </m:r>
                    </m:sub>
                  </m:sSub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𝐷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+</m:t>
                  </m:r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𝐶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56E1341-2668-483F-A452-23A5BB447A42}"/>
                </a:ext>
              </a:extLst>
            </xdr:cNvPr>
            <xdr:cNvSpPr/>
          </xdr:nvSpPr>
          <xdr:spPr>
            <a:xfrm>
              <a:off x="11247120" y="52578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Tahoma" panose="020B0604030504040204" pitchFamily="34" charset="0"/>
                </a:rPr>
                <a:t>𝐷_𝑖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n-GB" sz="140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=𝐷〗_(𝑖−1)+𝐶_𝑖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26</xdr:col>
      <xdr:colOff>76200</xdr:colOff>
      <xdr:row>3</xdr:row>
      <xdr:rowOff>76200</xdr:rowOff>
    </xdr:from>
    <xdr:to>
      <xdr:col>30</xdr:col>
      <xdr:colOff>388620</xdr:colOff>
      <xdr:row>5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2E4AC458-5B22-4219-A365-766287C1257F}"/>
                </a:ext>
              </a:extLst>
            </xdr:cNvPr>
            <xdr:cNvSpPr/>
          </xdr:nvSpPr>
          <xdr:spPr>
            <a:xfrm>
              <a:off x="13373100" y="53340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4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func>
                        <m:funcPr>
                          <m:ctrlPr>
                            <a:rPr lang="en-GB" sz="14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funcPr>
                        <m:fName>
                          <m:r>
                            <m:rPr>
                              <m:sty m:val="p"/>
                            </m:rPr>
                            <a:rPr lang="en-GB" sz="1400" b="0" i="0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ln</m:t>
                          </m:r>
                        </m:fName>
                        <m:e>
                          <m:r>
                            <a:rPr lang="en-GB" sz="14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(</m:t>
                          </m:r>
                        </m:e>
                      </m:func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𝐷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2E4AC458-5B22-4219-A365-766287C1257F}"/>
                </a:ext>
              </a:extLst>
            </xdr:cNvPr>
            <xdr:cNvSpPr/>
          </xdr:nvSpPr>
          <xdr:spPr>
            <a:xfrm>
              <a:off x="13373100" y="533400"/>
              <a:ext cx="198882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40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ln⁡( 𝐷〗_𝑖)</a:t>
              </a:r>
              <a:r>
                <a:rPr lang="en-GB" sz="14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en-GB" sz="140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33</xdr:col>
      <xdr:colOff>30480</xdr:colOff>
      <xdr:row>3</xdr:row>
      <xdr:rowOff>83820</xdr:rowOff>
    </xdr:from>
    <xdr:to>
      <xdr:col>37</xdr:col>
      <xdr:colOff>350520</xdr:colOff>
      <xdr:row>5</xdr:row>
      <xdr:rowOff>121920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E42F64E9-94AE-4240-8FB4-61CB1DBA2230}"/>
                </a:ext>
              </a:extLst>
            </xdr:cNvPr>
            <xdr:cNvSpPr/>
          </xdr:nvSpPr>
          <xdr:spPr>
            <a:xfrm>
              <a:off x="16398240" y="541020"/>
              <a:ext cx="220980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ln(</a:t>
              </a:r>
              <a14:m>
                <m:oMath xmlns:m="http://schemas.openxmlformats.org/officeDocument/2006/math">
                  <m:sSub>
                    <m:sSubPr>
                      <m:ctrlP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𝐸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)= </m:t>
                  </m:r>
                  <m:r>
                    <a:rPr lang="en-US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𝛼</m:t>
                  </m:r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+ </m:t>
                  </m:r>
                  <m:r>
                    <a:rPr lang="en-US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(</m:t>
                  </m:r>
                  <m:f>
                    <m:fPr>
                      <m:ctrlPr>
                        <a:rPr lang="en-US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r>
                        <a:rPr lang="en-US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𝛽</m:t>
                      </m:r>
                    </m:num>
                    <m:den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𝑡</m:t>
                      </m:r>
                    </m:den>
                  </m:f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endParaRPr lang="en-GB" sz="1400" b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E42F64E9-94AE-4240-8FB4-61CB1DBA2230}"/>
                </a:ext>
              </a:extLst>
            </xdr:cNvPr>
            <xdr:cNvSpPr/>
          </xdr:nvSpPr>
          <xdr:spPr>
            <a:xfrm>
              <a:off x="16398240" y="541020"/>
              <a:ext cx="220980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ln(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𝐸_𝑖)= </a:t>
              </a:r>
              <a:r>
                <a:rPr lang="en-US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 </a:t>
              </a:r>
              <a:r>
                <a:rPr lang="en-US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(𝛽/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𝑡)</a:t>
              </a:r>
              <a:endParaRPr lang="en-GB" sz="1400" b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41</xdr:col>
      <xdr:colOff>525780</xdr:colOff>
      <xdr:row>3</xdr:row>
      <xdr:rowOff>91440</xdr:rowOff>
    </xdr:from>
    <xdr:to>
      <xdr:col>46</xdr:col>
      <xdr:colOff>358140</xdr:colOff>
      <xdr:row>5</xdr:row>
      <xdr:rowOff>129540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DBDDC81E-59E0-417F-9EB3-DE7A6FAD9F1E}"/>
                </a:ext>
              </a:extLst>
            </xdr:cNvPr>
            <xdr:cNvSpPr/>
          </xdr:nvSpPr>
          <xdr:spPr>
            <a:xfrm>
              <a:off x="20901660" y="548640"/>
              <a:ext cx="227838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𝐸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=</m:t>
                  </m:r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𝐸𝑥𝑝</m:t>
                  </m:r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(</m:t>
                  </m:r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𝑙𝑛</m:t>
                  </m:r>
                  <m:sSub>
                    <m:sSubPr>
                      <m:ctrlP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𝐸</m:t>
                      </m:r>
                    </m:e>
                    <m:sub>
                      <m:r>
                        <a:rPr lang="en-GB" sz="14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4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</a:p>
          </xdr:txBody>
        </xdr:sp>
      </mc:Choice>
      <mc:Fallback xmlns=""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DBDDC81E-59E0-417F-9EB3-DE7A6FAD9F1E}"/>
                </a:ext>
              </a:extLst>
            </xdr:cNvPr>
            <xdr:cNvSpPr/>
          </xdr:nvSpPr>
          <xdr:spPr>
            <a:xfrm>
              <a:off x="20901660" y="548640"/>
              <a:ext cx="2278380" cy="3429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n-GB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𝐸_𝑖=𝐸𝑥𝑝 (𝑙𝑛〖(𝐸〗_𝑖)</a:t>
              </a:r>
              <a:r>
                <a:rPr lang="en-GB" sz="14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</a:p>
          </xdr:txBody>
        </xdr:sp>
      </mc:Fallback>
    </mc:AlternateContent>
    <xdr:clientData/>
  </xdr:twoCellAnchor>
  <xdr:oneCellAnchor>
    <xdr:from>
      <xdr:col>32</xdr:col>
      <xdr:colOff>403860</xdr:colOff>
      <xdr:row>0</xdr:row>
      <xdr:rowOff>45720</xdr:rowOff>
    </xdr:from>
    <xdr:ext cx="2331720" cy="44358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9EFF516-B9C0-4673-98EA-07F3BD26FB3B}"/>
            </a:ext>
          </a:extLst>
        </xdr:cNvPr>
        <xdr:cNvSpPr txBox="1"/>
      </xdr:nvSpPr>
      <xdr:spPr>
        <a:xfrm>
          <a:off x="16283940" y="45720"/>
          <a:ext cx="2331720" cy="443583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th-TH" sz="1100"/>
            <a:t>สมการ</a:t>
          </a:r>
          <a:r>
            <a:rPr lang="th-TH" sz="1100" baseline="0"/>
            <a:t> </a:t>
          </a:r>
          <a:r>
            <a:rPr lang="en-GB" sz="1100" baseline="0"/>
            <a:t>Exponential </a:t>
          </a:r>
          <a:r>
            <a:rPr lang="th-TH" sz="1100" baseline="0"/>
            <a:t>เพื่อ </a:t>
          </a:r>
          <a:r>
            <a:rPr lang="en-GB" sz="1100" baseline="0"/>
            <a:t>fit cumulative PD curve</a:t>
          </a:r>
          <a:endParaRPr lang="en-GB" sz="1100"/>
        </a:p>
      </xdr:txBody>
    </xdr:sp>
    <xdr:clientData/>
  </xdr:oneCellAnchor>
  <xdr:twoCellAnchor>
    <xdr:from>
      <xdr:col>46</xdr:col>
      <xdr:colOff>426720</xdr:colOff>
      <xdr:row>0</xdr:row>
      <xdr:rowOff>0</xdr:rowOff>
    </xdr:from>
    <xdr:to>
      <xdr:col>47</xdr:col>
      <xdr:colOff>1150620</xdr:colOff>
      <xdr:row>6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70692349-A8D3-4FD2-BAF9-C4A4F2872DBD}"/>
                </a:ext>
              </a:extLst>
            </xdr:cNvPr>
            <xdr:cNvSpPr/>
          </xdr:nvSpPr>
          <xdr:spPr>
            <a:xfrm>
              <a:off x="23248620" y="0"/>
              <a:ext cx="1196340" cy="9144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2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en-GB" sz="12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𝑆𝑐𝑎𝑙𝑖𝑛𝑔</m:t>
                  </m:r>
                  <m:r>
                    <a:rPr lang="en-GB" sz="12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</m:t>
                  </m:r>
                  <m:r>
                    <a:rPr lang="en-GB" sz="1200" b="0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𝑓𝑎𝑐𝑡𝑜𝑟</m:t>
                  </m:r>
                </m:oMath>
              </a14:m>
              <a:endParaRPr lang="en-GB" sz="1200" b="0" i="1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 eaLnBrk="1" fontAlgn="auto" latinLnBrk="0" hangingPunct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200" b="0" i="1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</m:oMath>
                </m:oMathPara>
              </a14:m>
              <a:endParaRPr lang="en-GB" sz="1200" b="0" i="1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 eaLnBrk="1" fontAlgn="auto" latinLnBrk="0" hangingPunct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12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𝑚𝑜𝑛𝑡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h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 </m:t>
                        </m:r>
                        <m:r>
                          <a:rPr lang="en-GB" sz="12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𝑃𝐷</m:t>
                        </m:r>
                      </m:num>
                      <m:den>
                        <m:sSub>
                          <m:sSubPr>
                            <m:ctrlPr>
                              <a:rPr lang="en-GB" sz="12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2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𝐸</m:t>
                            </m:r>
                          </m:e>
                          <m:sub>
                            <m:r>
                              <a:rPr lang="en-GB" sz="12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1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GB" sz="1400" b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70692349-A8D3-4FD2-BAF9-C4A4F2872DBD}"/>
                </a:ext>
              </a:extLst>
            </xdr:cNvPr>
            <xdr:cNvSpPr/>
          </xdr:nvSpPr>
          <xdr:spPr>
            <a:xfrm>
              <a:off x="23248620" y="0"/>
              <a:ext cx="1196340" cy="9144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36000" rIns="72000" bIns="36000" rtlCol="0" anchor="ctr" anchorCtr="0"/>
            <a:lstStyle/>
            <a:p>
              <a:pPr algn="ctr" eaLnBrk="1" fontAlgn="auto" latinLnBrk="0" hangingPunct="1"/>
              <a:r>
                <a:rPr lang="en-GB" sz="1200" b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n-GB" sz="12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𝑆𝑐𝑎𝑙𝑖𝑛𝑔 𝑓𝑎𝑐𝑡𝑜𝑟</a:t>
              </a:r>
              <a:endParaRPr lang="en-GB" sz="1200" b="0" i="1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 eaLnBrk="1" fontAlgn="auto" latinLnBrk="0" hangingPunct="1"/>
              <a:r>
                <a:rPr lang="en-GB" sz="12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endParaRPr lang="en-GB" sz="1200" b="0" i="1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 eaLnBrk="1" fontAlgn="auto" latinLnBrk="0" hangingPunct="1"/>
              <a:r>
                <a:rPr lang="en-GB" sz="12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(12−𝑚𝑜𝑛𝑡ℎ 𝑃𝐷)/𝐸_1 </a:t>
              </a:r>
              <a:endParaRPr lang="en-GB" sz="1400" b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31</xdr:col>
      <xdr:colOff>15240</xdr:colOff>
      <xdr:row>0</xdr:row>
      <xdr:rowOff>83820</xdr:rowOff>
    </xdr:from>
    <xdr:to>
      <xdr:col>32</xdr:col>
      <xdr:colOff>480060</xdr:colOff>
      <xdr:row>5</xdr:row>
      <xdr:rowOff>121920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636FBC71-8FAA-4AC7-BAB6-A42FBDAAFD1D}"/>
                </a:ext>
              </a:extLst>
            </xdr:cNvPr>
            <xdr:cNvSpPr/>
          </xdr:nvSpPr>
          <xdr:spPr>
            <a:xfrm>
              <a:off x="15407640" y="83820"/>
              <a:ext cx="952500" cy="8001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r>
                    <m:rPr>
                      <m:nor/>
                    </m:rPr>
                    <a:rPr lang="th-TH" sz="90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ร</m:t>
                  </m:r>
                  <m:r>
                    <m:rPr>
                      <m:nor/>
                    </m:rPr>
                    <a:rPr lang="th-TH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ัน </m:t>
                  </m:r>
                  <m:r>
                    <m:rPr>
                      <m:nor/>
                    </m:rPr>
                    <a:rPr lang="en-GB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Solver</m:t>
                  </m:r>
                  <m:r>
                    <m:rPr>
                      <m:nor/>
                    </m:rPr>
                    <a:rPr lang="en-GB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 </m:t>
                  </m:r>
                  <m:r>
                    <m:rPr>
                      <m:nor/>
                    </m:rPr>
                    <a:rPr lang="th-TH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เพื่อหา </m:t>
                  </m:r>
                  <m:r>
                    <m:rPr>
                      <m:nor/>
                    </m:rPr>
                    <a:rPr lang="en-GB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Alpha</m:t>
                  </m:r>
                  <m:r>
                    <m:rPr>
                      <m:nor/>
                    </m:rPr>
                    <a:rPr lang="en-GB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, </m:t>
                  </m:r>
                  <m:r>
                    <m:rPr>
                      <m:nor/>
                    </m:rPr>
                    <a:rPr lang="en-GB" sz="900" b="0" i="0">
                      <a:solidFill>
                        <a:sysClr val="windowText" lastClr="000000"/>
                      </a:solidFill>
                      <a:effectLst/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m:t>Beta</m:t>
                  </m:r>
                </m:oMath>
              </a14:m>
              <a:r>
                <a:rPr lang="en-GB" sz="90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lang="th-TH" sz="90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โดย</a:t>
              </a:r>
              <a:r>
                <a:rPr lang="th-TH" sz="900" baseline="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lang="en-GB" sz="900" baseline="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maximize Rsquared</a:t>
              </a:r>
              <a:endParaRPr lang="en-GB" sz="900">
                <a:solidFill>
                  <a:sysClr val="windowText" lastClr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mc:Choice>
      <mc:Fallback xmlns=""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636FBC71-8FAA-4AC7-BAB6-A42FBDAAFD1D}"/>
                </a:ext>
              </a:extLst>
            </xdr:cNvPr>
            <xdr:cNvSpPr/>
          </xdr:nvSpPr>
          <xdr:spPr>
            <a:xfrm>
              <a:off x="15407640" y="83820"/>
              <a:ext cx="952500" cy="8001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th-TH" sz="90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Tahoma" panose="020B0604030504040204" pitchFamily="34" charset="0"/>
                  <a:cs typeface="Tahoma" panose="020B0604030504040204" pitchFamily="34" charset="0"/>
                </a:rPr>
                <a:t>"ร</a:t>
              </a:r>
              <a:r>
                <a:rPr lang="th-TH" sz="9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Tahoma" panose="020B0604030504040204" pitchFamily="34" charset="0"/>
                  <a:cs typeface="Tahoma" panose="020B0604030504040204" pitchFamily="34" charset="0"/>
                </a:rPr>
                <a:t>ัน </a:t>
              </a:r>
              <a:r>
                <a:rPr lang="en-GB" sz="9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Tahoma" panose="020B0604030504040204" pitchFamily="34" charset="0"/>
                  <a:cs typeface="Tahoma" panose="020B0604030504040204" pitchFamily="34" charset="0"/>
                </a:rPr>
                <a:t>Solver </a:t>
              </a:r>
              <a:r>
                <a:rPr lang="th-TH" sz="9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Tahoma" panose="020B0604030504040204" pitchFamily="34" charset="0"/>
                  <a:cs typeface="Tahoma" panose="020B0604030504040204" pitchFamily="34" charset="0"/>
                </a:rPr>
                <a:t>เพื่อหา </a:t>
              </a:r>
              <a:r>
                <a:rPr lang="en-GB" sz="9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Tahoma" panose="020B0604030504040204" pitchFamily="34" charset="0"/>
                  <a:cs typeface="Tahoma" panose="020B0604030504040204" pitchFamily="34" charset="0"/>
                </a:rPr>
                <a:t>Alpha, Beta</a:t>
              </a:r>
              <a:r>
                <a:rPr lang="en-GB" sz="900" b="0" i="0">
                  <a:solidFill>
                    <a:sysClr val="windowText" lastClr="000000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"</a:t>
              </a:r>
              <a:r>
                <a:rPr lang="en-GB" sz="90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lang="th-TH" sz="90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โดย</a:t>
              </a:r>
              <a:r>
                <a:rPr lang="th-TH" sz="900" baseline="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lang="en-GB" sz="900" baseline="0">
                  <a:solidFill>
                    <a:sysClr val="windowText" lastClr="000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maximize Rsquared</a:t>
              </a:r>
              <a:endParaRPr lang="en-GB" sz="900">
                <a:solidFill>
                  <a:sysClr val="windowText" lastClr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mc:Fallback>
    </mc:AlternateContent>
    <xdr:clientData/>
  </xdr:twoCellAnchor>
  <xdr:twoCellAnchor>
    <xdr:from>
      <xdr:col>2</xdr:col>
      <xdr:colOff>22860</xdr:colOff>
      <xdr:row>0</xdr:row>
      <xdr:rowOff>60960</xdr:rowOff>
    </xdr:from>
    <xdr:to>
      <xdr:col>3</xdr:col>
      <xdr:colOff>2651760</xdr:colOff>
      <xdr:row>2</xdr:row>
      <xdr:rowOff>68580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EA89C2D-A968-4723-982D-3ECEC9CF0A50}"/>
            </a:ext>
          </a:extLst>
        </xdr:cNvPr>
        <xdr:cNvSpPr/>
      </xdr:nvSpPr>
      <xdr:spPr>
        <a:xfrm>
          <a:off x="228600" y="60960"/>
          <a:ext cx="3025140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แบบหา </a:t>
          </a:r>
          <a:r>
            <a:rPr lang="en-GB" sz="1100"/>
            <a:t>Parameter</a:t>
          </a:r>
          <a:r>
            <a:rPr lang="en-GB" sz="1100" baseline="0"/>
            <a:t> </a:t>
          </a:r>
          <a:r>
            <a:rPr lang="th-TH" sz="1100" baseline="0"/>
            <a:t>ของ </a:t>
          </a:r>
          <a:r>
            <a:rPr lang="en-GB" sz="1100" baseline="0"/>
            <a:t>Lifetime PD</a:t>
          </a:r>
          <a:r>
            <a:rPr lang="th-TH" sz="1100" baseline="0"/>
            <a:t> ใน </a:t>
          </a:r>
          <a:r>
            <a:rPr lang="en-GB" sz="1100" baseline="0"/>
            <a:t>Excel </a:t>
          </a:r>
          <a:r>
            <a:rPr lang="th-TH" sz="1100" baseline="0"/>
            <a:t>เอง</a:t>
          </a:r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</xdr:colOff>
      <xdr:row>1</xdr:row>
      <xdr:rowOff>30480</xdr:rowOff>
    </xdr:from>
    <xdr:to>
      <xdr:col>16</xdr:col>
      <xdr:colOff>7620</xdr:colOff>
      <xdr:row>3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CCCE692A-8F29-49F8-A0FB-FDF3A576D6C5}"/>
                </a:ext>
              </a:extLst>
            </xdr:cNvPr>
            <xdr:cNvSpPr/>
          </xdr:nvSpPr>
          <xdr:spPr>
            <a:xfrm>
              <a:off x="8534400" y="182880"/>
              <a:ext cx="3032760" cy="3886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20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𝑇𝑇𝐶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𝐶𝑃𝐷</m:t>
                      </m:r>
                    </m:e>
                    <m:sub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𝐸𝑋𝑃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(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𝐴𝑙𝑝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h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f>
                    <m:fPr>
                      <m:ctrlP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𝐵𝑒𝑡𝑎</m:t>
                      </m:r>
                    </m:num>
                    <m:den>
                      <m:sSub>
                        <m:sSubPr>
                          <m:ctrlPr>
                            <a:rPr lang="en-GB" sz="1200" b="0" i="1">
                              <a:solidFill>
                                <a:schemeClr val="lt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GB" sz="1200" b="0" i="1">
                              <a:solidFill>
                                <a:schemeClr val="lt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𝑇𝑖𝑚𝑒</m:t>
                          </m:r>
                        </m:e>
                        <m:sub>
                          <m:r>
                            <a:rPr lang="en-GB" sz="1200" b="0" i="1">
                              <a:solidFill>
                                <a:schemeClr val="lt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𝑖</m:t>
                          </m:r>
                        </m:sub>
                      </m:sSub>
                      <m:r>
                        <m:rPr>
                          <m:nor/>
                        </m:rPr>
                        <a:rPr lang="en-GB" sz="120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</m:t>
                  </m:r>
                </m:oMath>
              </a14:m>
              <a:r>
                <a:rPr lang="en-GB" sz="105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GB" sz="900"/>
            </a:p>
          </xdr:txBody>
        </xdr:sp>
      </mc:Choice>
      <mc:Fallback xmlns="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CCCE692A-8F29-49F8-A0FB-FDF3A576D6C5}"/>
                </a:ext>
              </a:extLst>
            </xdr:cNvPr>
            <xdr:cNvSpPr/>
          </xdr:nvSpPr>
          <xdr:spPr>
            <a:xfrm>
              <a:off x="8534400" y="182880"/>
              <a:ext cx="3032760" cy="3886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20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𝑇𝑇𝐶 𝐶𝑃𝐷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〗_𝑖=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𝐸𝑋𝑃 (𝐴𝑙𝑝ℎ𝑎+𝐵𝑒𝑡𝑎/(〖𝑇𝑖𝑚𝑒〗_𝑖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 "</a:t>
              </a:r>
              <a:r>
                <a:rPr lang="en-GB" sz="120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))</a:t>
              </a:r>
              <a:r>
                <a:rPr lang="en-GB" sz="105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GB" sz="900"/>
            </a:p>
          </xdr:txBody>
        </xdr:sp>
      </mc:Fallback>
    </mc:AlternateContent>
    <xdr:clientData/>
  </xdr:twoCellAnchor>
  <xdr:twoCellAnchor>
    <xdr:from>
      <xdr:col>11</xdr:col>
      <xdr:colOff>15240</xdr:colOff>
      <xdr:row>29</xdr:row>
      <xdr:rowOff>53340</xdr:rowOff>
    </xdr:from>
    <xdr:to>
      <xdr:col>16</xdr:col>
      <xdr:colOff>0</xdr:colOff>
      <xdr:row>31</xdr:row>
      <xdr:rowOff>53340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D7C94714-E188-4E20-9497-BF883E20DCC6}"/>
                </a:ext>
              </a:extLst>
            </xdr:cNvPr>
            <xdr:cNvSpPr/>
          </xdr:nvSpPr>
          <xdr:spPr>
            <a:xfrm>
              <a:off x="8526780" y="4472940"/>
              <a:ext cx="3032760" cy="3048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20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𝑇𝑇𝐶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𝑀𝑃𝐷</m:t>
                      </m:r>
                    </m:e>
                    <m:sub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en-GB" sz="120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𝑇𝑇𝐶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𝐶𝑃𝐷</m:t>
                      </m:r>
                    </m:e>
                    <m:sub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200"/>
                <a:t> -</a:t>
              </a:r>
              <a:r>
                <a:rPr lang="en-GB" sz="1200" i="1"/>
                <a:t> </a:t>
              </a:r>
              <a14:m>
                <m:oMath xmlns:m="http://schemas.openxmlformats.org/officeDocument/2006/math"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𝑇𝑇𝐶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en-GB" sz="120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𝐶𝑃𝐷</m:t>
                      </m:r>
                    </m:e>
                    <m:sub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b>
                  </m:sSub>
                </m:oMath>
              </a14:m>
              <a:endParaRPr lang="en-GB" sz="1200"/>
            </a:p>
          </xdr:txBody>
        </xdr:sp>
      </mc:Choice>
      <mc:Fallback xmlns="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D7C94714-E188-4E20-9497-BF883E20DCC6}"/>
                </a:ext>
              </a:extLst>
            </xdr:cNvPr>
            <xdr:cNvSpPr/>
          </xdr:nvSpPr>
          <xdr:spPr>
            <a:xfrm>
              <a:off x="8526780" y="4472940"/>
              <a:ext cx="3032760" cy="3048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20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𝑇𝑇𝐶 𝑀𝑃𝐷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〗_𝑖=</a:t>
              </a:r>
              <a:r>
                <a:rPr lang="en-GB" sz="120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𝑇𝑇𝐶 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𝐶𝑃𝐷〗_𝑖</a:t>
              </a:r>
              <a:r>
                <a:rPr lang="en-GB" sz="1200"/>
                <a:t> -</a:t>
              </a:r>
              <a:r>
                <a:rPr lang="en-GB" sz="1200" i="1"/>
                <a:t> 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𝑇𝑇𝐶 </a:t>
              </a:r>
              <a:r>
                <a:rPr lang="en-GB" sz="120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𝐶𝑃𝐷〗_(𝑖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−1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GB" sz="1200"/>
            </a:p>
          </xdr:txBody>
        </xdr:sp>
      </mc:Fallback>
    </mc:AlternateContent>
    <xdr:clientData/>
  </xdr:twoCellAnchor>
  <xdr:twoCellAnchor>
    <xdr:from>
      <xdr:col>9</xdr:col>
      <xdr:colOff>449580</xdr:colOff>
      <xdr:row>58</xdr:row>
      <xdr:rowOff>15240</xdr:rowOff>
    </xdr:from>
    <xdr:to>
      <xdr:col>15</xdr:col>
      <xdr:colOff>601980</xdr:colOff>
      <xdr:row>60</xdr:row>
      <xdr:rowOff>99060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DA953F9B-70CC-4967-9CCA-B2E6E51C635E}"/>
                </a:ext>
              </a:extLst>
            </xdr:cNvPr>
            <xdr:cNvSpPr/>
          </xdr:nvSpPr>
          <xdr:spPr>
            <a:xfrm>
              <a:off x="7741920" y="8854440"/>
              <a:ext cx="3810000" cy="3886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20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𝑃𝑖𝑇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𝐶𝑃𝐷</m:t>
                      </m:r>
                    </m:e>
                    <m:sub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𝐸𝑋𝑃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(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𝐴𝑙𝑝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h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begChr m:val=""/>
                      <m:endChr m:val=""/>
                      <m:ctrlP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f>
                        <m:fPr>
                          <m:ctrlPr>
                            <a:rPr lang="en-GB" sz="1200" b="0" i="1">
                              <a:solidFill>
                                <a:schemeClr val="lt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GB" sz="1200" b="0" i="1">
                              <a:solidFill>
                                <a:schemeClr val="lt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𝐵𝑒𝑡𝑎</m:t>
                          </m:r>
                        </m:num>
                        <m:den>
                          <m:sSub>
                            <m:sSubPr>
                              <m:ctrlPr>
                                <a:rPr lang="en-GB" sz="1200" b="0" i="1">
                                  <a:solidFill>
                                    <a:schemeClr val="lt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en-GB" sz="1200" b="0" i="1">
                                  <a:solidFill>
                                    <a:schemeClr val="lt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𝑇𝑖𝑚𝑒</m:t>
                              </m:r>
                            </m:e>
                            <m:sub>
                              <m:r>
                                <a:rPr lang="en-GB" sz="1200" b="0" i="1">
                                  <a:solidFill>
                                    <a:schemeClr val="lt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𝑖</m:t>
                              </m:r>
                            </m:sub>
                          </m:sSub>
                          <m:r>
                            <m:rPr>
                              <m:nor/>
                            </m:rPr>
                            <a:rPr lang="en-GB" sz="1200">
                              <a:solidFill>
                                <a:schemeClr val="lt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d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×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𝑆𝑐𝑎𝑙𝑖𝑛𝑔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</m:t>
                  </m:r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𝑓𝑎𝑐𝑡𝑜𝑟</m:t>
                  </m:r>
                </m:oMath>
              </a14:m>
              <a:r>
                <a:rPr lang="en-GB" sz="105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GB" sz="900"/>
            </a:p>
          </xdr:txBody>
        </xdr:sp>
      </mc:Choice>
      <mc:Fallback xmlns=""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DA953F9B-70CC-4967-9CCA-B2E6E51C635E}"/>
                </a:ext>
              </a:extLst>
            </xdr:cNvPr>
            <xdr:cNvSpPr/>
          </xdr:nvSpPr>
          <xdr:spPr>
            <a:xfrm>
              <a:off x="7741920" y="8854440"/>
              <a:ext cx="3810000" cy="3886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20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𝑃𝑖𝑇 𝐶𝑃𝐷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〗_𝑖=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𝐸𝑋𝑃 (𝐴𝑙𝑝ℎ𝑎+├0├ 𝐵𝑒𝑡𝑎/(〖𝑇𝑖𝑚𝑒〗_𝑖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 "</a:t>
              </a:r>
              <a:r>
                <a:rPr lang="en-GB" sz="120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)┤0┤)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×𝑆𝑐𝑎𝑙𝑖𝑛𝑔 𝑓𝑎𝑐𝑡𝑜𝑟</a:t>
              </a:r>
              <a:r>
                <a:rPr lang="en-GB" sz="105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GB" sz="900"/>
            </a:p>
          </xdr:txBody>
        </xdr:sp>
      </mc:Fallback>
    </mc:AlternateContent>
    <xdr:clientData/>
  </xdr:twoCellAnchor>
  <xdr:twoCellAnchor>
    <xdr:from>
      <xdr:col>11</xdr:col>
      <xdr:colOff>22860</xdr:colOff>
      <xdr:row>85</xdr:row>
      <xdr:rowOff>76200</xdr:rowOff>
    </xdr:from>
    <xdr:to>
      <xdr:col>16</xdr:col>
      <xdr:colOff>7620</xdr:colOff>
      <xdr:row>87</xdr:row>
      <xdr:rowOff>76200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45B6A4C2-01CC-40BB-B708-DD48720B5536}"/>
                </a:ext>
              </a:extLst>
            </xdr:cNvPr>
            <xdr:cNvSpPr/>
          </xdr:nvSpPr>
          <xdr:spPr>
            <a:xfrm>
              <a:off x="8534400" y="13030200"/>
              <a:ext cx="3032760" cy="3048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n-GB" sz="120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𝑃𝑖𝑇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𝑀𝑃𝐷</m:t>
                      </m:r>
                    </m:e>
                    <m:sub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</m:sSub>
                  <m:r>
                    <a:rPr lang="en-GB" sz="1200" b="0" i="1">
                      <a:solidFill>
                        <a:schemeClr val="lt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en-GB" sz="120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𝑃𝑖𝑇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𝐶𝑃𝐷</m:t>
                      </m:r>
                    </m:e>
                    <m:sub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n-GB" sz="1200"/>
                <a:t> - </a:t>
              </a:r>
              <a14:m>
                <m:oMath xmlns:m="http://schemas.openxmlformats.org/officeDocument/2006/math">
                  <m:sSub>
                    <m:sSubPr>
                      <m:ctrlPr>
                        <a:rPr lang="en-GB" sz="120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𝑃𝑖𝑇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𝐶𝑃𝐷</m:t>
                      </m:r>
                    </m:e>
                    <m:sub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r>
                        <a:rPr lang="en-GB" sz="1200" b="0" i="1">
                          <a:solidFill>
                            <a:schemeClr val="lt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b>
                  </m:sSub>
                </m:oMath>
              </a14:m>
              <a:endParaRPr lang="en-GB" sz="1200"/>
            </a:p>
          </xdr:txBody>
        </xdr:sp>
      </mc:Choice>
      <mc:Fallback xmlns=""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45B6A4C2-01CC-40BB-B708-DD48720B5536}"/>
                </a:ext>
              </a:extLst>
            </xdr:cNvPr>
            <xdr:cNvSpPr/>
          </xdr:nvSpPr>
          <xdr:spPr>
            <a:xfrm>
              <a:off x="8534400" y="13030200"/>
              <a:ext cx="3032760" cy="3048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GB" sz="120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𝑃𝑖𝑇 𝑀𝑃𝐷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〗_𝑖=</a:t>
              </a:r>
              <a:r>
                <a:rPr lang="en-GB" sz="120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𝑃𝑖𝑇 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𝐶𝑃𝐷〗_𝑖</a:t>
              </a:r>
              <a:r>
                <a:rPr lang="en-GB" sz="1200"/>
                <a:t> - </a:t>
              </a:r>
              <a:r>
                <a:rPr lang="en-GB" sz="120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𝑃𝑖𝑇 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𝐶𝑃𝐷〗_(𝑖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−1</a:t>
              </a:r>
              <a:r>
                <a:rPr lang="en-GB" sz="12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GB" sz="1200"/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3729</xdr:colOff>
      <xdr:row>2</xdr:row>
      <xdr:rowOff>4624</xdr:rowOff>
    </xdr:from>
    <xdr:to>
      <xdr:col>31</xdr:col>
      <xdr:colOff>85530</xdr:colOff>
      <xdr:row>17</xdr:row>
      <xdr:rowOff>114941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1BAAE0-70CA-4668-98D7-185ABAD5A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528228</xdr:colOff>
      <xdr:row>9</xdr:row>
      <xdr:rowOff>93070</xdr:rowOff>
    </xdr:from>
    <xdr:to>
      <xdr:col>30</xdr:col>
      <xdr:colOff>528734</xdr:colOff>
      <xdr:row>9</xdr:row>
      <xdr:rowOff>93306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DADCB7A-79CD-4FF6-9E1E-4738856CCC49}"/>
            </a:ext>
          </a:extLst>
        </xdr:cNvPr>
        <xdr:cNvCxnSpPr/>
      </xdr:nvCxnSpPr>
      <xdr:spPr>
        <a:xfrm>
          <a:off x="13809888" y="1670410"/>
          <a:ext cx="4877306" cy="236"/>
        </a:xfrm>
        <a:prstGeom prst="line">
          <a:avLst/>
        </a:prstGeom>
        <a:ln w="38100">
          <a:solidFill>
            <a:srgbClr val="92D05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124408</xdr:colOff>
      <xdr:row>19</xdr:row>
      <xdr:rowOff>0</xdr:rowOff>
    </xdr:from>
    <xdr:to>
      <xdr:col>31</xdr:col>
      <xdr:colOff>206209</xdr:colOff>
      <xdr:row>34</xdr:row>
      <xdr:rowOff>110317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4A2480-4766-4928-BFA9-A8996F35E5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38877</xdr:colOff>
      <xdr:row>26</xdr:row>
      <xdr:rowOff>108857</xdr:rowOff>
    </xdr:from>
    <xdr:to>
      <xdr:col>31</xdr:col>
      <xdr:colOff>39383</xdr:colOff>
      <xdr:row>26</xdr:row>
      <xdr:rowOff>109093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95B50B5-44E0-4319-845B-EF36AC505D79}"/>
            </a:ext>
          </a:extLst>
        </xdr:cNvPr>
        <xdr:cNvCxnSpPr/>
      </xdr:nvCxnSpPr>
      <xdr:spPr>
        <a:xfrm>
          <a:off x="13930137" y="4665617"/>
          <a:ext cx="4877306" cy="236"/>
        </a:xfrm>
        <a:prstGeom prst="line">
          <a:avLst/>
        </a:prstGeom>
        <a:ln w="38100">
          <a:solidFill>
            <a:srgbClr val="92D05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15396</xdr:colOff>
      <xdr:row>23</xdr:row>
      <xdr:rowOff>76510</xdr:rowOff>
    </xdr:from>
    <xdr:to>
      <xdr:col>31</xdr:col>
      <xdr:colOff>15902</xdr:colOff>
      <xdr:row>23</xdr:row>
      <xdr:rowOff>76746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2C95E9B8-EEC1-4625-BEDC-C71C075E0105}"/>
            </a:ext>
          </a:extLst>
        </xdr:cNvPr>
        <xdr:cNvCxnSpPr/>
      </xdr:nvCxnSpPr>
      <xdr:spPr>
        <a:xfrm>
          <a:off x="14630556" y="4107490"/>
          <a:ext cx="5364986" cy="236"/>
        </a:xfrm>
        <a:prstGeom prst="line">
          <a:avLst/>
        </a:prstGeom>
        <a:ln w="38100">
          <a:solidFill>
            <a:srgbClr val="92D05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3</xdr:row>
      <xdr:rowOff>0</xdr:rowOff>
    </xdr:from>
    <xdr:to>
      <xdr:col>14</xdr:col>
      <xdr:colOff>904875</xdr:colOff>
      <xdr:row>12</xdr:row>
      <xdr:rowOff>129540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E47EF05-CA90-4018-8E3C-376EF72833EF}"/>
            </a:ext>
          </a:extLst>
        </xdr:cNvPr>
        <xdr:cNvSpPr/>
      </xdr:nvSpPr>
      <xdr:spPr>
        <a:xfrm>
          <a:off x="3771900" y="525780"/>
          <a:ext cx="5233035" cy="17068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Copy</a:t>
          </a:r>
          <a:r>
            <a:rPr lang="en-GB" sz="1100" baseline="0"/>
            <a:t> ReportDate, Final Segment, cnt </a:t>
          </a:r>
          <a:r>
            <a:rPr lang="th-TH" sz="1100" baseline="0"/>
            <a:t>และ </a:t>
          </a:r>
          <a:r>
            <a:rPr lang="en-GB" sz="1100" baseline="0"/>
            <a:t>F_PD_12 </a:t>
          </a:r>
          <a:r>
            <a:rPr lang="th-TH" sz="1100" baseline="0"/>
            <a:t>มาจาก </a:t>
          </a:r>
          <a:r>
            <a:rPr lang="en-GB" sz="1100" baseline="0"/>
            <a:t>F_12Snp_ODR_Ret</a:t>
          </a:r>
          <a:endParaRPr lang="th-TH" sz="1100" baseline="0"/>
        </a:p>
        <a:p>
          <a:pPr algn="l"/>
          <a:r>
            <a:rPr lang="th-TH" sz="1100" baseline="0"/>
            <a:t>โดยคอลัมน์ </a:t>
          </a:r>
          <a:r>
            <a:rPr lang="en-GB" sz="1100" baseline="0"/>
            <a:t>ODR </a:t>
          </a:r>
          <a:r>
            <a:rPr lang="th-TH" sz="1100" baseline="0"/>
            <a:t>จะอัปเดตค่าตามข้อมูลใหม่เอง</a:t>
          </a:r>
        </a:p>
        <a:p>
          <a:pPr algn="l"/>
          <a:endParaRPr lang="th-TH" sz="1100" baseline="0"/>
        </a:p>
        <a:p>
          <a:pPr algn="l"/>
          <a:r>
            <a:rPr lang="th-TH" sz="1100" baseline="0"/>
            <a:t>หลังจากนั้น ลากคลุมตั้งแต่ </a:t>
          </a:r>
          <a:r>
            <a:rPr lang="en-GB" sz="1100" baseline="0"/>
            <a:t>Column A-E </a:t>
          </a:r>
          <a:r>
            <a:rPr lang="th-TH" sz="1100" baseline="0"/>
            <a:t>และ </a:t>
          </a:r>
          <a:r>
            <a:rPr lang="en-GB" sz="1100" baseline="0"/>
            <a:t>Sort </a:t>
          </a:r>
          <a:r>
            <a:rPr lang="th-TH" sz="1100" baseline="0"/>
            <a:t>ตาม </a:t>
          </a:r>
          <a:r>
            <a:rPr lang="en-GB" sz="1100" baseline="0"/>
            <a:t>ReportDate </a:t>
          </a:r>
          <a:r>
            <a:rPr lang="th-TH" sz="1100" baseline="0"/>
            <a:t>จากเก่าไปใหม่ และ ตาม </a:t>
          </a:r>
          <a:r>
            <a:rPr lang="en-GB" sz="1100" baseline="0"/>
            <a:t>ODR </a:t>
          </a:r>
          <a:r>
            <a:rPr lang="th-TH" sz="1100" baseline="0"/>
            <a:t>จากมากไปน้อย ข้อมูลช่องอื่นๆ จะมีการอัพเดตเอง</a:t>
          </a:r>
        </a:p>
        <a:p>
          <a:pPr algn="l"/>
          <a:endParaRPr lang="th-TH" sz="1100" baseline="0"/>
        </a:p>
        <a:p>
          <a:pPr algn="l"/>
          <a:r>
            <a:rPr lang="th-TH" sz="1100" baseline="0"/>
            <a:t>หากมีการอัปเดตข้อมูลของ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Snapshot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h-TH" sz="1100" baseline="0"/>
            <a:t>ใหม่ ๆ ให้อัปเดตวันที่ </a:t>
          </a:r>
          <a:r>
            <a:rPr lang="en-GB" sz="1100" baseline="0"/>
            <a:t>Snapshot </a:t>
          </a:r>
          <a:r>
            <a:rPr lang="th-TH" sz="1100" baseline="0"/>
            <a:t>ในคอลัมน์ </a:t>
          </a:r>
          <a:r>
            <a:rPr lang="en-GB" sz="1100" baseline="0"/>
            <a:t>Q </a:t>
          </a:r>
          <a:r>
            <a:rPr lang="th-TH" sz="1100" baseline="0"/>
            <a:t>ด้วย รวมถึงที่ตรวจสอบคอลัมน์ </a:t>
          </a:r>
          <a:r>
            <a:rPr lang="en-GB" sz="1100" baseline="0"/>
            <a:t>Q-T </a:t>
          </a:r>
          <a:r>
            <a:rPr lang="th-TH" sz="1100" baseline="0"/>
            <a:t>ให้ลากสูตรครอบคลุม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3463</xdr:colOff>
      <xdr:row>1</xdr:row>
      <xdr:rowOff>83820</xdr:rowOff>
    </xdr:from>
    <xdr:to>
      <xdr:col>7</xdr:col>
      <xdr:colOff>129540</xdr:colOff>
      <xdr:row>19</xdr:row>
      <xdr:rowOff>99059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EE12E-5366-41A5-A528-082A23130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205740</xdr:colOff>
      <xdr:row>1</xdr:row>
      <xdr:rowOff>83820</xdr:rowOff>
    </xdr:from>
    <xdr:to>
      <xdr:col>14</xdr:col>
      <xdr:colOff>289560</xdr:colOff>
      <xdr:row>19</xdr:row>
      <xdr:rowOff>99059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05C163-E59C-41EC-84D5-771CA116A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335280</xdr:colOff>
      <xdr:row>1</xdr:row>
      <xdr:rowOff>83820</xdr:rowOff>
    </xdr:from>
    <xdr:to>
      <xdr:col>21</xdr:col>
      <xdr:colOff>419100</xdr:colOff>
      <xdr:row>19</xdr:row>
      <xdr:rowOff>99059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69530E-20C4-4109-B0EC-3396BB4523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561975</xdr:colOff>
      <xdr:row>21</xdr:row>
      <xdr:rowOff>57150</xdr:rowOff>
    </xdr:from>
    <xdr:to>
      <xdr:col>12</xdr:col>
      <xdr:colOff>386715</xdr:colOff>
      <xdr:row>27</xdr:row>
      <xdr:rowOff>139065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BA300C3-5B72-478E-AE6F-41ED5FF930FE}"/>
            </a:ext>
          </a:extLst>
        </xdr:cNvPr>
        <xdr:cNvSpPr/>
      </xdr:nvSpPr>
      <xdr:spPr>
        <a:xfrm>
          <a:off x="3705225" y="2914650"/>
          <a:ext cx="4291965" cy="9391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aseline="0"/>
            <a:t>ข้อมูลในชีทนี้จะอัปเดตตามชีท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F_12Snp_ODR_Ret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เอง หากมีการเพิ่มข้อมูล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Snapshot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ใหม่เข้ามา ให้เพิ่มคอลัมน์ของ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Snapshot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ใหม่ด้านขวาของตาราง และลากสูตรต่าง ๆ ด้านขวามือสุดของแต่ละตารางด้านล่าง ให้ครอบคลุมถึงข้อมูล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Snapshot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ที่เพิ่มเข้าไปด้วย</a:t>
          </a:r>
          <a:endParaRPr lang="th-TH" sz="1100" baseline="0"/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0.10333</cdr:x>
      <cdr:y>0.24822</cdr:y>
    </cdr:from>
    <cdr:to>
      <cdr:x>0.92719</cdr:x>
      <cdr:y>0.25112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5865DAD-AE29-440E-94DF-2019B3FBCE42}"/>
            </a:ext>
          </a:extLst>
        </cdr:cNvPr>
        <cdr:cNvCxnSpPr/>
      </cdr:nvCxnSpPr>
      <cdr:spPr>
        <a:xfrm xmlns:a="http://schemas.openxmlformats.org/drawingml/2006/main">
          <a:off x="439805" y="582551"/>
          <a:ext cx="3506445" cy="680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92D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0.11147</cdr:x>
      <cdr:y>0.42354</cdr:y>
    </cdr:from>
    <cdr:to>
      <cdr:x>0.93533</cdr:x>
      <cdr:y>0.42644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5865DAD-AE29-440E-94DF-2019B3FBCE42}"/>
            </a:ext>
          </a:extLst>
        </cdr:cNvPr>
        <cdr:cNvCxnSpPr/>
      </cdr:nvCxnSpPr>
      <cdr:spPr>
        <a:xfrm xmlns:a="http://schemas.openxmlformats.org/drawingml/2006/main">
          <a:off x="539381" y="994026"/>
          <a:ext cx="3986412" cy="68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92D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0.11147</cdr:x>
      <cdr:y>0.42354</cdr:y>
    </cdr:from>
    <cdr:to>
      <cdr:x>0.93533</cdr:x>
      <cdr:y>0.42644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5865DAD-AE29-440E-94DF-2019B3FBCE42}"/>
            </a:ext>
          </a:extLst>
        </cdr:cNvPr>
        <cdr:cNvCxnSpPr/>
      </cdr:nvCxnSpPr>
      <cdr:spPr>
        <a:xfrm xmlns:a="http://schemas.openxmlformats.org/drawingml/2006/main">
          <a:off x="539381" y="994026"/>
          <a:ext cx="3986412" cy="68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92D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3729</xdr:colOff>
      <xdr:row>2</xdr:row>
      <xdr:rowOff>4624</xdr:rowOff>
    </xdr:from>
    <xdr:to>
      <xdr:col>30</xdr:col>
      <xdr:colOff>85530</xdr:colOff>
      <xdr:row>17</xdr:row>
      <xdr:rowOff>114941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79084A-78AA-434C-9E3C-3EFFCA979A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528228</xdr:colOff>
      <xdr:row>9</xdr:row>
      <xdr:rowOff>93070</xdr:rowOff>
    </xdr:from>
    <xdr:to>
      <xdr:col>29</xdr:col>
      <xdr:colOff>528734</xdr:colOff>
      <xdr:row>9</xdr:row>
      <xdr:rowOff>93306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08CAE3D-FA85-47F3-A4DE-9444EB3C7F48}"/>
            </a:ext>
          </a:extLst>
        </xdr:cNvPr>
        <xdr:cNvCxnSpPr/>
      </xdr:nvCxnSpPr>
      <xdr:spPr>
        <a:xfrm>
          <a:off x="12125868" y="1670410"/>
          <a:ext cx="4877306" cy="236"/>
        </a:xfrm>
        <a:prstGeom prst="line">
          <a:avLst/>
        </a:prstGeom>
        <a:ln w="38100">
          <a:solidFill>
            <a:srgbClr val="92D05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31102</xdr:colOff>
      <xdr:row>19</xdr:row>
      <xdr:rowOff>0</xdr:rowOff>
    </xdr:from>
    <xdr:to>
      <xdr:col>30</xdr:col>
      <xdr:colOff>112903</xdr:colOff>
      <xdr:row>34</xdr:row>
      <xdr:rowOff>110317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FD9E8A-0DEF-4FAA-9BAC-D5EE3515E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528735</xdr:colOff>
      <xdr:row>26</xdr:row>
      <xdr:rowOff>101081</xdr:rowOff>
    </xdr:from>
    <xdr:to>
      <xdr:col>29</xdr:col>
      <xdr:colOff>529241</xdr:colOff>
      <xdr:row>26</xdr:row>
      <xdr:rowOff>101317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A3CCE510-CBAB-4AEE-89EA-A9BCC8F78F71}"/>
            </a:ext>
          </a:extLst>
        </xdr:cNvPr>
        <xdr:cNvCxnSpPr/>
      </xdr:nvCxnSpPr>
      <xdr:spPr>
        <a:xfrm>
          <a:off x="12126375" y="4657841"/>
          <a:ext cx="4877306" cy="236"/>
        </a:xfrm>
        <a:prstGeom prst="line">
          <a:avLst/>
        </a:prstGeom>
        <a:ln w="38100">
          <a:solidFill>
            <a:srgbClr val="92D05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536510</xdr:colOff>
      <xdr:row>23</xdr:row>
      <xdr:rowOff>77754</xdr:rowOff>
    </xdr:from>
    <xdr:to>
      <xdr:col>29</xdr:col>
      <xdr:colOff>537016</xdr:colOff>
      <xdr:row>23</xdr:row>
      <xdr:rowOff>77990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A25FA9FB-37C2-4CD3-8E6A-638875E13CC9}"/>
            </a:ext>
          </a:extLst>
        </xdr:cNvPr>
        <xdr:cNvCxnSpPr/>
      </xdr:nvCxnSpPr>
      <xdr:spPr>
        <a:xfrm>
          <a:off x="12674081" y="4190999"/>
          <a:ext cx="5350057" cy="236"/>
        </a:xfrm>
        <a:prstGeom prst="line">
          <a:avLst/>
        </a:prstGeom>
        <a:ln w="38100">
          <a:solidFill>
            <a:srgbClr val="92D05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536510</xdr:colOff>
      <xdr:row>10</xdr:row>
      <xdr:rowOff>147736</xdr:rowOff>
    </xdr:from>
    <xdr:to>
      <xdr:col>14</xdr:col>
      <xdr:colOff>318796</xdr:colOff>
      <xdr:row>20</xdr:row>
      <xdr:rowOff>66248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2C1316B-85DB-4D80-8027-26284A2720ED}"/>
            </a:ext>
          </a:extLst>
        </xdr:cNvPr>
        <xdr:cNvSpPr/>
      </xdr:nvSpPr>
      <xdr:spPr>
        <a:xfrm>
          <a:off x="2449286" y="1936103"/>
          <a:ext cx="4797490" cy="17068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Copy</a:t>
          </a:r>
          <a:r>
            <a:rPr lang="en-GB" sz="1100" baseline="0"/>
            <a:t> ReportDate, Final Segment, cnt </a:t>
          </a:r>
          <a:r>
            <a:rPr lang="th-TH" sz="1100" baseline="0"/>
            <a:t>และ </a:t>
          </a:r>
          <a:r>
            <a:rPr lang="en-GB" sz="1100" baseline="0"/>
            <a:t>F_PD_12 </a:t>
          </a:r>
          <a:r>
            <a:rPr lang="th-TH" sz="1100" baseline="0"/>
            <a:t>มาจาก </a:t>
          </a:r>
          <a:r>
            <a:rPr lang="en-GB" sz="1100" baseline="0"/>
            <a:t>F_12Snp_ODR_Corp</a:t>
          </a:r>
          <a:endParaRPr lang="th-TH" sz="1100" baseline="0"/>
        </a:p>
        <a:p>
          <a:pPr algn="l"/>
          <a:r>
            <a:rPr lang="th-TH" sz="1100" baseline="0"/>
            <a:t>โดยคอลัมน์ </a:t>
          </a:r>
          <a:r>
            <a:rPr lang="en-GB" sz="1100" baseline="0"/>
            <a:t>ODR </a:t>
          </a:r>
          <a:r>
            <a:rPr lang="th-TH" sz="1100" baseline="0"/>
            <a:t>จะอัปเดตค่าตามข้อมูลใหม่เอง</a:t>
          </a:r>
        </a:p>
        <a:p>
          <a:pPr algn="l"/>
          <a:endParaRPr lang="th-TH" sz="1100" baseline="0"/>
        </a:p>
        <a:p>
          <a:pPr algn="l"/>
          <a:r>
            <a:rPr lang="th-TH" sz="1100" baseline="0"/>
            <a:t>หลังจากนั้น ลากคลุมตั้งแต่ </a:t>
          </a:r>
          <a:r>
            <a:rPr lang="en-GB" sz="1100" baseline="0"/>
            <a:t>Column A-E </a:t>
          </a:r>
          <a:r>
            <a:rPr lang="th-TH" sz="1100" baseline="0"/>
            <a:t>และ </a:t>
          </a:r>
          <a:r>
            <a:rPr lang="en-GB" sz="1100" baseline="0"/>
            <a:t>Sort </a:t>
          </a:r>
          <a:r>
            <a:rPr lang="th-TH" sz="1100" baseline="0"/>
            <a:t>ตาม </a:t>
          </a:r>
          <a:r>
            <a:rPr lang="en-GB" sz="1100" baseline="0"/>
            <a:t>ReportDate </a:t>
          </a:r>
          <a:r>
            <a:rPr lang="th-TH" sz="1100" baseline="0"/>
            <a:t>จากเก่าไปใหม่ และ ตาม </a:t>
          </a:r>
          <a:r>
            <a:rPr lang="en-GB" sz="1100" baseline="0"/>
            <a:t>ODR </a:t>
          </a:r>
          <a:r>
            <a:rPr lang="th-TH" sz="1100" baseline="0"/>
            <a:t>จากมากไปน้อย ข้อมูลช่องอื่นๆ จะมีการอัพเดตเอง</a:t>
          </a:r>
        </a:p>
        <a:p>
          <a:pPr algn="l"/>
          <a:endParaRPr lang="th-TH" sz="1100" baseline="0"/>
        </a:p>
        <a:p>
          <a:pPr algn="l"/>
          <a:r>
            <a:rPr lang="th-TH" sz="1100" baseline="0"/>
            <a:t>หากมีการอัปเดตข้อมูลของ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Snapshot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h-TH" sz="1100" baseline="0"/>
            <a:t>ใหม่ ๆ ให้อัปเดตวันที่ </a:t>
          </a:r>
          <a:r>
            <a:rPr lang="en-GB" sz="1100" baseline="0"/>
            <a:t>Snapshot </a:t>
          </a:r>
          <a:r>
            <a:rPr lang="th-TH" sz="1100" baseline="0"/>
            <a:t>ในคอลัมน์ </a:t>
          </a:r>
          <a:r>
            <a:rPr lang="en-GB" sz="1100" baseline="0"/>
            <a:t>Q </a:t>
          </a:r>
          <a:r>
            <a:rPr lang="th-TH" sz="1100" baseline="0"/>
            <a:t>ด้วย รวมถึงที่ตรวจสอบคอลัมน์ </a:t>
          </a:r>
          <a:r>
            <a:rPr lang="en-GB" sz="1100" baseline="0"/>
            <a:t>Q-T </a:t>
          </a:r>
          <a:r>
            <a:rPr lang="th-TH" sz="1100" baseline="0"/>
            <a:t>ให้ลากสูตรครอบคลุม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3463</xdr:colOff>
      <xdr:row>1</xdr:row>
      <xdr:rowOff>83820</xdr:rowOff>
    </xdr:from>
    <xdr:to>
      <xdr:col>9</xdr:col>
      <xdr:colOff>541021</xdr:colOff>
      <xdr:row>19</xdr:row>
      <xdr:rowOff>99059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2C2BD-111A-4CB9-84A4-D6E6DAD9D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548640</xdr:colOff>
      <xdr:row>5</xdr:row>
      <xdr:rowOff>30480</xdr:rowOff>
    </xdr:from>
    <xdr:to>
      <xdr:col>17</xdr:col>
      <xdr:colOff>541020</xdr:colOff>
      <xdr:row>11</xdr:row>
      <xdr:rowOff>99060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6AEA925-CE7F-42C7-AA35-CED629072D15}"/>
            </a:ext>
          </a:extLst>
        </xdr:cNvPr>
        <xdr:cNvSpPr/>
      </xdr:nvSpPr>
      <xdr:spPr>
        <a:xfrm>
          <a:off x="6286500" y="723900"/>
          <a:ext cx="4046220" cy="8458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aseline="0"/>
            <a:t>ข้อมูลในชีทนี้จะอัปเดตตามชีท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F_12Snp_ODR_Corp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เอง หากมีการเพิ่มข้อมูล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Snapshot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ใหม่เข้ามา ให้เพิ่มคอลัมน์ของ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Snapshot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ใหม่ด้านขวาของตาราง และลากสูตรต่าง ๆ ด้านขวามือสุดของแต่ละตารางด้านล่าง ให้ครอบคลุมถึงข้อมูล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Snapshot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ที่เพิ่มเข้าไปด้วย</a:t>
          </a:r>
          <a:endParaRPr lang="th-TH" sz="1100" baseline="0"/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0.09963</cdr:x>
      <cdr:y>0.42354</cdr:y>
    </cdr:from>
    <cdr:to>
      <cdr:x>0.92349</cdr:x>
      <cdr:y>0.42644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5865DAD-AE29-440E-94DF-2019B3FBCE42}"/>
            </a:ext>
          </a:extLst>
        </cdr:cNvPr>
        <cdr:cNvCxnSpPr/>
      </cdr:nvCxnSpPr>
      <cdr:spPr>
        <a:xfrm xmlns:a="http://schemas.openxmlformats.org/drawingml/2006/main">
          <a:off x="592548" y="994024"/>
          <a:ext cx="4900120" cy="680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92D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9</xdr:row>
      <xdr:rowOff>22860</xdr:rowOff>
    </xdr:from>
    <xdr:to>
      <xdr:col>9</xdr:col>
      <xdr:colOff>1165860</xdr:colOff>
      <xdr:row>16</xdr:row>
      <xdr:rowOff>45720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6BF0A75-EE66-4DDC-93B0-3D0ED675AF93}"/>
            </a:ext>
          </a:extLst>
        </xdr:cNvPr>
        <xdr:cNvSpPr/>
      </xdr:nvSpPr>
      <xdr:spPr>
        <a:xfrm>
          <a:off x="2103120" y="1188720"/>
          <a:ext cx="4747260" cy="9296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Copy</a:t>
          </a:r>
          <a:r>
            <a:rPr lang="en-GB" sz="1100" baseline="0"/>
            <a:t> ReportDate, Final Segment, cnt </a:t>
          </a:r>
          <a:r>
            <a:rPr lang="th-TH" sz="1100" baseline="0"/>
            <a:t>และ </a:t>
          </a:r>
          <a:r>
            <a:rPr lang="en-GB" sz="1100" baseline="0"/>
            <a:t>F_PD_12 </a:t>
          </a:r>
          <a:r>
            <a:rPr lang="th-TH" sz="1100" baseline="0"/>
            <a:t>มาจาก </a:t>
          </a:r>
          <a:r>
            <a:rPr lang="en-GB" sz="1100" baseline="0"/>
            <a:t>F_12Snp_ODR_Ret</a:t>
          </a:r>
          <a:endParaRPr lang="th-TH" sz="1100" baseline="0"/>
        </a:p>
        <a:p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และกรอก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Snapshot to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เป็นวันที่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Snapshot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สุดท้ายที่สังเกต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12m Performance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default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ได้ครบถ้วน (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เดือนก่อน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Snapshot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ล่าสุด)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GB">
            <a:effectLst/>
          </a:endParaRPr>
        </a:p>
        <a:p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โดยคอลัมน์ที่เหลือจะอัปเดตค่าตามข้อมูลใหม่เอง</a:t>
          </a:r>
          <a:endParaRPr lang="en-GB">
            <a:effectLst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487680</xdr:colOff>
      <xdr:row>12</xdr:row>
      <xdr:rowOff>15240</xdr:rowOff>
    </xdr:from>
    <xdr:to>
      <xdr:col>9</xdr:col>
      <xdr:colOff>304800</xdr:colOff>
      <xdr:row>19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E1FB57B-333F-4458-94EF-16F0E925CC3F}"/>
            </a:ext>
          </a:extLst>
        </xdr:cNvPr>
        <xdr:cNvSpPr/>
      </xdr:nvSpPr>
      <xdr:spPr>
        <a:xfrm>
          <a:off x="1242060" y="1569720"/>
          <a:ext cx="4747260" cy="8915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Copy</a:t>
          </a:r>
          <a:r>
            <a:rPr lang="en-GB" sz="1100" baseline="0"/>
            <a:t> ReportDate, Final Segment, cnt </a:t>
          </a:r>
          <a:r>
            <a:rPr lang="th-TH" sz="1100" baseline="0"/>
            <a:t>และ </a:t>
          </a:r>
          <a:r>
            <a:rPr lang="en-GB" sz="1100" baseline="0"/>
            <a:t>F_PD_12 </a:t>
          </a:r>
          <a:r>
            <a:rPr lang="th-TH" sz="1100" baseline="0"/>
            <a:t>มาจาก </a:t>
          </a:r>
          <a:r>
            <a:rPr lang="en-GB" sz="1100" baseline="0"/>
            <a:t>F_12Snp_ODR_Corp</a:t>
          </a:r>
        </a:p>
        <a:p>
          <a:pPr algn="l"/>
          <a:r>
            <a:rPr lang="th-TH" sz="1100" baseline="0"/>
            <a:t>และกรอก </a:t>
          </a:r>
          <a:r>
            <a:rPr lang="en-GB" sz="1100" baseline="0"/>
            <a:t>Snapshot to </a:t>
          </a:r>
          <a:r>
            <a:rPr lang="th-TH" sz="1100" baseline="0"/>
            <a:t>เป็นวันที่ </a:t>
          </a:r>
          <a:r>
            <a:rPr lang="en-GB" sz="1100" baseline="0"/>
            <a:t>Snapshot </a:t>
          </a:r>
          <a:r>
            <a:rPr lang="th-TH" sz="1100" baseline="0"/>
            <a:t>สุดท้ายที่สังเกต </a:t>
          </a:r>
          <a:r>
            <a:rPr lang="en-GB" sz="1100" baseline="0"/>
            <a:t>12m Performance</a:t>
          </a:r>
          <a:r>
            <a:rPr lang="th-TH" sz="1100" baseline="0"/>
            <a:t> </a:t>
          </a:r>
          <a:r>
            <a:rPr lang="en-GB" sz="1100" baseline="0"/>
            <a:t>default</a:t>
          </a:r>
          <a:r>
            <a:rPr lang="th-TH" sz="1100" baseline="0"/>
            <a:t> ได้ครบถ้วน (</a:t>
          </a:r>
          <a:r>
            <a:rPr lang="en-GB" sz="1100" baseline="0"/>
            <a:t>12 </a:t>
          </a:r>
          <a:r>
            <a:rPr lang="th-TH" sz="1100" baseline="0"/>
            <a:t>เดือนก่อน </a:t>
          </a:r>
          <a:r>
            <a:rPr lang="en-GB" sz="1100" baseline="0"/>
            <a:t>Snapshot </a:t>
          </a:r>
          <a:r>
            <a:rPr lang="th-TH" sz="1100" baseline="0"/>
            <a:t>ล่าสุด)</a:t>
          </a:r>
          <a:r>
            <a:rPr lang="en-GB" sz="1100" baseline="0"/>
            <a:t> </a:t>
          </a:r>
          <a:endParaRPr lang="th-TH" sz="1100" baseline="0"/>
        </a:p>
        <a:p>
          <a:pPr algn="l"/>
          <a:r>
            <a:rPr lang="th-TH" sz="1100" baseline="0"/>
            <a:t>โดยคอลัมน์ที่เหลือจะอัปเดตค่าตามข้อมูลใหม่เอง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161364</xdr:colOff>
      <xdr:row>1</xdr:row>
      <xdr:rowOff>0</xdr:rowOff>
    </xdr:from>
    <xdr:to>
      <xdr:col>22</xdr:col>
      <xdr:colOff>403412</xdr:colOff>
      <xdr:row>4</xdr:row>
      <xdr:rowOff>8965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7086339-16A9-477E-9D1C-65395AF4F41A}"/>
            </a:ext>
          </a:extLst>
        </xdr:cNvPr>
        <xdr:cNvSpPr/>
      </xdr:nvSpPr>
      <xdr:spPr>
        <a:xfrm>
          <a:off x="9861624" y="182880"/>
          <a:ext cx="5118848" cy="5576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GB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ชีทนี้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ได้จาก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ในขั้นตอน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ในโฟลเดอร์ </a:t>
          </a:r>
          <a:endParaRPr lang="en-GB">
            <a:effectLst/>
          </a:endParaRPr>
        </a:p>
        <a:p>
          <a:pPr algn="l"/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R_Project &gt;  Result_Output &gt; PD_Process &gt; Retail &gt;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ชื่อไฟล์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1.F_PD_bySnpShot </a:t>
          </a:r>
          <a:endParaRPr lang="en-GB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349622</xdr:colOff>
      <xdr:row>1</xdr:row>
      <xdr:rowOff>53788</xdr:rowOff>
    </xdr:from>
    <xdr:to>
      <xdr:col>22</xdr:col>
      <xdr:colOff>591670</xdr:colOff>
      <xdr:row>4</xdr:row>
      <xdr:rowOff>62753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F080C31-A27B-4C69-A6A4-3BA9826E2B2E}"/>
            </a:ext>
          </a:extLst>
        </xdr:cNvPr>
        <xdr:cNvSpPr/>
      </xdr:nvSpPr>
      <xdr:spPr>
        <a:xfrm>
          <a:off x="9226922" y="236668"/>
          <a:ext cx="5118848" cy="5576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 </a:t>
          </a:r>
          <a:r>
            <a:rPr lang="th-TH" sz="1100"/>
            <a:t>ชีทนี้</a:t>
          </a:r>
          <a:r>
            <a:rPr lang="th-TH" sz="1100" baseline="0"/>
            <a:t>ได้จาก </a:t>
          </a:r>
          <a:r>
            <a:rPr lang="en-GB" sz="1100" baseline="0"/>
            <a:t>R </a:t>
          </a:r>
          <a:r>
            <a:rPr lang="th-TH" sz="1100" baseline="0"/>
            <a:t>ในขั้นตอน </a:t>
          </a:r>
          <a:r>
            <a:rPr lang="en-GB" sz="1100" baseline="0"/>
            <a:t>PD </a:t>
          </a:r>
          <a:r>
            <a:rPr lang="th-TH" sz="1100" baseline="0"/>
            <a:t>ในโฟลเดอร์ </a:t>
          </a:r>
        </a:p>
        <a:p>
          <a:pPr algn="l"/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R_Project &gt;  Result_Output &gt; PD_Process &gt; Corporate &gt;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ชื่อไฟล์ 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1.F_PD_bySnpShot </a:t>
          </a:r>
          <a:endParaRPr lang="en-GB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274320</xdr:colOff>
      <xdr:row>23</xdr:row>
      <xdr:rowOff>30480</xdr:rowOff>
    </xdr:from>
    <xdr:to>
      <xdr:col>8</xdr:col>
      <xdr:colOff>129540</xdr:colOff>
      <xdr:row>25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C4A7A47-379D-4B4C-AF39-734A7E11A1D8}"/>
            </a:ext>
          </a:extLst>
        </xdr:cNvPr>
        <xdr:cNvSpPr/>
      </xdr:nvSpPr>
      <xdr:spPr>
        <a:xfrm>
          <a:off x="2065020" y="4236720"/>
          <a:ext cx="5387340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/>
            <a:t>ค่าทางสถิติต่างๆ</a:t>
          </a:r>
          <a:r>
            <a:rPr lang="th-TH" sz="1100" baseline="0"/>
            <a:t> ที่ได้จากการ </a:t>
          </a:r>
          <a:r>
            <a:rPr lang="en-GB" sz="1100" baseline="0"/>
            <a:t>fit </a:t>
          </a:r>
          <a:r>
            <a:rPr lang="th-TH" sz="1100" baseline="0"/>
            <a:t>ข้อมูลเข้ากับสมการ </a:t>
          </a:r>
          <a:r>
            <a:rPr lang="en-GB" sz="1100" baseline="0"/>
            <a:t>Exponential regression</a:t>
          </a:r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cheyklin001\Desktop\CMAAS%20Project\IBANK\Model\R\From%20R_PD\(IBANK)%20ODR%20monthly_revised%20raw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tail - 12m PD"/>
      <sheetName val="Retail - Graph"/>
      <sheetName val="Retail - GINI"/>
      <sheetName val="Retail - PSI"/>
      <sheetName val="F_12Snp_ODR_Ret"/>
      <sheetName val="Wghtd_ODR_Ret_ver2"/>
      <sheetName val="Retail-Compare Curve"/>
      <sheetName val="Retail-Curve Fitting"/>
      <sheetName val="Corp - 12m PD"/>
      <sheetName val="Corp - Graph"/>
      <sheetName val="Corp - GINI"/>
      <sheetName val="Corp - PSI"/>
      <sheetName val="F_12Snp_ODR_Corp"/>
      <sheetName val="Wghtd_ODR_Corp_ver2"/>
      <sheetName val="Corp-Curve Fitting"/>
      <sheetName val="Corp-Compare Curve"/>
      <sheetName val="Segment mapping"/>
    </sheetNames>
    <sheetDataSet>
      <sheetData sheetId="0"/>
      <sheetData sheetId="1">
        <row r="4">
          <cell r="A4" t="str">
            <v>R_A1</v>
          </cell>
        </row>
        <row r="5">
          <cell r="A5" t="str">
            <v>R_A2</v>
          </cell>
        </row>
        <row r="6">
          <cell r="A6" t="str">
            <v>R_B</v>
          </cell>
        </row>
        <row r="7">
          <cell r="A7" t="str">
            <v>R_C1</v>
          </cell>
        </row>
        <row r="8">
          <cell r="A8" t="str">
            <v>R_C2</v>
          </cell>
        </row>
        <row r="9">
          <cell r="A9" t="str">
            <v>R_D</v>
          </cell>
        </row>
        <row r="10">
          <cell r="A10" t="str">
            <v>R_E</v>
          </cell>
        </row>
        <row r="11">
          <cell r="A11" t="str">
            <v>R_F</v>
          </cell>
        </row>
        <row r="12">
          <cell r="A12" t="str">
            <v>R_G1</v>
          </cell>
        </row>
        <row r="13">
          <cell r="A13" t="str">
            <v>R_G2</v>
          </cell>
        </row>
        <row r="14">
          <cell r="A14" t="str">
            <v>R_H</v>
          </cell>
        </row>
        <row r="15">
          <cell r="A15" t="str">
            <v>R_I1</v>
          </cell>
        </row>
        <row r="16">
          <cell r="A16" t="str">
            <v>R_I2</v>
          </cell>
        </row>
        <row r="17">
          <cell r="A17" t="str">
            <v>R_J</v>
          </cell>
        </row>
        <row r="18">
          <cell r="A18" t="str">
            <v>R_K</v>
          </cell>
        </row>
        <row r="19">
          <cell r="A19" t="str">
            <v>R_L</v>
          </cell>
        </row>
      </sheetData>
      <sheetData sheetId="2"/>
      <sheetData sheetId="3">
        <row r="1">
          <cell r="T1" t="str">
            <v>Snapshot_Gini</v>
          </cell>
        </row>
      </sheetData>
      <sheetData sheetId="4">
        <row r="62">
          <cell r="C62">
            <v>42400</v>
          </cell>
        </row>
      </sheetData>
      <sheetData sheetId="5"/>
      <sheetData sheetId="6"/>
      <sheetData sheetId="7"/>
      <sheetData sheetId="8"/>
      <sheetData sheetId="9">
        <row r="3">
          <cell r="C3">
            <v>42400</v>
          </cell>
        </row>
      </sheetData>
      <sheetData sheetId="10"/>
      <sheetData sheetId="11">
        <row r="1">
          <cell r="T1" t="str">
            <v>Snapshot_Gini</v>
          </cell>
        </row>
      </sheetData>
      <sheetData sheetId="12">
        <row r="40">
          <cell r="C40">
            <v>42400</v>
          </cell>
        </row>
      </sheetData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0367C-DDE7-4A1C-B0E6-82A1972FC595}">
  <sheetPr>
    <tabColor rgb="FF92D050"/>
  </sheetPr>
  <dimension ref="A1:F27"/>
  <sheetViews>
    <sheetView tabSelected="1" topLeftCell="A7" zoomScaleNormal="100" workbookViewId="0">
      <selection activeCell="B23" sqref="B23"/>
    </sheetView>
  </sheetViews>
  <sheetFormatPr defaultRowHeight="13.8" x14ac:dyDescent="0.25"/>
  <cols>
    <col min="1" max="1" width="2.3984375" customWidth="1"/>
    <col min="2" max="2" width="29" bestFit="1" customWidth="1"/>
    <col min="3" max="3" width="20.69921875" style="131" customWidth="1"/>
    <col min="4" max="4" width="17.3984375" style="131" customWidth="1"/>
    <col min="5" max="5" width="100.69921875" bestFit="1" customWidth="1"/>
    <col min="6" max="6" width="82.59765625" customWidth="1"/>
  </cols>
  <sheetData>
    <row r="1" spans="2:6" x14ac:dyDescent="0.25">
      <c r="B1" s="323" t="s">
        <v>233</v>
      </c>
    </row>
    <row r="2" spans="2:6" x14ac:dyDescent="0.25">
      <c r="C2" s="130"/>
    </row>
    <row r="3" spans="2:6" x14ac:dyDescent="0.25">
      <c r="B3" s="129" t="s">
        <v>162</v>
      </c>
      <c r="C3" s="130" t="s">
        <v>163</v>
      </c>
    </row>
    <row r="6" spans="2:6" ht="13.95" customHeight="1" x14ac:dyDescent="0.25">
      <c r="B6" s="132"/>
      <c r="C6" s="133" t="s">
        <v>135</v>
      </c>
      <c r="D6" s="134" t="s">
        <v>136</v>
      </c>
      <c r="E6" s="299" t="s">
        <v>217</v>
      </c>
      <c r="F6" s="299" t="s">
        <v>228</v>
      </c>
    </row>
    <row r="7" spans="2:6" x14ac:dyDescent="0.25">
      <c r="B7" s="324" t="s">
        <v>234</v>
      </c>
      <c r="C7" s="325"/>
      <c r="D7" s="326"/>
      <c r="E7" s="327"/>
      <c r="F7" s="327"/>
    </row>
    <row r="8" spans="2:6" s="303" customFormat="1" ht="35.4" customHeight="1" x14ac:dyDescent="0.25">
      <c r="B8" s="300" t="s">
        <v>173</v>
      </c>
      <c r="C8" s="301" t="s">
        <v>172</v>
      </c>
      <c r="D8" s="302" t="s">
        <v>171</v>
      </c>
      <c r="E8" s="306" t="s">
        <v>224</v>
      </c>
      <c r="F8" s="306" t="s">
        <v>229</v>
      </c>
    </row>
    <row r="9" spans="2:6" s="303" customFormat="1" ht="27.6" x14ac:dyDescent="0.25">
      <c r="B9" s="305" t="s">
        <v>179</v>
      </c>
      <c r="C9" s="401" t="s">
        <v>175</v>
      </c>
      <c r="D9" s="402"/>
      <c r="E9" s="304" t="s">
        <v>226</v>
      </c>
      <c r="F9" s="304" t="s">
        <v>230</v>
      </c>
    </row>
    <row r="10" spans="2:6" s="311" customFormat="1" ht="27.6" x14ac:dyDescent="0.25">
      <c r="B10" s="310" t="s">
        <v>178</v>
      </c>
      <c r="C10" s="401" t="s">
        <v>176</v>
      </c>
      <c r="D10" s="402"/>
      <c r="E10" s="312" t="s">
        <v>227</v>
      </c>
      <c r="F10" s="317" t="s">
        <v>231</v>
      </c>
    </row>
    <row r="11" spans="2:6" s="311" customFormat="1" ht="27.6" x14ac:dyDescent="0.25">
      <c r="B11" s="313" t="s">
        <v>177</v>
      </c>
      <c r="C11" s="314" t="s">
        <v>174</v>
      </c>
      <c r="D11" s="315"/>
      <c r="E11" s="316" t="s">
        <v>225</v>
      </c>
      <c r="F11" s="318" t="s">
        <v>232</v>
      </c>
    </row>
    <row r="12" spans="2:6" x14ac:dyDescent="0.25">
      <c r="B12" s="324" t="s">
        <v>236</v>
      </c>
      <c r="C12" s="325"/>
      <c r="D12" s="326"/>
      <c r="E12" s="327"/>
      <c r="F12" s="327"/>
    </row>
    <row r="13" spans="2:6" x14ac:dyDescent="0.25">
      <c r="B13" s="135" t="s">
        <v>45</v>
      </c>
      <c r="C13" s="136" t="s">
        <v>164</v>
      </c>
      <c r="D13" s="137" t="s">
        <v>165</v>
      </c>
      <c r="E13" s="297" t="s">
        <v>216</v>
      </c>
      <c r="F13" s="297"/>
    </row>
    <row r="14" spans="2:6" x14ac:dyDescent="0.25">
      <c r="B14" s="135" t="s">
        <v>213</v>
      </c>
      <c r="C14" s="399" t="s">
        <v>214</v>
      </c>
      <c r="D14" s="400"/>
      <c r="E14" s="297" t="s">
        <v>219</v>
      </c>
      <c r="F14" s="297"/>
    </row>
    <row r="15" spans="2:6" x14ac:dyDescent="0.25">
      <c r="B15" s="135" t="s">
        <v>212</v>
      </c>
      <c r="C15" s="399" t="s">
        <v>215</v>
      </c>
      <c r="D15" s="400"/>
      <c r="E15" s="297" t="s">
        <v>218</v>
      </c>
      <c r="F15" s="297"/>
    </row>
    <row r="16" spans="2:6" x14ac:dyDescent="0.25">
      <c r="B16" s="135" t="s">
        <v>170</v>
      </c>
      <c r="C16" s="399" t="s">
        <v>170</v>
      </c>
      <c r="D16" s="400"/>
      <c r="E16" s="297" t="s">
        <v>220</v>
      </c>
      <c r="F16" s="297"/>
    </row>
    <row r="17" spans="1:6" x14ac:dyDescent="0.25">
      <c r="B17" s="307" t="s">
        <v>221</v>
      </c>
      <c r="C17" s="308" t="s">
        <v>166</v>
      </c>
      <c r="D17" s="309" t="s">
        <v>167</v>
      </c>
      <c r="E17" s="296" t="s">
        <v>222</v>
      </c>
      <c r="F17" s="296"/>
    </row>
    <row r="18" spans="1:6" x14ac:dyDescent="0.25">
      <c r="B18" s="138" t="s">
        <v>158</v>
      </c>
      <c r="C18" s="139" t="s">
        <v>168</v>
      </c>
      <c r="D18" s="140" t="s">
        <v>169</v>
      </c>
      <c r="E18" s="298" t="s">
        <v>223</v>
      </c>
      <c r="F18" s="298"/>
    </row>
    <row r="21" spans="1:6" s="383" customFormat="1" x14ac:dyDescent="0.25">
      <c r="C21" s="131"/>
      <c r="D21" s="131"/>
    </row>
    <row r="22" spans="1:6" s="383" customFormat="1" x14ac:dyDescent="0.25">
      <c r="B22" s="383" t="s">
        <v>278</v>
      </c>
      <c r="C22" s="131"/>
      <c r="D22" s="131"/>
    </row>
    <row r="23" spans="1:6" x14ac:dyDescent="0.25">
      <c r="A23">
        <v>0</v>
      </c>
      <c r="B23" t="s">
        <v>279</v>
      </c>
    </row>
    <row r="24" spans="1:6" s="452" customFormat="1" x14ac:dyDescent="0.25">
      <c r="A24" s="452">
        <v>1</v>
      </c>
      <c r="B24" s="452" t="s">
        <v>269</v>
      </c>
      <c r="C24" s="453" t="s">
        <v>214</v>
      </c>
      <c r="D24" s="454" t="s">
        <v>270</v>
      </c>
      <c r="E24" s="452" t="s">
        <v>271</v>
      </c>
    </row>
    <row r="25" spans="1:6" x14ac:dyDescent="0.25">
      <c r="A25">
        <v>2</v>
      </c>
      <c r="B25" t="s">
        <v>272</v>
      </c>
      <c r="C25" s="130"/>
      <c r="E25" t="s">
        <v>273</v>
      </c>
    </row>
    <row r="26" spans="1:6" x14ac:dyDescent="0.25">
      <c r="A26">
        <v>3</v>
      </c>
      <c r="B26" t="s">
        <v>274</v>
      </c>
      <c r="C26" s="131" t="s">
        <v>275</v>
      </c>
    </row>
    <row r="27" spans="1:6" x14ac:dyDescent="0.25">
      <c r="A27">
        <v>4</v>
      </c>
      <c r="B27" t="s">
        <v>276</v>
      </c>
      <c r="E27" t="s">
        <v>277</v>
      </c>
    </row>
  </sheetData>
  <mergeCells count="5">
    <mergeCell ref="C14:D14"/>
    <mergeCell ref="C16:D16"/>
    <mergeCell ref="C15:D15"/>
    <mergeCell ref="C9:D9"/>
    <mergeCell ref="C10:D10"/>
  </mergeCells>
  <hyperlinks>
    <hyperlink ref="C13" location="'Retail - 12m PD'!A1" display="'Retail - 12m PD" xr:uid="{030A3642-5857-487C-BBE6-FF50B4784186}"/>
    <hyperlink ref="C17" location="'Retail - GINI'!A1" display="'Retail - GINI'" xr:uid="{B994B037-742E-4CE2-B216-A9424BA49B22}"/>
    <hyperlink ref="C18" location="'Retail - PSI'!A1" display="'Retail - PSI" xr:uid="{EECDD833-30D5-46F3-98EA-E0E713835B89}"/>
    <hyperlink ref="D13" location="'Corp - 12m PD'!A1" display="'Corp - 12m PD" xr:uid="{B7583E21-9BC7-4E90-BDAA-05F55685F4DB}"/>
    <hyperlink ref="D17" location="'Corp - GINI'!A1" display="'Corp - GINI'!A1" xr:uid="{8091A372-1E19-47D5-9DA6-6039B35DDBD8}"/>
    <hyperlink ref="D18" location="'Corp - PSI'!A1" display="'Corp - PSI'!A1" xr:uid="{BA29A9AE-E579-4DED-B4EE-A0EC8D56A884}"/>
    <hyperlink ref="C16:D16" location="'Lifetime PD Projection'!A1" display="'Lifetime PD Projection" xr:uid="{40026643-14D8-456B-B16A-ECB2AFDB94B5}"/>
    <hyperlink ref="D8" location="F_12Snp_ODR_Corp!A1" display="F_12Snp_ODR_Corp!A1" xr:uid="{D7EEE933-24FC-4D21-9116-23C6AB37E3A5}"/>
    <hyperlink ref="C11" location="R_All_PD_Regression_Param_Stat!A1" display="R_All_PD_Regression_Param_Stat!A1" xr:uid="{71C3ABD0-5613-4122-BB9B-D34F50B2E829}"/>
    <hyperlink ref="C9" location="R_F_PD_by_Final_Segment!A1" display="R_F_PD_by_Final_Segment!A1" xr:uid="{3AA48EC1-8130-4E22-A08A-FB909CA205BB}"/>
    <hyperlink ref="C10" location="R_Parameter_to_create_PD_tbl!A1" display="R_Parameter_to_create_PD_tbl!A1" xr:uid="{8E0E44F8-B683-426D-B22B-6FF6DEE8010C}"/>
    <hyperlink ref="C14:D14" location="'Lifetime PD Parameter- R'!A1" display="'Lifetime PD Parameter- R" xr:uid="{86FAB697-2EDF-498A-87FA-E185B1C0F461}"/>
    <hyperlink ref="C15" location="'Lifetime PD Parameter - excel'!A1" display="'Lifetime PD Parameter - excel" xr:uid="{57B3C82A-E4FF-4AC5-B296-86EBFFE88F7B}"/>
    <hyperlink ref="C8" location="F_12Snp_ODR_Ret!A1" display="F_12Snp_ODR_Ret!A1" xr:uid="{C60126A2-CE3F-4786-A48C-9DD32A43EF7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6386-6AAB-41AA-9332-14F0B44C8304}">
  <dimension ref="A1:AX43"/>
  <sheetViews>
    <sheetView zoomScaleNormal="100" workbookViewId="0">
      <pane xSplit="6" ySplit="9" topLeftCell="L10" activePane="bottomRight" state="frozen"/>
      <selection pane="topRight" activeCell="G1" sqref="G1"/>
      <selection pane="bottomLeft" activeCell="A10" sqref="A10"/>
      <selection pane="bottomRight" activeCell="F1" sqref="F1"/>
    </sheetView>
  </sheetViews>
  <sheetFormatPr defaultColWidth="8.8984375" defaultRowHeight="11.4" x14ac:dyDescent="0.2"/>
  <cols>
    <col min="1" max="1" width="3" style="2" bestFit="1" customWidth="1"/>
    <col min="2" max="2" width="1.69921875" style="2" hidden="1" customWidth="1"/>
    <col min="3" max="3" width="5.69921875" style="2" customWidth="1"/>
    <col min="4" max="4" width="42.69921875" style="2" customWidth="1"/>
    <col min="5" max="5" width="10.69921875" style="2" bestFit="1" customWidth="1"/>
    <col min="6" max="6" width="10.19921875" style="2" bestFit="1" customWidth="1"/>
    <col min="7" max="11" width="6.09765625" style="2" bestFit="1" customWidth="1"/>
    <col min="12" max="12" width="6.69921875" style="2" bestFit="1" customWidth="1"/>
    <col min="13" max="19" width="6" style="2" bestFit="1" customWidth="1"/>
    <col min="20" max="20" width="5.69921875" style="2" bestFit="1" customWidth="1"/>
    <col min="21" max="21" width="6.8984375" style="2" bestFit="1" customWidth="1"/>
    <col min="22" max="25" width="6" style="2" bestFit="1" customWidth="1"/>
    <col min="26" max="26" width="6.8984375" style="2" bestFit="1" customWidth="1"/>
    <col min="27" max="31" width="6.09765625" style="4" bestFit="1" customWidth="1"/>
    <col min="32" max="33" width="6.3984375" style="27" customWidth="1"/>
    <col min="34" max="38" width="6.8984375" style="2" bestFit="1" customWidth="1"/>
    <col min="39" max="39" width="6" style="2" customWidth="1"/>
    <col min="40" max="41" width="9" style="2" customWidth="1"/>
    <col min="42" max="42" width="8.09765625" style="2" bestFit="1" customWidth="1"/>
    <col min="43" max="47" width="6.8984375" style="2" bestFit="1" customWidth="1"/>
    <col min="48" max="48" width="17.59765625" style="2" bestFit="1" customWidth="1"/>
    <col min="49" max="16384" width="8.8984375" style="2"/>
  </cols>
  <sheetData>
    <row r="1" spans="1:50" x14ac:dyDescent="0.2">
      <c r="E1" s="2" t="s">
        <v>268</v>
      </c>
      <c r="F1" s="450">
        <v>44713</v>
      </c>
    </row>
    <row r="4" spans="1:50" x14ac:dyDescent="0.2">
      <c r="C4" s="37" t="s">
        <v>238</v>
      </c>
      <c r="D4" s="30"/>
      <c r="E4" s="31">
        <f>EOMONTH(E5,-60)</f>
        <v>42551</v>
      </c>
    </row>
    <row r="5" spans="1:50" x14ac:dyDescent="0.2">
      <c r="B5" s="1"/>
      <c r="C5" s="37" t="s">
        <v>237</v>
      </c>
      <c r="D5" s="30"/>
      <c r="E5" s="451">
        <f>EOMONTH(F1,-12)</f>
        <v>44377</v>
      </c>
    </row>
    <row r="6" spans="1:50" x14ac:dyDescent="0.2">
      <c r="B6" s="1"/>
      <c r="C6" s="37" t="s">
        <v>69</v>
      </c>
      <c r="D6" s="30"/>
      <c r="E6" s="30">
        <f>MAX($A:$A)</f>
        <v>21</v>
      </c>
    </row>
    <row r="7" spans="1:50" ht="12" thickBot="1" x14ac:dyDescent="0.25">
      <c r="G7" s="2">
        <v>1</v>
      </c>
      <c r="H7" s="2">
        <v>2</v>
      </c>
      <c r="I7" s="2">
        <v>3</v>
      </c>
      <c r="J7" s="2">
        <v>4</v>
      </c>
      <c r="K7" s="2">
        <v>5</v>
      </c>
      <c r="L7" s="2">
        <v>1</v>
      </c>
      <c r="M7" s="2">
        <v>2</v>
      </c>
      <c r="N7" s="2">
        <v>3</v>
      </c>
      <c r="O7" s="2">
        <v>4</v>
      </c>
      <c r="P7" s="2">
        <v>5</v>
      </c>
      <c r="Q7" s="2">
        <v>1</v>
      </c>
      <c r="R7" s="2">
        <v>2</v>
      </c>
      <c r="S7" s="2">
        <v>3</v>
      </c>
      <c r="T7" s="2">
        <v>4</v>
      </c>
      <c r="U7" s="2">
        <v>5</v>
      </c>
      <c r="AH7" s="25">
        <v>1</v>
      </c>
      <c r="AI7" s="25">
        <v>2</v>
      </c>
      <c r="AJ7" s="25">
        <v>3</v>
      </c>
      <c r="AK7" s="25">
        <v>4</v>
      </c>
      <c r="AL7" s="25">
        <v>5</v>
      </c>
      <c r="AQ7" s="25">
        <v>1</v>
      </c>
      <c r="AR7" s="25">
        <v>2</v>
      </c>
      <c r="AS7" s="25">
        <v>3</v>
      </c>
      <c r="AT7" s="25">
        <v>4</v>
      </c>
      <c r="AU7" s="25">
        <v>5</v>
      </c>
    </row>
    <row r="8" spans="1:50" ht="12" thickBot="1" x14ac:dyDescent="0.25">
      <c r="B8" s="1"/>
      <c r="G8" s="405" t="s">
        <v>209</v>
      </c>
      <c r="H8" s="406"/>
      <c r="I8" s="406"/>
      <c r="J8" s="406"/>
      <c r="K8" s="407"/>
      <c r="L8" s="408" t="s">
        <v>71</v>
      </c>
      <c r="M8" s="406"/>
      <c r="N8" s="406"/>
      <c r="O8" s="406"/>
      <c r="P8" s="407"/>
      <c r="Q8" s="409" t="s">
        <v>72</v>
      </c>
      <c r="R8" s="410"/>
      <c r="S8" s="410"/>
      <c r="T8" s="410"/>
      <c r="U8" s="411"/>
      <c r="V8" s="409" t="s">
        <v>89</v>
      </c>
      <c r="W8" s="410"/>
      <c r="X8" s="410"/>
      <c r="Y8" s="410"/>
      <c r="Z8" s="411"/>
      <c r="AA8" s="414" t="s">
        <v>210</v>
      </c>
      <c r="AB8" s="415"/>
      <c r="AC8" s="415"/>
      <c r="AD8" s="415"/>
      <c r="AE8" s="416"/>
      <c r="AF8" s="417" t="s">
        <v>96</v>
      </c>
      <c r="AG8" s="417"/>
      <c r="AH8" s="404" t="s">
        <v>95</v>
      </c>
      <c r="AI8" s="404"/>
      <c r="AJ8" s="404"/>
      <c r="AK8" s="404"/>
      <c r="AL8" s="404"/>
      <c r="AM8" s="418" t="s">
        <v>97</v>
      </c>
      <c r="AN8" s="419"/>
      <c r="AO8" s="419"/>
      <c r="AP8" s="420"/>
      <c r="AQ8" s="403" t="s">
        <v>105</v>
      </c>
      <c r="AR8" s="403"/>
      <c r="AS8" s="403"/>
      <c r="AT8" s="403"/>
      <c r="AU8" s="403"/>
      <c r="AV8" s="213" t="s">
        <v>98</v>
      </c>
    </row>
    <row r="9" spans="1:50" ht="12" thickBot="1" x14ac:dyDescent="0.25">
      <c r="A9" s="1"/>
      <c r="B9" s="1"/>
      <c r="C9" s="412" t="s">
        <v>53</v>
      </c>
      <c r="D9" s="413"/>
      <c r="E9" s="231" t="s">
        <v>73</v>
      </c>
      <c r="F9" s="242" t="s">
        <v>45</v>
      </c>
      <c r="G9" s="224" t="s">
        <v>74</v>
      </c>
      <c r="H9" s="225" t="s">
        <v>75</v>
      </c>
      <c r="I9" s="225" t="s">
        <v>76</v>
      </c>
      <c r="J9" s="225" t="s">
        <v>77</v>
      </c>
      <c r="K9" s="225" t="s">
        <v>78</v>
      </c>
      <c r="L9" s="225" t="s">
        <v>79</v>
      </c>
      <c r="M9" s="225" t="s">
        <v>80</v>
      </c>
      <c r="N9" s="225" t="s">
        <v>81</v>
      </c>
      <c r="O9" s="225" t="s">
        <v>82</v>
      </c>
      <c r="P9" s="225" t="s">
        <v>83</v>
      </c>
      <c r="Q9" s="266" t="s">
        <v>84</v>
      </c>
      <c r="R9" s="266" t="s">
        <v>85</v>
      </c>
      <c r="S9" s="266" t="s">
        <v>86</v>
      </c>
      <c r="T9" s="266" t="s">
        <v>87</v>
      </c>
      <c r="U9" s="266" t="s">
        <v>88</v>
      </c>
      <c r="V9" s="266" t="s">
        <v>84</v>
      </c>
      <c r="W9" s="266" t="s">
        <v>85</v>
      </c>
      <c r="X9" s="266" t="s">
        <v>86</v>
      </c>
      <c r="Y9" s="266" t="s">
        <v>87</v>
      </c>
      <c r="Z9" s="266" t="s">
        <v>88</v>
      </c>
      <c r="AA9" s="271" t="s">
        <v>84</v>
      </c>
      <c r="AB9" s="271" t="s">
        <v>85</v>
      </c>
      <c r="AC9" s="271" t="s">
        <v>86</v>
      </c>
      <c r="AD9" s="271" t="s">
        <v>87</v>
      </c>
      <c r="AE9" s="271" t="s">
        <v>88</v>
      </c>
      <c r="AF9" s="228" t="s">
        <v>0</v>
      </c>
      <c r="AG9" s="228" t="s">
        <v>1</v>
      </c>
      <c r="AH9" s="225" t="s">
        <v>90</v>
      </c>
      <c r="AI9" s="225" t="s">
        <v>91</v>
      </c>
      <c r="AJ9" s="225" t="s">
        <v>92</v>
      </c>
      <c r="AK9" s="225" t="s">
        <v>93</v>
      </c>
      <c r="AL9" s="225" t="s">
        <v>94</v>
      </c>
      <c r="AM9" s="229" t="s">
        <v>99</v>
      </c>
      <c r="AN9" s="229" t="s">
        <v>100</v>
      </c>
      <c r="AO9" s="229" t="s">
        <v>101</v>
      </c>
      <c r="AP9" s="229" t="s">
        <v>102</v>
      </c>
      <c r="AQ9" s="230" t="s">
        <v>130</v>
      </c>
      <c r="AR9" s="230" t="s">
        <v>131</v>
      </c>
      <c r="AS9" s="230" t="s">
        <v>132</v>
      </c>
      <c r="AT9" s="230" t="s">
        <v>133</v>
      </c>
      <c r="AU9" s="230" t="s">
        <v>134</v>
      </c>
      <c r="AV9" s="213" t="s">
        <v>103</v>
      </c>
    </row>
    <row r="10" spans="1:50" x14ac:dyDescent="0.2">
      <c r="A10" s="2">
        <v>1</v>
      </c>
      <c r="B10" s="2" t="s">
        <v>64</v>
      </c>
      <c r="C10" s="178" t="s">
        <v>12</v>
      </c>
      <c r="D10" s="39" t="s">
        <v>13</v>
      </c>
      <c r="E10" s="232">
        <f>IF($B10="C",SUMIFS(F_12Snp_ODR_Corp!$H:$H,F_12Snp_ODR_Corp!$B:$B,$C10),SUMIFS(F_12Snp_ODR_Ret!$H:$H,F_12Snp_ODR_Ret!$B:$B,$C10))</f>
        <v>44940</v>
      </c>
      <c r="F10" s="243">
        <f>VLOOKUP(C10,R_Parameter_to_create_PD_tbl!A:B,2,0)</f>
        <v>9.2718843741478052E-4</v>
      </c>
      <c r="G10" s="247">
        <f>SUMIFS(F_12Snp_ODR_Ret!C:C,F_12Snp_ODR_Ret!$B:$B,$C10,F_12Snp_ODR_Ret!$A:$A,"&gt;=" &amp;$E$4,F_12Snp_ODR_Ret!$A:$A,"&lt;=" &amp;$E$5)</f>
        <v>25</v>
      </c>
      <c r="H10" s="248">
        <f>SUMIFS(F_12Snp_ODR_Ret!D:D,F_12Snp_ODR_Ret!$B:$B,$C10,F_12Snp_ODR_Ret!$A:$A,"&gt;=" &amp;$E$4,F_12Snp_ODR_Ret!$A:$A,"&lt;=" &amp;$E$5)</f>
        <v>84</v>
      </c>
      <c r="I10" s="248">
        <f>SUMIFS(F_12Snp_ODR_Ret!E:E,F_12Snp_ODR_Ret!$B:$B,$C10,F_12Snp_ODR_Ret!$A:$A,"&gt;=" &amp;$E$4,F_12Snp_ODR_Ret!$A:$A,"&lt;=" &amp;$E$5)</f>
        <v>100</v>
      </c>
      <c r="J10" s="248">
        <f>SUMIFS(F_12Snp_ODR_Ret!F:F,F_12Snp_ODR_Ret!$B:$B,$C10,F_12Snp_ODR_Ret!$A:$A,"&gt;=" &amp;$E$4,F_12Snp_ODR_Ret!$A:$A,"&lt;=" &amp;$E$5)</f>
        <v>31</v>
      </c>
      <c r="K10" s="248">
        <f>SUMIFS(F_12Snp_ODR_Ret!G:G,F_12Snp_ODR_Ret!$B:$B,$C10,F_12Snp_ODR_Ret!$A:$A,"&gt;=" &amp;$E$4,F_12Snp_ODR_Ret!$A:$A,"&lt;=" &amp;$E$5)</f>
        <v>3</v>
      </c>
      <c r="L10" s="267">
        <f>SUMIFS(F_12Snp_ODR_Ret!$H:$H,F_12Snp_ODR_Ret!$B:$B,$C10,F_12Snp_ODR_Ret!$A:$A,"&gt;="&amp;$E$4,F_12Snp_ODR_Ret!$A:$A,"&lt;="&amp;$E$5,F_12Snp_ODR_Ret!$I:$I,"&gt;="&amp;L$7)</f>
        <v>28449</v>
      </c>
      <c r="M10" s="267">
        <f>SUMIFS(F_12Snp_ODR_Ret!$H:$H,F_12Snp_ODR_Ret!$B:$B,$C10,F_12Snp_ODR_Ret!$A:$A,"&gt;="&amp;$E$4,F_12Snp_ODR_Ret!$A:$A,"&lt;="&amp;$E$5,F_12Snp_ODR_Ret!$I:$I,"&gt;="&amp;M$7)</f>
        <v>28449</v>
      </c>
      <c r="N10" s="267">
        <f>SUMIFS(F_12Snp_ODR_Ret!$H:$H,F_12Snp_ODR_Ret!$B:$B,$C10,F_12Snp_ODR_Ret!$A:$A,"&gt;="&amp;$E$4,F_12Snp_ODR_Ret!$A:$A,"&lt;="&amp;$E$5,F_12Snp_ODR_Ret!$I:$I,"&gt;="&amp;N$7)</f>
        <v>14014</v>
      </c>
      <c r="O10" s="267">
        <f>SUMIFS(F_12Snp_ODR_Ret!$H:$H,F_12Snp_ODR_Ret!$B:$B,$C10,F_12Snp_ODR_Ret!$A:$A,"&gt;="&amp;$E$4,F_12Snp_ODR_Ret!$A:$A,"&lt;="&amp;$E$5,F_12Snp_ODR_Ret!$I:$I,"&gt;="&amp;O$7)</f>
        <v>4734</v>
      </c>
      <c r="P10" s="267">
        <f>SUMIFS(F_12Snp_ODR_Ret!$H:$H,F_12Snp_ODR_Ret!$B:$B,$C10,F_12Snp_ODR_Ret!$A:$A,"&gt;="&amp;$E$4,F_12Snp_ODR_Ret!$A:$A,"&lt;="&amp;$E$5,F_12Snp_ODR_Ret!$I:$I,"&gt;="&amp;P$7)</f>
        <v>664</v>
      </c>
      <c r="Q10" s="44">
        <f>IFERROR(G10/L10,0)</f>
        <v>8.7876551021125518E-4</v>
      </c>
      <c r="R10" s="44">
        <f t="shared" ref="R10:U25" si="0">IFERROR(H10/M10,0)</f>
        <v>2.9526521143098177E-3</v>
      </c>
      <c r="S10" s="44">
        <f t="shared" si="0"/>
        <v>7.1357214214357069E-3</v>
      </c>
      <c r="T10" s="44">
        <f t="shared" si="0"/>
        <v>6.5483734685255601E-3</v>
      </c>
      <c r="U10" s="44">
        <f t="shared" si="0"/>
        <v>4.5180722891566263E-3</v>
      </c>
      <c r="V10" s="44">
        <f>MIN(Q10,1)</f>
        <v>8.7876551021125518E-4</v>
      </c>
      <c r="W10" s="44">
        <f>MIN(V10+R10,1)</f>
        <v>3.831417624521073E-3</v>
      </c>
      <c r="X10" s="44">
        <f t="shared" ref="X10:Z10" si="1">MIN(W10+S10,1)</f>
        <v>1.0967139045956781E-2</v>
      </c>
      <c r="Y10" s="44">
        <f t="shared" si="1"/>
        <v>1.7515512514482343E-2</v>
      </c>
      <c r="Z10" s="44">
        <f t="shared" si="1"/>
        <v>2.203358480363897E-2</v>
      </c>
      <c r="AA10" s="272">
        <f>LN(V10)</f>
        <v>-7.0369924646836362</v>
      </c>
      <c r="AB10" s="272">
        <f t="shared" ref="AB10:AE10" si="2">LN(W10)</f>
        <v>-5.5645204073226937</v>
      </c>
      <c r="AC10" s="272">
        <f t="shared" si="2"/>
        <v>-4.5128518367071804</v>
      </c>
      <c r="AD10" s="272">
        <f t="shared" si="2"/>
        <v>-4.0446683613001992</v>
      </c>
      <c r="AE10" s="272">
        <f t="shared" si="2"/>
        <v>-3.8151874076819885</v>
      </c>
      <c r="AF10" s="277">
        <f>INDEX(R_Parameter_to_create_PD_tbl!$E$2:$F$22,MATCH('Lifetime PD Parameter- R'!$C10,R_Parameter_to_create_PD_tbl!$A$2:$A$22,0),MATCH('Lifetime PD Parameter- R'!AF$9,R_Parameter_to_create_PD_tbl!$E$1:$F$1,0))</f>
        <v>-3.2913266723861021</v>
      </c>
      <c r="AG10" s="277">
        <f>INDEX(R_Parameter_to_create_PD_tbl!$E$2:$F$22,MATCH('Lifetime PD Parameter- R'!$C10,R_Parameter_to_create_PD_tbl!$A$2:$A$22,0),MATCH('Lifetime PD Parameter- R'!AG$9,R_Parameter_to_create_PD_tbl!$E$1:$F$1,0))</f>
        <v>-3.8522532444484612</v>
      </c>
      <c r="AH10" s="43">
        <f>$AF10+($AG10/AH$7)</f>
        <v>-7.1435799168345628</v>
      </c>
      <c r="AI10" s="43">
        <f>$AF10+($AG10/AI$7)</f>
        <v>-5.2174532946103325</v>
      </c>
      <c r="AJ10" s="43">
        <f t="shared" ref="AI10:AL25" si="3">$AF10+($AG10/AJ$7)</f>
        <v>-4.575411087202256</v>
      </c>
      <c r="AK10" s="43">
        <f t="shared" si="3"/>
        <v>-4.2543899834982177</v>
      </c>
      <c r="AL10" s="43">
        <f t="shared" si="3"/>
        <v>-4.0617773212757946</v>
      </c>
      <c r="AM10" s="43">
        <f>COUNT(AA10:AE10)*VARP(AA10:AE10)</f>
        <v>7.0216414265233649</v>
      </c>
      <c r="AN10" s="39">
        <f>AM10-AO10</f>
        <v>6.7811215567147691</v>
      </c>
      <c r="AO10" s="35">
        <f>SUMXMY2(AA10:AE10,AH10:AL10)</f>
        <v>0.24051986980859574</v>
      </c>
      <c r="AP10" s="44">
        <f>AN10/AM10</f>
        <v>0.96574591962214673</v>
      </c>
      <c r="AQ10" s="73">
        <f>EXP(AH10)</f>
        <v>7.8991918371222743E-4</v>
      </c>
      <c r="AR10" s="73">
        <f t="shared" ref="AR10:AU25" si="4">EXP(AI10)</f>
        <v>5.4211175507459103E-3</v>
      </c>
      <c r="AS10" s="73">
        <f t="shared" si="4"/>
        <v>1.0302063261031327E-2</v>
      </c>
      <c r="AT10" s="73">
        <f t="shared" si="4"/>
        <v>1.4201751406448228E-2</v>
      </c>
      <c r="AU10" s="73">
        <f t="shared" si="4"/>
        <v>1.721838929426529E-2</v>
      </c>
      <c r="AV10" s="179">
        <f>F10/AQ10</f>
        <v>1.1737763261520702</v>
      </c>
      <c r="AW10" s="295"/>
      <c r="AX10" s="5"/>
    </row>
    <row r="11" spans="1:50" x14ac:dyDescent="0.2">
      <c r="A11" s="2">
        <v>2</v>
      </c>
      <c r="B11" s="2" t="s">
        <v>64</v>
      </c>
      <c r="C11" s="178" t="s">
        <v>14</v>
      </c>
      <c r="D11" s="39" t="s">
        <v>15</v>
      </c>
      <c r="E11" s="232">
        <f>IF($B11="C",SUMIFS(F_12Snp_ODR_Corp!$H:$H,F_12Snp_ODR_Corp!$B:$B,$C11),SUMIFS(F_12Snp_ODR_Ret!$H:$H,F_12Snp_ODR_Ret!$B:$B,$C11))</f>
        <v>64138</v>
      </c>
      <c r="F11" s="243">
        <f>VLOOKUP(C11,R_Parameter_to_create_PD_tbl!A:B,2,0)</f>
        <v>6.8419927303827238E-3</v>
      </c>
      <c r="G11" s="247">
        <f>SUMIFS(F_12Snp_ODR_Ret!C:C,F_12Snp_ODR_Ret!$B:$B,$C11,F_12Snp_ODR_Ret!$A:$A,"&gt;=" &amp;$E$4,F_12Snp_ODR_Ret!$A:$A,"&lt;=" &amp;$E$5)</f>
        <v>523</v>
      </c>
      <c r="H11" s="248">
        <f>SUMIFS(F_12Snp_ODR_Ret!D:D,F_12Snp_ODR_Ret!$B:$B,$C11,F_12Snp_ODR_Ret!$A:$A,"&gt;=" &amp;$E$4,F_12Snp_ODR_Ret!$A:$A,"&lt;=" &amp;$E$5)</f>
        <v>740</v>
      </c>
      <c r="I11" s="248">
        <f>SUMIFS(F_12Snp_ODR_Ret!E:E,F_12Snp_ODR_Ret!$B:$B,$C11,F_12Snp_ODR_Ret!$A:$A,"&gt;=" &amp;$E$4,F_12Snp_ODR_Ret!$A:$A,"&lt;=" &amp;$E$5)</f>
        <v>741</v>
      </c>
      <c r="J11" s="248">
        <f>SUMIFS(F_12Snp_ODR_Ret!F:F,F_12Snp_ODR_Ret!$B:$B,$C11,F_12Snp_ODR_Ret!$A:$A,"&gt;=" &amp;$E$4,F_12Snp_ODR_Ret!$A:$A,"&lt;=" &amp;$E$5)</f>
        <v>447</v>
      </c>
      <c r="K11" s="248">
        <f>SUMIFS(F_12Snp_ODR_Ret!G:G,F_12Snp_ODR_Ret!$B:$B,$C11,F_12Snp_ODR_Ret!$A:$A,"&gt;=" &amp;$E$4,F_12Snp_ODR_Ret!$A:$A,"&lt;=" &amp;$E$5)</f>
        <v>116</v>
      </c>
      <c r="L11" s="267">
        <f>SUMIFS(F_12Snp_ODR_Ret!$H:$H,F_12Snp_ODR_Ret!$B:$B,$C11,F_12Snp_ODR_Ret!$A:$A,"&gt;="&amp;$E$4,F_12Snp_ODR_Ret!$A:$A,"&lt;="&amp;$E$5,F_12Snp_ODR_Ret!$I:$I,"&gt;="&amp;L$7)</f>
        <v>44451</v>
      </c>
      <c r="M11" s="267">
        <f>SUMIFS(F_12Snp_ODR_Ret!$H:$H,F_12Snp_ODR_Ret!$B:$B,$C11,F_12Snp_ODR_Ret!$A:$A,"&gt;="&amp;$E$4,F_12Snp_ODR_Ret!$A:$A,"&lt;="&amp;$E$5,F_12Snp_ODR_Ret!$I:$I,"&gt;="&amp;M$7)</f>
        <v>44451</v>
      </c>
      <c r="N11" s="267">
        <f>SUMIFS(F_12Snp_ODR_Ret!$H:$H,F_12Snp_ODR_Ret!$B:$B,$C11,F_12Snp_ODR_Ret!$A:$A,"&gt;="&amp;$E$4,F_12Snp_ODR_Ret!$A:$A,"&lt;="&amp;$E$5,F_12Snp_ODR_Ret!$I:$I,"&gt;="&amp;N$7)</f>
        <v>26058</v>
      </c>
      <c r="O11" s="267">
        <f>SUMIFS(F_12Snp_ODR_Ret!$H:$H,F_12Snp_ODR_Ret!$B:$B,$C11,F_12Snp_ODR_Ret!$A:$A,"&gt;="&amp;$E$4,F_12Snp_ODR_Ret!$A:$A,"&lt;="&amp;$E$5,F_12Snp_ODR_Ret!$I:$I,"&gt;="&amp;O$7)</f>
        <v>14645</v>
      </c>
      <c r="P11" s="267">
        <f>SUMIFS(F_12Snp_ODR_Ret!$H:$H,F_12Snp_ODR_Ret!$B:$B,$C11,F_12Snp_ODR_Ret!$A:$A,"&gt;="&amp;$E$4,F_12Snp_ODR_Ret!$A:$A,"&lt;="&amp;$E$5,F_12Snp_ODR_Ret!$I:$I,"&gt;="&amp;P$7)</f>
        <v>5852</v>
      </c>
      <c r="Q11" s="44">
        <f>IFERROR(G11/L11,0)</f>
        <v>1.1765764549728915E-2</v>
      </c>
      <c r="R11" s="44">
        <f t="shared" si="0"/>
        <v>1.6647544487188141E-2</v>
      </c>
      <c r="S11" s="44">
        <f t="shared" si="0"/>
        <v>2.8436564586691228E-2</v>
      </c>
      <c r="T11" s="44">
        <f t="shared" si="0"/>
        <v>3.0522362581085694E-2</v>
      </c>
      <c r="U11" s="44">
        <f t="shared" si="0"/>
        <v>1.9822282980177717E-2</v>
      </c>
      <c r="V11" s="44">
        <f t="shared" ref="V11:V30" si="5">MIN(Q11,1)</f>
        <v>1.1765764549728915E-2</v>
      </c>
      <c r="W11" s="44">
        <f t="shared" ref="W11:W30" si="6">MIN(V11+R11,1)</f>
        <v>2.8413309036917057E-2</v>
      </c>
      <c r="X11" s="44">
        <f t="shared" ref="X11:X30" si="7">MIN(W11+S11,1)</f>
        <v>5.6849873623608285E-2</v>
      </c>
      <c r="Y11" s="44">
        <f t="shared" ref="Y11:Y30" si="8">MIN(X11+T11,1)</f>
        <v>8.7372236204693976E-2</v>
      </c>
      <c r="Z11" s="44">
        <f t="shared" ref="Z11:Z30" si="9">MIN(Y11+U11,1)</f>
        <v>0.10719451918487169</v>
      </c>
      <c r="AA11" s="272">
        <f t="shared" ref="AA11:AA30" si="10">LN(V11)</f>
        <v>-4.4425612738119211</v>
      </c>
      <c r="AB11" s="272">
        <f t="shared" ref="AB11:AB30" si="11">LN(W11)</f>
        <v>-3.5608976155263532</v>
      </c>
      <c r="AC11" s="272">
        <f t="shared" ref="AC11:AC30" si="12">LN(X11)</f>
        <v>-2.8673412817676884</v>
      </c>
      <c r="AD11" s="272">
        <f t="shared" ref="AD11:AD30" si="13">LN(Y11)</f>
        <v>-2.4375777103482581</v>
      </c>
      <c r="AE11" s="272">
        <f t="shared" ref="AE11:AE30" si="14">LN(Z11)</f>
        <v>-2.2331101586592594</v>
      </c>
      <c r="AF11" s="277">
        <f>INDEX(R_Parameter_to_create_PD_tbl!$E$2:$F$22,MATCH('Lifetime PD Parameter- R'!$C11,R_Parameter_to_create_PD_tbl!$A$2:$A$22,0),MATCH('Lifetime PD Parameter- R'!AF$9,R_Parameter_to_create_PD_tbl!$E$1:$F$1,0))</f>
        <v>-1.894330894520726</v>
      </c>
      <c r="AG11" s="277">
        <f>INDEX(R_Parameter_to_create_PD_tbl!$E$2:$F$22,MATCH('Lifetime PD Parameter- R'!$C11,R_Parameter_to_create_PD_tbl!$A$2:$A$22,0),MATCH('Lifetime PD Parameter- R'!AG$9,R_Parameter_to_create_PD_tbl!$E$1:$F$1,0))</f>
        <v>-2.9254031433694219</v>
      </c>
      <c r="AH11" s="43">
        <f t="shared" ref="AH11:AL30" si="15">$AF11+($AG11/AH$7)</f>
        <v>-4.8197340378901483</v>
      </c>
      <c r="AI11" s="43">
        <f t="shared" si="3"/>
        <v>-3.3570324662054372</v>
      </c>
      <c r="AJ11" s="43">
        <f t="shared" si="3"/>
        <v>-2.8694652756438668</v>
      </c>
      <c r="AK11" s="43">
        <f t="shared" si="3"/>
        <v>-2.6256816803630816</v>
      </c>
      <c r="AL11" s="43">
        <f t="shared" si="3"/>
        <v>-2.4794115231946101</v>
      </c>
      <c r="AM11" s="43">
        <f t="shared" ref="AM11:AM25" si="16">COUNT(AA11:AE11)*VARP(AA11:AE11)</f>
        <v>3.2589845004596159</v>
      </c>
      <c r="AN11" s="39">
        <f t="shared" ref="AN11:AN30" si="17">AM11-AO11</f>
        <v>2.9791122303322672</v>
      </c>
      <c r="AO11" s="35">
        <f t="shared" ref="AO11:AO30" si="18">SUMXMY2(AA11:AE11,AH11:AL11)</f>
        <v>0.27987227012734878</v>
      </c>
      <c r="AP11" s="44">
        <f t="shared" ref="AP11:AP30" si="19">AN11/AM11</f>
        <v>0.91412285940977067</v>
      </c>
      <c r="AQ11" s="73">
        <f t="shared" ref="AQ11:AQ30" si="20">EXP(AH11)</f>
        <v>8.068932884157649E-3</v>
      </c>
      <c r="AR11" s="73">
        <f t="shared" si="4"/>
        <v>3.4838490094726428E-2</v>
      </c>
      <c r="AS11" s="73">
        <f t="shared" si="4"/>
        <v>5.6729252984266704E-2</v>
      </c>
      <c r="AT11" s="73">
        <f t="shared" si="4"/>
        <v>7.2390393101498182E-2</v>
      </c>
      <c r="AU11" s="73">
        <f t="shared" si="4"/>
        <v>8.379252104125709E-2</v>
      </c>
      <c r="AV11" s="179">
        <f t="shared" ref="AV11:AV30" si="21">F11/AQ11</f>
        <v>0.84794269931481636</v>
      </c>
      <c r="AW11" s="295"/>
      <c r="AX11" s="5"/>
    </row>
    <row r="12" spans="1:50" x14ac:dyDescent="0.2">
      <c r="A12" s="2">
        <v>3</v>
      </c>
      <c r="B12" s="2" t="s">
        <v>64</v>
      </c>
      <c r="C12" s="178" t="s">
        <v>16</v>
      </c>
      <c r="D12" s="39" t="s">
        <v>17</v>
      </c>
      <c r="E12" s="232">
        <f>IF($B12="C",SUMIFS(F_12Snp_ODR_Corp!$H:$H,F_12Snp_ODR_Corp!$B:$B,$C12),SUMIFS(F_12Snp_ODR_Ret!$H:$H,F_12Snp_ODR_Ret!$B:$B,$C12))</f>
        <v>97774</v>
      </c>
      <c r="F12" s="243">
        <f>VLOOKUP(C12,R_Parameter_to_create_PD_tbl!A:B,2,0)</f>
        <v>2.5973315835520561E-3</v>
      </c>
      <c r="G12" s="247">
        <f>SUMIFS(F_12Snp_ODR_Ret!C:C,F_12Snp_ODR_Ret!$B:$B,$C12,F_12Snp_ODR_Ret!$A:$A,"&gt;=" &amp;$E$4,F_12Snp_ODR_Ret!$A:$A,"&lt;=" &amp;$E$5)</f>
        <v>126</v>
      </c>
      <c r="H12" s="248">
        <f>SUMIFS(F_12Snp_ODR_Ret!D:D,F_12Snp_ODR_Ret!$B:$B,$C12,F_12Snp_ODR_Ret!$A:$A,"&gt;=" &amp;$E$4,F_12Snp_ODR_Ret!$A:$A,"&lt;=" &amp;$E$5)</f>
        <v>192</v>
      </c>
      <c r="I12" s="248">
        <f>SUMIFS(F_12Snp_ODR_Ret!E:E,F_12Snp_ODR_Ret!$B:$B,$C12,F_12Snp_ODR_Ret!$A:$A,"&gt;=" &amp;$E$4,F_12Snp_ODR_Ret!$A:$A,"&lt;=" &amp;$E$5)</f>
        <v>51</v>
      </c>
      <c r="J12" s="248">
        <f>SUMIFS(F_12Snp_ODR_Ret!F:F,F_12Snp_ODR_Ret!$B:$B,$C12,F_12Snp_ODR_Ret!$A:$A,"&gt;=" &amp;$E$4,F_12Snp_ODR_Ret!$A:$A,"&lt;=" &amp;$E$5)</f>
        <v>8</v>
      </c>
      <c r="K12" s="248">
        <f>SUMIFS(F_12Snp_ODR_Ret!G:G,F_12Snp_ODR_Ret!$B:$B,$C12,F_12Snp_ODR_Ret!$A:$A,"&gt;=" &amp;$E$4,F_12Snp_ODR_Ret!$A:$A,"&lt;=" &amp;$E$5)</f>
        <v>0</v>
      </c>
      <c r="L12" s="267">
        <f>SUMIFS(F_12Snp_ODR_Ret!$H:$H,F_12Snp_ODR_Ret!$B:$B,$C12,F_12Snp_ODR_Ret!$A:$A,"&gt;="&amp;$E$4,F_12Snp_ODR_Ret!$A:$A,"&lt;="&amp;$E$5,F_12Snp_ODR_Ret!$I:$I,"&gt;="&amp;L$7)</f>
        <v>47052</v>
      </c>
      <c r="M12" s="267">
        <f>SUMIFS(F_12Snp_ODR_Ret!$H:$H,F_12Snp_ODR_Ret!$B:$B,$C12,F_12Snp_ODR_Ret!$A:$A,"&gt;="&amp;$E$4,F_12Snp_ODR_Ret!$A:$A,"&lt;="&amp;$E$5,F_12Snp_ODR_Ret!$I:$I,"&gt;="&amp;M$7)</f>
        <v>47052</v>
      </c>
      <c r="N12" s="267">
        <f>SUMIFS(F_12Snp_ODR_Ret!$H:$H,F_12Snp_ODR_Ret!$B:$B,$C12,F_12Snp_ODR_Ret!$A:$A,"&gt;="&amp;$E$4,F_12Snp_ODR_Ret!$A:$A,"&lt;="&amp;$E$5,F_12Snp_ODR_Ret!$I:$I,"&gt;="&amp;N$7)</f>
        <v>17267</v>
      </c>
      <c r="O12" s="267">
        <f>SUMIFS(F_12Snp_ODR_Ret!$H:$H,F_12Snp_ODR_Ret!$B:$B,$C12,F_12Snp_ODR_Ret!$A:$A,"&gt;="&amp;$E$4,F_12Snp_ODR_Ret!$A:$A,"&lt;="&amp;$E$5,F_12Snp_ODR_Ret!$I:$I,"&gt;="&amp;O$7)</f>
        <v>5320</v>
      </c>
      <c r="P12" s="267">
        <f>SUMIFS(F_12Snp_ODR_Ret!$H:$H,F_12Snp_ODR_Ret!$B:$B,$C12,F_12Snp_ODR_Ret!$A:$A,"&gt;="&amp;$E$4,F_12Snp_ODR_Ret!$A:$A,"&lt;="&amp;$E$5,F_12Snp_ODR_Ret!$I:$I,"&gt;="&amp;P$7)</f>
        <v>2170</v>
      </c>
      <c r="Q12" s="44">
        <f>IFERROR(G12/L12,0)</f>
        <v>2.6778882938026014E-3</v>
      </c>
      <c r="R12" s="44">
        <f t="shared" si="0"/>
        <v>4.0805916857944401E-3</v>
      </c>
      <c r="S12" s="44">
        <f t="shared" si="0"/>
        <v>2.9536109341518502E-3</v>
      </c>
      <c r="T12" s="44">
        <f t="shared" si="0"/>
        <v>1.5037593984962407E-3</v>
      </c>
      <c r="U12" s="44">
        <f t="shared" si="0"/>
        <v>0</v>
      </c>
      <c r="V12" s="44">
        <f t="shared" si="5"/>
        <v>2.6778882938026014E-3</v>
      </c>
      <c r="W12" s="44">
        <f t="shared" si="6"/>
        <v>6.7584799795970419E-3</v>
      </c>
      <c r="X12" s="44">
        <f t="shared" si="7"/>
        <v>9.7120909137488921E-3</v>
      </c>
      <c r="Y12" s="44">
        <f t="shared" si="8"/>
        <v>1.1215850312245132E-2</v>
      </c>
      <c r="Z12" s="44">
        <f t="shared" si="9"/>
        <v>1.1215850312245132E-2</v>
      </c>
      <c r="AA12" s="272">
        <f t="shared" si="10"/>
        <v>-5.9227267451288537</v>
      </c>
      <c r="AB12" s="272">
        <f t="shared" si="11"/>
        <v>-4.9969572693001547</v>
      </c>
      <c r="AC12" s="272">
        <f t="shared" si="12"/>
        <v>-4.6343836837379584</v>
      </c>
      <c r="AD12" s="272">
        <f t="shared" si="13"/>
        <v>-4.4904272946914841</v>
      </c>
      <c r="AE12" s="272">
        <f t="shared" si="14"/>
        <v>-4.4904272946914841</v>
      </c>
      <c r="AF12" s="277">
        <f>INDEX(R_Parameter_to_create_PD_tbl!$E$2:$F$22,MATCH('Lifetime PD Parameter- R'!$C12,R_Parameter_to_create_PD_tbl!$A$2:$A$22,0),MATCH('Lifetime PD Parameter- R'!AF$9,R_Parameter_to_create_PD_tbl!$E$1:$F$1,0))</f>
        <v>-3.9889619379520811</v>
      </c>
      <c r="AG12" s="277">
        <f>INDEX(R_Parameter_to_create_PD_tbl!$E$2:$F$22,MATCH('Lifetime PD Parameter- R'!$C12,R_Parameter_to_create_PD_tbl!$A$2:$A$22,0),MATCH('Lifetime PD Parameter- R'!AG$9,R_Parameter_to_create_PD_tbl!$E$1:$F$1,0))</f>
        <v>-2.0800502255355862</v>
      </c>
      <c r="AH12" s="43">
        <f t="shared" si="15"/>
        <v>-6.0690121634876668</v>
      </c>
      <c r="AI12" s="43">
        <f t="shared" si="3"/>
        <v>-5.0289870507198744</v>
      </c>
      <c r="AJ12" s="43">
        <f t="shared" si="3"/>
        <v>-4.68231201313061</v>
      </c>
      <c r="AK12" s="43">
        <f t="shared" si="3"/>
        <v>-4.5089744943359777</v>
      </c>
      <c r="AL12" s="43">
        <f t="shared" si="3"/>
        <v>-4.4049719830591982</v>
      </c>
      <c r="AM12" s="43">
        <f t="shared" si="16"/>
        <v>1.4611784233704839</v>
      </c>
      <c r="AN12" s="39">
        <f t="shared" si="17"/>
        <v>1.4288093591890816</v>
      </c>
      <c r="AO12" s="35">
        <f t="shared" si="18"/>
        <v>3.2369064181402306E-2</v>
      </c>
      <c r="AP12" s="44">
        <f t="shared" si="19"/>
        <v>0.97784728841893453</v>
      </c>
      <c r="AQ12" s="73">
        <f t="shared" si="20"/>
        <v>2.3134573999029386E-3</v>
      </c>
      <c r="AR12" s="73">
        <f t="shared" si="4"/>
        <v>6.5454374097687583E-3</v>
      </c>
      <c r="AS12" s="73">
        <f t="shared" si="4"/>
        <v>9.2575854660593981E-3</v>
      </c>
      <c r="AT12" s="73">
        <f t="shared" si="4"/>
        <v>1.1009744944320726E-2</v>
      </c>
      <c r="AU12" s="73">
        <f t="shared" si="4"/>
        <v>1.2216448677568183E-2</v>
      </c>
      <c r="AV12" s="179">
        <f t="shared" si="21"/>
        <v>1.1227056022994102</v>
      </c>
      <c r="AW12" s="295"/>
      <c r="AX12" s="5"/>
    </row>
    <row r="13" spans="1:50" x14ac:dyDescent="0.2">
      <c r="A13" s="2">
        <v>4</v>
      </c>
      <c r="B13" s="2" t="s">
        <v>64</v>
      </c>
      <c r="C13" s="178" t="s">
        <v>18</v>
      </c>
      <c r="D13" s="39" t="s">
        <v>19</v>
      </c>
      <c r="E13" s="232">
        <f>IF($B13="C",SUMIFS(F_12Snp_ODR_Corp!$H:$H,F_12Snp_ODR_Corp!$B:$B,$C13),SUMIFS(F_12Snp_ODR_Ret!$H:$H,F_12Snp_ODR_Ret!$B:$B,$C13))</f>
        <v>524497</v>
      </c>
      <c r="F13" s="243">
        <f>VLOOKUP(C13,R_Parameter_to_create_PD_tbl!A:B,2,0)</f>
        <v>7.5688521388111206E-3</v>
      </c>
      <c r="G13" s="247">
        <f>SUMIFS(F_12Snp_ODR_Ret!C:C,F_12Snp_ODR_Ret!$B:$B,$C13,F_12Snp_ODR_Ret!$A:$A,"&gt;=" &amp;$E$4,F_12Snp_ODR_Ret!$A:$A,"&lt;=" &amp;$E$5)</f>
        <v>5429</v>
      </c>
      <c r="H13" s="248">
        <f>SUMIFS(F_12Snp_ODR_Ret!D:D,F_12Snp_ODR_Ret!$B:$B,$C13,F_12Snp_ODR_Ret!$A:$A,"&gt;=" &amp;$E$4,F_12Snp_ODR_Ret!$A:$A,"&lt;=" &amp;$E$5)</f>
        <v>6199</v>
      </c>
      <c r="I13" s="248">
        <f>SUMIFS(F_12Snp_ODR_Ret!E:E,F_12Snp_ODR_Ret!$B:$B,$C13,F_12Snp_ODR_Ret!$A:$A,"&gt;=" &amp;$E$4,F_12Snp_ODR_Ret!$A:$A,"&lt;=" &amp;$E$5)</f>
        <v>4596</v>
      </c>
      <c r="J13" s="248">
        <f>SUMIFS(F_12Snp_ODR_Ret!F:F,F_12Snp_ODR_Ret!$B:$B,$C13,F_12Snp_ODR_Ret!$A:$A,"&gt;=" &amp;$E$4,F_12Snp_ODR_Ret!$A:$A,"&lt;=" &amp;$E$5)</f>
        <v>3028</v>
      </c>
      <c r="K13" s="248">
        <f>SUMIFS(F_12Snp_ODR_Ret!G:G,F_12Snp_ODR_Ret!$B:$B,$C13,F_12Snp_ODR_Ret!$A:$A,"&gt;=" &amp;$E$4,F_12Snp_ODR_Ret!$A:$A,"&lt;=" &amp;$E$5)</f>
        <v>1110</v>
      </c>
      <c r="L13" s="267">
        <f>SUMIFS(F_12Snp_ODR_Ret!$H:$H,F_12Snp_ODR_Ret!$B:$B,$C13,F_12Snp_ODR_Ret!$A:$A,"&gt;="&amp;$E$4,F_12Snp_ODR_Ret!$A:$A,"&lt;="&amp;$E$5,F_12Snp_ODR_Ret!$I:$I,"&gt;="&amp;L$7)</f>
        <v>378685</v>
      </c>
      <c r="M13" s="267">
        <f>SUMIFS(F_12Snp_ODR_Ret!$H:$H,F_12Snp_ODR_Ret!$B:$B,$C13,F_12Snp_ODR_Ret!$A:$A,"&gt;="&amp;$E$4,F_12Snp_ODR_Ret!$A:$A,"&lt;="&amp;$E$5,F_12Snp_ODR_Ret!$I:$I,"&gt;="&amp;M$7)</f>
        <v>378685</v>
      </c>
      <c r="N13" s="267">
        <f>SUMIFS(F_12Snp_ODR_Ret!$H:$H,F_12Snp_ODR_Ret!$B:$B,$C13,F_12Snp_ODR_Ret!$A:$A,"&gt;="&amp;$E$4,F_12Snp_ODR_Ret!$A:$A,"&lt;="&amp;$E$5,F_12Snp_ODR_Ret!$I:$I,"&gt;="&amp;N$7)</f>
        <v>287025</v>
      </c>
      <c r="O13" s="267">
        <f>SUMIFS(F_12Snp_ODR_Ret!$H:$H,F_12Snp_ODR_Ret!$B:$B,$C13,F_12Snp_ODR_Ret!$A:$A,"&gt;="&amp;$E$4,F_12Snp_ODR_Ret!$A:$A,"&lt;="&amp;$E$5,F_12Snp_ODR_Ret!$I:$I,"&gt;="&amp;O$7)</f>
        <v>214505</v>
      </c>
      <c r="P13" s="267">
        <f>SUMIFS(F_12Snp_ODR_Ret!$H:$H,F_12Snp_ODR_Ret!$B:$B,$C13,F_12Snp_ODR_Ret!$A:$A,"&gt;="&amp;$E$4,F_12Snp_ODR_Ret!$A:$A,"&lt;="&amp;$E$5,F_12Snp_ODR_Ret!$I:$I,"&gt;="&amp;P$7)</f>
        <v>143388</v>
      </c>
      <c r="Q13" s="44">
        <f>IFERROR(G13/L13,0)</f>
        <v>1.4336453780846877E-2</v>
      </c>
      <c r="R13" s="44">
        <f t="shared" si="0"/>
        <v>1.636980603932028E-2</v>
      </c>
      <c r="S13" s="44">
        <f t="shared" si="0"/>
        <v>1.601254246145806E-2</v>
      </c>
      <c r="T13" s="44">
        <f t="shared" si="0"/>
        <v>1.4116221067107993E-2</v>
      </c>
      <c r="U13" s="44">
        <f t="shared" si="0"/>
        <v>7.7412335760314675E-3</v>
      </c>
      <c r="V13" s="44">
        <f t="shared" si="5"/>
        <v>1.4336453780846877E-2</v>
      </c>
      <c r="W13" s="44">
        <f t="shared" si="6"/>
        <v>3.0706259820167156E-2</v>
      </c>
      <c r="X13" s="44">
        <f t="shared" si="7"/>
        <v>4.6718802281625213E-2</v>
      </c>
      <c r="Y13" s="44">
        <f t="shared" si="8"/>
        <v>6.0835023348733204E-2</v>
      </c>
      <c r="Z13" s="44">
        <f t="shared" si="9"/>
        <v>6.857625692476467E-2</v>
      </c>
      <c r="AA13" s="272">
        <f t="shared" si="10"/>
        <v>-4.2449497700106384</v>
      </c>
      <c r="AB13" s="272">
        <f t="shared" si="11"/>
        <v>-3.4832887422373231</v>
      </c>
      <c r="AC13" s="272">
        <f t="shared" si="12"/>
        <v>-3.0636085768861263</v>
      </c>
      <c r="AD13" s="272">
        <f t="shared" si="13"/>
        <v>-2.799589613938521</v>
      </c>
      <c r="AE13" s="272">
        <f t="shared" si="14"/>
        <v>-2.6798089131282756</v>
      </c>
      <c r="AF13" s="277">
        <f>INDEX(R_Parameter_to_create_PD_tbl!$E$2:$F$22,MATCH('Lifetime PD Parameter- R'!$C13,R_Parameter_to_create_PD_tbl!$A$2:$A$22,0),MATCH('Lifetime PD Parameter- R'!AF$9,R_Parameter_to_create_PD_tbl!$E$1:$F$1,0))</f>
        <v>-2.5588789924264068</v>
      </c>
      <c r="AG13" s="277">
        <f>INDEX(R_Parameter_to_create_PD_tbl!$E$2:$F$22,MATCH('Lifetime PD Parameter- R'!$C13,R_Parameter_to_create_PD_tbl!$A$2:$A$22,0),MATCH('Lifetime PD Parameter- R'!AG$9,R_Parameter_to_create_PD_tbl!$E$1:$F$1,0))</f>
        <v>-2.0369882869115821</v>
      </c>
      <c r="AH13" s="43">
        <f t="shared" si="15"/>
        <v>-4.5958672793379893</v>
      </c>
      <c r="AI13" s="43">
        <f t="shared" si="3"/>
        <v>-3.5773731358821976</v>
      </c>
      <c r="AJ13" s="43">
        <f t="shared" si="3"/>
        <v>-3.2378750880636007</v>
      </c>
      <c r="AK13" s="43">
        <f t="shared" si="3"/>
        <v>-3.0681260641543022</v>
      </c>
      <c r="AL13" s="43">
        <f t="shared" si="3"/>
        <v>-2.9662766498087234</v>
      </c>
      <c r="AM13" s="43">
        <f t="shared" si="16"/>
        <v>1.6069875608877737</v>
      </c>
      <c r="AN13" s="39">
        <f t="shared" si="17"/>
        <v>1.2904481832364587</v>
      </c>
      <c r="AO13" s="35">
        <f t="shared" si="18"/>
        <v>0.31653937765131501</v>
      </c>
      <c r="AP13" s="44">
        <f t="shared" si="19"/>
        <v>0.80302313138227144</v>
      </c>
      <c r="AQ13" s="73">
        <f t="shared" si="20"/>
        <v>1.0093463131840693E-2</v>
      </c>
      <c r="AR13" s="73">
        <f t="shared" si="4"/>
        <v>2.7949020187966824E-2</v>
      </c>
      <c r="AS13" s="73">
        <f t="shared" si="4"/>
        <v>3.9247203407221598E-2</v>
      </c>
      <c r="AT13" s="73">
        <f t="shared" si="4"/>
        <v>4.6508226681543093E-2</v>
      </c>
      <c r="AU13" s="73">
        <f t="shared" si="4"/>
        <v>5.149468658156172E-2</v>
      </c>
      <c r="AV13" s="179">
        <f t="shared" si="21"/>
        <v>0.74987663202875621</v>
      </c>
      <c r="AW13" s="295"/>
      <c r="AX13" s="5"/>
    </row>
    <row r="14" spans="1:50" x14ac:dyDescent="0.2">
      <c r="A14" s="2">
        <v>5</v>
      </c>
      <c r="B14" s="2" t="s">
        <v>64</v>
      </c>
      <c r="C14" s="178" t="s">
        <v>20</v>
      </c>
      <c r="D14" s="39" t="s">
        <v>21</v>
      </c>
      <c r="E14" s="232">
        <f>IF($B14="C",SUMIFS(F_12Snp_ODR_Corp!$H:$H,F_12Snp_ODR_Corp!$B:$B,$C14),SUMIFS(F_12Snp_ODR_Ret!$H:$H,F_12Snp_ODR_Ret!$B:$B,$C14))</f>
        <v>47456</v>
      </c>
      <c r="F14" s="243">
        <f>VLOOKUP(C14,R_Parameter_to_create_PD_tbl!A:B,2,0)</f>
        <v>8.9829886182841753E-2</v>
      </c>
      <c r="G14" s="247">
        <f>SUMIFS(F_12Snp_ODR_Ret!C:C,F_12Snp_ODR_Ret!$B:$B,$C14,F_12Snp_ODR_Ret!$A:$A,"&gt;=" &amp;$E$4,F_12Snp_ODR_Ret!$A:$A,"&lt;=" &amp;$E$5)</f>
        <v>4120</v>
      </c>
      <c r="H14" s="248">
        <f>SUMIFS(F_12Snp_ODR_Ret!D:D,F_12Snp_ODR_Ret!$B:$B,$C14,F_12Snp_ODR_Ret!$A:$A,"&gt;=" &amp;$E$4,F_12Snp_ODR_Ret!$A:$A,"&lt;=" &amp;$E$5)</f>
        <v>2645</v>
      </c>
      <c r="I14" s="248">
        <f>SUMIFS(F_12Snp_ODR_Ret!E:E,F_12Snp_ODR_Ret!$B:$B,$C14,F_12Snp_ODR_Ret!$A:$A,"&gt;=" &amp;$E$4,F_12Snp_ODR_Ret!$A:$A,"&lt;=" &amp;$E$5)</f>
        <v>1731</v>
      </c>
      <c r="J14" s="248">
        <f>SUMIFS(F_12Snp_ODR_Ret!F:F,F_12Snp_ODR_Ret!$B:$B,$C14,F_12Snp_ODR_Ret!$A:$A,"&gt;=" &amp;$E$4,F_12Snp_ODR_Ret!$A:$A,"&lt;=" &amp;$E$5)</f>
        <v>1000</v>
      </c>
      <c r="K14" s="248">
        <f>SUMIFS(F_12Snp_ODR_Ret!G:G,F_12Snp_ODR_Ret!$B:$B,$C14,F_12Snp_ODR_Ret!$A:$A,"&gt;=" &amp;$E$4,F_12Snp_ODR_Ret!$A:$A,"&lt;=" &amp;$E$5)</f>
        <v>308</v>
      </c>
      <c r="L14" s="267">
        <f>SUMIFS(F_12Snp_ODR_Ret!$H:$H,F_12Snp_ODR_Ret!$B:$B,$C14,F_12Snp_ODR_Ret!$A:$A,"&gt;="&amp;$E$4,F_12Snp_ODR_Ret!$A:$A,"&lt;="&amp;$E$5,F_12Snp_ODR_Ret!$I:$I,"&gt;="&amp;L$7)</f>
        <v>34941</v>
      </c>
      <c r="M14" s="267">
        <f>SUMIFS(F_12Snp_ODR_Ret!$H:$H,F_12Snp_ODR_Ret!$B:$B,$C14,F_12Snp_ODR_Ret!$A:$A,"&gt;="&amp;$E$4,F_12Snp_ODR_Ret!$A:$A,"&lt;="&amp;$E$5,F_12Snp_ODR_Ret!$I:$I,"&gt;="&amp;M$7)</f>
        <v>34941</v>
      </c>
      <c r="N14" s="267">
        <f>SUMIFS(F_12Snp_ODR_Ret!$H:$H,F_12Snp_ODR_Ret!$B:$B,$C14,F_12Snp_ODR_Ret!$A:$A,"&gt;="&amp;$E$4,F_12Snp_ODR_Ret!$A:$A,"&lt;="&amp;$E$5,F_12Snp_ODR_Ret!$I:$I,"&gt;="&amp;N$7)</f>
        <v>29055</v>
      </c>
      <c r="O14" s="267">
        <f>SUMIFS(F_12Snp_ODR_Ret!$H:$H,F_12Snp_ODR_Ret!$B:$B,$C14,F_12Snp_ODR_Ret!$A:$A,"&gt;="&amp;$E$4,F_12Snp_ODR_Ret!$A:$A,"&lt;="&amp;$E$5,F_12Snp_ODR_Ret!$I:$I,"&gt;="&amp;O$7)</f>
        <v>23333</v>
      </c>
      <c r="P14" s="267">
        <f>SUMIFS(F_12Snp_ODR_Ret!$H:$H,F_12Snp_ODR_Ret!$B:$B,$C14,F_12Snp_ODR_Ret!$A:$A,"&gt;="&amp;$E$4,F_12Snp_ODR_Ret!$A:$A,"&lt;="&amp;$E$5,F_12Snp_ODR_Ret!$I:$I,"&gt;="&amp;P$7)</f>
        <v>14657</v>
      </c>
      <c r="Q14" s="44">
        <f>IFERROR(G14/L14,0)</f>
        <v>0.11791305343292979</v>
      </c>
      <c r="R14" s="44">
        <f t="shared" si="0"/>
        <v>7.5699035517014401E-2</v>
      </c>
      <c r="S14" s="44">
        <f t="shared" si="0"/>
        <v>5.957666494579246E-2</v>
      </c>
      <c r="T14" s="44">
        <f t="shared" si="0"/>
        <v>4.28577551107873E-2</v>
      </c>
      <c r="U14" s="44">
        <f t="shared" si="0"/>
        <v>2.1013850037524734E-2</v>
      </c>
      <c r="V14" s="44">
        <f t="shared" si="5"/>
        <v>0.11791305343292979</v>
      </c>
      <c r="W14" s="44">
        <f t="shared" si="6"/>
        <v>0.19361208894994419</v>
      </c>
      <c r="X14" s="44">
        <f t="shared" si="7"/>
        <v>0.25318875389573664</v>
      </c>
      <c r="Y14" s="44">
        <f t="shared" si="8"/>
        <v>0.29604650900652396</v>
      </c>
      <c r="Z14" s="44">
        <f t="shared" si="9"/>
        <v>0.31706035904404872</v>
      </c>
      <c r="AA14" s="272">
        <f t="shared" si="10"/>
        <v>-2.1378077614271893</v>
      </c>
      <c r="AB14" s="272">
        <f t="shared" si="11"/>
        <v>-1.6418986631658732</v>
      </c>
      <c r="AC14" s="272">
        <f t="shared" si="12"/>
        <v>-1.3736200055921461</v>
      </c>
      <c r="AD14" s="272">
        <f t="shared" si="13"/>
        <v>-1.2172387119788797</v>
      </c>
      <c r="AE14" s="272">
        <f t="shared" si="14"/>
        <v>-1.1486631161509655</v>
      </c>
      <c r="AF14" s="277">
        <f>INDEX(R_Parameter_to_create_PD_tbl!$E$2:$F$22,MATCH('Lifetime PD Parameter- R'!$C14,R_Parameter_to_create_PD_tbl!$A$2:$A$22,0),MATCH('Lifetime PD Parameter- R'!AF$9,R_Parameter_to_create_PD_tbl!$E$1:$F$1,0))</f>
        <v>-1.021318682808378</v>
      </c>
      <c r="AG14" s="277">
        <f>INDEX(R_Parameter_to_create_PD_tbl!$E$2:$F$22,MATCH('Lifetime PD Parameter- R'!$C14,R_Parameter_to_create_PD_tbl!$A$2:$A$22,0),MATCH('Lifetime PD Parameter- R'!AG$9,R_Parameter_to_create_PD_tbl!$E$1:$F$1,0))</f>
        <v>-1.2747044302208279</v>
      </c>
      <c r="AH14" s="43">
        <f t="shared" si="15"/>
        <v>-2.2960231130292059</v>
      </c>
      <c r="AI14" s="43">
        <f t="shared" si="3"/>
        <v>-1.6586708979187921</v>
      </c>
      <c r="AJ14" s="43">
        <f t="shared" si="3"/>
        <v>-1.4462201595486539</v>
      </c>
      <c r="AK14" s="43">
        <f t="shared" si="3"/>
        <v>-1.3399947903635849</v>
      </c>
      <c r="AL14" s="43">
        <f t="shared" si="3"/>
        <v>-1.2762595688525435</v>
      </c>
      <c r="AM14" s="43">
        <f t="shared" si="16"/>
        <v>0.64622348090410353</v>
      </c>
      <c r="AN14" s="39">
        <f t="shared" si="17"/>
        <v>0.58428938368602024</v>
      </c>
      <c r="AO14" s="35">
        <f t="shared" si="18"/>
        <v>6.193409721808333E-2</v>
      </c>
      <c r="AP14" s="44">
        <f t="shared" si="19"/>
        <v>0.90415993994610977</v>
      </c>
      <c r="AQ14" s="73">
        <f t="shared" si="20"/>
        <v>0.10065835569254107</v>
      </c>
      <c r="AR14" s="73">
        <f t="shared" si="4"/>
        <v>0.19039186223154825</v>
      </c>
      <c r="AS14" s="73">
        <f t="shared" si="4"/>
        <v>0.23545860414626446</v>
      </c>
      <c r="AT14" s="73">
        <f t="shared" si="4"/>
        <v>0.26184703270460946</v>
      </c>
      <c r="AU14" s="73">
        <f t="shared" si="4"/>
        <v>0.27907922724489215</v>
      </c>
      <c r="AV14" s="179">
        <f t="shared" si="21"/>
        <v>0.89242354064699148</v>
      </c>
      <c r="AW14" s="295"/>
      <c r="AX14" s="5"/>
    </row>
    <row r="15" spans="1:50" x14ac:dyDescent="0.2">
      <c r="A15" s="2">
        <v>6</v>
      </c>
      <c r="B15" s="2" t="s">
        <v>64</v>
      </c>
      <c r="C15" s="178" t="s">
        <v>22</v>
      </c>
      <c r="D15" s="39" t="s">
        <v>23</v>
      </c>
      <c r="E15" s="232">
        <f>IF($B15="C",SUMIFS(F_12Snp_ODR_Corp!$H:$H,F_12Snp_ODR_Corp!$B:$B,$C15),SUMIFS(F_12Snp_ODR_Ret!$H:$H,F_12Snp_ODR_Ret!$B:$B,$C15))</f>
        <v>64230</v>
      </c>
      <c r="F15" s="243">
        <f>VLOOKUP(C15,R_Parameter_to_create_PD_tbl!A:B,2,0)</f>
        <v>0.1187852727761354</v>
      </c>
      <c r="G15" s="247">
        <f>SUMIFS(F_12Snp_ODR_Ret!C:C,F_12Snp_ODR_Ret!$B:$B,$C15,F_12Snp_ODR_Ret!$A:$A,"&gt;=" &amp;$E$4,F_12Snp_ODR_Ret!$A:$A,"&lt;=" &amp;$E$5)</f>
        <v>9323</v>
      </c>
      <c r="H15" s="248">
        <f>SUMIFS(F_12Snp_ODR_Ret!D:D,F_12Snp_ODR_Ret!$B:$B,$C15,F_12Snp_ODR_Ret!$A:$A,"&gt;=" &amp;$E$4,F_12Snp_ODR_Ret!$A:$A,"&lt;=" &amp;$E$5)</f>
        <v>6468</v>
      </c>
      <c r="I15" s="248">
        <f>SUMIFS(F_12Snp_ODR_Ret!E:E,F_12Snp_ODR_Ret!$B:$B,$C15,F_12Snp_ODR_Ret!$A:$A,"&gt;=" &amp;$E$4,F_12Snp_ODR_Ret!$A:$A,"&lt;=" &amp;$E$5)</f>
        <v>3776</v>
      </c>
      <c r="J15" s="248">
        <f>SUMIFS(F_12Snp_ODR_Ret!F:F,F_12Snp_ODR_Ret!$B:$B,$C15,F_12Snp_ODR_Ret!$A:$A,"&gt;=" &amp;$E$4,F_12Snp_ODR_Ret!$A:$A,"&lt;=" &amp;$E$5)</f>
        <v>2111</v>
      </c>
      <c r="K15" s="248">
        <f>SUMIFS(F_12Snp_ODR_Ret!G:G,F_12Snp_ODR_Ret!$B:$B,$C15,F_12Snp_ODR_Ret!$A:$A,"&gt;=" &amp;$E$4,F_12Snp_ODR_Ret!$A:$A,"&lt;=" &amp;$E$5)</f>
        <v>572</v>
      </c>
      <c r="L15" s="267">
        <f>SUMIFS(F_12Snp_ODR_Ret!$H:$H,F_12Snp_ODR_Ret!$B:$B,$C15,F_12Snp_ODR_Ret!$A:$A,"&gt;="&amp;$E$4,F_12Snp_ODR_Ret!$A:$A,"&lt;="&amp;$E$5,F_12Snp_ODR_Ret!$I:$I,"&gt;="&amp;L$7)</f>
        <v>51579</v>
      </c>
      <c r="M15" s="267">
        <f>SUMIFS(F_12Snp_ODR_Ret!$H:$H,F_12Snp_ODR_Ret!$B:$B,$C15,F_12Snp_ODR_Ret!$A:$A,"&gt;="&amp;$E$4,F_12Snp_ODR_Ret!$A:$A,"&lt;="&amp;$E$5,F_12Snp_ODR_Ret!$I:$I,"&gt;="&amp;M$7)</f>
        <v>51579</v>
      </c>
      <c r="N15" s="267">
        <f>SUMIFS(F_12Snp_ODR_Ret!$H:$H,F_12Snp_ODR_Ret!$B:$B,$C15,F_12Snp_ODR_Ret!$A:$A,"&gt;="&amp;$E$4,F_12Snp_ODR_Ret!$A:$A,"&lt;="&amp;$E$5,F_12Snp_ODR_Ret!$I:$I,"&gt;="&amp;N$7)</f>
        <v>40928</v>
      </c>
      <c r="O15" s="267">
        <f>SUMIFS(F_12Snp_ODR_Ret!$H:$H,F_12Snp_ODR_Ret!$B:$B,$C15,F_12Snp_ODR_Ret!$A:$A,"&gt;="&amp;$E$4,F_12Snp_ODR_Ret!$A:$A,"&lt;="&amp;$E$5,F_12Snp_ODR_Ret!$I:$I,"&gt;="&amp;O$7)</f>
        <v>30354</v>
      </c>
      <c r="P15" s="267">
        <f>SUMIFS(F_12Snp_ODR_Ret!$H:$H,F_12Snp_ODR_Ret!$B:$B,$C15,F_12Snp_ODR_Ret!$A:$A,"&gt;="&amp;$E$4,F_12Snp_ODR_Ret!$A:$A,"&lt;="&amp;$E$5,F_12Snp_ODR_Ret!$I:$I,"&gt;="&amp;P$7)</f>
        <v>18341</v>
      </c>
      <c r="Q15" s="44">
        <f t="shared" ref="Q15:Q25" si="22">IFERROR(G15/L15,0)</f>
        <v>0.18075185637565677</v>
      </c>
      <c r="R15" s="44">
        <f t="shared" si="0"/>
        <v>0.12539987204094691</v>
      </c>
      <c r="S15" s="44">
        <f t="shared" si="0"/>
        <v>9.2259577795152467E-2</v>
      </c>
      <c r="T15" s="44">
        <f t="shared" si="0"/>
        <v>6.9546023588324443E-2</v>
      </c>
      <c r="U15" s="44">
        <f t="shared" si="0"/>
        <v>3.1186958181124259E-2</v>
      </c>
      <c r="V15" s="44">
        <f t="shared" si="5"/>
        <v>0.18075185637565677</v>
      </c>
      <c r="W15" s="44">
        <f t="shared" si="6"/>
        <v>0.30615172841660365</v>
      </c>
      <c r="X15" s="44">
        <f t="shared" si="7"/>
        <v>0.39841130621175613</v>
      </c>
      <c r="Y15" s="44">
        <f t="shared" si="8"/>
        <v>0.46795732980008059</v>
      </c>
      <c r="Z15" s="44">
        <f t="shared" si="9"/>
        <v>0.49914428798120486</v>
      </c>
      <c r="AA15" s="272">
        <f t="shared" si="10"/>
        <v>-1.7106301475912631</v>
      </c>
      <c r="AB15" s="272">
        <f t="shared" si="11"/>
        <v>-1.1836744554213137</v>
      </c>
      <c r="AC15" s="272">
        <f t="shared" si="12"/>
        <v>-0.92027037462879879</v>
      </c>
      <c r="AD15" s="272">
        <f t="shared" si="13"/>
        <v>-0.75937816286209514</v>
      </c>
      <c r="AE15" s="272">
        <f t="shared" si="14"/>
        <v>-0.69486007075670597</v>
      </c>
      <c r="AF15" s="277">
        <f>INDEX(R_Parameter_to_create_PD_tbl!$E$2:$F$22,MATCH('Lifetime PD Parameter- R'!$C15,R_Parameter_to_create_PD_tbl!$A$2:$A$22,0),MATCH('Lifetime PD Parameter- R'!AF$9,R_Parameter_to_create_PD_tbl!$E$1:$F$1,0))</f>
        <v>-0.59271394666517274</v>
      </c>
      <c r="AG15" s="277">
        <f>INDEX(R_Parameter_to_create_PD_tbl!$E$2:$F$22,MATCH('Lifetime PD Parameter- R'!$C15,R_Parameter_to_create_PD_tbl!$A$2:$A$22,0),MATCH('Lifetime PD Parameter- R'!AG$9,R_Parameter_to_create_PD_tbl!$E$1:$F$1,0))</f>
        <v>-1.2940967611843479</v>
      </c>
      <c r="AH15" s="43">
        <f t="shared" si="15"/>
        <v>-1.8868107078495207</v>
      </c>
      <c r="AI15" s="43">
        <f t="shared" si="3"/>
        <v>-1.2397623272573468</v>
      </c>
      <c r="AJ15" s="43">
        <f t="shared" si="3"/>
        <v>-1.024079533726622</v>
      </c>
      <c r="AK15" s="43">
        <f t="shared" si="3"/>
        <v>-0.91623813696125977</v>
      </c>
      <c r="AL15" s="43">
        <f>$AF15+($AG15/AL$7)</f>
        <v>-0.85153329890204232</v>
      </c>
      <c r="AM15" s="43">
        <f t="shared" si="16"/>
        <v>0.68164546181835073</v>
      </c>
      <c r="AN15" s="39">
        <f t="shared" si="17"/>
        <v>0.58753212923387355</v>
      </c>
      <c r="AO15" s="35">
        <f t="shared" si="18"/>
        <v>9.4113332584477183E-2</v>
      </c>
      <c r="AP15" s="44">
        <f t="shared" si="19"/>
        <v>0.86193213649010236</v>
      </c>
      <c r="AQ15" s="73">
        <f>EXP(AH15)</f>
        <v>0.15155439010773047</v>
      </c>
      <c r="AR15" s="73">
        <f t="shared" si="4"/>
        <v>0.28945300485387232</v>
      </c>
      <c r="AS15" s="73">
        <f t="shared" si="4"/>
        <v>0.35912687749462829</v>
      </c>
      <c r="AT15" s="73">
        <f t="shared" si="4"/>
        <v>0.40002103851841281</v>
      </c>
      <c r="AU15" s="73">
        <f t="shared" si="4"/>
        <v>0.42676007927359394</v>
      </c>
      <c r="AV15" s="179">
        <f t="shared" si="21"/>
        <v>0.78377982116980205</v>
      </c>
      <c r="AW15" s="295"/>
      <c r="AX15" s="5"/>
    </row>
    <row r="16" spans="1:50" x14ac:dyDescent="0.2">
      <c r="A16" s="2">
        <v>7</v>
      </c>
      <c r="B16" s="2" t="s">
        <v>64</v>
      </c>
      <c r="C16" s="178" t="s">
        <v>24</v>
      </c>
      <c r="D16" s="39" t="s">
        <v>25</v>
      </c>
      <c r="E16" s="232">
        <f>IF($B16="C",SUMIFS(F_12Snp_ODR_Corp!$H:$H,F_12Snp_ODR_Corp!$B:$B,$C16),SUMIFS(F_12Snp_ODR_Ret!$H:$H,F_12Snp_ODR_Ret!$B:$B,$C16))</f>
        <v>22110</v>
      </c>
      <c r="F16" s="243">
        <f>VLOOKUP(C16,R_Parameter_to_create_PD_tbl!A:B,2,0)</f>
        <v>0.31635926222935051</v>
      </c>
      <c r="G16" s="247">
        <f>SUMIFS(F_12Snp_ODR_Ret!C:C,F_12Snp_ODR_Ret!$B:$B,$C16,F_12Snp_ODR_Ret!$A:$A,"&gt;=" &amp;$E$4,F_12Snp_ODR_Ret!$A:$A,"&lt;=" &amp;$E$5)</f>
        <v>6597</v>
      </c>
      <c r="H16" s="248">
        <f>SUMIFS(F_12Snp_ODR_Ret!D:D,F_12Snp_ODR_Ret!$B:$B,$C16,F_12Snp_ODR_Ret!$A:$A,"&gt;=" &amp;$E$4,F_12Snp_ODR_Ret!$A:$A,"&lt;=" &amp;$E$5)</f>
        <v>2310</v>
      </c>
      <c r="I16" s="248">
        <f>SUMIFS(F_12Snp_ODR_Ret!E:E,F_12Snp_ODR_Ret!$B:$B,$C16,F_12Snp_ODR_Ret!$A:$A,"&gt;=" &amp;$E$4,F_12Snp_ODR_Ret!$A:$A,"&lt;=" &amp;$E$5)</f>
        <v>1101</v>
      </c>
      <c r="J16" s="248">
        <f>SUMIFS(F_12Snp_ODR_Ret!F:F,F_12Snp_ODR_Ret!$B:$B,$C16,F_12Snp_ODR_Ret!$A:$A,"&gt;=" &amp;$E$4,F_12Snp_ODR_Ret!$A:$A,"&lt;=" &amp;$E$5)</f>
        <v>629</v>
      </c>
      <c r="K16" s="248">
        <f>SUMIFS(F_12Snp_ODR_Ret!G:G,F_12Snp_ODR_Ret!$B:$B,$C16,F_12Snp_ODR_Ret!$A:$A,"&gt;=" &amp;$E$4,F_12Snp_ODR_Ret!$A:$A,"&lt;=" &amp;$E$5)</f>
        <v>207</v>
      </c>
      <c r="L16" s="267">
        <f>SUMIFS(F_12Snp_ODR_Ret!$H:$H,F_12Snp_ODR_Ret!$B:$B,$C16,F_12Snp_ODR_Ret!$A:$A,"&gt;="&amp;$E$4,F_12Snp_ODR_Ret!$A:$A,"&lt;="&amp;$E$5,F_12Snp_ODR_Ret!$I:$I,"&gt;="&amp;L$7)</f>
        <v>16137</v>
      </c>
      <c r="M16" s="267">
        <f>SUMIFS(F_12Snp_ODR_Ret!$H:$H,F_12Snp_ODR_Ret!$B:$B,$C16,F_12Snp_ODR_Ret!$A:$A,"&gt;="&amp;$E$4,F_12Snp_ODR_Ret!$A:$A,"&lt;="&amp;$E$5,F_12Snp_ODR_Ret!$I:$I,"&gt;="&amp;M$7)</f>
        <v>16137</v>
      </c>
      <c r="N16" s="267">
        <f>SUMIFS(F_12Snp_ODR_Ret!$H:$H,F_12Snp_ODR_Ret!$B:$B,$C16,F_12Snp_ODR_Ret!$A:$A,"&gt;="&amp;$E$4,F_12Snp_ODR_Ret!$A:$A,"&lt;="&amp;$E$5,F_12Snp_ODR_Ret!$I:$I,"&gt;="&amp;N$7)</f>
        <v>12567</v>
      </c>
      <c r="O16" s="267">
        <f>SUMIFS(F_12Snp_ODR_Ret!$H:$H,F_12Snp_ODR_Ret!$B:$B,$C16,F_12Snp_ODR_Ret!$A:$A,"&gt;="&amp;$E$4,F_12Snp_ODR_Ret!$A:$A,"&lt;="&amp;$E$5,F_12Snp_ODR_Ret!$I:$I,"&gt;="&amp;O$7)</f>
        <v>9604</v>
      </c>
      <c r="P16" s="267">
        <f>SUMIFS(F_12Snp_ODR_Ret!$H:$H,F_12Snp_ODR_Ret!$B:$B,$C16,F_12Snp_ODR_Ret!$A:$A,"&gt;="&amp;$E$4,F_12Snp_ODR_Ret!$A:$A,"&lt;="&amp;$E$5,F_12Snp_ODR_Ret!$I:$I,"&gt;="&amp;P$7)</f>
        <v>6621</v>
      </c>
      <c r="Q16" s="44">
        <f t="shared" si="22"/>
        <v>0.40881204684885669</v>
      </c>
      <c r="R16" s="44">
        <f t="shared" si="0"/>
        <v>0.14314928425357873</v>
      </c>
      <c r="S16" s="44">
        <f t="shared" si="0"/>
        <v>8.7610408211983765E-2</v>
      </c>
      <c r="T16" s="44">
        <f t="shared" si="0"/>
        <v>6.5493544356518121E-2</v>
      </c>
      <c r="U16" s="44">
        <f t="shared" si="0"/>
        <v>3.1264159492523785E-2</v>
      </c>
      <c r="V16" s="44">
        <f t="shared" si="5"/>
        <v>0.40881204684885669</v>
      </c>
      <c r="W16" s="44">
        <f t="shared" si="6"/>
        <v>0.55196133110243539</v>
      </c>
      <c r="X16" s="44">
        <f t="shared" si="7"/>
        <v>0.63957173931441913</v>
      </c>
      <c r="Y16" s="44">
        <f t="shared" si="8"/>
        <v>0.70506528367093724</v>
      </c>
      <c r="Z16" s="44">
        <f t="shared" si="9"/>
        <v>0.73632944316346105</v>
      </c>
      <c r="AA16" s="272">
        <f t="shared" si="10"/>
        <v>-0.89449977171848127</v>
      </c>
      <c r="AB16" s="272">
        <f t="shared" si="11"/>
        <v>-0.59427728750948272</v>
      </c>
      <c r="AC16" s="272">
        <f t="shared" si="12"/>
        <v>-0.44695648393532655</v>
      </c>
      <c r="AD16" s="272">
        <f t="shared" si="13"/>
        <v>-0.34946487950538785</v>
      </c>
      <c r="AE16" s="272">
        <f t="shared" si="14"/>
        <v>-0.30607764740823984</v>
      </c>
      <c r="AF16" s="277">
        <f>INDEX(R_Parameter_to_create_PD_tbl!$E$2:$F$22,MATCH('Lifetime PD Parameter- R'!$C16,R_Parameter_to_create_PD_tbl!$A$2:$A$22,0),MATCH('Lifetime PD Parameter- R'!AF$9,R_Parameter_to_create_PD_tbl!$E$1:$F$1,0))</f>
        <v>-0.2155014696745258</v>
      </c>
      <c r="AG16" s="277">
        <f>INDEX(R_Parameter_to_create_PD_tbl!$E$2:$F$22,MATCH('Lifetime PD Parameter- R'!$C16,R_Parameter_to_create_PD_tbl!$A$2:$A$22,0),MATCH('Lifetime PD Parameter- R'!AG$9,R_Parameter_to_create_PD_tbl!$E$1:$F$1,0))</f>
        <v>-0.80470230829543055</v>
      </c>
      <c r="AH16" s="43">
        <f>$AF16+($AG16/AH$7)</f>
        <v>-1.0202037779699564</v>
      </c>
      <c r="AI16" s="43">
        <f t="shared" si="3"/>
        <v>-0.61785262382224104</v>
      </c>
      <c r="AJ16" s="43">
        <f t="shared" si="3"/>
        <v>-0.48373557243966936</v>
      </c>
      <c r="AK16" s="43">
        <f t="shared" si="3"/>
        <v>-0.41667704674838346</v>
      </c>
      <c r="AL16" s="43">
        <f t="shared" si="3"/>
        <v>-0.37644193133361192</v>
      </c>
      <c r="AM16" s="43">
        <f t="shared" si="16"/>
        <v>0.22593232856589598</v>
      </c>
      <c r="AN16" s="39">
        <f t="shared" si="17"/>
        <v>0.19875372566692434</v>
      </c>
      <c r="AO16" s="35">
        <f t="shared" si="18"/>
        <v>2.7178602898971633E-2</v>
      </c>
      <c r="AP16" s="44">
        <f t="shared" si="19"/>
        <v>0.8797046749728662</v>
      </c>
      <c r="AQ16" s="73">
        <f t="shared" si="20"/>
        <v>0.36052146635462029</v>
      </c>
      <c r="AR16" s="73">
        <f t="shared" si="4"/>
        <v>0.53910084784446211</v>
      </c>
      <c r="AS16" s="73">
        <f t="shared" si="4"/>
        <v>0.61647619365747597</v>
      </c>
      <c r="AT16" s="73">
        <f t="shared" si="4"/>
        <v>0.65923378726434645</v>
      </c>
      <c r="AU16" s="73">
        <f t="shared" si="4"/>
        <v>0.68629896899557485</v>
      </c>
      <c r="AV16" s="179">
        <f t="shared" si="21"/>
        <v>0.87750464744357148</v>
      </c>
      <c r="AW16" s="295"/>
      <c r="AX16" s="5"/>
    </row>
    <row r="17" spans="1:50" x14ac:dyDescent="0.2">
      <c r="A17" s="2">
        <v>8</v>
      </c>
      <c r="B17" s="2" t="s">
        <v>64</v>
      </c>
      <c r="C17" s="178" t="s">
        <v>26</v>
      </c>
      <c r="D17" s="39" t="s">
        <v>27</v>
      </c>
      <c r="E17" s="232">
        <f>IF($B17="C",SUMIFS(F_12Snp_ODR_Corp!$H:$H,F_12Snp_ODR_Corp!$B:$B,$C17),SUMIFS(F_12Snp_ODR_Ret!$H:$H,F_12Snp_ODR_Ret!$B:$B,$C17))</f>
        <v>11637</v>
      </c>
      <c r="F17" s="243">
        <f>VLOOKUP(C17,R_Parameter_to_create_PD_tbl!A:B,2,0)</f>
        <v>0.42494105318312808</v>
      </c>
      <c r="G17" s="247">
        <f>SUMIFS(F_12Snp_ODR_Ret!C:C,F_12Snp_ODR_Ret!$B:$B,$C17,F_12Snp_ODR_Ret!$A:$A,"&gt;=" &amp;$E$4,F_12Snp_ODR_Ret!$A:$A,"&lt;=" &amp;$E$5)</f>
        <v>4900</v>
      </c>
      <c r="H17" s="248">
        <f>SUMIFS(F_12Snp_ODR_Ret!D:D,F_12Snp_ODR_Ret!$B:$B,$C17,F_12Snp_ODR_Ret!$A:$A,"&gt;=" &amp;$E$4,F_12Snp_ODR_Ret!$A:$A,"&lt;=" &amp;$E$5)</f>
        <v>1338</v>
      </c>
      <c r="I17" s="248">
        <f>SUMIFS(F_12Snp_ODR_Ret!E:E,F_12Snp_ODR_Ret!$B:$B,$C17,F_12Snp_ODR_Ret!$A:$A,"&gt;=" &amp;$E$4,F_12Snp_ODR_Ret!$A:$A,"&lt;=" &amp;$E$5)</f>
        <v>641</v>
      </c>
      <c r="J17" s="248">
        <f>SUMIFS(F_12Snp_ODR_Ret!F:F,F_12Snp_ODR_Ret!$B:$B,$C17,F_12Snp_ODR_Ret!$A:$A,"&gt;=" &amp;$E$4,F_12Snp_ODR_Ret!$A:$A,"&lt;=" &amp;$E$5)</f>
        <v>291</v>
      </c>
      <c r="K17" s="248">
        <f>SUMIFS(F_12Snp_ODR_Ret!G:G,F_12Snp_ODR_Ret!$B:$B,$C17,F_12Snp_ODR_Ret!$A:$A,"&gt;=" &amp;$E$4,F_12Snp_ODR_Ret!$A:$A,"&lt;=" &amp;$E$5)</f>
        <v>96</v>
      </c>
      <c r="L17" s="267">
        <f>SUMIFS(F_12Snp_ODR_Ret!$H:$H,F_12Snp_ODR_Ret!$B:$B,$C17,F_12Snp_ODR_Ret!$A:$A,"&gt;="&amp;$E$4,F_12Snp_ODR_Ret!$A:$A,"&lt;="&amp;$E$5,F_12Snp_ODR_Ret!$I:$I,"&gt;="&amp;L$7)</f>
        <v>8772</v>
      </c>
      <c r="M17" s="267">
        <f>SUMIFS(F_12Snp_ODR_Ret!$H:$H,F_12Snp_ODR_Ret!$B:$B,$C17,F_12Snp_ODR_Ret!$A:$A,"&gt;="&amp;$E$4,F_12Snp_ODR_Ret!$A:$A,"&lt;="&amp;$E$5,F_12Snp_ODR_Ret!$I:$I,"&gt;="&amp;M$7)</f>
        <v>8772</v>
      </c>
      <c r="N17" s="267">
        <f>SUMIFS(F_12Snp_ODR_Ret!$H:$H,F_12Snp_ODR_Ret!$B:$B,$C17,F_12Snp_ODR_Ret!$A:$A,"&gt;="&amp;$E$4,F_12Snp_ODR_Ret!$A:$A,"&lt;="&amp;$E$5,F_12Snp_ODR_Ret!$I:$I,"&gt;="&amp;N$7)</f>
        <v>5878</v>
      </c>
      <c r="O17" s="267">
        <f>SUMIFS(F_12Snp_ODR_Ret!$H:$H,F_12Snp_ODR_Ret!$B:$B,$C17,F_12Snp_ODR_Ret!$A:$A,"&gt;="&amp;$E$4,F_12Snp_ODR_Ret!$A:$A,"&lt;="&amp;$E$5,F_12Snp_ODR_Ret!$I:$I,"&gt;="&amp;O$7)</f>
        <v>4022</v>
      </c>
      <c r="P17" s="267">
        <f>SUMIFS(F_12Snp_ODR_Ret!$H:$H,F_12Snp_ODR_Ret!$B:$B,$C17,F_12Snp_ODR_Ret!$A:$A,"&gt;="&amp;$E$4,F_12Snp_ODR_Ret!$A:$A,"&lt;="&amp;$E$5,F_12Snp_ODR_Ret!$I:$I,"&gt;="&amp;P$7)</f>
        <v>2296</v>
      </c>
      <c r="Q17" s="44">
        <f>IFERROR(G17/L17,0)</f>
        <v>0.55859553123575012</v>
      </c>
      <c r="R17" s="44">
        <f t="shared" si="0"/>
        <v>0.15253077975376197</v>
      </c>
      <c r="S17" s="44">
        <f t="shared" si="0"/>
        <v>0.10905069751616196</v>
      </c>
      <c r="T17" s="44">
        <f t="shared" si="0"/>
        <v>7.2352063649925413E-2</v>
      </c>
      <c r="U17" s="44">
        <f t="shared" si="0"/>
        <v>4.1811846689895474E-2</v>
      </c>
      <c r="V17" s="44">
        <f t="shared" si="5"/>
        <v>0.55859553123575012</v>
      </c>
      <c r="W17" s="44">
        <f t="shared" si="6"/>
        <v>0.71112631098951207</v>
      </c>
      <c r="X17" s="44">
        <f t="shared" si="7"/>
        <v>0.82017700850567399</v>
      </c>
      <c r="Y17" s="44">
        <f t="shared" si="8"/>
        <v>0.8925290721555994</v>
      </c>
      <c r="Z17" s="44">
        <f>MIN(Y17+U17,1)</f>
        <v>0.93434091884549486</v>
      </c>
      <c r="AA17" s="272">
        <f t="shared" si="10"/>
        <v>-0.58232962543906086</v>
      </c>
      <c r="AB17" s="272">
        <f t="shared" si="11"/>
        <v>-0.34090521237003024</v>
      </c>
      <c r="AC17" s="272">
        <f t="shared" si="12"/>
        <v>-0.19823509798781616</v>
      </c>
      <c r="AD17" s="272">
        <f t="shared" si="13"/>
        <v>-0.11369619201505018</v>
      </c>
      <c r="AE17" s="272">
        <f t="shared" si="14"/>
        <v>-6.791389788249412E-2</v>
      </c>
      <c r="AF17" s="277">
        <f>INDEX(R_Parameter_to_create_PD_tbl!$E$2:$F$22,MATCH('Lifetime PD Parameter- R'!$C17,R_Parameter_to_create_PD_tbl!$A$2:$A$22,0),MATCH('Lifetime PD Parameter- R'!AF$9,R_Parameter_to_create_PD_tbl!$E$1:$F$1,0))</f>
        <v>-1.7520830318171549E-2</v>
      </c>
      <c r="AG17" s="277">
        <f>INDEX(R_Parameter_to_create_PD_tbl!$E$2:$F$22,MATCH('Lifetime PD Parameter- R'!$C17,R_Parameter_to_create_PD_tbl!$A$2:$A$22,0),MATCH('Lifetime PD Parameter- R'!AG$9,R_Parameter_to_create_PD_tbl!$E$1:$F$1,0))</f>
        <v>-0.64927478984153741</v>
      </c>
      <c r="AH17" s="43">
        <f t="shared" si="15"/>
        <v>-0.66679562015970895</v>
      </c>
      <c r="AI17" s="43">
        <f t="shared" si="3"/>
        <v>-0.34215822523894024</v>
      </c>
      <c r="AJ17" s="43">
        <f t="shared" si="3"/>
        <v>-0.23394576026535069</v>
      </c>
      <c r="AK17" s="43">
        <f t="shared" si="3"/>
        <v>-0.17983952777855591</v>
      </c>
      <c r="AL17" s="43">
        <f t="shared" si="3"/>
        <v>-0.14737578828647904</v>
      </c>
      <c r="AM17" s="43">
        <f t="shared" si="16"/>
        <v>0.17255692149083804</v>
      </c>
      <c r="AN17" s="39">
        <f t="shared" si="17"/>
        <v>0.15345646289264095</v>
      </c>
      <c r="AO17" s="35">
        <f t="shared" si="18"/>
        <v>1.91004585981971E-2</v>
      </c>
      <c r="AP17" s="44">
        <f t="shared" si="19"/>
        <v>0.88930922948106006</v>
      </c>
      <c r="AQ17" s="73">
        <f t="shared" si="20"/>
        <v>0.51335091637032904</v>
      </c>
      <c r="AR17" s="73">
        <f t="shared" si="4"/>
        <v>0.71023581858615137</v>
      </c>
      <c r="AS17" s="73">
        <f t="shared" si="4"/>
        <v>0.79140474031458363</v>
      </c>
      <c r="AT17" s="73">
        <f t="shared" si="4"/>
        <v>0.83540425983283961</v>
      </c>
      <c r="AU17" s="73">
        <f t="shared" si="4"/>
        <v>0.86296962260000576</v>
      </c>
      <c r="AV17" s="179">
        <f t="shared" si="21"/>
        <v>0.82777889282382722</v>
      </c>
      <c r="AW17" s="295"/>
      <c r="AX17" s="5"/>
    </row>
    <row r="18" spans="1:50" ht="11.4" customHeight="1" x14ac:dyDescent="0.2">
      <c r="A18" s="2">
        <v>9</v>
      </c>
      <c r="B18" s="2" t="s">
        <v>64</v>
      </c>
      <c r="C18" s="178" t="s">
        <v>28</v>
      </c>
      <c r="D18" s="39" t="s">
        <v>29</v>
      </c>
      <c r="E18" s="232">
        <f>IF($B18="C",SUMIFS(F_12Snp_ODR_Corp!$H:$H,F_12Snp_ODR_Corp!$B:$B,$C18),SUMIFS(F_12Snp_ODR_Ret!$H:$H,F_12Snp_ODR_Ret!$B:$B,$C18))</f>
        <v>248204</v>
      </c>
      <c r="F18" s="243">
        <f>VLOOKUP(C18,R_Parameter_to_create_PD_tbl!A:B,2,0)</f>
        <v>8.694480016175777E-3</v>
      </c>
      <c r="G18" s="247">
        <f>SUMIFS(F_12Snp_ODR_Ret!C:C,F_12Snp_ODR_Ret!$B:$B,$C18,F_12Snp_ODR_Ret!$A:$A,"&gt;=" &amp;$E$4,F_12Snp_ODR_Ret!$A:$A,"&lt;=" &amp;$E$5)</f>
        <v>2869</v>
      </c>
      <c r="H18" s="248">
        <f>SUMIFS(F_12Snp_ODR_Ret!D:D,F_12Snp_ODR_Ret!$B:$B,$C18,F_12Snp_ODR_Ret!$A:$A,"&gt;=" &amp;$E$4,F_12Snp_ODR_Ret!$A:$A,"&lt;=" &amp;$E$5)</f>
        <v>6678</v>
      </c>
      <c r="I18" s="248">
        <f>SUMIFS(F_12Snp_ODR_Ret!E:E,F_12Snp_ODR_Ret!$B:$B,$C18,F_12Snp_ODR_Ret!$A:$A,"&gt;=" &amp;$E$4,F_12Snp_ODR_Ret!$A:$A,"&lt;=" &amp;$E$5)</f>
        <v>5977</v>
      </c>
      <c r="J18" s="248">
        <f>SUMIFS(F_12Snp_ODR_Ret!F:F,F_12Snp_ODR_Ret!$B:$B,$C18,F_12Snp_ODR_Ret!$A:$A,"&gt;=" &amp;$E$4,F_12Snp_ODR_Ret!$A:$A,"&lt;=" &amp;$E$5)</f>
        <v>3638</v>
      </c>
      <c r="K18" s="248">
        <f>SUMIFS(F_12Snp_ODR_Ret!G:G,F_12Snp_ODR_Ret!$B:$B,$C18,F_12Snp_ODR_Ret!$A:$A,"&gt;=" &amp;$E$4,F_12Snp_ODR_Ret!$A:$A,"&lt;=" &amp;$E$5)</f>
        <v>1327</v>
      </c>
      <c r="L18" s="267">
        <f>SUMIFS(F_12Snp_ODR_Ret!$H:$H,F_12Snp_ODR_Ret!$B:$B,$C18,F_12Snp_ODR_Ret!$A:$A,"&gt;="&amp;$E$4,F_12Snp_ODR_Ret!$A:$A,"&lt;="&amp;$E$5,F_12Snp_ODR_Ret!$I:$I,"&gt;="&amp;L$7)</f>
        <v>218462</v>
      </c>
      <c r="M18" s="267">
        <f>SUMIFS(F_12Snp_ODR_Ret!$H:$H,F_12Snp_ODR_Ret!$B:$B,$C18,F_12Snp_ODR_Ret!$A:$A,"&gt;="&amp;$E$4,F_12Snp_ODR_Ret!$A:$A,"&lt;="&amp;$E$5,F_12Snp_ODR_Ret!$I:$I,"&gt;="&amp;M$7)</f>
        <v>218462</v>
      </c>
      <c r="N18" s="267">
        <f>SUMIFS(F_12Snp_ODR_Ret!$H:$H,F_12Snp_ODR_Ret!$B:$B,$C18,F_12Snp_ODR_Ret!$A:$A,"&gt;="&amp;$E$4,F_12Snp_ODR_Ret!$A:$A,"&lt;="&amp;$E$5,F_12Snp_ODR_Ret!$I:$I,"&gt;="&amp;N$7)</f>
        <v>176545</v>
      </c>
      <c r="O18" s="267">
        <f>SUMIFS(F_12Snp_ODR_Ret!$H:$H,F_12Snp_ODR_Ret!$B:$B,$C18,F_12Snp_ODR_Ret!$A:$A,"&gt;="&amp;$E$4,F_12Snp_ODR_Ret!$A:$A,"&lt;="&amp;$E$5,F_12Snp_ODR_Ret!$I:$I,"&gt;="&amp;O$7)</f>
        <v>128731</v>
      </c>
      <c r="P18" s="267">
        <f>SUMIFS(F_12Snp_ODR_Ret!$H:$H,F_12Snp_ODR_Ret!$B:$B,$C18,F_12Snp_ODR_Ret!$A:$A,"&gt;="&amp;$E$4,F_12Snp_ODR_Ret!$A:$A,"&lt;="&amp;$E$5,F_12Snp_ODR_Ret!$I:$I,"&gt;="&amp;P$7)</f>
        <v>68331</v>
      </c>
      <c r="Q18" s="44">
        <f t="shared" ref="Q18" si="23">IFERROR(G18/L18,0)</f>
        <v>1.3132718733692816E-2</v>
      </c>
      <c r="R18" s="44">
        <f t="shared" si="0"/>
        <v>3.0568245278355045E-2</v>
      </c>
      <c r="S18" s="44">
        <f t="shared" si="0"/>
        <v>3.3855390976804782E-2</v>
      </c>
      <c r="T18" s="44">
        <f t="shared" si="0"/>
        <v>2.8260481158384539E-2</v>
      </c>
      <c r="U18" s="44">
        <f t="shared" si="0"/>
        <v>1.9420175323059813E-2</v>
      </c>
      <c r="V18" s="44">
        <f t="shared" si="5"/>
        <v>1.3132718733692816E-2</v>
      </c>
      <c r="W18" s="44">
        <f t="shared" si="6"/>
        <v>4.3700964012047858E-2</v>
      </c>
      <c r="X18" s="44">
        <f t="shared" si="7"/>
        <v>7.7556354988852633E-2</v>
      </c>
      <c r="Y18" s="44">
        <f t="shared" si="8"/>
        <v>0.10581683614723716</v>
      </c>
      <c r="Z18" s="44">
        <f t="shared" si="9"/>
        <v>0.12523701147029698</v>
      </c>
      <c r="AA18" s="272">
        <f t="shared" si="10"/>
        <v>-4.3326485493683116</v>
      </c>
      <c r="AB18" s="272">
        <f t="shared" si="11"/>
        <v>-3.1303851173516435</v>
      </c>
      <c r="AC18" s="272">
        <f t="shared" si="12"/>
        <v>-2.5567504457299211</v>
      </c>
      <c r="AD18" s="272">
        <f t="shared" si="13"/>
        <v>-2.246045640391626</v>
      </c>
      <c r="AE18" s="272">
        <f t="shared" si="14"/>
        <v>-2.0775472452304187</v>
      </c>
      <c r="AF18" s="277">
        <f>INDEX(R_Parameter_to_create_PD_tbl!$E$2:$F$22,MATCH('Lifetime PD Parameter- R'!$C18,R_Parameter_to_create_PD_tbl!$A$2:$A$22,0),MATCH('Lifetime PD Parameter- R'!AF$9,R_Parameter_to_create_PD_tbl!$E$1:$F$1,0))</f>
        <v>-1.5984730528891711</v>
      </c>
      <c r="AG18" s="277">
        <f>INDEX(R_Parameter_to_create_PD_tbl!$E$2:$F$22,MATCH('Lifetime PD Parameter- R'!$C18,R_Parameter_to_create_PD_tbl!$A$2:$A$22,0),MATCH('Lifetime PD Parameter- R'!AG$9,R_Parameter_to_create_PD_tbl!$E$1:$F$1,0))</f>
        <v>-2.7936349478445579</v>
      </c>
      <c r="AH18" s="43">
        <f t="shared" si="15"/>
        <v>-4.392108000733729</v>
      </c>
      <c r="AI18" s="43">
        <f t="shared" si="3"/>
        <v>-2.9952905268114502</v>
      </c>
      <c r="AJ18" s="43">
        <f t="shared" si="3"/>
        <v>-2.5296847021706905</v>
      </c>
      <c r="AK18" s="43">
        <f t="shared" si="3"/>
        <v>-2.2968817898503104</v>
      </c>
      <c r="AL18" s="43">
        <f t="shared" si="3"/>
        <v>-2.1572000424580828</v>
      </c>
      <c r="AM18" s="43">
        <f t="shared" si="16"/>
        <v>3.3225581101431372</v>
      </c>
      <c r="AN18" s="39">
        <f t="shared" si="17"/>
        <v>3.2911106987208472</v>
      </c>
      <c r="AO18" s="35">
        <f t="shared" si="18"/>
        <v>3.1447411422290017E-2</v>
      </c>
      <c r="AP18" s="44">
        <f t="shared" si="19"/>
        <v>0.9905351809118742</v>
      </c>
      <c r="AQ18" s="73">
        <f t="shared" si="20"/>
        <v>1.2374616007154188E-2</v>
      </c>
      <c r="AR18" s="73">
        <f t="shared" si="4"/>
        <v>5.0022092216350088E-2</v>
      </c>
      <c r="AS18" s="73">
        <f t="shared" si="4"/>
        <v>7.968414056205525E-2</v>
      </c>
      <c r="AT18" s="73">
        <f t="shared" si="4"/>
        <v>0.10057195979404362</v>
      </c>
      <c r="AU18" s="73">
        <f t="shared" si="4"/>
        <v>0.11564847896346246</v>
      </c>
      <c r="AV18" s="179">
        <f t="shared" si="21"/>
        <v>0.70260604540368776</v>
      </c>
      <c r="AW18" s="295"/>
      <c r="AX18" s="5"/>
    </row>
    <row r="19" spans="1:50" x14ac:dyDescent="0.2">
      <c r="A19" s="2">
        <v>10</v>
      </c>
      <c r="B19" s="2" t="s">
        <v>64</v>
      </c>
      <c r="C19" s="178" t="s">
        <v>30</v>
      </c>
      <c r="D19" s="39" t="s">
        <v>31</v>
      </c>
      <c r="E19" s="232">
        <f>IF($B19="C",SUMIFS(F_12Snp_ODR_Corp!$H:$H,F_12Snp_ODR_Corp!$B:$B,$C19),SUMIFS(F_12Snp_ODR_Ret!$H:$H,F_12Snp_ODR_Ret!$B:$B,$C19))</f>
        <v>53013</v>
      </c>
      <c r="F19" s="243">
        <f>VLOOKUP(C19,R_Parameter_to_create_PD_tbl!A:B,2,0)</f>
        <v>0.11058389350204299</v>
      </c>
      <c r="G19" s="247">
        <f>SUMIFS(F_12Snp_ODR_Ret!C:C,F_12Snp_ODR_Ret!$B:$B,$C19,F_12Snp_ODR_Ret!$A:$A,"&gt;=" &amp;$E$4,F_12Snp_ODR_Ret!$A:$A,"&lt;=" &amp;$E$5)</f>
        <v>5099</v>
      </c>
      <c r="H19" s="248">
        <f>SUMIFS(F_12Snp_ODR_Ret!D:D,F_12Snp_ODR_Ret!$B:$B,$C19,F_12Snp_ODR_Ret!$A:$A,"&gt;=" &amp;$E$4,F_12Snp_ODR_Ret!$A:$A,"&lt;=" &amp;$E$5)</f>
        <v>5035</v>
      </c>
      <c r="I19" s="248">
        <f>SUMIFS(F_12Snp_ODR_Ret!E:E,F_12Snp_ODR_Ret!$B:$B,$C19,F_12Snp_ODR_Ret!$A:$A,"&gt;=" &amp;$E$4,F_12Snp_ODR_Ret!$A:$A,"&lt;=" &amp;$E$5)</f>
        <v>3165</v>
      </c>
      <c r="J19" s="248">
        <f>SUMIFS(F_12Snp_ODR_Ret!F:F,F_12Snp_ODR_Ret!$B:$B,$C19,F_12Snp_ODR_Ret!$A:$A,"&gt;=" &amp;$E$4,F_12Snp_ODR_Ret!$A:$A,"&lt;=" &amp;$E$5)</f>
        <v>1767</v>
      </c>
      <c r="K19" s="248">
        <f>SUMIFS(F_12Snp_ODR_Ret!G:G,F_12Snp_ODR_Ret!$B:$B,$C19,F_12Snp_ODR_Ret!$A:$A,"&gt;=" &amp;$E$4,F_12Snp_ODR_Ret!$A:$A,"&lt;=" &amp;$E$5)</f>
        <v>353</v>
      </c>
      <c r="L19" s="267">
        <f>SUMIFS(F_12Snp_ODR_Ret!$H:$H,F_12Snp_ODR_Ret!$B:$B,$C19,F_12Snp_ODR_Ret!$A:$A,"&gt;="&amp;$E$4,F_12Snp_ODR_Ret!$A:$A,"&lt;="&amp;$E$5,F_12Snp_ODR_Ret!$I:$I,"&gt;="&amp;L$7)</f>
        <v>44984</v>
      </c>
      <c r="M19" s="267">
        <f>SUMIFS(F_12Snp_ODR_Ret!$H:$H,F_12Snp_ODR_Ret!$B:$B,$C19,F_12Snp_ODR_Ret!$A:$A,"&gt;="&amp;$E$4,F_12Snp_ODR_Ret!$A:$A,"&lt;="&amp;$E$5,F_12Snp_ODR_Ret!$I:$I,"&gt;="&amp;M$7)</f>
        <v>44984</v>
      </c>
      <c r="N19" s="267">
        <f>SUMIFS(F_12Snp_ODR_Ret!$H:$H,F_12Snp_ODR_Ret!$B:$B,$C19,F_12Snp_ODR_Ret!$A:$A,"&gt;="&amp;$E$4,F_12Snp_ODR_Ret!$A:$A,"&lt;="&amp;$E$5,F_12Snp_ODR_Ret!$I:$I,"&gt;="&amp;N$7)</f>
        <v>41480</v>
      </c>
      <c r="O19" s="267">
        <f>SUMIFS(F_12Snp_ODR_Ret!$H:$H,F_12Snp_ODR_Ret!$B:$B,$C19,F_12Snp_ODR_Ret!$A:$A,"&gt;="&amp;$E$4,F_12Snp_ODR_Ret!$A:$A,"&lt;="&amp;$E$5,F_12Snp_ODR_Ret!$I:$I,"&gt;="&amp;O$7)</f>
        <v>29928</v>
      </c>
      <c r="P19" s="267">
        <f>SUMIFS(F_12Snp_ODR_Ret!$H:$H,F_12Snp_ODR_Ret!$B:$B,$C19,F_12Snp_ODR_Ret!$A:$A,"&gt;="&amp;$E$4,F_12Snp_ODR_Ret!$A:$A,"&lt;="&amp;$E$5,F_12Snp_ODR_Ret!$I:$I,"&gt;="&amp;P$7)</f>
        <v>17383</v>
      </c>
      <c r="Q19" s="44">
        <f t="shared" si="22"/>
        <v>0.11335141383603059</v>
      </c>
      <c r="R19" s="44">
        <f t="shared" si="0"/>
        <v>0.11192868575493509</v>
      </c>
      <c r="S19" s="44">
        <f t="shared" si="0"/>
        <v>7.6301832208293147E-2</v>
      </c>
      <c r="T19" s="44">
        <f t="shared" si="0"/>
        <v>5.9041700080192459E-2</v>
      </c>
      <c r="U19" s="44">
        <f t="shared" si="0"/>
        <v>2.0307196686417766E-2</v>
      </c>
      <c r="V19" s="44">
        <f t="shared" si="5"/>
        <v>0.11335141383603059</v>
      </c>
      <c r="W19" s="44">
        <f t="shared" si="6"/>
        <v>0.22528009959096568</v>
      </c>
      <c r="X19" s="44">
        <f t="shared" si="7"/>
        <v>0.30158193179925885</v>
      </c>
      <c r="Y19" s="44">
        <f t="shared" si="8"/>
        <v>0.36062363187945129</v>
      </c>
      <c r="Z19" s="44">
        <f t="shared" si="9"/>
        <v>0.38093082856586907</v>
      </c>
      <c r="AA19" s="272">
        <f t="shared" si="10"/>
        <v>-2.1772624289168818</v>
      </c>
      <c r="AB19" s="272">
        <f t="shared" si="11"/>
        <v>-1.4904107639361825</v>
      </c>
      <c r="AC19" s="272">
        <f t="shared" si="12"/>
        <v>-1.1987135524702728</v>
      </c>
      <c r="AD19" s="272">
        <f t="shared" si="13"/>
        <v>-1.0199204354754579</v>
      </c>
      <c r="AE19" s="272">
        <f t="shared" si="14"/>
        <v>-0.96513747265860728</v>
      </c>
      <c r="AF19" s="277">
        <f>INDEX(R_Parameter_to_create_PD_tbl!$E$2:$F$22,MATCH('Lifetime PD Parameter- R'!$C19,R_Parameter_to_create_PD_tbl!$A$2:$A$22,0),MATCH('Lifetime PD Parameter- R'!AF$9,R_Parameter_to_create_PD_tbl!$E$1:$F$1,0))</f>
        <v>-0.65852040696730607</v>
      </c>
      <c r="AG19" s="277">
        <f>INDEX(R_Parameter_to_create_PD_tbl!$E$2:$F$22,MATCH('Lifetime PD Parameter- R'!$C19,R_Parameter_to_create_PD_tbl!$A$2:$A$22,0),MATCH('Lifetime PD Parameter- R'!AG$9,R_Parameter_to_create_PD_tbl!$E$1:$F$1,0))</f>
        <v>-1.513959774885516</v>
      </c>
      <c r="AH19" s="43">
        <f t="shared" si="15"/>
        <v>-2.1724801818528219</v>
      </c>
      <c r="AI19" s="43">
        <f t="shared" si="3"/>
        <v>-1.4155002944100641</v>
      </c>
      <c r="AJ19" s="43">
        <f t="shared" si="3"/>
        <v>-1.163173665262478</v>
      </c>
      <c r="AK19" s="43">
        <f t="shared" si="3"/>
        <v>-1.0370103506886852</v>
      </c>
      <c r="AL19" s="43">
        <f t="shared" si="3"/>
        <v>-0.96131236194440928</v>
      </c>
      <c r="AM19" s="43">
        <f t="shared" si="16"/>
        <v>0.9819793784580626</v>
      </c>
      <c r="AN19" s="39">
        <f t="shared" si="17"/>
        <v>0.97477514986974345</v>
      </c>
      <c r="AO19" s="35">
        <f t="shared" si="18"/>
        <v>7.204228588319179E-3</v>
      </c>
      <c r="AP19" s="44">
        <f t="shared" si="19"/>
        <v>0.99266356428010594</v>
      </c>
      <c r="AQ19" s="73">
        <f t="shared" si="20"/>
        <v>0.11389478653773641</v>
      </c>
      <c r="AR19" s="73">
        <f t="shared" si="4"/>
        <v>0.24280410951867548</v>
      </c>
      <c r="AS19" s="73">
        <f t="shared" si="4"/>
        <v>0.31249285775137087</v>
      </c>
      <c r="AT19" s="73">
        <f t="shared" si="4"/>
        <v>0.35451296867010068</v>
      </c>
      <c r="AU19" s="73">
        <f t="shared" si="4"/>
        <v>0.38239072150561593</v>
      </c>
      <c r="AV19" s="179">
        <f t="shared" si="21"/>
        <v>0.97093024943159778</v>
      </c>
      <c r="AW19" s="295"/>
      <c r="AX19" s="5"/>
    </row>
    <row r="20" spans="1:50" x14ac:dyDescent="0.2">
      <c r="A20" s="2">
        <v>11</v>
      </c>
      <c r="B20" s="2" t="s">
        <v>64</v>
      </c>
      <c r="C20" s="178" t="s">
        <v>32</v>
      </c>
      <c r="D20" s="39" t="s">
        <v>33</v>
      </c>
      <c r="E20" s="232">
        <f>IF($B20="C",SUMIFS(F_12Snp_ODR_Corp!$H:$H,F_12Snp_ODR_Corp!$B:$B,$C20),SUMIFS(F_12Snp_ODR_Ret!$H:$H,F_12Snp_ODR_Ret!$B:$B,$C20))</f>
        <v>1341711</v>
      </c>
      <c r="F20" s="243">
        <f>VLOOKUP(C20,R_Parameter_to_create_PD_tbl!A:B,2,0)</f>
        <v>2.235249214628943E-2</v>
      </c>
      <c r="G20" s="247">
        <f>SUMIFS(F_12Snp_ODR_Ret!C:C,F_12Snp_ODR_Ret!$B:$B,$C20,F_12Snp_ODR_Ret!$A:$A,"&gt;=" &amp;$E$4,F_12Snp_ODR_Ret!$A:$A,"&lt;=" &amp;$E$5)</f>
        <v>21057</v>
      </c>
      <c r="H20" s="248">
        <f>SUMIFS(F_12Snp_ODR_Ret!D:D,F_12Snp_ODR_Ret!$B:$B,$C20,F_12Snp_ODR_Ret!$A:$A,"&gt;=" &amp;$E$4,F_12Snp_ODR_Ret!$A:$A,"&lt;=" &amp;$E$5)</f>
        <v>26348</v>
      </c>
      <c r="I20" s="248">
        <f>SUMIFS(F_12Snp_ODR_Ret!E:E,F_12Snp_ODR_Ret!$B:$B,$C20,F_12Snp_ODR_Ret!$A:$A,"&gt;=" &amp;$E$4,F_12Snp_ODR_Ret!$A:$A,"&lt;=" &amp;$E$5)</f>
        <v>17134</v>
      </c>
      <c r="J20" s="248">
        <f>SUMIFS(F_12Snp_ODR_Ret!F:F,F_12Snp_ODR_Ret!$B:$B,$C20,F_12Snp_ODR_Ret!$A:$A,"&gt;=" &amp;$E$4,F_12Snp_ODR_Ret!$A:$A,"&lt;=" &amp;$E$5)</f>
        <v>9667</v>
      </c>
      <c r="K20" s="248">
        <f>SUMIFS(F_12Snp_ODR_Ret!G:G,F_12Snp_ODR_Ret!$B:$B,$C20,F_12Snp_ODR_Ret!$A:$A,"&gt;=" &amp;$E$4,F_12Snp_ODR_Ret!$A:$A,"&lt;=" &amp;$E$5)</f>
        <v>3218</v>
      </c>
      <c r="L20" s="267">
        <f>SUMIFS(F_12Snp_ODR_Ret!$H:$H,F_12Snp_ODR_Ret!$B:$B,$C20,F_12Snp_ODR_Ret!$A:$A,"&gt;="&amp;$E$4,F_12Snp_ODR_Ret!$A:$A,"&lt;="&amp;$E$5,F_12Snp_ODR_Ret!$I:$I,"&gt;="&amp;L$7)</f>
        <v>1000836</v>
      </c>
      <c r="M20" s="267">
        <f>SUMIFS(F_12Snp_ODR_Ret!$H:$H,F_12Snp_ODR_Ret!$B:$B,$C20,F_12Snp_ODR_Ret!$A:$A,"&gt;="&amp;$E$4,F_12Snp_ODR_Ret!$A:$A,"&lt;="&amp;$E$5,F_12Snp_ODR_Ret!$I:$I,"&gt;="&amp;M$7)</f>
        <v>1000836</v>
      </c>
      <c r="N20" s="267">
        <f>SUMIFS(F_12Snp_ODR_Ret!$H:$H,F_12Snp_ODR_Ret!$B:$B,$C20,F_12Snp_ODR_Ret!$A:$A,"&gt;="&amp;$E$4,F_12Snp_ODR_Ret!$A:$A,"&lt;="&amp;$E$5,F_12Snp_ODR_Ret!$I:$I,"&gt;="&amp;N$7)</f>
        <v>701650</v>
      </c>
      <c r="O20" s="267">
        <f>SUMIFS(F_12Snp_ODR_Ret!$H:$H,F_12Snp_ODR_Ret!$B:$B,$C20,F_12Snp_ODR_Ret!$A:$A,"&gt;="&amp;$E$4,F_12Snp_ODR_Ret!$A:$A,"&lt;="&amp;$E$5,F_12Snp_ODR_Ret!$I:$I,"&gt;="&amp;O$7)</f>
        <v>453178</v>
      </c>
      <c r="P20" s="267">
        <f>SUMIFS(F_12Snp_ODR_Ret!$H:$H,F_12Snp_ODR_Ret!$B:$B,$C20,F_12Snp_ODR_Ret!$A:$A,"&gt;="&amp;$E$4,F_12Snp_ODR_Ret!$A:$A,"&lt;="&amp;$E$5,F_12Snp_ODR_Ret!$I:$I,"&gt;="&amp;P$7)</f>
        <v>251759</v>
      </c>
      <c r="Q20" s="44">
        <f t="shared" si="22"/>
        <v>2.1039411052360228E-2</v>
      </c>
      <c r="R20" s="44">
        <f t="shared" si="0"/>
        <v>2.6325991471130135E-2</v>
      </c>
      <c r="S20" s="44">
        <f t="shared" si="0"/>
        <v>2.4419582412883917E-2</v>
      </c>
      <c r="T20" s="44">
        <f t="shared" si="0"/>
        <v>2.1331573906941643E-2</v>
      </c>
      <c r="U20" s="44">
        <f t="shared" si="0"/>
        <v>1.2782065387930521E-2</v>
      </c>
      <c r="V20" s="44">
        <f t="shared" si="5"/>
        <v>2.1039411052360228E-2</v>
      </c>
      <c r="W20" s="44">
        <f t="shared" si="6"/>
        <v>4.7365402523490363E-2</v>
      </c>
      <c r="X20" s="44">
        <f t="shared" si="7"/>
        <v>7.178498493637428E-2</v>
      </c>
      <c r="Y20" s="44">
        <f t="shared" si="8"/>
        <v>9.3116558843315919E-2</v>
      </c>
      <c r="Z20" s="44">
        <f t="shared" si="9"/>
        <v>0.10589862423124644</v>
      </c>
      <c r="AA20" s="272">
        <f t="shared" si="10"/>
        <v>-3.8613578833123801</v>
      </c>
      <c r="AB20" s="272">
        <f t="shared" si="11"/>
        <v>-3.0498632213588515</v>
      </c>
      <c r="AC20" s="272">
        <f t="shared" si="12"/>
        <v>-2.6340799482461423</v>
      </c>
      <c r="AD20" s="272">
        <f t="shared" si="13"/>
        <v>-2.3739032496840169</v>
      </c>
      <c r="AE20" s="272">
        <f t="shared" si="14"/>
        <v>-2.2452730176655229</v>
      </c>
      <c r="AF20" s="277">
        <f>INDEX(R_Parameter_to_create_PD_tbl!$E$2:$F$22,MATCH('Lifetime PD Parameter- R'!$C20,R_Parameter_to_create_PD_tbl!$A$2:$A$22,0),MATCH('Lifetime PD Parameter- R'!AF$9,R_Parameter_to_create_PD_tbl!$E$1:$F$1,0))</f>
        <v>-1.918756549250364</v>
      </c>
      <c r="AG20" s="277">
        <f>INDEX(R_Parameter_to_create_PD_tbl!$E$2:$F$22,MATCH('Lifetime PD Parameter- R'!$C20,R_Parameter_to_create_PD_tbl!$A$2:$A$22,0),MATCH('Lifetime PD Parameter- R'!AG$9,R_Parameter_to_create_PD_tbl!$E$1:$F$1,0))</f>
        <v>-2.0187842822708411</v>
      </c>
      <c r="AH20" s="43">
        <f t="shared" si="15"/>
        <v>-3.937540831521205</v>
      </c>
      <c r="AI20" s="43">
        <f t="shared" si="3"/>
        <v>-2.9281486903857843</v>
      </c>
      <c r="AJ20" s="43">
        <f t="shared" si="3"/>
        <v>-2.5916846433406442</v>
      </c>
      <c r="AK20" s="43">
        <f t="shared" si="3"/>
        <v>-2.4234526198180744</v>
      </c>
      <c r="AL20" s="43">
        <f t="shared" si="3"/>
        <v>-2.322513405704532</v>
      </c>
      <c r="AM20" s="43">
        <f t="shared" si="16"/>
        <v>1.7003115572144849</v>
      </c>
      <c r="AN20" s="39">
        <f t="shared" si="17"/>
        <v>1.669474709063574</v>
      </c>
      <c r="AO20" s="35">
        <f t="shared" si="18"/>
        <v>3.0836848150910926E-2</v>
      </c>
      <c r="AP20" s="44">
        <f t="shared" si="19"/>
        <v>0.98186400132371676</v>
      </c>
      <c r="AQ20" s="73">
        <f t="shared" si="20"/>
        <v>1.9496100036923623E-2</v>
      </c>
      <c r="AR20" s="73">
        <f t="shared" si="4"/>
        <v>5.3495984156877098E-2</v>
      </c>
      <c r="AS20" s="73">
        <f t="shared" si="4"/>
        <v>7.4893764468934906E-2</v>
      </c>
      <c r="AT20" s="73">
        <f t="shared" si="4"/>
        <v>8.8615134310043267E-2</v>
      </c>
      <c r="AU20" s="73">
        <f t="shared" si="4"/>
        <v>9.8026894361154332E-2</v>
      </c>
      <c r="AV20" s="179">
        <f t="shared" si="21"/>
        <v>1.146510948546432</v>
      </c>
      <c r="AW20" s="295"/>
      <c r="AX20" s="5"/>
    </row>
    <row r="21" spans="1:50" x14ac:dyDescent="0.2">
      <c r="A21" s="2">
        <v>12</v>
      </c>
      <c r="B21" s="2" t="s">
        <v>64</v>
      </c>
      <c r="C21" s="178" t="s">
        <v>34</v>
      </c>
      <c r="D21" s="39" t="s">
        <v>35</v>
      </c>
      <c r="E21" s="232">
        <f>IF($B21="C",SUMIFS(F_12Snp_ODR_Corp!$H:$H,F_12Snp_ODR_Corp!$B:$B,$C21),SUMIFS(F_12Snp_ODR_Ret!$H:$H,F_12Snp_ODR_Ret!$B:$B,$C21))</f>
        <v>545178</v>
      </c>
      <c r="F21" s="243">
        <f>VLOOKUP(C21,R_Parameter_to_create_PD_tbl!A:B,2,0)</f>
        <v>5.9121533399488169E-2</v>
      </c>
      <c r="G21" s="247">
        <f>SUMIFS(F_12Snp_ODR_Ret!C:C,F_12Snp_ODR_Ret!$B:$B,$C21,F_12Snp_ODR_Ret!$A:$A,"&gt;=" &amp;$E$4,F_12Snp_ODR_Ret!$A:$A,"&lt;=" &amp;$E$5)</f>
        <v>22131</v>
      </c>
      <c r="H21" s="248">
        <f>SUMIFS(F_12Snp_ODR_Ret!D:D,F_12Snp_ODR_Ret!$B:$B,$C21,F_12Snp_ODR_Ret!$A:$A,"&gt;=" &amp;$E$4,F_12Snp_ODR_Ret!$A:$A,"&lt;=" &amp;$E$5)</f>
        <v>18670</v>
      </c>
      <c r="I21" s="248">
        <f>SUMIFS(F_12Snp_ODR_Ret!E:E,F_12Snp_ODR_Ret!$B:$B,$C21,F_12Snp_ODR_Ret!$A:$A,"&gt;=" &amp;$E$4,F_12Snp_ODR_Ret!$A:$A,"&lt;=" &amp;$E$5)</f>
        <v>9628</v>
      </c>
      <c r="J21" s="248">
        <f>SUMIFS(F_12Snp_ODR_Ret!F:F,F_12Snp_ODR_Ret!$B:$B,$C21,F_12Snp_ODR_Ret!$A:$A,"&gt;=" &amp;$E$4,F_12Snp_ODR_Ret!$A:$A,"&lt;=" &amp;$E$5)</f>
        <v>4853</v>
      </c>
      <c r="K21" s="248">
        <f>SUMIFS(F_12Snp_ODR_Ret!G:G,F_12Snp_ODR_Ret!$B:$B,$C21,F_12Snp_ODR_Ret!$A:$A,"&gt;=" &amp;$E$4,F_12Snp_ODR_Ret!$A:$A,"&lt;=" &amp;$E$5)</f>
        <v>1246</v>
      </c>
      <c r="L21" s="267">
        <f>SUMIFS(F_12Snp_ODR_Ret!$H:$H,F_12Snp_ODR_Ret!$B:$B,$C21,F_12Snp_ODR_Ret!$A:$A,"&gt;="&amp;$E$4,F_12Snp_ODR_Ret!$A:$A,"&lt;="&amp;$E$5,F_12Snp_ODR_Ret!$I:$I,"&gt;="&amp;L$7)</f>
        <v>413788</v>
      </c>
      <c r="M21" s="267">
        <f>SUMIFS(F_12Snp_ODR_Ret!$H:$H,F_12Snp_ODR_Ret!$B:$B,$C21,F_12Snp_ODR_Ret!$A:$A,"&gt;="&amp;$E$4,F_12Snp_ODR_Ret!$A:$A,"&lt;="&amp;$E$5,F_12Snp_ODR_Ret!$I:$I,"&gt;="&amp;M$7)</f>
        <v>413788</v>
      </c>
      <c r="N21" s="267">
        <f>SUMIFS(F_12Snp_ODR_Ret!$H:$H,F_12Snp_ODR_Ret!$B:$B,$C21,F_12Snp_ODR_Ret!$A:$A,"&gt;="&amp;$E$4,F_12Snp_ODR_Ret!$A:$A,"&lt;="&amp;$E$5,F_12Snp_ODR_Ret!$I:$I,"&gt;="&amp;N$7)</f>
        <v>344506</v>
      </c>
      <c r="O21" s="267">
        <f>SUMIFS(F_12Snp_ODR_Ret!$H:$H,F_12Snp_ODR_Ret!$B:$B,$C21,F_12Snp_ODR_Ret!$A:$A,"&gt;="&amp;$E$4,F_12Snp_ODR_Ret!$A:$A,"&lt;="&amp;$E$5,F_12Snp_ODR_Ret!$I:$I,"&gt;="&amp;O$7)</f>
        <v>280362</v>
      </c>
      <c r="P21" s="267">
        <f>SUMIFS(F_12Snp_ODR_Ret!$H:$H,F_12Snp_ODR_Ret!$B:$B,$C21,F_12Snp_ODR_Ret!$A:$A,"&gt;="&amp;$E$4,F_12Snp_ODR_Ret!$A:$A,"&lt;="&amp;$E$5,F_12Snp_ODR_Ret!$I:$I,"&gt;="&amp;P$7)</f>
        <v>205860</v>
      </c>
      <c r="Q21" s="44">
        <f t="shared" si="22"/>
        <v>5.3483909634885494E-2</v>
      </c>
      <c r="R21" s="44">
        <f t="shared" si="0"/>
        <v>4.5119723143252098E-2</v>
      </c>
      <c r="S21" s="44">
        <f t="shared" si="0"/>
        <v>2.7947263618050194E-2</v>
      </c>
      <c r="T21" s="44">
        <f t="shared" si="0"/>
        <v>1.7309763805365919E-2</v>
      </c>
      <c r="U21" s="44">
        <f t="shared" si="0"/>
        <v>6.0526571456329548E-3</v>
      </c>
      <c r="V21" s="44">
        <f t="shared" si="5"/>
        <v>5.3483909634885494E-2</v>
      </c>
      <c r="W21" s="44">
        <f t="shared" si="6"/>
        <v>9.8603632778137593E-2</v>
      </c>
      <c r="X21" s="44">
        <f t="shared" si="7"/>
        <v>0.12655089639618777</v>
      </c>
      <c r="Y21" s="44">
        <f t="shared" si="8"/>
        <v>0.14386066020155369</v>
      </c>
      <c r="Z21" s="44">
        <f t="shared" si="9"/>
        <v>0.14991331734718666</v>
      </c>
      <c r="AA21" s="272">
        <f t="shared" si="10"/>
        <v>-2.9283744248039989</v>
      </c>
      <c r="AB21" s="272">
        <f t="shared" si="11"/>
        <v>-2.3166471744605968</v>
      </c>
      <c r="AC21" s="272">
        <f t="shared" si="12"/>
        <v>-2.0671107086799565</v>
      </c>
      <c r="AD21" s="272">
        <f t="shared" si="13"/>
        <v>-1.9389100853587284</v>
      </c>
      <c r="AE21" s="272">
        <f t="shared" si="14"/>
        <v>-1.8976980362774885</v>
      </c>
      <c r="AF21" s="277">
        <f>INDEX(R_Parameter_to_create_PD_tbl!$E$2:$F$22,MATCH('Lifetime PD Parameter- R'!$C21,R_Parameter_to_create_PD_tbl!$A$2:$A$22,0),MATCH('Lifetime PD Parameter- R'!AF$9,R_Parameter_to_create_PD_tbl!$E$1:$F$1,0))</f>
        <v>-1.5959990056145039</v>
      </c>
      <c r="AG21" s="277">
        <f>INDEX(R_Parameter_to_create_PD_tbl!$E$2:$F$22,MATCH('Lifetime PD Parameter- R'!$C21,R_Parameter_to_create_PD_tbl!$A$2:$A$22,0),MATCH('Lifetime PD Parameter- R'!AG$9,R_Parameter_to_create_PD_tbl!$E$1:$F$1,0))</f>
        <v>-1.3896407858971209</v>
      </c>
      <c r="AH21" s="43">
        <f t="shared" si="15"/>
        <v>-2.9856397915116251</v>
      </c>
      <c r="AI21" s="43">
        <f t="shared" si="3"/>
        <v>-2.2908193985630643</v>
      </c>
      <c r="AJ21" s="43">
        <f t="shared" si="3"/>
        <v>-2.0592126009135443</v>
      </c>
      <c r="AK21" s="43">
        <f t="shared" si="3"/>
        <v>-1.9434092020887841</v>
      </c>
      <c r="AL21" s="43">
        <f t="shared" si="3"/>
        <v>-1.8739271627939282</v>
      </c>
      <c r="AM21" s="43">
        <f t="shared" si="16"/>
        <v>0.71692510748524962</v>
      </c>
      <c r="AN21" s="39">
        <f t="shared" si="17"/>
        <v>0.71233103466946557</v>
      </c>
      <c r="AO21" s="35">
        <f t="shared" si="18"/>
        <v>4.5940728157840127E-3</v>
      </c>
      <c r="AP21" s="44">
        <f t="shared" si="19"/>
        <v>0.99359197666838783</v>
      </c>
      <c r="AQ21" s="73">
        <f t="shared" si="20"/>
        <v>5.0507179145304421E-2</v>
      </c>
      <c r="AR21" s="73">
        <f t="shared" si="4"/>
        <v>0.10118351824713062</v>
      </c>
      <c r="AS21" s="73">
        <f t="shared" si="4"/>
        <v>0.12755436655521327</v>
      </c>
      <c r="AT21" s="73">
        <f t="shared" si="4"/>
        <v>0.14321486813473597</v>
      </c>
      <c r="AU21" s="73">
        <f t="shared" si="4"/>
        <v>0.1535195800448895</v>
      </c>
      <c r="AV21" s="179">
        <f t="shared" si="21"/>
        <v>1.1705570257527362</v>
      </c>
      <c r="AW21" s="295"/>
      <c r="AX21" s="5"/>
    </row>
    <row r="22" spans="1:50" x14ac:dyDescent="0.2">
      <c r="A22" s="2">
        <v>13</v>
      </c>
      <c r="B22" s="2" t="s">
        <v>64</v>
      </c>
      <c r="C22" s="178" t="s">
        <v>36</v>
      </c>
      <c r="D22" s="39" t="s">
        <v>37</v>
      </c>
      <c r="E22" s="232">
        <f>IF($B22="C",SUMIFS(F_12Snp_ODR_Corp!$H:$H,F_12Snp_ODR_Corp!$B:$B,$C22),SUMIFS(F_12Snp_ODR_Ret!$H:$H,F_12Snp_ODR_Ret!$B:$B,$C22))</f>
        <v>77073</v>
      </c>
      <c r="F22" s="243">
        <f>VLOOKUP(C22,R_Parameter_to_create_PD_tbl!A:B,2,0)</f>
        <v>0.3147813516443802</v>
      </c>
      <c r="G22" s="247">
        <f>SUMIFS(F_12Snp_ODR_Ret!C:C,F_12Snp_ODR_Ret!$B:$B,$C22,F_12Snp_ODR_Ret!$A:$A,"&gt;=" &amp;$E$4,F_12Snp_ODR_Ret!$A:$A,"&lt;=" &amp;$E$5)</f>
        <v>15447</v>
      </c>
      <c r="H22" s="248">
        <f>SUMIFS(F_12Snp_ODR_Ret!D:D,F_12Snp_ODR_Ret!$B:$B,$C22,F_12Snp_ODR_Ret!$A:$A,"&gt;=" &amp;$E$4,F_12Snp_ODR_Ret!$A:$A,"&lt;=" &amp;$E$5)</f>
        <v>5692</v>
      </c>
      <c r="I22" s="248">
        <f>SUMIFS(F_12Snp_ODR_Ret!E:E,F_12Snp_ODR_Ret!$B:$B,$C22,F_12Snp_ODR_Ret!$A:$A,"&gt;=" &amp;$E$4,F_12Snp_ODR_Ret!$A:$A,"&lt;=" &amp;$E$5)</f>
        <v>2511</v>
      </c>
      <c r="J22" s="248">
        <f>SUMIFS(F_12Snp_ODR_Ret!F:F,F_12Snp_ODR_Ret!$B:$B,$C22,F_12Snp_ODR_Ret!$A:$A,"&gt;=" &amp;$E$4,F_12Snp_ODR_Ret!$A:$A,"&lt;=" &amp;$E$5)</f>
        <v>1087</v>
      </c>
      <c r="K22" s="248">
        <f>SUMIFS(F_12Snp_ODR_Ret!G:G,F_12Snp_ODR_Ret!$B:$B,$C22,F_12Snp_ODR_Ret!$A:$A,"&gt;=" &amp;$E$4,F_12Snp_ODR_Ret!$A:$A,"&lt;=" &amp;$E$5)</f>
        <v>302</v>
      </c>
      <c r="L22" s="267">
        <f>SUMIFS(F_12Snp_ODR_Ret!$H:$H,F_12Snp_ODR_Ret!$B:$B,$C22,F_12Snp_ODR_Ret!$A:$A,"&gt;="&amp;$E$4,F_12Snp_ODR_Ret!$A:$A,"&lt;="&amp;$E$5,F_12Snp_ODR_Ret!$I:$I,"&gt;="&amp;L$7)</f>
        <v>57702</v>
      </c>
      <c r="M22" s="267">
        <f>SUMIFS(F_12Snp_ODR_Ret!$H:$H,F_12Snp_ODR_Ret!$B:$B,$C22,F_12Snp_ODR_Ret!$A:$A,"&gt;="&amp;$E$4,F_12Snp_ODR_Ret!$A:$A,"&lt;="&amp;$E$5,F_12Snp_ODR_Ret!$I:$I,"&gt;="&amp;M$7)</f>
        <v>57702</v>
      </c>
      <c r="N22" s="267">
        <f>SUMIFS(F_12Snp_ODR_Ret!$H:$H,F_12Snp_ODR_Ret!$B:$B,$C22,F_12Snp_ODR_Ret!$A:$A,"&gt;="&amp;$E$4,F_12Snp_ODR_Ret!$A:$A,"&lt;="&amp;$E$5,F_12Snp_ODR_Ret!$I:$I,"&gt;="&amp;N$7)</f>
        <v>49652</v>
      </c>
      <c r="O22" s="267">
        <f>SUMIFS(F_12Snp_ODR_Ret!$H:$H,F_12Snp_ODR_Ret!$B:$B,$C22,F_12Snp_ODR_Ret!$A:$A,"&gt;="&amp;$E$4,F_12Snp_ODR_Ret!$A:$A,"&lt;="&amp;$E$5,F_12Snp_ODR_Ret!$I:$I,"&gt;="&amp;O$7)</f>
        <v>41717</v>
      </c>
      <c r="P22" s="267">
        <f>SUMIFS(F_12Snp_ODR_Ret!$H:$H,F_12Snp_ODR_Ret!$B:$B,$C22,F_12Snp_ODR_Ret!$A:$A,"&gt;="&amp;$E$4,F_12Snp_ODR_Ret!$A:$A,"&lt;="&amp;$E$5,F_12Snp_ODR_Ret!$I:$I,"&gt;="&amp;P$7)</f>
        <v>31203</v>
      </c>
      <c r="Q22" s="44">
        <f t="shared" si="22"/>
        <v>0.26770302589165018</v>
      </c>
      <c r="R22" s="44">
        <f t="shared" si="0"/>
        <v>9.8644761013483073E-2</v>
      </c>
      <c r="S22" s="44">
        <f t="shared" si="0"/>
        <v>5.0571980987674216E-2</v>
      </c>
      <c r="T22" s="44">
        <f t="shared" si="0"/>
        <v>2.6056523719347028E-2</v>
      </c>
      <c r="U22" s="44">
        <f t="shared" si="0"/>
        <v>9.6785565490497705E-3</v>
      </c>
      <c r="V22" s="44">
        <f t="shared" si="5"/>
        <v>0.26770302589165018</v>
      </c>
      <c r="W22" s="44">
        <f t="shared" si="6"/>
        <v>0.36634778690513325</v>
      </c>
      <c r="X22" s="44">
        <f t="shared" si="7"/>
        <v>0.41691976789280749</v>
      </c>
      <c r="Y22" s="44">
        <f t="shared" si="8"/>
        <v>0.44297629161215452</v>
      </c>
      <c r="Z22" s="44">
        <f t="shared" si="9"/>
        <v>0.45265484816120427</v>
      </c>
      <c r="AA22" s="272">
        <f t="shared" si="10"/>
        <v>-1.3178770252262859</v>
      </c>
      <c r="AB22" s="272">
        <f t="shared" si="11"/>
        <v>-1.0041721593248507</v>
      </c>
      <c r="AC22" s="272">
        <f t="shared" si="12"/>
        <v>-0.87486147882994747</v>
      </c>
      <c r="AD22" s="272">
        <f t="shared" si="13"/>
        <v>-0.81423902817465055</v>
      </c>
      <c r="AE22" s="272">
        <f t="shared" si="14"/>
        <v>-0.79262536850011978</v>
      </c>
      <c r="AF22" s="277">
        <f>INDEX(R_Parameter_to_create_PD_tbl!$E$2:$F$22,MATCH('Lifetime PD Parameter- R'!$C22,R_Parameter_to_create_PD_tbl!$A$2:$A$22,0),MATCH('Lifetime PD Parameter- R'!AF$9,R_Parameter_to_create_PD_tbl!$E$1:$F$1,0))</f>
        <v>-0.52578830157577849</v>
      </c>
      <c r="AG22" s="277">
        <f>INDEX(R_Parameter_to_create_PD_tbl!$E$2:$F$22,MATCH('Lifetime PD Parameter- R'!$C22,R_Parameter_to_create_PD_tbl!$A$2:$A$22,0),MATCH('Lifetime PD Parameter- R'!AG$9,R_Parameter_to_create_PD_tbl!$E$1:$F$1,0))</f>
        <v>-0.74023502107840666</v>
      </c>
      <c r="AH22" s="43">
        <f t="shared" si="15"/>
        <v>-1.2660233226541853</v>
      </c>
      <c r="AI22" s="43">
        <f t="shared" si="3"/>
        <v>-0.89590581211498188</v>
      </c>
      <c r="AJ22" s="43">
        <f t="shared" si="3"/>
        <v>-0.77253330860191405</v>
      </c>
      <c r="AK22" s="43">
        <f t="shared" si="3"/>
        <v>-0.71084705684538019</v>
      </c>
      <c r="AL22" s="43">
        <f t="shared" si="3"/>
        <v>-0.67383530579145989</v>
      </c>
      <c r="AM22" s="43">
        <f t="shared" si="16"/>
        <v>0.18653339059276561</v>
      </c>
      <c r="AN22" s="39">
        <f t="shared" si="17"/>
        <v>0.13685094902826445</v>
      </c>
      <c r="AO22" s="35">
        <f t="shared" si="18"/>
        <v>4.9682441564501148E-2</v>
      </c>
      <c r="AP22" s="44">
        <f t="shared" si="19"/>
        <v>0.73365389753212362</v>
      </c>
      <c r="AQ22" s="73">
        <f t="shared" si="20"/>
        <v>0.28195062200346488</v>
      </c>
      <c r="AR22" s="73">
        <f t="shared" si="4"/>
        <v>0.40823764450748939</v>
      </c>
      <c r="AS22" s="73">
        <f t="shared" si="4"/>
        <v>0.46184159779714923</v>
      </c>
      <c r="AT22" s="73">
        <f t="shared" si="4"/>
        <v>0.49122792320688252</v>
      </c>
      <c r="AU22" s="73">
        <f t="shared" si="4"/>
        <v>0.50974977761453188</v>
      </c>
      <c r="AV22" s="179">
        <f t="shared" si="21"/>
        <v>1.1164414159033558</v>
      </c>
      <c r="AW22" s="295"/>
      <c r="AX22" s="5"/>
    </row>
    <row r="23" spans="1:50" x14ac:dyDescent="0.2">
      <c r="A23" s="2">
        <v>14</v>
      </c>
      <c r="B23" s="2" t="s">
        <v>64</v>
      </c>
      <c r="C23" s="178" t="s">
        <v>38</v>
      </c>
      <c r="D23" s="39" t="s">
        <v>39</v>
      </c>
      <c r="E23" s="232">
        <f>IF($B23="C",SUMIFS(F_12Snp_ODR_Corp!$H:$H,F_12Snp_ODR_Corp!$B:$B,$C23),SUMIFS(F_12Snp_ODR_Ret!$H:$H,F_12Snp_ODR_Ret!$B:$B,$C23))</f>
        <v>117468</v>
      </c>
      <c r="F23" s="243">
        <f>VLOOKUP(C23,R_Parameter_to_create_PD_tbl!A:B,2,0)</f>
        <v>0.2216027536723712</v>
      </c>
      <c r="G23" s="247">
        <f>SUMIFS(F_12Snp_ODR_Ret!C:C,F_12Snp_ODR_Ret!$B:$B,$C23,F_12Snp_ODR_Ret!$A:$A,"&gt;=" &amp;$E$4,F_12Snp_ODR_Ret!$A:$A,"&lt;=" &amp;$E$5)</f>
        <v>24147</v>
      </c>
      <c r="H23" s="248">
        <f>SUMIFS(F_12Snp_ODR_Ret!D:D,F_12Snp_ODR_Ret!$B:$B,$C23,F_12Snp_ODR_Ret!$A:$A,"&gt;=" &amp;$E$4,F_12Snp_ODR_Ret!$A:$A,"&lt;=" &amp;$E$5)</f>
        <v>13954</v>
      </c>
      <c r="I23" s="248">
        <f>SUMIFS(F_12Snp_ODR_Ret!E:E,F_12Snp_ODR_Ret!$B:$B,$C23,F_12Snp_ODR_Ret!$A:$A,"&gt;=" &amp;$E$4,F_12Snp_ODR_Ret!$A:$A,"&lt;=" &amp;$E$5)</f>
        <v>6344</v>
      </c>
      <c r="J23" s="248">
        <f>SUMIFS(F_12Snp_ODR_Ret!F:F,F_12Snp_ODR_Ret!$B:$B,$C23,F_12Snp_ODR_Ret!$A:$A,"&gt;=" &amp;$E$4,F_12Snp_ODR_Ret!$A:$A,"&lt;=" &amp;$E$5)</f>
        <v>3473</v>
      </c>
      <c r="K23" s="248">
        <f>SUMIFS(F_12Snp_ODR_Ret!G:G,F_12Snp_ODR_Ret!$B:$B,$C23,F_12Snp_ODR_Ret!$A:$A,"&gt;=" &amp;$E$4,F_12Snp_ODR_Ret!$A:$A,"&lt;=" &amp;$E$5)</f>
        <v>850</v>
      </c>
      <c r="L23" s="267">
        <f>SUMIFS(F_12Snp_ODR_Ret!$H:$H,F_12Snp_ODR_Ret!$B:$B,$C23,F_12Snp_ODR_Ret!$A:$A,"&gt;="&amp;$E$4,F_12Snp_ODR_Ret!$A:$A,"&lt;="&amp;$E$5,F_12Snp_ODR_Ret!$I:$I,"&gt;="&amp;L$7)</f>
        <v>96141</v>
      </c>
      <c r="M23" s="267">
        <f>SUMIFS(F_12Snp_ODR_Ret!$H:$H,F_12Snp_ODR_Ret!$B:$B,$C23,F_12Snp_ODR_Ret!$A:$A,"&gt;="&amp;$E$4,F_12Snp_ODR_Ret!$A:$A,"&lt;="&amp;$E$5,F_12Snp_ODR_Ret!$I:$I,"&gt;="&amp;M$7)</f>
        <v>96141</v>
      </c>
      <c r="N23" s="267">
        <f>SUMIFS(F_12Snp_ODR_Ret!$H:$H,F_12Snp_ODR_Ret!$B:$B,$C23,F_12Snp_ODR_Ret!$A:$A,"&gt;="&amp;$E$4,F_12Snp_ODR_Ret!$A:$A,"&lt;="&amp;$E$5,F_12Snp_ODR_Ret!$I:$I,"&gt;="&amp;N$7)</f>
        <v>81190</v>
      </c>
      <c r="O23" s="267">
        <f>SUMIFS(F_12Snp_ODR_Ret!$H:$H,F_12Snp_ODR_Ret!$B:$B,$C23,F_12Snp_ODR_Ret!$A:$A,"&gt;="&amp;$E$4,F_12Snp_ODR_Ret!$A:$A,"&lt;="&amp;$E$5,F_12Snp_ODR_Ret!$I:$I,"&gt;="&amp;O$7)</f>
        <v>66719</v>
      </c>
      <c r="P23" s="267">
        <f>SUMIFS(F_12Snp_ODR_Ret!$H:$H,F_12Snp_ODR_Ret!$B:$B,$C23,F_12Snp_ODR_Ret!$A:$A,"&gt;="&amp;$E$4,F_12Snp_ODR_Ret!$A:$A,"&lt;="&amp;$E$5,F_12Snp_ODR_Ret!$I:$I,"&gt;="&amp;P$7)</f>
        <v>46282</v>
      </c>
      <c r="Q23" s="44">
        <f t="shared" si="22"/>
        <v>0.25116235529066683</v>
      </c>
      <c r="R23" s="44">
        <f t="shared" si="0"/>
        <v>0.14514099083637574</v>
      </c>
      <c r="S23" s="44">
        <f t="shared" si="0"/>
        <v>7.8137701687399932E-2</v>
      </c>
      <c r="T23" s="44">
        <f t="shared" si="0"/>
        <v>5.2054137502060879E-2</v>
      </c>
      <c r="U23" s="44">
        <f t="shared" si="0"/>
        <v>1.83656713193034E-2</v>
      </c>
      <c r="V23" s="44">
        <f t="shared" si="5"/>
        <v>0.25116235529066683</v>
      </c>
      <c r="W23" s="44">
        <f t="shared" si="6"/>
        <v>0.39630334612704254</v>
      </c>
      <c r="X23" s="44">
        <f t="shared" si="7"/>
        <v>0.47444104781444246</v>
      </c>
      <c r="Y23" s="44">
        <f t="shared" si="8"/>
        <v>0.5264951853165033</v>
      </c>
      <c r="Z23" s="44">
        <f t="shared" si="9"/>
        <v>0.54486085663580675</v>
      </c>
      <c r="AA23" s="272">
        <f t="shared" si="10"/>
        <v>-1.3816557151298288</v>
      </c>
      <c r="AB23" s="272">
        <f t="shared" si="11"/>
        <v>-0.92557533540215886</v>
      </c>
      <c r="AC23" s="272">
        <f t="shared" si="12"/>
        <v>-0.74561790929461946</v>
      </c>
      <c r="AD23" s="272">
        <f t="shared" si="13"/>
        <v>-0.64151309214791929</v>
      </c>
      <c r="AE23" s="272">
        <f t="shared" si="14"/>
        <v>-0.6072248258408901</v>
      </c>
      <c r="AF23" s="277">
        <f>INDEX(R_Parameter_to_create_PD_tbl!$E$2:$F$22,MATCH('Lifetime PD Parameter- R'!$C23,R_Parameter_to_create_PD_tbl!$A$2:$A$22,0),MATCH('Lifetime PD Parameter- R'!AF$9,R_Parameter_to_create_PD_tbl!$E$1:$F$1,0))</f>
        <v>-0.49729079925586522</v>
      </c>
      <c r="AG23" s="277">
        <f>INDEX(R_Parameter_to_create_PD_tbl!$E$2:$F$22,MATCH('Lifetime PD Parameter- R'!$C23,R_Parameter_to_create_PD_tbl!$A$2:$A$22,0),MATCH('Lifetime PD Parameter- R'!AG$9,R_Parameter_to_create_PD_tbl!$E$1:$F$1,0))</f>
        <v>-1.009686815159069</v>
      </c>
      <c r="AH23" s="43">
        <f t="shared" si="15"/>
        <v>-1.5069776144149343</v>
      </c>
      <c r="AI23" s="43">
        <f t="shared" si="3"/>
        <v>-1.0021342068353998</v>
      </c>
      <c r="AJ23" s="43">
        <f t="shared" si="3"/>
        <v>-0.83385307097555494</v>
      </c>
      <c r="AK23" s="43">
        <f t="shared" si="3"/>
        <v>-0.74971250304563242</v>
      </c>
      <c r="AL23" s="43">
        <f t="shared" si="3"/>
        <v>-0.69922816228767903</v>
      </c>
      <c r="AM23" s="43">
        <f t="shared" si="16"/>
        <v>0.40113938635254481</v>
      </c>
      <c r="AN23" s="39">
        <f t="shared" si="17"/>
        <v>0.35161537692417316</v>
      </c>
      <c r="AO23" s="35">
        <f t="shared" si="18"/>
        <v>4.9524009428371665E-2</v>
      </c>
      <c r="AP23" s="44">
        <f t="shared" si="19"/>
        <v>0.87654164334576945</v>
      </c>
      <c r="AQ23" s="73">
        <f t="shared" si="20"/>
        <v>0.22157866309549182</v>
      </c>
      <c r="AR23" s="73">
        <f t="shared" si="4"/>
        <v>0.36709514757356415</v>
      </c>
      <c r="AS23" s="73">
        <f t="shared" si="4"/>
        <v>0.43437239014710932</v>
      </c>
      <c r="AT23" s="73">
        <f t="shared" si="4"/>
        <v>0.4725023762097541</v>
      </c>
      <c r="AU23" s="73">
        <f t="shared" si="4"/>
        <v>0.49696873501056238</v>
      </c>
      <c r="AV23" s="179">
        <f t="shared" si="21"/>
        <v>1.0001087224579426</v>
      </c>
      <c r="AW23" s="295"/>
      <c r="AX23" s="5"/>
    </row>
    <row r="24" spans="1:50" ht="10.95" customHeight="1" x14ac:dyDescent="0.2">
      <c r="A24" s="2">
        <v>15</v>
      </c>
      <c r="B24" s="2" t="s">
        <v>64</v>
      </c>
      <c r="C24" s="178" t="s">
        <v>40</v>
      </c>
      <c r="D24" s="39" t="s">
        <v>41</v>
      </c>
      <c r="E24" s="232">
        <f>IF($B24="C",SUMIFS(F_12Snp_ODR_Corp!$H:$H,F_12Snp_ODR_Corp!$B:$B,$C24),SUMIFS(F_12Snp_ODR_Ret!$H:$H,F_12Snp_ODR_Ret!$B:$B,$C24))</f>
        <v>62447</v>
      </c>
      <c r="F24" s="243">
        <f>VLOOKUP(C24,R_Parameter_to_create_PD_tbl!A:B,2,0)</f>
        <v>0.60292481322524238</v>
      </c>
      <c r="G24" s="247">
        <f>SUMIFS(F_12Snp_ODR_Ret!C:C,F_12Snp_ODR_Ret!$B:$B,$C24,F_12Snp_ODR_Ret!$A:$A,"&gt;=" &amp;$E$4,F_12Snp_ODR_Ret!$A:$A,"&lt;=" &amp;$E$5)</f>
        <v>27430</v>
      </c>
      <c r="H24" s="248">
        <f>SUMIFS(F_12Snp_ODR_Ret!D:D,F_12Snp_ODR_Ret!$B:$B,$C24,F_12Snp_ODR_Ret!$A:$A,"&gt;=" &amp;$E$4,F_12Snp_ODR_Ret!$A:$A,"&lt;=" &amp;$E$5)</f>
        <v>4732</v>
      </c>
      <c r="I24" s="248">
        <f>SUMIFS(F_12Snp_ODR_Ret!E:E,F_12Snp_ODR_Ret!$B:$B,$C24,F_12Snp_ODR_Ret!$A:$A,"&gt;=" &amp;$E$4,F_12Snp_ODR_Ret!$A:$A,"&lt;=" &amp;$E$5)</f>
        <v>1912</v>
      </c>
      <c r="J24" s="248">
        <f>SUMIFS(F_12Snp_ODR_Ret!F:F,F_12Snp_ODR_Ret!$B:$B,$C24,F_12Snp_ODR_Ret!$A:$A,"&gt;=" &amp;$E$4,F_12Snp_ODR_Ret!$A:$A,"&lt;=" &amp;$E$5)</f>
        <v>774</v>
      </c>
      <c r="K24" s="248">
        <f>SUMIFS(F_12Snp_ODR_Ret!G:G,F_12Snp_ODR_Ret!$B:$B,$C24,F_12Snp_ODR_Ret!$A:$A,"&gt;=" &amp;$E$4,F_12Snp_ODR_Ret!$A:$A,"&lt;=" &amp;$E$5)</f>
        <v>217</v>
      </c>
      <c r="L24" s="267">
        <f>SUMIFS(F_12Snp_ODR_Ret!$H:$H,F_12Snp_ODR_Ret!$B:$B,$C24,F_12Snp_ODR_Ret!$A:$A,"&gt;="&amp;$E$4,F_12Snp_ODR_Ret!$A:$A,"&lt;="&amp;$E$5,F_12Snp_ODR_Ret!$I:$I,"&gt;="&amp;L$7)</f>
        <v>45379</v>
      </c>
      <c r="M24" s="267">
        <f>SUMIFS(F_12Snp_ODR_Ret!$H:$H,F_12Snp_ODR_Ret!$B:$B,$C24,F_12Snp_ODR_Ret!$A:$A,"&gt;="&amp;$E$4,F_12Snp_ODR_Ret!$A:$A,"&lt;="&amp;$E$5,F_12Snp_ODR_Ret!$I:$I,"&gt;="&amp;M$7)</f>
        <v>45379</v>
      </c>
      <c r="N24" s="267">
        <f>SUMIFS(F_12Snp_ODR_Ret!$H:$H,F_12Snp_ODR_Ret!$B:$B,$C24,F_12Snp_ODR_Ret!$A:$A,"&gt;="&amp;$E$4,F_12Snp_ODR_Ret!$A:$A,"&lt;="&amp;$E$5,F_12Snp_ODR_Ret!$I:$I,"&gt;="&amp;N$7)</f>
        <v>36227</v>
      </c>
      <c r="O24" s="267">
        <f>SUMIFS(F_12Snp_ODR_Ret!$H:$H,F_12Snp_ODR_Ret!$B:$B,$C24,F_12Snp_ODR_Ret!$A:$A,"&gt;="&amp;$E$4,F_12Snp_ODR_Ret!$A:$A,"&lt;="&amp;$E$5,F_12Snp_ODR_Ret!$I:$I,"&gt;="&amp;O$7)</f>
        <v>28681</v>
      </c>
      <c r="P24" s="267">
        <f>SUMIFS(F_12Snp_ODR_Ret!$H:$H,F_12Snp_ODR_Ret!$B:$B,$C24,F_12Snp_ODR_Ret!$A:$A,"&gt;="&amp;$E$4,F_12Snp_ODR_Ret!$A:$A,"&lt;="&amp;$E$5,F_12Snp_ODR_Ret!$I:$I,"&gt;="&amp;P$7)</f>
        <v>21874</v>
      </c>
      <c r="Q24" s="44">
        <f t="shared" si="22"/>
        <v>0.60446462019877034</v>
      </c>
      <c r="R24" s="44">
        <f t="shared" si="0"/>
        <v>0.10427730888737081</v>
      </c>
      <c r="S24" s="44">
        <f t="shared" si="0"/>
        <v>5.2778314516796862E-2</v>
      </c>
      <c r="T24" s="44">
        <f t="shared" si="0"/>
        <v>2.6986506746626688E-2</v>
      </c>
      <c r="U24" s="44">
        <f t="shared" si="0"/>
        <v>9.9204535064460093E-3</v>
      </c>
      <c r="V24" s="44">
        <f t="shared" si="5"/>
        <v>0.60446462019877034</v>
      </c>
      <c r="W24" s="44">
        <f t="shared" si="6"/>
        <v>0.7087419290861412</v>
      </c>
      <c r="X24" s="44">
        <f t="shared" si="7"/>
        <v>0.76152024360293802</v>
      </c>
      <c r="Y24" s="44">
        <f t="shared" si="8"/>
        <v>0.78850675034956474</v>
      </c>
      <c r="Z24" s="44">
        <f t="shared" si="9"/>
        <v>0.79842720385601074</v>
      </c>
      <c r="AA24" s="272">
        <f t="shared" si="10"/>
        <v>-0.5034121380201162</v>
      </c>
      <c r="AB24" s="272">
        <f t="shared" si="11"/>
        <v>-0.34426381153779506</v>
      </c>
      <c r="AC24" s="272">
        <f t="shared" si="12"/>
        <v>-0.27243852314873762</v>
      </c>
      <c r="AD24" s="272">
        <f t="shared" si="13"/>
        <v>-0.2376143116143388</v>
      </c>
      <c r="AE24" s="272">
        <f t="shared" si="14"/>
        <v>-0.22511148159940783</v>
      </c>
      <c r="AF24" s="277">
        <f>INDEX(R_Parameter_to_create_PD_tbl!$E$2:$F$22,MATCH('Lifetime PD Parameter- R'!$C24,R_Parameter_to_create_PD_tbl!$A$2:$A$22,0),MATCH('Lifetime PD Parameter- R'!AF$9,R_Parameter_to_create_PD_tbl!$E$1:$F$1,0))</f>
        <v>-6.5608192720468181E-2</v>
      </c>
      <c r="AG24" s="277">
        <f>INDEX(R_Parameter_to_create_PD_tbl!$E$2:$F$22,MATCH('Lifetime PD Parameter- R'!$C24,R_Parameter_to_create_PD_tbl!$A$2:$A$22,0),MATCH('Lifetime PD Parameter- R'!AG$9,R_Parameter_to_create_PD_tbl!$E$1:$F$1,0))</f>
        <v>-0.42437780335307479</v>
      </c>
      <c r="AH24" s="43">
        <f t="shared" si="15"/>
        <v>-0.48998599607354298</v>
      </c>
      <c r="AI24" s="43">
        <f t="shared" si="3"/>
        <v>-0.27779709439700556</v>
      </c>
      <c r="AJ24" s="43">
        <f t="shared" si="3"/>
        <v>-0.20706746050482644</v>
      </c>
      <c r="AK24" s="43">
        <f t="shared" si="3"/>
        <v>-0.17170264355873688</v>
      </c>
      <c r="AL24" s="43">
        <f t="shared" si="3"/>
        <v>-0.15048375339108314</v>
      </c>
      <c r="AM24" s="43">
        <f t="shared" si="16"/>
        <v>5.2223180284027393E-2</v>
      </c>
      <c r="AN24" s="39">
        <f t="shared" si="17"/>
        <v>3.3438072874382545E-2</v>
      </c>
      <c r="AO24" s="35">
        <f t="shared" si="18"/>
        <v>1.8785107409644848E-2</v>
      </c>
      <c r="AP24" s="44">
        <f t="shared" si="19"/>
        <v>0.64029177642039681</v>
      </c>
      <c r="AQ24" s="73">
        <f t="shared" si="20"/>
        <v>0.61263497341945716</v>
      </c>
      <c r="AR24" s="73">
        <f t="shared" si="4"/>
        <v>0.75745049687281907</v>
      </c>
      <c r="AS24" s="73">
        <f t="shared" si="4"/>
        <v>0.81296480512150104</v>
      </c>
      <c r="AT24" s="73">
        <f t="shared" si="4"/>
        <v>0.8422295783269993</v>
      </c>
      <c r="AU24" s="73">
        <f t="shared" si="4"/>
        <v>0.86029170671678923</v>
      </c>
      <c r="AV24" s="179">
        <f t="shared" si="21"/>
        <v>0.98415016997802629</v>
      </c>
      <c r="AW24" s="295"/>
      <c r="AX24" s="5"/>
    </row>
    <row r="25" spans="1:50" ht="12" thickBot="1" x14ac:dyDescent="0.25">
      <c r="A25" s="2">
        <v>16</v>
      </c>
      <c r="B25" s="2" t="s">
        <v>64</v>
      </c>
      <c r="C25" s="192" t="s">
        <v>42</v>
      </c>
      <c r="D25" s="193" t="s">
        <v>43</v>
      </c>
      <c r="E25" s="233">
        <f>IF($B25="C",SUMIFS(F_12Snp_ODR_Corp!$H:$H,F_12Snp_ODR_Corp!$B:$B,$C25),SUMIFS(F_12Snp_ODR_Ret!$H:$H,F_12Snp_ODR_Ret!$B:$B,$C25))</f>
        <v>21032</v>
      </c>
      <c r="F25" s="244">
        <f>VLOOKUP(C25,R_Parameter_to_create_PD_tbl!A:B,2,0)</f>
        <v>0.66168573429838895</v>
      </c>
      <c r="G25" s="249">
        <f>SUMIFS(F_12Snp_ODR_Ret!C:C,F_12Snp_ODR_Ret!$B:$B,$C25,F_12Snp_ODR_Ret!$A:$A,"&gt;=" &amp;$E$4,F_12Snp_ODR_Ret!$A:$A,"&lt;=" &amp;$E$5)</f>
        <v>11786</v>
      </c>
      <c r="H25" s="250">
        <f>SUMIFS(F_12Snp_ODR_Ret!D:D,F_12Snp_ODR_Ret!$B:$B,$C25,F_12Snp_ODR_Ret!$A:$A,"&gt;=" &amp;$E$4,F_12Snp_ODR_Ret!$A:$A,"&lt;=" &amp;$E$5)</f>
        <v>1874</v>
      </c>
      <c r="I25" s="250">
        <f>SUMIFS(F_12Snp_ODR_Ret!E:E,F_12Snp_ODR_Ret!$B:$B,$C25,F_12Snp_ODR_Ret!$A:$A,"&gt;=" &amp;$E$4,F_12Snp_ODR_Ret!$A:$A,"&lt;=" &amp;$E$5)</f>
        <v>893</v>
      </c>
      <c r="J25" s="250">
        <f>SUMIFS(F_12Snp_ODR_Ret!F:F,F_12Snp_ODR_Ret!$B:$B,$C25,F_12Snp_ODR_Ret!$A:$A,"&gt;=" &amp;$E$4,F_12Snp_ODR_Ret!$A:$A,"&lt;=" &amp;$E$5)</f>
        <v>466</v>
      </c>
      <c r="K25" s="250">
        <f>SUMIFS(F_12Snp_ODR_Ret!G:G,F_12Snp_ODR_Ret!$B:$B,$C25,F_12Snp_ODR_Ret!$A:$A,"&gt;=" &amp;$E$4,F_12Snp_ODR_Ret!$A:$A,"&lt;=" &amp;$E$5)</f>
        <v>126</v>
      </c>
      <c r="L25" s="268">
        <f>SUMIFS(F_12Snp_ODR_Ret!$H:$H,F_12Snp_ODR_Ret!$B:$B,$C25,F_12Snp_ODR_Ret!$A:$A,"&gt;="&amp;$E$4,F_12Snp_ODR_Ret!$A:$A,"&lt;="&amp;$E$5,F_12Snp_ODR_Ret!$I:$I,"&gt;="&amp;L$7)</f>
        <v>15849</v>
      </c>
      <c r="M25" s="268">
        <f>SUMIFS(F_12Snp_ODR_Ret!$H:$H,F_12Snp_ODR_Ret!$B:$B,$C25,F_12Snp_ODR_Ret!$A:$A,"&gt;="&amp;$E$4,F_12Snp_ODR_Ret!$A:$A,"&lt;="&amp;$E$5,F_12Snp_ODR_Ret!$I:$I,"&gt;="&amp;M$7)</f>
        <v>15849</v>
      </c>
      <c r="N25" s="268">
        <f>SUMIFS(F_12Snp_ODR_Ret!$H:$H,F_12Snp_ODR_Ret!$B:$B,$C25,F_12Snp_ODR_Ret!$A:$A,"&gt;="&amp;$E$4,F_12Snp_ODR_Ret!$A:$A,"&lt;="&amp;$E$5,F_12Snp_ODR_Ret!$I:$I,"&gt;="&amp;N$7)</f>
        <v>12704</v>
      </c>
      <c r="O25" s="268">
        <f>SUMIFS(F_12Snp_ODR_Ret!$H:$H,F_12Snp_ODR_Ret!$B:$B,$C25,F_12Snp_ODR_Ret!$A:$A,"&gt;="&amp;$E$4,F_12Snp_ODR_Ret!$A:$A,"&lt;="&amp;$E$5,F_12Snp_ODR_Ret!$I:$I,"&gt;="&amp;O$7)</f>
        <v>10087</v>
      </c>
      <c r="P25" s="268">
        <f>SUMIFS(F_12Snp_ODR_Ret!$H:$H,F_12Snp_ODR_Ret!$B:$B,$C25,F_12Snp_ODR_Ret!$A:$A,"&gt;="&amp;$E$4,F_12Snp_ODR_Ret!$A:$A,"&lt;="&amp;$E$5,F_12Snp_ODR_Ret!$I:$I,"&gt;="&amp;P$7)</f>
        <v>6863</v>
      </c>
      <c r="Q25" s="200">
        <f t="shared" si="22"/>
        <v>0.74364313205880495</v>
      </c>
      <c r="R25" s="200">
        <f t="shared" si="0"/>
        <v>0.11824089847939934</v>
      </c>
      <c r="S25" s="200">
        <f t="shared" si="0"/>
        <v>7.0292821158690177E-2</v>
      </c>
      <c r="T25" s="200">
        <f t="shared" si="0"/>
        <v>4.619807673242788E-2</v>
      </c>
      <c r="U25" s="200">
        <f t="shared" si="0"/>
        <v>1.8359318082471224E-2</v>
      </c>
      <c r="V25" s="200">
        <f t="shared" si="5"/>
        <v>0.74364313205880495</v>
      </c>
      <c r="W25" s="200">
        <f t="shared" si="6"/>
        <v>0.86188403053820428</v>
      </c>
      <c r="X25" s="200">
        <f t="shared" si="7"/>
        <v>0.93217685169689446</v>
      </c>
      <c r="Y25" s="200">
        <f t="shared" si="8"/>
        <v>0.97837492842932239</v>
      </c>
      <c r="Z25" s="200">
        <f t="shared" si="9"/>
        <v>0.99673424651179365</v>
      </c>
      <c r="AA25" s="273">
        <f t="shared" si="10"/>
        <v>-0.29619402043456688</v>
      </c>
      <c r="AB25" s="273">
        <f t="shared" si="11"/>
        <v>-0.1486345527076445</v>
      </c>
      <c r="AC25" s="273">
        <f t="shared" si="12"/>
        <v>-7.0232727258169883E-2</v>
      </c>
      <c r="AD25" s="273">
        <f t="shared" si="13"/>
        <v>-2.1862320009740178E-2</v>
      </c>
      <c r="AE25" s="273">
        <f t="shared" si="14"/>
        <v>-3.2710976995524582E-3</v>
      </c>
      <c r="AF25" s="278">
        <f>INDEX(R_Parameter_to_create_PD_tbl!$E$2:$F$22,MATCH('Lifetime PD Parameter- R'!$C25,R_Parameter_to_create_PD_tbl!$A$2:$A$22,0),MATCH('Lifetime PD Parameter- R'!AF$9,R_Parameter_to_create_PD_tbl!$E$1:$F$1,0))</f>
        <v>5.9751253607342188E-2</v>
      </c>
      <c r="AG25" s="278">
        <f>INDEX(R_Parameter_to_create_PD_tbl!$E$2:$F$22,MATCH('Lifetime PD Parameter- R'!$C25,R_Parameter_to_create_PD_tbl!$A$2:$A$22,0),MATCH('Lifetime PD Parameter- R'!AG$9,R_Parameter_to_create_PD_tbl!$E$1:$F$1,0))</f>
        <v>-0.42235679002830939</v>
      </c>
      <c r="AH25" s="199">
        <f t="shared" si="15"/>
        <v>-0.36260553642096721</v>
      </c>
      <c r="AI25" s="199">
        <f t="shared" si="3"/>
        <v>-0.15142714140681252</v>
      </c>
      <c r="AJ25" s="199">
        <f t="shared" si="3"/>
        <v>-8.103434306876095E-2</v>
      </c>
      <c r="AK25" s="199">
        <f t="shared" si="3"/>
        <v>-4.583794389973516E-2</v>
      </c>
      <c r="AL25" s="199">
        <f t="shared" si="3"/>
        <v>-2.4720104398319696E-2</v>
      </c>
      <c r="AM25" s="199">
        <f t="shared" si="16"/>
        <v>5.6882358399564958E-2</v>
      </c>
      <c r="AN25" s="193">
        <f t="shared" si="17"/>
        <v>5.131250505891246E-2</v>
      </c>
      <c r="AO25" s="195">
        <f t="shared" si="18"/>
        <v>5.5698533406524971E-3</v>
      </c>
      <c r="AP25" s="200">
        <f t="shared" si="19"/>
        <v>0.90208118127719727</v>
      </c>
      <c r="AQ25" s="201">
        <f t="shared" si="20"/>
        <v>0.69586087113744777</v>
      </c>
      <c r="AR25" s="201">
        <f t="shared" si="4"/>
        <v>0.85948050053190095</v>
      </c>
      <c r="AS25" s="201">
        <f t="shared" si="4"/>
        <v>0.92216202102708467</v>
      </c>
      <c r="AT25" s="201">
        <f t="shared" si="4"/>
        <v>0.95519674510811581</v>
      </c>
      <c r="AU25" s="201">
        <f t="shared" si="4"/>
        <v>0.97558293519019323</v>
      </c>
      <c r="AV25" s="202">
        <f t="shared" si="21"/>
        <v>0.9508879745124964</v>
      </c>
      <c r="AW25" s="295"/>
      <c r="AX25" s="5"/>
    </row>
    <row r="26" spans="1:50" s="66" customFormat="1" x14ac:dyDescent="0.2">
      <c r="A26" s="66">
        <v>17</v>
      </c>
      <c r="B26" s="66" t="s">
        <v>63</v>
      </c>
      <c r="C26" s="203" t="s">
        <v>2</v>
      </c>
      <c r="D26" s="204" t="s">
        <v>3</v>
      </c>
      <c r="E26" s="234">
        <f>IF($B26="C",SUMIFS(F_12Snp_ODR_Corp!$H:$H,F_12Snp_ODR_Corp!$B:$B,$C26),SUMIFS(F_12Snp_ODR_Ret!$H:$H,F_12Snp_ODR_Ret!$B:$B,$C26))</f>
        <v>47246</v>
      </c>
      <c r="F26" s="245">
        <f>VLOOKUP(C26,R_Parameter_to_create_PD_tbl!A:B,2,0)</f>
        <v>2.4055781522370711E-2</v>
      </c>
      <c r="G26" s="251">
        <f>SUMIFS(F_12Snp_ODR_Corp!C:C,F_12Snp_ODR_Corp!$B:$B,$C26,F_12Snp_ODR_Corp!$A:$A,"&gt;=" &amp;$E$4,F_12Snp_ODR_Corp!$A:$A,"&lt;=" &amp;$E$5)</f>
        <v>828</v>
      </c>
      <c r="H26" s="252">
        <f>SUMIFS(F_12Snp_ODR_Corp!D:D,F_12Snp_ODR_Corp!$B:$B,$C26,F_12Snp_ODR_Corp!$A:$A,"&gt;=" &amp;$E$4,F_12Snp_ODR_Corp!$A:$A,"&lt;=" &amp;$E$5)</f>
        <v>963</v>
      </c>
      <c r="I26" s="252">
        <f>SUMIFS(F_12Snp_ODR_Corp!E:E,F_12Snp_ODR_Corp!$B:$B,$C26,F_12Snp_ODR_Corp!$A:$A,"&gt;=" &amp;$E$4,F_12Snp_ODR_Corp!$A:$A,"&lt;=" &amp;$E$5)</f>
        <v>872</v>
      </c>
      <c r="J26" s="252">
        <f>SUMIFS(F_12Snp_ODR_Corp!F:F,F_12Snp_ODR_Corp!$B:$B,$C26,F_12Snp_ODR_Corp!$A:$A,"&gt;=" &amp;$E$4,F_12Snp_ODR_Corp!$A:$A,"&lt;=" &amp;$E$5)</f>
        <v>607</v>
      </c>
      <c r="K26" s="252">
        <f>SUMIFS(F_12Snp_ODR_Corp!G:G,F_12Snp_ODR_Corp!$B:$B,$C26,F_12Snp_ODR_Corp!$A:$A,"&gt;=" &amp;$E$4,F_12Snp_ODR_Corp!$A:$A,"&lt;=" &amp;$E$5)</f>
        <v>141</v>
      </c>
      <c r="L26" s="269">
        <f>SUMIFS(F_12Snp_ODR_Corp!$H:$H,F_12Snp_ODR_Corp!$B:$B,$C26,F_12Snp_ODR_Corp!$A:$A,"&gt;="&amp;$E$4,F_12Snp_ODR_Corp!$A:$A,"&lt;="&amp;$E$5,F_12Snp_ODR_Corp!$I:$I,"&gt;="&amp;L$7)</f>
        <v>38287</v>
      </c>
      <c r="M26" s="269">
        <f>SUMIFS(F_12Snp_ODR_Corp!$H:$H,F_12Snp_ODR_Corp!$B:$B,$C26,F_12Snp_ODR_Corp!$A:$A,"&gt;="&amp;$E$4,F_12Snp_ODR_Corp!$A:$A,"&lt;="&amp;$E$5,F_12Snp_ODR_Corp!$I:$I,"&gt;="&amp;M$7)</f>
        <v>38287</v>
      </c>
      <c r="N26" s="269">
        <f>SUMIFS(F_12Snp_ODR_Corp!$H:$H,F_12Snp_ODR_Corp!$B:$B,$C26,F_12Snp_ODR_Corp!$A:$A,"&gt;="&amp;$E$4,F_12Snp_ODR_Corp!$A:$A,"&lt;="&amp;$E$5,F_12Snp_ODR_Corp!$I:$I,"&gt;="&amp;N$7)</f>
        <v>32234</v>
      </c>
      <c r="O26" s="269">
        <f>SUMIFS(F_12Snp_ODR_Corp!$H:$H,F_12Snp_ODR_Corp!$B:$B,$C26,F_12Snp_ODR_Corp!$A:$A,"&gt;="&amp;$E$4,F_12Snp_ODR_Corp!$A:$A,"&lt;="&amp;$E$5,F_12Snp_ODR_Corp!$I:$I,"&gt;="&amp;O$7)</f>
        <v>25677</v>
      </c>
      <c r="P26" s="269">
        <f>SUMIFS(F_12Snp_ODR_Corp!$H:$H,F_12Snp_ODR_Corp!$B:$B,$C26,F_12Snp_ODR_Corp!$A:$A,"&gt;="&amp;$E$4,F_12Snp_ODR_Corp!$A:$A,"&lt;="&amp;$E$5,F_12Snp_ODR_Corp!$I:$I,"&gt;="&amp;P$7)</f>
        <v>14911</v>
      </c>
      <c r="Q26" s="211">
        <f t="shared" ref="Q26:Q29" si="24">IFERROR(G26/L26,0)</f>
        <v>2.1626139420691096E-2</v>
      </c>
      <c r="R26" s="211">
        <f t="shared" ref="R26:R30" si="25">IFERROR(H26/M26,0)</f>
        <v>2.5152140413195079E-2</v>
      </c>
      <c r="S26" s="211">
        <f t="shared" ref="S26:S30" si="26">IFERROR(I26/N26,0)</f>
        <v>2.7052180926971522E-2</v>
      </c>
      <c r="T26" s="211">
        <f t="shared" ref="T26:T30" si="27">IFERROR(J26/O26,0)</f>
        <v>2.3639833313860655E-2</v>
      </c>
      <c r="U26" s="211">
        <f t="shared" ref="U26:U30" si="28">IFERROR(K26/P26,0)</f>
        <v>9.4561062302997781E-3</v>
      </c>
      <c r="V26" s="211">
        <f t="shared" si="5"/>
        <v>2.1626139420691096E-2</v>
      </c>
      <c r="W26" s="211">
        <f t="shared" si="6"/>
        <v>4.6778279833886174E-2</v>
      </c>
      <c r="X26" s="211">
        <f t="shared" si="7"/>
        <v>7.3830460760857697E-2</v>
      </c>
      <c r="Y26" s="211">
        <f t="shared" si="8"/>
        <v>9.7470294074718355E-2</v>
      </c>
      <c r="Z26" s="211">
        <f t="shared" si="9"/>
        <v>0.10692640030501813</v>
      </c>
      <c r="AA26" s="274">
        <f t="shared" si="10"/>
        <v>-3.8338525375781072</v>
      </c>
      <c r="AB26" s="274">
        <f t="shared" si="11"/>
        <v>-3.0623362899026554</v>
      </c>
      <c r="AC26" s="274">
        <f t="shared" si="12"/>
        <v>-2.605983885095406</v>
      </c>
      <c r="AD26" s="274">
        <f t="shared" si="13"/>
        <v>-2.32820762355828</v>
      </c>
      <c r="AE26" s="274">
        <f t="shared" si="14"/>
        <v>-2.2356145288125933</v>
      </c>
      <c r="AF26" s="279">
        <f>INDEX(R_Parameter_to_create_PD_tbl!$E$2:$F$22,MATCH('Lifetime PD Parameter- R'!$C26,R_Parameter_to_create_PD_tbl!$A$2:$A$22,0),MATCH('Lifetime PD Parameter- R'!AF$9,R_Parameter_to_create_PD_tbl!$E$1:$F$1,0))</f>
        <v>-1.8819609135026769</v>
      </c>
      <c r="AG26" s="279">
        <f>INDEX(R_Parameter_to_create_PD_tbl!$E$2:$F$22,MATCH('Lifetime PD Parameter- R'!$C26,R_Parameter_to_create_PD_tbl!$A$2:$A$22,0),MATCH('Lifetime PD Parameter- R'!AG$9,R_Parameter_to_create_PD_tbl!$E$1:$F$1,0))</f>
        <v>-2.268792769031228</v>
      </c>
      <c r="AH26" s="209">
        <f t="shared" si="15"/>
        <v>-4.1507536825339049</v>
      </c>
      <c r="AI26" s="209">
        <f t="shared" si="15"/>
        <v>-3.0163572980182911</v>
      </c>
      <c r="AJ26" s="209">
        <f t="shared" si="15"/>
        <v>-2.6382251698464194</v>
      </c>
      <c r="AK26" s="209">
        <f t="shared" si="15"/>
        <v>-2.4491591057604838</v>
      </c>
      <c r="AL26" s="209">
        <f t="shared" si="15"/>
        <v>-2.3357194673089223</v>
      </c>
      <c r="AM26" s="209">
        <f t="shared" ref="AM26:AM30" si="29">COUNT(AA26:AE26)*VARP(AA26:AE26)</f>
        <v>1.715561593415339</v>
      </c>
      <c r="AN26" s="204">
        <f t="shared" si="17"/>
        <v>1.5873314298456813</v>
      </c>
      <c r="AO26" s="210">
        <f t="shared" si="18"/>
        <v>0.12823016356965769</v>
      </c>
      <c r="AP26" s="211">
        <f t="shared" si="19"/>
        <v>0.92525470139817179</v>
      </c>
      <c r="AQ26" s="211">
        <f t="shared" si="20"/>
        <v>1.5752539595756797E-2</v>
      </c>
      <c r="AR26" s="211">
        <f t="shared" ref="AR26:AR30" si="30">EXP(AI26)</f>
        <v>4.8979310828811115E-2</v>
      </c>
      <c r="AS26" s="211">
        <f t="shared" ref="AS26:AS30" si="31">EXP(AJ26)</f>
        <v>7.1488036150703094E-2</v>
      </c>
      <c r="AT26" s="211">
        <f t="shared" ref="AT26:AT30" si="32">EXP(AK26)</f>
        <v>8.6366180796950714E-2</v>
      </c>
      <c r="AU26" s="211">
        <f t="shared" ref="AU26:AU29" si="33">EXP(AL26)</f>
        <v>9.6740855599273826E-2</v>
      </c>
      <c r="AV26" s="212">
        <f t="shared" si="21"/>
        <v>1.5271049709883304</v>
      </c>
      <c r="AW26" s="295"/>
      <c r="AX26" s="74"/>
    </row>
    <row r="27" spans="1:50" s="66" customFormat="1" x14ac:dyDescent="0.2">
      <c r="A27" s="66">
        <v>18</v>
      </c>
      <c r="B27" s="66" t="s">
        <v>63</v>
      </c>
      <c r="C27" s="180" t="s">
        <v>4</v>
      </c>
      <c r="D27" s="67" t="s">
        <v>5</v>
      </c>
      <c r="E27" s="235">
        <f>IF($B27="C",SUMIFS(F_12Snp_ODR_Corp!$H:$H,F_12Snp_ODR_Corp!$B:$B,$C27),SUMIFS(F_12Snp_ODR_Ret!$H:$H,F_12Snp_ODR_Ret!$B:$B,$C27))</f>
        <v>7509</v>
      </c>
      <c r="F27" s="243">
        <f>VLOOKUP(C27,R_Parameter_to_create_PD_tbl!A:B,2,0)</f>
        <v>0.20442708333333329</v>
      </c>
      <c r="G27" s="247">
        <f>SUMIFS(F_12Snp_ODR_Corp!C:C,F_12Snp_ODR_Corp!$B:$B,$C27,F_12Snp_ODR_Corp!$A:$A,"&gt;=" &amp;$E$4,F_12Snp_ODR_Corp!$A:$A,"&lt;=" &amp;$E$5)</f>
        <v>1063</v>
      </c>
      <c r="H27" s="248">
        <f>SUMIFS(F_12Snp_ODR_Corp!D:D,F_12Snp_ODR_Corp!$B:$B,$C27,F_12Snp_ODR_Corp!$A:$A,"&gt;=" &amp;$E$4,F_12Snp_ODR_Corp!$A:$A,"&lt;=" &amp;$E$5)</f>
        <v>863</v>
      </c>
      <c r="I27" s="248">
        <f>SUMIFS(F_12Snp_ODR_Corp!E:E,F_12Snp_ODR_Corp!$B:$B,$C27,F_12Snp_ODR_Corp!$A:$A,"&gt;=" &amp;$E$4,F_12Snp_ODR_Corp!$A:$A,"&lt;=" &amp;$E$5)</f>
        <v>615</v>
      </c>
      <c r="J27" s="248">
        <f>SUMIFS(F_12Snp_ODR_Corp!F:F,F_12Snp_ODR_Corp!$B:$B,$C27,F_12Snp_ODR_Corp!$A:$A,"&gt;=" &amp;$E$4,F_12Snp_ODR_Corp!$A:$A,"&lt;=" &amp;$E$5)</f>
        <v>368</v>
      </c>
      <c r="K27" s="248">
        <f>SUMIFS(F_12Snp_ODR_Corp!G:G,F_12Snp_ODR_Corp!$B:$B,$C27,F_12Snp_ODR_Corp!$A:$A,"&gt;=" &amp;$E$4,F_12Snp_ODR_Corp!$A:$A,"&lt;=" &amp;$E$5)</f>
        <v>94</v>
      </c>
      <c r="L27" s="267">
        <f>SUMIFS(F_12Snp_ODR_Corp!$H:$H,F_12Snp_ODR_Corp!$B:$B,$C27,F_12Snp_ODR_Corp!$A:$A,"&gt;="&amp;$E$4,F_12Snp_ODR_Corp!$A:$A,"&lt;="&amp;$E$5,F_12Snp_ODR_Corp!$I:$I,"&gt;="&amp;L$7)</f>
        <v>6073</v>
      </c>
      <c r="M27" s="267">
        <f>SUMIFS(F_12Snp_ODR_Corp!$H:$H,F_12Snp_ODR_Corp!$B:$B,$C27,F_12Snp_ODR_Corp!$A:$A,"&gt;="&amp;$E$4,F_12Snp_ODR_Corp!$A:$A,"&lt;="&amp;$E$5,F_12Snp_ODR_Corp!$I:$I,"&gt;="&amp;M$7)</f>
        <v>6073</v>
      </c>
      <c r="N27" s="267">
        <f>SUMIFS(F_12Snp_ODR_Corp!$H:$H,F_12Snp_ODR_Corp!$B:$B,$C27,F_12Snp_ODR_Corp!$A:$A,"&gt;="&amp;$E$4,F_12Snp_ODR_Corp!$A:$A,"&lt;="&amp;$E$5,F_12Snp_ODR_Corp!$I:$I,"&gt;="&amp;N$7)</f>
        <v>4955</v>
      </c>
      <c r="O27" s="267">
        <f>SUMIFS(F_12Snp_ODR_Corp!$H:$H,F_12Snp_ODR_Corp!$B:$B,$C27,F_12Snp_ODR_Corp!$A:$A,"&gt;="&amp;$E$4,F_12Snp_ODR_Corp!$A:$A,"&lt;="&amp;$E$5,F_12Snp_ODR_Corp!$I:$I,"&gt;="&amp;O$7)</f>
        <v>3940</v>
      </c>
      <c r="P27" s="267">
        <f>SUMIFS(F_12Snp_ODR_Corp!$H:$H,F_12Snp_ODR_Corp!$B:$B,$C27,F_12Snp_ODR_Corp!$A:$A,"&gt;="&amp;$E$4,F_12Snp_ODR_Corp!$A:$A,"&lt;="&amp;$E$5,F_12Snp_ODR_Corp!$I:$I,"&gt;="&amp;P$7)</f>
        <v>2193</v>
      </c>
      <c r="Q27" s="73">
        <f t="shared" si="24"/>
        <v>0.17503704923431582</v>
      </c>
      <c r="R27" s="73">
        <f t="shared" si="25"/>
        <v>0.14210439650913881</v>
      </c>
      <c r="S27" s="73">
        <f t="shared" si="26"/>
        <v>0.12411705348133199</v>
      </c>
      <c r="T27" s="73">
        <f t="shared" si="27"/>
        <v>9.3401015228426393E-2</v>
      </c>
      <c r="U27" s="73">
        <f t="shared" si="28"/>
        <v>4.2863657090743273E-2</v>
      </c>
      <c r="V27" s="73">
        <f t="shared" si="5"/>
        <v>0.17503704923431582</v>
      </c>
      <c r="W27" s="73">
        <f t="shared" si="6"/>
        <v>0.3171414457434546</v>
      </c>
      <c r="X27" s="73">
        <f t="shared" si="7"/>
        <v>0.4412584992247866</v>
      </c>
      <c r="Y27" s="73">
        <f t="shared" si="8"/>
        <v>0.53465951445321303</v>
      </c>
      <c r="Z27" s="73">
        <f t="shared" si="9"/>
        <v>0.57752317154395627</v>
      </c>
      <c r="AA27" s="275">
        <f t="shared" si="10"/>
        <v>-1.7427576175556274</v>
      </c>
      <c r="AB27" s="275">
        <f t="shared" si="11"/>
        <v>-1.1484074035395047</v>
      </c>
      <c r="AC27" s="275">
        <f t="shared" si="12"/>
        <v>-0.81812440922090157</v>
      </c>
      <c r="AD27" s="275">
        <f t="shared" si="13"/>
        <v>-0.62612515627109022</v>
      </c>
      <c r="AE27" s="275">
        <f t="shared" si="14"/>
        <v>-0.54900671350549146</v>
      </c>
      <c r="AF27" s="280">
        <f>INDEX(R_Parameter_to_create_PD_tbl!$E$2:$F$22,MATCH('Lifetime PD Parameter- R'!$C27,R_Parameter_to_create_PD_tbl!$A$2:$A$22,0),MATCH('Lifetime PD Parameter- R'!AF$9,R_Parameter_to_create_PD_tbl!$E$1:$F$1,0))</f>
        <v>-0.29815428204279087</v>
      </c>
      <c r="AG27" s="280">
        <f>INDEX(R_Parameter_to_create_PD_tbl!$E$2:$F$22,MATCH('Lifetime PD Parameter- R'!$C27,R_Parameter_to_create_PD_tbl!$A$2:$A$22,0),MATCH('Lifetime PD Parameter- R'!AG$9,R_Parameter_to_create_PD_tbl!$E$1:$F$1,0))</f>
        <v>-1.517479259750558</v>
      </c>
      <c r="AH27" s="72">
        <f t="shared" si="15"/>
        <v>-1.8156335417933489</v>
      </c>
      <c r="AI27" s="72">
        <f t="shared" si="15"/>
        <v>-1.0568939119180698</v>
      </c>
      <c r="AJ27" s="72">
        <f t="shared" si="15"/>
        <v>-0.80398070195964344</v>
      </c>
      <c r="AK27" s="72">
        <f t="shared" si="15"/>
        <v>-0.67752409698043037</v>
      </c>
      <c r="AL27" s="72">
        <f t="shared" si="15"/>
        <v>-0.60165013399290246</v>
      </c>
      <c r="AM27" s="72">
        <f t="shared" si="29"/>
        <v>0.94729802244547368</v>
      </c>
      <c r="AN27" s="67">
        <f t="shared" si="17"/>
        <v>0.92799917768147633</v>
      </c>
      <c r="AO27" s="69">
        <f t="shared" si="18"/>
        <v>1.929884476399734E-2</v>
      </c>
      <c r="AP27" s="73">
        <f t="shared" si="19"/>
        <v>0.97962748331915983</v>
      </c>
      <c r="AQ27" s="73">
        <f t="shared" si="20"/>
        <v>0.16273477644233941</v>
      </c>
      <c r="AR27" s="73">
        <f t="shared" si="30"/>
        <v>0.34753360559041779</v>
      </c>
      <c r="AS27" s="73">
        <f t="shared" si="31"/>
        <v>0.44754387474083313</v>
      </c>
      <c r="AT27" s="73">
        <f t="shared" si="32"/>
        <v>0.5078728809944173</v>
      </c>
      <c r="AU27" s="73">
        <f t="shared" si="33"/>
        <v>0.54790677013796862</v>
      </c>
      <c r="AV27" s="181">
        <f t="shared" si="21"/>
        <v>1.2561978932988942</v>
      </c>
      <c r="AW27" s="295"/>
      <c r="AX27" s="74"/>
    </row>
    <row r="28" spans="1:50" s="66" customFormat="1" x14ac:dyDescent="0.2">
      <c r="A28" s="66">
        <v>19</v>
      </c>
      <c r="B28" s="66" t="s">
        <v>63</v>
      </c>
      <c r="C28" s="180" t="s">
        <v>6</v>
      </c>
      <c r="D28" s="67" t="s">
        <v>7</v>
      </c>
      <c r="E28" s="235">
        <f>IF($B28="C",SUMIFS(F_12Snp_ODR_Corp!$H:$H,F_12Snp_ODR_Corp!$B:$B,$C28),SUMIFS(F_12Snp_ODR_Ret!$H:$H,F_12Snp_ODR_Ret!$B:$B,$C28))</f>
        <v>22899</v>
      </c>
      <c r="F28" s="243">
        <f>VLOOKUP(C28,R_Parameter_to_create_PD_tbl!A:B,2,0)</f>
        <v>1.6336368505623991E-2</v>
      </c>
      <c r="G28" s="247">
        <f>SUMIFS(F_12Snp_ODR_Corp!C:C,F_12Snp_ODR_Corp!$B:$B,$C28,F_12Snp_ODR_Corp!$A:$A,"&gt;=" &amp;$E$4,F_12Snp_ODR_Corp!$A:$A,"&lt;=" &amp;$E$5)</f>
        <v>336</v>
      </c>
      <c r="H28" s="248">
        <f>SUMIFS(F_12Snp_ODR_Corp!D:D,F_12Snp_ODR_Corp!$B:$B,$C28,F_12Snp_ODR_Corp!$A:$A,"&gt;=" &amp;$E$4,F_12Snp_ODR_Corp!$A:$A,"&lt;=" &amp;$E$5)</f>
        <v>442</v>
      </c>
      <c r="I28" s="248">
        <f>SUMIFS(F_12Snp_ODR_Corp!E:E,F_12Snp_ODR_Corp!$B:$B,$C28,F_12Snp_ODR_Corp!$A:$A,"&gt;=" &amp;$E$4,F_12Snp_ODR_Corp!$A:$A,"&lt;=" &amp;$E$5)</f>
        <v>249</v>
      </c>
      <c r="J28" s="248">
        <f>SUMIFS(F_12Snp_ODR_Corp!F:F,F_12Snp_ODR_Corp!$B:$B,$C28,F_12Snp_ODR_Corp!$A:$A,"&gt;=" &amp;$E$4,F_12Snp_ODR_Corp!$A:$A,"&lt;=" &amp;$E$5)</f>
        <v>111</v>
      </c>
      <c r="K28" s="248">
        <f>SUMIFS(F_12Snp_ODR_Corp!G:G,F_12Snp_ODR_Corp!$B:$B,$C28,F_12Snp_ODR_Corp!$A:$A,"&gt;=" &amp;$E$4,F_12Snp_ODR_Corp!$A:$A,"&lt;=" &amp;$E$5)</f>
        <v>14</v>
      </c>
      <c r="L28" s="267">
        <f>SUMIFS(F_12Snp_ODR_Corp!$H:$H,F_12Snp_ODR_Corp!$B:$B,$C28,F_12Snp_ODR_Corp!$A:$A,"&gt;="&amp;$E$4,F_12Snp_ODR_Corp!$A:$A,"&lt;="&amp;$E$5,F_12Snp_ODR_Corp!$I:$I,"&gt;="&amp;L$7)</f>
        <v>15480</v>
      </c>
      <c r="M28" s="267">
        <f>SUMIFS(F_12Snp_ODR_Corp!$H:$H,F_12Snp_ODR_Corp!$B:$B,$C28,F_12Snp_ODR_Corp!$A:$A,"&gt;="&amp;$E$4,F_12Snp_ODR_Corp!$A:$A,"&lt;="&amp;$E$5,F_12Snp_ODR_Corp!$I:$I,"&gt;="&amp;M$7)</f>
        <v>15480</v>
      </c>
      <c r="N28" s="267">
        <f>SUMIFS(F_12Snp_ODR_Corp!$H:$H,F_12Snp_ODR_Corp!$B:$B,$C28,F_12Snp_ODR_Corp!$A:$A,"&gt;="&amp;$E$4,F_12Snp_ODR_Corp!$A:$A,"&lt;="&amp;$E$5,F_12Snp_ODR_Corp!$I:$I,"&gt;="&amp;N$7)</f>
        <v>9876</v>
      </c>
      <c r="O28" s="267">
        <f>SUMIFS(F_12Snp_ODR_Corp!$H:$H,F_12Snp_ODR_Corp!$B:$B,$C28,F_12Snp_ODR_Corp!$A:$A,"&gt;="&amp;$E$4,F_12Snp_ODR_Corp!$A:$A,"&lt;="&amp;$E$5,F_12Snp_ODR_Corp!$I:$I,"&gt;="&amp;O$7)</f>
        <v>5605</v>
      </c>
      <c r="P28" s="267">
        <f>SUMIFS(F_12Snp_ODR_Corp!$H:$H,F_12Snp_ODR_Corp!$B:$B,$C28,F_12Snp_ODR_Corp!$A:$A,"&gt;="&amp;$E$4,F_12Snp_ODR_Corp!$A:$A,"&lt;="&amp;$E$5,F_12Snp_ODR_Corp!$I:$I,"&gt;="&amp;P$7)</f>
        <v>2090</v>
      </c>
      <c r="Q28" s="73">
        <f t="shared" si="24"/>
        <v>2.1705426356589147E-2</v>
      </c>
      <c r="R28" s="73">
        <f t="shared" si="25"/>
        <v>2.8552971576227389E-2</v>
      </c>
      <c r="S28" s="73">
        <f t="shared" si="26"/>
        <v>2.5212636695018227E-2</v>
      </c>
      <c r="T28" s="73">
        <f t="shared" si="27"/>
        <v>1.9803746654772525E-2</v>
      </c>
      <c r="U28" s="73">
        <f t="shared" si="28"/>
        <v>6.6985645933014355E-3</v>
      </c>
      <c r="V28" s="73">
        <f t="shared" si="5"/>
        <v>2.1705426356589147E-2</v>
      </c>
      <c r="W28" s="73">
        <f t="shared" si="6"/>
        <v>5.0258397932816536E-2</v>
      </c>
      <c r="X28" s="73">
        <f t="shared" si="7"/>
        <v>7.5471034627834763E-2</v>
      </c>
      <c r="Y28" s="73">
        <f t="shared" si="8"/>
        <v>9.5274781282607288E-2</v>
      </c>
      <c r="Z28" s="73">
        <f t="shared" si="9"/>
        <v>0.10197334587590873</v>
      </c>
      <c r="AA28" s="275">
        <f t="shared" si="10"/>
        <v>-3.830192987180514</v>
      </c>
      <c r="AB28" s="275">
        <f t="shared" si="11"/>
        <v>-2.9905776229653265</v>
      </c>
      <c r="AC28" s="275">
        <f t="shared" si="12"/>
        <v>-2.5840063436520633</v>
      </c>
      <c r="AD28" s="275">
        <f t="shared" si="13"/>
        <v>-2.35099012786791</v>
      </c>
      <c r="AE28" s="275">
        <f t="shared" si="14"/>
        <v>-2.2830438147886358</v>
      </c>
      <c r="AF28" s="280">
        <f>INDEX(R_Parameter_to_create_PD_tbl!$E$2:$F$22,MATCH('Lifetime PD Parameter- R'!$C28,R_Parameter_to_create_PD_tbl!$A$2:$A$22,0),MATCH('Lifetime PD Parameter- R'!AF$9,R_Parameter_to_create_PD_tbl!$E$1:$F$1,0))</f>
        <v>-1.9375562239860491</v>
      </c>
      <c r="AG28" s="280">
        <f>INDEX(R_Parameter_to_create_PD_tbl!$E$2:$F$22,MATCH('Lifetime PD Parameter- R'!$C28,R_Parameter_to_create_PD_tbl!$A$2:$A$22,0),MATCH('Lifetime PD Parameter- R'!AG$9,R_Parameter_to_create_PD_tbl!$E$1:$F$1,0))</f>
        <v>-1.91517192096466</v>
      </c>
      <c r="AH28" s="72">
        <f t="shared" si="15"/>
        <v>-3.8527281449507091</v>
      </c>
      <c r="AI28" s="72">
        <f t="shared" si="15"/>
        <v>-2.8951421844683791</v>
      </c>
      <c r="AJ28" s="72">
        <f t="shared" si="15"/>
        <v>-2.5759468643076024</v>
      </c>
      <c r="AK28" s="72">
        <f t="shared" si="15"/>
        <v>-2.4163492042272141</v>
      </c>
      <c r="AL28" s="72">
        <f t="shared" si="15"/>
        <v>-2.3205906081789811</v>
      </c>
      <c r="AM28" s="72">
        <f t="shared" si="29"/>
        <v>1.6128229863572188</v>
      </c>
      <c r="AN28" s="67">
        <f t="shared" si="17"/>
        <v>1.5974607043366442</v>
      </c>
      <c r="AO28" s="69">
        <f t="shared" si="18"/>
        <v>1.5362282020574623E-2</v>
      </c>
      <c r="AP28" s="73">
        <f t="shared" si="19"/>
        <v>0.99047491128876308</v>
      </c>
      <c r="AQ28" s="73">
        <f t="shared" si="20"/>
        <v>2.1221761351039238E-2</v>
      </c>
      <c r="AR28" s="73">
        <f t="shared" si="30"/>
        <v>5.5291162991154164E-2</v>
      </c>
      <c r="AS28" s="73">
        <f t="shared" si="31"/>
        <v>7.6081749589074446E-2</v>
      </c>
      <c r="AT28" s="73">
        <f t="shared" si="32"/>
        <v>8.9246845433745156E-2</v>
      </c>
      <c r="AU28" s="73">
        <f t="shared" si="33"/>
        <v>9.8215561557350825E-2</v>
      </c>
      <c r="AV28" s="181">
        <f t="shared" si="21"/>
        <v>0.7697932436142485</v>
      </c>
      <c r="AW28" s="295"/>
      <c r="AX28" s="74"/>
    </row>
    <row r="29" spans="1:50" s="66" customFormat="1" x14ac:dyDescent="0.2">
      <c r="A29" s="66">
        <v>20</v>
      </c>
      <c r="B29" s="66" t="s">
        <v>63</v>
      </c>
      <c r="C29" s="180" t="s">
        <v>8</v>
      </c>
      <c r="D29" s="67" t="s">
        <v>9</v>
      </c>
      <c r="E29" s="235">
        <f>IF($B29="C",SUMIFS(F_12Snp_ODR_Corp!$H:$H,F_12Snp_ODR_Corp!$B:$B,$C29),SUMIFS(F_12Snp_ODR_Ret!$H:$H,F_12Snp_ODR_Ret!$B:$B,$C29))</f>
        <v>9383</v>
      </c>
      <c r="F29" s="243">
        <f>VLOOKUP(C29,R_Parameter_to_create_PD_tbl!A:B,2,0)</f>
        <v>0.1111975116640747</v>
      </c>
      <c r="G29" s="247">
        <f>SUMIFS(F_12Snp_ODR_Corp!C:C,F_12Snp_ODR_Corp!$B:$B,$C29,F_12Snp_ODR_Corp!$A:$A,"&gt;=" &amp;$E$4,F_12Snp_ODR_Corp!$A:$A,"&lt;=" &amp;$E$5)</f>
        <v>979</v>
      </c>
      <c r="H29" s="248">
        <f>SUMIFS(F_12Snp_ODR_Corp!D:D,F_12Snp_ODR_Corp!$B:$B,$C29,F_12Snp_ODR_Corp!$A:$A,"&gt;=" &amp;$E$4,F_12Snp_ODR_Corp!$A:$A,"&lt;=" &amp;$E$5)</f>
        <v>509</v>
      </c>
      <c r="I29" s="248">
        <f>SUMIFS(F_12Snp_ODR_Corp!E:E,F_12Snp_ODR_Corp!$B:$B,$C29,F_12Snp_ODR_Corp!$A:$A,"&gt;=" &amp;$E$4,F_12Snp_ODR_Corp!$A:$A,"&lt;=" &amp;$E$5)</f>
        <v>326</v>
      </c>
      <c r="J29" s="248">
        <f>SUMIFS(F_12Snp_ODR_Corp!F:F,F_12Snp_ODR_Corp!$B:$B,$C29,F_12Snp_ODR_Corp!$A:$A,"&gt;=" &amp;$E$4,F_12Snp_ODR_Corp!$A:$A,"&lt;=" &amp;$E$5)</f>
        <v>181</v>
      </c>
      <c r="K29" s="248">
        <f>SUMIFS(F_12Snp_ODR_Corp!G:G,F_12Snp_ODR_Corp!$B:$B,$C29,F_12Snp_ODR_Corp!$A:$A,"&gt;=" &amp;$E$4,F_12Snp_ODR_Corp!$A:$A,"&lt;=" &amp;$E$5)</f>
        <v>38</v>
      </c>
      <c r="L29" s="267">
        <f>SUMIFS(F_12Snp_ODR_Corp!$H:$H,F_12Snp_ODR_Corp!$B:$B,$C29,F_12Snp_ODR_Corp!$A:$A,"&gt;="&amp;$E$4,F_12Snp_ODR_Corp!$A:$A,"&lt;="&amp;$E$5,F_12Snp_ODR_Corp!$I:$I,"&gt;="&amp;L$7)</f>
        <v>6826</v>
      </c>
      <c r="M29" s="267">
        <f>SUMIFS(F_12Snp_ODR_Corp!$H:$H,F_12Snp_ODR_Corp!$B:$B,$C29,F_12Snp_ODR_Corp!$A:$A,"&gt;="&amp;$E$4,F_12Snp_ODR_Corp!$A:$A,"&lt;="&amp;$E$5,F_12Snp_ODR_Corp!$I:$I,"&gt;="&amp;M$7)</f>
        <v>6826</v>
      </c>
      <c r="N29" s="267">
        <f>SUMIFS(F_12Snp_ODR_Corp!$H:$H,F_12Snp_ODR_Corp!$B:$B,$C29,F_12Snp_ODR_Corp!$A:$A,"&gt;="&amp;$E$4,F_12Snp_ODR_Corp!$A:$A,"&lt;="&amp;$E$5,F_12Snp_ODR_Corp!$I:$I,"&gt;="&amp;N$7)</f>
        <v>4963</v>
      </c>
      <c r="O29" s="267">
        <f>SUMIFS(F_12Snp_ODR_Corp!$H:$H,F_12Snp_ODR_Corp!$B:$B,$C29,F_12Snp_ODR_Corp!$A:$A,"&gt;="&amp;$E$4,F_12Snp_ODR_Corp!$A:$A,"&lt;="&amp;$E$5,F_12Snp_ODR_Corp!$I:$I,"&gt;="&amp;O$7)</f>
        <v>3509</v>
      </c>
      <c r="P29" s="267">
        <f>SUMIFS(F_12Snp_ODR_Corp!$H:$H,F_12Snp_ODR_Corp!$B:$B,$C29,F_12Snp_ODR_Corp!$A:$A,"&gt;="&amp;$E$4,F_12Snp_ODR_Corp!$A:$A,"&lt;="&amp;$E$5,F_12Snp_ODR_Corp!$I:$I,"&gt;="&amp;P$7)</f>
        <v>1894</v>
      </c>
      <c r="Q29" s="73">
        <f t="shared" si="24"/>
        <v>0.1434222092001172</v>
      </c>
      <c r="R29" s="73">
        <f t="shared" si="25"/>
        <v>7.456782888954E-2</v>
      </c>
      <c r="S29" s="73">
        <f t="shared" si="26"/>
        <v>6.5686076969574847E-2</v>
      </c>
      <c r="T29" s="73">
        <f t="shared" si="27"/>
        <v>5.1581647192932456E-2</v>
      </c>
      <c r="U29" s="73">
        <f t="shared" si="28"/>
        <v>2.0063357972544878E-2</v>
      </c>
      <c r="V29" s="73">
        <f t="shared" si="5"/>
        <v>0.1434222092001172</v>
      </c>
      <c r="W29" s="73">
        <f t="shared" si="6"/>
        <v>0.2179900380896572</v>
      </c>
      <c r="X29" s="73">
        <f t="shared" si="7"/>
        <v>0.28367611505923207</v>
      </c>
      <c r="Y29" s="73">
        <f t="shared" si="8"/>
        <v>0.33525776225216453</v>
      </c>
      <c r="Z29" s="73">
        <f t="shared" si="9"/>
        <v>0.35532112022470941</v>
      </c>
      <c r="AA29" s="275">
        <f t="shared" si="10"/>
        <v>-1.941962486936142</v>
      </c>
      <c r="AB29" s="275">
        <f t="shared" si="11"/>
        <v>-1.5233059140736152</v>
      </c>
      <c r="AC29" s="275">
        <f t="shared" si="12"/>
        <v>-1.2599221315496754</v>
      </c>
      <c r="AD29" s="275">
        <f t="shared" si="13"/>
        <v>-1.0928556034652297</v>
      </c>
      <c r="AE29" s="275">
        <f t="shared" si="14"/>
        <v>-1.0347333343649341</v>
      </c>
      <c r="AF29" s="280">
        <f>INDEX(R_Parameter_to_create_PD_tbl!$E$2:$F$22,MATCH('Lifetime PD Parameter- R'!$C29,R_Parameter_to_create_PD_tbl!$A$2:$A$22,0),MATCH('Lifetime PD Parameter- R'!AF$9,R_Parameter_to_create_PD_tbl!$E$1:$F$1,0))</f>
        <v>-0.92220523785714326</v>
      </c>
      <c r="AG29" s="280">
        <f>INDEX(R_Parameter_to_create_PD_tbl!$E$2:$F$22,MATCH('Lifetime PD Parameter- R'!$C29,R_Parameter_to_create_PD_tbl!$A$2:$A$22,0),MATCH('Lifetime PD Parameter- R'!AG$9,R_Parameter_to_create_PD_tbl!$E$1:$F$1,0))</f>
        <v>-1.21145280086569</v>
      </c>
      <c r="AH29" s="72">
        <f t="shared" si="15"/>
        <v>-2.1336580387228334</v>
      </c>
      <c r="AI29" s="72">
        <f t="shared" si="15"/>
        <v>-1.5279316382899881</v>
      </c>
      <c r="AJ29" s="72">
        <f t="shared" si="15"/>
        <v>-1.3260228381457067</v>
      </c>
      <c r="AK29" s="72">
        <f t="shared" si="15"/>
        <v>-1.2250684380735657</v>
      </c>
      <c r="AL29" s="72">
        <f t="shared" si="15"/>
        <v>-1.1644957980302812</v>
      </c>
      <c r="AM29" s="72">
        <f t="shared" si="29"/>
        <v>0.55197213540023704</v>
      </c>
      <c r="AN29" s="67">
        <f t="shared" si="17"/>
        <v>0.47651571947674065</v>
      </c>
      <c r="AO29" s="69">
        <f t="shared" si="18"/>
        <v>7.5456415923496389E-2</v>
      </c>
      <c r="AP29" s="73">
        <f t="shared" si="19"/>
        <v>0.86329669364780037</v>
      </c>
      <c r="AQ29" s="73">
        <f t="shared" si="20"/>
        <v>0.11840337655677853</v>
      </c>
      <c r="AR29" s="73">
        <f t="shared" si="30"/>
        <v>0.21698400490144598</v>
      </c>
      <c r="AS29" s="73">
        <f t="shared" si="31"/>
        <v>0.26553122467698043</v>
      </c>
      <c r="AT29" s="73">
        <f t="shared" si="32"/>
        <v>0.2937375968003586</v>
      </c>
      <c r="AU29" s="73">
        <f t="shared" si="33"/>
        <v>0.31207997370833929</v>
      </c>
      <c r="AV29" s="181">
        <f t="shared" si="21"/>
        <v>0.93914139020141563</v>
      </c>
      <c r="AW29" s="295"/>
      <c r="AX29" s="74"/>
    </row>
    <row r="30" spans="1:50" s="66" customFormat="1" ht="12" thickBot="1" x14ac:dyDescent="0.25">
      <c r="A30" s="66">
        <v>21</v>
      </c>
      <c r="B30" s="66" t="s">
        <v>63</v>
      </c>
      <c r="C30" s="182" t="s">
        <v>10</v>
      </c>
      <c r="D30" s="183" t="s">
        <v>11</v>
      </c>
      <c r="E30" s="236">
        <f>IF($B30="C",SUMIFS(F_12Snp_ODR_Corp!$H:$H,F_12Snp_ODR_Corp!$B:$B,$C30),SUMIFS(F_12Snp_ODR_Ret!$H:$H,F_12Snp_ODR_Ret!$B:$B,$C30))</f>
        <v>5503</v>
      </c>
      <c r="F30" s="246">
        <f>VLOOKUP(C30,R_Parameter_to_create_PD_tbl!A:B,2,0)</f>
        <v>0.42605042016806721</v>
      </c>
      <c r="G30" s="253">
        <f>SUMIFS(F_12Snp_ODR_Corp!C:C,F_12Snp_ODR_Corp!$B:$B,$C30,F_12Snp_ODR_Corp!$A:$A,"&gt;=" &amp;$E$4,F_12Snp_ODR_Corp!$A:$A,"&lt;=" &amp;$E$5)</f>
        <v>1860</v>
      </c>
      <c r="H30" s="254">
        <f>SUMIFS(F_12Snp_ODR_Corp!D:D,F_12Snp_ODR_Corp!$B:$B,$C30,F_12Snp_ODR_Corp!$A:$A,"&gt;=" &amp;$E$4,F_12Snp_ODR_Corp!$A:$A,"&lt;=" &amp;$E$5)</f>
        <v>593</v>
      </c>
      <c r="I30" s="254">
        <f>SUMIFS(F_12Snp_ODR_Corp!E:E,F_12Snp_ODR_Corp!$B:$B,$C30,F_12Snp_ODR_Corp!$A:$A,"&gt;=" &amp;$E$4,F_12Snp_ODR_Corp!$A:$A,"&lt;=" &amp;$E$5)</f>
        <v>439</v>
      </c>
      <c r="J30" s="254">
        <f>SUMIFS(F_12Snp_ODR_Corp!F:F,F_12Snp_ODR_Corp!$B:$B,$C30,F_12Snp_ODR_Corp!$A:$A,"&gt;=" &amp;$E$4,F_12Snp_ODR_Corp!$A:$A,"&lt;=" &amp;$E$5)</f>
        <v>249</v>
      </c>
      <c r="K30" s="254">
        <f>SUMIFS(F_12Snp_ODR_Corp!G:G,F_12Snp_ODR_Corp!$B:$B,$C30,F_12Snp_ODR_Corp!$A:$A,"&gt;=" &amp;$E$4,F_12Snp_ODR_Corp!$A:$A,"&lt;=" &amp;$E$5)</f>
        <v>50</v>
      </c>
      <c r="L30" s="270">
        <f>SUMIFS(F_12Snp_ODR_Corp!$H:$H,F_12Snp_ODR_Corp!$B:$B,$C30,F_12Snp_ODR_Corp!$A:$A,"&gt;="&amp;$E$4,F_12Snp_ODR_Corp!$A:$A,"&lt;="&amp;$E$5,F_12Snp_ODR_Corp!$I:$I,"&gt;="&amp;L$7)</f>
        <v>4090</v>
      </c>
      <c r="M30" s="270">
        <f>SUMIFS(F_12Snp_ODR_Corp!$H:$H,F_12Snp_ODR_Corp!$B:$B,$C30,F_12Snp_ODR_Corp!$A:$A,"&gt;="&amp;$E$4,F_12Snp_ODR_Corp!$A:$A,"&lt;="&amp;$E$5,F_12Snp_ODR_Corp!$I:$I,"&gt;="&amp;M$7)</f>
        <v>4090</v>
      </c>
      <c r="N30" s="270">
        <f>SUMIFS(F_12Snp_ODR_Corp!$H:$H,F_12Snp_ODR_Corp!$B:$B,$C30,F_12Snp_ODR_Corp!$A:$A,"&gt;="&amp;$E$4,F_12Snp_ODR_Corp!$A:$A,"&lt;="&amp;$E$5,F_12Snp_ODR_Corp!$I:$I,"&gt;="&amp;N$7)</f>
        <v>3264</v>
      </c>
      <c r="O30" s="270">
        <f>SUMIFS(F_12Snp_ODR_Corp!$H:$H,F_12Snp_ODR_Corp!$B:$B,$C30,F_12Snp_ODR_Corp!$A:$A,"&gt;="&amp;$E$4,F_12Snp_ODR_Corp!$A:$A,"&lt;="&amp;$E$5,F_12Snp_ODR_Corp!$I:$I,"&gt;="&amp;O$7)</f>
        <v>2424</v>
      </c>
      <c r="P30" s="270">
        <f>SUMIFS(F_12Snp_ODR_Corp!$H:$H,F_12Snp_ODR_Corp!$B:$B,$C30,F_12Snp_ODR_Corp!$A:$A,"&gt;="&amp;$E$4,F_12Snp_ODR_Corp!$A:$A,"&lt;="&amp;$E$5,F_12Snp_ODR_Corp!$I:$I,"&gt;="&amp;P$7)</f>
        <v>1336</v>
      </c>
      <c r="Q30" s="190">
        <f>IFERROR(G30/L30,0)</f>
        <v>0.45476772616136918</v>
      </c>
      <c r="R30" s="190">
        <f t="shared" si="25"/>
        <v>0.1449877750611247</v>
      </c>
      <c r="S30" s="190">
        <f t="shared" si="26"/>
        <v>0.13449754901960784</v>
      </c>
      <c r="T30" s="190">
        <f t="shared" si="27"/>
        <v>0.10272277227722772</v>
      </c>
      <c r="U30" s="190">
        <f t="shared" si="28"/>
        <v>3.7425149700598799E-2</v>
      </c>
      <c r="V30" s="190">
        <f t="shared" si="5"/>
        <v>0.45476772616136918</v>
      </c>
      <c r="W30" s="190">
        <f t="shared" si="6"/>
        <v>0.59975550122249388</v>
      </c>
      <c r="X30" s="190">
        <f t="shared" si="7"/>
        <v>0.73425305024210175</v>
      </c>
      <c r="Y30" s="190">
        <f t="shared" si="8"/>
        <v>0.83697582251932945</v>
      </c>
      <c r="Z30" s="190">
        <f t="shared" si="9"/>
        <v>0.8744009722199283</v>
      </c>
      <c r="AA30" s="276">
        <f t="shared" si="10"/>
        <v>-0.78796848232960048</v>
      </c>
      <c r="AB30" s="276">
        <f t="shared" si="11"/>
        <v>-0.5112332047783581</v>
      </c>
      <c r="AC30" s="276">
        <f t="shared" si="12"/>
        <v>-0.30890155468377389</v>
      </c>
      <c r="AD30" s="276">
        <f t="shared" si="13"/>
        <v>-0.17796009478880409</v>
      </c>
      <c r="AE30" s="276">
        <f t="shared" si="14"/>
        <v>-0.13421623024951113</v>
      </c>
      <c r="AF30" s="281">
        <f>INDEX(R_Parameter_to_create_PD_tbl!$E$2:$F$22,MATCH('Lifetime PD Parameter- R'!$C30,R_Parameter_to_create_PD_tbl!$A$2:$A$22,0),MATCH('Lifetime PD Parameter- R'!AF$9,R_Parameter_to_create_PD_tbl!$E$1:$F$1,0))</f>
        <v>-2.0248054383735978E-2</v>
      </c>
      <c r="AG30" s="281">
        <f>INDEX(R_Parameter_to_create_PD_tbl!$E$2:$F$22,MATCH('Lifetime PD Parameter- R'!$C30,R_Parameter_to_create_PD_tbl!$A$2:$A$22,0),MATCH('Lifetime PD Parameter- R'!AG$9,R_Parameter_to_create_PD_tbl!$E$1:$F$1,0))</f>
        <v>-0.85095932889164339</v>
      </c>
      <c r="AH30" s="188">
        <f t="shared" si="15"/>
        <v>-0.87120738327537939</v>
      </c>
      <c r="AI30" s="188">
        <f t="shared" si="15"/>
        <v>-0.4457277188295577</v>
      </c>
      <c r="AJ30" s="188">
        <f t="shared" si="15"/>
        <v>-0.3039011640142838</v>
      </c>
      <c r="AK30" s="188">
        <f t="shared" si="15"/>
        <v>-0.23298788660664682</v>
      </c>
      <c r="AL30" s="188">
        <f t="shared" si="15"/>
        <v>-0.19043992016206465</v>
      </c>
      <c r="AM30" s="188">
        <f t="shared" si="29"/>
        <v>0.28986295814144797</v>
      </c>
      <c r="AN30" s="183">
        <f t="shared" si="17"/>
        <v>0.27242910973481993</v>
      </c>
      <c r="AO30" s="189">
        <f t="shared" si="18"/>
        <v>1.7433848406628014E-2</v>
      </c>
      <c r="AP30" s="190">
        <f t="shared" si="19"/>
        <v>0.93985485928105161</v>
      </c>
      <c r="AQ30" s="190">
        <f t="shared" si="20"/>
        <v>0.41844601939943743</v>
      </c>
      <c r="AR30" s="190">
        <f t="shared" si="30"/>
        <v>0.64035810578121977</v>
      </c>
      <c r="AS30" s="190">
        <f t="shared" si="31"/>
        <v>0.73793379726068309</v>
      </c>
      <c r="AT30" s="190">
        <f t="shared" si="32"/>
        <v>0.79216316925026453</v>
      </c>
      <c r="AU30" s="190">
        <f>EXP(AL30)</f>
        <v>0.826595417956001</v>
      </c>
      <c r="AV30" s="191">
        <f t="shared" si="21"/>
        <v>1.0181729552106715</v>
      </c>
      <c r="AW30" s="295"/>
      <c r="AX30" s="74"/>
    </row>
    <row r="31" spans="1:50" x14ac:dyDescent="0.2">
      <c r="AQ31" s="128"/>
      <c r="AR31" s="128"/>
      <c r="AS31" s="128"/>
      <c r="AT31" s="128"/>
      <c r="AU31" s="128"/>
    </row>
    <row r="32" spans="1:50" x14ac:dyDescent="0.2">
      <c r="C32" s="46"/>
      <c r="D32" s="2" t="s">
        <v>197</v>
      </c>
      <c r="AQ32" s="128"/>
      <c r="AR32" s="128"/>
      <c r="AS32" s="128"/>
      <c r="AT32" s="128"/>
      <c r="AU32" s="128"/>
    </row>
    <row r="33" spans="3:21" x14ac:dyDescent="0.2">
      <c r="C33" s="283" t="s">
        <v>200</v>
      </c>
      <c r="D33" s="2" t="s">
        <v>208</v>
      </c>
      <c r="Q33" s="24"/>
      <c r="R33" s="24"/>
      <c r="S33" s="24"/>
      <c r="T33" s="24"/>
      <c r="U33" s="24"/>
    </row>
    <row r="34" spans="3:21" x14ac:dyDescent="0.2">
      <c r="C34" s="284" t="s">
        <v>201</v>
      </c>
      <c r="D34" s="2" t="s">
        <v>207</v>
      </c>
      <c r="Q34" s="24"/>
      <c r="R34" s="24"/>
      <c r="S34" s="24"/>
      <c r="T34" s="24"/>
      <c r="U34" s="24"/>
    </row>
    <row r="35" spans="3:21" x14ac:dyDescent="0.2">
      <c r="C35" s="282"/>
      <c r="D35" s="54" t="s">
        <v>211</v>
      </c>
      <c r="Q35" s="24"/>
      <c r="R35" s="24"/>
      <c r="S35" s="24"/>
      <c r="T35" s="24"/>
      <c r="U35" s="24"/>
    </row>
    <row r="36" spans="3:21" x14ac:dyDescent="0.2">
      <c r="C36" s="54"/>
      <c r="D36" s="54"/>
      <c r="Q36" s="24"/>
      <c r="R36" s="24"/>
      <c r="S36" s="24"/>
      <c r="T36" s="24"/>
      <c r="U36" s="24"/>
    </row>
    <row r="37" spans="3:21" x14ac:dyDescent="0.2">
      <c r="Q37" s="24"/>
      <c r="R37" s="24"/>
      <c r="S37" s="24"/>
      <c r="T37" s="24"/>
      <c r="U37" s="24"/>
    </row>
    <row r="38" spans="3:21" x14ac:dyDescent="0.2">
      <c r="Q38" s="24"/>
      <c r="R38" s="24"/>
      <c r="S38" s="24"/>
      <c r="T38" s="24"/>
      <c r="U38" s="24"/>
    </row>
    <row r="39" spans="3:21" x14ac:dyDescent="0.2">
      <c r="Q39" s="24"/>
      <c r="R39" s="24"/>
      <c r="S39" s="24"/>
      <c r="T39" s="24"/>
      <c r="U39" s="24"/>
    </row>
    <row r="40" spans="3:21" x14ac:dyDescent="0.2">
      <c r="Q40" s="24"/>
      <c r="R40" s="24"/>
      <c r="S40" s="24"/>
      <c r="T40" s="24"/>
      <c r="U40" s="24"/>
    </row>
    <row r="41" spans="3:21" x14ac:dyDescent="0.2">
      <c r="Q41" s="24"/>
      <c r="R41" s="24"/>
      <c r="S41" s="24"/>
      <c r="T41" s="24"/>
      <c r="U41" s="24"/>
    </row>
    <row r="42" spans="3:21" x14ac:dyDescent="0.2">
      <c r="Q42" s="24"/>
      <c r="R42" s="24"/>
      <c r="S42" s="24"/>
      <c r="T42" s="24"/>
      <c r="U42" s="24"/>
    </row>
    <row r="43" spans="3:21" x14ac:dyDescent="0.2">
      <c r="Q43" s="24"/>
      <c r="R43" s="24"/>
      <c r="S43" s="24"/>
      <c r="T43" s="24"/>
      <c r="U43" s="24"/>
    </row>
  </sheetData>
  <mergeCells count="10">
    <mergeCell ref="C9:D9"/>
    <mergeCell ref="V8:Z8"/>
    <mergeCell ref="AA8:AE8"/>
    <mergeCell ref="AF8:AG8"/>
    <mergeCell ref="AM8:AP8"/>
    <mergeCell ref="AQ8:AU8"/>
    <mergeCell ref="AH8:AL8"/>
    <mergeCell ref="G8:K8"/>
    <mergeCell ref="L8:P8"/>
    <mergeCell ref="Q8:U8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BC479-8BBF-4A5E-BC3F-5AAF45C6120B}">
  <dimension ref="A1:AX31"/>
  <sheetViews>
    <sheetView zoomScaleNormal="100" workbookViewId="0">
      <pane xSplit="6" ySplit="9" topLeftCell="O10" activePane="bottomRight" state="frozen"/>
      <selection pane="topRight" activeCell="G1" sqref="G1"/>
      <selection pane="bottomLeft" activeCell="A10" sqref="A10"/>
      <selection pane="bottomRight" activeCell="E3" sqref="E3"/>
    </sheetView>
  </sheetViews>
  <sheetFormatPr defaultColWidth="8.8984375" defaultRowHeight="11.4" x14ac:dyDescent="0.2"/>
  <cols>
    <col min="1" max="1" width="3" style="2" bestFit="1" customWidth="1"/>
    <col min="2" max="2" width="1.69921875" style="2" hidden="1" customWidth="1"/>
    <col min="3" max="3" width="5.69921875" style="2" customWidth="1"/>
    <col min="4" max="4" width="42.69921875" style="2" customWidth="1"/>
    <col min="5" max="5" width="11.59765625" style="2" customWidth="1"/>
    <col min="6" max="6" width="10.19921875" style="2" bestFit="1" customWidth="1"/>
    <col min="7" max="11" width="6.09765625" style="2" bestFit="1" customWidth="1"/>
    <col min="12" max="12" width="6.69921875" style="2" bestFit="1" customWidth="1"/>
    <col min="13" max="19" width="6" style="2" bestFit="1" customWidth="1"/>
    <col min="20" max="20" width="5.69921875" style="2" bestFit="1" customWidth="1"/>
    <col min="21" max="21" width="6.8984375" style="2" bestFit="1" customWidth="1"/>
    <col min="22" max="25" width="6" style="2" bestFit="1" customWidth="1"/>
    <col min="26" max="26" width="6.8984375" style="2" bestFit="1" customWidth="1"/>
    <col min="27" max="31" width="6.09765625" style="4" bestFit="1" customWidth="1"/>
    <col min="32" max="33" width="7.09765625" style="27" customWidth="1"/>
    <col min="34" max="38" width="6.8984375" style="2" bestFit="1" customWidth="1"/>
    <col min="39" max="39" width="6" style="2" customWidth="1"/>
    <col min="40" max="41" width="9" style="2" customWidth="1"/>
    <col min="42" max="42" width="9.19921875" style="2" bestFit="1" customWidth="1"/>
    <col min="43" max="47" width="6.8984375" style="2" bestFit="1" customWidth="1"/>
    <col min="48" max="48" width="17.59765625" style="2" bestFit="1" customWidth="1"/>
    <col min="49" max="16384" width="8.8984375" style="2"/>
  </cols>
  <sheetData>
    <row r="1" spans="1:50" x14ac:dyDescent="0.2">
      <c r="F1" s="449"/>
    </row>
    <row r="4" spans="1:50" x14ac:dyDescent="0.2">
      <c r="C4" s="62" t="s">
        <v>238</v>
      </c>
      <c r="D4" s="30"/>
      <c r="E4" s="31">
        <f>EOMONTH(E5,-60)</f>
        <v>42551</v>
      </c>
    </row>
    <row r="5" spans="1:50" x14ac:dyDescent="0.2">
      <c r="B5" s="1"/>
      <c r="C5" s="62" t="s">
        <v>237</v>
      </c>
      <c r="D5" s="30"/>
      <c r="E5" s="451">
        <f>'Lifetime PD Parameter- R'!E5</f>
        <v>44377</v>
      </c>
    </row>
    <row r="6" spans="1:50" x14ac:dyDescent="0.2">
      <c r="B6" s="1"/>
      <c r="C6" s="62" t="s">
        <v>69</v>
      </c>
      <c r="D6" s="30"/>
      <c r="E6" s="30">
        <f>MAX($A:$A)</f>
        <v>21</v>
      </c>
    </row>
    <row r="7" spans="1:50" ht="12" thickBot="1" x14ac:dyDescent="0.25">
      <c r="G7" s="2">
        <v>1</v>
      </c>
      <c r="H7" s="2">
        <v>2</v>
      </c>
      <c r="I7" s="2">
        <v>3</v>
      </c>
      <c r="J7" s="2">
        <v>4</v>
      </c>
      <c r="K7" s="2">
        <v>5</v>
      </c>
      <c r="L7" s="2">
        <v>1</v>
      </c>
      <c r="M7" s="2">
        <v>2</v>
      </c>
      <c r="N7" s="2">
        <v>3</v>
      </c>
      <c r="O7" s="2">
        <v>4</v>
      </c>
      <c r="P7" s="2">
        <v>5</v>
      </c>
      <c r="Q7" s="2">
        <v>1</v>
      </c>
      <c r="R7" s="2">
        <v>2</v>
      </c>
      <c r="S7" s="2">
        <v>3</v>
      </c>
      <c r="T7" s="2">
        <v>4</v>
      </c>
      <c r="U7" s="2">
        <v>5</v>
      </c>
      <c r="AH7" s="25">
        <v>1</v>
      </c>
      <c r="AI7" s="25">
        <v>2</v>
      </c>
      <c r="AJ7" s="25">
        <v>3</v>
      </c>
      <c r="AK7" s="25">
        <v>4</v>
      </c>
      <c r="AL7" s="25">
        <v>5</v>
      </c>
      <c r="AQ7" s="25">
        <v>1</v>
      </c>
      <c r="AR7" s="25">
        <v>2</v>
      </c>
      <c r="AS7" s="25">
        <v>3</v>
      </c>
      <c r="AT7" s="25">
        <v>4</v>
      </c>
      <c r="AU7" s="25">
        <v>5</v>
      </c>
    </row>
    <row r="8" spans="1:50" ht="12" thickBot="1" x14ac:dyDescent="0.25">
      <c r="B8" s="1"/>
      <c r="G8" s="405" t="s">
        <v>70</v>
      </c>
      <c r="H8" s="406"/>
      <c r="I8" s="406"/>
      <c r="J8" s="406"/>
      <c r="K8" s="407"/>
      <c r="L8" s="408" t="s">
        <v>71</v>
      </c>
      <c r="M8" s="406"/>
      <c r="N8" s="406"/>
      <c r="O8" s="406"/>
      <c r="P8" s="407"/>
      <c r="Q8" s="421" t="s">
        <v>72</v>
      </c>
      <c r="R8" s="422"/>
      <c r="S8" s="422"/>
      <c r="T8" s="422"/>
      <c r="U8" s="423"/>
      <c r="V8" s="421" t="s">
        <v>89</v>
      </c>
      <c r="W8" s="422"/>
      <c r="X8" s="422"/>
      <c r="Y8" s="422"/>
      <c r="Z8" s="423"/>
      <c r="AA8" s="424" t="s">
        <v>104</v>
      </c>
      <c r="AB8" s="425"/>
      <c r="AC8" s="425"/>
      <c r="AD8" s="425"/>
      <c r="AE8" s="426"/>
      <c r="AF8" s="417" t="s">
        <v>96</v>
      </c>
      <c r="AG8" s="417"/>
      <c r="AH8" s="404" t="s">
        <v>95</v>
      </c>
      <c r="AI8" s="404"/>
      <c r="AJ8" s="404"/>
      <c r="AK8" s="404"/>
      <c r="AL8" s="404"/>
      <c r="AM8" s="418" t="s">
        <v>97</v>
      </c>
      <c r="AN8" s="419"/>
      <c r="AO8" s="419"/>
      <c r="AP8" s="420"/>
      <c r="AQ8" s="403" t="s">
        <v>105</v>
      </c>
      <c r="AR8" s="403"/>
      <c r="AS8" s="403"/>
      <c r="AT8" s="403"/>
      <c r="AU8" s="403"/>
      <c r="AV8" s="213" t="s">
        <v>98</v>
      </c>
    </row>
    <row r="9" spans="1:50" ht="12" thickBot="1" x14ac:dyDescent="0.25">
      <c r="A9" s="1"/>
      <c r="B9" s="1"/>
      <c r="C9" s="412" t="s">
        <v>53</v>
      </c>
      <c r="D9" s="413"/>
      <c r="E9" s="224" t="s">
        <v>73</v>
      </c>
      <c r="F9" s="237" t="s">
        <v>45</v>
      </c>
      <c r="G9" s="225" t="s">
        <v>74</v>
      </c>
      <c r="H9" s="225" t="s">
        <v>75</v>
      </c>
      <c r="I9" s="225" t="s">
        <v>76</v>
      </c>
      <c r="J9" s="225" t="s">
        <v>77</v>
      </c>
      <c r="K9" s="225" t="s">
        <v>78</v>
      </c>
      <c r="L9" s="225" t="s">
        <v>79</v>
      </c>
      <c r="M9" s="225" t="s">
        <v>80</v>
      </c>
      <c r="N9" s="225" t="s">
        <v>81</v>
      </c>
      <c r="O9" s="225" t="s">
        <v>82</v>
      </c>
      <c r="P9" s="225" t="s">
        <v>83</v>
      </c>
      <c r="Q9" s="226" t="s">
        <v>84</v>
      </c>
      <c r="R9" s="226" t="s">
        <v>85</v>
      </c>
      <c r="S9" s="226" t="s">
        <v>86</v>
      </c>
      <c r="T9" s="226" t="s">
        <v>87</v>
      </c>
      <c r="U9" s="226" t="s">
        <v>88</v>
      </c>
      <c r="V9" s="226" t="s">
        <v>84</v>
      </c>
      <c r="W9" s="226" t="s">
        <v>85</v>
      </c>
      <c r="X9" s="226" t="s">
        <v>86</v>
      </c>
      <c r="Y9" s="226" t="s">
        <v>87</v>
      </c>
      <c r="Z9" s="226" t="s">
        <v>88</v>
      </c>
      <c r="AA9" s="227" t="s">
        <v>84</v>
      </c>
      <c r="AB9" s="227" t="s">
        <v>85</v>
      </c>
      <c r="AC9" s="227" t="s">
        <v>86</v>
      </c>
      <c r="AD9" s="227" t="s">
        <v>87</v>
      </c>
      <c r="AE9" s="227" t="s">
        <v>88</v>
      </c>
      <c r="AF9" s="228" t="s">
        <v>0</v>
      </c>
      <c r="AG9" s="228" t="s">
        <v>1</v>
      </c>
      <c r="AH9" s="225" t="s">
        <v>90</v>
      </c>
      <c r="AI9" s="225" t="s">
        <v>91</v>
      </c>
      <c r="AJ9" s="225" t="s">
        <v>92</v>
      </c>
      <c r="AK9" s="225" t="s">
        <v>93</v>
      </c>
      <c r="AL9" s="225" t="s">
        <v>94</v>
      </c>
      <c r="AM9" s="229" t="s">
        <v>99</v>
      </c>
      <c r="AN9" s="229" t="s">
        <v>100</v>
      </c>
      <c r="AO9" s="229" t="s">
        <v>101</v>
      </c>
      <c r="AP9" s="229" t="s">
        <v>102</v>
      </c>
      <c r="AQ9" s="230" t="s">
        <v>130</v>
      </c>
      <c r="AR9" s="230" t="s">
        <v>131</v>
      </c>
      <c r="AS9" s="230" t="s">
        <v>132</v>
      </c>
      <c r="AT9" s="230" t="s">
        <v>133</v>
      </c>
      <c r="AU9" s="230" t="s">
        <v>134</v>
      </c>
      <c r="AV9" s="213" t="s">
        <v>103</v>
      </c>
    </row>
    <row r="10" spans="1:50" x14ac:dyDescent="0.2">
      <c r="A10" s="2">
        <v>1</v>
      </c>
      <c r="B10" s="2" t="s">
        <v>64</v>
      </c>
      <c r="C10" s="214" t="s">
        <v>12</v>
      </c>
      <c r="D10" s="215" t="s">
        <v>13</v>
      </c>
      <c r="E10" s="216">
        <f>IF($B10="C",SUMIFS(F_12Snp_ODR_Corp!$H:$H,F_12Snp_ODR_Corp!$B:$B,$C10),SUMIFS(F_12Snp_ODR_Ret!$H:$H,F_12Snp_ODR_Ret!$B:$B,$C10))</f>
        <v>44940</v>
      </c>
      <c r="F10" s="238">
        <f>VLOOKUP(C10,R_Parameter_to_create_PD_tbl!A:B,2,0)</f>
        <v>9.2718843741478052E-4</v>
      </c>
      <c r="G10" s="218">
        <f>SUMIFS(F_12Snp_ODR_Ret!C:C,F_12Snp_ODR_Ret!$B:$B,$C10,F_12Snp_ODR_Ret!$A:$A,"&gt;=" &amp;$E$4,F_12Snp_ODR_Ret!$A:$A,"&lt;=" &amp;$E$5)</f>
        <v>25</v>
      </c>
      <c r="H10" s="218">
        <f>SUMIFS(F_12Snp_ODR_Ret!D:D,F_12Snp_ODR_Ret!$B:$B,$C10,F_12Snp_ODR_Ret!$A:$A,"&gt;=" &amp;$E$4,F_12Snp_ODR_Ret!$A:$A,"&lt;=" &amp;$E$5)</f>
        <v>84</v>
      </c>
      <c r="I10" s="218">
        <f>SUMIFS(F_12Snp_ODR_Ret!E:E,F_12Snp_ODR_Ret!$B:$B,$C10,F_12Snp_ODR_Ret!$A:$A,"&gt;=" &amp;$E$4,F_12Snp_ODR_Ret!$A:$A,"&lt;=" &amp;$E$5)</f>
        <v>100</v>
      </c>
      <c r="J10" s="218">
        <f>SUMIFS(F_12Snp_ODR_Ret!F:F,F_12Snp_ODR_Ret!$B:$B,$C10,F_12Snp_ODR_Ret!$A:$A,"&gt;=" &amp;$E$4,F_12Snp_ODR_Ret!$A:$A,"&lt;=" &amp;$E$5)</f>
        <v>31</v>
      </c>
      <c r="K10" s="218">
        <f>SUMIFS(F_12Snp_ODR_Ret!G:G,F_12Snp_ODR_Ret!$B:$B,$C10,F_12Snp_ODR_Ret!$A:$A,"&gt;=" &amp;$E$4,F_12Snp_ODR_Ret!$A:$A,"&lt;=" &amp;$E$5)</f>
        <v>3</v>
      </c>
      <c r="L10" s="218">
        <f>SUMIFS(F_12Snp_ODR_Ret!$H:$H,F_12Snp_ODR_Ret!$B:$B,$C10,F_12Snp_ODR_Ret!$A:$A,"&gt;="&amp;$E$4,F_12Snp_ODR_Ret!$A:$A,"&lt;="&amp;$E$5,F_12Snp_ODR_Ret!$I:$I,"&gt;="&amp;L$7)</f>
        <v>28449</v>
      </c>
      <c r="M10" s="218">
        <f>SUMIFS(F_12Snp_ODR_Ret!$H:$H,F_12Snp_ODR_Ret!$B:$B,$C10,F_12Snp_ODR_Ret!$A:$A,"&gt;="&amp;$E$4,F_12Snp_ODR_Ret!$A:$A,"&lt;="&amp;$E$5,F_12Snp_ODR_Ret!$I:$I,"&gt;="&amp;M$7)</f>
        <v>28449</v>
      </c>
      <c r="N10" s="218">
        <f>SUMIFS(F_12Snp_ODR_Ret!$H:$H,F_12Snp_ODR_Ret!$B:$B,$C10,F_12Snp_ODR_Ret!$A:$A,"&gt;="&amp;$E$4,F_12Snp_ODR_Ret!$A:$A,"&lt;="&amp;$E$5,F_12Snp_ODR_Ret!$I:$I,"&gt;="&amp;N$7)</f>
        <v>14014</v>
      </c>
      <c r="O10" s="218">
        <f>SUMIFS(F_12Snp_ODR_Ret!$H:$H,F_12Snp_ODR_Ret!$B:$B,$C10,F_12Snp_ODR_Ret!$A:$A,"&gt;="&amp;$E$4,F_12Snp_ODR_Ret!$A:$A,"&lt;="&amp;$E$5,F_12Snp_ODR_Ret!$I:$I,"&gt;="&amp;O$7)</f>
        <v>4734</v>
      </c>
      <c r="P10" s="218">
        <f>SUMIFS(F_12Snp_ODR_Ret!$H:$H,F_12Snp_ODR_Ret!$B:$B,$C10,F_12Snp_ODR_Ret!$A:$A,"&gt;="&amp;$E$4,F_12Snp_ODR_Ret!$A:$A,"&lt;="&amp;$E$5,F_12Snp_ODR_Ret!$I:$I,"&gt;="&amp;P$7)</f>
        <v>664</v>
      </c>
      <c r="Q10" s="219">
        <f>IFERROR(G10/L10,0)</f>
        <v>8.7876551021125518E-4</v>
      </c>
      <c r="R10" s="219">
        <f t="shared" ref="R10:U25" si="0">IFERROR(H10/M10,0)</f>
        <v>2.9526521143098177E-3</v>
      </c>
      <c r="S10" s="219">
        <f t="shared" si="0"/>
        <v>7.1357214214357069E-3</v>
      </c>
      <c r="T10" s="219">
        <f t="shared" si="0"/>
        <v>6.5483734685255601E-3</v>
      </c>
      <c r="U10" s="219">
        <f t="shared" si="0"/>
        <v>4.5180722891566263E-3</v>
      </c>
      <c r="V10" s="219">
        <f>MIN(Q10,1)</f>
        <v>8.7876551021125518E-4</v>
      </c>
      <c r="W10" s="219">
        <f>MIN(V10+R10,1)</f>
        <v>3.831417624521073E-3</v>
      </c>
      <c r="X10" s="219">
        <f t="shared" ref="X10:Z25" si="1">MIN(W10+S10,1)</f>
        <v>1.0967139045956781E-2</v>
      </c>
      <c r="Y10" s="219">
        <f t="shared" si="1"/>
        <v>1.7515512514482343E-2</v>
      </c>
      <c r="Z10" s="219">
        <f t="shared" si="1"/>
        <v>2.203358480363897E-2</v>
      </c>
      <c r="AA10" s="220">
        <f>LN(V10)</f>
        <v>-7.0369924646836362</v>
      </c>
      <c r="AB10" s="220">
        <f t="shared" ref="AB10:AE25" si="2">LN(W10)</f>
        <v>-5.5645204073226937</v>
      </c>
      <c r="AC10" s="220">
        <f t="shared" si="2"/>
        <v>-4.5128518367071804</v>
      </c>
      <c r="AD10" s="220">
        <f t="shared" si="2"/>
        <v>-4.0446683613001992</v>
      </c>
      <c r="AE10" s="220">
        <f t="shared" si="2"/>
        <v>-3.8151874076819885</v>
      </c>
      <c r="AF10" s="286">
        <v>-1</v>
      </c>
      <c r="AG10" s="286">
        <v>-1</v>
      </c>
      <c r="AH10" s="221">
        <f>$AF10+($AG10/AH$7)</f>
        <v>-2</v>
      </c>
      <c r="AI10" s="221">
        <f>$AF10+($AG10/AI$7)</f>
        <v>-1.5</v>
      </c>
      <c r="AJ10" s="221">
        <f t="shared" ref="AI10:AL25" si="3">$AF10+($AG10/AJ$7)</f>
        <v>-1.3333333333333333</v>
      </c>
      <c r="AK10" s="221">
        <f t="shared" si="3"/>
        <v>-1.25</v>
      </c>
      <c r="AL10" s="221">
        <f t="shared" si="3"/>
        <v>-1.2</v>
      </c>
      <c r="AM10" s="221">
        <f>COUNT(AA10:AE10)*VARP(AA10:AE10)</f>
        <v>7.0216414265233649</v>
      </c>
      <c r="AN10" s="215">
        <f>AM10-AO10</f>
        <v>-59.628692144546456</v>
      </c>
      <c r="AO10" s="217">
        <f>SUMXMY2(AA10:AE10,AH10:AL10)</f>
        <v>66.650333571069822</v>
      </c>
      <c r="AP10" s="291">
        <f>AN10/AM10</f>
        <v>-8.4921300480122195</v>
      </c>
      <c r="AQ10" s="222">
        <f>EXP(AH10)</f>
        <v>0.1353352832366127</v>
      </c>
      <c r="AR10" s="222">
        <f t="shared" ref="AR10:AU25" si="4">EXP(AI10)</f>
        <v>0.22313016014842982</v>
      </c>
      <c r="AS10" s="222">
        <f t="shared" si="4"/>
        <v>0.26359713811572677</v>
      </c>
      <c r="AT10" s="222">
        <f t="shared" si="4"/>
        <v>0.28650479686019009</v>
      </c>
      <c r="AU10" s="222">
        <f t="shared" si="4"/>
        <v>0.30119421191220214</v>
      </c>
      <c r="AV10" s="223">
        <f>F10/AQ10</f>
        <v>6.8510473783376631E-3</v>
      </c>
      <c r="AX10" s="5"/>
    </row>
    <row r="11" spans="1:50" x14ac:dyDescent="0.2">
      <c r="A11" s="2">
        <v>2</v>
      </c>
      <c r="B11" s="2" t="s">
        <v>64</v>
      </c>
      <c r="C11" s="178" t="s">
        <v>14</v>
      </c>
      <c r="D11" s="39" t="s">
        <v>15</v>
      </c>
      <c r="E11" s="38">
        <f>IF($B11="C",SUMIFS(F_12Snp_ODR_Corp!$H:$H,F_12Snp_ODR_Corp!$B:$B,$C11),SUMIFS(F_12Snp_ODR_Ret!$H:$H,F_12Snp_ODR_Ret!$B:$B,$C11))</f>
        <v>64138</v>
      </c>
      <c r="F11" s="238">
        <f>VLOOKUP(C11,R_Parameter_to_create_PD_tbl!A:B,2,0)</f>
        <v>6.8419927303827238E-3</v>
      </c>
      <c r="G11" s="30">
        <f>SUMIFS(F_12Snp_ODR_Ret!C:C,F_12Snp_ODR_Ret!$B:$B,$C11,F_12Snp_ODR_Ret!$A:$A,"&gt;=" &amp;$E$4,F_12Snp_ODR_Ret!$A:$A,"&lt;=" &amp;$E$5)</f>
        <v>523</v>
      </c>
      <c r="H11" s="30">
        <f>SUMIFS(F_12Snp_ODR_Ret!D:D,F_12Snp_ODR_Ret!$B:$B,$C11,F_12Snp_ODR_Ret!$A:$A,"&gt;=" &amp;$E$4,F_12Snp_ODR_Ret!$A:$A,"&lt;=" &amp;$E$5)</f>
        <v>740</v>
      </c>
      <c r="I11" s="30">
        <f>SUMIFS(F_12Snp_ODR_Ret!E:E,F_12Snp_ODR_Ret!$B:$B,$C11,F_12Snp_ODR_Ret!$A:$A,"&gt;=" &amp;$E$4,F_12Snp_ODR_Ret!$A:$A,"&lt;=" &amp;$E$5)</f>
        <v>741</v>
      </c>
      <c r="J11" s="30">
        <f>SUMIFS(F_12Snp_ODR_Ret!F:F,F_12Snp_ODR_Ret!$B:$B,$C11,F_12Snp_ODR_Ret!$A:$A,"&gt;=" &amp;$E$4,F_12Snp_ODR_Ret!$A:$A,"&lt;=" &amp;$E$5)</f>
        <v>447</v>
      </c>
      <c r="K11" s="30">
        <f>SUMIFS(F_12Snp_ODR_Ret!G:G,F_12Snp_ODR_Ret!$B:$B,$C11,F_12Snp_ODR_Ret!$A:$A,"&gt;=" &amp;$E$4,F_12Snp_ODR_Ret!$A:$A,"&lt;=" &amp;$E$5)</f>
        <v>116</v>
      </c>
      <c r="L11" s="30">
        <f>SUMIFS(F_12Snp_ODR_Ret!$H:$H,F_12Snp_ODR_Ret!$B:$B,$C11,F_12Snp_ODR_Ret!$A:$A,"&gt;="&amp;$E$4,F_12Snp_ODR_Ret!$A:$A,"&lt;="&amp;$E$5,F_12Snp_ODR_Ret!$I:$I,"&gt;="&amp;L$7)</f>
        <v>44451</v>
      </c>
      <c r="M11" s="30">
        <f>SUMIFS(F_12Snp_ODR_Ret!$H:$H,F_12Snp_ODR_Ret!$B:$B,$C11,F_12Snp_ODR_Ret!$A:$A,"&gt;="&amp;$E$4,F_12Snp_ODR_Ret!$A:$A,"&lt;="&amp;$E$5,F_12Snp_ODR_Ret!$I:$I,"&gt;="&amp;M$7)</f>
        <v>44451</v>
      </c>
      <c r="N11" s="30">
        <f>SUMIFS(F_12Snp_ODR_Ret!$H:$H,F_12Snp_ODR_Ret!$B:$B,$C11,F_12Snp_ODR_Ret!$A:$A,"&gt;="&amp;$E$4,F_12Snp_ODR_Ret!$A:$A,"&lt;="&amp;$E$5,F_12Snp_ODR_Ret!$I:$I,"&gt;="&amp;N$7)</f>
        <v>26058</v>
      </c>
      <c r="O11" s="30">
        <f>SUMIFS(F_12Snp_ODR_Ret!$H:$H,F_12Snp_ODR_Ret!$B:$B,$C11,F_12Snp_ODR_Ret!$A:$A,"&gt;="&amp;$E$4,F_12Snp_ODR_Ret!$A:$A,"&lt;="&amp;$E$5,F_12Snp_ODR_Ret!$I:$I,"&gt;="&amp;O$7)</f>
        <v>14645</v>
      </c>
      <c r="P11" s="30">
        <f>SUMIFS(F_12Snp_ODR_Ret!$H:$H,F_12Snp_ODR_Ret!$B:$B,$C11,F_12Snp_ODR_Ret!$A:$A,"&gt;="&amp;$E$4,F_12Snp_ODR_Ret!$A:$A,"&lt;="&amp;$E$5,F_12Snp_ODR_Ret!$I:$I,"&gt;="&amp;P$7)</f>
        <v>5852</v>
      </c>
      <c r="Q11" s="36">
        <f>IFERROR(G11/L11,0)</f>
        <v>1.1765764549728915E-2</v>
      </c>
      <c r="R11" s="36">
        <f t="shared" si="0"/>
        <v>1.6647544487188141E-2</v>
      </c>
      <c r="S11" s="36">
        <f t="shared" si="0"/>
        <v>2.8436564586691228E-2</v>
      </c>
      <c r="T11" s="36">
        <f t="shared" si="0"/>
        <v>3.0522362581085694E-2</v>
      </c>
      <c r="U11" s="36">
        <f t="shared" si="0"/>
        <v>1.9822282980177717E-2</v>
      </c>
      <c r="V11" s="36">
        <f t="shared" ref="V11:V30" si="5">MIN(Q11,1)</f>
        <v>1.1765764549728915E-2</v>
      </c>
      <c r="W11" s="36">
        <f t="shared" ref="W11:Z30" si="6">MIN(V11+R11,1)</f>
        <v>2.8413309036917057E-2</v>
      </c>
      <c r="X11" s="36">
        <f t="shared" si="1"/>
        <v>5.6849873623608285E-2</v>
      </c>
      <c r="Y11" s="36">
        <f t="shared" si="1"/>
        <v>8.7372236204693976E-2</v>
      </c>
      <c r="Z11" s="36">
        <f t="shared" si="1"/>
        <v>0.10719451918487169</v>
      </c>
      <c r="AA11" s="40">
        <f t="shared" ref="AA11:AE30" si="7">LN(V11)</f>
        <v>-4.4425612738119211</v>
      </c>
      <c r="AB11" s="40">
        <f t="shared" si="2"/>
        <v>-3.5608976155263532</v>
      </c>
      <c r="AC11" s="40">
        <f t="shared" si="2"/>
        <v>-2.8673412817676884</v>
      </c>
      <c r="AD11" s="40">
        <f t="shared" si="2"/>
        <v>-2.4375777103482581</v>
      </c>
      <c r="AE11" s="40">
        <f t="shared" si="2"/>
        <v>-2.2331101586592594</v>
      </c>
      <c r="AF11" s="286">
        <v>-1</v>
      </c>
      <c r="AG11" s="286">
        <v>-1</v>
      </c>
      <c r="AH11" s="43">
        <f t="shared" ref="AH11:AL30" si="8">$AF11+($AG11/AH$7)</f>
        <v>-2</v>
      </c>
      <c r="AI11" s="43">
        <f t="shared" si="3"/>
        <v>-1.5</v>
      </c>
      <c r="AJ11" s="43">
        <f t="shared" si="3"/>
        <v>-1.3333333333333333</v>
      </c>
      <c r="AK11" s="43">
        <f t="shared" si="3"/>
        <v>-1.25</v>
      </c>
      <c r="AL11" s="43">
        <f t="shared" si="3"/>
        <v>-1.2</v>
      </c>
      <c r="AM11" s="43">
        <f t="shared" ref="AM11:AM30" si="9">COUNT(AA11:AE11)*VARP(AA11:AE11)</f>
        <v>3.2589845004596159</v>
      </c>
      <c r="AN11" s="39">
        <f t="shared" ref="AN11:AN30" si="10">AM11-AO11</f>
        <v>-11.785257861449061</v>
      </c>
      <c r="AO11" s="35">
        <f t="shared" ref="AO11:AO30" si="11">SUMXMY2(AA11:AE11,AH11:AL11)</f>
        <v>15.044242361908676</v>
      </c>
      <c r="AP11" s="65">
        <f t="shared" ref="AP11:AP30" si="12">AN11/AM11</f>
        <v>-3.6162362416228064</v>
      </c>
      <c r="AQ11" s="73">
        <f t="shared" ref="AQ11:AU30" si="13">EXP(AH11)</f>
        <v>0.1353352832366127</v>
      </c>
      <c r="AR11" s="73">
        <f t="shared" si="4"/>
        <v>0.22313016014842982</v>
      </c>
      <c r="AS11" s="73">
        <f t="shared" si="4"/>
        <v>0.26359713811572677</v>
      </c>
      <c r="AT11" s="73">
        <f t="shared" si="4"/>
        <v>0.28650479686019009</v>
      </c>
      <c r="AU11" s="73">
        <f t="shared" si="4"/>
        <v>0.30119421191220214</v>
      </c>
      <c r="AV11" s="179">
        <f t="shared" ref="AV11:AV30" si="14">F11/AQ11</f>
        <v>5.055586811327363E-2</v>
      </c>
      <c r="AX11" s="5"/>
    </row>
    <row r="12" spans="1:50" x14ac:dyDescent="0.2">
      <c r="A12" s="2">
        <v>3</v>
      </c>
      <c r="B12" s="2" t="s">
        <v>64</v>
      </c>
      <c r="C12" s="178" t="s">
        <v>16</v>
      </c>
      <c r="D12" s="39" t="s">
        <v>17</v>
      </c>
      <c r="E12" s="38">
        <f>IF($B12="C",SUMIFS(F_12Snp_ODR_Corp!$H:$H,F_12Snp_ODR_Corp!$B:$B,$C12),SUMIFS(F_12Snp_ODR_Ret!$H:$H,F_12Snp_ODR_Ret!$B:$B,$C12))</f>
        <v>97774</v>
      </c>
      <c r="F12" s="238">
        <f>VLOOKUP(C12,R_Parameter_to_create_PD_tbl!A:B,2,0)</f>
        <v>2.5973315835520561E-3</v>
      </c>
      <c r="G12" s="30">
        <f>SUMIFS(F_12Snp_ODR_Ret!C:C,F_12Snp_ODR_Ret!$B:$B,$C12,F_12Snp_ODR_Ret!$A:$A,"&gt;=" &amp;$E$4,F_12Snp_ODR_Ret!$A:$A,"&lt;=" &amp;$E$5)</f>
        <v>126</v>
      </c>
      <c r="H12" s="30">
        <f>SUMIFS(F_12Snp_ODR_Ret!D:D,F_12Snp_ODR_Ret!$B:$B,$C12,F_12Snp_ODR_Ret!$A:$A,"&gt;=" &amp;$E$4,F_12Snp_ODR_Ret!$A:$A,"&lt;=" &amp;$E$5)</f>
        <v>192</v>
      </c>
      <c r="I12" s="30">
        <f>SUMIFS(F_12Snp_ODR_Ret!E:E,F_12Snp_ODR_Ret!$B:$B,$C12,F_12Snp_ODR_Ret!$A:$A,"&gt;=" &amp;$E$4,F_12Snp_ODR_Ret!$A:$A,"&lt;=" &amp;$E$5)</f>
        <v>51</v>
      </c>
      <c r="J12" s="30">
        <f>SUMIFS(F_12Snp_ODR_Ret!F:F,F_12Snp_ODR_Ret!$B:$B,$C12,F_12Snp_ODR_Ret!$A:$A,"&gt;=" &amp;$E$4,F_12Snp_ODR_Ret!$A:$A,"&lt;=" &amp;$E$5)</f>
        <v>8</v>
      </c>
      <c r="K12" s="30">
        <f>SUMIFS(F_12Snp_ODR_Ret!G:G,F_12Snp_ODR_Ret!$B:$B,$C12,F_12Snp_ODR_Ret!$A:$A,"&gt;=" &amp;$E$4,F_12Snp_ODR_Ret!$A:$A,"&lt;=" &amp;$E$5)</f>
        <v>0</v>
      </c>
      <c r="L12" s="30">
        <f>SUMIFS(F_12Snp_ODR_Ret!$H:$H,F_12Snp_ODR_Ret!$B:$B,$C12,F_12Snp_ODR_Ret!$A:$A,"&gt;="&amp;$E$4,F_12Snp_ODR_Ret!$A:$A,"&lt;="&amp;$E$5,F_12Snp_ODR_Ret!$I:$I,"&gt;="&amp;L$7)</f>
        <v>47052</v>
      </c>
      <c r="M12" s="30">
        <f>SUMIFS(F_12Snp_ODR_Ret!$H:$H,F_12Snp_ODR_Ret!$B:$B,$C12,F_12Snp_ODR_Ret!$A:$A,"&gt;="&amp;$E$4,F_12Snp_ODR_Ret!$A:$A,"&lt;="&amp;$E$5,F_12Snp_ODR_Ret!$I:$I,"&gt;="&amp;M$7)</f>
        <v>47052</v>
      </c>
      <c r="N12" s="30">
        <f>SUMIFS(F_12Snp_ODR_Ret!$H:$H,F_12Snp_ODR_Ret!$B:$B,$C12,F_12Snp_ODR_Ret!$A:$A,"&gt;="&amp;$E$4,F_12Snp_ODR_Ret!$A:$A,"&lt;="&amp;$E$5,F_12Snp_ODR_Ret!$I:$I,"&gt;="&amp;N$7)</f>
        <v>17267</v>
      </c>
      <c r="O12" s="30">
        <f>SUMIFS(F_12Snp_ODR_Ret!$H:$H,F_12Snp_ODR_Ret!$B:$B,$C12,F_12Snp_ODR_Ret!$A:$A,"&gt;="&amp;$E$4,F_12Snp_ODR_Ret!$A:$A,"&lt;="&amp;$E$5,F_12Snp_ODR_Ret!$I:$I,"&gt;="&amp;O$7)</f>
        <v>5320</v>
      </c>
      <c r="P12" s="30">
        <f>SUMIFS(F_12Snp_ODR_Ret!$H:$H,F_12Snp_ODR_Ret!$B:$B,$C12,F_12Snp_ODR_Ret!$A:$A,"&gt;="&amp;$E$4,F_12Snp_ODR_Ret!$A:$A,"&lt;="&amp;$E$5,F_12Snp_ODR_Ret!$I:$I,"&gt;="&amp;P$7)</f>
        <v>2170</v>
      </c>
      <c r="Q12" s="36">
        <f>IFERROR(G12/L12,0)</f>
        <v>2.6778882938026014E-3</v>
      </c>
      <c r="R12" s="36">
        <f t="shared" si="0"/>
        <v>4.0805916857944401E-3</v>
      </c>
      <c r="S12" s="36">
        <f t="shared" si="0"/>
        <v>2.9536109341518502E-3</v>
      </c>
      <c r="T12" s="36">
        <f t="shared" si="0"/>
        <v>1.5037593984962407E-3</v>
      </c>
      <c r="U12" s="36">
        <f t="shared" si="0"/>
        <v>0</v>
      </c>
      <c r="V12" s="36">
        <f t="shared" si="5"/>
        <v>2.6778882938026014E-3</v>
      </c>
      <c r="W12" s="36">
        <f t="shared" si="6"/>
        <v>6.7584799795970419E-3</v>
      </c>
      <c r="X12" s="36">
        <f t="shared" si="1"/>
        <v>9.7120909137488921E-3</v>
      </c>
      <c r="Y12" s="36">
        <f t="shared" si="1"/>
        <v>1.1215850312245132E-2</v>
      </c>
      <c r="Z12" s="36">
        <f t="shared" si="1"/>
        <v>1.1215850312245132E-2</v>
      </c>
      <c r="AA12" s="40">
        <f t="shared" si="7"/>
        <v>-5.9227267451288537</v>
      </c>
      <c r="AB12" s="40">
        <f t="shared" si="2"/>
        <v>-4.9969572693001547</v>
      </c>
      <c r="AC12" s="40">
        <f t="shared" si="2"/>
        <v>-4.6343836837379584</v>
      </c>
      <c r="AD12" s="40">
        <f t="shared" si="2"/>
        <v>-4.4904272946914841</v>
      </c>
      <c r="AE12" s="40">
        <f t="shared" si="2"/>
        <v>-4.4904272946914841</v>
      </c>
      <c r="AF12" s="286">
        <v>-1</v>
      </c>
      <c r="AG12" s="286">
        <v>-1</v>
      </c>
      <c r="AH12" s="43">
        <f t="shared" si="8"/>
        <v>-2</v>
      </c>
      <c r="AI12" s="43">
        <f t="shared" si="3"/>
        <v>-1.5</v>
      </c>
      <c r="AJ12" s="43">
        <f t="shared" si="3"/>
        <v>-1.3333333333333333</v>
      </c>
      <c r="AK12" s="43">
        <f t="shared" si="3"/>
        <v>-1.25</v>
      </c>
      <c r="AL12" s="43">
        <f t="shared" si="3"/>
        <v>-1.2</v>
      </c>
      <c r="AM12" s="43">
        <f t="shared" si="9"/>
        <v>1.4611784233704839</v>
      </c>
      <c r="AN12" s="39">
        <f t="shared" si="10"/>
        <v>-58.37953108662871</v>
      </c>
      <c r="AO12" s="35">
        <f t="shared" si="11"/>
        <v>59.840709509999193</v>
      </c>
      <c r="AP12" s="65">
        <f t="shared" si="12"/>
        <v>-39.953731969272653</v>
      </c>
      <c r="AQ12" s="73">
        <f t="shared" si="13"/>
        <v>0.1353352832366127</v>
      </c>
      <c r="AR12" s="73">
        <f t="shared" si="4"/>
        <v>0.22313016014842982</v>
      </c>
      <c r="AS12" s="73">
        <f t="shared" si="4"/>
        <v>0.26359713811572677</v>
      </c>
      <c r="AT12" s="73">
        <f t="shared" si="4"/>
        <v>0.28650479686019009</v>
      </c>
      <c r="AU12" s="73">
        <f t="shared" si="4"/>
        <v>0.30119421191220214</v>
      </c>
      <c r="AV12" s="179">
        <f t="shared" si="14"/>
        <v>1.9191828778390523E-2</v>
      </c>
      <c r="AX12" s="5"/>
    </row>
    <row r="13" spans="1:50" x14ac:dyDescent="0.2">
      <c r="A13" s="2">
        <v>4</v>
      </c>
      <c r="B13" s="2" t="s">
        <v>64</v>
      </c>
      <c r="C13" s="178" t="s">
        <v>18</v>
      </c>
      <c r="D13" s="39" t="s">
        <v>19</v>
      </c>
      <c r="E13" s="38">
        <f>IF($B13="C",SUMIFS(F_12Snp_ODR_Corp!$H:$H,F_12Snp_ODR_Corp!$B:$B,$C13),SUMIFS(F_12Snp_ODR_Ret!$H:$H,F_12Snp_ODR_Ret!$B:$B,$C13))</f>
        <v>524497</v>
      </c>
      <c r="F13" s="238">
        <f>VLOOKUP(C13,R_Parameter_to_create_PD_tbl!A:B,2,0)</f>
        <v>7.5688521388111206E-3</v>
      </c>
      <c r="G13" s="30">
        <f>SUMIFS(F_12Snp_ODR_Ret!C:C,F_12Snp_ODR_Ret!$B:$B,$C13,F_12Snp_ODR_Ret!$A:$A,"&gt;=" &amp;$E$4,F_12Snp_ODR_Ret!$A:$A,"&lt;=" &amp;$E$5)</f>
        <v>5429</v>
      </c>
      <c r="H13" s="30">
        <f>SUMIFS(F_12Snp_ODR_Ret!D:D,F_12Snp_ODR_Ret!$B:$B,$C13,F_12Snp_ODR_Ret!$A:$A,"&gt;=" &amp;$E$4,F_12Snp_ODR_Ret!$A:$A,"&lt;=" &amp;$E$5)</f>
        <v>6199</v>
      </c>
      <c r="I13" s="30">
        <f>SUMIFS(F_12Snp_ODR_Ret!E:E,F_12Snp_ODR_Ret!$B:$B,$C13,F_12Snp_ODR_Ret!$A:$A,"&gt;=" &amp;$E$4,F_12Snp_ODR_Ret!$A:$A,"&lt;=" &amp;$E$5)</f>
        <v>4596</v>
      </c>
      <c r="J13" s="30">
        <f>SUMIFS(F_12Snp_ODR_Ret!F:F,F_12Snp_ODR_Ret!$B:$B,$C13,F_12Snp_ODR_Ret!$A:$A,"&gt;=" &amp;$E$4,F_12Snp_ODR_Ret!$A:$A,"&lt;=" &amp;$E$5)</f>
        <v>3028</v>
      </c>
      <c r="K13" s="30">
        <f>SUMIFS(F_12Snp_ODR_Ret!G:G,F_12Snp_ODR_Ret!$B:$B,$C13,F_12Snp_ODR_Ret!$A:$A,"&gt;=" &amp;$E$4,F_12Snp_ODR_Ret!$A:$A,"&lt;=" &amp;$E$5)</f>
        <v>1110</v>
      </c>
      <c r="L13" s="30">
        <f>SUMIFS(F_12Snp_ODR_Ret!$H:$H,F_12Snp_ODR_Ret!$B:$B,$C13,F_12Snp_ODR_Ret!$A:$A,"&gt;="&amp;$E$4,F_12Snp_ODR_Ret!$A:$A,"&lt;="&amp;$E$5,F_12Snp_ODR_Ret!$I:$I,"&gt;="&amp;L$7)</f>
        <v>378685</v>
      </c>
      <c r="M13" s="30">
        <f>SUMIFS(F_12Snp_ODR_Ret!$H:$H,F_12Snp_ODR_Ret!$B:$B,$C13,F_12Snp_ODR_Ret!$A:$A,"&gt;="&amp;$E$4,F_12Snp_ODR_Ret!$A:$A,"&lt;="&amp;$E$5,F_12Snp_ODR_Ret!$I:$I,"&gt;="&amp;M$7)</f>
        <v>378685</v>
      </c>
      <c r="N13" s="30">
        <f>SUMIFS(F_12Snp_ODR_Ret!$H:$H,F_12Snp_ODR_Ret!$B:$B,$C13,F_12Snp_ODR_Ret!$A:$A,"&gt;="&amp;$E$4,F_12Snp_ODR_Ret!$A:$A,"&lt;="&amp;$E$5,F_12Snp_ODR_Ret!$I:$I,"&gt;="&amp;N$7)</f>
        <v>287025</v>
      </c>
      <c r="O13" s="30">
        <f>SUMIFS(F_12Snp_ODR_Ret!$H:$H,F_12Snp_ODR_Ret!$B:$B,$C13,F_12Snp_ODR_Ret!$A:$A,"&gt;="&amp;$E$4,F_12Snp_ODR_Ret!$A:$A,"&lt;="&amp;$E$5,F_12Snp_ODR_Ret!$I:$I,"&gt;="&amp;O$7)</f>
        <v>214505</v>
      </c>
      <c r="P13" s="30">
        <f>SUMIFS(F_12Snp_ODR_Ret!$H:$H,F_12Snp_ODR_Ret!$B:$B,$C13,F_12Snp_ODR_Ret!$A:$A,"&gt;="&amp;$E$4,F_12Snp_ODR_Ret!$A:$A,"&lt;="&amp;$E$5,F_12Snp_ODR_Ret!$I:$I,"&gt;="&amp;P$7)</f>
        <v>143388</v>
      </c>
      <c r="Q13" s="36">
        <f>IFERROR(G13/L13,0)</f>
        <v>1.4336453780846877E-2</v>
      </c>
      <c r="R13" s="36">
        <f t="shared" si="0"/>
        <v>1.636980603932028E-2</v>
      </c>
      <c r="S13" s="36">
        <f t="shared" si="0"/>
        <v>1.601254246145806E-2</v>
      </c>
      <c r="T13" s="36">
        <f t="shared" si="0"/>
        <v>1.4116221067107993E-2</v>
      </c>
      <c r="U13" s="36">
        <f t="shared" si="0"/>
        <v>7.7412335760314675E-3</v>
      </c>
      <c r="V13" s="36">
        <f t="shared" si="5"/>
        <v>1.4336453780846877E-2</v>
      </c>
      <c r="W13" s="36">
        <f t="shared" si="6"/>
        <v>3.0706259820167156E-2</v>
      </c>
      <c r="X13" s="36">
        <f t="shared" si="1"/>
        <v>4.6718802281625213E-2</v>
      </c>
      <c r="Y13" s="36">
        <f t="shared" si="1"/>
        <v>6.0835023348733204E-2</v>
      </c>
      <c r="Z13" s="36">
        <f t="shared" si="1"/>
        <v>6.857625692476467E-2</v>
      </c>
      <c r="AA13" s="40">
        <f t="shared" si="7"/>
        <v>-4.2449497700106384</v>
      </c>
      <c r="AB13" s="40">
        <f t="shared" si="2"/>
        <v>-3.4832887422373231</v>
      </c>
      <c r="AC13" s="40">
        <f t="shared" si="2"/>
        <v>-3.0636085768861263</v>
      </c>
      <c r="AD13" s="40">
        <f t="shared" si="2"/>
        <v>-2.799589613938521</v>
      </c>
      <c r="AE13" s="40">
        <f t="shared" si="2"/>
        <v>-2.6798089131282756</v>
      </c>
      <c r="AF13" s="286">
        <v>-1</v>
      </c>
      <c r="AG13" s="286">
        <v>-1</v>
      </c>
      <c r="AH13" s="43">
        <f t="shared" si="8"/>
        <v>-2</v>
      </c>
      <c r="AI13" s="43">
        <f t="shared" si="3"/>
        <v>-1.5</v>
      </c>
      <c r="AJ13" s="43">
        <f t="shared" si="3"/>
        <v>-1.3333333333333333</v>
      </c>
      <c r="AK13" s="43">
        <f t="shared" si="3"/>
        <v>-1.25</v>
      </c>
      <c r="AL13" s="43">
        <f t="shared" si="3"/>
        <v>-1.2</v>
      </c>
      <c r="AM13" s="43">
        <f t="shared" si="9"/>
        <v>1.6069875608877737</v>
      </c>
      <c r="AN13" s="39">
        <f t="shared" si="10"/>
        <v>-14.951160953520048</v>
      </c>
      <c r="AO13" s="35">
        <f t="shared" si="11"/>
        <v>16.558148514407822</v>
      </c>
      <c r="AP13" s="65">
        <f t="shared" si="12"/>
        <v>-9.3038436123676895</v>
      </c>
      <c r="AQ13" s="73">
        <f t="shared" si="13"/>
        <v>0.1353352832366127</v>
      </c>
      <c r="AR13" s="73">
        <f t="shared" si="4"/>
        <v>0.22313016014842982</v>
      </c>
      <c r="AS13" s="73">
        <f t="shared" si="4"/>
        <v>0.26359713811572677</v>
      </c>
      <c r="AT13" s="73">
        <f t="shared" si="4"/>
        <v>0.28650479686019009</v>
      </c>
      <c r="AU13" s="73">
        <f t="shared" si="4"/>
        <v>0.30119421191220214</v>
      </c>
      <c r="AV13" s="179">
        <f t="shared" si="14"/>
        <v>5.5926673058186605E-2</v>
      </c>
      <c r="AX13" s="5"/>
    </row>
    <row r="14" spans="1:50" x14ac:dyDescent="0.2">
      <c r="A14" s="2">
        <v>5</v>
      </c>
      <c r="B14" s="2" t="s">
        <v>64</v>
      </c>
      <c r="C14" s="178" t="s">
        <v>20</v>
      </c>
      <c r="D14" s="39" t="s">
        <v>21</v>
      </c>
      <c r="E14" s="38">
        <f>IF($B14="C",SUMIFS(F_12Snp_ODR_Corp!$H:$H,F_12Snp_ODR_Corp!$B:$B,$C14),SUMIFS(F_12Snp_ODR_Ret!$H:$H,F_12Snp_ODR_Ret!$B:$B,$C14))</f>
        <v>47456</v>
      </c>
      <c r="F14" s="238">
        <f>VLOOKUP(C14,R_Parameter_to_create_PD_tbl!A:B,2,0)</f>
        <v>8.9829886182841753E-2</v>
      </c>
      <c r="G14" s="30">
        <f>SUMIFS(F_12Snp_ODR_Ret!C:C,F_12Snp_ODR_Ret!$B:$B,$C14,F_12Snp_ODR_Ret!$A:$A,"&gt;=" &amp;$E$4,F_12Snp_ODR_Ret!$A:$A,"&lt;=" &amp;$E$5)</f>
        <v>4120</v>
      </c>
      <c r="H14" s="30">
        <f>SUMIFS(F_12Snp_ODR_Ret!D:D,F_12Snp_ODR_Ret!$B:$B,$C14,F_12Snp_ODR_Ret!$A:$A,"&gt;=" &amp;$E$4,F_12Snp_ODR_Ret!$A:$A,"&lt;=" &amp;$E$5)</f>
        <v>2645</v>
      </c>
      <c r="I14" s="30">
        <f>SUMIFS(F_12Snp_ODR_Ret!E:E,F_12Snp_ODR_Ret!$B:$B,$C14,F_12Snp_ODR_Ret!$A:$A,"&gt;=" &amp;$E$4,F_12Snp_ODR_Ret!$A:$A,"&lt;=" &amp;$E$5)</f>
        <v>1731</v>
      </c>
      <c r="J14" s="30">
        <f>SUMIFS(F_12Snp_ODR_Ret!F:F,F_12Snp_ODR_Ret!$B:$B,$C14,F_12Snp_ODR_Ret!$A:$A,"&gt;=" &amp;$E$4,F_12Snp_ODR_Ret!$A:$A,"&lt;=" &amp;$E$5)</f>
        <v>1000</v>
      </c>
      <c r="K14" s="30">
        <f>SUMIFS(F_12Snp_ODR_Ret!G:G,F_12Snp_ODR_Ret!$B:$B,$C14,F_12Snp_ODR_Ret!$A:$A,"&gt;=" &amp;$E$4,F_12Snp_ODR_Ret!$A:$A,"&lt;=" &amp;$E$5)</f>
        <v>308</v>
      </c>
      <c r="L14" s="30">
        <f>SUMIFS(F_12Snp_ODR_Ret!$H:$H,F_12Snp_ODR_Ret!$B:$B,$C14,F_12Snp_ODR_Ret!$A:$A,"&gt;="&amp;$E$4,F_12Snp_ODR_Ret!$A:$A,"&lt;="&amp;$E$5,F_12Snp_ODR_Ret!$I:$I,"&gt;="&amp;L$7)</f>
        <v>34941</v>
      </c>
      <c r="M14" s="30">
        <f>SUMIFS(F_12Snp_ODR_Ret!$H:$H,F_12Snp_ODR_Ret!$B:$B,$C14,F_12Snp_ODR_Ret!$A:$A,"&gt;="&amp;$E$4,F_12Snp_ODR_Ret!$A:$A,"&lt;="&amp;$E$5,F_12Snp_ODR_Ret!$I:$I,"&gt;="&amp;M$7)</f>
        <v>34941</v>
      </c>
      <c r="N14" s="30">
        <f>SUMIFS(F_12Snp_ODR_Ret!$H:$H,F_12Snp_ODR_Ret!$B:$B,$C14,F_12Snp_ODR_Ret!$A:$A,"&gt;="&amp;$E$4,F_12Snp_ODR_Ret!$A:$A,"&lt;="&amp;$E$5,F_12Snp_ODR_Ret!$I:$I,"&gt;="&amp;N$7)</f>
        <v>29055</v>
      </c>
      <c r="O14" s="30">
        <f>SUMIFS(F_12Snp_ODR_Ret!$H:$H,F_12Snp_ODR_Ret!$B:$B,$C14,F_12Snp_ODR_Ret!$A:$A,"&gt;="&amp;$E$4,F_12Snp_ODR_Ret!$A:$A,"&lt;="&amp;$E$5,F_12Snp_ODR_Ret!$I:$I,"&gt;="&amp;O$7)</f>
        <v>23333</v>
      </c>
      <c r="P14" s="30">
        <f>SUMIFS(F_12Snp_ODR_Ret!$H:$H,F_12Snp_ODR_Ret!$B:$B,$C14,F_12Snp_ODR_Ret!$A:$A,"&gt;="&amp;$E$4,F_12Snp_ODR_Ret!$A:$A,"&lt;="&amp;$E$5,F_12Snp_ODR_Ret!$I:$I,"&gt;="&amp;P$7)</f>
        <v>14657</v>
      </c>
      <c r="Q14" s="36">
        <f>IFERROR(G14/L14,0)</f>
        <v>0.11791305343292979</v>
      </c>
      <c r="R14" s="36">
        <f t="shared" si="0"/>
        <v>7.5699035517014401E-2</v>
      </c>
      <c r="S14" s="36">
        <f t="shared" si="0"/>
        <v>5.957666494579246E-2</v>
      </c>
      <c r="T14" s="36">
        <f t="shared" si="0"/>
        <v>4.28577551107873E-2</v>
      </c>
      <c r="U14" s="36">
        <f t="shared" si="0"/>
        <v>2.1013850037524734E-2</v>
      </c>
      <c r="V14" s="36">
        <f t="shared" si="5"/>
        <v>0.11791305343292979</v>
      </c>
      <c r="W14" s="36">
        <f t="shared" si="6"/>
        <v>0.19361208894994419</v>
      </c>
      <c r="X14" s="36">
        <f t="shared" si="1"/>
        <v>0.25318875389573664</v>
      </c>
      <c r="Y14" s="36">
        <f t="shared" si="1"/>
        <v>0.29604650900652396</v>
      </c>
      <c r="Z14" s="36">
        <f t="shared" si="1"/>
        <v>0.31706035904404872</v>
      </c>
      <c r="AA14" s="40">
        <f t="shared" si="7"/>
        <v>-2.1378077614271893</v>
      </c>
      <c r="AB14" s="40">
        <f t="shared" si="2"/>
        <v>-1.6418986631658732</v>
      </c>
      <c r="AC14" s="40">
        <f t="shared" si="2"/>
        <v>-1.3736200055921461</v>
      </c>
      <c r="AD14" s="40">
        <f t="shared" si="2"/>
        <v>-1.2172387119788797</v>
      </c>
      <c r="AE14" s="40">
        <f t="shared" si="2"/>
        <v>-1.1486631161509655</v>
      </c>
      <c r="AF14" s="286">
        <v>-1</v>
      </c>
      <c r="AG14" s="286">
        <v>-1</v>
      </c>
      <c r="AH14" s="43">
        <f t="shared" si="8"/>
        <v>-2</v>
      </c>
      <c r="AI14" s="43">
        <f t="shared" si="3"/>
        <v>-1.5</v>
      </c>
      <c r="AJ14" s="43">
        <f t="shared" si="3"/>
        <v>-1.3333333333333333</v>
      </c>
      <c r="AK14" s="43">
        <f t="shared" si="3"/>
        <v>-1.25</v>
      </c>
      <c r="AL14" s="43">
        <f t="shared" si="3"/>
        <v>-1.2</v>
      </c>
      <c r="AM14" s="43">
        <f t="shared" si="9"/>
        <v>0.64622348090410353</v>
      </c>
      <c r="AN14" s="39">
        <f t="shared" si="10"/>
        <v>0.60176547758844745</v>
      </c>
      <c r="AO14" s="35">
        <f t="shared" si="11"/>
        <v>4.4458003315656129E-2</v>
      </c>
      <c r="AP14" s="65">
        <f t="shared" si="12"/>
        <v>0.93120336133026793</v>
      </c>
      <c r="AQ14" s="73">
        <f t="shared" si="13"/>
        <v>0.1353352832366127</v>
      </c>
      <c r="AR14" s="73">
        <f t="shared" si="4"/>
        <v>0.22313016014842982</v>
      </c>
      <c r="AS14" s="73">
        <f t="shared" si="4"/>
        <v>0.26359713811572677</v>
      </c>
      <c r="AT14" s="73">
        <f t="shared" si="4"/>
        <v>0.28650479686019009</v>
      </c>
      <c r="AU14" s="73">
        <f t="shared" si="4"/>
        <v>0.30119421191220214</v>
      </c>
      <c r="AV14" s="179">
        <f t="shared" si="14"/>
        <v>0.66375806836557294</v>
      </c>
      <c r="AX14" s="5"/>
    </row>
    <row r="15" spans="1:50" x14ac:dyDescent="0.2">
      <c r="A15" s="2">
        <v>6</v>
      </c>
      <c r="B15" s="2" t="s">
        <v>64</v>
      </c>
      <c r="C15" s="178" t="s">
        <v>22</v>
      </c>
      <c r="D15" s="39" t="s">
        <v>23</v>
      </c>
      <c r="E15" s="38">
        <f>IF($B15="C",SUMIFS(F_12Snp_ODR_Corp!$H:$H,F_12Snp_ODR_Corp!$B:$B,$C15),SUMIFS(F_12Snp_ODR_Ret!$H:$H,F_12Snp_ODR_Ret!$B:$B,$C15))</f>
        <v>64230</v>
      </c>
      <c r="F15" s="238">
        <f>VLOOKUP(C15,R_Parameter_to_create_PD_tbl!A:B,2,0)</f>
        <v>0.1187852727761354</v>
      </c>
      <c r="G15" s="30">
        <f>SUMIFS(F_12Snp_ODR_Ret!C:C,F_12Snp_ODR_Ret!$B:$B,$C15,F_12Snp_ODR_Ret!$A:$A,"&gt;=" &amp;$E$4,F_12Snp_ODR_Ret!$A:$A,"&lt;=" &amp;$E$5)</f>
        <v>9323</v>
      </c>
      <c r="H15" s="30">
        <f>SUMIFS(F_12Snp_ODR_Ret!D:D,F_12Snp_ODR_Ret!$B:$B,$C15,F_12Snp_ODR_Ret!$A:$A,"&gt;=" &amp;$E$4,F_12Snp_ODR_Ret!$A:$A,"&lt;=" &amp;$E$5)</f>
        <v>6468</v>
      </c>
      <c r="I15" s="30">
        <f>SUMIFS(F_12Snp_ODR_Ret!E:E,F_12Snp_ODR_Ret!$B:$B,$C15,F_12Snp_ODR_Ret!$A:$A,"&gt;=" &amp;$E$4,F_12Snp_ODR_Ret!$A:$A,"&lt;=" &amp;$E$5)</f>
        <v>3776</v>
      </c>
      <c r="J15" s="30">
        <f>SUMIFS(F_12Snp_ODR_Ret!F:F,F_12Snp_ODR_Ret!$B:$B,$C15,F_12Snp_ODR_Ret!$A:$A,"&gt;=" &amp;$E$4,F_12Snp_ODR_Ret!$A:$A,"&lt;=" &amp;$E$5)</f>
        <v>2111</v>
      </c>
      <c r="K15" s="30">
        <f>SUMIFS(F_12Snp_ODR_Ret!G:G,F_12Snp_ODR_Ret!$B:$B,$C15,F_12Snp_ODR_Ret!$A:$A,"&gt;=" &amp;$E$4,F_12Snp_ODR_Ret!$A:$A,"&lt;=" &amp;$E$5)</f>
        <v>572</v>
      </c>
      <c r="L15" s="30">
        <f>SUMIFS(F_12Snp_ODR_Ret!$H:$H,F_12Snp_ODR_Ret!$B:$B,$C15,F_12Snp_ODR_Ret!$A:$A,"&gt;="&amp;$E$4,F_12Snp_ODR_Ret!$A:$A,"&lt;="&amp;$E$5,F_12Snp_ODR_Ret!$I:$I,"&gt;="&amp;L$7)</f>
        <v>51579</v>
      </c>
      <c r="M15" s="30">
        <f>SUMIFS(F_12Snp_ODR_Ret!$H:$H,F_12Snp_ODR_Ret!$B:$B,$C15,F_12Snp_ODR_Ret!$A:$A,"&gt;="&amp;$E$4,F_12Snp_ODR_Ret!$A:$A,"&lt;="&amp;$E$5,F_12Snp_ODR_Ret!$I:$I,"&gt;="&amp;M$7)</f>
        <v>51579</v>
      </c>
      <c r="N15" s="30">
        <f>SUMIFS(F_12Snp_ODR_Ret!$H:$H,F_12Snp_ODR_Ret!$B:$B,$C15,F_12Snp_ODR_Ret!$A:$A,"&gt;="&amp;$E$4,F_12Snp_ODR_Ret!$A:$A,"&lt;="&amp;$E$5,F_12Snp_ODR_Ret!$I:$I,"&gt;="&amp;N$7)</f>
        <v>40928</v>
      </c>
      <c r="O15" s="30">
        <f>SUMIFS(F_12Snp_ODR_Ret!$H:$H,F_12Snp_ODR_Ret!$B:$B,$C15,F_12Snp_ODR_Ret!$A:$A,"&gt;="&amp;$E$4,F_12Snp_ODR_Ret!$A:$A,"&lt;="&amp;$E$5,F_12Snp_ODR_Ret!$I:$I,"&gt;="&amp;O$7)</f>
        <v>30354</v>
      </c>
      <c r="P15" s="30">
        <f>SUMIFS(F_12Snp_ODR_Ret!$H:$H,F_12Snp_ODR_Ret!$B:$B,$C15,F_12Snp_ODR_Ret!$A:$A,"&gt;="&amp;$E$4,F_12Snp_ODR_Ret!$A:$A,"&lt;="&amp;$E$5,F_12Snp_ODR_Ret!$I:$I,"&gt;="&amp;P$7)</f>
        <v>18341</v>
      </c>
      <c r="Q15" s="36">
        <f t="shared" ref="Q15:U30" si="15">IFERROR(G15/L15,0)</f>
        <v>0.18075185637565677</v>
      </c>
      <c r="R15" s="36">
        <f t="shared" si="0"/>
        <v>0.12539987204094691</v>
      </c>
      <c r="S15" s="36">
        <f t="shared" si="0"/>
        <v>9.2259577795152467E-2</v>
      </c>
      <c r="T15" s="36">
        <f t="shared" si="0"/>
        <v>6.9546023588324443E-2</v>
      </c>
      <c r="U15" s="36">
        <f t="shared" si="0"/>
        <v>3.1186958181124259E-2</v>
      </c>
      <c r="V15" s="36">
        <f t="shared" si="5"/>
        <v>0.18075185637565677</v>
      </c>
      <c r="W15" s="36">
        <f t="shared" si="6"/>
        <v>0.30615172841660365</v>
      </c>
      <c r="X15" s="36">
        <f t="shared" si="1"/>
        <v>0.39841130621175613</v>
      </c>
      <c r="Y15" s="36">
        <f t="shared" si="1"/>
        <v>0.46795732980008059</v>
      </c>
      <c r="Z15" s="36">
        <f t="shared" si="1"/>
        <v>0.49914428798120486</v>
      </c>
      <c r="AA15" s="40">
        <f t="shared" si="7"/>
        <v>-1.7106301475912631</v>
      </c>
      <c r="AB15" s="40">
        <f t="shared" si="2"/>
        <v>-1.1836744554213137</v>
      </c>
      <c r="AC15" s="40">
        <f t="shared" si="2"/>
        <v>-0.92027037462879879</v>
      </c>
      <c r="AD15" s="40">
        <f t="shared" si="2"/>
        <v>-0.75937816286209514</v>
      </c>
      <c r="AE15" s="40">
        <f t="shared" si="2"/>
        <v>-0.69486007075670597</v>
      </c>
      <c r="AF15" s="286">
        <v>-1</v>
      </c>
      <c r="AG15" s="286">
        <v>-1</v>
      </c>
      <c r="AH15" s="43">
        <f t="shared" si="8"/>
        <v>-2</v>
      </c>
      <c r="AI15" s="43">
        <f t="shared" si="3"/>
        <v>-1.5</v>
      </c>
      <c r="AJ15" s="43">
        <f t="shared" si="3"/>
        <v>-1.3333333333333333</v>
      </c>
      <c r="AK15" s="43">
        <f t="shared" si="3"/>
        <v>-1.25</v>
      </c>
      <c r="AL15" s="43">
        <f>$AF15+($AG15/AL$7)</f>
        <v>-1.2</v>
      </c>
      <c r="AM15" s="43">
        <f t="shared" si="9"/>
        <v>0.68164546181835073</v>
      </c>
      <c r="AN15" s="39">
        <f t="shared" si="10"/>
        <v>-0.16864844286394276</v>
      </c>
      <c r="AO15" s="35">
        <f t="shared" si="11"/>
        <v>0.85029390468229349</v>
      </c>
      <c r="AP15" s="65">
        <f t="shared" si="12"/>
        <v>-0.24741372503831807</v>
      </c>
      <c r="AQ15" s="73">
        <f>EXP(AH15)</f>
        <v>0.1353352832366127</v>
      </c>
      <c r="AR15" s="73">
        <f t="shared" si="4"/>
        <v>0.22313016014842982</v>
      </c>
      <c r="AS15" s="73">
        <f t="shared" si="4"/>
        <v>0.26359713811572677</v>
      </c>
      <c r="AT15" s="73">
        <f t="shared" si="4"/>
        <v>0.28650479686019009</v>
      </c>
      <c r="AU15" s="73">
        <f t="shared" si="4"/>
        <v>0.30119421191220214</v>
      </c>
      <c r="AV15" s="179">
        <f t="shared" si="14"/>
        <v>0.87771104426964419</v>
      </c>
      <c r="AX15" s="5"/>
    </row>
    <row r="16" spans="1:50" x14ac:dyDescent="0.2">
      <c r="A16" s="2">
        <v>7</v>
      </c>
      <c r="B16" s="2" t="s">
        <v>64</v>
      </c>
      <c r="C16" s="178" t="s">
        <v>24</v>
      </c>
      <c r="D16" s="39" t="s">
        <v>25</v>
      </c>
      <c r="E16" s="38">
        <f>IF($B16="C",SUMIFS(F_12Snp_ODR_Corp!$H:$H,F_12Snp_ODR_Corp!$B:$B,$C16),SUMIFS(F_12Snp_ODR_Ret!$H:$H,F_12Snp_ODR_Ret!$B:$B,$C16))</f>
        <v>22110</v>
      </c>
      <c r="F16" s="238">
        <f>VLOOKUP(C16,R_Parameter_to_create_PD_tbl!A:B,2,0)</f>
        <v>0.31635926222935051</v>
      </c>
      <c r="G16" s="30">
        <f>SUMIFS(F_12Snp_ODR_Ret!C:C,F_12Snp_ODR_Ret!$B:$B,$C16,F_12Snp_ODR_Ret!$A:$A,"&gt;=" &amp;$E$4,F_12Snp_ODR_Ret!$A:$A,"&lt;=" &amp;$E$5)</f>
        <v>6597</v>
      </c>
      <c r="H16" s="30">
        <f>SUMIFS(F_12Snp_ODR_Ret!D:D,F_12Snp_ODR_Ret!$B:$B,$C16,F_12Snp_ODR_Ret!$A:$A,"&gt;=" &amp;$E$4,F_12Snp_ODR_Ret!$A:$A,"&lt;=" &amp;$E$5)</f>
        <v>2310</v>
      </c>
      <c r="I16" s="30">
        <f>SUMIFS(F_12Snp_ODR_Ret!E:E,F_12Snp_ODR_Ret!$B:$B,$C16,F_12Snp_ODR_Ret!$A:$A,"&gt;=" &amp;$E$4,F_12Snp_ODR_Ret!$A:$A,"&lt;=" &amp;$E$5)</f>
        <v>1101</v>
      </c>
      <c r="J16" s="30">
        <f>SUMIFS(F_12Snp_ODR_Ret!F:F,F_12Snp_ODR_Ret!$B:$B,$C16,F_12Snp_ODR_Ret!$A:$A,"&gt;=" &amp;$E$4,F_12Snp_ODR_Ret!$A:$A,"&lt;=" &amp;$E$5)</f>
        <v>629</v>
      </c>
      <c r="K16" s="30">
        <f>SUMIFS(F_12Snp_ODR_Ret!G:G,F_12Snp_ODR_Ret!$B:$B,$C16,F_12Snp_ODR_Ret!$A:$A,"&gt;=" &amp;$E$4,F_12Snp_ODR_Ret!$A:$A,"&lt;=" &amp;$E$5)</f>
        <v>207</v>
      </c>
      <c r="L16" s="30">
        <f>SUMIFS(F_12Snp_ODR_Ret!$H:$H,F_12Snp_ODR_Ret!$B:$B,$C16,F_12Snp_ODR_Ret!$A:$A,"&gt;="&amp;$E$4,F_12Snp_ODR_Ret!$A:$A,"&lt;="&amp;$E$5,F_12Snp_ODR_Ret!$I:$I,"&gt;="&amp;L$7)</f>
        <v>16137</v>
      </c>
      <c r="M16" s="30">
        <f>SUMIFS(F_12Snp_ODR_Ret!$H:$H,F_12Snp_ODR_Ret!$B:$B,$C16,F_12Snp_ODR_Ret!$A:$A,"&gt;="&amp;$E$4,F_12Snp_ODR_Ret!$A:$A,"&lt;="&amp;$E$5,F_12Snp_ODR_Ret!$I:$I,"&gt;="&amp;M$7)</f>
        <v>16137</v>
      </c>
      <c r="N16" s="30">
        <f>SUMIFS(F_12Snp_ODR_Ret!$H:$H,F_12Snp_ODR_Ret!$B:$B,$C16,F_12Snp_ODR_Ret!$A:$A,"&gt;="&amp;$E$4,F_12Snp_ODR_Ret!$A:$A,"&lt;="&amp;$E$5,F_12Snp_ODR_Ret!$I:$I,"&gt;="&amp;N$7)</f>
        <v>12567</v>
      </c>
      <c r="O16" s="30">
        <f>SUMIFS(F_12Snp_ODR_Ret!$H:$H,F_12Snp_ODR_Ret!$B:$B,$C16,F_12Snp_ODR_Ret!$A:$A,"&gt;="&amp;$E$4,F_12Snp_ODR_Ret!$A:$A,"&lt;="&amp;$E$5,F_12Snp_ODR_Ret!$I:$I,"&gt;="&amp;O$7)</f>
        <v>9604</v>
      </c>
      <c r="P16" s="30">
        <f>SUMIFS(F_12Snp_ODR_Ret!$H:$H,F_12Snp_ODR_Ret!$B:$B,$C16,F_12Snp_ODR_Ret!$A:$A,"&gt;="&amp;$E$4,F_12Snp_ODR_Ret!$A:$A,"&lt;="&amp;$E$5,F_12Snp_ODR_Ret!$I:$I,"&gt;="&amp;P$7)</f>
        <v>6621</v>
      </c>
      <c r="Q16" s="36">
        <f t="shared" si="15"/>
        <v>0.40881204684885669</v>
      </c>
      <c r="R16" s="36">
        <f t="shared" si="0"/>
        <v>0.14314928425357873</v>
      </c>
      <c r="S16" s="36">
        <f t="shared" si="0"/>
        <v>8.7610408211983765E-2</v>
      </c>
      <c r="T16" s="36">
        <f t="shared" si="0"/>
        <v>6.5493544356518121E-2</v>
      </c>
      <c r="U16" s="36">
        <f t="shared" si="0"/>
        <v>3.1264159492523785E-2</v>
      </c>
      <c r="V16" s="36">
        <f t="shared" si="5"/>
        <v>0.40881204684885669</v>
      </c>
      <c r="W16" s="36">
        <f t="shared" si="6"/>
        <v>0.55196133110243539</v>
      </c>
      <c r="X16" s="36">
        <f t="shared" si="1"/>
        <v>0.63957173931441913</v>
      </c>
      <c r="Y16" s="36">
        <f t="shared" si="1"/>
        <v>0.70506528367093724</v>
      </c>
      <c r="Z16" s="36">
        <f t="shared" si="1"/>
        <v>0.73632944316346105</v>
      </c>
      <c r="AA16" s="40">
        <f t="shared" si="7"/>
        <v>-0.89449977171848127</v>
      </c>
      <c r="AB16" s="40">
        <f t="shared" si="2"/>
        <v>-0.59427728750948272</v>
      </c>
      <c r="AC16" s="40">
        <f t="shared" si="2"/>
        <v>-0.44695648393532655</v>
      </c>
      <c r="AD16" s="40">
        <f t="shared" si="2"/>
        <v>-0.34946487950538785</v>
      </c>
      <c r="AE16" s="40">
        <f t="shared" si="2"/>
        <v>-0.30607764740823984</v>
      </c>
      <c r="AF16" s="286">
        <v>-1</v>
      </c>
      <c r="AG16" s="286">
        <v>-1</v>
      </c>
      <c r="AH16" s="43">
        <f>$AF16+($AG16/AH$7)</f>
        <v>-2</v>
      </c>
      <c r="AI16" s="43">
        <f t="shared" si="3"/>
        <v>-1.5</v>
      </c>
      <c r="AJ16" s="43">
        <f t="shared" si="3"/>
        <v>-1.3333333333333333</v>
      </c>
      <c r="AK16" s="43">
        <f t="shared" si="3"/>
        <v>-1.25</v>
      </c>
      <c r="AL16" s="43">
        <f t="shared" si="3"/>
        <v>-1.2</v>
      </c>
      <c r="AM16" s="43">
        <f t="shared" si="9"/>
        <v>0.22593232856589598</v>
      </c>
      <c r="AN16" s="39">
        <f t="shared" si="10"/>
        <v>-4.2122566529419441</v>
      </c>
      <c r="AO16" s="35">
        <f t="shared" si="11"/>
        <v>4.4381889815078397</v>
      </c>
      <c r="AP16" s="65">
        <f t="shared" si="12"/>
        <v>-18.643886333926694</v>
      </c>
      <c r="AQ16" s="73">
        <f t="shared" si="13"/>
        <v>0.1353352832366127</v>
      </c>
      <c r="AR16" s="73">
        <f t="shared" si="4"/>
        <v>0.22313016014842982</v>
      </c>
      <c r="AS16" s="73">
        <f t="shared" si="4"/>
        <v>0.26359713811572677</v>
      </c>
      <c r="AT16" s="73">
        <f t="shared" si="4"/>
        <v>0.28650479686019009</v>
      </c>
      <c r="AU16" s="73">
        <f t="shared" si="4"/>
        <v>0.30119421191220214</v>
      </c>
      <c r="AV16" s="179">
        <f t="shared" si="14"/>
        <v>2.3375963360289833</v>
      </c>
      <c r="AX16" s="5"/>
    </row>
    <row r="17" spans="1:50" x14ac:dyDescent="0.2">
      <c r="A17" s="2">
        <v>8</v>
      </c>
      <c r="B17" s="2" t="s">
        <v>64</v>
      </c>
      <c r="C17" s="178" t="s">
        <v>26</v>
      </c>
      <c r="D17" s="39" t="s">
        <v>27</v>
      </c>
      <c r="E17" s="38">
        <f>IF($B17="C",SUMIFS(F_12Snp_ODR_Corp!$H:$H,F_12Snp_ODR_Corp!$B:$B,$C17),SUMIFS(F_12Snp_ODR_Ret!$H:$H,F_12Snp_ODR_Ret!$B:$B,$C17))</f>
        <v>11637</v>
      </c>
      <c r="F17" s="238">
        <f>VLOOKUP(C17,R_Parameter_to_create_PD_tbl!A:B,2,0)</f>
        <v>0.42494105318312808</v>
      </c>
      <c r="G17" s="30">
        <f>SUMIFS(F_12Snp_ODR_Ret!C:C,F_12Snp_ODR_Ret!$B:$B,$C17,F_12Snp_ODR_Ret!$A:$A,"&gt;=" &amp;$E$4,F_12Snp_ODR_Ret!$A:$A,"&lt;=" &amp;$E$5)</f>
        <v>4900</v>
      </c>
      <c r="H17" s="30">
        <f>SUMIFS(F_12Snp_ODR_Ret!D:D,F_12Snp_ODR_Ret!$B:$B,$C17,F_12Snp_ODR_Ret!$A:$A,"&gt;=" &amp;$E$4,F_12Snp_ODR_Ret!$A:$A,"&lt;=" &amp;$E$5)</f>
        <v>1338</v>
      </c>
      <c r="I17" s="30">
        <f>SUMIFS(F_12Snp_ODR_Ret!E:E,F_12Snp_ODR_Ret!$B:$B,$C17,F_12Snp_ODR_Ret!$A:$A,"&gt;=" &amp;$E$4,F_12Snp_ODR_Ret!$A:$A,"&lt;=" &amp;$E$5)</f>
        <v>641</v>
      </c>
      <c r="J17" s="30">
        <f>SUMIFS(F_12Snp_ODR_Ret!F:F,F_12Snp_ODR_Ret!$B:$B,$C17,F_12Snp_ODR_Ret!$A:$A,"&gt;=" &amp;$E$4,F_12Snp_ODR_Ret!$A:$A,"&lt;=" &amp;$E$5)</f>
        <v>291</v>
      </c>
      <c r="K17" s="30">
        <f>SUMIFS(F_12Snp_ODR_Ret!G:G,F_12Snp_ODR_Ret!$B:$B,$C17,F_12Snp_ODR_Ret!$A:$A,"&gt;=" &amp;$E$4,F_12Snp_ODR_Ret!$A:$A,"&lt;=" &amp;$E$5)</f>
        <v>96</v>
      </c>
      <c r="L17" s="30">
        <f>SUMIFS(F_12Snp_ODR_Ret!$H:$H,F_12Snp_ODR_Ret!$B:$B,$C17,F_12Snp_ODR_Ret!$A:$A,"&gt;="&amp;$E$4,F_12Snp_ODR_Ret!$A:$A,"&lt;="&amp;$E$5,F_12Snp_ODR_Ret!$I:$I,"&gt;="&amp;L$7)</f>
        <v>8772</v>
      </c>
      <c r="M17" s="30">
        <f>SUMIFS(F_12Snp_ODR_Ret!$H:$H,F_12Snp_ODR_Ret!$B:$B,$C17,F_12Snp_ODR_Ret!$A:$A,"&gt;="&amp;$E$4,F_12Snp_ODR_Ret!$A:$A,"&lt;="&amp;$E$5,F_12Snp_ODR_Ret!$I:$I,"&gt;="&amp;M$7)</f>
        <v>8772</v>
      </c>
      <c r="N17" s="30">
        <f>SUMIFS(F_12Snp_ODR_Ret!$H:$H,F_12Snp_ODR_Ret!$B:$B,$C17,F_12Snp_ODR_Ret!$A:$A,"&gt;="&amp;$E$4,F_12Snp_ODR_Ret!$A:$A,"&lt;="&amp;$E$5,F_12Snp_ODR_Ret!$I:$I,"&gt;="&amp;N$7)</f>
        <v>5878</v>
      </c>
      <c r="O17" s="30">
        <f>SUMIFS(F_12Snp_ODR_Ret!$H:$H,F_12Snp_ODR_Ret!$B:$B,$C17,F_12Snp_ODR_Ret!$A:$A,"&gt;="&amp;$E$4,F_12Snp_ODR_Ret!$A:$A,"&lt;="&amp;$E$5,F_12Snp_ODR_Ret!$I:$I,"&gt;="&amp;O$7)</f>
        <v>4022</v>
      </c>
      <c r="P17" s="30">
        <f>SUMIFS(F_12Snp_ODR_Ret!$H:$H,F_12Snp_ODR_Ret!$B:$B,$C17,F_12Snp_ODR_Ret!$A:$A,"&gt;="&amp;$E$4,F_12Snp_ODR_Ret!$A:$A,"&lt;="&amp;$E$5,F_12Snp_ODR_Ret!$I:$I,"&gt;="&amp;P$7)</f>
        <v>2296</v>
      </c>
      <c r="Q17" s="36">
        <f>IFERROR(G17/L17,0)</f>
        <v>0.55859553123575012</v>
      </c>
      <c r="R17" s="36">
        <f t="shared" si="0"/>
        <v>0.15253077975376197</v>
      </c>
      <c r="S17" s="36">
        <f t="shared" si="0"/>
        <v>0.10905069751616196</v>
      </c>
      <c r="T17" s="36">
        <f t="shared" si="0"/>
        <v>7.2352063649925413E-2</v>
      </c>
      <c r="U17" s="36">
        <f t="shared" si="0"/>
        <v>4.1811846689895474E-2</v>
      </c>
      <c r="V17" s="36">
        <f t="shared" si="5"/>
        <v>0.55859553123575012</v>
      </c>
      <c r="W17" s="36">
        <f t="shared" si="6"/>
        <v>0.71112631098951207</v>
      </c>
      <c r="X17" s="36">
        <f t="shared" si="1"/>
        <v>0.82017700850567399</v>
      </c>
      <c r="Y17" s="36">
        <f t="shared" si="1"/>
        <v>0.8925290721555994</v>
      </c>
      <c r="Z17" s="36">
        <f>MIN(Y17+U17,1)</f>
        <v>0.93434091884549486</v>
      </c>
      <c r="AA17" s="40">
        <f t="shared" si="7"/>
        <v>-0.58232962543906086</v>
      </c>
      <c r="AB17" s="40">
        <f t="shared" si="2"/>
        <v>-0.34090521237003024</v>
      </c>
      <c r="AC17" s="40">
        <f t="shared" si="2"/>
        <v>-0.19823509798781616</v>
      </c>
      <c r="AD17" s="40">
        <f t="shared" si="2"/>
        <v>-0.11369619201505018</v>
      </c>
      <c r="AE17" s="40">
        <f t="shared" si="2"/>
        <v>-6.791389788249412E-2</v>
      </c>
      <c r="AF17" s="286">
        <v>-1</v>
      </c>
      <c r="AG17" s="286">
        <v>-1</v>
      </c>
      <c r="AH17" s="43">
        <f t="shared" si="8"/>
        <v>-2</v>
      </c>
      <c r="AI17" s="43">
        <f t="shared" si="3"/>
        <v>-1.5</v>
      </c>
      <c r="AJ17" s="43">
        <f t="shared" si="3"/>
        <v>-1.3333333333333333</v>
      </c>
      <c r="AK17" s="43">
        <f t="shared" si="3"/>
        <v>-1.25</v>
      </c>
      <c r="AL17" s="43">
        <f t="shared" si="3"/>
        <v>-1.2</v>
      </c>
      <c r="AM17" s="43">
        <f t="shared" si="9"/>
        <v>0.17255692149083804</v>
      </c>
      <c r="AN17" s="39">
        <f t="shared" si="10"/>
        <v>-7.0419863866610921</v>
      </c>
      <c r="AO17" s="35">
        <f t="shared" si="11"/>
        <v>7.2145433081519306</v>
      </c>
      <c r="AP17" s="65">
        <f t="shared" si="12"/>
        <v>-40.809643135844823</v>
      </c>
      <c r="AQ17" s="73">
        <f t="shared" si="13"/>
        <v>0.1353352832366127</v>
      </c>
      <c r="AR17" s="73">
        <f t="shared" si="4"/>
        <v>0.22313016014842982</v>
      </c>
      <c r="AS17" s="73">
        <f t="shared" si="4"/>
        <v>0.26359713811572677</v>
      </c>
      <c r="AT17" s="73">
        <f t="shared" si="4"/>
        <v>0.28650479686019009</v>
      </c>
      <c r="AU17" s="73">
        <f t="shared" si="4"/>
        <v>0.30119421191220214</v>
      </c>
      <c r="AV17" s="179">
        <f t="shared" si="14"/>
        <v>3.1399132807088059</v>
      </c>
      <c r="AX17" s="5"/>
    </row>
    <row r="18" spans="1:50" ht="11.4" customHeight="1" x14ac:dyDescent="0.2">
      <c r="A18" s="2">
        <v>9</v>
      </c>
      <c r="B18" s="2" t="s">
        <v>64</v>
      </c>
      <c r="C18" s="178" t="s">
        <v>28</v>
      </c>
      <c r="D18" s="39" t="s">
        <v>29</v>
      </c>
      <c r="E18" s="38">
        <f>IF($B18="C",SUMIFS(F_12Snp_ODR_Corp!$H:$H,F_12Snp_ODR_Corp!$B:$B,$C18),SUMIFS(F_12Snp_ODR_Ret!$H:$H,F_12Snp_ODR_Ret!$B:$B,$C18))</f>
        <v>248204</v>
      </c>
      <c r="F18" s="238">
        <f>VLOOKUP(C18,R_Parameter_to_create_PD_tbl!A:B,2,0)</f>
        <v>8.694480016175777E-3</v>
      </c>
      <c r="G18" s="30">
        <f>SUMIFS(F_12Snp_ODR_Ret!C:C,F_12Snp_ODR_Ret!$B:$B,$C18,F_12Snp_ODR_Ret!$A:$A,"&gt;=" &amp;$E$4,F_12Snp_ODR_Ret!$A:$A,"&lt;=" &amp;$E$5)</f>
        <v>2869</v>
      </c>
      <c r="H18" s="30">
        <f>SUMIFS(F_12Snp_ODR_Ret!D:D,F_12Snp_ODR_Ret!$B:$B,$C18,F_12Snp_ODR_Ret!$A:$A,"&gt;=" &amp;$E$4,F_12Snp_ODR_Ret!$A:$A,"&lt;=" &amp;$E$5)</f>
        <v>6678</v>
      </c>
      <c r="I18" s="30">
        <f>SUMIFS(F_12Snp_ODR_Ret!E:E,F_12Snp_ODR_Ret!$B:$B,$C18,F_12Snp_ODR_Ret!$A:$A,"&gt;=" &amp;$E$4,F_12Snp_ODR_Ret!$A:$A,"&lt;=" &amp;$E$5)</f>
        <v>5977</v>
      </c>
      <c r="J18" s="30">
        <f>SUMIFS(F_12Snp_ODR_Ret!F:F,F_12Snp_ODR_Ret!$B:$B,$C18,F_12Snp_ODR_Ret!$A:$A,"&gt;=" &amp;$E$4,F_12Snp_ODR_Ret!$A:$A,"&lt;=" &amp;$E$5)</f>
        <v>3638</v>
      </c>
      <c r="K18" s="30">
        <f>SUMIFS(F_12Snp_ODR_Ret!G:G,F_12Snp_ODR_Ret!$B:$B,$C18,F_12Snp_ODR_Ret!$A:$A,"&gt;=" &amp;$E$4,F_12Snp_ODR_Ret!$A:$A,"&lt;=" &amp;$E$5)</f>
        <v>1327</v>
      </c>
      <c r="L18" s="30">
        <f>SUMIFS(F_12Snp_ODR_Ret!$H:$H,F_12Snp_ODR_Ret!$B:$B,$C18,F_12Snp_ODR_Ret!$A:$A,"&gt;="&amp;$E$4,F_12Snp_ODR_Ret!$A:$A,"&lt;="&amp;$E$5,F_12Snp_ODR_Ret!$I:$I,"&gt;="&amp;L$7)</f>
        <v>218462</v>
      </c>
      <c r="M18" s="30">
        <f>SUMIFS(F_12Snp_ODR_Ret!$H:$H,F_12Snp_ODR_Ret!$B:$B,$C18,F_12Snp_ODR_Ret!$A:$A,"&gt;="&amp;$E$4,F_12Snp_ODR_Ret!$A:$A,"&lt;="&amp;$E$5,F_12Snp_ODR_Ret!$I:$I,"&gt;="&amp;M$7)</f>
        <v>218462</v>
      </c>
      <c r="N18" s="30">
        <f>SUMIFS(F_12Snp_ODR_Ret!$H:$H,F_12Snp_ODR_Ret!$B:$B,$C18,F_12Snp_ODR_Ret!$A:$A,"&gt;="&amp;$E$4,F_12Snp_ODR_Ret!$A:$A,"&lt;="&amp;$E$5,F_12Snp_ODR_Ret!$I:$I,"&gt;="&amp;N$7)</f>
        <v>176545</v>
      </c>
      <c r="O18" s="30">
        <f>SUMIFS(F_12Snp_ODR_Ret!$H:$H,F_12Snp_ODR_Ret!$B:$B,$C18,F_12Snp_ODR_Ret!$A:$A,"&gt;="&amp;$E$4,F_12Snp_ODR_Ret!$A:$A,"&lt;="&amp;$E$5,F_12Snp_ODR_Ret!$I:$I,"&gt;="&amp;O$7)</f>
        <v>128731</v>
      </c>
      <c r="P18" s="30">
        <f>SUMIFS(F_12Snp_ODR_Ret!$H:$H,F_12Snp_ODR_Ret!$B:$B,$C18,F_12Snp_ODR_Ret!$A:$A,"&gt;="&amp;$E$4,F_12Snp_ODR_Ret!$A:$A,"&lt;="&amp;$E$5,F_12Snp_ODR_Ret!$I:$I,"&gt;="&amp;P$7)</f>
        <v>68331</v>
      </c>
      <c r="Q18" s="36">
        <f t="shared" ref="Q18" si="16">IFERROR(G18/L18,0)</f>
        <v>1.3132718733692816E-2</v>
      </c>
      <c r="R18" s="36">
        <f t="shared" si="0"/>
        <v>3.0568245278355045E-2</v>
      </c>
      <c r="S18" s="36">
        <f t="shared" si="0"/>
        <v>3.3855390976804782E-2</v>
      </c>
      <c r="T18" s="36">
        <f t="shared" si="0"/>
        <v>2.8260481158384539E-2</v>
      </c>
      <c r="U18" s="36">
        <f t="shared" si="0"/>
        <v>1.9420175323059813E-2</v>
      </c>
      <c r="V18" s="36">
        <f t="shared" si="5"/>
        <v>1.3132718733692816E-2</v>
      </c>
      <c r="W18" s="36">
        <f t="shared" si="6"/>
        <v>4.3700964012047858E-2</v>
      </c>
      <c r="X18" s="36">
        <f t="shared" si="1"/>
        <v>7.7556354988852633E-2</v>
      </c>
      <c r="Y18" s="36">
        <f t="shared" si="1"/>
        <v>0.10581683614723716</v>
      </c>
      <c r="Z18" s="36">
        <f t="shared" si="1"/>
        <v>0.12523701147029698</v>
      </c>
      <c r="AA18" s="40">
        <f t="shared" si="7"/>
        <v>-4.3326485493683116</v>
      </c>
      <c r="AB18" s="40">
        <f t="shared" si="2"/>
        <v>-3.1303851173516435</v>
      </c>
      <c r="AC18" s="40">
        <f t="shared" si="2"/>
        <v>-2.5567504457299211</v>
      </c>
      <c r="AD18" s="40">
        <f t="shared" si="2"/>
        <v>-2.246045640391626</v>
      </c>
      <c r="AE18" s="40">
        <f t="shared" si="2"/>
        <v>-2.0775472452304187</v>
      </c>
      <c r="AF18" s="286">
        <v>-1</v>
      </c>
      <c r="AG18" s="286">
        <v>-1</v>
      </c>
      <c r="AH18" s="43">
        <f t="shared" si="8"/>
        <v>-2</v>
      </c>
      <c r="AI18" s="43">
        <f t="shared" si="3"/>
        <v>-1.5</v>
      </c>
      <c r="AJ18" s="43">
        <f t="shared" si="3"/>
        <v>-1.3333333333333333</v>
      </c>
      <c r="AK18" s="43">
        <f t="shared" si="3"/>
        <v>-1.25</v>
      </c>
      <c r="AL18" s="43">
        <f t="shared" si="3"/>
        <v>-1.2</v>
      </c>
      <c r="AM18" s="43">
        <f t="shared" si="9"/>
        <v>3.3225581101431372</v>
      </c>
      <c r="AN18" s="39">
        <f t="shared" si="10"/>
        <v>-8.0357922918681481</v>
      </c>
      <c r="AO18" s="35">
        <f t="shared" si="11"/>
        <v>11.358350402011286</v>
      </c>
      <c r="AP18" s="65">
        <f t="shared" si="12"/>
        <v>-2.4185558312242619</v>
      </c>
      <c r="AQ18" s="73">
        <f t="shared" si="13"/>
        <v>0.1353352832366127</v>
      </c>
      <c r="AR18" s="73">
        <f t="shared" si="4"/>
        <v>0.22313016014842982</v>
      </c>
      <c r="AS18" s="73">
        <f t="shared" si="4"/>
        <v>0.26359713811572677</v>
      </c>
      <c r="AT18" s="73">
        <f t="shared" si="4"/>
        <v>0.28650479686019009</v>
      </c>
      <c r="AU18" s="73">
        <f t="shared" si="4"/>
        <v>0.30119421191220214</v>
      </c>
      <c r="AV18" s="179">
        <f t="shared" si="14"/>
        <v>6.4244000590554282E-2</v>
      </c>
      <c r="AX18" s="5"/>
    </row>
    <row r="19" spans="1:50" x14ac:dyDescent="0.2">
      <c r="A19" s="2">
        <v>10</v>
      </c>
      <c r="B19" s="2" t="s">
        <v>64</v>
      </c>
      <c r="C19" s="178" t="s">
        <v>30</v>
      </c>
      <c r="D19" s="39" t="s">
        <v>31</v>
      </c>
      <c r="E19" s="38">
        <f>IF($B19="C",SUMIFS(F_12Snp_ODR_Corp!$H:$H,F_12Snp_ODR_Corp!$B:$B,$C19),SUMIFS(F_12Snp_ODR_Ret!$H:$H,F_12Snp_ODR_Ret!$B:$B,$C19))</f>
        <v>53013</v>
      </c>
      <c r="F19" s="238">
        <f>VLOOKUP(C19,R_Parameter_to_create_PD_tbl!A:B,2,0)</f>
        <v>0.11058389350204299</v>
      </c>
      <c r="G19" s="30">
        <f>SUMIFS(F_12Snp_ODR_Ret!C:C,F_12Snp_ODR_Ret!$B:$B,$C19,F_12Snp_ODR_Ret!$A:$A,"&gt;=" &amp;$E$4,F_12Snp_ODR_Ret!$A:$A,"&lt;=" &amp;$E$5)</f>
        <v>5099</v>
      </c>
      <c r="H19" s="30">
        <f>SUMIFS(F_12Snp_ODR_Ret!D:D,F_12Snp_ODR_Ret!$B:$B,$C19,F_12Snp_ODR_Ret!$A:$A,"&gt;=" &amp;$E$4,F_12Snp_ODR_Ret!$A:$A,"&lt;=" &amp;$E$5)</f>
        <v>5035</v>
      </c>
      <c r="I19" s="30">
        <f>SUMIFS(F_12Snp_ODR_Ret!E:E,F_12Snp_ODR_Ret!$B:$B,$C19,F_12Snp_ODR_Ret!$A:$A,"&gt;=" &amp;$E$4,F_12Snp_ODR_Ret!$A:$A,"&lt;=" &amp;$E$5)</f>
        <v>3165</v>
      </c>
      <c r="J19" s="30">
        <f>SUMIFS(F_12Snp_ODR_Ret!F:F,F_12Snp_ODR_Ret!$B:$B,$C19,F_12Snp_ODR_Ret!$A:$A,"&gt;=" &amp;$E$4,F_12Snp_ODR_Ret!$A:$A,"&lt;=" &amp;$E$5)</f>
        <v>1767</v>
      </c>
      <c r="K19" s="30">
        <f>SUMIFS(F_12Snp_ODR_Ret!G:G,F_12Snp_ODR_Ret!$B:$B,$C19,F_12Snp_ODR_Ret!$A:$A,"&gt;=" &amp;$E$4,F_12Snp_ODR_Ret!$A:$A,"&lt;=" &amp;$E$5)</f>
        <v>353</v>
      </c>
      <c r="L19" s="30">
        <f>SUMIFS(F_12Snp_ODR_Ret!$H:$H,F_12Snp_ODR_Ret!$B:$B,$C19,F_12Snp_ODR_Ret!$A:$A,"&gt;="&amp;$E$4,F_12Snp_ODR_Ret!$A:$A,"&lt;="&amp;$E$5,F_12Snp_ODR_Ret!$I:$I,"&gt;="&amp;L$7)</f>
        <v>44984</v>
      </c>
      <c r="M19" s="30">
        <f>SUMIFS(F_12Snp_ODR_Ret!$H:$H,F_12Snp_ODR_Ret!$B:$B,$C19,F_12Snp_ODR_Ret!$A:$A,"&gt;="&amp;$E$4,F_12Snp_ODR_Ret!$A:$A,"&lt;="&amp;$E$5,F_12Snp_ODR_Ret!$I:$I,"&gt;="&amp;M$7)</f>
        <v>44984</v>
      </c>
      <c r="N19" s="30">
        <f>SUMIFS(F_12Snp_ODR_Ret!$H:$H,F_12Snp_ODR_Ret!$B:$B,$C19,F_12Snp_ODR_Ret!$A:$A,"&gt;="&amp;$E$4,F_12Snp_ODR_Ret!$A:$A,"&lt;="&amp;$E$5,F_12Snp_ODR_Ret!$I:$I,"&gt;="&amp;N$7)</f>
        <v>41480</v>
      </c>
      <c r="O19" s="30">
        <f>SUMIFS(F_12Snp_ODR_Ret!$H:$H,F_12Snp_ODR_Ret!$B:$B,$C19,F_12Snp_ODR_Ret!$A:$A,"&gt;="&amp;$E$4,F_12Snp_ODR_Ret!$A:$A,"&lt;="&amp;$E$5,F_12Snp_ODR_Ret!$I:$I,"&gt;="&amp;O$7)</f>
        <v>29928</v>
      </c>
      <c r="P19" s="30">
        <f>SUMIFS(F_12Snp_ODR_Ret!$H:$H,F_12Snp_ODR_Ret!$B:$B,$C19,F_12Snp_ODR_Ret!$A:$A,"&gt;="&amp;$E$4,F_12Snp_ODR_Ret!$A:$A,"&lt;="&amp;$E$5,F_12Snp_ODR_Ret!$I:$I,"&gt;="&amp;P$7)</f>
        <v>17383</v>
      </c>
      <c r="Q19" s="36">
        <f t="shared" si="15"/>
        <v>0.11335141383603059</v>
      </c>
      <c r="R19" s="36">
        <f t="shared" si="0"/>
        <v>0.11192868575493509</v>
      </c>
      <c r="S19" s="36">
        <f t="shared" si="0"/>
        <v>7.6301832208293147E-2</v>
      </c>
      <c r="T19" s="36">
        <f t="shared" si="0"/>
        <v>5.9041700080192459E-2</v>
      </c>
      <c r="U19" s="36">
        <f t="shared" si="0"/>
        <v>2.0307196686417766E-2</v>
      </c>
      <c r="V19" s="36">
        <f t="shared" si="5"/>
        <v>0.11335141383603059</v>
      </c>
      <c r="W19" s="36">
        <f t="shared" si="6"/>
        <v>0.22528009959096568</v>
      </c>
      <c r="X19" s="36">
        <f t="shared" si="1"/>
        <v>0.30158193179925885</v>
      </c>
      <c r="Y19" s="36">
        <f t="shared" si="1"/>
        <v>0.36062363187945129</v>
      </c>
      <c r="Z19" s="36">
        <f t="shared" si="1"/>
        <v>0.38093082856586907</v>
      </c>
      <c r="AA19" s="40">
        <f t="shared" si="7"/>
        <v>-2.1772624289168818</v>
      </c>
      <c r="AB19" s="40">
        <f t="shared" si="2"/>
        <v>-1.4904107639361825</v>
      </c>
      <c r="AC19" s="40">
        <f t="shared" si="2"/>
        <v>-1.1987135524702728</v>
      </c>
      <c r="AD19" s="40">
        <f t="shared" si="2"/>
        <v>-1.0199204354754579</v>
      </c>
      <c r="AE19" s="40">
        <f t="shared" si="2"/>
        <v>-0.96513747265860728</v>
      </c>
      <c r="AF19" s="286">
        <v>-1</v>
      </c>
      <c r="AG19" s="286">
        <v>-1</v>
      </c>
      <c r="AH19" s="43">
        <f t="shared" si="8"/>
        <v>-2</v>
      </c>
      <c r="AI19" s="43">
        <f t="shared" si="3"/>
        <v>-1.5</v>
      </c>
      <c r="AJ19" s="43">
        <f t="shared" si="3"/>
        <v>-1.3333333333333333</v>
      </c>
      <c r="AK19" s="43">
        <f t="shared" si="3"/>
        <v>-1.25</v>
      </c>
      <c r="AL19" s="43">
        <f t="shared" si="3"/>
        <v>-1.2</v>
      </c>
      <c r="AM19" s="43">
        <f t="shared" si="9"/>
        <v>0.9819793784580626</v>
      </c>
      <c r="AN19" s="39">
        <f t="shared" si="10"/>
        <v>0.82424595814365453</v>
      </c>
      <c r="AO19" s="35">
        <f t="shared" si="11"/>
        <v>0.15773342031440801</v>
      </c>
      <c r="AP19" s="65">
        <f t="shared" si="12"/>
        <v>0.83937196261484992</v>
      </c>
      <c r="AQ19" s="73">
        <f t="shared" si="13"/>
        <v>0.1353352832366127</v>
      </c>
      <c r="AR19" s="73">
        <f t="shared" si="4"/>
        <v>0.22313016014842982</v>
      </c>
      <c r="AS19" s="73">
        <f t="shared" si="4"/>
        <v>0.26359713811572677</v>
      </c>
      <c r="AT19" s="73">
        <f t="shared" si="4"/>
        <v>0.28650479686019009</v>
      </c>
      <c r="AU19" s="73">
        <f t="shared" si="4"/>
        <v>0.30119421191220214</v>
      </c>
      <c r="AV19" s="179">
        <f t="shared" si="14"/>
        <v>0.81711059272476827</v>
      </c>
      <c r="AX19" s="5"/>
    </row>
    <row r="20" spans="1:50" x14ac:dyDescent="0.2">
      <c r="A20" s="2">
        <v>11</v>
      </c>
      <c r="B20" s="2" t="s">
        <v>64</v>
      </c>
      <c r="C20" s="178" t="s">
        <v>32</v>
      </c>
      <c r="D20" s="39" t="s">
        <v>33</v>
      </c>
      <c r="E20" s="38">
        <f>IF($B20="C",SUMIFS(F_12Snp_ODR_Corp!$H:$H,F_12Snp_ODR_Corp!$B:$B,$C20),SUMIFS(F_12Snp_ODR_Ret!$H:$H,F_12Snp_ODR_Ret!$B:$B,$C20))</f>
        <v>1341711</v>
      </c>
      <c r="F20" s="238">
        <f>VLOOKUP(C20,R_Parameter_to_create_PD_tbl!A:B,2,0)</f>
        <v>2.235249214628943E-2</v>
      </c>
      <c r="G20" s="30">
        <f>SUMIFS(F_12Snp_ODR_Ret!C:C,F_12Snp_ODR_Ret!$B:$B,$C20,F_12Snp_ODR_Ret!$A:$A,"&gt;=" &amp;$E$4,F_12Snp_ODR_Ret!$A:$A,"&lt;=" &amp;$E$5)</f>
        <v>21057</v>
      </c>
      <c r="H20" s="30">
        <f>SUMIFS(F_12Snp_ODR_Ret!D:D,F_12Snp_ODR_Ret!$B:$B,$C20,F_12Snp_ODR_Ret!$A:$A,"&gt;=" &amp;$E$4,F_12Snp_ODR_Ret!$A:$A,"&lt;=" &amp;$E$5)</f>
        <v>26348</v>
      </c>
      <c r="I20" s="30">
        <f>SUMIFS(F_12Snp_ODR_Ret!E:E,F_12Snp_ODR_Ret!$B:$B,$C20,F_12Snp_ODR_Ret!$A:$A,"&gt;=" &amp;$E$4,F_12Snp_ODR_Ret!$A:$A,"&lt;=" &amp;$E$5)</f>
        <v>17134</v>
      </c>
      <c r="J20" s="30">
        <f>SUMIFS(F_12Snp_ODR_Ret!F:F,F_12Snp_ODR_Ret!$B:$B,$C20,F_12Snp_ODR_Ret!$A:$A,"&gt;=" &amp;$E$4,F_12Snp_ODR_Ret!$A:$A,"&lt;=" &amp;$E$5)</f>
        <v>9667</v>
      </c>
      <c r="K20" s="30">
        <f>SUMIFS(F_12Snp_ODR_Ret!G:G,F_12Snp_ODR_Ret!$B:$B,$C20,F_12Snp_ODR_Ret!$A:$A,"&gt;=" &amp;$E$4,F_12Snp_ODR_Ret!$A:$A,"&lt;=" &amp;$E$5)</f>
        <v>3218</v>
      </c>
      <c r="L20" s="30">
        <f>SUMIFS(F_12Snp_ODR_Ret!$H:$H,F_12Snp_ODR_Ret!$B:$B,$C20,F_12Snp_ODR_Ret!$A:$A,"&gt;="&amp;$E$4,F_12Snp_ODR_Ret!$A:$A,"&lt;="&amp;$E$5,F_12Snp_ODR_Ret!$I:$I,"&gt;="&amp;L$7)</f>
        <v>1000836</v>
      </c>
      <c r="M20" s="30">
        <f>SUMIFS(F_12Snp_ODR_Ret!$H:$H,F_12Snp_ODR_Ret!$B:$B,$C20,F_12Snp_ODR_Ret!$A:$A,"&gt;="&amp;$E$4,F_12Snp_ODR_Ret!$A:$A,"&lt;="&amp;$E$5,F_12Snp_ODR_Ret!$I:$I,"&gt;="&amp;M$7)</f>
        <v>1000836</v>
      </c>
      <c r="N20" s="30">
        <f>SUMIFS(F_12Snp_ODR_Ret!$H:$H,F_12Snp_ODR_Ret!$B:$B,$C20,F_12Snp_ODR_Ret!$A:$A,"&gt;="&amp;$E$4,F_12Snp_ODR_Ret!$A:$A,"&lt;="&amp;$E$5,F_12Snp_ODR_Ret!$I:$I,"&gt;="&amp;N$7)</f>
        <v>701650</v>
      </c>
      <c r="O20" s="30">
        <f>SUMIFS(F_12Snp_ODR_Ret!$H:$H,F_12Snp_ODR_Ret!$B:$B,$C20,F_12Snp_ODR_Ret!$A:$A,"&gt;="&amp;$E$4,F_12Snp_ODR_Ret!$A:$A,"&lt;="&amp;$E$5,F_12Snp_ODR_Ret!$I:$I,"&gt;="&amp;O$7)</f>
        <v>453178</v>
      </c>
      <c r="P20" s="30">
        <f>SUMIFS(F_12Snp_ODR_Ret!$H:$H,F_12Snp_ODR_Ret!$B:$B,$C20,F_12Snp_ODR_Ret!$A:$A,"&gt;="&amp;$E$4,F_12Snp_ODR_Ret!$A:$A,"&lt;="&amp;$E$5,F_12Snp_ODR_Ret!$I:$I,"&gt;="&amp;P$7)</f>
        <v>251759</v>
      </c>
      <c r="Q20" s="36">
        <f t="shared" si="15"/>
        <v>2.1039411052360228E-2</v>
      </c>
      <c r="R20" s="36">
        <f t="shared" si="0"/>
        <v>2.6325991471130135E-2</v>
      </c>
      <c r="S20" s="36">
        <f t="shared" si="0"/>
        <v>2.4419582412883917E-2</v>
      </c>
      <c r="T20" s="36">
        <f t="shared" si="0"/>
        <v>2.1331573906941643E-2</v>
      </c>
      <c r="U20" s="36">
        <f t="shared" si="0"/>
        <v>1.2782065387930521E-2</v>
      </c>
      <c r="V20" s="36">
        <f t="shared" si="5"/>
        <v>2.1039411052360228E-2</v>
      </c>
      <c r="W20" s="36">
        <f t="shared" si="6"/>
        <v>4.7365402523490363E-2</v>
      </c>
      <c r="X20" s="36">
        <f t="shared" si="1"/>
        <v>7.178498493637428E-2</v>
      </c>
      <c r="Y20" s="36">
        <f t="shared" si="1"/>
        <v>9.3116558843315919E-2</v>
      </c>
      <c r="Z20" s="36">
        <f t="shared" si="1"/>
        <v>0.10589862423124644</v>
      </c>
      <c r="AA20" s="40">
        <f t="shared" si="7"/>
        <v>-3.8613578833123801</v>
      </c>
      <c r="AB20" s="40">
        <f t="shared" si="2"/>
        <v>-3.0498632213588515</v>
      </c>
      <c r="AC20" s="40">
        <f t="shared" si="2"/>
        <v>-2.6340799482461423</v>
      </c>
      <c r="AD20" s="40">
        <f t="shared" si="2"/>
        <v>-2.3739032496840169</v>
      </c>
      <c r="AE20" s="40">
        <f t="shared" si="2"/>
        <v>-2.2452730176655229</v>
      </c>
      <c r="AF20" s="286">
        <v>-1</v>
      </c>
      <c r="AG20" s="286">
        <v>-1</v>
      </c>
      <c r="AH20" s="43">
        <f t="shared" si="8"/>
        <v>-2</v>
      </c>
      <c r="AI20" s="43">
        <f t="shared" si="3"/>
        <v>-1.5</v>
      </c>
      <c r="AJ20" s="43">
        <f t="shared" si="3"/>
        <v>-1.3333333333333333</v>
      </c>
      <c r="AK20" s="43">
        <f t="shared" si="3"/>
        <v>-1.25</v>
      </c>
      <c r="AL20" s="43">
        <f t="shared" si="3"/>
        <v>-1.2</v>
      </c>
      <c r="AM20" s="43">
        <f t="shared" si="9"/>
        <v>1.7003115572144849</v>
      </c>
      <c r="AN20" s="39">
        <f t="shared" si="10"/>
        <v>-8.2141135697925076</v>
      </c>
      <c r="AO20" s="35">
        <f t="shared" si="11"/>
        <v>9.914425127006993</v>
      </c>
      <c r="AP20" s="65">
        <f t="shared" si="12"/>
        <v>-4.8309461492158423</v>
      </c>
      <c r="AQ20" s="73">
        <f t="shared" si="13"/>
        <v>0.1353352832366127</v>
      </c>
      <c r="AR20" s="73">
        <f t="shared" si="4"/>
        <v>0.22313016014842982</v>
      </c>
      <c r="AS20" s="73">
        <f t="shared" si="4"/>
        <v>0.26359713811572677</v>
      </c>
      <c r="AT20" s="73">
        <f t="shared" si="4"/>
        <v>0.28650479686019009</v>
      </c>
      <c r="AU20" s="73">
        <f t="shared" si="4"/>
        <v>0.30119421191220214</v>
      </c>
      <c r="AV20" s="179">
        <f t="shared" si="14"/>
        <v>0.16516381841983935</v>
      </c>
      <c r="AX20" s="5"/>
    </row>
    <row r="21" spans="1:50" x14ac:dyDescent="0.2">
      <c r="A21" s="2">
        <v>12</v>
      </c>
      <c r="B21" s="2" t="s">
        <v>64</v>
      </c>
      <c r="C21" s="178" t="s">
        <v>34</v>
      </c>
      <c r="D21" s="39" t="s">
        <v>35</v>
      </c>
      <c r="E21" s="38">
        <f>IF($B21="C",SUMIFS(F_12Snp_ODR_Corp!$H:$H,F_12Snp_ODR_Corp!$B:$B,$C21),SUMIFS(F_12Snp_ODR_Ret!$H:$H,F_12Snp_ODR_Ret!$B:$B,$C21))</f>
        <v>545178</v>
      </c>
      <c r="F21" s="238">
        <f>VLOOKUP(C21,R_Parameter_to_create_PD_tbl!A:B,2,0)</f>
        <v>5.9121533399488169E-2</v>
      </c>
      <c r="G21" s="30">
        <f>SUMIFS(F_12Snp_ODR_Ret!C:C,F_12Snp_ODR_Ret!$B:$B,$C21,F_12Snp_ODR_Ret!$A:$A,"&gt;=" &amp;$E$4,F_12Snp_ODR_Ret!$A:$A,"&lt;=" &amp;$E$5)</f>
        <v>22131</v>
      </c>
      <c r="H21" s="30">
        <f>SUMIFS(F_12Snp_ODR_Ret!D:D,F_12Snp_ODR_Ret!$B:$B,$C21,F_12Snp_ODR_Ret!$A:$A,"&gt;=" &amp;$E$4,F_12Snp_ODR_Ret!$A:$A,"&lt;=" &amp;$E$5)</f>
        <v>18670</v>
      </c>
      <c r="I21" s="30">
        <f>SUMIFS(F_12Snp_ODR_Ret!E:E,F_12Snp_ODR_Ret!$B:$B,$C21,F_12Snp_ODR_Ret!$A:$A,"&gt;=" &amp;$E$4,F_12Snp_ODR_Ret!$A:$A,"&lt;=" &amp;$E$5)</f>
        <v>9628</v>
      </c>
      <c r="J21" s="30">
        <f>SUMIFS(F_12Snp_ODR_Ret!F:F,F_12Snp_ODR_Ret!$B:$B,$C21,F_12Snp_ODR_Ret!$A:$A,"&gt;=" &amp;$E$4,F_12Snp_ODR_Ret!$A:$A,"&lt;=" &amp;$E$5)</f>
        <v>4853</v>
      </c>
      <c r="K21" s="30">
        <f>SUMIFS(F_12Snp_ODR_Ret!G:G,F_12Snp_ODR_Ret!$B:$B,$C21,F_12Snp_ODR_Ret!$A:$A,"&gt;=" &amp;$E$4,F_12Snp_ODR_Ret!$A:$A,"&lt;=" &amp;$E$5)</f>
        <v>1246</v>
      </c>
      <c r="L21" s="30">
        <f>SUMIFS(F_12Snp_ODR_Ret!$H:$H,F_12Snp_ODR_Ret!$B:$B,$C21,F_12Snp_ODR_Ret!$A:$A,"&gt;="&amp;$E$4,F_12Snp_ODR_Ret!$A:$A,"&lt;="&amp;$E$5,F_12Snp_ODR_Ret!$I:$I,"&gt;="&amp;L$7)</f>
        <v>413788</v>
      </c>
      <c r="M21" s="30">
        <f>SUMIFS(F_12Snp_ODR_Ret!$H:$H,F_12Snp_ODR_Ret!$B:$B,$C21,F_12Snp_ODR_Ret!$A:$A,"&gt;="&amp;$E$4,F_12Snp_ODR_Ret!$A:$A,"&lt;="&amp;$E$5,F_12Snp_ODR_Ret!$I:$I,"&gt;="&amp;M$7)</f>
        <v>413788</v>
      </c>
      <c r="N21" s="30">
        <f>SUMIFS(F_12Snp_ODR_Ret!$H:$H,F_12Snp_ODR_Ret!$B:$B,$C21,F_12Snp_ODR_Ret!$A:$A,"&gt;="&amp;$E$4,F_12Snp_ODR_Ret!$A:$A,"&lt;="&amp;$E$5,F_12Snp_ODR_Ret!$I:$I,"&gt;="&amp;N$7)</f>
        <v>344506</v>
      </c>
      <c r="O21" s="30">
        <f>SUMIFS(F_12Snp_ODR_Ret!$H:$H,F_12Snp_ODR_Ret!$B:$B,$C21,F_12Snp_ODR_Ret!$A:$A,"&gt;="&amp;$E$4,F_12Snp_ODR_Ret!$A:$A,"&lt;="&amp;$E$5,F_12Snp_ODR_Ret!$I:$I,"&gt;="&amp;O$7)</f>
        <v>280362</v>
      </c>
      <c r="P21" s="30">
        <f>SUMIFS(F_12Snp_ODR_Ret!$H:$H,F_12Snp_ODR_Ret!$B:$B,$C21,F_12Snp_ODR_Ret!$A:$A,"&gt;="&amp;$E$4,F_12Snp_ODR_Ret!$A:$A,"&lt;="&amp;$E$5,F_12Snp_ODR_Ret!$I:$I,"&gt;="&amp;P$7)</f>
        <v>205860</v>
      </c>
      <c r="Q21" s="36">
        <f t="shared" si="15"/>
        <v>5.3483909634885494E-2</v>
      </c>
      <c r="R21" s="36">
        <f t="shared" si="0"/>
        <v>4.5119723143252098E-2</v>
      </c>
      <c r="S21" s="36">
        <f t="shared" si="0"/>
        <v>2.7947263618050194E-2</v>
      </c>
      <c r="T21" s="36">
        <f t="shared" si="0"/>
        <v>1.7309763805365919E-2</v>
      </c>
      <c r="U21" s="36">
        <f t="shared" si="0"/>
        <v>6.0526571456329548E-3</v>
      </c>
      <c r="V21" s="36">
        <f t="shared" si="5"/>
        <v>5.3483909634885494E-2</v>
      </c>
      <c r="W21" s="36">
        <f t="shared" si="6"/>
        <v>9.8603632778137593E-2</v>
      </c>
      <c r="X21" s="36">
        <f t="shared" si="1"/>
        <v>0.12655089639618777</v>
      </c>
      <c r="Y21" s="36">
        <f t="shared" si="1"/>
        <v>0.14386066020155369</v>
      </c>
      <c r="Z21" s="36">
        <f t="shared" si="1"/>
        <v>0.14991331734718666</v>
      </c>
      <c r="AA21" s="40">
        <f t="shared" si="7"/>
        <v>-2.9283744248039989</v>
      </c>
      <c r="AB21" s="40">
        <f t="shared" si="2"/>
        <v>-2.3166471744605968</v>
      </c>
      <c r="AC21" s="40">
        <f t="shared" si="2"/>
        <v>-2.0671107086799565</v>
      </c>
      <c r="AD21" s="40">
        <f t="shared" si="2"/>
        <v>-1.9389100853587284</v>
      </c>
      <c r="AE21" s="40">
        <f t="shared" si="2"/>
        <v>-1.8976980362774885</v>
      </c>
      <c r="AF21" s="286">
        <v>-1</v>
      </c>
      <c r="AG21" s="286">
        <v>-1</v>
      </c>
      <c r="AH21" s="43">
        <f t="shared" si="8"/>
        <v>-2</v>
      </c>
      <c r="AI21" s="43">
        <f t="shared" si="3"/>
        <v>-1.5</v>
      </c>
      <c r="AJ21" s="43">
        <f t="shared" si="3"/>
        <v>-1.3333333333333333</v>
      </c>
      <c r="AK21" s="43">
        <f t="shared" si="3"/>
        <v>-1.25</v>
      </c>
      <c r="AL21" s="43">
        <f t="shared" si="3"/>
        <v>-1.2</v>
      </c>
      <c r="AM21" s="43">
        <f t="shared" si="9"/>
        <v>0.71692510748524962</v>
      </c>
      <c r="AN21" s="39">
        <f t="shared" si="10"/>
        <v>-2.311675464804396</v>
      </c>
      <c r="AO21" s="35">
        <f t="shared" si="11"/>
        <v>3.0286005722896454</v>
      </c>
      <c r="AP21" s="65">
        <f t="shared" si="12"/>
        <v>-3.2244308933649077</v>
      </c>
      <c r="AQ21" s="73">
        <f t="shared" si="13"/>
        <v>0.1353352832366127</v>
      </c>
      <c r="AR21" s="73">
        <f t="shared" si="4"/>
        <v>0.22313016014842982</v>
      </c>
      <c r="AS21" s="73">
        <f t="shared" si="4"/>
        <v>0.26359713811572677</v>
      </c>
      <c r="AT21" s="73">
        <f t="shared" si="4"/>
        <v>0.28650479686019009</v>
      </c>
      <c r="AU21" s="73">
        <f t="shared" si="4"/>
        <v>0.30119421191220214</v>
      </c>
      <c r="AV21" s="179">
        <f t="shared" si="14"/>
        <v>0.43685232694362014</v>
      </c>
      <c r="AX21" s="5"/>
    </row>
    <row r="22" spans="1:50" x14ac:dyDescent="0.2">
      <c r="A22" s="2">
        <v>13</v>
      </c>
      <c r="B22" s="2" t="s">
        <v>64</v>
      </c>
      <c r="C22" s="178" t="s">
        <v>36</v>
      </c>
      <c r="D22" s="39" t="s">
        <v>37</v>
      </c>
      <c r="E22" s="38">
        <f>IF($B22="C",SUMIFS(F_12Snp_ODR_Corp!$H:$H,F_12Snp_ODR_Corp!$B:$B,$C22),SUMIFS(F_12Snp_ODR_Ret!$H:$H,F_12Snp_ODR_Ret!$B:$B,$C22))</f>
        <v>77073</v>
      </c>
      <c r="F22" s="238">
        <f>VLOOKUP(C22,R_Parameter_to_create_PD_tbl!A:B,2,0)</f>
        <v>0.3147813516443802</v>
      </c>
      <c r="G22" s="30">
        <f>SUMIFS(F_12Snp_ODR_Ret!C:C,F_12Snp_ODR_Ret!$B:$B,$C22,F_12Snp_ODR_Ret!$A:$A,"&gt;=" &amp;$E$4,F_12Snp_ODR_Ret!$A:$A,"&lt;=" &amp;$E$5)</f>
        <v>15447</v>
      </c>
      <c r="H22" s="30">
        <f>SUMIFS(F_12Snp_ODR_Ret!D:D,F_12Snp_ODR_Ret!$B:$B,$C22,F_12Snp_ODR_Ret!$A:$A,"&gt;=" &amp;$E$4,F_12Snp_ODR_Ret!$A:$A,"&lt;=" &amp;$E$5)</f>
        <v>5692</v>
      </c>
      <c r="I22" s="30">
        <f>SUMIFS(F_12Snp_ODR_Ret!E:E,F_12Snp_ODR_Ret!$B:$B,$C22,F_12Snp_ODR_Ret!$A:$A,"&gt;=" &amp;$E$4,F_12Snp_ODR_Ret!$A:$A,"&lt;=" &amp;$E$5)</f>
        <v>2511</v>
      </c>
      <c r="J22" s="30">
        <f>SUMIFS(F_12Snp_ODR_Ret!F:F,F_12Snp_ODR_Ret!$B:$B,$C22,F_12Snp_ODR_Ret!$A:$A,"&gt;=" &amp;$E$4,F_12Snp_ODR_Ret!$A:$A,"&lt;=" &amp;$E$5)</f>
        <v>1087</v>
      </c>
      <c r="K22" s="30">
        <f>SUMIFS(F_12Snp_ODR_Ret!G:G,F_12Snp_ODR_Ret!$B:$B,$C22,F_12Snp_ODR_Ret!$A:$A,"&gt;=" &amp;$E$4,F_12Snp_ODR_Ret!$A:$A,"&lt;=" &amp;$E$5)</f>
        <v>302</v>
      </c>
      <c r="L22" s="30">
        <f>SUMIFS(F_12Snp_ODR_Ret!$H:$H,F_12Snp_ODR_Ret!$B:$B,$C22,F_12Snp_ODR_Ret!$A:$A,"&gt;="&amp;$E$4,F_12Snp_ODR_Ret!$A:$A,"&lt;="&amp;$E$5,F_12Snp_ODR_Ret!$I:$I,"&gt;="&amp;L$7)</f>
        <v>57702</v>
      </c>
      <c r="M22" s="30">
        <f>SUMIFS(F_12Snp_ODR_Ret!$H:$H,F_12Snp_ODR_Ret!$B:$B,$C22,F_12Snp_ODR_Ret!$A:$A,"&gt;="&amp;$E$4,F_12Snp_ODR_Ret!$A:$A,"&lt;="&amp;$E$5,F_12Snp_ODR_Ret!$I:$I,"&gt;="&amp;M$7)</f>
        <v>57702</v>
      </c>
      <c r="N22" s="30">
        <f>SUMIFS(F_12Snp_ODR_Ret!$H:$H,F_12Snp_ODR_Ret!$B:$B,$C22,F_12Snp_ODR_Ret!$A:$A,"&gt;="&amp;$E$4,F_12Snp_ODR_Ret!$A:$A,"&lt;="&amp;$E$5,F_12Snp_ODR_Ret!$I:$I,"&gt;="&amp;N$7)</f>
        <v>49652</v>
      </c>
      <c r="O22" s="30">
        <f>SUMIFS(F_12Snp_ODR_Ret!$H:$H,F_12Snp_ODR_Ret!$B:$B,$C22,F_12Snp_ODR_Ret!$A:$A,"&gt;="&amp;$E$4,F_12Snp_ODR_Ret!$A:$A,"&lt;="&amp;$E$5,F_12Snp_ODR_Ret!$I:$I,"&gt;="&amp;O$7)</f>
        <v>41717</v>
      </c>
      <c r="P22" s="30">
        <f>SUMIFS(F_12Snp_ODR_Ret!$H:$H,F_12Snp_ODR_Ret!$B:$B,$C22,F_12Snp_ODR_Ret!$A:$A,"&gt;="&amp;$E$4,F_12Snp_ODR_Ret!$A:$A,"&lt;="&amp;$E$5,F_12Snp_ODR_Ret!$I:$I,"&gt;="&amp;P$7)</f>
        <v>31203</v>
      </c>
      <c r="Q22" s="36">
        <f t="shared" si="15"/>
        <v>0.26770302589165018</v>
      </c>
      <c r="R22" s="36">
        <f t="shared" si="0"/>
        <v>9.8644761013483073E-2</v>
      </c>
      <c r="S22" s="36">
        <f t="shared" si="0"/>
        <v>5.0571980987674216E-2</v>
      </c>
      <c r="T22" s="36">
        <f t="shared" si="0"/>
        <v>2.6056523719347028E-2</v>
      </c>
      <c r="U22" s="36">
        <f t="shared" si="0"/>
        <v>9.6785565490497705E-3</v>
      </c>
      <c r="V22" s="36">
        <f t="shared" si="5"/>
        <v>0.26770302589165018</v>
      </c>
      <c r="W22" s="36">
        <f t="shared" si="6"/>
        <v>0.36634778690513325</v>
      </c>
      <c r="X22" s="36">
        <f t="shared" si="1"/>
        <v>0.41691976789280749</v>
      </c>
      <c r="Y22" s="36">
        <f t="shared" si="1"/>
        <v>0.44297629161215452</v>
      </c>
      <c r="Z22" s="36">
        <f t="shared" si="1"/>
        <v>0.45265484816120427</v>
      </c>
      <c r="AA22" s="40">
        <f t="shared" si="7"/>
        <v>-1.3178770252262859</v>
      </c>
      <c r="AB22" s="40">
        <f t="shared" si="2"/>
        <v>-1.0041721593248507</v>
      </c>
      <c r="AC22" s="40">
        <f t="shared" si="2"/>
        <v>-0.87486147882994747</v>
      </c>
      <c r="AD22" s="40">
        <f t="shared" si="2"/>
        <v>-0.81423902817465055</v>
      </c>
      <c r="AE22" s="40">
        <f t="shared" si="2"/>
        <v>-0.79262536850011978</v>
      </c>
      <c r="AF22" s="286">
        <v>-1</v>
      </c>
      <c r="AG22" s="286">
        <v>-1</v>
      </c>
      <c r="AH22" s="43">
        <f t="shared" si="8"/>
        <v>-2</v>
      </c>
      <c r="AI22" s="43">
        <f t="shared" si="3"/>
        <v>-1.5</v>
      </c>
      <c r="AJ22" s="43">
        <f t="shared" si="3"/>
        <v>-1.3333333333333333</v>
      </c>
      <c r="AK22" s="43">
        <f t="shared" si="3"/>
        <v>-1.25</v>
      </c>
      <c r="AL22" s="43">
        <f t="shared" si="3"/>
        <v>-1.2</v>
      </c>
      <c r="AM22" s="43">
        <f t="shared" si="9"/>
        <v>0.18653339059276561</v>
      </c>
      <c r="AN22" s="39">
        <f t="shared" si="10"/>
        <v>-1.0906417660375667</v>
      </c>
      <c r="AO22" s="35">
        <f t="shared" si="11"/>
        <v>1.2771751566303322</v>
      </c>
      <c r="AP22" s="65">
        <f t="shared" si="12"/>
        <v>-5.8468983090465816</v>
      </c>
      <c r="AQ22" s="73">
        <f t="shared" si="13"/>
        <v>0.1353352832366127</v>
      </c>
      <c r="AR22" s="73">
        <f t="shared" si="4"/>
        <v>0.22313016014842982</v>
      </c>
      <c r="AS22" s="73">
        <f t="shared" si="4"/>
        <v>0.26359713811572677</v>
      </c>
      <c r="AT22" s="73">
        <f t="shared" si="4"/>
        <v>0.28650479686019009</v>
      </c>
      <c r="AU22" s="73">
        <f t="shared" si="4"/>
        <v>0.30119421191220214</v>
      </c>
      <c r="AV22" s="179">
        <f t="shared" si="14"/>
        <v>2.3259370661975409</v>
      </c>
      <c r="AX22" s="5"/>
    </row>
    <row r="23" spans="1:50" x14ac:dyDescent="0.2">
      <c r="A23" s="2">
        <v>14</v>
      </c>
      <c r="B23" s="2" t="s">
        <v>64</v>
      </c>
      <c r="C23" s="178" t="s">
        <v>38</v>
      </c>
      <c r="D23" s="39" t="s">
        <v>39</v>
      </c>
      <c r="E23" s="38">
        <f>IF($B23="C",SUMIFS(F_12Snp_ODR_Corp!$H:$H,F_12Snp_ODR_Corp!$B:$B,$C23),SUMIFS(F_12Snp_ODR_Ret!$H:$H,F_12Snp_ODR_Ret!$B:$B,$C23))</f>
        <v>117468</v>
      </c>
      <c r="F23" s="238">
        <f>VLOOKUP(C23,R_Parameter_to_create_PD_tbl!A:B,2,0)</f>
        <v>0.2216027536723712</v>
      </c>
      <c r="G23" s="30">
        <f>SUMIFS(F_12Snp_ODR_Ret!C:C,F_12Snp_ODR_Ret!$B:$B,$C23,F_12Snp_ODR_Ret!$A:$A,"&gt;=" &amp;$E$4,F_12Snp_ODR_Ret!$A:$A,"&lt;=" &amp;$E$5)</f>
        <v>24147</v>
      </c>
      <c r="H23" s="30">
        <f>SUMIFS(F_12Snp_ODR_Ret!D:D,F_12Snp_ODR_Ret!$B:$B,$C23,F_12Snp_ODR_Ret!$A:$A,"&gt;=" &amp;$E$4,F_12Snp_ODR_Ret!$A:$A,"&lt;=" &amp;$E$5)</f>
        <v>13954</v>
      </c>
      <c r="I23" s="30">
        <f>SUMIFS(F_12Snp_ODR_Ret!E:E,F_12Snp_ODR_Ret!$B:$B,$C23,F_12Snp_ODR_Ret!$A:$A,"&gt;=" &amp;$E$4,F_12Snp_ODR_Ret!$A:$A,"&lt;=" &amp;$E$5)</f>
        <v>6344</v>
      </c>
      <c r="J23" s="30">
        <f>SUMIFS(F_12Snp_ODR_Ret!F:F,F_12Snp_ODR_Ret!$B:$B,$C23,F_12Snp_ODR_Ret!$A:$A,"&gt;=" &amp;$E$4,F_12Snp_ODR_Ret!$A:$A,"&lt;=" &amp;$E$5)</f>
        <v>3473</v>
      </c>
      <c r="K23" s="30">
        <f>SUMIFS(F_12Snp_ODR_Ret!G:G,F_12Snp_ODR_Ret!$B:$B,$C23,F_12Snp_ODR_Ret!$A:$A,"&gt;=" &amp;$E$4,F_12Snp_ODR_Ret!$A:$A,"&lt;=" &amp;$E$5)</f>
        <v>850</v>
      </c>
      <c r="L23" s="30">
        <f>SUMIFS(F_12Snp_ODR_Ret!$H:$H,F_12Snp_ODR_Ret!$B:$B,$C23,F_12Snp_ODR_Ret!$A:$A,"&gt;="&amp;$E$4,F_12Snp_ODR_Ret!$A:$A,"&lt;="&amp;$E$5,F_12Snp_ODR_Ret!$I:$I,"&gt;="&amp;L$7)</f>
        <v>96141</v>
      </c>
      <c r="M23" s="30">
        <f>SUMIFS(F_12Snp_ODR_Ret!$H:$H,F_12Snp_ODR_Ret!$B:$B,$C23,F_12Snp_ODR_Ret!$A:$A,"&gt;="&amp;$E$4,F_12Snp_ODR_Ret!$A:$A,"&lt;="&amp;$E$5,F_12Snp_ODR_Ret!$I:$I,"&gt;="&amp;M$7)</f>
        <v>96141</v>
      </c>
      <c r="N23" s="30">
        <f>SUMIFS(F_12Snp_ODR_Ret!$H:$H,F_12Snp_ODR_Ret!$B:$B,$C23,F_12Snp_ODR_Ret!$A:$A,"&gt;="&amp;$E$4,F_12Snp_ODR_Ret!$A:$A,"&lt;="&amp;$E$5,F_12Snp_ODR_Ret!$I:$I,"&gt;="&amp;N$7)</f>
        <v>81190</v>
      </c>
      <c r="O23" s="30">
        <f>SUMIFS(F_12Snp_ODR_Ret!$H:$H,F_12Snp_ODR_Ret!$B:$B,$C23,F_12Snp_ODR_Ret!$A:$A,"&gt;="&amp;$E$4,F_12Snp_ODR_Ret!$A:$A,"&lt;="&amp;$E$5,F_12Snp_ODR_Ret!$I:$I,"&gt;="&amp;O$7)</f>
        <v>66719</v>
      </c>
      <c r="P23" s="30">
        <f>SUMIFS(F_12Snp_ODR_Ret!$H:$H,F_12Snp_ODR_Ret!$B:$B,$C23,F_12Snp_ODR_Ret!$A:$A,"&gt;="&amp;$E$4,F_12Snp_ODR_Ret!$A:$A,"&lt;="&amp;$E$5,F_12Snp_ODR_Ret!$I:$I,"&gt;="&amp;P$7)</f>
        <v>46282</v>
      </c>
      <c r="Q23" s="36">
        <f t="shared" si="15"/>
        <v>0.25116235529066683</v>
      </c>
      <c r="R23" s="36">
        <f t="shared" si="0"/>
        <v>0.14514099083637574</v>
      </c>
      <c r="S23" s="36">
        <f t="shared" si="0"/>
        <v>7.8137701687399932E-2</v>
      </c>
      <c r="T23" s="36">
        <f t="shared" si="0"/>
        <v>5.2054137502060879E-2</v>
      </c>
      <c r="U23" s="36">
        <f t="shared" si="0"/>
        <v>1.83656713193034E-2</v>
      </c>
      <c r="V23" s="36">
        <f t="shared" si="5"/>
        <v>0.25116235529066683</v>
      </c>
      <c r="W23" s="36">
        <f t="shared" si="6"/>
        <v>0.39630334612704254</v>
      </c>
      <c r="X23" s="36">
        <f t="shared" si="1"/>
        <v>0.47444104781444246</v>
      </c>
      <c r="Y23" s="36">
        <f t="shared" si="1"/>
        <v>0.5264951853165033</v>
      </c>
      <c r="Z23" s="36">
        <f t="shared" si="1"/>
        <v>0.54486085663580675</v>
      </c>
      <c r="AA23" s="40">
        <f t="shared" si="7"/>
        <v>-1.3816557151298288</v>
      </c>
      <c r="AB23" s="40">
        <f t="shared" si="2"/>
        <v>-0.92557533540215886</v>
      </c>
      <c r="AC23" s="40">
        <f t="shared" si="2"/>
        <v>-0.74561790929461946</v>
      </c>
      <c r="AD23" s="40">
        <f t="shared" si="2"/>
        <v>-0.64151309214791929</v>
      </c>
      <c r="AE23" s="40">
        <f t="shared" si="2"/>
        <v>-0.6072248258408901</v>
      </c>
      <c r="AF23" s="286">
        <v>-1</v>
      </c>
      <c r="AG23" s="286">
        <v>-1</v>
      </c>
      <c r="AH23" s="43">
        <f t="shared" si="8"/>
        <v>-2</v>
      </c>
      <c r="AI23" s="43">
        <f t="shared" si="3"/>
        <v>-1.5</v>
      </c>
      <c r="AJ23" s="43">
        <f t="shared" si="3"/>
        <v>-1.3333333333333333</v>
      </c>
      <c r="AK23" s="43">
        <f t="shared" si="3"/>
        <v>-1.25</v>
      </c>
      <c r="AL23" s="43">
        <f t="shared" si="3"/>
        <v>-1.2</v>
      </c>
      <c r="AM23" s="43">
        <f t="shared" si="9"/>
        <v>0.40113938635254481</v>
      </c>
      <c r="AN23" s="39">
        <f t="shared" si="10"/>
        <v>-1.3782221073571557</v>
      </c>
      <c r="AO23" s="35">
        <f t="shared" si="11"/>
        <v>1.7793614937097004</v>
      </c>
      <c r="AP23" s="65">
        <f t="shared" si="12"/>
        <v>-3.4357685987630577</v>
      </c>
      <c r="AQ23" s="73">
        <f t="shared" si="13"/>
        <v>0.1353352832366127</v>
      </c>
      <c r="AR23" s="73">
        <f t="shared" si="4"/>
        <v>0.22313016014842982</v>
      </c>
      <c r="AS23" s="73">
        <f t="shared" si="4"/>
        <v>0.26359713811572677</v>
      </c>
      <c r="AT23" s="73">
        <f t="shared" si="4"/>
        <v>0.28650479686019009</v>
      </c>
      <c r="AU23" s="73">
        <f t="shared" si="4"/>
        <v>0.30119421191220214</v>
      </c>
      <c r="AV23" s="179">
        <f t="shared" si="14"/>
        <v>1.6374351785626609</v>
      </c>
      <c r="AX23" s="5"/>
    </row>
    <row r="24" spans="1:50" ht="10.95" customHeight="1" x14ac:dyDescent="0.2">
      <c r="A24" s="2">
        <v>15</v>
      </c>
      <c r="B24" s="2" t="s">
        <v>64</v>
      </c>
      <c r="C24" s="178" t="s">
        <v>40</v>
      </c>
      <c r="D24" s="39" t="s">
        <v>41</v>
      </c>
      <c r="E24" s="38">
        <f>IF($B24="C",SUMIFS(F_12Snp_ODR_Corp!$H:$H,F_12Snp_ODR_Corp!$B:$B,$C24),SUMIFS(F_12Snp_ODR_Ret!$H:$H,F_12Snp_ODR_Ret!$B:$B,$C24))</f>
        <v>62447</v>
      </c>
      <c r="F24" s="238">
        <f>VLOOKUP(C24,R_Parameter_to_create_PD_tbl!A:B,2,0)</f>
        <v>0.60292481322524238</v>
      </c>
      <c r="G24" s="30">
        <f>SUMIFS(F_12Snp_ODR_Ret!C:C,F_12Snp_ODR_Ret!$B:$B,$C24,F_12Snp_ODR_Ret!$A:$A,"&gt;=" &amp;$E$4,F_12Snp_ODR_Ret!$A:$A,"&lt;=" &amp;$E$5)</f>
        <v>27430</v>
      </c>
      <c r="H24" s="30">
        <f>SUMIFS(F_12Snp_ODR_Ret!D:D,F_12Snp_ODR_Ret!$B:$B,$C24,F_12Snp_ODR_Ret!$A:$A,"&gt;=" &amp;$E$4,F_12Snp_ODR_Ret!$A:$A,"&lt;=" &amp;$E$5)</f>
        <v>4732</v>
      </c>
      <c r="I24" s="30">
        <f>SUMIFS(F_12Snp_ODR_Ret!E:E,F_12Snp_ODR_Ret!$B:$B,$C24,F_12Snp_ODR_Ret!$A:$A,"&gt;=" &amp;$E$4,F_12Snp_ODR_Ret!$A:$A,"&lt;=" &amp;$E$5)</f>
        <v>1912</v>
      </c>
      <c r="J24" s="30">
        <f>SUMIFS(F_12Snp_ODR_Ret!F:F,F_12Snp_ODR_Ret!$B:$B,$C24,F_12Snp_ODR_Ret!$A:$A,"&gt;=" &amp;$E$4,F_12Snp_ODR_Ret!$A:$A,"&lt;=" &amp;$E$5)</f>
        <v>774</v>
      </c>
      <c r="K24" s="30">
        <f>SUMIFS(F_12Snp_ODR_Ret!G:G,F_12Snp_ODR_Ret!$B:$B,$C24,F_12Snp_ODR_Ret!$A:$A,"&gt;=" &amp;$E$4,F_12Snp_ODR_Ret!$A:$A,"&lt;=" &amp;$E$5)</f>
        <v>217</v>
      </c>
      <c r="L24" s="30">
        <f>SUMIFS(F_12Snp_ODR_Ret!$H:$H,F_12Snp_ODR_Ret!$B:$B,$C24,F_12Snp_ODR_Ret!$A:$A,"&gt;="&amp;$E$4,F_12Snp_ODR_Ret!$A:$A,"&lt;="&amp;$E$5,F_12Snp_ODR_Ret!$I:$I,"&gt;="&amp;L$7)</f>
        <v>45379</v>
      </c>
      <c r="M24" s="30">
        <f>SUMIFS(F_12Snp_ODR_Ret!$H:$H,F_12Snp_ODR_Ret!$B:$B,$C24,F_12Snp_ODR_Ret!$A:$A,"&gt;="&amp;$E$4,F_12Snp_ODR_Ret!$A:$A,"&lt;="&amp;$E$5,F_12Snp_ODR_Ret!$I:$I,"&gt;="&amp;M$7)</f>
        <v>45379</v>
      </c>
      <c r="N24" s="30">
        <f>SUMIFS(F_12Snp_ODR_Ret!$H:$H,F_12Snp_ODR_Ret!$B:$B,$C24,F_12Snp_ODR_Ret!$A:$A,"&gt;="&amp;$E$4,F_12Snp_ODR_Ret!$A:$A,"&lt;="&amp;$E$5,F_12Snp_ODR_Ret!$I:$I,"&gt;="&amp;N$7)</f>
        <v>36227</v>
      </c>
      <c r="O24" s="30">
        <f>SUMIFS(F_12Snp_ODR_Ret!$H:$H,F_12Snp_ODR_Ret!$B:$B,$C24,F_12Snp_ODR_Ret!$A:$A,"&gt;="&amp;$E$4,F_12Snp_ODR_Ret!$A:$A,"&lt;="&amp;$E$5,F_12Snp_ODR_Ret!$I:$I,"&gt;="&amp;O$7)</f>
        <v>28681</v>
      </c>
      <c r="P24" s="30">
        <f>SUMIFS(F_12Snp_ODR_Ret!$H:$H,F_12Snp_ODR_Ret!$B:$B,$C24,F_12Snp_ODR_Ret!$A:$A,"&gt;="&amp;$E$4,F_12Snp_ODR_Ret!$A:$A,"&lt;="&amp;$E$5,F_12Snp_ODR_Ret!$I:$I,"&gt;="&amp;P$7)</f>
        <v>21874</v>
      </c>
      <c r="Q24" s="36">
        <f t="shared" si="15"/>
        <v>0.60446462019877034</v>
      </c>
      <c r="R24" s="36">
        <f t="shared" si="0"/>
        <v>0.10427730888737081</v>
      </c>
      <c r="S24" s="36">
        <f t="shared" si="0"/>
        <v>5.2778314516796862E-2</v>
      </c>
      <c r="T24" s="36">
        <f t="shared" si="0"/>
        <v>2.6986506746626688E-2</v>
      </c>
      <c r="U24" s="36">
        <f t="shared" si="0"/>
        <v>9.9204535064460093E-3</v>
      </c>
      <c r="V24" s="36">
        <f t="shared" si="5"/>
        <v>0.60446462019877034</v>
      </c>
      <c r="W24" s="36">
        <f t="shared" si="6"/>
        <v>0.7087419290861412</v>
      </c>
      <c r="X24" s="36">
        <f t="shared" si="1"/>
        <v>0.76152024360293802</v>
      </c>
      <c r="Y24" s="36">
        <f t="shared" si="1"/>
        <v>0.78850675034956474</v>
      </c>
      <c r="Z24" s="36">
        <f t="shared" si="1"/>
        <v>0.79842720385601074</v>
      </c>
      <c r="AA24" s="40">
        <f t="shared" si="7"/>
        <v>-0.5034121380201162</v>
      </c>
      <c r="AB24" s="40">
        <f t="shared" si="2"/>
        <v>-0.34426381153779506</v>
      </c>
      <c r="AC24" s="40">
        <f t="shared" si="2"/>
        <v>-0.27243852314873762</v>
      </c>
      <c r="AD24" s="40">
        <f t="shared" si="2"/>
        <v>-0.2376143116143388</v>
      </c>
      <c r="AE24" s="40">
        <f t="shared" si="2"/>
        <v>-0.22511148159940783</v>
      </c>
      <c r="AF24" s="286">
        <v>-1</v>
      </c>
      <c r="AG24" s="286">
        <v>-1</v>
      </c>
      <c r="AH24" s="43">
        <f t="shared" si="8"/>
        <v>-2</v>
      </c>
      <c r="AI24" s="43">
        <f t="shared" si="3"/>
        <v>-1.5</v>
      </c>
      <c r="AJ24" s="43">
        <f t="shared" si="3"/>
        <v>-1.3333333333333333</v>
      </c>
      <c r="AK24" s="43">
        <f t="shared" si="3"/>
        <v>-1.25</v>
      </c>
      <c r="AL24" s="43">
        <f t="shared" si="3"/>
        <v>-1.2</v>
      </c>
      <c r="AM24" s="43">
        <f t="shared" si="9"/>
        <v>5.2223180284027393E-2</v>
      </c>
      <c r="AN24" s="39">
        <f t="shared" si="10"/>
        <v>-6.6241083892966577</v>
      </c>
      <c r="AO24" s="35">
        <f t="shared" si="11"/>
        <v>6.6763315695806851</v>
      </c>
      <c r="AP24" s="65">
        <f t="shared" si="12"/>
        <v>-126.84230169955123</v>
      </c>
      <c r="AQ24" s="73">
        <f t="shared" si="13"/>
        <v>0.1353352832366127</v>
      </c>
      <c r="AR24" s="73">
        <f t="shared" si="4"/>
        <v>0.22313016014842982</v>
      </c>
      <c r="AS24" s="73">
        <f t="shared" si="4"/>
        <v>0.26359713811572677</v>
      </c>
      <c r="AT24" s="73">
        <f t="shared" si="4"/>
        <v>0.28650479686019009</v>
      </c>
      <c r="AU24" s="73">
        <f t="shared" si="4"/>
        <v>0.30119421191220214</v>
      </c>
      <c r="AV24" s="179">
        <f t="shared" si="14"/>
        <v>4.4550452683586004</v>
      </c>
      <c r="AX24" s="5"/>
    </row>
    <row r="25" spans="1:50" ht="12" thickBot="1" x14ac:dyDescent="0.25">
      <c r="A25" s="2">
        <v>16</v>
      </c>
      <c r="B25" s="2" t="s">
        <v>64</v>
      </c>
      <c r="C25" s="192" t="s">
        <v>42</v>
      </c>
      <c r="D25" s="193" t="s">
        <v>43</v>
      </c>
      <c r="E25" s="194">
        <f>IF($B25="C",SUMIFS(F_12Snp_ODR_Corp!$H:$H,F_12Snp_ODR_Corp!$B:$B,$C25),SUMIFS(F_12Snp_ODR_Ret!$H:$H,F_12Snp_ODR_Ret!$B:$B,$C25))</f>
        <v>21032</v>
      </c>
      <c r="F25" s="239">
        <f>VLOOKUP(C25,R_Parameter_to_create_PD_tbl!A:B,2,0)</f>
        <v>0.66168573429838895</v>
      </c>
      <c r="G25" s="196">
        <f>SUMIFS(F_12Snp_ODR_Ret!C:C,F_12Snp_ODR_Ret!$B:$B,$C25,F_12Snp_ODR_Ret!$A:$A,"&gt;=" &amp;$E$4,F_12Snp_ODR_Ret!$A:$A,"&lt;=" &amp;$E$5)</f>
        <v>11786</v>
      </c>
      <c r="H25" s="196">
        <f>SUMIFS(F_12Snp_ODR_Ret!D:D,F_12Snp_ODR_Ret!$B:$B,$C25,F_12Snp_ODR_Ret!$A:$A,"&gt;=" &amp;$E$4,F_12Snp_ODR_Ret!$A:$A,"&lt;=" &amp;$E$5)</f>
        <v>1874</v>
      </c>
      <c r="I25" s="196">
        <f>SUMIFS(F_12Snp_ODR_Ret!E:E,F_12Snp_ODR_Ret!$B:$B,$C25,F_12Snp_ODR_Ret!$A:$A,"&gt;=" &amp;$E$4,F_12Snp_ODR_Ret!$A:$A,"&lt;=" &amp;$E$5)</f>
        <v>893</v>
      </c>
      <c r="J25" s="196">
        <f>SUMIFS(F_12Snp_ODR_Ret!F:F,F_12Snp_ODR_Ret!$B:$B,$C25,F_12Snp_ODR_Ret!$A:$A,"&gt;=" &amp;$E$4,F_12Snp_ODR_Ret!$A:$A,"&lt;=" &amp;$E$5)</f>
        <v>466</v>
      </c>
      <c r="K25" s="196">
        <f>SUMIFS(F_12Snp_ODR_Ret!G:G,F_12Snp_ODR_Ret!$B:$B,$C25,F_12Snp_ODR_Ret!$A:$A,"&gt;=" &amp;$E$4,F_12Snp_ODR_Ret!$A:$A,"&lt;=" &amp;$E$5)</f>
        <v>126</v>
      </c>
      <c r="L25" s="196">
        <f>SUMIFS(F_12Snp_ODR_Ret!$H:$H,F_12Snp_ODR_Ret!$B:$B,$C25,F_12Snp_ODR_Ret!$A:$A,"&gt;="&amp;$E$4,F_12Snp_ODR_Ret!$A:$A,"&lt;="&amp;$E$5,F_12Snp_ODR_Ret!$I:$I,"&gt;="&amp;L$7)</f>
        <v>15849</v>
      </c>
      <c r="M25" s="196">
        <f>SUMIFS(F_12Snp_ODR_Ret!$H:$H,F_12Snp_ODR_Ret!$B:$B,$C25,F_12Snp_ODR_Ret!$A:$A,"&gt;="&amp;$E$4,F_12Snp_ODR_Ret!$A:$A,"&lt;="&amp;$E$5,F_12Snp_ODR_Ret!$I:$I,"&gt;="&amp;M$7)</f>
        <v>15849</v>
      </c>
      <c r="N25" s="196">
        <f>SUMIFS(F_12Snp_ODR_Ret!$H:$H,F_12Snp_ODR_Ret!$B:$B,$C25,F_12Snp_ODR_Ret!$A:$A,"&gt;="&amp;$E$4,F_12Snp_ODR_Ret!$A:$A,"&lt;="&amp;$E$5,F_12Snp_ODR_Ret!$I:$I,"&gt;="&amp;N$7)</f>
        <v>12704</v>
      </c>
      <c r="O25" s="196">
        <f>SUMIFS(F_12Snp_ODR_Ret!$H:$H,F_12Snp_ODR_Ret!$B:$B,$C25,F_12Snp_ODR_Ret!$A:$A,"&gt;="&amp;$E$4,F_12Snp_ODR_Ret!$A:$A,"&lt;="&amp;$E$5,F_12Snp_ODR_Ret!$I:$I,"&gt;="&amp;O$7)</f>
        <v>10087</v>
      </c>
      <c r="P25" s="196">
        <f>SUMIFS(F_12Snp_ODR_Ret!$H:$H,F_12Snp_ODR_Ret!$B:$B,$C25,F_12Snp_ODR_Ret!$A:$A,"&gt;="&amp;$E$4,F_12Snp_ODR_Ret!$A:$A,"&lt;="&amp;$E$5,F_12Snp_ODR_Ret!$I:$I,"&gt;="&amp;P$7)</f>
        <v>6863</v>
      </c>
      <c r="Q25" s="197">
        <f t="shared" si="15"/>
        <v>0.74364313205880495</v>
      </c>
      <c r="R25" s="197">
        <f t="shared" si="0"/>
        <v>0.11824089847939934</v>
      </c>
      <c r="S25" s="197">
        <f t="shared" si="0"/>
        <v>7.0292821158690177E-2</v>
      </c>
      <c r="T25" s="197">
        <f t="shared" si="0"/>
        <v>4.619807673242788E-2</v>
      </c>
      <c r="U25" s="197">
        <f t="shared" si="0"/>
        <v>1.8359318082471224E-2</v>
      </c>
      <c r="V25" s="197">
        <f t="shared" si="5"/>
        <v>0.74364313205880495</v>
      </c>
      <c r="W25" s="197">
        <f t="shared" si="6"/>
        <v>0.86188403053820428</v>
      </c>
      <c r="X25" s="197">
        <f t="shared" si="1"/>
        <v>0.93217685169689446</v>
      </c>
      <c r="Y25" s="197">
        <f t="shared" si="1"/>
        <v>0.97837492842932239</v>
      </c>
      <c r="Z25" s="197">
        <f t="shared" si="1"/>
        <v>0.99673424651179365</v>
      </c>
      <c r="AA25" s="198">
        <f t="shared" si="7"/>
        <v>-0.29619402043456688</v>
      </c>
      <c r="AB25" s="198">
        <f t="shared" si="2"/>
        <v>-0.1486345527076445</v>
      </c>
      <c r="AC25" s="198">
        <f t="shared" si="2"/>
        <v>-7.0232727258169883E-2</v>
      </c>
      <c r="AD25" s="198">
        <f t="shared" si="2"/>
        <v>-2.1862320009740178E-2</v>
      </c>
      <c r="AE25" s="198">
        <f t="shared" si="2"/>
        <v>-3.2710976995524582E-3</v>
      </c>
      <c r="AF25" s="287">
        <v>-1</v>
      </c>
      <c r="AG25" s="287">
        <v>-1</v>
      </c>
      <c r="AH25" s="199">
        <f t="shared" si="8"/>
        <v>-2</v>
      </c>
      <c r="AI25" s="199">
        <f t="shared" si="3"/>
        <v>-1.5</v>
      </c>
      <c r="AJ25" s="199">
        <f t="shared" si="3"/>
        <v>-1.3333333333333333</v>
      </c>
      <c r="AK25" s="199">
        <f t="shared" si="3"/>
        <v>-1.25</v>
      </c>
      <c r="AL25" s="199">
        <f t="shared" si="3"/>
        <v>-1.2</v>
      </c>
      <c r="AM25" s="199">
        <f t="shared" si="9"/>
        <v>5.6882358399564958E-2</v>
      </c>
      <c r="AN25" s="193">
        <f t="shared" si="10"/>
        <v>-9.208166397419566</v>
      </c>
      <c r="AO25" s="195">
        <f t="shared" si="11"/>
        <v>9.2650487558191301</v>
      </c>
      <c r="AP25" s="292">
        <f t="shared" si="12"/>
        <v>-161.88088286947664</v>
      </c>
      <c r="AQ25" s="201">
        <f t="shared" si="13"/>
        <v>0.1353352832366127</v>
      </c>
      <c r="AR25" s="201">
        <f t="shared" si="4"/>
        <v>0.22313016014842982</v>
      </c>
      <c r="AS25" s="201">
        <f t="shared" si="4"/>
        <v>0.26359713811572677</v>
      </c>
      <c r="AT25" s="201">
        <f t="shared" si="4"/>
        <v>0.28650479686019009</v>
      </c>
      <c r="AU25" s="201">
        <f t="shared" si="4"/>
        <v>0.30119421191220214</v>
      </c>
      <c r="AV25" s="202">
        <f t="shared" si="14"/>
        <v>4.8892330105929158</v>
      </c>
      <c r="AX25" s="5"/>
    </row>
    <row r="26" spans="1:50" s="66" customFormat="1" x14ac:dyDescent="0.2">
      <c r="A26" s="66">
        <v>17</v>
      </c>
      <c r="B26" s="66" t="s">
        <v>63</v>
      </c>
      <c r="C26" s="203" t="s">
        <v>2</v>
      </c>
      <c r="D26" s="204" t="s">
        <v>3</v>
      </c>
      <c r="E26" s="205">
        <f>IF($B26="C",SUMIFS(F_12Snp_ODR_Corp!$H:$H,F_12Snp_ODR_Corp!$B:$B,$C26),SUMIFS(F_12Snp_ODR_Ret!$H:$H,F_12Snp_ODR_Ret!$B:$B,$C26))</f>
        <v>47246</v>
      </c>
      <c r="F26" s="240">
        <f>VLOOKUP(C26,R_Parameter_to_create_PD_tbl!A:B,2,0)</f>
        <v>2.4055781522370711E-2</v>
      </c>
      <c r="G26" s="206">
        <f>SUMIFS(F_12Snp_ODR_Corp!C:C,F_12Snp_ODR_Corp!$B:$B,$C26,F_12Snp_ODR_Corp!$A:$A,"&gt;=" &amp;$E$4,F_12Snp_ODR_Corp!$A:$A,"&lt;=" &amp;$E$5)</f>
        <v>828</v>
      </c>
      <c r="H26" s="206">
        <f>SUMIFS(F_12Snp_ODR_Corp!D:D,F_12Snp_ODR_Corp!$B:$B,$C26,F_12Snp_ODR_Corp!$A:$A,"&gt;=" &amp;$E$4,F_12Snp_ODR_Corp!$A:$A,"&lt;=" &amp;$E$5)</f>
        <v>963</v>
      </c>
      <c r="I26" s="206">
        <f>SUMIFS(F_12Snp_ODR_Corp!E:E,F_12Snp_ODR_Corp!$B:$B,$C26,F_12Snp_ODR_Corp!$A:$A,"&gt;=" &amp;$E$4,F_12Snp_ODR_Corp!$A:$A,"&lt;=" &amp;$E$5)</f>
        <v>872</v>
      </c>
      <c r="J26" s="206">
        <f>SUMIFS(F_12Snp_ODR_Corp!F:F,F_12Snp_ODR_Corp!$B:$B,$C26,F_12Snp_ODR_Corp!$A:$A,"&gt;=" &amp;$E$4,F_12Snp_ODR_Corp!$A:$A,"&lt;=" &amp;$E$5)</f>
        <v>607</v>
      </c>
      <c r="K26" s="206">
        <f>SUMIFS(F_12Snp_ODR_Corp!G:G,F_12Snp_ODR_Corp!$B:$B,$C26,F_12Snp_ODR_Corp!$A:$A,"&gt;=" &amp;$E$4,F_12Snp_ODR_Corp!$A:$A,"&lt;=" &amp;$E$5)</f>
        <v>141</v>
      </c>
      <c r="L26" s="206">
        <f>SUMIFS(F_12Snp_ODR_Corp!$H:$H,F_12Snp_ODR_Corp!$B:$B,$C26,F_12Snp_ODR_Corp!$A:$A,"&gt;="&amp;$E$4,F_12Snp_ODR_Corp!$A:$A,"&lt;="&amp;$E$5,F_12Snp_ODR_Corp!$I:$I,"&gt;="&amp;L$7)</f>
        <v>38287</v>
      </c>
      <c r="M26" s="206">
        <f>SUMIFS(F_12Snp_ODR_Corp!$H:$H,F_12Snp_ODR_Corp!$B:$B,$C26,F_12Snp_ODR_Corp!$A:$A,"&gt;="&amp;$E$4,F_12Snp_ODR_Corp!$A:$A,"&lt;="&amp;$E$5,F_12Snp_ODR_Corp!$I:$I,"&gt;="&amp;M$7)</f>
        <v>38287</v>
      </c>
      <c r="N26" s="206">
        <f>SUMIFS(F_12Snp_ODR_Corp!$H:$H,F_12Snp_ODR_Corp!$B:$B,$C26,F_12Snp_ODR_Corp!$A:$A,"&gt;="&amp;$E$4,F_12Snp_ODR_Corp!$A:$A,"&lt;="&amp;$E$5,F_12Snp_ODR_Corp!$I:$I,"&gt;="&amp;N$7)</f>
        <v>32234</v>
      </c>
      <c r="O26" s="206">
        <f>SUMIFS(F_12Snp_ODR_Corp!$H:$H,F_12Snp_ODR_Corp!$B:$B,$C26,F_12Snp_ODR_Corp!$A:$A,"&gt;="&amp;$E$4,F_12Snp_ODR_Corp!$A:$A,"&lt;="&amp;$E$5,F_12Snp_ODR_Corp!$I:$I,"&gt;="&amp;O$7)</f>
        <v>25677</v>
      </c>
      <c r="P26" s="206">
        <f>SUMIFS(F_12Snp_ODR_Corp!$H:$H,F_12Snp_ODR_Corp!$B:$B,$C26,F_12Snp_ODR_Corp!$A:$A,"&gt;="&amp;$E$4,F_12Snp_ODR_Corp!$A:$A,"&lt;="&amp;$E$5,F_12Snp_ODR_Corp!$I:$I,"&gt;="&amp;P$7)</f>
        <v>14911</v>
      </c>
      <c r="Q26" s="207">
        <f t="shared" si="15"/>
        <v>2.1626139420691096E-2</v>
      </c>
      <c r="R26" s="207">
        <f t="shared" si="15"/>
        <v>2.5152140413195079E-2</v>
      </c>
      <c r="S26" s="207">
        <f t="shared" si="15"/>
        <v>2.7052180926971522E-2</v>
      </c>
      <c r="T26" s="207">
        <f t="shared" si="15"/>
        <v>2.3639833313860655E-2</v>
      </c>
      <c r="U26" s="207">
        <f t="shared" si="15"/>
        <v>9.4561062302997781E-3</v>
      </c>
      <c r="V26" s="207">
        <f t="shared" si="5"/>
        <v>2.1626139420691096E-2</v>
      </c>
      <c r="W26" s="207">
        <f t="shared" si="6"/>
        <v>4.6778279833886174E-2</v>
      </c>
      <c r="X26" s="207">
        <f t="shared" si="6"/>
        <v>7.3830460760857697E-2</v>
      </c>
      <c r="Y26" s="207">
        <f t="shared" si="6"/>
        <v>9.7470294074718355E-2</v>
      </c>
      <c r="Z26" s="207">
        <f t="shared" si="6"/>
        <v>0.10692640030501813</v>
      </c>
      <c r="AA26" s="208">
        <f t="shared" si="7"/>
        <v>-3.8338525375781072</v>
      </c>
      <c r="AB26" s="208">
        <f t="shared" si="7"/>
        <v>-3.0623362899026554</v>
      </c>
      <c r="AC26" s="208">
        <f t="shared" si="7"/>
        <v>-2.605983885095406</v>
      </c>
      <c r="AD26" s="208">
        <f t="shared" si="7"/>
        <v>-2.32820762355828</v>
      </c>
      <c r="AE26" s="208">
        <f t="shared" si="7"/>
        <v>-2.2356145288125933</v>
      </c>
      <c r="AF26" s="288">
        <v>-1</v>
      </c>
      <c r="AG26" s="288">
        <v>-1</v>
      </c>
      <c r="AH26" s="209">
        <f t="shared" si="8"/>
        <v>-2</v>
      </c>
      <c r="AI26" s="209">
        <f t="shared" si="8"/>
        <v>-1.5</v>
      </c>
      <c r="AJ26" s="209">
        <f t="shared" si="8"/>
        <v>-1.3333333333333333</v>
      </c>
      <c r="AK26" s="209">
        <f t="shared" si="8"/>
        <v>-1.25</v>
      </c>
      <c r="AL26" s="209">
        <f t="shared" si="8"/>
        <v>-1.2</v>
      </c>
      <c r="AM26" s="209">
        <f t="shared" si="9"/>
        <v>1.715561593415339</v>
      </c>
      <c r="AN26" s="204">
        <f t="shared" si="10"/>
        <v>-7.9430167776003486</v>
      </c>
      <c r="AO26" s="210">
        <f t="shared" si="11"/>
        <v>9.6585783710156878</v>
      </c>
      <c r="AP26" s="293">
        <f t="shared" si="12"/>
        <v>-4.6299805312075071</v>
      </c>
      <c r="AQ26" s="211">
        <f t="shared" si="13"/>
        <v>0.1353352832366127</v>
      </c>
      <c r="AR26" s="211">
        <f t="shared" si="13"/>
        <v>0.22313016014842982</v>
      </c>
      <c r="AS26" s="211">
        <f t="shared" si="13"/>
        <v>0.26359713811572677</v>
      </c>
      <c r="AT26" s="211">
        <f t="shared" si="13"/>
        <v>0.28650479686019009</v>
      </c>
      <c r="AU26" s="211">
        <f t="shared" si="13"/>
        <v>0.30119421191220214</v>
      </c>
      <c r="AV26" s="212">
        <f t="shared" si="14"/>
        <v>0.17774951917241652</v>
      </c>
      <c r="AX26" s="74"/>
    </row>
    <row r="27" spans="1:50" s="66" customFormat="1" x14ac:dyDescent="0.2">
      <c r="A27" s="66">
        <v>18</v>
      </c>
      <c r="B27" s="66" t="s">
        <v>63</v>
      </c>
      <c r="C27" s="180" t="s">
        <v>4</v>
      </c>
      <c r="D27" s="67" t="s">
        <v>5</v>
      </c>
      <c r="E27" s="68">
        <f>IF($B27="C",SUMIFS(F_12Snp_ODR_Corp!$H:$H,F_12Snp_ODR_Corp!$B:$B,$C27),SUMIFS(F_12Snp_ODR_Ret!$H:$H,F_12Snp_ODR_Ret!$B:$B,$C27))</f>
        <v>7509</v>
      </c>
      <c r="F27" s="238">
        <f>VLOOKUP(C27,R_Parameter_to_create_PD_tbl!A:B,2,0)</f>
        <v>0.20442708333333329</v>
      </c>
      <c r="G27" s="30">
        <f>SUMIFS(F_12Snp_ODR_Corp!C:C,F_12Snp_ODR_Corp!$B:$B,$C27,F_12Snp_ODR_Corp!$A:$A,"&gt;=" &amp;$E$4,F_12Snp_ODR_Corp!$A:$A,"&lt;=" &amp;$E$5)</f>
        <v>1063</v>
      </c>
      <c r="H27" s="30">
        <f>SUMIFS(F_12Snp_ODR_Corp!D:D,F_12Snp_ODR_Corp!$B:$B,$C27,F_12Snp_ODR_Corp!$A:$A,"&gt;=" &amp;$E$4,F_12Snp_ODR_Corp!$A:$A,"&lt;=" &amp;$E$5)</f>
        <v>863</v>
      </c>
      <c r="I27" s="30">
        <f>SUMIFS(F_12Snp_ODR_Corp!E:E,F_12Snp_ODR_Corp!$B:$B,$C27,F_12Snp_ODR_Corp!$A:$A,"&gt;=" &amp;$E$4,F_12Snp_ODR_Corp!$A:$A,"&lt;=" &amp;$E$5)</f>
        <v>615</v>
      </c>
      <c r="J27" s="30">
        <f>SUMIFS(F_12Snp_ODR_Corp!F:F,F_12Snp_ODR_Corp!$B:$B,$C27,F_12Snp_ODR_Corp!$A:$A,"&gt;=" &amp;$E$4,F_12Snp_ODR_Corp!$A:$A,"&lt;=" &amp;$E$5)</f>
        <v>368</v>
      </c>
      <c r="K27" s="30">
        <f>SUMIFS(F_12Snp_ODR_Corp!G:G,F_12Snp_ODR_Corp!$B:$B,$C27,F_12Snp_ODR_Corp!$A:$A,"&gt;=" &amp;$E$4,F_12Snp_ODR_Corp!$A:$A,"&lt;=" &amp;$E$5)</f>
        <v>94</v>
      </c>
      <c r="L27" s="30">
        <f>SUMIFS(F_12Snp_ODR_Corp!$H:$H,F_12Snp_ODR_Corp!$B:$B,$C27,F_12Snp_ODR_Corp!$A:$A,"&gt;="&amp;$E$4,F_12Snp_ODR_Corp!$A:$A,"&lt;="&amp;$E$5,F_12Snp_ODR_Corp!$I:$I,"&gt;="&amp;L$7)</f>
        <v>6073</v>
      </c>
      <c r="M27" s="30">
        <f>SUMIFS(F_12Snp_ODR_Corp!$H:$H,F_12Snp_ODR_Corp!$B:$B,$C27,F_12Snp_ODR_Corp!$A:$A,"&gt;="&amp;$E$4,F_12Snp_ODR_Corp!$A:$A,"&lt;="&amp;$E$5,F_12Snp_ODR_Corp!$I:$I,"&gt;="&amp;M$7)</f>
        <v>6073</v>
      </c>
      <c r="N27" s="30">
        <f>SUMIFS(F_12Snp_ODR_Corp!$H:$H,F_12Snp_ODR_Corp!$B:$B,$C27,F_12Snp_ODR_Corp!$A:$A,"&gt;="&amp;$E$4,F_12Snp_ODR_Corp!$A:$A,"&lt;="&amp;$E$5,F_12Snp_ODR_Corp!$I:$I,"&gt;="&amp;N$7)</f>
        <v>4955</v>
      </c>
      <c r="O27" s="30">
        <f>SUMIFS(F_12Snp_ODR_Corp!$H:$H,F_12Snp_ODR_Corp!$B:$B,$C27,F_12Snp_ODR_Corp!$A:$A,"&gt;="&amp;$E$4,F_12Snp_ODR_Corp!$A:$A,"&lt;="&amp;$E$5,F_12Snp_ODR_Corp!$I:$I,"&gt;="&amp;O$7)</f>
        <v>3940</v>
      </c>
      <c r="P27" s="30">
        <f>SUMIFS(F_12Snp_ODR_Corp!$H:$H,F_12Snp_ODR_Corp!$B:$B,$C27,F_12Snp_ODR_Corp!$A:$A,"&gt;="&amp;$E$4,F_12Snp_ODR_Corp!$A:$A,"&lt;="&amp;$E$5,F_12Snp_ODR_Corp!$I:$I,"&gt;="&amp;P$7)</f>
        <v>2193</v>
      </c>
      <c r="Q27" s="70">
        <f t="shared" si="15"/>
        <v>0.17503704923431582</v>
      </c>
      <c r="R27" s="70">
        <f t="shared" si="15"/>
        <v>0.14210439650913881</v>
      </c>
      <c r="S27" s="70">
        <f t="shared" si="15"/>
        <v>0.12411705348133199</v>
      </c>
      <c r="T27" s="70">
        <f t="shared" si="15"/>
        <v>9.3401015228426393E-2</v>
      </c>
      <c r="U27" s="70">
        <f t="shared" si="15"/>
        <v>4.2863657090743273E-2</v>
      </c>
      <c r="V27" s="70">
        <f t="shared" si="5"/>
        <v>0.17503704923431582</v>
      </c>
      <c r="W27" s="70">
        <f t="shared" si="6"/>
        <v>0.3171414457434546</v>
      </c>
      <c r="X27" s="70">
        <f t="shared" si="6"/>
        <v>0.4412584992247866</v>
      </c>
      <c r="Y27" s="70">
        <f t="shared" si="6"/>
        <v>0.53465951445321303</v>
      </c>
      <c r="Z27" s="70">
        <f t="shared" si="6"/>
        <v>0.57752317154395627</v>
      </c>
      <c r="AA27" s="71">
        <f t="shared" si="7"/>
        <v>-1.7427576175556274</v>
      </c>
      <c r="AB27" s="71">
        <f t="shared" si="7"/>
        <v>-1.1484074035395047</v>
      </c>
      <c r="AC27" s="71">
        <f t="shared" si="7"/>
        <v>-0.81812440922090157</v>
      </c>
      <c r="AD27" s="71">
        <f t="shared" si="7"/>
        <v>-0.62612515627109022</v>
      </c>
      <c r="AE27" s="71">
        <f t="shared" si="7"/>
        <v>-0.54900671350549146</v>
      </c>
      <c r="AF27" s="289">
        <v>-1</v>
      </c>
      <c r="AG27" s="289">
        <v>-1</v>
      </c>
      <c r="AH27" s="72">
        <f t="shared" si="8"/>
        <v>-2</v>
      </c>
      <c r="AI27" s="72">
        <f t="shared" si="8"/>
        <v>-1.5</v>
      </c>
      <c r="AJ27" s="72">
        <f t="shared" si="8"/>
        <v>-1.3333333333333333</v>
      </c>
      <c r="AK27" s="72">
        <f t="shared" si="8"/>
        <v>-1.25</v>
      </c>
      <c r="AL27" s="72">
        <f t="shared" si="8"/>
        <v>-1.2</v>
      </c>
      <c r="AM27" s="72">
        <f t="shared" si="9"/>
        <v>0.94729802244547368</v>
      </c>
      <c r="AN27" s="67">
        <f t="shared" si="10"/>
        <v>-0.32094528994979821</v>
      </c>
      <c r="AO27" s="69">
        <f t="shared" si="11"/>
        <v>1.2682433123952719</v>
      </c>
      <c r="AP27" s="75">
        <f t="shared" si="12"/>
        <v>-0.33880075999870651</v>
      </c>
      <c r="AQ27" s="73">
        <f t="shared" si="13"/>
        <v>0.1353352832366127</v>
      </c>
      <c r="AR27" s="73">
        <f t="shared" si="13"/>
        <v>0.22313016014842982</v>
      </c>
      <c r="AS27" s="73">
        <f t="shared" si="13"/>
        <v>0.26359713811572677</v>
      </c>
      <c r="AT27" s="73">
        <f t="shared" si="13"/>
        <v>0.28650479686019009</v>
      </c>
      <c r="AU27" s="73">
        <f t="shared" si="13"/>
        <v>0.30119421191220214</v>
      </c>
      <c r="AV27" s="181">
        <f t="shared" si="14"/>
        <v>1.5105231868907705</v>
      </c>
      <c r="AX27" s="74"/>
    </row>
    <row r="28" spans="1:50" s="66" customFormat="1" x14ac:dyDescent="0.2">
      <c r="A28" s="66">
        <v>19</v>
      </c>
      <c r="B28" s="66" t="s">
        <v>63</v>
      </c>
      <c r="C28" s="180" t="s">
        <v>6</v>
      </c>
      <c r="D28" s="67" t="s">
        <v>7</v>
      </c>
      <c r="E28" s="68">
        <f>IF($B28="C",SUMIFS(F_12Snp_ODR_Corp!$H:$H,F_12Snp_ODR_Corp!$B:$B,$C28),SUMIFS(F_12Snp_ODR_Ret!$H:$H,F_12Snp_ODR_Ret!$B:$B,$C28))</f>
        <v>22899</v>
      </c>
      <c r="F28" s="238">
        <f>VLOOKUP(C28,R_Parameter_to_create_PD_tbl!A:B,2,0)</f>
        <v>1.6336368505623991E-2</v>
      </c>
      <c r="G28" s="30">
        <f>SUMIFS(F_12Snp_ODR_Corp!C:C,F_12Snp_ODR_Corp!$B:$B,$C28,F_12Snp_ODR_Corp!$A:$A,"&gt;=" &amp;$E$4,F_12Snp_ODR_Corp!$A:$A,"&lt;=" &amp;$E$5)</f>
        <v>336</v>
      </c>
      <c r="H28" s="30">
        <f>SUMIFS(F_12Snp_ODR_Corp!D:D,F_12Snp_ODR_Corp!$B:$B,$C28,F_12Snp_ODR_Corp!$A:$A,"&gt;=" &amp;$E$4,F_12Snp_ODR_Corp!$A:$A,"&lt;=" &amp;$E$5)</f>
        <v>442</v>
      </c>
      <c r="I28" s="30">
        <f>SUMIFS(F_12Snp_ODR_Corp!E:E,F_12Snp_ODR_Corp!$B:$B,$C28,F_12Snp_ODR_Corp!$A:$A,"&gt;=" &amp;$E$4,F_12Snp_ODR_Corp!$A:$A,"&lt;=" &amp;$E$5)</f>
        <v>249</v>
      </c>
      <c r="J28" s="30">
        <f>SUMIFS(F_12Snp_ODR_Corp!F:F,F_12Snp_ODR_Corp!$B:$B,$C28,F_12Snp_ODR_Corp!$A:$A,"&gt;=" &amp;$E$4,F_12Snp_ODR_Corp!$A:$A,"&lt;=" &amp;$E$5)</f>
        <v>111</v>
      </c>
      <c r="K28" s="30">
        <f>SUMIFS(F_12Snp_ODR_Corp!G:G,F_12Snp_ODR_Corp!$B:$B,$C28,F_12Snp_ODR_Corp!$A:$A,"&gt;=" &amp;$E$4,F_12Snp_ODR_Corp!$A:$A,"&lt;=" &amp;$E$5)</f>
        <v>14</v>
      </c>
      <c r="L28" s="30">
        <f>SUMIFS(F_12Snp_ODR_Corp!$H:$H,F_12Snp_ODR_Corp!$B:$B,$C28,F_12Snp_ODR_Corp!$A:$A,"&gt;="&amp;$E$4,F_12Snp_ODR_Corp!$A:$A,"&lt;="&amp;$E$5,F_12Snp_ODR_Corp!$I:$I,"&gt;="&amp;L$7)</f>
        <v>15480</v>
      </c>
      <c r="M28" s="30">
        <f>SUMIFS(F_12Snp_ODR_Corp!$H:$H,F_12Snp_ODR_Corp!$B:$B,$C28,F_12Snp_ODR_Corp!$A:$A,"&gt;="&amp;$E$4,F_12Snp_ODR_Corp!$A:$A,"&lt;="&amp;$E$5,F_12Snp_ODR_Corp!$I:$I,"&gt;="&amp;M$7)</f>
        <v>15480</v>
      </c>
      <c r="N28" s="30">
        <f>SUMIFS(F_12Snp_ODR_Corp!$H:$H,F_12Snp_ODR_Corp!$B:$B,$C28,F_12Snp_ODR_Corp!$A:$A,"&gt;="&amp;$E$4,F_12Snp_ODR_Corp!$A:$A,"&lt;="&amp;$E$5,F_12Snp_ODR_Corp!$I:$I,"&gt;="&amp;N$7)</f>
        <v>9876</v>
      </c>
      <c r="O28" s="30">
        <f>SUMIFS(F_12Snp_ODR_Corp!$H:$H,F_12Snp_ODR_Corp!$B:$B,$C28,F_12Snp_ODR_Corp!$A:$A,"&gt;="&amp;$E$4,F_12Snp_ODR_Corp!$A:$A,"&lt;="&amp;$E$5,F_12Snp_ODR_Corp!$I:$I,"&gt;="&amp;O$7)</f>
        <v>5605</v>
      </c>
      <c r="P28" s="30">
        <f>SUMIFS(F_12Snp_ODR_Corp!$H:$H,F_12Snp_ODR_Corp!$B:$B,$C28,F_12Snp_ODR_Corp!$A:$A,"&gt;="&amp;$E$4,F_12Snp_ODR_Corp!$A:$A,"&lt;="&amp;$E$5,F_12Snp_ODR_Corp!$I:$I,"&gt;="&amp;P$7)</f>
        <v>2090</v>
      </c>
      <c r="Q28" s="70">
        <f t="shared" si="15"/>
        <v>2.1705426356589147E-2</v>
      </c>
      <c r="R28" s="70">
        <f t="shared" si="15"/>
        <v>2.8552971576227389E-2</v>
      </c>
      <c r="S28" s="70">
        <f t="shared" si="15"/>
        <v>2.5212636695018227E-2</v>
      </c>
      <c r="T28" s="70">
        <f t="shared" si="15"/>
        <v>1.9803746654772525E-2</v>
      </c>
      <c r="U28" s="70">
        <f t="shared" si="15"/>
        <v>6.6985645933014355E-3</v>
      </c>
      <c r="V28" s="70">
        <f t="shared" si="5"/>
        <v>2.1705426356589147E-2</v>
      </c>
      <c r="W28" s="70">
        <f t="shared" si="6"/>
        <v>5.0258397932816536E-2</v>
      </c>
      <c r="X28" s="70">
        <f t="shared" si="6"/>
        <v>7.5471034627834763E-2</v>
      </c>
      <c r="Y28" s="70">
        <f t="shared" si="6"/>
        <v>9.5274781282607288E-2</v>
      </c>
      <c r="Z28" s="70">
        <f t="shared" si="6"/>
        <v>0.10197334587590873</v>
      </c>
      <c r="AA28" s="71">
        <f t="shared" si="7"/>
        <v>-3.830192987180514</v>
      </c>
      <c r="AB28" s="71">
        <f t="shared" si="7"/>
        <v>-2.9905776229653265</v>
      </c>
      <c r="AC28" s="71">
        <f t="shared" si="7"/>
        <v>-2.5840063436520633</v>
      </c>
      <c r="AD28" s="71">
        <f t="shared" si="7"/>
        <v>-2.35099012786791</v>
      </c>
      <c r="AE28" s="71">
        <f t="shared" si="7"/>
        <v>-2.2830438147886358</v>
      </c>
      <c r="AF28" s="289">
        <v>-1</v>
      </c>
      <c r="AG28" s="289">
        <v>-1</v>
      </c>
      <c r="AH28" s="72">
        <f t="shared" si="8"/>
        <v>-2</v>
      </c>
      <c r="AI28" s="72">
        <f t="shared" si="8"/>
        <v>-1.5</v>
      </c>
      <c r="AJ28" s="72">
        <f t="shared" si="8"/>
        <v>-1.3333333333333333</v>
      </c>
      <c r="AK28" s="72">
        <f t="shared" si="8"/>
        <v>-1.25</v>
      </c>
      <c r="AL28" s="72">
        <f t="shared" si="8"/>
        <v>-1.2</v>
      </c>
      <c r="AM28" s="72">
        <f t="shared" si="9"/>
        <v>1.6128229863572188</v>
      </c>
      <c r="AN28" s="67">
        <f t="shared" si="10"/>
        <v>-7.9079511792067096</v>
      </c>
      <c r="AO28" s="69">
        <f t="shared" si="11"/>
        <v>9.5207741655639282</v>
      </c>
      <c r="AP28" s="75">
        <f t="shared" si="12"/>
        <v>-4.9031736564394448</v>
      </c>
      <c r="AQ28" s="73">
        <f t="shared" si="13"/>
        <v>0.1353352832366127</v>
      </c>
      <c r="AR28" s="73">
        <f t="shared" si="13"/>
        <v>0.22313016014842982</v>
      </c>
      <c r="AS28" s="73">
        <f t="shared" si="13"/>
        <v>0.26359713811572677</v>
      </c>
      <c r="AT28" s="73">
        <f t="shared" si="13"/>
        <v>0.28650479686019009</v>
      </c>
      <c r="AU28" s="73">
        <f t="shared" si="13"/>
        <v>0.30119421191220214</v>
      </c>
      <c r="AV28" s="181">
        <f t="shared" si="14"/>
        <v>0.12071034334085953</v>
      </c>
      <c r="AX28" s="74"/>
    </row>
    <row r="29" spans="1:50" s="66" customFormat="1" x14ac:dyDescent="0.2">
      <c r="A29" s="66">
        <v>20</v>
      </c>
      <c r="B29" s="66" t="s">
        <v>63</v>
      </c>
      <c r="C29" s="180" t="s">
        <v>8</v>
      </c>
      <c r="D29" s="67" t="s">
        <v>9</v>
      </c>
      <c r="E29" s="68">
        <f>IF($B29="C",SUMIFS(F_12Snp_ODR_Corp!$H:$H,F_12Snp_ODR_Corp!$B:$B,$C29),SUMIFS(F_12Snp_ODR_Ret!$H:$H,F_12Snp_ODR_Ret!$B:$B,$C29))</f>
        <v>9383</v>
      </c>
      <c r="F29" s="238">
        <f>VLOOKUP(C29,R_Parameter_to_create_PD_tbl!A:B,2,0)</f>
        <v>0.1111975116640747</v>
      </c>
      <c r="G29" s="30">
        <f>SUMIFS(F_12Snp_ODR_Corp!C:C,F_12Snp_ODR_Corp!$B:$B,$C29,F_12Snp_ODR_Corp!$A:$A,"&gt;=" &amp;$E$4,F_12Snp_ODR_Corp!$A:$A,"&lt;=" &amp;$E$5)</f>
        <v>979</v>
      </c>
      <c r="H29" s="30">
        <f>SUMIFS(F_12Snp_ODR_Corp!D:D,F_12Snp_ODR_Corp!$B:$B,$C29,F_12Snp_ODR_Corp!$A:$A,"&gt;=" &amp;$E$4,F_12Snp_ODR_Corp!$A:$A,"&lt;=" &amp;$E$5)</f>
        <v>509</v>
      </c>
      <c r="I29" s="30">
        <f>SUMIFS(F_12Snp_ODR_Corp!E:E,F_12Snp_ODR_Corp!$B:$B,$C29,F_12Snp_ODR_Corp!$A:$A,"&gt;=" &amp;$E$4,F_12Snp_ODR_Corp!$A:$A,"&lt;=" &amp;$E$5)</f>
        <v>326</v>
      </c>
      <c r="J29" s="30">
        <f>SUMIFS(F_12Snp_ODR_Corp!F:F,F_12Snp_ODR_Corp!$B:$B,$C29,F_12Snp_ODR_Corp!$A:$A,"&gt;=" &amp;$E$4,F_12Snp_ODR_Corp!$A:$A,"&lt;=" &amp;$E$5)</f>
        <v>181</v>
      </c>
      <c r="K29" s="30">
        <f>SUMIFS(F_12Snp_ODR_Corp!G:G,F_12Snp_ODR_Corp!$B:$B,$C29,F_12Snp_ODR_Corp!$A:$A,"&gt;=" &amp;$E$4,F_12Snp_ODR_Corp!$A:$A,"&lt;=" &amp;$E$5)</f>
        <v>38</v>
      </c>
      <c r="L29" s="30">
        <f>SUMIFS(F_12Snp_ODR_Corp!$H:$H,F_12Snp_ODR_Corp!$B:$B,$C29,F_12Snp_ODR_Corp!$A:$A,"&gt;="&amp;$E$4,F_12Snp_ODR_Corp!$A:$A,"&lt;="&amp;$E$5,F_12Snp_ODR_Corp!$I:$I,"&gt;="&amp;L$7)</f>
        <v>6826</v>
      </c>
      <c r="M29" s="30">
        <f>SUMIFS(F_12Snp_ODR_Corp!$H:$H,F_12Snp_ODR_Corp!$B:$B,$C29,F_12Snp_ODR_Corp!$A:$A,"&gt;="&amp;$E$4,F_12Snp_ODR_Corp!$A:$A,"&lt;="&amp;$E$5,F_12Snp_ODR_Corp!$I:$I,"&gt;="&amp;M$7)</f>
        <v>6826</v>
      </c>
      <c r="N29" s="30">
        <f>SUMIFS(F_12Snp_ODR_Corp!$H:$H,F_12Snp_ODR_Corp!$B:$B,$C29,F_12Snp_ODR_Corp!$A:$A,"&gt;="&amp;$E$4,F_12Snp_ODR_Corp!$A:$A,"&lt;="&amp;$E$5,F_12Snp_ODR_Corp!$I:$I,"&gt;="&amp;N$7)</f>
        <v>4963</v>
      </c>
      <c r="O29" s="30">
        <f>SUMIFS(F_12Snp_ODR_Corp!$H:$H,F_12Snp_ODR_Corp!$B:$B,$C29,F_12Snp_ODR_Corp!$A:$A,"&gt;="&amp;$E$4,F_12Snp_ODR_Corp!$A:$A,"&lt;="&amp;$E$5,F_12Snp_ODR_Corp!$I:$I,"&gt;="&amp;O$7)</f>
        <v>3509</v>
      </c>
      <c r="P29" s="30">
        <f>SUMIFS(F_12Snp_ODR_Corp!$H:$H,F_12Snp_ODR_Corp!$B:$B,$C29,F_12Snp_ODR_Corp!$A:$A,"&gt;="&amp;$E$4,F_12Snp_ODR_Corp!$A:$A,"&lt;="&amp;$E$5,F_12Snp_ODR_Corp!$I:$I,"&gt;="&amp;P$7)</f>
        <v>1894</v>
      </c>
      <c r="Q29" s="70">
        <f t="shared" si="15"/>
        <v>0.1434222092001172</v>
      </c>
      <c r="R29" s="70">
        <f t="shared" si="15"/>
        <v>7.456782888954E-2</v>
      </c>
      <c r="S29" s="70">
        <f t="shared" si="15"/>
        <v>6.5686076969574847E-2</v>
      </c>
      <c r="T29" s="70">
        <f t="shared" si="15"/>
        <v>5.1581647192932456E-2</v>
      </c>
      <c r="U29" s="70">
        <f t="shared" si="15"/>
        <v>2.0063357972544878E-2</v>
      </c>
      <c r="V29" s="70">
        <f t="shared" si="5"/>
        <v>0.1434222092001172</v>
      </c>
      <c r="W29" s="70">
        <f t="shared" si="6"/>
        <v>0.2179900380896572</v>
      </c>
      <c r="X29" s="70">
        <f t="shared" si="6"/>
        <v>0.28367611505923207</v>
      </c>
      <c r="Y29" s="70">
        <f t="shared" si="6"/>
        <v>0.33525776225216453</v>
      </c>
      <c r="Z29" s="70">
        <f t="shared" si="6"/>
        <v>0.35532112022470941</v>
      </c>
      <c r="AA29" s="71">
        <f t="shared" si="7"/>
        <v>-1.941962486936142</v>
      </c>
      <c r="AB29" s="71">
        <f t="shared" si="7"/>
        <v>-1.5233059140736152</v>
      </c>
      <c r="AC29" s="71">
        <f t="shared" si="7"/>
        <v>-1.2599221315496754</v>
      </c>
      <c r="AD29" s="71">
        <f t="shared" si="7"/>
        <v>-1.0928556034652297</v>
      </c>
      <c r="AE29" s="71">
        <f t="shared" si="7"/>
        <v>-1.0347333343649341</v>
      </c>
      <c r="AF29" s="289">
        <v>-1</v>
      </c>
      <c r="AG29" s="289">
        <v>-1</v>
      </c>
      <c r="AH29" s="72">
        <f t="shared" si="8"/>
        <v>-2</v>
      </c>
      <c r="AI29" s="72">
        <f t="shared" si="8"/>
        <v>-1.5</v>
      </c>
      <c r="AJ29" s="72">
        <f t="shared" si="8"/>
        <v>-1.3333333333333333</v>
      </c>
      <c r="AK29" s="72">
        <f t="shared" si="8"/>
        <v>-1.25</v>
      </c>
      <c r="AL29" s="72">
        <f t="shared" si="8"/>
        <v>-1.2</v>
      </c>
      <c r="AM29" s="72">
        <f t="shared" si="9"/>
        <v>0.55197213540023704</v>
      </c>
      <c r="AN29" s="67">
        <f t="shared" si="10"/>
        <v>0.49066398016706209</v>
      </c>
      <c r="AO29" s="69">
        <f t="shared" si="11"/>
        <v>6.1308155233174941E-2</v>
      </c>
      <c r="AP29" s="75">
        <f t="shared" si="12"/>
        <v>0.88892889459226021</v>
      </c>
      <c r="AQ29" s="73">
        <f t="shared" si="13"/>
        <v>0.1353352832366127</v>
      </c>
      <c r="AR29" s="73">
        <f t="shared" si="13"/>
        <v>0.22313016014842982</v>
      </c>
      <c r="AS29" s="73">
        <f t="shared" si="13"/>
        <v>0.26359713811572677</v>
      </c>
      <c r="AT29" s="73">
        <f t="shared" si="13"/>
        <v>0.28650479686019009</v>
      </c>
      <c r="AU29" s="73">
        <f t="shared" si="13"/>
        <v>0.30119421191220214</v>
      </c>
      <c r="AV29" s="181">
        <f t="shared" si="14"/>
        <v>0.82164465174734325</v>
      </c>
      <c r="AX29" s="74"/>
    </row>
    <row r="30" spans="1:50" s="66" customFormat="1" ht="12" thickBot="1" x14ac:dyDescent="0.25">
      <c r="A30" s="66">
        <v>21</v>
      </c>
      <c r="B30" s="66" t="s">
        <v>63</v>
      </c>
      <c r="C30" s="182" t="s">
        <v>10</v>
      </c>
      <c r="D30" s="183" t="s">
        <v>11</v>
      </c>
      <c r="E30" s="184">
        <f>IF($B30="C",SUMIFS(F_12Snp_ODR_Corp!$H:$H,F_12Snp_ODR_Corp!$B:$B,$C30),SUMIFS(F_12Snp_ODR_Ret!$H:$H,F_12Snp_ODR_Ret!$B:$B,$C30))</f>
        <v>5503</v>
      </c>
      <c r="F30" s="241">
        <f>VLOOKUP(C30,R_Parameter_to_create_PD_tbl!A:B,2,0)</f>
        <v>0.42605042016806721</v>
      </c>
      <c r="G30" s="185">
        <f>SUMIFS(F_12Snp_ODR_Corp!C:C,F_12Snp_ODR_Corp!$B:$B,$C30,F_12Snp_ODR_Corp!$A:$A,"&gt;=" &amp;$E$4,F_12Snp_ODR_Corp!$A:$A,"&lt;=" &amp;$E$5)</f>
        <v>1860</v>
      </c>
      <c r="H30" s="185">
        <f>SUMIFS(F_12Snp_ODR_Corp!D:D,F_12Snp_ODR_Corp!$B:$B,$C30,F_12Snp_ODR_Corp!$A:$A,"&gt;=" &amp;$E$4,F_12Snp_ODR_Corp!$A:$A,"&lt;=" &amp;$E$5)</f>
        <v>593</v>
      </c>
      <c r="I30" s="185">
        <f>SUMIFS(F_12Snp_ODR_Corp!E:E,F_12Snp_ODR_Corp!$B:$B,$C30,F_12Snp_ODR_Corp!$A:$A,"&gt;=" &amp;$E$4,F_12Snp_ODR_Corp!$A:$A,"&lt;=" &amp;$E$5)</f>
        <v>439</v>
      </c>
      <c r="J30" s="185">
        <f>SUMIFS(F_12Snp_ODR_Corp!F:F,F_12Snp_ODR_Corp!$B:$B,$C30,F_12Snp_ODR_Corp!$A:$A,"&gt;=" &amp;$E$4,F_12Snp_ODR_Corp!$A:$A,"&lt;=" &amp;$E$5)</f>
        <v>249</v>
      </c>
      <c r="K30" s="185">
        <f>SUMIFS(F_12Snp_ODR_Corp!G:G,F_12Snp_ODR_Corp!$B:$B,$C30,F_12Snp_ODR_Corp!$A:$A,"&gt;=" &amp;$E$4,F_12Snp_ODR_Corp!$A:$A,"&lt;=" &amp;$E$5)</f>
        <v>50</v>
      </c>
      <c r="L30" s="185">
        <f>SUMIFS(F_12Snp_ODR_Corp!$H:$H,F_12Snp_ODR_Corp!$B:$B,$C30,F_12Snp_ODR_Corp!$A:$A,"&gt;="&amp;$E$4,F_12Snp_ODR_Corp!$A:$A,"&lt;="&amp;$E$5,F_12Snp_ODR_Corp!$I:$I,"&gt;="&amp;L$7)</f>
        <v>4090</v>
      </c>
      <c r="M30" s="185">
        <f>SUMIFS(F_12Snp_ODR_Corp!$H:$H,F_12Snp_ODR_Corp!$B:$B,$C30,F_12Snp_ODR_Corp!$A:$A,"&gt;="&amp;$E$4,F_12Snp_ODR_Corp!$A:$A,"&lt;="&amp;$E$5,F_12Snp_ODR_Corp!$I:$I,"&gt;="&amp;M$7)</f>
        <v>4090</v>
      </c>
      <c r="N30" s="185">
        <f>SUMIFS(F_12Snp_ODR_Corp!$H:$H,F_12Snp_ODR_Corp!$B:$B,$C30,F_12Snp_ODR_Corp!$A:$A,"&gt;="&amp;$E$4,F_12Snp_ODR_Corp!$A:$A,"&lt;="&amp;$E$5,F_12Snp_ODR_Corp!$I:$I,"&gt;="&amp;N$7)</f>
        <v>3264</v>
      </c>
      <c r="O30" s="185">
        <f>SUMIFS(F_12Snp_ODR_Corp!$H:$H,F_12Snp_ODR_Corp!$B:$B,$C30,F_12Snp_ODR_Corp!$A:$A,"&gt;="&amp;$E$4,F_12Snp_ODR_Corp!$A:$A,"&lt;="&amp;$E$5,F_12Snp_ODR_Corp!$I:$I,"&gt;="&amp;O$7)</f>
        <v>2424</v>
      </c>
      <c r="P30" s="185">
        <f>SUMIFS(F_12Snp_ODR_Corp!$H:$H,F_12Snp_ODR_Corp!$B:$B,$C30,F_12Snp_ODR_Corp!$A:$A,"&gt;="&amp;$E$4,F_12Snp_ODR_Corp!$A:$A,"&lt;="&amp;$E$5,F_12Snp_ODR_Corp!$I:$I,"&gt;="&amp;P$7)</f>
        <v>1336</v>
      </c>
      <c r="Q30" s="186">
        <f>IFERROR(G30/L30,0)</f>
        <v>0.45476772616136918</v>
      </c>
      <c r="R30" s="186">
        <f t="shared" si="15"/>
        <v>0.1449877750611247</v>
      </c>
      <c r="S30" s="186">
        <f t="shared" si="15"/>
        <v>0.13449754901960784</v>
      </c>
      <c r="T30" s="186">
        <f t="shared" si="15"/>
        <v>0.10272277227722772</v>
      </c>
      <c r="U30" s="186">
        <f t="shared" si="15"/>
        <v>3.7425149700598799E-2</v>
      </c>
      <c r="V30" s="186">
        <f t="shared" si="5"/>
        <v>0.45476772616136918</v>
      </c>
      <c r="W30" s="186">
        <f t="shared" si="6"/>
        <v>0.59975550122249388</v>
      </c>
      <c r="X30" s="186">
        <f t="shared" si="6"/>
        <v>0.73425305024210175</v>
      </c>
      <c r="Y30" s="186">
        <f t="shared" si="6"/>
        <v>0.83697582251932945</v>
      </c>
      <c r="Z30" s="186">
        <f t="shared" si="6"/>
        <v>0.8744009722199283</v>
      </c>
      <c r="AA30" s="187">
        <f t="shared" si="7"/>
        <v>-0.78796848232960048</v>
      </c>
      <c r="AB30" s="187">
        <f t="shared" si="7"/>
        <v>-0.5112332047783581</v>
      </c>
      <c r="AC30" s="187">
        <f t="shared" si="7"/>
        <v>-0.30890155468377389</v>
      </c>
      <c r="AD30" s="187">
        <f t="shared" si="7"/>
        <v>-0.17796009478880409</v>
      </c>
      <c r="AE30" s="187">
        <f t="shared" si="7"/>
        <v>-0.13421623024951113</v>
      </c>
      <c r="AF30" s="290">
        <v>-1</v>
      </c>
      <c r="AG30" s="290">
        <v>-1</v>
      </c>
      <c r="AH30" s="188">
        <f t="shared" si="8"/>
        <v>-2</v>
      </c>
      <c r="AI30" s="188">
        <f t="shared" si="8"/>
        <v>-1.5</v>
      </c>
      <c r="AJ30" s="188">
        <f t="shared" si="8"/>
        <v>-1.3333333333333333</v>
      </c>
      <c r="AK30" s="188">
        <f t="shared" si="8"/>
        <v>-1.25</v>
      </c>
      <c r="AL30" s="188">
        <f t="shared" si="8"/>
        <v>-1.2</v>
      </c>
      <c r="AM30" s="188">
        <f t="shared" si="9"/>
        <v>0.28986295814144797</v>
      </c>
      <c r="AN30" s="183">
        <f t="shared" si="10"/>
        <v>-5.491442288353733</v>
      </c>
      <c r="AO30" s="189">
        <f t="shared" si="11"/>
        <v>5.7813052464951813</v>
      </c>
      <c r="AP30" s="294">
        <f t="shared" si="12"/>
        <v>-18.944960486030805</v>
      </c>
      <c r="AQ30" s="190">
        <f t="shared" si="13"/>
        <v>0.1353352832366127</v>
      </c>
      <c r="AR30" s="190">
        <f t="shared" si="13"/>
        <v>0.22313016014842982</v>
      </c>
      <c r="AS30" s="190">
        <f t="shared" si="13"/>
        <v>0.26359713811572677</v>
      </c>
      <c r="AT30" s="190">
        <f t="shared" si="13"/>
        <v>0.28650479686019009</v>
      </c>
      <c r="AU30" s="190">
        <f>EXP(AL30)</f>
        <v>0.30119421191220214</v>
      </c>
      <c r="AV30" s="191">
        <f t="shared" si="14"/>
        <v>3.1481104555948227</v>
      </c>
      <c r="AX30" s="74"/>
    </row>
    <row r="31" spans="1:50" x14ac:dyDescent="0.2">
      <c r="AQ31" s="128"/>
      <c r="AR31" s="128"/>
      <c r="AS31" s="128"/>
      <c r="AT31" s="128"/>
      <c r="AU31" s="128"/>
    </row>
  </sheetData>
  <mergeCells count="10">
    <mergeCell ref="AH8:AL8"/>
    <mergeCell ref="AM8:AP8"/>
    <mergeCell ref="AQ8:AU8"/>
    <mergeCell ref="C9:D9"/>
    <mergeCell ref="G8:K8"/>
    <mergeCell ref="L8:P8"/>
    <mergeCell ref="Q8:U8"/>
    <mergeCell ref="V8:Z8"/>
    <mergeCell ref="AA8:AE8"/>
    <mergeCell ref="AF8:AG8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26298-D2A7-41F6-843E-7853539A25EA}">
  <dimension ref="A4:AX31"/>
  <sheetViews>
    <sheetView zoomScaleNormal="100" workbookViewId="0">
      <pane xSplit="6" ySplit="9" topLeftCell="AB10" activePane="bottomRight" state="frozen"/>
      <selection pane="topRight" activeCell="G1" sqref="G1"/>
      <selection pane="bottomLeft" activeCell="A10" sqref="A10"/>
      <selection pane="bottomRight" activeCell="AF14" sqref="AF14"/>
    </sheetView>
  </sheetViews>
  <sheetFormatPr defaultColWidth="8.8984375" defaultRowHeight="11.4" x14ac:dyDescent="0.2"/>
  <cols>
    <col min="1" max="1" width="3" style="2" bestFit="1" customWidth="1"/>
    <col min="2" max="2" width="1.69921875" style="2" hidden="1" customWidth="1"/>
    <col min="3" max="3" width="5.69921875" style="2" customWidth="1"/>
    <col min="4" max="4" width="42.69921875" style="2" customWidth="1"/>
    <col min="5" max="5" width="9.19921875" style="2" bestFit="1" customWidth="1"/>
    <col min="6" max="6" width="10.19921875" style="2" bestFit="1" customWidth="1"/>
    <col min="7" max="11" width="6.09765625" style="2" bestFit="1" customWidth="1"/>
    <col min="12" max="12" width="6.69921875" style="2" bestFit="1" customWidth="1"/>
    <col min="13" max="19" width="6" style="2" bestFit="1" customWidth="1"/>
    <col min="20" max="20" width="5.69921875" style="2" bestFit="1" customWidth="1"/>
    <col min="21" max="21" width="6.8984375" style="2" bestFit="1" customWidth="1"/>
    <col min="22" max="25" width="6" style="2" bestFit="1" customWidth="1"/>
    <col min="26" max="26" width="6.8984375" style="2" bestFit="1" customWidth="1"/>
    <col min="27" max="31" width="6.09765625" style="4" bestFit="1" customWidth="1"/>
    <col min="32" max="33" width="7.09765625" style="27" customWidth="1"/>
    <col min="34" max="38" width="6.8984375" style="2" bestFit="1" customWidth="1"/>
    <col min="39" max="39" width="6" style="2" customWidth="1"/>
    <col min="40" max="41" width="9" style="2" customWidth="1"/>
    <col min="42" max="42" width="8.09765625" style="2" bestFit="1" customWidth="1"/>
    <col min="43" max="47" width="6.8984375" style="2" bestFit="1" customWidth="1"/>
    <col min="48" max="48" width="17.59765625" style="2" bestFit="1" customWidth="1"/>
    <col min="49" max="16384" width="8.8984375" style="2"/>
  </cols>
  <sheetData>
    <row r="4" spans="1:50" x14ac:dyDescent="0.2">
      <c r="C4" s="62" t="s">
        <v>67</v>
      </c>
      <c r="D4" s="30"/>
      <c r="E4" s="31">
        <v>42400</v>
      </c>
    </row>
    <row r="5" spans="1:50" x14ac:dyDescent="0.2">
      <c r="B5" s="1"/>
      <c r="C5" s="62" t="s">
        <v>68</v>
      </c>
      <c r="D5" s="30"/>
      <c r="E5" s="32">
        <v>43830</v>
      </c>
    </row>
    <row r="6" spans="1:50" x14ac:dyDescent="0.2">
      <c r="B6" s="1"/>
      <c r="C6" s="62" t="s">
        <v>69</v>
      </c>
      <c r="D6" s="30"/>
      <c r="E6" s="30">
        <f>MAX($A:$A)</f>
        <v>21</v>
      </c>
    </row>
    <row r="7" spans="1:50" ht="12" thickBot="1" x14ac:dyDescent="0.25">
      <c r="G7" s="2">
        <v>1</v>
      </c>
      <c r="H7" s="2">
        <v>2</v>
      </c>
      <c r="I7" s="2">
        <v>3</v>
      </c>
      <c r="J7" s="2">
        <v>4</v>
      </c>
      <c r="K7" s="2">
        <v>5</v>
      </c>
      <c r="L7" s="2">
        <v>1</v>
      </c>
      <c r="M7" s="2">
        <v>2</v>
      </c>
      <c r="N7" s="2">
        <v>3</v>
      </c>
      <c r="O7" s="2">
        <v>4</v>
      </c>
      <c r="P7" s="2">
        <v>5</v>
      </c>
      <c r="Q7" s="2">
        <v>1</v>
      </c>
      <c r="R7" s="2">
        <v>2</v>
      </c>
      <c r="S7" s="2">
        <v>3</v>
      </c>
      <c r="T7" s="2">
        <v>4</v>
      </c>
      <c r="U7" s="2">
        <v>5</v>
      </c>
      <c r="AH7" s="25">
        <v>1</v>
      </c>
      <c r="AI7" s="25">
        <v>2</v>
      </c>
      <c r="AJ7" s="25">
        <v>3</v>
      </c>
      <c r="AK7" s="25">
        <v>4</v>
      </c>
      <c r="AL7" s="25">
        <v>5</v>
      </c>
      <c r="AQ7" s="25">
        <v>1</v>
      </c>
      <c r="AR7" s="25">
        <v>2</v>
      </c>
      <c r="AS7" s="25">
        <v>3</v>
      </c>
      <c r="AT7" s="25">
        <v>4</v>
      </c>
      <c r="AU7" s="25">
        <v>5</v>
      </c>
    </row>
    <row r="8" spans="1:50" ht="12" thickBot="1" x14ac:dyDescent="0.25">
      <c r="B8" s="1"/>
      <c r="G8" s="405" t="s">
        <v>70</v>
      </c>
      <c r="H8" s="406"/>
      <c r="I8" s="406"/>
      <c r="J8" s="406"/>
      <c r="K8" s="407"/>
      <c r="L8" s="408" t="s">
        <v>71</v>
      </c>
      <c r="M8" s="406"/>
      <c r="N8" s="406"/>
      <c r="O8" s="406"/>
      <c r="P8" s="407"/>
      <c r="Q8" s="421" t="s">
        <v>72</v>
      </c>
      <c r="R8" s="422"/>
      <c r="S8" s="422"/>
      <c r="T8" s="422"/>
      <c r="U8" s="423"/>
      <c r="V8" s="421" t="s">
        <v>89</v>
      </c>
      <c r="W8" s="422"/>
      <c r="X8" s="422"/>
      <c r="Y8" s="422"/>
      <c r="Z8" s="423"/>
      <c r="AA8" s="424" t="s">
        <v>104</v>
      </c>
      <c r="AB8" s="425"/>
      <c r="AC8" s="425"/>
      <c r="AD8" s="425"/>
      <c r="AE8" s="426"/>
      <c r="AF8" s="417" t="s">
        <v>96</v>
      </c>
      <c r="AG8" s="417"/>
      <c r="AH8" s="404" t="s">
        <v>95</v>
      </c>
      <c r="AI8" s="404"/>
      <c r="AJ8" s="404"/>
      <c r="AK8" s="404"/>
      <c r="AL8" s="404"/>
      <c r="AM8" s="418" t="s">
        <v>97</v>
      </c>
      <c r="AN8" s="419"/>
      <c r="AO8" s="419"/>
      <c r="AP8" s="420"/>
      <c r="AQ8" s="403" t="s">
        <v>105</v>
      </c>
      <c r="AR8" s="403"/>
      <c r="AS8" s="403"/>
      <c r="AT8" s="403"/>
      <c r="AU8" s="403"/>
      <c r="AV8" s="213" t="s">
        <v>98</v>
      </c>
    </row>
    <row r="9" spans="1:50" ht="12" thickBot="1" x14ac:dyDescent="0.25">
      <c r="A9" s="1"/>
      <c r="B9" s="1"/>
      <c r="C9" s="412" t="s">
        <v>53</v>
      </c>
      <c r="D9" s="413"/>
      <c r="E9" s="320" t="s">
        <v>73</v>
      </c>
      <c r="F9" s="237" t="s">
        <v>45</v>
      </c>
      <c r="G9" s="322" t="s">
        <v>74</v>
      </c>
      <c r="H9" s="322" t="s">
        <v>75</v>
      </c>
      <c r="I9" s="322" t="s">
        <v>76</v>
      </c>
      <c r="J9" s="322" t="s">
        <v>77</v>
      </c>
      <c r="K9" s="322" t="s">
        <v>78</v>
      </c>
      <c r="L9" s="322" t="s">
        <v>79</v>
      </c>
      <c r="M9" s="322" t="s">
        <v>80</v>
      </c>
      <c r="N9" s="322" t="s">
        <v>81</v>
      </c>
      <c r="O9" s="322" t="s">
        <v>82</v>
      </c>
      <c r="P9" s="322" t="s">
        <v>83</v>
      </c>
      <c r="Q9" s="226" t="s">
        <v>84</v>
      </c>
      <c r="R9" s="226" t="s">
        <v>85</v>
      </c>
      <c r="S9" s="226" t="s">
        <v>86</v>
      </c>
      <c r="T9" s="226" t="s">
        <v>87</v>
      </c>
      <c r="U9" s="226" t="s">
        <v>88</v>
      </c>
      <c r="V9" s="226" t="s">
        <v>84</v>
      </c>
      <c r="W9" s="226" t="s">
        <v>85</v>
      </c>
      <c r="X9" s="226" t="s">
        <v>86</v>
      </c>
      <c r="Y9" s="226" t="s">
        <v>87</v>
      </c>
      <c r="Z9" s="226" t="s">
        <v>88</v>
      </c>
      <c r="AA9" s="227" t="s">
        <v>84</v>
      </c>
      <c r="AB9" s="227" t="s">
        <v>85</v>
      </c>
      <c r="AC9" s="227" t="s">
        <v>86</v>
      </c>
      <c r="AD9" s="227" t="s">
        <v>87</v>
      </c>
      <c r="AE9" s="227" t="s">
        <v>88</v>
      </c>
      <c r="AF9" s="319" t="s">
        <v>0</v>
      </c>
      <c r="AG9" s="319" t="s">
        <v>1</v>
      </c>
      <c r="AH9" s="322" t="s">
        <v>90</v>
      </c>
      <c r="AI9" s="322" t="s">
        <v>91</v>
      </c>
      <c r="AJ9" s="322" t="s">
        <v>92</v>
      </c>
      <c r="AK9" s="322" t="s">
        <v>93</v>
      </c>
      <c r="AL9" s="322" t="s">
        <v>94</v>
      </c>
      <c r="AM9" s="229" t="s">
        <v>99</v>
      </c>
      <c r="AN9" s="229" t="s">
        <v>100</v>
      </c>
      <c r="AO9" s="229" t="s">
        <v>101</v>
      </c>
      <c r="AP9" s="229" t="s">
        <v>102</v>
      </c>
      <c r="AQ9" s="321" t="s">
        <v>130</v>
      </c>
      <c r="AR9" s="321" t="s">
        <v>131</v>
      </c>
      <c r="AS9" s="321" t="s">
        <v>132</v>
      </c>
      <c r="AT9" s="321" t="s">
        <v>133</v>
      </c>
      <c r="AU9" s="321" t="s">
        <v>134</v>
      </c>
      <c r="AV9" s="213" t="s">
        <v>103</v>
      </c>
    </row>
    <row r="10" spans="1:50" x14ac:dyDescent="0.2">
      <c r="A10" s="2">
        <v>1</v>
      </c>
      <c r="B10" s="2" t="s">
        <v>64</v>
      </c>
      <c r="C10" s="214" t="s">
        <v>12</v>
      </c>
      <c r="D10" s="215" t="s">
        <v>13</v>
      </c>
      <c r="E10" s="216">
        <f>IF($B10="C",SUMIFS(F_12Snp_ODR_Corp!$H:$H,F_12Snp_ODR_Corp!$B:$B,$C10),SUMIFS(F_12Snp_ODR_Ret!$H:$H,F_12Snp_ODR_Ret!$B:$B,$C10))</f>
        <v>44940</v>
      </c>
      <c r="F10" s="238">
        <f>VLOOKUP(C10,R_Parameter_to_create_PD_tbl!A:B,2,0)</f>
        <v>9.2718843741478052E-4</v>
      </c>
      <c r="G10" s="218">
        <f>SUMIFS(F_12Snp_ODR_Ret!C:C,F_12Snp_ODR_Ret!$B:$B,$C10,F_12Snp_ODR_Ret!$A:$A,"&gt;=" &amp;$E$4,F_12Snp_ODR_Ret!$A:$A,"&lt;=" &amp;$E$5)</f>
        <v>8</v>
      </c>
      <c r="H10" s="218">
        <f>SUMIFS(F_12Snp_ODR_Ret!D:D,F_12Snp_ODR_Ret!$B:$B,$C10,F_12Snp_ODR_Ret!$A:$A,"&gt;=" &amp;$E$4,F_12Snp_ODR_Ret!$A:$A,"&lt;=" &amp;$E$5)</f>
        <v>57</v>
      </c>
      <c r="I10" s="218">
        <f>SUMIFS(F_12Snp_ODR_Ret!E:E,F_12Snp_ODR_Ret!$B:$B,$C10,F_12Snp_ODR_Ret!$A:$A,"&gt;=" &amp;$E$4,F_12Snp_ODR_Ret!$A:$A,"&lt;=" &amp;$E$5)</f>
        <v>90</v>
      </c>
      <c r="J10" s="218">
        <f>SUMIFS(F_12Snp_ODR_Ret!F:F,F_12Snp_ODR_Ret!$B:$B,$C10,F_12Snp_ODR_Ret!$A:$A,"&gt;=" &amp;$E$4,F_12Snp_ODR_Ret!$A:$A,"&lt;=" &amp;$E$5)</f>
        <v>31</v>
      </c>
      <c r="K10" s="218">
        <f>SUMIFS(F_12Snp_ODR_Ret!G:G,F_12Snp_ODR_Ret!$B:$B,$C10,F_12Snp_ODR_Ret!$A:$A,"&gt;=" &amp;$E$4,F_12Snp_ODR_Ret!$A:$A,"&lt;=" &amp;$E$5)</f>
        <v>3</v>
      </c>
      <c r="L10" s="218">
        <f>SUMIFS(F_12Snp_ODR_Ret!$H:$H,F_12Snp_ODR_Ret!$B:$B,$C10,F_12Snp_ODR_Ret!$A:$A,"&gt;="&amp;$E$4,F_12Snp_ODR_Ret!$A:$A,"&lt;="&amp;$E$5,F_12Snp_ODR_Ret!$I:$I,"&gt;="&amp;L$7)</f>
        <v>10174</v>
      </c>
      <c r="M10" s="218">
        <f>SUMIFS(F_12Snp_ODR_Ret!$H:$H,F_12Snp_ODR_Ret!$B:$B,$C10,F_12Snp_ODR_Ret!$A:$A,"&gt;="&amp;$E$4,F_12Snp_ODR_Ret!$A:$A,"&lt;="&amp;$E$5,F_12Snp_ODR_Ret!$I:$I,"&gt;="&amp;M$7)</f>
        <v>10174</v>
      </c>
      <c r="N10" s="218">
        <f>SUMIFS(F_12Snp_ODR_Ret!$H:$H,F_12Snp_ODR_Ret!$B:$B,$C10,F_12Snp_ODR_Ret!$A:$A,"&gt;="&amp;$E$4,F_12Snp_ODR_Ret!$A:$A,"&lt;="&amp;$E$5,F_12Snp_ODR_Ret!$I:$I,"&gt;="&amp;N$7)</f>
        <v>10174</v>
      </c>
      <c r="O10" s="218">
        <f>SUMIFS(F_12Snp_ODR_Ret!$H:$H,F_12Snp_ODR_Ret!$B:$B,$C10,F_12Snp_ODR_Ret!$A:$A,"&gt;="&amp;$E$4,F_12Snp_ODR_Ret!$A:$A,"&lt;="&amp;$E$5,F_12Snp_ODR_Ret!$I:$I,"&gt;="&amp;O$7)</f>
        <v>4794</v>
      </c>
      <c r="P10" s="218">
        <f>SUMIFS(F_12Snp_ODR_Ret!$H:$H,F_12Snp_ODR_Ret!$B:$B,$C10,F_12Snp_ODR_Ret!$A:$A,"&gt;="&amp;$E$4,F_12Snp_ODR_Ret!$A:$A,"&lt;="&amp;$E$5,F_12Snp_ODR_Ret!$I:$I,"&gt;="&amp;P$7)</f>
        <v>724</v>
      </c>
      <c r="Q10" s="219">
        <f>IFERROR(G10/L10,0)</f>
        <v>7.8631806565755853E-4</v>
      </c>
      <c r="R10" s="219">
        <f t="shared" ref="R10:U25" si="0">IFERROR(H10/M10,0)</f>
        <v>5.6025162178101042E-3</v>
      </c>
      <c r="S10" s="219">
        <f t="shared" si="0"/>
        <v>8.8460782386475326E-3</v>
      </c>
      <c r="T10" s="219">
        <f t="shared" si="0"/>
        <v>6.4664163537755531E-3</v>
      </c>
      <c r="U10" s="219">
        <f t="shared" si="0"/>
        <v>4.1436464088397788E-3</v>
      </c>
      <c r="V10" s="219">
        <f>MIN(Q10,1)</f>
        <v>7.8631806565755853E-4</v>
      </c>
      <c r="W10" s="219">
        <f>MIN(V10+R10,1)</f>
        <v>6.3888342834676629E-3</v>
      </c>
      <c r="X10" s="219">
        <f t="shared" ref="X10:Z25" si="1">MIN(W10+S10,1)</f>
        <v>1.5234912522115195E-2</v>
      </c>
      <c r="Y10" s="219">
        <f t="shared" si="1"/>
        <v>2.1701328875890748E-2</v>
      </c>
      <c r="Z10" s="219">
        <f t="shared" si="1"/>
        <v>2.5844975284730527E-2</v>
      </c>
      <c r="AA10" s="220">
        <f>LN(V10)</f>
        <v>-7.1481491837028743</v>
      </c>
      <c r="AB10" s="220">
        <f t="shared" ref="AB10:AE25" si="2">LN(W10)</f>
        <v>-5.0532034554870728</v>
      </c>
      <c r="AC10" s="220">
        <f t="shared" si="2"/>
        <v>-4.1841656084634637</v>
      </c>
      <c r="AD10" s="220">
        <f t="shared" si="2"/>
        <v>-3.8303817817904138</v>
      </c>
      <c r="AE10" s="220">
        <f t="shared" si="2"/>
        <v>-3.6556390766228284</v>
      </c>
      <c r="AF10" s="285">
        <v>-4.2871102524691738</v>
      </c>
      <c r="AG10" s="285">
        <v>-2.959289835545448</v>
      </c>
      <c r="AH10" s="221">
        <f>$AF10+($AG10/AH$7)</f>
        <v>-7.2464000880146218</v>
      </c>
      <c r="AI10" s="221">
        <f>$AF10+($AG10/AI$7)</f>
        <v>-5.7667551702418978</v>
      </c>
      <c r="AJ10" s="221">
        <f t="shared" ref="AI10:AL25" si="3">$AF10+($AG10/AJ$7)</f>
        <v>-5.2735401976509895</v>
      </c>
      <c r="AK10" s="221">
        <f t="shared" si="3"/>
        <v>-5.0269327113555358</v>
      </c>
      <c r="AL10" s="221">
        <f t="shared" si="3"/>
        <v>-4.8789682195782635</v>
      </c>
      <c r="AM10" s="221">
        <f>COUNT(AA10:AE10)*VARP(AA10:AE10)</f>
        <v>8.2035895483767725</v>
      </c>
      <c r="AN10" s="215">
        <f>AM10-AO10</f>
        <v>3.5697749439344175</v>
      </c>
      <c r="AO10" s="217">
        <f>SUMXMY2(AA10:AE10,AH10:AL10)</f>
        <v>4.6338146044423549</v>
      </c>
      <c r="AP10" s="291">
        <f>AN10/AM10</f>
        <v>0.43514792188021667</v>
      </c>
      <c r="AQ10" s="222">
        <f>EXP(AH10)</f>
        <v>7.1273556136855801E-4</v>
      </c>
      <c r="AR10" s="222">
        <f t="shared" ref="AR10:AU25" si="4">EXP(AI10)</f>
        <v>3.1298970378025172E-3</v>
      </c>
      <c r="AS10" s="222">
        <f t="shared" si="4"/>
        <v>5.1254333693935127E-3</v>
      </c>
      <c r="AT10" s="222">
        <f t="shared" si="4"/>
        <v>6.5588977808476324E-3</v>
      </c>
      <c r="AU10" s="222">
        <f t="shared" si="4"/>
        <v>7.6048565230857988E-3</v>
      </c>
      <c r="AV10" s="223">
        <f>F10/AQ10</f>
        <v>1.3008870157038905</v>
      </c>
      <c r="AX10" s="5"/>
    </row>
    <row r="11" spans="1:50" x14ac:dyDescent="0.2">
      <c r="A11" s="2">
        <v>2</v>
      </c>
      <c r="B11" s="2" t="s">
        <v>64</v>
      </c>
      <c r="C11" s="178" t="s">
        <v>14</v>
      </c>
      <c r="D11" s="39" t="s">
        <v>15</v>
      </c>
      <c r="E11" s="38">
        <f>IF($B11="C",SUMIFS(F_12Snp_ODR_Corp!$H:$H,F_12Snp_ODR_Corp!$B:$B,$C11),SUMIFS(F_12Snp_ODR_Ret!$H:$H,F_12Snp_ODR_Ret!$B:$B,$C11))</f>
        <v>64138</v>
      </c>
      <c r="F11" s="238">
        <f>VLOOKUP(C11,R_Parameter_to_create_PD_tbl!A:B,2,0)</f>
        <v>6.8419927303827238E-3</v>
      </c>
      <c r="G11" s="30">
        <f>SUMIFS(F_12Snp_ODR_Ret!C:C,F_12Snp_ODR_Ret!$B:$B,$C11,F_12Snp_ODR_Ret!$A:$A,"&gt;=" &amp;$E$4,F_12Snp_ODR_Ret!$A:$A,"&lt;=" &amp;$E$5)</f>
        <v>397</v>
      </c>
      <c r="H11" s="30">
        <f>SUMIFS(F_12Snp_ODR_Ret!D:D,F_12Snp_ODR_Ret!$B:$B,$C11,F_12Snp_ODR_Ret!$A:$A,"&gt;=" &amp;$E$4,F_12Snp_ODR_Ret!$A:$A,"&lt;=" &amp;$E$5)</f>
        <v>627</v>
      </c>
      <c r="I11" s="30">
        <f>SUMIFS(F_12Snp_ODR_Ret!E:E,F_12Snp_ODR_Ret!$B:$B,$C11,F_12Snp_ODR_Ret!$A:$A,"&gt;=" &amp;$E$4,F_12Snp_ODR_Ret!$A:$A,"&lt;=" &amp;$E$5)</f>
        <v>759</v>
      </c>
      <c r="J11" s="30">
        <f>SUMIFS(F_12Snp_ODR_Ret!F:F,F_12Snp_ODR_Ret!$B:$B,$C11,F_12Snp_ODR_Ret!$A:$A,"&gt;=" &amp;$E$4,F_12Snp_ODR_Ret!$A:$A,"&lt;=" &amp;$E$5)</f>
        <v>467</v>
      </c>
      <c r="K11" s="30">
        <f>SUMIFS(F_12Snp_ODR_Ret!G:G,F_12Snp_ODR_Ret!$B:$B,$C11,F_12Snp_ODR_Ret!$A:$A,"&gt;=" &amp;$E$4,F_12Snp_ODR_Ret!$A:$A,"&lt;=" &amp;$E$5)</f>
        <v>123</v>
      </c>
      <c r="L11" s="30">
        <f>SUMIFS(F_12Snp_ODR_Ret!$H:$H,F_12Snp_ODR_Ret!$B:$B,$C11,F_12Snp_ODR_Ret!$A:$A,"&gt;="&amp;$E$4,F_12Snp_ODR_Ret!$A:$A,"&lt;="&amp;$E$5,F_12Snp_ODR_Ret!$I:$I,"&gt;="&amp;L$7)</f>
        <v>21879</v>
      </c>
      <c r="M11" s="30">
        <f>SUMIFS(F_12Snp_ODR_Ret!$H:$H,F_12Snp_ODR_Ret!$B:$B,$C11,F_12Snp_ODR_Ret!$A:$A,"&gt;="&amp;$E$4,F_12Snp_ODR_Ret!$A:$A,"&lt;="&amp;$E$5,F_12Snp_ODR_Ret!$I:$I,"&gt;="&amp;M$7)</f>
        <v>21879</v>
      </c>
      <c r="N11" s="30">
        <f>SUMIFS(F_12Snp_ODR_Ret!$H:$H,F_12Snp_ODR_Ret!$B:$B,$C11,F_12Snp_ODR_Ret!$A:$A,"&gt;="&amp;$E$4,F_12Snp_ODR_Ret!$A:$A,"&lt;="&amp;$E$5,F_12Snp_ODR_Ret!$I:$I,"&gt;="&amp;N$7)</f>
        <v>21879</v>
      </c>
      <c r="O11" s="30">
        <f>SUMIFS(F_12Snp_ODR_Ret!$H:$H,F_12Snp_ODR_Ret!$B:$B,$C11,F_12Snp_ODR_Ret!$A:$A,"&gt;="&amp;$E$4,F_12Snp_ODR_Ret!$A:$A,"&lt;="&amp;$E$5,F_12Snp_ODR_Ret!$I:$I,"&gt;="&amp;O$7)</f>
        <v>15458</v>
      </c>
      <c r="P11" s="30">
        <f>SUMIFS(F_12Snp_ODR_Ret!$H:$H,F_12Snp_ODR_Ret!$B:$B,$C11,F_12Snp_ODR_Ret!$A:$A,"&gt;="&amp;$E$4,F_12Snp_ODR_Ret!$A:$A,"&lt;="&amp;$E$5,F_12Snp_ODR_Ret!$I:$I,"&gt;="&amp;P$7)</f>
        <v>6665</v>
      </c>
      <c r="Q11" s="36">
        <f>IFERROR(G11/L11,0)</f>
        <v>1.8145253439371085E-2</v>
      </c>
      <c r="R11" s="36">
        <f t="shared" si="0"/>
        <v>2.8657616892911009E-2</v>
      </c>
      <c r="S11" s="36">
        <f t="shared" si="0"/>
        <v>3.4690799396681751E-2</v>
      </c>
      <c r="T11" s="36">
        <f t="shared" si="0"/>
        <v>3.0210894035450898E-2</v>
      </c>
      <c r="U11" s="36">
        <f t="shared" si="0"/>
        <v>1.8454613653413353E-2</v>
      </c>
      <c r="V11" s="36">
        <f t="shared" ref="V11:V30" si="5">MIN(Q11,1)</f>
        <v>1.8145253439371085E-2</v>
      </c>
      <c r="W11" s="36">
        <f t="shared" ref="W11:Z30" si="6">MIN(V11+R11,1)</f>
        <v>4.6802870332282094E-2</v>
      </c>
      <c r="X11" s="36">
        <f t="shared" si="1"/>
        <v>8.1493669728963852E-2</v>
      </c>
      <c r="Y11" s="36">
        <f t="shared" si="1"/>
        <v>0.11170456376441475</v>
      </c>
      <c r="Z11" s="36">
        <f t="shared" si="1"/>
        <v>0.13015917741782809</v>
      </c>
      <c r="AA11" s="40">
        <f t="shared" ref="AA11:AE30" si="7">LN(V11)</f>
        <v>-4.0093462709651524</v>
      </c>
      <c r="AB11" s="40">
        <f t="shared" si="2"/>
        <v>-3.0618107460528896</v>
      </c>
      <c r="AC11" s="40">
        <f t="shared" si="2"/>
        <v>-2.5072299337892021</v>
      </c>
      <c r="AD11" s="40">
        <f t="shared" si="2"/>
        <v>-2.1918977164057676</v>
      </c>
      <c r="AE11" s="40">
        <f t="shared" si="2"/>
        <v>-2.0389971358683061</v>
      </c>
      <c r="AF11" s="286">
        <v>-1.7808752101347696</v>
      </c>
      <c r="AG11" s="286">
        <v>-2.3106075410130584</v>
      </c>
      <c r="AH11" s="43">
        <f t="shared" ref="AH11:AL30" si="8">$AF11+($AG11/AH$7)</f>
        <v>-4.0914827511478276</v>
      </c>
      <c r="AI11" s="43">
        <f t="shared" si="3"/>
        <v>-2.9361789806412988</v>
      </c>
      <c r="AJ11" s="43">
        <f t="shared" si="3"/>
        <v>-2.5510777238057889</v>
      </c>
      <c r="AK11" s="43">
        <f t="shared" si="3"/>
        <v>-2.358527095388034</v>
      </c>
      <c r="AL11" s="43">
        <f t="shared" si="3"/>
        <v>-2.2429967183373813</v>
      </c>
      <c r="AM11" s="43">
        <f t="shared" ref="AM11:AM30" si="9">COUNT(AA11:AE11)*VARP(AA11:AE11)</f>
        <v>2.5584166419171539</v>
      </c>
      <c r="AN11" s="39">
        <f t="shared" ref="AN11:AN30" si="10">AM11-AO11</f>
        <v>2.4645830917830103</v>
      </c>
      <c r="AO11" s="35">
        <f t="shared" ref="AO11:AO30" si="11">SUMXMY2(AA11:AE11,AH11:AL11)</f>
        <v>9.3833550134143448E-2</v>
      </c>
      <c r="AP11" s="65">
        <f t="shared" ref="AP11:AP30" si="12">AN11/AM11</f>
        <v>0.96332358514372807</v>
      </c>
      <c r="AQ11" s="73">
        <f t="shared" ref="AQ11:AU30" si="13">EXP(AH11)</f>
        <v>1.6714431832745603E-2</v>
      </c>
      <c r="AR11" s="73">
        <f t="shared" si="4"/>
        <v>5.306811612809742E-2</v>
      </c>
      <c r="AS11" s="73">
        <f t="shared" si="4"/>
        <v>7.7997560860104995E-2</v>
      </c>
      <c r="AT11" s="73">
        <f t="shared" si="4"/>
        <v>9.4559397648696461E-2</v>
      </c>
      <c r="AU11" s="73">
        <f t="shared" si="4"/>
        <v>0.10613995576563424</v>
      </c>
      <c r="AV11" s="179">
        <f t="shared" ref="AV11:AV30" si="14">F11/AQ11</f>
        <v>0.40934641385646314</v>
      </c>
      <c r="AX11" s="5"/>
    </row>
    <row r="12" spans="1:50" x14ac:dyDescent="0.2">
      <c r="A12" s="2">
        <v>3</v>
      </c>
      <c r="B12" s="2" t="s">
        <v>64</v>
      </c>
      <c r="C12" s="178" t="s">
        <v>16</v>
      </c>
      <c r="D12" s="39" t="s">
        <v>17</v>
      </c>
      <c r="E12" s="38">
        <f>IF($B12="C",SUMIFS(F_12Snp_ODR_Corp!$H:$H,F_12Snp_ODR_Corp!$B:$B,$C12),SUMIFS(F_12Snp_ODR_Ret!$H:$H,F_12Snp_ODR_Ret!$B:$B,$C12))</f>
        <v>97774</v>
      </c>
      <c r="F12" s="238">
        <f>VLOOKUP(C12,R_Parameter_to_create_PD_tbl!A:B,2,0)</f>
        <v>2.5973315835520561E-3</v>
      </c>
      <c r="G12" s="30">
        <f>SUMIFS(F_12Snp_ODR_Ret!C:C,F_12Snp_ODR_Ret!$B:$B,$C12,F_12Snp_ODR_Ret!$A:$A,"&gt;=" &amp;$E$4,F_12Snp_ODR_Ret!$A:$A,"&lt;=" &amp;$E$5)</f>
        <v>43</v>
      </c>
      <c r="H12" s="30">
        <f>SUMIFS(F_12Snp_ODR_Ret!D:D,F_12Snp_ODR_Ret!$B:$B,$C12,F_12Snp_ODR_Ret!$A:$A,"&gt;=" &amp;$E$4,F_12Snp_ODR_Ret!$A:$A,"&lt;=" &amp;$E$5)</f>
        <v>52</v>
      </c>
      <c r="I12" s="30">
        <f>SUMIFS(F_12Snp_ODR_Ret!E:E,F_12Snp_ODR_Ret!$B:$B,$C12,F_12Snp_ODR_Ret!$A:$A,"&gt;=" &amp;$E$4,F_12Snp_ODR_Ret!$A:$A,"&lt;=" &amp;$E$5)</f>
        <v>49</v>
      </c>
      <c r="J12" s="30">
        <f>SUMIFS(F_12Snp_ODR_Ret!F:F,F_12Snp_ODR_Ret!$B:$B,$C12,F_12Snp_ODR_Ret!$A:$A,"&gt;=" &amp;$E$4,F_12Snp_ODR_Ret!$A:$A,"&lt;=" &amp;$E$5)</f>
        <v>8</v>
      </c>
      <c r="K12" s="30">
        <f>SUMIFS(F_12Snp_ODR_Ret!G:G,F_12Snp_ODR_Ret!$B:$B,$C12,F_12Snp_ODR_Ret!$A:$A,"&gt;=" &amp;$E$4,F_12Snp_ODR_Ret!$A:$A,"&lt;=" &amp;$E$5)</f>
        <v>0</v>
      </c>
      <c r="L12" s="30">
        <f>SUMIFS(F_12Snp_ODR_Ret!$H:$H,F_12Snp_ODR_Ret!$B:$B,$C12,F_12Snp_ODR_Ret!$A:$A,"&gt;="&amp;$E$4,F_12Snp_ODR_Ret!$A:$A,"&lt;="&amp;$E$5,F_12Snp_ODR_Ret!$I:$I,"&gt;="&amp;L$7)</f>
        <v>10881</v>
      </c>
      <c r="M12" s="30">
        <f>SUMIFS(F_12Snp_ODR_Ret!$H:$H,F_12Snp_ODR_Ret!$B:$B,$C12,F_12Snp_ODR_Ret!$A:$A,"&gt;="&amp;$E$4,F_12Snp_ODR_Ret!$A:$A,"&lt;="&amp;$E$5,F_12Snp_ODR_Ret!$I:$I,"&gt;="&amp;M$7)</f>
        <v>10881</v>
      </c>
      <c r="N12" s="30">
        <f>SUMIFS(F_12Snp_ODR_Ret!$H:$H,F_12Snp_ODR_Ret!$B:$B,$C12,F_12Snp_ODR_Ret!$A:$A,"&gt;="&amp;$E$4,F_12Snp_ODR_Ret!$A:$A,"&lt;="&amp;$E$5,F_12Snp_ODR_Ret!$I:$I,"&gt;="&amp;N$7)</f>
        <v>10881</v>
      </c>
      <c r="O12" s="30">
        <f>SUMIFS(F_12Snp_ODR_Ret!$H:$H,F_12Snp_ODR_Ret!$B:$B,$C12,F_12Snp_ODR_Ret!$A:$A,"&gt;="&amp;$E$4,F_12Snp_ODR_Ret!$A:$A,"&lt;="&amp;$E$5,F_12Snp_ODR_Ret!$I:$I,"&gt;="&amp;O$7)</f>
        <v>5725</v>
      </c>
      <c r="P12" s="30">
        <f>SUMIFS(F_12Snp_ODR_Ret!$H:$H,F_12Snp_ODR_Ret!$B:$B,$C12,F_12Snp_ODR_Ret!$A:$A,"&gt;="&amp;$E$4,F_12Snp_ODR_Ret!$A:$A,"&lt;="&amp;$E$5,F_12Snp_ODR_Ret!$I:$I,"&gt;="&amp;P$7)</f>
        <v>2575</v>
      </c>
      <c r="Q12" s="36">
        <f>IFERROR(G12/L12,0)</f>
        <v>3.9518426615200806E-3</v>
      </c>
      <c r="R12" s="36">
        <f t="shared" si="0"/>
        <v>4.7789725209080045E-3</v>
      </c>
      <c r="S12" s="36">
        <f t="shared" si="0"/>
        <v>4.5032625677786965E-3</v>
      </c>
      <c r="T12" s="36">
        <f t="shared" si="0"/>
        <v>1.3973799126637554E-3</v>
      </c>
      <c r="U12" s="36">
        <f t="shared" si="0"/>
        <v>0</v>
      </c>
      <c r="V12" s="36">
        <f t="shared" si="5"/>
        <v>3.9518426615200806E-3</v>
      </c>
      <c r="W12" s="36">
        <f t="shared" si="6"/>
        <v>8.7308151824280859E-3</v>
      </c>
      <c r="X12" s="36">
        <f t="shared" si="1"/>
        <v>1.3234077750206782E-2</v>
      </c>
      <c r="Y12" s="36">
        <f t="shared" si="1"/>
        <v>1.4631457662870538E-2</v>
      </c>
      <c r="Z12" s="36">
        <f t="shared" si="1"/>
        <v>1.4631457662870538E-2</v>
      </c>
      <c r="AA12" s="40">
        <f t="shared" si="7"/>
        <v>-5.5335733122574498</v>
      </c>
      <c r="AB12" s="40">
        <f t="shared" si="2"/>
        <v>-4.7408965363504709</v>
      </c>
      <c r="AC12" s="40">
        <f t="shared" si="2"/>
        <v>-4.3249601283750119</v>
      </c>
      <c r="AD12" s="40">
        <f t="shared" si="2"/>
        <v>-4.2245814337205685</v>
      </c>
      <c r="AE12" s="40">
        <f t="shared" si="2"/>
        <v>-4.2245814337205685</v>
      </c>
      <c r="AF12" s="286">
        <v>-5.2695118705489055</v>
      </c>
      <c r="AG12" s="286">
        <v>-0.24531489778682117</v>
      </c>
      <c r="AH12" s="43">
        <f t="shared" si="8"/>
        <v>-5.5148267683357268</v>
      </c>
      <c r="AI12" s="43">
        <f t="shared" si="3"/>
        <v>-5.3921693194423161</v>
      </c>
      <c r="AJ12" s="43">
        <f t="shared" si="3"/>
        <v>-5.3512835031445123</v>
      </c>
      <c r="AK12" s="43">
        <f t="shared" si="3"/>
        <v>-5.3308405949956104</v>
      </c>
      <c r="AL12" s="43">
        <f t="shared" si="3"/>
        <v>-5.3185748501062697</v>
      </c>
      <c r="AM12" s="43">
        <f t="shared" si="9"/>
        <v>1.2484638412071263</v>
      </c>
      <c r="AN12" s="39">
        <f t="shared" si="10"/>
        <v>-2.6500144262965541</v>
      </c>
      <c r="AO12" s="35">
        <f t="shared" si="11"/>
        <v>3.8984782675036804</v>
      </c>
      <c r="AP12" s="65">
        <f t="shared" si="12"/>
        <v>-2.1226200862447757</v>
      </c>
      <c r="AQ12" s="73">
        <f t="shared" si="13"/>
        <v>4.0266248169637565E-3</v>
      </c>
      <c r="AR12" s="73">
        <f t="shared" si="4"/>
        <v>4.5520876847268011E-3</v>
      </c>
      <c r="AS12" s="73">
        <f t="shared" si="4"/>
        <v>4.7420606420056468E-3</v>
      </c>
      <c r="AT12" s="73">
        <f t="shared" si="4"/>
        <v>4.8399998221686572E-3</v>
      </c>
      <c r="AU12" s="73">
        <f t="shared" si="4"/>
        <v>4.8997316037714383E-3</v>
      </c>
      <c r="AV12" s="179">
        <f t="shared" si="14"/>
        <v>0.64503938201785405</v>
      </c>
      <c r="AX12" s="5"/>
    </row>
    <row r="13" spans="1:50" x14ac:dyDescent="0.2">
      <c r="A13" s="2">
        <v>4</v>
      </c>
      <c r="B13" s="2" t="s">
        <v>64</v>
      </c>
      <c r="C13" s="178" t="s">
        <v>18</v>
      </c>
      <c r="D13" s="39" t="s">
        <v>19</v>
      </c>
      <c r="E13" s="38">
        <f>IF($B13="C",SUMIFS(F_12Snp_ODR_Corp!$H:$H,F_12Snp_ODR_Corp!$B:$B,$C13),SUMIFS(F_12Snp_ODR_Ret!$H:$H,F_12Snp_ODR_Ret!$B:$B,$C13))</f>
        <v>524497</v>
      </c>
      <c r="F13" s="238">
        <f>VLOOKUP(C13,R_Parameter_to_create_PD_tbl!A:B,2,0)</f>
        <v>7.5688521388111206E-3</v>
      </c>
      <c r="G13" s="30">
        <f>SUMIFS(F_12Snp_ODR_Ret!C:C,F_12Snp_ODR_Ret!$B:$B,$C13,F_12Snp_ODR_Ret!$A:$A,"&gt;=" &amp;$E$4,F_12Snp_ODR_Ret!$A:$A,"&lt;=" &amp;$E$5)</f>
        <v>5448</v>
      </c>
      <c r="H13" s="30">
        <f>SUMIFS(F_12Snp_ODR_Ret!D:D,F_12Snp_ODR_Ret!$B:$B,$C13,F_12Snp_ODR_Ret!$A:$A,"&gt;=" &amp;$E$4,F_12Snp_ODR_Ret!$A:$A,"&lt;=" &amp;$E$5)</f>
        <v>6767</v>
      </c>
      <c r="I13" s="30">
        <f>SUMIFS(F_12Snp_ODR_Ret!E:E,F_12Snp_ODR_Ret!$B:$B,$C13,F_12Snp_ODR_Ret!$A:$A,"&gt;=" &amp;$E$4,F_12Snp_ODR_Ret!$A:$A,"&lt;=" &amp;$E$5)</f>
        <v>5428</v>
      </c>
      <c r="J13" s="30">
        <f>SUMIFS(F_12Snp_ODR_Ret!F:F,F_12Snp_ODR_Ret!$B:$B,$C13,F_12Snp_ODR_Ret!$A:$A,"&gt;=" &amp;$E$4,F_12Snp_ODR_Ret!$A:$A,"&lt;=" &amp;$E$5)</f>
        <v>3783</v>
      </c>
      <c r="K13" s="30">
        <f>SUMIFS(F_12Snp_ODR_Ret!G:G,F_12Snp_ODR_Ret!$B:$B,$C13,F_12Snp_ODR_Ret!$A:$A,"&gt;=" &amp;$E$4,F_12Snp_ODR_Ret!$A:$A,"&lt;=" &amp;$E$5)</f>
        <v>1624</v>
      </c>
      <c r="L13" s="30">
        <f>SUMIFS(F_12Snp_ODR_Ret!$H:$H,F_12Snp_ODR_Ret!$B:$B,$C13,F_12Snp_ODR_Ret!$A:$A,"&gt;="&amp;$E$4,F_12Snp_ODR_Ret!$A:$A,"&lt;="&amp;$E$5,F_12Snp_ODR_Ret!$I:$I,"&gt;="&amp;L$7)</f>
        <v>295420</v>
      </c>
      <c r="M13" s="30">
        <f>SUMIFS(F_12Snp_ODR_Ret!$H:$H,F_12Snp_ODR_Ret!$B:$B,$C13,F_12Snp_ODR_Ret!$A:$A,"&gt;="&amp;$E$4,F_12Snp_ODR_Ret!$A:$A,"&lt;="&amp;$E$5,F_12Snp_ODR_Ret!$I:$I,"&gt;="&amp;M$7)</f>
        <v>295420</v>
      </c>
      <c r="N13" s="30">
        <f>SUMIFS(F_12Snp_ODR_Ret!$H:$H,F_12Snp_ODR_Ret!$B:$B,$C13,F_12Snp_ODR_Ret!$A:$A,"&gt;="&amp;$E$4,F_12Snp_ODR_Ret!$A:$A,"&lt;="&amp;$E$5,F_12Snp_ODR_Ret!$I:$I,"&gt;="&amp;N$7)</f>
        <v>295420</v>
      </c>
      <c r="O13" s="30">
        <f>SUMIFS(F_12Snp_ODR_Ret!$H:$H,F_12Snp_ODR_Ret!$B:$B,$C13,F_12Snp_ODR_Ret!$A:$A,"&gt;="&amp;$E$4,F_12Snp_ODR_Ret!$A:$A,"&lt;="&amp;$E$5,F_12Snp_ODR_Ret!$I:$I,"&gt;="&amp;O$7)</f>
        <v>254112</v>
      </c>
      <c r="P13" s="30">
        <f>SUMIFS(F_12Snp_ODR_Ret!$H:$H,F_12Snp_ODR_Ret!$B:$B,$C13,F_12Snp_ODR_Ret!$A:$A,"&gt;="&amp;$E$4,F_12Snp_ODR_Ret!$A:$A,"&lt;="&amp;$E$5,F_12Snp_ODR_Ret!$I:$I,"&gt;="&amp;P$7)</f>
        <v>182995</v>
      </c>
      <c r="Q13" s="36">
        <f>IFERROR(G13/L13,0)</f>
        <v>1.844154085708483E-2</v>
      </c>
      <c r="R13" s="36">
        <f t="shared" si="0"/>
        <v>2.2906370591022952E-2</v>
      </c>
      <c r="S13" s="36">
        <f t="shared" si="0"/>
        <v>1.8373840633674091E-2</v>
      </c>
      <c r="T13" s="36">
        <f t="shared" si="0"/>
        <v>1.4887136380808462E-2</v>
      </c>
      <c r="U13" s="36">
        <f t="shared" si="0"/>
        <v>8.8745594141916451E-3</v>
      </c>
      <c r="V13" s="36">
        <f t="shared" si="5"/>
        <v>1.844154085708483E-2</v>
      </c>
      <c r="W13" s="36">
        <f t="shared" si="6"/>
        <v>4.1347911448107781E-2</v>
      </c>
      <c r="X13" s="36">
        <f t="shared" si="1"/>
        <v>5.9721752081781876E-2</v>
      </c>
      <c r="Y13" s="36">
        <f t="shared" si="1"/>
        <v>7.4608888462590339E-2</v>
      </c>
      <c r="Z13" s="36">
        <f t="shared" si="1"/>
        <v>8.3483447876781983E-2</v>
      </c>
      <c r="AA13" s="40">
        <f t="shared" si="7"/>
        <v>-3.9931495037652422</v>
      </c>
      <c r="AB13" s="40">
        <f t="shared" si="2"/>
        <v>-3.18573336790275</v>
      </c>
      <c r="AC13" s="40">
        <f t="shared" si="2"/>
        <v>-2.8180589684665249</v>
      </c>
      <c r="AD13" s="40">
        <f t="shared" si="2"/>
        <v>-2.5954956305779202</v>
      </c>
      <c r="AE13" s="40">
        <f t="shared" si="2"/>
        <v>-2.4831068957958715</v>
      </c>
      <c r="AF13" s="286">
        <v>-2.2272953069778239</v>
      </c>
      <c r="AG13" s="286">
        <v>-1.8111321442415256</v>
      </c>
      <c r="AH13" s="43">
        <f t="shared" si="8"/>
        <v>-4.0384274512193494</v>
      </c>
      <c r="AI13" s="43">
        <f t="shared" si="3"/>
        <v>-3.1328613790985864</v>
      </c>
      <c r="AJ13" s="43">
        <f t="shared" si="3"/>
        <v>-2.831006021724999</v>
      </c>
      <c r="AK13" s="43">
        <f t="shared" si="3"/>
        <v>-2.6800783430382054</v>
      </c>
      <c r="AL13" s="43">
        <f t="shared" si="3"/>
        <v>-2.5895217358261289</v>
      </c>
      <c r="AM13" s="43">
        <f t="shared" si="9"/>
        <v>1.4836062355302091</v>
      </c>
      <c r="AN13" s="39">
        <f t="shared" si="10"/>
        <v>1.4601147161905623</v>
      </c>
      <c r="AO13" s="35">
        <f t="shared" si="11"/>
        <v>2.3491519339646792E-2</v>
      </c>
      <c r="AP13" s="65">
        <f t="shared" si="12"/>
        <v>0.98416593380570994</v>
      </c>
      <c r="AQ13" s="73">
        <f t="shared" si="13"/>
        <v>1.7625167069302852E-2</v>
      </c>
      <c r="AR13" s="73">
        <f t="shared" si="4"/>
        <v>4.3592882860399307E-2</v>
      </c>
      <c r="AS13" s="73">
        <f t="shared" si="4"/>
        <v>5.8953515309446432E-2</v>
      </c>
      <c r="AT13" s="73">
        <f t="shared" si="4"/>
        <v>6.8557782918874724E-2</v>
      </c>
      <c r="AU13" s="73">
        <f t="shared" si="4"/>
        <v>7.505592806410534E-2</v>
      </c>
      <c r="AV13" s="179">
        <f t="shared" si="14"/>
        <v>0.42943434856816365</v>
      </c>
      <c r="AX13" s="5"/>
    </row>
    <row r="14" spans="1:50" x14ac:dyDescent="0.2">
      <c r="A14" s="2">
        <v>5</v>
      </c>
      <c r="B14" s="2" t="s">
        <v>64</v>
      </c>
      <c r="C14" s="178" t="s">
        <v>20</v>
      </c>
      <c r="D14" s="39" t="s">
        <v>21</v>
      </c>
      <c r="E14" s="38">
        <f>IF($B14="C",SUMIFS(F_12Snp_ODR_Corp!$H:$H,F_12Snp_ODR_Corp!$B:$B,$C14),SUMIFS(F_12Snp_ODR_Ret!$H:$H,F_12Snp_ODR_Ret!$B:$B,$C14))</f>
        <v>47456</v>
      </c>
      <c r="F14" s="238">
        <f>VLOOKUP(C14,R_Parameter_to_create_PD_tbl!A:B,2,0)</f>
        <v>8.9829886182841753E-2</v>
      </c>
      <c r="G14" s="30">
        <f>SUMIFS(F_12Snp_ODR_Ret!C:C,F_12Snp_ODR_Ret!$B:$B,$C14,F_12Snp_ODR_Ret!$A:$A,"&gt;=" &amp;$E$4,F_12Snp_ODR_Ret!$A:$A,"&lt;=" &amp;$E$5)</f>
        <v>4086</v>
      </c>
      <c r="H14" s="30">
        <f>SUMIFS(F_12Snp_ODR_Ret!D:D,F_12Snp_ODR_Ret!$B:$B,$C14,F_12Snp_ODR_Ret!$A:$A,"&gt;=" &amp;$E$4,F_12Snp_ODR_Ret!$A:$A,"&lt;=" &amp;$E$5)</f>
        <v>2754</v>
      </c>
      <c r="I14" s="30">
        <f>SUMIFS(F_12Snp_ODR_Ret!E:E,F_12Snp_ODR_Ret!$B:$B,$C14,F_12Snp_ODR_Ret!$A:$A,"&gt;=" &amp;$E$4,F_12Snp_ODR_Ret!$A:$A,"&lt;=" &amp;$E$5)</f>
        <v>1951</v>
      </c>
      <c r="J14" s="30">
        <f>SUMIFS(F_12Snp_ODR_Ret!F:F,F_12Snp_ODR_Ret!$B:$B,$C14,F_12Snp_ODR_Ret!$A:$A,"&gt;=" &amp;$E$4,F_12Snp_ODR_Ret!$A:$A,"&lt;=" &amp;$E$5)</f>
        <v>1219</v>
      </c>
      <c r="K14" s="30">
        <f>SUMIFS(F_12Snp_ODR_Ret!G:G,F_12Snp_ODR_Ret!$B:$B,$C14,F_12Snp_ODR_Ret!$A:$A,"&gt;=" &amp;$E$4,F_12Snp_ODR_Ret!$A:$A,"&lt;=" &amp;$E$5)</f>
        <v>437</v>
      </c>
      <c r="L14" s="30">
        <f>SUMIFS(F_12Snp_ODR_Ret!$H:$H,F_12Snp_ODR_Ret!$B:$B,$C14,F_12Snp_ODR_Ret!$A:$A,"&gt;="&amp;$E$4,F_12Snp_ODR_Ret!$A:$A,"&lt;="&amp;$E$5,F_12Snp_ODR_Ret!$I:$I,"&gt;="&amp;L$7)</f>
        <v>32469</v>
      </c>
      <c r="M14" s="30">
        <f>SUMIFS(F_12Snp_ODR_Ret!$H:$H,F_12Snp_ODR_Ret!$B:$B,$C14,F_12Snp_ODR_Ret!$A:$A,"&gt;="&amp;$E$4,F_12Snp_ODR_Ret!$A:$A,"&lt;="&amp;$E$5,F_12Snp_ODR_Ret!$I:$I,"&gt;="&amp;M$7)</f>
        <v>32469</v>
      </c>
      <c r="N14" s="30">
        <f>SUMIFS(F_12Snp_ODR_Ret!$H:$H,F_12Snp_ODR_Ret!$B:$B,$C14,F_12Snp_ODR_Ret!$A:$A,"&gt;="&amp;$E$4,F_12Snp_ODR_Ret!$A:$A,"&lt;="&amp;$E$5,F_12Snp_ODR_Ret!$I:$I,"&gt;="&amp;N$7)</f>
        <v>32469</v>
      </c>
      <c r="O14" s="30">
        <f>SUMIFS(F_12Snp_ODR_Ret!$H:$H,F_12Snp_ODR_Ret!$B:$B,$C14,F_12Snp_ODR_Ret!$A:$A,"&gt;="&amp;$E$4,F_12Snp_ODR_Ret!$A:$A,"&lt;="&amp;$E$5,F_12Snp_ODR_Ret!$I:$I,"&gt;="&amp;O$7)</f>
        <v>29032</v>
      </c>
      <c r="P14" s="30">
        <f>SUMIFS(F_12Snp_ODR_Ret!$H:$H,F_12Snp_ODR_Ret!$B:$B,$C14,F_12Snp_ODR_Ret!$A:$A,"&gt;="&amp;$E$4,F_12Snp_ODR_Ret!$A:$A,"&lt;="&amp;$E$5,F_12Snp_ODR_Ret!$I:$I,"&gt;="&amp;P$7)</f>
        <v>20356</v>
      </c>
      <c r="Q14" s="36">
        <f>IFERROR(G14/L14,0)</f>
        <v>0.12584311189134251</v>
      </c>
      <c r="R14" s="36">
        <f t="shared" si="0"/>
        <v>8.4819366164649357E-2</v>
      </c>
      <c r="S14" s="36">
        <f t="shared" si="0"/>
        <v>6.0088084018602356E-2</v>
      </c>
      <c r="T14" s="36">
        <f t="shared" si="0"/>
        <v>4.198815100578672E-2</v>
      </c>
      <c r="U14" s="36">
        <f t="shared" si="0"/>
        <v>2.1467871880526627E-2</v>
      </c>
      <c r="V14" s="36">
        <f t="shared" si="5"/>
        <v>0.12584311189134251</v>
      </c>
      <c r="W14" s="36">
        <f t="shared" si="6"/>
        <v>0.21066247805599186</v>
      </c>
      <c r="X14" s="36">
        <f t="shared" si="1"/>
        <v>0.27075056207459425</v>
      </c>
      <c r="Y14" s="36">
        <f t="shared" si="1"/>
        <v>0.31273871308038098</v>
      </c>
      <c r="Z14" s="36">
        <f t="shared" si="1"/>
        <v>0.3342065849609076</v>
      </c>
      <c r="AA14" s="40">
        <f t="shared" si="7"/>
        <v>-2.0727192915856887</v>
      </c>
      <c r="AB14" s="40">
        <f t="shared" si="2"/>
        <v>-1.5574980563466601</v>
      </c>
      <c r="AC14" s="40">
        <f t="shared" si="2"/>
        <v>-1.3065573171120775</v>
      </c>
      <c r="AD14" s="40">
        <f t="shared" si="2"/>
        <v>-1.1623872195577136</v>
      </c>
      <c r="AE14" s="40">
        <f t="shared" si="2"/>
        <v>-1.0959959593617337</v>
      </c>
      <c r="AF14" s="286">
        <v>-0.9544088899726586</v>
      </c>
      <c r="AG14" s="286">
        <v>-1.1452131955927438</v>
      </c>
      <c r="AH14" s="43">
        <f t="shared" si="8"/>
        <v>-2.0996220855654024</v>
      </c>
      <c r="AI14" s="43">
        <f t="shared" si="3"/>
        <v>-1.5270154877690305</v>
      </c>
      <c r="AJ14" s="43">
        <f t="shared" si="3"/>
        <v>-1.3361466218369065</v>
      </c>
      <c r="AK14" s="43">
        <f t="shared" si="3"/>
        <v>-1.2407121888708446</v>
      </c>
      <c r="AL14" s="43">
        <f t="shared" si="3"/>
        <v>-1.1834515290912073</v>
      </c>
      <c r="AM14" s="43">
        <f t="shared" si="9"/>
        <v>0.62734939135160206</v>
      </c>
      <c r="AN14" s="39">
        <f t="shared" si="10"/>
        <v>0.61103763959188873</v>
      </c>
      <c r="AO14" s="35">
        <f t="shared" si="11"/>
        <v>1.6311751759713326E-2</v>
      </c>
      <c r="AP14" s="65">
        <f t="shared" si="12"/>
        <v>0.97399893586479735</v>
      </c>
      <c r="AQ14" s="73">
        <f t="shared" si="13"/>
        <v>0.12250271505050155</v>
      </c>
      <c r="AR14" s="73">
        <f t="shared" si="4"/>
        <v>0.21718288599917596</v>
      </c>
      <c r="AS14" s="73">
        <f t="shared" si="4"/>
        <v>0.26285660547189549</v>
      </c>
      <c r="AT14" s="73">
        <f t="shared" si="4"/>
        <v>0.28917819509193393</v>
      </c>
      <c r="AU14" s="73">
        <f t="shared" si="4"/>
        <v>0.30621998530572153</v>
      </c>
      <c r="AV14" s="179">
        <f t="shared" si="14"/>
        <v>0.73328894094967223</v>
      </c>
      <c r="AX14" s="5"/>
    </row>
    <row r="15" spans="1:50" x14ac:dyDescent="0.2">
      <c r="A15" s="2">
        <v>6</v>
      </c>
      <c r="B15" s="2" t="s">
        <v>64</v>
      </c>
      <c r="C15" s="178" t="s">
        <v>22</v>
      </c>
      <c r="D15" s="39" t="s">
        <v>23</v>
      </c>
      <c r="E15" s="38">
        <f>IF($B15="C",SUMIFS(F_12Snp_ODR_Corp!$H:$H,F_12Snp_ODR_Corp!$B:$B,$C15),SUMIFS(F_12Snp_ODR_Ret!$H:$H,F_12Snp_ODR_Ret!$B:$B,$C15))</f>
        <v>64230</v>
      </c>
      <c r="F15" s="238">
        <f>VLOOKUP(C15,R_Parameter_to_create_PD_tbl!A:B,2,0)</f>
        <v>0.1187852727761354</v>
      </c>
      <c r="G15" s="30">
        <f>SUMIFS(F_12Snp_ODR_Ret!C:C,F_12Snp_ODR_Ret!$B:$B,$C15,F_12Snp_ODR_Ret!$A:$A,"&gt;=" &amp;$E$4,F_12Snp_ODR_Ret!$A:$A,"&lt;=" &amp;$E$5)</f>
        <v>8274</v>
      </c>
      <c r="H15" s="30">
        <f>SUMIFS(F_12Snp_ODR_Ret!D:D,F_12Snp_ODR_Ret!$B:$B,$C15,F_12Snp_ODR_Ret!$A:$A,"&gt;=" &amp;$E$4,F_12Snp_ODR_Ret!$A:$A,"&lt;=" &amp;$E$5)</f>
        <v>6145</v>
      </c>
      <c r="I15" s="30">
        <f>SUMIFS(F_12Snp_ODR_Ret!E:E,F_12Snp_ODR_Ret!$B:$B,$C15,F_12Snp_ODR_Ret!$A:$A,"&gt;=" &amp;$E$4,F_12Snp_ODR_Ret!$A:$A,"&lt;=" &amp;$E$5)</f>
        <v>4002</v>
      </c>
      <c r="J15" s="30">
        <f>SUMIFS(F_12Snp_ODR_Ret!F:F,F_12Snp_ODR_Ret!$B:$B,$C15,F_12Snp_ODR_Ret!$A:$A,"&gt;=" &amp;$E$4,F_12Snp_ODR_Ret!$A:$A,"&lt;=" &amp;$E$5)</f>
        <v>2418</v>
      </c>
      <c r="K15" s="30">
        <f>SUMIFS(F_12Snp_ODR_Ret!G:G,F_12Snp_ODR_Ret!$B:$B,$C15,F_12Snp_ODR_Ret!$A:$A,"&gt;=" &amp;$E$4,F_12Snp_ODR_Ret!$A:$A,"&lt;=" &amp;$E$5)</f>
        <v>750</v>
      </c>
      <c r="L15" s="30">
        <f>SUMIFS(F_12Snp_ODR_Ret!$H:$H,F_12Snp_ODR_Ret!$B:$B,$C15,F_12Snp_ODR_Ret!$A:$A,"&gt;="&amp;$E$4,F_12Snp_ODR_Ret!$A:$A,"&lt;="&amp;$E$5,F_12Snp_ODR_Ret!$I:$I,"&gt;="&amp;L$7)</f>
        <v>40056</v>
      </c>
      <c r="M15" s="30">
        <f>SUMIFS(F_12Snp_ODR_Ret!$H:$H,F_12Snp_ODR_Ret!$B:$B,$C15,F_12Snp_ODR_Ret!$A:$A,"&gt;="&amp;$E$4,F_12Snp_ODR_Ret!$A:$A,"&lt;="&amp;$E$5,F_12Snp_ODR_Ret!$I:$I,"&gt;="&amp;M$7)</f>
        <v>40056</v>
      </c>
      <c r="N15" s="30">
        <f>SUMIFS(F_12Snp_ODR_Ret!$H:$H,F_12Snp_ODR_Ret!$B:$B,$C15,F_12Snp_ODR_Ret!$A:$A,"&gt;="&amp;$E$4,F_12Snp_ODR_Ret!$A:$A,"&lt;="&amp;$E$5,F_12Snp_ODR_Ret!$I:$I,"&gt;="&amp;N$7)</f>
        <v>40056</v>
      </c>
      <c r="O15" s="30">
        <f>SUMIFS(F_12Snp_ODR_Ret!$H:$H,F_12Snp_ODR_Ret!$B:$B,$C15,F_12Snp_ODR_Ret!$A:$A,"&gt;="&amp;$E$4,F_12Snp_ODR_Ret!$A:$A,"&lt;="&amp;$E$5,F_12Snp_ODR_Ret!$I:$I,"&gt;="&amp;O$7)</f>
        <v>33715</v>
      </c>
      <c r="P15" s="30">
        <f>SUMIFS(F_12Snp_ODR_Ret!$H:$H,F_12Snp_ODR_Ret!$B:$B,$C15,F_12Snp_ODR_Ret!$A:$A,"&gt;="&amp;$E$4,F_12Snp_ODR_Ret!$A:$A,"&lt;="&amp;$E$5,F_12Snp_ODR_Ret!$I:$I,"&gt;="&amp;P$7)</f>
        <v>21702</v>
      </c>
      <c r="Q15" s="36">
        <f t="shared" ref="Q15:U30" si="15">IFERROR(G15/L15,0)</f>
        <v>0.20656081485919711</v>
      </c>
      <c r="R15" s="36">
        <f t="shared" si="0"/>
        <v>0.15341022568404233</v>
      </c>
      <c r="S15" s="36">
        <f t="shared" si="0"/>
        <v>9.9910125823846618E-2</v>
      </c>
      <c r="T15" s="36">
        <f t="shared" si="0"/>
        <v>7.1718819516535665E-2</v>
      </c>
      <c r="U15" s="36">
        <f t="shared" si="0"/>
        <v>3.455902681780481E-2</v>
      </c>
      <c r="V15" s="36">
        <f t="shared" si="5"/>
        <v>0.20656081485919711</v>
      </c>
      <c r="W15" s="36">
        <f t="shared" si="6"/>
        <v>0.35997104054323947</v>
      </c>
      <c r="X15" s="36">
        <f t="shared" si="1"/>
        <v>0.45988116636708609</v>
      </c>
      <c r="Y15" s="36">
        <f t="shared" si="1"/>
        <v>0.53159998588362178</v>
      </c>
      <c r="Z15" s="36">
        <f t="shared" si="1"/>
        <v>0.56615901270142655</v>
      </c>
      <c r="AA15" s="40">
        <f t="shared" si="7"/>
        <v>-1.577160406988424</v>
      </c>
      <c r="AB15" s="40">
        <f t="shared" si="2"/>
        <v>-1.0217316937031338</v>
      </c>
      <c r="AC15" s="40">
        <f t="shared" si="2"/>
        <v>-0.7767871568575635</v>
      </c>
      <c r="AD15" s="40">
        <f t="shared" si="2"/>
        <v>-0.6318639786975585</v>
      </c>
      <c r="AE15" s="40">
        <f t="shared" si="2"/>
        <v>-0.56888029906693627</v>
      </c>
      <c r="AF15" s="286">
        <v>-0.42166669463175799</v>
      </c>
      <c r="AG15" s="286">
        <v>-1.1786555427859209</v>
      </c>
      <c r="AH15" s="43">
        <f t="shared" si="8"/>
        <v>-1.6003222374176789</v>
      </c>
      <c r="AI15" s="43">
        <f t="shared" si="3"/>
        <v>-1.0109944660247185</v>
      </c>
      <c r="AJ15" s="43">
        <f t="shared" si="3"/>
        <v>-0.81455187556039821</v>
      </c>
      <c r="AK15" s="43">
        <f t="shared" si="3"/>
        <v>-0.71633058032823826</v>
      </c>
      <c r="AL15" s="43">
        <f>$AF15+($AG15/AL$7)</f>
        <v>-0.65739780318894214</v>
      </c>
      <c r="AM15" s="43">
        <f t="shared" si="9"/>
        <v>0.66891529767574343</v>
      </c>
      <c r="AN15" s="39">
        <f t="shared" si="10"/>
        <v>0.65186740992296222</v>
      </c>
      <c r="AO15" s="35">
        <f t="shared" si="11"/>
        <v>1.7047887752781196E-2</v>
      </c>
      <c r="AP15" s="65">
        <f t="shared" si="12"/>
        <v>0.97451413084434324</v>
      </c>
      <c r="AQ15" s="73">
        <f>EXP(AH15)</f>
        <v>0.20183146986309228</v>
      </c>
      <c r="AR15" s="73">
        <f t="shared" si="4"/>
        <v>0.36385695621058373</v>
      </c>
      <c r="AS15" s="73">
        <f t="shared" si="4"/>
        <v>0.44283772931293214</v>
      </c>
      <c r="AT15" s="73">
        <f t="shared" si="4"/>
        <v>0.48854163524726546</v>
      </c>
      <c r="AU15" s="73">
        <f t="shared" si="4"/>
        <v>0.51819803481582538</v>
      </c>
      <c r="AV15" s="179">
        <f t="shared" si="14"/>
        <v>0.58853692566729388</v>
      </c>
      <c r="AX15" s="5"/>
    </row>
    <row r="16" spans="1:50" x14ac:dyDescent="0.2">
      <c r="A16" s="2">
        <v>7</v>
      </c>
      <c r="B16" s="2" t="s">
        <v>64</v>
      </c>
      <c r="C16" s="178" t="s">
        <v>24</v>
      </c>
      <c r="D16" s="39" t="s">
        <v>25</v>
      </c>
      <c r="E16" s="38">
        <f>IF($B16="C",SUMIFS(F_12Snp_ODR_Corp!$H:$H,F_12Snp_ODR_Corp!$B:$B,$C16),SUMIFS(F_12Snp_ODR_Ret!$H:$H,F_12Snp_ODR_Ret!$B:$B,$C16))</f>
        <v>22110</v>
      </c>
      <c r="F16" s="238">
        <f>VLOOKUP(C16,R_Parameter_to_create_PD_tbl!A:B,2,0)</f>
        <v>0.31635926222935051</v>
      </c>
      <c r="G16" s="30">
        <f>SUMIFS(F_12Snp_ODR_Ret!C:C,F_12Snp_ODR_Ret!$B:$B,$C16,F_12Snp_ODR_Ret!$A:$A,"&gt;=" &amp;$E$4,F_12Snp_ODR_Ret!$A:$A,"&lt;=" &amp;$E$5)</f>
        <v>6177</v>
      </c>
      <c r="H16" s="30">
        <f>SUMIFS(F_12Snp_ODR_Ret!D:D,F_12Snp_ODR_Ret!$B:$B,$C16,F_12Snp_ODR_Ret!$A:$A,"&gt;=" &amp;$E$4,F_12Snp_ODR_Ret!$A:$A,"&lt;=" &amp;$E$5)</f>
        <v>2170</v>
      </c>
      <c r="I16" s="30">
        <f>SUMIFS(F_12Snp_ODR_Ret!E:E,F_12Snp_ODR_Ret!$B:$B,$C16,F_12Snp_ODR_Ret!$A:$A,"&gt;=" &amp;$E$4,F_12Snp_ODR_Ret!$A:$A,"&lt;=" &amp;$E$5)</f>
        <v>1209</v>
      </c>
      <c r="J16" s="30">
        <f>SUMIFS(F_12Snp_ODR_Ret!F:F,F_12Snp_ODR_Ret!$B:$B,$C16,F_12Snp_ODR_Ret!$A:$A,"&gt;=" &amp;$E$4,F_12Snp_ODR_Ret!$A:$A,"&lt;=" &amp;$E$5)</f>
        <v>745</v>
      </c>
      <c r="K16" s="30">
        <f>SUMIFS(F_12Snp_ODR_Ret!G:G,F_12Snp_ODR_Ret!$B:$B,$C16,F_12Snp_ODR_Ret!$A:$A,"&gt;=" &amp;$E$4,F_12Snp_ODR_Ret!$A:$A,"&lt;=" &amp;$E$5)</f>
        <v>262</v>
      </c>
      <c r="L16" s="30">
        <f>SUMIFS(F_12Snp_ODR_Ret!$H:$H,F_12Snp_ODR_Ret!$B:$B,$C16,F_12Snp_ODR_Ret!$A:$A,"&gt;="&amp;$E$4,F_12Snp_ODR_Ret!$A:$A,"&lt;="&amp;$E$5,F_12Snp_ODR_Ret!$I:$I,"&gt;="&amp;L$7)</f>
        <v>13571</v>
      </c>
      <c r="M16" s="30">
        <f>SUMIFS(F_12Snp_ODR_Ret!$H:$H,F_12Snp_ODR_Ret!$B:$B,$C16,F_12Snp_ODR_Ret!$A:$A,"&gt;="&amp;$E$4,F_12Snp_ODR_Ret!$A:$A,"&lt;="&amp;$E$5,F_12Snp_ODR_Ret!$I:$I,"&gt;="&amp;M$7)</f>
        <v>13571</v>
      </c>
      <c r="N16" s="30">
        <f>SUMIFS(F_12Snp_ODR_Ret!$H:$H,F_12Snp_ODR_Ret!$B:$B,$C16,F_12Snp_ODR_Ret!$A:$A,"&gt;="&amp;$E$4,F_12Snp_ODR_Ret!$A:$A,"&lt;="&amp;$E$5,F_12Snp_ODR_Ret!$I:$I,"&gt;="&amp;N$7)</f>
        <v>13571</v>
      </c>
      <c r="O16" s="30">
        <f>SUMIFS(F_12Snp_ODR_Ret!$H:$H,F_12Snp_ODR_Ret!$B:$B,$C16,F_12Snp_ODR_Ret!$A:$A,"&gt;="&amp;$E$4,F_12Snp_ODR_Ret!$A:$A,"&lt;="&amp;$E$5,F_12Snp_ODR_Ret!$I:$I,"&gt;="&amp;O$7)</f>
        <v>12026</v>
      </c>
      <c r="P16" s="30">
        <f>SUMIFS(F_12Snp_ODR_Ret!$H:$H,F_12Snp_ODR_Ret!$B:$B,$C16,F_12Snp_ODR_Ret!$A:$A,"&gt;="&amp;$E$4,F_12Snp_ODR_Ret!$A:$A,"&lt;="&amp;$E$5,F_12Snp_ODR_Ret!$I:$I,"&gt;="&amp;P$7)</f>
        <v>9043</v>
      </c>
      <c r="Q16" s="36">
        <f t="shared" si="15"/>
        <v>0.45516174194974579</v>
      </c>
      <c r="R16" s="36">
        <f t="shared" si="0"/>
        <v>0.15989978630904134</v>
      </c>
      <c r="S16" s="36">
        <f t="shared" si="0"/>
        <v>8.9087023800751605E-2</v>
      </c>
      <c r="T16" s="36">
        <f t="shared" si="0"/>
        <v>6.1949110261100948E-2</v>
      </c>
      <c r="U16" s="36">
        <f t="shared" si="0"/>
        <v>2.897268605551255E-2</v>
      </c>
      <c r="V16" s="36">
        <f t="shared" si="5"/>
        <v>0.45516174194974579</v>
      </c>
      <c r="W16" s="36">
        <f t="shared" si="6"/>
        <v>0.61506152825878713</v>
      </c>
      <c r="X16" s="36">
        <f t="shared" si="1"/>
        <v>0.70414855205953875</v>
      </c>
      <c r="Y16" s="36">
        <f t="shared" si="1"/>
        <v>0.76609766232063969</v>
      </c>
      <c r="Z16" s="36">
        <f t="shared" si="1"/>
        <v>0.7950703483761522</v>
      </c>
      <c r="AA16" s="40">
        <f t="shared" si="7"/>
        <v>-0.78710244638547155</v>
      </c>
      <c r="AB16" s="40">
        <f t="shared" si="2"/>
        <v>-0.48603297023063402</v>
      </c>
      <c r="AC16" s="40">
        <f t="shared" si="2"/>
        <v>-0.35076593363567055</v>
      </c>
      <c r="AD16" s="40">
        <f t="shared" si="2"/>
        <v>-0.2664456208663934</v>
      </c>
      <c r="AE16" s="40">
        <f t="shared" si="2"/>
        <v>-0.22932467971922171</v>
      </c>
      <c r="AF16" s="286">
        <v>-0.18736336386987515</v>
      </c>
      <c r="AG16" s="286">
        <v>-0.60903468583827203</v>
      </c>
      <c r="AH16" s="43">
        <f>$AF16+($AG16/AH$7)</f>
        <v>-0.7963980497081472</v>
      </c>
      <c r="AI16" s="43">
        <f t="shared" si="3"/>
        <v>-0.49188070678901119</v>
      </c>
      <c r="AJ16" s="43">
        <f t="shared" si="3"/>
        <v>-0.39037492581596583</v>
      </c>
      <c r="AK16" s="43">
        <f t="shared" si="3"/>
        <v>-0.33962203532944313</v>
      </c>
      <c r="AL16" s="43">
        <f t="shared" si="3"/>
        <v>-0.30917030103752957</v>
      </c>
      <c r="AM16" s="43">
        <f t="shared" si="9"/>
        <v>0.20377654559096925</v>
      </c>
      <c r="AN16" s="39">
        <f t="shared" si="10"/>
        <v>0.19035695818806719</v>
      </c>
      <c r="AO16" s="35">
        <f t="shared" si="11"/>
        <v>1.3419587402902066E-2</v>
      </c>
      <c r="AP16" s="65">
        <f t="shared" si="12"/>
        <v>0.93414557419263289</v>
      </c>
      <c r="AQ16" s="73">
        <f t="shared" si="13"/>
        <v>0.45095034302078235</v>
      </c>
      <c r="AR16" s="73">
        <f t="shared" si="4"/>
        <v>0.61147530633440184</v>
      </c>
      <c r="AS16" s="73">
        <f t="shared" si="4"/>
        <v>0.67680307597781986</v>
      </c>
      <c r="AT16" s="73">
        <f t="shared" si="4"/>
        <v>0.71203939764536128</v>
      </c>
      <c r="AU16" s="73">
        <f t="shared" si="4"/>
        <v>0.73405574892530745</v>
      </c>
      <c r="AV16" s="179">
        <f t="shared" si="14"/>
        <v>0.70153902114843469</v>
      </c>
      <c r="AX16" s="5"/>
    </row>
    <row r="17" spans="1:50" x14ac:dyDescent="0.2">
      <c r="A17" s="2">
        <v>8</v>
      </c>
      <c r="B17" s="2" t="s">
        <v>64</v>
      </c>
      <c r="C17" s="178" t="s">
        <v>26</v>
      </c>
      <c r="D17" s="39" t="s">
        <v>27</v>
      </c>
      <c r="E17" s="38">
        <f>IF($B17="C",SUMIFS(F_12Snp_ODR_Corp!$H:$H,F_12Snp_ODR_Corp!$B:$B,$C17),SUMIFS(F_12Snp_ODR_Ret!$H:$H,F_12Snp_ODR_Ret!$B:$B,$C17))</f>
        <v>11637</v>
      </c>
      <c r="F17" s="238">
        <f>VLOOKUP(C17,R_Parameter_to_create_PD_tbl!A:B,2,0)</f>
        <v>0.42494105318312808</v>
      </c>
      <c r="G17" s="30">
        <f>SUMIFS(F_12Snp_ODR_Ret!C:C,F_12Snp_ODR_Ret!$B:$B,$C17,F_12Snp_ODR_Ret!$A:$A,"&gt;=" &amp;$E$4,F_12Snp_ODR_Ret!$A:$A,"&lt;=" &amp;$E$5)</f>
        <v>3488</v>
      </c>
      <c r="H17" s="30">
        <f>SUMIFS(F_12Snp_ODR_Ret!D:D,F_12Snp_ODR_Ret!$B:$B,$C17,F_12Snp_ODR_Ret!$A:$A,"&gt;=" &amp;$E$4,F_12Snp_ODR_Ret!$A:$A,"&lt;=" &amp;$E$5)</f>
        <v>910</v>
      </c>
      <c r="I17" s="30">
        <f>SUMIFS(F_12Snp_ODR_Ret!E:E,F_12Snp_ODR_Ret!$B:$B,$C17,F_12Snp_ODR_Ret!$A:$A,"&gt;=" &amp;$E$4,F_12Snp_ODR_Ret!$A:$A,"&lt;=" &amp;$E$5)</f>
        <v>630</v>
      </c>
      <c r="J17" s="30">
        <f>SUMIFS(F_12Snp_ODR_Ret!F:F,F_12Snp_ODR_Ret!$B:$B,$C17,F_12Snp_ODR_Ret!$A:$A,"&gt;=" &amp;$E$4,F_12Snp_ODR_Ret!$A:$A,"&lt;=" &amp;$E$5)</f>
        <v>322</v>
      </c>
      <c r="K17" s="30">
        <f>SUMIFS(F_12Snp_ODR_Ret!G:G,F_12Snp_ODR_Ret!$B:$B,$C17,F_12Snp_ODR_Ret!$A:$A,"&gt;=" &amp;$E$4,F_12Snp_ODR_Ret!$A:$A,"&lt;=" &amp;$E$5)</f>
        <v>126</v>
      </c>
      <c r="L17" s="30">
        <f>SUMIFS(F_12Snp_ODR_Ret!$H:$H,F_12Snp_ODR_Ret!$B:$B,$C17,F_12Snp_ODR_Ret!$A:$A,"&gt;="&amp;$E$4,F_12Snp_ODR_Ret!$A:$A,"&lt;="&amp;$E$5,F_12Snp_ODR_Ret!$I:$I,"&gt;="&amp;L$7)</f>
        <v>5271</v>
      </c>
      <c r="M17" s="30">
        <f>SUMIFS(F_12Snp_ODR_Ret!$H:$H,F_12Snp_ODR_Ret!$B:$B,$C17,F_12Snp_ODR_Ret!$A:$A,"&gt;="&amp;$E$4,F_12Snp_ODR_Ret!$A:$A,"&lt;="&amp;$E$5,F_12Snp_ODR_Ret!$I:$I,"&gt;="&amp;M$7)</f>
        <v>5271</v>
      </c>
      <c r="N17" s="30">
        <f>SUMIFS(F_12Snp_ODR_Ret!$H:$H,F_12Snp_ODR_Ret!$B:$B,$C17,F_12Snp_ODR_Ret!$A:$A,"&gt;="&amp;$E$4,F_12Snp_ODR_Ret!$A:$A,"&lt;="&amp;$E$5,F_12Snp_ODR_Ret!$I:$I,"&gt;="&amp;N$7)</f>
        <v>5271</v>
      </c>
      <c r="O17" s="30">
        <f>SUMIFS(F_12Snp_ODR_Ret!$H:$H,F_12Snp_ODR_Ret!$B:$B,$C17,F_12Snp_ODR_Ret!$A:$A,"&gt;="&amp;$E$4,F_12Snp_ODR_Ret!$A:$A,"&lt;="&amp;$E$5,F_12Snp_ODR_Ret!$I:$I,"&gt;="&amp;O$7)</f>
        <v>4338</v>
      </c>
      <c r="P17" s="30">
        <f>SUMIFS(F_12Snp_ODR_Ret!$H:$H,F_12Snp_ODR_Ret!$B:$B,$C17,F_12Snp_ODR_Ret!$A:$A,"&gt;="&amp;$E$4,F_12Snp_ODR_Ret!$A:$A,"&lt;="&amp;$E$5,F_12Snp_ODR_Ret!$I:$I,"&gt;="&amp;P$7)</f>
        <v>2612</v>
      </c>
      <c r="Q17" s="36">
        <f>IFERROR(G17/L17,0)</f>
        <v>0.66173401631568962</v>
      </c>
      <c r="R17" s="36">
        <f t="shared" si="0"/>
        <v>0.17264276228419656</v>
      </c>
      <c r="S17" s="36">
        <f t="shared" si="0"/>
        <v>0.11952191235059761</v>
      </c>
      <c r="T17" s="36">
        <f t="shared" si="0"/>
        <v>7.4227754725680037E-2</v>
      </c>
      <c r="U17" s="36">
        <f t="shared" si="0"/>
        <v>4.8238897396630932E-2</v>
      </c>
      <c r="V17" s="36">
        <f t="shared" si="5"/>
        <v>0.66173401631568962</v>
      </c>
      <c r="W17" s="36">
        <f t="shared" si="6"/>
        <v>0.83437677859988613</v>
      </c>
      <c r="X17" s="36">
        <f t="shared" si="1"/>
        <v>0.95389869095048374</v>
      </c>
      <c r="Y17" s="36">
        <f t="shared" si="1"/>
        <v>1</v>
      </c>
      <c r="Z17" s="36">
        <f>MIN(Y17+U17,1)</f>
        <v>1</v>
      </c>
      <c r="AA17" s="40">
        <f t="shared" si="7"/>
        <v>-0.41289159182633661</v>
      </c>
      <c r="AB17" s="40">
        <f t="shared" si="2"/>
        <v>-0.18107020574050045</v>
      </c>
      <c r="AC17" s="40">
        <f t="shared" si="2"/>
        <v>-4.7197807145068882E-2</v>
      </c>
      <c r="AD17" s="40">
        <f t="shared" si="2"/>
        <v>0</v>
      </c>
      <c r="AE17" s="40">
        <f t="shared" si="2"/>
        <v>0</v>
      </c>
      <c r="AF17" s="286">
        <v>7.9764288926375632E-2</v>
      </c>
      <c r="AG17" s="286">
        <v>-0.50742288009732173</v>
      </c>
      <c r="AH17" s="43">
        <f t="shared" si="8"/>
        <v>-0.42765859117094607</v>
      </c>
      <c r="AI17" s="43">
        <f t="shared" si="3"/>
        <v>-0.17394715112228523</v>
      </c>
      <c r="AJ17" s="43">
        <f t="shared" si="3"/>
        <v>-8.9376671106064953E-2</v>
      </c>
      <c r="AK17" s="43">
        <f t="shared" si="3"/>
        <v>-4.70914310979548E-2</v>
      </c>
      <c r="AL17" s="43">
        <f t="shared" si="3"/>
        <v>-2.1720287093088708E-2</v>
      </c>
      <c r="AM17" s="43">
        <f t="shared" si="9"/>
        <v>0.12327639126423097</v>
      </c>
      <c r="AN17" s="39">
        <f t="shared" si="10"/>
        <v>0.11853915876819336</v>
      </c>
      <c r="AO17" s="35">
        <f t="shared" si="11"/>
        <v>4.7372324960376069E-3</v>
      </c>
      <c r="AP17" s="65">
        <f t="shared" si="12"/>
        <v>0.96157226499367743</v>
      </c>
      <c r="AQ17" s="73">
        <f t="shared" si="13"/>
        <v>0.65203398696251136</v>
      </c>
      <c r="AR17" s="73">
        <f t="shared" si="4"/>
        <v>0.84034130757991676</v>
      </c>
      <c r="AS17" s="73">
        <f t="shared" si="4"/>
        <v>0.91450104257188558</v>
      </c>
      <c r="AT17" s="73">
        <f t="shared" si="4"/>
        <v>0.95400016831985934</v>
      </c>
      <c r="AU17" s="73">
        <f t="shared" si="4"/>
        <v>0.97851389974300274</v>
      </c>
      <c r="AV17" s="179">
        <f t="shared" si="14"/>
        <v>0.65171610940513758</v>
      </c>
      <c r="AX17" s="5"/>
    </row>
    <row r="18" spans="1:50" ht="11.4" customHeight="1" x14ac:dyDescent="0.2">
      <c r="A18" s="2">
        <v>9</v>
      </c>
      <c r="B18" s="2" t="s">
        <v>64</v>
      </c>
      <c r="C18" s="178" t="s">
        <v>28</v>
      </c>
      <c r="D18" s="39" t="s">
        <v>29</v>
      </c>
      <c r="E18" s="38">
        <f>IF($B18="C",SUMIFS(F_12Snp_ODR_Corp!$H:$H,F_12Snp_ODR_Corp!$B:$B,$C18),SUMIFS(F_12Snp_ODR_Ret!$H:$H,F_12Snp_ODR_Ret!$B:$B,$C18))</f>
        <v>248204</v>
      </c>
      <c r="F18" s="238">
        <f>VLOOKUP(C18,R_Parameter_to_create_PD_tbl!A:B,2,0)</f>
        <v>8.694480016175777E-3</v>
      </c>
      <c r="G18" s="30">
        <f>SUMIFS(F_12Snp_ODR_Ret!C:C,F_12Snp_ODR_Ret!$B:$B,$C18,F_12Snp_ODR_Ret!$A:$A,"&gt;=" &amp;$E$4,F_12Snp_ODR_Ret!$A:$A,"&lt;=" &amp;$E$5)</f>
        <v>2402</v>
      </c>
      <c r="H18" s="30">
        <f>SUMIFS(F_12Snp_ODR_Ret!D:D,F_12Snp_ODR_Ret!$B:$B,$C18,F_12Snp_ODR_Ret!$A:$A,"&gt;=" &amp;$E$4,F_12Snp_ODR_Ret!$A:$A,"&lt;=" &amp;$E$5)</f>
        <v>5952</v>
      </c>
      <c r="I18" s="30">
        <f>SUMIFS(F_12Snp_ODR_Ret!E:E,F_12Snp_ODR_Ret!$B:$B,$C18,F_12Snp_ODR_Ret!$A:$A,"&gt;=" &amp;$E$4,F_12Snp_ODR_Ret!$A:$A,"&lt;=" &amp;$E$5)</f>
        <v>5971</v>
      </c>
      <c r="J18" s="30">
        <f>SUMIFS(F_12Snp_ODR_Ret!F:F,F_12Snp_ODR_Ret!$B:$B,$C18,F_12Snp_ODR_Ret!$A:$A,"&gt;=" &amp;$E$4,F_12Snp_ODR_Ret!$A:$A,"&lt;=" &amp;$E$5)</f>
        <v>3795</v>
      </c>
      <c r="K18" s="30">
        <f>SUMIFS(F_12Snp_ODR_Ret!G:G,F_12Snp_ODR_Ret!$B:$B,$C18,F_12Snp_ODR_Ret!$A:$A,"&gt;=" &amp;$E$4,F_12Snp_ODR_Ret!$A:$A,"&lt;=" &amp;$E$5)</f>
        <v>1426</v>
      </c>
      <c r="L18" s="30">
        <f>SUMIFS(F_12Snp_ODR_Ret!$H:$H,F_12Snp_ODR_Ret!$B:$B,$C18,F_12Snp_ODR_Ret!$A:$A,"&gt;="&amp;$E$4,F_12Snp_ODR_Ret!$A:$A,"&lt;="&amp;$E$5,F_12Snp_ODR_Ret!$I:$I,"&gt;="&amp;L$7)</f>
        <v>164403</v>
      </c>
      <c r="M18" s="30">
        <f>SUMIFS(F_12Snp_ODR_Ret!$H:$H,F_12Snp_ODR_Ret!$B:$B,$C18,F_12Snp_ODR_Ret!$A:$A,"&gt;="&amp;$E$4,F_12Snp_ODR_Ret!$A:$A,"&lt;="&amp;$E$5,F_12Snp_ODR_Ret!$I:$I,"&gt;="&amp;M$7)</f>
        <v>164403</v>
      </c>
      <c r="N18" s="30">
        <f>SUMIFS(F_12Snp_ODR_Ret!$H:$H,F_12Snp_ODR_Ret!$B:$B,$C18,F_12Snp_ODR_Ret!$A:$A,"&gt;="&amp;$E$4,F_12Snp_ODR_Ret!$A:$A,"&lt;="&amp;$E$5,F_12Snp_ODR_Ret!$I:$I,"&gt;="&amp;N$7)</f>
        <v>164403</v>
      </c>
      <c r="O18" s="30">
        <f>SUMIFS(F_12Snp_ODR_Ret!$H:$H,F_12Snp_ODR_Ret!$B:$B,$C18,F_12Snp_ODR_Ret!$A:$A,"&gt;="&amp;$E$4,F_12Snp_ODR_Ret!$A:$A,"&lt;="&amp;$E$5,F_12Snp_ODR_Ret!$I:$I,"&gt;="&amp;O$7)</f>
        <v>134020</v>
      </c>
      <c r="P18" s="30">
        <f>SUMIFS(F_12Snp_ODR_Ret!$H:$H,F_12Snp_ODR_Ret!$B:$B,$C18,F_12Snp_ODR_Ret!$A:$A,"&gt;="&amp;$E$4,F_12Snp_ODR_Ret!$A:$A,"&lt;="&amp;$E$5,F_12Snp_ODR_Ret!$I:$I,"&gt;="&amp;P$7)</f>
        <v>73620</v>
      </c>
      <c r="Q18" s="36">
        <f t="shared" ref="Q18" si="16">IFERROR(G18/L18,0)</f>
        <v>1.4610438982257015E-2</v>
      </c>
      <c r="R18" s="36">
        <f t="shared" si="0"/>
        <v>3.6203718910238866E-2</v>
      </c>
      <c r="S18" s="36">
        <f t="shared" si="0"/>
        <v>3.6319288577459051E-2</v>
      </c>
      <c r="T18" s="36">
        <f t="shared" si="0"/>
        <v>2.8316669153857634E-2</v>
      </c>
      <c r="U18" s="36">
        <f t="shared" si="0"/>
        <v>1.9369736484650912E-2</v>
      </c>
      <c r="V18" s="36">
        <f t="shared" si="5"/>
        <v>1.4610438982257015E-2</v>
      </c>
      <c r="W18" s="36">
        <f t="shared" si="6"/>
        <v>5.0814157892495881E-2</v>
      </c>
      <c r="X18" s="36">
        <f t="shared" si="1"/>
        <v>8.7133446469954939E-2</v>
      </c>
      <c r="Y18" s="36">
        <f t="shared" si="1"/>
        <v>0.11545011562381258</v>
      </c>
      <c r="Z18" s="36">
        <f t="shared" si="1"/>
        <v>0.13481985210846348</v>
      </c>
      <c r="AA18" s="40">
        <f t="shared" si="7"/>
        <v>-4.2260190069729742</v>
      </c>
      <c r="AB18" s="40">
        <f t="shared" si="2"/>
        <v>-2.9795802645557825</v>
      </c>
      <c r="AC18" s="40">
        <f t="shared" si="2"/>
        <v>-2.4403144680299627</v>
      </c>
      <c r="AD18" s="40">
        <f t="shared" si="2"/>
        <v>-2.1589167416766117</v>
      </c>
      <c r="AE18" s="40">
        <f t="shared" si="2"/>
        <v>-2.0038158205129162</v>
      </c>
      <c r="AF18" s="286">
        <v>-1.8348856140635503</v>
      </c>
      <c r="AG18" s="286">
        <v>-2.4163585021330141</v>
      </c>
      <c r="AH18" s="43">
        <f t="shared" si="8"/>
        <v>-4.2512441161965642</v>
      </c>
      <c r="AI18" s="43">
        <f t="shared" si="3"/>
        <v>-3.0430648651300576</v>
      </c>
      <c r="AJ18" s="43">
        <f t="shared" si="3"/>
        <v>-2.6403384481078884</v>
      </c>
      <c r="AK18" s="43">
        <f t="shared" si="3"/>
        <v>-2.4389752395968038</v>
      </c>
      <c r="AL18" s="43">
        <f t="shared" si="3"/>
        <v>-2.3181573144901533</v>
      </c>
      <c r="AM18" s="43">
        <f t="shared" si="9"/>
        <v>3.2327267057758147</v>
      </c>
      <c r="AN18" s="39">
        <f t="shared" si="10"/>
        <v>3.0108071754310273</v>
      </c>
      <c r="AO18" s="35">
        <f t="shared" si="11"/>
        <v>0.22191953034478734</v>
      </c>
      <c r="AP18" s="65">
        <f t="shared" si="12"/>
        <v>0.93135221423193915</v>
      </c>
      <c r="AQ18" s="73">
        <f t="shared" si="13"/>
        <v>1.4246498579254582E-2</v>
      </c>
      <c r="AR18" s="73">
        <f t="shared" si="4"/>
        <v>4.7688506446123449E-2</v>
      </c>
      <c r="AS18" s="73">
        <f t="shared" si="4"/>
        <v>7.1337121556381153E-2</v>
      </c>
      <c r="AT18" s="73">
        <f t="shared" si="4"/>
        <v>8.7250216232186956E-2</v>
      </c>
      <c r="AU18" s="73">
        <f t="shared" si="4"/>
        <v>9.8454839862565716E-2</v>
      </c>
      <c r="AV18" s="179">
        <f t="shared" si="14"/>
        <v>0.61028890487073617</v>
      </c>
      <c r="AX18" s="5"/>
    </row>
    <row r="19" spans="1:50" x14ac:dyDescent="0.2">
      <c r="A19" s="2">
        <v>10</v>
      </c>
      <c r="B19" s="2" t="s">
        <v>64</v>
      </c>
      <c r="C19" s="178" t="s">
        <v>30</v>
      </c>
      <c r="D19" s="39" t="s">
        <v>31</v>
      </c>
      <c r="E19" s="38">
        <f>IF($B19="C",SUMIFS(F_12Snp_ODR_Corp!$H:$H,F_12Snp_ODR_Corp!$B:$B,$C19),SUMIFS(F_12Snp_ODR_Ret!$H:$H,F_12Snp_ODR_Ret!$B:$B,$C19))</f>
        <v>53013</v>
      </c>
      <c r="F19" s="238">
        <f>VLOOKUP(C19,R_Parameter_to_create_PD_tbl!A:B,2,0)</f>
        <v>0.11058389350204299</v>
      </c>
      <c r="G19" s="30">
        <f>SUMIFS(F_12Snp_ODR_Ret!C:C,F_12Snp_ODR_Ret!$B:$B,$C19,F_12Snp_ODR_Ret!$A:$A,"&gt;=" &amp;$E$4,F_12Snp_ODR_Ret!$A:$A,"&lt;=" &amp;$E$5)</f>
        <v>4740</v>
      </c>
      <c r="H19" s="30">
        <f>SUMIFS(F_12Snp_ODR_Ret!D:D,F_12Snp_ODR_Ret!$B:$B,$C19,F_12Snp_ODR_Ret!$A:$A,"&gt;=" &amp;$E$4,F_12Snp_ODR_Ret!$A:$A,"&lt;=" &amp;$E$5)</f>
        <v>4867</v>
      </c>
      <c r="I19" s="30">
        <f>SUMIFS(F_12Snp_ODR_Ret!E:E,F_12Snp_ODR_Ret!$B:$B,$C19,F_12Snp_ODR_Ret!$A:$A,"&gt;=" &amp;$E$4,F_12Snp_ODR_Ret!$A:$A,"&lt;=" &amp;$E$5)</f>
        <v>3454</v>
      </c>
      <c r="J19" s="30">
        <f>SUMIFS(F_12Snp_ODR_Ret!F:F,F_12Snp_ODR_Ret!$B:$B,$C19,F_12Snp_ODR_Ret!$A:$A,"&gt;=" &amp;$E$4,F_12Snp_ODR_Ret!$A:$A,"&lt;=" &amp;$E$5)</f>
        <v>2086</v>
      </c>
      <c r="K19" s="30">
        <f>SUMIFS(F_12Snp_ODR_Ret!G:G,F_12Snp_ODR_Ret!$B:$B,$C19,F_12Snp_ODR_Ret!$A:$A,"&gt;=" &amp;$E$4,F_12Snp_ODR_Ret!$A:$A,"&lt;=" &amp;$E$5)</f>
        <v>557</v>
      </c>
      <c r="L19" s="30">
        <f>SUMIFS(F_12Snp_ODR_Ret!$H:$H,F_12Snp_ODR_Ret!$B:$B,$C19,F_12Snp_ODR_Ret!$A:$A,"&gt;="&amp;$E$4,F_12Snp_ODR_Ret!$A:$A,"&lt;="&amp;$E$5,F_12Snp_ODR_Ret!$I:$I,"&gt;="&amp;L$7)</f>
        <v>43586</v>
      </c>
      <c r="M19" s="30">
        <f>SUMIFS(F_12Snp_ODR_Ret!$H:$H,F_12Snp_ODR_Ret!$B:$B,$C19,F_12Snp_ODR_Ret!$A:$A,"&gt;="&amp;$E$4,F_12Snp_ODR_Ret!$A:$A,"&lt;="&amp;$E$5,F_12Snp_ODR_Ret!$I:$I,"&gt;="&amp;M$7)</f>
        <v>43586</v>
      </c>
      <c r="N19" s="30">
        <f>SUMIFS(F_12Snp_ODR_Ret!$H:$H,F_12Snp_ODR_Ret!$B:$B,$C19,F_12Snp_ODR_Ret!$A:$A,"&gt;="&amp;$E$4,F_12Snp_ODR_Ret!$A:$A,"&lt;="&amp;$E$5,F_12Snp_ODR_Ret!$I:$I,"&gt;="&amp;N$7)</f>
        <v>43586</v>
      </c>
      <c r="O19" s="30">
        <f>SUMIFS(F_12Snp_ODR_Ret!$H:$H,F_12Snp_ODR_Ret!$B:$B,$C19,F_12Snp_ODR_Ret!$A:$A,"&gt;="&amp;$E$4,F_12Snp_ODR_Ret!$A:$A,"&lt;="&amp;$E$5,F_12Snp_ODR_Ret!$I:$I,"&gt;="&amp;O$7)</f>
        <v>36117</v>
      </c>
      <c r="P19" s="30">
        <f>SUMIFS(F_12Snp_ODR_Ret!$H:$H,F_12Snp_ODR_Ret!$B:$B,$C19,F_12Snp_ODR_Ret!$A:$A,"&gt;="&amp;$E$4,F_12Snp_ODR_Ret!$A:$A,"&lt;="&amp;$E$5,F_12Snp_ODR_Ret!$I:$I,"&gt;="&amp;P$7)</f>
        <v>23572</v>
      </c>
      <c r="Q19" s="36">
        <f t="shared" si="15"/>
        <v>0.10875051622080485</v>
      </c>
      <c r="R19" s="36">
        <f t="shared" si="0"/>
        <v>0.1116642958748222</v>
      </c>
      <c r="S19" s="36">
        <f t="shared" si="0"/>
        <v>7.9245629330518971E-2</v>
      </c>
      <c r="T19" s="36">
        <f t="shared" si="0"/>
        <v>5.775673505551402E-2</v>
      </c>
      <c r="U19" s="36">
        <f t="shared" si="0"/>
        <v>2.3629730188359069E-2</v>
      </c>
      <c r="V19" s="36">
        <f t="shared" si="5"/>
        <v>0.10875051622080485</v>
      </c>
      <c r="W19" s="36">
        <f t="shared" si="6"/>
        <v>0.22041481209562705</v>
      </c>
      <c r="X19" s="36">
        <f t="shared" si="1"/>
        <v>0.29966044142614601</v>
      </c>
      <c r="Y19" s="36">
        <f t="shared" si="1"/>
        <v>0.35741717648166005</v>
      </c>
      <c r="Z19" s="36">
        <f t="shared" si="1"/>
        <v>0.38104690667001911</v>
      </c>
      <c r="AA19" s="40">
        <f t="shared" si="7"/>
        <v>-2.2186988621666344</v>
      </c>
      <c r="AB19" s="40">
        <f t="shared" si="2"/>
        <v>-1.5122439984460179</v>
      </c>
      <c r="AC19" s="40">
        <f t="shared" si="2"/>
        <v>-1.2051053072782352</v>
      </c>
      <c r="AD19" s="40">
        <f t="shared" si="2"/>
        <v>-1.0288516178658571</v>
      </c>
      <c r="AE19" s="40">
        <f t="shared" si="2"/>
        <v>-0.96483279681394618</v>
      </c>
      <c r="AF19" s="286">
        <v>-0.90134923148475954</v>
      </c>
      <c r="AG19" s="286">
        <v>-1.3436090263295892</v>
      </c>
      <c r="AH19" s="43">
        <f t="shared" si="8"/>
        <v>-2.244958257814349</v>
      </c>
      <c r="AI19" s="43">
        <f t="shared" si="3"/>
        <v>-1.573153744649554</v>
      </c>
      <c r="AJ19" s="43">
        <f t="shared" si="3"/>
        <v>-1.3492189069279559</v>
      </c>
      <c r="AK19" s="43">
        <f t="shared" si="3"/>
        <v>-1.2372514880671568</v>
      </c>
      <c r="AL19" s="43">
        <f t="shared" si="3"/>
        <v>-1.1700710367506773</v>
      </c>
      <c r="AM19" s="43">
        <f t="shared" si="9"/>
        <v>1.0469845976503322</v>
      </c>
      <c r="AN19" s="39">
        <f t="shared" si="10"/>
        <v>0.93626307397172415</v>
      </c>
      <c r="AO19" s="35">
        <f t="shared" si="11"/>
        <v>0.11072152367860813</v>
      </c>
      <c r="AP19" s="65">
        <f t="shared" si="12"/>
        <v>0.89424722777480015</v>
      </c>
      <c r="AQ19" s="73">
        <f t="shared" si="13"/>
        <v>0.10593196211288709</v>
      </c>
      <c r="AR19" s="73">
        <f t="shared" si="4"/>
        <v>0.20739009450915841</v>
      </c>
      <c r="AS19" s="73">
        <f t="shared" si="4"/>
        <v>0.2594428305201405</v>
      </c>
      <c r="AT19" s="73">
        <f t="shared" si="4"/>
        <v>0.29018068796752239</v>
      </c>
      <c r="AU19" s="73">
        <f t="shared" si="4"/>
        <v>0.31034489458953124</v>
      </c>
      <c r="AV19" s="179">
        <f t="shared" si="14"/>
        <v>1.0439143323353015</v>
      </c>
      <c r="AX19" s="5"/>
    </row>
    <row r="20" spans="1:50" x14ac:dyDescent="0.2">
      <c r="A20" s="2">
        <v>11</v>
      </c>
      <c r="B20" s="2" t="s">
        <v>64</v>
      </c>
      <c r="C20" s="178" t="s">
        <v>32</v>
      </c>
      <c r="D20" s="39" t="s">
        <v>33</v>
      </c>
      <c r="E20" s="38">
        <f>IF($B20="C",SUMIFS(F_12Snp_ODR_Corp!$H:$H,F_12Snp_ODR_Corp!$B:$B,$C20),SUMIFS(F_12Snp_ODR_Ret!$H:$H,F_12Snp_ODR_Ret!$B:$B,$C20))</f>
        <v>1341711</v>
      </c>
      <c r="F20" s="238">
        <f>VLOOKUP(C20,R_Parameter_to_create_PD_tbl!A:B,2,0)</f>
        <v>2.235249214628943E-2</v>
      </c>
      <c r="G20" s="30">
        <f>SUMIFS(F_12Snp_ODR_Ret!C:C,F_12Snp_ODR_Ret!$B:$B,$C20,F_12Snp_ODR_Ret!$A:$A,"&gt;=" &amp;$E$4,F_12Snp_ODR_Ret!$A:$A,"&lt;=" &amp;$E$5)</f>
        <v>12333</v>
      </c>
      <c r="H20" s="30">
        <f>SUMIFS(F_12Snp_ODR_Ret!D:D,F_12Snp_ODR_Ret!$B:$B,$C20,F_12Snp_ODR_Ret!$A:$A,"&gt;=" &amp;$E$4,F_12Snp_ODR_Ret!$A:$A,"&lt;=" &amp;$E$5)</f>
        <v>19422</v>
      </c>
      <c r="I20" s="30">
        <f>SUMIFS(F_12Snp_ODR_Ret!E:E,F_12Snp_ODR_Ret!$B:$B,$C20,F_12Snp_ODR_Ret!$A:$A,"&gt;=" &amp;$E$4,F_12Snp_ODR_Ret!$A:$A,"&lt;=" &amp;$E$5)</f>
        <v>17393</v>
      </c>
      <c r="J20" s="30">
        <f>SUMIFS(F_12Snp_ODR_Ret!F:F,F_12Snp_ODR_Ret!$B:$B,$C20,F_12Snp_ODR_Ret!$A:$A,"&gt;=" &amp;$E$4,F_12Snp_ODR_Ret!$A:$A,"&lt;=" &amp;$E$5)</f>
        <v>10486</v>
      </c>
      <c r="K20" s="30">
        <f>SUMIFS(F_12Snp_ODR_Ret!G:G,F_12Snp_ODR_Ret!$B:$B,$C20,F_12Snp_ODR_Ret!$A:$A,"&gt;=" &amp;$E$4,F_12Snp_ODR_Ret!$A:$A,"&lt;=" &amp;$E$5)</f>
        <v>3710</v>
      </c>
      <c r="L20" s="30">
        <f>SUMIFS(F_12Snp_ODR_Ret!$H:$H,F_12Snp_ODR_Ret!$B:$B,$C20,F_12Snp_ODR_Ret!$A:$A,"&gt;="&amp;$E$4,F_12Snp_ODR_Ret!$A:$A,"&lt;="&amp;$E$5,F_12Snp_ODR_Ret!$I:$I,"&gt;="&amp;L$7)</f>
        <v>641878</v>
      </c>
      <c r="M20" s="30">
        <f>SUMIFS(F_12Snp_ODR_Ret!$H:$H,F_12Snp_ODR_Ret!$B:$B,$C20,F_12Snp_ODR_Ret!$A:$A,"&gt;="&amp;$E$4,F_12Snp_ODR_Ret!$A:$A,"&lt;="&amp;$E$5,F_12Snp_ODR_Ret!$I:$I,"&gt;="&amp;M$7)</f>
        <v>641878</v>
      </c>
      <c r="N20" s="30">
        <f>SUMIFS(F_12Snp_ODR_Ret!$H:$H,F_12Snp_ODR_Ret!$B:$B,$C20,F_12Snp_ODR_Ret!$A:$A,"&gt;="&amp;$E$4,F_12Snp_ODR_Ret!$A:$A,"&lt;="&amp;$E$5,F_12Snp_ODR_Ret!$I:$I,"&gt;="&amp;N$7)</f>
        <v>641878</v>
      </c>
      <c r="O20" s="30">
        <f>SUMIFS(F_12Snp_ODR_Ret!$H:$H,F_12Snp_ODR_Ret!$B:$B,$C20,F_12Snp_ODR_Ret!$A:$A,"&gt;="&amp;$E$4,F_12Snp_ODR_Ret!$A:$A,"&lt;="&amp;$E$5,F_12Snp_ODR_Ret!$I:$I,"&gt;="&amp;O$7)</f>
        <v>502944</v>
      </c>
      <c r="P20" s="30">
        <f>SUMIFS(F_12Snp_ODR_Ret!$H:$H,F_12Snp_ODR_Ret!$B:$B,$C20,F_12Snp_ODR_Ret!$A:$A,"&gt;="&amp;$E$4,F_12Snp_ODR_Ret!$A:$A,"&lt;="&amp;$E$5,F_12Snp_ODR_Ret!$I:$I,"&gt;="&amp;P$7)</f>
        <v>301525</v>
      </c>
      <c r="Q20" s="36">
        <f t="shared" si="15"/>
        <v>1.9213931619404309E-2</v>
      </c>
      <c r="R20" s="36">
        <f t="shared" si="0"/>
        <v>3.0258086427638897E-2</v>
      </c>
      <c r="S20" s="36">
        <f t="shared" si="0"/>
        <v>2.7097049595094395E-2</v>
      </c>
      <c r="T20" s="36">
        <f t="shared" si="0"/>
        <v>2.08492396767831E-2</v>
      </c>
      <c r="U20" s="36">
        <f t="shared" si="0"/>
        <v>1.2304120719674986E-2</v>
      </c>
      <c r="V20" s="36">
        <f t="shared" si="5"/>
        <v>1.9213931619404309E-2</v>
      </c>
      <c r="W20" s="36">
        <f t="shared" si="6"/>
        <v>4.9472018047043209E-2</v>
      </c>
      <c r="X20" s="36">
        <f t="shared" si="1"/>
        <v>7.6569067642137612E-2</v>
      </c>
      <c r="Y20" s="36">
        <f t="shared" si="1"/>
        <v>9.7418307318920705E-2</v>
      </c>
      <c r="Z20" s="36">
        <f t="shared" si="1"/>
        <v>0.10972242803859569</v>
      </c>
      <c r="AA20" s="40">
        <f t="shared" si="7"/>
        <v>-3.9521196578952549</v>
      </c>
      <c r="AB20" s="40">
        <f t="shared" si="2"/>
        <v>-3.0063480612241675</v>
      </c>
      <c r="AC20" s="40">
        <f t="shared" si="2"/>
        <v>-2.5695621004737812</v>
      </c>
      <c r="AD20" s="40">
        <f t="shared" si="2"/>
        <v>-2.3287411258427539</v>
      </c>
      <c r="AE20" s="40">
        <f t="shared" si="2"/>
        <v>-2.2098014837500428</v>
      </c>
      <c r="AF20" s="286">
        <v>-2.1850813430537017</v>
      </c>
      <c r="AG20" s="286">
        <v>-1.8030861567046219</v>
      </c>
      <c r="AH20" s="43">
        <f t="shared" si="8"/>
        <v>-3.9881674997583234</v>
      </c>
      <c r="AI20" s="43">
        <f t="shared" si="3"/>
        <v>-3.0866244214060128</v>
      </c>
      <c r="AJ20" s="43">
        <f t="shared" si="3"/>
        <v>-2.7861100619552426</v>
      </c>
      <c r="AK20" s="43">
        <f t="shared" si="3"/>
        <v>-2.635852882229857</v>
      </c>
      <c r="AL20" s="43">
        <f t="shared" si="3"/>
        <v>-2.5456985743946259</v>
      </c>
      <c r="AM20" s="43">
        <f t="shared" si="9"/>
        <v>1.9925936914077624</v>
      </c>
      <c r="AN20" s="39">
        <f t="shared" si="10"/>
        <v>1.7308124444642892</v>
      </c>
      <c r="AO20" s="35">
        <f t="shared" si="11"/>
        <v>0.26178124694347321</v>
      </c>
      <c r="AP20" s="65">
        <f t="shared" si="12"/>
        <v>0.8686228667327931</v>
      </c>
      <c r="AQ20" s="73">
        <f t="shared" si="13"/>
        <v>1.8533645930945395E-2</v>
      </c>
      <c r="AR20" s="73">
        <f t="shared" si="4"/>
        <v>4.5655809356543474E-2</v>
      </c>
      <c r="AS20" s="73">
        <f t="shared" si="4"/>
        <v>6.1660603936075413E-2</v>
      </c>
      <c r="AT20" s="73">
        <f t="shared" si="4"/>
        <v>7.1657827651104025E-2</v>
      </c>
      <c r="AU20" s="73">
        <f t="shared" si="4"/>
        <v>7.8418251859148289E-2</v>
      </c>
      <c r="AV20" s="179">
        <f t="shared" si="14"/>
        <v>1.2060493779568626</v>
      </c>
      <c r="AX20" s="5"/>
    </row>
    <row r="21" spans="1:50" x14ac:dyDescent="0.2">
      <c r="A21" s="2">
        <v>12</v>
      </c>
      <c r="B21" s="2" t="s">
        <v>64</v>
      </c>
      <c r="C21" s="178" t="s">
        <v>34</v>
      </c>
      <c r="D21" s="39" t="s">
        <v>35</v>
      </c>
      <c r="E21" s="38">
        <f>IF($B21="C",SUMIFS(F_12Snp_ODR_Corp!$H:$H,F_12Snp_ODR_Corp!$B:$B,$C21),SUMIFS(F_12Snp_ODR_Ret!$H:$H,F_12Snp_ODR_Ret!$B:$B,$C21))</f>
        <v>545178</v>
      </c>
      <c r="F21" s="238">
        <f>VLOOKUP(C21,R_Parameter_to_create_PD_tbl!A:B,2,0)</f>
        <v>5.9121533399488169E-2</v>
      </c>
      <c r="G21" s="30">
        <f>SUMIFS(F_12Snp_ODR_Ret!C:C,F_12Snp_ODR_Ret!$B:$B,$C21,F_12Snp_ODR_Ret!$A:$A,"&gt;=" &amp;$E$4,F_12Snp_ODR_Ret!$A:$A,"&lt;=" &amp;$E$5)</f>
        <v>20123</v>
      </c>
      <c r="H21" s="30">
        <f>SUMIFS(F_12Snp_ODR_Ret!D:D,F_12Snp_ODR_Ret!$B:$B,$C21,F_12Snp_ODR_Ret!$A:$A,"&gt;=" &amp;$E$4,F_12Snp_ODR_Ret!$A:$A,"&lt;=" &amp;$E$5)</f>
        <v>19687</v>
      </c>
      <c r="I21" s="30">
        <f>SUMIFS(F_12Snp_ODR_Ret!E:E,F_12Snp_ODR_Ret!$B:$B,$C21,F_12Snp_ODR_Ret!$A:$A,"&gt;=" &amp;$E$4,F_12Snp_ODR_Ret!$A:$A,"&lt;=" &amp;$E$5)</f>
        <v>11003</v>
      </c>
      <c r="J21" s="30">
        <f>SUMIFS(F_12Snp_ODR_Ret!F:F,F_12Snp_ODR_Ret!$B:$B,$C21,F_12Snp_ODR_Ret!$A:$A,"&gt;=" &amp;$E$4,F_12Snp_ODR_Ret!$A:$A,"&lt;=" &amp;$E$5)</f>
        <v>5953</v>
      </c>
      <c r="K21" s="30">
        <f>SUMIFS(F_12Snp_ODR_Ret!G:G,F_12Snp_ODR_Ret!$B:$B,$C21,F_12Snp_ODR_Ret!$A:$A,"&gt;=" &amp;$E$4,F_12Snp_ODR_Ret!$A:$A,"&lt;=" &amp;$E$5)</f>
        <v>1757</v>
      </c>
      <c r="L21" s="30">
        <f>SUMIFS(F_12Snp_ODR_Ret!$H:$H,F_12Snp_ODR_Ret!$B:$B,$C21,F_12Snp_ODR_Ret!$A:$A,"&gt;="&amp;$E$4,F_12Snp_ODR_Ret!$A:$A,"&lt;="&amp;$E$5,F_12Snp_ODR_Ret!$I:$I,"&gt;="&amp;L$7)</f>
        <v>393771</v>
      </c>
      <c r="M21" s="30">
        <f>SUMIFS(F_12Snp_ODR_Ret!$H:$H,F_12Snp_ODR_Ret!$B:$B,$C21,F_12Snp_ODR_Ret!$A:$A,"&gt;="&amp;$E$4,F_12Snp_ODR_Ret!$A:$A,"&lt;="&amp;$E$5,F_12Snp_ODR_Ret!$I:$I,"&gt;="&amp;M$7)</f>
        <v>393771</v>
      </c>
      <c r="N21" s="30">
        <f>SUMIFS(F_12Snp_ODR_Ret!$H:$H,F_12Snp_ODR_Ret!$B:$B,$C21,F_12Snp_ODR_Ret!$A:$A,"&gt;="&amp;$E$4,F_12Snp_ODR_Ret!$A:$A,"&lt;="&amp;$E$5,F_12Snp_ODR_Ret!$I:$I,"&gt;="&amp;N$7)</f>
        <v>393771</v>
      </c>
      <c r="O21" s="30">
        <f>SUMIFS(F_12Snp_ODR_Ret!$H:$H,F_12Snp_ODR_Ret!$B:$B,$C21,F_12Snp_ODR_Ret!$A:$A,"&gt;="&amp;$E$4,F_12Snp_ODR_Ret!$A:$A,"&lt;="&amp;$E$5,F_12Snp_ODR_Ret!$I:$I,"&gt;="&amp;O$7)</f>
        <v>356080</v>
      </c>
      <c r="P21" s="30">
        <f>SUMIFS(F_12Snp_ODR_Ret!$H:$H,F_12Snp_ODR_Ret!$B:$B,$C21,F_12Snp_ODR_Ret!$A:$A,"&gt;="&amp;$E$4,F_12Snp_ODR_Ret!$A:$A,"&lt;="&amp;$E$5,F_12Snp_ODR_Ret!$I:$I,"&gt;="&amp;P$7)</f>
        <v>281578</v>
      </c>
      <c r="Q21" s="36">
        <f t="shared" si="15"/>
        <v>5.110330623636581E-2</v>
      </c>
      <c r="R21" s="36">
        <f t="shared" si="0"/>
        <v>4.9996063701999383E-2</v>
      </c>
      <c r="S21" s="36">
        <f t="shared" si="0"/>
        <v>2.7942636710169107E-2</v>
      </c>
      <c r="T21" s="36">
        <f t="shared" si="0"/>
        <v>1.6718153223994607E-2</v>
      </c>
      <c r="U21" s="36">
        <f t="shared" si="0"/>
        <v>6.2398340779464302E-3</v>
      </c>
      <c r="V21" s="36">
        <f t="shared" si="5"/>
        <v>5.110330623636581E-2</v>
      </c>
      <c r="W21" s="36">
        <f t="shared" si="6"/>
        <v>0.10109936993836519</v>
      </c>
      <c r="X21" s="36">
        <f t="shared" si="1"/>
        <v>0.1290420066485343</v>
      </c>
      <c r="Y21" s="36">
        <f t="shared" si="1"/>
        <v>0.14576015987252891</v>
      </c>
      <c r="Z21" s="36">
        <f t="shared" si="1"/>
        <v>0.15199999395047534</v>
      </c>
      <c r="AA21" s="40">
        <f t="shared" si="7"/>
        <v>-2.9739060825667734</v>
      </c>
      <c r="AB21" s="40">
        <f t="shared" si="2"/>
        <v>-2.2916513850387785</v>
      </c>
      <c r="AC21" s="40">
        <f t="shared" si="2"/>
        <v>-2.0476172946929876</v>
      </c>
      <c r="AD21" s="40">
        <f t="shared" si="2"/>
        <v>-1.9257927486507769</v>
      </c>
      <c r="AE21" s="40">
        <f t="shared" si="2"/>
        <v>-1.8838747979353658</v>
      </c>
      <c r="AF21" s="286">
        <v>-1.7144500156612106</v>
      </c>
      <c r="AG21" s="286">
        <v>-1.259365514514792</v>
      </c>
      <c r="AH21" s="43">
        <f t="shared" si="8"/>
        <v>-2.9738155301760028</v>
      </c>
      <c r="AI21" s="43">
        <f t="shared" si="3"/>
        <v>-2.3441327729186066</v>
      </c>
      <c r="AJ21" s="43">
        <f t="shared" si="3"/>
        <v>-2.1342385204994745</v>
      </c>
      <c r="AK21" s="43">
        <f t="shared" si="3"/>
        <v>-2.0292913942899085</v>
      </c>
      <c r="AL21" s="43">
        <f t="shared" si="3"/>
        <v>-1.966323118564169</v>
      </c>
      <c r="AM21" s="43">
        <f t="shared" si="9"/>
        <v>0.80265780339254034</v>
      </c>
      <c r="AN21" s="39">
        <f t="shared" si="10"/>
        <v>0.77489056713514903</v>
      </c>
      <c r="AO21" s="35">
        <f t="shared" si="11"/>
        <v>2.7767236257391283E-2</v>
      </c>
      <c r="AP21" s="65">
        <f t="shared" si="12"/>
        <v>0.96540588512311298</v>
      </c>
      <c r="AQ21" s="73">
        <f t="shared" si="13"/>
        <v>5.1107933972444911E-2</v>
      </c>
      <c r="AR21" s="73">
        <f t="shared" si="4"/>
        <v>9.5930359472799889E-2</v>
      </c>
      <c r="AS21" s="73">
        <f t="shared" si="4"/>
        <v>0.11833466549908238</v>
      </c>
      <c r="AT21" s="73">
        <f t="shared" si="4"/>
        <v>0.13142861922973717</v>
      </c>
      <c r="AU21" s="73">
        <f t="shared" si="4"/>
        <v>0.13997056638770927</v>
      </c>
      <c r="AV21" s="179">
        <f t="shared" si="14"/>
        <v>1.1567975616342432</v>
      </c>
      <c r="AX21" s="5"/>
    </row>
    <row r="22" spans="1:50" x14ac:dyDescent="0.2">
      <c r="A22" s="2">
        <v>13</v>
      </c>
      <c r="B22" s="2" t="s">
        <v>64</v>
      </c>
      <c r="C22" s="178" t="s">
        <v>36</v>
      </c>
      <c r="D22" s="39" t="s">
        <v>37</v>
      </c>
      <c r="E22" s="38">
        <f>IF($B22="C",SUMIFS(F_12Snp_ODR_Corp!$H:$H,F_12Snp_ODR_Corp!$B:$B,$C22),SUMIFS(F_12Snp_ODR_Ret!$H:$H,F_12Snp_ODR_Ret!$B:$B,$C22))</f>
        <v>77073</v>
      </c>
      <c r="F22" s="238">
        <f>VLOOKUP(C22,R_Parameter_to_create_PD_tbl!A:B,2,0)</f>
        <v>0.3147813516443802</v>
      </c>
      <c r="G22" s="30">
        <f>SUMIFS(F_12Snp_ODR_Ret!C:C,F_12Snp_ODR_Ret!$B:$B,$C22,F_12Snp_ODR_Ret!$A:$A,"&gt;=" &amp;$E$4,F_12Snp_ODR_Ret!$A:$A,"&lt;=" &amp;$E$5)</f>
        <v>14112</v>
      </c>
      <c r="H22" s="30">
        <f>SUMIFS(F_12Snp_ODR_Ret!D:D,F_12Snp_ODR_Ret!$B:$B,$C22,F_12Snp_ODR_Ret!$A:$A,"&gt;=" &amp;$E$4,F_12Snp_ODR_Ret!$A:$A,"&lt;=" &amp;$E$5)</f>
        <v>6003</v>
      </c>
      <c r="I22" s="30">
        <f>SUMIFS(F_12Snp_ODR_Ret!E:E,F_12Snp_ODR_Ret!$B:$B,$C22,F_12Snp_ODR_Ret!$A:$A,"&gt;=" &amp;$E$4,F_12Snp_ODR_Ret!$A:$A,"&lt;=" &amp;$E$5)</f>
        <v>2714</v>
      </c>
      <c r="J22" s="30">
        <f>SUMIFS(F_12Snp_ODR_Ret!F:F,F_12Snp_ODR_Ret!$B:$B,$C22,F_12Snp_ODR_Ret!$A:$A,"&gt;=" &amp;$E$4,F_12Snp_ODR_Ret!$A:$A,"&lt;=" &amp;$E$5)</f>
        <v>1288</v>
      </c>
      <c r="K22" s="30">
        <f>SUMIFS(F_12Snp_ODR_Ret!G:G,F_12Snp_ODR_Ret!$B:$B,$C22,F_12Snp_ODR_Ret!$A:$A,"&gt;=" &amp;$E$4,F_12Snp_ODR_Ret!$A:$A,"&lt;=" &amp;$E$5)</f>
        <v>398</v>
      </c>
      <c r="L22" s="30">
        <f>SUMIFS(F_12Snp_ODR_Ret!$H:$H,F_12Snp_ODR_Ret!$B:$B,$C22,F_12Snp_ODR_Ret!$A:$A,"&gt;="&amp;$E$4,F_12Snp_ODR_Ret!$A:$A,"&lt;="&amp;$E$5,F_12Snp_ODR_Ret!$I:$I,"&gt;="&amp;L$7)</f>
        <v>58748</v>
      </c>
      <c r="M22" s="30">
        <f>SUMIFS(F_12Snp_ODR_Ret!$H:$H,F_12Snp_ODR_Ret!$B:$B,$C22,F_12Snp_ODR_Ret!$A:$A,"&gt;="&amp;$E$4,F_12Snp_ODR_Ret!$A:$A,"&lt;="&amp;$E$5,F_12Snp_ODR_Ret!$I:$I,"&gt;="&amp;M$7)</f>
        <v>58748</v>
      </c>
      <c r="N22" s="30">
        <f>SUMIFS(F_12Snp_ODR_Ret!$H:$H,F_12Snp_ODR_Ret!$B:$B,$C22,F_12Snp_ODR_Ret!$A:$A,"&gt;="&amp;$E$4,F_12Snp_ODR_Ret!$A:$A,"&lt;="&amp;$E$5,F_12Snp_ODR_Ret!$I:$I,"&gt;="&amp;N$7)</f>
        <v>58748</v>
      </c>
      <c r="O22" s="30">
        <f>SUMIFS(F_12Snp_ODR_Ret!$H:$H,F_12Snp_ODR_Ret!$B:$B,$C22,F_12Snp_ODR_Ret!$A:$A,"&gt;="&amp;$E$4,F_12Snp_ODR_Ret!$A:$A,"&lt;="&amp;$E$5,F_12Snp_ODR_Ret!$I:$I,"&gt;="&amp;O$7)</f>
        <v>53831</v>
      </c>
      <c r="P22" s="30">
        <f>SUMIFS(F_12Snp_ODR_Ret!$H:$H,F_12Snp_ODR_Ret!$B:$B,$C22,F_12Snp_ODR_Ret!$A:$A,"&gt;="&amp;$E$4,F_12Snp_ODR_Ret!$A:$A,"&lt;="&amp;$E$5,F_12Snp_ODR_Ret!$I:$I,"&gt;="&amp;P$7)</f>
        <v>43317</v>
      </c>
      <c r="Q22" s="36">
        <f t="shared" si="15"/>
        <v>0.24021243276366855</v>
      </c>
      <c r="R22" s="36">
        <f t="shared" si="0"/>
        <v>0.10218220194730034</v>
      </c>
      <c r="S22" s="36">
        <f t="shared" si="0"/>
        <v>4.6197317355484442E-2</v>
      </c>
      <c r="T22" s="36">
        <f t="shared" si="0"/>
        <v>2.3926733666474707E-2</v>
      </c>
      <c r="U22" s="36">
        <f t="shared" si="0"/>
        <v>9.1880785834660764E-3</v>
      </c>
      <c r="V22" s="36">
        <f t="shared" si="5"/>
        <v>0.24021243276366855</v>
      </c>
      <c r="W22" s="36">
        <f t="shared" si="6"/>
        <v>0.34239463471096887</v>
      </c>
      <c r="X22" s="36">
        <f t="shared" si="1"/>
        <v>0.38859195206645331</v>
      </c>
      <c r="Y22" s="36">
        <f t="shared" si="1"/>
        <v>0.41251868573292799</v>
      </c>
      <c r="Z22" s="36">
        <f t="shared" si="1"/>
        <v>0.42170676431639409</v>
      </c>
      <c r="AA22" s="40">
        <f t="shared" si="7"/>
        <v>-1.4262316106271804</v>
      </c>
      <c r="AB22" s="40">
        <f t="shared" si="2"/>
        <v>-1.0717913044898646</v>
      </c>
      <c r="AC22" s="40">
        <f t="shared" si="2"/>
        <v>-0.94522545232414079</v>
      </c>
      <c r="AD22" s="40">
        <f t="shared" si="2"/>
        <v>-0.88547377548686645</v>
      </c>
      <c r="AE22" s="40">
        <f t="shared" si="2"/>
        <v>-0.8634450777692414</v>
      </c>
      <c r="AF22" s="286">
        <v>-0.80843820632955365</v>
      </c>
      <c r="AG22" s="286">
        <v>-0.61361700344290315</v>
      </c>
      <c r="AH22" s="43">
        <f t="shared" si="8"/>
        <v>-1.4220552097724568</v>
      </c>
      <c r="AI22" s="43">
        <f t="shared" si="3"/>
        <v>-1.1152467080510053</v>
      </c>
      <c r="AJ22" s="43">
        <f t="shared" si="3"/>
        <v>-1.0129772074771881</v>
      </c>
      <c r="AK22" s="43">
        <f t="shared" si="3"/>
        <v>-0.9618424571902795</v>
      </c>
      <c r="AL22" s="43">
        <f t="shared" si="3"/>
        <v>-0.93116160701813433</v>
      </c>
      <c r="AM22" s="43">
        <f t="shared" si="9"/>
        <v>0.21420548311586812</v>
      </c>
      <c r="AN22" s="39">
        <f t="shared" si="10"/>
        <v>0.19729166448815533</v>
      </c>
      <c r="AO22" s="35">
        <f t="shared" si="11"/>
        <v>1.6913818627712799E-2</v>
      </c>
      <c r="AP22" s="65">
        <f t="shared" si="12"/>
        <v>0.92103928255392153</v>
      </c>
      <c r="AQ22" s="73">
        <f t="shared" si="13"/>
        <v>0.2412177540242027</v>
      </c>
      <c r="AR22" s="73">
        <f t="shared" si="4"/>
        <v>0.32783438953867494</v>
      </c>
      <c r="AS22" s="73">
        <f t="shared" si="4"/>
        <v>0.36313623667709444</v>
      </c>
      <c r="AT22" s="73">
        <f t="shared" si="4"/>
        <v>0.38218807171867064</v>
      </c>
      <c r="AU22" s="73">
        <f t="shared" si="4"/>
        <v>0.39409566010131197</v>
      </c>
      <c r="AV22" s="179">
        <f t="shared" si="14"/>
        <v>1.3049675921151163</v>
      </c>
      <c r="AX22" s="5"/>
    </row>
    <row r="23" spans="1:50" x14ac:dyDescent="0.2">
      <c r="A23" s="2">
        <v>14</v>
      </c>
      <c r="B23" s="2" t="s">
        <v>64</v>
      </c>
      <c r="C23" s="178" t="s">
        <v>38</v>
      </c>
      <c r="D23" s="39" t="s">
        <v>39</v>
      </c>
      <c r="E23" s="38">
        <f>IF($B23="C",SUMIFS(F_12Snp_ODR_Corp!$H:$H,F_12Snp_ODR_Corp!$B:$B,$C23),SUMIFS(F_12Snp_ODR_Ret!$H:$H,F_12Snp_ODR_Ret!$B:$B,$C23))</f>
        <v>117468</v>
      </c>
      <c r="F23" s="238">
        <f>VLOOKUP(C23,R_Parameter_to_create_PD_tbl!A:B,2,0)</f>
        <v>0.2216027536723712</v>
      </c>
      <c r="G23" s="30">
        <f>SUMIFS(F_12Snp_ODR_Ret!C:C,F_12Snp_ODR_Ret!$B:$B,$C23,F_12Snp_ODR_Ret!$A:$A,"&gt;=" &amp;$E$4,F_12Snp_ODR_Ret!$A:$A,"&lt;=" &amp;$E$5)</f>
        <v>22466</v>
      </c>
      <c r="H23" s="30">
        <f>SUMIFS(F_12Snp_ODR_Ret!D:D,F_12Snp_ODR_Ret!$B:$B,$C23,F_12Snp_ODR_Ret!$A:$A,"&gt;=" &amp;$E$4,F_12Snp_ODR_Ret!$A:$A,"&lt;=" &amp;$E$5)</f>
        <v>14140</v>
      </c>
      <c r="I23" s="30">
        <f>SUMIFS(F_12Snp_ODR_Ret!E:E,F_12Snp_ODR_Ret!$B:$B,$C23,F_12Snp_ODR_Ret!$A:$A,"&gt;=" &amp;$E$4,F_12Snp_ODR_Ret!$A:$A,"&lt;=" &amp;$E$5)</f>
        <v>7043</v>
      </c>
      <c r="J23" s="30">
        <f>SUMIFS(F_12Snp_ODR_Ret!F:F,F_12Snp_ODR_Ret!$B:$B,$C23,F_12Snp_ODR_Ret!$A:$A,"&gt;=" &amp;$E$4,F_12Snp_ODR_Ret!$A:$A,"&lt;=" &amp;$E$5)</f>
        <v>3922</v>
      </c>
      <c r="K23" s="30">
        <f>SUMIFS(F_12Snp_ODR_Ret!G:G,F_12Snp_ODR_Ret!$B:$B,$C23,F_12Snp_ODR_Ret!$A:$A,"&gt;=" &amp;$E$4,F_12Snp_ODR_Ret!$A:$A,"&lt;=" &amp;$E$5)</f>
        <v>1127</v>
      </c>
      <c r="L23" s="30">
        <f>SUMIFS(F_12Snp_ODR_Ret!$H:$H,F_12Snp_ODR_Ret!$B:$B,$C23,F_12Snp_ODR_Ret!$A:$A,"&gt;="&amp;$E$4,F_12Snp_ODR_Ret!$A:$A,"&lt;="&amp;$E$5,F_12Snp_ODR_Ret!$I:$I,"&gt;="&amp;L$7)</f>
        <v>85063</v>
      </c>
      <c r="M23" s="30">
        <f>SUMIFS(F_12Snp_ODR_Ret!$H:$H,F_12Snp_ODR_Ret!$B:$B,$C23,F_12Snp_ODR_Ret!$A:$A,"&gt;="&amp;$E$4,F_12Snp_ODR_Ret!$A:$A,"&lt;="&amp;$E$5,F_12Snp_ODR_Ret!$I:$I,"&gt;="&amp;M$7)</f>
        <v>85063</v>
      </c>
      <c r="N23" s="30">
        <f>SUMIFS(F_12Snp_ODR_Ret!$H:$H,F_12Snp_ODR_Ret!$B:$B,$C23,F_12Snp_ODR_Ret!$A:$A,"&gt;="&amp;$E$4,F_12Snp_ODR_Ret!$A:$A,"&lt;="&amp;$E$5,F_12Snp_ODR_Ret!$I:$I,"&gt;="&amp;N$7)</f>
        <v>85063</v>
      </c>
      <c r="O23" s="30">
        <f>SUMIFS(F_12Snp_ODR_Ret!$H:$H,F_12Snp_ODR_Ret!$B:$B,$C23,F_12Snp_ODR_Ret!$A:$A,"&gt;="&amp;$E$4,F_12Snp_ODR_Ret!$A:$A,"&lt;="&amp;$E$5,F_12Snp_ODR_Ret!$I:$I,"&gt;="&amp;O$7)</f>
        <v>76268</v>
      </c>
      <c r="P23" s="30">
        <f>SUMIFS(F_12Snp_ODR_Ret!$H:$H,F_12Snp_ODR_Ret!$B:$B,$C23,F_12Snp_ODR_Ret!$A:$A,"&gt;="&amp;$E$4,F_12Snp_ODR_Ret!$A:$A,"&lt;="&amp;$E$5,F_12Snp_ODR_Ret!$I:$I,"&gt;="&amp;P$7)</f>
        <v>55831</v>
      </c>
      <c r="Q23" s="36">
        <f t="shared" si="15"/>
        <v>0.26411013013883827</v>
      </c>
      <c r="R23" s="36">
        <f t="shared" si="0"/>
        <v>0.16622973560772603</v>
      </c>
      <c r="S23" s="36">
        <f t="shared" si="0"/>
        <v>8.2797456003197628E-2</v>
      </c>
      <c r="T23" s="36">
        <f t="shared" si="0"/>
        <v>5.1423926155137148E-2</v>
      </c>
      <c r="U23" s="36">
        <f t="shared" si="0"/>
        <v>2.0185918217477745E-2</v>
      </c>
      <c r="V23" s="36">
        <f t="shared" si="5"/>
        <v>0.26411013013883827</v>
      </c>
      <c r="W23" s="36">
        <f t="shared" si="6"/>
        <v>0.4303398657465643</v>
      </c>
      <c r="X23" s="36">
        <f t="shared" si="1"/>
        <v>0.5131373217497619</v>
      </c>
      <c r="Y23" s="36">
        <f t="shared" si="1"/>
        <v>0.56456124790489903</v>
      </c>
      <c r="Z23" s="36">
        <f t="shared" si="1"/>
        <v>0.58474716612237676</v>
      </c>
      <c r="AA23" s="40">
        <f t="shared" si="7"/>
        <v>-1.3313891032058913</v>
      </c>
      <c r="AB23" s="40">
        <f t="shared" si="2"/>
        <v>-0.84317999702749857</v>
      </c>
      <c r="AC23" s="40">
        <f t="shared" si="2"/>
        <v>-0.66721178590953023</v>
      </c>
      <c r="AD23" s="40">
        <f t="shared" si="2"/>
        <v>-0.57170640188939248</v>
      </c>
      <c r="AE23" s="40">
        <f t="shared" si="2"/>
        <v>-0.53657571983591645</v>
      </c>
      <c r="AF23" s="286">
        <v>-0.41201125562642177</v>
      </c>
      <c r="AG23" s="286">
        <v>-0.92232869203541723</v>
      </c>
      <c r="AH23" s="43">
        <f t="shared" si="8"/>
        <v>-1.3343399476618389</v>
      </c>
      <c r="AI23" s="43">
        <f t="shared" si="3"/>
        <v>-0.87317560164413033</v>
      </c>
      <c r="AJ23" s="43">
        <f t="shared" si="3"/>
        <v>-0.71945415297156079</v>
      </c>
      <c r="AK23" s="43">
        <f t="shared" si="3"/>
        <v>-0.64259342863527613</v>
      </c>
      <c r="AL23" s="43">
        <f t="shared" si="3"/>
        <v>-0.59647699403350518</v>
      </c>
      <c r="AM23" s="43">
        <f t="shared" si="9"/>
        <v>0.42288317863221214</v>
      </c>
      <c r="AN23" s="39">
        <f t="shared" si="10"/>
        <v>0.41063233672528138</v>
      </c>
      <c r="AO23" s="35">
        <f t="shared" si="11"/>
        <v>1.2250841906930767E-2</v>
      </c>
      <c r="AP23" s="65">
        <f t="shared" si="12"/>
        <v>0.97103019811155578</v>
      </c>
      <c r="AQ23" s="73">
        <f t="shared" si="13"/>
        <v>0.26333193096260049</v>
      </c>
      <c r="AR23" s="73">
        <f t="shared" si="4"/>
        <v>0.41762323623181058</v>
      </c>
      <c r="AS23" s="73">
        <f t="shared" si="4"/>
        <v>0.48701802075933781</v>
      </c>
      <c r="AT23" s="73">
        <f t="shared" si="4"/>
        <v>0.52592670049012957</v>
      </c>
      <c r="AU23" s="73">
        <f t="shared" si="4"/>
        <v>0.55074851257285684</v>
      </c>
      <c r="AV23" s="179">
        <f t="shared" si="14"/>
        <v>0.84153392587944131</v>
      </c>
      <c r="AX23" s="5"/>
    </row>
    <row r="24" spans="1:50" ht="10.95" customHeight="1" x14ac:dyDescent="0.2">
      <c r="A24" s="2">
        <v>15</v>
      </c>
      <c r="B24" s="2" t="s">
        <v>64</v>
      </c>
      <c r="C24" s="178" t="s">
        <v>40</v>
      </c>
      <c r="D24" s="39" t="s">
        <v>41</v>
      </c>
      <c r="E24" s="38">
        <f>IF($B24="C",SUMIFS(F_12Snp_ODR_Corp!$H:$H,F_12Snp_ODR_Corp!$B:$B,$C24),SUMIFS(F_12Snp_ODR_Ret!$H:$H,F_12Snp_ODR_Ret!$B:$B,$C24))</f>
        <v>62447</v>
      </c>
      <c r="F24" s="238">
        <f>VLOOKUP(C24,R_Parameter_to_create_PD_tbl!A:B,2,0)</f>
        <v>0.60292481322524238</v>
      </c>
      <c r="G24" s="30">
        <f>SUMIFS(F_12Snp_ODR_Ret!C:C,F_12Snp_ODR_Ret!$B:$B,$C24,F_12Snp_ODR_Ret!$A:$A,"&gt;=" &amp;$E$4,F_12Snp_ODR_Ret!$A:$A,"&lt;=" &amp;$E$5)</f>
        <v>24186</v>
      </c>
      <c r="H24" s="30">
        <f>SUMIFS(F_12Snp_ODR_Ret!D:D,F_12Snp_ODR_Ret!$B:$B,$C24,F_12Snp_ODR_Ret!$A:$A,"&gt;=" &amp;$E$4,F_12Snp_ODR_Ret!$A:$A,"&lt;=" &amp;$E$5)</f>
        <v>4244</v>
      </c>
      <c r="I24" s="30">
        <f>SUMIFS(F_12Snp_ODR_Ret!E:E,F_12Snp_ODR_Ret!$B:$B,$C24,F_12Snp_ODR_Ret!$A:$A,"&gt;=" &amp;$E$4,F_12Snp_ODR_Ret!$A:$A,"&lt;=" &amp;$E$5)</f>
        <v>1921</v>
      </c>
      <c r="J24" s="30">
        <f>SUMIFS(F_12Snp_ODR_Ret!F:F,F_12Snp_ODR_Ret!$B:$B,$C24,F_12Snp_ODR_Ret!$A:$A,"&gt;=" &amp;$E$4,F_12Snp_ODR_Ret!$A:$A,"&lt;=" &amp;$E$5)</f>
        <v>860</v>
      </c>
      <c r="K24" s="30">
        <f>SUMIFS(F_12Snp_ODR_Ret!G:G,F_12Snp_ODR_Ret!$B:$B,$C24,F_12Snp_ODR_Ret!$A:$A,"&gt;=" &amp;$E$4,F_12Snp_ODR_Ret!$A:$A,"&lt;=" &amp;$E$5)</f>
        <v>249</v>
      </c>
      <c r="L24" s="30">
        <f>SUMIFS(F_12Snp_ODR_Ret!$H:$H,F_12Snp_ODR_Ret!$B:$B,$C24,F_12Snp_ODR_Ret!$A:$A,"&gt;="&amp;$E$4,F_12Snp_ODR_Ret!$A:$A,"&lt;="&amp;$E$5,F_12Snp_ODR_Ret!$I:$I,"&gt;="&amp;L$7)</f>
        <v>40985</v>
      </c>
      <c r="M24" s="30">
        <f>SUMIFS(F_12Snp_ODR_Ret!$H:$H,F_12Snp_ODR_Ret!$B:$B,$C24,F_12Snp_ODR_Ret!$A:$A,"&gt;="&amp;$E$4,F_12Snp_ODR_Ret!$A:$A,"&lt;="&amp;$E$5,F_12Snp_ODR_Ret!$I:$I,"&gt;="&amp;M$7)</f>
        <v>40985</v>
      </c>
      <c r="N24" s="30">
        <f>SUMIFS(F_12Snp_ODR_Ret!$H:$H,F_12Snp_ODR_Ret!$B:$B,$C24,F_12Snp_ODR_Ret!$A:$A,"&gt;="&amp;$E$4,F_12Snp_ODR_Ret!$A:$A,"&lt;="&amp;$E$5,F_12Snp_ODR_Ret!$I:$I,"&gt;="&amp;N$7)</f>
        <v>40985</v>
      </c>
      <c r="O24" s="30">
        <f>SUMIFS(F_12Snp_ODR_Ret!$H:$H,F_12Snp_ODR_Ret!$B:$B,$C24,F_12Snp_ODR_Ret!$A:$A,"&gt;="&amp;$E$4,F_12Snp_ODR_Ret!$A:$A,"&lt;="&amp;$E$5,F_12Snp_ODR_Ret!$I:$I,"&gt;="&amp;O$7)</f>
        <v>36869</v>
      </c>
      <c r="P24" s="30">
        <f>SUMIFS(F_12Snp_ODR_Ret!$H:$H,F_12Snp_ODR_Ret!$B:$B,$C24,F_12Snp_ODR_Ret!$A:$A,"&gt;="&amp;$E$4,F_12Snp_ODR_Ret!$A:$A,"&lt;="&amp;$E$5,F_12Snp_ODR_Ret!$I:$I,"&gt;="&amp;P$7)</f>
        <v>30062</v>
      </c>
      <c r="Q24" s="36">
        <f t="shared" si="15"/>
        <v>0.59011833597657681</v>
      </c>
      <c r="R24" s="36">
        <f t="shared" si="0"/>
        <v>0.10355007929730389</v>
      </c>
      <c r="S24" s="36">
        <f t="shared" si="0"/>
        <v>4.6870806392582655E-2</v>
      </c>
      <c r="T24" s="36">
        <f t="shared" si="0"/>
        <v>2.3325829287477284E-2</v>
      </c>
      <c r="U24" s="36">
        <f t="shared" si="0"/>
        <v>8.2828820437761963E-3</v>
      </c>
      <c r="V24" s="36">
        <f t="shared" si="5"/>
        <v>0.59011833597657681</v>
      </c>
      <c r="W24" s="36">
        <f t="shared" si="6"/>
        <v>0.69366841527388068</v>
      </c>
      <c r="X24" s="36">
        <f t="shared" si="1"/>
        <v>0.74053922166646335</v>
      </c>
      <c r="Y24" s="36">
        <f t="shared" si="1"/>
        <v>0.76386505095394064</v>
      </c>
      <c r="Z24" s="36">
        <f t="shared" si="1"/>
        <v>0.77214793299771678</v>
      </c>
      <c r="AA24" s="40">
        <f t="shared" si="7"/>
        <v>-0.52743219274191022</v>
      </c>
      <c r="AB24" s="40">
        <f t="shared" si="2"/>
        <v>-0.36576122044208559</v>
      </c>
      <c r="AC24" s="40">
        <f t="shared" si="2"/>
        <v>-0.30037668021313091</v>
      </c>
      <c r="AD24" s="40">
        <f t="shared" si="2"/>
        <v>-0.26936414029443473</v>
      </c>
      <c r="AE24" s="40">
        <f t="shared" si="2"/>
        <v>-0.25857912426067592</v>
      </c>
      <c r="AF24" s="286">
        <v>-0.25916818901724847</v>
      </c>
      <c r="AG24" s="286">
        <v>-0.26617491777198848</v>
      </c>
      <c r="AH24" s="43">
        <f t="shared" si="8"/>
        <v>-0.5253431067892369</v>
      </c>
      <c r="AI24" s="43">
        <f t="shared" si="3"/>
        <v>-0.39225564790324274</v>
      </c>
      <c r="AJ24" s="43">
        <f t="shared" si="3"/>
        <v>-0.34789316160791128</v>
      </c>
      <c r="AK24" s="43">
        <f t="shared" si="3"/>
        <v>-0.32571191846024561</v>
      </c>
      <c r="AL24" s="43">
        <f t="shared" si="3"/>
        <v>-0.31240317257164618</v>
      </c>
      <c r="AM24" s="43">
        <f t="shared" si="9"/>
        <v>4.8890693594065483E-2</v>
      </c>
      <c r="AN24" s="39">
        <f t="shared" si="10"/>
        <v>3.9854458342507705E-2</v>
      </c>
      <c r="AO24" s="35">
        <f t="shared" si="11"/>
        <v>9.0362352515577782E-3</v>
      </c>
      <c r="AP24" s="65">
        <f t="shared" si="12"/>
        <v>0.81517473802714413</v>
      </c>
      <c r="AQ24" s="73">
        <f t="shared" si="13"/>
        <v>0.59135243252072922</v>
      </c>
      <c r="AR24" s="73">
        <f t="shared" si="4"/>
        <v>0.67553139369940651</v>
      </c>
      <c r="AS24" s="73">
        <f t="shared" si="4"/>
        <v>0.70617431871298064</v>
      </c>
      <c r="AT24" s="73">
        <f t="shared" si="4"/>
        <v>0.72201315613604788</v>
      </c>
      <c r="AU24" s="73">
        <f t="shared" si="4"/>
        <v>0.73168647283629662</v>
      </c>
      <c r="AV24" s="179">
        <f t="shared" si="14"/>
        <v>1.0195693465826869</v>
      </c>
      <c r="AX24" s="5"/>
    </row>
    <row r="25" spans="1:50" ht="12" thickBot="1" x14ac:dyDescent="0.25">
      <c r="A25" s="2">
        <v>16</v>
      </c>
      <c r="B25" s="2" t="s">
        <v>64</v>
      </c>
      <c r="C25" s="192" t="s">
        <v>42</v>
      </c>
      <c r="D25" s="193" t="s">
        <v>43</v>
      </c>
      <c r="E25" s="194">
        <f>IF($B25="C",SUMIFS(F_12Snp_ODR_Corp!$H:$H,F_12Snp_ODR_Corp!$B:$B,$C25),SUMIFS(F_12Snp_ODR_Ret!$H:$H,F_12Snp_ODR_Ret!$B:$B,$C25))</f>
        <v>21032</v>
      </c>
      <c r="F25" s="239">
        <f>VLOOKUP(C25,R_Parameter_to_create_PD_tbl!A:B,2,0)</f>
        <v>0.66168573429838895</v>
      </c>
      <c r="G25" s="196">
        <f>SUMIFS(F_12Snp_ODR_Ret!C:C,F_12Snp_ODR_Ret!$B:$B,$C25,F_12Snp_ODR_Ret!$A:$A,"&gt;=" &amp;$E$4,F_12Snp_ODR_Ret!$A:$A,"&lt;=" &amp;$E$5)</f>
        <v>10222</v>
      </c>
      <c r="H25" s="196">
        <f>SUMIFS(F_12Snp_ODR_Ret!D:D,F_12Snp_ODR_Ret!$B:$B,$C25,F_12Snp_ODR_Ret!$A:$A,"&gt;=" &amp;$E$4,F_12Snp_ODR_Ret!$A:$A,"&lt;=" &amp;$E$5)</f>
        <v>1596</v>
      </c>
      <c r="I25" s="196">
        <f>SUMIFS(F_12Snp_ODR_Ret!E:E,F_12Snp_ODR_Ret!$B:$B,$C25,F_12Snp_ODR_Ret!$A:$A,"&gt;=" &amp;$E$4,F_12Snp_ODR_Ret!$A:$A,"&lt;=" &amp;$E$5)</f>
        <v>923</v>
      </c>
      <c r="J25" s="196">
        <f>SUMIFS(F_12Snp_ODR_Ret!F:F,F_12Snp_ODR_Ret!$B:$B,$C25,F_12Snp_ODR_Ret!$A:$A,"&gt;=" &amp;$E$4,F_12Snp_ODR_Ret!$A:$A,"&lt;=" &amp;$E$5)</f>
        <v>506</v>
      </c>
      <c r="K25" s="196">
        <f>SUMIFS(F_12Snp_ODR_Ret!G:G,F_12Snp_ODR_Ret!$B:$B,$C25,F_12Snp_ODR_Ret!$A:$A,"&gt;=" &amp;$E$4,F_12Snp_ODR_Ret!$A:$A,"&lt;=" &amp;$E$5)</f>
        <v>140</v>
      </c>
      <c r="L25" s="196">
        <f>SUMIFS(F_12Snp_ODR_Ret!$H:$H,F_12Snp_ODR_Ret!$B:$B,$C25,F_12Snp_ODR_Ret!$A:$A,"&gt;="&amp;$E$4,F_12Snp_ODR_Ret!$A:$A,"&lt;="&amp;$E$5,F_12Snp_ODR_Ret!$I:$I,"&gt;="&amp;L$7)</f>
        <v>13061</v>
      </c>
      <c r="M25" s="196">
        <f>SUMIFS(F_12Snp_ODR_Ret!$H:$H,F_12Snp_ODR_Ret!$B:$B,$C25,F_12Snp_ODR_Ret!$A:$A,"&gt;="&amp;$E$4,F_12Snp_ODR_Ret!$A:$A,"&lt;="&amp;$E$5,F_12Snp_ODR_Ret!$I:$I,"&gt;="&amp;M$7)</f>
        <v>13061</v>
      </c>
      <c r="N25" s="196">
        <f>SUMIFS(F_12Snp_ODR_Ret!$H:$H,F_12Snp_ODR_Ret!$B:$B,$C25,F_12Snp_ODR_Ret!$A:$A,"&gt;="&amp;$E$4,F_12Snp_ODR_Ret!$A:$A,"&lt;="&amp;$E$5,F_12Snp_ODR_Ret!$I:$I,"&gt;="&amp;N$7)</f>
        <v>13061</v>
      </c>
      <c r="O25" s="196">
        <f>SUMIFS(F_12Snp_ODR_Ret!$H:$H,F_12Snp_ODR_Ret!$B:$B,$C25,F_12Snp_ODR_Ret!$A:$A,"&gt;="&amp;$E$4,F_12Snp_ODR_Ret!$A:$A,"&lt;="&amp;$E$5,F_12Snp_ODR_Ret!$I:$I,"&gt;="&amp;O$7)</f>
        <v>11582</v>
      </c>
      <c r="P25" s="196">
        <f>SUMIFS(F_12Snp_ODR_Ret!$H:$H,F_12Snp_ODR_Ret!$B:$B,$C25,F_12Snp_ODR_Ret!$A:$A,"&gt;="&amp;$E$4,F_12Snp_ODR_Ret!$A:$A,"&lt;="&amp;$E$5,F_12Snp_ODR_Ret!$I:$I,"&gt;="&amp;P$7)</f>
        <v>8358</v>
      </c>
      <c r="Q25" s="197">
        <f t="shared" si="15"/>
        <v>0.78263532654467494</v>
      </c>
      <c r="R25" s="197">
        <f t="shared" si="0"/>
        <v>0.12219585024117602</v>
      </c>
      <c r="S25" s="197">
        <f t="shared" si="0"/>
        <v>7.0668402113161319E-2</v>
      </c>
      <c r="T25" s="197">
        <f t="shared" si="0"/>
        <v>4.3688482127439129E-2</v>
      </c>
      <c r="U25" s="197">
        <f t="shared" si="0"/>
        <v>1.675041876046901E-2</v>
      </c>
      <c r="V25" s="197">
        <f t="shared" si="5"/>
        <v>0.78263532654467494</v>
      </c>
      <c r="W25" s="197">
        <f t="shared" si="6"/>
        <v>0.90483117678585101</v>
      </c>
      <c r="X25" s="197">
        <f t="shared" si="1"/>
        <v>0.97549957889901229</v>
      </c>
      <c r="Y25" s="197">
        <f t="shared" si="1"/>
        <v>1</v>
      </c>
      <c r="Z25" s="197">
        <f t="shared" si="1"/>
        <v>1</v>
      </c>
      <c r="AA25" s="198">
        <f t="shared" si="7"/>
        <v>-0.24508843024929641</v>
      </c>
      <c r="AB25" s="198">
        <f t="shared" si="2"/>
        <v>-0.10000689767190131</v>
      </c>
      <c r="AC25" s="198">
        <f t="shared" si="2"/>
        <v>-2.48055505961404E-2</v>
      </c>
      <c r="AD25" s="198">
        <f t="shared" si="2"/>
        <v>0</v>
      </c>
      <c r="AE25" s="198">
        <f t="shared" si="2"/>
        <v>0</v>
      </c>
      <c r="AF25" s="287">
        <v>2.8420225887522611E-2</v>
      </c>
      <c r="AG25" s="287">
        <v>-0.27639822662373997</v>
      </c>
      <c r="AH25" s="199">
        <f t="shared" si="8"/>
        <v>-0.24797800073621737</v>
      </c>
      <c r="AI25" s="199">
        <f t="shared" si="3"/>
        <v>-0.10977888742434738</v>
      </c>
      <c r="AJ25" s="199">
        <f t="shared" si="3"/>
        <v>-6.3712516320390711E-2</v>
      </c>
      <c r="AK25" s="199">
        <f t="shared" si="3"/>
        <v>-4.0679330768412382E-2</v>
      </c>
      <c r="AL25" s="199">
        <f t="shared" si="3"/>
        <v>-2.6859419437225383E-2</v>
      </c>
      <c r="AM25" s="199">
        <f t="shared" si="9"/>
        <v>4.3319701578820341E-2</v>
      </c>
      <c r="AN25" s="193">
        <f t="shared" si="10"/>
        <v>3.9325871831360854E-2</v>
      </c>
      <c r="AO25" s="195">
        <f t="shared" si="11"/>
        <v>3.9938297474594875E-3</v>
      </c>
      <c r="AP25" s="292">
        <f t="shared" si="12"/>
        <v>0.90780569574809511</v>
      </c>
      <c r="AQ25" s="201">
        <f t="shared" si="13"/>
        <v>0.78037711081110772</v>
      </c>
      <c r="AR25" s="201">
        <f t="shared" si="4"/>
        <v>0.89603223739016613</v>
      </c>
      <c r="AS25" s="201">
        <f t="shared" si="4"/>
        <v>0.93827469942478792</v>
      </c>
      <c r="AT25" s="201">
        <f t="shared" si="4"/>
        <v>0.96013696697164774</v>
      </c>
      <c r="AU25" s="201">
        <f t="shared" si="4"/>
        <v>0.97349808681412187</v>
      </c>
      <c r="AV25" s="202">
        <f t="shared" si="14"/>
        <v>0.84790510271456654</v>
      </c>
      <c r="AX25" s="5"/>
    </row>
    <row r="26" spans="1:50" s="66" customFormat="1" x14ac:dyDescent="0.2">
      <c r="A26" s="66">
        <v>17</v>
      </c>
      <c r="B26" s="66" t="s">
        <v>63</v>
      </c>
      <c r="C26" s="203" t="s">
        <v>2</v>
      </c>
      <c r="D26" s="204" t="s">
        <v>3</v>
      </c>
      <c r="E26" s="205">
        <f>IF($B26="C",SUMIFS(F_12Snp_ODR_Corp!$H:$H,F_12Snp_ODR_Corp!$B:$B,$C26),SUMIFS(F_12Snp_ODR_Ret!$H:$H,F_12Snp_ODR_Ret!$B:$B,$C26))</f>
        <v>47246</v>
      </c>
      <c r="F26" s="240">
        <f>VLOOKUP(C26,R_Parameter_to_create_PD_tbl!A:B,2,0)</f>
        <v>2.4055781522370711E-2</v>
      </c>
      <c r="G26" s="206">
        <f>SUMIFS(F_12Snp_ODR_Corp!C:C,F_12Snp_ODR_Corp!$B:$B,$C26,F_12Snp_ODR_Corp!$A:$A,"&gt;=" &amp;$E$4,F_12Snp_ODR_Corp!$A:$A,"&lt;=" &amp;$E$5)</f>
        <v>803</v>
      </c>
      <c r="H26" s="206">
        <f>SUMIFS(F_12Snp_ODR_Corp!D:D,F_12Snp_ODR_Corp!$B:$B,$C26,F_12Snp_ODR_Corp!$A:$A,"&gt;=" &amp;$E$4,F_12Snp_ODR_Corp!$A:$A,"&lt;=" &amp;$E$5)</f>
        <v>988</v>
      </c>
      <c r="I26" s="206">
        <f>SUMIFS(F_12Snp_ODR_Corp!E:E,F_12Snp_ODR_Corp!$B:$B,$C26,F_12Snp_ODR_Corp!$A:$A,"&gt;=" &amp;$E$4,F_12Snp_ODR_Corp!$A:$A,"&lt;=" &amp;$E$5)</f>
        <v>959</v>
      </c>
      <c r="J26" s="206">
        <f>SUMIFS(F_12Snp_ODR_Corp!F:F,F_12Snp_ODR_Corp!$B:$B,$C26,F_12Snp_ODR_Corp!$A:$A,"&gt;=" &amp;$E$4,F_12Snp_ODR_Corp!$A:$A,"&lt;=" &amp;$E$5)</f>
        <v>752</v>
      </c>
      <c r="K26" s="206">
        <f>SUMIFS(F_12Snp_ODR_Corp!G:G,F_12Snp_ODR_Corp!$B:$B,$C26,F_12Snp_ODR_Corp!$A:$A,"&gt;=" &amp;$E$4,F_12Snp_ODR_Corp!$A:$A,"&lt;=" &amp;$E$5)</f>
        <v>188</v>
      </c>
      <c r="L26" s="206">
        <f>SUMIFS(F_12Snp_ODR_Corp!$H:$H,F_12Snp_ODR_Corp!$B:$B,$C26,F_12Snp_ODR_Corp!$A:$A,"&gt;="&amp;$E$4,F_12Snp_ODR_Corp!$A:$A,"&lt;="&amp;$E$5,F_12Snp_ODR_Corp!$I:$I,"&gt;="&amp;L$7)</f>
        <v>33806</v>
      </c>
      <c r="M26" s="206">
        <f>SUMIFS(F_12Snp_ODR_Corp!$H:$H,F_12Snp_ODR_Corp!$B:$B,$C26,F_12Snp_ODR_Corp!$A:$A,"&gt;="&amp;$E$4,F_12Snp_ODR_Corp!$A:$A,"&lt;="&amp;$E$5,F_12Snp_ODR_Corp!$I:$I,"&gt;="&amp;M$7)</f>
        <v>33806</v>
      </c>
      <c r="N26" s="206">
        <f>SUMIFS(F_12Snp_ODR_Corp!$H:$H,F_12Snp_ODR_Corp!$B:$B,$C26,F_12Snp_ODR_Corp!$A:$A,"&gt;="&amp;$E$4,F_12Snp_ODR_Corp!$A:$A,"&lt;="&amp;$E$5,F_12Snp_ODR_Corp!$I:$I,"&gt;="&amp;N$7)</f>
        <v>33806</v>
      </c>
      <c r="O26" s="206">
        <f>SUMIFS(F_12Snp_ODR_Corp!$H:$H,F_12Snp_ODR_Corp!$B:$B,$C26,F_12Snp_ODR_Corp!$A:$A,"&gt;="&amp;$E$4,F_12Snp_ODR_Corp!$A:$A,"&lt;="&amp;$E$5,F_12Snp_ODR_Corp!$I:$I,"&gt;="&amp;O$7)</f>
        <v>29801</v>
      </c>
      <c r="P26" s="206">
        <f>SUMIFS(F_12Snp_ODR_Corp!$H:$H,F_12Snp_ODR_Corp!$B:$B,$C26,F_12Snp_ODR_Corp!$A:$A,"&gt;="&amp;$E$4,F_12Snp_ODR_Corp!$A:$A,"&lt;="&amp;$E$5,F_12Snp_ODR_Corp!$I:$I,"&gt;="&amp;P$7)</f>
        <v>19035</v>
      </c>
      <c r="Q26" s="207">
        <f t="shared" si="15"/>
        <v>2.3753179908891912E-2</v>
      </c>
      <c r="R26" s="207">
        <f t="shared" si="15"/>
        <v>2.9225581257764893E-2</v>
      </c>
      <c r="S26" s="207">
        <f t="shared" si="15"/>
        <v>2.8367745370644265E-2</v>
      </c>
      <c r="T26" s="207">
        <f t="shared" si="15"/>
        <v>2.5234052548572194E-2</v>
      </c>
      <c r="U26" s="207">
        <f t="shared" si="15"/>
        <v>9.876543209876543E-3</v>
      </c>
      <c r="V26" s="207">
        <f t="shared" si="5"/>
        <v>2.3753179908891912E-2</v>
      </c>
      <c r="W26" s="207">
        <f t="shared" si="6"/>
        <v>5.2978761166656806E-2</v>
      </c>
      <c r="X26" s="207">
        <f t="shared" si="6"/>
        <v>8.1346506537301078E-2</v>
      </c>
      <c r="Y26" s="207">
        <f t="shared" si="6"/>
        <v>0.10658055908587327</v>
      </c>
      <c r="Z26" s="207">
        <f t="shared" si="6"/>
        <v>0.11645710229574982</v>
      </c>
      <c r="AA26" s="208">
        <f t="shared" si="7"/>
        <v>-3.7400388665633613</v>
      </c>
      <c r="AB26" s="208">
        <f t="shared" si="7"/>
        <v>-2.9378641784494115</v>
      </c>
      <c r="AC26" s="208">
        <f t="shared" si="7"/>
        <v>-2.5090373898495062</v>
      </c>
      <c r="AD26" s="208">
        <f t="shared" si="7"/>
        <v>-2.2388541564350728</v>
      </c>
      <c r="AE26" s="208">
        <f t="shared" si="7"/>
        <v>-2.1502322944235877</v>
      </c>
      <c r="AF26" s="288">
        <v>-2.0948208602918177</v>
      </c>
      <c r="AG26" s="288">
        <v>-1.6978945030057728</v>
      </c>
      <c r="AH26" s="209">
        <f t="shared" si="8"/>
        <v>-3.7927153632975905</v>
      </c>
      <c r="AI26" s="209">
        <f t="shared" si="8"/>
        <v>-2.9437681117947041</v>
      </c>
      <c r="AJ26" s="209">
        <f t="shared" si="8"/>
        <v>-2.6607856946270751</v>
      </c>
      <c r="AK26" s="209">
        <f t="shared" si="8"/>
        <v>-2.5192944860432611</v>
      </c>
      <c r="AL26" s="209">
        <f t="shared" si="8"/>
        <v>-2.4343997608929722</v>
      </c>
      <c r="AM26" s="209">
        <f t="shared" si="9"/>
        <v>1.6884709314887745</v>
      </c>
      <c r="AN26" s="204">
        <f t="shared" si="10"/>
        <v>1.5032357862783936</v>
      </c>
      <c r="AO26" s="210">
        <f t="shared" si="11"/>
        <v>0.18523514521038092</v>
      </c>
      <c r="AP26" s="293">
        <f t="shared" si="12"/>
        <v>0.89029414616747138</v>
      </c>
      <c r="AQ26" s="211">
        <f t="shared" si="13"/>
        <v>2.2534329808743449E-2</v>
      </c>
      <c r="AR26" s="211">
        <f t="shared" si="13"/>
        <v>5.2666899602820109E-2</v>
      </c>
      <c r="AS26" s="211">
        <f t="shared" si="13"/>
        <v>6.9893285387083712E-2</v>
      </c>
      <c r="AT26" s="211">
        <f t="shared" si="13"/>
        <v>8.051639215414029E-2</v>
      </c>
      <c r="AU26" s="211">
        <f t="shared" si="13"/>
        <v>8.765034242484529E-2</v>
      </c>
      <c r="AV26" s="212">
        <f t="shared" si="14"/>
        <v>1.0675170607042828</v>
      </c>
      <c r="AX26" s="74"/>
    </row>
    <row r="27" spans="1:50" s="66" customFormat="1" x14ac:dyDescent="0.2">
      <c r="A27" s="66">
        <v>18</v>
      </c>
      <c r="B27" s="66" t="s">
        <v>63</v>
      </c>
      <c r="C27" s="180" t="s">
        <v>4</v>
      </c>
      <c r="D27" s="67" t="s">
        <v>5</v>
      </c>
      <c r="E27" s="68">
        <f>IF($B27="C",SUMIFS(F_12Snp_ODR_Corp!$H:$H,F_12Snp_ODR_Corp!$B:$B,$C27),SUMIFS(F_12Snp_ODR_Ret!$H:$H,F_12Snp_ODR_Ret!$B:$B,$C27))</f>
        <v>7509</v>
      </c>
      <c r="F27" s="238">
        <f>VLOOKUP(C27,R_Parameter_to_create_PD_tbl!A:B,2,0)</f>
        <v>0.20442708333333329</v>
      </c>
      <c r="G27" s="30">
        <f>SUMIFS(F_12Snp_ODR_Corp!C:C,F_12Snp_ODR_Corp!$B:$B,$C27,F_12Snp_ODR_Corp!$A:$A,"&gt;=" &amp;$E$4,F_12Snp_ODR_Corp!$A:$A,"&lt;=" &amp;$E$5)</f>
        <v>886</v>
      </c>
      <c r="H27" s="30">
        <f>SUMIFS(F_12Snp_ODR_Corp!D:D,F_12Snp_ODR_Corp!$B:$B,$C27,F_12Snp_ODR_Corp!$A:$A,"&gt;=" &amp;$E$4,F_12Snp_ODR_Corp!$A:$A,"&lt;=" &amp;$E$5)</f>
        <v>821</v>
      </c>
      <c r="I27" s="30">
        <f>SUMIFS(F_12Snp_ODR_Corp!E:E,F_12Snp_ODR_Corp!$B:$B,$C27,F_12Snp_ODR_Corp!$A:$A,"&gt;=" &amp;$E$4,F_12Snp_ODR_Corp!$A:$A,"&lt;=" &amp;$E$5)</f>
        <v>681</v>
      </c>
      <c r="J27" s="30">
        <f>SUMIFS(F_12Snp_ODR_Corp!F:F,F_12Snp_ODR_Corp!$B:$B,$C27,F_12Snp_ODR_Corp!$A:$A,"&gt;=" &amp;$E$4,F_12Snp_ODR_Corp!$A:$A,"&lt;=" &amp;$E$5)</f>
        <v>475</v>
      </c>
      <c r="K27" s="30">
        <f>SUMIFS(F_12Snp_ODR_Corp!G:G,F_12Snp_ODR_Corp!$B:$B,$C27,F_12Snp_ODR_Corp!$A:$A,"&gt;=" &amp;$E$4,F_12Snp_ODR_Corp!$A:$A,"&lt;=" &amp;$E$5)</f>
        <v>124</v>
      </c>
      <c r="L27" s="30">
        <f>SUMIFS(F_12Snp_ODR_Corp!$H:$H,F_12Snp_ODR_Corp!$B:$B,$C27,F_12Snp_ODR_Corp!$A:$A,"&gt;="&amp;$E$4,F_12Snp_ODR_Corp!$A:$A,"&lt;="&amp;$E$5,F_12Snp_ODR_Corp!$I:$I,"&gt;="&amp;L$7)</f>
        <v>5171</v>
      </c>
      <c r="M27" s="30">
        <f>SUMIFS(F_12Snp_ODR_Corp!$H:$H,F_12Snp_ODR_Corp!$B:$B,$C27,F_12Snp_ODR_Corp!$A:$A,"&gt;="&amp;$E$4,F_12Snp_ODR_Corp!$A:$A,"&lt;="&amp;$E$5,F_12Snp_ODR_Corp!$I:$I,"&gt;="&amp;M$7)</f>
        <v>5171</v>
      </c>
      <c r="N27" s="30">
        <f>SUMIFS(F_12Snp_ODR_Corp!$H:$H,F_12Snp_ODR_Corp!$B:$B,$C27,F_12Snp_ODR_Corp!$A:$A,"&gt;="&amp;$E$4,F_12Snp_ODR_Corp!$A:$A,"&lt;="&amp;$E$5,F_12Snp_ODR_Corp!$I:$I,"&gt;="&amp;N$7)</f>
        <v>5171</v>
      </c>
      <c r="O27" s="30">
        <f>SUMIFS(F_12Snp_ODR_Corp!$H:$H,F_12Snp_ODR_Corp!$B:$B,$C27,F_12Snp_ODR_Corp!$A:$A,"&gt;="&amp;$E$4,F_12Snp_ODR_Corp!$A:$A,"&lt;="&amp;$E$5,F_12Snp_ODR_Corp!$I:$I,"&gt;="&amp;O$7)</f>
        <v>4574</v>
      </c>
      <c r="P27" s="30">
        <f>SUMIFS(F_12Snp_ODR_Corp!$H:$H,F_12Snp_ODR_Corp!$B:$B,$C27,F_12Snp_ODR_Corp!$A:$A,"&gt;="&amp;$E$4,F_12Snp_ODR_Corp!$A:$A,"&lt;="&amp;$E$5,F_12Snp_ODR_Corp!$I:$I,"&gt;="&amp;P$7)</f>
        <v>2827</v>
      </c>
      <c r="Q27" s="70">
        <f t="shared" si="15"/>
        <v>0.17134016631212531</v>
      </c>
      <c r="R27" s="70">
        <f t="shared" si="15"/>
        <v>0.15877006381744344</v>
      </c>
      <c r="S27" s="70">
        <f t="shared" si="15"/>
        <v>0.13169599690582093</v>
      </c>
      <c r="T27" s="70">
        <f t="shared" si="15"/>
        <v>0.10384783559247923</v>
      </c>
      <c r="U27" s="70">
        <f t="shared" si="15"/>
        <v>4.3862752033958258E-2</v>
      </c>
      <c r="V27" s="70">
        <f t="shared" si="5"/>
        <v>0.17134016631212531</v>
      </c>
      <c r="W27" s="70">
        <f t="shared" si="6"/>
        <v>0.33011023012956875</v>
      </c>
      <c r="X27" s="70">
        <f t="shared" si="6"/>
        <v>0.46180622703538965</v>
      </c>
      <c r="Y27" s="70">
        <f t="shared" si="6"/>
        <v>0.56565406262786888</v>
      </c>
      <c r="Z27" s="70">
        <f t="shared" si="6"/>
        <v>0.60951681466182717</v>
      </c>
      <c r="AA27" s="71">
        <f t="shared" si="7"/>
        <v>-1.7641044217911406</v>
      </c>
      <c r="AB27" s="71">
        <f t="shared" si="7"/>
        <v>-1.1083286496017808</v>
      </c>
      <c r="AC27" s="71">
        <f t="shared" si="7"/>
        <v>-0.7726098978837288</v>
      </c>
      <c r="AD27" s="71">
        <f t="shared" si="7"/>
        <v>-0.56977258440639145</v>
      </c>
      <c r="AE27" s="71">
        <f t="shared" si="7"/>
        <v>-0.4950887428091405</v>
      </c>
      <c r="AF27" s="289">
        <v>-0.44265388535578354</v>
      </c>
      <c r="AG27" s="289">
        <v>-1.3589245203293283</v>
      </c>
      <c r="AH27" s="72">
        <f t="shared" si="8"/>
        <v>-1.8015784056851118</v>
      </c>
      <c r="AI27" s="72">
        <f t="shared" si="8"/>
        <v>-1.1221161455204478</v>
      </c>
      <c r="AJ27" s="72">
        <f t="shared" si="8"/>
        <v>-0.89562872546555972</v>
      </c>
      <c r="AK27" s="72">
        <f t="shared" si="8"/>
        <v>-0.78238501543811556</v>
      </c>
      <c r="AL27" s="72">
        <f t="shared" si="8"/>
        <v>-0.71443878942164918</v>
      </c>
      <c r="AM27" s="72">
        <f t="shared" si="9"/>
        <v>1.0704968255934384</v>
      </c>
      <c r="AN27" s="67">
        <f t="shared" si="10"/>
        <v>0.96045031036310791</v>
      </c>
      <c r="AO27" s="69">
        <f t="shared" si="11"/>
        <v>0.11004651523033049</v>
      </c>
      <c r="AP27" s="75">
        <f t="shared" si="12"/>
        <v>0.8972005216649519</v>
      </c>
      <c r="AQ27" s="73">
        <f t="shared" si="13"/>
        <v>0.16503818531827277</v>
      </c>
      <c r="AR27" s="73">
        <f t="shared" si="13"/>
        <v>0.32559006913437355</v>
      </c>
      <c r="AS27" s="73">
        <f t="shared" si="13"/>
        <v>0.40835077738165465</v>
      </c>
      <c r="AT27" s="73">
        <f t="shared" si="13"/>
        <v>0.45731400863059074</v>
      </c>
      <c r="AU27" s="73">
        <f t="shared" si="13"/>
        <v>0.4894667286360474</v>
      </c>
      <c r="AV27" s="181">
        <f t="shared" si="14"/>
        <v>1.2386653606200275</v>
      </c>
      <c r="AX27" s="74"/>
    </row>
    <row r="28" spans="1:50" s="66" customFormat="1" x14ac:dyDescent="0.2">
      <c r="A28" s="66">
        <v>19</v>
      </c>
      <c r="B28" s="66" t="s">
        <v>63</v>
      </c>
      <c r="C28" s="180" t="s">
        <v>6</v>
      </c>
      <c r="D28" s="67" t="s">
        <v>7</v>
      </c>
      <c r="E28" s="68">
        <f>IF($B28="C",SUMIFS(F_12Snp_ODR_Corp!$H:$H,F_12Snp_ODR_Corp!$B:$B,$C28),SUMIFS(F_12Snp_ODR_Ret!$H:$H,F_12Snp_ODR_Ret!$B:$B,$C28))</f>
        <v>22899</v>
      </c>
      <c r="F28" s="238">
        <f>VLOOKUP(C28,R_Parameter_to_create_PD_tbl!A:B,2,0)</f>
        <v>1.6336368505623991E-2</v>
      </c>
      <c r="G28" s="30">
        <f>SUMIFS(F_12Snp_ODR_Corp!C:C,F_12Snp_ODR_Corp!$B:$B,$C28,F_12Snp_ODR_Corp!$A:$A,"&gt;=" &amp;$E$4,F_12Snp_ODR_Corp!$A:$A,"&lt;=" &amp;$E$5)</f>
        <v>214</v>
      </c>
      <c r="H28" s="30">
        <f>SUMIFS(F_12Snp_ODR_Corp!D:D,F_12Snp_ODR_Corp!$B:$B,$C28,F_12Snp_ODR_Corp!$A:$A,"&gt;=" &amp;$E$4,F_12Snp_ODR_Corp!$A:$A,"&lt;=" &amp;$E$5)</f>
        <v>361</v>
      </c>
      <c r="I28" s="30">
        <f>SUMIFS(F_12Snp_ODR_Corp!E:E,F_12Snp_ODR_Corp!$B:$B,$C28,F_12Snp_ODR_Corp!$A:$A,"&gt;=" &amp;$E$4,F_12Snp_ODR_Corp!$A:$A,"&lt;=" &amp;$E$5)</f>
        <v>242</v>
      </c>
      <c r="J28" s="30">
        <f>SUMIFS(F_12Snp_ODR_Corp!F:F,F_12Snp_ODR_Corp!$B:$B,$C28,F_12Snp_ODR_Corp!$A:$A,"&gt;=" &amp;$E$4,F_12Snp_ODR_Corp!$A:$A,"&lt;=" &amp;$E$5)</f>
        <v>111</v>
      </c>
      <c r="K28" s="30">
        <f>SUMIFS(F_12Snp_ODR_Corp!G:G,F_12Snp_ODR_Corp!$B:$B,$C28,F_12Snp_ODR_Corp!$A:$A,"&gt;=" &amp;$E$4,F_12Snp_ODR_Corp!$A:$A,"&lt;=" &amp;$E$5)</f>
        <v>14</v>
      </c>
      <c r="L28" s="30">
        <f>SUMIFS(F_12Snp_ODR_Corp!$H:$H,F_12Snp_ODR_Corp!$B:$B,$C28,F_12Snp_ODR_Corp!$A:$A,"&gt;="&amp;$E$4,F_12Snp_ODR_Corp!$A:$A,"&lt;="&amp;$E$5,F_12Snp_ODR_Corp!$I:$I,"&gt;="&amp;L$7)</f>
        <v>8012</v>
      </c>
      <c r="M28" s="30">
        <f>SUMIFS(F_12Snp_ODR_Corp!$H:$H,F_12Snp_ODR_Corp!$B:$B,$C28,F_12Snp_ODR_Corp!$A:$A,"&gt;="&amp;$E$4,F_12Snp_ODR_Corp!$A:$A,"&lt;="&amp;$E$5,F_12Snp_ODR_Corp!$I:$I,"&gt;="&amp;M$7)</f>
        <v>8012</v>
      </c>
      <c r="N28" s="30">
        <f>SUMIFS(F_12Snp_ODR_Corp!$H:$H,F_12Snp_ODR_Corp!$B:$B,$C28,F_12Snp_ODR_Corp!$A:$A,"&gt;="&amp;$E$4,F_12Snp_ODR_Corp!$A:$A,"&lt;="&amp;$E$5,F_12Snp_ODR_Corp!$I:$I,"&gt;="&amp;N$7)</f>
        <v>8012</v>
      </c>
      <c r="O28" s="30">
        <f>SUMIFS(F_12Snp_ODR_Corp!$H:$H,F_12Snp_ODR_Corp!$B:$B,$C28,F_12Snp_ODR_Corp!$A:$A,"&gt;="&amp;$E$4,F_12Snp_ODR_Corp!$A:$A,"&lt;="&amp;$E$5,F_12Snp_ODR_Corp!$I:$I,"&gt;="&amp;O$7)</f>
        <v>5605</v>
      </c>
      <c r="P28" s="30">
        <f>SUMIFS(F_12Snp_ODR_Corp!$H:$H,F_12Snp_ODR_Corp!$B:$B,$C28,F_12Snp_ODR_Corp!$A:$A,"&gt;="&amp;$E$4,F_12Snp_ODR_Corp!$A:$A,"&lt;="&amp;$E$5,F_12Snp_ODR_Corp!$I:$I,"&gt;="&amp;P$7)</f>
        <v>2090</v>
      </c>
      <c r="Q28" s="70">
        <f t="shared" si="15"/>
        <v>2.6709935097353969E-2</v>
      </c>
      <c r="R28" s="70">
        <f t="shared" si="15"/>
        <v>4.5057413879181225E-2</v>
      </c>
      <c r="S28" s="70">
        <f t="shared" si="15"/>
        <v>3.0204692960559162E-2</v>
      </c>
      <c r="T28" s="70">
        <f t="shared" si="15"/>
        <v>1.9803746654772525E-2</v>
      </c>
      <c r="U28" s="70">
        <f t="shared" si="15"/>
        <v>6.6985645933014355E-3</v>
      </c>
      <c r="V28" s="70">
        <f t="shared" si="5"/>
        <v>2.6709935097353969E-2</v>
      </c>
      <c r="W28" s="70">
        <f t="shared" si="6"/>
        <v>7.1767348976535195E-2</v>
      </c>
      <c r="X28" s="70">
        <f t="shared" si="6"/>
        <v>0.10197204193709436</v>
      </c>
      <c r="Y28" s="70">
        <f t="shared" si="6"/>
        <v>0.12177578859186688</v>
      </c>
      <c r="Z28" s="70">
        <f t="shared" si="6"/>
        <v>0.12847435318516831</v>
      </c>
      <c r="AA28" s="71">
        <f t="shared" si="7"/>
        <v>-3.6227196817638574</v>
      </c>
      <c r="AB28" s="71">
        <f t="shared" si="7"/>
        <v>-2.6343256559883583</v>
      </c>
      <c r="AC28" s="71">
        <f t="shared" si="7"/>
        <v>-2.2830566019257059</v>
      </c>
      <c r="AD28" s="71">
        <f t="shared" si="7"/>
        <v>-2.1055737234996434</v>
      </c>
      <c r="AE28" s="71">
        <f t="shared" si="7"/>
        <v>-2.0520259806744598</v>
      </c>
      <c r="AF28" s="289">
        <v>-1.9655978630832653</v>
      </c>
      <c r="AG28" s="289">
        <v>-1.6359927346382517</v>
      </c>
      <c r="AH28" s="72">
        <f t="shared" si="8"/>
        <v>-3.601590597721517</v>
      </c>
      <c r="AI28" s="72">
        <f t="shared" si="8"/>
        <v>-2.7835942304023913</v>
      </c>
      <c r="AJ28" s="72">
        <f t="shared" si="8"/>
        <v>-2.5109287746293494</v>
      </c>
      <c r="AK28" s="72">
        <f t="shared" si="8"/>
        <v>-2.3745960467428282</v>
      </c>
      <c r="AL28" s="72">
        <f t="shared" si="8"/>
        <v>-2.2927964100109155</v>
      </c>
      <c r="AM28" s="72">
        <f t="shared" si="9"/>
        <v>1.6740429252329192</v>
      </c>
      <c r="AN28" s="67">
        <f t="shared" si="10"/>
        <v>1.4690462425941524</v>
      </c>
      <c r="AO28" s="69">
        <f t="shared" si="11"/>
        <v>0.20499668263876689</v>
      </c>
      <c r="AP28" s="75">
        <f t="shared" si="12"/>
        <v>0.87754395090541393</v>
      </c>
      <c r="AQ28" s="73">
        <f t="shared" si="13"/>
        <v>2.7280295942829817E-2</v>
      </c>
      <c r="AR28" s="73">
        <f t="shared" si="13"/>
        <v>6.1815926930345377E-2</v>
      </c>
      <c r="AS28" s="73">
        <f t="shared" si="13"/>
        <v>8.1192794403161822E-2</v>
      </c>
      <c r="AT28" s="73">
        <f t="shared" si="13"/>
        <v>9.3052070306536311E-2</v>
      </c>
      <c r="AU28" s="73">
        <f t="shared" si="13"/>
        <v>0.10098367488462179</v>
      </c>
      <c r="AV28" s="181">
        <f t="shared" si="14"/>
        <v>0.59883399138555682</v>
      </c>
      <c r="AX28" s="74"/>
    </row>
    <row r="29" spans="1:50" s="66" customFormat="1" x14ac:dyDescent="0.2">
      <c r="A29" s="66">
        <v>20</v>
      </c>
      <c r="B29" s="66" t="s">
        <v>63</v>
      </c>
      <c r="C29" s="180" t="s">
        <v>8</v>
      </c>
      <c r="D29" s="67" t="s">
        <v>9</v>
      </c>
      <c r="E29" s="68">
        <f>IF($B29="C",SUMIFS(F_12Snp_ODR_Corp!$H:$H,F_12Snp_ODR_Corp!$B:$B,$C29),SUMIFS(F_12Snp_ODR_Ret!$H:$H,F_12Snp_ODR_Ret!$B:$B,$C29))</f>
        <v>9383</v>
      </c>
      <c r="F29" s="238">
        <f>VLOOKUP(C29,R_Parameter_to_create_PD_tbl!A:B,2,0)</f>
        <v>0.1111975116640747</v>
      </c>
      <c r="G29" s="30">
        <f>SUMIFS(F_12Snp_ODR_Corp!C:C,F_12Snp_ODR_Corp!$B:$B,$C29,F_12Snp_ODR_Corp!$A:$A,"&gt;=" &amp;$E$4,F_12Snp_ODR_Corp!$A:$A,"&lt;=" &amp;$E$5)</f>
        <v>819</v>
      </c>
      <c r="H29" s="30">
        <f>SUMIFS(F_12Snp_ODR_Corp!D:D,F_12Snp_ODR_Corp!$B:$B,$C29,F_12Snp_ODR_Corp!$A:$A,"&gt;=" &amp;$E$4,F_12Snp_ODR_Corp!$A:$A,"&lt;=" &amp;$E$5)</f>
        <v>455</v>
      </c>
      <c r="I29" s="30">
        <f>SUMIFS(F_12Snp_ODR_Corp!E:E,F_12Snp_ODR_Corp!$B:$B,$C29,F_12Snp_ODR_Corp!$A:$A,"&gt;=" &amp;$E$4,F_12Snp_ODR_Corp!$A:$A,"&lt;=" &amp;$E$5)</f>
        <v>338</v>
      </c>
      <c r="J29" s="30">
        <f>SUMIFS(F_12Snp_ODR_Corp!F:F,F_12Snp_ODR_Corp!$B:$B,$C29,F_12Snp_ODR_Corp!$A:$A,"&gt;=" &amp;$E$4,F_12Snp_ODR_Corp!$A:$A,"&lt;=" &amp;$E$5)</f>
        <v>215</v>
      </c>
      <c r="K29" s="30">
        <f>SUMIFS(F_12Snp_ODR_Corp!G:G,F_12Snp_ODR_Corp!$B:$B,$C29,F_12Snp_ODR_Corp!$A:$A,"&gt;=" &amp;$E$4,F_12Snp_ODR_Corp!$A:$A,"&lt;=" &amp;$E$5)</f>
        <v>46</v>
      </c>
      <c r="L29" s="30">
        <f>SUMIFS(F_12Snp_ODR_Corp!$H:$H,F_12Snp_ODR_Corp!$B:$B,$C29,F_12Snp_ODR_Corp!$A:$A,"&gt;="&amp;$E$4,F_12Snp_ODR_Corp!$A:$A,"&lt;="&amp;$E$5,F_12Snp_ODR_Corp!$I:$I,"&gt;="&amp;L$7)</f>
        <v>4806</v>
      </c>
      <c r="M29" s="30">
        <f>SUMIFS(F_12Snp_ODR_Corp!$H:$H,F_12Snp_ODR_Corp!$B:$B,$C29,F_12Snp_ODR_Corp!$A:$A,"&gt;="&amp;$E$4,F_12Snp_ODR_Corp!$A:$A,"&lt;="&amp;$E$5,F_12Snp_ODR_Corp!$I:$I,"&gt;="&amp;M$7)</f>
        <v>4806</v>
      </c>
      <c r="N29" s="30">
        <f>SUMIFS(F_12Snp_ODR_Corp!$H:$H,F_12Snp_ODR_Corp!$B:$B,$C29,F_12Snp_ODR_Corp!$A:$A,"&gt;="&amp;$E$4,F_12Snp_ODR_Corp!$A:$A,"&lt;="&amp;$E$5,F_12Snp_ODR_Corp!$I:$I,"&gt;="&amp;N$7)</f>
        <v>4806</v>
      </c>
      <c r="O29" s="30">
        <f>SUMIFS(F_12Snp_ODR_Corp!$H:$H,F_12Snp_ODR_Corp!$B:$B,$C29,F_12Snp_ODR_Corp!$A:$A,"&gt;="&amp;$E$4,F_12Snp_ODR_Corp!$A:$A,"&lt;="&amp;$E$5,F_12Snp_ODR_Corp!$I:$I,"&gt;="&amp;O$7)</f>
        <v>4061</v>
      </c>
      <c r="P29" s="30">
        <f>SUMIFS(F_12Snp_ODR_Corp!$H:$H,F_12Snp_ODR_Corp!$B:$B,$C29,F_12Snp_ODR_Corp!$A:$A,"&gt;="&amp;$E$4,F_12Snp_ODR_Corp!$A:$A,"&lt;="&amp;$E$5,F_12Snp_ODR_Corp!$I:$I,"&gt;="&amp;P$7)</f>
        <v>2446</v>
      </c>
      <c r="Q29" s="70">
        <f t="shared" si="15"/>
        <v>0.17041198501872659</v>
      </c>
      <c r="R29" s="70">
        <f t="shared" si="15"/>
        <v>9.4673325010403667E-2</v>
      </c>
      <c r="S29" s="70">
        <f t="shared" si="15"/>
        <v>7.032875572201415E-2</v>
      </c>
      <c r="T29" s="70">
        <f t="shared" si="15"/>
        <v>5.2942624969219407E-2</v>
      </c>
      <c r="U29" s="70">
        <f t="shared" si="15"/>
        <v>1.8806214227309895E-2</v>
      </c>
      <c r="V29" s="70">
        <f t="shared" si="5"/>
        <v>0.17041198501872659</v>
      </c>
      <c r="W29" s="70">
        <f t="shared" si="6"/>
        <v>0.26508531002913027</v>
      </c>
      <c r="X29" s="70">
        <f t="shared" si="6"/>
        <v>0.33541406575114441</v>
      </c>
      <c r="Y29" s="70">
        <f t="shared" si="6"/>
        <v>0.38835669072036383</v>
      </c>
      <c r="Z29" s="70">
        <f t="shared" si="6"/>
        <v>0.40716290494767371</v>
      </c>
      <c r="AA29" s="71">
        <f t="shared" si="7"/>
        <v>-1.7695363324433449</v>
      </c>
      <c r="AB29" s="71">
        <f t="shared" si="7"/>
        <v>-1.3277035801643056</v>
      </c>
      <c r="AC29" s="71">
        <f t="shared" si="7"/>
        <v>-1.0923894932298406</v>
      </c>
      <c r="AD29" s="71">
        <f t="shared" si="7"/>
        <v>-0.94583105568148995</v>
      </c>
      <c r="AE29" s="71">
        <f t="shared" si="7"/>
        <v>-0.89854191576465758</v>
      </c>
      <c r="AF29" s="289">
        <v>-0.89958956170239746</v>
      </c>
      <c r="AG29" s="289">
        <v>-0.89363398550080586</v>
      </c>
      <c r="AH29" s="72">
        <f t="shared" si="8"/>
        <v>-1.7932235472032034</v>
      </c>
      <c r="AI29" s="72">
        <f t="shared" si="8"/>
        <v>-1.3464065544528003</v>
      </c>
      <c r="AJ29" s="72">
        <f t="shared" si="8"/>
        <v>-1.1974675568693327</v>
      </c>
      <c r="AK29" s="72">
        <f t="shared" si="8"/>
        <v>-1.1229980580775989</v>
      </c>
      <c r="AL29" s="72">
        <f t="shared" si="8"/>
        <v>-1.0783163588025586</v>
      </c>
      <c r="AM29" s="72">
        <f t="shared" si="9"/>
        <v>0.50750745600177105</v>
      </c>
      <c r="AN29" s="67">
        <f t="shared" si="10"/>
        <v>0.43184817404561976</v>
      </c>
      <c r="AO29" s="69">
        <f t="shared" si="11"/>
        <v>7.5659281956151306E-2</v>
      </c>
      <c r="AP29" s="75">
        <f t="shared" si="12"/>
        <v>0.85091986125246744</v>
      </c>
      <c r="AQ29" s="73">
        <f t="shared" si="13"/>
        <v>0.16642283221069232</v>
      </c>
      <c r="AR29" s="73">
        <f t="shared" si="13"/>
        <v>0.26017350217824498</v>
      </c>
      <c r="AS29" s="73">
        <f t="shared" si="13"/>
        <v>0.30195793576059893</v>
      </c>
      <c r="AT29" s="73">
        <f t="shared" si="13"/>
        <v>0.32530305374376145</v>
      </c>
      <c r="AU29" s="73">
        <f t="shared" si="13"/>
        <v>0.34016776424945183</v>
      </c>
      <c r="AV29" s="181">
        <f t="shared" si="14"/>
        <v>0.66816259636356845</v>
      </c>
      <c r="AX29" s="74"/>
    </row>
    <row r="30" spans="1:50" s="66" customFormat="1" ht="12" thickBot="1" x14ac:dyDescent="0.25">
      <c r="A30" s="66">
        <v>21</v>
      </c>
      <c r="B30" s="66" t="s">
        <v>63</v>
      </c>
      <c r="C30" s="182" t="s">
        <v>10</v>
      </c>
      <c r="D30" s="183" t="s">
        <v>11</v>
      </c>
      <c r="E30" s="184">
        <f>IF($B30="C",SUMIFS(F_12Snp_ODR_Corp!$H:$H,F_12Snp_ODR_Corp!$B:$B,$C30),SUMIFS(F_12Snp_ODR_Ret!$H:$H,F_12Snp_ODR_Ret!$B:$B,$C30))</f>
        <v>5503</v>
      </c>
      <c r="F30" s="241">
        <f>VLOOKUP(C30,R_Parameter_to_create_PD_tbl!A:B,2,0)</f>
        <v>0.42605042016806721</v>
      </c>
      <c r="G30" s="185">
        <f>SUMIFS(F_12Snp_ODR_Corp!C:C,F_12Snp_ODR_Corp!$B:$B,$C30,F_12Snp_ODR_Corp!$A:$A,"&gt;=" &amp;$E$4,F_12Snp_ODR_Corp!$A:$A,"&lt;=" &amp;$E$5)</f>
        <v>1539</v>
      </c>
      <c r="H30" s="185">
        <f>SUMIFS(F_12Snp_ODR_Corp!D:D,F_12Snp_ODR_Corp!$B:$B,$C30,F_12Snp_ODR_Corp!$A:$A,"&gt;=" &amp;$E$4,F_12Snp_ODR_Corp!$A:$A,"&lt;=" &amp;$E$5)</f>
        <v>539</v>
      </c>
      <c r="I30" s="185">
        <f>SUMIFS(F_12Snp_ODR_Corp!E:E,F_12Snp_ODR_Corp!$B:$B,$C30,F_12Snp_ODR_Corp!$A:$A,"&gt;=" &amp;$E$4,F_12Snp_ODR_Corp!$A:$A,"&lt;=" &amp;$E$5)</f>
        <v>454</v>
      </c>
      <c r="J30" s="185">
        <f>SUMIFS(F_12Snp_ODR_Corp!F:F,F_12Snp_ODR_Corp!$B:$B,$C30,F_12Snp_ODR_Corp!$A:$A,"&gt;=" &amp;$E$4,F_12Snp_ODR_Corp!$A:$A,"&lt;=" &amp;$E$5)</f>
        <v>301</v>
      </c>
      <c r="K30" s="185">
        <f>SUMIFS(F_12Snp_ODR_Corp!G:G,F_12Snp_ODR_Corp!$B:$B,$C30,F_12Snp_ODR_Corp!$A:$A,"&gt;=" &amp;$E$4,F_12Snp_ODR_Corp!$A:$A,"&lt;=" &amp;$E$5)</f>
        <v>56</v>
      </c>
      <c r="L30" s="185">
        <f>SUMIFS(F_12Snp_ODR_Corp!$H:$H,F_12Snp_ODR_Corp!$B:$B,$C30,F_12Snp_ODR_Corp!$A:$A,"&gt;="&amp;$E$4,F_12Snp_ODR_Corp!$A:$A,"&lt;="&amp;$E$5,F_12Snp_ODR_Corp!$I:$I,"&gt;="&amp;L$7)</f>
        <v>3318</v>
      </c>
      <c r="M30" s="185">
        <f>SUMIFS(F_12Snp_ODR_Corp!$H:$H,F_12Snp_ODR_Corp!$B:$B,$C30,F_12Snp_ODR_Corp!$A:$A,"&gt;="&amp;$E$4,F_12Snp_ODR_Corp!$A:$A,"&lt;="&amp;$E$5,F_12Snp_ODR_Corp!$I:$I,"&gt;="&amp;M$7)</f>
        <v>3318</v>
      </c>
      <c r="N30" s="185">
        <f>SUMIFS(F_12Snp_ODR_Corp!$H:$H,F_12Snp_ODR_Corp!$B:$B,$C30,F_12Snp_ODR_Corp!$A:$A,"&gt;="&amp;$E$4,F_12Snp_ODR_Corp!$A:$A,"&lt;="&amp;$E$5,F_12Snp_ODR_Corp!$I:$I,"&gt;="&amp;N$7)</f>
        <v>3318</v>
      </c>
      <c r="O30" s="185">
        <f>SUMIFS(F_12Snp_ODR_Corp!$H:$H,F_12Snp_ODR_Corp!$B:$B,$C30,F_12Snp_ODR_Corp!$A:$A,"&gt;="&amp;$E$4,F_12Snp_ODR_Corp!$A:$A,"&lt;="&amp;$E$5,F_12Snp_ODR_Corp!$I:$I,"&gt;="&amp;O$7)</f>
        <v>2842</v>
      </c>
      <c r="P30" s="185">
        <f>SUMIFS(F_12Snp_ODR_Corp!$H:$H,F_12Snp_ODR_Corp!$B:$B,$C30,F_12Snp_ODR_Corp!$A:$A,"&gt;="&amp;$E$4,F_12Snp_ODR_Corp!$A:$A,"&lt;="&amp;$E$5,F_12Snp_ODR_Corp!$I:$I,"&gt;="&amp;P$7)</f>
        <v>1754</v>
      </c>
      <c r="Q30" s="186">
        <f>IFERROR(G30/L30,0)</f>
        <v>0.46383363471971067</v>
      </c>
      <c r="R30" s="186">
        <f t="shared" si="15"/>
        <v>0.16244725738396623</v>
      </c>
      <c r="S30" s="186">
        <f t="shared" si="15"/>
        <v>0.13682941531042797</v>
      </c>
      <c r="T30" s="186">
        <f t="shared" si="15"/>
        <v>0.10591133004926108</v>
      </c>
      <c r="U30" s="186">
        <f t="shared" si="15"/>
        <v>3.192702394526796E-2</v>
      </c>
      <c r="V30" s="186">
        <f t="shared" si="5"/>
        <v>0.46383363471971067</v>
      </c>
      <c r="W30" s="186">
        <f t="shared" si="6"/>
        <v>0.62628089210367688</v>
      </c>
      <c r="X30" s="186">
        <f t="shared" si="6"/>
        <v>0.76311030741410479</v>
      </c>
      <c r="Y30" s="186">
        <f t="shared" si="6"/>
        <v>0.86902163746336591</v>
      </c>
      <c r="Z30" s="186">
        <f t="shared" si="6"/>
        <v>0.90094866140863383</v>
      </c>
      <c r="AA30" s="187">
        <f t="shared" si="7"/>
        <v>-0.76822933691151052</v>
      </c>
      <c r="AB30" s="187">
        <f t="shared" si="7"/>
        <v>-0.46795629909121716</v>
      </c>
      <c r="AC30" s="187">
        <f t="shared" si="7"/>
        <v>-0.27035268748632313</v>
      </c>
      <c r="AD30" s="187">
        <f t="shared" si="7"/>
        <v>-0.14038725475933203</v>
      </c>
      <c r="AE30" s="187">
        <f t="shared" si="7"/>
        <v>-0.10430700256586033</v>
      </c>
      <c r="AF30" s="290">
        <v>-0.12227805692406943</v>
      </c>
      <c r="AG30" s="290">
        <v>-0.67107316438246367</v>
      </c>
      <c r="AH30" s="188">
        <f t="shared" si="8"/>
        <v>-0.79335122130653313</v>
      </c>
      <c r="AI30" s="188">
        <f t="shared" si="8"/>
        <v>-0.45781463911530129</v>
      </c>
      <c r="AJ30" s="188">
        <f t="shared" si="8"/>
        <v>-0.34596911171822398</v>
      </c>
      <c r="AK30" s="188">
        <f t="shared" si="8"/>
        <v>-0.29004634801968532</v>
      </c>
      <c r="AL30" s="188">
        <f t="shared" si="8"/>
        <v>-0.25649268980056217</v>
      </c>
      <c r="AM30" s="188">
        <f t="shared" si="9"/>
        <v>0.2994754092437984</v>
      </c>
      <c r="AN30" s="183">
        <f t="shared" si="10"/>
        <v>0.24746527569294602</v>
      </c>
      <c r="AO30" s="189">
        <f t="shared" si="11"/>
        <v>5.2010133550852385E-2</v>
      </c>
      <c r="AP30" s="294">
        <f t="shared" si="12"/>
        <v>0.82632920117821185</v>
      </c>
      <c r="AQ30" s="190">
        <f t="shared" si="13"/>
        <v>0.45232640658387047</v>
      </c>
      <c r="AR30" s="190">
        <f t="shared" si="13"/>
        <v>0.63266473663457967</v>
      </c>
      <c r="AS30" s="190">
        <f t="shared" si="13"/>
        <v>0.70753434128908077</v>
      </c>
      <c r="AT30" s="190">
        <f t="shared" si="13"/>
        <v>0.74822888784767994</v>
      </c>
      <c r="AU30" s="190">
        <f>EXP(AL30)</f>
        <v>0.77376065088347301</v>
      </c>
      <c r="AV30" s="191">
        <f t="shared" si="14"/>
        <v>0.94190923626535794</v>
      </c>
      <c r="AX30" s="74"/>
    </row>
    <row r="31" spans="1:50" x14ac:dyDescent="0.2">
      <c r="AQ31" s="128"/>
      <c r="AR31" s="128"/>
      <c r="AS31" s="128"/>
      <c r="AT31" s="128"/>
      <c r="AU31" s="128"/>
    </row>
  </sheetData>
  <mergeCells count="10">
    <mergeCell ref="AH8:AL8"/>
    <mergeCell ref="AM8:AP8"/>
    <mergeCell ref="AQ8:AU8"/>
    <mergeCell ref="C9:D9"/>
    <mergeCell ref="G8:K8"/>
    <mergeCell ref="L8:P8"/>
    <mergeCell ref="Q8:U8"/>
    <mergeCell ref="V8:Z8"/>
    <mergeCell ref="AA8:AE8"/>
    <mergeCell ref="AF8:AG8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4B73E-BFE8-440E-ADCB-EAE7C429833D}">
  <dimension ref="A1:P134"/>
  <sheetViews>
    <sheetView workbookViewId="0">
      <selection activeCell="C8" sqref="C8"/>
    </sheetView>
  </sheetViews>
  <sheetFormatPr defaultColWidth="8.8984375" defaultRowHeight="11.4" x14ac:dyDescent="0.2"/>
  <cols>
    <col min="1" max="1" width="6.69921875" style="2" customWidth="1"/>
    <col min="2" max="2" width="40.19921875" style="2" bestFit="1" customWidth="1"/>
    <col min="3" max="3" width="9.69921875" style="26" customWidth="1"/>
    <col min="4" max="5" width="6.3984375" style="27" customWidth="1"/>
    <col min="6" max="6" width="10.09765625" style="26" customWidth="1"/>
    <col min="7" max="16384" width="8.8984375" style="2"/>
  </cols>
  <sheetData>
    <row r="1" spans="1:16" x14ac:dyDescent="0.2">
      <c r="A1" s="23"/>
    </row>
    <row r="2" spans="1:16" s="46" customFormat="1" x14ac:dyDescent="0.2">
      <c r="A2" s="45" t="s">
        <v>241</v>
      </c>
      <c r="C2" s="47"/>
      <c r="D2" s="48"/>
      <c r="E2" s="48"/>
      <c r="F2" s="47"/>
    </row>
    <row r="4" spans="1:16" x14ac:dyDescent="0.2">
      <c r="A4" s="49" t="s">
        <v>239</v>
      </c>
      <c r="B4" s="20"/>
      <c r="C4" s="50"/>
      <c r="D4" s="51"/>
      <c r="E4" s="51"/>
      <c r="F4" s="50"/>
      <c r="G4" s="20"/>
      <c r="H4" s="20"/>
      <c r="I4" s="20"/>
      <c r="J4" s="20"/>
      <c r="K4" s="20"/>
      <c r="L4" s="20"/>
      <c r="M4" s="20"/>
      <c r="N4" s="20"/>
      <c r="O4" s="20"/>
      <c r="P4" s="20"/>
    </row>
    <row r="5" spans="1:16" s="54" customFormat="1" x14ac:dyDescent="0.2">
      <c r="A5" s="53"/>
      <c r="C5" s="55"/>
      <c r="D5" s="56"/>
      <c r="E5" s="56"/>
      <c r="F5" s="55"/>
    </row>
    <row r="6" spans="1:16" x14ac:dyDescent="0.2">
      <c r="A6" s="53"/>
      <c r="B6" s="54"/>
      <c r="C6" s="55"/>
      <c r="D6" s="56"/>
      <c r="E6" s="56"/>
      <c r="F6" s="55"/>
      <c r="G6" s="427" t="s">
        <v>66</v>
      </c>
      <c r="H6" s="427"/>
      <c r="I6" s="427"/>
      <c r="J6" s="427"/>
      <c r="K6" s="427"/>
      <c r="L6" s="427"/>
      <c r="M6" s="427"/>
      <c r="N6" s="427"/>
      <c r="O6" s="427"/>
      <c r="P6" s="427"/>
    </row>
    <row r="7" spans="1:16" x14ac:dyDescent="0.2">
      <c r="A7" s="33" t="s">
        <v>44</v>
      </c>
      <c r="B7" s="33"/>
      <c r="C7" s="34" t="s">
        <v>45</v>
      </c>
      <c r="D7" s="41" t="s">
        <v>0</v>
      </c>
      <c r="E7" s="41" t="s">
        <v>1</v>
      </c>
      <c r="F7" s="34" t="s">
        <v>65</v>
      </c>
      <c r="G7" s="34">
        <v>1</v>
      </c>
      <c r="H7" s="34">
        <v>2</v>
      </c>
      <c r="I7" s="34">
        <v>3</v>
      </c>
      <c r="J7" s="34">
        <v>4</v>
      </c>
      <c r="K7" s="34">
        <v>5</v>
      </c>
      <c r="L7" s="34">
        <v>6</v>
      </c>
      <c r="M7" s="34">
        <v>7</v>
      </c>
      <c r="N7" s="34">
        <v>8</v>
      </c>
      <c r="O7" s="34">
        <v>9</v>
      </c>
      <c r="P7" s="34">
        <v>10</v>
      </c>
    </row>
    <row r="8" spans="1:16" x14ac:dyDescent="0.2">
      <c r="A8" s="57" t="s">
        <v>12</v>
      </c>
      <c r="B8" s="39" t="s">
        <v>13</v>
      </c>
      <c r="C8" s="58">
        <f>INDEX('Lifetime PD Parameter- R'!$F$10:$F$30,MATCH('Lifetime PD Projection'!A8,'Lifetime PD Parameter- R'!$C$10:$C$30,0),)</f>
        <v>9.2718843741478052E-4</v>
      </c>
      <c r="D8" s="42">
        <f>INDEX('Lifetime PD Parameter- R'!$AF$10:$AG$30,MATCH('Lifetime PD Projection'!$A8,'Lifetime PD Parameter- R'!$C$10:$C$30,0),MATCH('Lifetime PD Projection'!D$7,'Lifetime PD Parameter- R'!$AF$9:$AG$9,0))</f>
        <v>-3.2913266723861021</v>
      </c>
      <c r="E8" s="42">
        <f>INDEX('Lifetime PD Parameter- R'!$AF$10:$AG$30,MATCH('Lifetime PD Projection'!$A8,'Lifetime PD Parameter- R'!$C$10:$C$30,0),MATCH('Lifetime PD Projection'!E$7,'Lifetime PD Parameter- R'!$AF$9:$AG$9,0))</f>
        <v>-3.8522532444484612</v>
      </c>
      <c r="F8" s="59" cm="1">
        <f t="array" ref="F8">INDEX('Lifetime PD Parameter- R'!$AV$10:$AV$30,MATCH('Lifetime PD Projection'!$A8,'Lifetime PD Parameter- R'!$C$10:$C$30,0),)</f>
        <v>1.1737763261520702</v>
      </c>
      <c r="G8" s="35">
        <f>EXP($D8+($E8/G$7))</f>
        <v>7.8991918371222743E-4</v>
      </c>
      <c r="H8" s="35">
        <f t="shared" ref="H8:P8" si="0">EXP($D8+($E8/H$7))</f>
        <v>5.4211175507459103E-3</v>
      </c>
      <c r="I8" s="35">
        <f t="shared" si="0"/>
        <v>1.0302063261031327E-2</v>
      </c>
      <c r="J8" s="35">
        <f t="shared" si="0"/>
        <v>1.4201751406448228E-2</v>
      </c>
      <c r="K8" s="35">
        <f t="shared" si="0"/>
        <v>1.721838929426529E-2</v>
      </c>
      <c r="L8" s="35">
        <f t="shared" si="0"/>
        <v>1.9577606727913199E-2</v>
      </c>
      <c r="M8" s="35">
        <f t="shared" si="0"/>
        <v>2.1458196949238909E-2</v>
      </c>
      <c r="N8" s="35">
        <f t="shared" si="0"/>
        <v>2.2986267009073927E-2</v>
      </c>
      <c r="O8" s="35">
        <f t="shared" si="0"/>
        <v>2.4249608388469013E-2</v>
      </c>
      <c r="P8" s="35">
        <f t="shared" si="0"/>
        <v>2.5310093839382049E-2</v>
      </c>
    </row>
    <row r="9" spans="1:16" x14ac:dyDescent="0.2">
      <c r="A9" s="57" t="s">
        <v>14</v>
      </c>
      <c r="B9" s="39" t="s">
        <v>15</v>
      </c>
      <c r="C9" s="58" cm="1">
        <f t="array" ref="C9">INDEX('Lifetime PD Parameter- R'!$F$10:$F$30,MATCH('Lifetime PD Projection'!A9,'Lifetime PD Parameter- R'!$C$10:$C$30,0),)</f>
        <v>6.8419927303827238E-3</v>
      </c>
      <c r="D9" s="42">
        <f>INDEX('Lifetime PD Parameter- R'!$AF$10:$AG$30,MATCH('Lifetime PD Projection'!$A9,'Lifetime PD Parameter- R'!$C$10:$C$30,0),MATCH('Lifetime PD Projection'!D$7,'Lifetime PD Parameter- R'!$AF$9:$AG$9,0))</f>
        <v>-1.894330894520726</v>
      </c>
      <c r="E9" s="42">
        <f>INDEX('Lifetime PD Parameter- R'!$AF$10:$AG$30,MATCH('Lifetime PD Projection'!$A9,'Lifetime PD Parameter- R'!$C$10:$C$30,0),MATCH('Lifetime PD Projection'!E$7,'Lifetime PD Parameter- R'!$AF$9:$AG$9,0))</f>
        <v>-2.9254031433694219</v>
      </c>
      <c r="F9" s="59" cm="1">
        <f t="array" ref="F9">INDEX('Lifetime PD Parameter- R'!$AV$10:$AV$30,MATCH('Lifetime PD Projection'!$A9,'Lifetime PD Parameter- R'!$C$10:$C$30,0),)</f>
        <v>0.84794269931481636</v>
      </c>
      <c r="G9" s="35">
        <f t="shared" ref="G9:P28" si="1">EXP($D9+($E9/G$7))</f>
        <v>8.068932884157649E-3</v>
      </c>
      <c r="H9" s="35">
        <f t="shared" ref="H9:P23" si="2">EXP($D9+($E9/H$7))</f>
        <v>3.4838490094726428E-2</v>
      </c>
      <c r="I9" s="35">
        <f t="shared" si="2"/>
        <v>5.6729252984266704E-2</v>
      </c>
      <c r="J9" s="35">
        <f t="shared" si="2"/>
        <v>7.2390393101498182E-2</v>
      </c>
      <c r="K9" s="35">
        <f t="shared" si="2"/>
        <v>8.379252104125709E-2</v>
      </c>
      <c r="L9" s="35">
        <f t="shared" si="2"/>
        <v>9.2375075251613134E-2</v>
      </c>
      <c r="M9" s="35">
        <f t="shared" si="2"/>
        <v>9.9038597678606677E-2</v>
      </c>
      <c r="N9" s="35">
        <f t="shared" si="2"/>
        <v>0.10434982865921708</v>
      </c>
      <c r="O9" s="35">
        <f t="shared" si="2"/>
        <v>0.1086769359405264</v>
      </c>
      <c r="P9" s="35">
        <f t="shared" si="2"/>
        <v>0.11226746111605769</v>
      </c>
    </row>
    <row r="10" spans="1:16" x14ac:dyDescent="0.2">
      <c r="A10" s="57" t="s">
        <v>16</v>
      </c>
      <c r="B10" s="39" t="s">
        <v>17</v>
      </c>
      <c r="C10" s="58" cm="1">
        <f t="array" ref="C10">INDEX('Lifetime PD Parameter- R'!$F$10:$F$30,MATCH('Lifetime PD Projection'!A10,'Lifetime PD Parameter- R'!$C$10:$C$30,0),)</f>
        <v>2.5973315835520561E-3</v>
      </c>
      <c r="D10" s="42">
        <f>INDEX('Lifetime PD Parameter- R'!$AF$10:$AG$30,MATCH('Lifetime PD Projection'!$A10,'Lifetime PD Parameter- R'!$C$10:$C$30,0),MATCH('Lifetime PD Projection'!D$7,'Lifetime PD Parameter- R'!$AF$9:$AG$9,0))</f>
        <v>-3.9889619379520811</v>
      </c>
      <c r="E10" s="42">
        <f>INDEX('Lifetime PD Parameter- R'!$AF$10:$AG$30,MATCH('Lifetime PD Projection'!$A10,'Lifetime PD Parameter- R'!$C$10:$C$30,0),MATCH('Lifetime PD Projection'!E$7,'Lifetime PD Parameter- R'!$AF$9:$AG$9,0))</f>
        <v>-2.0800502255355862</v>
      </c>
      <c r="F10" s="59" cm="1">
        <f t="array" ref="F10">INDEX('Lifetime PD Parameter- R'!$AV$10:$AV$30,MATCH('Lifetime PD Projection'!$A10,'Lifetime PD Parameter- R'!$C$10:$C$30,0),)</f>
        <v>1.1227056022994102</v>
      </c>
      <c r="G10" s="35">
        <f t="shared" si="1"/>
        <v>2.3134573999029386E-3</v>
      </c>
      <c r="H10" s="35">
        <f t="shared" si="2"/>
        <v>6.5454374097687583E-3</v>
      </c>
      <c r="I10" s="35">
        <f t="shared" si="2"/>
        <v>9.2575854660593981E-3</v>
      </c>
      <c r="J10" s="35">
        <f t="shared" si="2"/>
        <v>1.1009744944320726E-2</v>
      </c>
      <c r="K10" s="35">
        <f t="shared" si="2"/>
        <v>1.2216448677568183E-2</v>
      </c>
      <c r="L10" s="35">
        <f t="shared" si="2"/>
        <v>1.3093531157060133E-2</v>
      </c>
      <c r="M10" s="35">
        <f t="shared" si="2"/>
        <v>1.3758314177242249E-2</v>
      </c>
      <c r="N10" s="35">
        <f t="shared" si="2"/>
        <v>1.4278959110570633E-2</v>
      </c>
      <c r="O10" s="35">
        <f t="shared" si="2"/>
        <v>1.4697488800650466E-2</v>
      </c>
      <c r="P10" s="35">
        <f t="shared" si="2"/>
        <v>1.5041128041621245E-2</v>
      </c>
    </row>
    <row r="11" spans="1:16" x14ac:dyDescent="0.2">
      <c r="A11" s="57" t="s">
        <v>18</v>
      </c>
      <c r="B11" s="39" t="s">
        <v>19</v>
      </c>
      <c r="C11" s="58" cm="1">
        <f t="array" ref="C11">INDEX('Lifetime PD Parameter- R'!$F$10:$F$30,MATCH('Lifetime PD Projection'!A11,'Lifetime PD Parameter- R'!$C$10:$C$30,0),)</f>
        <v>7.5688521388111206E-3</v>
      </c>
      <c r="D11" s="42">
        <f>INDEX('Lifetime PD Parameter- R'!$AF$10:$AG$30,MATCH('Lifetime PD Projection'!$A11,'Lifetime PD Parameter- R'!$C$10:$C$30,0),MATCH('Lifetime PD Projection'!D$7,'Lifetime PD Parameter- R'!$AF$9:$AG$9,0))</f>
        <v>-2.5588789924264068</v>
      </c>
      <c r="E11" s="42">
        <f>INDEX('Lifetime PD Parameter- R'!$AF$10:$AG$30,MATCH('Lifetime PD Projection'!$A11,'Lifetime PD Parameter- R'!$C$10:$C$30,0),MATCH('Lifetime PD Projection'!E$7,'Lifetime PD Parameter- R'!$AF$9:$AG$9,0))</f>
        <v>-2.0369882869115821</v>
      </c>
      <c r="F11" s="59" cm="1">
        <f t="array" ref="F11">INDEX('Lifetime PD Parameter- R'!$AV$10:$AV$30,MATCH('Lifetime PD Projection'!$A11,'Lifetime PD Parameter- R'!$C$10:$C$30,0),)</f>
        <v>0.74987663202875621</v>
      </c>
      <c r="G11" s="35">
        <f t="shared" si="1"/>
        <v>1.0093463131840693E-2</v>
      </c>
      <c r="H11" s="35">
        <f t="shared" si="2"/>
        <v>2.7949020187966824E-2</v>
      </c>
      <c r="I11" s="35">
        <f t="shared" si="2"/>
        <v>3.9247203407221598E-2</v>
      </c>
      <c r="J11" s="35">
        <f t="shared" si="2"/>
        <v>4.6508226681543093E-2</v>
      </c>
      <c r="K11" s="35">
        <f t="shared" si="2"/>
        <v>5.149468658156172E-2</v>
      </c>
      <c r="L11" s="35">
        <f t="shared" si="2"/>
        <v>5.5112593032903744E-2</v>
      </c>
      <c r="M11" s="35">
        <f t="shared" si="2"/>
        <v>5.7851417701873638E-2</v>
      </c>
      <c r="N11" s="35">
        <f t="shared" si="2"/>
        <v>5.9994491561053874E-2</v>
      </c>
      <c r="O11" s="35">
        <f t="shared" si="2"/>
        <v>6.1716064067158974E-2</v>
      </c>
      <c r="P11" s="35">
        <f t="shared" si="2"/>
        <v>6.3128823614031174E-2</v>
      </c>
    </row>
    <row r="12" spans="1:16" x14ac:dyDescent="0.2">
      <c r="A12" s="57" t="s">
        <v>20</v>
      </c>
      <c r="B12" s="39" t="s">
        <v>21</v>
      </c>
      <c r="C12" s="58" cm="1">
        <f t="array" ref="C12">INDEX('Lifetime PD Parameter- R'!$F$10:$F$30,MATCH('Lifetime PD Projection'!A12,'Lifetime PD Parameter- R'!$C$10:$C$30,0),)</f>
        <v>8.9829886182841753E-2</v>
      </c>
      <c r="D12" s="42">
        <f>INDEX('Lifetime PD Parameter- R'!$AF$10:$AG$30,MATCH('Lifetime PD Projection'!$A12,'Lifetime PD Parameter- R'!$C$10:$C$30,0),MATCH('Lifetime PD Projection'!D$7,'Lifetime PD Parameter- R'!$AF$9:$AG$9,0))</f>
        <v>-1.021318682808378</v>
      </c>
      <c r="E12" s="42">
        <f>INDEX('Lifetime PD Parameter- R'!$AF$10:$AG$30,MATCH('Lifetime PD Projection'!$A12,'Lifetime PD Parameter- R'!$C$10:$C$30,0),MATCH('Lifetime PD Projection'!E$7,'Lifetime PD Parameter- R'!$AF$9:$AG$9,0))</f>
        <v>-1.2747044302208279</v>
      </c>
      <c r="F12" s="59" cm="1">
        <f t="array" ref="F12">INDEX('Lifetime PD Parameter- R'!$AV$10:$AV$30,MATCH('Lifetime PD Projection'!$A12,'Lifetime PD Parameter- R'!$C$10:$C$30,0),)</f>
        <v>0.89242354064699148</v>
      </c>
      <c r="G12" s="35">
        <f t="shared" si="1"/>
        <v>0.10065835569254107</v>
      </c>
      <c r="H12" s="35">
        <f t="shared" si="2"/>
        <v>0.19039186223154825</v>
      </c>
      <c r="I12" s="35">
        <f t="shared" si="2"/>
        <v>0.23545860414626446</v>
      </c>
      <c r="J12" s="35">
        <f t="shared" si="2"/>
        <v>0.26184703270460946</v>
      </c>
      <c r="K12" s="35">
        <f t="shared" si="2"/>
        <v>0.27907922724489215</v>
      </c>
      <c r="L12" s="35">
        <f t="shared" si="2"/>
        <v>0.29119287776639347</v>
      </c>
      <c r="M12" s="35">
        <f t="shared" si="2"/>
        <v>0.30016609254958909</v>
      </c>
      <c r="N12" s="35">
        <f t="shared" si="2"/>
        <v>0.30707700366200597</v>
      </c>
      <c r="O12" s="35">
        <f t="shared" si="2"/>
        <v>0.31256197533757396</v>
      </c>
      <c r="P12" s="35">
        <f t="shared" si="2"/>
        <v>0.31702040888693106</v>
      </c>
    </row>
    <row r="13" spans="1:16" x14ac:dyDescent="0.2">
      <c r="A13" s="57" t="s">
        <v>22</v>
      </c>
      <c r="B13" s="39" t="s">
        <v>23</v>
      </c>
      <c r="C13" s="58" cm="1">
        <f t="array" ref="C13">INDEX('Lifetime PD Parameter- R'!$F$10:$F$30,MATCH('Lifetime PD Projection'!A13,'Lifetime PD Parameter- R'!$C$10:$C$30,0),)</f>
        <v>0.1187852727761354</v>
      </c>
      <c r="D13" s="42">
        <f>INDEX('Lifetime PD Parameter- R'!$AF$10:$AG$30,MATCH('Lifetime PD Projection'!$A13,'Lifetime PD Parameter- R'!$C$10:$C$30,0),MATCH('Lifetime PD Projection'!D$7,'Lifetime PD Parameter- R'!$AF$9:$AG$9,0))</f>
        <v>-0.59271394666517274</v>
      </c>
      <c r="E13" s="42">
        <f>INDEX('Lifetime PD Parameter- R'!$AF$10:$AG$30,MATCH('Lifetime PD Projection'!$A13,'Lifetime PD Parameter- R'!$C$10:$C$30,0),MATCH('Lifetime PD Projection'!E$7,'Lifetime PD Parameter- R'!$AF$9:$AG$9,0))</f>
        <v>-1.2940967611843479</v>
      </c>
      <c r="F13" s="59" cm="1">
        <f t="array" ref="F13">INDEX('Lifetime PD Parameter- R'!$AV$10:$AV$30,MATCH('Lifetime PD Projection'!$A13,'Lifetime PD Parameter- R'!$C$10:$C$30,0),)</f>
        <v>0.78377982116980205</v>
      </c>
      <c r="G13" s="35">
        <f t="shared" si="1"/>
        <v>0.15155439010773047</v>
      </c>
      <c r="H13" s="35">
        <f t="shared" si="2"/>
        <v>0.28945300485387232</v>
      </c>
      <c r="I13" s="35">
        <f t="shared" si="2"/>
        <v>0.35912687749462829</v>
      </c>
      <c r="J13" s="35">
        <f t="shared" si="2"/>
        <v>0.40002103851841281</v>
      </c>
      <c r="K13" s="35">
        <f t="shared" si="2"/>
        <v>0.42676007927359394</v>
      </c>
      <c r="L13" s="35">
        <f t="shared" si="2"/>
        <v>0.44557186132564808</v>
      </c>
      <c r="M13" s="35">
        <f t="shared" si="2"/>
        <v>0.45951443984792578</v>
      </c>
      <c r="N13" s="35">
        <f t="shared" si="2"/>
        <v>0.47025694516779043</v>
      </c>
      <c r="O13" s="35">
        <f t="shared" si="2"/>
        <v>0.47878555463645528</v>
      </c>
      <c r="P13" s="35">
        <f t="shared" si="2"/>
        <v>0.4857196745739803</v>
      </c>
    </row>
    <row r="14" spans="1:16" x14ac:dyDescent="0.2">
      <c r="A14" s="57" t="s">
        <v>24</v>
      </c>
      <c r="B14" s="39" t="s">
        <v>25</v>
      </c>
      <c r="C14" s="58" cm="1">
        <f t="array" ref="C14">INDEX('Lifetime PD Parameter- R'!$F$10:$F$30,MATCH('Lifetime PD Projection'!A14,'Lifetime PD Parameter- R'!$C$10:$C$30,0),)</f>
        <v>0.31635926222935051</v>
      </c>
      <c r="D14" s="42">
        <f>INDEX('Lifetime PD Parameter- R'!$AF$10:$AG$30,MATCH('Lifetime PD Projection'!$A14,'Lifetime PD Parameter- R'!$C$10:$C$30,0),MATCH('Lifetime PD Projection'!D$7,'Lifetime PD Parameter- R'!$AF$9:$AG$9,0))</f>
        <v>-0.2155014696745258</v>
      </c>
      <c r="E14" s="42">
        <f>INDEX('Lifetime PD Parameter- R'!$AF$10:$AG$30,MATCH('Lifetime PD Projection'!$A14,'Lifetime PD Parameter- R'!$C$10:$C$30,0),MATCH('Lifetime PD Projection'!E$7,'Lifetime PD Parameter- R'!$AF$9:$AG$9,0))</f>
        <v>-0.80470230829543055</v>
      </c>
      <c r="F14" s="59" cm="1">
        <f t="array" ref="F14">INDEX('Lifetime PD Parameter- R'!$AV$10:$AV$30,MATCH('Lifetime PD Projection'!$A14,'Lifetime PD Parameter- R'!$C$10:$C$30,0),)</f>
        <v>0.87750464744357148</v>
      </c>
      <c r="G14" s="35">
        <f t="shared" si="1"/>
        <v>0.36052146635462029</v>
      </c>
      <c r="H14" s="35">
        <f t="shared" si="2"/>
        <v>0.53910084784446211</v>
      </c>
      <c r="I14" s="35">
        <f t="shared" si="2"/>
        <v>0.61647619365747597</v>
      </c>
      <c r="J14" s="35">
        <f t="shared" si="2"/>
        <v>0.65923378726434645</v>
      </c>
      <c r="K14" s="35">
        <f t="shared" si="2"/>
        <v>0.68629896899557485</v>
      </c>
      <c r="L14" s="35">
        <f t="shared" si="2"/>
        <v>0.70495696466806035</v>
      </c>
      <c r="M14" s="35">
        <f t="shared" si="2"/>
        <v>0.71859386462985464</v>
      </c>
      <c r="N14" s="35">
        <f t="shared" si="2"/>
        <v>0.72899437852919002</v>
      </c>
      <c r="O14" s="35">
        <f t="shared" si="2"/>
        <v>0.7371876268826858</v>
      </c>
      <c r="P14" s="35">
        <f t="shared" si="2"/>
        <v>0.74380847712731069</v>
      </c>
    </row>
    <row r="15" spans="1:16" x14ac:dyDescent="0.2">
      <c r="A15" s="57" t="s">
        <v>26</v>
      </c>
      <c r="B15" s="39" t="s">
        <v>27</v>
      </c>
      <c r="C15" s="58" cm="1">
        <f t="array" ref="C15">INDEX('Lifetime PD Parameter- R'!$F$10:$F$30,MATCH('Lifetime PD Projection'!A15,'Lifetime PD Parameter- R'!$C$10:$C$30,0),)</f>
        <v>0.42494105318312808</v>
      </c>
      <c r="D15" s="42">
        <f>INDEX('Lifetime PD Parameter- R'!$AF$10:$AG$30,MATCH('Lifetime PD Projection'!$A15,'Lifetime PD Parameter- R'!$C$10:$C$30,0),MATCH('Lifetime PD Projection'!D$7,'Lifetime PD Parameter- R'!$AF$9:$AG$9,0))</f>
        <v>-1.7520830318171549E-2</v>
      </c>
      <c r="E15" s="42">
        <f>INDEX('Lifetime PD Parameter- R'!$AF$10:$AG$30,MATCH('Lifetime PD Projection'!$A15,'Lifetime PD Parameter- R'!$C$10:$C$30,0),MATCH('Lifetime PD Projection'!E$7,'Lifetime PD Parameter- R'!$AF$9:$AG$9,0))</f>
        <v>-0.64927478984153741</v>
      </c>
      <c r="F15" s="59" cm="1">
        <f t="array" ref="F15">INDEX('Lifetime PD Parameter- R'!$AV$10:$AV$30,MATCH('Lifetime PD Projection'!$A15,'Lifetime PD Parameter- R'!$C$10:$C$30,0),)</f>
        <v>0.82777889282382722</v>
      </c>
      <c r="G15" s="35">
        <f t="shared" si="1"/>
        <v>0.51335091637032904</v>
      </c>
      <c r="H15" s="35">
        <f t="shared" si="2"/>
        <v>0.71023581858615137</v>
      </c>
      <c r="I15" s="35">
        <f t="shared" si="2"/>
        <v>0.79140474031458363</v>
      </c>
      <c r="J15" s="35">
        <f t="shared" si="2"/>
        <v>0.83540425983283961</v>
      </c>
      <c r="K15" s="35">
        <f t="shared" si="2"/>
        <v>0.86296962260000576</v>
      </c>
      <c r="L15" s="35">
        <f t="shared" si="2"/>
        <v>0.88185000897194399</v>
      </c>
      <c r="M15" s="35">
        <f t="shared" si="2"/>
        <v>0.89558837745635733</v>
      </c>
      <c r="N15" s="35">
        <f t="shared" si="2"/>
        <v>0.90603242984545107</v>
      </c>
      <c r="O15" s="35">
        <f t="shared" si="2"/>
        <v>0.91423971320828779</v>
      </c>
      <c r="P15" s="35">
        <f t="shared" si="2"/>
        <v>0.92085903647264644</v>
      </c>
    </row>
    <row r="16" spans="1:16" x14ac:dyDescent="0.2">
      <c r="A16" s="57" t="s">
        <v>28</v>
      </c>
      <c r="B16" s="39" t="s">
        <v>29</v>
      </c>
      <c r="C16" s="58" cm="1">
        <f t="array" ref="C16">INDEX('Lifetime PD Parameter- R'!$F$10:$F$30,MATCH('Lifetime PD Projection'!A16,'Lifetime PD Parameter- R'!$C$10:$C$30,0),)</f>
        <v>8.694480016175777E-3</v>
      </c>
      <c r="D16" s="42">
        <f>INDEX('Lifetime PD Parameter- R'!$AF$10:$AG$30,MATCH('Lifetime PD Projection'!$A16,'Lifetime PD Parameter- R'!$C$10:$C$30,0),MATCH('Lifetime PD Projection'!D$7,'Lifetime PD Parameter- R'!$AF$9:$AG$9,0))</f>
        <v>-1.5984730528891711</v>
      </c>
      <c r="E16" s="42">
        <f>INDEX('Lifetime PD Parameter- R'!$AF$10:$AG$30,MATCH('Lifetime PD Projection'!$A16,'Lifetime PD Parameter- R'!$C$10:$C$30,0),MATCH('Lifetime PD Projection'!E$7,'Lifetime PD Parameter- R'!$AF$9:$AG$9,0))</f>
        <v>-2.7936349478445579</v>
      </c>
      <c r="F16" s="59" cm="1">
        <f t="array" ref="F16">INDEX('Lifetime PD Parameter- R'!$AV$10:$AV$30,MATCH('Lifetime PD Projection'!$A16,'Lifetime PD Parameter- R'!$C$10:$C$30,0),)</f>
        <v>0.70260604540368776</v>
      </c>
      <c r="G16" s="35">
        <f t="shared" si="1"/>
        <v>1.2374616007154188E-2</v>
      </c>
      <c r="H16" s="35">
        <f t="shared" si="2"/>
        <v>5.0022092216350088E-2</v>
      </c>
      <c r="I16" s="35">
        <f t="shared" si="2"/>
        <v>7.968414056205525E-2</v>
      </c>
      <c r="J16" s="35">
        <f t="shared" si="2"/>
        <v>0.10057195979404362</v>
      </c>
      <c r="K16" s="35">
        <f t="shared" si="2"/>
        <v>0.11564847896346246</v>
      </c>
      <c r="L16" s="35">
        <f t="shared" si="2"/>
        <v>0.12693515956211801</v>
      </c>
      <c r="M16" s="35">
        <f t="shared" si="2"/>
        <v>0.13566539445623252</v>
      </c>
      <c r="N16" s="35">
        <f t="shared" si="2"/>
        <v>0.14260489834167947</v>
      </c>
      <c r="O16" s="35">
        <f t="shared" si="2"/>
        <v>0.14824678376911943</v>
      </c>
      <c r="P16" s="35">
        <f t="shared" si="2"/>
        <v>0.15292058453480439</v>
      </c>
    </row>
    <row r="17" spans="1:16" x14ac:dyDescent="0.2">
      <c r="A17" s="57" t="s">
        <v>30</v>
      </c>
      <c r="B17" s="39" t="s">
        <v>31</v>
      </c>
      <c r="C17" s="58" cm="1">
        <f t="array" ref="C17">INDEX('Lifetime PD Parameter- R'!$F$10:$F$30,MATCH('Lifetime PD Projection'!A17,'Lifetime PD Parameter- R'!$C$10:$C$30,0),)</f>
        <v>0.11058389350204299</v>
      </c>
      <c r="D17" s="42">
        <f>INDEX('Lifetime PD Parameter- R'!$AF$10:$AG$30,MATCH('Lifetime PD Projection'!$A17,'Lifetime PD Parameter- R'!$C$10:$C$30,0),MATCH('Lifetime PD Projection'!D$7,'Lifetime PD Parameter- R'!$AF$9:$AG$9,0))</f>
        <v>-0.65852040696730607</v>
      </c>
      <c r="E17" s="42">
        <f>INDEX('Lifetime PD Parameter- R'!$AF$10:$AG$30,MATCH('Lifetime PD Projection'!$A17,'Lifetime PD Parameter- R'!$C$10:$C$30,0),MATCH('Lifetime PD Projection'!E$7,'Lifetime PD Parameter- R'!$AF$9:$AG$9,0))</f>
        <v>-1.513959774885516</v>
      </c>
      <c r="F17" s="59" cm="1">
        <f t="array" ref="F17">INDEX('Lifetime PD Parameter- R'!$AV$10:$AV$30,MATCH('Lifetime PD Projection'!$A17,'Lifetime PD Parameter- R'!$C$10:$C$30,0),)</f>
        <v>0.97093024943159778</v>
      </c>
      <c r="G17" s="35">
        <f t="shared" si="1"/>
        <v>0.11389478653773641</v>
      </c>
      <c r="H17" s="35">
        <f t="shared" si="2"/>
        <v>0.24280410951867548</v>
      </c>
      <c r="I17" s="35">
        <f t="shared" si="2"/>
        <v>0.31249285775137087</v>
      </c>
      <c r="J17" s="35">
        <f t="shared" si="2"/>
        <v>0.35451296867010068</v>
      </c>
      <c r="K17" s="35">
        <f t="shared" si="2"/>
        <v>0.38239072150561593</v>
      </c>
      <c r="L17" s="35">
        <f t="shared" si="2"/>
        <v>0.40218341583756234</v>
      </c>
      <c r="M17" s="35">
        <f t="shared" si="2"/>
        <v>0.41694524414575873</v>
      </c>
      <c r="N17" s="35">
        <f t="shared" si="2"/>
        <v>0.4283711103552536</v>
      </c>
      <c r="O17" s="35">
        <f t="shared" si="2"/>
        <v>0.43747393166196458</v>
      </c>
      <c r="P17" s="35">
        <f t="shared" si="2"/>
        <v>0.44489526482738356</v>
      </c>
    </row>
    <row r="18" spans="1:16" x14ac:dyDescent="0.2">
      <c r="A18" s="57" t="s">
        <v>32</v>
      </c>
      <c r="B18" s="39" t="s">
        <v>33</v>
      </c>
      <c r="C18" s="58" cm="1">
        <f t="array" ref="C18">INDEX('Lifetime PD Parameter- R'!$F$10:$F$30,MATCH('Lifetime PD Projection'!A18,'Lifetime PD Parameter- R'!$C$10:$C$30,0),)</f>
        <v>2.235249214628943E-2</v>
      </c>
      <c r="D18" s="42">
        <f>INDEX('Lifetime PD Parameter- R'!$AF$10:$AG$30,MATCH('Lifetime PD Projection'!$A18,'Lifetime PD Parameter- R'!$C$10:$C$30,0),MATCH('Lifetime PD Projection'!D$7,'Lifetime PD Parameter- R'!$AF$9:$AG$9,0))</f>
        <v>-1.918756549250364</v>
      </c>
      <c r="E18" s="42">
        <f>INDEX('Lifetime PD Parameter- R'!$AF$10:$AG$30,MATCH('Lifetime PD Projection'!$A18,'Lifetime PD Parameter- R'!$C$10:$C$30,0),MATCH('Lifetime PD Projection'!E$7,'Lifetime PD Parameter- R'!$AF$9:$AG$9,0))</f>
        <v>-2.0187842822708411</v>
      </c>
      <c r="F18" s="59" cm="1">
        <f t="array" ref="F18">INDEX('Lifetime PD Parameter- R'!$AV$10:$AV$30,MATCH('Lifetime PD Projection'!$A18,'Lifetime PD Parameter- R'!$C$10:$C$30,0),)</f>
        <v>1.146510948546432</v>
      </c>
      <c r="G18" s="35">
        <f t="shared" si="1"/>
        <v>1.9496100036923623E-2</v>
      </c>
      <c r="H18" s="35">
        <f t="shared" si="2"/>
        <v>5.3495984156877098E-2</v>
      </c>
      <c r="I18" s="35">
        <f t="shared" si="2"/>
        <v>7.4893764468934906E-2</v>
      </c>
      <c r="J18" s="35">
        <f t="shared" si="2"/>
        <v>8.8615134310043267E-2</v>
      </c>
      <c r="K18" s="35">
        <f t="shared" si="2"/>
        <v>9.8026894361154332E-2</v>
      </c>
      <c r="L18" s="35">
        <f t="shared" si="2"/>
        <v>0.1048504115725709</v>
      </c>
      <c r="M18" s="35">
        <f t="shared" si="2"/>
        <v>0.11001326782631179</v>
      </c>
      <c r="N18" s="35">
        <f t="shared" si="2"/>
        <v>0.1140515677098579</v>
      </c>
      <c r="O18" s="35">
        <f t="shared" si="2"/>
        <v>0.11729467580059118</v>
      </c>
      <c r="P18" s="35">
        <f t="shared" si="2"/>
        <v>0.11995543532380964</v>
      </c>
    </row>
    <row r="19" spans="1:16" x14ac:dyDescent="0.2">
      <c r="A19" s="57" t="s">
        <v>34</v>
      </c>
      <c r="B19" s="39" t="s">
        <v>35</v>
      </c>
      <c r="C19" s="58" cm="1">
        <f t="array" ref="C19">INDEX('Lifetime PD Parameter- R'!$F$10:$F$30,MATCH('Lifetime PD Projection'!A19,'Lifetime PD Parameter- R'!$C$10:$C$30,0),)</f>
        <v>5.9121533399488169E-2</v>
      </c>
      <c r="D19" s="42">
        <f>INDEX('Lifetime PD Parameter- R'!$AF$10:$AG$30,MATCH('Lifetime PD Projection'!$A19,'Lifetime PD Parameter- R'!$C$10:$C$30,0),MATCH('Lifetime PD Projection'!D$7,'Lifetime PD Parameter- R'!$AF$9:$AG$9,0))</f>
        <v>-1.5959990056145039</v>
      </c>
      <c r="E19" s="42">
        <f>INDEX('Lifetime PD Parameter- R'!$AF$10:$AG$30,MATCH('Lifetime PD Projection'!$A19,'Lifetime PD Parameter- R'!$C$10:$C$30,0),MATCH('Lifetime PD Projection'!E$7,'Lifetime PD Parameter- R'!$AF$9:$AG$9,0))</f>
        <v>-1.3896407858971209</v>
      </c>
      <c r="F19" s="59" cm="1">
        <f t="array" ref="F19">INDEX('Lifetime PD Parameter- R'!$AV$10:$AV$30,MATCH('Lifetime PD Projection'!$A19,'Lifetime PD Parameter- R'!$C$10:$C$30,0),)</f>
        <v>1.1705570257527362</v>
      </c>
      <c r="G19" s="35">
        <f t="shared" si="1"/>
        <v>5.0507179145304421E-2</v>
      </c>
      <c r="H19" s="35">
        <f t="shared" si="2"/>
        <v>0.10118351824713062</v>
      </c>
      <c r="I19" s="35">
        <f t="shared" si="2"/>
        <v>0.12755436655521327</v>
      </c>
      <c r="J19" s="35">
        <f t="shared" si="2"/>
        <v>0.14321486813473597</v>
      </c>
      <c r="K19" s="35">
        <f t="shared" si="2"/>
        <v>0.1535195800448895</v>
      </c>
      <c r="L19" s="35">
        <f t="shared" si="2"/>
        <v>0.16079808954224722</v>
      </c>
      <c r="M19" s="35">
        <f t="shared" si="2"/>
        <v>0.16620735927875793</v>
      </c>
      <c r="N19" s="35">
        <f t="shared" si="2"/>
        <v>0.17038339715818879</v>
      </c>
      <c r="O19" s="35">
        <f t="shared" si="2"/>
        <v>0.17370383331542658</v>
      </c>
      <c r="P19" s="35">
        <f t="shared" si="2"/>
        <v>0.17640671236030847</v>
      </c>
    </row>
    <row r="20" spans="1:16" x14ac:dyDescent="0.2">
      <c r="A20" s="57" t="s">
        <v>36</v>
      </c>
      <c r="B20" s="39" t="s">
        <v>37</v>
      </c>
      <c r="C20" s="58" cm="1">
        <f t="array" ref="C20">INDEX('Lifetime PD Parameter- R'!$F$10:$F$30,MATCH('Lifetime PD Projection'!A20,'Lifetime PD Parameter- R'!$C$10:$C$30,0),)</f>
        <v>0.3147813516443802</v>
      </c>
      <c r="D20" s="42">
        <f>INDEX('Lifetime PD Parameter- R'!$AF$10:$AG$30,MATCH('Lifetime PD Projection'!$A20,'Lifetime PD Parameter- R'!$C$10:$C$30,0),MATCH('Lifetime PD Projection'!D$7,'Lifetime PD Parameter- R'!$AF$9:$AG$9,0))</f>
        <v>-0.52578830157577849</v>
      </c>
      <c r="E20" s="42">
        <f>INDEX('Lifetime PD Parameter- R'!$AF$10:$AG$30,MATCH('Lifetime PD Projection'!$A20,'Lifetime PD Parameter- R'!$C$10:$C$30,0),MATCH('Lifetime PD Projection'!E$7,'Lifetime PD Parameter- R'!$AF$9:$AG$9,0))</f>
        <v>-0.74023502107840666</v>
      </c>
      <c r="F20" s="59" cm="1">
        <f t="array" ref="F20">INDEX('Lifetime PD Parameter- R'!$AV$10:$AV$30,MATCH('Lifetime PD Projection'!$A20,'Lifetime PD Parameter- R'!$C$10:$C$30,0),)</f>
        <v>1.1164414159033558</v>
      </c>
      <c r="G20" s="35">
        <f t="shared" si="1"/>
        <v>0.28195062200346488</v>
      </c>
      <c r="H20" s="35">
        <f t="shared" si="2"/>
        <v>0.40823764450748939</v>
      </c>
      <c r="I20" s="35">
        <f t="shared" si="2"/>
        <v>0.46184159779714923</v>
      </c>
      <c r="J20" s="35">
        <f t="shared" si="2"/>
        <v>0.49122792320688252</v>
      </c>
      <c r="K20" s="35">
        <f t="shared" si="2"/>
        <v>0.50974977761453188</v>
      </c>
      <c r="L20" s="35">
        <f t="shared" si="2"/>
        <v>0.52248405879656856</v>
      </c>
      <c r="M20" s="35">
        <f t="shared" si="2"/>
        <v>0.53177428194607756</v>
      </c>
      <c r="N20" s="35">
        <f t="shared" si="2"/>
        <v>0.53885019437870418</v>
      </c>
      <c r="O20" s="35">
        <f t="shared" si="2"/>
        <v>0.54441871186874802</v>
      </c>
      <c r="P20" s="35">
        <f t="shared" si="2"/>
        <v>0.54891493014180104</v>
      </c>
    </row>
    <row r="21" spans="1:16" x14ac:dyDescent="0.2">
      <c r="A21" s="57" t="s">
        <v>38</v>
      </c>
      <c r="B21" s="39" t="s">
        <v>39</v>
      </c>
      <c r="C21" s="58" cm="1">
        <f t="array" ref="C21">INDEX('Lifetime PD Parameter- R'!$F$10:$F$30,MATCH('Lifetime PD Projection'!A21,'Lifetime PD Parameter- R'!$C$10:$C$30,0),)</f>
        <v>0.2216027536723712</v>
      </c>
      <c r="D21" s="42">
        <f>INDEX('Lifetime PD Parameter- R'!$AF$10:$AG$30,MATCH('Lifetime PD Projection'!$A21,'Lifetime PD Parameter- R'!$C$10:$C$30,0),MATCH('Lifetime PD Projection'!D$7,'Lifetime PD Parameter- R'!$AF$9:$AG$9,0))</f>
        <v>-0.49729079925586522</v>
      </c>
      <c r="E21" s="42">
        <f>INDEX('Lifetime PD Parameter- R'!$AF$10:$AG$30,MATCH('Lifetime PD Projection'!$A21,'Lifetime PD Parameter- R'!$C$10:$C$30,0),MATCH('Lifetime PD Projection'!E$7,'Lifetime PD Parameter- R'!$AF$9:$AG$9,0))</f>
        <v>-1.009686815159069</v>
      </c>
      <c r="F21" s="59" cm="1">
        <f t="array" ref="F21">INDEX('Lifetime PD Parameter- R'!$AV$10:$AV$30,MATCH('Lifetime PD Projection'!$A21,'Lifetime PD Parameter- R'!$C$10:$C$30,0),)</f>
        <v>1.0001087224579426</v>
      </c>
      <c r="G21" s="35">
        <f t="shared" si="1"/>
        <v>0.22157866309549182</v>
      </c>
      <c r="H21" s="35">
        <f t="shared" si="2"/>
        <v>0.36709514757356415</v>
      </c>
      <c r="I21" s="35">
        <f t="shared" si="2"/>
        <v>0.43437239014710932</v>
      </c>
      <c r="J21" s="35">
        <f t="shared" si="2"/>
        <v>0.4725023762097541</v>
      </c>
      <c r="K21" s="35">
        <f t="shared" si="2"/>
        <v>0.49696873501056238</v>
      </c>
      <c r="L21" s="35">
        <f t="shared" si="2"/>
        <v>0.51397948071297261</v>
      </c>
      <c r="M21" s="35">
        <f t="shared" si="2"/>
        <v>0.5264853501086546</v>
      </c>
      <c r="N21" s="35">
        <f t="shared" si="2"/>
        <v>0.53606403800880476</v>
      </c>
      <c r="O21" s="35">
        <f t="shared" si="2"/>
        <v>0.5436344509494504</v>
      </c>
      <c r="P21" s="35">
        <f t="shared" si="2"/>
        <v>0.54976768506877993</v>
      </c>
    </row>
    <row r="22" spans="1:16" x14ac:dyDescent="0.2">
      <c r="A22" s="57" t="s">
        <v>40</v>
      </c>
      <c r="B22" s="39" t="s">
        <v>41</v>
      </c>
      <c r="C22" s="58" cm="1">
        <f t="array" ref="C22">INDEX('Lifetime PD Parameter- R'!$F$10:$F$30,MATCH('Lifetime PD Projection'!A22,'Lifetime PD Parameter- R'!$C$10:$C$30,0),)</f>
        <v>0.60292481322524238</v>
      </c>
      <c r="D22" s="42">
        <f>INDEX('Lifetime PD Parameter- R'!$AF$10:$AG$30,MATCH('Lifetime PD Projection'!$A22,'Lifetime PD Parameter- R'!$C$10:$C$30,0),MATCH('Lifetime PD Projection'!D$7,'Lifetime PD Parameter- R'!$AF$9:$AG$9,0))</f>
        <v>-6.5608192720468181E-2</v>
      </c>
      <c r="E22" s="42">
        <f>INDEX('Lifetime PD Parameter- R'!$AF$10:$AG$30,MATCH('Lifetime PD Projection'!$A22,'Lifetime PD Parameter- R'!$C$10:$C$30,0),MATCH('Lifetime PD Projection'!E$7,'Lifetime PD Parameter- R'!$AF$9:$AG$9,0))</f>
        <v>-0.42437780335307479</v>
      </c>
      <c r="F22" s="59" cm="1">
        <f t="array" ref="F22">INDEX('Lifetime PD Parameter- R'!$AV$10:$AV$30,MATCH('Lifetime PD Projection'!$A22,'Lifetime PD Parameter- R'!$C$10:$C$30,0),)</f>
        <v>0.98415016997802629</v>
      </c>
      <c r="G22" s="35">
        <f t="shared" si="1"/>
        <v>0.61263497341945716</v>
      </c>
      <c r="H22" s="35">
        <f t="shared" si="2"/>
        <v>0.75745049687281907</v>
      </c>
      <c r="I22" s="35">
        <f t="shared" si="2"/>
        <v>0.81296480512150104</v>
      </c>
      <c r="J22" s="35">
        <f t="shared" si="2"/>
        <v>0.8422295783269993</v>
      </c>
      <c r="K22" s="35">
        <f t="shared" si="2"/>
        <v>0.86029170671678923</v>
      </c>
      <c r="L22" s="35">
        <f t="shared" si="2"/>
        <v>0.87254781282058036</v>
      </c>
      <c r="M22" s="35">
        <f t="shared" si="2"/>
        <v>0.88140893160177725</v>
      </c>
      <c r="N22" s="35">
        <f t="shared" si="2"/>
        <v>0.88811377593933238</v>
      </c>
      <c r="O22" s="35">
        <f t="shared" si="2"/>
        <v>0.89336389672214178</v>
      </c>
      <c r="P22" s="35">
        <f t="shared" si="2"/>
        <v>0.89758633069544169</v>
      </c>
    </row>
    <row r="23" spans="1:16" x14ac:dyDescent="0.2">
      <c r="A23" s="57" t="s">
        <v>42</v>
      </c>
      <c r="B23" s="39" t="s">
        <v>43</v>
      </c>
      <c r="C23" s="58" cm="1">
        <f t="array" ref="C23">INDEX('Lifetime PD Parameter- R'!$F$10:$F$30,MATCH('Lifetime PD Projection'!A23,'Lifetime PD Parameter- R'!$C$10:$C$30,0),)</f>
        <v>0.66168573429838895</v>
      </c>
      <c r="D23" s="42">
        <f>INDEX('Lifetime PD Parameter- R'!$AF$10:$AG$30,MATCH('Lifetime PD Projection'!$A23,'Lifetime PD Parameter- R'!$C$10:$C$30,0),MATCH('Lifetime PD Projection'!D$7,'Lifetime PD Parameter- R'!$AF$9:$AG$9,0))</f>
        <v>5.9751253607342188E-2</v>
      </c>
      <c r="E23" s="42">
        <f>INDEX('Lifetime PD Parameter- R'!$AF$10:$AG$30,MATCH('Lifetime PD Projection'!$A23,'Lifetime PD Parameter- R'!$C$10:$C$30,0),MATCH('Lifetime PD Projection'!E$7,'Lifetime PD Parameter- R'!$AF$9:$AG$9,0))</f>
        <v>-0.42235679002830939</v>
      </c>
      <c r="F23" s="59" cm="1">
        <f t="array" ref="F23">INDEX('Lifetime PD Parameter- R'!$AV$10:$AV$30,MATCH('Lifetime PD Projection'!$A23,'Lifetime PD Parameter- R'!$C$10:$C$30,0),)</f>
        <v>0.9508879745124964</v>
      </c>
      <c r="G23" s="35">
        <f t="shared" si="1"/>
        <v>0.69586087113744777</v>
      </c>
      <c r="H23" s="35">
        <f t="shared" si="2"/>
        <v>0.85948050053190095</v>
      </c>
      <c r="I23" s="35">
        <f t="shared" si="2"/>
        <v>0.92216202102708467</v>
      </c>
      <c r="J23" s="35">
        <f t="shared" si="2"/>
        <v>0.95519674510811581</v>
      </c>
      <c r="K23" s="35">
        <f t="shared" si="2"/>
        <v>0.97558293519019323</v>
      </c>
      <c r="L23" s="35">
        <f t="shared" si="2"/>
        <v>0.98941487619380153</v>
      </c>
      <c r="M23" s="35">
        <f t="shared" si="2"/>
        <v>0.99941474064868985</v>
      </c>
      <c r="N23" s="35">
        <f t="shared" si="2"/>
        <v>1.0069809085861765</v>
      </c>
      <c r="O23" s="35">
        <f t="shared" si="2"/>
        <v>1.0129052849931082</v>
      </c>
      <c r="P23" s="35">
        <f t="shared" si="2"/>
        <v>1.0176698718331121</v>
      </c>
    </row>
    <row r="24" spans="1:16" x14ac:dyDescent="0.2">
      <c r="A24" s="60" t="s">
        <v>2</v>
      </c>
      <c r="B24" s="39" t="s">
        <v>3</v>
      </c>
      <c r="C24" s="58" cm="1">
        <f t="array" ref="C24">INDEX('Lifetime PD Parameter- R'!$F$10:$F$30,MATCH('Lifetime PD Projection'!A24,'Lifetime PD Parameter- R'!$C$10:$C$30,0),)</f>
        <v>2.4055781522370711E-2</v>
      </c>
      <c r="D24" s="42">
        <f>INDEX('Lifetime PD Parameter- R'!$AF$10:$AG$30,MATCH('Lifetime PD Projection'!$A24,'Lifetime PD Parameter- R'!$C$10:$C$30,0),MATCH('Lifetime PD Projection'!D$7,'Lifetime PD Parameter- R'!$AF$9:$AG$9,0))</f>
        <v>-1.8819609135026769</v>
      </c>
      <c r="E24" s="42">
        <f>INDEX('Lifetime PD Parameter- R'!$AF$10:$AG$30,MATCH('Lifetime PD Projection'!$A24,'Lifetime PD Parameter- R'!$C$10:$C$30,0),MATCH('Lifetime PD Projection'!E$7,'Lifetime PD Parameter- R'!$AF$9:$AG$9,0))</f>
        <v>-2.268792769031228</v>
      </c>
      <c r="F24" s="59" cm="1">
        <f t="array" ref="F24">INDEX('Lifetime PD Parameter- R'!$AV$10:$AV$30,MATCH('Lifetime PD Projection'!$A24,'Lifetime PD Parameter- R'!$C$10:$C$30,0),)</f>
        <v>1.5271049709883304</v>
      </c>
      <c r="G24" s="35">
        <f t="shared" si="1"/>
        <v>1.5752539595756797E-2</v>
      </c>
      <c r="H24" s="35">
        <f t="shared" si="1"/>
        <v>4.8979310828811115E-2</v>
      </c>
      <c r="I24" s="35">
        <f t="shared" si="1"/>
        <v>7.1488036150703094E-2</v>
      </c>
      <c r="J24" s="35">
        <f t="shared" si="1"/>
        <v>8.6366180796950714E-2</v>
      </c>
      <c r="K24" s="35">
        <f t="shared" si="1"/>
        <v>9.6740855599273826E-2</v>
      </c>
      <c r="L24" s="35">
        <f t="shared" si="1"/>
        <v>0.10434077626257771</v>
      </c>
      <c r="M24" s="35">
        <f t="shared" si="1"/>
        <v>0.11013216149689189</v>
      </c>
      <c r="N24" s="35">
        <f t="shared" si="1"/>
        <v>0.11468569151873136</v>
      </c>
      <c r="O24" s="35">
        <f t="shared" si="1"/>
        <v>0.11835709459350559</v>
      </c>
      <c r="P24" s="35">
        <f t="shared" si="1"/>
        <v>0.12137866096369411</v>
      </c>
    </row>
    <row r="25" spans="1:16" x14ac:dyDescent="0.2">
      <c r="A25" s="60" t="s">
        <v>4</v>
      </c>
      <c r="B25" s="39" t="s">
        <v>5</v>
      </c>
      <c r="C25" s="58" cm="1">
        <f t="array" ref="C25">INDEX('Lifetime PD Parameter- R'!$F$10:$F$30,MATCH('Lifetime PD Projection'!A25,'Lifetime PD Parameter- R'!$C$10:$C$30,0),)</f>
        <v>0.20442708333333329</v>
      </c>
      <c r="D25" s="42">
        <f>INDEX('Lifetime PD Parameter- R'!$AF$10:$AG$30,MATCH('Lifetime PD Projection'!$A25,'Lifetime PD Parameter- R'!$C$10:$C$30,0),MATCH('Lifetime PD Projection'!D$7,'Lifetime PD Parameter- R'!$AF$9:$AG$9,0))</f>
        <v>-0.29815428204279087</v>
      </c>
      <c r="E25" s="42">
        <f>INDEX('Lifetime PD Parameter- R'!$AF$10:$AG$30,MATCH('Lifetime PD Projection'!$A25,'Lifetime PD Parameter- R'!$C$10:$C$30,0),MATCH('Lifetime PD Projection'!E$7,'Lifetime PD Parameter- R'!$AF$9:$AG$9,0))</f>
        <v>-1.517479259750558</v>
      </c>
      <c r="F25" s="59" cm="1">
        <f t="array" ref="F25">INDEX('Lifetime PD Parameter- R'!$AV$10:$AV$30,MATCH('Lifetime PD Projection'!$A25,'Lifetime PD Parameter- R'!$C$10:$C$30,0),)</f>
        <v>1.2561978932988942</v>
      </c>
      <c r="G25" s="35">
        <f t="shared" si="1"/>
        <v>0.16273477644233941</v>
      </c>
      <c r="H25" s="35">
        <f t="shared" si="1"/>
        <v>0.34753360559041779</v>
      </c>
      <c r="I25" s="35">
        <f t="shared" si="1"/>
        <v>0.44754387474083313</v>
      </c>
      <c r="J25" s="35">
        <f t="shared" si="1"/>
        <v>0.5078728809944173</v>
      </c>
      <c r="K25" s="35">
        <f t="shared" si="1"/>
        <v>0.54790677013796862</v>
      </c>
      <c r="L25" s="35">
        <f t="shared" si="1"/>
        <v>0.57633424968431612</v>
      </c>
      <c r="M25" s="35">
        <f t="shared" si="1"/>
        <v>0.59753821836233778</v>
      </c>
      <c r="N25" s="35">
        <f t="shared" si="1"/>
        <v>0.61395159496067742</v>
      </c>
      <c r="O25" s="35">
        <f t="shared" si="1"/>
        <v>0.62702862299481665</v>
      </c>
      <c r="P25" s="35">
        <f t="shared" si="1"/>
        <v>0.63769050959160223</v>
      </c>
    </row>
    <row r="26" spans="1:16" x14ac:dyDescent="0.2">
      <c r="A26" s="60" t="s">
        <v>6</v>
      </c>
      <c r="B26" s="39" t="s">
        <v>7</v>
      </c>
      <c r="C26" s="58" cm="1">
        <f t="array" ref="C26">INDEX('Lifetime PD Parameter- R'!$F$10:$F$30,MATCH('Lifetime PD Projection'!A26,'Lifetime PD Parameter- R'!$C$10:$C$30,0),)</f>
        <v>1.6336368505623991E-2</v>
      </c>
      <c r="D26" s="42">
        <f>INDEX('Lifetime PD Parameter- R'!$AF$10:$AG$30,MATCH('Lifetime PD Projection'!$A26,'Lifetime PD Parameter- R'!$C$10:$C$30,0),MATCH('Lifetime PD Projection'!D$7,'Lifetime PD Parameter- R'!$AF$9:$AG$9,0))</f>
        <v>-1.9375562239860491</v>
      </c>
      <c r="E26" s="42">
        <f>INDEX('Lifetime PD Parameter- R'!$AF$10:$AG$30,MATCH('Lifetime PD Projection'!$A26,'Lifetime PD Parameter- R'!$C$10:$C$30,0),MATCH('Lifetime PD Projection'!E$7,'Lifetime PD Parameter- R'!$AF$9:$AG$9,0))</f>
        <v>-1.91517192096466</v>
      </c>
      <c r="F26" s="59" cm="1">
        <f t="array" ref="F26">INDEX('Lifetime PD Parameter- R'!$AV$10:$AV$30,MATCH('Lifetime PD Projection'!$A26,'Lifetime PD Parameter- R'!$C$10:$C$30,0),)</f>
        <v>0.7697932436142485</v>
      </c>
      <c r="G26" s="35">
        <f t="shared" si="1"/>
        <v>2.1221761351039238E-2</v>
      </c>
      <c r="H26" s="35">
        <f t="shared" si="1"/>
        <v>5.5291162991154164E-2</v>
      </c>
      <c r="I26" s="35">
        <f t="shared" si="1"/>
        <v>7.6081749589074446E-2</v>
      </c>
      <c r="J26" s="35">
        <f t="shared" si="1"/>
        <v>8.9246845433745156E-2</v>
      </c>
      <c r="K26" s="35">
        <f t="shared" si="1"/>
        <v>9.8215561557350825E-2</v>
      </c>
      <c r="L26" s="35">
        <f t="shared" si="1"/>
        <v>0.10469001387184967</v>
      </c>
      <c r="M26" s="35">
        <f t="shared" si="1"/>
        <v>0.10957432282661772</v>
      </c>
      <c r="N26" s="35">
        <f t="shared" si="1"/>
        <v>0.11338652588473849</v>
      </c>
      <c r="O26" s="35">
        <f t="shared" si="1"/>
        <v>0.11644303400150367</v>
      </c>
      <c r="P26" s="35">
        <f t="shared" si="1"/>
        <v>0.11894745760779089</v>
      </c>
    </row>
    <row r="27" spans="1:16" x14ac:dyDescent="0.2">
      <c r="A27" s="60" t="s">
        <v>8</v>
      </c>
      <c r="B27" s="39" t="s">
        <v>9</v>
      </c>
      <c r="C27" s="58" cm="1">
        <f t="array" ref="C27">INDEX('Lifetime PD Parameter- R'!$F$10:$F$30,MATCH('Lifetime PD Projection'!A27,'Lifetime PD Parameter- R'!$C$10:$C$30,0),)</f>
        <v>0.1111975116640747</v>
      </c>
      <c r="D27" s="42">
        <f>INDEX('Lifetime PD Parameter- R'!$AF$10:$AG$30,MATCH('Lifetime PD Projection'!$A27,'Lifetime PD Parameter- R'!$C$10:$C$30,0),MATCH('Lifetime PD Projection'!D$7,'Lifetime PD Parameter- R'!$AF$9:$AG$9,0))</f>
        <v>-0.92220523785714326</v>
      </c>
      <c r="E27" s="42">
        <f>INDEX('Lifetime PD Parameter- R'!$AF$10:$AG$30,MATCH('Lifetime PD Projection'!$A27,'Lifetime PD Parameter- R'!$C$10:$C$30,0),MATCH('Lifetime PD Projection'!E$7,'Lifetime PD Parameter- R'!$AF$9:$AG$9,0))</f>
        <v>-1.21145280086569</v>
      </c>
      <c r="F27" s="59" cm="1">
        <f t="array" ref="F27">INDEX('Lifetime PD Parameter- R'!$AV$10:$AV$30,MATCH('Lifetime PD Projection'!$A27,'Lifetime PD Parameter- R'!$C$10:$C$30,0),)</f>
        <v>0.93914139020141563</v>
      </c>
      <c r="G27" s="35">
        <f t="shared" si="1"/>
        <v>0.11840337655677853</v>
      </c>
      <c r="H27" s="35">
        <f t="shared" si="1"/>
        <v>0.21698400490144598</v>
      </c>
      <c r="I27" s="35">
        <f t="shared" si="1"/>
        <v>0.26553122467698043</v>
      </c>
      <c r="J27" s="35">
        <f t="shared" si="1"/>
        <v>0.2937375968003586</v>
      </c>
      <c r="K27" s="35">
        <f t="shared" si="1"/>
        <v>0.31207997370833929</v>
      </c>
      <c r="L27" s="35">
        <f t="shared" si="1"/>
        <v>0.32494022455932287</v>
      </c>
      <c r="M27" s="35">
        <f t="shared" si="1"/>
        <v>0.33444931896772401</v>
      </c>
      <c r="N27" s="35">
        <f t="shared" si="1"/>
        <v>0.34176331668924176</v>
      </c>
      <c r="O27" s="35">
        <f t="shared" si="1"/>
        <v>0.3475623851008463</v>
      </c>
      <c r="P27" s="35">
        <f t="shared" si="1"/>
        <v>0.35227240742662008</v>
      </c>
    </row>
    <row r="28" spans="1:16" x14ac:dyDescent="0.2">
      <c r="A28" s="60" t="s">
        <v>10</v>
      </c>
      <c r="B28" s="39" t="s">
        <v>11</v>
      </c>
      <c r="C28" s="58" cm="1">
        <f t="array" ref="C28">INDEX('Lifetime PD Parameter- R'!$F$10:$F$30,MATCH('Lifetime PD Projection'!A28,'Lifetime PD Parameter- R'!$C$10:$C$30,0),)</f>
        <v>0.42605042016806721</v>
      </c>
      <c r="D28" s="42">
        <f>INDEX('Lifetime PD Parameter- R'!$AF$10:$AG$30,MATCH('Lifetime PD Projection'!$A28,'Lifetime PD Parameter- R'!$C$10:$C$30,0),MATCH('Lifetime PD Projection'!D$7,'Lifetime PD Parameter- R'!$AF$9:$AG$9,0))</f>
        <v>-2.0248054383735978E-2</v>
      </c>
      <c r="E28" s="42">
        <f>INDEX('Lifetime PD Parameter- R'!$AF$10:$AG$30,MATCH('Lifetime PD Projection'!$A28,'Lifetime PD Parameter- R'!$C$10:$C$30,0),MATCH('Lifetime PD Projection'!E$7,'Lifetime PD Parameter- R'!$AF$9:$AG$9,0))</f>
        <v>-0.85095932889164339</v>
      </c>
      <c r="F28" s="59" cm="1">
        <f t="array" ref="F28">INDEX('Lifetime PD Parameter- R'!$AV$10:$AV$30,MATCH('Lifetime PD Projection'!$A28,'Lifetime PD Parameter- R'!$C$10:$C$30,0),)</f>
        <v>1.0181729552106715</v>
      </c>
      <c r="G28" s="35">
        <f t="shared" si="1"/>
        <v>0.41844601939943743</v>
      </c>
      <c r="H28" s="35">
        <f t="shared" si="1"/>
        <v>0.64035810578121977</v>
      </c>
      <c r="I28" s="35">
        <f t="shared" si="1"/>
        <v>0.73793379726068309</v>
      </c>
      <c r="J28" s="35">
        <f t="shared" si="1"/>
        <v>0.79216316925026453</v>
      </c>
      <c r="K28" s="35">
        <f t="shared" si="1"/>
        <v>0.826595417956001</v>
      </c>
      <c r="L28" s="35">
        <f t="shared" si="1"/>
        <v>0.85037775617010269</v>
      </c>
      <c r="M28" s="35">
        <f t="shared" si="1"/>
        <v>0.86778293298994535</v>
      </c>
      <c r="N28" s="35">
        <f t="shared" si="1"/>
        <v>0.88107020312416984</v>
      </c>
      <c r="O28" s="35">
        <f t="shared" si="1"/>
        <v>0.8915452454432421</v>
      </c>
      <c r="P28" s="35">
        <f t="shared" si="1"/>
        <v>0.90001487566936844</v>
      </c>
    </row>
    <row r="30" spans="1:16" x14ac:dyDescent="0.2">
      <c r="A30" s="3"/>
      <c r="B30" s="4"/>
      <c r="C30" s="28"/>
      <c r="F30" s="29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spans="1:16" x14ac:dyDescent="0.2">
      <c r="A31" s="49" t="s">
        <v>240</v>
      </c>
      <c r="B31" s="20"/>
      <c r="C31" s="50"/>
      <c r="D31" s="51"/>
      <c r="E31" s="51"/>
      <c r="F31" s="50"/>
      <c r="G31" s="20"/>
      <c r="H31" s="20"/>
      <c r="I31" s="20"/>
      <c r="J31" s="20"/>
      <c r="K31" s="20"/>
      <c r="L31" s="20"/>
      <c r="M31" s="20"/>
      <c r="N31" s="20"/>
      <c r="O31" s="20"/>
      <c r="P31" s="20"/>
    </row>
    <row r="32" spans="1:16" s="54" customFormat="1" x14ac:dyDescent="0.2">
      <c r="A32" s="53"/>
      <c r="C32" s="55"/>
      <c r="D32" s="56"/>
      <c r="E32" s="56"/>
      <c r="F32" s="55"/>
      <c r="G32" s="61"/>
      <c r="H32" s="61"/>
      <c r="I32" s="61"/>
      <c r="J32" s="61"/>
      <c r="K32" s="61"/>
      <c r="L32" s="61"/>
      <c r="M32" s="61"/>
      <c r="N32" s="61"/>
      <c r="O32" s="61"/>
      <c r="P32" s="61"/>
    </row>
    <row r="33" spans="1:16" s="54" customFormat="1" x14ac:dyDescent="0.2">
      <c r="A33" s="53"/>
      <c r="C33" s="55"/>
      <c r="D33" s="56"/>
      <c r="E33" s="56"/>
      <c r="F33" s="55"/>
      <c r="G33" s="427" t="s">
        <v>66</v>
      </c>
      <c r="H33" s="427"/>
      <c r="I33" s="427"/>
      <c r="J33" s="427"/>
      <c r="K33" s="427"/>
      <c r="L33" s="427"/>
      <c r="M33" s="427"/>
      <c r="N33" s="427"/>
      <c r="O33" s="427"/>
      <c r="P33" s="427"/>
    </row>
    <row r="34" spans="1:16" x14ac:dyDescent="0.2">
      <c r="A34" s="33" t="s">
        <v>44</v>
      </c>
      <c r="B34" s="33"/>
      <c r="C34" s="34" t="s">
        <v>45</v>
      </c>
      <c r="D34" s="41" t="s">
        <v>0</v>
      </c>
      <c r="E34" s="41" t="s">
        <v>1</v>
      </c>
      <c r="F34" s="34" t="s">
        <v>65</v>
      </c>
      <c r="G34" s="34">
        <v>1</v>
      </c>
      <c r="H34" s="34">
        <v>2</v>
      </c>
      <c r="I34" s="34">
        <v>3</v>
      </c>
      <c r="J34" s="34">
        <v>4</v>
      </c>
      <c r="K34" s="34">
        <v>5</v>
      </c>
      <c r="L34" s="34">
        <v>6</v>
      </c>
      <c r="M34" s="34">
        <v>7</v>
      </c>
      <c r="N34" s="34">
        <v>8</v>
      </c>
      <c r="O34" s="34">
        <v>9</v>
      </c>
      <c r="P34" s="34">
        <v>10</v>
      </c>
    </row>
    <row r="35" spans="1:16" x14ac:dyDescent="0.2">
      <c r="A35" s="57" t="s">
        <v>12</v>
      </c>
      <c r="B35" s="39" t="s">
        <v>13</v>
      </c>
      <c r="C35" s="58" cm="1">
        <f t="array" ref="C35">INDEX('Lifetime PD Parameter- R'!$F$10:$F$30,MATCH('Lifetime PD Projection'!A8,'Lifetime PD Parameter- R'!$C$10:$C$30,0),)</f>
        <v>9.2718843741478052E-4</v>
      </c>
      <c r="D35" s="42">
        <f>INDEX('Lifetime PD Parameter- R'!$AF$10:$AG$30,MATCH('Lifetime PD Projection'!$A35,'Lifetime PD Parameter- R'!$C$10:$C$30,0),MATCH('Lifetime PD Projection'!D$34,'Lifetime PD Parameter- R'!$AF$9:$AG$9,0))</f>
        <v>-3.2913266723861021</v>
      </c>
      <c r="E35" s="42">
        <f>INDEX('Lifetime PD Parameter- R'!$AF$10:$AG$30,MATCH('Lifetime PD Projection'!$A35,'Lifetime PD Parameter- R'!$C$10:$C$30,0),MATCH('Lifetime PD Projection'!E$34,'Lifetime PD Parameter- R'!$AF$9:$AG$9,0))</f>
        <v>-3.8522532444484612</v>
      </c>
      <c r="F35" s="59" cm="1">
        <f t="array" ref="F35">INDEX('Lifetime PD Parameter- R'!$AV$10:$AV$30,MATCH('Lifetime PD Projection'!A8,'Lifetime PD Parameter- R'!$C$10:$C$30,0),)</f>
        <v>1.1737763261520702</v>
      </c>
      <c r="G35" s="35">
        <f t="shared" ref="G35:G55" si="3">$G8</f>
        <v>7.8991918371222743E-4</v>
      </c>
      <c r="H35" s="35">
        <f>(H8-G8)</f>
        <v>4.6311983670336825E-3</v>
      </c>
      <c r="I35" s="35">
        <f t="shared" ref="I35:P35" si="4">(I8-H8)</f>
        <v>4.8809457102854167E-3</v>
      </c>
      <c r="J35" s="35">
        <f t="shared" si="4"/>
        <v>3.8996881454169009E-3</v>
      </c>
      <c r="K35" s="35">
        <f t="shared" si="4"/>
        <v>3.016637887817062E-3</v>
      </c>
      <c r="L35" s="35">
        <f t="shared" si="4"/>
        <v>2.3592174336479095E-3</v>
      </c>
      <c r="M35" s="35">
        <f t="shared" si="4"/>
        <v>1.8805902213257092E-3</v>
      </c>
      <c r="N35" s="35">
        <f t="shared" si="4"/>
        <v>1.5280700598350183E-3</v>
      </c>
      <c r="O35" s="35">
        <f t="shared" si="4"/>
        <v>1.263341379395086E-3</v>
      </c>
      <c r="P35" s="35">
        <f t="shared" si="4"/>
        <v>1.060485450913036E-3</v>
      </c>
    </row>
    <row r="36" spans="1:16" x14ac:dyDescent="0.2">
      <c r="A36" s="57" t="s">
        <v>14</v>
      </c>
      <c r="B36" s="39" t="s">
        <v>15</v>
      </c>
      <c r="C36" s="58" cm="1">
        <f t="array" ref="C36">INDEX('Lifetime PD Parameter- R'!$F$10:$F$30,MATCH('Lifetime PD Projection'!A9,'Lifetime PD Parameter- R'!$C$10:$C$30,0),)</f>
        <v>6.8419927303827238E-3</v>
      </c>
      <c r="D36" s="42">
        <f>INDEX('Lifetime PD Parameter- R'!$AF$10:$AG$30,MATCH('Lifetime PD Projection'!$A36,'Lifetime PD Parameter- R'!$C$10:$C$30,0),MATCH('Lifetime PD Projection'!D$34,'Lifetime PD Parameter- R'!$AF$9:$AG$9,0))</f>
        <v>-1.894330894520726</v>
      </c>
      <c r="E36" s="42">
        <f>INDEX('Lifetime PD Parameter- R'!$AF$10:$AG$30,MATCH('Lifetime PD Projection'!$A36,'Lifetime PD Parameter- R'!$C$10:$C$30,0),MATCH('Lifetime PD Projection'!E$34,'Lifetime PD Parameter- R'!$AF$9:$AG$9,0))</f>
        <v>-2.9254031433694219</v>
      </c>
      <c r="F36" s="59" cm="1">
        <f t="array" ref="F36">INDEX('Lifetime PD Parameter- R'!$AV$10:$AV$30,MATCH('Lifetime PD Projection'!A9,'Lifetime PD Parameter- R'!$C$10:$C$30,0),)</f>
        <v>0.84794269931481636</v>
      </c>
      <c r="G36" s="35">
        <f t="shared" si="3"/>
        <v>8.068932884157649E-3</v>
      </c>
      <c r="H36" s="35">
        <f t="shared" ref="H36:P36" si="5">(H9-G9)</f>
        <v>2.6769557210568777E-2</v>
      </c>
      <c r="I36" s="35">
        <f t="shared" si="5"/>
        <v>2.1890762889540276E-2</v>
      </c>
      <c r="J36" s="35">
        <f t="shared" si="5"/>
        <v>1.5661140117231478E-2</v>
      </c>
      <c r="K36" s="35">
        <f t="shared" si="5"/>
        <v>1.1402127939758908E-2</v>
      </c>
      <c r="L36" s="35">
        <f t="shared" si="5"/>
        <v>8.5825542103560443E-3</v>
      </c>
      <c r="M36" s="35">
        <f t="shared" si="5"/>
        <v>6.6635224269935428E-3</v>
      </c>
      <c r="N36" s="35">
        <f t="shared" si="5"/>
        <v>5.3112309806103986E-3</v>
      </c>
      <c r="O36" s="35">
        <f t="shared" si="5"/>
        <v>4.3271072813093198E-3</v>
      </c>
      <c r="P36" s="35">
        <f t="shared" si="5"/>
        <v>3.590525175531295E-3</v>
      </c>
    </row>
    <row r="37" spans="1:16" x14ac:dyDescent="0.2">
      <c r="A37" s="57" t="s">
        <v>16</v>
      </c>
      <c r="B37" s="39" t="s">
        <v>17</v>
      </c>
      <c r="C37" s="58" cm="1">
        <f t="array" ref="C37">INDEX('Lifetime PD Parameter- R'!$F$10:$F$30,MATCH('Lifetime PD Projection'!A10,'Lifetime PD Parameter- R'!$C$10:$C$30,0),)</f>
        <v>2.5973315835520561E-3</v>
      </c>
      <c r="D37" s="42">
        <f>INDEX('Lifetime PD Parameter- R'!$AF$10:$AG$30,MATCH('Lifetime PD Projection'!$A37,'Lifetime PD Parameter- R'!$C$10:$C$30,0),MATCH('Lifetime PD Projection'!D$34,'Lifetime PD Parameter- R'!$AF$9:$AG$9,0))</f>
        <v>-3.9889619379520811</v>
      </c>
      <c r="E37" s="42">
        <f>INDEX('Lifetime PD Parameter- R'!$AF$10:$AG$30,MATCH('Lifetime PD Projection'!$A37,'Lifetime PD Parameter- R'!$C$10:$C$30,0),MATCH('Lifetime PD Projection'!E$34,'Lifetime PD Parameter- R'!$AF$9:$AG$9,0))</f>
        <v>-2.0800502255355862</v>
      </c>
      <c r="F37" s="59" cm="1">
        <f t="array" ref="F37">INDEX('Lifetime PD Parameter- R'!$AV$10:$AV$30,MATCH('Lifetime PD Projection'!A10,'Lifetime PD Parameter- R'!$C$10:$C$30,0),)</f>
        <v>1.1227056022994102</v>
      </c>
      <c r="G37" s="35">
        <f t="shared" si="3"/>
        <v>2.3134573999029386E-3</v>
      </c>
      <c r="H37" s="35">
        <f t="shared" ref="H37:P37" si="6">(H10-G10)</f>
        <v>4.2319800098658197E-3</v>
      </c>
      <c r="I37" s="35">
        <f t="shared" si="6"/>
        <v>2.7121480562906398E-3</v>
      </c>
      <c r="J37" s="35">
        <f t="shared" si="6"/>
        <v>1.7521594782613278E-3</v>
      </c>
      <c r="K37" s="35">
        <f t="shared" si="6"/>
        <v>1.2067037332474575E-3</v>
      </c>
      <c r="L37" s="35">
        <f t="shared" si="6"/>
        <v>8.7708247949194913E-4</v>
      </c>
      <c r="M37" s="35">
        <f t="shared" si="6"/>
        <v>6.6478302018211678E-4</v>
      </c>
      <c r="N37" s="35">
        <f t="shared" si="6"/>
        <v>5.2064493332838399E-4</v>
      </c>
      <c r="O37" s="35">
        <f t="shared" si="6"/>
        <v>4.1852969007983264E-4</v>
      </c>
      <c r="P37" s="35">
        <f t="shared" si="6"/>
        <v>3.4363924097077954E-4</v>
      </c>
    </row>
    <row r="38" spans="1:16" x14ac:dyDescent="0.2">
      <c r="A38" s="57" t="s">
        <v>18</v>
      </c>
      <c r="B38" s="39" t="s">
        <v>19</v>
      </c>
      <c r="C38" s="58" cm="1">
        <f t="array" ref="C38">INDEX('Lifetime PD Parameter- R'!$F$10:$F$30,MATCH('Lifetime PD Projection'!A11,'Lifetime PD Parameter- R'!$C$10:$C$30,0),)</f>
        <v>7.5688521388111206E-3</v>
      </c>
      <c r="D38" s="42">
        <f>INDEX('Lifetime PD Parameter- R'!$AF$10:$AG$30,MATCH('Lifetime PD Projection'!$A38,'Lifetime PD Parameter- R'!$C$10:$C$30,0),MATCH('Lifetime PD Projection'!D$34,'Lifetime PD Parameter- R'!$AF$9:$AG$9,0))</f>
        <v>-2.5588789924264068</v>
      </c>
      <c r="E38" s="42">
        <f>INDEX('Lifetime PD Parameter- R'!$AF$10:$AG$30,MATCH('Lifetime PD Projection'!$A38,'Lifetime PD Parameter- R'!$C$10:$C$30,0),MATCH('Lifetime PD Projection'!E$34,'Lifetime PD Parameter- R'!$AF$9:$AG$9,0))</f>
        <v>-2.0369882869115821</v>
      </c>
      <c r="F38" s="59" cm="1">
        <f t="array" ref="F38">INDEX('Lifetime PD Parameter- R'!$AV$10:$AV$30,MATCH('Lifetime PD Projection'!A11,'Lifetime PD Parameter- R'!$C$10:$C$30,0),)</f>
        <v>0.74987663202875621</v>
      </c>
      <c r="G38" s="35">
        <f t="shared" si="3"/>
        <v>1.0093463131840693E-2</v>
      </c>
      <c r="H38" s="35">
        <f t="shared" ref="H38:P38" si="7">(H11-G11)</f>
        <v>1.7855557056126133E-2</v>
      </c>
      <c r="I38" s="35">
        <f t="shared" si="7"/>
        <v>1.1298183219254774E-2</v>
      </c>
      <c r="J38" s="35">
        <f t="shared" si="7"/>
        <v>7.2610232743214945E-3</v>
      </c>
      <c r="K38" s="35">
        <f t="shared" si="7"/>
        <v>4.9864599000186277E-3</v>
      </c>
      <c r="L38" s="35">
        <f t="shared" si="7"/>
        <v>3.6179064513420234E-3</v>
      </c>
      <c r="M38" s="35">
        <f t="shared" si="7"/>
        <v>2.7388246689698942E-3</v>
      </c>
      <c r="N38" s="35">
        <f t="shared" si="7"/>
        <v>2.1430738591802362E-3</v>
      </c>
      <c r="O38" s="35">
        <f t="shared" si="7"/>
        <v>1.7215725061050999E-3</v>
      </c>
      <c r="P38" s="35">
        <f t="shared" si="7"/>
        <v>1.4127595468721998E-3</v>
      </c>
    </row>
    <row r="39" spans="1:16" x14ac:dyDescent="0.2">
      <c r="A39" s="57" t="s">
        <v>20</v>
      </c>
      <c r="B39" s="39" t="s">
        <v>21</v>
      </c>
      <c r="C39" s="58" cm="1">
        <f t="array" ref="C39">INDEX('Lifetime PD Parameter- R'!$F$10:$F$30,MATCH('Lifetime PD Projection'!A12,'Lifetime PD Parameter- R'!$C$10:$C$30,0),)</f>
        <v>8.9829886182841753E-2</v>
      </c>
      <c r="D39" s="42">
        <f>INDEX('Lifetime PD Parameter- R'!$AF$10:$AG$30,MATCH('Lifetime PD Projection'!$A39,'Lifetime PD Parameter- R'!$C$10:$C$30,0),MATCH('Lifetime PD Projection'!D$34,'Lifetime PD Parameter- R'!$AF$9:$AG$9,0))</f>
        <v>-1.021318682808378</v>
      </c>
      <c r="E39" s="42">
        <f>INDEX('Lifetime PD Parameter- R'!$AF$10:$AG$30,MATCH('Lifetime PD Projection'!$A39,'Lifetime PD Parameter- R'!$C$10:$C$30,0),MATCH('Lifetime PD Projection'!E$34,'Lifetime PD Parameter- R'!$AF$9:$AG$9,0))</f>
        <v>-1.2747044302208279</v>
      </c>
      <c r="F39" s="59" cm="1">
        <f t="array" ref="F39">INDEX('Lifetime PD Parameter- R'!$AV$10:$AV$30,MATCH('Lifetime PD Projection'!A12,'Lifetime PD Parameter- R'!$C$10:$C$30,0),)</f>
        <v>0.89242354064699148</v>
      </c>
      <c r="G39" s="35">
        <f t="shared" si="3"/>
        <v>0.10065835569254107</v>
      </c>
      <c r="H39" s="35">
        <f t="shared" ref="H39:P39" si="8">(H12-G12)</f>
        <v>8.9733506539007177E-2</v>
      </c>
      <c r="I39" s="35">
        <f t="shared" si="8"/>
        <v>4.5066741914716213E-2</v>
      </c>
      <c r="J39" s="35">
        <f t="shared" si="8"/>
        <v>2.6388428558345001E-2</v>
      </c>
      <c r="K39" s="35">
        <f t="shared" si="8"/>
        <v>1.7232194540282686E-2</v>
      </c>
      <c r="L39" s="35">
        <f t="shared" si="8"/>
        <v>1.2113650521501318E-2</v>
      </c>
      <c r="M39" s="35">
        <f t="shared" si="8"/>
        <v>8.9732147831956266E-3</v>
      </c>
      <c r="N39" s="35">
        <f t="shared" si="8"/>
        <v>6.9109111124168732E-3</v>
      </c>
      <c r="O39" s="35">
        <f t="shared" si="8"/>
        <v>5.4849716755679956E-3</v>
      </c>
      <c r="P39" s="35">
        <f t="shared" si="8"/>
        <v>4.4584335493570992E-3</v>
      </c>
    </row>
    <row r="40" spans="1:16" x14ac:dyDescent="0.2">
      <c r="A40" s="57" t="s">
        <v>22</v>
      </c>
      <c r="B40" s="39" t="s">
        <v>23</v>
      </c>
      <c r="C40" s="58" cm="1">
        <f t="array" ref="C40">INDEX('Lifetime PD Parameter- R'!$F$10:$F$30,MATCH('Lifetime PD Projection'!A13,'Lifetime PD Parameter- R'!$C$10:$C$30,0),)</f>
        <v>0.1187852727761354</v>
      </c>
      <c r="D40" s="42">
        <f>INDEX('Lifetime PD Parameter- R'!$AF$10:$AG$30,MATCH('Lifetime PD Projection'!$A40,'Lifetime PD Parameter- R'!$C$10:$C$30,0),MATCH('Lifetime PD Projection'!D$34,'Lifetime PD Parameter- R'!$AF$9:$AG$9,0))</f>
        <v>-0.59271394666517274</v>
      </c>
      <c r="E40" s="42">
        <f>INDEX('Lifetime PD Parameter- R'!$AF$10:$AG$30,MATCH('Lifetime PD Projection'!$A40,'Lifetime PD Parameter- R'!$C$10:$C$30,0),MATCH('Lifetime PD Projection'!E$34,'Lifetime PD Parameter- R'!$AF$9:$AG$9,0))</f>
        <v>-1.2940967611843479</v>
      </c>
      <c r="F40" s="59" cm="1">
        <f t="array" ref="F40">INDEX('Lifetime PD Parameter- R'!$AV$10:$AV$30,MATCH('Lifetime PD Projection'!A13,'Lifetime PD Parameter- R'!$C$10:$C$30,0),)</f>
        <v>0.78377982116980205</v>
      </c>
      <c r="G40" s="35">
        <f t="shared" si="3"/>
        <v>0.15155439010773047</v>
      </c>
      <c r="H40" s="35">
        <f t="shared" ref="H40:P40" si="9">(H13-G13)</f>
        <v>0.13789861474614185</v>
      </c>
      <c r="I40" s="35">
        <f t="shared" si="9"/>
        <v>6.9673872640755974E-2</v>
      </c>
      <c r="J40" s="35">
        <f t="shared" si="9"/>
        <v>4.0894161023784514E-2</v>
      </c>
      <c r="K40" s="35">
        <f t="shared" si="9"/>
        <v>2.6739040755181132E-2</v>
      </c>
      <c r="L40" s="35">
        <f t="shared" si="9"/>
        <v>1.8811782052054138E-2</v>
      </c>
      <c r="M40" s="35">
        <f t="shared" si="9"/>
        <v>1.3942578522277704E-2</v>
      </c>
      <c r="N40" s="35">
        <f t="shared" si="9"/>
        <v>1.0742505319864648E-2</v>
      </c>
      <c r="O40" s="35">
        <f t="shared" si="9"/>
        <v>8.5286094686648495E-3</v>
      </c>
      <c r="P40" s="35">
        <f t="shared" si="9"/>
        <v>6.9341199375250184E-3</v>
      </c>
    </row>
    <row r="41" spans="1:16" x14ac:dyDescent="0.2">
      <c r="A41" s="57" t="s">
        <v>24</v>
      </c>
      <c r="B41" s="39" t="s">
        <v>25</v>
      </c>
      <c r="C41" s="58" cm="1">
        <f t="array" ref="C41">INDEX('Lifetime PD Parameter- R'!$F$10:$F$30,MATCH('Lifetime PD Projection'!A14,'Lifetime PD Parameter- R'!$C$10:$C$30,0),)</f>
        <v>0.31635926222935051</v>
      </c>
      <c r="D41" s="42">
        <f>INDEX('Lifetime PD Parameter- R'!$AF$10:$AG$30,MATCH('Lifetime PD Projection'!$A41,'Lifetime PD Parameter- R'!$C$10:$C$30,0),MATCH('Lifetime PD Projection'!D$34,'Lifetime PD Parameter- R'!$AF$9:$AG$9,0))</f>
        <v>-0.2155014696745258</v>
      </c>
      <c r="E41" s="42">
        <f>INDEX('Lifetime PD Parameter- R'!$AF$10:$AG$30,MATCH('Lifetime PD Projection'!$A41,'Lifetime PD Parameter- R'!$C$10:$C$30,0),MATCH('Lifetime PD Projection'!E$34,'Lifetime PD Parameter- R'!$AF$9:$AG$9,0))</f>
        <v>-0.80470230829543055</v>
      </c>
      <c r="F41" s="59" cm="1">
        <f t="array" ref="F41">INDEX('Lifetime PD Parameter- R'!$AV$10:$AV$30,MATCH('Lifetime PD Projection'!A14,'Lifetime PD Parameter- R'!$C$10:$C$30,0),)</f>
        <v>0.87750464744357148</v>
      </c>
      <c r="G41" s="35">
        <f t="shared" si="3"/>
        <v>0.36052146635462029</v>
      </c>
      <c r="H41" s="35">
        <f t="shared" ref="H41:P41" si="10">(H14-G14)</f>
        <v>0.17857938148984182</v>
      </c>
      <c r="I41" s="35">
        <f t="shared" si="10"/>
        <v>7.7375345813013863E-2</v>
      </c>
      <c r="J41" s="35">
        <f t="shared" si="10"/>
        <v>4.2757593606870481E-2</v>
      </c>
      <c r="K41" s="35">
        <f t="shared" si="10"/>
        <v>2.7065181731228405E-2</v>
      </c>
      <c r="L41" s="35">
        <f t="shared" si="10"/>
        <v>1.8657995672485495E-2</v>
      </c>
      <c r="M41" s="35">
        <f t="shared" si="10"/>
        <v>1.3636899961794291E-2</v>
      </c>
      <c r="N41" s="35">
        <f t="shared" si="10"/>
        <v>1.0400513899335384E-2</v>
      </c>
      <c r="O41" s="35">
        <f t="shared" si="10"/>
        <v>8.1932483534957745E-3</v>
      </c>
      <c r="P41" s="35">
        <f t="shared" si="10"/>
        <v>6.6208502446248874E-3</v>
      </c>
    </row>
    <row r="42" spans="1:16" x14ac:dyDescent="0.2">
      <c r="A42" s="57" t="s">
        <v>26</v>
      </c>
      <c r="B42" s="39" t="s">
        <v>27</v>
      </c>
      <c r="C42" s="58" cm="1">
        <f t="array" ref="C42">INDEX('Lifetime PD Parameter- R'!$F$10:$F$30,MATCH('Lifetime PD Projection'!A15,'Lifetime PD Parameter- R'!$C$10:$C$30,0),)</f>
        <v>0.42494105318312808</v>
      </c>
      <c r="D42" s="42">
        <f>INDEX('Lifetime PD Parameter- R'!$AF$10:$AG$30,MATCH('Lifetime PD Projection'!$A42,'Lifetime PD Parameter- R'!$C$10:$C$30,0),MATCH('Lifetime PD Projection'!D$34,'Lifetime PD Parameter- R'!$AF$9:$AG$9,0))</f>
        <v>-1.7520830318171549E-2</v>
      </c>
      <c r="E42" s="42">
        <f>INDEX('Lifetime PD Parameter- R'!$AF$10:$AG$30,MATCH('Lifetime PD Projection'!$A42,'Lifetime PD Parameter- R'!$C$10:$C$30,0),MATCH('Lifetime PD Projection'!E$34,'Lifetime PD Parameter- R'!$AF$9:$AG$9,0))</f>
        <v>-0.64927478984153741</v>
      </c>
      <c r="F42" s="59" cm="1">
        <f t="array" ref="F42">INDEX('Lifetime PD Parameter- R'!$AV$10:$AV$30,MATCH('Lifetime PD Projection'!A15,'Lifetime PD Parameter- R'!$C$10:$C$30,0),)</f>
        <v>0.82777889282382722</v>
      </c>
      <c r="G42" s="35">
        <f t="shared" si="3"/>
        <v>0.51335091637032904</v>
      </c>
      <c r="H42" s="35">
        <f t="shared" ref="H42:P42" si="11">(H15-G15)</f>
        <v>0.19688490221582233</v>
      </c>
      <c r="I42" s="35">
        <f t="shared" si="11"/>
        <v>8.1168921728432264E-2</v>
      </c>
      <c r="J42" s="35">
        <f t="shared" si="11"/>
        <v>4.3999519518255981E-2</v>
      </c>
      <c r="K42" s="35">
        <f t="shared" si="11"/>
        <v>2.7565362767166146E-2</v>
      </c>
      <c r="L42" s="35">
        <f t="shared" si="11"/>
        <v>1.8880386371938229E-2</v>
      </c>
      <c r="M42" s="35">
        <f t="shared" si="11"/>
        <v>1.3738368484413344E-2</v>
      </c>
      <c r="N42" s="35">
        <f t="shared" si="11"/>
        <v>1.0444052389093739E-2</v>
      </c>
      <c r="O42" s="35">
        <f t="shared" si="11"/>
        <v>8.2072833628367148E-3</v>
      </c>
      <c r="P42" s="35">
        <f t="shared" si="11"/>
        <v>6.6193232643586564E-3</v>
      </c>
    </row>
    <row r="43" spans="1:16" x14ac:dyDescent="0.2">
      <c r="A43" s="57" t="s">
        <v>28</v>
      </c>
      <c r="B43" s="39" t="s">
        <v>29</v>
      </c>
      <c r="C43" s="58" cm="1">
        <f t="array" ref="C43">INDEX('Lifetime PD Parameter- R'!$F$10:$F$30,MATCH('Lifetime PD Projection'!A16,'Lifetime PD Parameter- R'!$C$10:$C$30,0),)</f>
        <v>8.694480016175777E-3</v>
      </c>
      <c r="D43" s="42">
        <f>INDEX('Lifetime PD Parameter- R'!$AF$10:$AG$30,MATCH('Lifetime PD Projection'!$A43,'Lifetime PD Parameter- R'!$C$10:$C$30,0),MATCH('Lifetime PD Projection'!D$34,'Lifetime PD Parameter- R'!$AF$9:$AG$9,0))</f>
        <v>-1.5984730528891711</v>
      </c>
      <c r="E43" s="42">
        <f>INDEX('Lifetime PD Parameter- R'!$AF$10:$AG$30,MATCH('Lifetime PD Projection'!$A43,'Lifetime PD Parameter- R'!$C$10:$C$30,0),MATCH('Lifetime PD Projection'!E$34,'Lifetime PD Parameter- R'!$AF$9:$AG$9,0))</f>
        <v>-2.7936349478445579</v>
      </c>
      <c r="F43" s="59" cm="1">
        <f t="array" ref="F43">INDEX('Lifetime PD Parameter- R'!$AV$10:$AV$30,MATCH('Lifetime PD Projection'!A16,'Lifetime PD Parameter- R'!$C$10:$C$30,0),)</f>
        <v>0.70260604540368776</v>
      </c>
      <c r="G43" s="35">
        <f t="shared" si="3"/>
        <v>1.2374616007154188E-2</v>
      </c>
      <c r="H43" s="35">
        <f t="shared" ref="H43:P43" si="12">(H16-G16)</f>
        <v>3.7647476209195896E-2</v>
      </c>
      <c r="I43" s="35">
        <f t="shared" si="12"/>
        <v>2.9662048345705162E-2</v>
      </c>
      <c r="J43" s="35">
        <f t="shared" si="12"/>
        <v>2.0887819231988375E-2</v>
      </c>
      <c r="K43" s="35">
        <f t="shared" si="12"/>
        <v>1.5076519169418837E-2</v>
      </c>
      <c r="L43" s="35">
        <f t="shared" si="12"/>
        <v>1.1286680598655549E-2</v>
      </c>
      <c r="M43" s="35">
        <f t="shared" si="12"/>
        <v>8.730234894114508E-3</v>
      </c>
      <c r="N43" s="35">
        <f t="shared" si="12"/>
        <v>6.9395038854469515E-3</v>
      </c>
      <c r="O43" s="35">
        <f t="shared" si="12"/>
        <v>5.6418854274399577E-3</v>
      </c>
      <c r="P43" s="35">
        <f t="shared" si="12"/>
        <v>4.6738007656849656E-3</v>
      </c>
    </row>
    <row r="44" spans="1:16" x14ac:dyDescent="0.2">
      <c r="A44" s="57" t="s">
        <v>30</v>
      </c>
      <c r="B44" s="39" t="s">
        <v>31</v>
      </c>
      <c r="C44" s="58" cm="1">
        <f t="array" ref="C44">INDEX('Lifetime PD Parameter- R'!$F$10:$F$30,MATCH('Lifetime PD Projection'!A17,'Lifetime PD Parameter- R'!$C$10:$C$30,0),)</f>
        <v>0.11058389350204299</v>
      </c>
      <c r="D44" s="42">
        <f>INDEX('Lifetime PD Parameter- R'!$AF$10:$AG$30,MATCH('Lifetime PD Projection'!$A44,'Lifetime PD Parameter- R'!$C$10:$C$30,0),MATCH('Lifetime PD Projection'!D$34,'Lifetime PD Parameter- R'!$AF$9:$AG$9,0))</f>
        <v>-0.65852040696730607</v>
      </c>
      <c r="E44" s="42">
        <f>INDEX('Lifetime PD Parameter- R'!$AF$10:$AG$30,MATCH('Lifetime PD Projection'!$A44,'Lifetime PD Parameter- R'!$C$10:$C$30,0),MATCH('Lifetime PD Projection'!E$34,'Lifetime PD Parameter- R'!$AF$9:$AG$9,0))</f>
        <v>-1.513959774885516</v>
      </c>
      <c r="F44" s="59" cm="1">
        <f t="array" ref="F44">INDEX('Lifetime PD Parameter- R'!$AV$10:$AV$30,MATCH('Lifetime PD Projection'!A17,'Lifetime PD Parameter- R'!$C$10:$C$30,0),)</f>
        <v>0.97093024943159778</v>
      </c>
      <c r="G44" s="35">
        <f t="shared" si="3"/>
        <v>0.11389478653773641</v>
      </c>
      <c r="H44" s="35">
        <f t="shared" ref="H44:P44" si="13">(H17-G17)</f>
        <v>0.12890932298093907</v>
      </c>
      <c r="I44" s="35">
        <f t="shared" si="13"/>
        <v>6.9688748232695386E-2</v>
      </c>
      <c r="J44" s="35">
        <f t="shared" si="13"/>
        <v>4.2020110918729814E-2</v>
      </c>
      <c r="K44" s="35">
        <f t="shared" si="13"/>
        <v>2.7877752835515246E-2</v>
      </c>
      <c r="L44" s="35">
        <f t="shared" si="13"/>
        <v>1.9792694331946414E-2</v>
      </c>
      <c r="M44" s="35">
        <f t="shared" si="13"/>
        <v>1.476182830819639E-2</v>
      </c>
      <c r="N44" s="35">
        <f t="shared" si="13"/>
        <v>1.1425866209494873E-2</v>
      </c>
      <c r="O44" s="35">
        <f t="shared" si="13"/>
        <v>9.1028213067109731E-3</v>
      </c>
      <c r="P44" s="35">
        <f t="shared" si="13"/>
        <v>7.4213331654189862E-3</v>
      </c>
    </row>
    <row r="45" spans="1:16" x14ac:dyDescent="0.2">
      <c r="A45" s="57" t="s">
        <v>32</v>
      </c>
      <c r="B45" s="39" t="s">
        <v>33</v>
      </c>
      <c r="C45" s="58" cm="1">
        <f t="array" ref="C45">INDEX('Lifetime PD Parameter- R'!$F$10:$F$30,MATCH('Lifetime PD Projection'!A18,'Lifetime PD Parameter- R'!$C$10:$C$30,0),)</f>
        <v>2.235249214628943E-2</v>
      </c>
      <c r="D45" s="42">
        <f>INDEX('Lifetime PD Parameter- R'!$AF$10:$AG$30,MATCH('Lifetime PD Projection'!$A45,'Lifetime PD Parameter- R'!$C$10:$C$30,0),MATCH('Lifetime PD Projection'!D$34,'Lifetime PD Parameter- R'!$AF$9:$AG$9,0))</f>
        <v>-1.918756549250364</v>
      </c>
      <c r="E45" s="42">
        <f>INDEX('Lifetime PD Parameter- R'!$AF$10:$AG$30,MATCH('Lifetime PD Projection'!$A45,'Lifetime PD Parameter- R'!$C$10:$C$30,0),MATCH('Lifetime PD Projection'!E$34,'Lifetime PD Parameter- R'!$AF$9:$AG$9,0))</f>
        <v>-2.0187842822708411</v>
      </c>
      <c r="F45" s="59" cm="1">
        <f t="array" ref="F45">INDEX('Lifetime PD Parameter- R'!$AV$10:$AV$30,MATCH('Lifetime PD Projection'!A18,'Lifetime PD Parameter- R'!$C$10:$C$30,0),)</f>
        <v>1.146510948546432</v>
      </c>
      <c r="G45" s="35">
        <f t="shared" si="3"/>
        <v>1.9496100036923623E-2</v>
      </c>
      <c r="H45" s="35">
        <f t="shared" ref="H45:P45" si="14">(H18-G18)</f>
        <v>3.3999884119953472E-2</v>
      </c>
      <c r="I45" s="35">
        <f t="shared" si="14"/>
        <v>2.1397780312057808E-2</v>
      </c>
      <c r="J45" s="35">
        <f t="shared" si="14"/>
        <v>1.3721369841108361E-2</v>
      </c>
      <c r="K45" s="35">
        <f t="shared" si="14"/>
        <v>9.411760051111065E-3</v>
      </c>
      <c r="L45" s="35">
        <f t="shared" si="14"/>
        <v>6.823517211416566E-3</v>
      </c>
      <c r="M45" s="35">
        <f t="shared" si="14"/>
        <v>5.1628562537408967E-3</v>
      </c>
      <c r="N45" s="35">
        <f t="shared" si="14"/>
        <v>4.0382998835461065E-3</v>
      </c>
      <c r="O45" s="35">
        <f t="shared" si="14"/>
        <v>3.2431080907332765E-3</v>
      </c>
      <c r="P45" s="35">
        <f t="shared" si="14"/>
        <v>2.6607595232184672E-3</v>
      </c>
    </row>
    <row r="46" spans="1:16" x14ac:dyDescent="0.2">
      <c r="A46" s="57" t="s">
        <v>34</v>
      </c>
      <c r="B46" s="39" t="s">
        <v>35</v>
      </c>
      <c r="C46" s="58" cm="1">
        <f t="array" ref="C46">INDEX('Lifetime PD Parameter- R'!$F$10:$F$30,MATCH('Lifetime PD Projection'!A19,'Lifetime PD Parameter- R'!$C$10:$C$30,0),)</f>
        <v>5.9121533399488169E-2</v>
      </c>
      <c r="D46" s="42">
        <f>INDEX('Lifetime PD Parameter- R'!$AF$10:$AG$30,MATCH('Lifetime PD Projection'!$A46,'Lifetime PD Parameter- R'!$C$10:$C$30,0),MATCH('Lifetime PD Projection'!D$34,'Lifetime PD Parameter- R'!$AF$9:$AG$9,0))</f>
        <v>-1.5959990056145039</v>
      </c>
      <c r="E46" s="42">
        <f>INDEX('Lifetime PD Parameter- R'!$AF$10:$AG$30,MATCH('Lifetime PD Projection'!$A46,'Lifetime PD Parameter- R'!$C$10:$C$30,0),MATCH('Lifetime PD Projection'!E$34,'Lifetime PD Parameter- R'!$AF$9:$AG$9,0))</f>
        <v>-1.3896407858971209</v>
      </c>
      <c r="F46" s="59" cm="1">
        <f t="array" ref="F46">INDEX('Lifetime PD Parameter- R'!$AV$10:$AV$30,MATCH('Lifetime PD Projection'!A19,'Lifetime PD Parameter- R'!$C$10:$C$30,0),)</f>
        <v>1.1705570257527362</v>
      </c>
      <c r="G46" s="35">
        <f t="shared" si="3"/>
        <v>5.0507179145304421E-2</v>
      </c>
      <c r="H46" s="35">
        <f t="shared" ref="H46:P46" si="15">(H19-G19)</f>
        <v>5.0676339101826201E-2</v>
      </c>
      <c r="I46" s="35">
        <f t="shared" si="15"/>
        <v>2.6370848308082645E-2</v>
      </c>
      <c r="J46" s="35">
        <f t="shared" si="15"/>
        <v>1.5660501579522701E-2</v>
      </c>
      <c r="K46" s="35">
        <f t="shared" si="15"/>
        <v>1.030471191015353E-2</v>
      </c>
      <c r="L46" s="35">
        <f t="shared" si="15"/>
        <v>7.2785094973577269E-3</v>
      </c>
      <c r="M46" s="35">
        <f t="shared" si="15"/>
        <v>5.4092697365107079E-3</v>
      </c>
      <c r="N46" s="35">
        <f t="shared" si="15"/>
        <v>4.176037879430855E-3</v>
      </c>
      <c r="O46" s="35">
        <f t="shared" si="15"/>
        <v>3.3204361572377883E-3</v>
      </c>
      <c r="P46" s="35">
        <f t="shared" si="15"/>
        <v>2.7028790448818951E-3</v>
      </c>
    </row>
    <row r="47" spans="1:16" x14ac:dyDescent="0.2">
      <c r="A47" s="57" t="s">
        <v>36</v>
      </c>
      <c r="B47" s="39" t="s">
        <v>37</v>
      </c>
      <c r="C47" s="58" cm="1">
        <f t="array" ref="C47">INDEX('Lifetime PD Parameter- R'!$F$10:$F$30,MATCH('Lifetime PD Projection'!A20,'Lifetime PD Parameter- R'!$C$10:$C$30,0),)</f>
        <v>0.3147813516443802</v>
      </c>
      <c r="D47" s="42">
        <f>INDEX('Lifetime PD Parameter- R'!$AF$10:$AG$30,MATCH('Lifetime PD Projection'!$A47,'Lifetime PD Parameter- R'!$C$10:$C$30,0),MATCH('Lifetime PD Projection'!D$34,'Lifetime PD Parameter- R'!$AF$9:$AG$9,0))</f>
        <v>-0.52578830157577849</v>
      </c>
      <c r="E47" s="42">
        <f>INDEX('Lifetime PD Parameter- R'!$AF$10:$AG$30,MATCH('Lifetime PD Projection'!$A47,'Lifetime PD Parameter- R'!$C$10:$C$30,0),MATCH('Lifetime PD Projection'!E$34,'Lifetime PD Parameter- R'!$AF$9:$AG$9,0))</f>
        <v>-0.74023502107840666</v>
      </c>
      <c r="F47" s="59" cm="1">
        <f t="array" ref="F47">INDEX('Lifetime PD Parameter- R'!$AV$10:$AV$30,MATCH('Lifetime PD Projection'!A20,'Lifetime PD Parameter- R'!$C$10:$C$30,0),)</f>
        <v>1.1164414159033558</v>
      </c>
      <c r="G47" s="35">
        <f t="shared" si="3"/>
        <v>0.28195062200346488</v>
      </c>
      <c r="H47" s="35">
        <f t="shared" ref="H47:P47" si="16">(H20-G20)</f>
        <v>0.12628702250402452</v>
      </c>
      <c r="I47" s="35">
        <f t="shared" si="16"/>
        <v>5.3603953289659834E-2</v>
      </c>
      <c r="J47" s="35">
        <f t="shared" si="16"/>
        <v>2.9386325409733294E-2</v>
      </c>
      <c r="K47" s="35">
        <f t="shared" si="16"/>
        <v>1.8521854407649363E-2</v>
      </c>
      <c r="L47" s="35">
        <f t="shared" si="16"/>
        <v>1.2734281182036677E-2</v>
      </c>
      <c r="M47" s="35">
        <f t="shared" si="16"/>
        <v>9.2902231495090026E-3</v>
      </c>
      <c r="N47" s="35">
        <f t="shared" si="16"/>
        <v>7.0759124326266187E-3</v>
      </c>
      <c r="O47" s="35">
        <f t="shared" si="16"/>
        <v>5.5685174900438339E-3</v>
      </c>
      <c r="P47" s="35">
        <f t="shared" si="16"/>
        <v>4.4962182730530209E-3</v>
      </c>
    </row>
    <row r="48" spans="1:16" x14ac:dyDescent="0.2">
      <c r="A48" s="57" t="s">
        <v>38</v>
      </c>
      <c r="B48" s="39" t="s">
        <v>39</v>
      </c>
      <c r="C48" s="58" cm="1">
        <f t="array" ref="C48">INDEX('Lifetime PD Parameter- R'!$F$10:$F$30,MATCH('Lifetime PD Projection'!A21,'Lifetime PD Parameter- R'!$C$10:$C$30,0),)</f>
        <v>0.2216027536723712</v>
      </c>
      <c r="D48" s="42">
        <f>INDEX('Lifetime PD Parameter- R'!$AF$10:$AG$30,MATCH('Lifetime PD Projection'!$A48,'Lifetime PD Parameter- R'!$C$10:$C$30,0),MATCH('Lifetime PD Projection'!D$34,'Lifetime PD Parameter- R'!$AF$9:$AG$9,0))</f>
        <v>-0.49729079925586522</v>
      </c>
      <c r="E48" s="42">
        <f>INDEX('Lifetime PD Parameter- R'!$AF$10:$AG$30,MATCH('Lifetime PD Projection'!$A48,'Lifetime PD Parameter- R'!$C$10:$C$30,0),MATCH('Lifetime PD Projection'!E$34,'Lifetime PD Parameter- R'!$AF$9:$AG$9,0))</f>
        <v>-1.009686815159069</v>
      </c>
      <c r="F48" s="59" cm="1">
        <f t="array" ref="F48">INDEX('Lifetime PD Parameter- R'!$AV$10:$AV$30,MATCH('Lifetime PD Projection'!A21,'Lifetime PD Parameter- R'!$C$10:$C$30,0),)</f>
        <v>1.0001087224579426</v>
      </c>
      <c r="G48" s="35">
        <f t="shared" si="3"/>
        <v>0.22157866309549182</v>
      </c>
      <c r="H48" s="35">
        <f t="shared" ref="H48:P48" si="17">(H21-G21)</f>
        <v>0.14551648447807233</v>
      </c>
      <c r="I48" s="35">
        <f t="shared" si="17"/>
        <v>6.7277242573545171E-2</v>
      </c>
      <c r="J48" s="35">
        <f t="shared" si="17"/>
        <v>3.8129986062644783E-2</v>
      </c>
      <c r="K48" s="35">
        <f t="shared" si="17"/>
        <v>2.4466358800808274E-2</v>
      </c>
      <c r="L48" s="35">
        <f t="shared" si="17"/>
        <v>1.7010745702410235E-2</v>
      </c>
      <c r="M48" s="35">
        <f t="shared" si="17"/>
        <v>1.250586939568199E-2</v>
      </c>
      <c r="N48" s="35">
        <f t="shared" si="17"/>
        <v>9.5786879001501513E-3</v>
      </c>
      <c r="O48" s="35">
        <f t="shared" si="17"/>
        <v>7.5704129406456433E-3</v>
      </c>
      <c r="P48" s="35">
        <f t="shared" si="17"/>
        <v>6.1332341193295337E-3</v>
      </c>
    </row>
    <row r="49" spans="1:16" x14ac:dyDescent="0.2">
      <c r="A49" s="57" t="s">
        <v>40</v>
      </c>
      <c r="B49" s="39" t="s">
        <v>41</v>
      </c>
      <c r="C49" s="58" cm="1">
        <f t="array" ref="C49">INDEX('Lifetime PD Parameter- R'!$F$10:$F$30,MATCH('Lifetime PD Projection'!A22,'Lifetime PD Parameter- R'!$C$10:$C$30,0),)</f>
        <v>0.60292481322524238</v>
      </c>
      <c r="D49" s="42">
        <f>INDEX('Lifetime PD Parameter- R'!$AF$10:$AG$30,MATCH('Lifetime PD Projection'!$A49,'Lifetime PD Parameter- R'!$C$10:$C$30,0),MATCH('Lifetime PD Projection'!D$34,'Lifetime PD Parameter- R'!$AF$9:$AG$9,0))</f>
        <v>-6.5608192720468181E-2</v>
      </c>
      <c r="E49" s="42">
        <f>INDEX('Lifetime PD Parameter- R'!$AF$10:$AG$30,MATCH('Lifetime PD Projection'!$A49,'Lifetime PD Parameter- R'!$C$10:$C$30,0),MATCH('Lifetime PD Projection'!E$34,'Lifetime PD Parameter- R'!$AF$9:$AG$9,0))</f>
        <v>-0.42437780335307479</v>
      </c>
      <c r="F49" s="59" cm="1">
        <f t="array" ref="F49">INDEX('Lifetime PD Parameter- R'!$AV$10:$AV$30,MATCH('Lifetime PD Projection'!A22,'Lifetime PD Parameter- R'!$C$10:$C$30,0),)</f>
        <v>0.98415016997802629</v>
      </c>
      <c r="G49" s="35">
        <f t="shared" si="3"/>
        <v>0.61263497341945716</v>
      </c>
      <c r="H49" s="35">
        <f t="shared" ref="H49:P49" si="18">(H22-G22)</f>
        <v>0.14481552345336191</v>
      </c>
      <c r="I49" s="35">
        <f t="shared" si="18"/>
        <v>5.5514308248681976E-2</v>
      </c>
      <c r="J49" s="35">
        <f t="shared" si="18"/>
        <v>2.9264773205498251E-2</v>
      </c>
      <c r="K49" s="35">
        <f t="shared" si="18"/>
        <v>1.8062128389789933E-2</v>
      </c>
      <c r="L49" s="35">
        <f t="shared" si="18"/>
        <v>1.2256106103791131E-2</v>
      </c>
      <c r="M49" s="35">
        <f t="shared" si="18"/>
        <v>8.8611187811968861E-3</v>
      </c>
      <c r="N49" s="35">
        <f t="shared" si="18"/>
        <v>6.7048443375551381E-3</v>
      </c>
      <c r="O49" s="35">
        <f t="shared" si="18"/>
        <v>5.2501207828093976E-3</v>
      </c>
      <c r="P49" s="35">
        <f t="shared" si="18"/>
        <v>4.2224339732999105E-3</v>
      </c>
    </row>
    <row r="50" spans="1:16" x14ac:dyDescent="0.2">
      <c r="A50" s="57" t="s">
        <v>42</v>
      </c>
      <c r="B50" s="39" t="s">
        <v>43</v>
      </c>
      <c r="C50" s="58" cm="1">
        <f t="array" ref="C50">INDEX('Lifetime PD Parameter- R'!$F$10:$F$30,MATCH('Lifetime PD Projection'!A23,'Lifetime PD Parameter- R'!$C$10:$C$30,0),)</f>
        <v>0.66168573429838895</v>
      </c>
      <c r="D50" s="42">
        <f>INDEX('Lifetime PD Parameter- R'!$AF$10:$AG$30,MATCH('Lifetime PD Projection'!$A50,'Lifetime PD Parameter- R'!$C$10:$C$30,0),MATCH('Lifetime PD Projection'!D$34,'Lifetime PD Parameter- R'!$AF$9:$AG$9,0))</f>
        <v>5.9751253607342188E-2</v>
      </c>
      <c r="E50" s="42">
        <f>INDEX('Lifetime PD Parameter- R'!$AF$10:$AG$30,MATCH('Lifetime PD Projection'!$A50,'Lifetime PD Parameter- R'!$C$10:$C$30,0),MATCH('Lifetime PD Projection'!E$34,'Lifetime PD Parameter- R'!$AF$9:$AG$9,0))</f>
        <v>-0.42235679002830939</v>
      </c>
      <c r="F50" s="59" cm="1">
        <f t="array" ref="F50">INDEX('Lifetime PD Parameter- R'!$AV$10:$AV$30,MATCH('Lifetime PD Projection'!A23,'Lifetime PD Parameter- R'!$C$10:$C$30,0),)</f>
        <v>0.9508879745124964</v>
      </c>
      <c r="G50" s="35">
        <f t="shared" si="3"/>
        <v>0.69586087113744777</v>
      </c>
      <c r="H50" s="35">
        <f t="shared" ref="H50:P50" si="19">(H23-G23)</f>
        <v>0.16361962939445318</v>
      </c>
      <c r="I50" s="35">
        <f t="shared" si="19"/>
        <v>6.2681520495183718E-2</v>
      </c>
      <c r="J50" s="35">
        <f t="shared" si="19"/>
        <v>3.3034724081031142E-2</v>
      </c>
      <c r="K50" s="35">
        <f t="shared" si="19"/>
        <v>2.0386190082077427E-2</v>
      </c>
      <c r="L50" s="35">
        <f t="shared" si="19"/>
        <v>1.3831941003608295E-2</v>
      </c>
      <c r="M50" s="35">
        <f t="shared" si="19"/>
        <v>9.9998644548883187E-3</v>
      </c>
      <c r="N50" s="35">
        <f t="shared" si="19"/>
        <v>7.5661679374866564E-3</v>
      </c>
      <c r="O50" s="35">
        <f t="shared" si="19"/>
        <v>5.924376406931664E-3</v>
      </c>
      <c r="P50" s="35">
        <f t="shared" si="19"/>
        <v>4.7645868400039149E-3</v>
      </c>
    </row>
    <row r="51" spans="1:16" x14ac:dyDescent="0.2">
      <c r="A51" s="60" t="s">
        <v>2</v>
      </c>
      <c r="B51" s="39" t="s">
        <v>3</v>
      </c>
      <c r="C51" s="58" cm="1">
        <f t="array" ref="C51">INDEX('Lifetime PD Parameter- R'!$F$10:$F$30,MATCH('Lifetime PD Projection'!A24,'Lifetime PD Parameter- R'!$C$10:$C$30,0),)</f>
        <v>2.4055781522370711E-2</v>
      </c>
      <c r="D51" s="42">
        <f>INDEX('Lifetime PD Parameter- R'!$AF$10:$AG$30,MATCH('Lifetime PD Projection'!$A51,'Lifetime PD Parameter- R'!$C$10:$C$30,0),MATCH('Lifetime PD Projection'!D$34,'Lifetime PD Parameter- R'!$AF$9:$AG$9,0))</f>
        <v>-1.8819609135026769</v>
      </c>
      <c r="E51" s="42">
        <f>INDEX('Lifetime PD Parameter- R'!$AF$10:$AG$30,MATCH('Lifetime PD Projection'!$A51,'Lifetime PD Parameter- R'!$C$10:$C$30,0),MATCH('Lifetime PD Projection'!E$34,'Lifetime PD Parameter- R'!$AF$9:$AG$9,0))</f>
        <v>-2.268792769031228</v>
      </c>
      <c r="F51" s="59" cm="1">
        <f t="array" ref="F51">INDEX('Lifetime PD Parameter- R'!$AV$10:$AV$30,MATCH('Lifetime PD Projection'!A24,'Lifetime PD Parameter- R'!$C$10:$C$30,0),)</f>
        <v>1.5271049709883304</v>
      </c>
      <c r="G51" s="35">
        <f t="shared" si="3"/>
        <v>1.5752539595756797E-2</v>
      </c>
      <c r="H51" s="35">
        <f t="shared" ref="H51:P51" si="20">(H24-G24)</f>
        <v>3.3226771233054314E-2</v>
      </c>
      <c r="I51" s="35">
        <f t="shared" si="20"/>
        <v>2.2508725321891979E-2</v>
      </c>
      <c r="J51" s="35">
        <f t="shared" si="20"/>
        <v>1.4878144646247621E-2</v>
      </c>
      <c r="K51" s="35">
        <f t="shared" si="20"/>
        <v>1.0374674802323111E-2</v>
      </c>
      <c r="L51" s="35">
        <f t="shared" si="20"/>
        <v>7.5999206633038802E-3</v>
      </c>
      <c r="M51" s="35">
        <f t="shared" si="20"/>
        <v>5.7913852343141892E-3</v>
      </c>
      <c r="N51" s="35">
        <f t="shared" si="20"/>
        <v>4.5535300218394609E-3</v>
      </c>
      <c r="O51" s="35">
        <f t="shared" si="20"/>
        <v>3.6714030747742321E-3</v>
      </c>
      <c r="P51" s="35">
        <f t="shared" si="20"/>
        <v>3.021566370188522E-3</v>
      </c>
    </row>
    <row r="52" spans="1:16" x14ac:dyDescent="0.2">
      <c r="A52" s="60" t="s">
        <v>4</v>
      </c>
      <c r="B52" s="39" t="s">
        <v>5</v>
      </c>
      <c r="C52" s="58" cm="1">
        <f t="array" ref="C52">INDEX('Lifetime PD Parameter- R'!$F$10:$F$30,MATCH('Lifetime PD Projection'!A25,'Lifetime PD Parameter- R'!$C$10:$C$30,0),)</f>
        <v>0.20442708333333329</v>
      </c>
      <c r="D52" s="42">
        <f>INDEX('Lifetime PD Parameter- R'!$AF$10:$AG$30,MATCH('Lifetime PD Projection'!$A52,'Lifetime PD Parameter- R'!$C$10:$C$30,0),MATCH('Lifetime PD Projection'!D$34,'Lifetime PD Parameter- R'!$AF$9:$AG$9,0))</f>
        <v>-0.29815428204279087</v>
      </c>
      <c r="E52" s="42">
        <f>INDEX('Lifetime PD Parameter- R'!$AF$10:$AG$30,MATCH('Lifetime PD Projection'!$A52,'Lifetime PD Parameter- R'!$C$10:$C$30,0),MATCH('Lifetime PD Projection'!E$34,'Lifetime PD Parameter- R'!$AF$9:$AG$9,0))</f>
        <v>-1.517479259750558</v>
      </c>
      <c r="F52" s="59" cm="1">
        <f t="array" ref="F52">INDEX('Lifetime PD Parameter- R'!$AV$10:$AV$30,MATCH('Lifetime PD Projection'!A25,'Lifetime PD Parameter- R'!$C$10:$C$30,0),)</f>
        <v>1.2561978932988942</v>
      </c>
      <c r="G52" s="35">
        <f t="shared" si="3"/>
        <v>0.16273477644233941</v>
      </c>
      <c r="H52" s="35">
        <f t="shared" ref="H52:P52" si="21">(H25-G25)</f>
        <v>0.18479882914807838</v>
      </c>
      <c r="I52" s="35">
        <f t="shared" si="21"/>
        <v>0.10001026915041533</v>
      </c>
      <c r="J52" s="35">
        <f t="shared" si="21"/>
        <v>6.0329006253584172E-2</v>
      </c>
      <c r="K52" s="35">
        <f t="shared" si="21"/>
        <v>4.0033889143551327E-2</v>
      </c>
      <c r="L52" s="35">
        <f t="shared" si="21"/>
        <v>2.8427479546347501E-2</v>
      </c>
      <c r="M52" s="35">
        <f t="shared" si="21"/>
        <v>2.1203968678021656E-2</v>
      </c>
      <c r="N52" s="35">
        <f t="shared" si="21"/>
        <v>1.6413376598339635E-2</v>
      </c>
      <c r="O52" s="35">
        <f t="shared" si="21"/>
        <v>1.3077028034139238E-2</v>
      </c>
      <c r="P52" s="35">
        <f t="shared" si="21"/>
        <v>1.0661886596785575E-2</v>
      </c>
    </row>
    <row r="53" spans="1:16" x14ac:dyDescent="0.2">
      <c r="A53" s="60" t="s">
        <v>6</v>
      </c>
      <c r="B53" s="39" t="s">
        <v>7</v>
      </c>
      <c r="C53" s="58" cm="1">
        <f t="array" ref="C53">INDEX('Lifetime PD Parameter- R'!$F$10:$F$30,MATCH('Lifetime PD Projection'!A26,'Lifetime PD Parameter- R'!$C$10:$C$30,0),)</f>
        <v>1.6336368505623991E-2</v>
      </c>
      <c r="D53" s="42">
        <f>INDEX('Lifetime PD Parameter- R'!$AF$10:$AG$30,MATCH('Lifetime PD Projection'!$A53,'Lifetime PD Parameter- R'!$C$10:$C$30,0),MATCH('Lifetime PD Projection'!D$34,'Lifetime PD Parameter- R'!$AF$9:$AG$9,0))</f>
        <v>-1.9375562239860491</v>
      </c>
      <c r="E53" s="42">
        <f>INDEX('Lifetime PD Parameter- R'!$AF$10:$AG$30,MATCH('Lifetime PD Projection'!$A53,'Lifetime PD Parameter- R'!$C$10:$C$30,0),MATCH('Lifetime PD Projection'!E$34,'Lifetime PD Parameter- R'!$AF$9:$AG$9,0))</f>
        <v>-1.91517192096466</v>
      </c>
      <c r="F53" s="59" cm="1">
        <f t="array" ref="F53">INDEX('Lifetime PD Parameter- R'!$AV$10:$AV$30,MATCH('Lifetime PD Projection'!A26,'Lifetime PD Parameter- R'!$C$10:$C$30,0),)</f>
        <v>0.7697932436142485</v>
      </c>
      <c r="G53" s="35">
        <f t="shared" si="3"/>
        <v>2.1221761351039238E-2</v>
      </c>
      <c r="H53" s="35">
        <f t="shared" ref="H53:P53" si="22">(H26-G26)</f>
        <v>3.4069401640114926E-2</v>
      </c>
      <c r="I53" s="35">
        <f t="shared" si="22"/>
        <v>2.0790586597920283E-2</v>
      </c>
      <c r="J53" s="35">
        <f t="shared" si="22"/>
        <v>1.316509584467071E-2</v>
      </c>
      <c r="K53" s="35">
        <f t="shared" si="22"/>
        <v>8.9687161236056689E-3</v>
      </c>
      <c r="L53" s="35">
        <f t="shared" si="22"/>
        <v>6.4744523144988492E-3</v>
      </c>
      <c r="M53" s="35">
        <f t="shared" si="22"/>
        <v>4.8843089547680463E-3</v>
      </c>
      <c r="N53" s="35">
        <f t="shared" si="22"/>
        <v>3.8122030581207722E-3</v>
      </c>
      <c r="O53" s="35">
        <f t="shared" si="22"/>
        <v>3.0565081167651803E-3</v>
      </c>
      <c r="P53" s="35">
        <f t="shared" si="22"/>
        <v>2.5044236062872205E-3</v>
      </c>
    </row>
    <row r="54" spans="1:16" x14ac:dyDescent="0.2">
      <c r="A54" s="60" t="s">
        <v>8</v>
      </c>
      <c r="B54" s="39" t="s">
        <v>9</v>
      </c>
      <c r="C54" s="58" cm="1">
        <f t="array" ref="C54">INDEX('Lifetime PD Parameter- R'!$F$10:$F$30,MATCH('Lifetime PD Projection'!A27,'Lifetime PD Parameter- R'!$C$10:$C$30,0),)</f>
        <v>0.1111975116640747</v>
      </c>
      <c r="D54" s="42">
        <f>INDEX('Lifetime PD Parameter- R'!$AF$10:$AG$30,MATCH('Lifetime PD Projection'!$A54,'Lifetime PD Parameter- R'!$C$10:$C$30,0),MATCH('Lifetime PD Projection'!D$34,'Lifetime PD Parameter- R'!$AF$9:$AG$9,0))</f>
        <v>-0.92220523785714326</v>
      </c>
      <c r="E54" s="42">
        <f>INDEX('Lifetime PD Parameter- R'!$AF$10:$AG$30,MATCH('Lifetime PD Projection'!$A54,'Lifetime PD Parameter- R'!$C$10:$C$30,0),MATCH('Lifetime PD Projection'!E$34,'Lifetime PD Parameter- R'!$AF$9:$AG$9,0))</f>
        <v>-1.21145280086569</v>
      </c>
      <c r="F54" s="59" cm="1">
        <f t="array" ref="F54">INDEX('Lifetime PD Parameter- R'!$AV$10:$AV$30,MATCH('Lifetime PD Projection'!A27,'Lifetime PD Parameter- R'!$C$10:$C$30,0),)</f>
        <v>0.93914139020141563</v>
      </c>
      <c r="G54" s="35">
        <f t="shared" si="3"/>
        <v>0.11840337655677853</v>
      </c>
      <c r="H54" s="35">
        <f t="shared" ref="H54:P54" si="23">(H27-G27)</f>
        <v>9.8580628344667451E-2</v>
      </c>
      <c r="I54" s="35">
        <f t="shared" si="23"/>
        <v>4.8547219775534445E-2</v>
      </c>
      <c r="J54" s="35">
        <f t="shared" si="23"/>
        <v>2.8206372123378176E-2</v>
      </c>
      <c r="K54" s="35">
        <f t="shared" si="23"/>
        <v>1.8342376907980684E-2</v>
      </c>
      <c r="L54" s="35">
        <f t="shared" si="23"/>
        <v>1.2860250850983579E-2</v>
      </c>
      <c r="M54" s="35">
        <f t="shared" si="23"/>
        <v>9.509094408401142E-3</v>
      </c>
      <c r="N54" s="35">
        <f t="shared" si="23"/>
        <v>7.313997721517751E-3</v>
      </c>
      <c r="O54" s="35">
        <f t="shared" si="23"/>
        <v>5.7990684116045466E-3</v>
      </c>
      <c r="P54" s="35">
        <f t="shared" si="23"/>
        <v>4.7100223257737772E-3</v>
      </c>
    </row>
    <row r="55" spans="1:16" x14ac:dyDescent="0.2">
      <c r="A55" s="60" t="s">
        <v>10</v>
      </c>
      <c r="B55" s="39" t="s">
        <v>11</v>
      </c>
      <c r="C55" s="58" cm="1">
        <f t="array" ref="C55">INDEX('Lifetime PD Parameter- R'!$F$10:$F$30,MATCH('Lifetime PD Projection'!A28,'Lifetime PD Parameter- R'!$C$10:$C$30,0),)</f>
        <v>0.42605042016806721</v>
      </c>
      <c r="D55" s="42">
        <f>INDEX('Lifetime PD Parameter- R'!$AF$10:$AG$30,MATCH('Lifetime PD Projection'!$A55,'Lifetime PD Parameter- R'!$C$10:$C$30,0),MATCH('Lifetime PD Projection'!D$34,'Lifetime PD Parameter- R'!$AF$9:$AG$9,0))</f>
        <v>-2.0248054383735978E-2</v>
      </c>
      <c r="E55" s="42">
        <f>INDEX('Lifetime PD Parameter- R'!$AF$10:$AG$30,MATCH('Lifetime PD Projection'!$A55,'Lifetime PD Parameter- R'!$C$10:$C$30,0),MATCH('Lifetime PD Projection'!E$34,'Lifetime PD Parameter- R'!$AF$9:$AG$9,0))</f>
        <v>-0.85095932889164339</v>
      </c>
      <c r="F55" s="59" cm="1">
        <f t="array" ref="F55">INDEX('Lifetime PD Parameter- R'!$AV$10:$AV$30,MATCH('Lifetime PD Projection'!A28,'Lifetime PD Parameter- R'!$C$10:$C$30,0),)</f>
        <v>1.0181729552106715</v>
      </c>
      <c r="G55" s="35">
        <f t="shared" si="3"/>
        <v>0.41844601939943743</v>
      </c>
      <c r="H55" s="35">
        <f t="shared" ref="H55:P55" si="24">(H28-G28)</f>
        <v>0.22191208638178234</v>
      </c>
      <c r="I55" s="35">
        <f t="shared" si="24"/>
        <v>9.7575691479463322E-2</v>
      </c>
      <c r="J55" s="35">
        <f t="shared" si="24"/>
        <v>5.4229371989581443E-2</v>
      </c>
      <c r="K55" s="35">
        <f t="shared" si="24"/>
        <v>3.4432248705736468E-2</v>
      </c>
      <c r="L55" s="35">
        <f t="shared" si="24"/>
        <v>2.3782338214101695E-2</v>
      </c>
      <c r="M55" s="35">
        <f t="shared" si="24"/>
        <v>1.740517681984266E-2</v>
      </c>
      <c r="N55" s="35">
        <f t="shared" si="24"/>
        <v>1.3287270134224483E-2</v>
      </c>
      <c r="O55" s="35">
        <f t="shared" si="24"/>
        <v>1.0475042319072259E-2</v>
      </c>
      <c r="P55" s="35">
        <f t="shared" si="24"/>
        <v>8.4696302261263456E-3</v>
      </c>
    </row>
    <row r="56" spans="1:16" x14ac:dyDescent="0.2">
      <c r="A56" s="3"/>
      <c r="B56" s="4"/>
      <c r="C56" s="28"/>
      <c r="F56" s="29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spans="1:16" x14ac:dyDescent="0.2">
      <c r="A57" s="3"/>
      <c r="B57" s="4"/>
      <c r="C57" s="28"/>
      <c r="F57" s="29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spans="1:16" s="46" customFormat="1" x14ac:dyDescent="0.2">
      <c r="A58" s="45" t="s">
        <v>242</v>
      </c>
      <c r="C58" s="47"/>
      <c r="D58" s="48"/>
      <c r="E58" s="48"/>
      <c r="F58" s="47"/>
    </row>
    <row r="60" spans="1:16" x14ac:dyDescent="0.2">
      <c r="A60" s="49" t="s">
        <v>239</v>
      </c>
      <c r="B60" s="20"/>
      <c r="C60" s="50"/>
      <c r="D60" s="51"/>
      <c r="E60" s="51"/>
      <c r="F60" s="50"/>
      <c r="G60" s="20"/>
      <c r="H60" s="20"/>
      <c r="I60" s="20"/>
      <c r="J60" s="20"/>
      <c r="K60" s="20"/>
      <c r="L60" s="20"/>
      <c r="M60" s="20"/>
      <c r="N60" s="20"/>
      <c r="O60" s="20"/>
      <c r="P60" s="20"/>
    </row>
    <row r="61" spans="1:16" s="54" customFormat="1" x14ac:dyDescent="0.2">
      <c r="A61" s="53"/>
      <c r="C61" s="55"/>
      <c r="D61" s="56"/>
      <c r="E61" s="56"/>
      <c r="F61" s="55"/>
      <c r="G61" s="61"/>
      <c r="H61" s="61"/>
      <c r="I61" s="61"/>
      <c r="J61" s="61"/>
      <c r="K61" s="61"/>
      <c r="L61" s="61"/>
      <c r="M61" s="61"/>
      <c r="N61" s="61"/>
      <c r="O61" s="61"/>
      <c r="P61" s="61"/>
    </row>
    <row r="62" spans="1:16" s="54" customFormat="1" x14ac:dyDescent="0.2">
      <c r="A62" s="53"/>
      <c r="C62" s="55"/>
      <c r="D62" s="56"/>
      <c r="E62" s="56"/>
      <c r="F62" s="55"/>
      <c r="G62" s="427" t="s">
        <v>66</v>
      </c>
      <c r="H62" s="427"/>
      <c r="I62" s="427"/>
      <c r="J62" s="427"/>
      <c r="K62" s="427"/>
      <c r="L62" s="427"/>
      <c r="M62" s="427"/>
      <c r="N62" s="427"/>
      <c r="O62" s="427"/>
      <c r="P62" s="427"/>
    </row>
    <row r="63" spans="1:16" x14ac:dyDescent="0.2">
      <c r="A63" s="33" t="s">
        <v>44</v>
      </c>
      <c r="B63" s="33"/>
      <c r="C63" s="34" t="s">
        <v>45</v>
      </c>
      <c r="D63" s="41" t="s">
        <v>0</v>
      </c>
      <c r="E63" s="41" t="s">
        <v>1</v>
      </c>
      <c r="F63" s="34" t="s">
        <v>65</v>
      </c>
      <c r="G63" s="34">
        <v>1</v>
      </c>
      <c r="H63" s="34">
        <v>2</v>
      </c>
      <c r="I63" s="34">
        <v>3</v>
      </c>
      <c r="J63" s="34">
        <v>4</v>
      </c>
      <c r="K63" s="34">
        <v>5</v>
      </c>
      <c r="L63" s="34">
        <v>6</v>
      </c>
      <c r="M63" s="34">
        <v>7</v>
      </c>
      <c r="N63" s="34">
        <v>8</v>
      </c>
      <c r="O63" s="34">
        <v>9</v>
      </c>
      <c r="P63" s="34">
        <v>10</v>
      </c>
    </row>
    <row r="64" spans="1:16" x14ac:dyDescent="0.2">
      <c r="A64" s="57" t="s">
        <v>12</v>
      </c>
      <c r="B64" s="39" t="s">
        <v>13</v>
      </c>
      <c r="C64" s="58" cm="1">
        <f t="array" ref="C64">INDEX('Lifetime PD Parameter- R'!$F$10:$F$30,MATCH('Lifetime PD Projection'!A64,'Lifetime PD Parameter- R'!$C$10:$C$30,0),)</f>
        <v>9.2718843741478052E-4</v>
      </c>
      <c r="D64" s="42">
        <f>INDEX('Lifetime PD Parameter- R'!$AF$10:$AG$30,MATCH('Lifetime PD Projection'!$A64,'Lifetime PD Parameter- R'!$C$10:$C$30,0),MATCH('Lifetime PD Projection'!D$7,'Lifetime PD Parameter- R'!$AF$9:$AG$9,0))</f>
        <v>-3.2913266723861021</v>
      </c>
      <c r="E64" s="42">
        <f>INDEX('Lifetime PD Parameter- R'!$AF$10:$AG$30,MATCH('Lifetime PD Projection'!$A64,'Lifetime PD Parameter- R'!$C$10:$C$30,0),MATCH('Lifetime PD Projection'!E$7,'Lifetime PD Parameter- R'!$AF$9:$AG$9,0))</f>
        <v>-3.8522532444484612</v>
      </c>
      <c r="F64" s="59" cm="1">
        <f t="array" ref="F64">INDEX('Lifetime PD Parameter- R'!$AV$10:$AV$30,MATCH('Lifetime PD Projection'!$A64,'Lifetime PD Parameter- R'!$C$10:$C$30,0),)</f>
        <v>1.1737763261520702</v>
      </c>
      <c r="G64" s="35">
        <f>EXP($D64+($E64/G$63))*$F64</f>
        <v>9.2718843741478052E-4</v>
      </c>
      <c r="H64" s="35">
        <f t="shared" ref="G64:P73" si="25">EXP($D64+($E64/H$63))*$F64</f>
        <v>6.3631794423530431E-3</v>
      </c>
      <c r="I64" s="35">
        <f t="shared" si="25"/>
        <v>1.2092317966319566E-2</v>
      </c>
      <c r="J64" s="35">
        <f t="shared" si="25"/>
        <v>1.6669679590785795E-2</v>
      </c>
      <c r="K64" s="35">
        <f t="shared" si="25"/>
        <v>2.0210537728078848E-2</v>
      </c>
      <c r="L64" s="35">
        <f t="shared" si="25"/>
        <v>2.2979731299940007E-2</v>
      </c>
      <c r="M64" s="35">
        <f t="shared" si="25"/>
        <v>2.5187123580925206E-2</v>
      </c>
      <c r="N64" s="35">
        <f t="shared" si="25"/>
        <v>2.6980736041861329E-2</v>
      </c>
      <c r="O64" s="35">
        <f t="shared" si="25"/>
        <v>2.846361624484358E-2</v>
      </c>
      <c r="P64" s="35">
        <f t="shared" si="25"/>
        <v>2.9708388961354006E-2</v>
      </c>
    </row>
    <row r="65" spans="1:16" x14ac:dyDescent="0.2">
      <c r="A65" s="57" t="s">
        <v>14</v>
      </c>
      <c r="B65" s="39" t="s">
        <v>15</v>
      </c>
      <c r="C65" s="58" cm="1">
        <f t="array" ref="C65">INDEX('Lifetime PD Parameter- R'!$F$10:$F$30,MATCH('Lifetime PD Projection'!A65,'Lifetime PD Parameter- R'!$C$10:$C$30,0),)</f>
        <v>6.8419927303827238E-3</v>
      </c>
      <c r="D65" s="42">
        <f>INDEX('Lifetime PD Parameter- R'!$AF$10:$AG$30,MATCH('Lifetime PD Projection'!$A65,'Lifetime PD Parameter- R'!$C$10:$C$30,0),MATCH('Lifetime PD Projection'!D$7,'Lifetime PD Parameter- R'!$AF$9:$AG$9,0))</f>
        <v>-1.894330894520726</v>
      </c>
      <c r="E65" s="42">
        <f>INDEX('Lifetime PD Parameter- R'!$AF$10:$AG$30,MATCH('Lifetime PD Projection'!$A65,'Lifetime PD Parameter- R'!$C$10:$C$30,0),MATCH('Lifetime PD Projection'!E$7,'Lifetime PD Parameter- R'!$AF$9:$AG$9,0))</f>
        <v>-2.9254031433694219</v>
      </c>
      <c r="F65" s="59" cm="1">
        <f t="array" ref="F65">INDEX('Lifetime PD Parameter- R'!$AV$10:$AV$30,MATCH('Lifetime PD Projection'!$A65,'Lifetime PD Parameter- R'!$C$10:$C$30,0),)</f>
        <v>0.84794269931481636</v>
      </c>
      <c r="G65" s="35">
        <f t="shared" si="25"/>
        <v>6.8419927303827229E-3</v>
      </c>
      <c r="H65" s="35">
        <f t="shared" si="25"/>
        <v>2.954104333097482E-2</v>
      </c>
      <c r="I65" s="35">
        <f t="shared" si="25"/>
        <v>4.8103155905592207E-2</v>
      </c>
      <c r="J65" s="35">
        <f t="shared" si="25"/>
        <v>6.138290533094503E-2</v>
      </c>
      <c r="K65" s="35">
        <f t="shared" si="25"/>
        <v>7.1051256474117086E-2</v>
      </c>
      <c r="L65" s="35">
        <f t="shared" si="25"/>
        <v>7.8328770658262131E-2</v>
      </c>
      <c r="M65" s="35">
        <f t="shared" si="25"/>
        <v>8.3979055851951853E-2</v>
      </c>
      <c r="N65" s="35">
        <f t="shared" si="25"/>
        <v>8.8482675386335113E-2</v>
      </c>
      <c r="O65" s="35">
        <f t="shared" si="25"/>
        <v>9.2151814414673336E-2</v>
      </c>
      <c r="P65" s="35">
        <f t="shared" si="25"/>
        <v>9.5196374023971145E-2</v>
      </c>
    </row>
    <row r="66" spans="1:16" x14ac:dyDescent="0.2">
      <c r="A66" s="57" t="s">
        <v>16</v>
      </c>
      <c r="B66" s="39" t="s">
        <v>17</v>
      </c>
      <c r="C66" s="58" cm="1">
        <f t="array" ref="C66">INDEX('Lifetime PD Parameter- R'!$F$10:$F$30,MATCH('Lifetime PD Projection'!A66,'Lifetime PD Parameter- R'!$C$10:$C$30,0),)</f>
        <v>2.5973315835520561E-3</v>
      </c>
      <c r="D66" s="42">
        <f>INDEX('Lifetime PD Parameter- R'!$AF$10:$AG$30,MATCH('Lifetime PD Projection'!$A66,'Lifetime PD Parameter- R'!$C$10:$C$30,0),MATCH('Lifetime PD Projection'!D$7,'Lifetime PD Parameter- R'!$AF$9:$AG$9,0))</f>
        <v>-3.9889619379520811</v>
      </c>
      <c r="E66" s="42">
        <f>INDEX('Lifetime PD Parameter- R'!$AF$10:$AG$30,MATCH('Lifetime PD Projection'!$A66,'Lifetime PD Parameter- R'!$C$10:$C$30,0),MATCH('Lifetime PD Projection'!E$7,'Lifetime PD Parameter- R'!$AF$9:$AG$9,0))</f>
        <v>-2.0800502255355862</v>
      </c>
      <c r="F66" s="59" cm="1">
        <f t="array" ref="F66">INDEX('Lifetime PD Parameter- R'!$AV$10:$AV$30,MATCH('Lifetime PD Projection'!$A66,'Lifetime PD Parameter- R'!$C$10:$C$30,0),)</f>
        <v>1.1227056022994102</v>
      </c>
      <c r="G66" s="35">
        <f t="shared" si="25"/>
        <v>2.5973315835520561E-3</v>
      </c>
      <c r="H66" s="35">
        <f t="shared" si="25"/>
        <v>7.3485992494475251E-3</v>
      </c>
      <c r="I66" s="35">
        <f t="shared" si="25"/>
        <v>1.0393543066510483E-2</v>
      </c>
      <c r="J66" s="35">
        <f t="shared" si="25"/>
        <v>1.2360702328876486E-2</v>
      </c>
      <c r="K66" s="35">
        <f t="shared" si="25"/>
        <v>1.3715475370509021E-2</v>
      </c>
      <c r="L66" s="35">
        <f t="shared" si="25"/>
        <v>1.4700180783913289E-2</v>
      </c>
      <c r="M66" s="35">
        <f t="shared" si="25"/>
        <v>1.5446536404985273E-2</v>
      </c>
      <c r="N66" s="35">
        <f t="shared" si="25"/>
        <v>1.6031067388441855E-2</v>
      </c>
      <c r="O66" s="35">
        <f t="shared" si="25"/>
        <v>1.6500953016223119E-2</v>
      </c>
      <c r="P66" s="35">
        <f t="shared" si="25"/>
        <v>1.6886758717230929E-2</v>
      </c>
    </row>
    <row r="67" spans="1:16" x14ac:dyDescent="0.2">
      <c r="A67" s="57" t="s">
        <v>18</v>
      </c>
      <c r="B67" s="39" t="s">
        <v>19</v>
      </c>
      <c r="C67" s="58" cm="1">
        <f t="array" ref="C67">INDEX('Lifetime PD Parameter- R'!$F$10:$F$30,MATCH('Lifetime PD Projection'!A67,'Lifetime PD Parameter- R'!$C$10:$C$30,0),)</f>
        <v>7.5688521388111206E-3</v>
      </c>
      <c r="D67" s="42">
        <f>INDEX('Lifetime PD Parameter- R'!$AF$10:$AG$30,MATCH('Lifetime PD Projection'!$A67,'Lifetime PD Parameter- R'!$C$10:$C$30,0),MATCH('Lifetime PD Projection'!D$7,'Lifetime PD Parameter- R'!$AF$9:$AG$9,0))</f>
        <v>-2.5588789924264068</v>
      </c>
      <c r="E67" s="42">
        <f>INDEX('Lifetime PD Parameter- R'!$AF$10:$AG$30,MATCH('Lifetime PD Projection'!$A67,'Lifetime PD Parameter- R'!$C$10:$C$30,0),MATCH('Lifetime PD Projection'!E$7,'Lifetime PD Parameter- R'!$AF$9:$AG$9,0))</f>
        <v>-2.0369882869115821</v>
      </c>
      <c r="F67" s="59" cm="1">
        <f t="array" ref="F67">INDEX('Lifetime PD Parameter- R'!$AV$10:$AV$30,MATCH('Lifetime PD Projection'!$A67,'Lifetime PD Parameter- R'!$C$10:$C$30,0),)</f>
        <v>0.74987663202875621</v>
      </c>
      <c r="G67" s="35">
        <f t="shared" si="25"/>
        <v>7.5688521388111206E-3</v>
      </c>
      <c r="H67" s="35">
        <f t="shared" si="25"/>
        <v>2.0958317127056276E-2</v>
      </c>
      <c r="I67" s="35">
        <f t="shared" si="25"/>
        <v>2.9430560707554856E-2</v>
      </c>
      <c r="J67" s="35">
        <f t="shared" si="25"/>
        <v>3.4875432385585471E-2</v>
      </c>
      <c r="K67" s="35">
        <f t="shared" si="25"/>
        <v>3.8614662141157885E-2</v>
      </c>
      <c r="L67" s="35">
        <f t="shared" si="25"/>
        <v>4.1327645645885355E-2</v>
      </c>
      <c r="M67" s="35">
        <f t="shared" si="25"/>
        <v>4.338142626436977E-2</v>
      </c>
      <c r="N67" s="35">
        <f t="shared" si="25"/>
        <v>4.4988467272080716E-2</v>
      </c>
      <c r="O67" s="35">
        <f t="shared" si="25"/>
        <v>4.627943426475211E-2</v>
      </c>
      <c r="P67" s="35">
        <f t="shared" si="25"/>
        <v>4.7338829635627112E-2</v>
      </c>
    </row>
    <row r="68" spans="1:16" x14ac:dyDescent="0.2">
      <c r="A68" s="57" t="s">
        <v>20</v>
      </c>
      <c r="B68" s="39" t="s">
        <v>21</v>
      </c>
      <c r="C68" s="58" cm="1">
        <f t="array" ref="C68">INDEX('Lifetime PD Parameter- R'!$F$10:$F$30,MATCH('Lifetime PD Projection'!A68,'Lifetime PD Parameter- R'!$C$10:$C$30,0),)</f>
        <v>8.9829886182841753E-2</v>
      </c>
      <c r="D68" s="42">
        <f>INDEX('Lifetime PD Parameter- R'!$AF$10:$AG$30,MATCH('Lifetime PD Projection'!$A68,'Lifetime PD Parameter- R'!$C$10:$C$30,0),MATCH('Lifetime PD Projection'!D$7,'Lifetime PD Parameter- R'!$AF$9:$AG$9,0))</f>
        <v>-1.021318682808378</v>
      </c>
      <c r="E68" s="42">
        <f>INDEX('Lifetime PD Parameter- R'!$AF$10:$AG$30,MATCH('Lifetime PD Projection'!$A68,'Lifetime PD Parameter- R'!$C$10:$C$30,0),MATCH('Lifetime PD Projection'!E$7,'Lifetime PD Parameter- R'!$AF$9:$AG$9,0))</f>
        <v>-1.2747044302208279</v>
      </c>
      <c r="F68" s="59" cm="1">
        <f t="array" ref="F68">INDEX('Lifetime PD Parameter- R'!$AV$10:$AV$30,MATCH('Lifetime PD Projection'!$A68,'Lifetime PD Parameter- R'!$C$10:$C$30,0),)</f>
        <v>0.89242354064699148</v>
      </c>
      <c r="G68" s="35">
        <f t="shared" si="25"/>
        <v>8.9829886182841753E-2</v>
      </c>
      <c r="H68" s="35">
        <f t="shared" si="25"/>
        <v>0.16991017980305251</v>
      </c>
      <c r="I68" s="35">
        <f t="shared" si="25"/>
        <v>0.21012880118800772</v>
      </c>
      <c r="J68" s="35">
        <f t="shared" si="25"/>
        <v>0.23367845603415616</v>
      </c>
      <c r="K68" s="35">
        <f t="shared" si="25"/>
        <v>0.24905687209891297</v>
      </c>
      <c r="L68" s="35">
        <f t="shared" si="25"/>
        <v>0.25986737898747148</v>
      </c>
      <c r="M68" s="35">
        <f t="shared" si="25"/>
        <v>0.2678752870952768</v>
      </c>
      <c r="N68" s="35">
        <f t="shared" si="25"/>
        <v>0.27404274685931651</v>
      </c>
      <c r="O68" s="35">
        <f t="shared" si="25"/>
        <v>0.27893766470237541</v>
      </c>
      <c r="P68" s="35">
        <f t="shared" si="25"/>
        <v>0.28291647575623197</v>
      </c>
    </row>
    <row r="69" spans="1:16" x14ac:dyDescent="0.2">
      <c r="A69" s="57" t="s">
        <v>22</v>
      </c>
      <c r="B69" s="39" t="s">
        <v>23</v>
      </c>
      <c r="C69" s="58" cm="1">
        <f t="array" ref="C69">INDEX('Lifetime PD Parameter- R'!$F$10:$F$30,MATCH('Lifetime PD Projection'!A69,'Lifetime PD Parameter- R'!$C$10:$C$30,0),)</f>
        <v>0.1187852727761354</v>
      </c>
      <c r="D69" s="42">
        <f>INDEX('Lifetime PD Parameter- R'!$AF$10:$AG$30,MATCH('Lifetime PD Projection'!$A69,'Lifetime PD Parameter- R'!$C$10:$C$30,0),MATCH('Lifetime PD Projection'!D$7,'Lifetime PD Parameter- R'!$AF$9:$AG$9,0))</f>
        <v>-0.59271394666517274</v>
      </c>
      <c r="E69" s="42">
        <f>INDEX('Lifetime PD Parameter- R'!$AF$10:$AG$30,MATCH('Lifetime PD Projection'!$A69,'Lifetime PD Parameter- R'!$C$10:$C$30,0),MATCH('Lifetime PD Projection'!E$7,'Lifetime PD Parameter- R'!$AF$9:$AG$9,0))</f>
        <v>-1.2940967611843479</v>
      </c>
      <c r="F69" s="59" cm="1">
        <f t="array" ref="F69">INDEX('Lifetime PD Parameter- R'!$AV$10:$AV$30,MATCH('Lifetime PD Projection'!$A69,'Lifetime PD Parameter- R'!$C$10:$C$30,0),)</f>
        <v>0.78377982116980205</v>
      </c>
      <c r="G69" s="35">
        <f t="shared" si="25"/>
        <v>0.1187852727761354</v>
      </c>
      <c r="H69" s="35">
        <f t="shared" si="25"/>
        <v>0.2268674243814299</v>
      </c>
      <c r="I69" s="35">
        <f t="shared" si="25"/>
        <v>0.28147639982000916</v>
      </c>
      <c r="J69" s="35">
        <f t="shared" si="25"/>
        <v>0.31352841803412007</v>
      </c>
      <c r="K69" s="35">
        <f t="shared" si="25"/>
        <v>0.33448593861546799</v>
      </c>
      <c r="L69" s="35">
        <f t="shared" si="25"/>
        <v>0.3492302337881123</v>
      </c>
      <c r="M69" s="35">
        <f t="shared" si="25"/>
        <v>0.36015814548894903</v>
      </c>
      <c r="N69" s="35">
        <f t="shared" si="25"/>
        <v>0.36857790438746818</v>
      </c>
      <c r="O69" s="35">
        <f t="shared" si="25"/>
        <v>0.3752624563916454</v>
      </c>
      <c r="P69" s="35">
        <f t="shared" si="25"/>
        <v>0.38069727967624872</v>
      </c>
    </row>
    <row r="70" spans="1:16" x14ac:dyDescent="0.2">
      <c r="A70" s="57" t="s">
        <v>24</v>
      </c>
      <c r="B70" s="39" t="s">
        <v>25</v>
      </c>
      <c r="C70" s="58" cm="1">
        <f t="array" ref="C70">INDEX('Lifetime PD Parameter- R'!$F$10:$F$30,MATCH('Lifetime PD Projection'!A70,'Lifetime PD Parameter- R'!$C$10:$C$30,0),)</f>
        <v>0.31635926222935051</v>
      </c>
      <c r="D70" s="42">
        <f>INDEX('Lifetime PD Parameter- R'!$AF$10:$AG$30,MATCH('Lifetime PD Projection'!$A70,'Lifetime PD Parameter- R'!$C$10:$C$30,0),MATCH('Lifetime PD Projection'!D$7,'Lifetime PD Parameter- R'!$AF$9:$AG$9,0))</f>
        <v>-0.2155014696745258</v>
      </c>
      <c r="E70" s="42">
        <f>INDEX('Lifetime PD Parameter- R'!$AF$10:$AG$30,MATCH('Lifetime PD Projection'!$A70,'Lifetime PD Parameter- R'!$C$10:$C$30,0),MATCH('Lifetime PD Projection'!E$7,'Lifetime PD Parameter- R'!$AF$9:$AG$9,0))</f>
        <v>-0.80470230829543055</v>
      </c>
      <c r="F70" s="59" cm="1">
        <f t="array" ref="F70">INDEX('Lifetime PD Parameter- R'!$AV$10:$AV$30,MATCH('Lifetime PD Projection'!$A70,'Lifetime PD Parameter- R'!$C$10:$C$30,0),)</f>
        <v>0.87750464744357148</v>
      </c>
      <c r="G70" s="35">
        <f t="shared" si="25"/>
        <v>0.31635926222935051</v>
      </c>
      <c r="H70" s="35">
        <f t="shared" si="25"/>
        <v>0.47306349942428522</v>
      </c>
      <c r="I70" s="35">
        <f t="shared" si="25"/>
        <v>0.54096072497275838</v>
      </c>
      <c r="J70" s="35">
        <f t="shared" si="25"/>
        <v>0.5784807120762907</v>
      </c>
      <c r="K70" s="35">
        <f t="shared" si="25"/>
        <v>0.60223053482934852</v>
      </c>
      <c r="L70" s="35">
        <f t="shared" si="25"/>
        <v>0.61860301274393659</v>
      </c>
      <c r="M70" s="35">
        <f t="shared" si="25"/>
        <v>0.63056945583713409</v>
      </c>
      <c r="N70" s="35">
        <f t="shared" si="25"/>
        <v>0.63969595511960242</v>
      </c>
      <c r="O70" s="35">
        <f t="shared" si="25"/>
        <v>0.64688556862745428</v>
      </c>
      <c r="P70" s="35">
        <f t="shared" si="25"/>
        <v>0.65269539548714062</v>
      </c>
    </row>
    <row r="71" spans="1:16" x14ac:dyDescent="0.2">
      <c r="A71" s="57" t="s">
        <v>26</v>
      </c>
      <c r="B71" s="39" t="s">
        <v>27</v>
      </c>
      <c r="C71" s="58" cm="1">
        <f t="array" ref="C71">INDEX('Lifetime PD Parameter- R'!$F$10:$F$30,MATCH('Lifetime PD Projection'!A71,'Lifetime PD Parameter- R'!$C$10:$C$30,0),)</f>
        <v>0.42494105318312808</v>
      </c>
      <c r="D71" s="42">
        <f>INDEX('Lifetime PD Parameter- R'!$AF$10:$AG$30,MATCH('Lifetime PD Projection'!$A71,'Lifetime PD Parameter- R'!$C$10:$C$30,0),MATCH('Lifetime PD Projection'!D$7,'Lifetime PD Parameter- R'!$AF$9:$AG$9,0))</f>
        <v>-1.7520830318171549E-2</v>
      </c>
      <c r="E71" s="42">
        <f>INDEX('Lifetime PD Parameter- R'!$AF$10:$AG$30,MATCH('Lifetime PD Projection'!$A71,'Lifetime PD Parameter- R'!$C$10:$C$30,0),MATCH('Lifetime PD Projection'!E$7,'Lifetime PD Parameter- R'!$AF$9:$AG$9,0))</f>
        <v>-0.64927478984153741</v>
      </c>
      <c r="F71" s="59" cm="1">
        <f t="array" ref="F71">INDEX('Lifetime PD Parameter- R'!$AV$10:$AV$30,MATCH('Lifetime PD Projection'!$A71,'Lifetime PD Parameter- R'!$C$10:$C$30,0),)</f>
        <v>0.82777889282382722</v>
      </c>
      <c r="G71" s="35">
        <f t="shared" si="25"/>
        <v>0.42494105318312808</v>
      </c>
      <c r="H71" s="35">
        <f t="shared" si="25"/>
        <v>0.587918219553069</v>
      </c>
      <c r="I71" s="35">
        <f t="shared" si="25"/>
        <v>0.65510813971313453</v>
      </c>
      <c r="J71" s="35">
        <f t="shared" si="25"/>
        <v>0.69153001326473684</v>
      </c>
      <c r="K71" s="35">
        <f t="shared" si="25"/>
        <v>0.71434803873642883</v>
      </c>
      <c r="L71" s="35">
        <f t="shared" si="25"/>
        <v>0.72997682406347786</v>
      </c>
      <c r="M71" s="35">
        <f t="shared" si="25"/>
        <v>0.74134915551671132</v>
      </c>
      <c r="N71" s="35">
        <f t="shared" si="25"/>
        <v>0.7499945216399494</v>
      </c>
      <c r="O71" s="35">
        <f t="shared" si="25"/>
        <v>0.75678833757512975</v>
      </c>
      <c r="P71" s="35">
        <f t="shared" si="25"/>
        <v>0.76226767365814363</v>
      </c>
    </row>
    <row r="72" spans="1:16" x14ac:dyDescent="0.2">
      <c r="A72" s="57" t="s">
        <v>28</v>
      </c>
      <c r="B72" s="39" t="s">
        <v>29</v>
      </c>
      <c r="C72" s="58" cm="1">
        <f t="array" ref="C72">INDEX('Lifetime PD Parameter- R'!$F$10:$F$30,MATCH('Lifetime PD Projection'!A72,'Lifetime PD Parameter- R'!$C$10:$C$30,0),)</f>
        <v>8.694480016175777E-3</v>
      </c>
      <c r="D72" s="42">
        <f>INDEX('Lifetime PD Parameter- R'!$AF$10:$AG$30,MATCH('Lifetime PD Projection'!$A72,'Lifetime PD Parameter- R'!$C$10:$C$30,0),MATCH('Lifetime PD Projection'!D$7,'Lifetime PD Parameter- R'!$AF$9:$AG$9,0))</f>
        <v>-1.5984730528891711</v>
      </c>
      <c r="E72" s="42">
        <f>INDEX('Lifetime PD Parameter- R'!$AF$10:$AG$30,MATCH('Lifetime PD Projection'!$A72,'Lifetime PD Parameter- R'!$C$10:$C$30,0),MATCH('Lifetime PD Projection'!E$7,'Lifetime PD Parameter- R'!$AF$9:$AG$9,0))</f>
        <v>-2.7936349478445579</v>
      </c>
      <c r="F72" s="59" cm="1">
        <f t="array" ref="F72">INDEX('Lifetime PD Parameter- R'!$AV$10:$AV$30,MATCH('Lifetime PD Projection'!$A72,'Lifetime PD Parameter- R'!$C$10:$C$30,0),)</f>
        <v>0.70260604540368776</v>
      </c>
      <c r="G72" s="35">
        <f t="shared" si="25"/>
        <v>8.694480016175777E-3</v>
      </c>
      <c r="H72" s="35">
        <f t="shared" si="25"/>
        <v>3.5145824394948323E-2</v>
      </c>
      <c r="I72" s="35">
        <f t="shared" si="25"/>
        <v>5.5986558881697228E-2</v>
      </c>
      <c r="J72" s="35">
        <f t="shared" si="25"/>
        <v>7.066246694939167E-2</v>
      </c>
      <c r="K72" s="35">
        <f t="shared" si="25"/>
        <v>8.1255320461469938E-2</v>
      </c>
      <c r="L72" s="35">
        <f t="shared" si="25"/>
        <v>8.9185410482625835E-2</v>
      </c>
      <c r="M72" s="35">
        <f t="shared" si="25"/>
        <v>9.5319326297024914E-2</v>
      </c>
      <c r="N72" s="35">
        <f t="shared" si="25"/>
        <v>0.10019506367904232</v>
      </c>
      <c r="O72" s="35">
        <f t="shared" si="25"/>
        <v>0.1041590864878366</v>
      </c>
      <c r="P72" s="35">
        <f t="shared" si="25"/>
        <v>0.10744292716081925</v>
      </c>
    </row>
    <row r="73" spans="1:16" x14ac:dyDescent="0.2">
      <c r="A73" s="57" t="s">
        <v>30</v>
      </c>
      <c r="B73" s="39" t="s">
        <v>31</v>
      </c>
      <c r="C73" s="58" cm="1">
        <f t="array" ref="C73">INDEX('Lifetime PD Parameter- R'!$F$10:$F$30,MATCH('Lifetime PD Projection'!A73,'Lifetime PD Parameter- R'!$C$10:$C$30,0),)</f>
        <v>0.11058389350204299</v>
      </c>
      <c r="D73" s="42">
        <f>INDEX('Lifetime PD Parameter- R'!$AF$10:$AG$30,MATCH('Lifetime PD Projection'!$A73,'Lifetime PD Parameter- R'!$C$10:$C$30,0),MATCH('Lifetime PD Projection'!D$7,'Lifetime PD Parameter- R'!$AF$9:$AG$9,0))</f>
        <v>-0.65852040696730607</v>
      </c>
      <c r="E73" s="42">
        <f>INDEX('Lifetime PD Parameter- R'!$AF$10:$AG$30,MATCH('Lifetime PD Projection'!$A73,'Lifetime PD Parameter- R'!$C$10:$C$30,0),MATCH('Lifetime PD Projection'!E$7,'Lifetime PD Parameter- R'!$AF$9:$AG$9,0))</f>
        <v>-1.513959774885516</v>
      </c>
      <c r="F73" s="59" cm="1">
        <f t="array" ref="F73">INDEX('Lifetime PD Parameter- R'!$AV$10:$AV$30,MATCH('Lifetime PD Projection'!$A73,'Lifetime PD Parameter- R'!$C$10:$C$30,0),)</f>
        <v>0.97093024943159778</v>
      </c>
      <c r="G73" s="35">
        <f t="shared" si="25"/>
        <v>0.11058389350204299</v>
      </c>
      <c r="H73" s="35">
        <f t="shared" si="25"/>
        <v>0.23574585461798456</v>
      </c>
      <c r="I73" s="35">
        <f t="shared" si="25"/>
        <v>0.30340876832213132</v>
      </c>
      <c r="J73" s="35">
        <f t="shared" si="25"/>
        <v>0.34420736509759708</v>
      </c>
      <c r="K73" s="35">
        <f t="shared" si="25"/>
        <v>0.3712747186117763</v>
      </c>
      <c r="L73" s="35">
        <f t="shared" si="25"/>
        <v>0.39049204425641643</v>
      </c>
      <c r="M73" s="35">
        <f t="shared" si="25"/>
        <v>0.40482474989775996</v>
      </c>
      <c r="N73" s="35">
        <f t="shared" si="25"/>
        <v>0.41591846902651686</v>
      </c>
      <c r="O73" s="35">
        <f t="shared" si="25"/>
        <v>0.42475667358837305</v>
      </c>
      <c r="P73" s="35">
        <f t="shared" si="25"/>
        <v>0.4319622704497883</v>
      </c>
    </row>
    <row r="74" spans="1:16" x14ac:dyDescent="0.2">
      <c r="A74" s="57" t="s">
        <v>32</v>
      </c>
      <c r="B74" s="39" t="s">
        <v>33</v>
      </c>
      <c r="C74" s="58" cm="1">
        <f t="array" ref="C74">INDEX('Lifetime PD Parameter- R'!$F$10:$F$30,MATCH('Lifetime PD Projection'!A74,'Lifetime PD Parameter- R'!$C$10:$C$30,0),)</f>
        <v>2.235249214628943E-2</v>
      </c>
      <c r="D74" s="42">
        <f>INDEX('Lifetime PD Parameter- R'!$AF$10:$AG$30,MATCH('Lifetime PD Projection'!$A74,'Lifetime PD Parameter- R'!$C$10:$C$30,0),MATCH('Lifetime PD Projection'!D$7,'Lifetime PD Parameter- R'!$AF$9:$AG$9,0))</f>
        <v>-1.918756549250364</v>
      </c>
      <c r="E74" s="42">
        <f>INDEX('Lifetime PD Parameter- R'!$AF$10:$AG$30,MATCH('Lifetime PD Projection'!$A74,'Lifetime PD Parameter- R'!$C$10:$C$30,0),MATCH('Lifetime PD Projection'!E$7,'Lifetime PD Parameter- R'!$AF$9:$AG$9,0))</f>
        <v>-2.0187842822708411</v>
      </c>
      <c r="F74" s="59" cm="1">
        <f t="array" ref="F74">INDEX('Lifetime PD Parameter- R'!$AV$10:$AV$30,MATCH('Lifetime PD Projection'!$A74,'Lifetime PD Parameter- R'!$C$10:$C$30,0),)</f>
        <v>1.146510948546432</v>
      </c>
      <c r="G74" s="35">
        <f t="shared" ref="G74:P84" si="26">EXP($D74+($E74/G$63))*$F74</f>
        <v>2.235249214628943E-2</v>
      </c>
      <c r="H74" s="35">
        <f t="shared" si="26"/>
        <v>6.1333731539126059E-2</v>
      </c>
      <c r="I74" s="35">
        <f t="shared" si="26"/>
        <v>8.5866520941491623E-2</v>
      </c>
      <c r="J74" s="35">
        <f t="shared" si="26"/>
        <v>0.10159822169337718</v>
      </c>
      <c r="K74" s="35">
        <f t="shared" si="26"/>
        <v>0.11238890763706794</v>
      </c>
      <c r="L74" s="35">
        <f t="shared" si="26"/>
        <v>0.12021214482755205</v>
      </c>
      <c r="M74" s="35">
        <f t="shared" si="26"/>
        <v>0.12613141604823741</v>
      </c>
      <c r="N74" s="35">
        <f t="shared" si="26"/>
        <v>0.13076137107823679</v>
      </c>
      <c r="O74" s="35">
        <f t="shared" si="26"/>
        <v>0.134479630011582</v>
      </c>
      <c r="P74" s="35">
        <f t="shared" si="26"/>
        <v>0.13753021993640116</v>
      </c>
    </row>
    <row r="75" spans="1:16" x14ac:dyDescent="0.2">
      <c r="A75" s="57" t="s">
        <v>34</v>
      </c>
      <c r="B75" s="39" t="s">
        <v>35</v>
      </c>
      <c r="C75" s="58" cm="1">
        <f t="array" ref="C75">INDEX('Lifetime PD Parameter- R'!$F$10:$F$30,MATCH('Lifetime PD Projection'!A75,'Lifetime PD Parameter- R'!$C$10:$C$30,0),)</f>
        <v>5.9121533399488169E-2</v>
      </c>
      <c r="D75" s="42">
        <f>INDEX('Lifetime PD Parameter- R'!$AF$10:$AG$30,MATCH('Lifetime PD Projection'!$A75,'Lifetime PD Parameter- R'!$C$10:$C$30,0),MATCH('Lifetime PD Projection'!D$7,'Lifetime PD Parameter- R'!$AF$9:$AG$9,0))</f>
        <v>-1.5959990056145039</v>
      </c>
      <c r="E75" s="42">
        <f>INDEX('Lifetime PD Parameter- R'!$AF$10:$AG$30,MATCH('Lifetime PD Projection'!$A75,'Lifetime PD Parameter- R'!$C$10:$C$30,0),MATCH('Lifetime PD Projection'!E$7,'Lifetime PD Parameter- R'!$AF$9:$AG$9,0))</f>
        <v>-1.3896407858971209</v>
      </c>
      <c r="F75" s="59" cm="1">
        <f t="array" ref="F75">INDEX('Lifetime PD Parameter- R'!$AV$10:$AV$30,MATCH('Lifetime PD Projection'!$A75,'Lifetime PD Parameter- R'!$C$10:$C$30,0),)</f>
        <v>1.1705570257527362</v>
      </c>
      <c r="G75" s="35">
        <f t="shared" si="26"/>
        <v>5.9121533399488169E-2</v>
      </c>
      <c r="H75" s="35">
        <f t="shared" si="26"/>
        <v>0.11844107817455894</v>
      </c>
      <c r="I75" s="35">
        <f t="shared" si="26"/>
        <v>0.14930965993664475</v>
      </c>
      <c r="J75" s="35">
        <f t="shared" si="26"/>
        <v>0.16764117008736684</v>
      </c>
      <c r="K75" s="35">
        <f t="shared" si="26"/>
        <v>0.17970342301215497</v>
      </c>
      <c r="L75" s="35">
        <f t="shared" si="26"/>
        <v>0.18822333344129508</v>
      </c>
      <c r="M75" s="35">
        <f t="shared" si="26"/>
        <v>0.19455519213555933</v>
      </c>
      <c r="N75" s="35">
        <f t="shared" si="26"/>
        <v>0.19944348261513667</v>
      </c>
      <c r="O75" s="35">
        <f t="shared" si="26"/>
        <v>0.2033302424875548</v>
      </c>
      <c r="P75" s="35">
        <f t="shared" si="26"/>
        <v>0.20649411654330113</v>
      </c>
    </row>
    <row r="76" spans="1:16" x14ac:dyDescent="0.2">
      <c r="A76" s="57" t="s">
        <v>36</v>
      </c>
      <c r="B76" s="39" t="s">
        <v>37</v>
      </c>
      <c r="C76" s="58" cm="1">
        <f t="array" ref="C76">INDEX('Lifetime PD Parameter- R'!$F$10:$F$30,MATCH('Lifetime PD Projection'!A76,'Lifetime PD Parameter- R'!$C$10:$C$30,0),)</f>
        <v>0.3147813516443802</v>
      </c>
      <c r="D76" s="42">
        <f>INDEX('Lifetime PD Parameter- R'!$AF$10:$AG$30,MATCH('Lifetime PD Projection'!$A76,'Lifetime PD Parameter- R'!$C$10:$C$30,0),MATCH('Lifetime PD Projection'!D$7,'Lifetime PD Parameter- R'!$AF$9:$AG$9,0))</f>
        <v>-0.52578830157577849</v>
      </c>
      <c r="E76" s="42">
        <f>INDEX('Lifetime PD Parameter- R'!$AF$10:$AG$30,MATCH('Lifetime PD Projection'!$A76,'Lifetime PD Parameter- R'!$C$10:$C$30,0),MATCH('Lifetime PD Projection'!E$7,'Lifetime PD Parameter- R'!$AF$9:$AG$9,0))</f>
        <v>-0.74023502107840666</v>
      </c>
      <c r="F76" s="59" cm="1">
        <f t="array" ref="F76">INDEX('Lifetime PD Parameter- R'!$AV$10:$AV$30,MATCH('Lifetime PD Projection'!$A76,'Lifetime PD Parameter- R'!$C$10:$C$30,0),)</f>
        <v>1.1164414159033558</v>
      </c>
      <c r="G76" s="35">
        <f t="shared" si="26"/>
        <v>0.3147813516443802</v>
      </c>
      <c r="H76" s="35">
        <f t="shared" si="26"/>
        <v>0.45577341385899228</v>
      </c>
      <c r="I76" s="35">
        <f t="shared" si="26"/>
        <v>0.51561908736771744</v>
      </c>
      <c r="J76" s="35">
        <f t="shared" si="26"/>
        <v>0.54842719811635687</v>
      </c>
      <c r="K76" s="35">
        <f t="shared" si="26"/>
        <v>0.56910576347638875</v>
      </c>
      <c r="L76" s="35">
        <f t="shared" si="26"/>
        <v>0.58332284238977317</v>
      </c>
      <c r="M76" s="35">
        <f t="shared" si="26"/>
        <v>0.59369483227686914</v>
      </c>
      <c r="N76" s="35">
        <f t="shared" si="26"/>
        <v>0.60159467397195898</v>
      </c>
      <c r="O76" s="35">
        <f t="shared" si="26"/>
        <v>0.60781159752302616</v>
      </c>
      <c r="P76" s="35">
        <f t="shared" si="26"/>
        <v>0.61283136181800402</v>
      </c>
    </row>
    <row r="77" spans="1:16" x14ac:dyDescent="0.2">
      <c r="A77" s="57" t="s">
        <v>38</v>
      </c>
      <c r="B77" s="39" t="s">
        <v>39</v>
      </c>
      <c r="C77" s="58" cm="1">
        <f t="array" ref="C77">INDEX('Lifetime PD Parameter- R'!$F$10:$F$30,MATCH('Lifetime PD Projection'!A77,'Lifetime PD Parameter- R'!$C$10:$C$30,0),)</f>
        <v>0.2216027536723712</v>
      </c>
      <c r="D77" s="42">
        <f>INDEX('Lifetime PD Parameter- R'!$AF$10:$AG$30,MATCH('Lifetime PD Projection'!$A77,'Lifetime PD Parameter- R'!$C$10:$C$30,0),MATCH('Lifetime PD Projection'!D$7,'Lifetime PD Parameter- R'!$AF$9:$AG$9,0))</f>
        <v>-0.49729079925586522</v>
      </c>
      <c r="E77" s="42">
        <f>INDEX('Lifetime PD Parameter- R'!$AF$10:$AG$30,MATCH('Lifetime PD Projection'!$A77,'Lifetime PD Parameter- R'!$C$10:$C$30,0),MATCH('Lifetime PD Projection'!E$7,'Lifetime PD Parameter- R'!$AF$9:$AG$9,0))</f>
        <v>-1.009686815159069</v>
      </c>
      <c r="F77" s="59" cm="1">
        <f t="array" ref="F77">INDEX('Lifetime PD Parameter- R'!$AV$10:$AV$30,MATCH('Lifetime PD Projection'!$A77,'Lifetime PD Parameter- R'!$C$10:$C$30,0),)</f>
        <v>1.0001087224579426</v>
      </c>
      <c r="G77" s="35">
        <f t="shared" si="26"/>
        <v>0.2216027536723712</v>
      </c>
      <c r="H77" s="35">
        <f t="shared" si="26"/>
        <v>0.36713505906030713</v>
      </c>
      <c r="I77" s="35">
        <f t="shared" si="26"/>
        <v>0.43441961618102853</v>
      </c>
      <c r="J77" s="35">
        <f t="shared" si="26"/>
        <v>0.47255374782947934</v>
      </c>
      <c r="K77" s="35">
        <f t="shared" si="26"/>
        <v>0.49702276667295336</v>
      </c>
      <c r="L77" s="35">
        <f t="shared" si="26"/>
        <v>0.51403536182544773</v>
      </c>
      <c r="M77" s="35">
        <f t="shared" si="26"/>
        <v>0.52654259088998923</v>
      </c>
      <c r="N77" s="35">
        <f t="shared" si="26"/>
        <v>0.53612232020863171</v>
      </c>
      <c r="O77" s="35">
        <f t="shared" si="26"/>
        <v>0.54369355622317994</v>
      </c>
      <c r="P77" s="35">
        <f t="shared" si="26"/>
        <v>0.54982745716279802</v>
      </c>
    </row>
    <row r="78" spans="1:16" x14ac:dyDescent="0.2">
      <c r="A78" s="57" t="s">
        <v>40</v>
      </c>
      <c r="B78" s="39" t="s">
        <v>41</v>
      </c>
      <c r="C78" s="58" cm="1">
        <f t="array" ref="C78">INDEX('Lifetime PD Parameter- R'!$F$10:$F$30,MATCH('Lifetime PD Projection'!A78,'Lifetime PD Parameter- R'!$C$10:$C$30,0),)</f>
        <v>0.60292481322524238</v>
      </c>
      <c r="D78" s="42">
        <f>INDEX('Lifetime PD Parameter- R'!$AF$10:$AG$30,MATCH('Lifetime PD Projection'!$A78,'Lifetime PD Parameter- R'!$C$10:$C$30,0),MATCH('Lifetime PD Projection'!D$7,'Lifetime PD Parameter- R'!$AF$9:$AG$9,0))</f>
        <v>-6.5608192720468181E-2</v>
      </c>
      <c r="E78" s="42">
        <f>INDEX('Lifetime PD Parameter- R'!$AF$10:$AG$30,MATCH('Lifetime PD Projection'!$A78,'Lifetime PD Parameter- R'!$C$10:$C$30,0),MATCH('Lifetime PD Projection'!E$7,'Lifetime PD Parameter- R'!$AF$9:$AG$9,0))</f>
        <v>-0.42437780335307479</v>
      </c>
      <c r="F78" s="59" cm="1">
        <f t="array" ref="F78">INDEX('Lifetime PD Parameter- R'!$AV$10:$AV$30,MATCH('Lifetime PD Projection'!$A78,'Lifetime PD Parameter- R'!$C$10:$C$30,0),)</f>
        <v>0.98415016997802629</v>
      </c>
      <c r="G78" s="35">
        <f t="shared" si="26"/>
        <v>0.60292481322524238</v>
      </c>
      <c r="H78" s="35">
        <f t="shared" si="26"/>
        <v>0.7454450352473253</v>
      </c>
      <c r="I78" s="35">
        <f t="shared" si="26"/>
        <v>0.80007945114647827</v>
      </c>
      <c r="J78" s="35">
        <f t="shared" si="26"/>
        <v>0.82888038267103781</v>
      </c>
      <c r="K78" s="35">
        <f t="shared" si="26"/>
        <v>0.84665622939601448</v>
      </c>
      <c r="L78" s="35">
        <f t="shared" si="26"/>
        <v>0.85871807830132918</v>
      </c>
      <c r="M78" s="35">
        <f t="shared" si="26"/>
        <v>0.86743874985603964</v>
      </c>
      <c r="N78" s="35">
        <f t="shared" si="26"/>
        <v>0.87403732355052077</v>
      </c>
      <c r="O78" s="35">
        <f t="shared" si="26"/>
        <v>0.8792042308113277</v>
      </c>
      <c r="P78" s="35">
        <f t="shared" si="26"/>
        <v>0.88335973992387185</v>
      </c>
    </row>
    <row r="79" spans="1:16" x14ac:dyDescent="0.2">
      <c r="A79" s="57" t="s">
        <v>42</v>
      </c>
      <c r="B79" s="39" t="s">
        <v>43</v>
      </c>
      <c r="C79" s="58" cm="1">
        <f t="array" ref="C79">INDEX('Lifetime PD Parameter- R'!$F$10:$F$30,MATCH('Lifetime PD Projection'!A79,'Lifetime PD Parameter- R'!$C$10:$C$30,0),)</f>
        <v>0.66168573429838895</v>
      </c>
      <c r="D79" s="42">
        <f>INDEX('Lifetime PD Parameter- R'!$AF$10:$AG$30,MATCH('Lifetime PD Projection'!$A79,'Lifetime PD Parameter- R'!$C$10:$C$30,0),MATCH('Lifetime PD Projection'!D$7,'Lifetime PD Parameter- R'!$AF$9:$AG$9,0))</f>
        <v>5.9751253607342188E-2</v>
      </c>
      <c r="E79" s="42">
        <f>INDEX('Lifetime PD Parameter- R'!$AF$10:$AG$30,MATCH('Lifetime PD Projection'!$A79,'Lifetime PD Parameter- R'!$C$10:$C$30,0),MATCH('Lifetime PD Projection'!E$7,'Lifetime PD Parameter- R'!$AF$9:$AG$9,0))</f>
        <v>-0.42235679002830939</v>
      </c>
      <c r="F79" s="59" cm="1">
        <f t="array" ref="F79">INDEX('Lifetime PD Parameter- R'!$AV$10:$AV$30,MATCH('Lifetime PD Projection'!$A79,'Lifetime PD Parameter- R'!$C$10:$C$30,0),)</f>
        <v>0.9508879745124964</v>
      </c>
      <c r="G79" s="35">
        <f t="shared" si="26"/>
        <v>0.66168573429838895</v>
      </c>
      <c r="H79" s="35">
        <f t="shared" si="26"/>
        <v>0.8172696722837659</v>
      </c>
      <c r="I79" s="35">
        <f t="shared" si="26"/>
        <v>0.87687277634679461</v>
      </c>
      <c r="J79" s="35">
        <f t="shared" si="26"/>
        <v>0.9082850982167856</v>
      </c>
      <c r="K79" s="35">
        <f t="shared" si="26"/>
        <v>0.92767008121195893</v>
      </c>
      <c r="L79" s="35">
        <f t="shared" si="26"/>
        <v>0.94082270757645636</v>
      </c>
      <c r="M79" s="35">
        <f t="shared" si="26"/>
        <v>0.95033145843336464</v>
      </c>
      <c r="N79" s="35">
        <f t="shared" si="26"/>
        <v>0.95752603653826263</v>
      </c>
      <c r="O79" s="35">
        <f t="shared" si="26"/>
        <v>0.96315945482009957</v>
      </c>
      <c r="P79" s="35">
        <f t="shared" si="26"/>
        <v>0.9676900431497798</v>
      </c>
    </row>
    <row r="80" spans="1:16" x14ac:dyDescent="0.2">
      <c r="A80" s="60" t="s">
        <v>2</v>
      </c>
      <c r="B80" s="39" t="s">
        <v>3</v>
      </c>
      <c r="C80" s="58" cm="1">
        <f t="array" ref="C80">INDEX('Lifetime PD Parameter- R'!$F$10:$F$30,MATCH('Lifetime PD Projection'!A80,'Lifetime PD Parameter- R'!$C$10:$C$30,0),)</f>
        <v>2.4055781522370711E-2</v>
      </c>
      <c r="D80" s="42">
        <f>INDEX('Lifetime PD Parameter- R'!$AF$10:$AG$30,MATCH('Lifetime PD Projection'!$A80,'Lifetime PD Parameter- R'!$C$10:$C$30,0),MATCH('Lifetime PD Projection'!D$7,'Lifetime PD Parameter- R'!$AF$9:$AG$9,0))</f>
        <v>-1.8819609135026769</v>
      </c>
      <c r="E80" s="42">
        <f>INDEX('Lifetime PD Parameter- R'!$AF$10:$AG$30,MATCH('Lifetime PD Projection'!$A80,'Lifetime PD Parameter- R'!$C$10:$C$30,0),MATCH('Lifetime PD Projection'!E$7,'Lifetime PD Parameter- R'!$AF$9:$AG$9,0))</f>
        <v>-2.268792769031228</v>
      </c>
      <c r="F80" s="59" cm="1">
        <f t="array" ref="F80">INDEX('Lifetime PD Parameter- R'!$AV$10:$AV$30,MATCH('Lifetime PD Projection'!$A80,'Lifetime PD Parameter- R'!$C$10:$C$30,0),)</f>
        <v>1.5271049709883304</v>
      </c>
      <c r="G80" s="35">
        <f t="shared" si="26"/>
        <v>2.4055781522370711E-2</v>
      </c>
      <c r="H80" s="35">
        <f t="shared" si="26"/>
        <v>7.4796549042260019E-2</v>
      </c>
      <c r="I80" s="35">
        <f t="shared" si="26"/>
        <v>0.10916973537193217</v>
      </c>
      <c r="J80" s="35">
        <f t="shared" si="26"/>
        <v>0.13189022402030032</v>
      </c>
      <c r="K80" s="35">
        <f t="shared" si="26"/>
        <v>0.14773344148331533</v>
      </c>
      <c r="L80" s="35">
        <f t="shared" si="26"/>
        <v>0.1593393181073636</v>
      </c>
      <c r="M80" s="35">
        <f t="shared" si="26"/>
        <v>0.16818337128759323</v>
      </c>
      <c r="N80" s="35">
        <f t="shared" si="26"/>
        <v>0.17513708961948887</v>
      </c>
      <c r="O80" s="35">
        <f t="shared" si="26"/>
        <v>0.18074370750547844</v>
      </c>
      <c r="P80" s="35">
        <f t="shared" si="26"/>
        <v>0.18535795652956449</v>
      </c>
    </row>
    <row r="81" spans="1:16" x14ac:dyDescent="0.2">
      <c r="A81" s="60" t="s">
        <v>4</v>
      </c>
      <c r="B81" s="39" t="s">
        <v>5</v>
      </c>
      <c r="C81" s="58" cm="1">
        <f t="array" ref="C81">INDEX('Lifetime PD Parameter- R'!$F$10:$F$30,MATCH('Lifetime PD Projection'!A81,'Lifetime PD Parameter- R'!$C$10:$C$30,0),)</f>
        <v>0.20442708333333329</v>
      </c>
      <c r="D81" s="42">
        <f>INDEX('Lifetime PD Parameter- R'!$AF$10:$AG$30,MATCH('Lifetime PD Projection'!$A81,'Lifetime PD Parameter- R'!$C$10:$C$30,0),MATCH('Lifetime PD Projection'!D$7,'Lifetime PD Parameter- R'!$AF$9:$AG$9,0))</f>
        <v>-0.29815428204279087</v>
      </c>
      <c r="E81" s="42">
        <f>INDEX('Lifetime PD Parameter- R'!$AF$10:$AG$30,MATCH('Lifetime PD Projection'!$A81,'Lifetime PD Parameter- R'!$C$10:$C$30,0),MATCH('Lifetime PD Projection'!E$7,'Lifetime PD Parameter- R'!$AF$9:$AG$9,0))</f>
        <v>-1.517479259750558</v>
      </c>
      <c r="F81" s="59" cm="1">
        <f t="array" ref="F81">INDEX('Lifetime PD Parameter- R'!$AV$10:$AV$30,MATCH('Lifetime PD Projection'!$A81,'Lifetime PD Parameter- R'!$C$10:$C$30,0),)</f>
        <v>1.2561978932988942</v>
      </c>
      <c r="G81" s="35">
        <f t="shared" si="26"/>
        <v>0.20442708333333329</v>
      </c>
      <c r="H81" s="35">
        <f t="shared" si="26"/>
        <v>0.4365709831932516</v>
      </c>
      <c r="I81" s="35">
        <f t="shared" si="26"/>
        <v>0.56220367260825876</v>
      </c>
      <c r="J81" s="35">
        <f t="shared" si="26"/>
        <v>0.63798884316882698</v>
      </c>
      <c r="K81" s="35">
        <f t="shared" si="26"/>
        <v>0.68827933037151767</v>
      </c>
      <c r="L81" s="35">
        <f t="shared" si="26"/>
        <v>0.72398987028943684</v>
      </c>
      <c r="M81" s="35">
        <f t="shared" si="26"/>
        <v>0.75062625107234338</v>
      </c>
      <c r="N81" s="35">
        <f t="shared" si="26"/>
        <v>0.77124470017709901</v>
      </c>
      <c r="O81" s="35">
        <f t="shared" si="26"/>
        <v>0.78767203524419527</v>
      </c>
      <c r="P81" s="35">
        <f t="shared" si="26"/>
        <v>0.80106547472566902</v>
      </c>
    </row>
    <row r="82" spans="1:16" x14ac:dyDescent="0.2">
      <c r="A82" s="60" t="s">
        <v>6</v>
      </c>
      <c r="B82" s="39" t="s">
        <v>7</v>
      </c>
      <c r="C82" s="58" cm="1">
        <f t="array" ref="C82">INDEX('Lifetime PD Parameter- R'!$F$10:$F$30,MATCH('Lifetime PD Projection'!A82,'Lifetime PD Parameter- R'!$C$10:$C$30,0),)</f>
        <v>1.6336368505623991E-2</v>
      </c>
      <c r="D82" s="42">
        <f>INDEX('Lifetime PD Parameter- R'!$AF$10:$AG$30,MATCH('Lifetime PD Projection'!$A82,'Lifetime PD Parameter- R'!$C$10:$C$30,0),MATCH('Lifetime PD Projection'!D$7,'Lifetime PD Parameter- R'!$AF$9:$AG$9,0))</f>
        <v>-1.9375562239860491</v>
      </c>
      <c r="E82" s="42">
        <f>INDEX('Lifetime PD Parameter- R'!$AF$10:$AG$30,MATCH('Lifetime PD Projection'!$A82,'Lifetime PD Parameter- R'!$C$10:$C$30,0),MATCH('Lifetime PD Projection'!E$7,'Lifetime PD Parameter- R'!$AF$9:$AG$9,0))</f>
        <v>-1.91517192096466</v>
      </c>
      <c r="F82" s="59" cm="1">
        <f t="array" ref="F82">INDEX('Lifetime PD Parameter- R'!$AV$10:$AV$30,MATCH('Lifetime PD Projection'!$A82,'Lifetime PD Parameter- R'!$C$10:$C$30,0),)</f>
        <v>0.7697932436142485</v>
      </c>
      <c r="G82" s="35">
        <f t="shared" si="26"/>
        <v>1.6336368505623991E-2</v>
      </c>
      <c r="H82" s="35">
        <f t="shared" si="26"/>
        <v>4.2562763702164656E-2</v>
      </c>
      <c r="I82" s="35">
        <f t="shared" si="26"/>
        <v>5.8567216796020637E-2</v>
      </c>
      <c r="J82" s="35">
        <f t="shared" si="26"/>
        <v>6.8701618628782171E-2</v>
      </c>
      <c r="K82" s="35">
        <f t="shared" si="26"/>
        <v>7.5605675704627978E-2</v>
      </c>
      <c r="L82" s="35">
        <f t="shared" si="26"/>
        <v>8.0589665352431825E-2</v>
      </c>
      <c r="M82" s="35">
        <f t="shared" si="26"/>
        <v>8.434957338553685E-2</v>
      </c>
      <c r="N82" s="35">
        <f t="shared" si="26"/>
        <v>8.7284181542963787E-2</v>
      </c>
      <c r="O82" s="35">
        <f t="shared" si="26"/>
        <v>8.9637060840301735E-2</v>
      </c>
      <c r="P82" s="35">
        <f t="shared" si="26"/>
        <v>9.1564949211569671E-2</v>
      </c>
    </row>
    <row r="83" spans="1:16" x14ac:dyDescent="0.2">
      <c r="A83" s="60" t="s">
        <v>8</v>
      </c>
      <c r="B83" s="39" t="s">
        <v>9</v>
      </c>
      <c r="C83" s="58" cm="1">
        <f t="array" ref="C83">INDEX('Lifetime PD Parameter- R'!$F$10:$F$30,MATCH('Lifetime PD Projection'!A83,'Lifetime PD Parameter- R'!$C$10:$C$30,0),)</f>
        <v>0.1111975116640747</v>
      </c>
      <c r="D83" s="42">
        <f>INDEX('Lifetime PD Parameter- R'!$AF$10:$AG$30,MATCH('Lifetime PD Projection'!$A83,'Lifetime PD Parameter- R'!$C$10:$C$30,0),MATCH('Lifetime PD Projection'!D$7,'Lifetime PD Parameter- R'!$AF$9:$AG$9,0))</f>
        <v>-0.92220523785714326</v>
      </c>
      <c r="E83" s="42">
        <f>INDEX('Lifetime PD Parameter- R'!$AF$10:$AG$30,MATCH('Lifetime PD Projection'!$A83,'Lifetime PD Parameter- R'!$C$10:$C$30,0),MATCH('Lifetime PD Projection'!E$7,'Lifetime PD Parameter- R'!$AF$9:$AG$9,0))</f>
        <v>-1.21145280086569</v>
      </c>
      <c r="F83" s="59" cm="1">
        <f t="array" ref="F83">INDEX('Lifetime PD Parameter- R'!$AV$10:$AV$30,MATCH('Lifetime PD Projection'!$A83,'Lifetime PD Parameter- R'!$C$10:$C$30,0),)</f>
        <v>0.93914139020141563</v>
      </c>
      <c r="G83" s="35">
        <f t="shared" si="26"/>
        <v>0.1111975116640747</v>
      </c>
      <c r="H83" s="35">
        <f t="shared" si="26"/>
        <v>0.20377866001461475</v>
      </c>
      <c r="I83" s="35">
        <f t="shared" si="26"/>
        <v>0.24937136348502384</v>
      </c>
      <c r="J83" s="35">
        <f t="shared" si="26"/>
        <v>0.27586113501351167</v>
      </c>
      <c r="K83" s="35">
        <f t="shared" si="26"/>
        <v>0.29308722036247098</v>
      </c>
      <c r="L83" s="35">
        <f t="shared" si="26"/>
        <v>0.30516481422500263</v>
      </c>
      <c r="M83" s="35">
        <f t="shared" si="26"/>
        <v>0.31409519836726502</v>
      </c>
      <c r="N83" s="35">
        <f t="shared" si="26"/>
        <v>0.32096407635538116</v>
      </c>
      <c r="O83" s="35">
        <f t="shared" si="26"/>
        <v>0.32641022152532856</v>
      </c>
      <c r="P83" s="35">
        <f t="shared" si="26"/>
        <v>0.33083359844023547</v>
      </c>
    </row>
    <row r="84" spans="1:16" x14ac:dyDescent="0.2">
      <c r="A84" s="60" t="s">
        <v>10</v>
      </c>
      <c r="B84" s="39" t="s">
        <v>11</v>
      </c>
      <c r="C84" s="58" cm="1">
        <f t="array" ref="C84">INDEX('Lifetime PD Parameter- R'!$F$10:$F$30,MATCH('Lifetime PD Projection'!A84,'Lifetime PD Parameter- R'!$C$10:$C$30,0),)</f>
        <v>0.42605042016806721</v>
      </c>
      <c r="D84" s="42">
        <f>INDEX('Lifetime PD Parameter- R'!$AF$10:$AG$30,MATCH('Lifetime PD Projection'!$A84,'Lifetime PD Parameter- R'!$C$10:$C$30,0),MATCH('Lifetime PD Projection'!D$7,'Lifetime PD Parameter- R'!$AF$9:$AG$9,0))</f>
        <v>-2.0248054383735978E-2</v>
      </c>
      <c r="E84" s="42">
        <f>INDEX('Lifetime PD Parameter- R'!$AF$10:$AG$30,MATCH('Lifetime PD Projection'!$A84,'Lifetime PD Parameter- R'!$C$10:$C$30,0),MATCH('Lifetime PD Projection'!E$7,'Lifetime PD Parameter- R'!$AF$9:$AG$9,0))</f>
        <v>-0.85095932889164339</v>
      </c>
      <c r="F84" s="59" cm="1">
        <f t="array" ref="F84">INDEX('Lifetime PD Parameter- R'!$AV$10:$AV$30,MATCH('Lifetime PD Projection'!$A84,'Lifetime PD Parameter- R'!$C$10:$C$30,0),)</f>
        <v>1.0181729552106715</v>
      </c>
      <c r="G84" s="35">
        <f>EXP($D84+($E84/G$63))*$F84</f>
        <v>0.42605042016806721</v>
      </c>
      <c r="H84" s="35">
        <f t="shared" si="26"/>
        <v>0.65199530495637237</v>
      </c>
      <c r="I84" s="35">
        <f t="shared" si="26"/>
        <v>0.7513442351067422</v>
      </c>
      <c r="J84" s="35">
        <f t="shared" si="26"/>
        <v>0.80655911504459321</v>
      </c>
      <c r="K84" s="35">
        <f t="shared" si="26"/>
        <v>0.84161709946386176</v>
      </c>
      <c r="L84" s="35">
        <f t="shared" si="26"/>
        <v>0.86583163304513333</v>
      </c>
      <c r="M84" s="35">
        <f t="shared" si="26"/>
        <v>0.88355311336375675</v>
      </c>
      <c r="N84" s="35">
        <f t="shared" si="26"/>
        <v>0.89708185246300265</v>
      </c>
      <c r="O84" s="35">
        <f t="shared" si="26"/>
        <v>0.90774725725696925</v>
      </c>
      <c r="P84" s="35">
        <f t="shared" si="26"/>
        <v>0.91637080569384599</v>
      </c>
    </row>
    <row r="87" spans="1:16" x14ac:dyDescent="0.2">
      <c r="A87" s="49" t="s">
        <v>240</v>
      </c>
      <c r="B87" s="20"/>
      <c r="C87" s="50"/>
      <c r="D87" s="51"/>
      <c r="E87" s="51"/>
      <c r="F87" s="50"/>
      <c r="G87" s="20"/>
      <c r="H87" s="20"/>
      <c r="I87" s="20"/>
      <c r="J87" s="20"/>
      <c r="K87" s="20"/>
      <c r="L87" s="20"/>
      <c r="M87" s="20"/>
      <c r="N87" s="20"/>
      <c r="O87" s="20"/>
      <c r="P87" s="20"/>
    </row>
    <row r="88" spans="1:16" s="54" customFormat="1" x14ac:dyDescent="0.2">
      <c r="A88" s="53"/>
      <c r="C88" s="55"/>
      <c r="D88" s="56"/>
      <c r="E88" s="56"/>
      <c r="F88" s="55"/>
      <c r="G88" s="61"/>
      <c r="H88" s="61"/>
      <c r="I88" s="61"/>
      <c r="J88" s="61"/>
      <c r="K88" s="61"/>
      <c r="L88" s="61"/>
      <c r="M88" s="61"/>
      <c r="N88" s="61"/>
      <c r="O88" s="61"/>
      <c r="P88" s="61"/>
    </row>
    <row r="89" spans="1:16" s="54" customFormat="1" x14ac:dyDescent="0.2">
      <c r="A89" s="53"/>
      <c r="C89" s="55"/>
      <c r="D89" s="56"/>
      <c r="E89" s="56"/>
      <c r="F89" s="55"/>
      <c r="G89" s="428" t="s">
        <v>66</v>
      </c>
      <c r="H89" s="428"/>
      <c r="I89" s="428"/>
      <c r="J89" s="428"/>
      <c r="K89" s="428"/>
      <c r="L89" s="428"/>
      <c r="M89" s="428"/>
      <c r="N89" s="428"/>
      <c r="O89" s="428"/>
      <c r="P89" s="428"/>
    </row>
    <row r="90" spans="1:16" x14ac:dyDescent="0.2">
      <c r="A90" s="33" t="s">
        <v>44</v>
      </c>
      <c r="B90" s="33"/>
      <c r="C90" s="34" t="s">
        <v>45</v>
      </c>
      <c r="D90" s="41" t="s">
        <v>0</v>
      </c>
      <c r="E90" s="41" t="s">
        <v>1</v>
      </c>
      <c r="F90" s="34" t="s">
        <v>65</v>
      </c>
      <c r="G90" s="34">
        <v>1</v>
      </c>
      <c r="H90" s="34">
        <v>2</v>
      </c>
      <c r="I90" s="34">
        <v>3</v>
      </c>
      <c r="J90" s="34">
        <v>4</v>
      </c>
      <c r="K90" s="34">
        <v>5</v>
      </c>
      <c r="L90" s="34">
        <v>6</v>
      </c>
      <c r="M90" s="34">
        <v>7</v>
      </c>
      <c r="N90" s="34">
        <v>8</v>
      </c>
      <c r="O90" s="34">
        <v>9</v>
      </c>
      <c r="P90" s="34">
        <v>10</v>
      </c>
    </row>
    <row r="91" spans="1:16" x14ac:dyDescent="0.2">
      <c r="A91" s="57" t="s">
        <v>12</v>
      </c>
      <c r="B91" s="39" t="s">
        <v>13</v>
      </c>
      <c r="C91" s="58">
        <f t="shared" ref="C91:C111" si="27">C35</f>
        <v>9.2718843741478052E-4</v>
      </c>
      <c r="D91" s="42">
        <f>INDEX('Lifetime PD Parameter- R'!$AF$10:$AG$30,MATCH('Lifetime PD Projection'!$A91,'Lifetime PD Parameter- R'!$C$10:$C$30,0),MATCH('Lifetime PD Projection'!D$34,'Lifetime PD Parameter- R'!$AF$9:$AG$9,0))</f>
        <v>-3.2913266723861021</v>
      </c>
      <c r="E91" s="42">
        <f>INDEX('Lifetime PD Parameter- R'!$AF$10:$AG$30,MATCH('Lifetime PD Projection'!$A91,'Lifetime PD Parameter- R'!$C$10:$C$30,0),MATCH('Lifetime PD Projection'!E$34,'Lifetime PD Parameter- R'!$AF$9:$AG$9,0))</f>
        <v>-3.8522532444484612</v>
      </c>
      <c r="F91" s="59">
        <f t="shared" ref="F91:F111" si="28">F35</f>
        <v>1.1737763261520702</v>
      </c>
      <c r="G91" s="35">
        <f>G64</f>
        <v>9.2718843741478052E-4</v>
      </c>
      <c r="H91" s="35">
        <f>H64-G64</f>
        <v>5.4359910049382627E-3</v>
      </c>
      <c r="I91" s="35">
        <f t="shared" ref="I91:P91" si="29">I64-H64</f>
        <v>5.7291385239665229E-3</v>
      </c>
      <c r="J91" s="35">
        <f t="shared" si="29"/>
        <v>4.577361624466229E-3</v>
      </c>
      <c r="K91" s="35">
        <f t="shared" si="29"/>
        <v>3.5408581372930528E-3</v>
      </c>
      <c r="L91" s="35">
        <f t="shared" si="29"/>
        <v>2.7691935718611588E-3</v>
      </c>
      <c r="M91" s="35">
        <f t="shared" si="29"/>
        <v>2.2073922809851994E-3</v>
      </c>
      <c r="N91" s="35">
        <f t="shared" si="29"/>
        <v>1.7936124609361226E-3</v>
      </c>
      <c r="O91" s="35">
        <f t="shared" si="29"/>
        <v>1.4828802029822515E-3</v>
      </c>
      <c r="P91" s="35">
        <f t="shared" si="29"/>
        <v>1.2447727165104255E-3</v>
      </c>
    </row>
    <row r="92" spans="1:16" x14ac:dyDescent="0.2">
      <c r="A92" s="57" t="s">
        <v>14</v>
      </c>
      <c r="B92" s="39" t="s">
        <v>15</v>
      </c>
      <c r="C92" s="58">
        <f t="shared" si="27"/>
        <v>6.8419927303827238E-3</v>
      </c>
      <c r="D92" s="42">
        <f>INDEX('Lifetime PD Parameter- R'!$AF$10:$AG$30,MATCH('Lifetime PD Projection'!$A92,'Lifetime PD Parameter- R'!$C$10:$C$30,0),MATCH('Lifetime PD Projection'!D$34,'Lifetime PD Parameter- R'!$AF$9:$AG$9,0))</f>
        <v>-1.894330894520726</v>
      </c>
      <c r="E92" s="42">
        <f>INDEX('Lifetime PD Parameter- R'!$AF$10:$AG$30,MATCH('Lifetime PD Projection'!$A92,'Lifetime PD Parameter- R'!$C$10:$C$30,0),MATCH('Lifetime PD Projection'!E$34,'Lifetime PD Parameter- R'!$AF$9:$AG$9,0))</f>
        <v>-2.9254031433694219</v>
      </c>
      <c r="F92" s="59">
        <f t="shared" si="28"/>
        <v>0.84794269931481636</v>
      </c>
      <c r="G92" s="35">
        <f t="shared" ref="G92:G111" si="30">G65</f>
        <v>6.8419927303827229E-3</v>
      </c>
      <c r="H92" s="35">
        <f t="shared" ref="H92:P92" si="31">H65-G65</f>
        <v>2.2699050600592095E-2</v>
      </c>
      <c r="I92" s="35">
        <f t="shared" si="31"/>
        <v>1.8562112574617387E-2</v>
      </c>
      <c r="J92" s="35">
        <f t="shared" si="31"/>
        <v>1.3279749425352823E-2</v>
      </c>
      <c r="K92" s="35">
        <f t="shared" si="31"/>
        <v>9.6683511431720562E-3</v>
      </c>
      <c r="L92" s="35">
        <f t="shared" si="31"/>
        <v>7.2775141841450453E-3</v>
      </c>
      <c r="M92" s="35">
        <f t="shared" si="31"/>
        <v>5.6502851936897219E-3</v>
      </c>
      <c r="N92" s="35">
        <f t="shared" si="31"/>
        <v>4.5036195343832602E-3</v>
      </c>
      <c r="O92" s="35">
        <f t="shared" si="31"/>
        <v>3.6691390283382225E-3</v>
      </c>
      <c r="P92" s="35">
        <f t="shared" si="31"/>
        <v>3.0445596092978089E-3</v>
      </c>
    </row>
    <row r="93" spans="1:16" x14ac:dyDescent="0.2">
      <c r="A93" s="57" t="s">
        <v>16</v>
      </c>
      <c r="B93" s="39" t="s">
        <v>17</v>
      </c>
      <c r="C93" s="58">
        <f t="shared" si="27"/>
        <v>2.5973315835520561E-3</v>
      </c>
      <c r="D93" s="42">
        <f>INDEX('Lifetime PD Parameter- R'!$AF$10:$AG$30,MATCH('Lifetime PD Projection'!$A93,'Lifetime PD Parameter- R'!$C$10:$C$30,0),MATCH('Lifetime PD Projection'!D$34,'Lifetime PD Parameter- R'!$AF$9:$AG$9,0))</f>
        <v>-3.9889619379520811</v>
      </c>
      <c r="E93" s="42">
        <f>INDEX('Lifetime PD Parameter- R'!$AF$10:$AG$30,MATCH('Lifetime PD Projection'!$A93,'Lifetime PD Parameter- R'!$C$10:$C$30,0),MATCH('Lifetime PD Projection'!E$34,'Lifetime PD Parameter- R'!$AF$9:$AG$9,0))</f>
        <v>-2.0800502255355862</v>
      </c>
      <c r="F93" s="59">
        <f t="shared" si="28"/>
        <v>1.1227056022994102</v>
      </c>
      <c r="G93" s="35">
        <f t="shared" si="30"/>
        <v>2.5973315835520561E-3</v>
      </c>
      <c r="H93" s="35">
        <f t="shared" ref="H93:P93" si="32">H66-G66</f>
        <v>4.751267665895469E-3</v>
      </c>
      <c r="I93" s="35">
        <f t="shared" si="32"/>
        <v>3.0449438170629577E-3</v>
      </c>
      <c r="J93" s="35">
        <f t="shared" si="32"/>
        <v>1.9671592623660035E-3</v>
      </c>
      <c r="K93" s="35">
        <f t="shared" si="32"/>
        <v>1.3547730416325343E-3</v>
      </c>
      <c r="L93" s="35">
        <f t="shared" si="32"/>
        <v>9.8470541340426807E-4</v>
      </c>
      <c r="M93" s="35">
        <f t="shared" si="32"/>
        <v>7.463556210719844E-4</v>
      </c>
      <c r="N93" s="35">
        <f t="shared" si="32"/>
        <v>5.8453098345658157E-4</v>
      </c>
      <c r="O93" s="35">
        <f t="shared" si="32"/>
        <v>4.6988562778126422E-4</v>
      </c>
      <c r="P93" s="35">
        <f t="shared" si="32"/>
        <v>3.8580570100781031E-4</v>
      </c>
    </row>
    <row r="94" spans="1:16" x14ac:dyDescent="0.2">
      <c r="A94" s="57" t="s">
        <v>18</v>
      </c>
      <c r="B94" s="39" t="s">
        <v>19</v>
      </c>
      <c r="C94" s="58">
        <f t="shared" si="27"/>
        <v>7.5688521388111206E-3</v>
      </c>
      <c r="D94" s="42">
        <f>INDEX('Lifetime PD Parameter- R'!$AF$10:$AG$30,MATCH('Lifetime PD Projection'!$A94,'Lifetime PD Parameter- R'!$C$10:$C$30,0),MATCH('Lifetime PD Projection'!D$34,'Lifetime PD Parameter- R'!$AF$9:$AG$9,0))</f>
        <v>-2.5588789924264068</v>
      </c>
      <c r="E94" s="42">
        <f>INDEX('Lifetime PD Parameter- R'!$AF$10:$AG$30,MATCH('Lifetime PD Projection'!$A94,'Lifetime PD Parameter- R'!$C$10:$C$30,0),MATCH('Lifetime PD Projection'!E$34,'Lifetime PD Parameter- R'!$AF$9:$AG$9,0))</f>
        <v>-2.0369882869115821</v>
      </c>
      <c r="F94" s="59">
        <f t="shared" si="28"/>
        <v>0.74987663202875621</v>
      </c>
      <c r="G94" s="35">
        <f t="shared" si="30"/>
        <v>7.5688521388111206E-3</v>
      </c>
      <c r="H94" s="35">
        <f t="shared" ref="H94:P94" si="33">H67-G67</f>
        <v>1.3389464988245156E-2</v>
      </c>
      <c r="I94" s="35">
        <f t="shared" si="33"/>
        <v>8.4722435804985806E-3</v>
      </c>
      <c r="J94" s="35">
        <f t="shared" si="33"/>
        <v>5.4448716780306147E-3</v>
      </c>
      <c r="K94" s="35">
        <f t="shared" si="33"/>
        <v>3.7392297555724138E-3</v>
      </c>
      <c r="L94" s="35">
        <f t="shared" si="33"/>
        <v>2.7129835047274703E-3</v>
      </c>
      <c r="M94" s="35">
        <f t="shared" si="33"/>
        <v>2.0537806184844146E-3</v>
      </c>
      <c r="N94" s="35">
        <f t="shared" si="33"/>
        <v>1.6070410077109465E-3</v>
      </c>
      <c r="O94" s="35">
        <f t="shared" si="33"/>
        <v>1.290966992671394E-3</v>
      </c>
      <c r="P94" s="35">
        <f t="shared" si="33"/>
        <v>1.059395370875002E-3</v>
      </c>
    </row>
    <row r="95" spans="1:16" x14ac:dyDescent="0.2">
      <c r="A95" s="57" t="s">
        <v>20</v>
      </c>
      <c r="B95" s="39" t="s">
        <v>21</v>
      </c>
      <c r="C95" s="58">
        <f t="shared" si="27"/>
        <v>8.9829886182841753E-2</v>
      </c>
      <c r="D95" s="42">
        <f>INDEX('Lifetime PD Parameter- R'!$AF$10:$AG$30,MATCH('Lifetime PD Projection'!$A95,'Lifetime PD Parameter- R'!$C$10:$C$30,0),MATCH('Lifetime PD Projection'!D$34,'Lifetime PD Parameter- R'!$AF$9:$AG$9,0))</f>
        <v>-1.021318682808378</v>
      </c>
      <c r="E95" s="42">
        <f>INDEX('Lifetime PD Parameter- R'!$AF$10:$AG$30,MATCH('Lifetime PD Projection'!$A95,'Lifetime PD Parameter- R'!$C$10:$C$30,0),MATCH('Lifetime PD Projection'!E$34,'Lifetime PD Parameter- R'!$AF$9:$AG$9,0))</f>
        <v>-1.2747044302208279</v>
      </c>
      <c r="F95" s="59">
        <f t="shared" si="28"/>
        <v>0.89242354064699148</v>
      </c>
      <c r="G95" s="35">
        <f t="shared" si="30"/>
        <v>8.9829886182841753E-2</v>
      </c>
      <c r="H95" s="35">
        <f t="shared" ref="H95:P95" si="34">H68-G68</f>
        <v>8.0080293620210755E-2</v>
      </c>
      <c r="I95" s="35">
        <f t="shared" si="34"/>
        <v>4.0218621384955217E-2</v>
      </c>
      <c r="J95" s="35">
        <f t="shared" si="34"/>
        <v>2.3549654846148432E-2</v>
      </c>
      <c r="K95" s="35">
        <f t="shared" si="34"/>
        <v>1.5378416064756817E-2</v>
      </c>
      <c r="L95" s="35">
        <f t="shared" si="34"/>
        <v>1.0810506888558502E-2</v>
      </c>
      <c r="M95" s="35">
        <f t="shared" si="34"/>
        <v>8.0079081078053282E-3</v>
      </c>
      <c r="N95" s="35">
        <f t="shared" si="34"/>
        <v>6.1674597640397066E-3</v>
      </c>
      <c r="O95" s="35">
        <f t="shared" si="34"/>
        <v>4.8949178430588991E-3</v>
      </c>
      <c r="P95" s="35">
        <f t="shared" si="34"/>
        <v>3.9788110538565569E-3</v>
      </c>
    </row>
    <row r="96" spans="1:16" x14ac:dyDescent="0.2">
      <c r="A96" s="57" t="s">
        <v>22</v>
      </c>
      <c r="B96" s="39" t="s">
        <v>23</v>
      </c>
      <c r="C96" s="58">
        <f t="shared" si="27"/>
        <v>0.1187852727761354</v>
      </c>
      <c r="D96" s="42">
        <f>INDEX('Lifetime PD Parameter- R'!$AF$10:$AG$30,MATCH('Lifetime PD Projection'!$A96,'Lifetime PD Parameter- R'!$C$10:$C$30,0),MATCH('Lifetime PD Projection'!D$34,'Lifetime PD Parameter- R'!$AF$9:$AG$9,0))</f>
        <v>-0.59271394666517274</v>
      </c>
      <c r="E96" s="42">
        <f>INDEX('Lifetime PD Parameter- R'!$AF$10:$AG$30,MATCH('Lifetime PD Projection'!$A96,'Lifetime PD Parameter- R'!$C$10:$C$30,0),MATCH('Lifetime PD Projection'!E$34,'Lifetime PD Parameter- R'!$AF$9:$AG$9,0))</f>
        <v>-1.2940967611843479</v>
      </c>
      <c r="F96" s="59">
        <f t="shared" si="28"/>
        <v>0.78377982116980205</v>
      </c>
      <c r="G96" s="35">
        <f t="shared" si="30"/>
        <v>0.1187852727761354</v>
      </c>
      <c r="H96" s="35">
        <f t="shared" ref="H96:P96" si="35">H69-G69</f>
        <v>0.1080821516052945</v>
      </c>
      <c r="I96" s="35">
        <f t="shared" si="35"/>
        <v>5.460897543857926E-2</v>
      </c>
      <c r="J96" s="35">
        <f t="shared" si="35"/>
        <v>3.2052018214110911E-2</v>
      </c>
      <c r="K96" s="35">
        <f t="shared" si="35"/>
        <v>2.0957520581347922E-2</v>
      </c>
      <c r="L96" s="35">
        <f t="shared" si="35"/>
        <v>1.4744295172644306E-2</v>
      </c>
      <c r="M96" s="35">
        <f t="shared" si="35"/>
        <v>1.0927911700836734E-2</v>
      </c>
      <c r="N96" s="35">
        <f t="shared" si="35"/>
        <v>8.4197588985191474E-3</v>
      </c>
      <c r="O96" s="35">
        <f t="shared" si="35"/>
        <v>6.6845520041772244E-3</v>
      </c>
      <c r="P96" s="35">
        <f t="shared" si="35"/>
        <v>5.4348232846033184E-3</v>
      </c>
    </row>
    <row r="97" spans="1:16" x14ac:dyDescent="0.2">
      <c r="A97" s="57" t="s">
        <v>24</v>
      </c>
      <c r="B97" s="39" t="s">
        <v>25</v>
      </c>
      <c r="C97" s="58">
        <f t="shared" si="27"/>
        <v>0.31635926222935051</v>
      </c>
      <c r="D97" s="42">
        <f>INDEX('Lifetime PD Parameter- R'!$AF$10:$AG$30,MATCH('Lifetime PD Projection'!$A97,'Lifetime PD Parameter- R'!$C$10:$C$30,0),MATCH('Lifetime PD Projection'!D$34,'Lifetime PD Parameter- R'!$AF$9:$AG$9,0))</f>
        <v>-0.2155014696745258</v>
      </c>
      <c r="E97" s="42">
        <f>INDEX('Lifetime PD Parameter- R'!$AF$10:$AG$30,MATCH('Lifetime PD Projection'!$A97,'Lifetime PD Parameter- R'!$C$10:$C$30,0),MATCH('Lifetime PD Projection'!E$34,'Lifetime PD Parameter- R'!$AF$9:$AG$9,0))</f>
        <v>-0.80470230829543055</v>
      </c>
      <c r="F97" s="59">
        <f t="shared" si="28"/>
        <v>0.87750464744357148</v>
      </c>
      <c r="G97" s="35">
        <f t="shared" si="30"/>
        <v>0.31635926222935051</v>
      </c>
      <c r="H97" s="35">
        <f t="shared" ref="H97:P97" si="36">H70-G70</f>
        <v>0.1567042371949347</v>
      </c>
      <c r="I97" s="35">
        <f t="shared" si="36"/>
        <v>6.7897225548473161E-2</v>
      </c>
      <c r="J97" s="35">
        <f t="shared" si="36"/>
        <v>3.7519987103532326E-2</v>
      </c>
      <c r="K97" s="35">
        <f t="shared" si="36"/>
        <v>2.3749822753057814E-2</v>
      </c>
      <c r="L97" s="35">
        <f t="shared" si="36"/>
        <v>1.6372477914588068E-2</v>
      </c>
      <c r="M97" s="35">
        <f t="shared" si="36"/>
        <v>1.1966443093197499E-2</v>
      </c>
      <c r="N97" s="35">
        <f t="shared" si="36"/>
        <v>9.1264992824683366E-3</v>
      </c>
      <c r="O97" s="35">
        <f t="shared" si="36"/>
        <v>7.1896135078518553E-3</v>
      </c>
      <c r="P97" s="35">
        <f t="shared" si="36"/>
        <v>5.8098268596863401E-3</v>
      </c>
    </row>
    <row r="98" spans="1:16" x14ac:dyDescent="0.2">
      <c r="A98" s="57" t="s">
        <v>26</v>
      </c>
      <c r="B98" s="39" t="s">
        <v>27</v>
      </c>
      <c r="C98" s="58">
        <f t="shared" si="27"/>
        <v>0.42494105318312808</v>
      </c>
      <c r="D98" s="42">
        <f>INDEX('Lifetime PD Parameter- R'!$AF$10:$AG$30,MATCH('Lifetime PD Projection'!$A98,'Lifetime PD Parameter- R'!$C$10:$C$30,0),MATCH('Lifetime PD Projection'!D$34,'Lifetime PD Parameter- R'!$AF$9:$AG$9,0))</f>
        <v>-1.7520830318171549E-2</v>
      </c>
      <c r="E98" s="42">
        <f>INDEX('Lifetime PD Parameter- R'!$AF$10:$AG$30,MATCH('Lifetime PD Projection'!$A98,'Lifetime PD Parameter- R'!$C$10:$C$30,0),MATCH('Lifetime PD Projection'!E$34,'Lifetime PD Parameter- R'!$AF$9:$AG$9,0))</f>
        <v>-0.64927478984153741</v>
      </c>
      <c r="F98" s="59">
        <f t="shared" si="28"/>
        <v>0.82777889282382722</v>
      </c>
      <c r="G98" s="35">
        <f t="shared" si="30"/>
        <v>0.42494105318312808</v>
      </c>
      <c r="H98" s="35">
        <f t="shared" ref="H98:P98" si="37">H71-G71</f>
        <v>0.16297716636994092</v>
      </c>
      <c r="I98" s="35">
        <f t="shared" si="37"/>
        <v>6.718992016006553E-2</v>
      </c>
      <c r="J98" s="35">
        <f t="shared" si="37"/>
        <v>3.6421873551602313E-2</v>
      </c>
      <c r="K98" s="35">
        <f t="shared" si="37"/>
        <v>2.2818025471691983E-2</v>
      </c>
      <c r="L98" s="35">
        <f t="shared" si="37"/>
        <v>1.5628785327049033E-2</v>
      </c>
      <c r="M98" s="35">
        <f t="shared" si="37"/>
        <v>1.1372331453233464E-2</v>
      </c>
      <c r="N98" s="35">
        <f t="shared" si="37"/>
        <v>8.6453661232380741E-3</v>
      </c>
      <c r="O98" s="35">
        <f t="shared" si="37"/>
        <v>6.7938159351803584E-3</v>
      </c>
      <c r="P98" s="35">
        <f t="shared" si="37"/>
        <v>5.4793360830138749E-3</v>
      </c>
    </row>
    <row r="99" spans="1:16" x14ac:dyDescent="0.2">
      <c r="A99" s="57" t="s">
        <v>28</v>
      </c>
      <c r="B99" s="39" t="s">
        <v>29</v>
      </c>
      <c r="C99" s="58">
        <f t="shared" si="27"/>
        <v>8.694480016175777E-3</v>
      </c>
      <c r="D99" s="42">
        <f>INDEX('Lifetime PD Parameter- R'!$AF$10:$AG$30,MATCH('Lifetime PD Projection'!$A99,'Lifetime PD Parameter- R'!$C$10:$C$30,0),MATCH('Lifetime PD Projection'!D$34,'Lifetime PD Parameter- R'!$AF$9:$AG$9,0))</f>
        <v>-1.5984730528891711</v>
      </c>
      <c r="E99" s="42">
        <f>INDEX('Lifetime PD Parameter- R'!$AF$10:$AG$30,MATCH('Lifetime PD Projection'!$A99,'Lifetime PD Parameter- R'!$C$10:$C$30,0),MATCH('Lifetime PD Projection'!E$34,'Lifetime PD Parameter- R'!$AF$9:$AG$9,0))</f>
        <v>-2.7936349478445579</v>
      </c>
      <c r="F99" s="59">
        <f t="shared" si="28"/>
        <v>0.70260604540368776</v>
      </c>
      <c r="G99" s="35">
        <f t="shared" si="30"/>
        <v>8.694480016175777E-3</v>
      </c>
      <c r="H99" s="35">
        <f t="shared" ref="H99:P99" si="38">H72-G72</f>
        <v>2.6451344378772546E-2</v>
      </c>
      <c r="I99" s="35">
        <f t="shared" si="38"/>
        <v>2.0840734486748905E-2</v>
      </c>
      <c r="J99" s="35">
        <f t="shared" si="38"/>
        <v>1.4675908067694442E-2</v>
      </c>
      <c r="K99" s="35">
        <f t="shared" si="38"/>
        <v>1.0592853512078268E-2</v>
      </c>
      <c r="L99" s="35">
        <f t="shared" si="38"/>
        <v>7.9300900211558972E-3</v>
      </c>
      <c r="M99" s="35">
        <f t="shared" si="38"/>
        <v>6.1339158143990796E-3</v>
      </c>
      <c r="N99" s="35">
        <f t="shared" si="38"/>
        <v>4.8757373820174088E-3</v>
      </c>
      <c r="O99" s="35">
        <f t="shared" si="38"/>
        <v>3.9640228087942792E-3</v>
      </c>
      <c r="P99" s="35">
        <f t="shared" si="38"/>
        <v>3.2838406729826519E-3</v>
      </c>
    </row>
    <row r="100" spans="1:16" x14ac:dyDescent="0.2">
      <c r="A100" s="57" t="s">
        <v>30</v>
      </c>
      <c r="B100" s="39" t="s">
        <v>31</v>
      </c>
      <c r="C100" s="58">
        <f t="shared" si="27"/>
        <v>0.11058389350204299</v>
      </c>
      <c r="D100" s="42">
        <f>INDEX('Lifetime PD Parameter- R'!$AF$10:$AG$30,MATCH('Lifetime PD Projection'!$A100,'Lifetime PD Parameter- R'!$C$10:$C$30,0),MATCH('Lifetime PD Projection'!D$34,'Lifetime PD Parameter- R'!$AF$9:$AG$9,0))</f>
        <v>-0.65852040696730607</v>
      </c>
      <c r="E100" s="42">
        <f>INDEX('Lifetime PD Parameter- R'!$AF$10:$AG$30,MATCH('Lifetime PD Projection'!$A100,'Lifetime PD Parameter- R'!$C$10:$C$30,0),MATCH('Lifetime PD Projection'!E$34,'Lifetime PD Parameter- R'!$AF$9:$AG$9,0))</f>
        <v>-1.513959774885516</v>
      </c>
      <c r="F100" s="59">
        <f t="shared" si="28"/>
        <v>0.97093024943159778</v>
      </c>
      <c r="G100" s="35">
        <f t="shared" si="30"/>
        <v>0.11058389350204299</v>
      </c>
      <c r="H100" s="35">
        <f t="shared" ref="H100:P100" si="39">H73-G73</f>
        <v>0.12516196111594158</v>
      </c>
      <c r="I100" s="35">
        <f t="shared" si="39"/>
        <v>6.766291370414676E-2</v>
      </c>
      <c r="J100" s="35">
        <f t="shared" si="39"/>
        <v>4.0798596775465767E-2</v>
      </c>
      <c r="K100" s="35">
        <f t="shared" si="39"/>
        <v>2.7067353514179215E-2</v>
      </c>
      <c r="L100" s="35">
        <f t="shared" si="39"/>
        <v>1.9217325644640126E-2</v>
      </c>
      <c r="M100" s="35">
        <f t="shared" si="39"/>
        <v>1.4332705641343535E-2</v>
      </c>
      <c r="N100" s="35">
        <f t="shared" si="39"/>
        <v>1.1093719128756896E-2</v>
      </c>
      <c r="O100" s="35">
        <f t="shared" si="39"/>
        <v>8.8382045618561889E-3</v>
      </c>
      <c r="P100" s="35">
        <f t="shared" si="39"/>
        <v>7.2055968614152532E-3</v>
      </c>
    </row>
    <row r="101" spans="1:16" x14ac:dyDescent="0.2">
      <c r="A101" s="57" t="s">
        <v>32</v>
      </c>
      <c r="B101" s="39" t="s">
        <v>33</v>
      </c>
      <c r="C101" s="58">
        <f t="shared" si="27"/>
        <v>2.235249214628943E-2</v>
      </c>
      <c r="D101" s="42">
        <f>INDEX('Lifetime PD Parameter- R'!$AF$10:$AG$30,MATCH('Lifetime PD Projection'!$A101,'Lifetime PD Parameter- R'!$C$10:$C$30,0),MATCH('Lifetime PD Projection'!D$34,'Lifetime PD Parameter- R'!$AF$9:$AG$9,0))</f>
        <v>-1.918756549250364</v>
      </c>
      <c r="E101" s="42">
        <f>INDEX('Lifetime PD Parameter- R'!$AF$10:$AG$30,MATCH('Lifetime PD Projection'!$A101,'Lifetime PD Parameter- R'!$C$10:$C$30,0),MATCH('Lifetime PD Projection'!E$34,'Lifetime PD Parameter- R'!$AF$9:$AG$9,0))</f>
        <v>-2.0187842822708411</v>
      </c>
      <c r="F101" s="59">
        <f t="shared" si="28"/>
        <v>1.146510948546432</v>
      </c>
      <c r="G101" s="35">
        <f t="shared" si="30"/>
        <v>2.235249214628943E-2</v>
      </c>
      <c r="H101" s="35">
        <f t="shared" ref="H101:P101" si="40">H74-G74</f>
        <v>3.8981239392836625E-2</v>
      </c>
      <c r="I101" s="35">
        <f t="shared" si="40"/>
        <v>2.4532789402365564E-2</v>
      </c>
      <c r="J101" s="35">
        <f t="shared" si="40"/>
        <v>1.5731700751885555E-2</v>
      </c>
      <c r="K101" s="35">
        <f t="shared" si="40"/>
        <v>1.0790685943690759E-2</v>
      </c>
      <c r="L101" s="35">
        <f t="shared" si="40"/>
        <v>7.8232371904841114E-3</v>
      </c>
      <c r="M101" s="35">
        <f t="shared" si="40"/>
        <v>5.9192712206853626E-3</v>
      </c>
      <c r="N101" s="35">
        <f t="shared" si="40"/>
        <v>4.629955029999383E-3</v>
      </c>
      <c r="O101" s="35">
        <f t="shared" si="40"/>
        <v>3.7182589333452087E-3</v>
      </c>
      <c r="P101" s="35">
        <f t="shared" si="40"/>
        <v>3.0505899248191581E-3</v>
      </c>
    </row>
    <row r="102" spans="1:16" x14ac:dyDescent="0.2">
      <c r="A102" s="57" t="s">
        <v>34</v>
      </c>
      <c r="B102" s="39" t="s">
        <v>35</v>
      </c>
      <c r="C102" s="58">
        <f t="shared" si="27"/>
        <v>5.9121533399488169E-2</v>
      </c>
      <c r="D102" s="42">
        <f>INDEX('Lifetime PD Parameter- R'!$AF$10:$AG$30,MATCH('Lifetime PD Projection'!$A102,'Lifetime PD Parameter- R'!$C$10:$C$30,0),MATCH('Lifetime PD Projection'!D$34,'Lifetime PD Parameter- R'!$AF$9:$AG$9,0))</f>
        <v>-1.5959990056145039</v>
      </c>
      <c r="E102" s="42">
        <f>INDEX('Lifetime PD Parameter- R'!$AF$10:$AG$30,MATCH('Lifetime PD Projection'!$A102,'Lifetime PD Parameter- R'!$C$10:$C$30,0),MATCH('Lifetime PD Projection'!E$34,'Lifetime PD Parameter- R'!$AF$9:$AG$9,0))</f>
        <v>-1.3896407858971209</v>
      </c>
      <c r="F102" s="59">
        <f t="shared" si="28"/>
        <v>1.1705570257527362</v>
      </c>
      <c r="G102" s="35">
        <f t="shared" si="30"/>
        <v>5.9121533399488169E-2</v>
      </c>
      <c r="H102" s="35">
        <f t="shared" ref="H102:P102" si="41">H75-G75</f>
        <v>5.9319544775070773E-2</v>
      </c>
      <c r="I102" s="35">
        <f t="shared" si="41"/>
        <v>3.0868581762085803E-2</v>
      </c>
      <c r="J102" s="35">
        <f t="shared" si="41"/>
        <v>1.8331510150722097E-2</v>
      </c>
      <c r="K102" s="35">
        <f t="shared" si="41"/>
        <v>1.206225292478813E-2</v>
      </c>
      <c r="L102" s="35">
        <f t="shared" si="41"/>
        <v>8.519910429140104E-3</v>
      </c>
      <c r="M102" s="35">
        <f t="shared" si="41"/>
        <v>6.331858694264253E-3</v>
      </c>
      <c r="N102" s="35">
        <f t="shared" si="41"/>
        <v>4.8882904795773396E-3</v>
      </c>
      <c r="O102" s="35">
        <f t="shared" si="41"/>
        <v>3.8867598724181274E-3</v>
      </c>
      <c r="P102" s="35">
        <f t="shared" si="41"/>
        <v>3.1638740557463352E-3</v>
      </c>
    </row>
    <row r="103" spans="1:16" x14ac:dyDescent="0.2">
      <c r="A103" s="57" t="s">
        <v>36</v>
      </c>
      <c r="B103" s="39" t="s">
        <v>37</v>
      </c>
      <c r="C103" s="58">
        <f t="shared" si="27"/>
        <v>0.3147813516443802</v>
      </c>
      <c r="D103" s="42">
        <f>INDEX('Lifetime PD Parameter- R'!$AF$10:$AG$30,MATCH('Lifetime PD Projection'!$A103,'Lifetime PD Parameter- R'!$C$10:$C$30,0),MATCH('Lifetime PD Projection'!D$34,'Lifetime PD Parameter- R'!$AF$9:$AG$9,0))</f>
        <v>-0.52578830157577849</v>
      </c>
      <c r="E103" s="42">
        <f>INDEX('Lifetime PD Parameter- R'!$AF$10:$AG$30,MATCH('Lifetime PD Projection'!$A103,'Lifetime PD Parameter- R'!$C$10:$C$30,0),MATCH('Lifetime PD Projection'!E$34,'Lifetime PD Parameter- R'!$AF$9:$AG$9,0))</f>
        <v>-0.74023502107840666</v>
      </c>
      <c r="F103" s="59">
        <f t="shared" si="28"/>
        <v>1.1164414159033558</v>
      </c>
      <c r="G103" s="35">
        <f t="shared" si="30"/>
        <v>0.3147813516443802</v>
      </c>
      <c r="H103" s="35">
        <f t="shared" ref="H103:P103" si="42">H76-G76</f>
        <v>0.14099206221461208</v>
      </c>
      <c r="I103" s="35">
        <f t="shared" si="42"/>
        <v>5.9845673508725161E-2</v>
      </c>
      <c r="J103" s="35">
        <f t="shared" si="42"/>
        <v>3.280811074863943E-2</v>
      </c>
      <c r="K103" s="35">
        <f t="shared" si="42"/>
        <v>2.0678565360031875E-2</v>
      </c>
      <c r="L103" s="35">
        <f t="shared" si="42"/>
        <v>1.4217078913384418E-2</v>
      </c>
      <c r="M103" s="35">
        <f t="shared" si="42"/>
        <v>1.0371989887095978E-2</v>
      </c>
      <c r="N103" s="35">
        <f t="shared" si="42"/>
        <v>7.8998416950898376E-3</v>
      </c>
      <c r="O103" s="35">
        <f t="shared" si="42"/>
        <v>6.2169235510671772E-3</v>
      </c>
      <c r="P103" s="35">
        <f t="shared" si="42"/>
        <v>5.0197642949778576E-3</v>
      </c>
    </row>
    <row r="104" spans="1:16" x14ac:dyDescent="0.2">
      <c r="A104" s="57" t="s">
        <v>38</v>
      </c>
      <c r="B104" s="39" t="s">
        <v>39</v>
      </c>
      <c r="C104" s="58">
        <f t="shared" si="27"/>
        <v>0.2216027536723712</v>
      </c>
      <c r="D104" s="42">
        <f>INDEX('Lifetime PD Parameter- R'!$AF$10:$AG$30,MATCH('Lifetime PD Projection'!$A104,'Lifetime PD Parameter- R'!$C$10:$C$30,0),MATCH('Lifetime PD Projection'!D$34,'Lifetime PD Parameter- R'!$AF$9:$AG$9,0))</f>
        <v>-0.49729079925586522</v>
      </c>
      <c r="E104" s="42">
        <f>INDEX('Lifetime PD Parameter- R'!$AF$10:$AG$30,MATCH('Lifetime PD Projection'!$A104,'Lifetime PD Parameter- R'!$C$10:$C$30,0),MATCH('Lifetime PD Projection'!E$34,'Lifetime PD Parameter- R'!$AF$9:$AG$9,0))</f>
        <v>-1.009686815159069</v>
      </c>
      <c r="F104" s="59">
        <f t="shared" si="28"/>
        <v>1.0001087224579426</v>
      </c>
      <c r="G104" s="35">
        <f t="shared" si="30"/>
        <v>0.2216027536723712</v>
      </c>
      <c r="H104" s="35">
        <f t="shared" ref="H104:P104" si="43">H77-G77</f>
        <v>0.14553230538793593</v>
      </c>
      <c r="I104" s="35">
        <f t="shared" si="43"/>
        <v>6.72845571207214E-2</v>
      </c>
      <c r="J104" s="35">
        <f t="shared" si="43"/>
        <v>3.8134131648450809E-2</v>
      </c>
      <c r="K104" s="35">
        <f t="shared" si="43"/>
        <v>2.4469018843474022E-2</v>
      </c>
      <c r="L104" s="35">
        <f t="shared" si="43"/>
        <v>1.701259515249437E-2</v>
      </c>
      <c r="M104" s="35">
        <f t="shared" si="43"/>
        <v>1.2507229064541492E-2</v>
      </c>
      <c r="N104" s="35">
        <f t="shared" si="43"/>
        <v>9.5797293186424826E-3</v>
      </c>
      <c r="O104" s="35">
        <f t="shared" si="43"/>
        <v>7.5712360145482327E-3</v>
      </c>
      <c r="P104" s="35">
        <f t="shared" si="43"/>
        <v>6.1339009396180755E-3</v>
      </c>
    </row>
    <row r="105" spans="1:16" x14ac:dyDescent="0.2">
      <c r="A105" s="57" t="s">
        <v>40</v>
      </c>
      <c r="B105" s="39" t="s">
        <v>41</v>
      </c>
      <c r="C105" s="58">
        <f t="shared" si="27"/>
        <v>0.60292481322524238</v>
      </c>
      <c r="D105" s="42">
        <f>INDEX('Lifetime PD Parameter- R'!$AF$10:$AG$30,MATCH('Lifetime PD Projection'!$A105,'Lifetime PD Parameter- R'!$C$10:$C$30,0),MATCH('Lifetime PD Projection'!D$34,'Lifetime PD Parameter- R'!$AF$9:$AG$9,0))</f>
        <v>-6.5608192720468181E-2</v>
      </c>
      <c r="E105" s="42">
        <f>INDEX('Lifetime PD Parameter- R'!$AF$10:$AG$30,MATCH('Lifetime PD Projection'!$A105,'Lifetime PD Parameter- R'!$C$10:$C$30,0),MATCH('Lifetime PD Projection'!E$34,'Lifetime PD Parameter- R'!$AF$9:$AG$9,0))</f>
        <v>-0.42437780335307479</v>
      </c>
      <c r="F105" s="59">
        <f t="shared" si="28"/>
        <v>0.98415016997802629</v>
      </c>
      <c r="G105" s="35">
        <f t="shared" si="30"/>
        <v>0.60292481322524238</v>
      </c>
      <c r="H105" s="35">
        <f t="shared" ref="H105:P105" si="44">H78-G78</f>
        <v>0.14252022202208292</v>
      </c>
      <c r="I105" s="35">
        <f t="shared" si="44"/>
        <v>5.4634415899152966E-2</v>
      </c>
      <c r="J105" s="35">
        <f t="shared" si="44"/>
        <v>2.8800931524559537E-2</v>
      </c>
      <c r="K105" s="35">
        <f t="shared" si="44"/>
        <v>1.7775846724976674E-2</v>
      </c>
      <c r="L105" s="35">
        <f t="shared" si="44"/>
        <v>1.2061848905314698E-2</v>
      </c>
      <c r="M105" s="35">
        <f t="shared" si="44"/>
        <v>8.7206715547104574E-3</v>
      </c>
      <c r="N105" s="35">
        <f t="shared" si="44"/>
        <v>6.5985736944811357E-3</v>
      </c>
      <c r="O105" s="35">
        <f t="shared" si="44"/>
        <v>5.16690726080693E-3</v>
      </c>
      <c r="P105" s="35">
        <f t="shared" si="44"/>
        <v>4.1555091125441423E-3</v>
      </c>
    </row>
    <row r="106" spans="1:16" x14ac:dyDescent="0.2">
      <c r="A106" s="57" t="s">
        <v>42</v>
      </c>
      <c r="B106" s="39" t="s">
        <v>43</v>
      </c>
      <c r="C106" s="58">
        <f t="shared" si="27"/>
        <v>0.66168573429838895</v>
      </c>
      <c r="D106" s="42">
        <f>INDEX('Lifetime PD Parameter- R'!$AF$10:$AG$30,MATCH('Lifetime PD Projection'!$A106,'Lifetime PD Parameter- R'!$C$10:$C$30,0),MATCH('Lifetime PD Projection'!D$34,'Lifetime PD Parameter- R'!$AF$9:$AG$9,0))</f>
        <v>5.9751253607342188E-2</v>
      </c>
      <c r="E106" s="42">
        <f>INDEX('Lifetime PD Parameter- R'!$AF$10:$AG$30,MATCH('Lifetime PD Projection'!$A106,'Lifetime PD Parameter- R'!$C$10:$C$30,0),MATCH('Lifetime PD Projection'!E$34,'Lifetime PD Parameter- R'!$AF$9:$AG$9,0))</f>
        <v>-0.42235679002830939</v>
      </c>
      <c r="F106" s="59">
        <f t="shared" si="28"/>
        <v>0.9508879745124964</v>
      </c>
      <c r="G106" s="35">
        <f t="shared" si="30"/>
        <v>0.66168573429838895</v>
      </c>
      <c r="H106" s="35">
        <f t="shared" ref="H106:P106" si="45">H79-G79</f>
        <v>0.15558393798537695</v>
      </c>
      <c r="I106" s="35">
        <f t="shared" si="45"/>
        <v>5.9603104063028711E-2</v>
      </c>
      <c r="J106" s="35">
        <f t="shared" si="45"/>
        <v>3.1412321869990989E-2</v>
      </c>
      <c r="K106" s="35">
        <f t="shared" si="45"/>
        <v>1.9384982995173328E-2</v>
      </c>
      <c r="L106" s="35">
        <f t="shared" si="45"/>
        <v>1.3152626364497433E-2</v>
      </c>
      <c r="M106" s="35">
        <f t="shared" si="45"/>
        <v>9.5087508569082768E-3</v>
      </c>
      <c r="N106" s="35">
        <f t="shared" si="45"/>
        <v>7.1945781048979862E-3</v>
      </c>
      <c r="O106" s="35">
        <f t="shared" si="45"/>
        <v>5.6334182818369438E-3</v>
      </c>
      <c r="P106" s="35">
        <f t="shared" si="45"/>
        <v>4.5305883296802296E-3</v>
      </c>
    </row>
    <row r="107" spans="1:16" x14ac:dyDescent="0.2">
      <c r="A107" s="60" t="s">
        <v>2</v>
      </c>
      <c r="B107" s="39" t="s">
        <v>3</v>
      </c>
      <c r="C107" s="58">
        <f t="shared" si="27"/>
        <v>2.4055781522370711E-2</v>
      </c>
      <c r="D107" s="42">
        <f>INDEX('Lifetime PD Parameter- R'!$AF$10:$AG$30,MATCH('Lifetime PD Projection'!$A107,'Lifetime PD Parameter- R'!$C$10:$C$30,0),MATCH('Lifetime PD Projection'!D$34,'Lifetime PD Parameter- R'!$AF$9:$AG$9,0))</f>
        <v>-1.8819609135026769</v>
      </c>
      <c r="E107" s="42">
        <f>INDEX('Lifetime PD Parameter- R'!$AF$10:$AG$30,MATCH('Lifetime PD Projection'!$A107,'Lifetime PD Parameter- R'!$C$10:$C$30,0),MATCH('Lifetime PD Projection'!E$34,'Lifetime PD Parameter- R'!$AF$9:$AG$9,0))</f>
        <v>-2.268792769031228</v>
      </c>
      <c r="F107" s="59">
        <f t="shared" si="28"/>
        <v>1.5271049709883304</v>
      </c>
      <c r="G107" s="35">
        <f t="shared" si="30"/>
        <v>2.4055781522370711E-2</v>
      </c>
      <c r="H107" s="35">
        <f t="shared" ref="H107:P107" si="46">H80-G80</f>
        <v>5.0740767519889304E-2</v>
      </c>
      <c r="I107" s="35">
        <f t="shared" si="46"/>
        <v>3.4373186329672151E-2</v>
      </c>
      <c r="J107" s="35">
        <f t="shared" si="46"/>
        <v>2.2720488648368148E-2</v>
      </c>
      <c r="K107" s="35">
        <f t="shared" si="46"/>
        <v>1.5843217463015008E-2</v>
      </c>
      <c r="L107" s="35">
        <f t="shared" si="46"/>
        <v>1.1605876624048272E-2</v>
      </c>
      <c r="M107" s="35">
        <f t="shared" si="46"/>
        <v>8.8440531802296274E-3</v>
      </c>
      <c r="N107" s="35">
        <f t="shared" si="46"/>
        <v>6.9537183318956475E-3</v>
      </c>
      <c r="O107" s="35">
        <f t="shared" si="46"/>
        <v>5.6066178859895677E-3</v>
      </c>
      <c r="P107" s="35">
        <f t="shared" si="46"/>
        <v>4.6142490240860534E-3</v>
      </c>
    </row>
    <row r="108" spans="1:16" x14ac:dyDescent="0.2">
      <c r="A108" s="60" t="s">
        <v>4</v>
      </c>
      <c r="B108" s="39" t="s">
        <v>5</v>
      </c>
      <c r="C108" s="58">
        <f t="shared" si="27"/>
        <v>0.20442708333333329</v>
      </c>
      <c r="D108" s="42">
        <f>INDEX('Lifetime PD Parameter- R'!$AF$10:$AG$30,MATCH('Lifetime PD Projection'!$A108,'Lifetime PD Parameter- R'!$C$10:$C$30,0),MATCH('Lifetime PD Projection'!D$34,'Lifetime PD Parameter- R'!$AF$9:$AG$9,0))</f>
        <v>-0.29815428204279087</v>
      </c>
      <c r="E108" s="42">
        <f>INDEX('Lifetime PD Parameter- R'!$AF$10:$AG$30,MATCH('Lifetime PD Projection'!$A108,'Lifetime PD Parameter- R'!$C$10:$C$30,0),MATCH('Lifetime PD Projection'!E$34,'Lifetime PD Parameter- R'!$AF$9:$AG$9,0))</f>
        <v>-1.517479259750558</v>
      </c>
      <c r="F108" s="59">
        <f t="shared" si="28"/>
        <v>1.2561978932988942</v>
      </c>
      <c r="G108" s="35">
        <f t="shared" si="30"/>
        <v>0.20442708333333329</v>
      </c>
      <c r="H108" s="35">
        <f t="shared" ref="H108:P108" si="47">H81-G81</f>
        <v>0.23214389985991832</v>
      </c>
      <c r="I108" s="35">
        <f t="shared" si="47"/>
        <v>0.12563268941500716</v>
      </c>
      <c r="J108" s="35">
        <f t="shared" si="47"/>
        <v>7.5785170560568216E-2</v>
      </c>
      <c r="K108" s="35">
        <f t="shared" si="47"/>
        <v>5.0290487202690692E-2</v>
      </c>
      <c r="L108" s="35">
        <f t="shared" si="47"/>
        <v>3.5710539917919171E-2</v>
      </c>
      <c r="M108" s="35">
        <f t="shared" si="47"/>
        <v>2.6636380782906532E-2</v>
      </c>
      <c r="N108" s="35">
        <f t="shared" si="47"/>
        <v>2.0618449104755632E-2</v>
      </c>
      <c r="O108" s="35">
        <f t="shared" si="47"/>
        <v>1.642733506709626E-2</v>
      </c>
      <c r="P108" s="35">
        <f t="shared" si="47"/>
        <v>1.3393439481473757E-2</v>
      </c>
    </row>
    <row r="109" spans="1:16" x14ac:dyDescent="0.2">
      <c r="A109" s="60" t="s">
        <v>6</v>
      </c>
      <c r="B109" s="39" t="s">
        <v>7</v>
      </c>
      <c r="C109" s="58">
        <f t="shared" si="27"/>
        <v>1.6336368505623991E-2</v>
      </c>
      <c r="D109" s="42">
        <f>INDEX('Lifetime PD Parameter- R'!$AF$10:$AG$30,MATCH('Lifetime PD Projection'!$A109,'Lifetime PD Parameter- R'!$C$10:$C$30,0),MATCH('Lifetime PD Projection'!D$34,'Lifetime PD Parameter- R'!$AF$9:$AG$9,0))</f>
        <v>-1.9375562239860491</v>
      </c>
      <c r="E109" s="42">
        <f>INDEX('Lifetime PD Parameter- R'!$AF$10:$AG$30,MATCH('Lifetime PD Projection'!$A109,'Lifetime PD Parameter- R'!$C$10:$C$30,0),MATCH('Lifetime PD Projection'!E$34,'Lifetime PD Parameter- R'!$AF$9:$AG$9,0))</f>
        <v>-1.91517192096466</v>
      </c>
      <c r="F109" s="59">
        <f t="shared" si="28"/>
        <v>0.7697932436142485</v>
      </c>
      <c r="G109" s="35">
        <f t="shared" si="30"/>
        <v>1.6336368505623991E-2</v>
      </c>
      <c r="H109" s="35">
        <f t="shared" ref="H109:P109" si="48">H82-G82</f>
        <v>2.6226395196540665E-2</v>
      </c>
      <c r="I109" s="35">
        <f t="shared" si="48"/>
        <v>1.600445309385598E-2</v>
      </c>
      <c r="J109" s="35">
        <f t="shared" si="48"/>
        <v>1.0134401832761535E-2</v>
      </c>
      <c r="K109" s="35">
        <f t="shared" si="48"/>
        <v>6.904057075845807E-3</v>
      </c>
      <c r="L109" s="35">
        <f t="shared" si="48"/>
        <v>4.9839896478038465E-3</v>
      </c>
      <c r="M109" s="35">
        <f t="shared" si="48"/>
        <v>3.759908033105025E-3</v>
      </c>
      <c r="N109" s="35">
        <f t="shared" si="48"/>
        <v>2.9346081574269378E-3</v>
      </c>
      <c r="O109" s="35">
        <f t="shared" si="48"/>
        <v>2.3528792973379481E-3</v>
      </c>
      <c r="P109" s="35">
        <f t="shared" si="48"/>
        <v>1.9278883712679357E-3</v>
      </c>
    </row>
    <row r="110" spans="1:16" x14ac:dyDescent="0.2">
      <c r="A110" s="60" t="s">
        <v>8</v>
      </c>
      <c r="B110" s="39" t="s">
        <v>9</v>
      </c>
      <c r="C110" s="58">
        <f t="shared" si="27"/>
        <v>0.1111975116640747</v>
      </c>
      <c r="D110" s="42">
        <f>INDEX('Lifetime PD Parameter- R'!$AF$10:$AG$30,MATCH('Lifetime PD Projection'!$A110,'Lifetime PD Parameter- R'!$C$10:$C$30,0),MATCH('Lifetime PD Projection'!D$34,'Lifetime PD Parameter- R'!$AF$9:$AG$9,0))</f>
        <v>-0.92220523785714326</v>
      </c>
      <c r="E110" s="42">
        <f>INDEX('Lifetime PD Parameter- R'!$AF$10:$AG$30,MATCH('Lifetime PD Projection'!$A110,'Lifetime PD Parameter- R'!$C$10:$C$30,0),MATCH('Lifetime PD Projection'!E$34,'Lifetime PD Parameter- R'!$AF$9:$AG$9,0))</f>
        <v>-1.21145280086569</v>
      </c>
      <c r="F110" s="59">
        <f t="shared" si="28"/>
        <v>0.93914139020141563</v>
      </c>
      <c r="G110" s="35">
        <f t="shared" si="30"/>
        <v>0.1111975116640747</v>
      </c>
      <c r="H110" s="35">
        <f t="shared" ref="H110:P110" si="49">H83-G83</f>
        <v>9.2581148350540057E-2</v>
      </c>
      <c r="I110" s="35">
        <f t="shared" si="49"/>
        <v>4.5592703470409085E-2</v>
      </c>
      <c r="J110" s="35">
        <f t="shared" si="49"/>
        <v>2.6489771528487832E-2</v>
      </c>
      <c r="K110" s="35">
        <f t="shared" si="49"/>
        <v>1.7226085348959308E-2</v>
      </c>
      <c r="L110" s="35">
        <f t="shared" si="49"/>
        <v>1.2077593862531655E-2</v>
      </c>
      <c r="M110" s="35">
        <f t="shared" si="49"/>
        <v>8.930384142262382E-3</v>
      </c>
      <c r="N110" s="35">
        <f t="shared" si="49"/>
        <v>6.8688779881161399E-3</v>
      </c>
      <c r="O110" s="35">
        <f t="shared" si="49"/>
        <v>5.4461451699474028E-3</v>
      </c>
      <c r="P110" s="35">
        <f t="shared" si="49"/>
        <v>4.4233769149069069E-3</v>
      </c>
    </row>
    <row r="111" spans="1:16" x14ac:dyDescent="0.2">
      <c r="A111" s="60" t="s">
        <v>10</v>
      </c>
      <c r="B111" s="39" t="s">
        <v>11</v>
      </c>
      <c r="C111" s="58">
        <f t="shared" si="27"/>
        <v>0.42605042016806721</v>
      </c>
      <c r="D111" s="42">
        <f>INDEX('Lifetime PD Parameter- R'!$AF$10:$AG$30,MATCH('Lifetime PD Projection'!$A111,'Lifetime PD Parameter- R'!$C$10:$C$30,0),MATCH('Lifetime PD Projection'!D$34,'Lifetime PD Parameter- R'!$AF$9:$AG$9,0))</f>
        <v>-2.0248054383735978E-2</v>
      </c>
      <c r="E111" s="42">
        <f>INDEX('Lifetime PD Parameter- R'!$AF$10:$AG$30,MATCH('Lifetime PD Projection'!$A111,'Lifetime PD Parameter- R'!$C$10:$C$30,0),MATCH('Lifetime PD Projection'!E$34,'Lifetime PD Parameter- R'!$AF$9:$AG$9,0))</f>
        <v>-0.85095932889164339</v>
      </c>
      <c r="F111" s="59">
        <f t="shared" si="28"/>
        <v>1.0181729552106715</v>
      </c>
      <c r="G111" s="35">
        <f t="shared" si="30"/>
        <v>0.42605042016806721</v>
      </c>
      <c r="H111" s="35">
        <f t="shared" ref="H111:P111" si="50">H84-G84</f>
        <v>0.22594488478830516</v>
      </c>
      <c r="I111" s="35">
        <f t="shared" si="50"/>
        <v>9.934893015036983E-2</v>
      </c>
      <c r="J111" s="35">
        <f t="shared" si="50"/>
        <v>5.5214879937851014E-2</v>
      </c>
      <c r="K111" s="35">
        <f t="shared" si="50"/>
        <v>3.5057984419268551E-2</v>
      </c>
      <c r="L111" s="35">
        <f t="shared" si="50"/>
        <v>2.4214533581271569E-2</v>
      </c>
      <c r="M111" s="35">
        <f t="shared" si="50"/>
        <v>1.7721480318623417E-2</v>
      </c>
      <c r="N111" s="35">
        <f t="shared" si="50"/>
        <v>1.3528739099245901E-2</v>
      </c>
      <c r="O111" s="35">
        <f t="shared" si="50"/>
        <v>1.0665404793966604E-2</v>
      </c>
      <c r="P111" s="35">
        <f t="shared" si="50"/>
        <v>8.6235484368767379E-3</v>
      </c>
    </row>
    <row r="114" spans="7:16" x14ac:dyDescent="0.2">
      <c r="G114" s="77"/>
      <c r="H114" s="77"/>
      <c r="I114" s="77"/>
      <c r="J114" s="77"/>
      <c r="K114" s="78"/>
      <c r="L114" s="52"/>
      <c r="M114" s="52"/>
      <c r="N114" s="52"/>
      <c r="O114" s="52"/>
      <c r="P114" s="52"/>
    </row>
    <row r="115" spans="7:16" x14ac:dyDescent="0.2">
      <c r="G115" s="77"/>
      <c r="H115" s="77"/>
      <c r="I115" s="77"/>
      <c r="J115" s="77"/>
      <c r="K115" s="77"/>
      <c r="L115" s="52"/>
      <c r="M115" s="52"/>
      <c r="N115" s="52"/>
      <c r="O115" s="52"/>
      <c r="P115" s="52"/>
    </row>
    <row r="116" spans="7:16" x14ac:dyDescent="0.2">
      <c r="G116" s="77"/>
      <c r="H116" s="77"/>
      <c r="I116" s="77"/>
      <c r="J116" s="77"/>
      <c r="K116" s="77"/>
      <c r="L116" s="52"/>
      <c r="M116" s="52"/>
      <c r="N116" s="52"/>
      <c r="O116" s="52"/>
      <c r="P116" s="52"/>
    </row>
    <row r="117" spans="7:16" x14ac:dyDescent="0.2">
      <c r="G117" s="77"/>
      <c r="H117" s="77"/>
      <c r="I117" s="77"/>
      <c r="J117" s="77"/>
      <c r="K117" s="77"/>
      <c r="L117" s="52"/>
      <c r="M117" s="52"/>
      <c r="N117" s="52"/>
      <c r="O117" s="52"/>
      <c r="P117" s="52"/>
    </row>
    <row r="118" spans="7:16" x14ac:dyDescent="0.2">
      <c r="G118" s="77"/>
      <c r="H118" s="77"/>
      <c r="I118" s="77"/>
      <c r="J118" s="77"/>
      <c r="K118" s="77"/>
      <c r="L118" s="52"/>
      <c r="M118" s="52"/>
      <c r="N118" s="52"/>
      <c r="O118" s="52"/>
      <c r="P118" s="52"/>
    </row>
    <row r="119" spans="7:16" x14ac:dyDescent="0.2">
      <c r="G119" s="52"/>
      <c r="H119" s="52"/>
      <c r="I119" s="52"/>
      <c r="J119" s="52"/>
      <c r="K119" s="52"/>
      <c r="L119" s="52"/>
      <c r="M119" s="52"/>
      <c r="N119" s="52"/>
      <c r="O119" s="52"/>
      <c r="P119" s="52"/>
    </row>
    <row r="120" spans="7:16" x14ac:dyDescent="0.2">
      <c r="G120" s="52"/>
      <c r="H120" s="52"/>
      <c r="I120" s="52"/>
      <c r="J120" s="52"/>
      <c r="K120" s="52"/>
      <c r="L120" s="52"/>
      <c r="M120" s="52"/>
      <c r="N120" s="52"/>
      <c r="O120" s="52"/>
      <c r="P120" s="52"/>
    </row>
    <row r="121" spans="7:16" x14ac:dyDescent="0.2">
      <c r="G121" s="52"/>
      <c r="H121" s="52"/>
      <c r="I121" s="52"/>
      <c r="J121" s="52"/>
      <c r="K121" s="52"/>
      <c r="L121" s="52"/>
      <c r="M121" s="52"/>
      <c r="N121" s="52"/>
      <c r="O121" s="52"/>
      <c r="P121" s="52"/>
    </row>
    <row r="122" spans="7:16" x14ac:dyDescent="0.2">
      <c r="G122" s="52"/>
      <c r="H122" s="52"/>
      <c r="I122" s="52"/>
      <c r="J122" s="52"/>
      <c r="K122" s="52"/>
      <c r="L122" s="52"/>
      <c r="M122" s="52"/>
      <c r="N122" s="52"/>
      <c r="O122" s="52"/>
      <c r="P122" s="52"/>
    </row>
    <row r="123" spans="7:16" x14ac:dyDescent="0.2">
      <c r="G123" s="52"/>
      <c r="H123" s="52"/>
      <c r="I123" s="52"/>
      <c r="J123" s="52"/>
      <c r="K123" s="52"/>
      <c r="L123" s="52"/>
      <c r="M123" s="52"/>
      <c r="N123" s="52"/>
      <c r="O123" s="52"/>
      <c r="P123" s="52"/>
    </row>
    <row r="124" spans="7:16" x14ac:dyDescent="0.2">
      <c r="G124" s="52"/>
      <c r="H124" s="52"/>
      <c r="I124" s="52"/>
      <c r="J124" s="52"/>
      <c r="K124" s="52"/>
      <c r="L124" s="52"/>
      <c r="M124" s="52"/>
      <c r="N124" s="52"/>
      <c r="O124" s="52"/>
      <c r="P124" s="52"/>
    </row>
    <row r="125" spans="7:16" x14ac:dyDescent="0.2">
      <c r="G125" s="52"/>
      <c r="H125" s="52"/>
      <c r="I125" s="52"/>
      <c r="J125" s="52"/>
      <c r="K125" s="52"/>
      <c r="L125" s="52"/>
      <c r="M125" s="52"/>
      <c r="N125" s="52"/>
      <c r="O125" s="52"/>
      <c r="P125" s="52"/>
    </row>
    <row r="126" spans="7:16" x14ac:dyDescent="0.2">
      <c r="G126" s="52"/>
      <c r="H126" s="52"/>
      <c r="I126" s="52"/>
      <c r="J126" s="52"/>
      <c r="K126" s="52"/>
      <c r="L126" s="52"/>
      <c r="M126" s="52"/>
      <c r="N126" s="52"/>
      <c r="O126" s="52"/>
      <c r="P126" s="52"/>
    </row>
    <row r="127" spans="7:16" x14ac:dyDescent="0.2">
      <c r="G127" s="52"/>
      <c r="H127" s="52"/>
      <c r="I127" s="52"/>
      <c r="J127" s="52"/>
      <c r="K127" s="52"/>
      <c r="L127" s="52"/>
      <c r="M127" s="52"/>
      <c r="N127" s="52"/>
      <c r="O127" s="52"/>
      <c r="P127" s="52"/>
    </row>
    <row r="128" spans="7:16" x14ac:dyDescent="0.2">
      <c r="G128" s="52"/>
      <c r="H128" s="52"/>
      <c r="I128" s="52"/>
      <c r="J128" s="52"/>
      <c r="K128" s="52"/>
      <c r="L128" s="52"/>
      <c r="M128" s="52"/>
      <c r="N128" s="52"/>
      <c r="O128" s="52"/>
      <c r="P128" s="52"/>
    </row>
    <row r="129" spans="7:16" x14ac:dyDescent="0.2">
      <c r="G129" s="52"/>
      <c r="H129" s="52"/>
      <c r="I129" s="52"/>
      <c r="J129" s="52"/>
      <c r="K129" s="52"/>
      <c r="L129" s="52"/>
      <c r="M129" s="52"/>
      <c r="N129" s="52"/>
      <c r="O129" s="52"/>
      <c r="P129" s="52"/>
    </row>
    <row r="130" spans="7:16" x14ac:dyDescent="0.2">
      <c r="G130" s="52"/>
      <c r="H130" s="52"/>
      <c r="I130" s="52"/>
      <c r="J130" s="52"/>
      <c r="K130" s="52"/>
      <c r="L130" s="52"/>
      <c r="M130" s="52"/>
      <c r="N130" s="52"/>
      <c r="O130" s="52"/>
      <c r="P130" s="52"/>
    </row>
    <row r="131" spans="7:16" x14ac:dyDescent="0.2">
      <c r="G131" s="52"/>
      <c r="H131" s="52"/>
      <c r="I131" s="52"/>
      <c r="J131" s="52"/>
      <c r="K131" s="52"/>
      <c r="L131" s="52"/>
      <c r="M131" s="52"/>
      <c r="N131" s="52"/>
      <c r="O131" s="52"/>
      <c r="P131" s="52"/>
    </row>
    <row r="132" spans="7:16" x14ac:dyDescent="0.2">
      <c r="G132" s="52"/>
      <c r="H132" s="52"/>
      <c r="I132" s="52"/>
      <c r="J132" s="52"/>
      <c r="K132" s="52"/>
      <c r="L132" s="52"/>
      <c r="M132" s="52"/>
      <c r="N132" s="52"/>
      <c r="O132" s="52"/>
      <c r="P132" s="52"/>
    </row>
    <row r="133" spans="7:16" x14ac:dyDescent="0.2">
      <c r="G133" s="52"/>
      <c r="H133" s="52"/>
      <c r="I133" s="52"/>
      <c r="J133" s="52"/>
      <c r="K133" s="52"/>
      <c r="L133" s="52"/>
      <c r="M133" s="52"/>
      <c r="N133" s="52"/>
      <c r="O133" s="52"/>
      <c r="P133" s="52"/>
    </row>
    <row r="134" spans="7:16" x14ac:dyDescent="0.2">
      <c r="G134" s="52"/>
      <c r="H134" s="52"/>
      <c r="I134" s="52"/>
      <c r="J134" s="52"/>
      <c r="K134" s="52"/>
      <c r="L134" s="52"/>
      <c r="M134" s="52"/>
      <c r="N134" s="52"/>
      <c r="O134" s="52"/>
      <c r="P134" s="52"/>
    </row>
  </sheetData>
  <mergeCells count="4">
    <mergeCell ref="G6:P6"/>
    <mergeCell ref="G33:P33"/>
    <mergeCell ref="G62:P62"/>
    <mergeCell ref="G89:P89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BF63C-AF09-4EBB-A889-C1E224EEFFE6}">
  <sheetPr>
    <tabColor rgb="FFFFC000"/>
  </sheetPr>
  <dimension ref="A1:DD62"/>
  <sheetViews>
    <sheetView zoomScale="80" zoomScaleNormal="80" workbookViewId="0">
      <pane xSplit="2" ySplit="3" topLeftCell="BP4" activePane="bottomRight" state="frozen"/>
      <selection activeCell="I1" sqref="I1:M1048576"/>
      <selection pane="topRight" activeCell="I1" sqref="I1:M1048576"/>
      <selection pane="bottomLeft" activeCell="I1" sqref="I1:M1048576"/>
      <selection pane="bottomRight" activeCell="BV42" sqref="BV42"/>
    </sheetView>
  </sheetViews>
  <sheetFormatPr defaultColWidth="8.8984375" defaultRowHeight="11.4" x14ac:dyDescent="0.2"/>
  <cols>
    <col min="1" max="1" width="5.59765625" style="3" customWidth="1"/>
    <col min="2" max="2" width="28.19921875" style="4" customWidth="1"/>
    <col min="3" max="13" width="8.8984375" style="2" customWidth="1"/>
    <col min="14" max="19" width="10.3984375" style="2" customWidth="1"/>
    <col min="20" max="74" width="11" style="2" customWidth="1"/>
    <col min="75" max="91" width="10.3984375" style="2" customWidth="1"/>
    <col min="92" max="95" width="9.69921875" style="2" bestFit="1" customWidth="1"/>
    <col min="96" max="98" width="10.69921875" style="2" bestFit="1" customWidth="1"/>
    <col min="99" max="16384" width="8.8984375" style="2"/>
  </cols>
  <sheetData>
    <row r="1" spans="1:98" s="54" customFormat="1" x14ac:dyDescent="0.2">
      <c r="A1" s="338"/>
      <c r="B1" s="339"/>
      <c r="U1" s="54">
        <v>60</v>
      </c>
      <c r="V1" s="54">
        <v>59</v>
      </c>
      <c r="W1" s="54">
        <v>58</v>
      </c>
      <c r="X1" s="54">
        <v>57</v>
      </c>
      <c r="Y1" s="54">
        <v>56</v>
      </c>
      <c r="Z1" s="54">
        <f t="shared" ref="Z1" si="0">AA1+1</f>
        <v>55</v>
      </c>
      <c r="AA1" s="54">
        <f t="shared" ref="AA1" si="1">AB1+1</f>
        <v>54</v>
      </c>
      <c r="AB1" s="54">
        <f t="shared" ref="AB1" si="2">AC1+1</f>
        <v>53</v>
      </c>
      <c r="AC1" s="54">
        <f t="shared" ref="AC1" si="3">AD1+1</f>
        <v>52</v>
      </c>
      <c r="AD1" s="54">
        <f t="shared" ref="AD1" si="4">AE1+1</f>
        <v>51</v>
      </c>
      <c r="AE1" s="54">
        <f t="shared" ref="AE1" si="5">AF1+1</f>
        <v>50</v>
      </c>
      <c r="AF1" s="54">
        <f t="shared" ref="AF1" si="6">AG1+1</f>
        <v>49</v>
      </c>
      <c r="AG1" s="337">
        <f t="shared" ref="AG1" si="7">AH1+1</f>
        <v>48</v>
      </c>
      <c r="AH1" s="54">
        <f t="shared" ref="AH1" si="8">AI1+1</f>
        <v>47</v>
      </c>
      <c r="AI1" s="54">
        <f t="shared" ref="AI1" si="9">AJ1+1</f>
        <v>46</v>
      </c>
      <c r="AJ1" s="54">
        <f t="shared" ref="AJ1" si="10">AK1+1</f>
        <v>45</v>
      </c>
      <c r="AK1" s="54">
        <f t="shared" ref="AK1" si="11">AL1+1</f>
        <v>44</v>
      </c>
      <c r="AL1" s="54">
        <f t="shared" ref="AL1" si="12">AM1+1</f>
        <v>43</v>
      </c>
      <c r="AM1" s="54">
        <f t="shared" ref="AM1" si="13">AN1+1</f>
        <v>42</v>
      </c>
      <c r="AN1" s="54">
        <f t="shared" ref="AN1" si="14">AO1+1</f>
        <v>41</v>
      </c>
      <c r="AO1" s="54">
        <f t="shared" ref="AO1" si="15">AP1+1</f>
        <v>40</v>
      </c>
      <c r="AP1" s="54">
        <f t="shared" ref="AP1" si="16">AQ1+1</f>
        <v>39</v>
      </c>
      <c r="AQ1" s="54">
        <f t="shared" ref="AQ1" si="17">AR1+1</f>
        <v>38</v>
      </c>
      <c r="AR1" s="54">
        <f t="shared" ref="AR1" si="18">AS1+1</f>
        <v>37</v>
      </c>
      <c r="AS1" s="337">
        <f t="shared" ref="AS1" si="19">AT1+1</f>
        <v>36</v>
      </c>
      <c r="AT1" s="54">
        <f t="shared" ref="AT1" si="20">AU1+1</f>
        <v>35</v>
      </c>
      <c r="AU1" s="54">
        <f t="shared" ref="AU1" si="21">AV1+1</f>
        <v>34</v>
      </c>
      <c r="AV1" s="54">
        <f t="shared" ref="AV1" si="22">AW1+1</f>
        <v>33</v>
      </c>
      <c r="AW1" s="54">
        <f t="shared" ref="AW1" si="23">AX1+1</f>
        <v>32</v>
      </c>
      <c r="AX1" s="54">
        <f t="shared" ref="AX1" si="24">AY1+1</f>
        <v>31</v>
      </c>
      <c r="AY1" s="54">
        <f t="shared" ref="AY1" si="25">AZ1+1</f>
        <v>30</v>
      </c>
      <c r="AZ1" s="54">
        <f t="shared" ref="AZ1" si="26">BA1+1</f>
        <v>29</v>
      </c>
      <c r="BA1" s="54">
        <f t="shared" ref="BA1" si="27">BB1+1</f>
        <v>28</v>
      </c>
      <c r="BB1" s="54">
        <f t="shared" ref="BB1" si="28">BC1+1</f>
        <v>27</v>
      </c>
      <c r="BC1" s="54">
        <f t="shared" ref="BC1" si="29">BD1+1</f>
        <v>26</v>
      </c>
      <c r="BD1" s="54">
        <f t="shared" ref="BD1" si="30">BE1+1</f>
        <v>25</v>
      </c>
      <c r="BE1" s="54">
        <f t="shared" ref="BE1" si="31">BF1+1</f>
        <v>24</v>
      </c>
      <c r="BF1" s="54">
        <f t="shared" ref="BF1" si="32">BG1+1</f>
        <v>23</v>
      </c>
      <c r="BG1" s="54">
        <f t="shared" ref="BG1" si="33">BH1+1</f>
        <v>22</v>
      </c>
      <c r="BH1" s="54">
        <f t="shared" ref="BH1" si="34">BI1+1</f>
        <v>21</v>
      </c>
      <c r="BI1" s="54">
        <f t="shared" ref="BI1" si="35">BJ1+1</f>
        <v>20</v>
      </c>
      <c r="BJ1" s="54">
        <f t="shared" ref="BJ1" si="36">BK1+1</f>
        <v>19</v>
      </c>
      <c r="BK1" s="54">
        <f t="shared" ref="BK1" si="37">BL1+1</f>
        <v>18</v>
      </c>
      <c r="BL1" s="54">
        <f t="shared" ref="BL1" si="38">BM1+1</f>
        <v>17</v>
      </c>
      <c r="BM1" s="54">
        <f t="shared" ref="BM1" si="39">BN1+1</f>
        <v>16</v>
      </c>
      <c r="BN1" s="54">
        <f t="shared" ref="BN1" si="40">BO1+1</f>
        <v>15</v>
      </c>
      <c r="BO1" s="54">
        <f t="shared" ref="BO1" si="41">BP1+1</f>
        <v>14</v>
      </c>
      <c r="BP1" s="54">
        <f t="shared" ref="BP1" si="42">BQ1+1</f>
        <v>13</v>
      </c>
      <c r="BQ1" s="54">
        <f t="shared" ref="BQ1" si="43">BR1+1</f>
        <v>12</v>
      </c>
      <c r="BR1" s="54">
        <f t="shared" ref="BR1" si="44">BS1+1</f>
        <v>11</v>
      </c>
      <c r="BS1" s="54">
        <f t="shared" ref="BS1" si="45">BT1+1</f>
        <v>10</v>
      </c>
      <c r="BT1" s="54">
        <f t="shared" ref="BT1" si="46">BU1+1</f>
        <v>9</v>
      </c>
      <c r="BU1" s="54">
        <f t="shared" ref="BU1" si="47">BV1+1</f>
        <v>8</v>
      </c>
      <c r="BV1" s="54">
        <f t="shared" ref="BV1" si="48">BW1+1</f>
        <v>7</v>
      </c>
      <c r="BW1" s="54">
        <f t="shared" ref="BW1" si="49">BX1+1</f>
        <v>6</v>
      </c>
      <c r="BX1" s="54">
        <f t="shared" ref="BX1" si="50">BY1+1</f>
        <v>5</v>
      </c>
      <c r="BY1" s="54">
        <f t="shared" ref="BY1" si="51">BZ1+1</f>
        <v>4</v>
      </c>
      <c r="BZ1" s="54">
        <f>CA1+1</f>
        <v>3</v>
      </c>
      <c r="CA1" s="54">
        <f>CB1+1</f>
        <v>2</v>
      </c>
      <c r="CB1" s="437">
        <v>1</v>
      </c>
    </row>
    <row r="3" spans="1:98" s="1" customFormat="1" x14ac:dyDescent="0.2">
      <c r="A3" s="3" t="s">
        <v>46</v>
      </c>
      <c r="B3" s="3"/>
      <c r="C3" s="7">
        <v>42400</v>
      </c>
      <c r="D3" s="7">
        <v>42429</v>
      </c>
      <c r="E3" s="7">
        <v>42460</v>
      </c>
      <c r="F3" s="7">
        <v>42490</v>
      </c>
      <c r="G3" s="7">
        <v>42521</v>
      </c>
      <c r="H3" s="7">
        <v>42551</v>
      </c>
      <c r="I3" s="7">
        <v>42582</v>
      </c>
      <c r="J3" s="7">
        <v>42613</v>
      </c>
      <c r="K3" s="7">
        <v>42643</v>
      </c>
      <c r="L3" s="7">
        <v>42674</v>
      </c>
      <c r="M3" s="7">
        <v>42704</v>
      </c>
      <c r="N3" s="7">
        <v>42735</v>
      </c>
      <c r="O3" s="7">
        <v>42766</v>
      </c>
      <c r="P3" s="7">
        <v>42794</v>
      </c>
      <c r="Q3" s="7">
        <v>42825</v>
      </c>
      <c r="R3" s="7">
        <v>42855</v>
      </c>
      <c r="S3" s="7">
        <v>42886</v>
      </c>
      <c r="T3" s="7">
        <v>42916</v>
      </c>
      <c r="U3" s="7">
        <v>42947</v>
      </c>
      <c r="V3" s="7">
        <v>42978</v>
      </c>
      <c r="W3" s="7">
        <v>43008</v>
      </c>
      <c r="X3" s="7">
        <v>43039</v>
      </c>
      <c r="Y3" s="7">
        <v>43069</v>
      </c>
      <c r="Z3" s="7">
        <v>43100</v>
      </c>
      <c r="AA3" s="7">
        <v>43131</v>
      </c>
      <c r="AB3" s="7">
        <v>43159</v>
      </c>
      <c r="AC3" s="7">
        <v>43190</v>
      </c>
      <c r="AD3" s="7">
        <v>43220</v>
      </c>
      <c r="AE3" s="7">
        <v>43251</v>
      </c>
      <c r="AF3" s="7">
        <v>43281</v>
      </c>
      <c r="AG3" s="7">
        <v>43312</v>
      </c>
      <c r="AH3" s="7">
        <v>43343</v>
      </c>
      <c r="AI3" s="7">
        <v>43373</v>
      </c>
      <c r="AJ3" s="7">
        <v>43404</v>
      </c>
      <c r="AK3" s="7">
        <v>43434</v>
      </c>
      <c r="AL3" s="7">
        <v>43465</v>
      </c>
      <c r="AM3" s="7">
        <v>43496</v>
      </c>
      <c r="AN3" s="7">
        <v>43524</v>
      </c>
      <c r="AO3" s="7">
        <v>43555</v>
      </c>
      <c r="AP3" s="7">
        <v>43585</v>
      </c>
      <c r="AQ3" s="7">
        <v>43616</v>
      </c>
      <c r="AR3" s="7">
        <v>43646</v>
      </c>
      <c r="AS3" s="7">
        <v>43677</v>
      </c>
      <c r="AT3" s="7">
        <v>43708</v>
      </c>
      <c r="AU3" s="7">
        <v>43738</v>
      </c>
      <c r="AV3" s="7">
        <v>43769</v>
      </c>
      <c r="AW3" s="7">
        <v>43799</v>
      </c>
      <c r="AX3" s="7">
        <v>43830</v>
      </c>
      <c r="AY3" s="7">
        <v>43861</v>
      </c>
      <c r="AZ3" s="7">
        <v>43890</v>
      </c>
      <c r="BA3" s="7">
        <v>43921</v>
      </c>
      <c r="BB3" s="7">
        <v>43951</v>
      </c>
      <c r="BC3" s="7">
        <v>43982</v>
      </c>
      <c r="BD3" s="7">
        <v>44012</v>
      </c>
      <c r="BE3" s="7">
        <v>44043</v>
      </c>
      <c r="BF3" s="7">
        <v>44074</v>
      </c>
      <c r="BG3" s="7">
        <v>44104</v>
      </c>
      <c r="BH3" s="7">
        <v>44135</v>
      </c>
      <c r="BI3" s="7">
        <v>44165</v>
      </c>
      <c r="BJ3" s="7">
        <v>44196</v>
      </c>
      <c r="BK3" s="7">
        <f>EOMONTH(BJ3,1)</f>
        <v>44227</v>
      </c>
      <c r="BL3" s="7">
        <f t="shared" ref="BL3:BT3" si="52">EOMONTH(BK3,1)</f>
        <v>44255</v>
      </c>
      <c r="BM3" s="7">
        <f t="shared" si="52"/>
        <v>44286</v>
      </c>
      <c r="BN3" s="7">
        <f t="shared" si="52"/>
        <v>44316</v>
      </c>
      <c r="BO3" s="7">
        <f t="shared" si="52"/>
        <v>44347</v>
      </c>
      <c r="BP3" s="7">
        <f t="shared" si="52"/>
        <v>44377</v>
      </c>
      <c r="BQ3" s="7">
        <f t="shared" si="52"/>
        <v>44408</v>
      </c>
      <c r="BR3" s="7">
        <f t="shared" si="52"/>
        <v>44439</v>
      </c>
      <c r="BS3" s="7">
        <f t="shared" si="52"/>
        <v>44469</v>
      </c>
      <c r="BT3" s="7">
        <f t="shared" si="52"/>
        <v>44500</v>
      </c>
      <c r="BU3" s="7">
        <f>EOMONTH(BT3,1)</f>
        <v>44530</v>
      </c>
      <c r="BV3" s="7">
        <f t="shared" ref="BV3" si="53">EOMONTH(BU3,1)</f>
        <v>44561</v>
      </c>
      <c r="BW3" s="7">
        <f t="shared" ref="BW3:CT3" si="54">EOMONTH(BV3,1)</f>
        <v>44592</v>
      </c>
      <c r="BX3" s="7">
        <f t="shared" si="54"/>
        <v>44620</v>
      </c>
      <c r="BY3" s="7">
        <f t="shared" si="54"/>
        <v>44651</v>
      </c>
      <c r="BZ3" s="7">
        <f t="shared" si="54"/>
        <v>44681</v>
      </c>
      <c r="CA3" s="7">
        <f t="shared" si="54"/>
        <v>44712</v>
      </c>
      <c r="CB3" s="7">
        <f t="shared" si="54"/>
        <v>44742</v>
      </c>
      <c r="CC3" s="7">
        <f t="shared" si="54"/>
        <v>44773</v>
      </c>
      <c r="CD3" s="7">
        <f t="shared" si="54"/>
        <v>44804</v>
      </c>
      <c r="CE3" s="7">
        <f t="shared" si="54"/>
        <v>44834</v>
      </c>
      <c r="CF3" s="7">
        <f t="shared" si="54"/>
        <v>44865</v>
      </c>
      <c r="CG3" s="7">
        <f t="shared" si="54"/>
        <v>44895</v>
      </c>
      <c r="CH3" s="7">
        <f t="shared" si="54"/>
        <v>44926</v>
      </c>
      <c r="CI3" s="7">
        <f t="shared" si="54"/>
        <v>44957</v>
      </c>
      <c r="CJ3" s="7">
        <f t="shared" si="54"/>
        <v>44985</v>
      </c>
      <c r="CK3" s="7">
        <f t="shared" si="54"/>
        <v>45016</v>
      </c>
      <c r="CL3" s="7">
        <f t="shared" si="54"/>
        <v>45046</v>
      </c>
      <c r="CM3" s="7">
        <f t="shared" si="54"/>
        <v>45077</v>
      </c>
      <c r="CN3" s="7">
        <f t="shared" si="54"/>
        <v>45107</v>
      </c>
      <c r="CO3" s="7">
        <f t="shared" si="54"/>
        <v>45138</v>
      </c>
      <c r="CP3" s="7">
        <f t="shared" si="54"/>
        <v>45169</v>
      </c>
      <c r="CQ3" s="7">
        <f t="shared" si="54"/>
        <v>45199</v>
      </c>
      <c r="CR3" s="7">
        <f t="shared" si="54"/>
        <v>45230</v>
      </c>
      <c r="CS3" s="7">
        <f t="shared" si="54"/>
        <v>45260</v>
      </c>
      <c r="CT3" s="7">
        <f t="shared" si="54"/>
        <v>45291</v>
      </c>
    </row>
    <row r="4" spans="1:98" x14ac:dyDescent="0.2">
      <c r="A4" s="3" t="s">
        <v>2</v>
      </c>
      <c r="B4" s="4" t="s">
        <v>3</v>
      </c>
      <c r="C4" s="8">
        <f>SUMIFS(F_12Snp_ODR_Corp!$H:$H,F_12Snp_ODR_Corp!$B:$B,'Corp - 12m PD'!$A4,F_12Snp_ODR_Corp!$A:$A,'Corp - 12m PD'!C$3)</f>
        <v>842</v>
      </c>
      <c r="D4" s="8">
        <f>SUMIFS(F_12Snp_ODR_Corp!$H:$H,F_12Snp_ODR_Corp!$B:$B,'Corp - 12m PD'!$A4,F_12Snp_ODR_Corp!$A:$A,'Corp - 12m PD'!D$3)</f>
        <v>824</v>
      </c>
      <c r="E4" s="8">
        <f>SUMIFS(F_12Snp_ODR_Corp!$H:$H,F_12Snp_ODR_Corp!$B:$B,'Corp - 12m PD'!$A4,F_12Snp_ODR_Corp!$A:$A,'Corp - 12m PD'!E$3)</f>
        <v>825</v>
      </c>
      <c r="F4" s="8">
        <f>SUMIFS(F_12Snp_ODR_Corp!$H:$H,F_12Snp_ODR_Corp!$B:$B,'Corp - 12m PD'!$A4,F_12Snp_ODR_Corp!$A:$A,'Corp - 12m PD'!F$3)</f>
        <v>824</v>
      </c>
      <c r="G4" s="8">
        <f>SUMIFS(F_12Snp_ODR_Corp!$H:$H,F_12Snp_ODR_Corp!$B:$B,'Corp - 12m PD'!$A4,F_12Snp_ODR_Corp!$A:$A,'Corp - 12m PD'!G$3)</f>
        <v>809</v>
      </c>
      <c r="H4" s="8">
        <f>SUMIFS(F_12Snp_ODR_Corp!$H:$H,F_12Snp_ODR_Corp!$B:$B,'Corp - 12m PD'!$A4,F_12Snp_ODR_Corp!$A:$A,'Corp - 12m PD'!H$3)</f>
        <v>838</v>
      </c>
      <c r="I4" s="8">
        <f>SUMIFS(F_12Snp_ODR_Corp!$H:$H,F_12Snp_ODR_Corp!$B:$B,'Corp - 12m PD'!$A4,F_12Snp_ODR_Corp!$A:$A,'Corp - 12m PD'!I$3)</f>
        <v>813</v>
      </c>
      <c r="J4" s="8">
        <f>SUMIFS(F_12Snp_ODR_Corp!$H:$H,F_12Snp_ODR_Corp!$B:$B,'Corp - 12m PD'!$A4,F_12Snp_ODR_Corp!$A:$A,'Corp - 12m PD'!J$3)</f>
        <v>800</v>
      </c>
      <c r="K4" s="8">
        <f>SUMIFS(F_12Snp_ODR_Corp!$H:$H,F_12Snp_ODR_Corp!$B:$B,'Corp - 12m PD'!$A4,F_12Snp_ODR_Corp!$A:$A,'Corp - 12m PD'!K$3)</f>
        <v>815</v>
      </c>
      <c r="L4" s="8">
        <f>SUMIFS(F_12Snp_ODR_Corp!$H:$H,F_12Snp_ODR_Corp!$B:$B,'Corp - 12m PD'!$A4,F_12Snp_ODR_Corp!$A:$A,'Corp - 12m PD'!L$3)</f>
        <v>799</v>
      </c>
      <c r="M4" s="8">
        <f>SUMIFS(F_12Snp_ODR_Corp!$H:$H,F_12Snp_ODR_Corp!$B:$B,'Corp - 12m PD'!$A4,F_12Snp_ODR_Corp!$A:$A,'Corp - 12m PD'!M$3)</f>
        <v>805</v>
      </c>
      <c r="N4" s="8">
        <f>SUMIFS(F_12Snp_ODR_Corp!$H:$H,F_12Snp_ODR_Corp!$B:$B,'Corp - 12m PD'!$A4,F_12Snp_ODR_Corp!$A:$A,'Corp - 12m PD'!N$3)</f>
        <v>801</v>
      </c>
      <c r="O4" s="8">
        <f>SUMIFS(F_12Snp_ODR_Corp!$H:$H,F_12Snp_ODR_Corp!$B:$B,'Corp - 12m PD'!$A4,F_12Snp_ODR_Corp!$A:$A,'Corp - 12m PD'!O$3)</f>
        <v>808</v>
      </c>
      <c r="P4" s="8">
        <f>SUMIFS(F_12Snp_ODR_Corp!$H:$H,F_12Snp_ODR_Corp!$B:$B,'Corp - 12m PD'!$A4,F_12Snp_ODR_Corp!$A:$A,'Corp - 12m PD'!P$3)</f>
        <v>818</v>
      </c>
      <c r="Q4" s="8">
        <f>SUMIFS(F_12Snp_ODR_Corp!$H:$H,F_12Snp_ODR_Corp!$B:$B,'Corp - 12m PD'!$A4,F_12Snp_ODR_Corp!$A:$A,'Corp - 12m PD'!Q$3)</f>
        <v>780</v>
      </c>
      <c r="R4" s="8">
        <f>SUMIFS(F_12Snp_ODR_Corp!$H:$H,F_12Snp_ODR_Corp!$B:$B,'Corp - 12m PD'!$A4,F_12Snp_ODR_Corp!$A:$A,'Corp - 12m PD'!R$3)</f>
        <v>779</v>
      </c>
      <c r="S4" s="8">
        <f>SUMIFS(F_12Snp_ODR_Corp!$H:$H,F_12Snp_ODR_Corp!$B:$B,'Corp - 12m PD'!$A4,F_12Snp_ODR_Corp!$A:$A,'Corp - 12m PD'!S$3)</f>
        <v>741</v>
      </c>
      <c r="T4" s="8">
        <f>SUMIFS(F_12Snp_ODR_Corp!$H:$H,F_12Snp_ODR_Corp!$B:$B,'Corp - 12m PD'!$A4,F_12Snp_ODR_Corp!$A:$A,'Corp - 12m PD'!T$3)</f>
        <v>764</v>
      </c>
      <c r="U4" s="8">
        <f>SUMIFS(F_12Snp_ODR_Corp!$H:$H,F_12Snp_ODR_Corp!$B:$B,'Corp - 12m PD'!$A4,F_12Snp_ODR_Corp!$A:$A,'Corp - 12m PD'!U$3)</f>
        <v>768</v>
      </c>
      <c r="V4" s="8">
        <f>SUMIFS(F_12Snp_ODR_Corp!$H:$H,F_12Snp_ODR_Corp!$B:$B,'Corp - 12m PD'!$A4,F_12Snp_ODR_Corp!$A:$A,'Corp - 12m PD'!V$3)</f>
        <v>767</v>
      </c>
      <c r="W4" s="8">
        <f>SUMIFS(F_12Snp_ODR_Corp!$H:$H,F_12Snp_ODR_Corp!$B:$B,'Corp - 12m PD'!$A4,F_12Snp_ODR_Corp!$A:$A,'Corp - 12m PD'!W$3)</f>
        <v>724</v>
      </c>
      <c r="X4" s="8">
        <f>SUMIFS(F_12Snp_ODR_Corp!$H:$H,F_12Snp_ODR_Corp!$B:$B,'Corp - 12m PD'!$A4,F_12Snp_ODR_Corp!$A:$A,'Corp - 12m PD'!X$3)</f>
        <v>729</v>
      </c>
      <c r="Y4" s="8">
        <f>SUMIFS(F_12Snp_ODR_Corp!$H:$H,F_12Snp_ODR_Corp!$B:$B,'Corp - 12m PD'!$A4,F_12Snp_ODR_Corp!$A:$A,'Corp - 12m PD'!Y$3)</f>
        <v>735</v>
      </c>
      <c r="Z4" s="8">
        <f>SUMIFS(F_12Snp_ODR_Corp!$H:$H,F_12Snp_ODR_Corp!$B:$B,'Corp - 12m PD'!$A4,F_12Snp_ODR_Corp!$A:$A,'Corp - 12m PD'!Z$3)</f>
        <v>678</v>
      </c>
      <c r="AA4" s="8">
        <f>SUMIFS(F_12Snp_ODR_Corp!$H:$H,F_12Snp_ODR_Corp!$B:$B,'Corp - 12m PD'!$A4,F_12Snp_ODR_Corp!$A:$A,'Corp - 12m PD'!AA$3)</f>
        <v>695</v>
      </c>
      <c r="AB4" s="8">
        <f>SUMIFS(F_12Snp_ODR_Corp!$H:$H,F_12Snp_ODR_Corp!$B:$B,'Corp - 12m PD'!$A4,F_12Snp_ODR_Corp!$A:$A,'Corp - 12m PD'!AB$3)</f>
        <v>687</v>
      </c>
      <c r="AC4" s="8">
        <f>SUMIFS(F_12Snp_ODR_Corp!$H:$H,F_12Snp_ODR_Corp!$B:$B,'Corp - 12m PD'!$A4,F_12Snp_ODR_Corp!$A:$A,'Corp - 12m PD'!AC$3)</f>
        <v>638</v>
      </c>
      <c r="AD4" s="8">
        <f>SUMIFS(F_12Snp_ODR_Corp!$H:$H,F_12Snp_ODR_Corp!$B:$B,'Corp - 12m PD'!$A4,F_12Snp_ODR_Corp!$A:$A,'Corp - 12m PD'!AD$3)</f>
        <v>670</v>
      </c>
      <c r="AE4" s="8">
        <f>SUMIFS(F_12Snp_ODR_Corp!$H:$H,F_12Snp_ODR_Corp!$B:$B,'Corp - 12m PD'!$A4,F_12Snp_ODR_Corp!$A:$A,'Corp - 12m PD'!AE$3)</f>
        <v>666</v>
      </c>
      <c r="AF4" s="8">
        <f>SUMIFS(F_12Snp_ODR_Corp!$H:$H,F_12Snp_ODR_Corp!$B:$B,'Corp - 12m PD'!$A4,F_12Snp_ODR_Corp!$A:$A,'Corp - 12m PD'!AF$3)</f>
        <v>625</v>
      </c>
      <c r="AG4" s="8">
        <f>SUMIFS(F_12Snp_ODR_Corp!$H:$H,F_12Snp_ODR_Corp!$B:$B,'Corp - 12m PD'!$A4,F_12Snp_ODR_Corp!$A:$A,'Corp - 12m PD'!AG$3)</f>
        <v>659</v>
      </c>
      <c r="AH4" s="8">
        <f>SUMIFS(F_12Snp_ODR_Corp!$H:$H,F_12Snp_ODR_Corp!$B:$B,'Corp - 12m PD'!$A4,F_12Snp_ODR_Corp!$A:$A,'Corp - 12m PD'!AH$3)</f>
        <v>667</v>
      </c>
      <c r="AI4" s="8">
        <f>SUMIFS(F_12Snp_ODR_Corp!$H:$H,F_12Snp_ODR_Corp!$B:$B,'Corp - 12m PD'!$A4,F_12Snp_ODR_Corp!$A:$A,'Corp - 12m PD'!AI$3)</f>
        <v>630</v>
      </c>
      <c r="AJ4" s="8">
        <f>SUMIFS(F_12Snp_ODR_Corp!$H:$H,F_12Snp_ODR_Corp!$B:$B,'Corp - 12m PD'!$A4,F_12Snp_ODR_Corp!$A:$A,'Corp - 12m PD'!AJ$3)</f>
        <v>659</v>
      </c>
      <c r="AK4" s="8">
        <f>SUMIFS(F_12Snp_ODR_Corp!$H:$H,F_12Snp_ODR_Corp!$B:$B,'Corp - 12m PD'!$A4,F_12Snp_ODR_Corp!$A:$A,'Corp - 12m PD'!AK$3)</f>
        <v>663</v>
      </c>
      <c r="AL4" s="8">
        <f>SUMIFS(F_12Snp_ODR_Corp!$H:$H,F_12Snp_ODR_Corp!$B:$B,'Corp - 12m PD'!$A4,F_12Snp_ODR_Corp!$A:$A,'Corp - 12m PD'!AL$3)</f>
        <v>626</v>
      </c>
      <c r="AM4" s="8">
        <f>SUMIFS(F_12Snp_ODR_Corp!$H:$H,F_12Snp_ODR_Corp!$B:$B,'Corp - 12m PD'!$A4,F_12Snp_ODR_Corp!$A:$A,'Corp - 12m PD'!AM$3)</f>
        <v>619</v>
      </c>
      <c r="AN4" s="8">
        <f>SUMIFS(F_12Snp_ODR_Corp!$H:$H,F_12Snp_ODR_Corp!$B:$B,'Corp - 12m PD'!$A4,F_12Snp_ODR_Corp!$A:$A,'Corp - 12m PD'!AN$3)</f>
        <v>615</v>
      </c>
      <c r="AO4" s="8">
        <f>SUMIFS(F_12Snp_ODR_Corp!$H:$H,F_12Snp_ODR_Corp!$B:$B,'Corp - 12m PD'!$A4,F_12Snp_ODR_Corp!$A:$A,'Corp - 12m PD'!AO$3)</f>
        <v>601</v>
      </c>
      <c r="AP4" s="8">
        <f>SUMIFS(F_12Snp_ODR_Corp!$H:$H,F_12Snp_ODR_Corp!$B:$B,'Corp - 12m PD'!$A4,F_12Snp_ODR_Corp!$A:$A,'Corp - 12m PD'!AP$3)</f>
        <v>602</v>
      </c>
      <c r="AQ4" s="8">
        <f>SUMIFS(F_12Snp_ODR_Corp!$H:$H,F_12Snp_ODR_Corp!$B:$B,'Corp - 12m PD'!$A4,F_12Snp_ODR_Corp!$A:$A,'Corp - 12m PD'!AQ$3)</f>
        <v>593</v>
      </c>
      <c r="AR4" s="8">
        <f>SUMIFS(F_12Snp_ODR_Corp!$H:$H,F_12Snp_ODR_Corp!$B:$B,'Corp - 12m PD'!$A4,F_12Snp_ODR_Corp!$A:$A,'Corp - 12m PD'!AR$3)</f>
        <v>574</v>
      </c>
      <c r="AS4" s="8">
        <f>SUMIFS(F_12Snp_ODR_Corp!$H:$H,F_12Snp_ODR_Corp!$B:$B,'Corp - 12m PD'!$A4,F_12Snp_ODR_Corp!$A:$A,'Corp - 12m PD'!AS$3)</f>
        <v>582</v>
      </c>
      <c r="AT4" s="8">
        <f>SUMIFS(F_12Snp_ODR_Corp!$H:$H,F_12Snp_ODR_Corp!$B:$B,'Corp - 12m PD'!$A4,F_12Snp_ODR_Corp!$A:$A,'Corp - 12m PD'!AT$3)</f>
        <v>585</v>
      </c>
      <c r="AU4" s="8">
        <f>SUMIFS(F_12Snp_ODR_Corp!$H:$H,F_12Snp_ODR_Corp!$B:$B,'Corp - 12m PD'!$A4,F_12Snp_ODR_Corp!$A:$A,'Corp - 12m PD'!AU$3)</f>
        <v>567</v>
      </c>
      <c r="AV4" s="8">
        <f>SUMIFS(F_12Snp_ODR_Corp!$H:$H,F_12Snp_ODR_Corp!$B:$B,'Corp - 12m PD'!$A4,F_12Snp_ODR_Corp!$A:$A,'Corp - 12m PD'!AV$3)</f>
        <v>574</v>
      </c>
      <c r="AW4" s="8">
        <f>SUMIFS(F_12Snp_ODR_Corp!$H:$H,F_12Snp_ODR_Corp!$B:$B,'Corp - 12m PD'!$A4,F_12Snp_ODR_Corp!$A:$A,'Corp - 12m PD'!AW$3)</f>
        <v>577</v>
      </c>
      <c r="AX4" s="9">
        <f>SUMIFS(F_12Snp_ODR_Corp!$H:$H,F_12Snp_ODR_Corp!$B:$B,'Corp - 12m PD'!$A4,F_12Snp_ODR_Corp!$A:$A,'Corp - 12m PD'!AX$3)</f>
        <v>546</v>
      </c>
      <c r="AY4" s="8">
        <f>SUMIFS(F_12Snp_ODR_Corp!$H:$H,F_12Snp_ODR_Corp!$B:$B,'Corp - 12m PD'!$A4,F_12Snp_ODR_Corp!$A:$A,'Corp - 12m PD'!AY$3)</f>
        <v>538</v>
      </c>
      <c r="AZ4" s="8">
        <f>SUMIFS(F_12Snp_ODR_Corp!$H:$H,F_12Snp_ODR_Corp!$B:$B,'Corp - 12m PD'!$A4,F_12Snp_ODR_Corp!$A:$A,'Corp - 12m PD'!AZ$3)</f>
        <v>514</v>
      </c>
      <c r="BA4" s="8">
        <f>SUMIFS(F_12Snp_ODR_Corp!$H:$H,F_12Snp_ODR_Corp!$B:$B,'Corp - 12m PD'!$A4,F_12Snp_ODR_Corp!$A:$A,'Corp - 12m PD'!BA$3)</f>
        <v>490</v>
      </c>
      <c r="BB4" s="8">
        <f>SUMIFS(F_12Snp_ODR_Corp!$H:$H,F_12Snp_ODR_Corp!$B:$B,'Corp - 12m PD'!$A4,F_12Snp_ODR_Corp!$A:$A,'Corp - 12m PD'!BB$3)</f>
        <v>498</v>
      </c>
      <c r="BC4" s="8">
        <f>SUMIFS(F_12Snp_ODR_Corp!$H:$H,F_12Snp_ODR_Corp!$B:$B,'Corp - 12m PD'!$A4,F_12Snp_ODR_Corp!$A:$A,'Corp - 12m PD'!BC$3)</f>
        <v>512</v>
      </c>
      <c r="BD4" s="8">
        <f>SUMIFS(F_12Snp_ODR_Corp!$H:$H,F_12Snp_ODR_Corp!$B:$B,'Corp - 12m PD'!$A4,F_12Snp_ODR_Corp!$A:$A,'Corp - 12m PD'!BD$3)</f>
        <v>493</v>
      </c>
      <c r="BE4" s="8">
        <f>SUMIFS(F_12Snp_ODR_Corp!$H:$H,F_12Snp_ODR_Corp!$B:$B,'Corp - 12m PD'!$A4,F_12Snp_ODR_Corp!$A:$A,'Corp - 12m PD'!BE$3)</f>
        <v>497</v>
      </c>
      <c r="BF4" s="8">
        <f>SUMIFS(F_12Snp_ODR_Corp!$H:$H,F_12Snp_ODR_Corp!$B:$B,'Corp - 12m PD'!$A4,F_12Snp_ODR_Corp!$A:$A,'Corp - 12m PD'!BF$3)</f>
        <v>509</v>
      </c>
      <c r="BG4" s="8">
        <f>SUMIFS(F_12Snp_ODR_Corp!$H:$H,F_12Snp_ODR_Corp!$B:$B,'Corp - 12m PD'!$A4,F_12Snp_ODR_Corp!$A:$A,'Corp - 12m PD'!BG$3)</f>
        <v>508</v>
      </c>
      <c r="BH4" s="8">
        <f>SUMIFS(F_12Snp_ODR_Corp!$H:$H,F_12Snp_ODR_Corp!$B:$B,'Corp - 12m PD'!$A4,F_12Snp_ODR_Corp!$A:$A,'Corp - 12m PD'!BH$3)</f>
        <v>521</v>
      </c>
      <c r="BI4" s="8">
        <f>SUMIFS(F_12Snp_ODR_Corp!$H:$H,F_12Snp_ODR_Corp!$B:$B,'Corp - 12m PD'!$A4,F_12Snp_ODR_Corp!$A:$A,'Corp - 12m PD'!BI$3)</f>
        <v>484</v>
      </c>
      <c r="BJ4" s="8">
        <f>SUMIFS(F_12Snp_ODR_Corp!$H:$H,F_12Snp_ODR_Corp!$B:$B,'Corp - 12m PD'!$A4,F_12Snp_ODR_Corp!$A:$A,'Corp - 12m PD'!BJ$3)</f>
        <v>496</v>
      </c>
      <c r="BK4" s="8">
        <f>SUMIFS(F_12Snp_ODR_Corp!$H:$H,F_12Snp_ODR_Corp!$B:$B,'Corp - 12m PD'!$A4,F_12Snp_ODR_Corp!$A:$A,'Corp - 12m PD'!BK$3)</f>
        <v>446</v>
      </c>
      <c r="BL4" s="8">
        <f>SUMIFS(F_12Snp_ODR_Corp!$H:$H,F_12Snp_ODR_Corp!$B:$B,'Corp - 12m PD'!$A4,F_12Snp_ODR_Corp!$A:$A,'Corp - 12m PD'!BL$3)</f>
        <v>420</v>
      </c>
      <c r="BM4" s="8">
        <f>SUMIFS(F_12Snp_ODR_Corp!$H:$H,F_12Snp_ODR_Corp!$B:$B,'Corp - 12m PD'!$A4,F_12Snp_ODR_Corp!$A:$A,'Corp - 12m PD'!BM$3)</f>
        <v>427</v>
      </c>
      <c r="BN4" s="8">
        <f>SUMIFS(F_12Snp_ODR_Corp!$H:$H,F_12Snp_ODR_Corp!$B:$B,'Corp - 12m PD'!$A4,F_12Snp_ODR_Corp!$A:$A,'Corp - 12m PD'!BN$3)</f>
        <v>424</v>
      </c>
      <c r="BO4" s="8">
        <f>SUMIFS(F_12Snp_ODR_Corp!$H:$H,F_12Snp_ODR_Corp!$B:$B,'Corp - 12m PD'!$A4,F_12Snp_ODR_Corp!$A:$A,'Corp - 12m PD'!BO$3)</f>
        <v>410</v>
      </c>
      <c r="BP4" s="8">
        <f>SUMIFS(F_12Snp_ODR_Corp!$H:$H,F_12Snp_ODR_Corp!$B:$B,'Corp - 12m PD'!$A4,F_12Snp_ODR_Corp!$A:$A,'Corp - 12m PD'!BP$3)</f>
        <v>418</v>
      </c>
      <c r="BQ4" s="8">
        <f>SUMIFS(F_12Snp_ODR_Corp!$H:$H,F_12Snp_ODR_Corp!$B:$B,'Corp - 12m PD'!$A4,F_12Snp_ODR_Corp!$A:$A,'Corp - 12m PD'!BQ$3)</f>
        <v>416</v>
      </c>
      <c r="BR4" s="8">
        <f>SUMIFS(F_12Snp_ODR_Corp!$H:$H,F_12Snp_ODR_Corp!$B:$B,'Corp - 12m PD'!$A4,F_12Snp_ODR_Corp!$A:$A,'Corp - 12m PD'!BR$3)</f>
        <v>412</v>
      </c>
      <c r="BS4" s="8">
        <f>SUMIFS(F_12Snp_ODR_Corp!$H:$H,F_12Snp_ODR_Corp!$B:$B,'Corp - 12m PD'!$A4,F_12Snp_ODR_Corp!$A:$A,'Corp - 12m PD'!BS$3)</f>
        <v>412</v>
      </c>
      <c r="BT4" s="8">
        <f>SUMIFS(F_12Snp_ODR_Corp!$H:$H,F_12Snp_ODR_Corp!$B:$B,'Corp - 12m PD'!$A4,F_12Snp_ODR_Corp!$A:$A,'Corp - 12m PD'!BT$3)</f>
        <v>407</v>
      </c>
      <c r="BU4" s="8">
        <f>SUMIFS(F_12Snp_ODR_Corp!$H:$H,F_12Snp_ODR_Corp!$B:$B,'Corp - 12m PD'!$A4,F_12Snp_ODR_Corp!$A:$A,'Corp - 12m PD'!BU$3)</f>
        <v>413</v>
      </c>
      <c r="BV4" s="8">
        <f>SUMIFS(F_12Snp_ODR_Corp!$H:$H,F_12Snp_ODR_Corp!$B:$B,'Corp - 12m PD'!$A4,F_12Snp_ODR_Corp!$A:$A,'Corp - 12m PD'!BV$3)</f>
        <v>416</v>
      </c>
      <c r="BW4" s="8">
        <f>SUMIFS(F_12Snp_ODR_Corp!$H:$H,F_12Snp_ODR_Corp!$B:$B,'Corp - 12m PD'!$A4,F_12Snp_ODR_Corp!$A:$A,'Corp - 12m PD'!BW$3)</f>
        <v>400</v>
      </c>
      <c r="BX4" s="8">
        <f>SUMIFS(F_12Snp_ODR_Corp!$H:$H,F_12Snp_ODR_Corp!$B:$B,'Corp - 12m PD'!$A4,F_12Snp_ODR_Corp!$A:$A,'Corp - 12m PD'!BX$3)</f>
        <v>373</v>
      </c>
      <c r="BY4" s="8">
        <f>SUMIFS(F_12Snp_ODR_Corp!$H:$H,F_12Snp_ODR_Corp!$B:$B,'Corp - 12m PD'!$A4,F_12Snp_ODR_Corp!$A:$A,'Corp - 12m PD'!BY$3)</f>
        <v>385</v>
      </c>
      <c r="BZ4" s="8">
        <f>SUMIFS(F_12Snp_ODR_Corp!$H:$H,F_12Snp_ODR_Corp!$B:$B,'Corp - 12m PD'!$A4,F_12Snp_ODR_Corp!$A:$A,'Corp - 12m PD'!BZ$3)</f>
        <v>387</v>
      </c>
      <c r="CA4" s="8">
        <f>SUMIFS(F_12Snp_ODR_Corp!$H:$H,F_12Snp_ODR_Corp!$B:$B,'Corp - 12m PD'!$A4,F_12Snp_ODR_Corp!$A:$A,'Corp - 12m PD'!CA$3)</f>
        <v>405</v>
      </c>
      <c r="CB4" s="8">
        <f>SUMIFS(F_12Snp_ODR_Corp!$H:$H,F_12Snp_ODR_Corp!$B:$B,'Corp - 12m PD'!$A4,F_12Snp_ODR_Corp!$A:$A,'Corp - 12m PD'!CB$3)</f>
        <v>409</v>
      </c>
      <c r="CC4" s="8">
        <f>SUMIFS(F_12Snp_ODR_Corp!$H:$H,F_12Snp_ODR_Corp!$B:$B,'Corp - 12m PD'!$A4,F_12Snp_ODR_Corp!$A:$A,'Corp - 12m PD'!CC$3)</f>
        <v>0</v>
      </c>
      <c r="CD4" s="8">
        <f>SUMIFS(F_12Snp_ODR_Corp!$H:$H,F_12Snp_ODR_Corp!$B:$B,'Corp - 12m PD'!$A4,F_12Snp_ODR_Corp!$A:$A,'Corp - 12m PD'!CD$3)</f>
        <v>0</v>
      </c>
      <c r="CE4" s="8">
        <f>SUMIFS(F_12Snp_ODR_Corp!$H:$H,F_12Snp_ODR_Corp!$B:$B,'Corp - 12m PD'!$A4,F_12Snp_ODR_Corp!$A:$A,'Corp - 12m PD'!CE$3)</f>
        <v>0</v>
      </c>
      <c r="CF4" s="8">
        <f>SUMIFS(F_12Snp_ODR_Corp!$H:$H,F_12Snp_ODR_Corp!$B:$B,'Corp - 12m PD'!$A4,F_12Snp_ODR_Corp!$A:$A,'Corp - 12m PD'!CF$3)</f>
        <v>0</v>
      </c>
      <c r="CG4" s="8">
        <f>SUMIFS(F_12Snp_ODR_Corp!$H:$H,F_12Snp_ODR_Corp!$B:$B,'Corp - 12m PD'!$A4,F_12Snp_ODR_Corp!$A:$A,'Corp - 12m PD'!CG$3)</f>
        <v>0</v>
      </c>
      <c r="CH4" s="8">
        <f>SUMIFS(F_12Snp_ODR_Corp!$H:$H,F_12Snp_ODR_Corp!$B:$B,'Corp - 12m PD'!$A4,F_12Snp_ODR_Corp!$A:$A,'Corp - 12m PD'!CH$3)</f>
        <v>0</v>
      </c>
      <c r="CI4" s="8">
        <f>SUMIFS(F_12Snp_ODR_Corp!$H:$H,F_12Snp_ODR_Corp!$B:$B,'Corp - 12m PD'!$A4,F_12Snp_ODR_Corp!$A:$A,'Corp - 12m PD'!CI$3)</f>
        <v>0</v>
      </c>
      <c r="CJ4" s="8">
        <f>SUMIFS(F_12Snp_ODR_Corp!$H:$H,F_12Snp_ODR_Corp!$B:$B,'Corp - 12m PD'!$A4,F_12Snp_ODR_Corp!$A:$A,'Corp - 12m PD'!CJ$3)</f>
        <v>0</v>
      </c>
      <c r="CK4" s="8">
        <f>SUMIFS(F_12Snp_ODR_Corp!$H:$H,F_12Snp_ODR_Corp!$B:$B,'Corp - 12m PD'!$A4,F_12Snp_ODR_Corp!$A:$A,'Corp - 12m PD'!CK$3)</f>
        <v>0</v>
      </c>
      <c r="CL4" s="8">
        <f>SUMIFS(F_12Snp_ODR_Corp!$H:$H,F_12Snp_ODR_Corp!$B:$B,'Corp - 12m PD'!$A4,F_12Snp_ODR_Corp!$A:$A,'Corp - 12m PD'!CL$3)</f>
        <v>0</v>
      </c>
      <c r="CM4" s="8">
        <f>SUMIFS(F_12Snp_ODR_Corp!$H:$H,F_12Snp_ODR_Corp!$B:$B,'Corp - 12m PD'!$A4,F_12Snp_ODR_Corp!$A:$A,'Corp - 12m PD'!CM$3)</f>
        <v>0</v>
      </c>
      <c r="CN4" s="8">
        <f>SUMIFS(F_12Snp_ODR_Corp!$H:$H,F_12Snp_ODR_Corp!$B:$B,'Corp - 12m PD'!$A4,F_12Snp_ODR_Corp!$A:$A,'Corp - 12m PD'!CN$3)</f>
        <v>0</v>
      </c>
      <c r="CO4" s="8">
        <f>SUMIFS(F_12Snp_ODR_Corp!$H:$H,F_12Snp_ODR_Corp!$B:$B,'Corp - 12m PD'!$A4,F_12Snp_ODR_Corp!$A:$A,'Corp - 12m PD'!CO$3)</f>
        <v>0</v>
      </c>
      <c r="CP4" s="8">
        <f>SUMIFS(F_12Snp_ODR_Corp!$H:$H,F_12Snp_ODR_Corp!$B:$B,'Corp - 12m PD'!$A4,F_12Snp_ODR_Corp!$A:$A,'Corp - 12m PD'!CP$3)</f>
        <v>0</v>
      </c>
      <c r="CQ4" s="8">
        <f>SUMIFS(F_12Snp_ODR_Corp!$H:$H,F_12Snp_ODR_Corp!$B:$B,'Corp - 12m PD'!$A4,F_12Snp_ODR_Corp!$A:$A,'Corp - 12m PD'!CQ$3)</f>
        <v>0</v>
      </c>
      <c r="CR4" s="8">
        <f>SUMIFS(F_12Snp_ODR_Corp!$H:$H,F_12Snp_ODR_Corp!$B:$B,'Corp - 12m PD'!$A4,F_12Snp_ODR_Corp!$A:$A,'Corp - 12m PD'!CR$3)</f>
        <v>0</v>
      </c>
      <c r="CS4" s="8">
        <f>SUMIFS(F_12Snp_ODR_Corp!$H:$H,F_12Snp_ODR_Corp!$B:$B,'Corp - 12m PD'!$A4,F_12Snp_ODR_Corp!$A:$A,'Corp - 12m PD'!CS$3)</f>
        <v>0</v>
      </c>
      <c r="CT4" s="8">
        <f>SUMIFS(F_12Snp_ODR_Corp!$H:$H,F_12Snp_ODR_Corp!$B:$B,'Corp - 12m PD'!$A4,F_12Snp_ODR_Corp!$A:$A,'Corp - 12m PD'!CT$3)</f>
        <v>0</v>
      </c>
    </row>
    <row r="5" spans="1:98" x14ac:dyDescent="0.2">
      <c r="A5" s="3" t="s">
        <v>4</v>
      </c>
      <c r="B5" s="4" t="s">
        <v>5</v>
      </c>
      <c r="C5" s="8">
        <f>SUMIFS(F_12Snp_ODR_Corp!$H:$H,F_12Snp_ODR_Corp!$B:$B,'Corp - 12m PD'!$A5,F_12Snp_ODR_Corp!$A:$A,'Corp - 12m PD'!C$3)</f>
        <v>105</v>
      </c>
      <c r="D5" s="8">
        <f>SUMIFS(F_12Snp_ODR_Corp!$H:$H,F_12Snp_ODR_Corp!$B:$B,'Corp - 12m PD'!$A5,F_12Snp_ODR_Corp!$A:$A,'Corp - 12m PD'!D$3)</f>
        <v>143</v>
      </c>
      <c r="E5" s="8">
        <f>SUMIFS(F_12Snp_ODR_Corp!$H:$H,F_12Snp_ODR_Corp!$B:$B,'Corp - 12m PD'!$A5,F_12Snp_ODR_Corp!$A:$A,'Corp - 12m PD'!E$3)</f>
        <v>142</v>
      </c>
      <c r="F5" s="8">
        <f>SUMIFS(F_12Snp_ODR_Corp!$H:$H,F_12Snp_ODR_Corp!$B:$B,'Corp - 12m PD'!$A5,F_12Snp_ODR_Corp!$A:$A,'Corp - 12m PD'!F$3)</f>
        <v>112</v>
      </c>
      <c r="G5" s="8">
        <f>SUMIFS(F_12Snp_ODR_Corp!$H:$H,F_12Snp_ODR_Corp!$B:$B,'Corp - 12m PD'!$A5,F_12Snp_ODR_Corp!$A:$A,'Corp - 12m PD'!G$3)</f>
        <v>132</v>
      </c>
      <c r="H5" s="8">
        <f>SUMIFS(F_12Snp_ODR_Corp!$H:$H,F_12Snp_ODR_Corp!$B:$B,'Corp - 12m PD'!$A5,F_12Snp_ODR_Corp!$A:$A,'Corp - 12m PD'!H$3)</f>
        <v>125</v>
      </c>
      <c r="I5" s="8">
        <f>SUMIFS(F_12Snp_ODR_Corp!$H:$H,F_12Snp_ODR_Corp!$B:$B,'Corp - 12m PD'!$A5,F_12Snp_ODR_Corp!$A:$A,'Corp - 12m PD'!I$3)</f>
        <v>87</v>
      </c>
      <c r="J5" s="8">
        <f>SUMIFS(F_12Snp_ODR_Corp!$H:$H,F_12Snp_ODR_Corp!$B:$B,'Corp - 12m PD'!$A5,F_12Snp_ODR_Corp!$A:$A,'Corp - 12m PD'!J$3)</f>
        <v>123</v>
      </c>
      <c r="K5" s="8">
        <f>SUMIFS(F_12Snp_ODR_Corp!$H:$H,F_12Snp_ODR_Corp!$B:$B,'Corp - 12m PD'!$A5,F_12Snp_ODR_Corp!$A:$A,'Corp - 12m PD'!K$3)</f>
        <v>130</v>
      </c>
      <c r="L5" s="8">
        <f>SUMIFS(F_12Snp_ODR_Corp!$H:$H,F_12Snp_ODR_Corp!$B:$B,'Corp - 12m PD'!$A5,F_12Snp_ODR_Corp!$A:$A,'Corp - 12m PD'!L$3)</f>
        <v>118</v>
      </c>
      <c r="M5" s="8">
        <f>SUMIFS(F_12Snp_ODR_Corp!$H:$H,F_12Snp_ODR_Corp!$B:$B,'Corp - 12m PD'!$A5,F_12Snp_ODR_Corp!$A:$A,'Corp - 12m PD'!M$3)</f>
        <v>124</v>
      </c>
      <c r="N5" s="8">
        <f>SUMIFS(F_12Snp_ODR_Corp!$H:$H,F_12Snp_ODR_Corp!$B:$B,'Corp - 12m PD'!$A5,F_12Snp_ODR_Corp!$A:$A,'Corp - 12m PD'!N$3)</f>
        <v>95</v>
      </c>
      <c r="O5" s="8">
        <f>SUMIFS(F_12Snp_ODR_Corp!$H:$H,F_12Snp_ODR_Corp!$B:$B,'Corp - 12m PD'!$A5,F_12Snp_ODR_Corp!$A:$A,'Corp - 12m PD'!O$3)</f>
        <v>113</v>
      </c>
      <c r="P5" s="8">
        <f>SUMIFS(F_12Snp_ODR_Corp!$H:$H,F_12Snp_ODR_Corp!$B:$B,'Corp - 12m PD'!$A5,F_12Snp_ODR_Corp!$A:$A,'Corp - 12m PD'!P$3)</f>
        <v>104</v>
      </c>
      <c r="Q5" s="8">
        <f>SUMIFS(F_12Snp_ODR_Corp!$H:$H,F_12Snp_ODR_Corp!$B:$B,'Corp - 12m PD'!$A5,F_12Snp_ODR_Corp!$A:$A,'Corp - 12m PD'!Q$3)</f>
        <v>102</v>
      </c>
      <c r="R5" s="8">
        <f>SUMIFS(F_12Snp_ODR_Corp!$H:$H,F_12Snp_ODR_Corp!$B:$B,'Corp - 12m PD'!$A5,F_12Snp_ODR_Corp!$A:$A,'Corp - 12m PD'!R$3)</f>
        <v>71</v>
      </c>
      <c r="S5" s="8">
        <f>SUMIFS(F_12Snp_ODR_Corp!$H:$H,F_12Snp_ODR_Corp!$B:$B,'Corp - 12m PD'!$A5,F_12Snp_ODR_Corp!$A:$A,'Corp - 12m PD'!S$3)</f>
        <v>110</v>
      </c>
      <c r="T5" s="8">
        <f>SUMIFS(F_12Snp_ODR_Corp!$H:$H,F_12Snp_ODR_Corp!$B:$B,'Corp - 12m PD'!$A5,F_12Snp_ODR_Corp!$A:$A,'Corp - 12m PD'!T$3)</f>
        <v>110</v>
      </c>
      <c r="U5" s="8">
        <f>SUMIFS(F_12Snp_ODR_Corp!$H:$H,F_12Snp_ODR_Corp!$B:$B,'Corp - 12m PD'!$A5,F_12Snp_ODR_Corp!$A:$A,'Corp - 12m PD'!U$3)</f>
        <v>108</v>
      </c>
      <c r="V5" s="8">
        <f>SUMIFS(F_12Snp_ODR_Corp!$H:$H,F_12Snp_ODR_Corp!$B:$B,'Corp - 12m PD'!$A5,F_12Snp_ODR_Corp!$A:$A,'Corp - 12m PD'!V$3)</f>
        <v>112</v>
      </c>
      <c r="W5" s="8">
        <f>SUMIFS(F_12Snp_ODR_Corp!$H:$H,F_12Snp_ODR_Corp!$B:$B,'Corp - 12m PD'!$A5,F_12Snp_ODR_Corp!$A:$A,'Corp - 12m PD'!W$3)</f>
        <v>85</v>
      </c>
      <c r="X5" s="8">
        <f>SUMIFS(F_12Snp_ODR_Corp!$H:$H,F_12Snp_ODR_Corp!$B:$B,'Corp - 12m PD'!$A5,F_12Snp_ODR_Corp!$A:$A,'Corp - 12m PD'!X$3)</f>
        <v>117</v>
      </c>
      <c r="Y5" s="8">
        <f>SUMIFS(F_12Snp_ODR_Corp!$H:$H,F_12Snp_ODR_Corp!$B:$B,'Corp - 12m PD'!$A5,F_12Snp_ODR_Corp!$A:$A,'Corp - 12m PD'!Y$3)</f>
        <v>124</v>
      </c>
      <c r="Z5" s="8">
        <f>SUMIFS(F_12Snp_ODR_Corp!$H:$H,F_12Snp_ODR_Corp!$B:$B,'Corp - 12m PD'!$A5,F_12Snp_ODR_Corp!$A:$A,'Corp - 12m PD'!Z$3)</f>
        <v>98</v>
      </c>
      <c r="AA5" s="8">
        <f>SUMIFS(F_12Snp_ODR_Corp!$H:$H,F_12Snp_ODR_Corp!$B:$B,'Corp - 12m PD'!$A5,F_12Snp_ODR_Corp!$A:$A,'Corp - 12m PD'!AA$3)</f>
        <v>114</v>
      </c>
      <c r="AB5" s="8">
        <f>SUMIFS(F_12Snp_ODR_Corp!$H:$H,F_12Snp_ODR_Corp!$B:$B,'Corp - 12m PD'!$A5,F_12Snp_ODR_Corp!$A:$A,'Corp - 12m PD'!AB$3)</f>
        <v>113</v>
      </c>
      <c r="AC5" s="8">
        <f>SUMIFS(F_12Snp_ODR_Corp!$H:$H,F_12Snp_ODR_Corp!$B:$B,'Corp - 12m PD'!$A5,F_12Snp_ODR_Corp!$A:$A,'Corp - 12m PD'!AC$3)</f>
        <v>92</v>
      </c>
      <c r="AD5" s="8">
        <f>SUMIFS(F_12Snp_ODR_Corp!$H:$H,F_12Snp_ODR_Corp!$B:$B,'Corp - 12m PD'!$A5,F_12Snp_ODR_Corp!$A:$A,'Corp - 12m PD'!AD$3)</f>
        <v>114</v>
      </c>
      <c r="AE5" s="8">
        <f>SUMIFS(F_12Snp_ODR_Corp!$H:$H,F_12Snp_ODR_Corp!$B:$B,'Corp - 12m PD'!$A5,F_12Snp_ODR_Corp!$A:$A,'Corp - 12m PD'!AE$3)</f>
        <v>118</v>
      </c>
      <c r="AF5" s="8">
        <f>SUMIFS(F_12Snp_ODR_Corp!$H:$H,F_12Snp_ODR_Corp!$B:$B,'Corp - 12m PD'!$A5,F_12Snp_ODR_Corp!$A:$A,'Corp - 12m PD'!AF$3)</f>
        <v>92</v>
      </c>
      <c r="AG5" s="8">
        <f>SUMIFS(F_12Snp_ODR_Corp!$H:$H,F_12Snp_ODR_Corp!$B:$B,'Corp - 12m PD'!$A5,F_12Snp_ODR_Corp!$A:$A,'Corp - 12m PD'!AG$3)</f>
        <v>121</v>
      </c>
      <c r="AH5" s="8">
        <f>SUMIFS(F_12Snp_ODR_Corp!$H:$H,F_12Snp_ODR_Corp!$B:$B,'Corp - 12m PD'!$A5,F_12Snp_ODR_Corp!$A:$A,'Corp - 12m PD'!AH$3)</f>
        <v>133</v>
      </c>
      <c r="AI5" s="8">
        <f>SUMIFS(F_12Snp_ODR_Corp!$H:$H,F_12Snp_ODR_Corp!$B:$B,'Corp - 12m PD'!$A5,F_12Snp_ODR_Corp!$A:$A,'Corp - 12m PD'!AI$3)</f>
        <v>97</v>
      </c>
      <c r="AJ5" s="8">
        <f>SUMIFS(F_12Snp_ODR_Corp!$H:$H,F_12Snp_ODR_Corp!$B:$B,'Corp - 12m PD'!$A5,F_12Snp_ODR_Corp!$A:$A,'Corp - 12m PD'!AJ$3)</f>
        <v>129</v>
      </c>
      <c r="AK5" s="8">
        <f>SUMIFS(F_12Snp_ODR_Corp!$H:$H,F_12Snp_ODR_Corp!$B:$B,'Corp - 12m PD'!$A5,F_12Snp_ODR_Corp!$A:$A,'Corp - 12m PD'!AK$3)</f>
        <v>130</v>
      </c>
      <c r="AL5" s="8">
        <f>SUMIFS(F_12Snp_ODR_Corp!$H:$H,F_12Snp_ODR_Corp!$B:$B,'Corp - 12m PD'!$A5,F_12Snp_ODR_Corp!$A:$A,'Corp - 12m PD'!AL$3)</f>
        <v>103</v>
      </c>
      <c r="AM5" s="8">
        <f>SUMIFS(F_12Snp_ODR_Corp!$H:$H,F_12Snp_ODR_Corp!$B:$B,'Corp - 12m PD'!$A5,F_12Snp_ODR_Corp!$A:$A,'Corp - 12m PD'!AM$3)</f>
        <v>122</v>
      </c>
      <c r="AN5" s="8">
        <f>SUMIFS(F_12Snp_ODR_Corp!$H:$H,F_12Snp_ODR_Corp!$B:$B,'Corp - 12m PD'!$A5,F_12Snp_ODR_Corp!$A:$A,'Corp - 12m PD'!AN$3)</f>
        <v>120</v>
      </c>
      <c r="AO5" s="8">
        <f>SUMIFS(F_12Snp_ODR_Corp!$H:$H,F_12Snp_ODR_Corp!$B:$B,'Corp - 12m PD'!$A5,F_12Snp_ODR_Corp!$A:$A,'Corp - 12m PD'!AO$3)</f>
        <v>75</v>
      </c>
      <c r="AP5" s="8">
        <f>SUMIFS(F_12Snp_ODR_Corp!$H:$H,F_12Snp_ODR_Corp!$B:$B,'Corp - 12m PD'!$A5,F_12Snp_ODR_Corp!$A:$A,'Corp - 12m PD'!AP$3)</f>
        <v>104</v>
      </c>
      <c r="AQ5" s="8">
        <f>SUMIFS(F_12Snp_ODR_Corp!$H:$H,F_12Snp_ODR_Corp!$B:$B,'Corp - 12m PD'!$A5,F_12Snp_ODR_Corp!$A:$A,'Corp - 12m PD'!AQ$3)</f>
        <v>107</v>
      </c>
      <c r="AR5" s="8">
        <f>SUMIFS(F_12Snp_ODR_Corp!$H:$H,F_12Snp_ODR_Corp!$B:$B,'Corp - 12m PD'!$A5,F_12Snp_ODR_Corp!$A:$A,'Corp - 12m PD'!AR$3)</f>
        <v>62</v>
      </c>
      <c r="AS5" s="8">
        <f>SUMIFS(F_12Snp_ODR_Corp!$H:$H,F_12Snp_ODR_Corp!$B:$B,'Corp - 12m PD'!$A5,F_12Snp_ODR_Corp!$A:$A,'Corp - 12m PD'!AS$3)</f>
        <v>87</v>
      </c>
      <c r="AT5" s="8">
        <f>SUMIFS(F_12Snp_ODR_Corp!$H:$H,F_12Snp_ODR_Corp!$B:$B,'Corp - 12m PD'!$A5,F_12Snp_ODR_Corp!$A:$A,'Corp - 12m PD'!AT$3)</f>
        <v>72</v>
      </c>
      <c r="AU5" s="8">
        <f>SUMIFS(F_12Snp_ODR_Corp!$H:$H,F_12Snp_ODR_Corp!$B:$B,'Corp - 12m PD'!$A5,F_12Snp_ODR_Corp!$A:$A,'Corp - 12m PD'!AU$3)</f>
        <v>103</v>
      </c>
      <c r="AV5" s="8">
        <f>SUMIFS(F_12Snp_ODR_Corp!$H:$H,F_12Snp_ODR_Corp!$B:$B,'Corp - 12m PD'!$A5,F_12Snp_ODR_Corp!$A:$A,'Corp - 12m PD'!AV$3)</f>
        <v>99</v>
      </c>
      <c r="AW5" s="8">
        <f>SUMIFS(F_12Snp_ODR_Corp!$H:$H,F_12Snp_ODR_Corp!$B:$B,'Corp - 12m PD'!$A5,F_12Snp_ODR_Corp!$A:$A,'Corp - 12m PD'!AW$3)</f>
        <v>86</v>
      </c>
      <c r="AX5" s="9">
        <f>SUMIFS(F_12Snp_ODR_Corp!$H:$H,F_12Snp_ODR_Corp!$B:$B,'Corp - 12m PD'!$A5,F_12Snp_ODR_Corp!$A:$A,'Corp - 12m PD'!AX$3)</f>
        <v>88</v>
      </c>
      <c r="AY5" s="8">
        <f>SUMIFS(F_12Snp_ODR_Corp!$H:$H,F_12Snp_ODR_Corp!$B:$B,'Corp - 12m PD'!$A5,F_12Snp_ODR_Corp!$A:$A,'Corp - 12m PD'!AY$3)</f>
        <v>96</v>
      </c>
      <c r="AZ5" s="8">
        <f>SUMIFS(F_12Snp_ODR_Corp!$H:$H,F_12Snp_ODR_Corp!$B:$B,'Corp - 12m PD'!$A5,F_12Snp_ODR_Corp!$A:$A,'Corp - 12m PD'!AZ$3)</f>
        <v>81</v>
      </c>
      <c r="BA5" s="8">
        <f>SUMIFS(F_12Snp_ODR_Corp!$H:$H,F_12Snp_ODR_Corp!$B:$B,'Corp - 12m PD'!$A5,F_12Snp_ODR_Corp!$A:$A,'Corp - 12m PD'!BA$3)</f>
        <v>85</v>
      </c>
      <c r="BB5" s="8">
        <f>SUMIFS(F_12Snp_ODR_Corp!$H:$H,F_12Snp_ODR_Corp!$B:$B,'Corp - 12m PD'!$A5,F_12Snp_ODR_Corp!$A:$A,'Corp - 12m PD'!BB$3)</f>
        <v>74</v>
      </c>
      <c r="BC5" s="8">
        <f>SUMIFS(F_12Snp_ODR_Corp!$H:$H,F_12Snp_ODR_Corp!$B:$B,'Corp - 12m PD'!$A5,F_12Snp_ODR_Corp!$A:$A,'Corp - 12m PD'!BC$3)</f>
        <v>82</v>
      </c>
      <c r="BD5" s="8">
        <f>SUMIFS(F_12Snp_ODR_Corp!$H:$H,F_12Snp_ODR_Corp!$B:$B,'Corp - 12m PD'!$A5,F_12Snp_ODR_Corp!$A:$A,'Corp - 12m PD'!BD$3)</f>
        <v>89</v>
      </c>
      <c r="BE5" s="8">
        <f>SUMIFS(F_12Snp_ODR_Corp!$H:$H,F_12Snp_ODR_Corp!$B:$B,'Corp - 12m PD'!$A5,F_12Snp_ODR_Corp!$A:$A,'Corp - 12m PD'!BE$3)</f>
        <v>98</v>
      </c>
      <c r="BF5" s="8">
        <f>SUMIFS(F_12Snp_ODR_Corp!$H:$H,F_12Snp_ODR_Corp!$B:$B,'Corp - 12m PD'!$A5,F_12Snp_ODR_Corp!$A:$A,'Corp - 12m PD'!BF$3)</f>
        <v>104</v>
      </c>
      <c r="BG5" s="8">
        <f>SUMIFS(F_12Snp_ODR_Corp!$H:$H,F_12Snp_ODR_Corp!$B:$B,'Corp - 12m PD'!$A5,F_12Snp_ODR_Corp!$A:$A,'Corp - 12m PD'!BG$3)</f>
        <v>107</v>
      </c>
      <c r="BH5" s="8">
        <f>SUMIFS(F_12Snp_ODR_Corp!$H:$H,F_12Snp_ODR_Corp!$B:$B,'Corp - 12m PD'!$A5,F_12Snp_ODR_Corp!$A:$A,'Corp - 12m PD'!BH$3)</f>
        <v>97</v>
      </c>
      <c r="BI5" s="8">
        <f>SUMIFS(F_12Snp_ODR_Corp!$H:$H,F_12Snp_ODR_Corp!$B:$B,'Corp - 12m PD'!$A5,F_12Snp_ODR_Corp!$A:$A,'Corp - 12m PD'!BI$3)</f>
        <v>92</v>
      </c>
      <c r="BJ5" s="8">
        <f>SUMIFS(F_12Snp_ODR_Corp!$H:$H,F_12Snp_ODR_Corp!$B:$B,'Corp - 12m PD'!$A5,F_12Snp_ODR_Corp!$A:$A,'Corp - 12m PD'!BJ$3)</f>
        <v>83</v>
      </c>
      <c r="BK5" s="8">
        <f>SUMIFS(F_12Snp_ODR_Corp!$H:$H,F_12Snp_ODR_Corp!$B:$B,'Corp - 12m PD'!$A5,F_12Snp_ODR_Corp!$A:$A,'Corp - 12m PD'!BK$3)</f>
        <v>78</v>
      </c>
      <c r="BL5" s="8">
        <f>SUMIFS(F_12Snp_ODR_Corp!$H:$H,F_12Snp_ODR_Corp!$B:$B,'Corp - 12m PD'!$A5,F_12Snp_ODR_Corp!$A:$A,'Corp - 12m PD'!BL$3)</f>
        <v>61</v>
      </c>
      <c r="BM5" s="8">
        <f>SUMIFS(F_12Snp_ODR_Corp!$H:$H,F_12Snp_ODR_Corp!$B:$B,'Corp - 12m PD'!$A5,F_12Snp_ODR_Corp!$A:$A,'Corp - 12m PD'!BM$3)</f>
        <v>82</v>
      </c>
      <c r="BN5" s="8">
        <f>SUMIFS(F_12Snp_ODR_Corp!$H:$H,F_12Snp_ODR_Corp!$B:$B,'Corp - 12m PD'!$A5,F_12Snp_ODR_Corp!$A:$A,'Corp - 12m PD'!BN$3)</f>
        <v>77</v>
      </c>
      <c r="BO5" s="8">
        <f>SUMIFS(F_12Snp_ODR_Corp!$H:$H,F_12Snp_ODR_Corp!$B:$B,'Corp - 12m PD'!$A5,F_12Snp_ODR_Corp!$A:$A,'Corp - 12m PD'!BO$3)</f>
        <v>76</v>
      </c>
      <c r="BP5" s="8">
        <f>SUMIFS(F_12Snp_ODR_Corp!$H:$H,F_12Snp_ODR_Corp!$B:$B,'Corp - 12m PD'!$A5,F_12Snp_ODR_Corp!$A:$A,'Corp - 12m PD'!BP$3)</f>
        <v>74</v>
      </c>
      <c r="BQ5" s="8">
        <f>SUMIFS(F_12Snp_ODR_Corp!$H:$H,F_12Snp_ODR_Corp!$B:$B,'Corp - 12m PD'!$A5,F_12Snp_ODR_Corp!$A:$A,'Corp - 12m PD'!BQ$3)</f>
        <v>67</v>
      </c>
      <c r="BR5" s="8">
        <f>SUMIFS(F_12Snp_ODR_Corp!$H:$H,F_12Snp_ODR_Corp!$B:$B,'Corp - 12m PD'!$A5,F_12Snp_ODR_Corp!$A:$A,'Corp - 12m PD'!BR$3)</f>
        <v>74</v>
      </c>
      <c r="BS5" s="8">
        <f>SUMIFS(F_12Snp_ODR_Corp!$H:$H,F_12Snp_ODR_Corp!$B:$B,'Corp - 12m PD'!$A5,F_12Snp_ODR_Corp!$A:$A,'Corp - 12m PD'!BS$3)</f>
        <v>76</v>
      </c>
      <c r="BT5" s="8">
        <f>SUMIFS(F_12Snp_ODR_Corp!$H:$H,F_12Snp_ODR_Corp!$B:$B,'Corp - 12m PD'!$A5,F_12Snp_ODR_Corp!$A:$A,'Corp - 12m PD'!BT$3)</f>
        <v>67</v>
      </c>
      <c r="BU5" s="8">
        <f>SUMIFS(F_12Snp_ODR_Corp!$H:$H,F_12Snp_ODR_Corp!$B:$B,'Corp - 12m PD'!$A5,F_12Snp_ODR_Corp!$A:$A,'Corp - 12m PD'!BU$3)</f>
        <v>76</v>
      </c>
      <c r="BV5" s="8">
        <f>SUMIFS(F_12Snp_ODR_Corp!$H:$H,F_12Snp_ODR_Corp!$B:$B,'Corp - 12m PD'!$A5,F_12Snp_ODR_Corp!$A:$A,'Corp - 12m PD'!BV$3)</f>
        <v>67</v>
      </c>
      <c r="BW5" s="8">
        <f>SUMIFS(F_12Snp_ODR_Corp!$H:$H,F_12Snp_ODR_Corp!$B:$B,'Corp - 12m PD'!$A5,F_12Snp_ODR_Corp!$A:$A,'Corp - 12m PD'!BW$3)</f>
        <v>69</v>
      </c>
      <c r="BX5" s="8">
        <f>SUMIFS(F_12Snp_ODR_Corp!$H:$H,F_12Snp_ODR_Corp!$B:$B,'Corp - 12m PD'!$A5,F_12Snp_ODR_Corp!$A:$A,'Corp - 12m PD'!BX$3)</f>
        <v>60</v>
      </c>
      <c r="BY5" s="8">
        <f>SUMIFS(F_12Snp_ODR_Corp!$H:$H,F_12Snp_ODR_Corp!$B:$B,'Corp - 12m PD'!$A5,F_12Snp_ODR_Corp!$A:$A,'Corp - 12m PD'!BY$3)</f>
        <v>65</v>
      </c>
      <c r="BZ5" s="8">
        <f>SUMIFS(F_12Snp_ODR_Corp!$H:$H,F_12Snp_ODR_Corp!$B:$B,'Corp - 12m PD'!$A5,F_12Snp_ODR_Corp!$A:$A,'Corp - 12m PD'!BZ$3)</f>
        <v>54</v>
      </c>
      <c r="CA5" s="8">
        <f>SUMIFS(F_12Snp_ODR_Corp!$H:$H,F_12Snp_ODR_Corp!$B:$B,'Corp - 12m PD'!$A5,F_12Snp_ODR_Corp!$A:$A,'Corp - 12m PD'!CA$3)</f>
        <v>61</v>
      </c>
      <c r="CB5" s="8">
        <f>SUMIFS(F_12Snp_ODR_Corp!$H:$H,F_12Snp_ODR_Corp!$B:$B,'Corp - 12m PD'!$A5,F_12Snp_ODR_Corp!$A:$A,'Corp - 12m PD'!CB$3)</f>
        <v>66</v>
      </c>
      <c r="CC5" s="8">
        <f>SUMIFS(F_12Snp_ODR_Corp!$H:$H,F_12Snp_ODR_Corp!$B:$B,'Corp - 12m PD'!$A5,F_12Snp_ODR_Corp!$A:$A,'Corp - 12m PD'!CC$3)</f>
        <v>0</v>
      </c>
      <c r="CD5" s="8">
        <f>SUMIFS(F_12Snp_ODR_Corp!$H:$H,F_12Snp_ODR_Corp!$B:$B,'Corp - 12m PD'!$A5,F_12Snp_ODR_Corp!$A:$A,'Corp - 12m PD'!CD$3)</f>
        <v>0</v>
      </c>
      <c r="CE5" s="8">
        <f>SUMIFS(F_12Snp_ODR_Corp!$H:$H,F_12Snp_ODR_Corp!$B:$B,'Corp - 12m PD'!$A5,F_12Snp_ODR_Corp!$A:$A,'Corp - 12m PD'!CE$3)</f>
        <v>0</v>
      </c>
      <c r="CF5" s="8">
        <f>SUMIFS(F_12Snp_ODR_Corp!$H:$H,F_12Snp_ODR_Corp!$B:$B,'Corp - 12m PD'!$A5,F_12Snp_ODR_Corp!$A:$A,'Corp - 12m PD'!CF$3)</f>
        <v>0</v>
      </c>
      <c r="CG5" s="8">
        <f>SUMIFS(F_12Snp_ODR_Corp!$H:$H,F_12Snp_ODR_Corp!$B:$B,'Corp - 12m PD'!$A5,F_12Snp_ODR_Corp!$A:$A,'Corp - 12m PD'!CG$3)</f>
        <v>0</v>
      </c>
      <c r="CH5" s="8">
        <f>SUMIFS(F_12Snp_ODR_Corp!$H:$H,F_12Snp_ODR_Corp!$B:$B,'Corp - 12m PD'!$A5,F_12Snp_ODR_Corp!$A:$A,'Corp - 12m PD'!CH$3)</f>
        <v>0</v>
      </c>
      <c r="CI5" s="8">
        <f>SUMIFS(F_12Snp_ODR_Corp!$H:$H,F_12Snp_ODR_Corp!$B:$B,'Corp - 12m PD'!$A5,F_12Snp_ODR_Corp!$A:$A,'Corp - 12m PD'!CI$3)</f>
        <v>0</v>
      </c>
      <c r="CJ5" s="8">
        <f>SUMIFS(F_12Snp_ODR_Corp!$H:$H,F_12Snp_ODR_Corp!$B:$B,'Corp - 12m PD'!$A5,F_12Snp_ODR_Corp!$A:$A,'Corp - 12m PD'!CJ$3)</f>
        <v>0</v>
      </c>
      <c r="CK5" s="8">
        <f>SUMIFS(F_12Snp_ODR_Corp!$H:$H,F_12Snp_ODR_Corp!$B:$B,'Corp - 12m PD'!$A5,F_12Snp_ODR_Corp!$A:$A,'Corp - 12m PD'!CK$3)</f>
        <v>0</v>
      </c>
      <c r="CL5" s="8">
        <f>SUMIFS(F_12Snp_ODR_Corp!$H:$H,F_12Snp_ODR_Corp!$B:$B,'Corp - 12m PD'!$A5,F_12Snp_ODR_Corp!$A:$A,'Corp - 12m PD'!CL$3)</f>
        <v>0</v>
      </c>
      <c r="CM5" s="8">
        <f>SUMIFS(F_12Snp_ODR_Corp!$H:$H,F_12Snp_ODR_Corp!$B:$B,'Corp - 12m PD'!$A5,F_12Snp_ODR_Corp!$A:$A,'Corp - 12m PD'!CM$3)</f>
        <v>0</v>
      </c>
      <c r="CN5" s="8">
        <f>SUMIFS(F_12Snp_ODR_Corp!$H:$H,F_12Snp_ODR_Corp!$B:$B,'Corp - 12m PD'!$A5,F_12Snp_ODR_Corp!$A:$A,'Corp - 12m PD'!CN$3)</f>
        <v>0</v>
      </c>
      <c r="CO5" s="8">
        <f>SUMIFS(F_12Snp_ODR_Corp!$H:$H,F_12Snp_ODR_Corp!$B:$B,'Corp - 12m PD'!$A5,F_12Snp_ODR_Corp!$A:$A,'Corp - 12m PD'!CO$3)</f>
        <v>0</v>
      </c>
      <c r="CP5" s="8">
        <f>SUMIFS(F_12Snp_ODR_Corp!$H:$H,F_12Snp_ODR_Corp!$B:$B,'Corp - 12m PD'!$A5,F_12Snp_ODR_Corp!$A:$A,'Corp - 12m PD'!CP$3)</f>
        <v>0</v>
      </c>
      <c r="CQ5" s="8">
        <f>SUMIFS(F_12Snp_ODR_Corp!$H:$H,F_12Snp_ODR_Corp!$B:$B,'Corp - 12m PD'!$A5,F_12Snp_ODR_Corp!$A:$A,'Corp - 12m PD'!CQ$3)</f>
        <v>0</v>
      </c>
      <c r="CR5" s="8">
        <f>SUMIFS(F_12Snp_ODR_Corp!$H:$H,F_12Snp_ODR_Corp!$B:$B,'Corp - 12m PD'!$A5,F_12Snp_ODR_Corp!$A:$A,'Corp - 12m PD'!CR$3)</f>
        <v>0</v>
      </c>
      <c r="CS5" s="8">
        <f>SUMIFS(F_12Snp_ODR_Corp!$H:$H,F_12Snp_ODR_Corp!$B:$B,'Corp - 12m PD'!$A5,F_12Snp_ODR_Corp!$A:$A,'Corp - 12m PD'!CS$3)</f>
        <v>0</v>
      </c>
      <c r="CT5" s="8">
        <f>SUMIFS(F_12Snp_ODR_Corp!$H:$H,F_12Snp_ODR_Corp!$B:$B,'Corp - 12m PD'!$A5,F_12Snp_ODR_Corp!$A:$A,'Corp - 12m PD'!CT$3)</f>
        <v>0</v>
      </c>
    </row>
    <row r="6" spans="1:98" x14ac:dyDescent="0.2">
      <c r="A6" s="3" t="s">
        <v>6</v>
      </c>
      <c r="B6" s="4" t="s">
        <v>7</v>
      </c>
      <c r="C6" s="8">
        <f>SUMIFS(F_12Snp_ODR_Corp!$H:$H,F_12Snp_ODR_Corp!$B:$B,'Corp - 12m PD'!$A6,F_12Snp_ODR_Corp!$A:$A,'Corp - 12m PD'!C$3)</f>
        <v>0</v>
      </c>
      <c r="D6" s="8">
        <f>SUMIFS(F_12Snp_ODR_Corp!$H:$H,F_12Snp_ODR_Corp!$B:$B,'Corp - 12m PD'!$A6,F_12Snp_ODR_Corp!$A:$A,'Corp - 12m PD'!D$3)</f>
        <v>0</v>
      </c>
      <c r="E6" s="8">
        <f>SUMIFS(F_12Snp_ODR_Corp!$H:$H,F_12Snp_ODR_Corp!$B:$B,'Corp - 12m PD'!$A6,F_12Snp_ODR_Corp!$A:$A,'Corp - 12m PD'!E$3)</f>
        <v>0</v>
      </c>
      <c r="F6" s="8">
        <f>SUMIFS(F_12Snp_ODR_Corp!$H:$H,F_12Snp_ODR_Corp!$B:$B,'Corp - 12m PD'!$A6,F_12Snp_ODR_Corp!$A:$A,'Corp - 12m PD'!F$3)</f>
        <v>0</v>
      </c>
      <c r="G6" s="8">
        <f>SUMIFS(F_12Snp_ODR_Corp!$H:$H,F_12Snp_ODR_Corp!$B:$B,'Corp - 12m PD'!$A6,F_12Snp_ODR_Corp!$A:$A,'Corp - 12m PD'!G$3)</f>
        <v>0</v>
      </c>
      <c r="H6" s="8">
        <f>SUMIFS(F_12Snp_ODR_Corp!$H:$H,F_12Snp_ODR_Corp!$B:$B,'Corp - 12m PD'!$A6,F_12Snp_ODR_Corp!$A:$A,'Corp - 12m PD'!H$3)</f>
        <v>0</v>
      </c>
      <c r="I6" s="8">
        <f>SUMIFS(F_12Snp_ODR_Corp!$H:$H,F_12Snp_ODR_Corp!$B:$B,'Corp - 12m PD'!$A6,F_12Snp_ODR_Corp!$A:$A,'Corp - 12m PD'!I$3)</f>
        <v>0</v>
      </c>
      <c r="J6" s="8">
        <f>SUMIFS(F_12Snp_ODR_Corp!$H:$H,F_12Snp_ODR_Corp!$B:$B,'Corp - 12m PD'!$A6,F_12Snp_ODR_Corp!$A:$A,'Corp - 12m PD'!J$3)</f>
        <v>0</v>
      </c>
      <c r="K6" s="8">
        <f>SUMIFS(F_12Snp_ODR_Corp!$H:$H,F_12Snp_ODR_Corp!$B:$B,'Corp - 12m PD'!$A6,F_12Snp_ODR_Corp!$A:$A,'Corp - 12m PD'!K$3)</f>
        <v>0</v>
      </c>
      <c r="L6" s="8">
        <f>SUMIFS(F_12Snp_ODR_Corp!$H:$H,F_12Snp_ODR_Corp!$B:$B,'Corp - 12m PD'!$A6,F_12Snp_ODR_Corp!$A:$A,'Corp - 12m PD'!L$3)</f>
        <v>0</v>
      </c>
      <c r="M6" s="8">
        <f>SUMIFS(F_12Snp_ODR_Corp!$H:$H,F_12Snp_ODR_Corp!$B:$B,'Corp - 12m PD'!$A6,F_12Snp_ODR_Corp!$A:$A,'Corp - 12m PD'!M$3)</f>
        <v>0</v>
      </c>
      <c r="N6" s="8">
        <f>SUMIFS(F_12Snp_ODR_Corp!$H:$H,F_12Snp_ODR_Corp!$B:$B,'Corp - 12m PD'!$A6,F_12Snp_ODR_Corp!$A:$A,'Corp - 12m PD'!N$3)</f>
        <v>0</v>
      </c>
      <c r="O6" s="8">
        <f>SUMIFS(F_12Snp_ODR_Corp!$H:$H,F_12Snp_ODR_Corp!$B:$B,'Corp - 12m PD'!$A6,F_12Snp_ODR_Corp!$A:$A,'Corp - 12m PD'!O$3)</f>
        <v>4</v>
      </c>
      <c r="P6" s="8">
        <f>SUMIFS(F_12Snp_ODR_Corp!$H:$H,F_12Snp_ODR_Corp!$B:$B,'Corp - 12m PD'!$A6,F_12Snp_ODR_Corp!$A:$A,'Corp - 12m PD'!P$3)</f>
        <v>32</v>
      </c>
      <c r="Q6" s="8">
        <f>SUMIFS(F_12Snp_ODR_Corp!$H:$H,F_12Snp_ODR_Corp!$B:$B,'Corp - 12m PD'!$A6,F_12Snp_ODR_Corp!$A:$A,'Corp - 12m PD'!Q$3)</f>
        <v>42</v>
      </c>
      <c r="R6" s="8">
        <f>SUMIFS(F_12Snp_ODR_Corp!$H:$H,F_12Snp_ODR_Corp!$B:$B,'Corp - 12m PD'!$A6,F_12Snp_ODR_Corp!$A:$A,'Corp - 12m PD'!R$3)</f>
        <v>54</v>
      </c>
      <c r="S6" s="8">
        <f>SUMIFS(F_12Snp_ODR_Corp!$H:$H,F_12Snp_ODR_Corp!$B:$B,'Corp - 12m PD'!$A6,F_12Snp_ODR_Corp!$A:$A,'Corp - 12m PD'!S$3)</f>
        <v>70</v>
      </c>
      <c r="T6" s="8">
        <f>SUMIFS(F_12Snp_ODR_Corp!$H:$H,F_12Snp_ODR_Corp!$B:$B,'Corp - 12m PD'!$A6,F_12Snp_ODR_Corp!$A:$A,'Corp - 12m PD'!T$3)</f>
        <v>85</v>
      </c>
      <c r="U6" s="8">
        <f>SUMIFS(F_12Snp_ODR_Corp!$H:$H,F_12Snp_ODR_Corp!$B:$B,'Corp - 12m PD'!$A6,F_12Snp_ODR_Corp!$A:$A,'Corp - 12m PD'!U$3)</f>
        <v>102</v>
      </c>
      <c r="V6" s="8">
        <f>SUMIFS(F_12Snp_ODR_Corp!$H:$H,F_12Snp_ODR_Corp!$B:$B,'Corp - 12m PD'!$A6,F_12Snp_ODR_Corp!$A:$A,'Corp - 12m PD'!V$3)</f>
        <v>119</v>
      </c>
      <c r="W6" s="8">
        <f>SUMIFS(F_12Snp_ODR_Corp!$H:$H,F_12Snp_ODR_Corp!$B:$B,'Corp - 12m PD'!$A6,F_12Snp_ODR_Corp!$A:$A,'Corp - 12m PD'!W$3)</f>
        <v>127</v>
      </c>
      <c r="X6" s="8">
        <f>SUMIFS(F_12Snp_ODR_Corp!$H:$H,F_12Snp_ODR_Corp!$B:$B,'Corp - 12m PD'!$A6,F_12Snp_ODR_Corp!$A:$A,'Corp - 12m PD'!X$3)</f>
        <v>144</v>
      </c>
      <c r="Y6" s="8">
        <f>SUMIFS(F_12Snp_ODR_Corp!$H:$H,F_12Snp_ODR_Corp!$B:$B,'Corp - 12m PD'!$A6,F_12Snp_ODR_Corp!$A:$A,'Corp - 12m PD'!Y$3)</f>
        <v>170</v>
      </c>
      <c r="Z6" s="8">
        <f>SUMIFS(F_12Snp_ODR_Corp!$H:$H,F_12Snp_ODR_Corp!$B:$B,'Corp - 12m PD'!$A6,F_12Snp_ODR_Corp!$A:$A,'Corp - 12m PD'!Z$3)</f>
        <v>177</v>
      </c>
      <c r="AA6" s="8">
        <f>SUMIFS(F_12Snp_ODR_Corp!$H:$H,F_12Snp_ODR_Corp!$B:$B,'Corp - 12m PD'!$A6,F_12Snp_ODR_Corp!$A:$A,'Corp - 12m PD'!AA$3)</f>
        <v>188</v>
      </c>
      <c r="AB6" s="8">
        <f>SUMIFS(F_12Snp_ODR_Corp!$H:$H,F_12Snp_ODR_Corp!$B:$B,'Corp - 12m PD'!$A6,F_12Snp_ODR_Corp!$A:$A,'Corp - 12m PD'!AB$3)</f>
        <v>192</v>
      </c>
      <c r="AC6" s="8">
        <f>SUMIFS(F_12Snp_ODR_Corp!$H:$H,F_12Snp_ODR_Corp!$B:$B,'Corp - 12m PD'!$A6,F_12Snp_ODR_Corp!$A:$A,'Corp - 12m PD'!AC$3)</f>
        <v>206</v>
      </c>
      <c r="AD6" s="8">
        <f>SUMIFS(F_12Snp_ODR_Corp!$H:$H,F_12Snp_ODR_Corp!$B:$B,'Corp - 12m PD'!$A6,F_12Snp_ODR_Corp!$A:$A,'Corp - 12m PD'!AD$3)</f>
        <v>222</v>
      </c>
      <c r="AE6" s="8">
        <f>SUMIFS(F_12Snp_ODR_Corp!$H:$H,F_12Snp_ODR_Corp!$B:$B,'Corp - 12m PD'!$A6,F_12Snp_ODR_Corp!$A:$A,'Corp - 12m PD'!AE$3)</f>
        <v>234</v>
      </c>
      <c r="AF6" s="8">
        <f>SUMIFS(F_12Snp_ODR_Corp!$H:$H,F_12Snp_ODR_Corp!$B:$B,'Corp - 12m PD'!$A6,F_12Snp_ODR_Corp!$A:$A,'Corp - 12m PD'!AF$3)</f>
        <v>221</v>
      </c>
      <c r="AG6" s="8">
        <f>SUMIFS(F_12Snp_ODR_Corp!$H:$H,F_12Snp_ODR_Corp!$B:$B,'Corp - 12m PD'!$A6,F_12Snp_ODR_Corp!$A:$A,'Corp - 12m PD'!AG$3)</f>
        <v>255</v>
      </c>
      <c r="AH6" s="8">
        <f>SUMIFS(F_12Snp_ODR_Corp!$H:$H,F_12Snp_ODR_Corp!$B:$B,'Corp - 12m PD'!$A6,F_12Snp_ODR_Corp!$A:$A,'Corp - 12m PD'!AH$3)</f>
        <v>263</v>
      </c>
      <c r="AI6" s="8">
        <f>SUMIFS(F_12Snp_ODR_Corp!$H:$H,F_12Snp_ODR_Corp!$B:$B,'Corp - 12m PD'!$A6,F_12Snp_ODR_Corp!$A:$A,'Corp - 12m PD'!AI$3)</f>
        <v>269</v>
      </c>
      <c r="AJ6" s="8">
        <f>SUMIFS(F_12Snp_ODR_Corp!$H:$H,F_12Snp_ODR_Corp!$B:$B,'Corp - 12m PD'!$A6,F_12Snp_ODR_Corp!$A:$A,'Corp - 12m PD'!AJ$3)</f>
        <v>289</v>
      </c>
      <c r="AK6" s="8">
        <f>SUMIFS(F_12Snp_ODR_Corp!$H:$H,F_12Snp_ODR_Corp!$B:$B,'Corp - 12m PD'!$A6,F_12Snp_ODR_Corp!$A:$A,'Corp - 12m PD'!AK$3)</f>
        <v>304</v>
      </c>
      <c r="AL6" s="8">
        <f>SUMIFS(F_12Snp_ODR_Corp!$H:$H,F_12Snp_ODR_Corp!$B:$B,'Corp - 12m PD'!$A6,F_12Snp_ODR_Corp!$A:$A,'Corp - 12m PD'!AL$3)</f>
        <v>300</v>
      </c>
      <c r="AM6" s="8">
        <f>SUMIFS(F_12Snp_ODR_Corp!$H:$H,F_12Snp_ODR_Corp!$B:$B,'Corp - 12m PD'!$A6,F_12Snp_ODR_Corp!$A:$A,'Corp - 12m PD'!AM$3)</f>
        <v>297</v>
      </c>
      <c r="AN6" s="8">
        <f>SUMIFS(F_12Snp_ODR_Corp!$H:$H,F_12Snp_ODR_Corp!$B:$B,'Corp - 12m PD'!$A6,F_12Snp_ODR_Corp!$A:$A,'Corp - 12m PD'!AN$3)</f>
        <v>294</v>
      </c>
      <c r="AO6" s="8">
        <f>SUMIFS(F_12Snp_ODR_Corp!$H:$H,F_12Snp_ODR_Corp!$B:$B,'Corp - 12m PD'!$A6,F_12Snp_ODR_Corp!$A:$A,'Corp - 12m PD'!AO$3)</f>
        <v>310</v>
      </c>
      <c r="AP6" s="8">
        <f>SUMIFS(F_12Snp_ODR_Corp!$H:$H,F_12Snp_ODR_Corp!$B:$B,'Corp - 12m PD'!$A6,F_12Snp_ODR_Corp!$A:$A,'Corp - 12m PD'!AP$3)</f>
        <v>313</v>
      </c>
      <c r="AQ6" s="8">
        <f>SUMIFS(F_12Snp_ODR_Corp!$H:$H,F_12Snp_ODR_Corp!$B:$B,'Corp - 12m PD'!$A6,F_12Snp_ODR_Corp!$A:$A,'Corp - 12m PD'!AQ$3)</f>
        <v>322</v>
      </c>
      <c r="AR6" s="8">
        <f>SUMIFS(F_12Snp_ODR_Corp!$H:$H,F_12Snp_ODR_Corp!$B:$B,'Corp - 12m PD'!$A6,F_12Snp_ODR_Corp!$A:$A,'Corp - 12m PD'!AR$3)</f>
        <v>316</v>
      </c>
      <c r="AS6" s="8">
        <f>SUMIFS(F_12Snp_ODR_Corp!$H:$H,F_12Snp_ODR_Corp!$B:$B,'Corp - 12m PD'!$A6,F_12Snp_ODR_Corp!$A:$A,'Corp - 12m PD'!AS$3)</f>
        <v>319</v>
      </c>
      <c r="AT6" s="8">
        <f>SUMIFS(F_12Snp_ODR_Corp!$H:$H,F_12Snp_ODR_Corp!$B:$B,'Corp - 12m PD'!$A6,F_12Snp_ODR_Corp!$A:$A,'Corp - 12m PD'!AT$3)</f>
        <v>343</v>
      </c>
      <c r="AU6" s="8">
        <f>SUMIFS(F_12Snp_ODR_Corp!$H:$H,F_12Snp_ODR_Corp!$B:$B,'Corp - 12m PD'!$A6,F_12Snp_ODR_Corp!$A:$A,'Corp - 12m PD'!AU$3)</f>
        <v>343</v>
      </c>
      <c r="AV6" s="8">
        <f>SUMIFS(F_12Snp_ODR_Corp!$H:$H,F_12Snp_ODR_Corp!$B:$B,'Corp - 12m PD'!$A6,F_12Snp_ODR_Corp!$A:$A,'Corp - 12m PD'!AV$3)</f>
        <v>353</v>
      </c>
      <c r="AW6" s="8">
        <f>SUMIFS(F_12Snp_ODR_Corp!$H:$H,F_12Snp_ODR_Corp!$B:$B,'Corp - 12m PD'!$A6,F_12Snp_ODR_Corp!$A:$A,'Corp - 12m PD'!AW$3)</f>
        <v>372</v>
      </c>
      <c r="AX6" s="9">
        <f>SUMIFS(F_12Snp_ODR_Corp!$H:$H,F_12Snp_ODR_Corp!$B:$B,'Corp - 12m PD'!$A6,F_12Snp_ODR_Corp!$A:$A,'Corp - 12m PD'!AX$3)</f>
        <v>361</v>
      </c>
      <c r="AY6" s="8">
        <f>SUMIFS(F_12Snp_ODR_Corp!$H:$H,F_12Snp_ODR_Corp!$B:$B,'Corp - 12m PD'!$A6,F_12Snp_ODR_Corp!$A:$A,'Corp - 12m PD'!AY$3)</f>
        <v>368</v>
      </c>
      <c r="AZ6" s="8">
        <f>SUMIFS(F_12Snp_ODR_Corp!$H:$H,F_12Snp_ODR_Corp!$B:$B,'Corp - 12m PD'!$A6,F_12Snp_ODR_Corp!$A:$A,'Corp - 12m PD'!AZ$3)</f>
        <v>372</v>
      </c>
      <c r="BA6" s="8">
        <f>SUMIFS(F_12Snp_ODR_Corp!$H:$H,F_12Snp_ODR_Corp!$B:$B,'Corp - 12m PD'!$A6,F_12Snp_ODR_Corp!$A:$A,'Corp - 12m PD'!BA$3)</f>
        <v>356</v>
      </c>
      <c r="BB6" s="8">
        <f>SUMIFS(F_12Snp_ODR_Corp!$H:$H,F_12Snp_ODR_Corp!$B:$B,'Corp - 12m PD'!$A6,F_12Snp_ODR_Corp!$A:$A,'Corp - 12m PD'!BB$3)</f>
        <v>375</v>
      </c>
      <c r="BC6" s="8">
        <f>SUMIFS(F_12Snp_ODR_Corp!$H:$H,F_12Snp_ODR_Corp!$B:$B,'Corp - 12m PD'!$A6,F_12Snp_ODR_Corp!$A:$A,'Corp - 12m PD'!BC$3)</f>
        <v>393</v>
      </c>
      <c r="BD6" s="8">
        <f>SUMIFS(F_12Snp_ODR_Corp!$H:$H,F_12Snp_ODR_Corp!$B:$B,'Corp - 12m PD'!$A6,F_12Snp_ODR_Corp!$A:$A,'Corp - 12m PD'!BD$3)</f>
        <v>395</v>
      </c>
      <c r="BE6" s="8">
        <f>SUMIFS(F_12Snp_ODR_Corp!$H:$H,F_12Snp_ODR_Corp!$B:$B,'Corp - 12m PD'!$A6,F_12Snp_ODR_Corp!$A:$A,'Corp - 12m PD'!BE$3)</f>
        <v>403</v>
      </c>
      <c r="BF6" s="8">
        <f>SUMIFS(F_12Snp_ODR_Corp!$H:$H,F_12Snp_ODR_Corp!$B:$B,'Corp - 12m PD'!$A6,F_12Snp_ODR_Corp!$A:$A,'Corp - 12m PD'!BF$3)</f>
        <v>411</v>
      </c>
      <c r="BG6" s="8">
        <f>SUMIFS(F_12Snp_ODR_Corp!$H:$H,F_12Snp_ODR_Corp!$B:$B,'Corp - 12m PD'!$A6,F_12Snp_ODR_Corp!$A:$A,'Corp - 12m PD'!BG$3)</f>
        <v>429</v>
      </c>
      <c r="BH6" s="8">
        <f>SUMIFS(F_12Snp_ODR_Corp!$H:$H,F_12Snp_ODR_Corp!$B:$B,'Corp - 12m PD'!$A6,F_12Snp_ODR_Corp!$A:$A,'Corp - 12m PD'!BH$3)</f>
        <v>443</v>
      </c>
      <c r="BI6" s="8">
        <f>SUMIFS(F_12Snp_ODR_Corp!$H:$H,F_12Snp_ODR_Corp!$B:$B,'Corp - 12m PD'!$A6,F_12Snp_ODR_Corp!$A:$A,'Corp - 12m PD'!BI$3)</f>
        <v>431</v>
      </c>
      <c r="BJ6" s="8">
        <f>SUMIFS(F_12Snp_ODR_Corp!$H:$H,F_12Snp_ODR_Corp!$B:$B,'Corp - 12m PD'!$A6,F_12Snp_ODR_Corp!$A:$A,'Corp - 12m PD'!BJ$3)</f>
        <v>442</v>
      </c>
      <c r="BK6" s="8">
        <f>SUMIFS(F_12Snp_ODR_Corp!$H:$H,F_12Snp_ODR_Corp!$B:$B,'Corp - 12m PD'!$A6,F_12Snp_ODR_Corp!$A:$A,'Corp - 12m PD'!BK$3)</f>
        <v>429</v>
      </c>
      <c r="BL6" s="8">
        <f>SUMIFS(F_12Snp_ODR_Corp!$H:$H,F_12Snp_ODR_Corp!$B:$B,'Corp - 12m PD'!$A6,F_12Snp_ODR_Corp!$A:$A,'Corp - 12m PD'!BL$3)</f>
        <v>422</v>
      </c>
      <c r="BM6" s="8">
        <f>SUMIFS(F_12Snp_ODR_Corp!$H:$H,F_12Snp_ODR_Corp!$B:$B,'Corp - 12m PD'!$A6,F_12Snp_ODR_Corp!$A:$A,'Corp - 12m PD'!BM$3)</f>
        <v>441</v>
      </c>
      <c r="BN6" s="8">
        <f>SUMIFS(F_12Snp_ODR_Corp!$H:$H,F_12Snp_ODR_Corp!$B:$B,'Corp - 12m PD'!$A6,F_12Snp_ODR_Corp!$A:$A,'Corp - 12m PD'!BN$3)</f>
        <v>452</v>
      </c>
      <c r="BO6" s="8">
        <f>SUMIFS(F_12Snp_ODR_Corp!$H:$H,F_12Snp_ODR_Corp!$B:$B,'Corp - 12m PD'!$A6,F_12Snp_ODR_Corp!$A:$A,'Corp - 12m PD'!BO$3)</f>
        <v>443</v>
      </c>
      <c r="BP6" s="8">
        <f>SUMIFS(F_12Snp_ODR_Corp!$H:$H,F_12Snp_ODR_Corp!$B:$B,'Corp - 12m PD'!$A6,F_12Snp_ODR_Corp!$A:$A,'Corp - 12m PD'!BP$3)</f>
        <v>463</v>
      </c>
      <c r="BQ6" s="8">
        <f>SUMIFS(F_12Snp_ODR_Corp!$H:$H,F_12Snp_ODR_Corp!$B:$B,'Corp - 12m PD'!$A6,F_12Snp_ODR_Corp!$A:$A,'Corp - 12m PD'!BQ$3)</f>
        <v>445</v>
      </c>
      <c r="BR6" s="8">
        <f>SUMIFS(F_12Snp_ODR_Corp!$H:$H,F_12Snp_ODR_Corp!$B:$B,'Corp - 12m PD'!$A6,F_12Snp_ODR_Corp!$A:$A,'Corp - 12m PD'!BR$3)</f>
        <v>476</v>
      </c>
      <c r="BS6" s="8">
        <f>SUMIFS(F_12Snp_ODR_Corp!$H:$H,F_12Snp_ODR_Corp!$B:$B,'Corp - 12m PD'!$A6,F_12Snp_ODR_Corp!$A:$A,'Corp - 12m PD'!BS$3)</f>
        <v>513</v>
      </c>
      <c r="BT6" s="8">
        <f>SUMIFS(F_12Snp_ODR_Corp!$H:$H,F_12Snp_ODR_Corp!$B:$B,'Corp - 12m PD'!$A6,F_12Snp_ODR_Corp!$A:$A,'Corp - 12m PD'!BT$3)</f>
        <v>521</v>
      </c>
      <c r="BU6" s="8">
        <f>SUMIFS(F_12Snp_ODR_Corp!$H:$H,F_12Snp_ODR_Corp!$B:$B,'Corp - 12m PD'!$A6,F_12Snp_ODR_Corp!$A:$A,'Corp - 12m PD'!BU$3)</f>
        <v>556</v>
      </c>
      <c r="BV6" s="8">
        <f>SUMIFS(F_12Snp_ODR_Corp!$H:$H,F_12Snp_ODR_Corp!$B:$B,'Corp - 12m PD'!$A6,F_12Snp_ODR_Corp!$A:$A,'Corp - 12m PD'!BV$3)</f>
        <v>617</v>
      </c>
      <c r="BW6" s="8">
        <f>SUMIFS(F_12Snp_ODR_Corp!$H:$H,F_12Snp_ODR_Corp!$B:$B,'Corp - 12m PD'!$A6,F_12Snp_ODR_Corp!$A:$A,'Corp - 12m PD'!BW$3)</f>
        <v>622</v>
      </c>
      <c r="BX6" s="8">
        <f>SUMIFS(F_12Snp_ODR_Corp!$H:$H,F_12Snp_ODR_Corp!$B:$B,'Corp - 12m PD'!$A6,F_12Snp_ODR_Corp!$A:$A,'Corp - 12m PD'!BX$3)</f>
        <v>628</v>
      </c>
      <c r="BY6" s="8">
        <f>SUMIFS(F_12Snp_ODR_Corp!$H:$H,F_12Snp_ODR_Corp!$B:$B,'Corp - 12m PD'!$A6,F_12Snp_ODR_Corp!$A:$A,'Corp - 12m PD'!BY$3)</f>
        <v>697</v>
      </c>
      <c r="BZ6" s="8">
        <f>SUMIFS(F_12Snp_ODR_Corp!$H:$H,F_12Snp_ODR_Corp!$B:$B,'Corp - 12m PD'!$A6,F_12Snp_ODR_Corp!$A:$A,'Corp - 12m PD'!BZ$3)</f>
        <v>751</v>
      </c>
      <c r="CA6" s="8">
        <f>SUMIFS(F_12Snp_ODR_Corp!$H:$H,F_12Snp_ODR_Corp!$B:$B,'Corp - 12m PD'!$A6,F_12Snp_ODR_Corp!$A:$A,'Corp - 12m PD'!CA$3)</f>
        <v>772</v>
      </c>
      <c r="CB6" s="8">
        <f>SUMIFS(F_12Snp_ODR_Corp!$H:$H,F_12Snp_ODR_Corp!$B:$B,'Corp - 12m PD'!$A6,F_12Snp_ODR_Corp!$A:$A,'Corp - 12m PD'!CB$3)</f>
        <v>821</v>
      </c>
      <c r="CC6" s="8">
        <f>SUMIFS(F_12Snp_ODR_Corp!$H:$H,F_12Snp_ODR_Corp!$B:$B,'Corp - 12m PD'!$A6,F_12Snp_ODR_Corp!$A:$A,'Corp - 12m PD'!CC$3)</f>
        <v>0</v>
      </c>
      <c r="CD6" s="8">
        <f>SUMIFS(F_12Snp_ODR_Corp!$H:$H,F_12Snp_ODR_Corp!$B:$B,'Corp - 12m PD'!$A6,F_12Snp_ODR_Corp!$A:$A,'Corp - 12m PD'!CD$3)</f>
        <v>0</v>
      </c>
      <c r="CE6" s="8">
        <f>SUMIFS(F_12Snp_ODR_Corp!$H:$H,F_12Snp_ODR_Corp!$B:$B,'Corp - 12m PD'!$A6,F_12Snp_ODR_Corp!$A:$A,'Corp - 12m PD'!CE$3)</f>
        <v>0</v>
      </c>
      <c r="CF6" s="8">
        <f>SUMIFS(F_12Snp_ODR_Corp!$H:$H,F_12Snp_ODR_Corp!$B:$B,'Corp - 12m PD'!$A6,F_12Snp_ODR_Corp!$A:$A,'Corp - 12m PD'!CF$3)</f>
        <v>0</v>
      </c>
      <c r="CG6" s="8">
        <f>SUMIFS(F_12Snp_ODR_Corp!$H:$H,F_12Snp_ODR_Corp!$B:$B,'Corp - 12m PD'!$A6,F_12Snp_ODR_Corp!$A:$A,'Corp - 12m PD'!CG$3)</f>
        <v>0</v>
      </c>
      <c r="CH6" s="8">
        <f>SUMIFS(F_12Snp_ODR_Corp!$H:$H,F_12Snp_ODR_Corp!$B:$B,'Corp - 12m PD'!$A6,F_12Snp_ODR_Corp!$A:$A,'Corp - 12m PD'!CH$3)</f>
        <v>0</v>
      </c>
      <c r="CI6" s="8">
        <f>SUMIFS(F_12Snp_ODR_Corp!$H:$H,F_12Snp_ODR_Corp!$B:$B,'Corp - 12m PD'!$A6,F_12Snp_ODR_Corp!$A:$A,'Corp - 12m PD'!CI$3)</f>
        <v>0</v>
      </c>
      <c r="CJ6" s="8">
        <f>SUMIFS(F_12Snp_ODR_Corp!$H:$H,F_12Snp_ODR_Corp!$B:$B,'Corp - 12m PD'!$A6,F_12Snp_ODR_Corp!$A:$A,'Corp - 12m PD'!CJ$3)</f>
        <v>0</v>
      </c>
      <c r="CK6" s="8">
        <f>SUMIFS(F_12Snp_ODR_Corp!$H:$H,F_12Snp_ODR_Corp!$B:$B,'Corp - 12m PD'!$A6,F_12Snp_ODR_Corp!$A:$A,'Corp - 12m PD'!CK$3)</f>
        <v>0</v>
      </c>
      <c r="CL6" s="8">
        <f>SUMIFS(F_12Snp_ODR_Corp!$H:$H,F_12Snp_ODR_Corp!$B:$B,'Corp - 12m PD'!$A6,F_12Snp_ODR_Corp!$A:$A,'Corp - 12m PD'!CL$3)</f>
        <v>0</v>
      </c>
      <c r="CM6" s="8">
        <f>SUMIFS(F_12Snp_ODR_Corp!$H:$H,F_12Snp_ODR_Corp!$B:$B,'Corp - 12m PD'!$A6,F_12Snp_ODR_Corp!$A:$A,'Corp - 12m PD'!CM$3)</f>
        <v>0</v>
      </c>
      <c r="CN6" s="8">
        <f>SUMIFS(F_12Snp_ODR_Corp!$H:$H,F_12Snp_ODR_Corp!$B:$B,'Corp - 12m PD'!$A6,F_12Snp_ODR_Corp!$A:$A,'Corp - 12m PD'!CN$3)</f>
        <v>0</v>
      </c>
      <c r="CO6" s="8">
        <f>SUMIFS(F_12Snp_ODR_Corp!$H:$H,F_12Snp_ODR_Corp!$B:$B,'Corp - 12m PD'!$A6,F_12Snp_ODR_Corp!$A:$A,'Corp - 12m PD'!CO$3)</f>
        <v>0</v>
      </c>
      <c r="CP6" s="8">
        <f>SUMIFS(F_12Snp_ODR_Corp!$H:$H,F_12Snp_ODR_Corp!$B:$B,'Corp - 12m PD'!$A6,F_12Snp_ODR_Corp!$A:$A,'Corp - 12m PD'!CP$3)</f>
        <v>0</v>
      </c>
      <c r="CQ6" s="8">
        <f>SUMIFS(F_12Snp_ODR_Corp!$H:$H,F_12Snp_ODR_Corp!$B:$B,'Corp - 12m PD'!$A6,F_12Snp_ODR_Corp!$A:$A,'Corp - 12m PD'!CQ$3)</f>
        <v>0</v>
      </c>
      <c r="CR6" s="8">
        <f>SUMIFS(F_12Snp_ODR_Corp!$H:$H,F_12Snp_ODR_Corp!$B:$B,'Corp - 12m PD'!$A6,F_12Snp_ODR_Corp!$A:$A,'Corp - 12m PD'!CR$3)</f>
        <v>0</v>
      </c>
      <c r="CS6" s="8">
        <f>SUMIFS(F_12Snp_ODR_Corp!$H:$H,F_12Snp_ODR_Corp!$B:$B,'Corp - 12m PD'!$A6,F_12Snp_ODR_Corp!$A:$A,'Corp - 12m PD'!CS$3)</f>
        <v>0</v>
      </c>
      <c r="CT6" s="8">
        <f>SUMIFS(F_12Snp_ODR_Corp!$H:$H,F_12Snp_ODR_Corp!$B:$B,'Corp - 12m PD'!$A6,F_12Snp_ODR_Corp!$A:$A,'Corp - 12m PD'!CT$3)</f>
        <v>0</v>
      </c>
    </row>
    <row r="7" spans="1:98" x14ac:dyDescent="0.2">
      <c r="A7" s="3" t="s">
        <v>8</v>
      </c>
      <c r="B7" s="4" t="s">
        <v>9</v>
      </c>
      <c r="C7" s="8">
        <f>SUMIFS(F_12Snp_ODR_Corp!$H:$H,F_12Snp_ODR_Corp!$B:$B,'Corp - 12m PD'!$A7,F_12Snp_ODR_Corp!$A:$A,'Corp - 12m PD'!C$3)</f>
        <v>137</v>
      </c>
      <c r="D7" s="8">
        <f>SUMIFS(F_12Snp_ODR_Corp!$H:$H,F_12Snp_ODR_Corp!$B:$B,'Corp - 12m PD'!$A7,F_12Snp_ODR_Corp!$A:$A,'Corp - 12m PD'!D$3)</f>
        <v>72</v>
      </c>
      <c r="E7" s="8">
        <f>SUMIFS(F_12Snp_ODR_Corp!$H:$H,F_12Snp_ODR_Corp!$B:$B,'Corp - 12m PD'!$A7,F_12Snp_ODR_Corp!$A:$A,'Corp - 12m PD'!E$3)</f>
        <v>110</v>
      </c>
      <c r="F7" s="8">
        <f>SUMIFS(F_12Snp_ODR_Corp!$H:$H,F_12Snp_ODR_Corp!$B:$B,'Corp - 12m PD'!$A7,F_12Snp_ODR_Corp!$A:$A,'Corp - 12m PD'!F$3)</f>
        <v>150</v>
      </c>
      <c r="G7" s="8">
        <f>SUMIFS(F_12Snp_ODR_Corp!$H:$H,F_12Snp_ODR_Corp!$B:$B,'Corp - 12m PD'!$A7,F_12Snp_ODR_Corp!$A:$A,'Corp - 12m PD'!G$3)</f>
        <v>83</v>
      </c>
      <c r="H7" s="8">
        <f>SUMIFS(F_12Snp_ODR_Corp!$H:$H,F_12Snp_ODR_Corp!$B:$B,'Corp - 12m PD'!$A7,F_12Snp_ODR_Corp!$A:$A,'Corp - 12m PD'!H$3)</f>
        <v>86</v>
      </c>
      <c r="I7" s="8">
        <f>SUMIFS(F_12Snp_ODR_Corp!$H:$H,F_12Snp_ODR_Corp!$B:$B,'Corp - 12m PD'!$A7,F_12Snp_ODR_Corp!$A:$A,'Corp - 12m PD'!I$3)</f>
        <v>142</v>
      </c>
      <c r="J7" s="8">
        <f>SUMIFS(F_12Snp_ODR_Corp!$H:$H,F_12Snp_ODR_Corp!$B:$B,'Corp - 12m PD'!$A7,F_12Snp_ODR_Corp!$A:$A,'Corp - 12m PD'!J$3)</f>
        <v>54</v>
      </c>
      <c r="K7" s="8">
        <f>SUMIFS(F_12Snp_ODR_Corp!$H:$H,F_12Snp_ODR_Corp!$B:$B,'Corp - 12m PD'!$A7,F_12Snp_ODR_Corp!$A:$A,'Corp - 12m PD'!K$3)</f>
        <v>76</v>
      </c>
      <c r="L7" s="8">
        <f>SUMIFS(F_12Snp_ODR_Corp!$H:$H,F_12Snp_ODR_Corp!$B:$B,'Corp - 12m PD'!$A7,F_12Snp_ODR_Corp!$A:$A,'Corp - 12m PD'!L$3)</f>
        <v>77</v>
      </c>
      <c r="M7" s="8">
        <f>SUMIFS(F_12Snp_ODR_Corp!$H:$H,F_12Snp_ODR_Corp!$B:$B,'Corp - 12m PD'!$A7,F_12Snp_ODR_Corp!$A:$A,'Corp - 12m PD'!M$3)</f>
        <v>80</v>
      </c>
      <c r="N7" s="8">
        <f>SUMIFS(F_12Snp_ODR_Corp!$H:$H,F_12Snp_ODR_Corp!$B:$B,'Corp - 12m PD'!$A7,F_12Snp_ODR_Corp!$A:$A,'Corp - 12m PD'!N$3)</f>
        <v>142</v>
      </c>
      <c r="O7" s="8">
        <f>SUMIFS(F_12Snp_ODR_Corp!$H:$H,F_12Snp_ODR_Corp!$B:$B,'Corp - 12m PD'!$A7,F_12Snp_ODR_Corp!$A:$A,'Corp - 12m PD'!O$3)</f>
        <v>73</v>
      </c>
      <c r="P7" s="8">
        <f>SUMIFS(F_12Snp_ODR_Corp!$H:$H,F_12Snp_ODR_Corp!$B:$B,'Corp - 12m PD'!$A7,F_12Snp_ODR_Corp!$A:$A,'Corp - 12m PD'!P$3)</f>
        <v>75</v>
      </c>
      <c r="Q7" s="8">
        <f>SUMIFS(F_12Snp_ODR_Corp!$H:$H,F_12Snp_ODR_Corp!$B:$B,'Corp - 12m PD'!$A7,F_12Snp_ODR_Corp!$A:$A,'Corp - 12m PD'!Q$3)</f>
        <v>91</v>
      </c>
      <c r="R7" s="8">
        <f>SUMIFS(F_12Snp_ODR_Corp!$H:$H,F_12Snp_ODR_Corp!$B:$B,'Corp - 12m PD'!$A7,F_12Snp_ODR_Corp!$A:$A,'Corp - 12m PD'!R$3)</f>
        <v>135</v>
      </c>
      <c r="S7" s="8">
        <f>SUMIFS(F_12Snp_ODR_Corp!$H:$H,F_12Snp_ODR_Corp!$B:$B,'Corp - 12m PD'!$A7,F_12Snp_ODR_Corp!$A:$A,'Corp - 12m PD'!S$3)</f>
        <v>62</v>
      </c>
      <c r="T7" s="8">
        <f>SUMIFS(F_12Snp_ODR_Corp!$H:$H,F_12Snp_ODR_Corp!$B:$B,'Corp - 12m PD'!$A7,F_12Snp_ODR_Corp!$A:$A,'Corp - 12m PD'!T$3)</f>
        <v>79</v>
      </c>
      <c r="U7" s="8">
        <f>SUMIFS(F_12Snp_ODR_Corp!$H:$H,F_12Snp_ODR_Corp!$B:$B,'Corp - 12m PD'!$A7,F_12Snp_ODR_Corp!$A:$A,'Corp - 12m PD'!U$3)</f>
        <v>81</v>
      </c>
      <c r="V7" s="8">
        <f>SUMIFS(F_12Snp_ODR_Corp!$H:$H,F_12Snp_ODR_Corp!$B:$B,'Corp - 12m PD'!$A7,F_12Snp_ODR_Corp!$A:$A,'Corp - 12m PD'!V$3)</f>
        <v>91</v>
      </c>
      <c r="W7" s="8">
        <f>SUMIFS(F_12Snp_ODR_Corp!$H:$H,F_12Snp_ODR_Corp!$B:$B,'Corp - 12m PD'!$A7,F_12Snp_ODR_Corp!$A:$A,'Corp - 12m PD'!W$3)</f>
        <v>127</v>
      </c>
      <c r="X7" s="8">
        <f>SUMIFS(F_12Snp_ODR_Corp!$H:$H,F_12Snp_ODR_Corp!$B:$B,'Corp - 12m PD'!$A7,F_12Snp_ODR_Corp!$A:$A,'Corp - 12m PD'!X$3)</f>
        <v>77</v>
      </c>
      <c r="Y7" s="8">
        <f>SUMIFS(F_12Snp_ODR_Corp!$H:$H,F_12Snp_ODR_Corp!$B:$B,'Corp - 12m PD'!$A7,F_12Snp_ODR_Corp!$A:$A,'Corp - 12m PD'!Y$3)</f>
        <v>76</v>
      </c>
      <c r="Z7" s="8">
        <f>SUMIFS(F_12Snp_ODR_Corp!$H:$H,F_12Snp_ODR_Corp!$B:$B,'Corp - 12m PD'!$A7,F_12Snp_ODR_Corp!$A:$A,'Corp - 12m PD'!Z$3)</f>
        <v>116</v>
      </c>
      <c r="AA7" s="8">
        <f>SUMIFS(F_12Snp_ODR_Corp!$H:$H,F_12Snp_ODR_Corp!$B:$B,'Corp - 12m PD'!$A7,F_12Snp_ODR_Corp!$A:$A,'Corp - 12m PD'!AA$3)</f>
        <v>85</v>
      </c>
      <c r="AB7" s="8">
        <f>SUMIFS(F_12Snp_ODR_Corp!$H:$H,F_12Snp_ODR_Corp!$B:$B,'Corp - 12m PD'!$A7,F_12Snp_ODR_Corp!$A:$A,'Corp - 12m PD'!AB$3)</f>
        <v>111</v>
      </c>
      <c r="AC7" s="8">
        <f>SUMIFS(F_12Snp_ODR_Corp!$H:$H,F_12Snp_ODR_Corp!$B:$B,'Corp - 12m PD'!$A7,F_12Snp_ODR_Corp!$A:$A,'Corp - 12m PD'!AC$3)</f>
        <v>146</v>
      </c>
      <c r="AD7" s="8">
        <f>SUMIFS(F_12Snp_ODR_Corp!$H:$H,F_12Snp_ODR_Corp!$B:$B,'Corp - 12m PD'!$A7,F_12Snp_ODR_Corp!$A:$A,'Corp - 12m PD'!AD$3)</f>
        <v>92</v>
      </c>
      <c r="AE7" s="8">
        <f>SUMIFS(F_12Snp_ODR_Corp!$H:$H,F_12Snp_ODR_Corp!$B:$B,'Corp - 12m PD'!$A7,F_12Snp_ODR_Corp!$A:$A,'Corp - 12m PD'!AE$3)</f>
        <v>101</v>
      </c>
      <c r="AF7" s="8">
        <f>SUMIFS(F_12Snp_ODR_Corp!$H:$H,F_12Snp_ODR_Corp!$B:$B,'Corp - 12m PD'!$A7,F_12Snp_ODR_Corp!$A:$A,'Corp - 12m PD'!AF$3)</f>
        <v>149</v>
      </c>
      <c r="AG7" s="8">
        <f>SUMIFS(F_12Snp_ODR_Corp!$H:$H,F_12Snp_ODR_Corp!$B:$B,'Corp - 12m PD'!$A7,F_12Snp_ODR_Corp!$A:$A,'Corp - 12m PD'!AG$3)</f>
        <v>83</v>
      </c>
      <c r="AH7" s="8">
        <f>SUMIFS(F_12Snp_ODR_Corp!$H:$H,F_12Snp_ODR_Corp!$B:$B,'Corp - 12m PD'!$A7,F_12Snp_ODR_Corp!$A:$A,'Corp - 12m PD'!AH$3)</f>
        <v>95</v>
      </c>
      <c r="AI7" s="8">
        <f>SUMIFS(F_12Snp_ODR_Corp!$H:$H,F_12Snp_ODR_Corp!$B:$B,'Corp - 12m PD'!$A7,F_12Snp_ODR_Corp!$A:$A,'Corp - 12m PD'!AI$3)</f>
        <v>137</v>
      </c>
      <c r="AJ7" s="8">
        <f>SUMIFS(F_12Snp_ODR_Corp!$H:$H,F_12Snp_ODR_Corp!$B:$B,'Corp - 12m PD'!$A7,F_12Snp_ODR_Corp!$A:$A,'Corp - 12m PD'!AJ$3)</f>
        <v>87</v>
      </c>
      <c r="AK7" s="8">
        <f>SUMIFS(F_12Snp_ODR_Corp!$H:$H,F_12Snp_ODR_Corp!$B:$B,'Corp - 12m PD'!$A7,F_12Snp_ODR_Corp!$A:$A,'Corp - 12m PD'!AK$3)</f>
        <v>78</v>
      </c>
      <c r="AL7" s="8">
        <f>SUMIFS(F_12Snp_ODR_Corp!$H:$H,F_12Snp_ODR_Corp!$B:$B,'Corp - 12m PD'!$A7,F_12Snp_ODR_Corp!$A:$A,'Corp - 12m PD'!AL$3)</f>
        <v>124</v>
      </c>
      <c r="AM7" s="8">
        <f>SUMIFS(F_12Snp_ODR_Corp!$H:$H,F_12Snp_ODR_Corp!$B:$B,'Corp - 12m PD'!$A7,F_12Snp_ODR_Corp!$A:$A,'Corp - 12m PD'!AM$3)</f>
        <v>84</v>
      </c>
      <c r="AN7" s="8">
        <f>SUMIFS(F_12Snp_ODR_Corp!$H:$H,F_12Snp_ODR_Corp!$B:$B,'Corp - 12m PD'!$A7,F_12Snp_ODR_Corp!$A:$A,'Corp - 12m PD'!AN$3)</f>
        <v>100</v>
      </c>
      <c r="AO7" s="8">
        <f>SUMIFS(F_12Snp_ODR_Corp!$H:$H,F_12Snp_ODR_Corp!$B:$B,'Corp - 12m PD'!$A7,F_12Snp_ODR_Corp!$A:$A,'Corp - 12m PD'!AO$3)</f>
        <v>143</v>
      </c>
      <c r="AP7" s="8">
        <f>SUMIFS(F_12Snp_ODR_Corp!$H:$H,F_12Snp_ODR_Corp!$B:$B,'Corp - 12m PD'!$A7,F_12Snp_ODR_Corp!$A:$A,'Corp - 12m PD'!AP$3)</f>
        <v>66</v>
      </c>
      <c r="AQ7" s="8">
        <f>SUMIFS(F_12Snp_ODR_Corp!$H:$H,F_12Snp_ODR_Corp!$B:$B,'Corp - 12m PD'!$A7,F_12Snp_ODR_Corp!$A:$A,'Corp - 12m PD'!AQ$3)</f>
        <v>88</v>
      </c>
      <c r="AR7" s="8">
        <f>SUMIFS(F_12Snp_ODR_Corp!$H:$H,F_12Snp_ODR_Corp!$B:$B,'Corp - 12m PD'!$A7,F_12Snp_ODR_Corp!$A:$A,'Corp - 12m PD'!AR$3)</f>
        <v>155</v>
      </c>
      <c r="AS7" s="8">
        <f>SUMIFS(F_12Snp_ODR_Corp!$H:$H,F_12Snp_ODR_Corp!$B:$B,'Corp - 12m PD'!$A7,F_12Snp_ODR_Corp!$A:$A,'Corp - 12m PD'!AS$3)</f>
        <v>71</v>
      </c>
      <c r="AT7" s="8">
        <f>SUMIFS(F_12Snp_ODR_Corp!$H:$H,F_12Snp_ODR_Corp!$B:$B,'Corp - 12m PD'!$A7,F_12Snp_ODR_Corp!$A:$A,'Corp - 12m PD'!AT$3)</f>
        <v>121</v>
      </c>
      <c r="AU7" s="8">
        <f>SUMIFS(F_12Snp_ODR_Corp!$H:$H,F_12Snp_ODR_Corp!$B:$B,'Corp - 12m PD'!$A7,F_12Snp_ODR_Corp!$A:$A,'Corp - 12m PD'!AU$3)</f>
        <v>71</v>
      </c>
      <c r="AV7" s="8">
        <f>SUMIFS(F_12Snp_ODR_Corp!$H:$H,F_12Snp_ODR_Corp!$B:$B,'Corp - 12m PD'!$A7,F_12Snp_ODR_Corp!$A:$A,'Corp - 12m PD'!AV$3)</f>
        <v>94</v>
      </c>
      <c r="AW7" s="8">
        <f>SUMIFS(F_12Snp_ODR_Corp!$H:$H,F_12Snp_ODR_Corp!$B:$B,'Corp - 12m PD'!$A7,F_12Snp_ODR_Corp!$A:$A,'Corp - 12m PD'!AW$3)</f>
        <v>124</v>
      </c>
      <c r="AX7" s="9">
        <f>SUMIFS(F_12Snp_ODR_Corp!$H:$H,F_12Snp_ODR_Corp!$B:$B,'Corp - 12m PD'!$A7,F_12Snp_ODR_Corp!$A:$A,'Corp - 12m PD'!AX$3)</f>
        <v>109</v>
      </c>
      <c r="AY7" s="8">
        <f>SUMIFS(F_12Snp_ODR_Corp!$H:$H,F_12Snp_ODR_Corp!$B:$B,'Corp - 12m PD'!$A7,F_12Snp_ODR_Corp!$A:$A,'Corp - 12m PD'!AY$3)</f>
        <v>90</v>
      </c>
      <c r="AZ7" s="8">
        <f>SUMIFS(F_12Snp_ODR_Corp!$H:$H,F_12Snp_ODR_Corp!$B:$B,'Corp - 12m PD'!$A7,F_12Snp_ODR_Corp!$A:$A,'Corp - 12m PD'!AZ$3)</f>
        <v>160</v>
      </c>
      <c r="BA7" s="8">
        <f>SUMIFS(F_12Snp_ODR_Corp!$H:$H,F_12Snp_ODR_Corp!$B:$B,'Corp - 12m PD'!$A7,F_12Snp_ODR_Corp!$A:$A,'Corp - 12m PD'!BA$3)</f>
        <v>140</v>
      </c>
      <c r="BB7" s="8">
        <f>SUMIFS(F_12Snp_ODR_Corp!$H:$H,F_12Snp_ODR_Corp!$B:$B,'Corp - 12m PD'!$A7,F_12Snp_ODR_Corp!$A:$A,'Corp - 12m PD'!BB$3)</f>
        <v>168</v>
      </c>
      <c r="BC7" s="8">
        <f>SUMIFS(F_12Snp_ODR_Corp!$H:$H,F_12Snp_ODR_Corp!$B:$B,'Corp - 12m PD'!$A7,F_12Snp_ODR_Corp!$A:$A,'Corp - 12m PD'!BC$3)</f>
        <v>151</v>
      </c>
      <c r="BD7" s="8">
        <f>SUMIFS(F_12Snp_ODR_Corp!$H:$H,F_12Snp_ODR_Corp!$B:$B,'Corp - 12m PD'!$A7,F_12Snp_ODR_Corp!$A:$A,'Corp - 12m PD'!BD$3)</f>
        <v>134</v>
      </c>
      <c r="BE7" s="8">
        <f>SUMIFS(F_12Snp_ODR_Corp!$H:$H,F_12Snp_ODR_Corp!$B:$B,'Corp - 12m PD'!$A7,F_12Snp_ODR_Corp!$A:$A,'Corp - 12m PD'!BE$3)</f>
        <v>123</v>
      </c>
      <c r="BF7" s="8">
        <f>SUMIFS(F_12Snp_ODR_Corp!$H:$H,F_12Snp_ODR_Corp!$B:$B,'Corp - 12m PD'!$A7,F_12Snp_ODR_Corp!$A:$A,'Corp - 12m PD'!BF$3)</f>
        <v>107</v>
      </c>
      <c r="BG7" s="8">
        <f>SUMIFS(F_12Snp_ODR_Corp!$H:$H,F_12Snp_ODR_Corp!$B:$B,'Corp - 12m PD'!$A7,F_12Snp_ODR_Corp!$A:$A,'Corp - 12m PD'!BG$3)</f>
        <v>100</v>
      </c>
      <c r="BH7" s="8">
        <f>SUMIFS(F_12Snp_ODR_Corp!$H:$H,F_12Snp_ODR_Corp!$B:$B,'Corp - 12m PD'!$A7,F_12Snp_ODR_Corp!$A:$A,'Corp - 12m PD'!BH$3)</f>
        <v>119</v>
      </c>
      <c r="BI7" s="8">
        <f>SUMIFS(F_12Snp_ODR_Corp!$H:$H,F_12Snp_ODR_Corp!$B:$B,'Corp - 12m PD'!$A7,F_12Snp_ODR_Corp!$A:$A,'Corp - 12m PD'!BI$3)</f>
        <v>120</v>
      </c>
      <c r="BJ7" s="8">
        <f>SUMIFS(F_12Snp_ODR_Corp!$H:$H,F_12Snp_ODR_Corp!$B:$B,'Corp - 12m PD'!$A7,F_12Snp_ODR_Corp!$A:$A,'Corp - 12m PD'!BJ$3)</f>
        <v>140</v>
      </c>
      <c r="BK7" s="8">
        <f>SUMIFS(F_12Snp_ODR_Corp!$H:$H,F_12Snp_ODR_Corp!$B:$B,'Corp - 12m PD'!$A7,F_12Snp_ODR_Corp!$A:$A,'Corp - 12m PD'!BK$3)</f>
        <v>150</v>
      </c>
      <c r="BL7" s="8">
        <f>SUMIFS(F_12Snp_ODR_Corp!$H:$H,F_12Snp_ODR_Corp!$B:$B,'Corp - 12m PD'!$A7,F_12Snp_ODR_Corp!$A:$A,'Corp - 12m PD'!BL$3)</f>
        <v>202</v>
      </c>
      <c r="BM7" s="8">
        <f>SUMIFS(F_12Snp_ODR_Corp!$H:$H,F_12Snp_ODR_Corp!$B:$B,'Corp - 12m PD'!$A7,F_12Snp_ODR_Corp!$A:$A,'Corp - 12m PD'!BM$3)</f>
        <v>162</v>
      </c>
      <c r="BN7" s="8">
        <f>SUMIFS(F_12Snp_ODR_Corp!$H:$H,F_12Snp_ODR_Corp!$B:$B,'Corp - 12m PD'!$A7,F_12Snp_ODR_Corp!$A:$A,'Corp - 12m PD'!BN$3)</f>
        <v>171</v>
      </c>
      <c r="BO7" s="8">
        <f>SUMIFS(F_12Snp_ODR_Corp!$H:$H,F_12Snp_ODR_Corp!$B:$B,'Corp - 12m PD'!$A7,F_12Snp_ODR_Corp!$A:$A,'Corp - 12m PD'!BO$3)</f>
        <v>172</v>
      </c>
      <c r="BP7" s="8">
        <f>SUMIFS(F_12Snp_ODR_Corp!$H:$H,F_12Snp_ODR_Corp!$B:$B,'Corp - 12m PD'!$A7,F_12Snp_ODR_Corp!$A:$A,'Corp - 12m PD'!BP$3)</f>
        <v>163</v>
      </c>
      <c r="BQ7" s="8">
        <f>SUMIFS(F_12Snp_ODR_Corp!$H:$H,F_12Snp_ODR_Corp!$B:$B,'Corp - 12m PD'!$A7,F_12Snp_ODR_Corp!$A:$A,'Corp - 12m PD'!BQ$3)</f>
        <v>187</v>
      </c>
      <c r="BR7" s="8">
        <f>SUMIFS(F_12Snp_ODR_Corp!$H:$H,F_12Snp_ODR_Corp!$B:$B,'Corp - 12m PD'!$A7,F_12Snp_ODR_Corp!$A:$A,'Corp - 12m PD'!BR$3)</f>
        <v>156</v>
      </c>
      <c r="BS7" s="8">
        <f>SUMIFS(F_12Snp_ODR_Corp!$H:$H,F_12Snp_ODR_Corp!$B:$B,'Corp - 12m PD'!$A7,F_12Snp_ODR_Corp!$A:$A,'Corp - 12m PD'!BS$3)</f>
        <v>143</v>
      </c>
      <c r="BT7" s="8">
        <f>SUMIFS(F_12Snp_ODR_Corp!$H:$H,F_12Snp_ODR_Corp!$B:$B,'Corp - 12m PD'!$A7,F_12Snp_ODR_Corp!$A:$A,'Corp - 12m PD'!BT$3)</f>
        <v>167</v>
      </c>
      <c r="BU7" s="8">
        <f>SUMIFS(F_12Snp_ODR_Corp!$H:$H,F_12Snp_ODR_Corp!$B:$B,'Corp - 12m PD'!$A7,F_12Snp_ODR_Corp!$A:$A,'Corp - 12m PD'!BU$3)</f>
        <v>143</v>
      </c>
      <c r="BV7" s="8">
        <f>SUMIFS(F_12Snp_ODR_Corp!$H:$H,F_12Snp_ODR_Corp!$B:$B,'Corp - 12m PD'!$A7,F_12Snp_ODR_Corp!$A:$A,'Corp - 12m PD'!BV$3)</f>
        <v>164</v>
      </c>
      <c r="BW7" s="8">
        <f>SUMIFS(F_12Snp_ODR_Corp!$H:$H,F_12Snp_ODR_Corp!$B:$B,'Corp - 12m PD'!$A7,F_12Snp_ODR_Corp!$A:$A,'Corp - 12m PD'!BW$3)</f>
        <v>167</v>
      </c>
      <c r="BX7" s="8">
        <f>SUMIFS(F_12Snp_ODR_Corp!$H:$H,F_12Snp_ODR_Corp!$B:$B,'Corp - 12m PD'!$A7,F_12Snp_ODR_Corp!$A:$A,'Corp - 12m PD'!BX$3)</f>
        <v>224</v>
      </c>
      <c r="BY7" s="8">
        <f>SUMIFS(F_12Snp_ODR_Corp!$H:$H,F_12Snp_ODR_Corp!$B:$B,'Corp - 12m PD'!$A7,F_12Snp_ODR_Corp!$A:$A,'Corp - 12m PD'!BY$3)</f>
        <v>174</v>
      </c>
      <c r="BZ7" s="8">
        <f>SUMIFS(F_12Snp_ODR_Corp!$H:$H,F_12Snp_ODR_Corp!$B:$B,'Corp - 12m PD'!$A7,F_12Snp_ODR_Corp!$A:$A,'Corp - 12m PD'!BZ$3)</f>
        <v>183</v>
      </c>
      <c r="CA7" s="8">
        <f>SUMIFS(F_12Snp_ODR_Corp!$H:$H,F_12Snp_ODR_Corp!$B:$B,'Corp - 12m PD'!$A7,F_12Snp_ODR_Corp!$A:$A,'Corp - 12m PD'!CA$3)</f>
        <v>149</v>
      </c>
      <c r="CB7" s="8">
        <f>SUMIFS(F_12Snp_ODR_Corp!$H:$H,F_12Snp_ODR_Corp!$B:$B,'Corp - 12m PD'!$A7,F_12Snp_ODR_Corp!$A:$A,'Corp - 12m PD'!CB$3)</f>
        <v>148</v>
      </c>
      <c r="CC7" s="8">
        <f>SUMIFS(F_12Snp_ODR_Corp!$H:$H,F_12Snp_ODR_Corp!$B:$B,'Corp - 12m PD'!$A7,F_12Snp_ODR_Corp!$A:$A,'Corp - 12m PD'!CC$3)</f>
        <v>0</v>
      </c>
      <c r="CD7" s="8">
        <f>SUMIFS(F_12Snp_ODR_Corp!$H:$H,F_12Snp_ODR_Corp!$B:$B,'Corp - 12m PD'!$A7,F_12Snp_ODR_Corp!$A:$A,'Corp - 12m PD'!CD$3)</f>
        <v>0</v>
      </c>
      <c r="CE7" s="8">
        <f>SUMIFS(F_12Snp_ODR_Corp!$H:$H,F_12Snp_ODR_Corp!$B:$B,'Corp - 12m PD'!$A7,F_12Snp_ODR_Corp!$A:$A,'Corp - 12m PD'!CE$3)</f>
        <v>0</v>
      </c>
      <c r="CF7" s="8">
        <f>SUMIFS(F_12Snp_ODR_Corp!$H:$H,F_12Snp_ODR_Corp!$B:$B,'Corp - 12m PD'!$A7,F_12Snp_ODR_Corp!$A:$A,'Corp - 12m PD'!CF$3)</f>
        <v>0</v>
      </c>
      <c r="CG7" s="8">
        <f>SUMIFS(F_12Snp_ODR_Corp!$H:$H,F_12Snp_ODR_Corp!$B:$B,'Corp - 12m PD'!$A7,F_12Snp_ODR_Corp!$A:$A,'Corp - 12m PD'!CG$3)</f>
        <v>0</v>
      </c>
      <c r="CH7" s="8">
        <f>SUMIFS(F_12Snp_ODR_Corp!$H:$H,F_12Snp_ODR_Corp!$B:$B,'Corp - 12m PD'!$A7,F_12Snp_ODR_Corp!$A:$A,'Corp - 12m PD'!CH$3)</f>
        <v>0</v>
      </c>
      <c r="CI7" s="8">
        <f>SUMIFS(F_12Snp_ODR_Corp!$H:$H,F_12Snp_ODR_Corp!$B:$B,'Corp - 12m PD'!$A7,F_12Snp_ODR_Corp!$A:$A,'Corp - 12m PD'!CI$3)</f>
        <v>0</v>
      </c>
      <c r="CJ7" s="8">
        <f>SUMIFS(F_12Snp_ODR_Corp!$H:$H,F_12Snp_ODR_Corp!$B:$B,'Corp - 12m PD'!$A7,F_12Snp_ODR_Corp!$A:$A,'Corp - 12m PD'!CJ$3)</f>
        <v>0</v>
      </c>
      <c r="CK7" s="8">
        <f>SUMIFS(F_12Snp_ODR_Corp!$H:$H,F_12Snp_ODR_Corp!$B:$B,'Corp - 12m PD'!$A7,F_12Snp_ODR_Corp!$A:$A,'Corp - 12m PD'!CK$3)</f>
        <v>0</v>
      </c>
      <c r="CL7" s="8">
        <f>SUMIFS(F_12Snp_ODR_Corp!$H:$H,F_12Snp_ODR_Corp!$B:$B,'Corp - 12m PD'!$A7,F_12Snp_ODR_Corp!$A:$A,'Corp - 12m PD'!CL$3)</f>
        <v>0</v>
      </c>
      <c r="CM7" s="8">
        <f>SUMIFS(F_12Snp_ODR_Corp!$H:$H,F_12Snp_ODR_Corp!$B:$B,'Corp - 12m PD'!$A7,F_12Snp_ODR_Corp!$A:$A,'Corp - 12m PD'!CM$3)</f>
        <v>0</v>
      </c>
      <c r="CN7" s="8">
        <f>SUMIFS(F_12Snp_ODR_Corp!$H:$H,F_12Snp_ODR_Corp!$B:$B,'Corp - 12m PD'!$A7,F_12Snp_ODR_Corp!$A:$A,'Corp - 12m PD'!CN$3)</f>
        <v>0</v>
      </c>
      <c r="CO7" s="8">
        <f>SUMIFS(F_12Snp_ODR_Corp!$H:$H,F_12Snp_ODR_Corp!$B:$B,'Corp - 12m PD'!$A7,F_12Snp_ODR_Corp!$A:$A,'Corp - 12m PD'!CO$3)</f>
        <v>0</v>
      </c>
      <c r="CP7" s="8">
        <f>SUMIFS(F_12Snp_ODR_Corp!$H:$H,F_12Snp_ODR_Corp!$B:$B,'Corp - 12m PD'!$A7,F_12Snp_ODR_Corp!$A:$A,'Corp - 12m PD'!CP$3)</f>
        <v>0</v>
      </c>
      <c r="CQ7" s="8">
        <f>SUMIFS(F_12Snp_ODR_Corp!$H:$H,F_12Snp_ODR_Corp!$B:$B,'Corp - 12m PD'!$A7,F_12Snp_ODR_Corp!$A:$A,'Corp - 12m PD'!CQ$3)</f>
        <v>0</v>
      </c>
      <c r="CR7" s="8">
        <f>SUMIFS(F_12Snp_ODR_Corp!$H:$H,F_12Snp_ODR_Corp!$B:$B,'Corp - 12m PD'!$A7,F_12Snp_ODR_Corp!$A:$A,'Corp - 12m PD'!CR$3)</f>
        <v>0</v>
      </c>
      <c r="CS7" s="8">
        <f>SUMIFS(F_12Snp_ODR_Corp!$H:$H,F_12Snp_ODR_Corp!$B:$B,'Corp - 12m PD'!$A7,F_12Snp_ODR_Corp!$A:$A,'Corp - 12m PD'!CS$3)</f>
        <v>0</v>
      </c>
      <c r="CT7" s="8">
        <f>SUMIFS(F_12Snp_ODR_Corp!$H:$H,F_12Snp_ODR_Corp!$B:$B,'Corp - 12m PD'!$A7,F_12Snp_ODR_Corp!$A:$A,'Corp - 12m PD'!CT$3)</f>
        <v>0</v>
      </c>
    </row>
    <row r="8" spans="1:98" x14ac:dyDescent="0.2">
      <c r="A8" s="3" t="s">
        <v>10</v>
      </c>
      <c r="B8" s="4" t="s">
        <v>11</v>
      </c>
      <c r="C8" s="8">
        <f>SUMIFS(F_12Snp_ODR_Corp!$H:$H,F_12Snp_ODR_Corp!$B:$B,'Corp - 12m PD'!$A8,F_12Snp_ODR_Corp!$A:$A,'Corp - 12m PD'!C$3)</f>
        <v>76</v>
      </c>
      <c r="D8" s="8">
        <f>SUMIFS(F_12Snp_ODR_Corp!$H:$H,F_12Snp_ODR_Corp!$B:$B,'Corp - 12m PD'!$A8,F_12Snp_ODR_Corp!$A:$A,'Corp - 12m PD'!D$3)</f>
        <v>92</v>
      </c>
      <c r="E8" s="8">
        <f>SUMIFS(F_12Snp_ODR_Corp!$H:$H,F_12Snp_ODR_Corp!$B:$B,'Corp - 12m PD'!$A8,F_12Snp_ODR_Corp!$A:$A,'Corp - 12m PD'!E$3)</f>
        <v>74</v>
      </c>
      <c r="F8" s="8">
        <f>SUMIFS(F_12Snp_ODR_Corp!$H:$H,F_12Snp_ODR_Corp!$B:$B,'Corp - 12m PD'!$A8,F_12Snp_ODR_Corp!$A:$A,'Corp - 12m PD'!F$3)</f>
        <v>75</v>
      </c>
      <c r="G8" s="8">
        <f>SUMIFS(F_12Snp_ODR_Corp!$H:$H,F_12Snp_ODR_Corp!$B:$B,'Corp - 12m PD'!$A8,F_12Snp_ODR_Corp!$A:$A,'Corp - 12m PD'!G$3)</f>
        <v>101</v>
      </c>
      <c r="H8" s="8">
        <f>SUMIFS(F_12Snp_ODR_Corp!$H:$H,F_12Snp_ODR_Corp!$B:$B,'Corp - 12m PD'!$A8,F_12Snp_ODR_Corp!$A:$A,'Corp - 12m PD'!H$3)</f>
        <v>88</v>
      </c>
      <c r="I8" s="8">
        <f>SUMIFS(F_12Snp_ODR_Corp!$H:$H,F_12Snp_ODR_Corp!$B:$B,'Corp - 12m PD'!$A8,F_12Snp_ODR_Corp!$A:$A,'Corp - 12m PD'!I$3)</f>
        <v>60</v>
      </c>
      <c r="J8" s="8">
        <f>SUMIFS(F_12Snp_ODR_Corp!$H:$H,F_12Snp_ODR_Corp!$B:$B,'Corp - 12m PD'!$A8,F_12Snp_ODR_Corp!$A:$A,'Corp - 12m PD'!J$3)</f>
        <v>99</v>
      </c>
      <c r="K8" s="8">
        <f>SUMIFS(F_12Snp_ODR_Corp!$H:$H,F_12Snp_ODR_Corp!$B:$B,'Corp - 12m PD'!$A8,F_12Snp_ODR_Corp!$A:$A,'Corp - 12m PD'!K$3)</f>
        <v>81</v>
      </c>
      <c r="L8" s="8">
        <f>SUMIFS(F_12Snp_ODR_Corp!$H:$H,F_12Snp_ODR_Corp!$B:$B,'Corp - 12m PD'!$A8,F_12Snp_ODR_Corp!$A:$A,'Corp - 12m PD'!L$3)</f>
        <v>75</v>
      </c>
      <c r="M8" s="8">
        <f>SUMIFS(F_12Snp_ODR_Corp!$H:$H,F_12Snp_ODR_Corp!$B:$B,'Corp - 12m PD'!$A8,F_12Snp_ODR_Corp!$A:$A,'Corp - 12m PD'!M$3)</f>
        <v>67</v>
      </c>
      <c r="N8" s="8">
        <f>SUMIFS(F_12Snp_ODR_Corp!$H:$H,F_12Snp_ODR_Corp!$B:$B,'Corp - 12m PD'!$A8,F_12Snp_ODR_Corp!$A:$A,'Corp - 12m PD'!N$3)</f>
        <v>69</v>
      </c>
      <c r="O8" s="8">
        <f>SUMIFS(F_12Snp_ODR_Corp!$H:$H,F_12Snp_ODR_Corp!$B:$B,'Corp - 12m PD'!$A8,F_12Snp_ODR_Corp!$A:$A,'Corp - 12m PD'!O$3)</f>
        <v>111</v>
      </c>
      <c r="P8" s="8">
        <f>SUMIFS(F_12Snp_ODR_Corp!$H:$H,F_12Snp_ODR_Corp!$B:$B,'Corp - 12m PD'!$A8,F_12Snp_ODR_Corp!$A:$A,'Corp - 12m PD'!P$3)</f>
        <v>85</v>
      </c>
      <c r="Q8" s="8">
        <f>SUMIFS(F_12Snp_ODR_Corp!$H:$H,F_12Snp_ODR_Corp!$B:$B,'Corp - 12m PD'!$A8,F_12Snp_ODR_Corp!$A:$A,'Corp - 12m PD'!Q$3)</f>
        <v>66</v>
      </c>
      <c r="R8" s="8">
        <f>SUMIFS(F_12Snp_ODR_Corp!$H:$H,F_12Snp_ODR_Corp!$B:$B,'Corp - 12m PD'!$A8,F_12Snp_ODR_Corp!$A:$A,'Corp - 12m PD'!R$3)</f>
        <v>63</v>
      </c>
      <c r="S8" s="8">
        <f>SUMIFS(F_12Snp_ODR_Corp!$H:$H,F_12Snp_ODR_Corp!$B:$B,'Corp - 12m PD'!$A8,F_12Snp_ODR_Corp!$A:$A,'Corp - 12m PD'!S$3)</f>
        <v>97</v>
      </c>
      <c r="T8" s="8">
        <f>SUMIFS(F_12Snp_ODR_Corp!$H:$H,F_12Snp_ODR_Corp!$B:$B,'Corp - 12m PD'!$A8,F_12Snp_ODR_Corp!$A:$A,'Corp - 12m PD'!T$3)</f>
        <v>57</v>
      </c>
      <c r="U8" s="8">
        <f>SUMIFS(F_12Snp_ODR_Corp!$H:$H,F_12Snp_ODR_Corp!$B:$B,'Corp - 12m PD'!$A8,F_12Snp_ODR_Corp!$A:$A,'Corp - 12m PD'!U$3)</f>
        <v>60</v>
      </c>
      <c r="V8" s="8">
        <f>SUMIFS(F_12Snp_ODR_Corp!$H:$H,F_12Snp_ODR_Corp!$B:$B,'Corp - 12m PD'!$A8,F_12Snp_ODR_Corp!$A:$A,'Corp - 12m PD'!V$3)</f>
        <v>55</v>
      </c>
      <c r="W8" s="8">
        <f>SUMIFS(F_12Snp_ODR_Corp!$H:$H,F_12Snp_ODR_Corp!$B:$B,'Corp - 12m PD'!$A8,F_12Snp_ODR_Corp!$A:$A,'Corp - 12m PD'!W$3)</f>
        <v>58</v>
      </c>
      <c r="X8" s="8">
        <f>SUMIFS(F_12Snp_ODR_Corp!$H:$H,F_12Snp_ODR_Corp!$B:$B,'Corp - 12m PD'!$A8,F_12Snp_ODR_Corp!$A:$A,'Corp - 12m PD'!X$3)</f>
        <v>98</v>
      </c>
      <c r="Y8" s="8">
        <f>SUMIFS(F_12Snp_ODR_Corp!$H:$H,F_12Snp_ODR_Corp!$B:$B,'Corp - 12m PD'!$A8,F_12Snp_ODR_Corp!$A:$A,'Corp - 12m PD'!Y$3)</f>
        <v>60</v>
      </c>
      <c r="Z8" s="8">
        <f>SUMIFS(F_12Snp_ODR_Corp!$H:$H,F_12Snp_ODR_Corp!$B:$B,'Corp - 12m PD'!$A8,F_12Snp_ODR_Corp!$A:$A,'Corp - 12m PD'!Z$3)</f>
        <v>37</v>
      </c>
      <c r="AA8" s="8">
        <f>SUMIFS(F_12Snp_ODR_Corp!$H:$H,F_12Snp_ODR_Corp!$B:$B,'Corp - 12m PD'!$A8,F_12Snp_ODR_Corp!$A:$A,'Corp - 12m PD'!AA$3)</f>
        <v>70</v>
      </c>
      <c r="AB8" s="8">
        <f>SUMIFS(F_12Snp_ODR_Corp!$H:$H,F_12Snp_ODR_Corp!$B:$B,'Corp - 12m PD'!$A8,F_12Snp_ODR_Corp!$A:$A,'Corp - 12m PD'!AB$3)</f>
        <v>49</v>
      </c>
      <c r="AC8" s="8">
        <f>SUMIFS(F_12Snp_ODR_Corp!$H:$H,F_12Snp_ODR_Corp!$B:$B,'Corp - 12m PD'!$A8,F_12Snp_ODR_Corp!$A:$A,'Corp - 12m PD'!AC$3)</f>
        <v>35</v>
      </c>
      <c r="AD8" s="8">
        <f>SUMIFS(F_12Snp_ODR_Corp!$H:$H,F_12Snp_ODR_Corp!$B:$B,'Corp - 12m PD'!$A8,F_12Snp_ODR_Corp!$A:$A,'Corp - 12m PD'!AD$3)</f>
        <v>68</v>
      </c>
      <c r="AE8" s="8">
        <f>SUMIFS(F_12Snp_ODR_Corp!$H:$H,F_12Snp_ODR_Corp!$B:$B,'Corp - 12m PD'!$A8,F_12Snp_ODR_Corp!$A:$A,'Corp - 12m PD'!AE$3)</f>
        <v>59</v>
      </c>
      <c r="AF8" s="8">
        <f>SUMIFS(F_12Snp_ODR_Corp!$H:$H,F_12Snp_ODR_Corp!$B:$B,'Corp - 12m PD'!$A8,F_12Snp_ODR_Corp!$A:$A,'Corp - 12m PD'!AF$3)</f>
        <v>44</v>
      </c>
      <c r="AG8" s="8">
        <f>SUMIFS(F_12Snp_ODR_Corp!$H:$H,F_12Snp_ODR_Corp!$B:$B,'Corp - 12m PD'!$A8,F_12Snp_ODR_Corp!$A:$A,'Corp - 12m PD'!AG$3)</f>
        <v>80</v>
      </c>
      <c r="AH8" s="8">
        <f>SUMIFS(F_12Snp_ODR_Corp!$H:$H,F_12Snp_ODR_Corp!$B:$B,'Corp - 12m PD'!$A8,F_12Snp_ODR_Corp!$A:$A,'Corp - 12m PD'!AH$3)</f>
        <v>45</v>
      </c>
      <c r="AI8" s="8">
        <f>SUMIFS(F_12Snp_ODR_Corp!$H:$H,F_12Snp_ODR_Corp!$B:$B,'Corp - 12m PD'!$A8,F_12Snp_ODR_Corp!$A:$A,'Corp - 12m PD'!AI$3)</f>
        <v>34</v>
      </c>
      <c r="AJ8" s="8">
        <f>SUMIFS(F_12Snp_ODR_Corp!$H:$H,F_12Snp_ODR_Corp!$B:$B,'Corp - 12m PD'!$A8,F_12Snp_ODR_Corp!$A:$A,'Corp - 12m PD'!AJ$3)</f>
        <v>59</v>
      </c>
      <c r="AK8" s="8">
        <f>SUMIFS(F_12Snp_ODR_Corp!$H:$H,F_12Snp_ODR_Corp!$B:$B,'Corp - 12m PD'!$A8,F_12Snp_ODR_Corp!$A:$A,'Corp - 12m PD'!AK$3)</f>
        <v>63</v>
      </c>
      <c r="AL8" s="8">
        <f>SUMIFS(F_12Snp_ODR_Corp!$H:$H,F_12Snp_ODR_Corp!$B:$B,'Corp - 12m PD'!$A8,F_12Snp_ODR_Corp!$A:$A,'Corp - 12m PD'!AL$3)</f>
        <v>53</v>
      </c>
      <c r="AM8" s="8">
        <f>SUMIFS(F_12Snp_ODR_Corp!$H:$H,F_12Snp_ODR_Corp!$B:$B,'Corp - 12m PD'!$A8,F_12Snp_ODR_Corp!$A:$A,'Corp - 12m PD'!AM$3)</f>
        <v>85</v>
      </c>
      <c r="AN8" s="8">
        <f>SUMIFS(F_12Snp_ODR_Corp!$H:$H,F_12Snp_ODR_Corp!$B:$B,'Corp - 12m PD'!$A8,F_12Snp_ODR_Corp!$A:$A,'Corp - 12m PD'!AN$3)</f>
        <v>64</v>
      </c>
      <c r="AO8" s="8">
        <f>SUMIFS(F_12Snp_ODR_Corp!$H:$H,F_12Snp_ODR_Corp!$B:$B,'Corp - 12m PD'!$A8,F_12Snp_ODR_Corp!$A:$A,'Corp - 12m PD'!AO$3)</f>
        <v>57</v>
      </c>
      <c r="AP8" s="8">
        <f>SUMIFS(F_12Snp_ODR_Corp!$H:$H,F_12Snp_ODR_Corp!$B:$B,'Corp - 12m PD'!$A8,F_12Snp_ODR_Corp!$A:$A,'Corp - 12m PD'!AP$3)</f>
        <v>105</v>
      </c>
      <c r="AQ8" s="8">
        <f>SUMIFS(F_12Snp_ODR_Corp!$H:$H,F_12Snp_ODR_Corp!$B:$B,'Corp - 12m PD'!$A8,F_12Snp_ODR_Corp!$A:$A,'Corp - 12m PD'!AQ$3)</f>
        <v>68</v>
      </c>
      <c r="AR8" s="8">
        <f>SUMIFS(F_12Snp_ODR_Corp!$H:$H,F_12Snp_ODR_Corp!$B:$B,'Corp - 12m PD'!$A8,F_12Snp_ODR_Corp!$A:$A,'Corp - 12m PD'!AR$3)</f>
        <v>56</v>
      </c>
      <c r="AS8" s="8">
        <f>SUMIFS(F_12Snp_ODR_Corp!$H:$H,F_12Snp_ODR_Corp!$B:$B,'Corp - 12m PD'!$A8,F_12Snp_ODR_Corp!$A:$A,'Corp - 12m PD'!AS$3)</f>
        <v>94</v>
      </c>
      <c r="AT8" s="8">
        <f>SUMIFS(F_12Snp_ODR_Corp!$H:$H,F_12Snp_ODR_Corp!$B:$B,'Corp - 12m PD'!$A8,F_12Snp_ODR_Corp!$A:$A,'Corp - 12m PD'!AT$3)</f>
        <v>56</v>
      </c>
      <c r="AU8" s="8">
        <f>SUMIFS(F_12Snp_ODR_Corp!$H:$H,F_12Snp_ODR_Corp!$B:$B,'Corp - 12m PD'!$A8,F_12Snp_ODR_Corp!$A:$A,'Corp - 12m PD'!AU$3)</f>
        <v>77</v>
      </c>
      <c r="AV8" s="8">
        <f>SUMIFS(F_12Snp_ODR_Corp!$H:$H,F_12Snp_ODR_Corp!$B:$B,'Corp - 12m PD'!$A8,F_12Snp_ODR_Corp!$A:$A,'Corp - 12m PD'!AV$3)</f>
        <v>63</v>
      </c>
      <c r="AW8" s="8">
        <f>SUMIFS(F_12Snp_ODR_Corp!$H:$H,F_12Snp_ODR_Corp!$B:$B,'Corp - 12m PD'!$A8,F_12Snp_ODR_Corp!$A:$A,'Corp - 12m PD'!AW$3)</f>
        <v>56</v>
      </c>
      <c r="AX8" s="9">
        <f>SUMIFS(F_12Snp_ODR_Corp!$H:$H,F_12Snp_ODR_Corp!$B:$B,'Corp - 12m PD'!$A8,F_12Snp_ODR_Corp!$A:$A,'Corp - 12m PD'!AX$3)</f>
        <v>74</v>
      </c>
      <c r="AY8" s="8">
        <f>SUMIFS(F_12Snp_ODR_Corp!$H:$H,F_12Snp_ODR_Corp!$B:$B,'Corp - 12m PD'!$A8,F_12Snp_ODR_Corp!$A:$A,'Corp - 12m PD'!AY$3)</f>
        <v>89</v>
      </c>
      <c r="AZ8" s="8">
        <f>SUMIFS(F_12Snp_ODR_Corp!$H:$H,F_12Snp_ODR_Corp!$B:$B,'Corp - 12m PD'!$A8,F_12Snp_ODR_Corp!$A:$A,'Corp - 12m PD'!AZ$3)</f>
        <v>62</v>
      </c>
      <c r="BA8" s="8">
        <f>SUMIFS(F_12Snp_ODR_Corp!$H:$H,F_12Snp_ODR_Corp!$B:$B,'Corp - 12m PD'!$A8,F_12Snp_ODR_Corp!$A:$A,'Corp - 12m PD'!BA$3)</f>
        <v>88</v>
      </c>
      <c r="BB8" s="8">
        <f>SUMIFS(F_12Snp_ODR_Corp!$H:$H,F_12Snp_ODR_Corp!$B:$B,'Corp - 12m PD'!$A8,F_12Snp_ODR_Corp!$A:$A,'Corp - 12m PD'!BB$3)</f>
        <v>67</v>
      </c>
      <c r="BC8" s="8">
        <f>SUMIFS(F_12Snp_ODR_Corp!$H:$H,F_12Snp_ODR_Corp!$B:$B,'Corp - 12m PD'!$A8,F_12Snp_ODR_Corp!$A:$A,'Corp - 12m PD'!BC$3)</f>
        <v>58</v>
      </c>
      <c r="BD8" s="8">
        <f>SUMIFS(F_12Snp_ODR_Corp!$H:$H,F_12Snp_ODR_Corp!$B:$B,'Corp - 12m PD'!$A8,F_12Snp_ODR_Corp!$A:$A,'Corp - 12m PD'!BD$3)</f>
        <v>56</v>
      </c>
      <c r="BE8" s="8">
        <f>SUMIFS(F_12Snp_ODR_Corp!$H:$H,F_12Snp_ODR_Corp!$B:$B,'Corp - 12m PD'!$A8,F_12Snp_ODR_Corp!$A:$A,'Corp - 12m PD'!BE$3)</f>
        <v>49</v>
      </c>
      <c r="BF8" s="8">
        <f>SUMIFS(F_12Snp_ODR_Corp!$H:$H,F_12Snp_ODR_Corp!$B:$B,'Corp - 12m PD'!$A8,F_12Snp_ODR_Corp!$A:$A,'Corp - 12m PD'!BF$3)</f>
        <v>46</v>
      </c>
      <c r="BG8" s="8">
        <f>SUMIFS(F_12Snp_ODR_Corp!$H:$H,F_12Snp_ODR_Corp!$B:$B,'Corp - 12m PD'!$A8,F_12Snp_ODR_Corp!$A:$A,'Corp - 12m PD'!BG$3)</f>
        <v>40</v>
      </c>
      <c r="BH8" s="8">
        <f>SUMIFS(F_12Snp_ODR_Corp!$H:$H,F_12Snp_ODR_Corp!$B:$B,'Corp - 12m PD'!$A8,F_12Snp_ODR_Corp!$A:$A,'Corp - 12m PD'!BH$3)</f>
        <v>36</v>
      </c>
      <c r="BI8" s="8">
        <f>SUMIFS(F_12Snp_ODR_Corp!$H:$H,F_12Snp_ODR_Corp!$B:$B,'Corp - 12m PD'!$A8,F_12Snp_ODR_Corp!$A:$A,'Corp - 12m PD'!BI$3)</f>
        <v>76</v>
      </c>
      <c r="BJ8" s="8">
        <f>SUMIFS(F_12Snp_ODR_Corp!$H:$H,F_12Snp_ODR_Corp!$B:$B,'Corp - 12m PD'!$A8,F_12Snp_ODR_Corp!$A:$A,'Corp - 12m PD'!BJ$3)</f>
        <v>83</v>
      </c>
      <c r="BK8" s="8">
        <f>SUMIFS(F_12Snp_ODR_Corp!$H:$H,F_12Snp_ODR_Corp!$B:$B,'Corp - 12m PD'!$A8,F_12Snp_ODR_Corp!$A:$A,'Corp - 12m PD'!BK$3)</f>
        <v>87</v>
      </c>
      <c r="BL8" s="8">
        <f>SUMIFS(F_12Snp_ODR_Corp!$H:$H,F_12Snp_ODR_Corp!$B:$B,'Corp - 12m PD'!$A8,F_12Snp_ODR_Corp!$A:$A,'Corp - 12m PD'!BL$3)</f>
        <v>75</v>
      </c>
      <c r="BM8" s="8">
        <f>SUMIFS(F_12Snp_ODR_Corp!$H:$H,F_12Snp_ODR_Corp!$B:$B,'Corp - 12m PD'!$A8,F_12Snp_ODR_Corp!$A:$A,'Corp - 12m PD'!BM$3)</f>
        <v>73</v>
      </c>
      <c r="BN8" s="8">
        <f>SUMIFS(F_12Snp_ODR_Corp!$H:$H,F_12Snp_ODR_Corp!$B:$B,'Corp - 12m PD'!$A8,F_12Snp_ODR_Corp!$A:$A,'Corp - 12m PD'!BN$3)</f>
        <v>61</v>
      </c>
      <c r="BO8" s="8">
        <f>SUMIFS(F_12Snp_ODR_Corp!$H:$H,F_12Snp_ODR_Corp!$B:$B,'Corp - 12m PD'!$A8,F_12Snp_ODR_Corp!$A:$A,'Corp - 12m PD'!BO$3)</f>
        <v>74</v>
      </c>
      <c r="BP8" s="8">
        <f>SUMIFS(F_12Snp_ODR_Corp!$H:$H,F_12Snp_ODR_Corp!$B:$B,'Corp - 12m PD'!$A8,F_12Snp_ODR_Corp!$A:$A,'Corp - 12m PD'!BP$3)</f>
        <v>70</v>
      </c>
      <c r="BQ8" s="8">
        <f>SUMIFS(F_12Snp_ODR_Corp!$H:$H,F_12Snp_ODR_Corp!$B:$B,'Corp - 12m PD'!$A8,F_12Snp_ODR_Corp!$A:$A,'Corp - 12m PD'!BQ$3)</f>
        <v>71</v>
      </c>
      <c r="BR8" s="8">
        <f>SUMIFS(F_12Snp_ODR_Corp!$H:$H,F_12Snp_ODR_Corp!$B:$B,'Corp - 12m PD'!$A8,F_12Snp_ODR_Corp!$A:$A,'Corp - 12m PD'!BR$3)</f>
        <v>87</v>
      </c>
      <c r="BS8" s="8">
        <f>SUMIFS(F_12Snp_ODR_Corp!$H:$H,F_12Snp_ODR_Corp!$B:$B,'Corp - 12m PD'!$A8,F_12Snp_ODR_Corp!$A:$A,'Corp - 12m PD'!BS$3)</f>
        <v>86</v>
      </c>
      <c r="BT8" s="8">
        <f>SUMIFS(F_12Snp_ODR_Corp!$H:$H,F_12Snp_ODR_Corp!$B:$B,'Corp - 12m PD'!$A8,F_12Snp_ODR_Corp!$A:$A,'Corp - 12m PD'!BT$3)</f>
        <v>64</v>
      </c>
      <c r="BU8" s="8">
        <f>SUMIFS(F_12Snp_ODR_Corp!$H:$H,F_12Snp_ODR_Corp!$B:$B,'Corp - 12m PD'!$A8,F_12Snp_ODR_Corp!$A:$A,'Corp - 12m PD'!BU$3)</f>
        <v>76</v>
      </c>
      <c r="BV8" s="8">
        <f>SUMIFS(F_12Snp_ODR_Corp!$H:$H,F_12Snp_ODR_Corp!$B:$B,'Corp - 12m PD'!$A8,F_12Snp_ODR_Corp!$A:$A,'Corp - 12m PD'!BV$3)</f>
        <v>61</v>
      </c>
      <c r="BW8" s="8">
        <f>SUMIFS(F_12Snp_ODR_Corp!$H:$H,F_12Snp_ODR_Corp!$B:$B,'Corp - 12m PD'!$A8,F_12Snp_ODR_Corp!$A:$A,'Corp - 12m PD'!BW$3)</f>
        <v>82</v>
      </c>
      <c r="BX8" s="8">
        <f>SUMIFS(F_12Snp_ODR_Corp!$H:$H,F_12Snp_ODR_Corp!$B:$B,'Corp - 12m PD'!$A8,F_12Snp_ODR_Corp!$A:$A,'Corp - 12m PD'!BX$3)</f>
        <v>83</v>
      </c>
      <c r="BY8" s="8">
        <f>SUMIFS(F_12Snp_ODR_Corp!$H:$H,F_12Snp_ODR_Corp!$B:$B,'Corp - 12m PD'!$A8,F_12Snp_ODR_Corp!$A:$A,'Corp - 12m PD'!BY$3)</f>
        <v>98</v>
      </c>
      <c r="BZ8" s="8">
        <f>SUMIFS(F_12Snp_ODR_Corp!$H:$H,F_12Snp_ODR_Corp!$B:$B,'Corp - 12m PD'!$A8,F_12Snp_ODR_Corp!$A:$A,'Corp - 12m PD'!BZ$3)</f>
        <v>97</v>
      </c>
      <c r="CA8" s="8">
        <f>SUMIFS(F_12Snp_ODR_Corp!$H:$H,F_12Snp_ODR_Corp!$B:$B,'Corp - 12m PD'!$A8,F_12Snp_ODR_Corp!$A:$A,'Corp - 12m PD'!CA$3)</f>
        <v>105</v>
      </c>
      <c r="CB8" s="8">
        <f>SUMIFS(F_12Snp_ODR_Corp!$H:$H,F_12Snp_ODR_Corp!$B:$B,'Corp - 12m PD'!$A8,F_12Snp_ODR_Corp!$A:$A,'Corp - 12m PD'!CB$3)</f>
        <v>85</v>
      </c>
      <c r="CC8" s="8">
        <f>SUMIFS(F_12Snp_ODR_Corp!$H:$H,F_12Snp_ODR_Corp!$B:$B,'Corp - 12m PD'!$A8,F_12Snp_ODR_Corp!$A:$A,'Corp - 12m PD'!CC$3)</f>
        <v>0</v>
      </c>
      <c r="CD8" s="8">
        <f>SUMIFS(F_12Snp_ODR_Corp!$H:$H,F_12Snp_ODR_Corp!$B:$B,'Corp - 12m PD'!$A8,F_12Snp_ODR_Corp!$A:$A,'Corp - 12m PD'!CD$3)</f>
        <v>0</v>
      </c>
      <c r="CE8" s="8">
        <f>SUMIFS(F_12Snp_ODR_Corp!$H:$H,F_12Snp_ODR_Corp!$B:$B,'Corp - 12m PD'!$A8,F_12Snp_ODR_Corp!$A:$A,'Corp - 12m PD'!CE$3)</f>
        <v>0</v>
      </c>
      <c r="CF8" s="8">
        <f>SUMIFS(F_12Snp_ODR_Corp!$H:$H,F_12Snp_ODR_Corp!$B:$B,'Corp - 12m PD'!$A8,F_12Snp_ODR_Corp!$A:$A,'Corp - 12m PD'!CF$3)</f>
        <v>0</v>
      </c>
      <c r="CG8" s="8">
        <f>SUMIFS(F_12Snp_ODR_Corp!$H:$H,F_12Snp_ODR_Corp!$B:$B,'Corp - 12m PD'!$A8,F_12Snp_ODR_Corp!$A:$A,'Corp - 12m PD'!CG$3)</f>
        <v>0</v>
      </c>
      <c r="CH8" s="8">
        <f>SUMIFS(F_12Snp_ODR_Corp!$H:$H,F_12Snp_ODR_Corp!$B:$B,'Corp - 12m PD'!$A8,F_12Snp_ODR_Corp!$A:$A,'Corp - 12m PD'!CH$3)</f>
        <v>0</v>
      </c>
      <c r="CI8" s="8">
        <f>SUMIFS(F_12Snp_ODR_Corp!$H:$H,F_12Snp_ODR_Corp!$B:$B,'Corp - 12m PD'!$A8,F_12Snp_ODR_Corp!$A:$A,'Corp - 12m PD'!CI$3)</f>
        <v>0</v>
      </c>
      <c r="CJ8" s="8">
        <f>SUMIFS(F_12Snp_ODR_Corp!$H:$H,F_12Snp_ODR_Corp!$B:$B,'Corp - 12m PD'!$A8,F_12Snp_ODR_Corp!$A:$A,'Corp - 12m PD'!CJ$3)</f>
        <v>0</v>
      </c>
      <c r="CK8" s="8">
        <f>SUMIFS(F_12Snp_ODR_Corp!$H:$H,F_12Snp_ODR_Corp!$B:$B,'Corp - 12m PD'!$A8,F_12Snp_ODR_Corp!$A:$A,'Corp - 12m PD'!CK$3)</f>
        <v>0</v>
      </c>
      <c r="CL8" s="8">
        <f>SUMIFS(F_12Snp_ODR_Corp!$H:$H,F_12Snp_ODR_Corp!$B:$B,'Corp - 12m PD'!$A8,F_12Snp_ODR_Corp!$A:$A,'Corp - 12m PD'!CL$3)</f>
        <v>0</v>
      </c>
      <c r="CM8" s="8">
        <f>SUMIFS(F_12Snp_ODR_Corp!$H:$H,F_12Snp_ODR_Corp!$B:$B,'Corp - 12m PD'!$A8,F_12Snp_ODR_Corp!$A:$A,'Corp - 12m PD'!CM$3)</f>
        <v>0</v>
      </c>
      <c r="CN8" s="8">
        <f>SUMIFS(F_12Snp_ODR_Corp!$H:$H,F_12Snp_ODR_Corp!$B:$B,'Corp - 12m PD'!$A8,F_12Snp_ODR_Corp!$A:$A,'Corp - 12m PD'!CN$3)</f>
        <v>0</v>
      </c>
      <c r="CO8" s="8">
        <f>SUMIFS(F_12Snp_ODR_Corp!$H:$H,F_12Snp_ODR_Corp!$B:$B,'Corp - 12m PD'!$A8,F_12Snp_ODR_Corp!$A:$A,'Corp - 12m PD'!CO$3)</f>
        <v>0</v>
      </c>
      <c r="CP8" s="8">
        <f>SUMIFS(F_12Snp_ODR_Corp!$H:$H,F_12Snp_ODR_Corp!$B:$B,'Corp - 12m PD'!$A8,F_12Snp_ODR_Corp!$A:$A,'Corp - 12m PD'!CP$3)</f>
        <v>0</v>
      </c>
      <c r="CQ8" s="8">
        <f>SUMIFS(F_12Snp_ODR_Corp!$H:$H,F_12Snp_ODR_Corp!$B:$B,'Corp - 12m PD'!$A8,F_12Snp_ODR_Corp!$A:$A,'Corp - 12m PD'!CQ$3)</f>
        <v>0</v>
      </c>
      <c r="CR8" s="8">
        <f>SUMIFS(F_12Snp_ODR_Corp!$H:$H,F_12Snp_ODR_Corp!$B:$B,'Corp - 12m PD'!$A8,F_12Snp_ODR_Corp!$A:$A,'Corp - 12m PD'!CR$3)</f>
        <v>0</v>
      </c>
      <c r="CS8" s="8">
        <f>SUMIFS(F_12Snp_ODR_Corp!$H:$H,F_12Snp_ODR_Corp!$B:$B,'Corp - 12m PD'!$A8,F_12Snp_ODR_Corp!$A:$A,'Corp - 12m PD'!CS$3)</f>
        <v>0</v>
      </c>
      <c r="CT8" s="8">
        <f>SUMIFS(F_12Snp_ODR_Corp!$H:$H,F_12Snp_ODR_Corp!$B:$B,'Corp - 12m PD'!$A8,F_12Snp_ODR_Corp!$A:$A,'Corp - 12m PD'!CT$3)</f>
        <v>0</v>
      </c>
    </row>
    <row r="9" spans="1:98" x14ac:dyDescent="0.2"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9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</row>
    <row r="10" spans="1:98" x14ac:dyDescent="0.2">
      <c r="A10" s="3" t="s">
        <v>47</v>
      </c>
      <c r="C10" s="8">
        <f>SUMIFS(F_12Snp_ODR_Corp!$H:$H,F_12Snp_ODR_Corp!$B:$B,'Corp - 12m PD'!$A10,F_12Snp_ODR_Corp!$A:$A,'Corp - 12m PD'!C$3)</f>
        <v>207</v>
      </c>
      <c r="D10" s="8">
        <f>SUMIFS(F_12Snp_ODR_Corp!$H:$H,F_12Snp_ODR_Corp!$B:$B,'Corp - 12m PD'!$A10,F_12Snp_ODR_Corp!$A:$A,'Corp - 12m PD'!D$3)</f>
        <v>203</v>
      </c>
      <c r="E10" s="8">
        <f>SUMIFS(F_12Snp_ODR_Corp!$H:$H,F_12Snp_ODR_Corp!$B:$B,'Corp - 12m PD'!$A10,F_12Snp_ODR_Corp!$A:$A,'Corp - 12m PD'!E$3)</f>
        <v>177</v>
      </c>
      <c r="F10" s="8">
        <f>SUMIFS(F_12Snp_ODR_Corp!$H:$H,F_12Snp_ODR_Corp!$B:$B,'Corp - 12m PD'!$A10,F_12Snp_ODR_Corp!$A:$A,'Corp - 12m PD'!F$3)</f>
        <v>196</v>
      </c>
      <c r="G10" s="8">
        <f>SUMIFS(F_12Snp_ODR_Corp!$H:$H,F_12Snp_ODR_Corp!$B:$B,'Corp - 12m PD'!$A10,F_12Snp_ODR_Corp!$A:$A,'Corp - 12m PD'!G$3)</f>
        <v>199</v>
      </c>
      <c r="H10" s="8">
        <f>SUMIFS(F_12Snp_ODR_Corp!$H:$H,F_12Snp_ODR_Corp!$B:$B,'Corp - 12m PD'!$A10,F_12Snp_ODR_Corp!$A:$A,'Corp - 12m PD'!H$3)</f>
        <v>180</v>
      </c>
      <c r="I10" s="8">
        <f>SUMIFS(F_12Snp_ODR_Corp!$H:$H,F_12Snp_ODR_Corp!$B:$B,'Corp - 12m PD'!$A10,F_12Snp_ODR_Corp!$A:$A,'Corp - 12m PD'!I$3)</f>
        <v>220</v>
      </c>
      <c r="J10" s="8">
        <f>SUMIFS(F_12Snp_ODR_Corp!$H:$H,F_12Snp_ODR_Corp!$B:$B,'Corp - 12m PD'!$A10,F_12Snp_ODR_Corp!$A:$A,'Corp - 12m PD'!J$3)</f>
        <v>213</v>
      </c>
      <c r="K10" s="8">
        <f>SUMIFS(F_12Snp_ODR_Corp!$H:$H,F_12Snp_ODR_Corp!$B:$B,'Corp - 12m PD'!$A10,F_12Snp_ODR_Corp!$A:$A,'Corp - 12m PD'!K$3)</f>
        <v>174</v>
      </c>
      <c r="L10" s="8">
        <f>SUMIFS(F_12Snp_ODR_Corp!$H:$H,F_12Snp_ODR_Corp!$B:$B,'Corp - 12m PD'!$A10,F_12Snp_ODR_Corp!$A:$A,'Corp - 12m PD'!L$3)</f>
        <v>208</v>
      </c>
      <c r="M10" s="8">
        <f>SUMIFS(F_12Snp_ODR_Corp!$H:$H,F_12Snp_ODR_Corp!$B:$B,'Corp - 12m PD'!$A10,F_12Snp_ODR_Corp!$A:$A,'Corp - 12m PD'!M$3)</f>
        <v>202</v>
      </c>
      <c r="N10" s="8">
        <f>SUMIFS(F_12Snp_ODR_Corp!$H:$H,F_12Snp_ODR_Corp!$B:$B,'Corp - 12m PD'!$A10,F_12Snp_ODR_Corp!$A:$A,'Corp - 12m PD'!N$3)</f>
        <v>175</v>
      </c>
      <c r="O10" s="8">
        <f>SUMIFS(F_12Snp_ODR_Corp!$H:$H,F_12Snp_ODR_Corp!$B:$B,'Corp - 12m PD'!$A10,F_12Snp_ODR_Corp!$A:$A,'Corp - 12m PD'!O$3)</f>
        <v>210</v>
      </c>
      <c r="P10" s="8">
        <f>SUMIFS(F_12Snp_ODR_Corp!$H:$H,F_12Snp_ODR_Corp!$B:$B,'Corp - 12m PD'!$A10,F_12Snp_ODR_Corp!$A:$A,'Corp - 12m PD'!P$3)</f>
        <v>218</v>
      </c>
      <c r="Q10" s="8">
        <f>SUMIFS(F_12Snp_ODR_Corp!$H:$H,F_12Snp_ODR_Corp!$B:$B,'Corp - 12m PD'!$A10,F_12Snp_ODR_Corp!$A:$A,'Corp - 12m PD'!Q$3)</f>
        <v>215</v>
      </c>
      <c r="R10" s="8">
        <f>SUMIFS(F_12Snp_ODR_Corp!$H:$H,F_12Snp_ODR_Corp!$B:$B,'Corp - 12m PD'!$A10,F_12Snp_ODR_Corp!$A:$A,'Corp - 12m PD'!R$3)</f>
        <v>233</v>
      </c>
      <c r="S10" s="8">
        <f>SUMIFS(F_12Snp_ODR_Corp!$H:$H,F_12Snp_ODR_Corp!$B:$B,'Corp - 12m PD'!$A10,F_12Snp_ODR_Corp!$A:$A,'Corp - 12m PD'!S$3)</f>
        <v>223</v>
      </c>
      <c r="T10" s="8">
        <f>SUMIFS(F_12Snp_ODR_Corp!$H:$H,F_12Snp_ODR_Corp!$B:$B,'Corp - 12m PD'!$A10,F_12Snp_ODR_Corp!$A:$A,'Corp - 12m PD'!T$3)</f>
        <v>204</v>
      </c>
      <c r="U10" s="8">
        <f>SUMIFS(F_12Snp_ODR_Corp!$H:$H,F_12Snp_ODR_Corp!$B:$B,'Corp - 12m PD'!$A10,F_12Snp_ODR_Corp!$A:$A,'Corp - 12m PD'!U$3)</f>
        <v>218</v>
      </c>
      <c r="V10" s="8">
        <f>SUMIFS(F_12Snp_ODR_Corp!$H:$H,F_12Snp_ODR_Corp!$B:$B,'Corp - 12m PD'!$A10,F_12Snp_ODR_Corp!$A:$A,'Corp - 12m PD'!V$3)</f>
        <v>207</v>
      </c>
      <c r="W10" s="8">
        <f>SUMIFS(F_12Snp_ODR_Corp!$H:$H,F_12Snp_ODR_Corp!$B:$B,'Corp - 12m PD'!$A10,F_12Snp_ODR_Corp!$A:$A,'Corp - 12m PD'!W$3)</f>
        <v>199</v>
      </c>
      <c r="X10" s="8">
        <f>SUMIFS(F_12Snp_ODR_Corp!$H:$H,F_12Snp_ODR_Corp!$B:$B,'Corp - 12m PD'!$A10,F_12Snp_ODR_Corp!$A:$A,'Corp - 12m PD'!X$3)</f>
        <v>195</v>
      </c>
      <c r="Y10" s="8">
        <f>SUMIFS(F_12Snp_ODR_Corp!$H:$H,F_12Snp_ODR_Corp!$B:$B,'Corp - 12m PD'!$A10,F_12Snp_ODR_Corp!$A:$A,'Corp - 12m PD'!Y$3)</f>
        <v>198</v>
      </c>
      <c r="Z10" s="8">
        <f>SUMIFS(F_12Snp_ODR_Corp!$H:$H,F_12Snp_ODR_Corp!$B:$B,'Corp - 12m PD'!$A10,F_12Snp_ODR_Corp!$A:$A,'Corp - 12m PD'!Z$3)</f>
        <v>204</v>
      </c>
      <c r="AA10" s="8">
        <f>SUMIFS(F_12Snp_ODR_Corp!$H:$H,F_12Snp_ODR_Corp!$B:$B,'Corp - 12m PD'!$A10,F_12Snp_ODR_Corp!$A:$A,'Corp - 12m PD'!AA$3)</f>
        <v>204</v>
      </c>
      <c r="AB10" s="8">
        <f>SUMIFS(F_12Snp_ODR_Corp!$H:$H,F_12Snp_ODR_Corp!$B:$B,'Corp - 12m PD'!$A10,F_12Snp_ODR_Corp!$A:$A,'Corp - 12m PD'!AB$3)</f>
        <v>196</v>
      </c>
      <c r="AC10" s="8">
        <f>SUMIFS(F_12Snp_ODR_Corp!$H:$H,F_12Snp_ODR_Corp!$B:$B,'Corp - 12m PD'!$A10,F_12Snp_ODR_Corp!$A:$A,'Corp - 12m PD'!AC$3)</f>
        <v>197</v>
      </c>
      <c r="AD10" s="8">
        <f>SUMIFS(F_12Snp_ODR_Corp!$H:$H,F_12Snp_ODR_Corp!$B:$B,'Corp - 12m PD'!$A10,F_12Snp_ODR_Corp!$A:$A,'Corp - 12m PD'!AD$3)</f>
        <v>196</v>
      </c>
      <c r="AE10" s="8">
        <f>SUMIFS(F_12Snp_ODR_Corp!$H:$H,F_12Snp_ODR_Corp!$B:$B,'Corp - 12m PD'!$A10,F_12Snp_ODR_Corp!$A:$A,'Corp - 12m PD'!AE$3)</f>
        <v>191</v>
      </c>
      <c r="AF10" s="8">
        <f>SUMIFS(F_12Snp_ODR_Corp!$H:$H,F_12Snp_ODR_Corp!$B:$B,'Corp - 12m PD'!$A10,F_12Snp_ODR_Corp!$A:$A,'Corp - 12m PD'!AF$3)</f>
        <v>187</v>
      </c>
      <c r="AG10" s="8">
        <f>SUMIFS(F_12Snp_ODR_Corp!$H:$H,F_12Snp_ODR_Corp!$B:$B,'Corp - 12m PD'!$A10,F_12Snp_ODR_Corp!$A:$A,'Corp - 12m PD'!AG$3)</f>
        <v>177</v>
      </c>
      <c r="AH10" s="8">
        <f>SUMIFS(F_12Snp_ODR_Corp!$H:$H,F_12Snp_ODR_Corp!$B:$B,'Corp - 12m PD'!$A10,F_12Snp_ODR_Corp!$A:$A,'Corp - 12m PD'!AH$3)</f>
        <v>176</v>
      </c>
      <c r="AI10" s="8">
        <f>SUMIFS(F_12Snp_ODR_Corp!$H:$H,F_12Snp_ODR_Corp!$B:$B,'Corp - 12m PD'!$A10,F_12Snp_ODR_Corp!$A:$A,'Corp - 12m PD'!AI$3)</f>
        <v>177</v>
      </c>
      <c r="AJ10" s="8">
        <f>SUMIFS(F_12Snp_ODR_Corp!$H:$H,F_12Snp_ODR_Corp!$B:$B,'Corp - 12m PD'!$A10,F_12Snp_ODR_Corp!$A:$A,'Corp - 12m PD'!AJ$3)</f>
        <v>176</v>
      </c>
      <c r="AK10" s="8">
        <f>SUMIFS(F_12Snp_ODR_Corp!$H:$H,F_12Snp_ODR_Corp!$B:$B,'Corp - 12m PD'!$A10,F_12Snp_ODR_Corp!$A:$A,'Corp - 12m PD'!AK$3)</f>
        <v>169</v>
      </c>
      <c r="AL10" s="8">
        <f>SUMIFS(F_12Snp_ODR_Corp!$H:$H,F_12Snp_ODR_Corp!$B:$B,'Corp - 12m PD'!$A10,F_12Snp_ODR_Corp!$A:$A,'Corp - 12m PD'!AL$3)</f>
        <v>160</v>
      </c>
      <c r="AM10" s="8">
        <f>SUMIFS(F_12Snp_ODR_Corp!$H:$H,F_12Snp_ODR_Corp!$B:$B,'Corp - 12m PD'!$A10,F_12Snp_ODR_Corp!$A:$A,'Corp - 12m PD'!AM$3)</f>
        <v>159</v>
      </c>
      <c r="AN10" s="8">
        <f>SUMIFS(F_12Snp_ODR_Corp!$H:$H,F_12Snp_ODR_Corp!$B:$B,'Corp - 12m PD'!$A10,F_12Snp_ODR_Corp!$A:$A,'Corp - 12m PD'!AN$3)</f>
        <v>163</v>
      </c>
      <c r="AO10" s="8">
        <f>SUMIFS(F_12Snp_ODR_Corp!$H:$H,F_12Snp_ODR_Corp!$B:$B,'Corp - 12m PD'!$A10,F_12Snp_ODR_Corp!$A:$A,'Corp - 12m PD'!AO$3)</f>
        <v>170</v>
      </c>
      <c r="AP10" s="8">
        <f>SUMIFS(F_12Snp_ODR_Corp!$H:$H,F_12Snp_ODR_Corp!$B:$B,'Corp - 12m PD'!$A10,F_12Snp_ODR_Corp!$A:$A,'Corp - 12m PD'!AP$3)</f>
        <v>171</v>
      </c>
      <c r="AQ10" s="8">
        <f>SUMIFS(F_12Snp_ODR_Corp!$H:$H,F_12Snp_ODR_Corp!$B:$B,'Corp - 12m PD'!$A10,F_12Snp_ODR_Corp!$A:$A,'Corp - 12m PD'!AQ$3)</f>
        <v>184</v>
      </c>
      <c r="AR10" s="8">
        <f>SUMIFS(F_12Snp_ODR_Corp!$H:$H,F_12Snp_ODR_Corp!$B:$B,'Corp - 12m PD'!$A10,F_12Snp_ODR_Corp!$A:$A,'Corp - 12m PD'!AR$3)</f>
        <v>195</v>
      </c>
      <c r="AS10" s="8">
        <f>SUMIFS(F_12Snp_ODR_Corp!$H:$H,F_12Snp_ODR_Corp!$B:$B,'Corp - 12m PD'!$A10,F_12Snp_ODR_Corp!$A:$A,'Corp - 12m PD'!AS$3)</f>
        <v>197</v>
      </c>
      <c r="AT10" s="8">
        <f>SUMIFS(F_12Snp_ODR_Corp!$H:$H,F_12Snp_ODR_Corp!$B:$B,'Corp - 12m PD'!$A10,F_12Snp_ODR_Corp!$A:$A,'Corp - 12m PD'!AT$3)</f>
        <v>200</v>
      </c>
      <c r="AU10" s="8">
        <f>SUMIFS(F_12Snp_ODR_Corp!$H:$H,F_12Snp_ODR_Corp!$B:$B,'Corp - 12m PD'!$A10,F_12Snp_ODR_Corp!$A:$A,'Corp - 12m PD'!AU$3)</f>
        <v>195</v>
      </c>
      <c r="AV10" s="8">
        <f>SUMIFS(F_12Snp_ODR_Corp!$H:$H,F_12Snp_ODR_Corp!$B:$B,'Corp - 12m PD'!$A10,F_12Snp_ODR_Corp!$A:$A,'Corp - 12m PD'!AV$3)</f>
        <v>189</v>
      </c>
      <c r="AW10" s="8">
        <f>SUMIFS(F_12Snp_ODR_Corp!$H:$H,F_12Snp_ODR_Corp!$B:$B,'Corp - 12m PD'!$A10,F_12Snp_ODR_Corp!$A:$A,'Corp - 12m PD'!AW$3)</f>
        <v>187</v>
      </c>
      <c r="AX10" s="9">
        <f>SUMIFS(F_12Snp_ODR_Corp!$H:$H,F_12Snp_ODR_Corp!$B:$B,'Corp - 12m PD'!$A10,F_12Snp_ODR_Corp!$A:$A,'Corp - 12m PD'!AX$3)</f>
        <v>181</v>
      </c>
      <c r="AY10" s="8">
        <f>SUMIFS(F_12Snp_ODR_Corp!$H:$H,F_12Snp_ODR_Corp!$B:$B,'Corp - 12m PD'!$A10,F_12Snp_ODR_Corp!$A:$A,'Corp - 12m PD'!AY$3)</f>
        <v>181</v>
      </c>
      <c r="AZ10" s="8">
        <f>SUMIFS(F_12Snp_ODR_Corp!$H:$H,F_12Snp_ODR_Corp!$B:$B,'Corp - 12m PD'!$A10,F_12Snp_ODR_Corp!$A:$A,'Corp - 12m PD'!AZ$3)</f>
        <v>191</v>
      </c>
      <c r="BA10" s="8">
        <f>SUMIFS(F_12Snp_ODR_Corp!$H:$H,F_12Snp_ODR_Corp!$B:$B,'Corp - 12m PD'!$A10,F_12Snp_ODR_Corp!$A:$A,'Corp - 12m PD'!BA$3)</f>
        <v>201</v>
      </c>
      <c r="BB10" s="8">
        <f>SUMIFS(F_12Snp_ODR_Corp!$H:$H,F_12Snp_ODR_Corp!$B:$B,'Corp - 12m PD'!$A10,F_12Snp_ODR_Corp!$A:$A,'Corp - 12m PD'!BB$3)</f>
        <v>194</v>
      </c>
      <c r="BC10" s="8">
        <f>SUMIFS(F_12Snp_ODR_Corp!$H:$H,F_12Snp_ODR_Corp!$B:$B,'Corp - 12m PD'!$A10,F_12Snp_ODR_Corp!$A:$A,'Corp - 12m PD'!BC$3)</f>
        <v>195</v>
      </c>
      <c r="BD10" s="8">
        <f>SUMIFS(F_12Snp_ODR_Corp!$H:$H,F_12Snp_ODR_Corp!$B:$B,'Corp - 12m PD'!$A10,F_12Snp_ODR_Corp!$A:$A,'Corp - 12m PD'!BD$3)</f>
        <v>191</v>
      </c>
      <c r="BE10" s="8">
        <f>SUMIFS(F_12Snp_ODR_Corp!$H:$H,F_12Snp_ODR_Corp!$B:$B,'Corp - 12m PD'!$A10,F_12Snp_ODR_Corp!$A:$A,'Corp - 12m PD'!BE$3)</f>
        <v>190</v>
      </c>
      <c r="BF10" s="8">
        <f>SUMIFS(F_12Snp_ODR_Corp!$H:$H,F_12Snp_ODR_Corp!$B:$B,'Corp - 12m PD'!$A10,F_12Snp_ODR_Corp!$A:$A,'Corp - 12m PD'!BF$3)</f>
        <v>184</v>
      </c>
      <c r="BG10" s="8">
        <f>SUMIFS(F_12Snp_ODR_Corp!$H:$H,F_12Snp_ODR_Corp!$B:$B,'Corp - 12m PD'!$A10,F_12Snp_ODR_Corp!$A:$A,'Corp - 12m PD'!BG$3)</f>
        <v>181</v>
      </c>
      <c r="BH10" s="8">
        <f>SUMIFS(F_12Snp_ODR_Corp!$H:$H,F_12Snp_ODR_Corp!$B:$B,'Corp - 12m PD'!$A10,F_12Snp_ODR_Corp!$A:$A,'Corp - 12m PD'!BH$3)</f>
        <v>180</v>
      </c>
      <c r="BI10" s="8">
        <f>SUMIFS(F_12Snp_ODR_Corp!$H:$H,F_12Snp_ODR_Corp!$B:$B,'Corp - 12m PD'!$A10,F_12Snp_ODR_Corp!$A:$A,'Corp - 12m PD'!BI$3)</f>
        <v>175</v>
      </c>
      <c r="BJ10" s="8">
        <f>SUMIFS(F_12Snp_ODR_Corp!$H:$H,F_12Snp_ODR_Corp!$B:$B,'Corp - 12m PD'!$A10,F_12Snp_ODR_Corp!$A:$A,'Corp - 12m PD'!BJ$3)</f>
        <v>179</v>
      </c>
      <c r="BK10" s="8">
        <f>SUMIFS(F_12Snp_ODR_Corp!$H:$H,F_12Snp_ODR_Corp!$B:$B,'Corp - 12m PD'!$A10,F_12Snp_ODR_Corp!$A:$A,'Corp - 12m PD'!BK$3)</f>
        <v>182</v>
      </c>
      <c r="BL10" s="8">
        <f>SUMIFS(F_12Snp_ODR_Corp!$H:$H,F_12Snp_ODR_Corp!$B:$B,'Corp - 12m PD'!$A10,F_12Snp_ODR_Corp!$A:$A,'Corp - 12m PD'!BL$3)</f>
        <v>189</v>
      </c>
      <c r="BM10" s="8">
        <f>SUMIFS(F_12Snp_ODR_Corp!$H:$H,F_12Snp_ODR_Corp!$B:$B,'Corp - 12m PD'!$A10,F_12Snp_ODR_Corp!$A:$A,'Corp - 12m PD'!BM$3)</f>
        <v>195</v>
      </c>
      <c r="BN10" s="8">
        <f>SUMIFS(F_12Snp_ODR_Corp!$H:$H,F_12Snp_ODR_Corp!$B:$B,'Corp - 12m PD'!$A10,F_12Snp_ODR_Corp!$A:$A,'Corp - 12m PD'!BN$3)</f>
        <v>199</v>
      </c>
      <c r="BO10" s="8">
        <f>SUMIFS(F_12Snp_ODR_Corp!$H:$H,F_12Snp_ODR_Corp!$B:$B,'Corp - 12m PD'!$A10,F_12Snp_ODR_Corp!$A:$A,'Corp - 12m PD'!BO$3)</f>
        <v>207</v>
      </c>
      <c r="BP10" s="8">
        <f>SUMIFS(F_12Snp_ODR_Corp!$H:$H,F_12Snp_ODR_Corp!$B:$B,'Corp - 12m PD'!$A10,F_12Snp_ODR_Corp!$A:$A,'Corp - 12m PD'!BP$3)</f>
        <v>208</v>
      </c>
      <c r="BQ10" s="8">
        <f>SUMIFS(F_12Snp_ODR_Corp!$H:$H,F_12Snp_ODR_Corp!$B:$B,'Corp - 12m PD'!$A10,F_12Snp_ODR_Corp!$A:$A,'Corp - 12m PD'!BQ$3)</f>
        <v>207</v>
      </c>
      <c r="BR10" s="8">
        <f>SUMIFS(F_12Snp_ODR_Corp!$H:$H,F_12Snp_ODR_Corp!$B:$B,'Corp - 12m PD'!$A10,F_12Snp_ODR_Corp!$A:$A,'Corp - 12m PD'!BR$3)</f>
        <v>206</v>
      </c>
      <c r="BS10" s="8">
        <f>SUMIFS(F_12Snp_ODR_Corp!$H:$H,F_12Snp_ODR_Corp!$B:$B,'Corp - 12m PD'!$A10,F_12Snp_ODR_Corp!$A:$A,'Corp - 12m PD'!BS$3)</f>
        <v>203</v>
      </c>
      <c r="BT10" s="8">
        <f>SUMIFS(F_12Snp_ODR_Corp!$H:$H,F_12Snp_ODR_Corp!$B:$B,'Corp - 12m PD'!$A10,F_12Snp_ODR_Corp!$A:$A,'Corp - 12m PD'!BT$3)</f>
        <v>211</v>
      </c>
      <c r="BU10" s="8">
        <f>SUMIFS(F_12Snp_ODR_Corp!$H:$H,F_12Snp_ODR_Corp!$B:$B,'Corp - 12m PD'!$A10,F_12Snp_ODR_Corp!$A:$A,'Corp - 12m PD'!BU$3)</f>
        <v>208</v>
      </c>
      <c r="BV10" s="8">
        <f>SUMIFS(F_12Snp_ODR_Corp!$H:$H,F_12Snp_ODR_Corp!$B:$B,'Corp - 12m PD'!$A10,F_12Snp_ODR_Corp!$A:$A,'Corp - 12m PD'!BV$3)</f>
        <v>207</v>
      </c>
      <c r="BW10" s="8">
        <f>SUMIFS(F_12Snp_ODR_Corp!$H:$H,F_12Snp_ODR_Corp!$B:$B,'Corp - 12m PD'!$A10,F_12Snp_ODR_Corp!$A:$A,'Corp - 12m PD'!BW$3)</f>
        <v>215</v>
      </c>
      <c r="BX10" s="8">
        <f>SUMIFS(F_12Snp_ODR_Corp!$H:$H,F_12Snp_ODR_Corp!$B:$B,'Corp - 12m PD'!$A10,F_12Snp_ODR_Corp!$A:$A,'Corp - 12m PD'!BX$3)</f>
        <v>215</v>
      </c>
      <c r="BY10" s="8">
        <f>SUMIFS(F_12Snp_ODR_Corp!$H:$H,F_12Snp_ODR_Corp!$B:$B,'Corp - 12m PD'!$A10,F_12Snp_ODR_Corp!$A:$A,'Corp - 12m PD'!BY$3)</f>
        <v>216</v>
      </c>
      <c r="BZ10" s="8">
        <f>SUMIFS(F_12Snp_ODR_Corp!$H:$H,F_12Snp_ODR_Corp!$B:$B,'Corp - 12m PD'!$A10,F_12Snp_ODR_Corp!$A:$A,'Corp - 12m PD'!BZ$3)</f>
        <v>219</v>
      </c>
      <c r="CA10" s="8">
        <f>SUMIFS(F_12Snp_ODR_Corp!$H:$H,F_12Snp_ODR_Corp!$B:$B,'Corp - 12m PD'!$A10,F_12Snp_ODR_Corp!$A:$A,'Corp - 12m PD'!CA$3)</f>
        <v>218</v>
      </c>
      <c r="CB10" s="8">
        <f>SUMIFS(F_12Snp_ODR_Corp!$H:$H,F_12Snp_ODR_Corp!$B:$B,'Corp - 12m PD'!$A10,F_12Snp_ODR_Corp!$A:$A,'Corp - 12m PD'!CB$3)</f>
        <v>217</v>
      </c>
      <c r="CC10" s="8">
        <f>SUMIFS(F_12Snp_ODR_Corp!$H:$H,F_12Snp_ODR_Corp!$B:$B,'Corp - 12m PD'!$A10,F_12Snp_ODR_Corp!$A:$A,'Corp - 12m PD'!CC$3)</f>
        <v>0</v>
      </c>
      <c r="CD10" s="8">
        <f>SUMIFS(F_12Snp_ODR_Corp!$H:$H,F_12Snp_ODR_Corp!$B:$B,'Corp - 12m PD'!$A10,F_12Snp_ODR_Corp!$A:$A,'Corp - 12m PD'!CD$3)</f>
        <v>0</v>
      </c>
      <c r="CE10" s="8">
        <f>SUMIFS(F_12Snp_ODR_Corp!$H:$H,F_12Snp_ODR_Corp!$B:$B,'Corp - 12m PD'!$A10,F_12Snp_ODR_Corp!$A:$A,'Corp - 12m PD'!CE$3)</f>
        <v>0</v>
      </c>
      <c r="CF10" s="8">
        <f>SUMIFS(F_12Snp_ODR_Corp!$H:$H,F_12Snp_ODR_Corp!$B:$B,'Corp - 12m PD'!$A10,F_12Snp_ODR_Corp!$A:$A,'Corp - 12m PD'!CF$3)</f>
        <v>0</v>
      </c>
      <c r="CG10" s="8">
        <f>SUMIFS(F_12Snp_ODR_Corp!$H:$H,F_12Snp_ODR_Corp!$B:$B,'Corp - 12m PD'!$A10,F_12Snp_ODR_Corp!$A:$A,'Corp - 12m PD'!CG$3)</f>
        <v>0</v>
      </c>
      <c r="CH10" s="8">
        <f>SUMIFS(F_12Snp_ODR_Corp!$H:$H,F_12Snp_ODR_Corp!$B:$B,'Corp - 12m PD'!$A10,F_12Snp_ODR_Corp!$A:$A,'Corp - 12m PD'!CH$3)</f>
        <v>0</v>
      </c>
      <c r="CI10" s="8">
        <f>SUMIFS(F_12Snp_ODR_Corp!$H:$H,F_12Snp_ODR_Corp!$B:$B,'Corp - 12m PD'!$A10,F_12Snp_ODR_Corp!$A:$A,'Corp - 12m PD'!CI$3)</f>
        <v>0</v>
      </c>
      <c r="CJ10" s="8">
        <f>SUMIFS(F_12Snp_ODR_Corp!$H:$H,F_12Snp_ODR_Corp!$B:$B,'Corp - 12m PD'!$A10,F_12Snp_ODR_Corp!$A:$A,'Corp - 12m PD'!CJ$3)</f>
        <v>0</v>
      </c>
      <c r="CK10" s="8">
        <f>SUMIFS(F_12Snp_ODR_Corp!$H:$H,F_12Snp_ODR_Corp!$B:$B,'Corp - 12m PD'!$A10,F_12Snp_ODR_Corp!$A:$A,'Corp - 12m PD'!CK$3)</f>
        <v>0</v>
      </c>
      <c r="CL10" s="8">
        <f>SUMIFS(F_12Snp_ODR_Corp!$H:$H,F_12Snp_ODR_Corp!$B:$B,'Corp - 12m PD'!$A10,F_12Snp_ODR_Corp!$A:$A,'Corp - 12m PD'!CL$3)</f>
        <v>0</v>
      </c>
      <c r="CM10" s="8">
        <f>SUMIFS(F_12Snp_ODR_Corp!$H:$H,F_12Snp_ODR_Corp!$B:$B,'Corp - 12m PD'!$A10,F_12Snp_ODR_Corp!$A:$A,'Corp - 12m PD'!CM$3)</f>
        <v>0</v>
      </c>
      <c r="CN10" s="8">
        <f>SUMIFS(F_12Snp_ODR_Corp!$H:$H,F_12Snp_ODR_Corp!$B:$B,'Corp - 12m PD'!$A10,F_12Snp_ODR_Corp!$A:$A,'Corp - 12m PD'!CN$3)</f>
        <v>0</v>
      </c>
      <c r="CO10" s="8">
        <f>SUMIFS(F_12Snp_ODR_Corp!$H:$H,F_12Snp_ODR_Corp!$B:$B,'Corp - 12m PD'!$A10,F_12Snp_ODR_Corp!$A:$A,'Corp - 12m PD'!CO$3)</f>
        <v>0</v>
      </c>
      <c r="CP10" s="8">
        <f>SUMIFS(F_12Snp_ODR_Corp!$H:$H,F_12Snp_ODR_Corp!$B:$B,'Corp - 12m PD'!$A10,F_12Snp_ODR_Corp!$A:$A,'Corp - 12m PD'!CP$3)</f>
        <v>0</v>
      </c>
      <c r="CQ10" s="8">
        <f>SUMIFS(F_12Snp_ODR_Corp!$H:$H,F_12Snp_ODR_Corp!$B:$B,'Corp - 12m PD'!$A10,F_12Snp_ODR_Corp!$A:$A,'Corp - 12m PD'!CQ$3)</f>
        <v>0</v>
      </c>
      <c r="CR10" s="8">
        <f>SUMIFS(F_12Snp_ODR_Corp!$H:$H,F_12Snp_ODR_Corp!$B:$B,'Corp - 12m PD'!$A10,F_12Snp_ODR_Corp!$A:$A,'Corp - 12m PD'!CR$3)</f>
        <v>0</v>
      </c>
      <c r="CS10" s="8">
        <f>SUMIFS(F_12Snp_ODR_Corp!$H:$H,F_12Snp_ODR_Corp!$B:$B,'Corp - 12m PD'!$A10,F_12Snp_ODR_Corp!$A:$A,'Corp - 12m PD'!CS$3)</f>
        <v>0</v>
      </c>
      <c r="CT10" s="8">
        <f>SUMIFS(F_12Snp_ODR_Corp!$H:$H,F_12Snp_ODR_Corp!$B:$B,'Corp - 12m PD'!$A10,F_12Snp_ODR_Corp!$A:$A,'Corp - 12m PD'!CT$3)</f>
        <v>0</v>
      </c>
    </row>
    <row r="11" spans="1:98" x14ac:dyDescent="0.2"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9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</row>
    <row r="12" spans="1:98" s="1" customFormat="1" x14ac:dyDescent="0.2">
      <c r="A12" s="3" t="s">
        <v>48</v>
      </c>
      <c r="B12" s="3"/>
      <c r="C12" s="10">
        <f>SUM(C4:C8)</f>
        <v>1160</v>
      </c>
      <c r="D12" s="10">
        <f t="shared" ref="D12:BJ12" si="55">SUM(D4:D8)</f>
        <v>1131</v>
      </c>
      <c r="E12" s="10">
        <f t="shared" si="55"/>
        <v>1151</v>
      </c>
      <c r="F12" s="10">
        <f t="shared" si="55"/>
        <v>1161</v>
      </c>
      <c r="G12" s="10">
        <f t="shared" si="55"/>
        <v>1125</v>
      </c>
      <c r="H12" s="10">
        <f t="shared" si="55"/>
        <v>1137</v>
      </c>
      <c r="I12" s="10">
        <f t="shared" si="55"/>
        <v>1102</v>
      </c>
      <c r="J12" s="10">
        <f t="shared" si="55"/>
        <v>1076</v>
      </c>
      <c r="K12" s="10">
        <f t="shared" si="55"/>
        <v>1102</v>
      </c>
      <c r="L12" s="10">
        <f t="shared" si="55"/>
        <v>1069</v>
      </c>
      <c r="M12" s="10">
        <f t="shared" si="55"/>
        <v>1076</v>
      </c>
      <c r="N12" s="10">
        <f t="shared" si="55"/>
        <v>1107</v>
      </c>
      <c r="O12" s="10">
        <f t="shared" si="55"/>
        <v>1109</v>
      </c>
      <c r="P12" s="10">
        <f t="shared" si="55"/>
        <v>1114</v>
      </c>
      <c r="Q12" s="10">
        <f t="shared" si="55"/>
        <v>1081</v>
      </c>
      <c r="R12" s="10">
        <f t="shared" si="55"/>
        <v>1102</v>
      </c>
      <c r="S12" s="10">
        <f t="shared" si="55"/>
        <v>1080</v>
      </c>
      <c r="T12" s="10">
        <f t="shared" si="55"/>
        <v>1095</v>
      </c>
      <c r="U12" s="10">
        <f t="shared" si="55"/>
        <v>1119</v>
      </c>
      <c r="V12" s="10">
        <f t="shared" si="55"/>
        <v>1144</v>
      </c>
      <c r="W12" s="10">
        <f t="shared" si="55"/>
        <v>1121</v>
      </c>
      <c r="X12" s="10">
        <f t="shared" si="55"/>
        <v>1165</v>
      </c>
      <c r="Y12" s="10">
        <f t="shared" si="55"/>
        <v>1165</v>
      </c>
      <c r="Z12" s="10">
        <f t="shared" si="55"/>
        <v>1106</v>
      </c>
      <c r="AA12" s="10">
        <f t="shared" si="55"/>
        <v>1152</v>
      </c>
      <c r="AB12" s="10">
        <f t="shared" si="55"/>
        <v>1152</v>
      </c>
      <c r="AC12" s="10">
        <f t="shared" si="55"/>
        <v>1117</v>
      </c>
      <c r="AD12" s="10">
        <f t="shared" si="55"/>
        <v>1166</v>
      </c>
      <c r="AE12" s="10">
        <f t="shared" si="55"/>
        <v>1178</v>
      </c>
      <c r="AF12" s="10">
        <f t="shared" si="55"/>
        <v>1131</v>
      </c>
      <c r="AG12" s="10">
        <f t="shared" si="55"/>
        <v>1198</v>
      </c>
      <c r="AH12" s="10">
        <f t="shared" si="55"/>
        <v>1203</v>
      </c>
      <c r="AI12" s="10">
        <f t="shared" si="55"/>
        <v>1167</v>
      </c>
      <c r="AJ12" s="10">
        <f t="shared" si="55"/>
        <v>1223</v>
      </c>
      <c r="AK12" s="10">
        <f t="shared" si="55"/>
        <v>1238</v>
      </c>
      <c r="AL12" s="10">
        <f t="shared" si="55"/>
        <v>1206</v>
      </c>
      <c r="AM12" s="10">
        <f t="shared" si="55"/>
        <v>1207</v>
      </c>
      <c r="AN12" s="10">
        <f t="shared" si="55"/>
        <v>1193</v>
      </c>
      <c r="AO12" s="10">
        <f t="shared" si="55"/>
        <v>1186</v>
      </c>
      <c r="AP12" s="10">
        <f t="shared" si="55"/>
        <v>1190</v>
      </c>
      <c r="AQ12" s="10">
        <f t="shared" si="55"/>
        <v>1178</v>
      </c>
      <c r="AR12" s="10">
        <f t="shared" si="55"/>
        <v>1163</v>
      </c>
      <c r="AS12" s="10">
        <f t="shared" si="55"/>
        <v>1153</v>
      </c>
      <c r="AT12" s="10">
        <f t="shared" si="55"/>
        <v>1177</v>
      </c>
      <c r="AU12" s="10">
        <f t="shared" si="55"/>
        <v>1161</v>
      </c>
      <c r="AV12" s="10">
        <f t="shared" si="55"/>
        <v>1183</v>
      </c>
      <c r="AW12" s="10">
        <f t="shared" si="55"/>
        <v>1215</v>
      </c>
      <c r="AX12" s="11">
        <f>SUM(AX4:AX8)</f>
        <v>1178</v>
      </c>
      <c r="AY12" s="10">
        <f t="shared" si="55"/>
        <v>1181</v>
      </c>
      <c r="AZ12" s="10">
        <f t="shared" si="55"/>
        <v>1189</v>
      </c>
      <c r="BA12" s="10">
        <f t="shared" si="55"/>
        <v>1159</v>
      </c>
      <c r="BB12" s="10">
        <f t="shared" si="55"/>
        <v>1182</v>
      </c>
      <c r="BC12" s="10">
        <f t="shared" si="55"/>
        <v>1196</v>
      </c>
      <c r="BD12" s="10">
        <f t="shared" si="55"/>
        <v>1167</v>
      </c>
      <c r="BE12" s="10">
        <f t="shared" si="55"/>
        <v>1170</v>
      </c>
      <c r="BF12" s="10">
        <f t="shared" si="55"/>
        <v>1177</v>
      </c>
      <c r="BG12" s="10">
        <f t="shared" si="55"/>
        <v>1184</v>
      </c>
      <c r="BH12" s="10">
        <f t="shared" si="55"/>
        <v>1216</v>
      </c>
      <c r="BI12" s="10">
        <f t="shared" si="55"/>
        <v>1203</v>
      </c>
      <c r="BJ12" s="10">
        <f t="shared" si="55"/>
        <v>1244</v>
      </c>
      <c r="BK12" s="10">
        <f t="shared" ref="BK12:BT12" si="56">SUM(BK4:BK8)</f>
        <v>1190</v>
      </c>
      <c r="BL12" s="10">
        <f t="shared" si="56"/>
        <v>1180</v>
      </c>
      <c r="BM12" s="10">
        <f t="shared" si="56"/>
        <v>1185</v>
      </c>
      <c r="BN12" s="10">
        <f t="shared" si="56"/>
        <v>1185</v>
      </c>
      <c r="BO12" s="10">
        <f t="shared" si="56"/>
        <v>1175</v>
      </c>
      <c r="BP12" s="10">
        <f t="shared" si="56"/>
        <v>1188</v>
      </c>
      <c r="BQ12" s="10">
        <f t="shared" si="56"/>
        <v>1186</v>
      </c>
      <c r="BR12" s="10">
        <f t="shared" si="56"/>
        <v>1205</v>
      </c>
      <c r="BS12" s="10">
        <f t="shared" si="56"/>
        <v>1230</v>
      </c>
      <c r="BT12" s="10">
        <f t="shared" si="56"/>
        <v>1226</v>
      </c>
      <c r="BU12" s="10">
        <f t="shared" ref="BU12:BV12" si="57">SUM(BU4:BU8)</f>
        <v>1264</v>
      </c>
      <c r="BV12" s="10">
        <f t="shared" si="57"/>
        <v>1325</v>
      </c>
      <c r="BW12" s="10">
        <f t="shared" ref="BW12:CM12" si="58">SUM(BW4:BW8)</f>
        <v>1340</v>
      </c>
      <c r="BX12" s="10">
        <f t="shared" si="58"/>
        <v>1368</v>
      </c>
      <c r="BY12" s="10">
        <f t="shared" si="58"/>
        <v>1419</v>
      </c>
      <c r="BZ12" s="10">
        <f t="shared" si="58"/>
        <v>1472</v>
      </c>
      <c r="CA12" s="10">
        <f t="shared" si="58"/>
        <v>1492</v>
      </c>
      <c r="CB12" s="10">
        <f t="shared" si="58"/>
        <v>1529</v>
      </c>
      <c r="CC12" s="10">
        <f t="shared" si="58"/>
        <v>0</v>
      </c>
      <c r="CD12" s="10">
        <f t="shared" si="58"/>
        <v>0</v>
      </c>
      <c r="CE12" s="10">
        <f t="shared" si="58"/>
        <v>0</v>
      </c>
      <c r="CF12" s="10">
        <f t="shared" si="58"/>
        <v>0</v>
      </c>
      <c r="CG12" s="10">
        <f t="shared" si="58"/>
        <v>0</v>
      </c>
      <c r="CH12" s="10">
        <f t="shared" si="58"/>
        <v>0</v>
      </c>
      <c r="CI12" s="10">
        <f t="shared" si="58"/>
        <v>0</v>
      </c>
      <c r="CJ12" s="10">
        <f t="shared" si="58"/>
        <v>0</v>
      </c>
      <c r="CK12" s="10">
        <f t="shared" si="58"/>
        <v>0</v>
      </c>
      <c r="CL12" s="10">
        <f t="shared" si="58"/>
        <v>0</v>
      </c>
      <c r="CM12" s="10">
        <f t="shared" si="58"/>
        <v>0</v>
      </c>
      <c r="CN12" s="10">
        <f t="shared" ref="CN12:CT12" si="59">SUM(CN4:CN8)</f>
        <v>0</v>
      </c>
      <c r="CO12" s="10">
        <f t="shared" si="59"/>
        <v>0</v>
      </c>
      <c r="CP12" s="10">
        <f t="shared" si="59"/>
        <v>0</v>
      </c>
      <c r="CQ12" s="10">
        <f t="shared" si="59"/>
        <v>0</v>
      </c>
      <c r="CR12" s="10">
        <f t="shared" si="59"/>
        <v>0</v>
      </c>
      <c r="CS12" s="10">
        <f t="shared" si="59"/>
        <v>0</v>
      </c>
      <c r="CT12" s="10">
        <f t="shared" si="59"/>
        <v>0</v>
      </c>
    </row>
    <row r="14" spans="1:98" x14ac:dyDescent="0.2">
      <c r="A14" s="12" t="s">
        <v>49</v>
      </c>
      <c r="B14" s="12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 t="s">
        <v>50</v>
      </c>
      <c r="BK14" s="13" t="s">
        <v>50</v>
      </c>
      <c r="BL14" s="13" t="s">
        <v>50</v>
      </c>
      <c r="BM14" s="13" t="s">
        <v>50</v>
      </c>
      <c r="BN14" s="13" t="s">
        <v>50</v>
      </c>
      <c r="BO14" s="13" t="s">
        <v>50</v>
      </c>
      <c r="BP14" s="13" t="s">
        <v>50</v>
      </c>
      <c r="BQ14" s="13" t="s">
        <v>50</v>
      </c>
      <c r="BR14" s="13" t="s">
        <v>50</v>
      </c>
      <c r="BS14" s="13" t="s">
        <v>50</v>
      </c>
      <c r="BT14" s="13" t="s">
        <v>50</v>
      </c>
      <c r="BU14" s="13" t="s">
        <v>50</v>
      </c>
      <c r="BV14" s="13" t="s">
        <v>50</v>
      </c>
      <c r="BW14" s="13" t="s">
        <v>50</v>
      </c>
      <c r="BX14" s="13" t="s">
        <v>50</v>
      </c>
      <c r="BY14" s="13" t="s">
        <v>50</v>
      </c>
      <c r="BZ14" s="13" t="s">
        <v>50</v>
      </c>
      <c r="CA14" s="13" t="s">
        <v>50</v>
      </c>
      <c r="CB14" s="13" t="s">
        <v>50</v>
      </c>
      <c r="CC14" s="13" t="s">
        <v>50</v>
      </c>
      <c r="CD14" s="13" t="s">
        <v>50</v>
      </c>
      <c r="CE14" s="13" t="s">
        <v>50</v>
      </c>
      <c r="CF14" s="13" t="s">
        <v>50</v>
      </c>
      <c r="CG14" s="13" t="s">
        <v>50</v>
      </c>
      <c r="CH14" s="13" t="s">
        <v>50</v>
      </c>
      <c r="CI14" s="13" t="s">
        <v>50</v>
      </c>
      <c r="CJ14" s="13" t="s">
        <v>50</v>
      </c>
      <c r="CK14" s="13" t="s">
        <v>50</v>
      </c>
      <c r="CL14" s="13" t="s">
        <v>50</v>
      </c>
      <c r="CM14" s="13" t="s">
        <v>50</v>
      </c>
      <c r="CN14" s="13" t="s">
        <v>50</v>
      </c>
      <c r="CO14" s="13" t="s">
        <v>50</v>
      </c>
      <c r="CP14" s="13" t="s">
        <v>50</v>
      </c>
      <c r="CQ14" s="13" t="s">
        <v>50</v>
      </c>
      <c r="CR14" s="13" t="s">
        <v>50</v>
      </c>
      <c r="CS14" s="13" t="s">
        <v>50</v>
      </c>
      <c r="CT14" s="13" t="s">
        <v>50</v>
      </c>
    </row>
    <row r="15" spans="1:98" x14ac:dyDescent="0.2">
      <c r="A15" s="3" t="str">
        <f>A4</f>
        <v>C_01</v>
      </c>
      <c r="B15" s="4" t="str">
        <f>B4</f>
        <v>ก่อนปี 2560, Class 1, DPD=0, Non-TDR</v>
      </c>
      <c r="C15" s="8">
        <f>SUMIFS(F_12Snp_ODR_Corp!$C:$C,F_12Snp_ODR_Corp!$B:$B,'Corp - 12m PD'!$A15,F_12Snp_ODR_Corp!$A:$A,'Corp - 12m PD'!C$3)</f>
        <v>40</v>
      </c>
      <c r="D15" s="8">
        <f>SUMIFS(F_12Snp_ODR_Corp!$C:$C,F_12Snp_ODR_Corp!$B:$B,'Corp - 12m PD'!$A15,F_12Snp_ODR_Corp!$A:$A,'Corp - 12m PD'!D$3)</f>
        <v>34</v>
      </c>
      <c r="E15" s="8">
        <f>SUMIFS(F_12Snp_ODR_Corp!$C:$C,F_12Snp_ODR_Corp!$B:$B,'Corp - 12m PD'!$A15,F_12Snp_ODR_Corp!$A:$A,'Corp - 12m PD'!E$3)</f>
        <v>45</v>
      </c>
      <c r="F15" s="8">
        <f>SUMIFS(F_12Snp_ODR_Corp!$C:$C,F_12Snp_ODR_Corp!$B:$B,'Corp - 12m PD'!$A15,F_12Snp_ODR_Corp!$A:$A,'Corp - 12m PD'!F$3)</f>
        <v>33</v>
      </c>
      <c r="G15" s="8">
        <f>SUMIFS(F_12Snp_ODR_Corp!$C:$C,F_12Snp_ODR_Corp!$B:$B,'Corp - 12m PD'!$A15,F_12Snp_ODR_Corp!$A:$A,'Corp - 12m PD'!G$3)</f>
        <v>30</v>
      </c>
      <c r="H15" s="8">
        <f>SUMIFS(F_12Snp_ODR_Corp!$C:$C,F_12Snp_ODR_Corp!$B:$B,'Corp - 12m PD'!$A15,F_12Snp_ODR_Corp!$A:$A,'Corp - 12m PD'!H$3)</f>
        <v>39</v>
      </c>
      <c r="I15" s="8">
        <f>SUMIFS(F_12Snp_ODR_Corp!$C:$C,F_12Snp_ODR_Corp!$B:$B,'Corp - 12m PD'!$A15,F_12Snp_ODR_Corp!$A:$A,'Corp - 12m PD'!I$3)</f>
        <v>30</v>
      </c>
      <c r="J15" s="8">
        <f>SUMIFS(F_12Snp_ODR_Corp!$C:$C,F_12Snp_ODR_Corp!$B:$B,'Corp - 12m PD'!$A15,F_12Snp_ODR_Corp!$A:$A,'Corp - 12m PD'!J$3)</f>
        <v>31</v>
      </c>
      <c r="K15" s="8">
        <f>SUMIFS(F_12Snp_ODR_Corp!$C:$C,F_12Snp_ODR_Corp!$B:$B,'Corp - 12m PD'!$A15,F_12Snp_ODR_Corp!$A:$A,'Corp - 12m PD'!K$3)</f>
        <v>45</v>
      </c>
      <c r="L15" s="8">
        <f>SUMIFS(F_12Snp_ODR_Corp!$C:$C,F_12Snp_ODR_Corp!$B:$B,'Corp - 12m PD'!$A15,F_12Snp_ODR_Corp!$A:$A,'Corp - 12m PD'!L$3)</f>
        <v>27</v>
      </c>
      <c r="M15" s="8">
        <f>SUMIFS(F_12Snp_ODR_Corp!$C:$C,F_12Snp_ODR_Corp!$B:$B,'Corp - 12m PD'!$A15,F_12Snp_ODR_Corp!$A:$A,'Corp - 12m PD'!M$3)</f>
        <v>34</v>
      </c>
      <c r="N15" s="8">
        <f>SUMIFS(F_12Snp_ODR_Corp!$C:$C,F_12Snp_ODR_Corp!$B:$B,'Corp - 12m PD'!$A15,F_12Snp_ODR_Corp!$A:$A,'Corp - 12m PD'!N$3)</f>
        <v>40</v>
      </c>
      <c r="O15" s="8">
        <f>SUMIFS(F_12Snp_ODR_Corp!$C:$C,F_12Snp_ODR_Corp!$B:$B,'Corp - 12m PD'!$A15,F_12Snp_ODR_Corp!$A:$A,'Corp - 12m PD'!O$3)</f>
        <v>25</v>
      </c>
      <c r="P15" s="8">
        <f>SUMIFS(F_12Snp_ODR_Corp!$C:$C,F_12Snp_ODR_Corp!$B:$B,'Corp - 12m PD'!$A15,F_12Snp_ODR_Corp!$A:$A,'Corp - 12m PD'!P$3)</f>
        <v>22</v>
      </c>
      <c r="Q15" s="8">
        <f>SUMIFS(F_12Snp_ODR_Corp!$C:$C,F_12Snp_ODR_Corp!$B:$B,'Corp - 12m PD'!$A15,F_12Snp_ODR_Corp!$A:$A,'Corp - 12m PD'!Q$3)</f>
        <v>29</v>
      </c>
      <c r="R15" s="8">
        <f>SUMIFS(F_12Snp_ODR_Corp!$C:$C,F_12Snp_ODR_Corp!$B:$B,'Corp - 12m PD'!$A15,F_12Snp_ODR_Corp!$A:$A,'Corp - 12m PD'!R$3)</f>
        <v>20</v>
      </c>
      <c r="S15" s="8">
        <f>SUMIFS(F_12Snp_ODR_Corp!$C:$C,F_12Snp_ODR_Corp!$B:$B,'Corp - 12m PD'!$A15,F_12Snp_ODR_Corp!$A:$A,'Corp - 12m PD'!S$3)</f>
        <v>11</v>
      </c>
      <c r="T15" s="8">
        <f>SUMIFS(F_12Snp_ODR_Corp!$C:$C,F_12Snp_ODR_Corp!$B:$B,'Corp - 12m PD'!$A15,F_12Snp_ODR_Corp!$A:$A,'Corp - 12m PD'!T$3)</f>
        <v>13</v>
      </c>
      <c r="U15" s="8">
        <f>SUMIFS(F_12Snp_ODR_Corp!$C:$C,F_12Snp_ODR_Corp!$B:$B,'Corp - 12m PD'!$A15,F_12Snp_ODR_Corp!$A:$A,'Corp - 12m PD'!U$3)</f>
        <v>10</v>
      </c>
      <c r="V15" s="8">
        <f>SUMIFS(F_12Snp_ODR_Corp!$C:$C,F_12Snp_ODR_Corp!$B:$B,'Corp - 12m PD'!$A15,F_12Snp_ODR_Corp!$A:$A,'Corp - 12m PD'!V$3)</f>
        <v>11</v>
      </c>
      <c r="W15" s="8">
        <f>SUMIFS(F_12Snp_ODR_Corp!$C:$C,F_12Snp_ODR_Corp!$B:$B,'Corp - 12m PD'!$A15,F_12Snp_ODR_Corp!$A:$A,'Corp - 12m PD'!W$3)</f>
        <v>6</v>
      </c>
      <c r="X15" s="8">
        <f>SUMIFS(F_12Snp_ODR_Corp!$C:$C,F_12Snp_ODR_Corp!$B:$B,'Corp - 12m PD'!$A15,F_12Snp_ODR_Corp!$A:$A,'Corp - 12m PD'!X$3)</f>
        <v>8</v>
      </c>
      <c r="Y15" s="8">
        <f>SUMIFS(F_12Snp_ODR_Corp!$C:$C,F_12Snp_ODR_Corp!$B:$B,'Corp - 12m PD'!$A15,F_12Snp_ODR_Corp!$A:$A,'Corp - 12m PD'!Y$3)</f>
        <v>8</v>
      </c>
      <c r="Z15" s="8">
        <f>SUMIFS(F_12Snp_ODR_Corp!$C:$C,F_12Snp_ODR_Corp!$B:$B,'Corp - 12m PD'!$A15,F_12Snp_ODR_Corp!$A:$A,'Corp - 12m PD'!Z$3)</f>
        <v>3</v>
      </c>
      <c r="AA15" s="8">
        <f>SUMIFS(F_12Snp_ODR_Corp!$C:$C,F_12Snp_ODR_Corp!$B:$B,'Corp - 12m PD'!$A15,F_12Snp_ODR_Corp!$A:$A,'Corp - 12m PD'!AA$3)</f>
        <v>4</v>
      </c>
      <c r="AB15" s="8">
        <f>SUMIFS(F_12Snp_ODR_Corp!$C:$C,F_12Snp_ODR_Corp!$B:$B,'Corp - 12m PD'!$A15,F_12Snp_ODR_Corp!$A:$A,'Corp - 12m PD'!AB$3)</f>
        <v>8</v>
      </c>
      <c r="AC15" s="8">
        <f>SUMIFS(F_12Snp_ODR_Corp!$C:$C,F_12Snp_ODR_Corp!$B:$B,'Corp - 12m PD'!$A15,F_12Snp_ODR_Corp!$A:$A,'Corp - 12m PD'!AC$3)</f>
        <v>4</v>
      </c>
      <c r="AD15" s="8">
        <f>SUMIFS(F_12Snp_ODR_Corp!$C:$C,F_12Snp_ODR_Corp!$B:$B,'Corp - 12m PD'!$A15,F_12Snp_ODR_Corp!$A:$A,'Corp - 12m PD'!AD$3)</f>
        <v>3</v>
      </c>
      <c r="AE15" s="8">
        <f>SUMIFS(F_12Snp_ODR_Corp!$C:$C,F_12Snp_ODR_Corp!$B:$B,'Corp - 12m PD'!$A15,F_12Snp_ODR_Corp!$A:$A,'Corp - 12m PD'!AE$3)</f>
        <v>8</v>
      </c>
      <c r="AF15" s="8">
        <f>SUMIFS(F_12Snp_ODR_Corp!$C:$C,F_12Snp_ODR_Corp!$B:$B,'Corp - 12m PD'!$A15,F_12Snp_ODR_Corp!$A:$A,'Corp - 12m PD'!AF$3)</f>
        <v>5</v>
      </c>
      <c r="AG15" s="8">
        <f>SUMIFS(F_12Snp_ODR_Corp!$C:$C,F_12Snp_ODR_Corp!$B:$B,'Corp - 12m PD'!$A15,F_12Snp_ODR_Corp!$A:$A,'Corp - 12m PD'!AG$3)</f>
        <v>6</v>
      </c>
      <c r="AH15" s="8">
        <f>SUMIFS(F_12Snp_ODR_Corp!$C:$C,F_12Snp_ODR_Corp!$B:$B,'Corp - 12m PD'!$A15,F_12Snp_ODR_Corp!$A:$A,'Corp - 12m PD'!AH$3)</f>
        <v>8</v>
      </c>
      <c r="AI15" s="8">
        <f>SUMIFS(F_12Snp_ODR_Corp!$C:$C,F_12Snp_ODR_Corp!$B:$B,'Corp - 12m PD'!$A15,F_12Snp_ODR_Corp!$A:$A,'Corp - 12m PD'!AI$3)</f>
        <v>14</v>
      </c>
      <c r="AJ15" s="8">
        <f>SUMIFS(F_12Snp_ODR_Corp!$C:$C,F_12Snp_ODR_Corp!$B:$B,'Corp - 12m PD'!$A15,F_12Snp_ODR_Corp!$A:$A,'Corp - 12m PD'!AJ$3)</f>
        <v>15</v>
      </c>
      <c r="AK15" s="8">
        <f>SUMIFS(F_12Snp_ODR_Corp!$C:$C,F_12Snp_ODR_Corp!$B:$B,'Corp - 12m PD'!$A15,F_12Snp_ODR_Corp!$A:$A,'Corp - 12m PD'!AK$3)</f>
        <v>13</v>
      </c>
      <c r="AL15" s="8">
        <f>SUMIFS(F_12Snp_ODR_Corp!$C:$C,F_12Snp_ODR_Corp!$B:$B,'Corp - 12m PD'!$A15,F_12Snp_ODR_Corp!$A:$A,'Corp - 12m PD'!AL$3)</f>
        <v>15</v>
      </c>
      <c r="AM15" s="8">
        <f>SUMIFS(F_12Snp_ODR_Corp!$C:$C,F_12Snp_ODR_Corp!$B:$B,'Corp - 12m PD'!$A15,F_12Snp_ODR_Corp!$A:$A,'Corp - 12m PD'!AM$3)</f>
        <v>10</v>
      </c>
      <c r="AN15" s="8">
        <f>SUMIFS(F_12Snp_ODR_Corp!$C:$C,F_12Snp_ODR_Corp!$B:$B,'Corp - 12m PD'!$A15,F_12Snp_ODR_Corp!$A:$A,'Corp - 12m PD'!AN$3)</f>
        <v>13</v>
      </c>
      <c r="AO15" s="8">
        <f>SUMIFS(F_12Snp_ODR_Corp!$C:$C,F_12Snp_ODR_Corp!$B:$B,'Corp - 12m PD'!$A15,F_12Snp_ODR_Corp!$A:$A,'Corp - 12m PD'!AO$3)</f>
        <v>14</v>
      </c>
      <c r="AP15" s="8">
        <f>SUMIFS(F_12Snp_ODR_Corp!$C:$C,F_12Snp_ODR_Corp!$B:$B,'Corp - 12m PD'!$A15,F_12Snp_ODR_Corp!$A:$A,'Corp - 12m PD'!AP$3)</f>
        <v>11</v>
      </c>
      <c r="AQ15" s="8">
        <f>SUMIFS(F_12Snp_ODR_Corp!$C:$C,F_12Snp_ODR_Corp!$B:$B,'Corp - 12m PD'!$A15,F_12Snp_ODR_Corp!$A:$A,'Corp - 12m PD'!AQ$3)</f>
        <v>8</v>
      </c>
      <c r="AR15" s="8">
        <f>SUMIFS(F_12Snp_ODR_Corp!$C:$C,F_12Snp_ODR_Corp!$B:$B,'Corp - 12m PD'!$A15,F_12Snp_ODR_Corp!$A:$A,'Corp - 12m PD'!AR$3)</f>
        <v>13</v>
      </c>
      <c r="AS15" s="8">
        <f>SUMIFS(F_12Snp_ODR_Corp!$C:$C,F_12Snp_ODR_Corp!$B:$B,'Corp - 12m PD'!$A15,F_12Snp_ODR_Corp!$A:$A,'Corp - 12m PD'!AS$3)</f>
        <v>9</v>
      </c>
      <c r="AT15" s="8">
        <f>SUMIFS(F_12Snp_ODR_Corp!$C:$C,F_12Snp_ODR_Corp!$B:$B,'Corp - 12m PD'!$A15,F_12Snp_ODR_Corp!$A:$A,'Corp - 12m PD'!AT$3)</f>
        <v>5</v>
      </c>
      <c r="AU15" s="8">
        <f>SUMIFS(F_12Snp_ODR_Corp!$C:$C,F_12Snp_ODR_Corp!$B:$B,'Corp - 12m PD'!$A15,F_12Snp_ODR_Corp!$A:$A,'Corp - 12m PD'!AU$3)</f>
        <v>8</v>
      </c>
      <c r="AV15" s="8">
        <f>SUMIFS(F_12Snp_ODR_Corp!$C:$C,F_12Snp_ODR_Corp!$B:$B,'Corp - 12m PD'!$A15,F_12Snp_ODR_Corp!$A:$A,'Corp - 12m PD'!AV$3)</f>
        <v>6</v>
      </c>
      <c r="AW15" s="8">
        <f>SUMIFS(F_12Snp_ODR_Corp!$C:$C,F_12Snp_ODR_Corp!$B:$B,'Corp - 12m PD'!$A15,F_12Snp_ODR_Corp!$A:$A,'Corp - 12m PD'!AW$3)</f>
        <v>6</v>
      </c>
      <c r="AX15" s="9">
        <f>SUMIFS(F_12Snp_ODR_Corp!$C:$C,F_12Snp_ODR_Corp!$B:$B,'Corp - 12m PD'!$A15,F_12Snp_ODR_Corp!$A:$A,'Corp - 12m PD'!AX$3)</f>
        <v>3</v>
      </c>
      <c r="AY15" s="8">
        <f>SUMIFS(F_12Snp_ODR_Corp!$C:$C,F_12Snp_ODR_Corp!$B:$B,'Corp - 12m PD'!$A15,F_12Snp_ODR_Corp!$A:$A,'Corp - 12m PD'!AY$3)</f>
        <v>8</v>
      </c>
      <c r="AZ15" s="8">
        <f>SUMIFS(F_12Snp_ODR_Corp!$C:$C,F_12Snp_ODR_Corp!$B:$B,'Corp - 12m PD'!$A15,F_12Snp_ODR_Corp!$A:$A,'Corp - 12m PD'!AZ$3)</f>
        <v>9</v>
      </c>
      <c r="BA15" s="8">
        <f>SUMIFS(F_12Snp_ODR_Corp!$C:$C,F_12Snp_ODR_Corp!$B:$B,'Corp - 12m PD'!$A15,F_12Snp_ODR_Corp!$A:$A,'Corp - 12m PD'!BA$3)</f>
        <v>9</v>
      </c>
      <c r="BB15" s="8">
        <f>SUMIFS(F_12Snp_ODR_Corp!$C:$C,F_12Snp_ODR_Corp!$B:$B,'Corp - 12m PD'!$A15,F_12Snp_ODR_Corp!$A:$A,'Corp - 12m PD'!BB$3)</f>
        <v>12</v>
      </c>
      <c r="BC15" s="8">
        <f>SUMIFS(F_12Snp_ODR_Corp!$C:$C,F_12Snp_ODR_Corp!$B:$B,'Corp - 12m PD'!$A15,F_12Snp_ODR_Corp!$A:$A,'Corp - 12m PD'!BC$3)</f>
        <v>16</v>
      </c>
      <c r="BD15" s="8">
        <f>SUMIFS(F_12Snp_ODR_Corp!$C:$C,F_12Snp_ODR_Corp!$B:$B,'Corp - 12m PD'!$A15,F_12Snp_ODR_Corp!$A:$A,'Corp - 12m PD'!BD$3)</f>
        <v>14</v>
      </c>
      <c r="BE15" s="8">
        <f>SUMIFS(F_12Snp_ODR_Corp!$C:$C,F_12Snp_ODR_Corp!$B:$B,'Corp - 12m PD'!$A15,F_12Snp_ODR_Corp!$A:$A,'Corp - 12m PD'!BE$3)</f>
        <v>16</v>
      </c>
      <c r="BF15" s="8">
        <f>SUMIFS(F_12Snp_ODR_Corp!$C:$C,F_12Snp_ODR_Corp!$B:$B,'Corp - 12m PD'!$A15,F_12Snp_ODR_Corp!$A:$A,'Corp - 12m PD'!BF$3)</f>
        <v>21</v>
      </c>
      <c r="BG15" s="8">
        <f>SUMIFS(F_12Snp_ODR_Corp!$C:$C,F_12Snp_ODR_Corp!$B:$B,'Corp - 12m PD'!$A15,F_12Snp_ODR_Corp!$A:$A,'Corp - 12m PD'!BG$3)</f>
        <v>22</v>
      </c>
      <c r="BH15" s="8">
        <f>SUMIFS(F_12Snp_ODR_Corp!$C:$C,F_12Snp_ODR_Corp!$B:$B,'Corp - 12m PD'!$A15,F_12Snp_ODR_Corp!$A:$A,'Corp - 12m PD'!BH$3)</f>
        <v>25</v>
      </c>
      <c r="BI15" s="8">
        <f>SUMIFS(F_12Snp_ODR_Corp!$C:$C,F_12Snp_ODR_Corp!$B:$B,'Corp - 12m PD'!$A15,F_12Snp_ODR_Corp!$A:$A,'Corp - 12m PD'!BI$3)</f>
        <v>10</v>
      </c>
      <c r="BJ15" s="8">
        <f>SUMIFS(F_12Snp_ODR_Corp!$C:$C,F_12Snp_ODR_Corp!$B:$B,'Corp - 12m PD'!$A15,F_12Snp_ODR_Corp!$A:$A,'Corp - 12m PD'!BJ$3)</f>
        <v>9</v>
      </c>
      <c r="BK15" s="8">
        <f>SUMIFS(F_12Snp_ODR_Corp!$C:$C,F_12Snp_ODR_Corp!$B:$B,'Corp - 12m PD'!$A15,F_12Snp_ODR_Corp!$A:$A,'Corp - 12m PD'!BK$3)</f>
        <v>9</v>
      </c>
      <c r="BL15" s="8">
        <f>SUMIFS(F_12Snp_ODR_Corp!$C:$C,F_12Snp_ODR_Corp!$B:$B,'Corp - 12m PD'!$A15,F_12Snp_ODR_Corp!$A:$A,'Corp - 12m PD'!BL$3)</f>
        <v>6</v>
      </c>
      <c r="BM15" s="8">
        <f>SUMIFS(F_12Snp_ODR_Corp!$C:$C,F_12Snp_ODR_Corp!$B:$B,'Corp - 12m PD'!$A15,F_12Snp_ODR_Corp!$A:$A,'Corp - 12m PD'!BM$3)</f>
        <v>7</v>
      </c>
      <c r="BN15" s="8">
        <f>SUMIFS(F_12Snp_ODR_Corp!$C:$C,F_12Snp_ODR_Corp!$B:$B,'Corp - 12m PD'!$A15,F_12Snp_ODR_Corp!$A:$A,'Corp - 12m PD'!BN$3)</f>
        <v>4</v>
      </c>
      <c r="BO15" s="8">
        <f>SUMIFS(F_12Snp_ODR_Corp!$C:$C,F_12Snp_ODR_Corp!$B:$B,'Corp - 12m PD'!$A15,F_12Snp_ODR_Corp!$A:$A,'Corp - 12m PD'!BO$3)</f>
        <v>5</v>
      </c>
      <c r="BP15" s="8">
        <f>SUMIFS(F_12Snp_ODR_Corp!$C:$C,F_12Snp_ODR_Corp!$B:$B,'Corp - 12m PD'!$A15,F_12Snp_ODR_Corp!$A:$A,'Corp - 12m PD'!BP$3)</f>
        <v>5</v>
      </c>
      <c r="BQ15" s="8">
        <f>SUMIFS(F_12Snp_ODR_Corp!$C:$C,F_12Snp_ODR_Corp!$B:$B,'Corp - 12m PD'!$A15,F_12Snp_ODR_Corp!$A:$A,'Corp - 12m PD'!BQ$3)</f>
        <v>5</v>
      </c>
      <c r="BR15" s="8">
        <f>SUMIFS(F_12Snp_ODR_Corp!$C:$C,F_12Snp_ODR_Corp!$B:$B,'Corp - 12m PD'!$A15,F_12Snp_ODR_Corp!$A:$A,'Corp - 12m PD'!BR$3)</f>
        <v>3</v>
      </c>
      <c r="BS15" s="8">
        <f>SUMIFS(F_12Snp_ODR_Corp!$C:$C,F_12Snp_ODR_Corp!$B:$B,'Corp - 12m PD'!$A15,F_12Snp_ODR_Corp!$A:$A,'Corp - 12m PD'!BS$3)</f>
        <v>3</v>
      </c>
      <c r="BT15" s="8">
        <f>SUMIFS(F_12Snp_ODR_Corp!$C:$C,F_12Snp_ODR_Corp!$B:$B,'Corp - 12m PD'!$A15,F_12Snp_ODR_Corp!$A:$A,'Corp - 12m PD'!BT$3)</f>
        <v>3</v>
      </c>
      <c r="BU15" s="8">
        <f>SUMIFS(F_12Snp_ODR_Corp!$C:$C,F_12Snp_ODR_Corp!$B:$B,'Corp - 12m PD'!$A15,F_12Snp_ODR_Corp!$A:$A,'Corp - 12m PD'!BU$3)</f>
        <v>4</v>
      </c>
      <c r="BV15" s="8">
        <f>SUMIFS(F_12Snp_ODR_Corp!$C:$C,F_12Snp_ODR_Corp!$B:$B,'Corp - 12m PD'!$A15,F_12Snp_ODR_Corp!$A:$A,'Corp - 12m PD'!BV$3)</f>
        <v>2</v>
      </c>
      <c r="BW15" s="8">
        <f>SUMIFS(F_12Snp_ODR_Corp!$C:$C,F_12Snp_ODR_Corp!$B:$B,'Corp - 12m PD'!$A15,F_12Snp_ODR_Corp!$A:$A,'Corp - 12m PD'!BW$3)</f>
        <v>0</v>
      </c>
      <c r="BX15" s="8">
        <f>SUMIFS(F_12Snp_ODR_Corp!$C:$C,F_12Snp_ODR_Corp!$B:$B,'Corp - 12m PD'!$A15,F_12Snp_ODR_Corp!$A:$A,'Corp - 12m PD'!BX$3)</f>
        <v>0</v>
      </c>
      <c r="BY15" s="8">
        <f>SUMIFS(F_12Snp_ODR_Corp!$C:$C,F_12Snp_ODR_Corp!$B:$B,'Corp - 12m PD'!$A15,F_12Snp_ODR_Corp!$A:$A,'Corp - 12m PD'!BY$3)</f>
        <v>0</v>
      </c>
      <c r="BZ15" s="8">
        <f>SUMIFS(F_12Snp_ODR_Corp!$C:$C,F_12Snp_ODR_Corp!$B:$B,'Corp - 12m PD'!$A15,F_12Snp_ODR_Corp!$A:$A,'Corp - 12m PD'!BZ$3)</f>
        <v>0</v>
      </c>
      <c r="CA15" s="8">
        <f>SUMIFS(F_12Snp_ODR_Corp!$C:$C,F_12Snp_ODR_Corp!$B:$B,'Corp - 12m PD'!$A15,F_12Snp_ODR_Corp!$A:$A,'Corp - 12m PD'!CA$3)</f>
        <v>0</v>
      </c>
      <c r="CB15" s="8">
        <f>SUMIFS(F_12Snp_ODR_Corp!$C:$C,F_12Snp_ODR_Corp!$B:$B,'Corp - 12m PD'!$A15,F_12Snp_ODR_Corp!$A:$A,'Corp - 12m PD'!CB$3)</f>
        <v>0</v>
      </c>
      <c r="CC15" s="8">
        <f>SUMIFS(F_12Snp_ODR_Corp!$C:$C,F_12Snp_ODR_Corp!$B:$B,'Corp - 12m PD'!$A15,F_12Snp_ODR_Corp!$A:$A,'Corp - 12m PD'!CC$3)</f>
        <v>0</v>
      </c>
      <c r="CD15" s="8">
        <f>SUMIFS(F_12Snp_ODR_Corp!$C:$C,F_12Snp_ODR_Corp!$B:$B,'Corp - 12m PD'!$A15,F_12Snp_ODR_Corp!$A:$A,'Corp - 12m PD'!CD$3)</f>
        <v>0</v>
      </c>
      <c r="CE15" s="8">
        <f>SUMIFS(F_12Snp_ODR_Corp!$C:$C,F_12Snp_ODR_Corp!$B:$B,'Corp - 12m PD'!$A15,F_12Snp_ODR_Corp!$A:$A,'Corp - 12m PD'!CE$3)</f>
        <v>0</v>
      </c>
      <c r="CF15" s="8">
        <f>SUMIFS(F_12Snp_ODR_Corp!$C:$C,F_12Snp_ODR_Corp!$B:$B,'Corp - 12m PD'!$A15,F_12Snp_ODR_Corp!$A:$A,'Corp - 12m PD'!CF$3)</f>
        <v>0</v>
      </c>
      <c r="CG15" s="8">
        <f>SUMIFS(F_12Snp_ODR_Corp!$C:$C,F_12Snp_ODR_Corp!$B:$B,'Corp - 12m PD'!$A15,F_12Snp_ODR_Corp!$A:$A,'Corp - 12m PD'!CG$3)</f>
        <v>0</v>
      </c>
      <c r="CH15" s="8">
        <f>SUMIFS(F_12Snp_ODR_Corp!$C:$C,F_12Snp_ODR_Corp!$B:$B,'Corp - 12m PD'!$A15,F_12Snp_ODR_Corp!$A:$A,'Corp - 12m PD'!CH$3)</f>
        <v>0</v>
      </c>
      <c r="CI15" s="8">
        <f>SUMIFS(F_12Snp_ODR_Corp!$C:$C,F_12Snp_ODR_Corp!$B:$B,'Corp - 12m PD'!$A15,F_12Snp_ODR_Corp!$A:$A,'Corp - 12m PD'!CI$3)</f>
        <v>0</v>
      </c>
      <c r="CJ15" s="8">
        <f>SUMIFS(F_12Snp_ODR_Corp!$C:$C,F_12Snp_ODR_Corp!$B:$B,'Corp - 12m PD'!$A15,F_12Snp_ODR_Corp!$A:$A,'Corp - 12m PD'!CJ$3)</f>
        <v>0</v>
      </c>
      <c r="CK15" s="8">
        <f>SUMIFS(F_12Snp_ODR_Corp!$C:$C,F_12Snp_ODR_Corp!$B:$B,'Corp - 12m PD'!$A15,F_12Snp_ODR_Corp!$A:$A,'Corp - 12m PD'!CK$3)</f>
        <v>0</v>
      </c>
      <c r="CL15" s="8">
        <f>SUMIFS(F_12Snp_ODR_Corp!$C:$C,F_12Snp_ODR_Corp!$B:$B,'Corp - 12m PD'!$A15,F_12Snp_ODR_Corp!$A:$A,'Corp - 12m PD'!CL$3)</f>
        <v>0</v>
      </c>
      <c r="CM15" s="8">
        <f>SUMIFS(F_12Snp_ODR_Corp!$C:$C,F_12Snp_ODR_Corp!$B:$B,'Corp - 12m PD'!$A15,F_12Snp_ODR_Corp!$A:$A,'Corp - 12m PD'!CM$3)</f>
        <v>0</v>
      </c>
      <c r="CN15" s="8">
        <f>SUMIFS(F_12Snp_ODR_Corp!$C:$C,F_12Snp_ODR_Corp!$B:$B,'Corp - 12m PD'!$A15,F_12Snp_ODR_Corp!$A:$A,'Corp - 12m PD'!CN$3)</f>
        <v>0</v>
      </c>
      <c r="CO15" s="8">
        <f>SUMIFS(F_12Snp_ODR_Corp!$C:$C,F_12Snp_ODR_Corp!$B:$B,'Corp - 12m PD'!$A15,F_12Snp_ODR_Corp!$A:$A,'Corp - 12m PD'!CO$3)</f>
        <v>0</v>
      </c>
      <c r="CP15" s="8">
        <f>SUMIFS(F_12Snp_ODR_Corp!$C:$C,F_12Snp_ODR_Corp!$B:$B,'Corp - 12m PD'!$A15,F_12Snp_ODR_Corp!$A:$A,'Corp - 12m PD'!CP$3)</f>
        <v>0</v>
      </c>
      <c r="CQ15" s="8">
        <f>SUMIFS(F_12Snp_ODR_Corp!$C:$C,F_12Snp_ODR_Corp!$B:$B,'Corp - 12m PD'!$A15,F_12Snp_ODR_Corp!$A:$A,'Corp - 12m PD'!CQ$3)</f>
        <v>0</v>
      </c>
      <c r="CR15" s="8">
        <f>SUMIFS(F_12Snp_ODR_Corp!$C:$C,F_12Snp_ODR_Corp!$B:$B,'Corp - 12m PD'!$A15,F_12Snp_ODR_Corp!$A:$A,'Corp - 12m PD'!CR$3)</f>
        <v>0</v>
      </c>
      <c r="CS15" s="8">
        <f>SUMIFS(F_12Snp_ODR_Corp!$C:$C,F_12Snp_ODR_Corp!$B:$B,'Corp - 12m PD'!$A15,F_12Snp_ODR_Corp!$A:$A,'Corp - 12m PD'!CS$3)</f>
        <v>0</v>
      </c>
      <c r="CT15" s="8">
        <f>SUMIFS(F_12Snp_ODR_Corp!$C:$C,F_12Snp_ODR_Corp!$B:$B,'Corp - 12m PD'!$A15,F_12Snp_ODR_Corp!$A:$A,'Corp - 12m PD'!CT$3)</f>
        <v>0</v>
      </c>
    </row>
    <row r="16" spans="1:98" x14ac:dyDescent="0.2">
      <c r="A16" s="3" t="str">
        <f t="shared" ref="A16:B19" si="60">A5</f>
        <v>C_02</v>
      </c>
      <c r="B16" s="4" t="str">
        <f t="shared" si="60"/>
        <v>ก่อนปี 2560, Class 1, DPD=0, TDR</v>
      </c>
      <c r="C16" s="8">
        <f>SUMIFS(F_12Snp_ODR_Corp!$C:$C,F_12Snp_ODR_Corp!$B:$B,'Corp - 12m PD'!$A16,F_12Snp_ODR_Corp!$A:$A,'Corp - 12m PD'!C$3)</f>
        <v>16</v>
      </c>
      <c r="D16" s="8">
        <f>SUMIFS(F_12Snp_ODR_Corp!$C:$C,F_12Snp_ODR_Corp!$B:$B,'Corp - 12m PD'!$A16,F_12Snp_ODR_Corp!$A:$A,'Corp - 12m PD'!D$3)</f>
        <v>32</v>
      </c>
      <c r="E16" s="8">
        <f>SUMIFS(F_12Snp_ODR_Corp!$C:$C,F_12Snp_ODR_Corp!$B:$B,'Corp - 12m PD'!$A16,F_12Snp_ODR_Corp!$A:$A,'Corp - 12m PD'!E$3)</f>
        <v>39</v>
      </c>
      <c r="F16" s="8">
        <f>SUMIFS(F_12Snp_ODR_Corp!$C:$C,F_12Snp_ODR_Corp!$B:$B,'Corp - 12m PD'!$A16,F_12Snp_ODR_Corp!$A:$A,'Corp - 12m PD'!F$3)</f>
        <v>21</v>
      </c>
      <c r="G16" s="8">
        <f>SUMIFS(F_12Snp_ODR_Corp!$C:$C,F_12Snp_ODR_Corp!$B:$B,'Corp - 12m PD'!$A16,F_12Snp_ODR_Corp!$A:$A,'Corp - 12m PD'!G$3)</f>
        <v>29</v>
      </c>
      <c r="H16" s="8">
        <f>SUMIFS(F_12Snp_ODR_Corp!$C:$C,F_12Snp_ODR_Corp!$B:$B,'Corp - 12m PD'!$A16,F_12Snp_ODR_Corp!$A:$A,'Corp - 12m PD'!H$3)</f>
        <v>27</v>
      </c>
      <c r="I16" s="8">
        <f>SUMIFS(F_12Snp_ODR_Corp!$C:$C,F_12Snp_ODR_Corp!$B:$B,'Corp - 12m PD'!$A16,F_12Snp_ODR_Corp!$A:$A,'Corp - 12m PD'!I$3)</f>
        <v>15</v>
      </c>
      <c r="J16" s="8">
        <f>SUMIFS(F_12Snp_ODR_Corp!$C:$C,F_12Snp_ODR_Corp!$B:$B,'Corp - 12m PD'!$A16,F_12Snp_ODR_Corp!$A:$A,'Corp - 12m PD'!J$3)</f>
        <v>29</v>
      </c>
      <c r="K16" s="8">
        <f>SUMIFS(F_12Snp_ODR_Corp!$C:$C,F_12Snp_ODR_Corp!$B:$B,'Corp - 12m PD'!$A16,F_12Snp_ODR_Corp!$A:$A,'Corp - 12m PD'!K$3)</f>
        <v>29</v>
      </c>
      <c r="L16" s="8">
        <f>SUMIFS(F_12Snp_ODR_Corp!$C:$C,F_12Snp_ODR_Corp!$B:$B,'Corp - 12m PD'!$A16,F_12Snp_ODR_Corp!$A:$A,'Corp - 12m PD'!L$3)</f>
        <v>23</v>
      </c>
      <c r="M16" s="8">
        <f>SUMIFS(F_12Snp_ODR_Corp!$C:$C,F_12Snp_ODR_Corp!$B:$B,'Corp - 12m PD'!$A16,F_12Snp_ODR_Corp!$A:$A,'Corp - 12m PD'!M$3)</f>
        <v>30</v>
      </c>
      <c r="N16" s="8">
        <f>SUMIFS(F_12Snp_ODR_Corp!$C:$C,F_12Snp_ODR_Corp!$B:$B,'Corp - 12m PD'!$A16,F_12Snp_ODR_Corp!$A:$A,'Corp - 12m PD'!N$3)</f>
        <v>17</v>
      </c>
      <c r="O16" s="8">
        <f>SUMIFS(F_12Snp_ODR_Corp!$C:$C,F_12Snp_ODR_Corp!$B:$B,'Corp - 12m PD'!$A16,F_12Snp_ODR_Corp!$A:$A,'Corp - 12m PD'!O$3)</f>
        <v>23</v>
      </c>
      <c r="P16" s="8">
        <f>SUMIFS(F_12Snp_ODR_Corp!$C:$C,F_12Snp_ODR_Corp!$B:$B,'Corp - 12m PD'!$A16,F_12Snp_ODR_Corp!$A:$A,'Corp - 12m PD'!P$3)</f>
        <v>16</v>
      </c>
      <c r="Q16" s="8">
        <f>SUMIFS(F_12Snp_ODR_Corp!$C:$C,F_12Snp_ODR_Corp!$B:$B,'Corp - 12m PD'!$A16,F_12Snp_ODR_Corp!$A:$A,'Corp - 12m PD'!Q$3)</f>
        <v>19</v>
      </c>
      <c r="R16" s="8">
        <f>SUMIFS(F_12Snp_ODR_Corp!$C:$C,F_12Snp_ODR_Corp!$B:$B,'Corp - 12m PD'!$A16,F_12Snp_ODR_Corp!$A:$A,'Corp - 12m PD'!R$3)</f>
        <v>9</v>
      </c>
      <c r="S16" s="8">
        <f>SUMIFS(F_12Snp_ODR_Corp!$C:$C,F_12Snp_ODR_Corp!$B:$B,'Corp - 12m PD'!$A16,F_12Snp_ODR_Corp!$A:$A,'Corp - 12m PD'!S$3)</f>
        <v>20</v>
      </c>
      <c r="T16" s="8">
        <f>SUMIFS(F_12Snp_ODR_Corp!$C:$C,F_12Snp_ODR_Corp!$B:$B,'Corp - 12m PD'!$A16,F_12Snp_ODR_Corp!$A:$A,'Corp - 12m PD'!T$3)</f>
        <v>19</v>
      </c>
      <c r="U16" s="8">
        <f>SUMIFS(F_12Snp_ODR_Corp!$C:$C,F_12Snp_ODR_Corp!$B:$B,'Corp - 12m PD'!$A16,F_12Snp_ODR_Corp!$A:$A,'Corp - 12m PD'!U$3)</f>
        <v>16</v>
      </c>
      <c r="V16" s="8">
        <f>SUMIFS(F_12Snp_ODR_Corp!$C:$C,F_12Snp_ODR_Corp!$B:$B,'Corp - 12m PD'!$A16,F_12Snp_ODR_Corp!$A:$A,'Corp - 12m PD'!V$3)</f>
        <v>14</v>
      </c>
      <c r="W16" s="8">
        <f>SUMIFS(F_12Snp_ODR_Corp!$C:$C,F_12Snp_ODR_Corp!$B:$B,'Corp - 12m PD'!$A16,F_12Snp_ODR_Corp!$A:$A,'Corp - 12m PD'!W$3)</f>
        <v>9</v>
      </c>
      <c r="X16" s="8">
        <f>SUMIFS(F_12Snp_ODR_Corp!$C:$C,F_12Snp_ODR_Corp!$B:$B,'Corp - 12m PD'!$A16,F_12Snp_ODR_Corp!$A:$A,'Corp - 12m PD'!X$3)</f>
        <v>16</v>
      </c>
      <c r="Y16" s="8">
        <f>SUMIFS(F_12Snp_ODR_Corp!$C:$C,F_12Snp_ODR_Corp!$B:$B,'Corp - 12m PD'!$A16,F_12Snp_ODR_Corp!$A:$A,'Corp - 12m PD'!Y$3)</f>
        <v>17</v>
      </c>
      <c r="Z16" s="8">
        <f>SUMIFS(F_12Snp_ODR_Corp!$C:$C,F_12Snp_ODR_Corp!$B:$B,'Corp - 12m PD'!$A16,F_12Snp_ODR_Corp!$A:$A,'Corp - 12m PD'!Z$3)</f>
        <v>10</v>
      </c>
      <c r="AA16" s="8">
        <f>SUMIFS(F_12Snp_ODR_Corp!$C:$C,F_12Snp_ODR_Corp!$B:$B,'Corp - 12m PD'!$A16,F_12Snp_ODR_Corp!$A:$A,'Corp - 12m PD'!AA$3)</f>
        <v>11</v>
      </c>
      <c r="AB16" s="8">
        <f>SUMIFS(F_12Snp_ODR_Corp!$C:$C,F_12Snp_ODR_Corp!$B:$B,'Corp - 12m PD'!$A16,F_12Snp_ODR_Corp!$A:$A,'Corp - 12m PD'!AB$3)</f>
        <v>7</v>
      </c>
      <c r="AC16" s="8">
        <f>SUMIFS(F_12Snp_ODR_Corp!$C:$C,F_12Snp_ODR_Corp!$B:$B,'Corp - 12m PD'!$A16,F_12Snp_ODR_Corp!$A:$A,'Corp - 12m PD'!AC$3)</f>
        <v>7</v>
      </c>
      <c r="AD16" s="8">
        <f>SUMIFS(F_12Snp_ODR_Corp!$C:$C,F_12Snp_ODR_Corp!$B:$B,'Corp - 12m PD'!$A16,F_12Snp_ODR_Corp!$A:$A,'Corp - 12m PD'!AD$3)</f>
        <v>11</v>
      </c>
      <c r="AE16" s="8">
        <f>SUMIFS(F_12Snp_ODR_Corp!$C:$C,F_12Snp_ODR_Corp!$B:$B,'Corp - 12m PD'!$A16,F_12Snp_ODR_Corp!$A:$A,'Corp - 12m PD'!AE$3)</f>
        <v>16</v>
      </c>
      <c r="AF16" s="8">
        <f>SUMIFS(F_12Snp_ODR_Corp!$C:$C,F_12Snp_ODR_Corp!$B:$B,'Corp - 12m PD'!$A16,F_12Snp_ODR_Corp!$A:$A,'Corp - 12m PD'!AF$3)</f>
        <v>9</v>
      </c>
      <c r="AG16" s="8">
        <f>SUMIFS(F_12Snp_ODR_Corp!$C:$C,F_12Snp_ODR_Corp!$B:$B,'Corp - 12m PD'!$A16,F_12Snp_ODR_Corp!$A:$A,'Corp - 12m PD'!AG$3)</f>
        <v>16</v>
      </c>
      <c r="AH16" s="8">
        <f>SUMIFS(F_12Snp_ODR_Corp!$C:$C,F_12Snp_ODR_Corp!$B:$B,'Corp - 12m PD'!$A16,F_12Snp_ODR_Corp!$A:$A,'Corp - 12m PD'!AH$3)</f>
        <v>25</v>
      </c>
      <c r="AI16" s="8">
        <f>SUMIFS(F_12Snp_ODR_Corp!$C:$C,F_12Snp_ODR_Corp!$B:$B,'Corp - 12m PD'!$A16,F_12Snp_ODR_Corp!$A:$A,'Corp - 12m PD'!AI$3)</f>
        <v>20</v>
      </c>
      <c r="AJ16" s="8">
        <f>SUMIFS(F_12Snp_ODR_Corp!$C:$C,F_12Snp_ODR_Corp!$B:$B,'Corp - 12m PD'!$A16,F_12Snp_ODR_Corp!$A:$A,'Corp - 12m PD'!AJ$3)</f>
        <v>24</v>
      </c>
      <c r="AK16" s="8">
        <f>SUMIFS(F_12Snp_ODR_Corp!$C:$C,F_12Snp_ODR_Corp!$B:$B,'Corp - 12m PD'!$A16,F_12Snp_ODR_Corp!$A:$A,'Corp - 12m PD'!AK$3)</f>
        <v>24</v>
      </c>
      <c r="AL16" s="8">
        <f>SUMIFS(F_12Snp_ODR_Corp!$C:$C,F_12Snp_ODR_Corp!$B:$B,'Corp - 12m PD'!$A16,F_12Snp_ODR_Corp!$A:$A,'Corp - 12m PD'!AL$3)</f>
        <v>21</v>
      </c>
      <c r="AM16" s="8">
        <f>SUMIFS(F_12Snp_ODR_Corp!$C:$C,F_12Snp_ODR_Corp!$B:$B,'Corp - 12m PD'!$A16,F_12Snp_ODR_Corp!$A:$A,'Corp - 12m PD'!AM$3)</f>
        <v>24</v>
      </c>
      <c r="AN16" s="8">
        <f>SUMIFS(F_12Snp_ODR_Corp!$C:$C,F_12Snp_ODR_Corp!$B:$B,'Corp - 12m PD'!$A16,F_12Snp_ODR_Corp!$A:$A,'Corp - 12m PD'!AN$3)</f>
        <v>30</v>
      </c>
      <c r="AO16" s="8">
        <f>SUMIFS(F_12Snp_ODR_Corp!$C:$C,F_12Snp_ODR_Corp!$B:$B,'Corp - 12m PD'!$A16,F_12Snp_ODR_Corp!$A:$A,'Corp - 12m PD'!AO$3)</f>
        <v>15</v>
      </c>
      <c r="AP16" s="8">
        <f>SUMIFS(F_12Snp_ODR_Corp!$C:$C,F_12Snp_ODR_Corp!$B:$B,'Corp - 12m PD'!$A16,F_12Snp_ODR_Corp!$A:$A,'Corp - 12m PD'!AP$3)</f>
        <v>22</v>
      </c>
      <c r="AQ16" s="8">
        <f>SUMIFS(F_12Snp_ODR_Corp!$C:$C,F_12Snp_ODR_Corp!$B:$B,'Corp - 12m PD'!$A16,F_12Snp_ODR_Corp!$A:$A,'Corp - 12m PD'!AQ$3)</f>
        <v>26</v>
      </c>
      <c r="AR16" s="8">
        <f>SUMIFS(F_12Snp_ODR_Corp!$C:$C,F_12Snp_ODR_Corp!$B:$B,'Corp - 12m PD'!$A16,F_12Snp_ODR_Corp!$A:$A,'Corp - 12m PD'!AR$3)</f>
        <v>11</v>
      </c>
      <c r="AS16" s="8">
        <f>SUMIFS(F_12Snp_ODR_Corp!$C:$C,F_12Snp_ODR_Corp!$B:$B,'Corp - 12m PD'!$A16,F_12Snp_ODR_Corp!$A:$A,'Corp - 12m PD'!AS$3)</f>
        <v>17</v>
      </c>
      <c r="AT16" s="8">
        <f>SUMIFS(F_12Snp_ODR_Corp!$C:$C,F_12Snp_ODR_Corp!$B:$B,'Corp - 12m PD'!$A16,F_12Snp_ODR_Corp!$A:$A,'Corp - 12m PD'!AT$3)</f>
        <v>11</v>
      </c>
      <c r="AU16" s="8">
        <f>SUMIFS(F_12Snp_ODR_Corp!$C:$C,F_12Snp_ODR_Corp!$B:$B,'Corp - 12m PD'!$A16,F_12Snp_ODR_Corp!$A:$A,'Corp - 12m PD'!AU$3)</f>
        <v>20</v>
      </c>
      <c r="AV16" s="8">
        <f>SUMIFS(F_12Snp_ODR_Corp!$C:$C,F_12Snp_ODR_Corp!$B:$B,'Corp - 12m PD'!$A16,F_12Snp_ODR_Corp!$A:$A,'Corp - 12m PD'!AV$3)</f>
        <v>14</v>
      </c>
      <c r="AW16" s="8">
        <f>SUMIFS(F_12Snp_ODR_Corp!$C:$C,F_12Snp_ODR_Corp!$B:$B,'Corp - 12m PD'!$A16,F_12Snp_ODR_Corp!$A:$A,'Corp - 12m PD'!AW$3)</f>
        <v>6</v>
      </c>
      <c r="AX16" s="9">
        <f>SUMIFS(F_12Snp_ODR_Corp!$C:$C,F_12Snp_ODR_Corp!$B:$B,'Corp - 12m PD'!$A16,F_12Snp_ODR_Corp!$A:$A,'Corp - 12m PD'!AX$3)</f>
        <v>4</v>
      </c>
      <c r="AY16" s="8">
        <f>SUMIFS(F_12Snp_ODR_Corp!$C:$C,F_12Snp_ODR_Corp!$B:$B,'Corp - 12m PD'!$A16,F_12Snp_ODR_Corp!$A:$A,'Corp - 12m PD'!AY$3)</f>
        <v>7</v>
      </c>
      <c r="AZ16" s="8">
        <f>SUMIFS(F_12Snp_ODR_Corp!$C:$C,F_12Snp_ODR_Corp!$B:$B,'Corp - 12m PD'!$A16,F_12Snp_ODR_Corp!$A:$A,'Corp - 12m PD'!AZ$3)</f>
        <v>11</v>
      </c>
      <c r="BA16" s="8">
        <f>SUMIFS(F_12Snp_ODR_Corp!$C:$C,F_12Snp_ODR_Corp!$B:$B,'Corp - 12m PD'!$A16,F_12Snp_ODR_Corp!$A:$A,'Corp - 12m PD'!BA$3)</f>
        <v>19</v>
      </c>
      <c r="BB16" s="8">
        <f>SUMIFS(F_12Snp_ODR_Corp!$C:$C,F_12Snp_ODR_Corp!$B:$B,'Corp - 12m PD'!$A16,F_12Snp_ODR_Corp!$A:$A,'Corp - 12m PD'!BB$3)</f>
        <v>13</v>
      </c>
      <c r="BC16" s="8">
        <f>SUMIFS(F_12Snp_ODR_Corp!$C:$C,F_12Snp_ODR_Corp!$B:$B,'Corp - 12m PD'!$A16,F_12Snp_ODR_Corp!$A:$A,'Corp - 12m PD'!BC$3)</f>
        <v>16</v>
      </c>
      <c r="BD16" s="8">
        <f>SUMIFS(F_12Snp_ODR_Corp!$C:$C,F_12Snp_ODR_Corp!$B:$B,'Corp - 12m PD'!$A16,F_12Snp_ODR_Corp!$A:$A,'Corp - 12m PD'!BD$3)</f>
        <v>21</v>
      </c>
      <c r="BE16" s="8">
        <f>SUMIFS(F_12Snp_ODR_Corp!$C:$C,F_12Snp_ODR_Corp!$B:$B,'Corp - 12m PD'!$A16,F_12Snp_ODR_Corp!$A:$A,'Corp - 12m PD'!BE$3)</f>
        <v>26</v>
      </c>
      <c r="BF16" s="8">
        <f>SUMIFS(F_12Snp_ODR_Corp!$C:$C,F_12Snp_ODR_Corp!$B:$B,'Corp - 12m PD'!$A16,F_12Snp_ODR_Corp!$A:$A,'Corp - 12m PD'!BF$3)</f>
        <v>29</v>
      </c>
      <c r="BG16" s="8">
        <f>SUMIFS(F_12Snp_ODR_Corp!$C:$C,F_12Snp_ODR_Corp!$B:$B,'Corp - 12m PD'!$A16,F_12Snp_ODR_Corp!$A:$A,'Corp - 12m PD'!BG$3)</f>
        <v>31</v>
      </c>
      <c r="BH16" s="8">
        <f>SUMIFS(F_12Snp_ODR_Corp!$C:$C,F_12Snp_ODR_Corp!$B:$B,'Corp - 12m PD'!$A16,F_12Snp_ODR_Corp!$A:$A,'Corp - 12m PD'!BH$3)</f>
        <v>25</v>
      </c>
      <c r="BI16" s="8">
        <f>SUMIFS(F_12Snp_ODR_Corp!$C:$C,F_12Snp_ODR_Corp!$B:$B,'Corp - 12m PD'!$A16,F_12Snp_ODR_Corp!$A:$A,'Corp - 12m PD'!BI$3)</f>
        <v>20</v>
      </c>
      <c r="BJ16" s="8">
        <f>SUMIFS(F_12Snp_ODR_Corp!$C:$C,F_12Snp_ODR_Corp!$B:$B,'Corp - 12m PD'!$A16,F_12Snp_ODR_Corp!$A:$A,'Corp - 12m PD'!BJ$3)</f>
        <v>17</v>
      </c>
      <c r="BK16" s="8">
        <f>SUMIFS(F_12Snp_ODR_Corp!$C:$C,F_12Snp_ODR_Corp!$B:$B,'Corp - 12m PD'!$A16,F_12Snp_ODR_Corp!$A:$A,'Corp - 12m PD'!BK$3)</f>
        <v>12</v>
      </c>
      <c r="BL16" s="8">
        <f>SUMIFS(F_12Snp_ODR_Corp!$C:$C,F_12Snp_ODR_Corp!$B:$B,'Corp - 12m PD'!$A16,F_12Snp_ODR_Corp!$A:$A,'Corp - 12m PD'!BL$3)</f>
        <v>11</v>
      </c>
      <c r="BM16" s="8">
        <f>SUMIFS(F_12Snp_ODR_Corp!$C:$C,F_12Snp_ODR_Corp!$B:$B,'Corp - 12m PD'!$A16,F_12Snp_ODR_Corp!$A:$A,'Corp - 12m PD'!BM$3)</f>
        <v>13</v>
      </c>
      <c r="BN16" s="8">
        <f>SUMIFS(F_12Snp_ODR_Corp!$C:$C,F_12Snp_ODR_Corp!$B:$B,'Corp - 12m PD'!$A16,F_12Snp_ODR_Corp!$A:$A,'Corp - 12m PD'!BN$3)</f>
        <v>13</v>
      </c>
      <c r="BO16" s="8">
        <f>SUMIFS(F_12Snp_ODR_Corp!$C:$C,F_12Snp_ODR_Corp!$B:$B,'Corp - 12m PD'!$A16,F_12Snp_ODR_Corp!$A:$A,'Corp - 12m PD'!BO$3)</f>
        <v>14</v>
      </c>
      <c r="BP16" s="8">
        <f>SUMIFS(F_12Snp_ODR_Corp!$C:$C,F_12Snp_ODR_Corp!$B:$B,'Corp - 12m PD'!$A16,F_12Snp_ODR_Corp!$A:$A,'Corp - 12m PD'!BP$3)</f>
        <v>16</v>
      </c>
      <c r="BQ16" s="8">
        <f>SUMIFS(F_12Snp_ODR_Corp!$C:$C,F_12Snp_ODR_Corp!$B:$B,'Corp - 12m PD'!$A16,F_12Snp_ODR_Corp!$A:$A,'Corp - 12m PD'!BQ$3)</f>
        <v>14</v>
      </c>
      <c r="BR16" s="8">
        <f>SUMIFS(F_12Snp_ODR_Corp!$C:$C,F_12Snp_ODR_Corp!$B:$B,'Corp - 12m PD'!$A16,F_12Snp_ODR_Corp!$A:$A,'Corp - 12m PD'!BR$3)</f>
        <v>11</v>
      </c>
      <c r="BS16" s="8">
        <f>SUMIFS(F_12Snp_ODR_Corp!$C:$C,F_12Snp_ODR_Corp!$B:$B,'Corp - 12m PD'!$A16,F_12Snp_ODR_Corp!$A:$A,'Corp - 12m PD'!BS$3)</f>
        <v>10</v>
      </c>
      <c r="BT16" s="8">
        <f>SUMIFS(F_12Snp_ODR_Corp!$C:$C,F_12Snp_ODR_Corp!$B:$B,'Corp - 12m PD'!$A16,F_12Snp_ODR_Corp!$A:$A,'Corp - 12m PD'!BT$3)</f>
        <v>5</v>
      </c>
      <c r="BU16" s="8">
        <f>SUMIFS(F_12Snp_ODR_Corp!$C:$C,F_12Snp_ODR_Corp!$B:$B,'Corp - 12m PD'!$A16,F_12Snp_ODR_Corp!$A:$A,'Corp - 12m PD'!BU$3)</f>
        <v>4</v>
      </c>
      <c r="BV16" s="8">
        <f>SUMIFS(F_12Snp_ODR_Corp!$C:$C,F_12Snp_ODR_Corp!$B:$B,'Corp - 12m PD'!$A16,F_12Snp_ODR_Corp!$A:$A,'Corp - 12m PD'!BV$3)</f>
        <v>3</v>
      </c>
      <c r="BW16" s="8">
        <f>SUMIFS(F_12Snp_ODR_Corp!$C:$C,F_12Snp_ODR_Corp!$B:$B,'Corp - 12m PD'!$A16,F_12Snp_ODR_Corp!$A:$A,'Corp - 12m PD'!BW$3)</f>
        <v>0</v>
      </c>
      <c r="BX16" s="8">
        <f>SUMIFS(F_12Snp_ODR_Corp!$C:$C,F_12Snp_ODR_Corp!$B:$B,'Corp - 12m PD'!$A16,F_12Snp_ODR_Corp!$A:$A,'Corp - 12m PD'!BX$3)</f>
        <v>0</v>
      </c>
      <c r="BY16" s="8">
        <f>SUMIFS(F_12Snp_ODR_Corp!$C:$C,F_12Snp_ODR_Corp!$B:$B,'Corp - 12m PD'!$A16,F_12Snp_ODR_Corp!$A:$A,'Corp - 12m PD'!BY$3)</f>
        <v>0</v>
      </c>
      <c r="BZ16" s="8">
        <f>SUMIFS(F_12Snp_ODR_Corp!$C:$C,F_12Snp_ODR_Corp!$B:$B,'Corp - 12m PD'!$A16,F_12Snp_ODR_Corp!$A:$A,'Corp - 12m PD'!BZ$3)</f>
        <v>0</v>
      </c>
      <c r="CA16" s="8">
        <f>SUMIFS(F_12Snp_ODR_Corp!$C:$C,F_12Snp_ODR_Corp!$B:$B,'Corp - 12m PD'!$A16,F_12Snp_ODR_Corp!$A:$A,'Corp - 12m PD'!CA$3)</f>
        <v>0</v>
      </c>
      <c r="CB16" s="8">
        <f>SUMIFS(F_12Snp_ODR_Corp!$C:$C,F_12Snp_ODR_Corp!$B:$B,'Corp - 12m PD'!$A16,F_12Snp_ODR_Corp!$A:$A,'Corp - 12m PD'!CB$3)</f>
        <v>0</v>
      </c>
      <c r="CC16" s="8">
        <f>SUMIFS(F_12Snp_ODR_Corp!$C:$C,F_12Snp_ODR_Corp!$B:$B,'Corp - 12m PD'!$A16,F_12Snp_ODR_Corp!$A:$A,'Corp - 12m PD'!CC$3)</f>
        <v>0</v>
      </c>
      <c r="CD16" s="8">
        <f>SUMIFS(F_12Snp_ODR_Corp!$C:$C,F_12Snp_ODR_Corp!$B:$B,'Corp - 12m PD'!$A16,F_12Snp_ODR_Corp!$A:$A,'Corp - 12m PD'!CD$3)</f>
        <v>0</v>
      </c>
      <c r="CE16" s="8">
        <f>SUMIFS(F_12Snp_ODR_Corp!$C:$C,F_12Snp_ODR_Corp!$B:$B,'Corp - 12m PD'!$A16,F_12Snp_ODR_Corp!$A:$A,'Corp - 12m PD'!CE$3)</f>
        <v>0</v>
      </c>
      <c r="CF16" s="8">
        <f>SUMIFS(F_12Snp_ODR_Corp!$C:$C,F_12Snp_ODR_Corp!$B:$B,'Corp - 12m PD'!$A16,F_12Snp_ODR_Corp!$A:$A,'Corp - 12m PD'!CF$3)</f>
        <v>0</v>
      </c>
      <c r="CG16" s="8">
        <f>SUMIFS(F_12Snp_ODR_Corp!$C:$C,F_12Snp_ODR_Corp!$B:$B,'Corp - 12m PD'!$A16,F_12Snp_ODR_Corp!$A:$A,'Corp - 12m PD'!CG$3)</f>
        <v>0</v>
      </c>
      <c r="CH16" s="8">
        <f>SUMIFS(F_12Snp_ODR_Corp!$C:$C,F_12Snp_ODR_Corp!$B:$B,'Corp - 12m PD'!$A16,F_12Snp_ODR_Corp!$A:$A,'Corp - 12m PD'!CH$3)</f>
        <v>0</v>
      </c>
      <c r="CI16" s="8">
        <f>SUMIFS(F_12Snp_ODR_Corp!$C:$C,F_12Snp_ODR_Corp!$B:$B,'Corp - 12m PD'!$A16,F_12Snp_ODR_Corp!$A:$A,'Corp - 12m PD'!CI$3)</f>
        <v>0</v>
      </c>
      <c r="CJ16" s="8">
        <f>SUMIFS(F_12Snp_ODR_Corp!$C:$C,F_12Snp_ODR_Corp!$B:$B,'Corp - 12m PD'!$A16,F_12Snp_ODR_Corp!$A:$A,'Corp - 12m PD'!CJ$3)</f>
        <v>0</v>
      </c>
      <c r="CK16" s="8">
        <f>SUMIFS(F_12Snp_ODR_Corp!$C:$C,F_12Snp_ODR_Corp!$B:$B,'Corp - 12m PD'!$A16,F_12Snp_ODR_Corp!$A:$A,'Corp - 12m PD'!CK$3)</f>
        <v>0</v>
      </c>
      <c r="CL16" s="8">
        <f>SUMIFS(F_12Snp_ODR_Corp!$C:$C,F_12Snp_ODR_Corp!$B:$B,'Corp - 12m PD'!$A16,F_12Snp_ODR_Corp!$A:$A,'Corp - 12m PD'!CL$3)</f>
        <v>0</v>
      </c>
      <c r="CM16" s="8">
        <f>SUMIFS(F_12Snp_ODR_Corp!$C:$C,F_12Snp_ODR_Corp!$B:$B,'Corp - 12m PD'!$A16,F_12Snp_ODR_Corp!$A:$A,'Corp - 12m PD'!CM$3)</f>
        <v>0</v>
      </c>
      <c r="CN16" s="8">
        <f>SUMIFS(F_12Snp_ODR_Corp!$C:$C,F_12Snp_ODR_Corp!$B:$B,'Corp - 12m PD'!$A16,F_12Snp_ODR_Corp!$A:$A,'Corp - 12m PD'!CN$3)</f>
        <v>0</v>
      </c>
      <c r="CO16" s="8">
        <f>SUMIFS(F_12Snp_ODR_Corp!$C:$C,F_12Snp_ODR_Corp!$B:$B,'Corp - 12m PD'!$A16,F_12Snp_ODR_Corp!$A:$A,'Corp - 12m PD'!CO$3)</f>
        <v>0</v>
      </c>
      <c r="CP16" s="8">
        <f>SUMIFS(F_12Snp_ODR_Corp!$C:$C,F_12Snp_ODR_Corp!$B:$B,'Corp - 12m PD'!$A16,F_12Snp_ODR_Corp!$A:$A,'Corp - 12m PD'!CP$3)</f>
        <v>0</v>
      </c>
      <c r="CQ16" s="8">
        <f>SUMIFS(F_12Snp_ODR_Corp!$C:$C,F_12Snp_ODR_Corp!$B:$B,'Corp - 12m PD'!$A16,F_12Snp_ODR_Corp!$A:$A,'Corp - 12m PD'!CQ$3)</f>
        <v>0</v>
      </c>
      <c r="CR16" s="8">
        <f>SUMIFS(F_12Snp_ODR_Corp!$C:$C,F_12Snp_ODR_Corp!$B:$B,'Corp - 12m PD'!$A16,F_12Snp_ODR_Corp!$A:$A,'Corp - 12m PD'!CR$3)</f>
        <v>0</v>
      </c>
      <c r="CS16" s="8">
        <f>SUMIFS(F_12Snp_ODR_Corp!$C:$C,F_12Snp_ODR_Corp!$B:$B,'Corp - 12m PD'!$A16,F_12Snp_ODR_Corp!$A:$A,'Corp - 12m PD'!CS$3)</f>
        <v>0</v>
      </c>
      <c r="CT16" s="8">
        <f>SUMIFS(F_12Snp_ODR_Corp!$C:$C,F_12Snp_ODR_Corp!$B:$B,'Corp - 12m PD'!$A16,F_12Snp_ODR_Corp!$A:$A,'Corp - 12m PD'!CT$3)</f>
        <v>0</v>
      </c>
    </row>
    <row r="17" spans="1:98" x14ac:dyDescent="0.2">
      <c r="A17" s="3" t="str">
        <f t="shared" si="60"/>
        <v>C_03</v>
      </c>
      <c r="B17" s="4" t="str">
        <f t="shared" si="60"/>
        <v>ปี 2560 เป็นต้นไป, Class 1, DPD=0</v>
      </c>
      <c r="C17" s="8">
        <f>SUMIFS(F_12Snp_ODR_Corp!$C:$C,F_12Snp_ODR_Corp!$B:$B,'Corp - 12m PD'!$A17,F_12Snp_ODR_Corp!$A:$A,'Corp - 12m PD'!C$3)</f>
        <v>0</v>
      </c>
      <c r="D17" s="8">
        <f>SUMIFS(F_12Snp_ODR_Corp!$C:$C,F_12Snp_ODR_Corp!$B:$B,'Corp - 12m PD'!$A17,F_12Snp_ODR_Corp!$A:$A,'Corp - 12m PD'!D$3)</f>
        <v>0</v>
      </c>
      <c r="E17" s="8">
        <f>SUMIFS(F_12Snp_ODR_Corp!$C:$C,F_12Snp_ODR_Corp!$B:$B,'Corp - 12m PD'!$A17,F_12Snp_ODR_Corp!$A:$A,'Corp - 12m PD'!E$3)</f>
        <v>0</v>
      </c>
      <c r="F17" s="8">
        <f>SUMIFS(F_12Snp_ODR_Corp!$C:$C,F_12Snp_ODR_Corp!$B:$B,'Corp - 12m PD'!$A17,F_12Snp_ODR_Corp!$A:$A,'Corp - 12m PD'!F$3)</f>
        <v>0</v>
      </c>
      <c r="G17" s="8">
        <f>SUMIFS(F_12Snp_ODR_Corp!$C:$C,F_12Snp_ODR_Corp!$B:$B,'Corp - 12m PD'!$A17,F_12Snp_ODR_Corp!$A:$A,'Corp - 12m PD'!G$3)</f>
        <v>0</v>
      </c>
      <c r="H17" s="8">
        <f>SUMIFS(F_12Snp_ODR_Corp!$C:$C,F_12Snp_ODR_Corp!$B:$B,'Corp - 12m PD'!$A17,F_12Snp_ODR_Corp!$A:$A,'Corp - 12m PD'!H$3)</f>
        <v>0</v>
      </c>
      <c r="I17" s="8">
        <f>SUMIFS(F_12Snp_ODR_Corp!$C:$C,F_12Snp_ODR_Corp!$B:$B,'Corp - 12m PD'!$A17,F_12Snp_ODR_Corp!$A:$A,'Corp - 12m PD'!I$3)</f>
        <v>0</v>
      </c>
      <c r="J17" s="8">
        <f>SUMIFS(F_12Snp_ODR_Corp!$C:$C,F_12Snp_ODR_Corp!$B:$B,'Corp - 12m PD'!$A17,F_12Snp_ODR_Corp!$A:$A,'Corp - 12m PD'!J$3)</f>
        <v>0</v>
      </c>
      <c r="K17" s="8">
        <f>SUMIFS(F_12Snp_ODR_Corp!$C:$C,F_12Snp_ODR_Corp!$B:$B,'Corp - 12m PD'!$A17,F_12Snp_ODR_Corp!$A:$A,'Corp - 12m PD'!K$3)</f>
        <v>0</v>
      </c>
      <c r="L17" s="8">
        <f>SUMIFS(F_12Snp_ODR_Corp!$C:$C,F_12Snp_ODR_Corp!$B:$B,'Corp - 12m PD'!$A17,F_12Snp_ODR_Corp!$A:$A,'Corp - 12m PD'!L$3)</f>
        <v>0</v>
      </c>
      <c r="M17" s="8">
        <f>SUMIFS(F_12Snp_ODR_Corp!$C:$C,F_12Snp_ODR_Corp!$B:$B,'Corp - 12m PD'!$A17,F_12Snp_ODR_Corp!$A:$A,'Corp - 12m PD'!M$3)</f>
        <v>0</v>
      </c>
      <c r="N17" s="8">
        <f>SUMIFS(F_12Snp_ODR_Corp!$C:$C,F_12Snp_ODR_Corp!$B:$B,'Corp - 12m PD'!$A17,F_12Snp_ODR_Corp!$A:$A,'Corp - 12m PD'!N$3)</f>
        <v>0</v>
      </c>
      <c r="O17" s="8">
        <f>SUMIFS(F_12Snp_ODR_Corp!$C:$C,F_12Snp_ODR_Corp!$B:$B,'Corp - 12m PD'!$A17,F_12Snp_ODR_Corp!$A:$A,'Corp - 12m PD'!O$3)</f>
        <v>0</v>
      </c>
      <c r="P17" s="8">
        <f>SUMIFS(F_12Snp_ODR_Corp!$C:$C,F_12Snp_ODR_Corp!$B:$B,'Corp - 12m PD'!$A17,F_12Snp_ODR_Corp!$A:$A,'Corp - 12m PD'!P$3)</f>
        <v>0</v>
      </c>
      <c r="Q17" s="8">
        <f>SUMIFS(F_12Snp_ODR_Corp!$C:$C,F_12Snp_ODR_Corp!$B:$B,'Corp - 12m PD'!$A17,F_12Snp_ODR_Corp!$A:$A,'Corp - 12m PD'!Q$3)</f>
        <v>0</v>
      </c>
      <c r="R17" s="8">
        <f>SUMIFS(F_12Snp_ODR_Corp!$C:$C,F_12Snp_ODR_Corp!$B:$B,'Corp - 12m PD'!$A17,F_12Snp_ODR_Corp!$A:$A,'Corp - 12m PD'!R$3)</f>
        <v>0</v>
      </c>
      <c r="S17" s="8">
        <f>SUMIFS(F_12Snp_ODR_Corp!$C:$C,F_12Snp_ODR_Corp!$B:$B,'Corp - 12m PD'!$A17,F_12Snp_ODR_Corp!$A:$A,'Corp - 12m PD'!S$3)</f>
        <v>1</v>
      </c>
      <c r="T17" s="8">
        <f>SUMIFS(F_12Snp_ODR_Corp!$C:$C,F_12Snp_ODR_Corp!$B:$B,'Corp - 12m PD'!$A17,F_12Snp_ODR_Corp!$A:$A,'Corp - 12m PD'!T$3)</f>
        <v>1</v>
      </c>
      <c r="U17" s="8">
        <f>SUMIFS(F_12Snp_ODR_Corp!$C:$C,F_12Snp_ODR_Corp!$B:$B,'Corp - 12m PD'!$A17,F_12Snp_ODR_Corp!$A:$A,'Corp - 12m PD'!U$3)</f>
        <v>2</v>
      </c>
      <c r="V17" s="8">
        <f>SUMIFS(F_12Snp_ODR_Corp!$C:$C,F_12Snp_ODR_Corp!$B:$B,'Corp - 12m PD'!$A17,F_12Snp_ODR_Corp!$A:$A,'Corp - 12m PD'!V$3)</f>
        <v>2</v>
      </c>
      <c r="W17" s="8">
        <f>SUMIFS(F_12Snp_ODR_Corp!$C:$C,F_12Snp_ODR_Corp!$B:$B,'Corp - 12m PD'!$A17,F_12Snp_ODR_Corp!$A:$A,'Corp - 12m PD'!W$3)</f>
        <v>1</v>
      </c>
      <c r="X17" s="8">
        <f>SUMIFS(F_12Snp_ODR_Corp!$C:$C,F_12Snp_ODR_Corp!$B:$B,'Corp - 12m PD'!$A17,F_12Snp_ODR_Corp!$A:$A,'Corp - 12m PD'!X$3)</f>
        <v>2</v>
      </c>
      <c r="Y17" s="8">
        <f>SUMIFS(F_12Snp_ODR_Corp!$C:$C,F_12Snp_ODR_Corp!$B:$B,'Corp - 12m PD'!$A17,F_12Snp_ODR_Corp!$A:$A,'Corp - 12m PD'!Y$3)</f>
        <v>4</v>
      </c>
      <c r="Z17" s="8">
        <f>SUMIFS(F_12Snp_ODR_Corp!$C:$C,F_12Snp_ODR_Corp!$B:$B,'Corp - 12m PD'!$A17,F_12Snp_ODR_Corp!$A:$A,'Corp - 12m PD'!Z$3)</f>
        <v>3</v>
      </c>
      <c r="AA17" s="8">
        <f>SUMIFS(F_12Snp_ODR_Corp!$C:$C,F_12Snp_ODR_Corp!$B:$B,'Corp - 12m PD'!$A17,F_12Snp_ODR_Corp!$A:$A,'Corp - 12m PD'!AA$3)</f>
        <v>4</v>
      </c>
      <c r="AB17" s="8">
        <f>SUMIFS(F_12Snp_ODR_Corp!$C:$C,F_12Snp_ODR_Corp!$B:$B,'Corp - 12m PD'!$A17,F_12Snp_ODR_Corp!$A:$A,'Corp - 12m PD'!AB$3)</f>
        <v>4</v>
      </c>
      <c r="AC17" s="8">
        <f>SUMIFS(F_12Snp_ODR_Corp!$C:$C,F_12Snp_ODR_Corp!$B:$B,'Corp - 12m PD'!$A17,F_12Snp_ODR_Corp!$A:$A,'Corp - 12m PD'!AC$3)</f>
        <v>7</v>
      </c>
      <c r="AD17" s="8">
        <f>SUMIFS(F_12Snp_ODR_Corp!$C:$C,F_12Snp_ODR_Corp!$B:$B,'Corp - 12m PD'!$A17,F_12Snp_ODR_Corp!$A:$A,'Corp - 12m PD'!AD$3)</f>
        <v>7</v>
      </c>
      <c r="AE17" s="8">
        <f>SUMIFS(F_12Snp_ODR_Corp!$C:$C,F_12Snp_ODR_Corp!$B:$B,'Corp - 12m PD'!$A17,F_12Snp_ODR_Corp!$A:$A,'Corp - 12m PD'!AE$3)</f>
        <v>9</v>
      </c>
      <c r="AF17" s="8">
        <f>SUMIFS(F_12Snp_ODR_Corp!$C:$C,F_12Snp_ODR_Corp!$B:$B,'Corp - 12m PD'!$A17,F_12Snp_ODR_Corp!$A:$A,'Corp - 12m PD'!AF$3)</f>
        <v>8</v>
      </c>
      <c r="AG17" s="8">
        <f>SUMIFS(F_12Snp_ODR_Corp!$C:$C,F_12Snp_ODR_Corp!$B:$B,'Corp - 12m PD'!$A17,F_12Snp_ODR_Corp!$A:$A,'Corp - 12m PD'!AG$3)</f>
        <v>10</v>
      </c>
      <c r="AH17" s="8">
        <f>SUMIFS(F_12Snp_ODR_Corp!$C:$C,F_12Snp_ODR_Corp!$B:$B,'Corp - 12m PD'!$A17,F_12Snp_ODR_Corp!$A:$A,'Corp - 12m PD'!AH$3)</f>
        <v>10</v>
      </c>
      <c r="AI17" s="8">
        <f>SUMIFS(F_12Snp_ODR_Corp!$C:$C,F_12Snp_ODR_Corp!$B:$B,'Corp - 12m PD'!$A17,F_12Snp_ODR_Corp!$A:$A,'Corp - 12m PD'!AI$3)</f>
        <v>12</v>
      </c>
      <c r="AJ17" s="8">
        <f>SUMIFS(F_12Snp_ODR_Corp!$C:$C,F_12Snp_ODR_Corp!$B:$B,'Corp - 12m PD'!$A17,F_12Snp_ODR_Corp!$A:$A,'Corp - 12m PD'!AJ$3)</f>
        <v>7</v>
      </c>
      <c r="AK17" s="8">
        <f>SUMIFS(F_12Snp_ODR_Corp!$C:$C,F_12Snp_ODR_Corp!$B:$B,'Corp - 12m PD'!$A17,F_12Snp_ODR_Corp!$A:$A,'Corp - 12m PD'!AK$3)</f>
        <v>9</v>
      </c>
      <c r="AL17" s="8">
        <f>SUMIFS(F_12Snp_ODR_Corp!$C:$C,F_12Snp_ODR_Corp!$B:$B,'Corp - 12m PD'!$A17,F_12Snp_ODR_Corp!$A:$A,'Corp - 12m PD'!AL$3)</f>
        <v>8</v>
      </c>
      <c r="AM17" s="8">
        <f>SUMIFS(F_12Snp_ODR_Corp!$C:$C,F_12Snp_ODR_Corp!$B:$B,'Corp - 12m PD'!$A17,F_12Snp_ODR_Corp!$A:$A,'Corp - 12m PD'!AM$3)</f>
        <v>8</v>
      </c>
      <c r="AN17" s="8">
        <f>SUMIFS(F_12Snp_ODR_Corp!$C:$C,F_12Snp_ODR_Corp!$B:$B,'Corp - 12m PD'!$A17,F_12Snp_ODR_Corp!$A:$A,'Corp - 12m PD'!AN$3)</f>
        <v>9</v>
      </c>
      <c r="AO17" s="8">
        <f>SUMIFS(F_12Snp_ODR_Corp!$C:$C,F_12Snp_ODR_Corp!$B:$B,'Corp - 12m PD'!$A17,F_12Snp_ODR_Corp!$A:$A,'Corp - 12m PD'!AO$3)</f>
        <v>9</v>
      </c>
      <c r="AP17" s="8">
        <f>SUMIFS(F_12Snp_ODR_Corp!$C:$C,F_12Snp_ODR_Corp!$B:$B,'Corp - 12m PD'!$A17,F_12Snp_ODR_Corp!$A:$A,'Corp - 12m PD'!AP$3)</f>
        <v>11</v>
      </c>
      <c r="AQ17" s="8">
        <f>SUMIFS(F_12Snp_ODR_Corp!$C:$C,F_12Snp_ODR_Corp!$B:$B,'Corp - 12m PD'!$A17,F_12Snp_ODR_Corp!$A:$A,'Corp - 12m PD'!AQ$3)</f>
        <v>8</v>
      </c>
      <c r="AR17" s="8">
        <f>SUMIFS(F_12Snp_ODR_Corp!$C:$C,F_12Snp_ODR_Corp!$B:$B,'Corp - 12m PD'!$A17,F_12Snp_ODR_Corp!$A:$A,'Corp - 12m PD'!AR$3)</f>
        <v>9</v>
      </c>
      <c r="AS17" s="8">
        <f>SUMIFS(F_12Snp_ODR_Corp!$C:$C,F_12Snp_ODR_Corp!$B:$B,'Corp - 12m PD'!$A17,F_12Snp_ODR_Corp!$A:$A,'Corp - 12m PD'!AS$3)</f>
        <v>9</v>
      </c>
      <c r="AT17" s="8">
        <f>SUMIFS(F_12Snp_ODR_Corp!$C:$C,F_12Snp_ODR_Corp!$B:$B,'Corp - 12m PD'!$A17,F_12Snp_ODR_Corp!$A:$A,'Corp - 12m PD'!AT$3)</f>
        <v>8</v>
      </c>
      <c r="AU17" s="8">
        <f>SUMIFS(F_12Snp_ODR_Corp!$C:$C,F_12Snp_ODR_Corp!$B:$B,'Corp - 12m PD'!$A17,F_12Snp_ODR_Corp!$A:$A,'Corp - 12m PD'!AU$3)</f>
        <v>9</v>
      </c>
      <c r="AV17" s="8">
        <f>SUMIFS(F_12Snp_ODR_Corp!$C:$C,F_12Snp_ODR_Corp!$B:$B,'Corp - 12m PD'!$A17,F_12Snp_ODR_Corp!$A:$A,'Corp - 12m PD'!AV$3)</f>
        <v>10</v>
      </c>
      <c r="AW17" s="8">
        <f>SUMIFS(F_12Snp_ODR_Corp!$C:$C,F_12Snp_ODR_Corp!$B:$B,'Corp - 12m PD'!$A17,F_12Snp_ODR_Corp!$A:$A,'Corp - 12m PD'!AW$3)</f>
        <v>6</v>
      </c>
      <c r="AX17" s="9">
        <f>SUMIFS(F_12Snp_ODR_Corp!$C:$C,F_12Snp_ODR_Corp!$B:$B,'Corp - 12m PD'!$A17,F_12Snp_ODR_Corp!$A:$A,'Corp - 12m PD'!AX$3)</f>
        <v>7</v>
      </c>
      <c r="AY17" s="8">
        <f>SUMIFS(F_12Snp_ODR_Corp!$C:$C,F_12Snp_ODR_Corp!$B:$B,'Corp - 12m PD'!$A17,F_12Snp_ODR_Corp!$A:$A,'Corp - 12m PD'!AY$3)</f>
        <v>7</v>
      </c>
      <c r="AZ17" s="8">
        <f>SUMIFS(F_12Snp_ODR_Corp!$C:$C,F_12Snp_ODR_Corp!$B:$B,'Corp - 12m PD'!$A17,F_12Snp_ODR_Corp!$A:$A,'Corp - 12m PD'!AZ$3)</f>
        <v>7</v>
      </c>
      <c r="BA17" s="8">
        <f>SUMIFS(F_12Snp_ODR_Corp!$C:$C,F_12Snp_ODR_Corp!$B:$B,'Corp - 12m PD'!$A17,F_12Snp_ODR_Corp!$A:$A,'Corp - 12m PD'!BA$3)</f>
        <v>4</v>
      </c>
      <c r="BB17" s="8">
        <f>SUMIFS(F_12Snp_ODR_Corp!$C:$C,F_12Snp_ODR_Corp!$B:$B,'Corp - 12m PD'!$A17,F_12Snp_ODR_Corp!$A:$A,'Corp - 12m PD'!BB$3)</f>
        <v>4</v>
      </c>
      <c r="BC17" s="8">
        <f>SUMIFS(F_12Snp_ODR_Corp!$C:$C,F_12Snp_ODR_Corp!$B:$B,'Corp - 12m PD'!$A17,F_12Snp_ODR_Corp!$A:$A,'Corp - 12m PD'!BC$3)</f>
        <v>4</v>
      </c>
      <c r="BD17" s="8">
        <f>SUMIFS(F_12Snp_ODR_Corp!$C:$C,F_12Snp_ODR_Corp!$B:$B,'Corp - 12m PD'!$A17,F_12Snp_ODR_Corp!$A:$A,'Corp - 12m PD'!BD$3)</f>
        <v>3</v>
      </c>
      <c r="BE17" s="8">
        <f>SUMIFS(F_12Snp_ODR_Corp!$C:$C,F_12Snp_ODR_Corp!$B:$B,'Corp - 12m PD'!$A17,F_12Snp_ODR_Corp!$A:$A,'Corp - 12m PD'!BE$3)</f>
        <v>5</v>
      </c>
      <c r="BF17" s="8">
        <f>SUMIFS(F_12Snp_ODR_Corp!$C:$C,F_12Snp_ODR_Corp!$B:$B,'Corp - 12m PD'!$A17,F_12Snp_ODR_Corp!$A:$A,'Corp - 12m PD'!BF$3)</f>
        <v>5</v>
      </c>
      <c r="BG17" s="8">
        <f>SUMIFS(F_12Snp_ODR_Corp!$C:$C,F_12Snp_ODR_Corp!$B:$B,'Corp - 12m PD'!$A17,F_12Snp_ODR_Corp!$A:$A,'Corp - 12m PD'!BG$3)</f>
        <v>9</v>
      </c>
      <c r="BH17" s="8">
        <f>SUMIFS(F_12Snp_ODR_Corp!$C:$C,F_12Snp_ODR_Corp!$B:$B,'Corp - 12m PD'!$A17,F_12Snp_ODR_Corp!$A:$A,'Corp - 12m PD'!BH$3)</f>
        <v>11</v>
      </c>
      <c r="BI17" s="8">
        <f>SUMIFS(F_12Snp_ODR_Corp!$C:$C,F_12Snp_ODR_Corp!$B:$B,'Corp - 12m PD'!$A17,F_12Snp_ODR_Corp!$A:$A,'Corp - 12m PD'!BI$3)</f>
        <v>10</v>
      </c>
      <c r="BJ17" s="8">
        <f>SUMIFS(F_12Snp_ODR_Corp!$C:$C,F_12Snp_ODR_Corp!$B:$B,'Corp - 12m PD'!$A17,F_12Snp_ODR_Corp!$A:$A,'Corp - 12m PD'!BJ$3)</f>
        <v>6</v>
      </c>
      <c r="BK17" s="8">
        <f>SUMIFS(F_12Snp_ODR_Corp!$C:$C,F_12Snp_ODR_Corp!$B:$B,'Corp - 12m PD'!$A17,F_12Snp_ODR_Corp!$A:$A,'Corp - 12m PD'!BK$3)</f>
        <v>7</v>
      </c>
      <c r="BL17" s="8">
        <f>SUMIFS(F_12Snp_ODR_Corp!$C:$C,F_12Snp_ODR_Corp!$B:$B,'Corp - 12m PD'!$A17,F_12Snp_ODR_Corp!$A:$A,'Corp - 12m PD'!BL$3)</f>
        <v>9</v>
      </c>
      <c r="BM17" s="8">
        <f>SUMIFS(F_12Snp_ODR_Corp!$C:$C,F_12Snp_ODR_Corp!$B:$B,'Corp - 12m PD'!$A17,F_12Snp_ODR_Corp!$A:$A,'Corp - 12m PD'!BM$3)</f>
        <v>8</v>
      </c>
      <c r="BN17" s="8">
        <f>SUMIFS(F_12Snp_ODR_Corp!$C:$C,F_12Snp_ODR_Corp!$B:$B,'Corp - 12m PD'!$A17,F_12Snp_ODR_Corp!$A:$A,'Corp - 12m PD'!BN$3)</f>
        <v>9</v>
      </c>
      <c r="BO17" s="8">
        <f>SUMIFS(F_12Snp_ODR_Corp!$C:$C,F_12Snp_ODR_Corp!$B:$B,'Corp - 12m PD'!$A17,F_12Snp_ODR_Corp!$A:$A,'Corp - 12m PD'!BO$3)</f>
        <v>6</v>
      </c>
      <c r="BP17" s="8">
        <f>SUMIFS(F_12Snp_ODR_Corp!$C:$C,F_12Snp_ODR_Corp!$B:$B,'Corp - 12m PD'!$A17,F_12Snp_ODR_Corp!$A:$A,'Corp - 12m PD'!BP$3)</f>
        <v>8</v>
      </c>
      <c r="BQ17" s="8">
        <f>SUMIFS(F_12Snp_ODR_Corp!$C:$C,F_12Snp_ODR_Corp!$B:$B,'Corp - 12m PD'!$A17,F_12Snp_ODR_Corp!$A:$A,'Corp - 12m PD'!BQ$3)</f>
        <v>4</v>
      </c>
      <c r="BR17" s="8">
        <f>SUMIFS(F_12Snp_ODR_Corp!$C:$C,F_12Snp_ODR_Corp!$B:$B,'Corp - 12m PD'!$A17,F_12Snp_ODR_Corp!$A:$A,'Corp - 12m PD'!BR$3)</f>
        <v>3</v>
      </c>
      <c r="BS17" s="8">
        <f>SUMIFS(F_12Snp_ODR_Corp!$C:$C,F_12Snp_ODR_Corp!$B:$B,'Corp - 12m PD'!$A17,F_12Snp_ODR_Corp!$A:$A,'Corp - 12m PD'!BS$3)</f>
        <v>3</v>
      </c>
      <c r="BT17" s="8">
        <f>SUMIFS(F_12Snp_ODR_Corp!$C:$C,F_12Snp_ODR_Corp!$B:$B,'Corp - 12m PD'!$A17,F_12Snp_ODR_Corp!$A:$A,'Corp - 12m PD'!BT$3)</f>
        <v>1</v>
      </c>
      <c r="BU17" s="8">
        <f>SUMIFS(F_12Snp_ODR_Corp!$C:$C,F_12Snp_ODR_Corp!$B:$B,'Corp - 12m PD'!$A17,F_12Snp_ODR_Corp!$A:$A,'Corp - 12m PD'!BU$3)</f>
        <v>1</v>
      </c>
      <c r="BV17" s="8">
        <f>SUMIFS(F_12Snp_ODR_Corp!$C:$C,F_12Snp_ODR_Corp!$B:$B,'Corp - 12m PD'!$A17,F_12Snp_ODR_Corp!$A:$A,'Corp - 12m PD'!BV$3)</f>
        <v>3</v>
      </c>
      <c r="BW17" s="8">
        <f>SUMIFS(F_12Snp_ODR_Corp!$C:$C,F_12Snp_ODR_Corp!$B:$B,'Corp - 12m PD'!$A17,F_12Snp_ODR_Corp!$A:$A,'Corp - 12m PD'!BW$3)</f>
        <v>1</v>
      </c>
      <c r="BX17" s="8">
        <f>SUMIFS(F_12Snp_ODR_Corp!$C:$C,F_12Snp_ODR_Corp!$B:$B,'Corp - 12m PD'!$A17,F_12Snp_ODR_Corp!$A:$A,'Corp - 12m PD'!BX$3)</f>
        <v>0</v>
      </c>
      <c r="BY17" s="8">
        <f>SUMIFS(F_12Snp_ODR_Corp!$C:$C,F_12Snp_ODR_Corp!$B:$B,'Corp - 12m PD'!$A17,F_12Snp_ODR_Corp!$A:$A,'Corp - 12m PD'!BY$3)</f>
        <v>0</v>
      </c>
      <c r="BZ17" s="8">
        <f>SUMIFS(F_12Snp_ODR_Corp!$C:$C,F_12Snp_ODR_Corp!$B:$B,'Corp - 12m PD'!$A17,F_12Snp_ODR_Corp!$A:$A,'Corp - 12m PD'!BZ$3)</f>
        <v>0</v>
      </c>
      <c r="CA17" s="8">
        <f>SUMIFS(F_12Snp_ODR_Corp!$C:$C,F_12Snp_ODR_Corp!$B:$B,'Corp - 12m PD'!$A17,F_12Snp_ODR_Corp!$A:$A,'Corp - 12m PD'!CA$3)</f>
        <v>0</v>
      </c>
      <c r="CB17" s="8">
        <f>SUMIFS(F_12Snp_ODR_Corp!$C:$C,F_12Snp_ODR_Corp!$B:$B,'Corp - 12m PD'!$A17,F_12Snp_ODR_Corp!$A:$A,'Corp - 12m PD'!CB$3)</f>
        <v>0</v>
      </c>
      <c r="CC17" s="8">
        <f>SUMIFS(F_12Snp_ODR_Corp!$C:$C,F_12Snp_ODR_Corp!$B:$B,'Corp - 12m PD'!$A17,F_12Snp_ODR_Corp!$A:$A,'Corp - 12m PD'!CC$3)</f>
        <v>0</v>
      </c>
      <c r="CD17" s="8">
        <f>SUMIFS(F_12Snp_ODR_Corp!$C:$C,F_12Snp_ODR_Corp!$B:$B,'Corp - 12m PD'!$A17,F_12Snp_ODR_Corp!$A:$A,'Corp - 12m PD'!CD$3)</f>
        <v>0</v>
      </c>
      <c r="CE17" s="8">
        <f>SUMIFS(F_12Snp_ODR_Corp!$C:$C,F_12Snp_ODR_Corp!$B:$B,'Corp - 12m PD'!$A17,F_12Snp_ODR_Corp!$A:$A,'Corp - 12m PD'!CE$3)</f>
        <v>0</v>
      </c>
      <c r="CF17" s="8">
        <f>SUMIFS(F_12Snp_ODR_Corp!$C:$C,F_12Snp_ODR_Corp!$B:$B,'Corp - 12m PD'!$A17,F_12Snp_ODR_Corp!$A:$A,'Corp - 12m PD'!CF$3)</f>
        <v>0</v>
      </c>
      <c r="CG17" s="8">
        <f>SUMIFS(F_12Snp_ODR_Corp!$C:$C,F_12Snp_ODR_Corp!$B:$B,'Corp - 12m PD'!$A17,F_12Snp_ODR_Corp!$A:$A,'Corp - 12m PD'!CG$3)</f>
        <v>0</v>
      </c>
      <c r="CH17" s="8">
        <f>SUMIFS(F_12Snp_ODR_Corp!$C:$C,F_12Snp_ODR_Corp!$B:$B,'Corp - 12m PD'!$A17,F_12Snp_ODR_Corp!$A:$A,'Corp - 12m PD'!CH$3)</f>
        <v>0</v>
      </c>
      <c r="CI17" s="8">
        <f>SUMIFS(F_12Snp_ODR_Corp!$C:$C,F_12Snp_ODR_Corp!$B:$B,'Corp - 12m PD'!$A17,F_12Snp_ODR_Corp!$A:$A,'Corp - 12m PD'!CI$3)</f>
        <v>0</v>
      </c>
      <c r="CJ17" s="8">
        <f>SUMIFS(F_12Snp_ODR_Corp!$C:$C,F_12Snp_ODR_Corp!$B:$B,'Corp - 12m PD'!$A17,F_12Snp_ODR_Corp!$A:$A,'Corp - 12m PD'!CJ$3)</f>
        <v>0</v>
      </c>
      <c r="CK17" s="8">
        <f>SUMIFS(F_12Snp_ODR_Corp!$C:$C,F_12Snp_ODR_Corp!$B:$B,'Corp - 12m PD'!$A17,F_12Snp_ODR_Corp!$A:$A,'Corp - 12m PD'!CK$3)</f>
        <v>0</v>
      </c>
      <c r="CL17" s="8">
        <f>SUMIFS(F_12Snp_ODR_Corp!$C:$C,F_12Snp_ODR_Corp!$B:$B,'Corp - 12m PD'!$A17,F_12Snp_ODR_Corp!$A:$A,'Corp - 12m PD'!CL$3)</f>
        <v>0</v>
      </c>
      <c r="CM17" s="8">
        <f>SUMIFS(F_12Snp_ODR_Corp!$C:$C,F_12Snp_ODR_Corp!$B:$B,'Corp - 12m PD'!$A17,F_12Snp_ODR_Corp!$A:$A,'Corp - 12m PD'!CM$3)</f>
        <v>0</v>
      </c>
      <c r="CN17" s="8">
        <f>SUMIFS(F_12Snp_ODR_Corp!$C:$C,F_12Snp_ODR_Corp!$B:$B,'Corp - 12m PD'!$A17,F_12Snp_ODR_Corp!$A:$A,'Corp - 12m PD'!CN$3)</f>
        <v>0</v>
      </c>
      <c r="CO17" s="8">
        <f>SUMIFS(F_12Snp_ODR_Corp!$C:$C,F_12Snp_ODR_Corp!$B:$B,'Corp - 12m PD'!$A17,F_12Snp_ODR_Corp!$A:$A,'Corp - 12m PD'!CO$3)</f>
        <v>0</v>
      </c>
      <c r="CP17" s="8">
        <f>SUMIFS(F_12Snp_ODR_Corp!$C:$C,F_12Snp_ODR_Corp!$B:$B,'Corp - 12m PD'!$A17,F_12Snp_ODR_Corp!$A:$A,'Corp - 12m PD'!CP$3)</f>
        <v>0</v>
      </c>
      <c r="CQ17" s="8">
        <f>SUMIFS(F_12Snp_ODR_Corp!$C:$C,F_12Snp_ODR_Corp!$B:$B,'Corp - 12m PD'!$A17,F_12Snp_ODR_Corp!$A:$A,'Corp - 12m PD'!CQ$3)</f>
        <v>0</v>
      </c>
      <c r="CR17" s="8">
        <f>SUMIFS(F_12Snp_ODR_Corp!$C:$C,F_12Snp_ODR_Corp!$B:$B,'Corp - 12m PD'!$A17,F_12Snp_ODR_Corp!$A:$A,'Corp - 12m PD'!CR$3)</f>
        <v>0</v>
      </c>
      <c r="CS17" s="8">
        <f>SUMIFS(F_12Snp_ODR_Corp!$C:$C,F_12Snp_ODR_Corp!$B:$B,'Corp - 12m PD'!$A17,F_12Snp_ODR_Corp!$A:$A,'Corp - 12m PD'!CS$3)</f>
        <v>0</v>
      </c>
      <c r="CT17" s="8">
        <f>SUMIFS(F_12Snp_ODR_Corp!$C:$C,F_12Snp_ODR_Corp!$B:$B,'Corp - 12m PD'!$A17,F_12Snp_ODR_Corp!$A:$A,'Corp - 12m PD'!CT$3)</f>
        <v>0</v>
      </c>
    </row>
    <row r="18" spans="1:98" x14ac:dyDescent="0.2">
      <c r="A18" s="3" t="str">
        <f t="shared" si="60"/>
        <v>C_04</v>
      </c>
      <c r="B18" s="4" t="str">
        <f t="shared" si="60"/>
        <v>Class 1, DPD&gt;0</v>
      </c>
      <c r="C18" s="8">
        <f>SUMIFS(F_12Snp_ODR_Corp!$C:$C,F_12Snp_ODR_Corp!$B:$B,'Corp - 12m PD'!$A18,F_12Snp_ODR_Corp!$A:$A,'Corp - 12m PD'!C$3)</f>
        <v>23</v>
      </c>
      <c r="D18" s="8">
        <f>SUMIFS(F_12Snp_ODR_Corp!$C:$C,F_12Snp_ODR_Corp!$B:$B,'Corp - 12m PD'!$A18,F_12Snp_ODR_Corp!$A:$A,'Corp - 12m PD'!D$3)</f>
        <v>13</v>
      </c>
      <c r="E18" s="8">
        <f>SUMIFS(F_12Snp_ODR_Corp!$C:$C,F_12Snp_ODR_Corp!$B:$B,'Corp - 12m PD'!$A18,F_12Snp_ODR_Corp!$A:$A,'Corp - 12m PD'!E$3)</f>
        <v>36</v>
      </c>
      <c r="F18" s="8">
        <f>SUMIFS(F_12Snp_ODR_Corp!$C:$C,F_12Snp_ODR_Corp!$B:$B,'Corp - 12m PD'!$A18,F_12Snp_ODR_Corp!$A:$A,'Corp - 12m PD'!F$3)</f>
        <v>39</v>
      </c>
      <c r="G18" s="8">
        <f>SUMIFS(F_12Snp_ODR_Corp!$C:$C,F_12Snp_ODR_Corp!$B:$B,'Corp - 12m PD'!$A18,F_12Snp_ODR_Corp!$A:$A,'Corp - 12m PD'!G$3)</f>
        <v>15</v>
      </c>
      <c r="H18" s="8">
        <f>SUMIFS(F_12Snp_ODR_Corp!$C:$C,F_12Snp_ODR_Corp!$B:$B,'Corp - 12m PD'!$A18,F_12Snp_ODR_Corp!$A:$A,'Corp - 12m PD'!H$3)</f>
        <v>34</v>
      </c>
      <c r="I18" s="8">
        <f>SUMIFS(F_12Snp_ODR_Corp!$C:$C,F_12Snp_ODR_Corp!$B:$B,'Corp - 12m PD'!$A18,F_12Snp_ODR_Corp!$A:$A,'Corp - 12m PD'!I$3)</f>
        <v>40</v>
      </c>
      <c r="J18" s="8">
        <f>SUMIFS(F_12Snp_ODR_Corp!$C:$C,F_12Snp_ODR_Corp!$B:$B,'Corp - 12m PD'!$A18,F_12Snp_ODR_Corp!$A:$A,'Corp - 12m PD'!J$3)</f>
        <v>11</v>
      </c>
      <c r="K18" s="8">
        <f>SUMIFS(F_12Snp_ODR_Corp!$C:$C,F_12Snp_ODR_Corp!$B:$B,'Corp - 12m PD'!$A18,F_12Snp_ODR_Corp!$A:$A,'Corp - 12m PD'!K$3)</f>
        <v>28</v>
      </c>
      <c r="L18" s="8">
        <f>SUMIFS(F_12Snp_ODR_Corp!$C:$C,F_12Snp_ODR_Corp!$B:$B,'Corp - 12m PD'!$A18,F_12Snp_ODR_Corp!$A:$A,'Corp - 12m PD'!L$3)</f>
        <v>21</v>
      </c>
      <c r="M18" s="8">
        <f>SUMIFS(F_12Snp_ODR_Corp!$C:$C,F_12Snp_ODR_Corp!$B:$B,'Corp - 12m PD'!$A18,F_12Snp_ODR_Corp!$A:$A,'Corp - 12m PD'!M$3)</f>
        <v>17</v>
      </c>
      <c r="N18" s="8">
        <f>SUMIFS(F_12Snp_ODR_Corp!$C:$C,F_12Snp_ODR_Corp!$B:$B,'Corp - 12m PD'!$A18,F_12Snp_ODR_Corp!$A:$A,'Corp - 12m PD'!N$3)</f>
        <v>47</v>
      </c>
      <c r="O18" s="8">
        <f>SUMIFS(F_12Snp_ODR_Corp!$C:$C,F_12Snp_ODR_Corp!$B:$B,'Corp - 12m PD'!$A18,F_12Snp_ODR_Corp!$A:$A,'Corp - 12m PD'!O$3)</f>
        <v>6</v>
      </c>
      <c r="P18" s="8">
        <f>SUMIFS(F_12Snp_ODR_Corp!$C:$C,F_12Snp_ODR_Corp!$B:$B,'Corp - 12m PD'!$A18,F_12Snp_ODR_Corp!$A:$A,'Corp - 12m PD'!P$3)</f>
        <v>16</v>
      </c>
      <c r="Q18" s="8">
        <f>SUMIFS(F_12Snp_ODR_Corp!$C:$C,F_12Snp_ODR_Corp!$B:$B,'Corp - 12m PD'!$A18,F_12Snp_ODR_Corp!$A:$A,'Corp - 12m PD'!Q$3)</f>
        <v>28</v>
      </c>
      <c r="R18" s="8">
        <f>SUMIFS(F_12Snp_ODR_Corp!$C:$C,F_12Snp_ODR_Corp!$B:$B,'Corp - 12m PD'!$A18,F_12Snp_ODR_Corp!$A:$A,'Corp - 12m PD'!R$3)</f>
        <v>21</v>
      </c>
      <c r="S18" s="8">
        <f>SUMIFS(F_12Snp_ODR_Corp!$C:$C,F_12Snp_ODR_Corp!$B:$B,'Corp - 12m PD'!$A18,F_12Snp_ODR_Corp!$A:$A,'Corp - 12m PD'!S$3)</f>
        <v>4</v>
      </c>
      <c r="T18" s="8">
        <f>SUMIFS(F_12Snp_ODR_Corp!$C:$C,F_12Snp_ODR_Corp!$B:$B,'Corp - 12m PD'!$A18,F_12Snp_ODR_Corp!$A:$A,'Corp - 12m PD'!T$3)</f>
        <v>10</v>
      </c>
      <c r="U18" s="8">
        <f>SUMIFS(F_12Snp_ODR_Corp!$C:$C,F_12Snp_ODR_Corp!$B:$B,'Corp - 12m PD'!$A18,F_12Snp_ODR_Corp!$A:$A,'Corp - 12m PD'!U$3)</f>
        <v>11</v>
      </c>
      <c r="V18" s="8">
        <f>SUMIFS(F_12Snp_ODR_Corp!$C:$C,F_12Snp_ODR_Corp!$B:$B,'Corp - 12m PD'!$A18,F_12Snp_ODR_Corp!$A:$A,'Corp - 12m PD'!V$3)</f>
        <v>15</v>
      </c>
      <c r="W18" s="8">
        <f>SUMIFS(F_12Snp_ODR_Corp!$C:$C,F_12Snp_ODR_Corp!$B:$B,'Corp - 12m PD'!$A18,F_12Snp_ODR_Corp!$A:$A,'Corp - 12m PD'!W$3)</f>
        <v>22</v>
      </c>
      <c r="X18" s="8">
        <f>SUMIFS(F_12Snp_ODR_Corp!$C:$C,F_12Snp_ODR_Corp!$B:$B,'Corp - 12m PD'!$A18,F_12Snp_ODR_Corp!$A:$A,'Corp - 12m PD'!X$3)</f>
        <v>4</v>
      </c>
      <c r="Y18" s="8">
        <f>SUMIFS(F_12Snp_ODR_Corp!$C:$C,F_12Snp_ODR_Corp!$B:$B,'Corp - 12m PD'!$A18,F_12Snp_ODR_Corp!$A:$A,'Corp - 12m PD'!Y$3)</f>
        <v>8</v>
      </c>
      <c r="Z18" s="8">
        <f>SUMIFS(F_12Snp_ODR_Corp!$C:$C,F_12Snp_ODR_Corp!$B:$B,'Corp - 12m PD'!$A18,F_12Snp_ODR_Corp!$A:$A,'Corp - 12m PD'!Z$3)</f>
        <v>15</v>
      </c>
      <c r="AA18" s="8">
        <f>SUMIFS(F_12Snp_ODR_Corp!$C:$C,F_12Snp_ODR_Corp!$B:$B,'Corp - 12m PD'!$A18,F_12Snp_ODR_Corp!$A:$A,'Corp - 12m PD'!AA$3)</f>
        <v>4</v>
      </c>
      <c r="AB18" s="8">
        <f>SUMIFS(F_12Snp_ODR_Corp!$C:$C,F_12Snp_ODR_Corp!$B:$B,'Corp - 12m PD'!$A18,F_12Snp_ODR_Corp!$A:$A,'Corp - 12m PD'!AB$3)</f>
        <v>10</v>
      </c>
      <c r="AC18" s="8">
        <f>SUMIFS(F_12Snp_ODR_Corp!$C:$C,F_12Snp_ODR_Corp!$B:$B,'Corp - 12m PD'!$A18,F_12Snp_ODR_Corp!$A:$A,'Corp - 12m PD'!AC$3)</f>
        <v>16</v>
      </c>
      <c r="AD18" s="8">
        <f>SUMIFS(F_12Snp_ODR_Corp!$C:$C,F_12Snp_ODR_Corp!$B:$B,'Corp - 12m PD'!$A18,F_12Snp_ODR_Corp!$A:$A,'Corp - 12m PD'!AD$3)</f>
        <v>6</v>
      </c>
      <c r="AE18" s="8">
        <f>SUMIFS(F_12Snp_ODR_Corp!$C:$C,F_12Snp_ODR_Corp!$B:$B,'Corp - 12m PD'!$A18,F_12Snp_ODR_Corp!$A:$A,'Corp - 12m PD'!AE$3)</f>
        <v>4</v>
      </c>
      <c r="AF18" s="8">
        <f>SUMIFS(F_12Snp_ODR_Corp!$C:$C,F_12Snp_ODR_Corp!$B:$B,'Corp - 12m PD'!$A18,F_12Snp_ODR_Corp!$A:$A,'Corp - 12m PD'!AF$3)</f>
        <v>17</v>
      </c>
      <c r="AG18" s="8">
        <f>SUMIFS(F_12Snp_ODR_Corp!$C:$C,F_12Snp_ODR_Corp!$B:$B,'Corp - 12m PD'!$A18,F_12Snp_ODR_Corp!$A:$A,'Corp - 12m PD'!AG$3)</f>
        <v>7</v>
      </c>
      <c r="AH18" s="8">
        <f>SUMIFS(F_12Snp_ODR_Corp!$C:$C,F_12Snp_ODR_Corp!$B:$B,'Corp - 12m PD'!$A18,F_12Snp_ODR_Corp!$A:$A,'Corp - 12m PD'!AH$3)</f>
        <v>12</v>
      </c>
      <c r="AI18" s="8">
        <f>SUMIFS(F_12Snp_ODR_Corp!$C:$C,F_12Snp_ODR_Corp!$B:$B,'Corp - 12m PD'!$A18,F_12Snp_ODR_Corp!$A:$A,'Corp - 12m PD'!AI$3)</f>
        <v>15</v>
      </c>
      <c r="AJ18" s="8">
        <f>SUMIFS(F_12Snp_ODR_Corp!$C:$C,F_12Snp_ODR_Corp!$B:$B,'Corp - 12m PD'!$A18,F_12Snp_ODR_Corp!$A:$A,'Corp - 12m PD'!AJ$3)</f>
        <v>12</v>
      </c>
      <c r="AK18" s="8">
        <f>SUMIFS(F_12Snp_ODR_Corp!$C:$C,F_12Snp_ODR_Corp!$B:$B,'Corp - 12m PD'!$A18,F_12Snp_ODR_Corp!$A:$A,'Corp - 12m PD'!AK$3)</f>
        <v>11</v>
      </c>
      <c r="AL18" s="8">
        <f>SUMIFS(F_12Snp_ODR_Corp!$C:$C,F_12Snp_ODR_Corp!$B:$B,'Corp - 12m PD'!$A18,F_12Snp_ODR_Corp!$A:$A,'Corp - 12m PD'!AL$3)</f>
        <v>22</v>
      </c>
      <c r="AM18" s="8">
        <f>SUMIFS(F_12Snp_ODR_Corp!$C:$C,F_12Snp_ODR_Corp!$B:$B,'Corp - 12m PD'!$A18,F_12Snp_ODR_Corp!$A:$A,'Corp - 12m PD'!AM$3)</f>
        <v>17</v>
      </c>
      <c r="AN18" s="8">
        <f>SUMIFS(F_12Snp_ODR_Corp!$C:$C,F_12Snp_ODR_Corp!$B:$B,'Corp - 12m PD'!$A18,F_12Snp_ODR_Corp!$A:$A,'Corp - 12m PD'!AN$3)</f>
        <v>19</v>
      </c>
      <c r="AO18" s="8">
        <f>SUMIFS(F_12Snp_ODR_Corp!$C:$C,F_12Snp_ODR_Corp!$B:$B,'Corp - 12m PD'!$A18,F_12Snp_ODR_Corp!$A:$A,'Corp - 12m PD'!AO$3)</f>
        <v>34</v>
      </c>
      <c r="AP18" s="8">
        <f>SUMIFS(F_12Snp_ODR_Corp!$C:$C,F_12Snp_ODR_Corp!$B:$B,'Corp - 12m PD'!$A18,F_12Snp_ODR_Corp!$A:$A,'Corp - 12m PD'!AP$3)</f>
        <v>6</v>
      </c>
      <c r="AQ18" s="8">
        <f>SUMIFS(F_12Snp_ODR_Corp!$C:$C,F_12Snp_ODR_Corp!$B:$B,'Corp - 12m PD'!$A18,F_12Snp_ODR_Corp!$A:$A,'Corp - 12m PD'!AQ$3)</f>
        <v>17</v>
      </c>
      <c r="AR18" s="8">
        <f>SUMIFS(F_12Snp_ODR_Corp!$C:$C,F_12Snp_ODR_Corp!$B:$B,'Corp - 12m PD'!$A18,F_12Snp_ODR_Corp!$A:$A,'Corp - 12m PD'!AR$3)</f>
        <v>24</v>
      </c>
      <c r="AS18" s="8">
        <f>SUMIFS(F_12Snp_ODR_Corp!$C:$C,F_12Snp_ODR_Corp!$B:$B,'Corp - 12m PD'!$A18,F_12Snp_ODR_Corp!$A:$A,'Corp - 12m PD'!AS$3)</f>
        <v>4</v>
      </c>
      <c r="AT18" s="8">
        <f>SUMIFS(F_12Snp_ODR_Corp!$C:$C,F_12Snp_ODR_Corp!$B:$B,'Corp - 12m PD'!$A18,F_12Snp_ODR_Corp!$A:$A,'Corp - 12m PD'!AT$3)</f>
        <v>19</v>
      </c>
      <c r="AU18" s="8">
        <f>SUMIFS(F_12Snp_ODR_Corp!$C:$C,F_12Snp_ODR_Corp!$B:$B,'Corp - 12m PD'!$A18,F_12Snp_ODR_Corp!$A:$A,'Corp - 12m PD'!AU$3)</f>
        <v>3</v>
      </c>
      <c r="AV18" s="8">
        <f>SUMIFS(F_12Snp_ODR_Corp!$C:$C,F_12Snp_ODR_Corp!$B:$B,'Corp - 12m PD'!$A18,F_12Snp_ODR_Corp!$A:$A,'Corp - 12m PD'!AV$3)</f>
        <v>16</v>
      </c>
      <c r="AW18" s="8">
        <f>SUMIFS(F_12Snp_ODR_Corp!$C:$C,F_12Snp_ODR_Corp!$B:$B,'Corp - 12m PD'!$A18,F_12Snp_ODR_Corp!$A:$A,'Corp - 12m PD'!AW$3)</f>
        <v>24</v>
      </c>
      <c r="AX18" s="9">
        <f>SUMIFS(F_12Snp_ODR_Corp!$C:$C,F_12Snp_ODR_Corp!$B:$B,'Corp - 12m PD'!$A18,F_12Snp_ODR_Corp!$A:$A,'Corp - 12m PD'!AX$3)</f>
        <v>16</v>
      </c>
      <c r="AY18" s="8">
        <f>SUMIFS(F_12Snp_ODR_Corp!$C:$C,F_12Snp_ODR_Corp!$B:$B,'Corp - 12m PD'!$A18,F_12Snp_ODR_Corp!$A:$A,'Corp - 12m PD'!AY$3)</f>
        <v>8</v>
      </c>
      <c r="AZ18" s="8">
        <f>SUMIFS(F_12Snp_ODR_Corp!$C:$C,F_12Snp_ODR_Corp!$B:$B,'Corp - 12m PD'!$A18,F_12Snp_ODR_Corp!$A:$A,'Corp - 12m PD'!AZ$3)</f>
        <v>12</v>
      </c>
      <c r="BA18" s="8">
        <f>SUMIFS(F_12Snp_ODR_Corp!$C:$C,F_12Snp_ODR_Corp!$B:$B,'Corp - 12m PD'!$A18,F_12Snp_ODR_Corp!$A:$A,'Corp - 12m PD'!BA$3)</f>
        <v>8</v>
      </c>
      <c r="BB18" s="8">
        <f>SUMIFS(F_12Snp_ODR_Corp!$C:$C,F_12Snp_ODR_Corp!$B:$B,'Corp - 12m PD'!$A18,F_12Snp_ODR_Corp!$A:$A,'Corp - 12m PD'!BB$3)</f>
        <v>22</v>
      </c>
      <c r="BC18" s="8">
        <f>SUMIFS(F_12Snp_ODR_Corp!$C:$C,F_12Snp_ODR_Corp!$B:$B,'Corp - 12m PD'!$A18,F_12Snp_ODR_Corp!$A:$A,'Corp - 12m PD'!BC$3)</f>
        <v>21</v>
      </c>
      <c r="BD18" s="8">
        <f>SUMIFS(F_12Snp_ODR_Corp!$C:$C,F_12Snp_ODR_Corp!$B:$B,'Corp - 12m PD'!$A18,F_12Snp_ODR_Corp!$A:$A,'Corp - 12m PD'!BD$3)</f>
        <v>22</v>
      </c>
      <c r="BE18" s="8">
        <f>SUMIFS(F_12Snp_ODR_Corp!$C:$C,F_12Snp_ODR_Corp!$B:$B,'Corp - 12m PD'!$A18,F_12Snp_ODR_Corp!$A:$A,'Corp - 12m PD'!BE$3)</f>
        <v>18</v>
      </c>
      <c r="BF18" s="8">
        <f>SUMIFS(F_12Snp_ODR_Corp!$C:$C,F_12Snp_ODR_Corp!$B:$B,'Corp - 12m PD'!$A18,F_12Snp_ODR_Corp!$A:$A,'Corp - 12m PD'!BF$3)</f>
        <v>15</v>
      </c>
      <c r="BG18" s="8">
        <f>SUMIFS(F_12Snp_ODR_Corp!$C:$C,F_12Snp_ODR_Corp!$B:$B,'Corp - 12m PD'!$A18,F_12Snp_ODR_Corp!$A:$A,'Corp - 12m PD'!BG$3)</f>
        <v>14</v>
      </c>
      <c r="BH18" s="8">
        <f>SUMIFS(F_12Snp_ODR_Corp!$C:$C,F_12Snp_ODR_Corp!$B:$B,'Corp - 12m PD'!$A18,F_12Snp_ODR_Corp!$A:$A,'Corp - 12m PD'!BH$3)</f>
        <v>23</v>
      </c>
      <c r="BI18" s="8">
        <f>SUMIFS(F_12Snp_ODR_Corp!$C:$C,F_12Snp_ODR_Corp!$B:$B,'Corp - 12m PD'!$A18,F_12Snp_ODR_Corp!$A:$A,'Corp - 12m PD'!BI$3)</f>
        <v>20</v>
      </c>
      <c r="BJ18" s="8">
        <f>SUMIFS(F_12Snp_ODR_Corp!$C:$C,F_12Snp_ODR_Corp!$B:$B,'Corp - 12m PD'!$A18,F_12Snp_ODR_Corp!$A:$A,'Corp - 12m PD'!BJ$3)</f>
        <v>25</v>
      </c>
      <c r="BK18" s="8">
        <f>SUMIFS(F_12Snp_ODR_Corp!$C:$C,F_12Snp_ODR_Corp!$B:$B,'Corp - 12m PD'!$A18,F_12Snp_ODR_Corp!$A:$A,'Corp - 12m PD'!BK$3)</f>
        <v>15</v>
      </c>
      <c r="BL18" s="8">
        <f>SUMIFS(F_12Snp_ODR_Corp!$C:$C,F_12Snp_ODR_Corp!$B:$B,'Corp - 12m PD'!$A18,F_12Snp_ODR_Corp!$A:$A,'Corp - 12m PD'!BL$3)</f>
        <v>18</v>
      </c>
      <c r="BM18" s="8">
        <f>SUMIFS(F_12Snp_ODR_Corp!$C:$C,F_12Snp_ODR_Corp!$B:$B,'Corp - 12m PD'!$A18,F_12Snp_ODR_Corp!$A:$A,'Corp - 12m PD'!BM$3)</f>
        <v>11</v>
      </c>
      <c r="BN18" s="8">
        <f>SUMIFS(F_12Snp_ODR_Corp!$C:$C,F_12Snp_ODR_Corp!$B:$B,'Corp - 12m PD'!$A18,F_12Snp_ODR_Corp!$A:$A,'Corp - 12m PD'!BN$3)</f>
        <v>14</v>
      </c>
      <c r="BO18" s="8">
        <f>SUMIFS(F_12Snp_ODR_Corp!$C:$C,F_12Snp_ODR_Corp!$B:$B,'Corp - 12m PD'!$A18,F_12Snp_ODR_Corp!$A:$A,'Corp - 12m PD'!BO$3)</f>
        <v>13</v>
      </c>
      <c r="BP18" s="8">
        <f>SUMIFS(F_12Snp_ODR_Corp!$C:$C,F_12Snp_ODR_Corp!$B:$B,'Corp - 12m PD'!$A18,F_12Snp_ODR_Corp!$A:$A,'Corp - 12m PD'!BP$3)</f>
        <v>7</v>
      </c>
      <c r="BQ18" s="8">
        <f>SUMIFS(F_12Snp_ODR_Corp!$C:$C,F_12Snp_ODR_Corp!$B:$B,'Corp - 12m PD'!$A18,F_12Snp_ODR_Corp!$A:$A,'Corp - 12m PD'!BQ$3)</f>
        <v>12</v>
      </c>
      <c r="BR18" s="8">
        <f>SUMIFS(F_12Snp_ODR_Corp!$C:$C,F_12Snp_ODR_Corp!$B:$B,'Corp - 12m PD'!$A18,F_12Snp_ODR_Corp!$A:$A,'Corp - 12m PD'!BR$3)</f>
        <v>12</v>
      </c>
      <c r="BS18" s="8">
        <f>SUMIFS(F_12Snp_ODR_Corp!$C:$C,F_12Snp_ODR_Corp!$B:$B,'Corp - 12m PD'!$A18,F_12Snp_ODR_Corp!$A:$A,'Corp - 12m PD'!BS$3)</f>
        <v>6</v>
      </c>
      <c r="BT18" s="8">
        <f>SUMIFS(F_12Snp_ODR_Corp!$C:$C,F_12Snp_ODR_Corp!$B:$B,'Corp - 12m PD'!$A18,F_12Snp_ODR_Corp!$A:$A,'Corp - 12m PD'!BT$3)</f>
        <v>13</v>
      </c>
      <c r="BU18" s="8">
        <f>SUMIFS(F_12Snp_ODR_Corp!$C:$C,F_12Snp_ODR_Corp!$B:$B,'Corp - 12m PD'!$A18,F_12Snp_ODR_Corp!$A:$A,'Corp - 12m PD'!BU$3)</f>
        <v>5</v>
      </c>
      <c r="BV18" s="8">
        <f>SUMIFS(F_12Snp_ODR_Corp!$C:$C,F_12Snp_ODR_Corp!$B:$B,'Corp - 12m PD'!$A18,F_12Snp_ODR_Corp!$A:$A,'Corp - 12m PD'!BV$3)</f>
        <v>8</v>
      </c>
      <c r="BW18" s="8">
        <f>SUMIFS(F_12Snp_ODR_Corp!$C:$C,F_12Snp_ODR_Corp!$B:$B,'Corp - 12m PD'!$A18,F_12Snp_ODR_Corp!$A:$A,'Corp - 12m PD'!BW$3)</f>
        <v>7</v>
      </c>
      <c r="BX18" s="8">
        <f>SUMIFS(F_12Snp_ODR_Corp!$C:$C,F_12Snp_ODR_Corp!$B:$B,'Corp - 12m PD'!$A18,F_12Snp_ODR_Corp!$A:$A,'Corp - 12m PD'!BX$3)</f>
        <v>3</v>
      </c>
      <c r="BY18" s="8">
        <f>SUMIFS(F_12Snp_ODR_Corp!$C:$C,F_12Snp_ODR_Corp!$B:$B,'Corp - 12m PD'!$A18,F_12Snp_ODR_Corp!$A:$A,'Corp - 12m PD'!BY$3)</f>
        <v>0</v>
      </c>
      <c r="BZ18" s="8">
        <f>SUMIFS(F_12Snp_ODR_Corp!$C:$C,F_12Snp_ODR_Corp!$B:$B,'Corp - 12m PD'!$A18,F_12Snp_ODR_Corp!$A:$A,'Corp - 12m PD'!BZ$3)</f>
        <v>0</v>
      </c>
      <c r="CA18" s="8">
        <f>SUMIFS(F_12Snp_ODR_Corp!$C:$C,F_12Snp_ODR_Corp!$B:$B,'Corp - 12m PD'!$A18,F_12Snp_ODR_Corp!$A:$A,'Corp - 12m PD'!CA$3)</f>
        <v>0</v>
      </c>
      <c r="CB18" s="8">
        <f>SUMIFS(F_12Snp_ODR_Corp!$C:$C,F_12Snp_ODR_Corp!$B:$B,'Corp - 12m PD'!$A18,F_12Snp_ODR_Corp!$A:$A,'Corp - 12m PD'!CB$3)</f>
        <v>0</v>
      </c>
      <c r="CC18" s="8">
        <f>SUMIFS(F_12Snp_ODR_Corp!$C:$C,F_12Snp_ODR_Corp!$B:$B,'Corp - 12m PD'!$A18,F_12Snp_ODR_Corp!$A:$A,'Corp - 12m PD'!CC$3)</f>
        <v>0</v>
      </c>
      <c r="CD18" s="8">
        <f>SUMIFS(F_12Snp_ODR_Corp!$C:$C,F_12Snp_ODR_Corp!$B:$B,'Corp - 12m PD'!$A18,F_12Snp_ODR_Corp!$A:$A,'Corp - 12m PD'!CD$3)</f>
        <v>0</v>
      </c>
      <c r="CE18" s="8">
        <f>SUMIFS(F_12Snp_ODR_Corp!$C:$C,F_12Snp_ODR_Corp!$B:$B,'Corp - 12m PD'!$A18,F_12Snp_ODR_Corp!$A:$A,'Corp - 12m PD'!CE$3)</f>
        <v>0</v>
      </c>
      <c r="CF18" s="8">
        <f>SUMIFS(F_12Snp_ODR_Corp!$C:$C,F_12Snp_ODR_Corp!$B:$B,'Corp - 12m PD'!$A18,F_12Snp_ODR_Corp!$A:$A,'Corp - 12m PD'!CF$3)</f>
        <v>0</v>
      </c>
      <c r="CG18" s="8">
        <f>SUMIFS(F_12Snp_ODR_Corp!$C:$C,F_12Snp_ODR_Corp!$B:$B,'Corp - 12m PD'!$A18,F_12Snp_ODR_Corp!$A:$A,'Corp - 12m PD'!CG$3)</f>
        <v>0</v>
      </c>
      <c r="CH18" s="8">
        <f>SUMIFS(F_12Snp_ODR_Corp!$C:$C,F_12Snp_ODR_Corp!$B:$B,'Corp - 12m PD'!$A18,F_12Snp_ODR_Corp!$A:$A,'Corp - 12m PD'!CH$3)</f>
        <v>0</v>
      </c>
      <c r="CI18" s="8">
        <f>SUMIFS(F_12Snp_ODR_Corp!$C:$C,F_12Snp_ODR_Corp!$B:$B,'Corp - 12m PD'!$A18,F_12Snp_ODR_Corp!$A:$A,'Corp - 12m PD'!CI$3)</f>
        <v>0</v>
      </c>
      <c r="CJ18" s="8">
        <f>SUMIFS(F_12Snp_ODR_Corp!$C:$C,F_12Snp_ODR_Corp!$B:$B,'Corp - 12m PD'!$A18,F_12Snp_ODR_Corp!$A:$A,'Corp - 12m PD'!CJ$3)</f>
        <v>0</v>
      </c>
      <c r="CK18" s="8">
        <f>SUMIFS(F_12Snp_ODR_Corp!$C:$C,F_12Snp_ODR_Corp!$B:$B,'Corp - 12m PD'!$A18,F_12Snp_ODR_Corp!$A:$A,'Corp - 12m PD'!CK$3)</f>
        <v>0</v>
      </c>
      <c r="CL18" s="8">
        <f>SUMIFS(F_12Snp_ODR_Corp!$C:$C,F_12Snp_ODR_Corp!$B:$B,'Corp - 12m PD'!$A18,F_12Snp_ODR_Corp!$A:$A,'Corp - 12m PD'!CL$3)</f>
        <v>0</v>
      </c>
      <c r="CM18" s="8">
        <f>SUMIFS(F_12Snp_ODR_Corp!$C:$C,F_12Snp_ODR_Corp!$B:$B,'Corp - 12m PD'!$A18,F_12Snp_ODR_Corp!$A:$A,'Corp - 12m PD'!CM$3)</f>
        <v>0</v>
      </c>
      <c r="CN18" s="8">
        <f>SUMIFS(F_12Snp_ODR_Corp!$C:$C,F_12Snp_ODR_Corp!$B:$B,'Corp - 12m PD'!$A18,F_12Snp_ODR_Corp!$A:$A,'Corp - 12m PD'!CN$3)</f>
        <v>0</v>
      </c>
      <c r="CO18" s="8">
        <f>SUMIFS(F_12Snp_ODR_Corp!$C:$C,F_12Snp_ODR_Corp!$B:$B,'Corp - 12m PD'!$A18,F_12Snp_ODR_Corp!$A:$A,'Corp - 12m PD'!CO$3)</f>
        <v>0</v>
      </c>
      <c r="CP18" s="8">
        <f>SUMIFS(F_12Snp_ODR_Corp!$C:$C,F_12Snp_ODR_Corp!$B:$B,'Corp - 12m PD'!$A18,F_12Snp_ODR_Corp!$A:$A,'Corp - 12m PD'!CP$3)</f>
        <v>0</v>
      </c>
      <c r="CQ18" s="8">
        <f>SUMIFS(F_12Snp_ODR_Corp!$C:$C,F_12Snp_ODR_Corp!$B:$B,'Corp - 12m PD'!$A18,F_12Snp_ODR_Corp!$A:$A,'Corp - 12m PD'!CQ$3)</f>
        <v>0</v>
      </c>
      <c r="CR18" s="8">
        <f>SUMIFS(F_12Snp_ODR_Corp!$C:$C,F_12Snp_ODR_Corp!$B:$B,'Corp - 12m PD'!$A18,F_12Snp_ODR_Corp!$A:$A,'Corp - 12m PD'!CR$3)</f>
        <v>0</v>
      </c>
      <c r="CS18" s="8">
        <f>SUMIFS(F_12Snp_ODR_Corp!$C:$C,F_12Snp_ODR_Corp!$B:$B,'Corp - 12m PD'!$A18,F_12Snp_ODR_Corp!$A:$A,'Corp - 12m PD'!CS$3)</f>
        <v>0</v>
      </c>
      <c r="CT18" s="8">
        <f>SUMIFS(F_12Snp_ODR_Corp!$C:$C,F_12Snp_ODR_Corp!$B:$B,'Corp - 12m PD'!$A18,F_12Snp_ODR_Corp!$A:$A,'Corp - 12m PD'!CT$3)</f>
        <v>0</v>
      </c>
    </row>
    <row r="19" spans="1:98" x14ac:dyDescent="0.2">
      <c r="A19" s="3" t="str">
        <f t="shared" si="60"/>
        <v>C_05</v>
      </c>
      <c r="B19" s="4" t="str">
        <f t="shared" si="60"/>
        <v>Class 2</v>
      </c>
      <c r="C19" s="8">
        <f>SUMIFS(F_12Snp_ODR_Corp!$C:$C,F_12Snp_ODR_Corp!$B:$B,'Corp - 12m PD'!$A19,F_12Snp_ODR_Corp!$A:$A,'Corp - 12m PD'!C$3)</f>
        <v>31</v>
      </c>
      <c r="D19" s="8">
        <f>SUMIFS(F_12Snp_ODR_Corp!$C:$C,F_12Snp_ODR_Corp!$B:$B,'Corp - 12m PD'!$A19,F_12Snp_ODR_Corp!$A:$A,'Corp - 12m PD'!D$3)</f>
        <v>37</v>
      </c>
      <c r="E19" s="8">
        <f>SUMIFS(F_12Snp_ODR_Corp!$C:$C,F_12Snp_ODR_Corp!$B:$B,'Corp - 12m PD'!$A19,F_12Snp_ODR_Corp!$A:$A,'Corp - 12m PD'!E$3)</f>
        <v>30</v>
      </c>
      <c r="F19" s="8">
        <f>SUMIFS(F_12Snp_ODR_Corp!$C:$C,F_12Snp_ODR_Corp!$B:$B,'Corp - 12m PD'!$A19,F_12Snp_ODR_Corp!$A:$A,'Corp - 12m PD'!F$3)</f>
        <v>37</v>
      </c>
      <c r="G19" s="8">
        <f>SUMIFS(F_12Snp_ODR_Corp!$C:$C,F_12Snp_ODR_Corp!$B:$B,'Corp - 12m PD'!$A19,F_12Snp_ODR_Corp!$A:$A,'Corp - 12m PD'!G$3)</f>
        <v>51</v>
      </c>
      <c r="H19" s="8">
        <f>SUMIFS(F_12Snp_ODR_Corp!$C:$C,F_12Snp_ODR_Corp!$B:$B,'Corp - 12m PD'!$A19,F_12Snp_ODR_Corp!$A:$A,'Corp - 12m PD'!H$3)</f>
        <v>47</v>
      </c>
      <c r="I19" s="8">
        <f>SUMIFS(F_12Snp_ODR_Corp!$C:$C,F_12Snp_ODR_Corp!$B:$B,'Corp - 12m PD'!$A19,F_12Snp_ODR_Corp!$A:$A,'Corp - 12m PD'!I$3)</f>
        <v>32</v>
      </c>
      <c r="J19" s="8">
        <f>SUMIFS(F_12Snp_ODR_Corp!$C:$C,F_12Snp_ODR_Corp!$B:$B,'Corp - 12m PD'!$A19,F_12Snp_ODR_Corp!$A:$A,'Corp - 12m PD'!J$3)</f>
        <v>49</v>
      </c>
      <c r="K19" s="8">
        <f>SUMIFS(F_12Snp_ODR_Corp!$C:$C,F_12Snp_ODR_Corp!$B:$B,'Corp - 12m PD'!$A19,F_12Snp_ODR_Corp!$A:$A,'Corp - 12m PD'!K$3)</f>
        <v>41</v>
      </c>
      <c r="L19" s="8">
        <f>SUMIFS(F_12Snp_ODR_Corp!$C:$C,F_12Snp_ODR_Corp!$B:$B,'Corp - 12m PD'!$A19,F_12Snp_ODR_Corp!$A:$A,'Corp - 12m PD'!L$3)</f>
        <v>40</v>
      </c>
      <c r="M19" s="8">
        <f>SUMIFS(F_12Snp_ODR_Corp!$C:$C,F_12Snp_ODR_Corp!$B:$B,'Corp - 12m PD'!$A19,F_12Snp_ODR_Corp!$A:$A,'Corp - 12m PD'!M$3)</f>
        <v>36</v>
      </c>
      <c r="N19" s="8">
        <f>SUMIFS(F_12Snp_ODR_Corp!$C:$C,F_12Snp_ODR_Corp!$B:$B,'Corp - 12m PD'!$A19,F_12Snp_ODR_Corp!$A:$A,'Corp - 12m PD'!N$3)</f>
        <v>42</v>
      </c>
      <c r="O19" s="8">
        <f>SUMIFS(F_12Snp_ODR_Corp!$C:$C,F_12Snp_ODR_Corp!$B:$B,'Corp - 12m PD'!$A19,F_12Snp_ODR_Corp!$A:$A,'Corp - 12m PD'!O$3)</f>
        <v>60</v>
      </c>
      <c r="P19" s="8">
        <f>SUMIFS(F_12Snp_ODR_Corp!$C:$C,F_12Snp_ODR_Corp!$B:$B,'Corp - 12m PD'!$A19,F_12Snp_ODR_Corp!$A:$A,'Corp - 12m PD'!P$3)</f>
        <v>47</v>
      </c>
      <c r="Q19" s="8">
        <f>SUMIFS(F_12Snp_ODR_Corp!$C:$C,F_12Snp_ODR_Corp!$B:$B,'Corp - 12m PD'!$A19,F_12Snp_ODR_Corp!$A:$A,'Corp - 12m PD'!Q$3)</f>
        <v>28</v>
      </c>
      <c r="R19" s="8">
        <f>SUMIFS(F_12Snp_ODR_Corp!$C:$C,F_12Snp_ODR_Corp!$B:$B,'Corp - 12m PD'!$A19,F_12Snp_ODR_Corp!$A:$A,'Corp - 12m PD'!R$3)</f>
        <v>31</v>
      </c>
      <c r="S19" s="8">
        <f>SUMIFS(F_12Snp_ODR_Corp!$C:$C,F_12Snp_ODR_Corp!$B:$B,'Corp - 12m PD'!$A19,F_12Snp_ODR_Corp!$A:$A,'Corp - 12m PD'!S$3)</f>
        <v>44</v>
      </c>
      <c r="T19" s="8">
        <f>SUMIFS(F_12Snp_ODR_Corp!$C:$C,F_12Snp_ODR_Corp!$B:$B,'Corp - 12m PD'!$A19,F_12Snp_ODR_Corp!$A:$A,'Corp - 12m PD'!T$3)</f>
        <v>30</v>
      </c>
      <c r="U19" s="8">
        <f>SUMIFS(F_12Snp_ODR_Corp!$C:$C,F_12Snp_ODR_Corp!$B:$B,'Corp - 12m PD'!$A19,F_12Snp_ODR_Corp!$A:$A,'Corp - 12m PD'!U$3)</f>
        <v>24</v>
      </c>
      <c r="V19" s="8">
        <f>SUMIFS(F_12Snp_ODR_Corp!$C:$C,F_12Snp_ODR_Corp!$B:$B,'Corp - 12m PD'!$A19,F_12Snp_ODR_Corp!$A:$A,'Corp - 12m PD'!V$3)</f>
        <v>24</v>
      </c>
      <c r="W19" s="8">
        <f>SUMIFS(F_12Snp_ODR_Corp!$C:$C,F_12Snp_ODR_Corp!$B:$B,'Corp - 12m PD'!$A19,F_12Snp_ODR_Corp!$A:$A,'Corp - 12m PD'!W$3)</f>
        <v>29</v>
      </c>
      <c r="X19" s="8">
        <f>SUMIFS(F_12Snp_ODR_Corp!$C:$C,F_12Snp_ODR_Corp!$B:$B,'Corp - 12m PD'!$A19,F_12Snp_ODR_Corp!$A:$A,'Corp - 12m PD'!X$3)</f>
        <v>38</v>
      </c>
      <c r="Y19" s="8">
        <f>SUMIFS(F_12Snp_ODR_Corp!$C:$C,F_12Snp_ODR_Corp!$B:$B,'Corp - 12m PD'!$A19,F_12Snp_ODR_Corp!$A:$A,'Corp - 12m PD'!Y$3)</f>
        <v>20</v>
      </c>
      <c r="Z19" s="8">
        <f>SUMIFS(F_12Snp_ODR_Corp!$C:$C,F_12Snp_ODR_Corp!$B:$B,'Corp - 12m PD'!$A19,F_12Snp_ODR_Corp!$A:$A,'Corp - 12m PD'!Z$3)</f>
        <v>19</v>
      </c>
      <c r="AA19" s="8">
        <f>SUMIFS(F_12Snp_ODR_Corp!$C:$C,F_12Snp_ODR_Corp!$B:$B,'Corp - 12m PD'!$A19,F_12Snp_ODR_Corp!$A:$A,'Corp - 12m PD'!AA$3)</f>
        <v>23</v>
      </c>
      <c r="AB19" s="8">
        <f>SUMIFS(F_12Snp_ODR_Corp!$C:$C,F_12Snp_ODR_Corp!$B:$B,'Corp - 12m PD'!$A19,F_12Snp_ODR_Corp!$A:$A,'Corp - 12m PD'!AB$3)</f>
        <v>18</v>
      </c>
      <c r="AC19" s="8">
        <f>SUMIFS(F_12Snp_ODR_Corp!$C:$C,F_12Snp_ODR_Corp!$B:$B,'Corp - 12m PD'!$A19,F_12Snp_ODR_Corp!$A:$A,'Corp - 12m PD'!AC$3)</f>
        <v>14</v>
      </c>
      <c r="AD19" s="8">
        <f>SUMIFS(F_12Snp_ODR_Corp!$C:$C,F_12Snp_ODR_Corp!$B:$B,'Corp - 12m PD'!$A19,F_12Snp_ODR_Corp!$A:$A,'Corp - 12m PD'!AD$3)</f>
        <v>28</v>
      </c>
      <c r="AE19" s="8">
        <f>SUMIFS(F_12Snp_ODR_Corp!$C:$C,F_12Snp_ODR_Corp!$B:$B,'Corp - 12m PD'!$A19,F_12Snp_ODR_Corp!$A:$A,'Corp - 12m PD'!AE$3)</f>
        <v>25</v>
      </c>
      <c r="AF19" s="8">
        <f>SUMIFS(F_12Snp_ODR_Corp!$C:$C,F_12Snp_ODR_Corp!$B:$B,'Corp - 12m PD'!$A19,F_12Snp_ODR_Corp!$A:$A,'Corp - 12m PD'!AF$3)</f>
        <v>19</v>
      </c>
      <c r="AG19" s="8">
        <f>SUMIFS(F_12Snp_ODR_Corp!$C:$C,F_12Snp_ODR_Corp!$B:$B,'Corp - 12m PD'!$A19,F_12Snp_ODR_Corp!$A:$A,'Corp - 12m PD'!AG$3)</f>
        <v>26</v>
      </c>
      <c r="AH19" s="8">
        <f>SUMIFS(F_12Snp_ODR_Corp!$C:$C,F_12Snp_ODR_Corp!$B:$B,'Corp - 12m PD'!$A19,F_12Snp_ODR_Corp!$A:$A,'Corp - 12m PD'!AH$3)</f>
        <v>17</v>
      </c>
      <c r="AI19" s="8">
        <f>SUMIFS(F_12Snp_ODR_Corp!$C:$C,F_12Snp_ODR_Corp!$B:$B,'Corp - 12m PD'!$A19,F_12Snp_ODR_Corp!$A:$A,'Corp - 12m PD'!AI$3)</f>
        <v>14</v>
      </c>
      <c r="AJ19" s="8">
        <f>SUMIFS(F_12Snp_ODR_Corp!$C:$C,F_12Snp_ODR_Corp!$B:$B,'Corp - 12m PD'!$A19,F_12Snp_ODR_Corp!$A:$A,'Corp - 12m PD'!AJ$3)</f>
        <v>22</v>
      </c>
      <c r="AK19" s="8">
        <f>SUMIFS(F_12Snp_ODR_Corp!$C:$C,F_12Snp_ODR_Corp!$B:$B,'Corp - 12m PD'!$A19,F_12Snp_ODR_Corp!$A:$A,'Corp - 12m PD'!AK$3)</f>
        <v>27</v>
      </c>
      <c r="AL19" s="8">
        <f>SUMIFS(F_12Snp_ODR_Corp!$C:$C,F_12Snp_ODR_Corp!$B:$B,'Corp - 12m PD'!$A19,F_12Snp_ODR_Corp!$A:$A,'Corp - 12m PD'!AL$3)</f>
        <v>24</v>
      </c>
      <c r="AM19" s="8">
        <f>SUMIFS(F_12Snp_ODR_Corp!$C:$C,F_12Snp_ODR_Corp!$B:$B,'Corp - 12m PD'!$A19,F_12Snp_ODR_Corp!$A:$A,'Corp - 12m PD'!AM$3)</f>
        <v>39</v>
      </c>
      <c r="AN19" s="8">
        <f>SUMIFS(F_12Snp_ODR_Corp!$C:$C,F_12Snp_ODR_Corp!$B:$B,'Corp - 12m PD'!$A19,F_12Snp_ODR_Corp!$A:$A,'Corp - 12m PD'!AN$3)</f>
        <v>33</v>
      </c>
      <c r="AO19" s="8">
        <f>SUMIFS(F_12Snp_ODR_Corp!$C:$C,F_12Snp_ODR_Corp!$B:$B,'Corp - 12m PD'!$A19,F_12Snp_ODR_Corp!$A:$A,'Corp - 12m PD'!AO$3)</f>
        <v>35</v>
      </c>
      <c r="AP19" s="8">
        <f>SUMIFS(F_12Snp_ODR_Corp!$C:$C,F_12Snp_ODR_Corp!$B:$B,'Corp - 12m PD'!$A19,F_12Snp_ODR_Corp!$A:$A,'Corp - 12m PD'!AP$3)</f>
        <v>57</v>
      </c>
      <c r="AQ19" s="8">
        <f>SUMIFS(F_12Snp_ODR_Corp!$C:$C,F_12Snp_ODR_Corp!$B:$B,'Corp - 12m PD'!$A19,F_12Snp_ODR_Corp!$A:$A,'Corp - 12m PD'!AQ$3)</f>
        <v>35</v>
      </c>
      <c r="AR19" s="8">
        <f>SUMIFS(F_12Snp_ODR_Corp!$C:$C,F_12Snp_ODR_Corp!$B:$B,'Corp - 12m PD'!$A19,F_12Snp_ODR_Corp!$A:$A,'Corp - 12m PD'!AR$3)</f>
        <v>28</v>
      </c>
      <c r="AS19" s="8">
        <f>SUMIFS(F_12Snp_ODR_Corp!$C:$C,F_12Snp_ODR_Corp!$B:$B,'Corp - 12m PD'!$A19,F_12Snp_ODR_Corp!$A:$A,'Corp - 12m PD'!AS$3)</f>
        <v>42</v>
      </c>
      <c r="AT19" s="8">
        <f>SUMIFS(F_12Snp_ODR_Corp!$C:$C,F_12Snp_ODR_Corp!$B:$B,'Corp - 12m PD'!$A19,F_12Snp_ODR_Corp!$A:$A,'Corp - 12m PD'!AT$3)</f>
        <v>31</v>
      </c>
      <c r="AU19" s="8">
        <f>SUMIFS(F_12Snp_ODR_Corp!$C:$C,F_12Snp_ODR_Corp!$B:$B,'Corp - 12m PD'!$A19,F_12Snp_ODR_Corp!$A:$A,'Corp - 12m PD'!AU$3)</f>
        <v>30</v>
      </c>
      <c r="AV19" s="8">
        <f>SUMIFS(F_12Snp_ODR_Corp!$C:$C,F_12Snp_ODR_Corp!$B:$B,'Corp - 12m PD'!$A19,F_12Snp_ODR_Corp!$A:$A,'Corp - 12m PD'!AV$3)</f>
        <v>24</v>
      </c>
      <c r="AW19" s="8">
        <f>SUMIFS(F_12Snp_ODR_Corp!$C:$C,F_12Snp_ODR_Corp!$B:$B,'Corp - 12m PD'!$A19,F_12Snp_ODR_Corp!$A:$A,'Corp - 12m PD'!AW$3)</f>
        <v>25</v>
      </c>
      <c r="AX19" s="9">
        <f>SUMIFS(F_12Snp_ODR_Corp!$C:$C,F_12Snp_ODR_Corp!$B:$B,'Corp - 12m PD'!$A19,F_12Snp_ODR_Corp!$A:$A,'Corp - 12m PD'!AX$3)</f>
        <v>36</v>
      </c>
      <c r="AY19" s="8">
        <f>SUMIFS(F_12Snp_ODR_Corp!$C:$C,F_12Snp_ODR_Corp!$B:$B,'Corp - 12m PD'!$A19,F_12Snp_ODR_Corp!$A:$A,'Corp - 12m PD'!AY$3)</f>
        <v>39</v>
      </c>
      <c r="AZ19" s="8">
        <f>SUMIFS(F_12Snp_ODR_Corp!$C:$C,F_12Snp_ODR_Corp!$B:$B,'Corp - 12m PD'!$A19,F_12Snp_ODR_Corp!$A:$A,'Corp - 12m PD'!AZ$3)</f>
        <v>29</v>
      </c>
      <c r="BA19" s="8">
        <f>SUMIFS(F_12Snp_ODR_Corp!$C:$C,F_12Snp_ODR_Corp!$B:$B,'Corp - 12m PD'!$A19,F_12Snp_ODR_Corp!$A:$A,'Corp - 12m PD'!BA$3)</f>
        <v>25</v>
      </c>
      <c r="BB19" s="8">
        <f>SUMIFS(F_12Snp_ODR_Corp!$C:$C,F_12Snp_ODR_Corp!$B:$B,'Corp - 12m PD'!$A19,F_12Snp_ODR_Corp!$A:$A,'Corp - 12m PD'!BB$3)</f>
        <v>21</v>
      </c>
      <c r="BC19" s="8">
        <f>SUMIFS(F_12Snp_ODR_Corp!$C:$C,F_12Snp_ODR_Corp!$B:$B,'Corp - 12m PD'!$A19,F_12Snp_ODR_Corp!$A:$A,'Corp - 12m PD'!BC$3)</f>
        <v>20</v>
      </c>
      <c r="BD19" s="8">
        <f>SUMIFS(F_12Snp_ODR_Corp!$C:$C,F_12Snp_ODR_Corp!$B:$B,'Corp - 12m PD'!$A19,F_12Snp_ODR_Corp!$A:$A,'Corp - 12m PD'!BD$3)</f>
        <v>19</v>
      </c>
      <c r="BE19" s="8">
        <f>SUMIFS(F_12Snp_ODR_Corp!$C:$C,F_12Snp_ODR_Corp!$B:$B,'Corp - 12m PD'!$A19,F_12Snp_ODR_Corp!$A:$A,'Corp - 12m PD'!BE$3)</f>
        <v>19</v>
      </c>
      <c r="BF19" s="8">
        <f>SUMIFS(F_12Snp_ODR_Corp!$C:$C,F_12Snp_ODR_Corp!$B:$B,'Corp - 12m PD'!$A19,F_12Snp_ODR_Corp!$A:$A,'Corp - 12m PD'!BF$3)</f>
        <v>20</v>
      </c>
      <c r="BG19" s="8">
        <f>SUMIFS(F_12Snp_ODR_Corp!$C:$C,F_12Snp_ODR_Corp!$B:$B,'Corp - 12m PD'!$A19,F_12Snp_ODR_Corp!$A:$A,'Corp - 12m PD'!BG$3)</f>
        <v>18</v>
      </c>
      <c r="BH19" s="8">
        <f>SUMIFS(F_12Snp_ODR_Corp!$C:$C,F_12Snp_ODR_Corp!$B:$B,'Corp - 12m PD'!$A19,F_12Snp_ODR_Corp!$A:$A,'Corp - 12m PD'!BH$3)</f>
        <v>14</v>
      </c>
      <c r="BI19" s="8">
        <f>SUMIFS(F_12Snp_ODR_Corp!$C:$C,F_12Snp_ODR_Corp!$B:$B,'Corp - 12m PD'!$A19,F_12Snp_ODR_Corp!$A:$A,'Corp - 12m PD'!BI$3)</f>
        <v>38</v>
      </c>
      <c r="BJ19" s="8">
        <f>SUMIFS(F_12Snp_ODR_Corp!$C:$C,F_12Snp_ODR_Corp!$B:$B,'Corp - 12m PD'!$A19,F_12Snp_ODR_Corp!$A:$A,'Corp - 12m PD'!BJ$3)</f>
        <v>44</v>
      </c>
      <c r="BK19" s="8">
        <f>SUMIFS(F_12Snp_ODR_Corp!$C:$C,F_12Snp_ODR_Corp!$B:$B,'Corp - 12m PD'!$A19,F_12Snp_ODR_Corp!$A:$A,'Corp - 12m PD'!BK$3)</f>
        <v>47</v>
      </c>
      <c r="BL19" s="8">
        <f>SUMIFS(F_12Snp_ODR_Corp!$C:$C,F_12Snp_ODR_Corp!$B:$B,'Corp - 12m PD'!$A19,F_12Snp_ODR_Corp!$A:$A,'Corp - 12m PD'!BL$3)</f>
        <v>40</v>
      </c>
      <c r="BM19" s="8">
        <f>SUMIFS(F_12Snp_ODR_Corp!$C:$C,F_12Snp_ODR_Corp!$B:$B,'Corp - 12m PD'!$A19,F_12Snp_ODR_Corp!$A:$A,'Corp - 12m PD'!BM$3)</f>
        <v>34</v>
      </c>
      <c r="BN19" s="8">
        <f>SUMIFS(F_12Snp_ODR_Corp!$C:$C,F_12Snp_ODR_Corp!$B:$B,'Corp - 12m PD'!$A19,F_12Snp_ODR_Corp!$A:$A,'Corp - 12m PD'!BN$3)</f>
        <v>30</v>
      </c>
      <c r="BO19" s="8">
        <f>SUMIFS(F_12Snp_ODR_Corp!$C:$C,F_12Snp_ODR_Corp!$B:$B,'Corp - 12m PD'!$A19,F_12Snp_ODR_Corp!$A:$A,'Corp - 12m PD'!BO$3)</f>
        <v>25</v>
      </c>
      <c r="BP19" s="8">
        <f>SUMIFS(F_12Snp_ODR_Corp!$C:$C,F_12Snp_ODR_Corp!$B:$B,'Corp - 12m PD'!$A19,F_12Snp_ODR_Corp!$A:$A,'Corp - 12m PD'!BP$3)</f>
        <v>25</v>
      </c>
      <c r="BQ19" s="8">
        <f>SUMIFS(F_12Snp_ODR_Corp!$C:$C,F_12Snp_ODR_Corp!$B:$B,'Corp - 12m PD'!$A19,F_12Snp_ODR_Corp!$A:$A,'Corp - 12m PD'!BQ$3)</f>
        <v>24</v>
      </c>
      <c r="BR19" s="8">
        <f>SUMIFS(F_12Snp_ODR_Corp!$C:$C,F_12Snp_ODR_Corp!$B:$B,'Corp - 12m PD'!$A19,F_12Snp_ODR_Corp!$A:$A,'Corp - 12m PD'!BR$3)</f>
        <v>26</v>
      </c>
      <c r="BS19" s="8">
        <f>SUMIFS(F_12Snp_ODR_Corp!$C:$C,F_12Snp_ODR_Corp!$B:$B,'Corp - 12m PD'!$A19,F_12Snp_ODR_Corp!$A:$A,'Corp - 12m PD'!BS$3)</f>
        <v>27</v>
      </c>
      <c r="BT19" s="8">
        <f>SUMIFS(F_12Snp_ODR_Corp!$C:$C,F_12Snp_ODR_Corp!$B:$B,'Corp - 12m PD'!$A19,F_12Snp_ODR_Corp!$A:$A,'Corp - 12m PD'!BT$3)</f>
        <v>17</v>
      </c>
      <c r="BU19" s="8">
        <f>SUMIFS(F_12Snp_ODR_Corp!$C:$C,F_12Snp_ODR_Corp!$B:$B,'Corp - 12m PD'!$A19,F_12Snp_ODR_Corp!$A:$A,'Corp - 12m PD'!BU$3)</f>
        <v>23</v>
      </c>
      <c r="BV19" s="8">
        <f>SUMIFS(F_12Snp_ODR_Corp!$C:$C,F_12Snp_ODR_Corp!$B:$B,'Corp - 12m PD'!$A19,F_12Snp_ODR_Corp!$A:$A,'Corp - 12m PD'!BV$3)</f>
        <v>16</v>
      </c>
      <c r="BW19" s="8">
        <f>SUMIFS(F_12Snp_ODR_Corp!$C:$C,F_12Snp_ODR_Corp!$B:$B,'Corp - 12m PD'!$A19,F_12Snp_ODR_Corp!$A:$A,'Corp - 12m PD'!BW$3)</f>
        <v>15</v>
      </c>
      <c r="BX19" s="8">
        <f>SUMIFS(F_12Snp_ODR_Corp!$C:$C,F_12Snp_ODR_Corp!$B:$B,'Corp - 12m PD'!$A19,F_12Snp_ODR_Corp!$A:$A,'Corp - 12m PD'!BX$3)</f>
        <v>17</v>
      </c>
      <c r="BY19" s="8">
        <f>SUMIFS(F_12Snp_ODR_Corp!$C:$C,F_12Snp_ODR_Corp!$B:$B,'Corp - 12m PD'!$A19,F_12Snp_ODR_Corp!$A:$A,'Corp - 12m PD'!BY$3)</f>
        <v>12</v>
      </c>
      <c r="BZ19" s="8">
        <f>SUMIFS(F_12Snp_ODR_Corp!$C:$C,F_12Snp_ODR_Corp!$B:$B,'Corp - 12m PD'!$A19,F_12Snp_ODR_Corp!$A:$A,'Corp - 12m PD'!BZ$3)</f>
        <v>6</v>
      </c>
      <c r="CA19" s="8">
        <f>SUMIFS(F_12Snp_ODR_Corp!$C:$C,F_12Snp_ODR_Corp!$B:$B,'Corp - 12m PD'!$A19,F_12Snp_ODR_Corp!$A:$A,'Corp - 12m PD'!CA$3)</f>
        <v>2</v>
      </c>
      <c r="CB19" s="8">
        <f>SUMIFS(F_12Snp_ODR_Corp!$C:$C,F_12Snp_ODR_Corp!$B:$B,'Corp - 12m PD'!$A19,F_12Snp_ODR_Corp!$A:$A,'Corp - 12m PD'!CB$3)</f>
        <v>0</v>
      </c>
      <c r="CC19" s="8">
        <f>SUMIFS(F_12Snp_ODR_Corp!$C:$C,F_12Snp_ODR_Corp!$B:$B,'Corp - 12m PD'!$A19,F_12Snp_ODR_Corp!$A:$A,'Corp - 12m PD'!CC$3)</f>
        <v>0</v>
      </c>
      <c r="CD19" s="8">
        <f>SUMIFS(F_12Snp_ODR_Corp!$C:$C,F_12Snp_ODR_Corp!$B:$B,'Corp - 12m PD'!$A19,F_12Snp_ODR_Corp!$A:$A,'Corp - 12m PD'!CD$3)</f>
        <v>0</v>
      </c>
      <c r="CE19" s="8">
        <f>SUMIFS(F_12Snp_ODR_Corp!$C:$C,F_12Snp_ODR_Corp!$B:$B,'Corp - 12m PD'!$A19,F_12Snp_ODR_Corp!$A:$A,'Corp - 12m PD'!CE$3)</f>
        <v>0</v>
      </c>
      <c r="CF19" s="8">
        <f>SUMIFS(F_12Snp_ODR_Corp!$C:$C,F_12Snp_ODR_Corp!$B:$B,'Corp - 12m PD'!$A19,F_12Snp_ODR_Corp!$A:$A,'Corp - 12m PD'!CF$3)</f>
        <v>0</v>
      </c>
      <c r="CG19" s="8">
        <f>SUMIFS(F_12Snp_ODR_Corp!$C:$C,F_12Snp_ODR_Corp!$B:$B,'Corp - 12m PD'!$A19,F_12Snp_ODR_Corp!$A:$A,'Corp - 12m PD'!CG$3)</f>
        <v>0</v>
      </c>
      <c r="CH19" s="8">
        <f>SUMIFS(F_12Snp_ODR_Corp!$C:$C,F_12Snp_ODR_Corp!$B:$B,'Corp - 12m PD'!$A19,F_12Snp_ODR_Corp!$A:$A,'Corp - 12m PD'!CH$3)</f>
        <v>0</v>
      </c>
      <c r="CI19" s="8">
        <f>SUMIFS(F_12Snp_ODR_Corp!$C:$C,F_12Snp_ODR_Corp!$B:$B,'Corp - 12m PD'!$A19,F_12Snp_ODR_Corp!$A:$A,'Corp - 12m PD'!CI$3)</f>
        <v>0</v>
      </c>
      <c r="CJ19" s="8">
        <f>SUMIFS(F_12Snp_ODR_Corp!$C:$C,F_12Snp_ODR_Corp!$B:$B,'Corp - 12m PD'!$A19,F_12Snp_ODR_Corp!$A:$A,'Corp - 12m PD'!CJ$3)</f>
        <v>0</v>
      </c>
      <c r="CK19" s="8">
        <f>SUMIFS(F_12Snp_ODR_Corp!$C:$C,F_12Snp_ODR_Corp!$B:$B,'Corp - 12m PD'!$A19,F_12Snp_ODR_Corp!$A:$A,'Corp - 12m PD'!CK$3)</f>
        <v>0</v>
      </c>
      <c r="CL19" s="8">
        <f>SUMIFS(F_12Snp_ODR_Corp!$C:$C,F_12Snp_ODR_Corp!$B:$B,'Corp - 12m PD'!$A19,F_12Snp_ODR_Corp!$A:$A,'Corp - 12m PD'!CL$3)</f>
        <v>0</v>
      </c>
      <c r="CM19" s="8">
        <f>SUMIFS(F_12Snp_ODR_Corp!$C:$C,F_12Snp_ODR_Corp!$B:$B,'Corp - 12m PD'!$A19,F_12Snp_ODR_Corp!$A:$A,'Corp - 12m PD'!CM$3)</f>
        <v>0</v>
      </c>
      <c r="CN19" s="8">
        <f>SUMIFS(F_12Snp_ODR_Corp!$C:$C,F_12Snp_ODR_Corp!$B:$B,'Corp - 12m PD'!$A19,F_12Snp_ODR_Corp!$A:$A,'Corp - 12m PD'!CN$3)</f>
        <v>0</v>
      </c>
      <c r="CO19" s="8">
        <f>SUMIFS(F_12Snp_ODR_Corp!$C:$C,F_12Snp_ODR_Corp!$B:$B,'Corp - 12m PD'!$A19,F_12Snp_ODR_Corp!$A:$A,'Corp - 12m PD'!CO$3)</f>
        <v>0</v>
      </c>
      <c r="CP19" s="8">
        <f>SUMIFS(F_12Snp_ODR_Corp!$C:$C,F_12Snp_ODR_Corp!$B:$B,'Corp - 12m PD'!$A19,F_12Snp_ODR_Corp!$A:$A,'Corp - 12m PD'!CP$3)</f>
        <v>0</v>
      </c>
      <c r="CQ19" s="8">
        <f>SUMIFS(F_12Snp_ODR_Corp!$C:$C,F_12Snp_ODR_Corp!$B:$B,'Corp - 12m PD'!$A19,F_12Snp_ODR_Corp!$A:$A,'Corp - 12m PD'!CQ$3)</f>
        <v>0</v>
      </c>
      <c r="CR19" s="8">
        <f>SUMIFS(F_12Snp_ODR_Corp!$C:$C,F_12Snp_ODR_Corp!$B:$B,'Corp - 12m PD'!$A19,F_12Snp_ODR_Corp!$A:$A,'Corp - 12m PD'!CR$3)</f>
        <v>0</v>
      </c>
      <c r="CS19" s="8">
        <f>SUMIFS(F_12Snp_ODR_Corp!$C:$C,F_12Snp_ODR_Corp!$B:$B,'Corp - 12m PD'!$A19,F_12Snp_ODR_Corp!$A:$A,'Corp - 12m PD'!CS$3)</f>
        <v>0</v>
      </c>
      <c r="CT19" s="8">
        <f>SUMIFS(F_12Snp_ODR_Corp!$C:$C,F_12Snp_ODR_Corp!$B:$B,'Corp - 12m PD'!$A19,F_12Snp_ODR_Corp!$A:$A,'Corp - 12m PD'!CT$3)</f>
        <v>0</v>
      </c>
    </row>
    <row r="20" spans="1:98" x14ac:dyDescent="0.2"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9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</row>
    <row r="21" spans="1:98" s="1" customFormat="1" x14ac:dyDescent="0.2">
      <c r="A21" s="3" t="str">
        <f>A12</f>
        <v>Total Active</v>
      </c>
      <c r="B21" s="3"/>
      <c r="C21" s="10">
        <f t="shared" ref="C21:AH21" si="61">SUM(C15:C19)</f>
        <v>110</v>
      </c>
      <c r="D21" s="10">
        <f t="shared" si="61"/>
        <v>116</v>
      </c>
      <c r="E21" s="10">
        <f t="shared" si="61"/>
        <v>150</v>
      </c>
      <c r="F21" s="10">
        <f t="shared" si="61"/>
        <v>130</v>
      </c>
      <c r="G21" s="10">
        <f t="shared" si="61"/>
        <v>125</v>
      </c>
      <c r="H21" s="10">
        <f t="shared" si="61"/>
        <v>147</v>
      </c>
      <c r="I21" s="10">
        <f t="shared" si="61"/>
        <v>117</v>
      </c>
      <c r="J21" s="10">
        <f t="shared" si="61"/>
        <v>120</v>
      </c>
      <c r="K21" s="10">
        <f t="shared" si="61"/>
        <v>143</v>
      </c>
      <c r="L21" s="10">
        <f t="shared" si="61"/>
        <v>111</v>
      </c>
      <c r="M21" s="10">
        <f t="shared" si="61"/>
        <v>117</v>
      </c>
      <c r="N21" s="10">
        <f t="shared" si="61"/>
        <v>146</v>
      </c>
      <c r="O21" s="10">
        <f t="shared" si="61"/>
        <v>114</v>
      </c>
      <c r="P21" s="10">
        <f t="shared" si="61"/>
        <v>101</v>
      </c>
      <c r="Q21" s="10">
        <f t="shared" si="61"/>
        <v>104</v>
      </c>
      <c r="R21" s="10">
        <f t="shared" si="61"/>
        <v>81</v>
      </c>
      <c r="S21" s="10">
        <f t="shared" si="61"/>
        <v>80</v>
      </c>
      <c r="T21" s="10">
        <f t="shared" si="61"/>
        <v>73</v>
      </c>
      <c r="U21" s="10">
        <f t="shared" si="61"/>
        <v>63</v>
      </c>
      <c r="V21" s="10">
        <f t="shared" si="61"/>
        <v>66</v>
      </c>
      <c r="W21" s="10">
        <f t="shared" si="61"/>
        <v>67</v>
      </c>
      <c r="X21" s="10">
        <f t="shared" si="61"/>
        <v>68</v>
      </c>
      <c r="Y21" s="10">
        <f t="shared" si="61"/>
        <v>57</v>
      </c>
      <c r="Z21" s="10">
        <f t="shared" si="61"/>
        <v>50</v>
      </c>
      <c r="AA21" s="10">
        <f t="shared" si="61"/>
        <v>46</v>
      </c>
      <c r="AB21" s="10">
        <f t="shared" si="61"/>
        <v>47</v>
      </c>
      <c r="AC21" s="10">
        <f t="shared" si="61"/>
        <v>48</v>
      </c>
      <c r="AD21" s="10">
        <f t="shared" si="61"/>
        <v>55</v>
      </c>
      <c r="AE21" s="10">
        <f t="shared" si="61"/>
        <v>62</v>
      </c>
      <c r="AF21" s="10">
        <f t="shared" si="61"/>
        <v>58</v>
      </c>
      <c r="AG21" s="10">
        <f t="shared" si="61"/>
        <v>65</v>
      </c>
      <c r="AH21" s="10">
        <f t="shared" si="61"/>
        <v>72</v>
      </c>
      <c r="AI21" s="10">
        <f t="shared" ref="AI21:BJ21" si="62">SUM(AI15:AI19)</f>
        <v>75</v>
      </c>
      <c r="AJ21" s="10">
        <f t="shared" si="62"/>
        <v>80</v>
      </c>
      <c r="AK21" s="10">
        <f t="shared" si="62"/>
        <v>84</v>
      </c>
      <c r="AL21" s="10">
        <f t="shared" si="62"/>
        <v>90</v>
      </c>
      <c r="AM21" s="10">
        <f t="shared" si="62"/>
        <v>98</v>
      </c>
      <c r="AN21" s="10">
        <f t="shared" si="62"/>
        <v>104</v>
      </c>
      <c r="AO21" s="10">
        <f t="shared" si="62"/>
        <v>107</v>
      </c>
      <c r="AP21" s="10">
        <f t="shared" si="62"/>
        <v>107</v>
      </c>
      <c r="AQ21" s="10">
        <f t="shared" si="62"/>
        <v>94</v>
      </c>
      <c r="AR21" s="10">
        <f t="shared" si="62"/>
        <v>85</v>
      </c>
      <c r="AS21" s="10">
        <f t="shared" si="62"/>
        <v>81</v>
      </c>
      <c r="AT21" s="10">
        <f t="shared" si="62"/>
        <v>74</v>
      </c>
      <c r="AU21" s="10">
        <f t="shared" si="62"/>
        <v>70</v>
      </c>
      <c r="AV21" s="10">
        <f t="shared" si="62"/>
        <v>70</v>
      </c>
      <c r="AW21" s="10">
        <f t="shared" si="62"/>
        <v>67</v>
      </c>
      <c r="AX21" s="11">
        <f>SUM(AX15:AX19)</f>
        <v>66</v>
      </c>
      <c r="AY21" s="10">
        <f t="shared" si="62"/>
        <v>69</v>
      </c>
      <c r="AZ21" s="10">
        <f t="shared" si="62"/>
        <v>68</v>
      </c>
      <c r="BA21" s="10">
        <f t="shared" si="62"/>
        <v>65</v>
      </c>
      <c r="BB21" s="10">
        <f t="shared" si="62"/>
        <v>72</v>
      </c>
      <c r="BC21" s="10">
        <f t="shared" si="62"/>
        <v>77</v>
      </c>
      <c r="BD21" s="10">
        <f t="shared" si="62"/>
        <v>79</v>
      </c>
      <c r="BE21" s="10">
        <f t="shared" si="62"/>
        <v>84</v>
      </c>
      <c r="BF21" s="10">
        <f t="shared" si="62"/>
        <v>90</v>
      </c>
      <c r="BG21" s="10">
        <f t="shared" si="62"/>
        <v>94</v>
      </c>
      <c r="BH21" s="10">
        <f t="shared" si="62"/>
        <v>98</v>
      </c>
      <c r="BI21" s="10">
        <f t="shared" si="62"/>
        <v>98</v>
      </c>
      <c r="BJ21" s="10">
        <f t="shared" si="62"/>
        <v>101</v>
      </c>
      <c r="BK21" s="10">
        <f t="shared" ref="BK21:BT21" si="63">SUM(BK15:BK19)</f>
        <v>90</v>
      </c>
      <c r="BL21" s="10">
        <f t="shared" si="63"/>
        <v>84</v>
      </c>
      <c r="BM21" s="10">
        <f t="shared" si="63"/>
        <v>73</v>
      </c>
      <c r="BN21" s="10">
        <f t="shared" si="63"/>
        <v>70</v>
      </c>
      <c r="BO21" s="10">
        <f t="shared" si="63"/>
        <v>63</v>
      </c>
      <c r="BP21" s="10">
        <f t="shared" si="63"/>
        <v>61</v>
      </c>
      <c r="BQ21" s="10">
        <f t="shared" si="63"/>
        <v>59</v>
      </c>
      <c r="BR21" s="10">
        <f t="shared" si="63"/>
        <v>55</v>
      </c>
      <c r="BS21" s="10">
        <f t="shared" si="63"/>
        <v>49</v>
      </c>
      <c r="BT21" s="10">
        <f t="shared" si="63"/>
        <v>39</v>
      </c>
      <c r="BU21" s="10">
        <f t="shared" ref="BU21:BV21" si="64">SUM(BU15:BU19)</f>
        <v>37</v>
      </c>
      <c r="BV21" s="10">
        <f t="shared" si="64"/>
        <v>32</v>
      </c>
      <c r="BW21" s="10">
        <f t="shared" ref="BW21:CM21" si="65">SUM(BW15:BW19)</f>
        <v>23</v>
      </c>
      <c r="BX21" s="10">
        <f t="shared" si="65"/>
        <v>20</v>
      </c>
      <c r="BY21" s="10">
        <f t="shared" si="65"/>
        <v>12</v>
      </c>
      <c r="BZ21" s="10">
        <f t="shared" si="65"/>
        <v>6</v>
      </c>
      <c r="CA21" s="10">
        <f t="shared" si="65"/>
        <v>2</v>
      </c>
      <c r="CB21" s="10">
        <f t="shared" si="65"/>
        <v>0</v>
      </c>
      <c r="CC21" s="10">
        <f t="shared" si="65"/>
        <v>0</v>
      </c>
      <c r="CD21" s="10">
        <f t="shared" si="65"/>
        <v>0</v>
      </c>
      <c r="CE21" s="10">
        <f t="shared" si="65"/>
        <v>0</v>
      </c>
      <c r="CF21" s="10">
        <f t="shared" si="65"/>
        <v>0</v>
      </c>
      <c r="CG21" s="10">
        <f t="shared" si="65"/>
        <v>0</v>
      </c>
      <c r="CH21" s="10">
        <f t="shared" si="65"/>
        <v>0</v>
      </c>
      <c r="CI21" s="10">
        <f t="shared" si="65"/>
        <v>0</v>
      </c>
      <c r="CJ21" s="10">
        <f t="shared" si="65"/>
        <v>0</v>
      </c>
      <c r="CK21" s="10">
        <f t="shared" si="65"/>
        <v>0</v>
      </c>
      <c r="CL21" s="10">
        <f t="shared" si="65"/>
        <v>0</v>
      </c>
      <c r="CM21" s="10">
        <f t="shared" si="65"/>
        <v>0</v>
      </c>
      <c r="CN21" s="10">
        <f t="shared" ref="CN21:CT21" si="66">SUM(CN15:CN19)</f>
        <v>0</v>
      </c>
      <c r="CO21" s="10">
        <f t="shared" si="66"/>
        <v>0</v>
      </c>
      <c r="CP21" s="10">
        <f t="shared" si="66"/>
        <v>0</v>
      </c>
      <c r="CQ21" s="10">
        <f t="shared" si="66"/>
        <v>0</v>
      </c>
      <c r="CR21" s="10">
        <f t="shared" si="66"/>
        <v>0</v>
      </c>
      <c r="CS21" s="10">
        <f t="shared" si="66"/>
        <v>0</v>
      </c>
      <c r="CT21" s="10">
        <f t="shared" si="66"/>
        <v>0</v>
      </c>
    </row>
    <row r="22" spans="1:98" x14ac:dyDescent="0.2"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</row>
    <row r="23" spans="1:98" x14ac:dyDescent="0.2">
      <c r="A23" s="12" t="s">
        <v>51</v>
      </c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</row>
    <row r="24" spans="1:98" x14ac:dyDescent="0.2">
      <c r="A24" s="3" t="str">
        <f t="shared" ref="A24:B28" si="67">A15</f>
        <v>C_01</v>
      </c>
      <c r="B24" s="4" t="str">
        <f t="shared" si="67"/>
        <v>ก่อนปี 2560, Class 1, DPD=0, Non-TDR</v>
      </c>
      <c r="C24" s="14">
        <f t="shared" ref="C24:BJ28" si="68">IFERROR(C15/C4,0)</f>
        <v>4.7505938242280284E-2</v>
      </c>
      <c r="D24" s="14">
        <f t="shared" si="68"/>
        <v>4.12621359223301E-2</v>
      </c>
      <c r="E24" s="14">
        <f t="shared" si="68"/>
        <v>5.4545454545454543E-2</v>
      </c>
      <c r="F24" s="14">
        <f t="shared" si="68"/>
        <v>4.0048543689320391E-2</v>
      </c>
      <c r="G24" s="14">
        <f t="shared" si="68"/>
        <v>3.7082818294190356E-2</v>
      </c>
      <c r="H24" s="14">
        <f t="shared" si="68"/>
        <v>4.6539379474940336E-2</v>
      </c>
      <c r="I24" s="14">
        <f t="shared" si="68"/>
        <v>3.6900369003690037E-2</v>
      </c>
      <c r="J24" s="14">
        <f t="shared" si="68"/>
        <v>3.875E-2</v>
      </c>
      <c r="K24" s="14">
        <f t="shared" si="68"/>
        <v>5.5214723926380369E-2</v>
      </c>
      <c r="L24" s="14">
        <f t="shared" si="68"/>
        <v>3.3792240300375469E-2</v>
      </c>
      <c r="M24" s="14">
        <f t="shared" si="68"/>
        <v>4.2236024844720499E-2</v>
      </c>
      <c r="N24" s="14">
        <f t="shared" si="68"/>
        <v>4.9937578027465665E-2</v>
      </c>
      <c r="O24" s="14">
        <f t="shared" si="68"/>
        <v>3.094059405940594E-2</v>
      </c>
      <c r="P24" s="14">
        <f t="shared" si="68"/>
        <v>2.6894865525672371E-2</v>
      </c>
      <c r="Q24" s="14">
        <f t="shared" si="68"/>
        <v>3.7179487179487179E-2</v>
      </c>
      <c r="R24" s="14">
        <f t="shared" si="68"/>
        <v>2.5673940949935817E-2</v>
      </c>
      <c r="S24" s="14">
        <f t="shared" si="68"/>
        <v>1.4844804318488529E-2</v>
      </c>
      <c r="T24" s="14">
        <f t="shared" si="68"/>
        <v>1.7015706806282723E-2</v>
      </c>
      <c r="U24" s="14">
        <f t="shared" si="68"/>
        <v>1.3020833333333334E-2</v>
      </c>
      <c r="V24" s="14">
        <f t="shared" si="68"/>
        <v>1.4341590612777053E-2</v>
      </c>
      <c r="W24" s="14">
        <f t="shared" si="68"/>
        <v>8.2872928176795577E-3</v>
      </c>
      <c r="X24" s="14">
        <f t="shared" si="68"/>
        <v>1.0973936899862825E-2</v>
      </c>
      <c r="Y24" s="14">
        <f t="shared" si="68"/>
        <v>1.0884353741496598E-2</v>
      </c>
      <c r="Z24" s="14">
        <f t="shared" si="68"/>
        <v>4.4247787610619468E-3</v>
      </c>
      <c r="AA24" s="14">
        <f t="shared" si="68"/>
        <v>5.7553956834532375E-3</v>
      </c>
      <c r="AB24" s="14">
        <f t="shared" si="68"/>
        <v>1.1644832605531296E-2</v>
      </c>
      <c r="AC24" s="14">
        <f t="shared" si="68"/>
        <v>6.269592476489028E-3</v>
      </c>
      <c r="AD24" s="14">
        <f t="shared" si="68"/>
        <v>4.4776119402985077E-3</v>
      </c>
      <c r="AE24" s="14">
        <f t="shared" si="68"/>
        <v>1.2012012012012012E-2</v>
      </c>
      <c r="AF24" s="14">
        <f t="shared" si="68"/>
        <v>8.0000000000000002E-3</v>
      </c>
      <c r="AG24" s="14">
        <f t="shared" si="68"/>
        <v>9.104704097116844E-3</v>
      </c>
      <c r="AH24" s="14">
        <f t="shared" si="68"/>
        <v>1.1994002998500749E-2</v>
      </c>
      <c r="AI24" s="14">
        <f t="shared" si="68"/>
        <v>2.2222222222222223E-2</v>
      </c>
      <c r="AJ24" s="14">
        <f t="shared" si="68"/>
        <v>2.2761760242792108E-2</v>
      </c>
      <c r="AK24" s="14">
        <f t="shared" si="68"/>
        <v>1.9607843137254902E-2</v>
      </c>
      <c r="AL24" s="14">
        <f t="shared" si="68"/>
        <v>2.3961661341853034E-2</v>
      </c>
      <c r="AM24" s="14">
        <f t="shared" si="68"/>
        <v>1.6155088852988692E-2</v>
      </c>
      <c r="AN24" s="14">
        <f t="shared" si="68"/>
        <v>2.113821138211382E-2</v>
      </c>
      <c r="AO24" s="14">
        <f t="shared" si="68"/>
        <v>2.329450915141431E-2</v>
      </c>
      <c r="AP24" s="14">
        <f t="shared" si="68"/>
        <v>1.8272425249169437E-2</v>
      </c>
      <c r="AQ24" s="14">
        <f t="shared" si="68"/>
        <v>1.3490725126475547E-2</v>
      </c>
      <c r="AR24" s="14">
        <f t="shared" si="68"/>
        <v>2.2648083623693381E-2</v>
      </c>
      <c r="AS24" s="14">
        <f t="shared" si="68"/>
        <v>1.5463917525773196E-2</v>
      </c>
      <c r="AT24" s="14">
        <f t="shared" si="68"/>
        <v>8.5470085470085479E-3</v>
      </c>
      <c r="AU24" s="14">
        <f t="shared" si="68"/>
        <v>1.4109347442680775E-2</v>
      </c>
      <c r="AV24" s="14">
        <f t="shared" si="68"/>
        <v>1.0452961672473868E-2</v>
      </c>
      <c r="AW24" s="14">
        <f t="shared" si="68"/>
        <v>1.0398613518197574E-2</v>
      </c>
      <c r="AX24" s="15">
        <f t="shared" si="68"/>
        <v>5.4945054945054949E-3</v>
      </c>
      <c r="AY24" s="14">
        <f t="shared" si="68"/>
        <v>1.4869888475836431E-2</v>
      </c>
      <c r="AZ24" s="14">
        <f t="shared" si="68"/>
        <v>1.7509727626459144E-2</v>
      </c>
      <c r="BA24" s="14">
        <f t="shared" si="68"/>
        <v>1.8367346938775512E-2</v>
      </c>
      <c r="BB24" s="14">
        <f t="shared" si="68"/>
        <v>2.4096385542168676E-2</v>
      </c>
      <c r="BC24" s="14">
        <f t="shared" si="68"/>
        <v>3.125E-2</v>
      </c>
      <c r="BD24" s="14">
        <f t="shared" si="68"/>
        <v>2.8397565922920892E-2</v>
      </c>
      <c r="BE24" s="14">
        <f t="shared" si="68"/>
        <v>3.2193158953722337E-2</v>
      </c>
      <c r="BF24" s="14">
        <f t="shared" si="68"/>
        <v>4.1257367387033402E-2</v>
      </c>
      <c r="BG24" s="14">
        <f t="shared" si="68"/>
        <v>4.3307086614173228E-2</v>
      </c>
      <c r="BH24" s="14">
        <f t="shared" si="68"/>
        <v>4.7984644913627639E-2</v>
      </c>
      <c r="BI24" s="14">
        <f t="shared" si="68"/>
        <v>2.0661157024793389E-2</v>
      </c>
      <c r="BJ24" s="14">
        <f t="shared" si="68"/>
        <v>1.8145161290322582E-2</v>
      </c>
      <c r="BK24" s="14">
        <f t="shared" ref="BK24:BT27" si="69">IFERROR(BK15/BK4,0)</f>
        <v>2.0179372197309416E-2</v>
      </c>
      <c r="BL24" s="14">
        <f t="shared" si="69"/>
        <v>1.4285714285714285E-2</v>
      </c>
      <c r="BM24" s="14">
        <f t="shared" si="69"/>
        <v>1.6393442622950821E-2</v>
      </c>
      <c r="BN24" s="14">
        <f t="shared" si="69"/>
        <v>9.433962264150943E-3</v>
      </c>
      <c r="BO24" s="14">
        <f t="shared" si="69"/>
        <v>1.2195121951219513E-2</v>
      </c>
      <c r="BP24" s="14">
        <f t="shared" si="69"/>
        <v>1.1961722488038277E-2</v>
      </c>
      <c r="BQ24" s="14">
        <f t="shared" si="69"/>
        <v>1.201923076923077E-2</v>
      </c>
      <c r="BR24" s="14">
        <f t="shared" si="69"/>
        <v>7.2815533980582527E-3</v>
      </c>
      <c r="BS24" s="14">
        <f t="shared" si="69"/>
        <v>7.2815533980582527E-3</v>
      </c>
      <c r="BT24" s="14">
        <f t="shared" si="69"/>
        <v>7.3710073710073713E-3</v>
      </c>
      <c r="BU24" s="14">
        <f t="shared" ref="BU24:BV24" si="70">IFERROR(BU15/BU4,0)</f>
        <v>9.6852300242130755E-3</v>
      </c>
      <c r="BV24" s="14">
        <f t="shared" si="70"/>
        <v>4.807692307692308E-3</v>
      </c>
      <c r="BW24" s="14">
        <f t="shared" ref="BW24:CM24" si="71">IFERROR(BW15/BW4,0)</f>
        <v>0</v>
      </c>
      <c r="BX24" s="14">
        <f t="shared" si="71"/>
        <v>0</v>
      </c>
      <c r="BY24" s="14">
        <f t="shared" si="71"/>
        <v>0</v>
      </c>
      <c r="BZ24" s="14">
        <f t="shared" si="71"/>
        <v>0</v>
      </c>
      <c r="CA24" s="14">
        <f t="shared" si="71"/>
        <v>0</v>
      </c>
      <c r="CB24" s="14">
        <f t="shared" si="71"/>
        <v>0</v>
      </c>
      <c r="CC24" s="14">
        <f t="shared" si="71"/>
        <v>0</v>
      </c>
      <c r="CD24" s="14">
        <f t="shared" si="71"/>
        <v>0</v>
      </c>
      <c r="CE24" s="14">
        <f t="shared" si="71"/>
        <v>0</v>
      </c>
      <c r="CF24" s="14">
        <f t="shared" si="71"/>
        <v>0</v>
      </c>
      <c r="CG24" s="14">
        <f t="shared" si="71"/>
        <v>0</v>
      </c>
      <c r="CH24" s="14">
        <f t="shared" si="71"/>
        <v>0</v>
      </c>
      <c r="CI24" s="14">
        <f t="shared" si="71"/>
        <v>0</v>
      </c>
      <c r="CJ24" s="14">
        <f t="shared" si="71"/>
        <v>0</v>
      </c>
      <c r="CK24" s="14">
        <f t="shared" si="71"/>
        <v>0</v>
      </c>
      <c r="CL24" s="14">
        <f t="shared" si="71"/>
        <v>0</v>
      </c>
      <c r="CM24" s="14">
        <f t="shared" si="71"/>
        <v>0</v>
      </c>
      <c r="CN24" s="14">
        <f t="shared" ref="CN24:CT24" si="72">IFERROR(CN15/CN4,0)</f>
        <v>0</v>
      </c>
      <c r="CO24" s="14">
        <f t="shared" si="72"/>
        <v>0</v>
      </c>
      <c r="CP24" s="14">
        <f t="shared" si="72"/>
        <v>0</v>
      </c>
      <c r="CQ24" s="14">
        <f t="shared" si="72"/>
        <v>0</v>
      </c>
      <c r="CR24" s="14">
        <f t="shared" si="72"/>
        <v>0</v>
      </c>
      <c r="CS24" s="14">
        <f t="shared" si="72"/>
        <v>0</v>
      </c>
      <c r="CT24" s="14">
        <f t="shared" si="72"/>
        <v>0</v>
      </c>
    </row>
    <row r="25" spans="1:98" x14ac:dyDescent="0.2">
      <c r="A25" s="3" t="str">
        <f t="shared" si="67"/>
        <v>C_02</v>
      </c>
      <c r="B25" s="4" t="str">
        <f t="shared" si="67"/>
        <v>ก่อนปี 2560, Class 1, DPD=0, TDR</v>
      </c>
      <c r="C25" s="14">
        <f t="shared" si="68"/>
        <v>0.15238095238095239</v>
      </c>
      <c r="D25" s="14">
        <f t="shared" si="68"/>
        <v>0.22377622377622378</v>
      </c>
      <c r="E25" s="14">
        <f t="shared" si="68"/>
        <v>0.27464788732394368</v>
      </c>
      <c r="F25" s="14">
        <f t="shared" si="68"/>
        <v>0.1875</v>
      </c>
      <c r="G25" s="14">
        <f t="shared" si="68"/>
        <v>0.2196969696969697</v>
      </c>
      <c r="H25" s="14">
        <f t="shared" si="68"/>
        <v>0.216</v>
      </c>
      <c r="I25" s="14">
        <f t="shared" si="68"/>
        <v>0.17241379310344829</v>
      </c>
      <c r="J25" s="14">
        <f t="shared" si="68"/>
        <v>0.23577235772357724</v>
      </c>
      <c r="K25" s="14">
        <f t="shared" si="68"/>
        <v>0.22307692307692309</v>
      </c>
      <c r="L25" s="14">
        <f t="shared" si="68"/>
        <v>0.19491525423728814</v>
      </c>
      <c r="M25" s="14">
        <f t="shared" si="68"/>
        <v>0.24193548387096775</v>
      </c>
      <c r="N25" s="14">
        <f t="shared" si="68"/>
        <v>0.17894736842105263</v>
      </c>
      <c r="O25" s="14">
        <f t="shared" si="68"/>
        <v>0.20353982300884957</v>
      </c>
      <c r="P25" s="14">
        <f t="shared" si="68"/>
        <v>0.15384615384615385</v>
      </c>
      <c r="Q25" s="14">
        <f t="shared" si="68"/>
        <v>0.18627450980392157</v>
      </c>
      <c r="R25" s="14">
        <f t="shared" si="68"/>
        <v>0.12676056338028169</v>
      </c>
      <c r="S25" s="14">
        <f t="shared" si="68"/>
        <v>0.18181818181818182</v>
      </c>
      <c r="T25" s="14">
        <f t="shared" si="68"/>
        <v>0.17272727272727273</v>
      </c>
      <c r="U25" s="14">
        <f t="shared" si="68"/>
        <v>0.14814814814814814</v>
      </c>
      <c r="V25" s="14">
        <f t="shared" si="68"/>
        <v>0.125</v>
      </c>
      <c r="W25" s="14">
        <f t="shared" si="68"/>
        <v>0.10588235294117647</v>
      </c>
      <c r="X25" s="14">
        <f t="shared" si="68"/>
        <v>0.13675213675213677</v>
      </c>
      <c r="Y25" s="14">
        <f t="shared" si="68"/>
        <v>0.13709677419354838</v>
      </c>
      <c r="Z25" s="14">
        <f t="shared" si="68"/>
        <v>0.10204081632653061</v>
      </c>
      <c r="AA25" s="14">
        <f t="shared" si="68"/>
        <v>9.6491228070175433E-2</v>
      </c>
      <c r="AB25" s="14">
        <f t="shared" si="68"/>
        <v>6.1946902654867256E-2</v>
      </c>
      <c r="AC25" s="14">
        <f t="shared" si="68"/>
        <v>7.6086956521739135E-2</v>
      </c>
      <c r="AD25" s="14">
        <f t="shared" si="68"/>
        <v>9.6491228070175433E-2</v>
      </c>
      <c r="AE25" s="14">
        <f t="shared" si="68"/>
        <v>0.13559322033898305</v>
      </c>
      <c r="AF25" s="14">
        <f t="shared" si="68"/>
        <v>9.7826086956521743E-2</v>
      </c>
      <c r="AG25" s="14">
        <f t="shared" si="68"/>
        <v>0.13223140495867769</v>
      </c>
      <c r="AH25" s="14">
        <f t="shared" si="68"/>
        <v>0.18796992481203006</v>
      </c>
      <c r="AI25" s="14">
        <f t="shared" si="68"/>
        <v>0.20618556701030927</v>
      </c>
      <c r="AJ25" s="14">
        <f t="shared" si="68"/>
        <v>0.18604651162790697</v>
      </c>
      <c r="AK25" s="14">
        <f t="shared" si="68"/>
        <v>0.18461538461538463</v>
      </c>
      <c r="AL25" s="14">
        <f t="shared" si="68"/>
        <v>0.20388349514563106</v>
      </c>
      <c r="AM25" s="14">
        <f t="shared" si="68"/>
        <v>0.19672131147540983</v>
      </c>
      <c r="AN25" s="14">
        <f t="shared" si="68"/>
        <v>0.25</v>
      </c>
      <c r="AO25" s="14">
        <f t="shared" si="68"/>
        <v>0.2</v>
      </c>
      <c r="AP25" s="14">
        <f t="shared" si="68"/>
        <v>0.21153846153846154</v>
      </c>
      <c r="AQ25" s="14">
        <f t="shared" si="68"/>
        <v>0.24299065420560748</v>
      </c>
      <c r="AR25" s="14">
        <f t="shared" si="68"/>
        <v>0.17741935483870969</v>
      </c>
      <c r="AS25" s="14">
        <f t="shared" si="68"/>
        <v>0.19540229885057472</v>
      </c>
      <c r="AT25" s="14">
        <f t="shared" si="68"/>
        <v>0.15277777777777779</v>
      </c>
      <c r="AU25" s="14">
        <f t="shared" si="68"/>
        <v>0.1941747572815534</v>
      </c>
      <c r="AV25" s="14">
        <f t="shared" si="68"/>
        <v>0.14141414141414141</v>
      </c>
      <c r="AW25" s="14">
        <f t="shared" si="68"/>
        <v>6.9767441860465115E-2</v>
      </c>
      <c r="AX25" s="15">
        <f t="shared" si="68"/>
        <v>4.5454545454545456E-2</v>
      </c>
      <c r="AY25" s="14">
        <f t="shared" si="68"/>
        <v>7.2916666666666671E-2</v>
      </c>
      <c r="AZ25" s="14">
        <f t="shared" si="68"/>
        <v>0.13580246913580246</v>
      </c>
      <c r="BA25" s="14">
        <f t="shared" si="68"/>
        <v>0.22352941176470589</v>
      </c>
      <c r="BB25" s="14">
        <f t="shared" si="68"/>
        <v>0.17567567567567569</v>
      </c>
      <c r="BC25" s="14">
        <f t="shared" si="68"/>
        <v>0.1951219512195122</v>
      </c>
      <c r="BD25" s="14">
        <f t="shared" si="68"/>
        <v>0.23595505617977527</v>
      </c>
      <c r="BE25" s="14">
        <f t="shared" si="68"/>
        <v>0.26530612244897961</v>
      </c>
      <c r="BF25" s="14">
        <f t="shared" si="68"/>
        <v>0.27884615384615385</v>
      </c>
      <c r="BG25" s="14">
        <f t="shared" si="68"/>
        <v>0.28971962616822428</v>
      </c>
      <c r="BH25" s="14">
        <f t="shared" si="68"/>
        <v>0.25773195876288657</v>
      </c>
      <c r="BI25" s="14">
        <f t="shared" si="68"/>
        <v>0.21739130434782608</v>
      </c>
      <c r="BJ25" s="14">
        <f t="shared" si="68"/>
        <v>0.20481927710843373</v>
      </c>
      <c r="BK25" s="14">
        <f t="shared" si="69"/>
        <v>0.15384615384615385</v>
      </c>
      <c r="BL25" s="14">
        <f t="shared" si="69"/>
        <v>0.18032786885245902</v>
      </c>
      <c r="BM25" s="14">
        <f t="shared" si="69"/>
        <v>0.15853658536585366</v>
      </c>
      <c r="BN25" s="14">
        <f t="shared" si="69"/>
        <v>0.16883116883116883</v>
      </c>
      <c r="BO25" s="14">
        <f t="shared" si="69"/>
        <v>0.18421052631578946</v>
      </c>
      <c r="BP25" s="14">
        <f t="shared" si="69"/>
        <v>0.21621621621621623</v>
      </c>
      <c r="BQ25" s="14">
        <f t="shared" si="69"/>
        <v>0.20895522388059701</v>
      </c>
      <c r="BR25" s="14">
        <f t="shared" si="69"/>
        <v>0.14864864864864866</v>
      </c>
      <c r="BS25" s="14">
        <f t="shared" si="69"/>
        <v>0.13157894736842105</v>
      </c>
      <c r="BT25" s="14">
        <f t="shared" si="69"/>
        <v>7.4626865671641784E-2</v>
      </c>
      <c r="BU25" s="14">
        <f t="shared" ref="BU25:BV25" si="73">IFERROR(BU16/BU5,0)</f>
        <v>5.2631578947368418E-2</v>
      </c>
      <c r="BV25" s="14">
        <f t="shared" si="73"/>
        <v>4.4776119402985072E-2</v>
      </c>
      <c r="BW25" s="14">
        <f t="shared" ref="BW25:CM25" si="74">IFERROR(BW16/BW5,0)</f>
        <v>0</v>
      </c>
      <c r="BX25" s="14">
        <f t="shared" si="74"/>
        <v>0</v>
      </c>
      <c r="BY25" s="14">
        <f t="shared" si="74"/>
        <v>0</v>
      </c>
      <c r="BZ25" s="14">
        <f t="shared" si="74"/>
        <v>0</v>
      </c>
      <c r="CA25" s="14">
        <f t="shared" si="74"/>
        <v>0</v>
      </c>
      <c r="CB25" s="14">
        <f t="shared" si="74"/>
        <v>0</v>
      </c>
      <c r="CC25" s="14">
        <f t="shared" si="74"/>
        <v>0</v>
      </c>
      <c r="CD25" s="14">
        <f t="shared" si="74"/>
        <v>0</v>
      </c>
      <c r="CE25" s="14">
        <f t="shared" si="74"/>
        <v>0</v>
      </c>
      <c r="CF25" s="14">
        <f t="shared" si="74"/>
        <v>0</v>
      </c>
      <c r="CG25" s="14">
        <f t="shared" si="74"/>
        <v>0</v>
      </c>
      <c r="CH25" s="14">
        <f t="shared" si="74"/>
        <v>0</v>
      </c>
      <c r="CI25" s="14">
        <f t="shared" si="74"/>
        <v>0</v>
      </c>
      <c r="CJ25" s="14">
        <f t="shared" si="74"/>
        <v>0</v>
      </c>
      <c r="CK25" s="14">
        <f t="shared" si="74"/>
        <v>0</v>
      </c>
      <c r="CL25" s="14">
        <f t="shared" si="74"/>
        <v>0</v>
      </c>
      <c r="CM25" s="14">
        <f t="shared" si="74"/>
        <v>0</v>
      </c>
      <c r="CN25" s="14">
        <f t="shared" ref="CN25:CT25" si="75">IFERROR(CN16/CN5,0)</f>
        <v>0</v>
      </c>
      <c r="CO25" s="14">
        <f t="shared" si="75"/>
        <v>0</v>
      </c>
      <c r="CP25" s="14">
        <f t="shared" si="75"/>
        <v>0</v>
      </c>
      <c r="CQ25" s="14">
        <f t="shared" si="75"/>
        <v>0</v>
      </c>
      <c r="CR25" s="14">
        <f t="shared" si="75"/>
        <v>0</v>
      </c>
      <c r="CS25" s="14">
        <f t="shared" si="75"/>
        <v>0</v>
      </c>
      <c r="CT25" s="14">
        <f t="shared" si="75"/>
        <v>0</v>
      </c>
    </row>
    <row r="26" spans="1:98" x14ac:dyDescent="0.2">
      <c r="A26" s="3" t="str">
        <f t="shared" si="67"/>
        <v>C_03</v>
      </c>
      <c r="B26" s="4" t="str">
        <f t="shared" si="67"/>
        <v>ปี 2560 เป็นต้นไป, Class 1, DPD=0</v>
      </c>
      <c r="C26" s="14">
        <f t="shared" si="68"/>
        <v>0</v>
      </c>
      <c r="D26" s="14">
        <f t="shared" si="68"/>
        <v>0</v>
      </c>
      <c r="E26" s="14">
        <f t="shared" si="68"/>
        <v>0</v>
      </c>
      <c r="F26" s="14">
        <f t="shared" si="68"/>
        <v>0</v>
      </c>
      <c r="G26" s="14">
        <f t="shared" si="68"/>
        <v>0</v>
      </c>
      <c r="H26" s="14">
        <f t="shared" si="68"/>
        <v>0</v>
      </c>
      <c r="I26" s="14">
        <f t="shared" si="68"/>
        <v>0</v>
      </c>
      <c r="J26" s="14">
        <f t="shared" si="68"/>
        <v>0</v>
      </c>
      <c r="K26" s="14">
        <f t="shared" si="68"/>
        <v>0</v>
      </c>
      <c r="L26" s="14">
        <f t="shared" si="68"/>
        <v>0</v>
      </c>
      <c r="M26" s="14">
        <f t="shared" si="68"/>
        <v>0</v>
      </c>
      <c r="N26" s="14">
        <f t="shared" si="68"/>
        <v>0</v>
      </c>
      <c r="O26" s="14">
        <f t="shared" si="68"/>
        <v>0</v>
      </c>
      <c r="P26" s="14">
        <f t="shared" si="68"/>
        <v>0</v>
      </c>
      <c r="Q26" s="14">
        <f t="shared" si="68"/>
        <v>0</v>
      </c>
      <c r="R26" s="14">
        <f t="shared" si="68"/>
        <v>0</v>
      </c>
      <c r="S26" s="14">
        <f t="shared" si="68"/>
        <v>1.4285714285714285E-2</v>
      </c>
      <c r="T26" s="14">
        <f t="shared" si="68"/>
        <v>1.1764705882352941E-2</v>
      </c>
      <c r="U26" s="14">
        <f t="shared" si="68"/>
        <v>1.9607843137254902E-2</v>
      </c>
      <c r="V26" s="14">
        <f t="shared" si="68"/>
        <v>1.680672268907563E-2</v>
      </c>
      <c r="W26" s="14">
        <f t="shared" si="68"/>
        <v>7.874015748031496E-3</v>
      </c>
      <c r="X26" s="14">
        <f t="shared" si="68"/>
        <v>1.3888888888888888E-2</v>
      </c>
      <c r="Y26" s="14">
        <f t="shared" si="68"/>
        <v>2.3529411764705882E-2</v>
      </c>
      <c r="Z26" s="14">
        <f t="shared" si="68"/>
        <v>1.6949152542372881E-2</v>
      </c>
      <c r="AA26" s="14">
        <f t="shared" si="68"/>
        <v>2.1276595744680851E-2</v>
      </c>
      <c r="AB26" s="14">
        <f t="shared" si="68"/>
        <v>2.0833333333333332E-2</v>
      </c>
      <c r="AC26" s="14">
        <f t="shared" si="68"/>
        <v>3.3980582524271843E-2</v>
      </c>
      <c r="AD26" s="14">
        <f t="shared" si="68"/>
        <v>3.1531531531531529E-2</v>
      </c>
      <c r="AE26" s="14">
        <f t="shared" si="68"/>
        <v>3.8461538461538464E-2</v>
      </c>
      <c r="AF26" s="14">
        <f t="shared" si="68"/>
        <v>3.6199095022624438E-2</v>
      </c>
      <c r="AG26" s="14">
        <f t="shared" si="68"/>
        <v>3.9215686274509803E-2</v>
      </c>
      <c r="AH26" s="14">
        <f t="shared" si="68"/>
        <v>3.8022813688212927E-2</v>
      </c>
      <c r="AI26" s="14">
        <f t="shared" si="68"/>
        <v>4.4609665427509292E-2</v>
      </c>
      <c r="AJ26" s="14">
        <f t="shared" si="68"/>
        <v>2.4221453287197232E-2</v>
      </c>
      <c r="AK26" s="14">
        <f t="shared" si="68"/>
        <v>2.9605263157894735E-2</v>
      </c>
      <c r="AL26" s="14">
        <f t="shared" si="68"/>
        <v>2.6666666666666668E-2</v>
      </c>
      <c r="AM26" s="14">
        <f t="shared" si="68"/>
        <v>2.6936026936026935E-2</v>
      </c>
      <c r="AN26" s="14">
        <f t="shared" si="68"/>
        <v>3.0612244897959183E-2</v>
      </c>
      <c r="AO26" s="14">
        <f t="shared" si="68"/>
        <v>2.903225806451613E-2</v>
      </c>
      <c r="AP26" s="14">
        <f t="shared" si="68"/>
        <v>3.5143769968051117E-2</v>
      </c>
      <c r="AQ26" s="14">
        <f t="shared" si="68"/>
        <v>2.4844720496894408E-2</v>
      </c>
      <c r="AR26" s="14">
        <f t="shared" si="68"/>
        <v>2.8481012658227847E-2</v>
      </c>
      <c r="AS26" s="14">
        <f t="shared" si="68"/>
        <v>2.8213166144200628E-2</v>
      </c>
      <c r="AT26" s="14">
        <f t="shared" si="68"/>
        <v>2.3323615160349854E-2</v>
      </c>
      <c r="AU26" s="14">
        <f t="shared" si="68"/>
        <v>2.6239067055393587E-2</v>
      </c>
      <c r="AV26" s="14">
        <f t="shared" si="68"/>
        <v>2.8328611898016998E-2</v>
      </c>
      <c r="AW26" s="14">
        <f t="shared" si="68"/>
        <v>1.6129032258064516E-2</v>
      </c>
      <c r="AX26" s="15">
        <f t="shared" si="68"/>
        <v>1.9390581717451522E-2</v>
      </c>
      <c r="AY26" s="14">
        <f t="shared" si="68"/>
        <v>1.9021739130434784E-2</v>
      </c>
      <c r="AZ26" s="14">
        <f t="shared" si="68"/>
        <v>1.8817204301075269E-2</v>
      </c>
      <c r="BA26" s="14">
        <f t="shared" si="68"/>
        <v>1.1235955056179775E-2</v>
      </c>
      <c r="BB26" s="14">
        <f t="shared" si="68"/>
        <v>1.0666666666666666E-2</v>
      </c>
      <c r="BC26" s="14">
        <f t="shared" si="68"/>
        <v>1.0178117048346057E-2</v>
      </c>
      <c r="BD26" s="14">
        <f t="shared" si="68"/>
        <v>7.5949367088607592E-3</v>
      </c>
      <c r="BE26" s="14">
        <f t="shared" si="68"/>
        <v>1.2406947890818859E-2</v>
      </c>
      <c r="BF26" s="14">
        <f t="shared" si="68"/>
        <v>1.2165450121654502E-2</v>
      </c>
      <c r="BG26" s="14">
        <f t="shared" si="68"/>
        <v>2.097902097902098E-2</v>
      </c>
      <c r="BH26" s="14">
        <f t="shared" si="68"/>
        <v>2.4830699774266364E-2</v>
      </c>
      <c r="BI26" s="14">
        <f t="shared" si="68"/>
        <v>2.3201856148491878E-2</v>
      </c>
      <c r="BJ26" s="14">
        <f t="shared" si="68"/>
        <v>1.3574660633484163E-2</v>
      </c>
      <c r="BK26" s="14">
        <f t="shared" si="69"/>
        <v>1.6317016317016316E-2</v>
      </c>
      <c r="BL26" s="14">
        <f t="shared" si="69"/>
        <v>2.132701421800948E-2</v>
      </c>
      <c r="BM26" s="14">
        <f t="shared" si="69"/>
        <v>1.8140589569160998E-2</v>
      </c>
      <c r="BN26" s="14">
        <f t="shared" si="69"/>
        <v>1.9911504424778761E-2</v>
      </c>
      <c r="BO26" s="14">
        <f t="shared" si="69"/>
        <v>1.3544018058690745E-2</v>
      </c>
      <c r="BP26" s="14">
        <f t="shared" si="69"/>
        <v>1.7278617710583154E-2</v>
      </c>
      <c r="BQ26" s="14">
        <f t="shared" si="69"/>
        <v>8.988764044943821E-3</v>
      </c>
      <c r="BR26" s="14">
        <f t="shared" si="69"/>
        <v>6.3025210084033615E-3</v>
      </c>
      <c r="BS26" s="14">
        <f t="shared" si="69"/>
        <v>5.8479532163742687E-3</v>
      </c>
      <c r="BT26" s="14">
        <f t="shared" si="69"/>
        <v>1.9193857965451055E-3</v>
      </c>
      <c r="BU26" s="14">
        <f t="shared" ref="BU26:BV26" si="76">IFERROR(BU17/BU6,0)</f>
        <v>1.7985611510791368E-3</v>
      </c>
      <c r="BV26" s="14">
        <f t="shared" si="76"/>
        <v>4.8622366288492711E-3</v>
      </c>
      <c r="BW26" s="14">
        <f t="shared" ref="BW26:CM26" si="77">IFERROR(BW17/BW6,0)</f>
        <v>1.6077170418006431E-3</v>
      </c>
      <c r="BX26" s="14">
        <f t="shared" si="77"/>
        <v>0</v>
      </c>
      <c r="BY26" s="14">
        <f t="shared" si="77"/>
        <v>0</v>
      </c>
      <c r="BZ26" s="14">
        <f t="shared" si="77"/>
        <v>0</v>
      </c>
      <c r="CA26" s="14">
        <f t="shared" si="77"/>
        <v>0</v>
      </c>
      <c r="CB26" s="14">
        <f t="shared" si="77"/>
        <v>0</v>
      </c>
      <c r="CC26" s="14">
        <f t="shared" si="77"/>
        <v>0</v>
      </c>
      <c r="CD26" s="14">
        <f t="shared" si="77"/>
        <v>0</v>
      </c>
      <c r="CE26" s="14">
        <f t="shared" si="77"/>
        <v>0</v>
      </c>
      <c r="CF26" s="14">
        <f t="shared" si="77"/>
        <v>0</v>
      </c>
      <c r="CG26" s="14">
        <f t="shared" si="77"/>
        <v>0</v>
      </c>
      <c r="CH26" s="14">
        <f t="shared" si="77"/>
        <v>0</v>
      </c>
      <c r="CI26" s="14">
        <f t="shared" si="77"/>
        <v>0</v>
      </c>
      <c r="CJ26" s="14">
        <f t="shared" si="77"/>
        <v>0</v>
      </c>
      <c r="CK26" s="14">
        <f t="shared" si="77"/>
        <v>0</v>
      </c>
      <c r="CL26" s="14">
        <f t="shared" si="77"/>
        <v>0</v>
      </c>
      <c r="CM26" s="14">
        <f t="shared" si="77"/>
        <v>0</v>
      </c>
      <c r="CN26" s="14">
        <f t="shared" ref="CN26:CT26" si="78">IFERROR(CN17/CN6,0)</f>
        <v>0</v>
      </c>
      <c r="CO26" s="14">
        <f t="shared" si="78"/>
        <v>0</v>
      </c>
      <c r="CP26" s="14">
        <f t="shared" si="78"/>
        <v>0</v>
      </c>
      <c r="CQ26" s="14">
        <f t="shared" si="78"/>
        <v>0</v>
      </c>
      <c r="CR26" s="14">
        <f t="shared" si="78"/>
        <v>0</v>
      </c>
      <c r="CS26" s="14">
        <f t="shared" si="78"/>
        <v>0</v>
      </c>
      <c r="CT26" s="14">
        <f t="shared" si="78"/>
        <v>0</v>
      </c>
    </row>
    <row r="27" spans="1:98" x14ac:dyDescent="0.2">
      <c r="A27" s="3" t="str">
        <f t="shared" si="67"/>
        <v>C_04</v>
      </c>
      <c r="B27" s="4" t="str">
        <f t="shared" si="67"/>
        <v>Class 1, DPD&gt;0</v>
      </c>
      <c r="C27" s="14">
        <f t="shared" si="68"/>
        <v>0.16788321167883211</v>
      </c>
      <c r="D27" s="14">
        <f t="shared" si="68"/>
        <v>0.18055555555555555</v>
      </c>
      <c r="E27" s="14">
        <f t="shared" si="68"/>
        <v>0.32727272727272727</v>
      </c>
      <c r="F27" s="14">
        <f t="shared" si="68"/>
        <v>0.26</v>
      </c>
      <c r="G27" s="14">
        <f t="shared" si="68"/>
        <v>0.18072289156626506</v>
      </c>
      <c r="H27" s="14">
        <f t="shared" si="68"/>
        <v>0.39534883720930231</v>
      </c>
      <c r="I27" s="14">
        <f t="shared" si="68"/>
        <v>0.28169014084507044</v>
      </c>
      <c r="J27" s="14">
        <f t="shared" si="68"/>
        <v>0.20370370370370369</v>
      </c>
      <c r="K27" s="14">
        <f t="shared" si="68"/>
        <v>0.36842105263157893</v>
      </c>
      <c r="L27" s="14">
        <f t="shared" si="68"/>
        <v>0.27272727272727271</v>
      </c>
      <c r="M27" s="14">
        <f t="shared" si="68"/>
        <v>0.21249999999999999</v>
      </c>
      <c r="N27" s="14">
        <f t="shared" si="68"/>
        <v>0.33098591549295775</v>
      </c>
      <c r="O27" s="14">
        <f t="shared" si="68"/>
        <v>8.2191780821917804E-2</v>
      </c>
      <c r="P27" s="14">
        <f t="shared" si="68"/>
        <v>0.21333333333333335</v>
      </c>
      <c r="Q27" s="14">
        <f t="shared" si="68"/>
        <v>0.30769230769230771</v>
      </c>
      <c r="R27" s="14">
        <f t="shared" si="68"/>
        <v>0.15555555555555556</v>
      </c>
      <c r="S27" s="14">
        <f t="shared" si="68"/>
        <v>6.4516129032258063E-2</v>
      </c>
      <c r="T27" s="14">
        <f t="shared" si="68"/>
        <v>0.12658227848101267</v>
      </c>
      <c r="U27" s="14">
        <f t="shared" si="68"/>
        <v>0.13580246913580246</v>
      </c>
      <c r="V27" s="14">
        <f t="shared" si="68"/>
        <v>0.16483516483516483</v>
      </c>
      <c r="W27" s="14">
        <f t="shared" si="68"/>
        <v>0.17322834645669291</v>
      </c>
      <c r="X27" s="14">
        <f t="shared" si="68"/>
        <v>5.1948051948051951E-2</v>
      </c>
      <c r="Y27" s="14">
        <f t="shared" si="68"/>
        <v>0.10526315789473684</v>
      </c>
      <c r="Z27" s="14">
        <f t="shared" si="68"/>
        <v>0.12931034482758622</v>
      </c>
      <c r="AA27" s="14">
        <f t="shared" si="68"/>
        <v>4.7058823529411764E-2</v>
      </c>
      <c r="AB27" s="14">
        <f t="shared" si="68"/>
        <v>9.0090090090090086E-2</v>
      </c>
      <c r="AC27" s="14">
        <f t="shared" si="68"/>
        <v>0.1095890410958904</v>
      </c>
      <c r="AD27" s="14">
        <f t="shared" si="68"/>
        <v>6.5217391304347824E-2</v>
      </c>
      <c r="AE27" s="14">
        <f t="shared" si="68"/>
        <v>3.9603960396039604E-2</v>
      </c>
      <c r="AF27" s="14">
        <f t="shared" si="68"/>
        <v>0.11409395973154363</v>
      </c>
      <c r="AG27" s="14">
        <f t="shared" si="68"/>
        <v>8.4337349397590355E-2</v>
      </c>
      <c r="AH27" s="14">
        <f t="shared" si="68"/>
        <v>0.12631578947368421</v>
      </c>
      <c r="AI27" s="14">
        <f t="shared" si="68"/>
        <v>0.10948905109489052</v>
      </c>
      <c r="AJ27" s="14">
        <f t="shared" si="68"/>
        <v>0.13793103448275862</v>
      </c>
      <c r="AK27" s="14">
        <f t="shared" si="68"/>
        <v>0.14102564102564102</v>
      </c>
      <c r="AL27" s="14">
        <f t="shared" si="68"/>
        <v>0.17741935483870969</v>
      </c>
      <c r="AM27" s="14">
        <f t="shared" si="68"/>
        <v>0.20238095238095238</v>
      </c>
      <c r="AN27" s="14">
        <f t="shared" si="68"/>
        <v>0.19</v>
      </c>
      <c r="AO27" s="14">
        <f t="shared" si="68"/>
        <v>0.23776223776223776</v>
      </c>
      <c r="AP27" s="14">
        <f t="shared" si="68"/>
        <v>9.0909090909090912E-2</v>
      </c>
      <c r="AQ27" s="14">
        <f t="shared" si="68"/>
        <v>0.19318181818181818</v>
      </c>
      <c r="AR27" s="14">
        <f t="shared" si="68"/>
        <v>0.15483870967741936</v>
      </c>
      <c r="AS27" s="14">
        <f t="shared" si="68"/>
        <v>5.6338028169014086E-2</v>
      </c>
      <c r="AT27" s="14">
        <f t="shared" si="68"/>
        <v>0.15702479338842976</v>
      </c>
      <c r="AU27" s="14">
        <f t="shared" si="68"/>
        <v>4.2253521126760563E-2</v>
      </c>
      <c r="AV27" s="14">
        <f t="shared" si="68"/>
        <v>0.1702127659574468</v>
      </c>
      <c r="AW27" s="14">
        <f t="shared" si="68"/>
        <v>0.19354838709677419</v>
      </c>
      <c r="AX27" s="15">
        <f t="shared" si="68"/>
        <v>0.14678899082568808</v>
      </c>
      <c r="AY27" s="14">
        <f t="shared" si="68"/>
        <v>8.8888888888888892E-2</v>
      </c>
      <c r="AZ27" s="14">
        <f t="shared" si="68"/>
        <v>7.4999999999999997E-2</v>
      </c>
      <c r="BA27" s="14">
        <f t="shared" si="68"/>
        <v>5.7142857142857141E-2</v>
      </c>
      <c r="BB27" s="14">
        <f t="shared" si="68"/>
        <v>0.13095238095238096</v>
      </c>
      <c r="BC27" s="14">
        <f t="shared" si="68"/>
        <v>0.13907284768211919</v>
      </c>
      <c r="BD27" s="14">
        <f t="shared" si="68"/>
        <v>0.16417910447761194</v>
      </c>
      <c r="BE27" s="14">
        <f t="shared" si="68"/>
        <v>0.14634146341463414</v>
      </c>
      <c r="BF27" s="14">
        <f t="shared" si="68"/>
        <v>0.14018691588785046</v>
      </c>
      <c r="BG27" s="14">
        <f t="shared" si="68"/>
        <v>0.14000000000000001</v>
      </c>
      <c r="BH27" s="14">
        <f t="shared" si="68"/>
        <v>0.19327731092436976</v>
      </c>
      <c r="BI27" s="14">
        <f t="shared" si="68"/>
        <v>0.16666666666666666</v>
      </c>
      <c r="BJ27" s="14">
        <f t="shared" si="68"/>
        <v>0.17857142857142858</v>
      </c>
      <c r="BK27" s="14">
        <f t="shared" si="69"/>
        <v>0.1</v>
      </c>
      <c r="BL27" s="14">
        <f t="shared" si="69"/>
        <v>8.9108910891089105E-2</v>
      </c>
      <c r="BM27" s="14">
        <f t="shared" si="69"/>
        <v>6.7901234567901231E-2</v>
      </c>
      <c r="BN27" s="14">
        <f t="shared" si="69"/>
        <v>8.1871345029239762E-2</v>
      </c>
      <c r="BO27" s="14">
        <f t="shared" si="69"/>
        <v>7.5581395348837205E-2</v>
      </c>
      <c r="BP27" s="14">
        <f t="shared" si="69"/>
        <v>4.2944785276073622E-2</v>
      </c>
      <c r="BQ27" s="14">
        <f t="shared" si="69"/>
        <v>6.4171122994652413E-2</v>
      </c>
      <c r="BR27" s="14">
        <f t="shared" si="69"/>
        <v>7.6923076923076927E-2</v>
      </c>
      <c r="BS27" s="14">
        <f t="shared" si="69"/>
        <v>4.195804195804196E-2</v>
      </c>
      <c r="BT27" s="14">
        <f t="shared" si="69"/>
        <v>7.7844311377245512E-2</v>
      </c>
      <c r="BU27" s="14">
        <f t="shared" ref="BU27:BV27" si="79">IFERROR(BU18/BU7,0)</f>
        <v>3.4965034965034968E-2</v>
      </c>
      <c r="BV27" s="14">
        <f t="shared" si="79"/>
        <v>4.878048780487805E-2</v>
      </c>
      <c r="BW27" s="14">
        <f t="shared" ref="BW27:CM27" si="80">IFERROR(BW18/BW7,0)</f>
        <v>4.1916167664670656E-2</v>
      </c>
      <c r="BX27" s="14">
        <f t="shared" si="80"/>
        <v>1.3392857142857142E-2</v>
      </c>
      <c r="BY27" s="14">
        <f t="shared" si="80"/>
        <v>0</v>
      </c>
      <c r="BZ27" s="14">
        <f t="shared" si="80"/>
        <v>0</v>
      </c>
      <c r="CA27" s="14">
        <f t="shared" si="80"/>
        <v>0</v>
      </c>
      <c r="CB27" s="14">
        <f t="shared" si="80"/>
        <v>0</v>
      </c>
      <c r="CC27" s="14">
        <f t="shared" si="80"/>
        <v>0</v>
      </c>
      <c r="CD27" s="14">
        <f t="shared" si="80"/>
        <v>0</v>
      </c>
      <c r="CE27" s="14">
        <f t="shared" si="80"/>
        <v>0</v>
      </c>
      <c r="CF27" s="14">
        <f t="shared" si="80"/>
        <v>0</v>
      </c>
      <c r="CG27" s="14">
        <f t="shared" si="80"/>
        <v>0</v>
      </c>
      <c r="CH27" s="14">
        <f t="shared" si="80"/>
        <v>0</v>
      </c>
      <c r="CI27" s="14">
        <f t="shared" si="80"/>
        <v>0</v>
      </c>
      <c r="CJ27" s="14">
        <f t="shared" si="80"/>
        <v>0</v>
      </c>
      <c r="CK27" s="14">
        <f t="shared" si="80"/>
        <v>0</v>
      </c>
      <c r="CL27" s="14">
        <f t="shared" si="80"/>
        <v>0</v>
      </c>
      <c r="CM27" s="14">
        <f t="shared" si="80"/>
        <v>0</v>
      </c>
      <c r="CN27" s="14">
        <f t="shared" ref="CN27:CT27" si="81">IFERROR(CN18/CN7,0)</f>
        <v>0</v>
      </c>
      <c r="CO27" s="14">
        <f t="shared" si="81"/>
        <v>0</v>
      </c>
      <c r="CP27" s="14">
        <f t="shared" si="81"/>
        <v>0</v>
      </c>
      <c r="CQ27" s="14">
        <f t="shared" si="81"/>
        <v>0</v>
      </c>
      <c r="CR27" s="14">
        <f t="shared" si="81"/>
        <v>0</v>
      </c>
      <c r="CS27" s="14">
        <f t="shared" si="81"/>
        <v>0</v>
      </c>
      <c r="CT27" s="14">
        <f t="shared" si="81"/>
        <v>0</v>
      </c>
    </row>
    <row r="28" spans="1:98" x14ac:dyDescent="0.2">
      <c r="A28" s="3" t="str">
        <f t="shared" si="67"/>
        <v>C_05</v>
      </c>
      <c r="B28" s="4" t="str">
        <f t="shared" si="67"/>
        <v>Class 2</v>
      </c>
      <c r="C28" s="14">
        <f t="shared" si="68"/>
        <v>0.40789473684210525</v>
      </c>
      <c r="D28" s="14">
        <f t="shared" si="68"/>
        <v>0.40217391304347827</v>
      </c>
      <c r="E28" s="14">
        <f t="shared" si="68"/>
        <v>0.40540540540540543</v>
      </c>
      <c r="F28" s="14">
        <f t="shared" si="68"/>
        <v>0.49333333333333335</v>
      </c>
      <c r="G28" s="14">
        <f t="shared" si="68"/>
        <v>0.50495049504950495</v>
      </c>
      <c r="H28" s="14">
        <f t="shared" si="68"/>
        <v>0.53409090909090906</v>
      </c>
      <c r="I28" s="14">
        <f t="shared" si="68"/>
        <v>0.53333333333333333</v>
      </c>
      <c r="J28" s="14">
        <f t="shared" si="68"/>
        <v>0.49494949494949497</v>
      </c>
      <c r="K28" s="14">
        <f t="shared" si="68"/>
        <v>0.50617283950617287</v>
      </c>
      <c r="L28" s="14">
        <f t="shared" si="68"/>
        <v>0.53333333333333333</v>
      </c>
      <c r="M28" s="14">
        <f t="shared" si="68"/>
        <v>0.53731343283582089</v>
      </c>
      <c r="N28" s="14">
        <f t="shared" si="68"/>
        <v>0.60869565217391308</v>
      </c>
      <c r="O28" s="14">
        <f t="shared" si="68"/>
        <v>0.54054054054054057</v>
      </c>
      <c r="P28" s="14">
        <f t="shared" si="68"/>
        <v>0.55294117647058827</v>
      </c>
      <c r="Q28" s="14">
        <f t="shared" si="68"/>
        <v>0.42424242424242425</v>
      </c>
      <c r="R28" s="14">
        <f t="shared" ref="R28:BJ28" si="82">IFERROR(R19/R8,0)</f>
        <v>0.49206349206349204</v>
      </c>
      <c r="S28" s="14">
        <f t="shared" si="82"/>
        <v>0.45360824742268041</v>
      </c>
      <c r="T28" s="14">
        <f t="shared" si="82"/>
        <v>0.52631578947368418</v>
      </c>
      <c r="U28" s="14">
        <f t="shared" si="82"/>
        <v>0.4</v>
      </c>
      <c r="V28" s="14">
        <f t="shared" si="82"/>
        <v>0.43636363636363634</v>
      </c>
      <c r="W28" s="14">
        <f t="shared" si="82"/>
        <v>0.5</v>
      </c>
      <c r="X28" s="14">
        <f t="shared" si="82"/>
        <v>0.38775510204081631</v>
      </c>
      <c r="Y28" s="14">
        <f t="shared" si="82"/>
        <v>0.33333333333333331</v>
      </c>
      <c r="Z28" s="14">
        <f t="shared" si="82"/>
        <v>0.51351351351351349</v>
      </c>
      <c r="AA28" s="14">
        <f t="shared" si="82"/>
        <v>0.32857142857142857</v>
      </c>
      <c r="AB28" s="14">
        <f t="shared" si="82"/>
        <v>0.36734693877551022</v>
      </c>
      <c r="AC28" s="14">
        <f t="shared" si="82"/>
        <v>0.4</v>
      </c>
      <c r="AD28" s="14">
        <f t="shared" si="82"/>
        <v>0.41176470588235292</v>
      </c>
      <c r="AE28" s="14">
        <f t="shared" si="82"/>
        <v>0.42372881355932202</v>
      </c>
      <c r="AF28" s="14">
        <f t="shared" si="82"/>
        <v>0.43181818181818182</v>
      </c>
      <c r="AG28" s="14">
        <f t="shared" si="82"/>
        <v>0.32500000000000001</v>
      </c>
      <c r="AH28" s="14">
        <f t="shared" si="82"/>
        <v>0.37777777777777777</v>
      </c>
      <c r="AI28" s="14">
        <f t="shared" si="82"/>
        <v>0.41176470588235292</v>
      </c>
      <c r="AJ28" s="14">
        <f t="shared" si="82"/>
        <v>0.3728813559322034</v>
      </c>
      <c r="AK28" s="14">
        <f t="shared" si="82"/>
        <v>0.42857142857142855</v>
      </c>
      <c r="AL28" s="14">
        <f t="shared" si="82"/>
        <v>0.45283018867924529</v>
      </c>
      <c r="AM28" s="14">
        <f t="shared" si="82"/>
        <v>0.45882352941176469</v>
      </c>
      <c r="AN28" s="14">
        <f t="shared" si="82"/>
        <v>0.515625</v>
      </c>
      <c r="AO28" s="14">
        <f t="shared" si="82"/>
        <v>0.61403508771929827</v>
      </c>
      <c r="AP28" s="14">
        <f t="shared" si="82"/>
        <v>0.54285714285714282</v>
      </c>
      <c r="AQ28" s="14">
        <f t="shared" si="82"/>
        <v>0.51470588235294112</v>
      </c>
      <c r="AR28" s="14">
        <f t="shared" si="82"/>
        <v>0.5</v>
      </c>
      <c r="AS28" s="14">
        <f t="shared" si="82"/>
        <v>0.44680851063829785</v>
      </c>
      <c r="AT28" s="14">
        <f t="shared" si="82"/>
        <v>0.5535714285714286</v>
      </c>
      <c r="AU28" s="14">
        <f t="shared" si="82"/>
        <v>0.38961038961038963</v>
      </c>
      <c r="AV28" s="14">
        <f t="shared" si="82"/>
        <v>0.38095238095238093</v>
      </c>
      <c r="AW28" s="14">
        <f t="shared" si="82"/>
        <v>0.44642857142857145</v>
      </c>
      <c r="AX28" s="15">
        <f t="shared" si="82"/>
        <v>0.48648648648648651</v>
      </c>
      <c r="AY28" s="14">
        <f t="shared" si="82"/>
        <v>0.43820224719101125</v>
      </c>
      <c r="AZ28" s="14">
        <f t="shared" si="82"/>
        <v>0.46774193548387094</v>
      </c>
      <c r="BA28" s="14">
        <f t="shared" si="82"/>
        <v>0.28409090909090912</v>
      </c>
      <c r="BB28" s="14">
        <f t="shared" si="82"/>
        <v>0.31343283582089554</v>
      </c>
      <c r="BC28" s="14">
        <f t="shared" si="82"/>
        <v>0.34482758620689657</v>
      </c>
      <c r="BD28" s="14">
        <f t="shared" si="82"/>
        <v>0.3392857142857143</v>
      </c>
      <c r="BE28" s="14">
        <f t="shared" si="82"/>
        <v>0.38775510204081631</v>
      </c>
      <c r="BF28" s="14">
        <f t="shared" si="82"/>
        <v>0.43478260869565216</v>
      </c>
      <c r="BG28" s="14">
        <f t="shared" si="82"/>
        <v>0.45</v>
      </c>
      <c r="BH28" s="14">
        <f t="shared" si="82"/>
        <v>0.3888888888888889</v>
      </c>
      <c r="BI28" s="14">
        <f t="shared" si="82"/>
        <v>0.5</v>
      </c>
      <c r="BJ28" s="14">
        <f t="shared" si="82"/>
        <v>0.53012048192771088</v>
      </c>
      <c r="BK28" s="14">
        <f t="shared" ref="BK28:BT28" si="83">IFERROR(BK19/BK8,0)</f>
        <v>0.54022988505747127</v>
      </c>
      <c r="BL28" s="14">
        <f t="shared" si="83"/>
        <v>0.53333333333333333</v>
      </c>
      <c r="BM28" s="14">
        <f t="shared" si="83"/>
        <v>0.46575342465753422</v>
      </c>
      <c r="BN28" s="14">
        <f t="shared" si="83"/>
        <v>0.49180327868852458</v>
      </c>
      <c r="BO28" s="14">
        <f t="shared" si="83"/>
        <v>0.33783783783783783</v>
      </c>
      <c r="BP28" s="14">
        <f t="shared" si="83"/>
        <v>0.35714285714285715</v>
      </c>
      <c r="BQ28" s="14">
        <f t="shared" si="83"/>
        <v>0.3380281690140845</v>
      </c>
      <c r="BR28" s="14">
        <f t="shared" si="83"/>
        <v>0.2988505747126437</v>
      </c>
      <c r="BS28" s="14">
        <f t="shared" si="83"/>
        <v>0.31395348837209303</v>
      </c>
      <c r="BT28" s="14">
        <f t="shared" si="83"/>
        <v>0.265625</v>
      </c>
      <c r="BU28" s="14">
        <f t="shared" ref="BU28:BV28" si="84">IFERROR(BU19/BU8,0)</f>
        <v>0.30263157894736842</v>
      </c>
      <c r="BV28" s="14">
        <f t="shared" si="84"/>
        <v>0.26229508196721313</v>
      </c>
      <c r="BW28" s="14">
        <f t="shared" ref="BW28:CM28" si="85">IFERROR(BW19/BW8,0)</f>
        <v>0.18292682926829268</v>
      </c>
      <c r="BX28" s="14">
        <f t="shared" si="85"/>
        <v>0.20481927710843373</v>
      </c>
      <c r="BY28" s="14">
        <f t="shared" si="85"/>
        <v>0.12244897959183673</v>
      </c>
      <c r="BZ28" s="14">
        <f t="shared" si="85"/>
        <v>6.1855670103092786E-2</v>
      </c>
      <c r="CA28" s="14">
        <f t="shared" si="85"/>
        <v>1.9047619047619049E-2</v>
      </c>
      <c r="CB28" s="14">
        <f t="shared" si="85"/>
        <v>0</v>
      </c>
      <c r="CC28" s="14">
        <f t="shared" si="85"/>
        <v>0</v>
      </c>
      <c r="CD28" s="14">
        <f t="shared" si="85"/>
        <v>0</v>
      </c>
      <c r="CE28" s="14">
        <f t="shared" si="85"/>
        <v>0</v>
      </c>
      <c r="CF28" s="14">
        <f t="shared" si="85"/>
        <v>0</v>
      </c>
      <c r="CG28" s="14">
        <f t="shared" si="85"/>
        <v>0</v>
      </c>
      <c r="CH28" s="14">
        <f t="shared" si="85"/>
        <v>0</v>
      </c>
      <c r="CI28" s="14">
        <f t="shared" si="85"/>
        <v>0</v>
      </c>
      <c r="CJ28" s="14">
        <f t="shared" si="85"/>
        <v>0</v>
      </c>
      <c r="CK28" s="14">
        <f t="shared" si="85"/>
        <v>0</v>
      </c>
      <c r="CL28" s="14">
        <f t="shared" si="85"/>
        <v>0</v>
      </c>
      <c r="CM28" s="14">
        <f t="shared" si="85"/>
        <v>0</v>
      </c>
      <c r="CN28" s="14">
        <f t="shared" ref="CN28:CT28" si="86">IFERROR(CN19/CN8,0)</f>
        <v>0</v>
      </c>
      <c r="CO28" s="14">
        <f t="shared" si="86"/>
        <v>0</v>
      </c>
      <c r="CP28" s="14">
        <f t="shared" si="86"/>
        <v>0</v>
      </c>
      <c r="CQ28" s="14">
        <f t="shared" si="86"/>
        <v>0</v>
      </c>
      <c r="CR28" s="14">
        <f t="shared" si="86"/>
        <v>0</v>
      </c>
      <c r="CS28" s="14">
        <f t="shared" si="86"/>
        <v>0</v>
      </c>
      <c r="CT28" s="14">
        <f t="shared" si="86"/>
        <v>0</v>
      </c>
    </row>
    <row r="29" spans="1:98" x14ac:dyDescent="0.2"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5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</row>
    <row r="30" spans="1:98" s="1" customFormat="1" x14ac:dyDescent="0.2">
      <c r="A30" s="16" t="str">
        <f>A21</f>
        <v>Total Active</v>
      </c>
      <c r="B30" s="16"/>
      <c r="C30" s="17">
        <f t="shared" ref="C30:BJ30" si="87">IFERROR(C21/C12,0)</f>
        <v>9.4827586206896547E-2</v>
      </c>
      <c r="D30" s="17">
        <f t="shared" si="87"/>
        <v>0.10256410256410256</v>
      </c>
      <c r="E30" s="17">
        <f t="shared" si="87"/>
        <v>0.13032145960034752</v>
      </c>
      <c r="F30" s="17">
        <f t="shared" si="87"/>
        <v>0.1119724375538329</v>
      </c>
      <c r="G30" s="17">
        <f t="shared" si="87"/>
        <v>0.1111111111111111</v>
      </c>
      <c r="H30" s="17">
        <f t="shared" si="87"/>
        <v>0.12928759894459102</v>
      </c>
      <c r="I30" s="17">
        <f t="shared" si="87"/>
        <v>0.10617059891107078</v>
      </c>
      <c r="J30" s="17">
        <f t="shared" si="87"/>
        <v>0.11152416356877323</v>
      </c>
      <c r="K30" s="17">
        <f t="shared" si="87"/>
        <v>0.12976406533575319</v>
      </c>
      <c r="L30" s="17">
        <f t="shared" si="87"/>
        <v>0.1038353601496726</v>
      </c>
      <c r="M30" s="17">
        <f t="shared" si="87"/>
        <v>0.10873605947955391</v>
      </c>
      <c r="N30" s="17">
        <f t="shared" si="87"/>
        <v>0.13188798554652212</v>
      </c>
      <c r="O30" s="17">
        <f t="shared" si="87"/>
        <v>0.10279531109107304</v>
      </c>
      <c r="P30" s="17">
        <f t="shared" si="87"/>
        <v>9.0664272890484746E-2</v>
      </c>
      <c r="Q30" s="17">
        <f t="shared" si="87"/>
        <v>9.6207215541165583E-2</v>
      </c>
      <c r="R30" s="17">
        <f t="shared" si="87"/>
        <v>7.3502722323048997E-2</v>
      </c>
      <c r="S30" s="17">
        <f t="shared" si="87"/>
        <v>7.407407407407407E-2</v>
      </c>
      <c r="T30" s="17">
        <f t="shared" si="87"/>
        <v>6.6666666666666666E-2</v>
      </c>
      <c r="U30" s="17">
        <f t="shared" si="87"/>
        <v>5.6300268096514748E-2</v>
      </c>
      <c r="V30" s="17">
        <f t="shared" si="87"/>
        <v>5.7692307692307696E-2</v>
      </c>
      <c r="W30" s="17">
        <f t="shared" si="87"/>
        <v>5.9768064228367529E-2</v>
      </c>
      <c r="X30" s="17">
        <f t="shared" si="87"/>
        <v>5.8369098712446353E-2</v>
      </c>
      <c r="Y30" s="17">
        <f t="shared" si="87"/>
        <v>4.8927038626609444E-2</v>
      </c>
      <c r="Z30" s="17">
        <f t="shared" si="87"/>
        <v>4.5207956600361664E-2</v>
      </c>
      <c r="AA30" s="17">
        <f t="shared" si="87"/>
        <v>3.9930555555555552E-2</v>
      </c>
      <c r="AB30" s="17">
        <f t="shared" si="87"/>
        <v>4.0798611111111112E-2</v>
      </c>
      <c r="AC30" s="17">
        <f t="shared" si="87"/>
        <v>4.2972247090420773E-2</v>
      </c>
      <c r="AD30" s="17">
        <f t="shared" si="87"/>
        <v>4.716981132075472E-2</v>
      </c>
      <c r="AE30" s="17">
        <f t="shared" si="87"/>
        <v>5.2631578947368418E-2</v>
      </c>
      <c r="AF30" s="17">
        <f t="shared" si="87"/>
        <v>5.128205128205128E-2</v>
      </c>
      <c r="AG30" s="17">
        <f t="shared" si="87"/>
        <v>5.4257095158597661E-2</v>
      </c>
      <c r="AH30" s="17">
        <f t="shared" si="87"/>
        <v>5.9850374064837904E-2</v>
      </c>
      <c r="AI30" s="17">
        <f t="shared" si="87"/>
        <v>6.4267352185089971E-2</v>
      </c>
      <c r="AJ30" s="17">
        <f t="shared" si="87"/>
        <v>6.5412919051512669E-2</v>
      </c>
      <c r="AK30" s="17">
        <f t="shared" si="87"/>
        <v>6.7851373182552507E-2</v>
      </c>
      <c r="AL30" s="17">
        <f t="shared" si="87"/>
        <v>7.4626865671641784E-2</v>
      </c>
      <c r="AM30" s="17">
        <f t="shared" si="87"/>
        <v>8.1193040596520299E-2</v>
      </c>
      <c r="AN30" s="17">
        <f t="shared" si="87"/>
        <v>8.7175188600167638E-2</v>
      </c>
      <c r="AO30" s="17">
        <f t="shared" si="87"/>
        <v>9.0219224283305227E-2</v>
      </c>
      <c r="AP30" s="17">
        <f t="shared" si="87"/>
        <v>8.9915966386554622E-2</v>
      </c>
      <c r="AQ30" s="17">
        <f t="shared" si="87"/>
        <v>7.979626485568761E-2</v>
      </c>
      <c r="AR30" s="17">
        <f t="shared" si="87"/>
        <v>7.3086844368013756E-2</v>
      </c>
      <c r="AS30" s="17">
        <f t="shared" si="87"/>
        <v>7.0251517779705119E-2</v>
      </c>
      <c r="AT30" s="17">
        <f t="shared" si="87"/>
        <v>6.2871707731520815E-2</v>
      </c>
      <c r="AU30" s="17">
        <f t="shared" si="87"/>
        <v>6.0292850990525407E-2</v>
      </c>
      <c r="AV30" s="17">
        <f t="shared" si="87"/>
        <v>5.9171597633136092E-2</v>
      </c>
      <c r="AW30" s="17">
        <f t="shared" si="87"/>
        <v>5.51440329218107E-2</v>
      </c>
      <c r="AX30" s="17">
        <f t="shared" si="87"/>
        <v>5.6027164685908321E-2</v>
      </c>
      <c r="AY30" s="17">
        <f t="shared" si="87"/>
        <v>5.8425063505503812E-2</v>
      </c>
      <c r="AZ30" s="17">
        <f t="shared" si="87"/>
        <v>5.7190916736753576E-2</v>
      </c>
      <c r="BA30" s="17">
        <f t="shared" si="87"/>
        <v>5.6082830025884385E-2</v>
      </c>
      <c r="BB30" s="17">
        <f t="shared" si="87"/>
        <v>6.0913705583756347E-2</v>
      </c>
      <c r="BC30" s="17">
        <f t="shared" si="87"/>
        <v>6.4381270903010032E-2</v>
      </c>
      <c r="BD30" s="17">
        <f t="shared" si="87"/>
        <v>6.7694944301628104E-2</v>
      </c>
      <c r="BE30" s="17">
        <f t="shared" si="87"/>
        <v>7.179487179487179E-2</v>
      </c>
      <c r="BF30" s="17">
        <f t="shared" si="87"/>
        <v>7.6465590484282073E-2</v>
      </c>
      <c r="BG30" s="17">
        <f t="shared" si="87"/>
        <v>7.9391891891891886E-2</v>
      </c>
      <c r="BH30" s="17">
        <f t="shared" si="87"/>
        <v>8.0592105263157895E-2</v>
      </c>
      <c r="BI30" s="17">
        <f t="shared" si="87"/>
        <v>8.146300914380715E-2</v>
      </c>
      <c r="BJ30" s="17">
        <f t="shared" si="87"/>
        <v>8.118971061093247E-2</v>
      </c>
      <c r="BK30" s="17">
        <f t="shared" ref="BK30:BT30" si="88">IFERROR(BK21/BK12,0)</f>
        <v>7.5630252100840331E-2</v>
      </c>
      <c r="BL30" s="17">
        <f t="shared" si="88"/>
        <v>7.1186440677966104E-2</v>
      </c>
      <c r="BM30" s="17">
        <f t="shared" si="88"/>
        <v>6.160337552742616E-2</v>
      </c>
      <c r="BN30" s="17">
        <f t="shared" si="88"/>
        <v>5.9071729957805907E-2</v>
      </c>
      <c r="BO30" s="17">
        <f t="shared" si="88"/>
        <v>5.3617021276595747E-2</v>
      </c>
      <c r="BP30" s="17">
        <f t="shared" si="88"/>
        <v>5.1346801346801349E-2</v>
      </c>
      <c r="BQ30" s="17">
        <f t="shared" si="88"/>
        <v>4.9747048903878585E-2</v>
      </c>
      <c r="BR30" s="17">
        <f t="shared" si="88"/>
        <v>4.5643153526970952E-2</v>
      </c>
      <c r="BS30" s="17">
        <f t="shared" si="88"/>
        <v>3.9837398373983743E-2</v>
      </c>
      <c r="BT30" s="17">
        <f t="shared" si="88"/>
        <v>3.1810766721044048E-2</v>
      </c>
      <c r="BU30" s="17">
        <f t="shared" ref="BU30:BV30" si="89">IFERROR(BU21/BU12,0)</f>
        <v>2.9272151898734177E-2</v>
      </c>
      <c r="BV30" s="17">
        <f t="shared" si="89"/>
        <v>2.4150943396226414E-2</v>
      </c>
      <c r="BW30" s="17">
        <f t="shared" ref="BW30:CM30" si="90">IFERROR(BW21/BW12,0)</f>
        <v>1.7164179104477612E-2</v>
      </c>
      <c r="BX30" s="17">
        <f t="shared" si="90"/>
        <v>1.4619883040935672E-2</v>
      </c>
      <c r="BY30" s="17">
        <f t="shared" si="90"/>
        <v>8.4566596194503175E-3</v>
      </c>
      <c r="BZ30" s="17">
        <f t="shared" si="90"/>
        <v>4.076086956521739E-3</v>
      </c>
      <c r="CA30" s="17">
        <f t="shared" si="90"/>
        <v>1.3404825737265416E-3</v>
      </c>
      <c r="CB30" s="17">
        <f t="shared" si="90"/>
        <v>0</v>
      </c>
      <c r="CC30" s="17">
        <f t="shared" si="90"/>
        <v>0</v>
      </c>
      <c r="CD30" s="17">
        <f t="shared" si="90"/>
        <v>0</v>
      </c>
      <c r="CE30" s="17">
        <f t="shared" si="90"/>
        <v>0</v>
      </c>
      <c r="CF30" s="17">
        <f t="shared" si="90"/>
        <v>0</v>
      </c>
      <c r="CG30" s="17">
        <f t="shared" si="90"/>
        <v>0</v>
      </c>
      <c r="CH30" s="17">
        <f t="shared" si="90"/>
        <v>0</v>
      </c>
      <c r="CI30" s="17">
        <f t="shared" si="90"/>
        <v>0</v>
      </c>
      <c r="CJ30" s="17">
        <f t="shared" si="90"/>
        <v>0</v>
      </c>
      <c r="CK30" s="17">
        <f t="shared" si="90"/>
        <v>0</v>
      </c>
      <c r="CL30" s="17">
        <f t="shared" si="90"/>
        <v>0</v>
      </c>
      <c r="CM30" s="17">
        <f t="shared" si="90"/>
        <v>0</v>
      </c>
      <c r="CN30" s="17">
        <f t="shared" ref="CN30:CT30" si="91">IFERROR(CN21/CN12,0)</f>
        <v>0</v>
      </c>
      <c r="CO30" s="17">
        <f t="shared" si="91"/>
        <v>0</v>
      </c>
      <c r="CP30" s="17">
        <f t="shared" si="91"/>
        <v>0</v>
      </c>
      <c r="CQ30" s="17">
        <f t="shared" si="91"/>
        <v>0</v>
      </c>
      <c r="CR30" s="17">
        <f t="shared" si="91"/>
        <v>0</v>
      </c>
      <c r="CS30" s="17">
        <f t="shared" si="91"/>
        <v>0</v>
      </c>
      <c r="CT30" s="17">
        <f t="shared" si="91"/>
        <v>0</v>
      </c>
    </row>
    <row r="32" spans="1:98" x14ac:dyDescent="0.2">
      <c r="A32" s="12" t="s">
        <v>45</v>
      </c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</row>
    <row r="33" spans="1:108" x14ac:dyDescent="0.2">
      <c r="A33" s="3" t="str">
        <f t="shared" ref="A33:B37" si="92">A24</f>
        <v>C_01</v>
      </c>
      <c r="B33" s="4" t="str">
        <f t="shared" si="92"/>
        <v>ก่อนปี 2560, Class 1, DPD=0, Non-TDR</v>
      </c>
      <c r="C33" s="14"/>
      <c r="T33" s="14">
        <f t="shared" ref="T33:AC37" si="93">IFERROR(SUM(C15:T15)/SUM(C4:T4),0)</f>
        <v>3.7832240248532968E-2</v>
      </c>
      <c r="U33" s="14">
        <f t="shared" si="93"/>
        <v>3.5944764416071057E-2</v>
      </c>
      <c r="V33" s="14">
        <f t="shared" si="93"/>
        <v>3.4485160930751012E-2</v>
      </c>
      <c r="W33" s="14">
        <f t="shared" si="93"/>
        <v>3.1993264575878762E-2</v>
      </c>
      <c r="X33" s="14">
        <f t="shared" si="93"/>
        <v>3.0442152846447239E-2</v>
      </c>
      <c r="Y33" s="14">
        <f t="shared" si="93"/>
        <v>2.9040045441635898E-2</v>
      </c>
      <c r="Z33" s="14">
        <f t="shared" si="93"/>
        <v>2.678827923010629E-2</v>
      </c>
      <c r="AA33" s="14">
        <f t="shared" si="93"/>
        <v>2.5133999710270898E-2</v>
      </c>
      <c r="AB33" s="14">
        <f t="shared" si="93"/>
        <v>2.3661724968962242E-2</v>
      </c>
      <c r="AC33" s="14">
        <f t="shared" si="93"/>
        <v>2.0938147380881917E-2</v>
      </c>
      <c r="AD33" s="14">
        <f t="shared" ref="AD33:BK37" si="94">IFERROR(SUM(M15:AD15)/SUM(M4:AD4),0)</f>
        <v>1.9347127810562487E-2</v>
      </c>
      <c r="AE33" s="14">
        <f t="shared" si="94"/>
        <v>1.7587560386473428E-2</v>
      </c>
      <c r="AF33" s="14">
        <f t="shared" si="94"/>
        <v>1.5146878824969401E-2</v>
      </c>
      <c r="AG33" s="14">
        <f t="shared" si="94"/>
        <v>1.3851272924243596E-2</v>
      </c>
      <c r="AH33" s="14">
        <f t="shared" si="94"/>
        <v>1.2918885061071092E-2</v>
      </c>
      <c r="AI33" s="14">
        <f t="shared" si="94"/>
        <v>1.1884012042465536E-2</v>
      </c>
      <c r="AJ33" s="14">
        <f t="shared" si="94"/>
        <v>1.1598144296912494E-2</v>
      </c>
      <c r="AK33" s="14">
        <f t="shared" si="94"/>
        <v>1.1831938184159691E-2</v>
      </c>
      <c r="AL33" s="14">
        <f t="shared" si="94"/>
        <v>1.2127624938954909E-2</v>
      </c>
      <c r="AM33" s="14">
        <f t="shared" si="94"/>
        <v>1.2276509845925682E-2</v>
      </c>
      <c r="AN33" s="14">
        <f t="shared" si="94"/>
        <v>1.2599082186065915E-2</v>
      </c>
      <c r="AO33" s="14">
        <f t="shared" si="94"/>
        <v>1.3404147698533131E-2</v>
      </c>
      <c r="AP33" s="14">
        <f t="shared" si="94"/>
        <v>1.3804857264593098E-2</v>
      </c>
      <c r="AQ33" s="14">
        <f t="shared" si="94"/>
        <v>1.3973949797291468E-2</v>
      </c>
      <c r="AR33" s="14">
        <f t="shared" si="94"/>
        <v>1.4970841674645312E-2</v>
      </c>
      <c r="AS33" s="14">
        <f t="shared" si="94"/>
        <v>1.5559071729957807E-2</v>
      </c>
      <c r="AT33" s="14">
        <f t="shared" si="94"/>
        <v>1.5433741351782864E-2</v>
      </c>
      <c r="AU33" s="14">
        <f t="shared" si="94"/>
        <v>1.5888601267517628E-2</v>
      </c>
      <c r="AV33" s="14">
        <f t="shared" si="94"/>
        <v>1.6296029530926442E-2</v>
      </c>
      <c r="AW33" s="14">
        <f t="shared" si="94"/>
        <v>1.6246142675621709E-2</v>
      </c>
      <c r="AX33" s="15">
        <f t="shared" si="94"/>
        <v>1.618063808391992E-2</v>
      </c>
      <c r="AY33" s="14">
        <f t="shared" si="94"/>
        <v>1.6546496579774451E-2</v>
      </c>
      <c r="AZ33" s="14">
        <f t="shared" si="94"/>
        <v>1.6877637130801686E-2</v>
      </c>
      <c r="BA33" s="14">
        <f t="shared" si="94"/>
        <v>1.66270783847981E-2</v>
      </c>
      <c r="BB33" s="14">
        <f t="shared" si="94"/>
        <v>1.6595908915476649E-2</v>
      </c>
      <c r="BC33" s="14">
        <f t="shared" si="94"/>
        <v>1.7135023989033583E-2</v>
      </c>
      <c r="BD33" s="14">
        <f t="shared" si="94"/>
        <v>1.7261904761904763E-2</v>
      </c>
      <c r="BE33" s="14">
        <f t="shared" si="94"/>
        <v>1.8075918859208676E-2</v>
      </c>
      <c r="BF33" s="14">
        <f t="shared" si="94"/>
        <v>1.9082419813235892E-2</v>
      </c>
      <c r="BG33" s="14">
        <f t="shared" si="94"/>
        <v>2.0084025002561737E-2</v>
      </c>
      <c r="BH33" s="14">
        <f t="shared" si="94"/>
        <v>2.1698698078115312E-2</v>
      </c>
      <c r="BI33" s="14">
        <f t="shared" si="94"/>
        <v>2.2154875117567144E-2</v>
      </c>
      <c r="BJ33" s="14">
        <f t="shared" si="94"/>
        <v>2.1915498893688757E-2</v>
      </c>
      <c r="BK33" s="14">
        <f t="shared" si="94"/>
        <v>2.2234099412079104E-2</v>
      </c>
      <c r="BL33" s="14">
        <f t="shared" ref="BL33:BL37" si="95">IFERROR(SUM(AU15:BL15)/SUM(AU4:BL4),0)</f>
        <v>2.2742110990206746E-2</v>
      </c>
      <c r="BM33" s="14">
        <f t="shared" ref="BM33:BM37" si="96">IFERROR(SUM(AV15:BM15)/SUM(AV4:BM4),0)</f>
        <v>2.2983425414364642E-2</v>
      </c>
      <c r="BN33" s="14">
        <f t="shared" ref="BN33:BN37" si="97">IFERROR(SUM(AW15:BN15)/SUM(AW4:BN4),0)</f>
        <v>2.3146067415730338E-2</v>
      </c>
      <c r="BO33" s="14">
        <f t="shared" ref="BO33:BO37" si="98">IFERROR(SUM(AX15:BO15)/SUM(AX4:BO4),0)</f>
        <v>2.3474178403755867E-2</v>
      </c>
      <c r="BP33" s="14">
        <f t="shared" ref="BP33:BP37" si="99">IFERROR(SUM(AY15:BP15)/SUM(AY4:BP4),0)</f>
        <v>2.4055781522370714E-2</v>
      </c>
      <c r="BQ33" s="14">
        <f t="shared" ref="BQ33:BQ37" si="100">IFERROR(SUM(AZ15:BQ15)/SUM(AZ4:BQ4),0)</f>
        <v>2.4048096192384769E-2</v>
      </c>
      <c r="BR33" s="14">
        <f t="shared" ref="BR33:BR37" si="101">IFERROR(SUM(BA15:BR15)/SUM(BA4:BR4),0)</f>
        <v>2.3624865767808138E-2</v>
      </c>
      <c r="BS33" s="14">
        <f t="shared" ref="BS33:BS37" si="102">IFERROR(SUM(BB15:BS15)/SUM(BB4:BS4),0)</f>
        <v>2.3124171986029146E-2</v>
      </c>
      <c r="BT33" s="14">
        <f t="shared" ref="BT33:BT37" si="103">IFERROR(SUM(BC15:BT15)/SUM(BC4:BT4),0)</f>
        <v>2.2284461763273259E-2</v>
      </c>
      <c r="BU33" s="14">
        <f t="shared" ref="BU33:BU37" si="104">IFERROR(SUM(BD15:BU15)/SUM(BD4:BU4),0)</f>
        <v>2.1077283372365339E-2</v>
      </c>
      <c r="BV33" s="14">
        <f t="shared" ref="BV33:BV37" si="105">IFERROR(SUM(BE15:BV15)/SUM(BE4:BV4),0)</f>
        <v>1.9785963165754105E-2</v>
      </c>
      <c r="BW33" s="14">
        <f t="shared" ref="BW33:BW37" si="106">IFERROR(SUM(BF15:BW15)/SUM(BF4:BW4),0)</f>
        <v>1.8012344123945083E-2</v>
      </c>
      <c r="BX33" s="14">
        <f t="shared" ref="BX33:BX37" si="107">IFERROR(SUM(BG15:BX15)/SUM(BG4:BX4),0)</f>
        <v>1.5635012174804563E-2</v>
      </c>
      <c r="BY33" s="14">
        <f t="shared" ref="BY33:BY37" si="108">IFERROR(SUM(BH15:BY15)/SUM(BH4:BY4),0)</f>
        <v>1.3020833333333334E-2</v>
      </c>
      <c r="BZ33" s="14">
        <f t="shared" ref="BZ33:BZ37" si="109">IFERROR(SUM(BI15:BZ15)/SUM(BI4:BZ4),0)</f>
        <v>9.9390405512854493E-3</v>
      </c>
      <c r="CA33" s="14">
        <f t="shared" ref="CA33:CA37" si="110">IFERROR(SUM(BJ15:CA15)/SUM(BJ4:CA4),0)</f>
        <v>8.7049685281907051E-3</v>
      </c>
      <c r="CB33" s="14">
        <f t="shared" ref="CB33:CB37" si="111">IFERROR(SUM(BK15:CB15)/SUM(BK4:CB4),0)</f>
        <v>7.5880758807588076E-3</v>
      </c>
      <c r="CC33" s="14">
        <f t="shared" ref="CC33:CC37" si="112">IFERROR(SUM(BL15:CC15)/SUM(BL4:CC4),0)</f>
        <v>6.7781944043841941E-3</v>
      </c>
      <c r="CD33" s="14">
        <f t="shared" ref="CD33:CD37" si="113">IFERROR(SUM(BM15:CD15)/SUM(BM4:CD4),0)</f>
        <v>6.2941357077064787E-3</v>
      </c>
      <c r="CE33" s="14">
        <f t="shared" ref="CE33:CE37" si="114">IFERROR(SUM(BN15:CE15)/SUM(BN4:CE4),0)</f>
        <v>5.5856743880400858E-3</v>
      </c>
      <c r="CF33" s="14">
        <f t="shared" ref="CF33:CF37" si="115">IFERROR(SUM(BO15:CF15)/SUM(BO4:CF4),0)</f>
        <v>5.2975454705986224E-3</v>
      </c>
      <c r="CG33" s="14">
        <f t="shared" ref="CG33:CG37" si="116">IFERROR(SUM(BP15:CG15)/SUM(BP4:CG4),0)</f>
        <v>4.7591852274890536E-3</v>
      </c>
      <c r="CH33" s="14">
        <f t="shared" ref="CH33:CH37" si="117">IFERROR(SUM(BQ15:CH15)/SUM(BQ4:CH4),0)</f>
        <v>4.1365046535677356E-3</v>
      </c>
      <c r="CI33" s="14">
        <f t="shared" ref="CI33:CI37" si="118">IFERROR(SUM(BR15:CI15)/SUM(BR4:CI4),0)</f>
        <v>3.3944331296673455E-3</v>
      </c>
      <c r="CJ33" s="14">
        <f t="shared" ref="CJ33:CJ37" si="119">IFERROR(SUM(BS15:CJ15)/SUM(BS4:CJ4),0)</f>
        <v>2.9947591714499623E-3</v>
      </c>
      <c r="CK33" s="14">
        <f t="shared" ref="CK33:CK37" si="120">IFERROR(SUM(BT15:CK15)/SUM(BT4:CK4),0)</f>
        <v>2.5034770514603616E-3</v>
      </c>
      <c r="CL33" s="14">
        <f t="shared" ref="CL33:CL37" si="121">IFERROR(SUM(BU15:CL15)/SUM(BU4:CL4),0)</f>
        <v>1.8820577164366374E-3</v>
      </c>
      <c r="CM33" s="14">
        <f t="shared" ref="CM33:CM37" si="122">IFERROR(SUM(BV15:CM15)/SUM(BV4:CM4),0)</f>
        <v>7.2072072072072073E-4</v>
      </c>
      <c r="CN33" s="14">
        <f t="shared" ref="CN33:CN37" si="123">IFERROR(SUM(BW15:CN15)/SUM(BW4:CN4),0)</f>
        <v>0</v>
      </c>
      <c r="CO33" s="14">
        <f t="shared" ref="CO33:CO37" si="124">IFERROR(SUM(BX15:CO15)/SUM(BX4:CO4),0)</f>
        <v>0</v>
      </c>
      <c r="CP33" s="14">
        <f t="shared" ref="CP33:CP37" si="125">IFERROR(SUM(BY15:CP15)/SUM(BY4:CP4),0)</f>
        <v>0</v>
      </c>
      <c r="CQ33" s="14">
        <f t="shared" ref="CQ33:CQ37" si="126">IFERROR(SUM(BZ15:CQ15)/SUM(BZ4:CQ4),0)</f>
        <v>0</v>
      </c>
      <c r="CR33" s="14">
        <f t="shared" ref="CR33:CR37" si="127">IFERROR(SUM(CA15:CR15)/SUM(CA4:CR4),0)</f>
        <v>0</v>
      </c>
      <c r="CS33" s="14">
        <f t="shared" ref="CS33:CS37" si="128">IFERROR(SUM(CB15:CS15)/SUM(CB4:CS4),0)</f>
        <v>0</v>
      </c>
      <c r="CT33" s="14">
        <f t="shared" ref="CT33:CT37" si="129">IFERROR(SUM(CC15:CT15)/SUM(CC4:CT4),0)</f>
        <v>0</v>
      </c>
    </row>
    <row r="34" spans="1:108" x14ac:dyDescent="0.2">
      <c r="A34" s="3" t="str">
        <f t="shared" si="92"/>
        <v>C_02</v>
      </c>
      <c r="B34" s="4" t="str">
        <f t="shared" si="92"/>
        <v>ก่อนปี 2560, Class 1, DPD=0, TDR</v>
      </c>
      <c r="C34" s="14"/>
      <c r="T34" s="14">
        <f t="shared" si="93"/>
        <v>0.20185728250244378</v>
      </c>
      <c r="U34" s="14">
        <f t="shared" si="93"/>
        <v>0.2015617374328941</v>
      </c>
      <c r="V34" s="14">
        <f t="shared" si="93"/>
        <v>0.19573835480673935</v>
      </c>
      <c r="W34" s="14">
        <f t="shared" si="93"/>
        <v>0.18612952575216726</v>
      </c>
      <c r="X34" s="14">
        <f t="shared" si="93"/>
        <v>0.18311291963377416</v>
      </c>
      <c r="Y34" s="14">
        <f t="shared" si="93"/>
        <v>0.177732379979571</v>
      </c>
      <c r="Z34" s="14">
        <f t="shared" si="93"/>
        <v>0.17141377524598653</v>
      </c>
      <c r="AA34" s="14">
        <f t="shared" si="93"/>
        <v>0.16700715015321757</v>
      </c>
      <c r="AB34" s="14">
        <f t="shared" si="93"/>
        <v>0.15657084188911705</v>
      </c>
      <c r="AC34" s="14">
        <f t="shared" si="93"/>
        <v>0.1481675392670157</v>
      </c>
      <c r="AD34" s="14">
        <f t="shared" si="94"/>
        <v>0.14218258132214062</v>
      </c>
      <c r="AE34" s="14">
        <f t="shared" si="94"/>
        <v>0.13526315789473684</v>
      </c>
      <c r="AF34" s="14">
        <f t="shared" si="94"/>
        <v>0.13125988402741171</v>
      </c>
      <c r="AG34" s="14">
        <f t="shared" si="94"/>
        <v>0.12703412073490813</v>
      </c>
      <c r="AH34" s="14">
        <f t="shared" si="94"/>
        <v>0.1297828335056877</v>
      </c>
      <c r="AI34" s="14">
        <f t="shared" si="94"/>
        <v>0.13063763608087092</v>
      </c>
      <c r="AJ34" s="14">
        <f t="shared" si="94"/>
        <v>0.13437342727730248</v>
      </c>
      <c r="AK34" s="14">
        <f t="shared" si="94"/>
        <v>0.13502740408570005</v>
      </c>
      <c r="AL34" s="14">
        <f t="shared" si="94"/>
        <v>0.13650000000000001</v>
      </c>
      <c r="AM34" s="14">
        <f t="shared" si="94"/>
        <v>0.13952333664349553</v>
      </c>
      <c r="AN34" s="14">
        <f t="shared" si="94"/>
        <v>0.14688427299703263</v>
      </c>
      <c r="AO34" s="14">
        <f t="shared" si="94"/>
        <v>0.15059642147117297</v>
      </c>
      <c r="AP34" s="14">
        <f t="shared" si="94"/>
        <v>0.15457728864432216</v>
      </c>
      <c r="AQ34" s="14">
        <f t="shared" si="94"/>
        <v>0.16044399596367306</v>
      </c>
      <c r="AR34" s="14">
        <f t="shared" si="94"/>
        <v>0.16392600205549845</v>
      </c>
      <c r="AS34" s="14">
        <f t="shared" si="94"/>
        <v>0.16935904116727463</v>
      </c>
      <c r="AT34" s="14">
        <f t="shared" si="94"/>
        <v>0.17518636847710331</v>
      </c>
      <c r="AU34" s="14">
        <f t="shared" si="94"/>
        <v>0.18104817363684489</v>
      </c>
      <c r="AV34" s="14">
        <f t="shared" si="94"/>
        <v>0.18409818569903949</v>
      </c>
      <c r="AW34" s="14">
        <f t="shared" si="94"/>
        <v>0.18186753528773072</v>
      </c>
      <c r="AX34" s="15">
        <f t="shared" si="94"/>
        <v>0.1795429815016322</v>
      </c>
      <c r="AY34" s="14">
        <f t="shared" si="94"/>
        <v>0.1770546056260342</v>
      </c>
      <c r="AZ34" s="14">
        <f t="shared" si="94"/>
        <v>0.1743327654741624</v>
      </c>
      <c r="BA34" s="14">
        <f t="shared" si="94"/>
        <v>0.17495711835334476</v>
      </c>
      <c r="BB34" s="14">
        <f t="shared" si="94"/>
        <v>0.17414403778040141</v>
      </c>
      <c r="BC34" s="14">
        <f t="shared" si="94"/>
        <v>0.17436208991494531</v>
      </c>
      <c r="BD34" s="14">
        <f t="shared" si="94"/>
        <v>0.17585784313725492</v>
      </c>
      <c r="BE34" s="14">
        <f t="shared" si="94"/>
        <v>0.17972636815920398</v>
      </c>
      <c r="BF34" s="14">
        <f t="shared" si="94"/>
        <v>0.18090452261306533</v>
      </c>
      <c r="BG34" s="14">
        <f t="shared" si="94"/>
        <v>0.18719211822660098</v>
      </c>
      <c r="BH34" s="14">
        <f t="shared" si="94"/>
        <v>0.18985776128633272</v>
      </c>
      <c r="BI34" s="14">
        <f t="shared" si="94"/>
        <v>0.18789013732833956</v>
      </c>
      <c r="BJ34" s="14">
        <f t="shared" si="94"/>
        <v>0.1891558841651263</v>
      </c>
      <c r="BK34" s="14">
        <f t="shared" si="94"/>
        <v>0.18711276332094176</v>
      </c>
      <c r="BL34" s="14">
        <f t="shared" si="95"/>
        <v>0.1883967560823456</v>
      </c>
      <c r="BM34" s="14">
        <f t="shared" si="96"/>
        <v>0.18647281921618206</v>
      </c>
      <c r="BN34" s="14">
        <f t="shared" si="97"/>
        <v>0.18846153846153846</v>
      </c>
      <c r="BO34" s="14">
        <f t="shared" si="98"/>
        <v>0.19483870967741934</v>
      </c>
      <c r="BP34" s="14">
        <f t="shared" si="99"/>
        <v>0.20442708333333334</v>
      </c>
      <c r="BQ34" s="14">
        <f t="shared" si="100"/>
        <v>0.21300597213005973</v>
      </c>
      <c r="BR34" s="14">
        <f t="shared" si="101"/>
        <v>0.214</v>
      </c>
      <c r="BS34" s="14">
        <f t="shared" si="102"/>
        <v>0.20925553319919518</v>
      </c>
      <c r="BT34" s="14">
        <f t="shared" si="103"/>
        <v>0.20485175202156333</v>
      </c>
      <c r="BU34" s="14">
        <f t="shared" si="104"/>
        <v>0.19756427604871449</v>
      </c>
      <c r="BV34" s="14">
        <f t="shared" si="105"/>
        <v>0.18818681318681318</v>
      </c>
      <c r="BW34" s="14">
        <f t="shared" si="106"/>
        <v>0.17379117028731605</v>
      </c>
      <c r="BX34" s="14">
        <f t="shared" si="107"/>
        <v>0.15835140997830802</v>
      </c>
      <c r="BY34" s="14">
        <f t="shared" si="108"/>
        <v>0.1401938851603281</v>
      </c>
      <c r="BZ34" s="14">
        <f t="shared" si="109"/>
        <v>0.12557781201849</v>
      </c>
      <c r="CA34" s="14">
        <f t="shared" si="110"/>
        <v>0.11286503551696922</v>
      </c>
      <c r="CB34" s="14">
        <f t="shared" si="111"/>
        <v>0.1008</v>
      </c>
      <c r="CC34" s="14">
        <f t="shared" si="112"/>
        <v>9.7269624573378843E-2</v>
      </c>
      <c r="CD34" s="14">
        <f t="shared" si="113"/>
        <v>9.2709270927092705E-2</v>
      </c>
      <c r="CE34" s="14">
        <f t="shared" si="114"/>
        <v>8.7463556851311949E-2</v>
      </c>
      <c r="CF34" s="14">
        <f t="shared" si="115"/>
        <v>8.0882352941176475E-2</v>
      </c>
      <c r="CG34" s="14">
        <f t="shared" si="116"/>
        <v>7.1917808219178078E-2</v>
      </c>
      <c r="CH34" s="14">
        <f t="shared" si="117"/>
        <v>5.8603491271820449E-2</v>
      </c>
      <c r="CI34" s="14">
        <f t="shared" si="118"/>
        <v>4.4897959183673466E-2</v>
      </c>
      <c r="CJ34" s="14">
        <f t="shared" si="119"/>
        <v>3.3282904689863842E-2</v>
      </c>
      <c r="CK34" s="14">
        <f t="shared" si="120"/>
        <v>2.0512820512820513E-2</v>
      </c>
      <c r="CL34" s="14">
        <f t="shared" si="121"/>
        <v>1.3513513513513514E-2</v>
      </c>
      <c r="CM34" s="14">
        <f t="shared" si="122"/>
        <v>6.7873303167420816E-3</v>
      </c>
      <c r="CN34" s="14">
        <f t="shared" si="123"/>
        <v>0</v>
      </c>
      <c r="CO34" s="14">
        <f t="shared" si="124"/>
        <v>0</v>
      </c>
      <c r="CP34" s="14">
        <f t="shared" si="125"/>
        <v>0</v>
      </c>
      <c r="CQ34" s="14">
        <f t="shared" si="126"/>
        <v>0</v>
      </c>
      <c r="CR34" s="14">
        <f t="shared" si="127"/>
        <v>0</v>
      </c>
      <c r="CS34" s="14">
        <f t="shared" si="128"/>
        <v>0</v>
      </c>
      <c r="CT34" s="14">
        <f t="shared" si="129"/>
        <v>0</v>
      </c>
    </row>
    <row r="35" spans="1:108" x14ac:dyDescent="0.2">
      <c r="A35" s="3" t="str">
        <f t="shared" si="92"/>
        <v>C_03</v>
      </c>
      <c r="B35" s="4" t="str">
        <f t="shared" si="92"/>
        <v>ปี 2560 เป็นต้นไป, Class 1, DPD=0</v>
      </c>
      <c r="C35" s="14"/>
      <c r="T35" s="14">
        <f t="shared" si="93"/>
        <v>6.9686411149825784E-3</v>
      </c>
      <c r="U35" s="14">
        <f t="shared" si="93"/>
        <v>1.0282776349614395E-2</v>
      </c>
      <c r="V35" s="14">
        <f t="shared" si="93"/>
        <v>1.1811023622047244E-2</v>
      </c>
      <c r="W35" s="14">
        <f t="shared" si="93"/>
        <v>1.1023622047244094E-2</v>
      </c>
      <c r="X35" s="14">
        <f t="shared" si="93"/>
        <v>1.1553273427471117E-2</v>
      </c>
      <c r="Y35" s="14">
        <f t="shared" si="93"/>
        <v>1.3698630136986301E-2</v>
      </c>
      <c r="Z35" s="14">
        <f t="shared" si="93"/>
        <v>1.4209591474245116E-2</v>
      </c>
      <c r="AA35" s="14">
        <f t="shared" si="93"/>
        <v>1.5220700152207001E-2</v>
      </c>
      <c r="AB35" s="14">
        <f t="shared" si="93"/>
        <v>1.5936254980079681E-2</v>
      </c>
      <c r="AC35" s="14">
        <f t="shared" si="93"/>
        <v>1.8107476635514017E-2</v>
      </c>
      <c r="AD35" s="14">
        <f t="shared" si="94"/>
        <v>1.9648397104446741E-2</v>
      </c>
      <c r="AE35" s="14">
        <f t="shared" si="94"/>
        <v>2.1678966789667898E-2</v>
      </c>
      <c r="AF35" s="14">
        <f t="shared" si="94"/>
        <v>2.3022185014650483E-2</v>
      </c>
      <c r="AG35" s="14">
        <f t="shared" si="94"/>
        <v>2.462121212121212E-2</v>
      </c>
      <c r="AH35" s="14">
        <f t="shared" si="94"/>
        <v>2.612330198537095E-2</v>
      </c>
      <c r="AI35" s="14">
        <f t="shared" si="94"/>
        <v>2.8082633957391866E-2</v>
      </c>
      <c r="AJ35" s="14">
        <f t="shared" si="94"/>
        <v>2.8202820282028203E-2</v>
      </c>
      <c r="AK35" s="14">
        <f t="shared" si="94"/>
        <v>2.8595458368376788E-2</v>
      </c>
      <c r="AL35" s="14">
        <f t="shared" si="94"/>
        <v>2.8820729772607086E-2</v>
      </c>
      <c r="AM35" s="14">
        <f t="shared" si="94"/>
        <v>2.8916268544128741E-2</v>
      </c>
      <c r="AN35" s="14">
        <f t="shared" si="94"/>
        <v>2.9383429672447014E-2</v>
      </c>
      <c r="AO35" s="14">
        <f t="shared" si="94"/>
        <v>2.9988465974625143E-2</v>
      </c>
      <c r="AP35" s="14">
        <f t="shared" si="94"/>
        <v>3.0861456483126111E-2</v>
      </c>
      <c r="AQ35" s="14">
        <f t="shared" si="94"/>
        <v>3.0713058419243985E-2</v>
      </c>
      <c r="AR35" s="14">
        <f t="shared" si="94"/>
        <v>3.1074035453597496E-2</v>
      </c>
      <c r="AS35" s="14">
        <f t="shared" si="94"/>
        <v>3.1262687779131139E-2</v>
      </c>
      <c r="AT35" s="14">
        <f t="shared" si="94"/>
        <v>3.1120740594839474E-2</v>
      </c>
      <c r="AU35" s="14">
        <f t="shared" si="94"/>
        <v>3.0686612965093979E-2</v>
      </c>
      <c r="AV35" s="14">
        <f t="shared" si="94"/>
        <v>3.0495790458372311E-2</v>
      </c>
      <c r="AW35" s="14">
        <f t="shared" si="94"/>
        <v>2.9181105234360752E-2</v>
      </c>
      <c r="AX35" s="15">
        <f t="shared" si="94"/>
        <v>2.8276720611773075E-2</v>
      </c>
      <c r="AY35" s="14">
        <f t="shared" si="94"/>
        <v>2.7196652719665274E-2</v>
      </c>
      <c r="AZ35" s="14">
        <f t="shared" si="94"/>
        <v>2.6176218990590246E-2</v>
      </c>
      <c r="BA35" s="14">
        <f t="shared" si="94"/>
        <v>2.4443695212407284E-2</v>
      </c>
      <c r="BB35" s="14">
        <f t="shared" si="94"/>
        <v>2.3595879029577934E-2</v>
      </c>
      <c r="BC35" s="14">
        <f t="shared" si="94"/>
        <v>2.2433273292942525E-2</v>
      </c>
      <c r="BD35" s="14">
        <f t="shared" si="94"/>
        <v>2.1283456949371171E-2</v>
      </c>
      <c r="BE35" s="14">
        <f t="shared" si="94"/>
        <v>2.045022194039315E-2</v>
      </c>
      <c r="BF35" s="14">
        <f t="shared" si="94"/>
        <v>1.9455252918287938E-2</v>
      </c>
      <c r="BG35" s="14">
        <f t="shared" si="94"/>
        <v>1.9101466992665038E-2</v>
      </c>
      <c r="BH35" s="14">
        <f t="shared" si="94"/>
        <v>1.8729397662571173E-2</v>
      </c>
      <c r="BI35" s="14">
        <f t="shared" si="94"/>
        <v>1.8723278785198291E-2</v>
      </c>
      <c r="BJ35" s="14">
        <f t="shared" si="94"/>
        <v>1.7947604573744391E-2</v>
      </c>
      <c r="BK35" s="14">
        <f t="shared" si="94"/>
        <v>1.7381393360877618E-2</v>
      </c>
      <c r="BL35" s="14">
        <f t="shared" si="95"/>
        <v>1.7328825021132713E-2</v>
      </c>
      <c r="BM35" s="14">
        <f t="shared" si="96"/>
        <v>1.6953863257365202E-2</v>
      </c>
      <c r="BN35" s="14">
        <f t="shared" si="97"/>
        <v>1.6586703221384509E-2</v>
      </c>
      <c r="BO35" s="14">
        <f t="shared" si="98"/>
        <v>1.642682595710019E-2</v>
      </c>
      <c r="BP35" s="14">
        <f t="shared" si="99"/>
        <v>1.6336368505623994E-2</v>
      </c>
      <c r="BQ35" s="14">
        <f t="shared" si="100"/>
        <v>1.5772034459907224E-2</v>
      </c>
      <c r="BR35" s="14">
        <f t="shared" si="101"/>
        <v>1.5034645051640738E-2</v>
      </c>
      <c r="BS35" s="14">
        <f t="shared" si="102"/>
        <v>1.4604150653343582E-2</v>
      </c>
      <c r="BT35" s="14">
        <f t="shared" si="103"/>
        <v>1.3958752515090543E-2</v>
      </c>
      <c r="BU35" s="14">
        <f t="shared" si="104"/>
        <v>1.3308687615526803E-2</v>
      </c>
      <c r="BV35" s="14">
        <f t="shared" si="105"/>
        <v>1.2954300107952501E-2</v>
      </c>
      <c r="BW35" s="14">
        <f t="shared" si="106"/>
        <v>1.2155212716222535E-2</v>
      </c>
      <c r="BX35" s="14">
        <f t="shared" si="107"/>
        <v>1.1284623275960333E-2</v>
      </c>
      <c r="BY35" s="14">
        <f t="shared" si="108"/>
        <v>9.9546510341776348E-3</v>
      </c>
      <c r="BZ35" s="14">
        <f t="shared" si="109"/>
        <v>8.4501016151460051E-3</v>
      </c>
      <c r="CA35" s="14">
        <f t="shared" si="110"/>
        <v>7.1207430340557275E-3</v>
      </c>
      <c r="CB35" s="14">
        <f t="shared" si="111"/>
        <v>6.2568278875757277E-3</v>
      </c>
      <c r="CC35" s="14">
        <f t="shared" si="112"/>
        <v>5.8091286307053944E-3</v>
      </c>
      <c r="CD35" s="14">
        <f t="shared" si="113"/>
        <v>5.0987198958559344E-3</v>
      </c>
      <c r="CE35" s="14">
        <f t="shared" si="114"/>
        <v>4.4434316964794352E-3</v>
      </c>
      <c r="CF35" s="14">
        <f t="shared" si="115"/>
        <v>3.6036036036036037E-3</v>
      </c>
      <c r="CG35" s="14">
        <f t="shared" si="116"/>
        <v>3.0449124587668104E-3</v>
      </c>
      <c r="CH35" s="14">
        <f t="shared" si="117"/>
        <v>2.1566248820595766E-3</v>
      </c>
      <c r="CI35" s="14">
        <f t="shared" si="118"/>
        <v>1.7206767995411529E-3</v>
      </c>
      <c r="CJ35" s="14">
        <f t="shared" si="119"/>
        <v>1.3850415512465374E-3</v>
      </c>
      <c r="CK35" s="14">
        <f t="shared" si="120"/>
        <v>1.0025062656641604E-3</v>
      </c>
      <c r="CL35" s="14">
        <f t="shared" si="121"/>
        <v>9.1508052708638363E-4</v>
      </c>
      <c r="CM35" s="14">
        <f t="shared" si="122"/>
        <v>8.1499592502037486E-4</v>
      </c>
      <c r="CN35" s="14">
        <f t="shared" si="123"/>
        <v>2.3304591004427873E-4</v>
      </c>
      <c r="CO35" s="14">
        <f t="shared" si="124"/>
        <v>0</v>
      </c>
      <c r="CP35" s="14">
        <f t="shared" si="125"/>
        <v>0</v>
      </c>
      <c r="CQ35" s="14">
        <f t="shared" si="126"/>
        <v>0</v>
      </c>
      <c r="CR35" s="14">
        <f t="shared" si="127"/>
        <v>0</v>
      </c>
      <c r="CS35" s="14">
        <f t="shared" si="128"/>
        <v>0</v>
      </c>
      <c r="CT35" s="14">
        <f t="shared" si="129"/>
        <v>0</v>
      </c>
    </row>
    <row r="36" spans="1:108" x14ac:dyDescent="0.2">
      <c r="A36" s="3" t="str">
        <f t="shared" si="92"/>
        <v>C_04</v>
      </c>
      <c r="B36" s="4" t="str">
        <f t="shared" si="92"/>
        <v>Class 1, DPD&gt;0</v>
      </c>
      <c r="C36" s="14"/>
      <c r="T36" s="14">
        <f t="shared" si="93"/>
        <v>0.23723897911832947</v>
      </c>
      <c r="U36" s="14">
        <f t="shared" si="93"/>
        <v>0.23800959232613908</v>
      </c>
      <c r="V36" s="14">
        <f t="shared" si="93"/>
        <v>0.23651452282157676</v>
      </c>
      <c r="W36" s="14">
        <f t="shared" si="93"/>
        <v>0.22593896713615025</v>
      </c>
      <c r="X36" s="14">
        <f t="shared" si="93"/>
        <v>0.21459227467811159</v>
      </c>
      <c r="Y36" s="14">
        <f t="shared" si="93"/>
        <v>0.21120689655172414</v>
      </c>
      <c r="Z36" s="14">
        <f t="shared" si="93"/>
        <v>0.19588875453446192</v>
      </c>
      <c r="AA36" s="14">
        <f t="shared" si="93"/>
        <v>0.18033813400125234</v>
      </c>
      <c r="AB36" s="14">
        <f t="shared" si="93"/>
        <v>0.17351874244256349</v>
      </c>
      <c r="AC36" s="14">
        <f t="shared" si="93"/>
        <v>0.15951276102088166</v>
      </c>
      <c r="AD36" s="14">
        <f t="shared" si="94"/>
        <v>0.14951121334100057</v>
      </c>
      <c r="AE36" s="14">
        <f t="shared" si="94"/>
        <v>0.1403409090909091</v>
      </c>
      <c r="AF36" s="14">
        <f t="shared" si="94"/>
        <v>0.12280701754385964</v>
      </c>
      <c r="AG36" s="14">
        <f t="shared" si="94"/>
        <v>0.12267867191896455</v>
      </c>
      <c r="AH36" s="14">
        <f t="shared" si="94"/>
        <v>0.11908736783528102</v>
      </c>
      <c r="AI36" s="14">
        <f t="shared" si="94"/>
        <v>0.1090613130765057</v>
      </c>
      <c r="AJ36" s="14">
        <f t="shared" si="94"/>
        <v>0.10696378830083565</v>
      </c>
      <c r="AK36" s="14">
        <f t="shared" si="94"/>
        <v>0.10988404196576478</v>
      </c>
      <c r="AL36" s="14">
        <f t="shared" si="94"/>
        <v>0.1136853448275862</v>
      </c>
      <c r="AM36" s="14">
        <f t="shared" si="94"/>
        <v>0.11672942442173212</v>
      </c>
      <c r="AN36" s="14">
        <f t="shared" si="94"/>
        <v>0.1183083511777302</v>
      </c>
      <c r="AO36" s="14">
        <f t="shared" si="94"/>
        <v>0.12367303609341826</v>
      </c>
      <c r="AP36" s="14">
        <f t="shared" si="94"/>
        <v>0.12546716497597438</v>
      </c>
      <c r="AQ36" s="14">
        <f t="shared" si="94"/>
        <v>0.12944297082228118</v>
      </c>
      <c r="AR36" s="14">
        <f t="shared" si="94"/>
        <v>0.13149688149688149</v>
      </c>
      <c r="AS36" s="14">
        <f t="shared" si="94"/>
        <v>0.1324607329842932</v>
      </c>
      <c r="AT36" s="14">
        <f t="shared" si="94"/>
        <v>0.13645833333333332</v>
      </c>
      <c r="AU36" s="14">
        <f t="shared" si="94"/>
        <v>0.13495934959349593</v>
      </c>
      <c r="AV36" s="14">
        <f t="shared" si="94"/>
        <v>0.14022739577693558</v>
      </c>
      <c r="AW36" s="14">
        <f t="shared" si="94"/>
        <v>0.14919786096256685</v>
      </c>
      <c r="AX36" s="15">
        <f t="shared" si="94"/>
        <v>0.15191256830601094</v>
      </c>
      <c r="AY36" s="14">
        <f t="shared" si="94"/>
        <v>0.15187806205770277</v>
      </c>
      <c r="AZ36" s="14">
        <f t="shared" si="94"/>
        <v>0.14668769716088328</v>
      </c>
      <c r="BA36" s="14">
        <f t="shared" si="94"/>
        <v>0.14278215223097113</v>
      </c>
      <c r="BB36" s="14">
        <f t="shared" si="94"/>
        <v>0.1419939577039275</v>
      </c>
      <c r="BC36" s="14">
        <f t="shared" si="94"/>
        <v>0.14181641573579407</v>
      </c>
      <c r="BD36" s="14">
        <f t="shared" si="94"/>
        <v>0.14113098115031417</v>
      </c>
      <c r="BE36" s="14">
        <f t="shared" si="94"/>
        <v>0.13899430740037952</v>
      </c>
      <c r="BF36" s="14">
        <f t="shared" si="94"/>
        <v>0.13664302600472814</v>
      </c>
      <c r="BG36" s="14">
        <f t="shared" si="94"/>
        <v>0.12982625482625482</v>
      </c>
      <c r="BH36" s="14">
        <f t="shared" si="94"/>
        <v>0.13458823529411765</v>
      </c>
      <c r="BI36" s="14">
        <f t="shared" si="94"/>
        <v>0.13398238293926751</v>
      </c>
      <c r="BJ36" s="14">
        <f t="shared" si="94"/>
        <v>0.13538748832866479</v>
      </c>
      <c r="BK36" s="14">
        <f t="shared" si="94"/>
        <v>0.13552453849617291</v>
      </c>
      <c r="BL36" s="14">
        <f t="shared" si="95"/>
        <v>0.13032145960034752</v>
      </c>
      <c r="BM36" s="14">
        <f t="shared" si="96"/>
        <v>0.1287087338069369</v>
      </c>
      <c r="BN36" s="14">
        <f t="shared" si="97"/>
        <v>0.12388663967611337</v>
      </c>
      <c r="BO36" s="14">
        <f t="shared" si="98"/>
        <v>0.11715647339158063</v>
      </c>
      <c r="BP36" s="14">
        <f t="shared" si="99"/>
        <v>0.11119751166407466</v>
      </c>
      <c r="BQ36" s="14">
        <f t="shared" si="100"/>
        <v>0.10865492693892843</v>
      </c>
      <c r="BR36" s="14">
        <f t="shared" si="101"/>
        <v>0.10881801125703565</v>
      </c>
      <c r="BS36" s="14">
        <f t="shared" si="102"/>
        <v>0.10794602698650675</v>
      </c>
      <c r="BT36" s="14">
        <f t="shared" si="103"/>
        <v>0.10461192350956131</v>
      </c>
      <c r="BU36" s="14">
        <f t="shared" si="104"/>
        <v>9.8909364422715307E-2</v>
      </c>
      <c r="BV36" s="14">
        <f t="shared" si="105"/>
        <v>9.2599479360357007E-2</v>
      </c>
      <c r="BW36" s="14">
        <f t="shared" si="106"/>
        <v>8.7083790706183675E-2</v>
      </c>
      <c r="BX36" s="14">
        <f t="shared" si="107"/>
        <v>7.929824561403509E-2</v>
      </c>
      <c r="BY36" s="14">
        <f t="shared" si="108"/>
        <v>7.2503419972640218E-2</v>
      </c>
      <c r="BZ36" s="14">
        <f t="shared" si="109"/>
        <v>6.3253012048192767E-2</v>
      </c>
      <c r="CA36" s="14">
        <f t="shared" si="110"/>
        <v>5.6015909844216109E-2</v>
      </c>
      <c r="CB36" s="14">
        <f t="shared" si="111"/>
        <v>4.7603305785123964E-2</v>
      </c>
      <c r="CC36" s="14">
        <f t="shared" si="112"/>
        <v>4.4869565217391306E-2</v>
      </c>
      <c r="CD36" s="14">
        <f t="shared" si="113"/>
        <v>4.1526374859708191E-2</v>
      </c>
      <c r="CE36" s="14">
        <f t="shared" si="114"/>
        <v>3.9824771007566706E-2</v>
      </c>
      <c r="CF36" s="14">
        <f t="shared" si="115"/>
        <v>3.6752136752136753E-2</v>
      </c>
      <c r="CG36" s="14">
        <f t="shared" si="116"/>
        <v>3.3671586715867161E-2</v>
      </c>
      <c r="CH36" s="14">
        <f t="shared" si="117"/>
        <v>3.291770573566085E-2</v>
      </c>
      <c r="CI36" s="14">
        <f t="shared" si="118"/>
        <v>2.9702970297029702E-2</v>
      </c>
      <c r="CJ36" s="14">
        <f t="shared" si="119"/>
        <v>2.5270758122743681E-2</v>
      </c>
      <c r="CK36" s="14">
        <f t="shared" si="120"/>
        <v>2.3699802501645821E-2</v>
      </c>
      <c r="CL36" s="14">
        <f t="shared" si="121"/>
        <v>1.7011834319526627E-2</v>
      </c>
      <c r="CM36" s="14">
        <f t="shared" si="122"/>
        <v>1.488833746898263E-2</v>
      </c>
      <c r="CN36" s="14">
        <f t="shared" si="123"/>
        <v>9.5693779904306216E-3</v>
      </c>
      <c r="CO36" s="14">
        <f t="shared" si="124"/>
        <v>3.4168564920273349E-3</v>
      </c>
      <c r="CP36" s="14">
        <f t="shared" si="125"/>
        <v>0</v>
      </c>
      <c r="CQ36" s="14">
        <f t="shared" si="126"/>
        <v>0</v>
      </c>
      <c r="CR36" s="14">
        <f t="shared" si="127"/>
        <v>0</v>
      </c>
      <c r="CS36" s="14">
        <f t="shared" si="128"/>
        <v>0</v>
      </c>
      <c r="CT36" s="14">
        <f t="shared" si="129"/>
        <v>0</v>
      </c>
    </row>
    <row r="37" spans="1:108" x14ac:dyDescent="0.2">
      <c r="A37" s="3" t="str">
        <f t="shared" si="92"/>
        <v>C_05</v>
      </c>
      <c r="B37" s="4" t="str">
        <f t="shared" si="92"/>
        <v>Class 2</v>
      </c>
      <c r="C37" s="14"/>
      <c r="T37" s="14">
        <f t="shared" si="93"/>
        <v>0.49651810584958217</v>
      </c>
      <c r="U37" s="14">
        <f t="shared" si="93"/>
        <v>0.4971830985915493</v>
      </c>
      <c r="V37" s="14">
        <f t="shared" si="93"/>
        <v>0.50108459869848154</v>
      </c>
      <c r="W37" s="14">
        <f t="shared" si="93"/>
        <v>0.50621799561082659</v>
      </c>
      <c r="X37" s="14">
        <f t="shared" si="93"/>
        <v>0.49856115107913668</v>
      </c>
      <c r="Y37" s="14">
        <f t="shared" si="93"/>
        <v>0.49073387694588583</v>
      </c>
      <c r="Z37" s="14">
        <f t="shared" si="93"/>
        <v>0.48844375963020031</v>
      </c>
      <c r="AA37" s="14">
        <f t="shared" si="93"/>
        <v>0.47782874617737003</v>
      </c>
      <c r="AB37" s="14">
        <f t="shared" si="93"/>
        <v>0.47217806041335453</v>
      </c>
      <c r="AC37" s="14">
        <f t="shared" si="93"/>
        <v>0.46782178217821785</v>
      </c>
      <c r="AD37" s="14">
        <f t="shared" si="94"/>
        <v>0.46058091286307051</v>
      </c>
      <c r="AE37" s="14">
        <f t="shared" si="94"/>
        <v>0.45446950710108602</v>
      </c>
      <c r="AF37" s="14">
        <f t="shared" si="94"/>
        <v>0.44453924914675769</v>
      </c>
      <c r="AG37" s="14">
        <f t="shared" si="94"/>
        <v>0.42681858019281332</v>
      </c>
      <c r="AH37" s="14">
        <f t="shared" si="94"/>
        <v>0.41507720254314262</v>
      </c>
      <c r="AI37" s="14">
        <f t="shared" si="94"/>
        <v>0.41440598690364827</v>
      </c>
      <c r="AJ37" s="14">
        <f t="shared" si="94"/>
        <v>0.40751173708920185</v>
      </c>
      <c r="AK37" s="14">
        <f t="shared" si="94"/>
        <v>0.40446168768186225</v>
      </c>
      <c r="AL37" s="14">
        <f t="shared" si="94"/>
        <v>0.40019474196689386</v>
      </c>
      <c r="AM37" s="14">
        <f t="shared" si="94"/>
        <v>0.4049429657794677</v>
      </c>
      <c r="AN37" s="14">
        <f t="shared" si="94"/>
        <v>0.40999057492931196</v>
      </c>
      <c r="AO37" s="14">
        <f t="shared" si="94"/>
        <v>0.41603773584905662</v>
      </c>
      <c r="AP37" s="14">
        <f t="shared" si="94"/>
        <v>0.43111527647610121</v>
      </c>
      <c r="AQ37" s="14">
        <f t="shared" si="94"/>
        <v>0.44186046511627908</v>
      </c>
      <c r="AR37" s="14">
        <f t="shared" si="94"/>
        <v>0.44241316270566727</v>
      </c>
      <c r="AS37" s="14">
        <f t="shared" si="94"/>
        <v>0.44991055456171736</v>
      </c>
      <c r="AT37" s="14">
        <f t="shared" si="94"/>
        <v>0.45866666666666667</v>
      </c>
      <c r="AU37" s="14">
        <f t="shared" si="94"/>
        <v>0.45586975149957154</v>
      </c>
      <c r="AV37" s="14">
        <f t="shared" si="94"/>
        <v>0.45438898450946646</v>
      </c>
      <c r="AW37" s="14">
        <f t="shared" si="94"/>
        <v>0.455565142364107</v>
      </c>
      <c r="AX37" s="15">
        <f t="shared" si="94"/>
        <v>0.45836837678721615</v>
      </c>
      <c r="AY37" s="14">
        <f t="shared" si="94"/>
        <v>0.46577629382303842</v>
      </c>
      <c r="AZ37" s="14">
        <f t="shared" si="94"/>
        <v>0.46913580246913578</v>
      </c>
      <c r="BA37" s="14">
        <f t="shared" si="94"/>
        <v>0.4578408195429472</v>
      </c>
      <c r="BB37" s="14">
        <f t="shared" si="94"/>
        <v>0.45418950665622554</v>
      </c>
      <c r="BC37" s="14">
        <f t="shared" si="94"/>
        <v>0.45047169811320753</v>
      </c>
      <c r="BD37" s="14">
        <f t="shared" si="94"/>
        <v>0.44549019607843138</v>
      </c>
      <c r="BE37" s="14">
        <f t="shared" si="94"/>
        <v>0.44229217110573044</v>
      </c>
      <c r="BF37" s="14">
        <f t="shared" si="94"/>
        <v>0.43816543816543818</v>
      </c>
      <c r="BG37" s="14">
        <f t="shared" si="94"/>
        <v>0.43023255813953487</v>
      </c>
      <c r="BH37" s="14">
        <f t="shared" si="94"/>
        <v>0.41850220264317178</v>
      </c>
      <c r="BI37" s="14">
        <f t="shared" si="94"/>
        <v>0.41819772528433946</v>
      </c>
      <c r="BJ37" s="14">
        <f t="shared" si="94"/>
        <v>0.42222222222222222</v>
      </c>
      <c r="BK37" s="14">
        <f t="shared" si="94"/>
        <v>0.42906276870163368</v>
      </c>
      <c r="BL37" s="14">
        <f t="shared" si="95"/>
        <v>0.42978003384094754</v>
      </c>
      <c r="BM37" s="14">
        <f t="shared" si="96"/>
        <v>0.43463497453310695</v>
      </c>
      <c r="BN37" s="14">
        <f t="shared" si="97"/>
        <v>0.44047619047619047</v>
      </c>
      <c r="BO37" s="14">
        <f t="shared" si="98"/>
        <v>0.43383584589614738</v>
      </c>
      <c r="BP37" s="14">
        <f t="shared" si="99"/>
        <v>0.42605042016806721</v>
      </c>
      <c r="BQ37" s="14">
        <f t="shared" si="100"/>
        <v>0.41979522184300339</v>
      </c>
      <c r="BR37" s="14">
        <f t="shared" si="101"/>
        <v>0.40852130325814534</v>
      </c>
      <c r="BS37" s="14">
        <f t="shared" si="102"/>
        <v>0.41087866108786608</v>
      </c>
      <c r="BT37" s="14">
        <f t="shared" si="103"/>
        <v>0.40855704697986578</v>
      </c>
      <c r="BU37" s="14">
        <f t="shared" si="104"/>
        <v>0.4049586776859504</v>
      </c>
      <c r="BV37" s="14">
        <f t="shared" si="105"/>
        <v>0.40082304526748969</v>
      </c>
      <c r="BW37" s="14">
        <f t="shared" si="106"/>
        <v>0.38701923076923078</v>
      </c>
      <c r="BX37" s="14">
        <f t="shared" si="107"/>
        <v>0.37354085603112841</v>
      </c>
      <c r="BY37" s="14">
        <f t="shared" si="108"/>
        <v>0.35294117647058826</v>
      </c>
      <c r="BZ37" s="14">
        <f t="shared" si="109"/>
        <v>0.33190883190883191</v>
      </c>
      <c r="CA37" s="14">
        <f t="shared" si="110"/>
        <v>0.30006978367062109</v>
      </c>
      <c r="CB37" s="14">
        <f t="shared" si="111"/>
        <v>0.2689895470383275</v>
      </c>
      <c r="CC37" s="14">
        <f t="shared" si="112"/>
        <v>0.25148367952522255</v>
      </c>
      <c r="CD37" s="14">
        <f t="shared" si="113"/>
        <v>0.23487824037706206</v>
      </c>
      <c r="CE37" s="14">
        <f t="shared" si="114"/>
        <v>0.22083333333333333</v>
      </c>
      <c r="CF37" s="14">
        <f t="shared" si="115"/>
        <v>0.20632133450395082</v>
      </c>
      <c r="CG37" s="14">
        <f t="shared" si="116"/>
        <v>0.19718309859154928</v>
      </c>
      <c r="CH37" s="14">
        <f t="shared" si="117"/>
        <v>0.18592964824120603</v>
      </c>
      <c r="CI37" s="14">
        <f t="shared" si="118"/>
        <v>0.17424242424242425</v>
      </c>
      <c r="CJ37" s="14">
        <f t="shared" si="119"/>
        <v>0.16129032258064516</v>
      </c>
      <c r="CK37" s="14">
        <f t="shared" si="120"/>
        <v>0.14380825565912117</v>
      </c>
      <c r="CL37" s="14">
        <f t="shared" si="121"/>
        <v>0.1324599708879185</v>
      </c>
      <c r="CM37" s="14">
        <f t="shared" si="122"/>
        <v>0.11129296235679215</v>
      </c>
      <c r="CN37" s="14">
        <f t="shared" si="123"/>
        <v>9.4545454545454544E-2</v>
      </c>
      <c r="CO37" s="14">
        <f t="shared" si="124"/>
        <v>7.9059829059829057E-2</v>
      </c>
      <c r="CP37" s="14">
        <f t="shared" si="125"/>
        <v>5.1948051948051951E-2</v>
      </c>
      <c r="CQ37" s="14">
        <f t="shared" si="126"/>
        <v>2.7874564459930314E-2</v>
      </c>
      <c r="CR37" s="14">
        <f t="shared" si="127"/>
        <v>1.0526315789473684E-2</v>
      </c>
      <c r="CS37" s="14">
        <f t="shared" si="128"/>
        <v>0</v>
      </c>
      <c r="CT37" s="14">
        <f t="shared" si="129"/>
        <v>0</v>
      </c>
    </row>
    <row r="38" spans="1:108" x14ac:dyDescent="0.2"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5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</row>
    <row r="39" spans="1:108" s="1" customFormat="1" x14ac:dyDescent="0.2">
      <c r="A39" s="16" t="s">
        <v>48</v>
      </c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>
        <f t="shared" ref="T39:BK39" si="130">IFERROR(SUM(C21:T21)/SUM(C12:T12),0)</f>
        <v>0.10436480128140956</v>
      </c>
      <c r="U39" s="17">
        <f t="shared" si="130"/>
        <v>0.10222199929778804</v>
      </c>
      <c r="V39" s="17">
        <f t="shared" si="130"/>
        <v>9.9649122807017543E-2</v>
      </c>
      <c r="W39" s="17">
        <f t="shared" si="130"/>
        <v>9.5632530120481923E-2</v>
      </c>
      <c r="X39" s="17">
        <f t="shared" si="130"/>
        <v>9.2501505721742622E-2</v>
      </c>
      <c r="Y39" s="17">
        <f t="shared" si="130"/>
        <v>8.8910038068523337E-2</v>
      </c>
      <c r="Z39" s="17">
        <f t="shared" si="130"/>
        <v>8.4182009732604229E-2</v>
      </c>
      <c r="AA39" s="17">
        <f t="shared" si="130"/>
        <v>8.0418355602261918E-2</v>
      </c>
      <c r="AB39" s="17">
        <f t="shared" si="130"/>
        <v>7.6474400518470514E-2</v>
      </c>
      <c r="AC39" s="17">
        <f t="shared" si="130"/>
        <v>7.1684766364451535E-2</v>
      </c>
      <c r="AD39" s="17">
        <f t="shared" si="130"/>
        <v>6.8563779683704335E-2</v>
      </c>
      <c r="AE39" s="17">
        <f t="shared" si="130"/>
        <v>6.5505845212844666E-2</v>
      </c>
      <c r="AF39" s="17">
        <f t="shared" si="130"/>
        <v>6.1092772330886336E-2</v>
      </c>
      <c r="AG39" s="17">
        <f t="shared" si="130"/>
        <v>5.8422446777200036E-2</v>
      </c>
      <c r="AH39" s="17">
        <f t="shared" si="130"/>
        <v>5.675213675213675E-2</v>
      </c>
      <c r="AI39" s="17">
        <f t="shared" si="130"/>
        <v>5.5104323719663444E-2</v>
      </c>
      <c r="AJ39" s="17">
        <f t="shared" si="130"/>
        <v>5.473358475969442E-2</v>
      </c>
      <c r="AK39" s="17">
        <f t="shared" si="130"/>
        <v>5.4510556621881E-2</v>
      </c>
      <c r="AL39" s="17">
        <f t="shared" si="130"/>
        <v>5.5033172640924062E-2</v>
      </c>
      <c r="AM39" s="17">
        <f t="shared" si="130"/>
        <v>5.6466562098959075E-2</v>
      </c>
      <c r="AN39" s="17">
        <f t="shared" si="130"/>
        <v>5.8137329286798177E-2</v>
      </c>
      <c r="AO39" s="17">
        <f t="shared" si="130"/>
        <v>5.9849666713941284E-2</v>
      </c>
      <c r="AP39" s="17">
        <f t="shared" si="130"/>
        <v>6.1620549626971388E-2</v>
      </c>
      <c r="AQ39" s="17">
        <f t="shared" si="130"/>
        <v>6.3328771648341275E-2</v>
      </c>
      <c r="AR39" s="17">
        <f t="shared" si="130"/>
        <v>6.4806099397590355E-2</v>
      </c>
      <c r="AS39" s="17">
        <f t="shared" si="130"/>
        <v>6.6450185891100758E-2</v>
      </c>
      <c r="AT39" s="17">
        <f t="shared" si="130"/>
        <v>6.7641252232772398E-2</v>
      </c>
      <c r="AU39" s="17">
        <f t="shared" si="130"/>
        <v>6.8533633549113432E-2</v>
      </c>
      <c r="AV39" s="17">
        <f t="shared" si="130"/>
        <v>6.91820951488165E-2</v>
      </c>
      <c r="AW39" s="17">
        <f t="shared" si="130"/>
        <v>6.9296275500655063E-2</v>
      </c>
      <c r="AX39" s="17">
        <f>IFERROR(SUM(AG21:AX21)/SUM(AG12:AX12),0)</f>
        <v>6.9517717914001589E-2</v>
      </c>
      <c r="AY39" s="17">
        <f t="shared" si="130"/>
        <v>6.9759835529389774E-2</v>
      </c>
      <c r="AZ39" s="17">
        <f t="shared" si="130"/>
        <v>6.9618477651019264E-2</v>
      </c>
      <c r="BA39" s="17">
        <f t="shared" si="130"/>
        <v>6.9176800748362952E-2</v>
      </c>
      <c r="BB39" s="17">
        <f t="shared" si="130"/>
        <v>6.8934814189980792E-2</v>
      </c>
      <c r="BC39" s="17">
        <f t="shared" si="130"/>
        <v>6.8742076348781517E-2</v>
      </c>
      <c r="BD39" s="17">
        <f t="shared" si="130"/>
        <v>6.8350738545488759E-2</v>
      </c>
      <c r="BE39" s="17">
        <f t="shared" si="130"/>
        <v>6.781018802129965E-2</v>
      </c>
      <c r="BF39" s="17">
        <f t="shared" si="130"/>
        <v>6.7201131808535722E-2</v>
      </c>
      <c r="BG39" s="17">
        <f t="shared" si="130"/>
        <v>6.6594349856152438E-2</v>
      </c>
      <c r="BH39" s="17">
        <f t="shared" si="130"/>
        <v>6.6088840736728063E-2</v>
      </c>
      <c r="BI39" s="17">
        <f t="shared" si="130"/>
        <v>6.6199303660487444E-2</v>
      </c>
      <c r="BJ39" s="17">
        <f t="shared" si="130"/>
        <v>6.6697914225451141E-2</v>
      </c>
      <c r="BK39" s="17">
        <f t="shared" si="130"/>
        <v>6.7003556054650942E-2</v>
      </c>
      <c r="BL39" s="17">
        <f t="shared" ref="BL39" si="131">IFERROR(SUM(AU21:BL21)/SUM(AU12:BL12),0)</f>
        <v>6.746198830409357E-2</v>
      </c>
      <c r="BM39" s="17">
        <f t="shared" ref="BM39" si="132">IFERROR(SUM(AV21:BM21)/SUM(AV12:BM12),0)</f>
        <v>6.7526519930837886E-2</v>
      </c>
      <c r="BN39" s="17">
        <f>IFERROR(SUM(AW21:BN21)/SUM(AW12:BN12),0)</f>
        <v>6.7520209336012341E-2</v>
      </c>
      <c r="BO39" s="17">
        <f t="shared" ref="BO39" si="133">IFERROR(SUM(AX21:BO21)/SUM(AX12:BO12),0)</f>
        <v>6.7459388605402362E-2</v>
      </c>
      <c r="BP39" s="17">
        <f t="shared" ref="BP39" si="134">IFERROR(SUM(AY21:BP21)/SUM(AY12:BP12),0)</f>
        <v>6.7193860839455333E-2</v>
      </c>
      <c r="BQ39" s="17">
        <f t="shared" ref="BQ39" si="135">IFERROR(SUM(AZ21:BQ21)/SUM(AZ12:BQ12),0)</f>
        <v>6.6710329341317362E-2</v>
      </c>
      <c r="BR39" s="17">
        <f t="shared" ref="BR39" si="136">IFERROR(SUM(BA21:BR21)/SUM(BA12:BR12),0)</f>
        <v>6.605272999252057E-2</v>
      </c>
      <c r="BS39" s="17">
        <f t="shared" ref="BS39" si="137">IFERROR(SUM(BB21:BS21)/SUM(BB12:BS12),0)</f>
        <v>6.5088757396449703E-2</v>
      </c>
      <c r="BT39" s="17">
        <f t="shared" ref="BT39" si="138">IFERROR(SUM(BC21:BT21)/SUM(BC12:BT12),0)</f>
        <v>6.3421211698516763E-2</v>
      </c>
      <c r="BU39" s="17">
        <f t="shared" ref="BU39" si="139">IFERROR(SUM(BD21:BU21)/SUM(BD12:BU12),0)</f>
        <v>6.1367323290845883E-2</v>
      </c>
      <c r="BV39" s="17">
        <f t="shared" ref="BV39" si="140">IFERROR(SUM(BE21:BV21)/SUM(BE12:BV12),0)</f>
        <v>5.8758569916716512E-2</v>
      </c>
      <c r="BW39" s="17">
        <f t="shared" ref="BW39" si="141">IFERROR(SUM(BF21:BW21)/SUM(BF12:BW12),0)</f>
        <v>5.5517509017029627E-2</v>
      </c>
      <c r="BX39" s="17">
        <f t="shared" ref="BX39" si="142">IFERROR(SUM(BG21:BX21)/SUM(BG12:BX12),0)</f>
        <v>5.1869285778944507E-2</v>
      </c>
      <c r="BY39" s="17">
        <f t="shared" ref="BY39" si="143">IFERROR(SUM(BH21:BY21)/SUM(BH12:BY12),0)</f>
        <v>4.765103676832818E-2</v>
      </c>
      <c r="BZ39" s="17">
        <f t="shared" ref="BZ39" si="144">IFERROR(SUM(BI21:BZ21)/SUM(BI12:BZ12),0)</f>
        <v>4.3037414212973212E-2</v>
      </c>
      <c r="CA39" s="17">
        <f t="shared" ref="CA39" si="145">IFERROR(SUM(BJ21:CA21)/SUM(BJ12:CA12),0)</f>
        <v>3.8296756142345019E-2</v>
      </c>
      <c r="CB39" s="17">
        <f t="shared" ref="CB39" si="146">IFERROR(SUM(BK21:CB21)/SUM(BK12:CB12),0)</f>
        <v>3.3464311930566953E-2</v>
      </c>
      <c r="CC39" s="17">
        <f t="shared" ref="CC39" si="147">IFERROR(SUM(BL21:CC21)/SUM(BL12:CC12),0)</f>
        <v>3.1180299512950066E-2</v>
      </c>
      <c r="CD39" s="17">
        <f t="shared" ref="CD39" si="148">IFERROR(SUM(BM21:CD21)/SUM(BM12:CD12),0)</f>
        <v>2.8909519457405358E-2</v>
      </c>
      <c r="CE39" s="17">
        <f t="shared" ref="CE39" si="149">IFERROR(SUM(BN21:CE21)/SUM(BN12:CE12),0)</f>
        <v>2.6933278922668842E-2</v>
      </c>
      <c r="CF39" s="17">
        <f t="shared" ref="CF39" si="150">IFERROR(SUM(BO21:CF21)/SUM(BO12:CF12),0)</f>
        <v>2.4865627884249959E-2</v>
      </c>
      <c r="CG39" s="17">
        <f t="shared" ref="CG39" si="151">IFERROR(SUM(BP21:CG21)/SUM(BP12:CG12),0)</f>
        <v>2.2906518209232198E-2</v>
      </c>
      <c r="CH39" s="17">
        <f t="shared" ref="CH39" si="152">IFERROR(SUM(BQ21:CH21)/SUM(BQ12:CH12),0)</f>
        <v>2.0802192326856005E-2</v>
      </c>
      <c r="CI39" s="17">
        <f t="shared" ref="CI39" si="153">IFERROR(SUM(BR21:CI21)/SUM(BR12:CI12),0)</f>
        <v>1.8493611297915265E-2</v>
      </c>
      <c r="CJ39" s="17">
        <f t="shared" ref="CJ39" si="154">IFERROR(SUM(BS21:CJ21)/SUM(BS12:CJ12),0)</f>
        <v>1.6099524332235639E-2</v>
      </c>
      <c r="CK39" s="17">
        <f t="shared" ref="CK39" si="155">IFERROR(SUM(BT21:CK21)/SUM(BT12:CK12),0)</f>
        <v>1.3751507840772014E-2</v>
      </c>
      <c r="CL39" s="17">
        <f t="shared" ref="CL39" si="156">IFERROR(SUM(BU21:CL21)/SUM(BU12:CL12),0)</f>
        <v>1.1776251226692836E-2</v>
      </c>
      <c r="CM39" s="17">
        <f t="shared" ref="CM39" si="157">IFERROR(SUM(BV21:CM21)/SUM(BV12:CM12),0)</f>
        <v>9.5525389643036709E-3</v>
      </c>
      <c r="CN39" s="17">
        <f t="shared" ref="CN39" si="158">IFERROR(SUM(BW21:CN21)/SUM(BW12:CN12),0)</f>
        <v>7.3085846867749424E-3</v>
      </c>
      <c r="CO39" s="17">
        <f t="shared" ref="CO39" si="159">IFERROR(SUM(BX21:CO21)/SUM(BX12:CO12),0)</f>
        <v>5.4945054945054949E-3</v>
      </c>
      <c r="CP39" s="17">
        <f t="shared" ref="CP39" si="160">IFERROR(SUM(BY21:CP21)/SUM(BY12:CP12),0)</f>
        <v>3.3829499323410014E-3</v>
      </c>
      <c r="CQ39" s="17">
        <f t="shared" ref="CQ39" si="161">IFERROR(SUM(BZ21:CQ21)/SUM(BZ12:CQ12),0)</f>
        <v>1.7805475183618963E-3</v>
      </c>
      <c r="CR39" s="17">
        <f t="shared" ref="CR39" si="162">IFERROR(SUM(CA21:CR21)/SUM(CA12:CR12),0)</f>
        <v>6.6203243958953991E-4</v>
      </c>
      <c r="CS39" s="17">
        <f t="shared" ref="CS39" si="163">IFERROR(SUM(CB21:CS21)/SUM(CB12:CS12),0)</f>
        <v>0</v>
      </c>
      <c r="CT39" s="17">
        <f t="shared" ref="CT39" si="164">IFERROR(SUM(CC21:CT21)/SUM(CC12:CT12),0)</f>
        <v>0</v>
      </c>
    </row>
    <row r="41" spans="1:108" x14ac:dyDescent="0.2">
      <c r="A41" s="348" t="s">
        <v>243</v>
      </c>
      <c r="B41" s="348"/>
    </row>
    <row r="42" spans="1:108" s="46" customFormat="1" x14ac:dyDescent="0.2">
      <c r="A42" s="349" t="str">
        <f t="shared" ref="A42:B42" si="165">A33</f>
        <v>C_01</v>
      </c>
      <c r="B42" s="350" t="str">
        <f t="shared" si="165"/>
        <v>ก่อนปี 2560, Class 1, DPD=0, Non-TDR</v>
      </c>
      <c r="T42" s="340"/>
      <c r="AX42" s="344">
        <f>SUM(C$15:AX$15)/SUM(C$4:AX$4)</f>
        <v>2.3753179908891912E-2</v>
      </c>
      <c r="AY42" s="341">
        <f t="shared" ref="AY42:BV42" si="166">SUM(D$15:AY$15)/SUM(D$4:AY$4)</f>
        <v>2.3013551429765387E-2</v>
      </c>
      <c r="AZ42" s="341">
        <f t="shared" si="166"/>
        <v>2.2475295251867922E-2</v>
      </c>
      <c r="BA42" s="344">
        <f t="shared" si="166"/>
        <v>2.1608789603433057E-2</v>
      </c>
      <c r="BB42" s="341">
        <f t="shared" si="166"/>
        <v>2.1179797731394671E-2</v>
      </c>
      <c r="BC42" s="341">
        <f t="shared" si="166"/>
        <v>2.0940621703791028E-2</v>
      </c>
      <c r="BD42" s="344">
        <f t="shared" si="166"/>
        <v>2.0383204239706482E-2</v>
      </c>
      <c r="BE42" s="341">
        <f t="shared" si="166"/>
        <v>2.0143793747822505E-2</v>
      </c>
      <c r="BF42" s="341">
        <f t="shared" si="166"/>
        <v>2.001150821558724E-2</v>
      </c>
      <c r="BG42" s="344">
        <f t="shared" si="166"/>
        <v>1.9467312348668282E-2</v>
      </c>
      <c r="BH42" s="341">
        <f t="shared" si="166"/>
        <v>1.9578460435873211E-2</v>
      </c>
      <c r="BI42" s="341">
        <f t="shared" si="166"/>
        <v>1.8995259415327891E-2</v>
      </c>
      <c r="BJ42" s="344">
        <f t="shared" si="166"/>
        <v>1.8157028366199993E-2</v>
      </c>
      <c r="BK42" s="341">
        <f t="shared" si="166"/>
        <v>1.7839711871823354E-2</v>
      </c>
      <c r="BL42" s="341">
        <f t="shared" si="166"/>
        <v>1.7536078605301764E-2</v>
      </c>
      <c r="BM42" s="344">
        <f t="shared" si="166"/>
        <v>1.6990123627322329E-2</v>
      </c>
      <c r="BN42" s="341">
        <f t="shared" si="166"/>
        <v>1.6641611019823095E-2</v>
      </c>
      <c r="BO42" s="341">
        <f t="shared" si="166"/>
        <v>1.6624221844934919E-2</v>
      </c>
      <c r="BP42" s="344">
        <f t="shared" si="166"/>
        <v>1.6543722695695769E-2</v>
      </c>
      <c r="BQ42" s="341">
        <f t="shared" si="166"/>
        <v>1.6573583810836297E-2</v>
      </c>
      <c r="BR42" s="341">
        <f t="shared" si="166"/>
        <v>1.6495830118667107E-2</v>
      </c>
      <c r="BS42" s="438">
        <f t="shared" si="166"/>
        <v>1.6575612294198537E-2</v>
      </c>
      <c r="BT42" s="341">
        <f t="shared" si="166"/>
        <v>1.6588301673876246E-2</v>
      </c>
      <c r="BU42" s="341">
        <f t="shared" si="166"/>
        <v>1.6639378593458477E-2</v>
      </c>
      <c r="BV42" s="438">
        <f t="shared" si="166"/>
        <v>1.676858582362217E-2</v>
      </c>
      <c r="BW42" s="341">
        <f>SUM(AB$15:BW$15)/SUM(AB$4:BW$4)</f>
        <v>1.6805415078191863E-2</v>
      </c>
      <c r="BX42" s="341">
        <f t="shared" ref="BX42" si="167">SUM(AC$15:BX$15)/SUM(AC$4:BX$4)</f>
        <v>1.6698172652804034E-2</v>
      </c>
      <c r="BY42" s="344">
        <f t="shared" ref="BY42" si="168">SUM(AD$15:BY$15)/SUM(AD$4:BY$4)</f>
        <v>1.6707108476868609E-2</v>
      </c>
      <c r="BZ42" s="341">
        <f>SUM(AE$15:BZ$15)/SUM(AE$4:BZ$4)</f>
        <v>1.6776633408432572E-2</v>
      </c>
      <c r="CA42" s="341">
        <f>SUM(AF$15:CA$15)/SUM(AF$4:CA$4)</f>
        <v>1.6629396218743646E-2</v>
      </c>
      <c r="CB42" s="344">
        <f>SUM(AG$15:CB$15)/SUM(AG$4:CB$4)</f>
        <v>1.6571639525821403E-2</v>
      </c>
      <c r="CC42" s="341"/>
      <c r="CD42" s="341"/>
      <c r="CE42" s="344"/>
      <c r="CF42" s="341"/>
      <c r="CG42" s="341"/>
      <c r="CH42" s="344"/>
      <c r="CI42" s="341"/>
      <c r="CJ42" s="341"/>
      <c r="CK42" s="344"/>
      <c r="CL42" s="341"/>
      <c r="CM42" s="341"/>
      <c r="CN42" s="344"/>
      <c r="CO42" s="341"/>
      <c r="CP42" s="341"/>
      <c r="CQ42" s="344"/>
      <c r="CR42" s="341"/>
      <c r="CS42" s="341"/>
      <c r="CT42" s="344"/>
      <c r="CU42" s="341"/>
      <c r="CV42" s="341"/>
      <c r="CW42" s="344"/>
      <c r="CX42" s="341"/>
      <c r="CY42" s="341"/>
      <c r="CZ42" s="344"/>
      <c r="DA42" s="341"/>
      <c r="DB42" s="341"/>
      <c r="DC42" s="344"/>
      <c r="DD42" s="341"/>
    </row>
    <row r="43" spans="1:108" s="46" customFormat="1" x14ac:dyDescent="0.2">
      <c r="A43" s="349" t="str">
        <f t="shared" ref="A43:B43" si="169">A34</f>
        <v>C_02</v>
      </c>
      <c r="B43" s="350" t="str">
        <f t="shared" si="169"/>
        <v>ก่อนปี 2560, Class 1, DPD=0, TDR</v>
      </c>
      <c r="AX43" s="344">
        <f>SUM(C$16:AX$16)/SUM(C$5:AX$5)</f>
        <v>0.17134016631212531</v>
      </c>
      <c r="AY43" s="341">
        <f t="shared" ref="AY43:BV43" si="170">SUM(D$16:AY$16)/SUM(D$5:AY$5)</f>
        <v>0.16989538938395971</v>
      </c>
      <c r="AZ43" s="341">
        <f t="shared" si="170"/>
        <v>0.16784313725490196</v>
      </c>
      <c r="BA43" s="344">
        <f t="shared" si="170"/>
        <v>0.16577434067023597</v>
      </c>
      <c r="BB43" s="341">
        <f t="shared" si="170"/>
        <v>0.16543456543456544</v>
      </c>
      <c r="BC43" s="341">
        <f t="shared" si="170"/>
        <v>0.16448032290615539</v>
      </c>
      <c r="BD43" s="344">
        <f t="shared" si="170"/>
        <v>0.16446432201667005</v>
      </c>
      <c r="BE43" s="341">
        <f t="shared" si="170"/>
        <v>0.16632860040567951</v>
      </c>
      <c r="BF43" s="341">
        <f t="shared" si="170"/>
        <v>0.16697210344125432</v>
      </c>
      <c r="BG43" s="344">
        <f t="shared" si="170"/>
        <v>0.1681669394435352</v>
      </c>
      <c r="BH43" s="341">
        <f t="shared" si="170"/>
        <v>0.1693034723649065</v>
      </c>
      <c r="BI43" s="341">
        <f t="shared" si="170"/>
        <v>0.16835573940020682</v>
      </c>
      <c r="BJ43" s="344">
        <f t="shared" si="170"/>
        <v>0.16877462160481027</v>
      </c>
      <c r="BK43" s="341">
        <f t="shared" si="170"/>
        <v>0.1677109440267335</v>
      </c>
      <c r="BL43" s="341">
        <f t="shared" si="170"/>
        <v>0.16817702845100105</v>
      </c>
      <c r="BM43" s="344">
        <f t="shared" si="170"/>
        <v>0.16761904761904761</v>
      </c>
      <c r="BN43" s="341">
        <f t="shared" si="170"/>
        <v>0.16825195518917777</v>
      </c>
      <c r="BO43" s="341">
        <f t="shared" si="170"/>
        <v>0.16819246327443049</v>
      </c>
      <c r="BP43" s="438">
        <f t="shared" si="170"/>
        <v>0.16884788671958806</v>
      </c>
      <c r="BQ43" s="341">
        <f t="shared" si="170"/>
        <v>0.16991341991341991</v>
      </c>
      <c r="BR43" s="341">
        <f t="shared" si="170"/>
        <v>0.1706678306416412</v>
      </c>
      <c r="BS43" s="438">
        <f t="shared" si="170"/>
        <v>0.17122239230264596</v>
      </c>
      <c r="BT43" s="341">
        <f t="shared" si="170"/>
        <v>0.17068317488392659</v>
      </c>
      <c r="BU43" s="341">
        <f t="shared" si="170"/>
        <v>0.16960893854748604</v>
      </c>
      <c r="BV43" s="344">
        <f t="shared" si="170"/>
        <v>0.1692169216921692</v>
      </c>
      <c r="BW43" s="341">
        <f t="shared" ref="BW43" si="171">SUM(AB$16:BW$16)/SUM(AB$5:BW$5)</f>
        <v>0.16844737440327348</v>
      </c>
      <c r="BX43" s="341">
        <f t="shared" ref="BX43" si="172">SUM(AC$16:BX$16)/SUM(AC$5:BX$5)</f>
        <v>0.16889093419236079</v>
      </c>
      <c r="BY43" s="344">
        <f t="shared" ref="BY43" si="173">SUM(AD$16:BY$16)/SUM(AD$5:BY$5)</f>
        <v>0.16832600138921047</v>
      </c>
      <c r="BZ43" s="341">
        <f>SUM(AE$16:BZ$16)/SUM(AE$5:BZ$5)</f>
        <v>0.16811458088753228</v>
      </c>
      <c r="CA43" s="341">
        <f>SUM(AF$16:CA$16)/SUM(AF$5:CA$5)</f>
        <v>0.16658733936220846</v>
      </c>
      <c r="CB43" s="344">
        <f>SUM(AG$16:CB$16)/SUM(AG$5:CB$5)</f>
        <v>0.16546934865900384</v>
      </c>
      <c r="CC43" s="341"/>
      <c r="CD43" s="341"/>
      <c r="CE43" s="344"/>
      <c r="CF43" s="341"/>
      <c r="CG43" s="341"/>
      <c r="CH43" s="344"/>
      <c r="CI43" s="341"/>
      <c r="CJ43" s="341"/>
      <c r="CK43" s="344"/>
      <c r="CL43" s="341"/>
      <c r="CM43" s="341"/>
      <c r="CN43" s="344"/>
      <c r="CO43" s="341"/>
      <c r="CP43" s="341"/>
      <c r="CQ43" s="344"/>
      <c r="CR43" s="341"/>
      <c r="CS43" s="341"/>
      <c r="CT43" s="344"/>
      <c r="CU43" s="341"/>
      <c r="CV43" s="341"/>
      <c r="CW43" s="344"/>
      <c r="CX43" s="341"/>
      <c r="CY43" s="341"/>
      <c r="CZ43" s="344"/>
      <c r="DA43" s="341"/>
      <c r="DB43" s="341"/>
      <c r="DC43" s="344"/>
      <c r="DD43" s="341"/>
    </row>
    <row r="44" spans="1:108" s="46" customFormat="1" x14ac:dyDescent="0.2">
      <c r="A44" s="349" t="str">
        <f t="shared" ref="A44:B44" si="174">A35</f>
        <v>C_03</v>
      </c>
      <c r="B44" s="350" t="str">
        <f t="shared" si="174"/>
        <v>ปี 2560 เป็นต้นไป, Class 1, DPD=0</v>
      </c>
      <c r="AX44" s="344">
        <f>SUM(C$17:AX$17)/SUM(C$6:AX$6)</f>
        <v>2.6709935097353969E-2</v>
      </c>
      <c r="AY44" s="341">
        <f t="shared" ref="AY44:BV44" si="175">SUM(D$17:AY$17)/SUM(D$6:AY$6)</f>
        <v>2.6372315035799523E-2</v>
      </c>
      <c r="AZ44" s="341">
        <f t="shared" si="175"/>
        <v>2.6051188299817184E-2</v>
      </c>
      <c r="BA44" s="344">
        <f t="shared" si="175"/>
        <v>2.5472112428634168E-2</v>
      </c>
      <c r="BB44" s="341">
        <f t="shared" si="175"/>
        <v>2.4886639249182749E-2</v>
      </c>
      <c r="BC44" s="341">
        <f t="shared" si="175"/>
        <v>2.4301336573511544E-2</v>
      </c>
      <c r="BD44" s="344">
        <f t="shared" si="175"/>
        <v>2.3658845292571316E-2</v>
      </c>
      <c r="BE44" s="341">
        <f t="shared" si="175"/>
        <v>2.3234026606707887E-2</v>
      </c>
      <c r="BF44" s="341">
        <f t="shared" si="175"/>
        <v>2.2823635543527288E-2</v>
      </c>
      <c r="BG44" s="344">
        <f t="shared" si="175"/>
        <v>2.2754907069654332E-2</v>
      </c>
      <c r="BH44" s="341">
        <f t="shared" si="175"/>
        <v>2.2831814000167264E-2</v>
      </c>
      <c r="BI44" s="341">
        <f t="shared" si="175"/>
        <v>2.2844688408136908E-2</v>
      </c>
      <c r="BJ44" s="344">
        <f t="shared" si="175"/>
        <v>2.2525331254871394E-2</v>
      </c>
      <c r="BK44" s="341">
        <f t="shared" si="175"/>
        <v>2.2331195775179179E-2</v>
      </c>
      <c r="BL44" s="341">
        <f t="shared" si="175"/>
        <v>2.2352510076951264E-2</v>
      </c>
      <c r="BM44" s="344">
        <f t="shared" si="175"/>
        <v>2.2287097692964969E-2</v>
      </c>
      <c r="BN44" s="341">
        <f t="shared" si="175"/>
        <v>2.2296080875225038E-2</v>
      </c>
      <c r="BO44" s="341">
        <f t="shared" si="175"/>
        <v>2.2072224097198785E-2</v>
      </c>
      <c r="BP44" s="344">
        <f t="shared" si="175"/>
        <v>2.1983808332784835E-2</v>
      </c>
      <c r="BQ44" s="341">
        <f t="shared" si="175"/>
        <v>2.1627188465499485E-2</v>
      </c>
      <c r="BR44" s="341">
        <f t="shared" si="175"/>
        <v>2.1204303781539043E-2</v>
      </c>
      <c r="BS44" s="344">
        <f t="shared" si="175"/>
        <v>2.0824374961606978E-2</v>
      </c>
      <c r="BT44" s="341">
        <f t="shared" si="175"/>
        <v>2.0292987512007685E-2</v>
      </c>
      <c r="BU44" s="341">
        <f t="shared" si="175"/>
        <v>1.9657317216289168E-2</v>
      </c>
      <c r="BV44" s="344">
        <f t="shared" si="175"/>
        <v>1.9162567211989476E-2</v>
      </c>
      <c r="BW44" s="341">
        <f t="shared" ref="BW44" si="176">SUM(AB$17:BW$17)/SUM(AB$6:BW$6)</f>
        <v>1.8530922080821612E-2</v>
      </c>
      <c r="BX44" s="341">
        <f t="shared" ref="BX44" si="177">SUM(AC$17:BX$17)/SUM(AC$6:BX$6)</f>
        <v>1.7872711421098517E-2</v>
      </c>
      <c r="BY44" s="344">
        <f t="shared" ref="BY44" si="178">SUM(AD$17:BY$17)/SUM(AD$6:BY$6)</f>
        <v>1.7035503900652761E-2</v>
      </c>
      <c r="BZ44" s="341">
        <f>SUM(AE$17:BZ$17)/SUM(AE$6:BZ$6)</f>
        <v>1.6208961387569689E-2</v>
      </c>
      <c r="CA44" s="341">
        <f>SUM(AF$17:CA$17)/SUM(AF$6:CA$6)</f>
        <v>1.5318935208437971E-2</v>
      </c>
      <c r="CB44" s="344">
        <f>SUM(AG$17:CB$17)/SUM(AG$6:CB$6)</f>
        <v>1.4480741101901512E-2</v>
      </c>
      <c r="CC44" s="341"/>
      <c r="CD44" s="341"/>
      <c r="CE44" s="344"/>
      <c r="CF44" s="341"/>
      <c r="CG44" s="341"/>
      <c r="CH44" s="344"/>
      <c r="CI44" s="341"/>
      <c r="CJ44" s="341"/>
      <c r="CK44" s="344"/>
      <c r="CL44" s="341"/>
      <c r="CM44" s="341"/>
      <c r="CN44" s="344"/>
      <c r="CO44" s="341"/>
      <c r="CP44" s="341"/>
      <c r="CQ44" s="344"/>
      <c r="CR44" s="341"/>
      <c r="CS44" s="341"/>
      <c r="CT44" s="344"/>
      <c r="CU44" s="341"/>
      <c r="CV44" s="341"/>
      <c r="CW44" s="344"/>
      <c r="CX44" s="341"/>
      <c r="CY44" s="341"/>
      <c r="CZ44" s="344"/>
      <c r="DA44" s="341"/>
      <c r="DB44" s="341"/>
      <c r="DC44" s="344"/>
      <c r="DD44" s="341"/>
    </row>
    <row r="45" spans="1:108" s="46" customFormat="1" x14ac:dyDescent="0.2">
      <c r="A45" s="349" t="str">
        <f t="shared" ref="A45:B45" si="179">A36</f>
        <v>C_04</v>
      </c>
      <c r="B45" s="350" t="str">
        <f t="shared" si="179"/>
        <v>Class 1, DPD&gt;0</v>
      </c>
      <c r="AX45" s="344">
        <f>SUM(C$18:AX$18)/SUM(C$7:AX$7)</f>
        <v>0.17041198501872659</v>
      </c>
      <c r="AY45" s="341">
        <f t="shared" ref="AY45:BV45" si="180">SUM(D$18:AY$18)/SUM(D$7:AY$7)</f>
        <v>0.16894305526371087</v>
      </c>
      <c r="AZ45" s="341">
        <f t="shared" si="180"/>
        <v>0.16566948628017331</v>
      </c>
      <c r="BA45" s="344">
        <f t="shared" si="180"/>
        <v>0.15890916547057618</v>
      </c>
      <c r="BB45" s="341">
        <f t="shared" si="180"/>
        <v>0.15485188968335037</v>
      </c>
      <c r="BC45" s="341">
        <f t="shared" si="180"/>
        <v>0.15393914970783801</v>
      </c>
      <c r="BD45" s="344">
        <f t="shared" si="180"/>
        <v>0.15006984633805628</v>
      </c>
      <c r="BE45" s="341">
        <f t="shared" si="180"/>
        <v>0.14623397435897437</v>
      </c>
      <c r="BF45" s="341">
        <f t="shared" si="180"/>
        <v>0.14549058473736373</v>
      </c>
      <c r="BG45" s="344">
        <f t="shared" si="180"/>
        <v>0.14203985006904715</v>
      </c>
      <c r="BH45" s="341">
        <f t="shared" si="180"/>
        <v>0.14126394052044611</v>
      </c>
      <c r="BI45" s="341">
        <f t="shared" si="180"/>
        <v>0.14074936905455251</v>
      </c>
      <c r="BJ45" s="344">
        <f t="shared" si="180"/>
        <v>0.13653136531365315</v>
      </c>
      <c r="BK45" s="341">
        <f t="shared" si="180"/>
        <v>0.13624186758515117</v>
      </c>
      <c r="BL45" s="341">
        <f t="shared" si="180"/>
        <v>0.13338314963571829</v>
      </c>
      <c r="BM45" s="344">
        <f t="shared" si="180"/>
        <v>0.12850294985250738</v>
      </c>
      <c r="BN45" s="341">
        <f t="shared" si="180"/>
        <v>0.12637362637362637</v>
      </c>
      <c r="BO45" s="341">
        <f t="shared" si="180"/>
        <v>0.12549371633752243</v>
      </c>
      <c r="BP45" s="344">
        <f t="shared" si="180"/>
        <v>0.12309869119207641</v>
      </c>
      <c r="BQ45" s="341">
        <f t="shared" si="180"/>
        <v>0.12100694444444444</v>
      </c>
      <c r="BR45" s="341">
        <f t="shared" si="180"/>
        <v>0.11914163090128756</v>
      </c>
      <c r="BS45" s="344">
        <f t="shared" si="180"/>
        <v>0.11607601438109913</v>
      </c>
      <c r="BT45" s="341">
        <f t="shared" si="180"/>
        <v>0.11583206879109763</v>
      </c>
      <c r="BU45" s="341">
        <f t="shared" si="180"/>
        <v>0.1140380126708903</v>
      </c>
      <c r="BV45" s="344">
        <f t="shared" si="180"/>
        <v>0.11197485941118095</v>
      </c>
      <c r="BW45" s="341">
        <f t="shared" ref="BW45" si="181">SUM(AB$18:BW$18)/SUM(AB$7:BW$7)</f>
        <v>0.11096605744125326</v>
      </c>
      <c r="BX45" s="341">
        <f t="shared" ref="BX45" si="182">SUM(AC$18:BX$18)/SUM(AC$7:BX$7)</f>
        <v>0.10783528280724243</v>
      </c>
      <c r="BY45" s="344">
        <f t="shared" ref="BY45" si="183">SUM(AD$18:BY$18)/SUM(AD$7:BY$7)</f>
        <v>0.10480140373265273</v>
      </c>
      <c r="BZ45" s="341">
        <f>SUM(AE$18:BZ$18)/SUM(AE$7:BZ$7)</f>
        <v>0.10235849056603774</v>
      </c>
      <c r="CA45" s="341">
        <f>SUM(AF$18:CA$18)/SUM(AF$7:CA$7)</f>
        <v>0.10096754057428214</v>
      </c>
      <c r="CB45" s="344">
        <f>SUM(AG$18:CB$18)/SUM(AG$7:CB$7)</f>
        <v>9.832995161542063E-2</v>
      </c>
      <c r="CC45" s="341"/>
      <c r="CD45" s="341"/>
      <c r="CE45" s="344"/>
      <c r="CF45" s="341"/>
      <c r="CG45" s="341"/>
      <c r="CH45" s="344"/>
      <c r="CI45" s="341"/>
      <c r="CJ45" s="341"/>
      <c r="CK45" s="344"/>
      <c r="CL45" s="341"/>
      <c r="CM45" s="341"/>
      <c r="CN45" s="344"/>
      <c r="CO45" s="341"/>
      <c r="CP45" s="341"/>
      <c r="CQ45" s="344"/>
      <c r="CR45" s="341"/>
      <c r="CS45" s="341"/>
      <c r="CT45" s="344"/>
      <c r="CU45" s="341"/>
      <c r="CV45" s="341"/>
      <c r="CW45" s="344"/>
      <c r="CX45" s="341"/>
      <c r="CY45" s="341"/>
      <c r="CZ45" s="344"/>
      <c r="DA45" s="341"/>
      <c r="DB45" s="341"/>
      <c r="DC45" s="344"/>
      <c r="DD45" s="341"/>
    </row>
    <row r="46" spans="1:108" s="46" customFormat="1" x14ac:dyDescent="0.2">
      <c r="A46" s="349" t="str">
        <f t="shared" ref="A46:B46" si="184">A37</f>
        <v>C_05</v>
      </c>
      <c r="B46" s="350" t="str">
        <f t="shared" si="184"/>
        <v>Class 2</v>
      </c>
      <c r="AX46" s="344">
        <f>SUM(C$19:AX$19)/SUM(C$8:AX$8)</f>
        <v>0.46383363471971067</v>
      </c>
      <c r="AY46" s="341">
        <f t="shared" ref="AY46:BV46" si="185">SUM(D$19:AY$19)/SUM(D$8:AY$8)</f>
        <v>0.46442509756829781</v>
      </c>
      <c r="AZ46" s="341">
        <f t="shared" si="185"/>
        <v>0.46622235686155711</v>
      </c>
      <c r="BA46" s="344">
        <f t="shared" si="185"/>
        <v>0.46274509803921571</v>
      </c>
      <c r="BB46" s="341">
        <f t="shared" si="185"/>
        <v>0.45902630783187176</v>
      </c>
      <c r="BC46" s="341">
        <f t="shared" si="185"/>
        <v>0.45557598039215685</v>
      </c>
      <c r="BD46" s="344">
        <f t="shared" si="185"/>
        <v>0.45142326732673266</v>
      </c>
      <c r="BE46" s="341">
        <f t="shared" si="185"/>
        <v>0.44892890406705993</v>
      </c>
      <c r="BF46" s="341">
        <f t="shared" si="185"/>
        <v>0.44728535353535354</v>
      </c>
      <c r="BG46" s="344">
        <f t="shared" si="185"/>
        <v>0.4457946913975056</v>
      </c>
      <c r="BH46" s="341">
        <f t="shared" si="185"/>
        <v>0.44300518134715028</v>
      </c>
      <c r="BI46" s="341">
        <f t="shared" si="185"/>
        <v>0.44236357765579593</v>
      </c>
      <c r="BJ46" s="344">
        <f t="shared" si="185"/>
        <v>0.44101575056252007</v>
      </c>
      <c r="BK46" s="341">
        <f t="shared" si="185"/>
        <v>0.44023323615160348</v>
      </c>
      <c r="BL46" s="341">
        <f t="shared" si="185"/>
        <v>0.43938901527461816</v>
      </c>
      <c r="BM46" s="344">
        <f t="shared" si="185"/>
        <v>0.44033722438391698</v>
      </c>
      <c r="BN46" s="341">
        <f t="shared" si="185"/>
        <v>0.44029850746268656</v>
      </c>
      <c r="BO46" s="341">
        <f t="shared" si="185"/>
        <v>0.43739784243216739</v>
      </c>
      <c r="BP46" s="344">
        <f t="shared" si="185"/>
        <v>0.43391927083333331</v>
      </c>
      <c r="BQ46" s="341">
        <f t="shared" si="185"/>
        <v>0.43237106714239376</v>
      </c>
      <c r="BR46" s="341">
        <f t="shared" si="185"/>
        <v>0.42857142857142855</v>
      </c>
      <c r="BS46" s="344">
        <f t="shared" si="185"/>
        <v>0.42411708558701877</v>
      </c>
      <c r="BT46" s="341">
        <f t="shared" si="185"/>
        <v>0.42200064329366355</v>
      </c>
      <c r="BU46" s="341">
        <f t="shared" si="185"/>
        <v>0.42080000000000001</v>
      </c>
      <c r="BV46" s="344">
        <f t="shared" si="185"/>
        <v>0.41664020323912354</v>
      </c>
      <c r="BW46" s="341">
        <f t="shared" ref="BW46" si="186">SUM(AB$19:BW$19)/SUM(AB$8:BW$8)</f>
        <v>0.41252768111357163</v>
      </c>
      <c r="BX46" s="341">
        <f t="shared" ref="BX46" si="187">SUM(AC$19:BX$19)/SUM(AC$8:BX$8)</f>
        <v>0.40782472613458531</v>
      </c>
      <c r="BY46" s="344">
        <f t="shared" ref="BY46" si="188">SUM(AD$19:BY$19)/SUM(AD$8:BY$8)</f>
        <v>0.39932473910374461</v>
      </c>
      <c r="BZ46" s="341">
        <f>SUM(AE$19:BZ$19)/SUM(AE$8:BZ$8)</f>
        <v>0.38910860967447519</v>
      </c>
      <c r="CA46" s="341">
        <f>SUM(AF$19:CA$19)/SUM(AF$8:CA$8)</f>
        <v>0.37683768376837684</v>
      </c>
      <c r="CB46" s="344">
        <f>SUM(AG$19:CB$19)/SUM(AG$8:CB$8)</f>
        <v>0.36662714878482511</v>
      </c>
      <c r="CC46" s="341"/>
      <c r="CD46" s="341"/>
      <c r="CE46" s="344"/>
      <c r="CF46" s="341"/>
      <c r="CG46" s="341"/>
      <c r="CH46" s="344"/>
      <c r="CI46" s="341"/>
      <c r="CJ46" s="341"/>
      <c r="CK46" s="344"/>
      <c r="CL46" s="341"/>
      <c r="CM46" s="341"/>
      <c r="CN46" s="344"/>
      <c r="CO46" s="341"/>
      <c r="CP46" s="341"/>
      <c r="CQ46" s="344"/>
      <c r="CR46" s="341"/>
      <c r="CS46" s="341"/>
      <c r="CT46" s="344"/>
      <c r="CU46" s="341"/>
      <c r="CV46" s="341"/>
      <c r="CW46" s="344"/>
      <c r="CX46" s="341"/>
      <c r="CY46" s="341"/>
      <c r="CZ46" s="344"/>
      <c r="DA46" s="341"/>
      <c r="DB46" s="341"/>
      <c r="DC46" s="344"/>
      <c r="DD46" s="341"/>
    </row>
    <row r="47" spans="1:108" s="46" customFormat="1" x14ac:dyDescent="0.2">
      <c r="A47" s="349"/>
      <c r="B47" s="350"/>
      <c r="AX47" s="345"/>
      <c r="BA47" s="345"/>
      <c r="BD47" s="345"/>
      <c r="BG47" s="345"/>
      <c r="BJ47" s="345"/>
      <c r="BM47" s="345"/>
      <c r="BP47" s="345"/>
      <c r="BS47" s="345"/>
      <c r="BV47" s="345"/>
      <c r="BY47" s="345"/>
      <c r="CB47" s="345"/>
      <c r="CE47" s="345"/>
      <c r="CH47" s="345"/>
      <c r="CK47" s="345"/>
      <c r="CN47" s="345"/>
      <c r="CQ47" s="345"/>
      <c r="CT47" s="345"/>
      <c r="CW47" s="345"/>
      <c r="CZ47" s="345"/>
      <c r="DC47" s="345"/>
    </row>
    <row r="48" spans="1:108" x14ac:dyDescent="0.2">
      <c r="A48" s="349" t="s">
        <v>48</v>
      </c>
      <c r="B48" s="349"/>
      <c r="AX48" s="346">
        <f>SUM(C$21:AX$21)/SUM(C$12:AX$12)</f>
        <v>7.7313882387095606E-2</v>
      </c>
      <c r="AY48" s="342">
        <f t="shared" ref="AY48:BV48" si="189">SUM(D$21:AY$21)/SUM(D$12:AY$12)</f>
        <v>7.6540791526100049E-2</v>
      </c>
      <c r="AZ48" s="342">
        <f t="shared" si="189"/>
        <v>7.5590665313813601E-2</v>
      </c>
      <c r="BA48" s="346">
        <f t="shared" si="189"/>
        <v>7.4039855072463773E-2</v>
      </c>
      <c r="BB48" s="342">
        <f t="shared" si="189"/>
        <v>7.2961373390557943E-2</v>
      </c>
      <c r="BC48" s="342">
        <f t="shared" si="189"/>
        <v>7.1999565940823268E-2</v>
      </c>
      <c r="BD48" s="346">
        <f t="shared" si="189"/>
        <v>7.0731354614800623E-2</v>
      </c>
      <c r="BE48" s="342">
        <f t="shared" si="189"/>
        <v>7.0048745260877412E-2</v>
      </c>
      <c r="BF48" s="342">
        <f t="shared" si="189"/>
        <v>6.9380620280766248E-2</v>
      </c>
      <c r="BG48" s="346">
        <f t="shared" si="189"/>
        <v>6.8396523491623631E-2</v>
      </c>
      <c r="BH48" s="342">
        <f t="shared" si="189"/>
        <v>6.7982770997846373E-2</v>
      </c>
      <c r="BI48" s="342">
        <f t="shared" si="189"/>
        <v>6.748795817143266E-2</v>
      </c>
      <c r="BJ48" s="346">
        <f t="shared" si="189"/>
        <v>6.6519005430122888E-2</v>
      </c>
      <c r="BK48" s="342">
        <f t="shared" si="189"/>
        <v>6.5994827432444489E-2</v>
      </c>
      <c r="BL48" s="342">
        <f t="shared" si="189"/>
        <v>6.5614366392902315E-2</v>
      </c>
      <c r="BM48" s="346">
        <f t="shared" si="189"/>
        <v>6.4941762247710505E-2</v>
      </c>
      <c r="BN48" s="342">
        <f t="shared" si="189"/>
        <v>6.4650733335700844E-2</v>
      </c>
      <c r="BO48" s="342">
        <f t="shared" si="189"/>
        <v>6.4240511938737518E-2</v>
      </c>
      <c r="BP48" s="346">
        <f t="shared" si="189"/>
        <v>6.3922415318727221E-2</v>
      </c>
      <c r="BQ48" s="342">
        <f t="shared" si="189"/>
        <v>6.3776006222049389E-2</v>
      </c>
      <c r="BR48" s="342">
        <f t="shared" si="189"/>
        <v>6.3513084013136989E-2</v>
      </c>
      <c r="BS48" s="346">
        <f t="shared" si="189"/>
        <v>6.3073859330666338E-2</v>
      </c>
      <c r="BT48" s="342">
        <f t="shared" si="189"/>
        <v>6.2495598901485809E-2</v>
      </c>
      <c r="BU48" s="342">
        <f t="shared" si="189"/>
        <v>6.2035393564486931E-2</v>
      </c>
      <c r="BV48" s="346">
        <f t="shared" si="189"/>
        <v>6.1482441090998215E-2</v>
      </c>
      <c r="BW48" s="342">
        <f t="shared" ref="BW48" si="190">SUM(AB$21:BW$21)/SUM(AB$12:BW$12)</f>
        <v>6.0879427674053396E-2</v>
      </c>
      <c r="BX48" s="342">
        <f t="shared" ref="BX48" si="191">SUM(AC$21:BX$21)/SUM(AC$12:BX$12)</f>
        <v>6.0181483155442757E-2</v>
      </c>
      <c r="BY48" s="346">
        <f t="shared" ref="BY48" si="192">SUM(AD$21:BY$21)/SUM(AD$12:BY$12)</f>
        <v>5.9244656567752643E-2</v>
      </c>
      <c r="BZ48" s="342">
        <f>SUM(AE$21:BZ$21)/SUM(AE$12:BZ$12)</f>
        <v>5.8089930161351361E-2</v>
      </c>
      <c r="CA48" s="342">
        <f>SUM(AF$21:CA$21)/SUM(AF$12:CA$12)</f>
        <v>5.6751300301122368E-2</v>
      </c>
      <c r="CB48" s="346">
        <f>SUM(AG$21:CB$21)/SUM(AG$12:CB$12)</f>
        <v>5.5381844135540224E-2</v>
      </c>
      <c r="CC48" s="342"/>
      <c r="CD48" s="342"/>
      <c r="CE48" s="346"/>
      <c r="CF48" s="342"/>
      <c r="CG48" s="342"/>
      <c r="CH48" s="346"/>
      <c r="CI48" s="342"/>
      <c r="CJ48" s="342"/>
      <c r="CK48" s="346"/>
      <c r="CL48" s="342"/>
      <c r="CM48" s="342"/>
      <c r="CN48" s="346"/>
      <c r="CO48" s="342"/>
      <c r="CP48" s="342"/>
      <c r="CQ48" s="346"/>
      <c r="CR48" s="342"/>
      <c r="CS48" s="342"/>
      <c r="CT48" s="346"/>
      <c r="CU48" s="342"/>
      <c r="CV48" s="342"/>
      <c r="CW48" s="346"/>
      <c r="CX48" s="342"/>
      <c r="CY48" s="342"/>
      <c r="CZ48" s="346"/>
      <c r="DA48" s="342"/>
      <c r="DB48" s="342"/>
      <c r="DC48" s="346"/>
      <c r="DD48" s="342"/>
    </row>
    <row r="49" spans="1:107" x14ac:dyDescent="0.2">
      <c r="A49" s="351"/>
      <c r="B49" s="352"/>
    </row>
    <row r="50" spans="1:107" x14ac:dyDescent="0.2">
      <c r="A50" s="348" t="s">
        <v>244</v>
      </c>
      <c r="B50" s="352"/>
    </row>
    <row r="51" spans="1:107" x14ac:dyDescent="0.2">
      <c r="A51" s="349" t="str">
        <f t="shared" ref="A51:B51" si="193">A42</f>
        <v>C_01</v>
      </c>
      <c r="B51" s="350" t="str">
        <f t="shared" si="193"/>
        <v>ก่อนปี 2560, Class 1, DPD=0, Non-TDR</v>
      </c>
      <c r="T51" s="343">
        <f t="shared" ref="T51:BN51" si="194">IFERROR(R$4/R$12,0)</f>
        <v>0.7068965517241379</v>
      </c>
      <c r="U51" s="343">
        <f t="shared" si="194"/>
        <v>0.68611111111111112</v>
      </c>
      <c r="V51" s="343">
        <f t="shared" si="194"/>
        <v>0.69771689497716893</v>
      </c>
      <c r="W51" s="343">
        <f t="shared" si="194"/>
        <v>0.68632707774798929</v>
      </c>
      <c r="X51" s="343">
        <f t="shared" si="194"/>
        <v>0.67045454545454541</v>
      </c>
      <c r="Y51" s="343">
        <f t="shared" si="194"/>
        <v>0.64585191793041929</v>
      </c>
      <c r="Z51" s="343">
        <f t="shared" si="194"/>
        <v>0.62575107296137344</v>
      </c>
      <c r="AA51" s="343">
        <f t="shared" si="194"/>
        <v>0.63090128755364805</v>
      </c>
      <c r="AB51" s="343">
        <f t="shared" si="194"/>
        <v>0.61301989150090419</v>
      </c>
      <c r="AC51" s="343">
        <f t="shared" si="194"/>
        <v>0.60329861111111116</v>
      </c>
      <c r="AD51" s="343">
        <f t="shared" si="194"/>
        <v>0.59635416666666663</v>
      </c>
      <c r="AE51" s="343">
        <f t="shared" si="194"/>
        <v>0.57117278424350937</v>
      </c>
      <c r="AF51" s="343">
        <f t="shared" si="194"/>
        <v>0.57461406518010294</v>
      </c>
      <c r="AG51" s="343">
        <f t="shared" si="194"/>
        <v>0.56536502546689305</v>
      </c>
      <c r="AH51" s="343">
        <f t="shared" si="194"/>
        <v>0.55260831122900089</v>
      </c>
      <c r="AI51" s="343">
        <f t="shared" si="194"/>
        <v>0.55008347245409017</v>
      </c>
      <c r="AJ51" s="343">
        <f t="shared" si="194"/>
        <v>0.55444721529509555</v>
      </c>
      <c r="AK51" s="343">
        <f t="shared" si="194"/>
        <v>0.53984575835475579</v>
      </c>
      <c r="AL51" s="343">
        <f t="shared" si="194"/>
        <v>0.5388389206868357</v>
      </c>
      <c r="AM51" s="343">
        <f t="shared" si="194"/>
        <v>0.53554119547657508</v>
      </c>
      <c r="AN51" s="343">
        <f t="shared" si="194"/>
        <v>0.5190713101160862</v>
      </c>
      <c r="AO51" s="343">
        <f t="shared" si="194"/>
        <v>0.51284175642087826</v>
      </c>
      <c r="AP51" s="343">
        <f t="shared" si="194"/>
        <v>0.5155071248952221</v>
      </c>
      <c r="AQ51" s="343">
        <f t="shared" si="194"/>
        <v>0.50674536256323777</v>
      </c>
      <c r="AR51" s="343">
        <f t="shared" si="194"/>
        <v>0.50588235294117645</v>
      </c>
      <c r="AS51" s="343">
        <f t="shared" si="194"/>
        <v>0.50339558573853993</v>
      </c>
      <c r="AT51" s="343">
        <f t="shared" si="194"/>
        <v>0.4935511607910576</v>
      </c>
      <c r="AU51" s="343">
        <f t="shared" si="194"/>
        <v>0.5047701647875108</v>
      </c>
      <c r="AV51" s="343">
        <f t="shared" si="194"/>
        <v>0.49702633814783348</v>
      </c>
      <c r="AW51" s="343">
        <f t="shared" si="194"/>
        <v>0.48837209302325579</v>
      </c>
      <c r="AX51" s="353">
        <f t="shared" si="194"/>
        <v>0.48520710059171596</v>
      </c>
      <c r="AY51" s="343">
        <f t="shared" si="194"/>
        <v>0.47489711934156381</v>
      </c>
      <c r="AZ51" s="343">
        <f t="shared" si="194"/>
        <v>0.46349745331069608</v>
      </c>
      <c r="BA51" s="353">
        <f t="shared" si="194"/>
        <v>0.45554614733276882</v>
      </c>
      <c r="BB51" s="343">
        <f t="shared" si="194"/>
        <v>0.43229604709840203</v>
      </c>
      <c r="BC51" s="343">
        <f t="shared" si="194"/>
        <v>0.42277825711820533</v>
      </c>
      <c r="BD51" s="353">
        <f t="shared" si="194"/>
        <v>0.42131979695431471</v>
      </c>
      <c r="BE51" s="343">
        <f t="shared" si="194"/>
        <v>0.42809364548494983</v>
      </c>
      <c r="BF51" s="343">
        <f t="shared" si="194"/>
        <v>0.42245072836332476</v>
      </c>
      <c r="BG51" s="353">
        <f t="shared" si="194"/>
        <v>0.42478632478632478</v>
      </c>
      <c r="BH51" s="343">
        <f t="shared" si="194"/>
        <v>0.43245539507221747</v>
      </c>
      <c r="BI51" s="343">
        <f t="shared" si="194"/>
        <v>0.42905405405405406</v>
      </c>
      <c r="BJ51" s="353">
        <f t="shared" si="194"/>
        <v>0.42845394736842107</v>
      </c>
      <c r="BK51" s="343">
        <f t="shared" si="194"/>
        <v>0.40232751454696591</v>
      </c>
      <c r="BL51" s="343">
        <f t="shared" si="194"/>
        <v>0.3987138263665595</v>
      </c>
      <c r="BM51" s="353">
        <f t="shared" si="194"/>
        <v>0.37478991596638656</v>
      </c>
      <c r="BN51" s="343">
        <f t="shared" si="194"/>
        <v>0.3559322033898305</v>
      </c>
      <c r="BO51" s="343">
        <f>IFERROR(BM$4/BM$12,0)</f>
        <v>0.36033755274261603</v>
      </c>
      <c r="BP51" s="353">
        <f t="shared" ref="BP51:BV51" si="195">IFERROR(BN$4/BN$12,0)</f>
        <v>0.35780590717299576</v>
      </c>
      <c r="BQ51" s="343">
        <f t="shared" si="195"/>
        <v>0.34893617021276596</v>
      </c>
      <c r="BR51" s="343">
        <f t="shared" si="195"/>
        <v>0.35185185185185186</v>
      </c>
      <c r="BS51" s="353">
        <f t="shared" si="195"/>
        <v>0.35075885328836426</v>
      </c>
      <c r="BT51" s="343">
        <f t="shared" si="195"/>
        <v>0.34190871369294606</v>
      </c>
      <c r="BU51" s="343">
        <f t="shared" si="195"/>
        <v>0.33495934959349594</v>
      </c>
      <c r="BV51" s="353">
        <f t="shared" si="195"/>
        <v>0.33197389885807504</v>
      </c>
      <c r="BW51" s="343">
        <f t="shared" ref="BW51" si="196">IFERROR(BU$4/BU$12,0)</f>
        <v>0.32674050632911394</v>
      </c>
      <c r="BX51" s="343">
        <f t="shared" ref="BX51" si="197">IFERROR(BV$4/BV$12,0)</f>
        <v>0.31396226415094342</v>
      </c>
      <c r="BY51" s="353">
        <f t="shared" ref="BY51" si="198">IFERROR(BW$4/BW$12,0)</f>
        <v>0.29850746268656714</v>
      </c>
      <c r="BZ51" s="343">
        <f>IFERROR(BX$4/BX$12,0)</f>
        <v>0.27266081871345027</v>
      </c>
      <c r="CA51" s="343">
        <f>IFERROR(BY$4/BY$12,0)</f>
        <v>0.27131782945736432</v>
      </c>
      <c r="CB51" s="353">
        <f>IFERROR(BZ$4/BZ$12,0)</f>
        <v>0.26290760869565216</v>
      </c>
      <c r="CC51" s="343"/>
      <c r="CD51" s="343"/>
      <c r="CE51" s="353"/>
      <c r="CF51" s="343"/>
      <c r="CG51" s="343"/>
      <c r="CH51" s="353"/>
      <c r="CI51" s="343"/>
      <c r="CJ51" s="343"/>
      <c r="CK51" s="353"/>
      <c r="CL51" s="343"/>
      <c r="CM51" s="343"/>
      <c r="CN51" s="353"/>
      <c r="CO51" s="343"/>
      <c r="CP51" s="343"/>
      <c r="CQ51" s="353"/>
      <c r="CR51" s="343"/>
      <c r="CS51" s="343"/>
      <c r="CT51" s="353"/>
      <c r="CU51" s="343"/>
      <c r="CV51" s="343"/>
      <c r="CW51" s="353"/>
      <c r="CX51" s="343"/>
      <c r="CY51" s="343"/>
      <c r="CZ51" s="347"/>
      <c r="DA51" s="343"/>
      <c r="DB51" s="343"/>
      <c r="DC51" s="347"/>
    </row>
    <row r="52" spans="1:107" x14ac:dyDescent="0.2">
      <c r="A52" s="349" t="str">
        <f t="shared" ref="A52:B52" si="199">A43</f>
        <v>C_02</v>
      </c>
      <c r="B52" s="350" t="str">
        <f t="shared" si="199"/>
        <v>ก่อนปี 2560, Class 1, DPD=0, TDR</v>
      </c>
      <c r="T52" s="343">
        <f t="shared" ref="T52:BN52" si="200">IFERROR(R$5/R$12,0)</f>
        <v>6.4428312159709622E-2</v>
      </c>
      <c r="U52" s="343">
        <f t="shared" si="200"/>
        <v>0.10185185185185185</v>
      </c>
      <c r="V52" s="343">
        <f t="shared" si="200"/>
        <v>0.1004566210045662</v>
      </c>
      <c r="W52" s="343">
        <f t="shared" si="200"/>
        <v>9.6514745308310987E-2</v>
      </c>
      <c r="X52" s="343">
        <f t="shared" si="200"/>
        <v>9.7902097902097904E-2</v>
      </c>
      <c r="Y52" s="343">
        <f t="shared" si="200"/>
        <v>7.5825156110615521E-2</v>
      </c>
      <c r="Z52" s="343">
        <f t="shared" si="200"/>
        <v>0.10042918454935622</v>
      </c>
      <c r="AA52" s="343">
        <f t="shared" si="200"/>
        <v>0.10643776824034334</v>
      </c>
      <c r="AB52" s="343">
        <f t="shared" si="200"/>
        <v>8.8607594936708861E-2</v>
      </c>
      <c r="AC52" s="343">
        <f t="shared" si="200"/>
        <v>9.8958333333333329E-2</v>
      </c>
      <c r="AD52" s="343">
        <f t="shared" si="200"/>
        <v>9.8090277777777776E-2</v>
      </c>
      <c r="AE52" s="343">
        <f t="shared" si="200"/>
        <v>8.2363473589973146E-2</v>
      </c>
      <c r="AF52" s="343">
        <f t="shared" si="200"/>
        <v>9.7770154373927956E-2</v>
      </c>
      <c r="AG52" s="343">
        <f t="shared" si="200"/>
        <v>0.100169779286927</v>
      </c>
      <c r="AH52" s="343">
        <f t="shared" si="200"/>
        <v>8.1343943412908931E-2</v>
      </c>
      <c r="AI52" s="343">
        <f t="shared" si="200"/>
        <v>0.1010016694490818</v>
      </c>
      <c r="AJ52" s="343">
        <f t="shared" si="200"/>
        <v>0.11055694098088113</v>
      </c>
      <c r="AK52" s="343">
        <f t="shared" si="200"/>
        <v>8.3119108826049698E-2</v>
      </c>
      <c r="AL52" s="343">
        <f t="shared" si="200"/>
        <v>0.10547833197056419</v>
      </c>
      <c r="AM52" s="343">
        <f t="shared" si="200"/>
        <v>0.1050080775444265</v>
      </c>
      <c r="AN52" s="343">
        <f t="shared" si="200"/>
        <v>8.5406301824212272E-2</v>
      </c>
      <c r="AO52" s="343">
        <f t="shared" si="200"/>
        <v>0.10107705053852527</v>
      </c>
      <c r="AP52" s="343">
        <f t="shared" si="200"/>
        <v>0.10058675607711651</v>
      </c>
      <c r="AQ52" s="343">
        <f t="shared" si="200"/>
        <v>6.3237774030354132E-2</v>
      </c>
      <c r="AR52" s="343">
        <f t="shared" si="200"/>
        <v>8.7394957983193272E-2</v>
      </c>
      <c r="AS52" s="343">
        <f t="shared" si="200"/>
        <v>9.0831918505942272E-2</v>
      </c>
      <c r="AT52" s="343">
        <f t="shared" si="200"/>
        <v>5.3310404127257092E-2</v>
      </c>
      <c r="AU52" s="343">
        <f t="shared" si="200"/>
        <v>7.5455333911535125E-2</v>
      </c>
      <c r="AV52" s="343">
        <f t="shared" si="200"/>
        <v>6.117247238742566E-2</v>
      </c>
      <c r="AW52" s="343">
        <f t="shared" si="200"/>
        <v>8.8716623600344532E-2</v>
      </c>
      <c r="AX52" s="347">
        <f t="shared" si="200"/>
        <v>8.3685545224006758E-2</v>
      </c>
      <c r="AY52" s="343">
        <f t="shared" si="200"/>
        <v>7.0781893004115221E-2</v>
      </c>
      <c r="AZ52" s="343">
        <f t="shared" si="200"/>
        <v>7.4702886247877756E-2</v>
      </c>
      <c r="BA52" s="347">
        <f t="shared" si="200"/>
        <v>8.1287044877222686E-2</v>
      </c>
      <c r="BB52" s="343">
        <f t="shared" si="200"/>
        <v>6.8124474348191758E-2</v>
      </c>
      <c r="BC52" s="343">
        <f t="shared" si="200"/>
        <v>7.3339085418464192E-2</v>
      </c>
      <c r="BD52" s="347">
        <f t="shared" si="200"/>
        <v>6.2605752961082908E-2</v>
      </c>
      <c r="BE52" s="343">
        <f t="shared" si="200"/>
        <v>6.8561872909698993E-2</v>
      </c>
      <c r="BF52" s="343">
        <f t="shared" si="200"/>
        <v>7.6263924592973431E-2</v>
      </c>
      <c r="BG52" s="347">
        <f t="shared" si="200"/>
        <v>8.3760683760683755E-2</v>
      </c>
      <c r="BH52" s="343">
        <f t="shared" si="200"/>
        <v>8.8360237892948168E-2</v>
      </c>
      <c r="BI52" s="343">
        <f t="shared" si="200"/>
        <v>9.0371621621621628E-2</v>
      </c>
      <c r="BJ52" s="347">
        <f t="shared" si="200"/>
        <v>7.9769736842105268E-2</v>
      </c>
      <c r="BK52" s="343">
        <f t="shared" si="200"/>
        <v>7.647547797173733E-2</v>
      </c>
      <c r="BL52" s="343">
        <f t="shared" si="200"/>
        <v>6.6720257234726688E-2</v>
      </c>
      <c r="BM52" s="347">
        <f t="shared" si="200"/>
        <v>6.5546218487394961E-2</v>
      </c>
      <c r="BN52" s="343">
        <f t="shared" si="200"/>
        <v>5.1694915254237285E-2</v>
      </c>
      <c r="BO52" s="343">
        <f>IFERROR(BM$5/BM$12,0)</f>
        <v>6.9198312236286919E-2</v>
      </c>
      <c r="BP52" s="439">
        <f t="shared" ref="BP52:BV52" si="201">IFERROR(BN$5/BN$12,0)</f>
        <v>6.4978902953586493E-2</v>
      </c>
      <c r="BQ52" s="343">
        <f t="shared" si="201"/>
        <v>6.4680851063829786E-2</v>
      </c>
      <c r="BR52" s="343">
        <f t="shared" si="201"/>
        <v>6.2289562289562291E-2</v>
      </c>
      <c r="BS52" s="347">
        <f t="shared" si="201"/>
        <v>5.6492411467116359E-2</v>
      </c>
      <c r="BT52" s="343">
        <f t="shared" si="201"/>
        <v>6.1410788381742736E-2</v>
      </c>
      <c r="BU52" s="343">
        <f t="shared" si="201"/>
        <v>6.1788617886178863E-2</v>
      </c>
      <c r="BV52" s="347">
        <f t="shared" si="201"/>
        <v>5.4649265905383361E-2</v>
      </c>
      <c r="BW52" s="343">
        <f t="shared" ref="BW52" si="202">IFERROR(BU$5/BU$12,0)</f>
        <v>6.0126582278481014E-2</v>
      </c>
      <c r="BX52" s="343">
        <f t="shared" ref="BX52" si="203">IFERROR(BV$5/BV$12,0)</f>
        <v>5.0566037735849056E-2</v>
      </c>
      <c r="BY52" s="347">
        <f t="shared" ref="BY52" si="204">IFERROR(BW$5/BW$12,0)</f>
        <v>5.1492537313432833E-2</v>
      </c>
      <c r="BZ52" s="343">
        <f>IFERROR(BX$5/BX$12,0)</f>
        <v>4.3859649122807015E-2</v>
      </c>
      <c r="CA52" s="343">
        <f>IFERROR(BY$5/BY$12,0)</f>
        <v>4.5806906272022552E-2</v>
      </c>
      <c r="CB52" s="347">
        <f>IFERROR(BZ$5/BZ$12,0)</f>
        <v>3.6684782608695655E-2</v>
      </c>
      <c r="CC52" s="343"/>
      <c r="CD52" s="343"/>
      <c r="CE52" s="347"/>
      <c r="CF52" s="343"/>
      <c r="CG52" s="343"/>
      <c r="CH52" s="347"/>
      <c r="CI52" s="343"/>
      <c r="CJ52" s="343"/>
      <c r="CK52" s="347"/>
      <c r="CL52" s="343"/>
      <c r="CM52" s="343"/>
      <c r="CN52" s="347"/>
      <c r="CO52" s="343"/>
      <c r="CP52" s="343"/>
      <c r="CQ52" s="347"/>
      <c r="CR52" s="343"/>
      <c r="CS52" s="343"/>
      <c r="CT52" s="347"/>
      <c r="CU52" s="343"/>
      <c r="CV52" s="343"/>
      <c r="CW52" s="347"/>
      <c r="CX52" s="343"/>
      <c r="CY52" s="343"/>
      <c r="CZ52" s="347"/>
      <c r="DA52" s="343"/>
      <c r="DB52" s="343"/>
      <c r="DC52" s="347"/>
    </row>
    <row r="53" spans="1:107" x14ac:dyDescent="0.2">
      <c r="A53" s="349" t="str">
        <f t="shared" ref="A53:B53" si="205">A44</f>
        <v>C_03</v>
      </c>
      <c r="B53" s="350" t="str">
        <f t="shared" si="205"/>
        <v>ปี 2560 เป็นต้นไป, Class 1, DPD=0</v>
      </c>
      <c r="T53" s="343">
        <f t="shared" ref="T53:BN53" si="206">IFERROR(R$6/R$12,0)</f>
        <v>4.9001814882032667E-2</v>
      </c>
      <c r="U53" s="343">
        <f t="shared" si="206"/>
        <v>6.4814814814814811E-2</v>
      </c>
      <c r="V53" s="343">
        <f t="shared" si="206"/>
        <v>7.7625570776255703E-2</v>
      </c>
      <c r="W53" s="343">
        <f t="shared" si="206"/>
        <v>9.1152815013404831E-2</v>
      </c>
      <c r="X53" s="343">
        <f t="shared" si="206"/>
        <v>0.10402097902097902</v>
      </c>
      <c r="Y53" s="343">
        <f t="shared" si="206"/>
        <v>0.11329170383586083</v>
      </c>
      <c r="Z53" s="343">
        <f t="shared" si="206"/>
        <v>0.12360515021459227</v>
      </c>
      <c r="AA53" s="343">
        <f t="shared" si="206"/>
        <v>0.14592274678111589</v>
      </c>
      <c r="AB53" s="343">
        <f t="shared" si="206"/>
        <v>0.16003616636528029</v>
      </c>
      <c r="AC53" s="343">
        <f t="shared" si="206"/>
        <v>0.16319444444444445</v>
      </c>
      <c r="AD53" s="343">
        <f t="shared" si="206"/>
        <v>0.16666666666666666</v>
      </c>
      <c r="AE53" s="343">
        <f t="shared" si="206"/>
        <v>0.18442256042972247</v>
      </c>
      <c r="AF53" s="343">
        <f t="shared" si="206"/>
        <v>0.19039451114922812</v>
      </c>
      <c r="AG53" s="343">
        <f t="shared" si="206"/>
        <v>0.19864176570458403</v>
      </c>
      <c r="AH53" s="343">
        <f t="shared" si="206"/>
        <v>0.19540229885057472</v>
      </c>
      <c r="AI53" s="343">
        <f t="shared" si="206"/>
        <v>0.21285475792988315</v>
      </c>
      <c r="AJ53" s="343">
        <f t="shared" si="206"/>
        <v>0.21862011637572734</v>
      </c>
      <c r="AK53" s="343">
        <f t="shared" si="206"/>
        <v>0.23050556983718937</v>
      </c>
      <c r="AL53" s="343">
        <f t="shared" si="206"/>
        <v>0.23630417007358953</v>
      </c>
      <c r="AM53" s="343">
        <f t="shared" si="206"/>
        <v>0.2455573505654281</v>
      </c>
      <c r="AN53" s="343">
        <f t="shared" si="206"/>
        <v>0.24875621890547264</v>
      </c>
      <c r="AO53" s="343">
        <f t="shared" si="206"/>
        <v>0.24606462303231152</v>
      </c>
      <c r="AP53" s="343">
        <f t="shared" si="206"/>
        <v>0.24643755238893544</v>
      </c>
      <c r="AQ53" s="343">
        <f t="shared" si="206"/>
        <v>0.26138279932546377</v>
      </c>
      <c r="AR53" s="343">
        <f t="shared" si="206"/>
        <v>0.26302521008403362</v>
      </c>
      <c r="AS53" s="343">
        <f t="shared" si="206"/>
        <v>0.27334465195246183</v>
      </c>
      <c r="AT53" s="343">
        <f t="shared" si="206"/>
        <v>0.2717110920034394</v>
      </c>
      <c r="AU53" s="343">
        <f t="shared" si="206"/>
        <v>0.27666955767562879</v>
      </c>
      <c r="AV53" s="343">
        <f t="shared" si="206"/>
        <v>0.29141886151231944</v>
      </c>
      <c r="AW53" s="343">
        <f t="shared" si="206"/>
        <v>0.29543496985357448</v>
      </c>
      <c r="AX53" s="353">
        <f t="shared" si="206"/>
        <v>0.29839391377852914</v>
      </c>
      <c r="AY53" s="343">
        <f t="shared" si="206"/>
        <v>0.30617283950617286</v>
      </c>
      <c r="AZ53" s="343">
        <f t="shared" si="206"/>
        <v>0.30645161290322581</v>
      </c>
      <c r="BA53" s="353">
        <f t="shared" si="206"/>
        <v>0.31160033869602033</v>
      </c>
      <c r="BB53" s="343">
        <f t="shared" si="206"/>
        <v>0.31286795626576958</v>
      </c>
      <c r="BC53" s="343">
        <f t="shared" si="206"/>
        <v>0.30716134598792061</v>
      </c>
      <c r="BD53" s="353">
        <f t="shared" si="206"/>
        <v>0.31725888324873097</v>
      </c>
      <c r="BE53" s="343">
        <f t="shared" si="206"/>
        <v>0.32859531772575251</v>
      </c>
      <c r="BF53" s="343">
        <f t="shared" si="206"/>
        <v>0.33847472150814051</v>
      </c>
      <c r="BG53" s="353">
        <f t="shared" si="206"/>
        <v>0.34444444444444444</v>
      </c>
      <c r="BH53" s="343">
        <f t="shared" si="206"/>
        <v>0.34919286321155479</v>
      </c>
      <c r="BI53" s="343">
        <f t="shared" si="206"/>
        <v>0.36233108108108109</v>
      </c>
      <c r="BJ53" s="353">
        <f t="shared" si="206"/>
        <v>0.36430921052631576</v>
      </c>
      <c r="BK53" s="343">
        <f t="shared" si="206"/>
        <v>0.35827098919368244</v>
      </c>
      <c r="BL53" s="343">
        <f t="shared" si="206"/>
        <v>0.35530546623794212</v>
      </c>
      <c r="BM53" s="353">
        <f t="shared" si="206"/>
        <v>0.36050420168067226</v>
      </c>
      <c r="BN53" s="343">
        <f t="shared" si="206"/>
        <v>0.35762711864406782</v>
      </c>
      <c r="BO53" s="343">
        <f>IFERROR(BM$6/BM$12,0)</f>
        <v>0.3721518987341772</v>
      </c>
      <c r="BP53" s="353">
        <f t="shared" ref="BP53:BV53" si="207">IFERROR(BN$6/BN$12,0)</f>
        <v>0.38143459915611816</v>
      </c>
      <c r="BQ53" s="343">
        <f t="shared" si="207"/>
        <v>0.37702127659574469</v>
      </c>
      <c r="BR53" s="343">
        <f t="shared" si="207"/>
        <v>0.38973063973063971</v>
      </c>
      <c r="BS53" s="353">
        <f t="shared" si="207"/>
        <v>0.3752107925801012</v>
      </c>
      <c r="BT53" s="343">
        <f t="shared" si="207"/>
        <v>0.39502074688796679</v>
      </c>
      <c r="BU53" s="343">
        <f t="shared" si="207"/>
        <v>0.4170731707317073</v>
      </c>
      <c r="BV53" s="353">
        <f t="shared" si="207"/>
        <v>0.42495921696574224</v>
      </c>
      <c r="BW53" s="343">
        <f t="shared" ref="BW53" si="208">IFERROR(BU$6/BU$12,0)</f>
        <v>0.439873417721519</v>
      </c>
      <c r="BX53" s="343">
        <f t="shared" ref="BX53" si="209">IFERROR(BV$6/BV$12,0)</f>
        <v>0.46566037735849058</v>
      </c>
      <c r="BY53" s="353">
        <f t="shared" ref="BY53" si="210">IFERROR(BW$6/BW$12,0)</f>
        <v>0.46417910447761196</v>
      </c>
      <c r="BZ53" s="343">
        <f>IFERROR(BX$6/BX$12,0)</f>
        <v>0.45906432748538012</v>
      </c>
      <c r="CA53" s="343">
        <f>IFERROR(BY$6/BY$12,0)</f>
        <v>0.49119097956307256</v>
      </c>
      <c r="CB53" s="353">
        <f>IFERROR(BZ$6/BZ$12,0)</f>
        <v>0.51019021739130432</v>
      </c>
      <c r="CC53" s="343"/>
      <c r="CD53" s="343"/>
      <c r="CE53" s="353"/>
      <c r="CF53" s="343"/>
      <c r="CG53" s="343"/>
      <c r="CH53" s="353"/>
      <c r="CI53" s="343"/>
      <c r="CJ53" s="343"/>
      <c r="CK53" s="353"/>
      <c r="CL53" s="343"/>
      <c r="CM53" s="343"/>
      <c r="CN53" s="353"/>
      <c r="CO53" s="343"/>
      <c r="CP53" s="343"/>
      <c r="CQ53" s="353"/>
      <c r="CR53" s="343"/>
      <c r="CS53" s="343"/>
      <c r="CT53" s="353"/>
      <c r="CU53" s="343"/>
      <c r="CV53" s="343"/>
      <c r="CW53" s="353"/>
      <c r="CX53" s="343"/>
      <c r="CY53" s="343"/>
      <c r="CZ53" s="347"/>
      <c r="DA53" s="343"/>
      <c r="DB53" s="343"/>
      <c r="DC53" s="347"/>
    </row>
    <row r="54" spans="1:107" x14ac:dyDescent="0.2">
      <c r="A54" s="349" t="str">
        <f t="shared" ref="A54:B54" si="211">A45</f>
        <v>C_04</v>
      </c>
      <c r="B54" s="350" t="str">
        <f t="shared" si="211"/>
        <v>Class 1, DPD&gt;0</v>
      </c>
      <c r="T54" s="343">
        <f t="shared" ref="T54:BN54" si="212">IFERROR(R$7/R$12,0)</f>
        <v>0.12250453720508167</v>
      </c>
      <c r="U54" s="343">
        <f t="shared" si="212"/>
        <v>5.7407407407407407E-2</v>
      </c>
      <c r="V54" s="343">
        <f t="shared" si="212"/>
        <v>7.2146118721461192E-2</v>
      </c>
      <c r="W54" s="343">
        <f t="shared" si="212"/>
        <v>7.2386058981233251E-2</v>
      </c>
      <c r="X54" s="343">
        <f t="shared" si="212"/>
        <v>7.9545454545454544E-2</v>
      </c>
      <c r="Y54" s="343">
        <f t="shared" si="212"/>
        <v>0.11329170383586083</v>
      </c>
      <c r="Z54" s="343">
        <f t="shared" si="212"/>
        <v>6.6094420600858364E-2</v>
      </c>
      <c r="AA54" s="343">
        <f t="shared" si="212"/>
        <v>6.5236051502145925E-2</v>
      </c>
      <c r="AB54" s="343">
        <f t="shared" si="212"/>
        <v>0.10488245931283906</v>
      </c>
      <c r="AC54" s="343">
        <f t="shared" si="212"/>
        <v>7.3784722222222224E-2</v>
      </c>
      <c r="AD54" s="343">
        <f t="shared" si="212"/>
        <v>9.6354166666666671E-2</v>
      </c>
      <c r="AE54" s="343">
        <f t="shared" si="212"/>
        <v>0.13070725156669652</v>
      </c>
      <c r="AF54" s="343">
        <f t="shared" si="212"/>
        <v>7.8902229845626073E-2</v>
      </c>
      <c r="AG54" s="343">
        <f t="shared" si="212"/>
        <v>8.5738539898132432E-2</v>
      </c>
      <c r="AH54" s="343">
        <f t="shared" si="212"/>
        <v>0.13174182139699381</v>
      </c>
      <c r="AI54" s="343">
        <f t="shared" si="212"/>
        <v>6.9282136894824708E-2</v>
      </c>
      <c r="AJ54" s="343">
        <f t="shared" si="212"/>
        <v>7.896924355777224E-2</v>
      </c>
      <c r="AK54" s="343">
        <f t="shared" si="212"/>
        <v>0.11739502999143102</v>
      </c>
      <c r="AL54" s="343">
        <f t="shared" si="212"/>
        <v>7.1136549468520036E-2</v>
      </c>
      <c r="AM54" s="343">
        <f t="shared" si="212"/>
        <v>6.3004846526655903E-2</v>
      </c>
      <c r="AN54" s="343">
        <f t="shared" si="212"/>
        <v>0.10281923714759536</v>
      </c>
      <c r="AO54" s="343">
        <f t="shared" si="212"/>
        <v>6.9594034797017396E-2</v>
      </c>
      <c r="AP54" s="343">
        <f t="shared" si="212"/>
        <v>8.3822296730930432E-2</v>
      </c>
      <c r="AQ54" s="343">
        <f t="shared" si="212"/>
        <v>0.12057335581787521</v>
      </c>
      <c r="AR54" s="343">
        <f t="shared" si="212"/>
        <v>5.5462184873949577E-2</v>
      </c>
      <c r="AS54" s="343">
        <f t="shared" si="212"/>
        <v>7.4702886247877756E-2</v>
      </c>
      <c r="AT54" s="343">
        <f t="shared" si="212"/>
        <v>0.13327601031814273</v>
      </c>
      <c r="AU54" s="343">
        <f t="shared" si="212"/>
        <v>6.157849089332177E-2</v>
      </c>
      <c r="AV54" s="343">
        <f t="shared" si="212"/>
        <v>0.10280373831775701</v>
      </c>
      <c r="AW54" s="343">
        <f t="shared" si="212"/>
        <v>6.1154177433247199E-2</v>
      </c>
      <c r="AX54" s="347">
        <f t="shared" si="212"/>
        <v>7.945900253592561E-2</v>
      </c>
      <c r="AY54" s="343">
        <f t="shared" si="212"/>
        <v>0.10205761316872428</v>
      </c>
      <c r="AZ54" s="343">
        <f t="shared" si="212"/>
        <v>9.2529711375212223E-2</v>
      </c>
      <c r="BA54" s="347">
        <f t="shared" si="212"/>
        <v>7.620660457239628E-2</v>
      </c>
      <c r="BB54" s="343">
        <f t="shared" si="212"/>
        <v>0.13456686291000841</v>
      </c>
      <c r="BC54" s="343">
        <f t="shared" si="212"/>
        <v>0.12079378774805867</v>
      </c>
      <c r="BD54" s="347">
        <f t="shared" si="212"/>
        <v>0.14213197969543148</v>
      </c>
      <c r="BE54" s="343">
        <f t="shared" si="212"/>
        <v>0.12625418060200669</v>
      </c>
      <c r="BF54" s="343">
        <f t="shared" si="212"/>
        <v>0.11482433590402742</v>
      </c>
      <c r="BG54" s="347">
        <f t="shared" si="212"/>
        <v>0.10512820512820513</v>
      </c>
      <c r="BH54" s="343">
        <f t="shared" si="212"/>
        <v>9.0909090909090912E-2</v>
      </c>
      <c r="BI54" s="343">
        <f t="shared" si="212"/>
        <v>8.4459459459459457E-2</v>
      </c>
      <c r="BJ54" s="347">
        <f t="shared" si="212"/>
        <v>9.7861842105263164E-2</v>
      </c>
      <c r="BK54" s="343">
        <f t="shared" si="212"/>
        <v>9.9750623441396513E-2</v>
      </c>
      <c r="BL54" s="343">
        <f t="shared" si="212"/>
        <v>0.11254019292604502</v>
      </c>
      <c r="BM54" s="347">
        <f t="shared" si="212"/>
        <v>0.12605042016806722</v>
      </c>
      <c r="BN54" s="343">
        <f t="shared" si="212"/>
        <v>0.1711864406779661</v>
      </c>
      <c r="BO54" s="343">
        <f>IFERROR(BM$7/BM$12,0)</f>
        <v>0.13670886075949368</v>
      </c>
      <c r="BP54" s="347">
        <f t="shared" ref="BP54:BV54" si="213">IFERROR(BN$7/BN$12,0)</f>
        <v>0.14430379746835442</v>
      </c>
      <c r="BQ54" s="343">
        <f t="shared" si="213"/>
        <v>0.14638297872340425</v>
      </c>
      <c r="BR54" s="343">
        <f t="shared" si="213"/>
        <v>0.13720538720538722</v>
      </c>
      <c r="BS54" s="347">
        <f t="shared" si="213"/>
        <v>0.15767284991568298</v>
      </c>
      <c r="BT54" s="343">
        <f t="shared" si="213"/>
        <v>0.12946058091286308</v>
      </c>
      <c r="BU54" s="343">
        <f t="shared" si="213"/>
        <v>0.11626016260162601</v>
      </c>
      <c r="BV54" s="347">
        <f t="shared" si="213"/>
        <v>0.13621533442088091</v>
      </c>
      <c r="BW54" s="343">
        <f t="shared" ref="BW54" si="214">IFERROR(BU$7/BU$12,0)</f>
        <v>0.11313291139240507</v>
      </c>
      <c r="BX54" s="343">
        <f t="shared" ref="BX54" si="215">IFERROR(BV$7/BV$12,0)</f>
        <v>0.12377358490566037</v>
      </c>
      <c r="BY54" s="347">
        <f t="shared" ref="BY54" si="216">IFERROR(BW$7/BW$12,0)</f>
        <v>0.12462686567164179</v>
      </c>
      <c r="BZ54" s="343">
        <f>IFERROR(BX$7/BX$12,0)</f>
        <v>0.16374269005847952</v>
      </c>
      <c r="CA54" s="343">
        <f>IFERROR(BY$7/BY$12,0)</f>
        <v>0.1226215644820296</v>
      </c>
      <c r="CB54" s="347">
        <f>IFERROR(BZ$7/BZ$12,0)</f>
        <v>0.12432065217391304</v>
      </c>
      <c r="CC54" s="343"/>
      <c r="CD54" s="343"/>
      <c r="CE54" s="347"/>
      <c r="CF54" s="343"/>
      <c r="CG54" s="343"/>
      <c r="CH54" s="347"/>
      <c r="CI54" s="343"/>
      <c r="CJ54" s="343"/>
      <c r="CK54" s="347"/>
      <c r="CL54" s="343"/>
      <c r="CM54" s="343"/>
      <c r="CN54" s="347"/>
      <c r="CO54" s="343"/>
      <c r="CP54" s="343"/>
      <c r="CQ54" s="347"/>
      <c r="CR54" s="343"/>
      <c r="CS54" s="343"/>
      <c r="CT54" s="347"/>
      <c r="CU54" s="343"/>
      <c r="CV54" s="343"/>
      <c r="CW54" s="347"/>
      <c r="CX54" s="343"/>
      <c r="CY54" s="343"/>
      <c r="CZ54" s="347"/>
      <c r="DA54" s="343"/>
      <c r="DB54" s="343"/>
      <c r="DC54" s="347"/>
    </row>
    <row r="55" spans="1:107" x14ac:dyDescent="0.2">
      <c r="A55" s="349" t="str">
        <f t="shared" ref="A55:B55" si="217">A46</f>
        <v>C_05</v>
      </c>
      <c r="B55" s="350" t="str">
        <f t="shared" si="217"/>
        <v>Class 2</v>
      </c>
      <c r="T55" s="343">
        <f t="shared" ref="T55:BN55" si="218">IFERROR(R$8/R$12,0)</f>
        <v>5.7168784029038112E-2</v>
      </c>
      <c r="U55" s="343">
        <f t="shared" si="218"/>
        <v>8.981481481481482E-2</v>
      </c>
      <c r="V55" s="343">
        <f t="shared" si="218"/>
        <v>5.2054794520547946E-2</v>
      </c>
      <c r="W55" s="343">
        <f t="shared" si="218"/>
        <v>5.3619302949061663E-2</v>
      </c>
      <c r="X55" s="343">
        <f t="shared" si="218"/>
        <v>4.807692307692308E-2</v>
      </c>
      <c r="Y55" s="343">
        <f t="shared" si="218"/>
        <v>5.1739518287243533E-2</v>
      </c>
      <c r="Z55" s="343">
        <f t="shared" si="218"/>
        <v>8.4120171673819744E-2</v>
      </c>
      <c r="AA55" s="343">
        <f t="shared" si="218"/>
        <v>5.1502145922746781E-2</v>
      </c>
      <c r="AB55" s="343">
        <f t="shared" si="218"/>
        <v>3.3453887884267633E-2</v>
      </c>
      <c r="AC55" s="343">
        <f t="shared" si="218"/>
        <v>6.0763888888888888E-2</v>
      </c>
      <c r="AD55" s="343">
        <f t="shared" si="218"/>
        <v>4.2534722222222224E-2</v>
      </c>
      <c r="AE55" s="343">
        <f t="shared" si="218"/>
        <v>3.133393017009848E-2</v>
      </c>
      <c r="AF55" s="343">
        <f t="shared" si="218"/>
        <v>5.8319039451114926E-2</v>
      </c>
      <c r="AG55" s="343">
        <f t="shared" si="218"/>
        <v>5.0084889643463498E-2</v>
      </c>
      <c r="AH55" s="343">
        <f t="shared" si="218"/>
        <v>3.8903625110521665E-2</v>
      </c>
      <c r="AI55" s="343">
        <f t="shared" si="218"/>
        <v>6.6777963272120197E-2</v>
      </c>
      <c r="AJ55" s="343">
        <f t="shared" si="218"/>
        <v>3.7406483790523692E-2</v>
      </c>
      <c r="AK55" s="343">
        <f t="shared" si="218"/>
        <v>2.913453299057412E-2</v>
      </c>
      <c r="AL55" s="343">
        <f t="shared" si="218"/>
        <v>4.8242027800490597E-2</v>
      </c>
      <c r="AM55" s="343">
        <f t="shared" si="218"/>
        <v>5.0888529886914377E-2</v>
      </c>
      <c r="AN55" s="343">
        <f t="shared" si="218"/>
        <v>4.39469320066335E-2</v>
      </c>
      <c r="AO55" s="343">
        <f t="shared" si="218"/>
        <v>7.0422535211267609E-2</v>
      </c>
      <c r="AP55" s="343">
        <f t="shared" si="218"/>
        <v>5.3646269907795474E-2</v>
      </c>
      <c r="AQ55" s="343">
        <f t="shared" si="218"/>
        <v>4.8060708263069137E-2</v>
      </c>
      <c r="AR55" s="343">
        <f t="shared" si="218"/>
        <v>8.8235294117647065E-2</v>
      </c>
      <c r="AS55" s="343">
        <f t="shared" si="218"/>
        <v>5.7724957555178265E-2</v>
      </c>
      <c r="AT55" s="343">
        <f t="shared" si="218"/>
        <v>4.815133276010318E-2</v>
      </c>
      <c r="AU55" s="343">
        <f t="shared" si="218"/>
        <v>8.1526452732003471E-2</v>
      </c>
      <c r="AV55" s="343">
        <f t="shared" si="218"/>
        <v>4.7578589634664402E-2</v>
      </c>
      <c r="AW55" s="343">
        <f t="shared" si="218"/>
        <v>6.6322136089577946E-2</v>
      </c>
      <c r="AX55" s="347">
        <f t="shared" si="218"/>
        <v>5.3254437869822487E-2</v>
      </c>
      <c r="AY55" s="343">
        <f t="shared" si="218"/>
        <v>4.6090534979423871E-2</v>
      </c>
      <c r="AZ55" s="343">
        <f t="shared" si="218"/>
        <v>6.2818336162988112E-2</v>
      </c>
      <c r="BA55" s="347">
        <f t="shared" si="218"/>
        <v>7.5359864521591866E-2</v>
      </c>
      <c r="BB55" s="343">
        <f t="shared" si="218"/>
        <v>5.2144659377628258E-2</v>
      </c>
      <c r="BC55" s="343">
        <f t="shared" si="218"/>
        <v>7.5927523727351162E-2</v>
      </c>
      <c r="BD55" s="347">
        <f t="shared" si="218"/>
        <v>5.6683587140439931E-2</v>
      </c>
      <c r="BE55" s="343">
        <f t="shared" si="218"/>
        <v>4.8494983277591976E-2</v>
      </c>
      <c r="BF55" s="343">
        <f t="shared" si="218"/>
        <v>4.7986289631533847E-2</v>
      </c>
      <c r="BG55" s="347">
        <f t="shared" si="218"/>
        <v>4.1880341880341877E-2</v>
      </c>
      <c r="BH55" s="343">
        <f t="shared" si="218"/>
        <v>3.9082412914188618E-2</v>
      </c>
      <c r="BI55" s="343">
        <f t="shared" si="218"/>
        <v>3.3783783783783786E-2</v>
      </c>
      <c r="BJ55" s="347">
        <f t="shared" si="218"/>
        <v>2.9605263157894735E-2</v>
      </c>
      <c r="BK55" s="343">
        <f t="shared" si="218"/>
        <v>6.3175394846217786E-2</v>
      </c>
      <c r="BL55" s="343">
        <f t="shared" si="218"/>
        <v>6.6720257234726688E-2</v>
      </c>
      <c r="BM55" s="347">
        <f t="shared" si="218"/>
        <v>7.3109243697478996E-2</v>
      </c>
      <c r="BN55" s="343">
        <f t="shared" si="218"/>
        <v>6.3559322033898302E-2</v>
      </c>
      <c r="BO55" s="343">
        <f>IFERROR(BM$8/BM$12,0)</f>
        <v>6.160337552742616E-2</v>
      </c>
      <c r="BP55" s="347">
        <f t="shared" ref="BP55:BV55" si="219">IFERROR(BN$8/BN$12,0)</f>
        <v>5.1476793248945149E-2</v>
      </c>
      <c r="BQ55" s="343">
        <f t="shared" si="219"/>
        <v>6.2978723404255324E-2</v>
      </c>
      <c r="BR55" s="343">
        <f t="shared" si="219"/>
        <v>5.8922558922558925E-2</v>
      </c>
      <c r="BS55" s="347">
        <f t="shared" si="219"/>
        <v>5.9865092748735242E-2</v>
      </c>
      <c r="BT55" s="343">
        <f t="shared" si="219"/>
        <v>7.2199170124481321E-2</v>
      </c>
      <c r="BU55" s="343">
        <f t="shared" si="219"/>
        <v>6.9918699186991867E-2</v>
      </c>
      <c r="BV55" s="347">
        <f t="shared" si="219"/>
        <v>5.2202283849918436E-2</v>
      </c>
      <c r="BW55" s="343">
        <f t="shared" ref="BW55" si="220">IFERROR(BU$8/BU$12,0)</f>
        <v>6.0126582278481014E-2</v>
      </c>
      <c r="BX55" s="343">
        <f t="shared" ref="BX55" si="221">IFERROR(BV$8/BV$12,0)</f>
        <v>4.6037735849056606E-2</v>
      </c>
      <c r="BY55" s="347">
        <f t="shared" ref="BY55" si="222">IFERROR(BW$8/BW$12,0)</f>
        <v>6.1194029850746269E-2</v>
      </c>
      <c r="BZ55" s="343">
        <f>IFERROR(BX$8/BX$12,0)</f>
        <v>6.0672514619883038E-2</v>
      </c>
      <c r="CA55" s="343">
        <f>IFERROR(BY$8/BY$12,0)</f>
        <v>6.9062720225510923E-2</v>
      </c>
      <c r="CB55" s="347">
        <f>IFERROR(BZ$8/BZ$12,0)</f>
        <v>6.5896739130434784E-2</v>
      </c>
      <c r="CC55" s="343"/>
      <c r="CD55" s="343"/>
      <c r="CE55" s="347"/>
      <c r="CF55" s="343"/>
      <c r="CG55" s="343"/>
      <c r="CH55" s="347"/>
      <c r="CI55" s="343"/>
      <c r="CJ55" s="343"/>
      <c r="CK55" s="347"/>
      <c r="CL55" s="343"/>
      <c r="CM55" s="343"/>
      <c r="CN55" s="347"/>
      <c r="CO55" s="343"/>
      <c r="CP55" s="343"/>
      <c r="CQ55" s="347"/>
      <c r="CR55" s="343"/>
      <c r="CS55" s="343"/>
      <c r="CT55" s="347"/>
      <c r="CU55" s="343"/>
      <c r="CV55" s="343"/>
      <c r="CW55" s="347"/>
      <c r="CX55" s="343"/>
      <c r="CY55" s="343"/>
      <c r="CZ55" s="347"/>
      <c r="DA55" s="343"/>
      <c r="DB55" s="343"/>
      <c r="DC55" s="347"/>
    </row>
    <row r="57" spans="1:107" x14ac:dyDescent="0.2">
      <c r="A57" s="348" t="s">
        <v>245</v>
      </c>
    </row>
    <row r="58" spans="1:107" x14ac:dyDescent="0.2">
      <c r="A58" s="349" t="s">
        <v>2</v>
      </c>
      <c r="B58" s="350" t="s">
        <v>3</v>
      </c>
      <c r="BA58" s="394">
        <f>BA42-AX42</f>
        <v>-2.1443903054588556E-3</v>
      </c>
      <c r="BB58" s="394"/>
      <c r="BC58" s="394"/>
      <c r="BD58" s="394">
        <f>BD42-BA42</f>
        <v>-1.2255853637265744E-3</v>
      </c>
      <c r="BE58" s="394"/>
      <c r="BF58" s="394"/>
      <c r="BG58" s="394">
        <f t="shared" ref="BG58:BG62" si="223">BG42-BD42</f>
        <v>-9.158918910382001E-4</v>
      </c>
      <c r="BH58" s="394"/>
      <c r="BI58" s="394"/>
      <c r="BJ58" s="394">
        <f t="shared" ref="BJ58:BJ62" si="224">BJ42-BG42</f>
        <v>-1.3102839824682896E-3</v>
      </c>
      <c r="BK58" s="394"/>
      <c r="BL58" s="394"/>
      <c r="BM58" s="394">
        <f t="shared" ref="BM58:BM62" si="225">BM42-BJ42</f>
        <v>-1.1669047388776638E-3</v>
      </c>
      <c r="BN58" s="394"/>
      <c r="BO58" s="394"/>
      <c r="BP58" s="394">
        <f t="shared" ref="BP58:BP62" si="226">BP42-BM42</f>
        <v>-4.4640093162656019E-4</v>
      </c>
      <c r="BQ58" s="394"/>
      <c r="BR58" s="394"/>
      <c r="BS58" s="394">
        <f>BS42-BP42</f>
        <v>3.1889598502768401E-5</v>
      </c>
      <c r="BT58" s="394"/>
      <c r="BU58" s="394"/>
      <c r="BV58" s="394">
        <f t="shared" ref="BV58:BV62" si="227">BV42-BS42</f>
        <v>1.9297352942363247E-4</v>
      </c>
      <c r="BW58" s="394"/>
      <c r="BX58" s="394"/>
      <c r="BY58" s="394">
        <f t="shared" ref="BY58:BY62" si="228">BY42-BV42</f>
        <v>-6.1477346753560647E-5</v>
      </c>
      <c r="BZ58" s="394"/>
      <c r="CA58" s="394"/>
      <c r="CB58" s="394">
        <f>CB42-BY42</f>
        <v>-1.3546895104720597E-4</v>
      </c>
      <c r="CC58" s="394"/>
      <c r="CD58" s="394"/>
      <c r="CE58" s="394">
        <f>CE42-CB42</f>
        <v>-1.6571639525821403E-2</v>
      </c>
      <c r="CF58" s="394"/>
      <c r="CG58" s="394"/>
      <c r="CH58" s="394">
        <f t="shared" ref="CH58:CH62" si="229">CH42-CE42</f>
        <v>0</v>
      </c>
      <c r="CI58" s="394"/>
      <c r="CJ58" s="394"/>
      <c r="CK58" s="394">
        <f t="shared" ref="CK58:CK62" si="230">CK42-CH42</f>
        <v>0</v>
      </c>
      <c r="CL58" s="394"/>
      <c r="CM58" s="394"/>
      <c r="CN58" s="394">
        <f t="shared" ref="CN58:CN62" si="231">CN42-CK42</f>
        <v>0</v>
      </c>
      <c r="CO58" s="394"/>
      <c r="CP58" s="394"/>
      <c r="CQ58" s="394">
        <f t="shared" ref="CQ58:CQ62" si="232">CQ42-CN42</f>
        <v>0</v>
      </c>
      <c r="CR58" s="394"/>
      <c r="CS58" s="394"/>
      <c r="CT58" s="394">
        <f t="shared" ref="CT58:CT62" si="233">CT42-CQ42</f>
        <v>0</v>
      </c>
      <c r="CU58" s="394"/>
      <c r="CV58" s="394"/>
      <c r="CW58" s="394">
        <f>CW42-CT42</f>
        <v>0</v>
      </c>
      <c r="CX58" s="394"/>
      <c r="CY58" s="394"/>
      <c r="CZ58" s="394">
        <f t="shared" ref="CZ58:CZ62" si="234">CZ42-CW42</f>
        <v>0</v>
      </c>
      <c r="DA58" s="394"/>
      <c r="DB58" s="394"/>
      <c r="DC58" s="394">
        <f t="shared" ref="DC58:DC62" si="235">DC42-CZ42</f>
        <v>0</v>
      </c>
    </row>
    <row r="59" spans="1:107" x14ac:dyDescent="0.2">
      <c r="A59" s="349" t="s">
        <v>4</v>
      </c>
      <c r="B59" s="350" t="s">
        <v>5</v>
      </c>
      <c r="BA59" s="394">
        <f t="shared" ref="BA59:BA61" si="236">BA43-AX43</f>
        <v>-5.5658256418893437E-3</v>
      </c>
      <c r="BB59" s="394"/>
      <c r="BC59" s="394"/>
      <c r="BD59" s="394">
        <f t="shared" ref="BD59:BD61" si="237">BD43-BA43</f>
        <v>-1.3100186535659197E-3</v>
      </c>
      <c r="BE59" s="394"/>
      <c r="BF59" s="394"/>
      <c r="BG59" s="394">
        <f t="shared" si="223"/>
        <v>3.7026174268651457E-3</v>
      </c>
      <c r="BH59" s="394"/>
      <c r="BI59" s="394"/>
      <c r="BJ59" s="394">
        <f t="shared" si="224"/>
        <v>6.0768216127507491E-4</v>
      </c>
      <c r="BK59" s="394"/>
      <c r="BL59" s="394"/>
      <c r="BM59" s="394">
        <f t="shared" si="225"/>
        <v>-1.155573985762659E-3</v>
      </c>
      <c r="BN59" s="394"/>
      <c r="BO59" s="394"/>
      <c r="BP59" s="394">
        <f t="shared" si="226"/>
        <v>1.2288391005404464E-3</v>
      </c>
      <c r="BQ59" s="394"/>
      <c r="BR59" s="394"/>
      <c r="BS59" s="394">
        <f t="shared" ref="BS59:BS62" si="238">BS43-BP43</f>
        <v>2.3745055830579065E-3</v>
      </c>
      <c r="BT59" s="394"/>
      <c r="BU59" s="394"/>
      <c r="BV59" s="394">
        <f t="shared" si="227"/>
        <v>-2.0054706104767617E-3</v>
      </c>
      <c r="BW59" s="394"/>
      <c r="BX59" s="394"/>
      <c r="BY59" s="394">
        <f t="shared" si="228"/>
        <v>-8.9092030295873093E-4</v>
      </c>
      <c r="BZ59" s="394"/>
      <c r="CA59" s="394"/>
      <c r="CB59" s="394">
        <f>CB43-BY43</f>
        <v>-2.8566527302066325E-3</v>
      </c>
      <c r="CC59" s="394"/>
      <c r="CD59" s="394"/>
      <c r="CE59" s="394">
        <f t="shared" ref="CE59:CE62" si="239">CE43-CB43</f>
        <v>-0.16546934865900384</v>
      </c>
      <c r="CF59" s="394"/>
      <c r="CG59" s="394"/>
      <c r="CH59" s="394">
        <f t="shared" si="229"/>
        <v>0</v>
      </c>
      <c r="CI59" s="394"/>
      <c r="CJ59" s="394"/>
      <c r="CK59" s="394">
        <f t="shared" si="230"/>
        <v>0</v>
      </c>
      <c r="CL59" s="394"/>
      <c r="CM59" s="394"/>
      <c r="CN59" s="394">
        <f t="shared" si="231"/>
        <v>0</v>
      </c>
      <c r="CO59" s="394"/>
      <c r="CP59" s="394"/>
      <c r="CQ59" s="394">
        <f t="shared" si="232"/>
        <v>0</v>
      </c>
      <c r="CR59" s="394"/>
      <c r="CS59" s="394"/>
      <c r="CT59" s="394">
        <f t="shared" si="233"/>
        <v>0</v>
      </c>
      <c r="CU59" s="394"/>
      <c r="CV59" s="394"/>
      <c r="CW59" s="394">
        <f>CW43-CT43</f>
        <v>0</v>
      </c>
      <c r="CX59" s="394"/>
      <c r="CY59" s="394"/>
      <c r="CZ59" s="394">
        <f t="shared" si="234"/>
        <v>0</v>
      </c>
      <c r="DA59" s="394"/>
      <c r="DB59" s="394"/>
      <c r="DC59" s="394">
        <f t="shared" si="235"/>
        <v>0</v>
      </c>
    </row>
    <row r="60" spans="1:107" x14ac:dyDescent="0.2">
      <c r="A60" s="349" t="s">
        <v>6</v>
      </c>
      <c r="B60" s="350" t="s">
        <v>7</v>
      </c>
      <c r="BA60" s="394">
        <f t="shared" si="236"/>
        <v>-1.2378226687198013E-3</v>
      </c>
      <c r="BB60" s="394"/>
      <c r="BC60" s="394"/>
      <c r="BD60" s="394">
        <f t="shared" si="237"/>
        <v>-1.8132671360628523E-3</v>
      </c>
      <c r="BE60" s="394"/>
      <c r="BF60" s="394"/>
      <c r="BG60" s="394">
        <f t="shared" si="223"/>
        <v>-9.0393822291698345E-4</v>
      </c>
      <c r="BH60" s="394"/>
      <c r="BI60" s="394"/>
      <c r="BJ60" s="394">
        <f t="shared" si="224"/>
        <v>-2.2957581478293826E-4</v>
      </c>
      <c r="BK60" s="394"/>
      <c r="BL60" s="394"/>
      <c r="BM60" s="394">
        <f t="shared" si="225"/>
        <v>-2.3823356190642506E-4</v>
      </c>
      <c r="BN60" s="394"/>
      <c r="BO60" s="394"/>
      <c r="BP60" s="394">
        <f t="shared" si="226"/>
        <v>-3.0328936018013397E-4</v>
      </c>
      <c r="BQ60" s="394"/>
      <c r="BR60" s="394"/>
      <c r="BS60" s="394">
        <f t="shared" si="238"/>
        <v>-1.1594333711778572E-3</v>
      </c>
      <c r="BT60" s="394"/>
      <c r="BU60" s="394"/>
      <c r="BV60" s="394">
        <f t="shared" si="227"/>
        <v>-1.6618077496175013E-3</v>
      </c>
      <c r="BW60" s="394"/>
      <c r="BX60" s="394"/>
      <c r="BY60" s="394">
        <f t="shared" si="228"/>
        <v>-2.1270633113367153E-3</v>
      </c>
      <c r="BZ60" s="394"/>
      <c r="CA60" s="394"/>
      <c r="CB60" s="394">
        <f>CB44-BY44</f>
        <v>-2.5547627987512495E-3</v>
      </c>
      <c r="CC60" s="394"/>
      <c r="CD60" s="394"/>
      <c r="CE60" s="394">
        <f t="shared" si="239"/>
        <v>-1.4480741101901512E-2</v>
      </c>
      <c r="CF60" s="394"/>
      <c r="CG60" s="394"/>
      <c r="CH60" s="394">
        <f t="shared" si="229"/>
        <v>0</v>
      </c>
      <c r="CI60" s="394"/>
      <c r="CJ60" s="394"/>
      <c r="CK60" s="394">
        <f t="shared" si="230"/>
        <v>0</v>
      </c>
      <c r="CL60" s="394"/>
      <c r="CM60" s="394"/>
      <c r="CN60" s="394">
        <f t="shared" si="231"/>
        <v>0</v>
      </c>
      <c r="CO60" s="394"/>
      <c r="CP60" s="394"/>
      <c r="CQ60" s="394">
        <f t="shared" si="232"/>
        <v>0</v>
      </c>
      <c r="CR60" s="394"/>
      <c r="CS60" s="394"/>
      <c r="CT60" s="394">
        <f t="shared" si="233"/>
        <v>0</v>
      </c>
      <c r="CU60" s="394"/>
      <c r="CV60" s="394"/>
      <c r="CW60" s="394">
        <f>CW44-CT44</f>
        <v>0</v>
      </c>
      <c r="CX60" s="394"/>
      <c r="CY60" s="394"/>
      <c r="CZ60" s="394">
        <f t="shared" si="234"/>
        <v>0</v>
      </c>
      <c r="DA60" s="394"/>
      <c r="DB60" s="394"/>
      <c r="DC60" s="394">
        <f t="shared" si="235"/>
        <v>0</v>
      </c>
    </row>
    <row r="61" spans="1:107" x14ac:dyDescent="0.2">
      <c r="A61" s="349" t="s">
        <v>8</v>
      </c>
      <c r="B61" s="350" t="s">
        <v>9</v>
      </c>
      <c r="BA61" s="394">
        <f t="shared" si="236"/>
        <v>-1.1502819548150411E-2</v>
      </c>
      <c r="BB61" s="394"/>
      <c r="BC61" s="394"/>
      <c r="BD61" s="394">
        <f t="shared" si="237"/>
        <v>-8.8393191325198961E-3</v>
      </c>
      <c r="BE61" s="394"/>
      <c r="BF61" s="394"/>
      <c r="BG61" s="394">
        <f t="shared" si="223"/>
        <v>-8.029996269009132E-3</v>
      </c>
      <c r="BH61" s="394"/>
      <c r="BI61" s="394"/>
      <c r="BJ61" s="394">
        <f t="shared" si="224"/>
        <v>-5.5084847553940053E-3</v>
      </c>
      <c r="BK61" s="394"/>
      <c r="BL61" s="394"/>
      <c r="BM61" s="394">
        <f t="shared" si="225"/>
        <v>-8.0284154611457714E-3</v>
      </c>
      <c r="BN61" s="394"/>
      <c r="BO61" s="394"/>
      <c r="BP61" s="394">
        <f t="shared" si="226"/>
        <v>-5.4042586604309689E-3</v>
      </c>
      <c r="BQ61" s="394"/>
      <c r="BR61" s="394"/>
      <c r="BS61" s="394">
        <f t="shared" si="238"/>
        <v>-7.0226768109772769E-3</v>
      </c>
      <c r="BT61" s="394"/>
      <c r="BU61" s="394"/>
      <c r="BV61" s="394">
        <f t="shared" si="227"/>
        <v>-4.1011549699181832E-3</v>
      </c>
      <c r="BW61" s="394"/>
      <c r="BX61" s="394"/>
      <c r="BY61" s="394">
        <f t="shared" si="228"/>
        <v>-7.173455678528215E-3</v>
      </c>
      <c r="BZ61" s="394"/>
      <c r="CA61" s="394"/>
      <c r="CB61" s="394">
        <f>CB45-BY45</f>
        <v>-6.4714521172321016E-3</v>
      </c>
      <c r="CC61" s="394"/>
      <c r="CD61" s="394"/>
      <c r="CE61" s="394">
        <f t="shared" si="239"/>
        <v>-9.832995161542063E-2</v>
      </c>
      <c r="CF61" s="394"/>
      <c r="CG61" s="394"/>
      <c r="CH61" s="394">
        <f t="shared" si="229"/>
        <v>0</v>
      </c>
      <c r="CI61" s="394"/>
      <c r="CJ61" s="394"/>
      <c r="CK61" s="394">
        <f t="shared" si="230"/>
        <v>0</v>
      </c>
      <c r="CL61" s="394"/>
      <c r="CM61" s="394"/>
      <c r="CN61" s="394">
        <f t="shared" si="231"/>
        <v>0</v>
      </c>
      <c r="CO61" s="394"/>
      <c r="CP61" s="394"/>
      <c r="CQ61" s="394">
        <f t="shared" si="232"/>
        <v>0</v>
      </c>
      <c r="CR61" s="394"/>
      <c r="CS61" s="394"/>
      <c r="CT61" s="394">
        <f t="shared" si="233"/>
        <v>0</v>
      </c>
      <c r="CU61" s="394"/>
      <c r="CV61" s="394"/>
      <c r="CW61" s="394">
        <f>CW45-CT45</f>
        <v>0</v>
      </c>
      <c r="CX61" s="394"/>
      <c r="CY61" s="394"/>
      <c r="CZ61" s="394">
        <f t="shared" si="234"/>
        <v>0</v>
      </c>
      <c r="DA61" s="394"/>
      <c r="DB61" s="394"/>
      <c r="DC61" s="394">
        <f t="shared" si="235"/>
        <v>0</v>
      </c>
    </row>
    <row r="62" spans="1:107" x14ac:dyDescent="0.2">
      <c r="A62" s="349" t="s">
        <v>10</v>
      </c>
      <c r="B62" s="350" t="s">
        <v>11</v>
      </c>
      <c r="BA62" s="394">
        <f>BA46-AX46</f>
        <v>-1.088536680494967E-3</v>
      </c>
      <c r="BB62" s="394"/>
      <c r="BC62" s="394"/>
      <c r="BD62" s="394">
        <f>BD46-BA46</f>
        <v>-1.132183071248305E-2</v>
      </c>
      <c r="BE62" s="394"/>
      <c r="BF62" s="394"/>
      <c r="BG62" s="394">
        <f t="shared" si="223"/>
        <v>-5.6285759292270532E-3</v>
      </c>
      <c r="BH62" s="394"/>
      <c r="BI62" s="394"/>
      <c r="BJ62" s="394">
        <f t="shared" si="224"/>
        <v>-4.7789408349855345E-3</v>
      </c>
      <c r="BK62" s="394"/>
      <c r="BL62" s="394"/>
      <c r="BM62" s="394">
        <f t="shared" si="225"/>
        <v>-6.7852617860308939E-4</v>
      </c>
      <c r="BN62" s="394"/>
      <c r="BO62" s="394"/>
      <c r="BP62" s="394">
        <f t="shared" si="226"/>
        <v>-6.417953550583666E-3</v>
      </c>
      <c r="BQ62" s="394"/>
      <c r="BR62" s="394"/>
      <c r="BS62" s="394">
        <f t="shared" si="238"/>
        <v>-9.8021852463145431E-3</v>
      </c>
      <c r="BT62" s="394"/>
      <c r="BU62" s="394"/>
      <c r="BV62" s="394">
        <f t="shared" si="227"/>
        <v>-7.4768823478952307E-3</v>
      </c>
      <c r="BW62" s="394"/>
      <c r="BX62" s="394"/>
      <c r="BY62" s="394">
        <f t="shared" si="228"/>
        <v>-1.7315464135378933E-2</v>
      </c>
      <c r="BZ62" s="394"/>
      <c r="CA62" s="394"/>
      <c r="CB62" s="394">
        <f>CB46-BY46</f>
        <v>-3.2697590318919501E-2</v>
      </c>
      <c r="CC62" s="394"/>
      <c r="CD62" s="394"/>
      <c r="CE62" s="394">
        <f t="shared" si="239"/>
        <v>-0.36662714878482511</v>
      </c>
      <c r="CF62" s="394"/>
      <c r="CG62" s="394"/>
      <c r="CH62" s="394">
        <f t="shared" si="229"/>
        <v>0</v>
      </c>
      <c r="CI62" s="394"/>
      <c r="CJ62" s="394"/>
      <c r="CK62" s="394">
        <f t="shared" si="230"/>
        <v>0</v>
      </c>
      <c r="CL62" s="394"/>
      <c r="CM62" s="394"/>
      <c r="CN62" s="394">
        <f t="shared" si="231"/>
        <v>0</v>
      </c>
      <c r="CO62" s="394"/>
      <c r="CP62" s="394"/>
      <c r="CQ62" s="394">
        <f t="shared" si="232"/>
        <v>0</v>
      </c>
      <c r="CR62" s="394"/>
      <c r="CS62" s="394"/>
      <c r="CT62" s="394">
        <f t="shared" si="233"/>
        <v>0</v>
      </c>
      <c r="CU62" s="394"/>
      <c r="CV62" s="394"/>
      <c r="CW62" s="394">
        <f>CW46-CT46</f>
        <v>0</v>
      </c>
      <c r="CX62" s="394"/>
      <c r="CY62" s="394"/>
      <c r="CZ62" s="394">
        <f t="shared" si="234"/>
        <v>0</v>
      </c>
      <c r="DA62" s="394"/>
      <c r="DB62" s="394"/>
      <c r="DC62" s="394">
        <f t="shared" si="235"/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93536-3BAC-466B-A533-5BD09566E4F0}">
  <sheetPr>
    <tabColor rgb="FFFFC000"/>
  </sheetPr>
  <dimension ref="A1:CZ152"/>
  <sheetViews>
    <sheetView zoomScale="90" zoomScaleNormal="90" workbookViewId="0">
      <pane xSplit="2" ySplit="3" topLeftCell="BR100" activePane="bottomRight" state="frozen"/>
      <selection activeCell="E965" sqref="E965"/>
      <selection pane="topRight" activeCell="E965" sqref="E965"/>
      <selection pane="bottomLeft" activeCell="E965" sqref="E965"/>
      <selection pane="bottomRight" activeCell="A146" sqref="A146:XFD146"/>
    </sheetView>
  </sheetViews>
  <sheetFormatPr defaultColWidth="8.8984375" defaultRowHeight="11.4" x14ac:dyDescent="0.2"/>
  <cols>
    <col min="1" max="1" width="5.69921875" style="1" customWidth="1"/>
    <col min="2" max="2" width="43.796875" style="4" customWidth="1"/>
    <col min="3" max="30" width="0" style="2" hidden="1" customWidth="1"/>
    <col min="31" max="31" width="8.8984375" style="2" hidden="1" customWidth="1"/>
    <col min="32" max="48" width="0" style="2" hidden="1" customWidth="1"/>
    <col min="49" max="49" width="8.8984375" style="2"/>
    <col min="50" max="50" width="11.8984375" style="2" customWidth="1"/>
    <col min="51" max="52" width="8.8984375" style="2"/>
    <col min="53" max="53" width="11" style="2" customWidth="1"/>
    <col min="54" max="61" width="8.8984375" style="2"/>
    <col min="62" max="62" width="11.09765625" style="2" customWidth="1"/>
    <col min="63" max="64" width="9.09765625" style="2" customWidth="1"/>
    <col min="65" max="67" width="10.59765625" style="2" customWidth="1"/>
    <col min="68" max="71" width="11.19921875" style="2" customWidth="1"/>
    <col min="72" max="74" width="11.8984375" style="2" customWidth="1"/>
    <col min="75" max="82" width="11.19921875" style="2" customWidth="1"/>
    <col min="83" max="84" width="11.69921875" style="2" customWidth="1"/>
    <col min="85" max="104" width="11.5" style="2" customWidth="1"/>
    <col min="105" max="16384" width="8.8984375" style="2"/>
  </cols>
  <sheetData>
    <row r="1" spans="1:104" x14ac:dyDescent="0.2">
      <c r="BJ1" s="54"/>
      <c r="CB1" s="374"/>
      <c r="CH1" s="54"/>
    </row>
    <row r="2" spans="1:104" ht="5.4" hidden="1" customHeight="1" x14ac:dyDescent="0.2"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2">
        <v>32</v>
      </c>
      <c r="AI2" s="2">
        <v>33</v>
      </c>
      <c r="AJ2" s="2">
        <v>34</v>
      </c>
      <c r="AK2" s="2">
        <v>35</v>
      </c>
      <c r="AL2" s="2">
        <v>36</v>
      </c>
      <c r="AM2" s="2">
        <v>37</v>
      </c>
      <c r="AN2" s="2">
        <v>38</v>
      </c>
      <c r="AO2" s="2">
        <v>39</v>
      </c>
      <c r="AP2" s="2">
        <v>40</v>
      </c>
      <c r="AQ2" s="2">
        <v>41</v>
      </c>
      <c r="AR2" s="2">
        <v>42</v>
      </c>
      <c r="AS2" s="2">
        <v>43</v>
      </c>
      <c r="AT2" s="2">
        <v>44</v>
      </c>
      <c r="AU2" s="2">
        <v>45</v>
      </c>
      <c r="AV2" s="2">
        <v>46</v>
      </c>
      <c r="AW2" s="2">
        <v>47</v>
      </c>
      <c r="AX2" s="2">
        <v>48</v>
      </c>
    </row>
    <row r="3" spans="1:104" s="1" customFormat="1" x14ac:dyDescent="0.2">
      <c r="A3" s="6" t="s">
        <v>46</v>
      </c>
      <c r="B3" s="3"/>
      <c r="C3" s="7">
        <v>42400</v>
      </c>
      <c r="D3" s="7">
        <v>42429</v>
      </c>
      <c r="E3" s="7">
        <v>42460</v>
      </c>
      <c r="F3" s="7">
        <v>42490</v>
      </c>
      <c r="G3" s="7">
        <v>42521</v>
      </c>
      <c r="H3" s="7">
        <v>42551</v>
      </c>
      <c r="I3" s="7">
        <v>42582</v>
      </c>
      <c r="J3" s="7">
        <v>42613</v>
      </c>
      <c r="K3" s="7">
        <v>42643</v>
      </c>
      <c r="L3" s="7">
        <v>42674</v>
      </c>
      <c r="M3" s="7">
        <v>42704</v>
      </c>
      <c r="N3" s="7">
        <v>42735</v>
      </c>
      <c r="O3" s="7">
        <v>42766</v>
      </c>
      <c r="P3" s="7">
        <v>42794</v>
      </c>
      <c r="Q3" s="7">
        <v>42825</v>
      </c>
      <c r="R3" s="7">
        <v>42855</v>
      </c>
      <c r="S3" s="7">
        <v>42886</v>
      </c>
      <c r="T3" s="7">
        <v>42916</v>
      </c>
      <c r="U3" s="7">
        <v>42947</v>
      </c>
      <c r="V3" s="7">
        <v>42978</v>
      </c>
      <c r="W3" s="7">
        <v>43008</v>
      </c>
      <c r="X3" s="7">
        <v>43039</v>
      </c>
      <c r="Y3" s="7">
        <v>43069</v>
      </c>
      <c r="Z3" s="7">
        <v>43100</v>
      </c>
      <c r="AA3" s="7">
        <v>43131</v>
      </c>
      <c r="AB3" s="7">
        <v>43159</v>
      </c>
      <c r="AC3" s="7">
        <v>43190</v>
      </c>
      <c r="AD3" s="7">
        <v>43220</v>
      </c>
      <c r="AE3" s="7">
        <v>43251</v>
      </c>
      <c r="AF3" s="7">
        <v>43281</v>
      </c>
      <c r="AG3" s="7">
        <v>43312</v>
      </c>
      <c r="AH3" s="7">
        <v>43343</v>
      </c>
      <c r="AI3" s="7">
        <v>43373</v>
      </c>
      <c r="AJ3" s="7">
        <v>43404</v>
      </c>
      <c r="AK3" s="7">
        <v>43434</v>
      </c>
      <c r="AL3" s="7">
        <v>43465</v>
      </c>
      <c r="AM3" s="7">
        <v>43496</v>
      </c>
      <c r="AN3" s="7">
        <v>43524</v>
      </c>
      <c r="AO3" s="7">
        <v>43555</v>
      </c>
      <c r="AP3" s="7">
        <v>43585</v>
      </c>
      <c r="AQ3" s="7">
        <v>43616</v>
      </c>
      <c r="AR3" s="7">
        <v>43646</v>
      </c>
      <c r="AS3" s="7">
        <v>43677</v>
      </c>
      <c r="AT3" s="7">
        <v>43708</v>
      </c>
      <c r="AU3" s="7">
        <v>43738</v>
      </c>
      <c r="AV3" s="7">
        <v>43769</v>
      </c>
      <c r="AW3" s="7">
        <v>43799</v>
      </c>
      <c r="AX3" s="7">
        <v>43830</v>
      </c>
      <c r="AY3" s="7">
        <v>43861</v>
      </c>
      <c r="AZ3" s="7">
        <v>43890</v>
      </c>
      <c r="BA3" s="7">
        <v>43921</v>
      </c>
      <c r="BB3" s="7">
        <v>43951</v>
      </c>
      <c r="BC3" s="7">
        <v>43982</v>
      </c>
      <c r="BD3" s="7">
        <v>44012</v>
      </c>
      <c r="BE3" s="7">
        <v>44043</v>
      </c>
      <c r="BF3" s="7">
        <v>44074</v>
      </c>
      <c r="BG3" s="7">
        <v>44104</v>
      </c>
      <c r="BH3" s="7">
        <v>44135</v>
      </c>
      <c r="BI3" s="7">
        <v>44165</v>
      </c>
      <c r="BJ3" s="7">
        <v>44196</v>
      </c>
      <c r="BK3" s="7">
        <f>EOMONTH(BJ3,1)</f>
        <v>44227</v>
      </c>
      <c r="BL3" s="7">
        <f t="shared" ref="BL3:CG3" si="0">EOMONTH(BK3,1)</f>
        <v>44255</v>
      </c>
      <c r="BM3" s="7">
        <f t="shared" si="0"/>
        <v>44286</v>
      </c>
      <c r="BN3" s="7">
        <f t="shared" si="0"/>
        <v>44316</v>
      </c>
      <c r="BO3" s="7">
        <f t="shared" si="0"/>
        <v>44347</v>
      </c>
      <c r="BP3" s="7">
        <f t="shared" si="0"/>
        <v>44377</v>
      </c>
      <c r="BQ3" s="7">
        <f t="shared" si="0"/>
        <v>44408</v>
      </c>
      <c r="BR3" s="7">
        <f t="shared" si="0"/>
        <v>44439</v>
      </c>
      <c r="BS3" s="7">
        <f t="shared" si="0"/>
        <v>44469</v>
      </c>
      <c r="BT3" s="7">
        <f t="shared" si="0"/>
        <v>44500</v>
      </c>
      <c r="BU3" s="7">
        <f t="shared" si="0"/>
        <v>44530</v>
      </c>
      <c r="BV3" s="7">
        <f t="shared" si="0"/>
        <v>44561</v>
      </c>
      <c r="BW3" s="7">
        <f t="shared" si="0"/>
        <v>44592</v>
      </c>
      <c r="BX3" s="7">
        <f t="shared" si="0"/>
        <v>44620</v>
      </c>
      <c r="BY3" s="7">
        <f t="shared" si="0"/>
        <v>44651</v>
      </c>
      <c r="BZ3" s="7">
        <f t="shared" si="0"/>
        <v>44681</v>
      </c>
      <c r="CA3" s="7">
        <f t="shared" si="0"/>
        <v>44712</v>
      </c>
      <c r="CB3" s="7">
        <f t="shared" si="0"/>
        <v>44742</v>
      </c>
      <c r="CC3" s="7">
        <f t="shared" si="0"/>
        <v>44773</v>
      </c>
      <c r="CD3" s="7">
        <f t="shared" si="0"/>
        <v>44804</v>
      </c>
      <c r="CE3" s="7">
        <f t="shared" si="0"/>
        <v>44834</v>
      </c>
      <c r="CF3" s="7">
        <f t="shared" si="0"/>
        <v>44865</v>
      </c>
      <c r="CG3" s="7">
        <f t="shared" si="0"/>
        <v>44895</v>
      </c>
      <c r="CH3" s="7">
        <f t="shared" ref="CH3" si="1">EOMONTH(CG3,1)</f>
        <v>44926</v>
      </c>
      <c r="CI3" s="7">
        <f t="shared" ref="CI3:CZ3" si="2">EOMONTH(CH3,1)</f>
        <v>44957</v>
      </c>
      <c r="CJ3" s="7">
        <f t="shared" si="2"/>
        <v>44985</v>
      </c>
      <c r="CK3" s="7">
        <f t="shared" si="2"/>
        <v>45016</v>
      </c>
      <c r="CL3" s="7">
        <f t="shared" si="2"/>
        <v>45046</v>
      </c>
      <c r="CM3" s="7">
        <f t="shared" si="2"/>
        <v>45077</v>
      </c>
      <c r="CN3" s="7">
        <f t="shared" si="2"/>
        <v>45107</v>
      </c>
      <c r="CO3" s="7">
        <f t="shared" si="2"/>
        <v>45138</v>
      </c>
      <c r="CP3" s="7">
        <f t="shared" si="2"/>
        <v>45169</v>
      </c>
      <c r="CQ3" s="7">
        <f t="shared" si="2"/>
        <v>45199</v>
      </c>
      <c r="CR3" s="7">
        <f t="shared" si="2"/>
        <v>45230</v>
      </c>
      <c r="CS3" s="7">
        <f t="shared" si="2"/>
        <v>45260</v>
      </c>
      <c r="CT3" s="7">
        <f t="shared" si="2"/>
        <v>45291</v>
      </c>
      <c r="CU3" s="7">
        <f t="shared" si="2"/>
        <v>45322</v>
      </c>
      <c r="CV3" s="7">
        <f t="shared" si="2"/>
        <v>45351</v>
      </c>
      <c r="CW3" s="7">
        <f t="shared" si="2"/>
        <v>45382</v>
      </c>
      <c r="CX3" s="7">
        <f t="shared" si="2"/>
        <v>45412</v>
      </c>
      <c r="CY3" s="7">
        <f t="shared" si="2"/>
        <v>45443</v>
      </c>
      <c r="CZ3" s="7">
        <f t="shared" si="2"/>
        <v>45473</v>
      </c>
    </row>
    <row r="4" spans="1:104" x14ac:dyDescent="0.2">
      <c r="A4" s="6" t="s">
        <v>12</v>
      </c>
      <c r="B4" s="4" t="s">
        <v>13</v>
      </c>
      <c r="C4" s="8">
        <f>SUMIFS(F_12Snp_ODR_Ret!$H:$H,F_12Snp_ODR_Ret!$B:$B,'Retail - 12m PD'!$A4,F_12Snp_ODR_Ret!$A:$A,'Retail - 12m PD'!C$3)</f>
        <v>12</v>
      </c>
      <c r="D4" s="8">
        <f>SUMIFS(F_12Snp_ODR_Ret!$H:$H,F_12Snp_ODR_Ret!$B:$B,'Retail - 12m PD'!$A4,F_12Snp_ODR_Ret!$A:$A,'Retail - 12m PD'!D$3)</f>
        <v>11</v>
      </c>
      <c r="E4" s="8">
        <f>SUMIFS(F_12Snp_ODR_Ret!$H:$H,F_12Snp_ODR_Ret!$B:$B,'Retail - 12m PD'!$A4,F_12Snp_ODR_Ret!$A:$A,'Retail - 12m PD'!E$3)</f>
        <v>13</v>
      </c>
      <c r="F4" s="8">
        <f>SUMIFS(F_12Snp_ODR_Ret!$H:$H,F_12Snp_ODR_Ret!$B:$B,'Retail - 12m PD'!$A4,F_12Snp_ODR_Ret!$A:$A,'Retail - 12m PD'!F$3)</f>
        <v>13</v>
      </c>
      <c r="G4" s="8">
        <f>SUMIFS(F_12Snp_ODR_Ret!$H:$H,F_12Snp_ODR_Ret!$B:$B,'Retail - 12m PD'!$A4,F_12Snp_ODR_Ret!$A:$A,'Retail - 12m PD'!G$3)</f>
        <v>11</v>
      </c>
      <c r="H4" s="8">
        <f>SUMIFS(F_12Snp_ODR_Ret!$H:$H,F_12Snp_ODR_Ret!$B:$B,'Retail - 12m PD'!$A4,F_12Snp_ODR_Ret!$A:$A,'Retail - 12m PD'!H$3)</f>
        <v>9</v>
      </c>
      <c r="I4" s="8">
        <f>SUMIFS(F_12Snp_ODR_Ret!$H:$H,F_12Snp_ODR_Ret!$B:$B,'Retail - 12m PD'!$A4,F_12Snp_ODR_Ret!$A:$A,'Retail - 12m PD'!I$3)</f>
        <v>6</v>
      </c>
      <c r="J4" s="8">
        <f>SUMIFS(F_12Snp_ODR_Ret!$H:$H,F_12Snp_ODR_Ret!$B:$B,'Retail - 12m PD'!$A4,F_12Snp_ODR_Ret!$A:$A,'Retail - 12m PD'!J$3)</f>
        <v>8</v>
      </c>
      <c r="K4" s="8">
        <f>SUMIFS(F_12Snp_ODR_Ret!$H:$H,F_12Snp_ODR_Ret!$B:$B,'Retail - 12m PD'!$A4,F_12Snp_ODR_Ret!$A:$A,'Retail - 12m PD'!K$3)</f>
        <v>11</v>
      </c>
      <c r="L4" s="8">
        <f>SUMIFS(F_12Snp_ODR_Ret!$H:$H,F_12Snp_ODR_Ret!$B:$B,'Retail - 12m PD'!$A4,F_12Snp_ODR_Ret!$A:$A,'Retail - 12m PD'!L$3)</f>
        <v>13</v>
      </c>
      <c r="M4" s="8">
        <f>SUMIFS(F_12Snp_ODR_Ret!$H:$H,F_12Snp_ODR_Ret!$B:$B,'Retail - 12m PD'!$A4,F_12Snp_ODR_Ret!$A:$A,'Retail - 12m PD'!M$3)</f>
        <v>14</v>
      </c>
      <c r="N4" s="8">
        <f>SUMIFS(F_12Snp_ODR_Ret!$H:$H,F_12Snp_ODR_Ret!$B:$B,'Retail - 12m PD'!$A4,F_12Snp_ODR_Ret!$A:$A,'Retail - 12m PD'!N$3)</f>
        <v>13</v>
      </c>
      <c r="O4" s="8">
        <f>SUMIFS(F_12Snp_ODR_Ret!$H:$H,F_12Snp_ODR_Ret!$B:$B,'Retail - 12m PD'!$A4,F_12Snp_ODR_Ret!$A:$A,'Retail - 12m PD'!O$3)</f>
        <v>13</v>
      </c>
      <c r="P4" s="8">
        <f>SUMIFS(F_12Snp_ODR_Ret!$H:$H,F_12Snp_ODR_Ret!$B:$B,'Retail - 12m PD'!$A4,F_12Snp_ODR_Ret!$A:$A,'Retail - 12m PD'!P$3)</f>
        <v>11</v>
      </c>
      <c r="Q4" s="8">
        <f>SUMIFS(F_12Snp_ODR_Ret!$H:$H,F_12Snp_ODR_Ret!$B:$B,'Retail - 12m PD'!$A4,F_12Snp_ODR_Ret!$A:$A,'Retail - 12m PD'!Q$3)</f>
        <v>12</v>
      </c>
      <c r="R4" s="8">
        <f>SUMIFS(F_12Snp_ODR_Ret!$H:$H,F_12Snp_ODR_Ret!$B:$B,'Retail - 12m PD'!$A4,F_12Snp_ODR_Ret!$A:$A,'Retail - 12m PD'!R$3)</f>
        <v>12</v>
      </c>
      <c r="S4" s="8">
        <f>SUMIFS(F_12Snp_ODR_Ret!$H:$H,F_12Snp_ODR_Ret!$B:$B,'Retail - 12m PD'!$A4,F_12Snp_ODR_Ret!$A:$A,'Retail - 12m PD'!S$3)</f>
        <v>17</v>
      </c>
      <c r="T4" s="8">
        <f>SUMIFS(F_12Snp_ODR_Ret!$H:$H,F_12Snp_ODR_Ret!$B:$B,'Retail - 12m PD'!$A4,F_12Snp_ODR_Ret!$A:$A,'Retail - 12m PD'!T$3)</f>
        <v>23</v>
      </c>
      <c r="U4" s="8">
        <f>SUMIFS(F_12Snp_ODR_Ret!$H:$H,F_12Snp_ODR_Ret!$B:$B,'Retail - 12m PD'!$A4,F_12Snp_ODR_Ret!$A:$A,'Retail - 12m PD'!U$3)</f>
        <v>24</v>
      </c>
      <c r="V4" s="8">
        <f>SUMIFS(F_12Snp_ODR_Ret!$H:$H,F_12Snp_ODR_Ret!$B:$B,'Retail - 12m PD'!$A4,F_12Snp_ODR_Ret!$A:$A,'Retail - 12m PD'!V$3)</f>
        <v>26</v>
      </c>
      <c r="W4" s="8">
        <f>SUMIFS(F_12Snp_ODR_Ret!$H:$H,F_12Snp_ODR_Ret!$B:$B,'Retail - 12m PD'!$A4,F_12Snp_ODR_Ret!$A:$A,'Retail - 12m PD'!W$3)</f>
        <v>32</v>
      </c>
      <c r="X4" s="8">
        <f>SUMIFS(F_12Snp_ODR_Ret!$H:$H,F_12Snp_ODR_Ret!$B:$B,'Retail - 12m PD'!$A4,F_12Snp_ODR_Ret!$A:$A,'Retail - 12m PD'!X$3)</f>
        <v>43</v>
      </c>
      <c r="Y4" s="8">
        <f>SUMIFS(F_12Snp_ODR_Ret!$H:$H,F_12Snp_ODR_Ret!$B:$B,'Retail - 12m PD'!$A4,F_12Snp_ODR_Ret!$A:$A,'Retail - 12m PD'!Y$3)</f>
        <v>55</v>
      </c>
      <c r="Z4" s="8">
        <f>SUMIFS(F_12Snp_ODR_Ret!$H:$H,F_12Snp_ODR_Ret!$B:$B,'Retail - 12m PD'!$A4,F_12Snp_ODR_Ret!$A:$A,'Retail - 12m PD'!Z$3)</f>
        <v>51</v>
      </c>
      <c r="AA4" s="8">
        <f>SUMIFS(F_12Snp_ODR_Ret!$H:$H,F_12Snp_ODR_Ret!$B:$B,'Retail - 12m PD'!$A4,F_12Snp_ODR_Ret!$A:$A,'Retail - 12m PD'!AA$3)</f>
        <v>52</v>
      </c>
      <c r="AB4" s="8">
        <f>SUMIFS(F_12Snp_ODR_Ret!$H:$H,F_12Snp_ODR_Ret!$B:$B,'Retail - 12m PD'!$A4,F_12Snp_ODR_Ret!$A:$A,'Retail - 12m PD'!AB$3)</f>
        <v>60</v>
      </c>
      <c r="AC4" s="8">
        <f>SUMIFS(F_12Snp_ODR_Ret!$H:$H,F_12Snp_ODR_Ret!$B:$B,'Retail - 12m PD'!$A4,F_12Snp_ODR_Ret!$A:$A,'Retail - 12m PD'!AC$3)</f>
        <v>51</v>
      </c>
      <c r="AD4" s="8">
        <f>SUMIFS(F_12Snp_ODR_Ret!$H:$H,F_12Snp_ODR_Ret!$B:$B,'Retail - 12m PD'!$A4,F_12Snp_ODR_Ret!$A:$A,'Retail - 12m PD'!AD$3)</f>
        <v>52</v>
      </c>
      <c r="AE4" s="8">
        <f>SUMIFS(F_12Snp_ODR_Ret!$H:$H,F_12Snp_ODR_Ret!$B:$B,'Retail - 12m PD'!$A4,F_12Snp_ODR_Ret!$A:$A,'Retail - 12m PD'!AE$3)</f>
        <v>69</v>
      </c>
      <c r="AF4" s="8">
        <f>SUMIFS(F_12Snp_ODR_Ret!$H:$H,F_12Snp_ODR_Ret!$B:$B,'Retail - 12m PD'!$A4,F_12Snp_ODR_Ret!$A:$A,'Retail - 12m PD'!AF$3)</f>
        <v>87</v>
      </c>
      <c r="AG4" s="8">
        <f>SUMIFS(F_12Snp_ODR_Ret!$H:$H,F_12Snp_ODR_Ret!$B:$B,'Retail - 12m PD'!$A4,F_12Snp_ODR_Ret!$A:$A,'Retail - 12m PD'!AG$3)</f>
        <v>132</v>
      </c>
      <c r="AH4" s="8">
        <f>SUMIFS(F_12Snp_ODR_Ret!$H:$H,F_12Snp_ODR_Ret!$B:$B,'Retail - 12m PD'!$A4,F_12Snp_ODR_Ret!$A:$A,'Retail - 12m PD'!AH$3)</f>
        <v>175</v>
      </c>
      <c r="AI4" s="8">
        <f>SUMIFS(F_12Snp_ODR_Ret!$H:$H,F_12Snp_ODR_Ret!$B:$B,'Retail - 12m PD'!$A4,F_12Snp_ODR_Ret!$A:$A,'Retail - 12m PD'!AI$3)</f>
        <v>231</v>
      </c>
      <c r="AJ4" s="8">
        <f>SUMIFS(F_12Snp_ODR_Ret!$H:$H,F_12Snp_ODR_Ret!$B:$B,'Retail - 12m PD'!$A4,F_12Snp_ODR_Ret!$A:$A,'Retail - 12m PD'!AJ$3)</f>
        <v>292</v>
      </c>
      <c r="AK4" s="8">
        <f>SUMIFS(F_12Snp_ODR_Ret!$H:$H,F_12Snp_ODR_Ret!$B:$B,'Retail - 12m PD'!$A4,F_12Snp_ODR_Ret!$A:$A,'Retail - 12m PD'!AK$3)</f>
        <v>349</v>
      </c>
      <c r="AL4" s="8">
        <f>SUMIFS(F_12Snp_ODR_Ret!$H:$H,F_12Snp_ODR_Ret!$B:$B,'Retail - 12m PD'!$A4,F_12Snp_ODR_Ret!$A:$A,'Retail - 12m PD'!AL$3)</f>
        <v>385</v>
      </c>
      <c r="AM4" s="8">
        <f>SUMIFS(F_12Snp_ODR_Ret!$H:$H,F_12Snp_ODR_Ret!$B:$B,'Retail - 12m PD'!$A4,F_12Snp_ODR_Ret!$A:$A,'Retail - 12m PD'!AM$3)</f>
        <v>424</v>
      </c>
      <c r="AN4" s="8">
        <f>SUMIFS(F_12Snp_ODR_Ret!$H:$H,F_12Snp_ODR_Ret!$B:$B,'Retail - 12m PD'!$A4,F_12Snp_ODR_Ret!$A:$A,'Retail - 12m PD'!AN$3)</f>
        <v>455</v>
      </c>
      <c r="AO4" s="8">
        <f>SUMIFS(F_12Snp_ODR_Ret!$H:$H,F_12Snp_ODR_Ret!$B:$B,'Retail - 12m PD'!$A4,F_12Snp_ODR_Ret!$A:$A,'Retail - 12m PD'!AO$3)</f>
        <v>490</v>
      </c>
      <c r="AP4" s="8">
        <f>SUMIFS(F_12Snp_ODR_Ret!$H:$H,F_12Snp_ODR_Ret!$B:$B,'Retail - 12m PD'!$A4,F_12Snp_ODR_Ret!$A:$A,'Retail - 12m PD'!AP$3)</f>
        <v>479</v>
      </c>
      <c r="AQ4" s="8">
        <f>SUMIFS(F_12Snp_ODR_Ret!$H:$H,F_12Snp_ODR_Ret!$B:$B,'Retail - 12m PD'!$A4,F_12Snp_ODR_Ret!$A:$A,'Retail - 12m PD'!AQ$3)</f>
        <v>558</v>
      </c>
      <c r="AR4" s="8">
        <f>SUMIFS(F_12Snp_ODR_Ret!$H:$H,F_12Snp_ODR_Ret!$B:$B,'Retail - 12m PD'!$A4,F_12Snp_ODR_Ret!$A:$A,'Retail - 12m PD'!AR$3)</f>
        <v>613</v>
      </c>
      <c r="AS4" s="8">
        <f>SUMIFS(F_12Snp_ODR_Ret!$H:$H,F_12Snp_ODR_Ret!$B:$B,'Retail - 12m PD'!$A4,F_12Snp_ODR_Ret!$A:$A,'Retail - 12m PD'!AS$3)</f>
        <v>650</v>
      </c>
      <c r="AT4" s="8">
        <f>SUMIFS(F_12Snp_ODR_Ret!$H:$H,F_12Snp_ODR_Ret!$B:$B,'Retail - 12m PD'!$A4,F_12Snp_ODR_Ret!$A:$A,'Retail - 12m PD'!AT$3)</f>
        <v>724</v>
      </c>
      <c r="AU4" s="8">
        <f>SUMIFS(F_12Snp_ODR_Ret!$H:$H,F_12Snp_ODR_Ret!$B:$B,'Retail - 12m PD'!$A4,F_12Snp_ODR_Ret!$A:$A,'Retail - 12m PD'!AU$3)</f>
        <v>788</v>
      </c>
      <c r="AV4" s="8">
        <f>SUMIFS(F_12Snp_ODR_Ret!$H:$H,F_12Snp_ODR_Ret!$B:$B,'Retail - 12m PD'!$A4,F_12Snp_ODR_Ret!$A:$A,'Retail - 12m PD'!AV$3)</f>
        <v>842</v>
      </c>
      <c r="AW4" s="8">
        <f>SUMIFS(F_12Snp_ODR_Ret!$H:$H,F_12Snp_ODR_Ret!$B:$B,'Retail - 12m PD'!$A4,F_12Snp_ODR_Ret!$A:$A,'Retail - 12m PD'!AW$3)</f>
        <v>895</v>
      </c>
      <c r="AX4" s="9">
        <f>SUMIFS(F_12Snp_ODR_Ret!$H:$H,F_12Snp_ODR_Ret!$B:$B,'Retail - 12m PD'!$A4,F_12Snp_ODR_Ret!$A:$A,'Retail - 12m PD'!AX$3)</f>
        <v>868</v>
      </c>
      <c r="AY4" s="8">
        <f>SUMIFS(F_12Snp_ODR_Ret!$H:$H,F_12Snp_ODR_Ret!$B:$B,'Retail - 12m PD'!$A4,F_12Snp_ODR_Ret!$A:$A,'Retail - 12m PD'!AY$3)</f>
        <v>799</v>
      </c>
      <c r="AZ4" s="8">
        <f>SUMIFS(F_12Snp_ODR_Ret!$H:$H,F_12Snp_ODR_Ret!$B:$B,'Retail - 12m PD'!$A4,F_12Snp_ODR_Ret!$A:$A,'Retail - 12m PD'!AZ$3)</f>
        <v>806</v>
      </c>
      <c r="BA4" s="8">
        <f>SUMIFS(F_12Snp_ODR_Ret!$H:$H,F_12Snp_ODR_Ret!$B:$B,'Retail - 12m PD'!$A4,F_12Snp_ODR_Ret!$A:$A,'Retail - 12m PD'!BA$3)</f>
        <v>775</v>
      </c>
      <c r="BB4" s="8">
        <f>SUMIFS(F_12Snp_ODR_Ret!$H:$H,F_12Snp_ODR_Ret!$B:$B,'Retail - 12m PD'!$A4,F_12Snp_ODR_Ret!$A:$A,'Retail - 12m PD'!BB$3)</f>
        <v>770</v>
      </c>
      <c r="BC4" s="8">
        <f>SUMIFS(F_12Snp_ODR_Ret!$H:$H,F_12Snp_ODR_Ret!$B:$B,'Retail - 12m PD'!$A4,F_12Snp_ODR_Ret!$A:$A,'Retail - 12m PD'!BC$3)</f>
        <v>750</v>
      </c>
      <c r="BD4" s="8">
        <f>SUMIFS(F_12Snp_ODR_Ret!$H:$H,F_12Snp_ODR_Ret!$B:$B,'Retail - 12m PD'!$A4,F_12Snp_ODR_Ret!$A:$A,'Retail - 12m PD'!BD$3)</f>
        <v>792</v>
      </c>
      <c r="BE4" s="8">
        <f>SUMIFS(F_12Snp_ODR_Ret!$H:$H,F_12Snp_ODR_Ret!$B:$B,'Retail - 12m PD'!$A4,F_12Snp_ODR_Ret!$A:$A,'Retail - 12m PD'!BE$3)</f>
        <v>797</v>
      </c>
      <c r="BF4" s="8">
        <f>SUMIFS(F_12Snp_ODR_Ret!$H:$H,F_12Snp_ODR_Ret!$B:$B,'Retail - 12m PD'!$A4,F_12Snp_ODR_Ret!$A:$A,'Retail - 12m PD'!BF$3)</f>
        <v>859</v>
      </c>
      <c r="BG4" s="8">
        <f>SUMIFS(F_12Snp_ODR_Ret!$H:$H,F_12Snp_ODR_Ret!$B:$B,'Retail - 12m PD'!$A4,F_12Snp_ODR_Ret!$A:$A,'Retail - 12m PD'!BG$3)</f>
        <v>918</v>
      </c>
      <c r="BH4" s="8">
        <f>SUMIFS(F_12Snp_ODR_Ret!$H:$H,F_12Snp_ODR_Ret!$B:$B,'Retail - 12m PD'!$A4,F_12Snp_ODR_Ret!$A:$A,'Retail - 12m PD'!BH$3)</f>
        <v>946</v>
      </c>
      <c r="BI4" s="8">
        <f>SUMIFS(F_12Snp_ODR_Ret!$H:$H,F_12Snp_ODR_Ret!$B:$B,'Retail - 12m PD'!$A4,F_12Snp_ODR_Ret!$A:$A,'Retail - 12m PD'!BI$3)</f>
        <v>977</v>
      </c>
      <c r="BJ4" s="8">
        <f>SUMIFS(F_12Snp_ODR_Ret!$H:$H,F_12Snp_ODR_Ret!$B:$B,'Retail - 12m PD'!$A4,F_12Snp_ODR_Ret!$A:$A,'Retail - 12m PD'!BJ$3)</f>
        <v>1032</v>
      </c>
      <c r="BK4" s="8">
        <f>SUMIFS(F_12Snp_ODR_Ret!$H:$H,F_12Snp_ODR_Ret!$B:$B,'Retail - 12m PD'!$A4,F_12Snp_ODR_Ret!$A:$A,'Retail - 12m PD'!BK$3)</f>
        <v>1114</v>
      </c>
      <c r="BL4" s="8">
        <f>SUMIFS(F_12Snp_ODR_Ret!$H:$H,F_12Snp_ODR_Ret!$B:$B,'Retail - 12m PD'!$A4,F_12Snp_ODR_Ret!$A:$A,'Retail - 12m PD'!BL$3)</f>
        <v>1211</v>
      </c>
      <c r="BM4" s="8">
        <f>SUMIFS(F_12Snp_ODR_Ret!$H:$H,F_12Snp_ODR_Ret!$B:$B,'Retail - 12m PD'!$A4,F_12Snp_ODR_Ret!$A:$A,'Retail - 12m PD'!BM$3)</f>
        <v>1361</v>
      </c>
      <c r="BN4" s="8">
        <f>SUMIFS(F_12Snp_ODR_Ret!$H:$H,F_12Snp_ODR_Ret!$B:$B,'Retail - 12m PD'!$A4,F_12Snp_ODR_Ret!$A:$A,'Retail - 12m PD'!BN$3)</f>
        <v>1402</v>
      </c>
      <c r="BO4" s="8">
        <f>SUMIFS(F_12Snp_ODR_Ret!$H:$H,F_12Snp_ODR_Ret!$B:$B,'Retail - 12m PD'!$A4,F_12Snp_ODR_Ret!$A:$A,'Retail - 12m PD'!BO$3)</f>
        <v>1450</v>
      </c>
      <c r="BP4" s="8">
        <f>SUMIFS(F_12Snp_ODR_Ret!$H:$H,F_12Snp_ODR_Ret!$B:$B,'Retail - 12m PD'!$A4,F_12Snp_ODR_Ret!$A:$A,'Retail - 12m PD'!BP$3)</f>
        <v>1576</v>
      </c>
      <c r="BQ4" s="8">
        <f>SUMIFS(F_12Snp_ODR_Ret!$H:$H,F_12Snp_ODR_Ret!$B:$B,'Retail - 12m PD'!$A4,F_12Snp_ODR_Ret!$A:$A,'Retail - 12m PD'!BQ$3)</f>
        <v>1561</v>
      </c>
      <c r="BR4" s="8">
        <f>SUMIFS(F_12Snp_ODR_Ret!$H:$H,F_12Snp_ODR_Ret!$B:$B,'Retail - 12m PD'!$A4,F_12Snp_ODR_Ret!$A:$A,'Retail - 12m PD'!BR$3)</f>
        <v>1514</v>
      </c>
      <c r="BS4" s="8">
        <f>SUMIFS(F_12Snp_ODR_Ret!$H:$H,F_12Snp_ODR_Ret!$B:$B,'Retail - 12m PD'!$A4,F_12Snp_ODR_Ret!$A:$A,'Retail - 12m PD'!BS$3)</f>
        <v>1495</v>
      </c>
      <c r="BT4" s="8">
        <f>SUMIFS(F_12Snp_ODR_Ret!$H:$H,F_12Snp_ODR_Ret!$B:$B,'Retail - 12m PD'!$A4,F_12Snp_ODR_Ret!$A:$A,'Retail - 12m PD'!BT$3)</f>
        <v>1408</v>
      </c>
      <c r="BU4" s="8">
        <f>SUMIFS(F_12Snp_ODR_Ret!$H:$H,F_12Snp_ODR_Ret!$B:$B,'Retail - 12m PD'!$A4,F_12Snp_ODR_Ret!$A:$A,'Retail - 12m PD'!BU$3)</f>
        <v>1397</v>
      </c>
      <c r="BV4" s="8">
        <f>SUMIFS(F_12Snp_ODR_Ret!$H:$H,F_12Snp_ODR_Ret!$B:$B,'Retail - 12m PD'!$A4,F_12Snp_ODR_Ret!$A:$A,'Retail - 12m PD'!BV$3)</f>
        <v>1313</v>
      </c>
      <c r="BW4" s="8">
        <f>SUMIFS(F_12Snp_ODR_Ret!$H:$H,F_12Snp_ODR_Ret!$B:$B,'Retail - 12m PD'!$A4,F_12Snp_ODR_Ret!$A:$A,'Retail - 12m PD'!BW$3)</f>
        <v>1162</v>
      </c>
      <c r="BX4" s="8">
        <f>SUMIFS(F_12Snp_ODR_Ret!$H:$H,F_12Snp_ODR_Ret!$B:$B,'Retail - 12m PD'!$A4,F_12Snp_ODR_Ret!$A:$A,'Retail - 12m PD'!BX$3)</f>
        <v>1131</v>
      </c>
      <c r="BY4" s="8">
        <f>SUMIFS(F_12Snp_ODR_Ret!$H:$H,F_12Snp_ODR_Ret!$B:$B,'Retail - 12m PD'!$A4,F_12Snp_ODR_Ret!$A:$A,'Retail - 12m PD'!BY$3)</f>
        <v>1267</v>
      </c>
      <c r="BZ4" s="8">
        <f>SUMIFS(F_12Snp_ODR_Ret!$H:$H,F_12Snp_ODR_Ret!$B:$B,'Retail - 12m PD'!$A4,F_12Snp_ODR_Ret!$A:$A,'Retail - 12m PD'!BZ$3)</f>
        <v>1301</v>
      </c>
      <c r="CA4" s="8">
        <f>SUMIFS(F_12Snp_ODR_Ret!$H:$H,F_12Snp_ODR_Ret!$B:$B,'Retail - 12m PD'!$A4,F_12Snp_ODR_Ret!$A:$A,'Retail - 12m PD'!CA$3)</f>
        <v>1377</v>
      </c>
      <c r="CB4" s="8">
        <f>SUMIFS(F_12Snp_ODR_Ret!$H:$H,F_12Snp_ODR_Ret!$B:$B,'Retail - 12m PD'!$A4,F_12Snp_ODR_Ret!$A:$A,'Retail - 12m PD'!CB$3)</f>
        <v>1505</v>
      </c>
      <c r="CC4" s="8">
        <f>SUMIFS(F_12Snp_ODR_Ret!$H:$H,F_12Snp_ODR_Ret!$B:$B,'Retail - 12m PD'!$A4,F_12Snp_ODR_Ret!$A:$A,'Retail - 12m PD'!CC$3)</f>
        <v>0</v>
      </c>
      <c r="CD4" s="8">
        <f>SUMIFS(F_12Snp_ODR_Ret!$H:$H,F_12Snp_ODR_Ret!$B:$B,'Retail - 12m PD'!$A4,F_12Snp_ODR_Ret!$A:$A,'Retail - 12m PD'!CD$3)</f>
        <v>0</v>
      </c>
      <c r="CE4" s="8">
        <f>SUMIFS(F_12Snp_ODR_Ret!$H:$H,F_12Snp_ODR_Ret!$B:$B,'Retail - 12m PD'!$A4,F_12Snp_ODR_Ret!$A:$A,'Retail - 12m PD'!CE$3)</f>
        <v>0</v>
      </c>
      <c r="CF4" s="8">
        <f>SUMIFS(F_12Snp_ODR_Ret!$H:$H,F_12Snp_ODR_Ret!$B:$B,'Retail - 12m PD'!$A4,F_12Snp_ODR_Ret!$A:$A,'Retail - 12m PD'!CF$3)</f>
        <v>0</v>
      </c>
      <c r="CG4" s="8">
        <f>SUMIFS(F_12Snp_ODR_Ret!$H:$H,F_12Snp_ODR_Ret!$B:$B,'Retail - 12m PD'!$A4,F_12Snp_ODR_Ret!$A:$A,'Retail - 12m PD'!CG$3)</f>
        <v>0</v>
      </c>
      <c r="CH4" s="8">
        <f>SUMIFS(F_12Snp_ODR_Ret!$H:$H,F_12Snp_ODR_Ret!$B:$B,'Retail - 12m PD'!$A4,F_12Snp_ODR_Ret!$A:$A,'Retail - 12m PD'!CH$3)</f>
        <v>0</v>
      </c>
      <c r="CI4" s="8">
        <f>SUMIFS(F_12Snp_ODR_Ret!$H:$H,F_12Snp_ODR_Ret!$B:$B,'Retail - 12m PD'!$A4,F_12Snp_ODR_Ret!$A:$A,'Retail - 12m PD'!CI$3)</f>
        <v>0</v>
      </c>
      <c r="CJ4" s="8">
        <f>SUMIFS(F_12Snp_ODR_Ret!$H:$H,F_12Snp_ODR_Ret!$B:$B,'Retail - 12m PD'!$A4,F_12Snp_ODR_Ret!$A:$A,'Retail - 12m PD'!CJ$3)</f>
        <v>0</v>
      </c>
      <c r="CK4" s="8">
        <f>SUMIFS(F_12Snp_ODR_Ret!$H:$H,F_12Snp_ODR_Ret!$B:$B,'Retail - 12m PD'!$A4,F_12Snp_ODR_Ret!$A:$A,'Retail - 12m PD'!CK$3)</f>
        <v>0</v>
      </c>
      <c r="CL4" s="8">
        <f>SUMIFS(F_12Snp_ODR_Ret!$H:$H,F_12Snp_ODR_Ret!$B:$B,'Retail - 12m PD'!$A4,F_12Snp_ODR_Ret!$A:$A,'Retail - 12m PD'!CL$3)</f>
        <v>0</v>
      </c>
      <c r="CM4" s="8">
        <f>SUMIFS(F_12Snp_ODR_Ret!$H:$H,F_12Snp_ODR_Ret!$B:$B,'Retail - 12m PD'!$A4,F_12Snp_ODR_Ret!$A:$A,'Retail - 12m PD'!CM$3)</f>
        <v>0</v>
      </c>
      <c r="CN4" s="8">
        <f>SUMIFS(F_12Snp_ODR_Ret!$H:$H,F_12Snp_ODR_Ret!$B:$B,'Retail - 12m PD'!$A4,F_12Snp_ODR_Ret!$A:$A,'Retail - 12m PD'!CN$3)</f>
        <v>0</v>
      </c>
      <c r="CO4" s="8">
        <f>SUMIFS(F_12Snp_ODR_Ret!$H:$H,F_12Snp_ODR_Ret!$B:$B,'Retail - 12m PD'!$A4,F_12Snp_ODR_Ret!$A:$A,'Retail - 12m PD'!CO$3)</f>
        <v>0</v>
      </c>
      <c r="CP4" s="8">
        <f>SUMIFS(F_12Snp_ODR_Ret!$H:$H,F_12Snp_ODR_Ret!$B:$B,'Retail - 12m PD'!$A4,F_12Snp_ODR_Ret!$A:$A,'Retail - 12m PD'!CP$3)</f>
        <v>0</v>
      </c>
      <c r="CQ4" s="8">
        <f>SUMIFS(F_12Snp_ODR_Ret!$H:$H,F_12Snp_ODR_Ret!$B:$B,'Retail - 12m PD'!$A4,F_12Snp_ODR_Ret!$A:$A,'Retail - 12m PD'!CQ$3)</f>
        <v>0</v>
      </c>
      <c r="CR4" s="8">
        <f>SUMIFS(F_12Snp_ODR_Ret!$H:$H,F_12Snp_ODR_Ret!$B:$B,'Retail - 12m PD'!$A4,F_12Snp_ODR_Ret!$A:$A,'Retail - 12m PD'!CR$3)</f>
        <v>0</v>
      </c>
      <c r="CS4" s="8">
        <f>SUMIFS(F_12Snp_ODR_Ret!$H:$H,F_12Snp_ODR_Ret!$B:$B,'Retail - 12m PD'!$A4,F_12Snp_ODR_Ret!$A:$A,'Retail - 12m PD'!CS$3)</f>
        <v>0</v>
      </c>
      <c r="CT4" s="8">
        <f>SUMIFS(F_12Snp_ODR_Ret!$H:$H,F_12Snp_ODR_Ret!$B:$B,'Retail - 12m PD'!$A4,F_12Snp_ODR_Ret!$A:$A,'Retail - 12m PD'!CT$3)</f>
        <v>0</v>
      </c>
      <c r="CU4" s="8">
        <f>SUMIFS(F_12Snp_ODR_Ret!$H:$H,F_12Snp_ODR_Ret!$B:$B,'Retail - 12m PD'!$A4,F_12Snp_ODR_Ret!$A:$A,'Retail - 12m PD'!CU$3)</f>
        <v>0</v>
      </c>
      <c r="CV4" s="8">
        <f>SUMIFS(F_12Snp_ODR_Ret!$H:$H,F_12Snp_ODR_Ret!$B:$B,'Retail - 12m PD'!$A4,F_12Snp_ODR_Ret!$A:$A,'Retail - 12m PD'!CV$3)</f>
        <v>0</v>
      </c>
      <c r="CW4" s="8">
        <f>SUMIFS(F_12Snp_ODR_Ret!$H:$H,F_12Snp_ODR_Ret!$B:$B,'Retail - 12m PD'!$A4,F_12Snp_ODR_Ret!$A:$A,'Retail - 12m PD'!CW$3)</f>
        <v>0</v>
      </c>
      <c r="CX4" s="8">
        <f>SUMIFS(F_12Snp_ODR_Ret!$H:$H,F_12Snp_ODR_Ret!$B:$B,'Retail - 12m PD'!$A4,F_12Snp_ODR_Ret!$A:$A,'Retail - 12m PD'!CX$3)</f>
        <v>0</v>
      </c>
      <c r="CY4" s="8">
        <f>SUMIFS(F_12Snp_ODR_Ret!$H:$H,F_12Snp_ODR_Ret!$B:$B,'Retail - 12m PD'!$A4,F_12Snp_ODR_Ret!$A:$A,'Retail - 12m PD'!CY$3)</f>
        <v>0</v>
      </c>
      <c r="CZ4" s="8">
        <f>SUMIFS(F_12Snp_ODR_Ret!$H:$H,F_12Snp_ODR_Ret!$B:$B,'Retail - 12m PD'!$A4,F_12Snp_ODR_Ret!$A:$A,'Retail - 12m PD'!CZ$3)</f>
        <v>0</v>
      </c>
    </row>
    <row r="5" spans="1:104" x14ac:dyDescent="0.2">
      <c r="A5" s="6" t="s">
        <v>14</v>
      </c>
      <c r="B5" s="4" t="s">
        <v>15</v>
      </c>
      <c r="C5" s="8">
        <f>SUMIFS(F_12Snp_ODR_Ret!$H:$H,F_12Snp_ODR_Ret!$B:$B,'Retail - 12m PD'!$A5,F_12Snp_ODR_Ret!$A:$A,'Retail - 12m PD'!C$3)</f>
        <v>181</v>
      </c>
      <c r="D5" s="8">
        <f>SUMIFS(F_12Snp_ODR_Ret!$H:$H,F_12Snp_ODR_Ret!$B:$B,'Retail - 12m PD'!$A5,F_12Snp_ODR_Ret!$A:$A,'Retail - 12m PD'!D$3)</f>
        <v>160</v>
      </c>
      <c r="E5" s="8">
        <f>SUMIFS(F_12Snp_ODR_Ret!$H:$H,F_12Snp_ODR_Ret!$B:$B,'Retail - 12m PD'!$A5,F_12Snp_ODR_Ret!$A:$A,'Retail - 12m PD'!E$3)</f>
        <v>156</v>
      </c>
      <c r="F5" s="8">
        <f>SUMIFS(F_12Snp_ODR_Ret!$H:$H,F_12Snp_ODR_Ret!$B:$B,'Retail - 12m PD'!$A5,F_12Snp_ODR_Ret!$A:$A,'Retail - 12m PD'!F$3)</f>
        <v>157</v>
      </c>
      <c r="G5" s="8">
        <f>SUMIFS(F_12Snp_ODR_Ret!$H:$H,F_12Snp_ODR_Ret!$B:$B,'Retail - 12m PD'!$A5,F_12Snp_ODR_Ret!$A:$A,'Retail - 12m PD'!G$3)</f>
        <v>159</v>
      </c>
      <c r="H5" s="8">
        <f>SUMIFS(F_12Snp_ODR_Ret!$H:$H,F_12Snp_ODR_Ret!$B:$B,'Retail - 12m PD'!$A5,F_12Snp_ODR_Ret!$A:$A,'Retail - 12m PD'!H$3)</f>
        <v>169</v>
      </c>
      <c r="I5" s="8">
        <f>SUMIFS(F_12Snp_ODR_Ret!$H:$H,F_12Snp_ODR_Ret!$B:$B,'Retail - 12m PD'!$A5,F_12Snp_ODR_Ret!$A:$A,'Retail - 12m PD'!I$3)</f>
        <v>156</v>
      </c>
      <c r="J5" s="8">
        <f>SUMIFS(F_12Snp_ODR_Ret!$H:$H,F_12Snp_ODR_Ret!$B:$B,'Retail - 12m PD'!$A5,F_12Snp_ODR_Ret!$A:$A,'Retail - 12m PD'!J$3)</f>
        <v>169</v>
      </c>
      <c r="K5" s="8">
        <f>SUMIFS(F_12Snp_ODR_Ret!$H:$H,F_12Snp_ODR_Ret!$B:$B,'Retail - 12m PD'!$A5,F_12Snp_ODR_Ret!$A:$A,'Retail - 12m PD'!K$3)</f>
        <v>196</v>
      </c>
      <c r="L5" s="8">
        <f>SUMIFS(F_12Snp_ODR_Ret!$H:$H,F_12Snp_ODR_Ret!$B:$B,'Retail - 12m PD'!$A5,F_12Snp_ODR_Ret!$A:$A,'Retail - 12m PD'!L$3)</f>
        <v>209</v>
      </c>
      <c r="M5" s="8">
        <f>SUMIFS(F_12Snp_ODR_Ret!$H:$H,F_12Snp_ODR_Ret!$B:$B,'Retail - 12m PD'!$A5,F_12Snp_ODR_Ret!$A:$A,'Retail - 12m PD'!M$3)</f>
        <v>208</v>
      </c>
      <c r="N5" s="8">
        <f>SUMIFS(F_12Snp_ODR_Ret!$H:$H,F_12Snp_ODR_Ret!$B:$B,'Retail - 12m PD'!$A5,F_12Snp_ODR_Ret!$A:$A,'Retail - 12m PD'!N$3)</f>
        <v>210</v>
      </c>
      <c r="O5" s="8">
        <f>SUMIFS(F_12Snp_ODR_Ret!$H:$H,F_12Snp_ODR_Ret!$B:$B,'Retail - 12m PD'!$A5,F_12Snp_ODR_Ret!$A:$A,'Retail - 12m PD'!O$3)</f>
        <v>205</v>
      </c>
      <c r="P5" s="8">
        <f>SUMIFS(F_12Snp_ODR_Ret!$H:$H,F_12Snp_ODR_Ret!$B:$B,'Retail - 12m PD'!$A5,F_12Snp_ODR_Ret!$A:$A,'Retail - 12m PD'!P$3)</f>
        <v>217</v>
      </c>
      <c r="Q5" s="8">
        <f>SUMIFS(F_12Snp_ODR_Ret!$H:$H,F_12Snp_ODR_Ret!$B:$B,'Retail - 12m PD'!$A5,F_12Snp_ODR_Ret!$A:$A,'Retail - 12m PD'!Q$3)</f>
        <v>209</v>
      </c>
      <c r="R5" s="8">
        <f>SUMIFS(F_12Snp_ODR_Ret!$H:$H,F_12Snp_ODR_Ret!$B:$B,'Retail - 12m PD'!$A5,F_12Snp_ODR_Ret!$A:$A,'Retail - 12m PD'!R$3)</f>
        <v>202</v>
      </c>
      <c r="S5" s="8">
        <f>SUMIFS(F_12Snp_ODR_Ret!$H:$H,F_12Snp_ODR_Ret!$B:$B,'Retail - 12m PD'!$A5,F_12Snp_ODR_Ret!$A:$A,'Retail - 12m PD'!S$3)</f>
        <v>215</v>
      </c>
      <c r="T5" s="8">
        <f>SUMIFS(F_12Snp_ODR_Ret!$H:$H,F_12Snp_ODR_Ret!$B:$B,'Retail - 12m PD'!$A5,F_12Snp_ODR_Ret!$A:$A,'Retail - 12m PD'!T$3)</f>
        <v>246</v>
      </c>
      <c r="U5" s="8">
        <f>SUMIFS(F_12Snp_ODR_Ret!$H:$H,F_12Snp_ODR_Ret!$B:$B,'Retail - 12m PD'!$A5,F_12Snp_ODR_Ret!$A:$A,'Retail - 12m PD'!U$3)</f>
        <v>250</v>
      </c>
      <c r="V5" s="8">
        <f>SUMIFS(F_12Snp_ODR_Ret!$H:$H,F_12Snp_ODR_Ret!$B:$B,'Retail - 12m PD'!$A5,F_12Snp_ODR_Ret!$A:$A,'Retail - 12m PD'!V$3)</f>
        <v>257</v>
      </c>
      <c r="W5" s="8">
        <f>SUMIFS(F_12Snp_ODR_Ret!$H:$H,F_12Snp_ODR_Ret!$B:$B,'Retail - 12m PD'!$A5,F_12Snp_ODR_Ret!$A:$A,'Retail - 12m PD'!W$3)</f>
        <v>275</v>
      </c>
      <c r="X5" s="8">
        <f>SUMIFS(F_12Snp_ODR_Ret!$H:$H,F_12Snp_ODR_Ret!$B:$B,'Retail - 12m PD'!$A5,F_12Snp_ODR_Ret!$A:$A,'Retail - 12m PD'!X$3)</f>
        <v>283</v>
      </c>
      <c r="Y5" s="8">
        <f>SUMIFS(F_12Snp_ODR_Ret!$H:$H,F_12Snp_ODR_Ret!$B:$B,'Retail - 12m PD'!$A5,F_12Snp_ODR_Ret!$A:$A,'Retail - 12m PD'!Y$3)</f>
        <v>313</v>
      </c>
      <c r="Z5" s="8">
        <f>SUMIFS(F_12Snp_ODR_Ret!$H:$H,F_12Snp_ODR_Ret!$B:$B,'Retail - 12m PD'!$A5,F_12Snp_ODR_Ret!$A:$A,'Retail - 12m PD'!Z$3)</f>
        <v>319</v>
      </c>
      <c r="AA5" s="8">
        <f>SUMIFS(F_12Snp_ODR_Ret!$H:$H,F_12Snp_ODR_Ret!$B:$B,'Retail - 12m PD'!$A5,F_12Snp_ODR_Ret!$A:$A,'Retail - 12m PD'!AA$3)</f>
        <v>323</v>
      </c>
      <c r="AB5" s="8">
        <f>SUMIFS(F_12Snp_ODR_Ret!$H:$H,F_12Snp_ODR_Ret!$B:$B,'Retail - 12m PD'!$A5,F_12Snp_ODR_Ret!$A:$A,'Retail - 12m PD'!AB$3)</f>
        <v>329</v>
      </c>
      <c r="AC5" s="8">
        <f>SUMIFS(F_12Snp_ODR_Ret!$H:$H,F_12Snp_ODR_Ret!$B:$B,'Retail - 12m PD'!$A5,F_12Snp_ODR_Ret!$A:$A,'Retail - 12m PD'!AC$3)</f>
        <v>348</v>
      </c>
      <c r="AD5" s="8">
        <f>SUMIFS(F_12Snp_ODR_Ret!$H:$H,F_12Snp_ODR_Ret!$B:$B,'Retail - 12m PD'!$A5,F_12Snp_ODR_Ret!$A:$A,'Retail - 12m PD'!AD$3)</f>
        <v>358</v>
      </c>
      <c r="AE5" s="8">
        <f>SUMIFS(F_12Snp_ODR_Ret!$H:$H,F_12Snp_ODR_Ret!$B:$B,'Retail - 12m PD'!$A5,F_12Snp_ODR_Ret!$A:$A,'Retail - 12m PD'!AE$3)</f>
        <v>396</v>
      </c>
      <c r="AF5" s="8">
        <f>SUMIFS(F_12Snp_ODR_Ret!$H:$H,F_12Snp_ODR_Ret!$B:$B,'Retail - 12m PD'!$A5,F_12Snp_ODR_Ret!$A:$A,'Retail - 12m PD'!AF$3)</f>
        <v>445</v>
      </c>
      <c r="AG5" s="8">
        <f>SUMIFS(F_12Snp_ODR_Ret!$H:$H,F_12Snp_ODR_Ret!$B:$B,'Retail - 12m PD'!$A5,F_12Snp_ODR_Ret!$A:$A,'Retail - 12m PD'!AG$3)</f>
        <v>494</v>
      </c>
      <c r="AH5" s="8">
        <f>SUMIFS(F_12Snp_ODR_Ret!$H:$H,F_12Snp_ODR_Ret!$B:$B,'Retail - 12m PD'!$A5,F_12Snp_ODR_Ret!$A:$A,'Retail - 12m PD'!AH$3)</f>
        <v>553</v>
      </c>
      <c r="AI5" s="8">
        <f>SUMIFS(F_12Snp_ODR_Ret!$H:$H,F_12Snp_ODR_Ret!$B:$B,'Retail - 12m PD'!$A5,F_12Snp_ODR_Ret!$A:$A,'Retail - 12m PD'!AI$3)</f>
        <v>636</v>
      </c>
      <c r="AJ5" s="8">
        <f>SUMIFS(F_12Snp_ODR_Ret!$H:$H,F_12Snp_ODR_Ret!$B:$B,'Retail - 12m PD'!$A5,F_12Snp_ODR_Ret!$A:$A,'Retail - 12m PD'!AJ$3)</f>
        <v>673</v>
      </c>
      <c r="AK5" s="8">
        <f>SUMIFS(F_12Snp_ODR_Ret!$H:$H,F_12Snp_ODR_Ret!$B:$B,'Retail - 12m PD'!$A5,F_12Snp_ODR_Ret!$A:$A,'Retail - 12m PD'!AK$3)</f>
        <v>768</v>
      </c>
      <c r="AL5" s="8">
        <f>SUMIFS(F_12Snp_ODR_Ret!$H:$H,F_12Snp_ODR_Ret!$B:$B,'Retail - 12m PD'!$A5,F_12Snp_ODR_Ret!$A:$A,'Retail - 12m PD'!AL$3)</f>
        <v>793</v>
      </c>
      <c r="AM5" s="8">
        <f>SUMIFS(F_12Snp_ODR_Ret!$H:$H,F_12Snp_ODR_Ret!$B:$B,'Retail - 12m PD'!$A5,F_12Snp_ODR_Ret!$A:$A,'Retail - 12m PD'!AM$3)</f>
        <v>821</v>
      </c>
      <c r="AN5" s="8">
        <f>SUMIFS(F_12Snp_ODR_Ret!$H:$H,F_12Snp_ODR_Ret!$B:$B,'Retail - 12m PD'!$A5,F_12Snp_ODR_Ret!$A:$A,'Retail - 12m PD'!AN$3)</f>
        <v>835</v>
      </c>
      <c r="AO5" s="8">
        <f>SUMIFS(F_12Snp_ODR_Ret!$H:$H,F_12Snp_ODR_Ret!$B:$B,'Retail - 12m PD'!$A5,F_12Snp_ODR_Ret!$A:$A,'Retail - 12m PD'!AO$3)</f>
        <v>868</v>
      </c>
      <c r="AP5" s="8">
        <f>SUMIFS(F_12Snp_ODR_Ret!$H:$H,F_12Snp_ODR_Ret!$B:$B,'Retail - 12m PD'!$A5,F_12Snp_ODR_Ret!$A:$A,'Retail - 12m PD'!AP$3)</f>
        <v>826</v>
      </c>
      <c r="AQ5" s="8">
        <f>SUMIFS(F_12Snp_ODR_Ret!$H:$H,F_12Snp_ODR_Ret!$B:$B,'Retail - 12m PD'!$A5,F_12Snp_ODR_Ret!$A:$A,'Retail - 12m PD'!AQ$3)</f>
        <v>871</v>
      </c>
      <c r="AR5" s="8">
        <f>SUMIFS(F_12Snp_ODR_Ret!$H:$H,F_12Snp_ODR_Ret!$B:$B,'Retail - 12m PD'!$A5,F_12Snp_ODR_Ret!$A:$A,'Retail - 12m PD'!AR$3)</f>
        <v>801</v>
      </c>
      <c r="AS5" s="8">
        <f>SUMIFS(F_12Snp_ODR_Ret!$H:$H,F_12Snp_ODR_Ret!$B:$B,'Retail - 12m PD'!$A5,F_12Snp_ODR_Ret!$A:$A,'Retail - 12m PD'!AS$3)</f>
        <v>807</v>
      </c>
      <c r="AT5" s="8">
        <f>SUMIFS(F_12Snp_ODR_Ret!$H:$H,F_12Snp_ODR_Ret!$B:$B,'Retail - 12m PD'!$A5,F_12Snp_ODR_Ret!$A:$A,'Retail - 12m PD'!AT$3)</f>
        <v>909</v>
      </c>
      <c r="AU5" s="8">
        <f>SUMIFS(F_12Snp_ODR_Ret!$H:$H,F_12Snp_ODR_Ret!$B:$B,'Retail - 12m PD'!$A5,F_12Snp_ODR_Ret!$A:$A,'Retail - 12m PD'!AU$3)</f>
        <v>982</v>
      </c>
      <c r="AV5" s="8">
        <f>SUMIFS(F_12Snp_ODR_Ret!$H:$H,F_12Snp_ODR_Ret!$B:$B,'Retail - 12m PD'!$A5,F_12Snp_ODR_Ret!$A:$A,'Retail - 12m PD'!AV$3)</f>
        <v>941</v>
      </c>
      <c r="AW5" s="8">
        <f>SUMIFS(F_12Snp_ODR_Ret!$H:$H,F_12Snp_ODR_Ret!$B:$B,'Retail - 12m PD'!$A5,F_12Snp_ODR_Ret!$A:$A,'Retail - 12m PD'!AW$3)</f>
        <v>993</v>
      </c>
      <c r="AX5" s="9">
        <f>SUMIFS(F_12Snp_ODR_Ret!$H:$H,F_12Snp_ODR_Ret!$B:$B,'Retail - 12m PD'!$A5,F_12Snp_ODR_Ret!$A:$A,'Retail - 12m PD'!AX$3)</f>
        <v>988</v>
      </c>
      <c r="AY5" s="8">
        <f>SUMIFS(F_12Snp_ODR_Ret!$H:$H,F_12Snp_ODR_Ret!$B:$B,'Retail - 12m PD'!$A5,F_12Snp_ODR_Ret!$A:$A,'Retail - 12m PD'!AY$3)</f>
        <v>1035</v>
      </c>
      <c r="AZ5" s="8">
        <f>SUMIFS(F_12Snp_ODR_Ret!$H:$H,F_12Snp_ODR_Ret!$B:$B,'Retail - 12m PD'!$A5,F_12Snp_ODR_Ret!$A:$A,'Retail - 12m PD'!AZ$3)</f>
        <v>1007</v>
      </c>
      <c r="BA5" s="8">
        <f>SUMIFS(F_12Snp_ODR_Ret!$H:$H,F_12Snp_ODR_Ret!$B:$B,'Retail - 12m PD'!$A5,F_12Snp_ODR_Ret!$A:$A,'Retail - 12m PD'!BA$3)</f>
        <v>974</v>
      </c>
      <c r="BB5" s="8">
        <f>SUMIFS(F_12Snp_ODR_Ret!$H:$H,F_12Snp_ODR_Ret!$B:$B,'Retail - 12m PD'!$A5,F_12Snp_ODR_Ret!$A:$A,'Retail - 12m PD'!BB$3)</f>
        <v>967</v>
      </c>
      <c r="BC5" s="8">
        <f>SUMIFS(F_12Snp_ODR_Ret!$H:$H,F_12Snp_ODR_Ret!$B:$B,'Retail - 12m PD'!$A5,F_12Snp_ODR_Ret!$A:$A,'Retail - 12m PD'!BC$3)</f>
        <v>1009</v>
      </c>
      <c r="BD5" s="8">
        <f>SUMIFS(F_12Snp_ODR_Ret!$H:$H,F_12Snp_ODR_Ret!$B:$B,'Retail - 12m PD'!$A5,F_12Snp_ODR_Ret!$A:$A,'Retail - 12m PD'!BD$3)</f>
        <v>1015</v>
      </c>
      <c r="BE5" s="8">
        <f>SUMIFS(F_12Snp_ODR_Ret!$H:$H,F_12Snp_ODR_Ret!$B:$B,'Retail - 12m PD'!$A5,F_12Snp_ODR_Ret!$A:$A,'Retail - 12m PD'!BE$3)</f>
        <v>1022</v>
      </c>
      <c r="BF5" s="8">
        <f>SUMIFS(F_12Snp_ODR_Ret!$H:$H,F_12Snp_ODR_Ret!$B:$B,'Retail - 12m PD'!$A5,F_12Snp_ODR_Ret!$A:$A,'Retail - 12m PD'!BF$3)</f>
        <v>1034</v>
      </c>
      <c r="BG5" s="8">
        <f>SUMIFS(F_12Snp_ODR_Ret!$H:$H,F_12Snp_ODR_Ret!$B:$B,'Retail - 12m PD'!$A5,F_12Snp_ODR_Ret!$A:$A,'Retail - 12m PD'!BG$3)</f>
        <v>1163</v>
      </c>
      <c r="BH5" s="8">
        <f>SUMIFS(F_12Snp_ODR_Ret!$H:$H,F_12Snp_ODR_Ret!$B:$B,'Retail - 12m PD'!$A5,F_12Snp_ODR_Ret!$A:$A,'Retail - 12m PD'!BH$3)</f>
        <v>1264</v>
      </c>
      <c r="BI5" s="8">
        <f>SUMIFS(F_12Snp_ODR_Ret!$H:$H,F_12Snp_ODR_Ret!$B:$B,'Retail - 12m PD'!$A5,F_12Snp_ODR_Ret!$A:$A,'Retail - 12m PD'!BI$3)</f>
        <v>1312</v>
      </c>
      <c r="BJ5" s="8">
        <f>SUMIFS(F_12Snp_ODR_Ret!$H:$H,F_12Snp_ODR_Ret!$B:$B,'Retail - 12m PD'!$A5,F_12Snp_ODR_Ret!$A:$A,'Retail - 12m PD'!BJ$3)</f>
        <v>1342</v>
      </c>
      <c r="BK5" s="8">
        <f>SUMIFS(F_12Snp_ODR_Ret!$H:$H,F_12Snp_ODR_Ret!$B:$B,'Retail - 12m PD'!$A5,F_12Snp_ODR_Ret!$A:$A,'Retail - 12m PD'!BK$3)</f>
        <v>1507</v>
      </c>
      <c r="BL5" s="8">
        <f>SUMIFS(F_12Snp_ODR_Ret!$H:$H,F_12Snp_ODR_Ret!$B:$B,'Retail - 12m PD'!$A5,F_12Snp_ODR_Ret!$A:$A,'Retail - 12m PD'!BL$3)</f>
        <v>1606</v>
      </c>
      <c r="BM5" s="8">
        <f>SUMIFS(F_12Snp_ODR_Ret!$H:$H,F_12Snp_ODR_Ret!$B:$B,'Retail - 12m PD'!$A5,F_12Snp_ODR_Ret!$A:$A,'Retail - 12m PD'!BM$3)</f>
        <v>1769</v>
      </c>
      <c r="BN5" s="8">
        <f>SUMIFS(F_12Snp_ODR_Ret!$H:$H,F_12Snp_ODR_Ret!$B:$B,'Retail - 12m PD'!$A5,F_12Snp_ODR_Ret!$A:$A,'Retail - 12m PD'!BN$3)</f>
        <v>1735</v>
      </c>
      <c r="BO5" s="8">
        <f>SUMIFS(F_12Snp_ODR_Ret!$H:$H,F_12Snp_ODR_Ret!$B:$B,'Retail - 12m PD'!$A5,F_12Snp_ODR_Ret!$A:$A,'Retail - 12m PD'!BO$3)</f>
        <v>1720</v>
      </c>
      <c r="BP5" s="8">
        <f>SUMIFS(F_12Snp_ODR_Ret!$H:$H,F_12Snp_ODR_Ret!$B:$B,'Retail - 12m PD'!$A5,F_12Snp_ODR_Ret!$A:$A,'Retail - 12m PD'!BP$3)</f>
        <v>1904</v>
      </c>
      <c r="BQ5" s="8">
        <f>SUMIFS(F_12Snp_ODR_Ret!$H:$H,F_12Snp_ODR_Ret!$B:$B,'Retail - 12m PD'!$A5,F_12Snp_ODR_Ret!$A:$A,'Retail - 12m PD'!BQ$3)</f>
        <v>1865</v>
      </c>
      <c r="BR5" s="8">
        <f>SUMIFS(F_12Snp_ODR_Ret!$H:$H,F_12Snp_ODR_Ret!$B:$B,'Retail - 12m PD'!$A5,F_12Snp_ODR_Ret!$A:$A,'Retail - 12m PD'!BR$3)</f>
        <v>1827</v>
      </c>
      <c r="BS5" s="8">
        <f>SUMIFS(F_12Snp_ODR_Ret!$H:$H,F_12Snp_ODR_Ret!$B:$B,'Retail - 12m PD'!$A5,F_12Snp_ODR_Ret!$A:$A,'Retail - 12m PD'!BS$3)</f>
        <v>1812</v>
      </c>
      <c r="BT5" s="8">
        <f>SUMIFS(F_12Snp_ODR_Ret!$H:$H,F_12Snp_ODR_Ret!$B:$B,'Retail - 12m PD'!$A5,F_12Snp_ODR_Ret!$A:$A,'Retail - 12m PD'!BT$3)</f>
        <v>1721</v>
      </c>
      <c r="BU5" s="8">
        <f>SUMIFS(F_12Snp_ODR_Ret!$H:$H,F_12Snp_ODR_Ret!$B:$B,'Retail - 12m PD'!$A5,F_12Snp_ODR_Ret!$A:$A,'Retail - 12m PD'!BU$3)</f>
        <v>1717</v>
      </c>
      <c r="BV5" s="8">
        <f>SUMIFS(F_12Snp_ODR_Ret!$H:$H,F_12Snp_ODR_Ret!$B:$B,'Retail - 12m PD'!$A5,F_12Snp_ODR_Ret!$A:$A,'Retail - 12m PD'!BV$3)</f>
        <v>1687</v>
      </c>
      <c r="BW5" s="8">
        <f>SUMIFS(F_12Snp_ODR_Ret!$H:$H,F_12Snp_ODR_Ret!$B:$B,'Retail - 12m PD'!$A5,F_12Snp_ODR_Ret!$A:$A,'Retail - 12m PD'!BW$3)</f>
        <v>1424</v>
      </c>
      <c r="BX5" s="8">
        <f>SUMIFS(F_12Snp_ODR_Ret!$H:$H,F_12Snp_ODR_Ret!$B:$B,'Retail - 12m PD'!$A5,F_12Snp_ODR_Ret!$A:$A,'Retail - 12m PD'!BX$3)</f>
        <v>1359</v>
      </c>
      <c r="BY5" s="8">
        <f>SUMIFS(F_12Snp_ODR_Ret!$H:$H,F_12Snp_ODR_Ret!$B:$B,'Retail - 12m PD'!$A5,F_12Snp_ODR_Ret!$A:$A,'Retail - 12m PD'!BY$3)</f>
        <v>1388</v>
      </c>
      <c r="BZ5" s="8">
        <f>SUMIFS(F_12Snp_ODR_Ret!$H:$H,F_12Snp_ODR_Ret!$B:$B,'Retail - 12m PD'!$A5,F_12Snp_ODR_Ret!$A:$A,'Retail - 12m PD'!BZ$3)</f>
        <v>1343</v>
      </c>
      <c r="CA5" s="8">
        <f>SUMIFS(F_12Snp_ODR_Ret!$H:$H,F_12Snp_ODR_Ret!$B:$B,'Retail - 12m PD'!$A5,F_12Snp_ODR_Ret!$A:$A,'Retail - 12m PD'!CA$3)</f>
        <v>1353</v>
      </c>
      <c r="CB5" s="8">
        <f>SUMIFS(F_12Snp_ODR_Ret!$H:$H,F_12Snp_ODR_Ret!$B:$B,'Retail - 12m PD'!$A5,F_12Snp_ODR_Ret!$A:$A,'Retail - 12m PD'!CB$3)</f>
        <v>1378</v>
      </c>
      <c r="CC5" s="8">
        <f>SUMIFS(F_12Snp_ODR_Ret!$H:$H,F_12Snp_ODR_Ret!$B:$B,'Retail - 12m PD'!$A5,F_12Snp_ODR_Ret!$A:$A,'Retail - 12m PD'!CC$3)</f>
        <v>0</v>
      </c>
      <c r="CD5" s="8">
        <f>SUMIFS(F_12Snp_ODR_Ret!$H:$H,F_12Snp_ODR_Ret!$B:$B,'Retail - 12m PD'!$A5,F_12Snp_ODR_Ret!$A:$A,'Retail - 12m PD'!CD$3)</f>
        <v>0</v>
      </c>
      <c r="CE5" s="8">
        <f>SUMIFS(F_12Snp_ODR_Ret!$H:$H,F_12Snp_ODR_Ret!$B:$B,'Retail - 12m PD'!$A5,F_12Snp_ODR_Ret!$A:$A,'Retail - 12m PD'!CE$3)</f>
        <v>0</v>
      </c>
      <c r="CF5" s="8">
        <f>SUMIFS(F_12Snp_ODR_Ret!$H:$H,F_12Snp_ODR_Ret!$B:$B,'Retail - 12m PD'!$A5,F_12Snp_ODR_Ret!$A:$A,'Retail - 12m PD'!CF$3)</f>
        <v>0</v>
      </c>
      <c r="CG5" s="8">
        <f>SUMIFS(F_12Snp_ODR_Ret!$H:$H,F_12Snp_ODR_Ret!$B:$B,'Retail - 12m PD'!$A5,F_12Snp_ODR_Ret!$A:$A,'Retail - 12m PD'!CG$3)</f>
        <v>0</v>
      </c>
      <c r="CH5" s="8">
        <f>SUMIFS(F_12Snp_ODR_Ret!$H:$H,F_12Snp_ODR_Ret!$B:$B,'Retail - 12m PD'!$A5,F_12Snp_ODR_Ret!$A:$A,'Retail - 12m PD'!CH$3)</f>
        <v>0</v>
      </c>
      <c r="CI5" s="8">
        <f>SUMIFS(F_12Snp_ODR_Ret!$H:$H,F_12Snp_ODR_Ret!$B:$B,'Retail - 12m PD'!$A5,F_12Snp_ODR_Ret!$A:$A,'Retail - 12m PD'!CI$3)</f>
        <v>0</v>
      </c>
      <c r="CJ5" s="8">
        <f>SUMIFS(F_12Snp_ODR_Ret!$H:$H,F_12Snp_ODR_Ret!$B:$B,'Retail - 12m PD'!$A5,F_12Snp_ODR_Ret!$A:$A,'Retail - 12m PD'!CJ$3)</f>
        <v>0</v>
      </c>
      <c r="CK5" s="8">
        <f>SUMIFS(F_12Snp_ODR_Ret!$H:$H,F_12Snp_ODR_Ret!$B:$B,'Retail - 12m PD'!$A5,F_12Snp_ODR_Ret!$A:$A,'Retail - 12m PD'!CK$3)</f>
        <v>0</v>
      </c>
      <c r="CL5" s="8">
        <f>SUMIFS(F_12Snp_ODR_Ret!$H:$H,F_12Snp_ODR_Ret!$B:$B,'Retail - 12m PD'!$A5,F_12Snp_ODR_Ret!$A:$A,'Retail - 12m PD'!CL$3)</f>
        <v>0</v>
      </c>
      <c r="CM5" s="8">
        <f>SUMIFS(F_12Snp_ODR_Ret!$H:$H,F_12Snp_ODR_Ret!$B:$B,'Retail - 12m PD'!$A5,F_12Snp_ODR_Ret!$A:$A,'Retail - 12m PD'!CM$3)</f>
        <v>0</v>
      </c>
      <c r="CN5" s="8">
        <f>SUMIFS(F_12Snp_ODR_Ret!$H:$H,F_12Snp_ODR_Ret!$B:$B,'Retail - 12m PD'!$A5,F_12Snp_ODR_Ret!$A:$A,'Retail - 12m PD'!CN$3)</f>
        <v>0</v>
      </c>
      <c r="CO5" s="8">
        <f>SUMIFS(F_12Snp_ODR_Ret!$H:$H,F_12Snp_ODR_Ret!$B:$B,'Retail - 12m PD'!$A5,F_12Snp_ODR_Ret!$A:$A,'Retail - 12m PD'!CO$3)</f>
        <v>0</v>
      </c>
      <c r="CP5" s="8">
        <f>SUMIFS(F_12Snp_ODR_Ret!$H:$H,F_12Snp_ODR_Ret!$B:$B,'Retail - 12m PD'!$A5,F_12Snp_ODR_Ret!$A:$A,'Retail - 12m PD'!CP$3)</f>
        <v>0</v>
      </c>
      <c r="CQ5" s="8">
        <f>SUMIFS(F_12Snp_ODR_Ret!$H:$H,F_12Snp_ODR_Ret!$B:$B,'Retail - 12m PD'!$A5,F_12Snp_ODR_Ret!$A:$A,'Retail - 12m PD'!CQ$3)</f>
        <v>0</v>
      </c>
      <c r="CR5" s="8">
        <f>SUMIFS(F_12Snp_ODR_Ret!$H:$H,F_12Snp_ODR_Ret!$B:$B,'Retail - 12m PD'!$A5,F_12Snp_ODR_Ret!$A:$A,'Retail - 12m PD'!CR$3)</f>
        <v>0</v>
      </c>
      <c r="CS5" s="8">
        <f>SUMIFS(F_12Snp_ODR_Ret!$H:$H,F_12Snp_ODR_Ret!$B:$B,'Retail - 12m PD'!$A5,F_12Snp_ODR_Ret!$A:$A,'Retail - 12m PD'!CS$3)</f>
        <v>0</v>
      </c>
      <c r="CT5" s="8">
        <f>SUMIFS(F_12Snp_ODR_Ret!$H:$H,F_12Snp_ODR_Ret!$B:$B,'Retail - 12m PD'!$A5,F_12Snp_ODR_Ret!$A:$A,'Retail - 12m PD'!CT$3)</f>
        <v>0</v>
      </c>
      <c r="CU5" s="8">
        <f>SUMIFS(F_12Snp_ODR_Ret!$H:$H,F_12Snp_ODR_Ret!$B:$B,'Retail - 12m PD'!$A5,F_12Snp_ODR_Ret!$A:$A,'Retail - 12m PD'!CU$3)</f>
        <v>0</v>
      </c>
      <c r="CV5" s="8">
        <f>SUMIFS(F_12Snp_ODR_Ret!$H:$H,F_12Snp_ODR_Ret!$B:$B,'Retail - 12m PD'!$A5,F_12Snp_ODR_Ret!$A:$A,'Retail - 12m PD'!CV$3)</f>
        <v>0</v>
      </c>
      <c r="CW5" s="8">
        <f>SUMIFS(F_12Snp_ODR_Ret!$H:$H,F_12Snp_ODR_Ret!$B:$B,'Retail - 12m PD'!$A5,F_12Snp_ODR_Ret!$A:$A,'Retail - 12m PD'!CW$3)</f>
        <v>0</v>
      </c>
      <c r="CX5" s="8">
        <f>SUMIFS(F_12Snp_ODR_Ret!$H:$H,F_12Snp_ODR_Ret!$B:$B,'Retail - 12m PD'!$A5,F_12Snp_ODR_Ret!$A:$A,'Retail - 12m PD'!CX$3)</f>
        <v>0</v>
      </c>
      <c r="CY5" s="8">
        <f>SUMIFS(F_12Snp_ODR_Ret!$H:$H,F_12Snp_ODR_Ret!$B:$B,'Retail - 12m PD'!$A5,F_12Snp_ODR_Ret!$A:$A,'Retail - 12m PD'!CY$3)</f>
        <v>0</v>
      </c>
      <c r="CZ5" s="8">
        <f>SUMIFS(F_12Snp_ODR_Ret!$H:$H,F_12Snp_ODR_Ret!$B:$B,'Retail - 12m PD'!$A5,F_12Snp_ODR_Ret!$A:$A,'Retail - 12m PD'!CZ$3)</f>
        <v>0</v>
      </c>
    </row>
    <row r="6" spans="1:104" x14ac:dyDescent="0.2">
      <c r="A6" s="6" t="s">
        <v>16</v>
      </c>
      <c r="B6" s="4" t="s">
        <v>17</v>
      </c>
      <c r="C6" s="8">
        <f>SUMIFS(F_12Snp_ODR_Ret!$H:$H,F_12Snp_ODR_Ret!$B:$B,'Retail - 12m PD'!$A6,F_12Snp_ODR_Ret!$A:$A,'Retail - 12m PD'!C$3)</f>
        <v>83</v>
      </c>
      <c r="D6" s="8">
        <f>SUMIFS(F_12Snp_ODR_Ret!$H:$H,F_12Snp_ODR_Ret!$B:$B,'Retail - 12m PD'!$A6,F_12Snp_ODR_Ret!$A:$A,'Retail - 12m PD'!D$3)</f>
        <v>84</v>
      </c>
      <c r="E6" s="8">
        <f>SUMIFS(F_12Snp_ODR_Ret!$H:$H,F_12Snp_ODR_Ret!$B:$B,'Retail - 12m PD'!$A6,F_12Snp_ODR_Ret!$A:$A,'Retail - 12m PD'!E$3)</f>
        <v>82</v>
      </c>
      <c r="F6" s="8">
        <f>SUMIFS(F_12Snp_ODR_Ret!$H:$H,F_12Snp_ODR_Ret!$B:$B,'Retail - 12m PD'!$A6,F_12Snp_ODR_Ret!$A:$A,'Retail - 12m PD'!F$3)</f>
        <v>79</v>
      </c>
      <c r="G6" s="8">
        <f>SUMIFS(F_12Snp_ODR_Ret!$H:$H,F_12Snp_ODR_Ret!$B:$B,'Retail - 12m PD'!$A6,F_12Snp_ODR_Ret!$A:$A,'Retail - 12m PD'!G$3)</f>
        <v>77</v>
      </c>
      <c r="H6" s="8">
        <f>SUMIFS(F_12Snp_ODR_Ret!$H:$H,F_12Snp_ODR_Ret!$B:$B,'Retail - 12m PD'!$A6,F_12Snp_ODR_Ret!$A:$A,'Retail - 12m PD'!H$3)</f>
        <v>80</v>
      </c>
      <c r="I6" s="8">
        <f>SUMIFS(F_12Snp_ODR_Ret!$H:$H,F_12Snp_ODR_Ret!$B:$B,'Retail - 12m PD'!$A6,F_12Snp_ODR_Ret!$A:$A,'Retail - 12m PD'!I$3)</f>
        <v>83</v>
      </c>
      <c r="J6" s="8">
        <f>SUMIFS(F_12Snp_ODR_Ret!$H:$H,F_12Snp_ODR_Ret!$B:$B,'Retail - 12m PD'!$A6,F_12Snp_ODR_Ret!$A:$A,'Retail - 12m PD'!J$3)</f>
        <v>85</v>
      </c>
      <c r="K6" s="8">
        <f>SUMIFS(F_12Snp_ODR_Ret!$H:$H,F_12Snp_ODR_Ret!$B:$B,'Retail - 12m PD'!$A6,F_12Snp_ODR_Ret!$A:$A,'Retail - 12m PD'!K$3)</f>
        <v>85</v>
      </c>
      <c r="L6" s="8">
        <f>SUMIFS(F_12Snp_ODR_Ret!$H:$H,F_12Snp_ODR_Ret!$B:$B,'Retail - 12m PD'!$A6,F_12Snp_ODR_Ret!$A:$A,'Retail - 12m PD'!L$3)</f>
        <v>87</v>
      </c>
      <c r="M6" s="8">
        <f>SUMIFS(F_12Snp_ODR_Ret!$H:$H,F_12Snp_ODR_Ret!$B:$B,'Retail - 12m PD'!$A6,F_12Snp_ODR_Ret!$A:$A,'Retail - 12m PD'!M$3)</f>
        <v>85</v>
      </c>
      <c r="N6" s="8">
        <f>SUMIFS(F_12Snp_ODR_Ret!$H:$H,F_12Snp_ODR_Ret!$B:$B,'Retail - 12m PD'!$A6,F_12Snp_ODR_Ret!$A:$A,'Retail - 12m PD'!N$3)</f>
        <v>87</v>
      </c>
      <c r="O6" s="8">
        <f>SUMIFS(F_12Snp_ODR_Ret!$H:$H,F_12Snp_ODR_Ret!$B:$B,'Retail - 12m PD'!$A6,F_12Snp_ODR_Ret!$A:$A,'Retail - 12m PD'!O$3)</f>
        <v>86</v>
      </c>
      <c r="P6" s="8">
        <f>SUMIFS(F_12Snp_ODR_Ret!$H:$H,F_12Snp_ODR_Ret!$B:$B,'Retail - 12m PD'!$A6,F_12Snp_ODR_Ret!$A:$A,'Retail - 12m PD'!P$3)</f>
        <v>86</v>
      </c>
      <c r="Q6" s="8">
        <f>SUMIFS(F_12Snp_ODR_Ret!$H:$H,F_12Snp_ODR_Ret!$B:$B,'Retail - 12m PD'!$A6,F_12Snp_ODR_Ret!$A:$A,'Retail - 12m PD'!Q$3)</f>
        <v>84</v>
      </c>
      <c r="R6" s="8">
        <f>SUMIFS(F_12Snp_ODR_Ret!$H:$H,F_12Snp_ODR_Ret!$B:$B,'Retail - 12m PD'!$A6,F_12Snp_ODR_Ret!$A:$A,'Retail - 12m PD'!R$3)</f>
        <v>83</v>
      </c>
      <c r="S6" s="8">
        <f>SUMIFS(F_12Snp_ODR_Ret!$H:$H,F_12Snp_ODR_Ret!$B:$B,'Retail - 12m PD'!$A6,F_12Snp_ODR_Ret!$A:$A,'Retail - 12m PD'!S$3)</f>
        <v>86</v>
      </c>
      <c r="T6" s="8">
        <f>SUMIFS(F_12Snp_ODR_Ret!$H:$H,F_12Snp_ODR_Ret!$B:$B,'Retail - 12m PD'!$A6,F_12Snp_ODR_Ret!$A:$A,'Retail - 12m PD'!T$3)</f>
        <v>89</v>
      </c>
      <c r="U6" s="8">
        <f>SUMIFS(F_12Snp_ODR_Ret!$H:$H,F_12Snp_ODR_Ret!$B:$B,'Retail - 12m PD'!$A6,F_12Snp_ODR_Ret!$A:$A,'Retail - 12m PD'!U$3)</f>
        <v>92</v>
      </c>
      <c r="V6" s="8">
        <f>SUMIFS(F_12Snp_ODR_Ret!$H:$H,F_12Snp_ODR_Ret!$B:$B,'Retail - 12m PD'!$A6,F_12Snp_ODR_Ret!$A:$A,'Retail - 12m PD'!V$3)</f>
        <v>92</v>
      </c>
      <c r="W6" s="8">
        <f>SUMIFS(F_12Snp_ODR_Ret!$H:$H,F_12Snp_ODR_Ret!$B:$B,'Retail - 12m PD'!$A6,F_12Snp_ODR_Ret!$A:$A,'Retail - 12m PD'!W$3)</f>
        <v>92</v>
      </c>
      <c r="X6" s="8">
        <f>SUMIFS(F_12Snp_ODR_Ret!$H:$H,F_12Snp_ODR_Ret!$B:$B,'Retail - 12m PD'!$A6,F_12Snp_ODR_Ret!$A:$A,'Retail - 12m PD'!X$3)</f>
        <v>92</v>
      </c>
      <c r="Y6" s="8">
        <f>SUMIFS(F_12Snp_ODR_Ret!$H:$H,F_12Snp_ODR_Ret!$B:$B,'Retail - 12m PD'!$A6,F_12Snp_ODR_Ret!$A:$A,'Retail - 12m PD'!Y$3)</f>
        <v>90</v>
      </c>
      <c r="Z6" s="8">
        <f>SUMIFS(F_12Snp_ODR_Ret!$H:$H,F_12Snp_ODR_Ret!$B:$B,'Retail - 12m PD'!$A6,F_12Snp_ODR_Ret!$A:$A,'Retail - 12m PD'!Z$3)</f>
        <v>100</v>
      </c>
      <c r="AA6" s="8">
        <f>SUMIFS(F_12Snp_ODR_Ret!$H:$H,F_12Snp_ODR_Ret!$B:$B,'Retail - 12m PD'!$A6,F_12Snp_ODR_Ret!$A:$A,'Retail - 12m PD'!AA$3)</f>
        <v>110</v>
      </c>
      <c r="AB6" s="8">
        <f>SUMIFS(F_12Snp_ODR_Ret!$H:$H,F_12Snp_ODR_Ret!$B:$B,'Retail - 12m PD'!$A6,F_12Snp_ODR_Ret!$A:$A,'Retail - 12m PD'!AB$3)</f>
        <v>113</v>
      </c>
      <c r="AC6" s="8">
        <f>SUMIFS(F_12Snp_ODR_Ret!$H:$H,F_12Snp_ODR_Ret!$B:$B,'Retail - 12m PD'!$A6,F_12Snp_ODR_Ret!$A:$A,'Retail - 12m PD'!AC$3)</f>
        <v>118</v>
      </c>
      <c r="AD6" s="8">
        <f>SUMIFS(F_12Snp_ODR_Ret!$H:$H,F_12Snp_ODR_Ret!$B:$B,'Retail - 12m PD'!$A6,F_12Snp_ODR_Ret!$A:$A,'Retail - 12m PD'!AD$3)</f>
        <v>121</v>
      </c>
      <c r="AE6" s="8">
        <f>SUMIFS(F_12Snp_ODR_Ret!$H:$H,F_12Snp_ODR_Ret!$B:$B,'Retail - 12m PD'!$A6,F_12Snp_ODR_Ret!$A:$A,'Retail - 12m PD'!AE$3)</f>
        <v>131</v>
      </c>
      <c r="AF6" s="8">
        <f>SUMIFS(F_12Snp_ODR_Ret!$H:$H,F_12Snp_ODR_Ret!$B:$B,'Retail - 12m PD'!$A6,F_12Snp_ODR_Ret!$A:$A,'Retail - 12m PD'!AF$3)</f>
        <v>140</v>
      </c>
      <c r="AG6" s="8">
        <f>SUMIFS(F_12Snp_ODR_Ret!$H:$H,F_12Snp_ODR_Ret!$B:$B,'Retail - 12m PD'!$A6,F_12Snp_ODR_Ret!$A:$A,'Retail - 12m PD'!AG$3)</f>
        <v>145</v>
      </c>
      <c r="AH6" s="8">
        <f>SUMIFS(F_12Snp_ODR_Ret!$H:$H,F_12Snp_ODR_Ret!$B:$B,'Retail - 12m PD'!$A6,F_12Snp_ODR_Ret!$A:$A,'Retail - 12m PD'!AH$3)</f>
        <v>149</v>
      </c>
      <c r="AI6" s="8">
        <f>SUMIFS(F_12Snp_ODR_Ret!$H:$H,F_12Snp_ODR_Ret!$B:$B,'Retail - 12m PD'!$A6,F_12Snp_ODR_Ret!$A:$A,'Retail - 12m PD'!AI$3)</f>
        <v>157</v>
      </c>
      <c r="AJ6" s="8">
        <f>SUMIFS(F_12Snp_ODR_Ret!$H:$H,F_12Snp_ODR_Ret!$B:$B,'Retail - 12m PD'!$A6,F_12Snp_ODR_Ret!$A:$A,'Retail - 12m PD'!AJ$3)</f>
        <v>168</v>
      </c>
      <c r="AK6" s="8">
        <f>SUMIFS(F_12Snp_ODR_Ret!$H:$H,F_12Snp_ODR_Ret!$B:$B,'Retail - 12m PD'!$A6,F_12Snp_ODR_Ret!$A:$A,'Retail - 12m PD'!AK$3)</f>
        <v>203</v>
      </c>
      <c r="AL6" s="8">
        <f>SUMIFS(F_12Snp_ODR_Ret!$H:$H,F_12Snp_ODR_Ret!$B:$B,'Retail - 12m PD'!$A6,F_12Snp_ODR_Ret!$A:$A,'Retail - 12m PD'!AL$3)</f>
        <v>242</v>
      </c>
      <c r="AM6" s="8">
        <f>SUMIFS(F_12Snp_ODR_Ret!$H:$H,F_12Snp_ODR_Ret!$B:$B,'Retail - 12m PD'!$A6,F_12Snp_ODR_Ret!$A:$A,'Retail - 12m PD'!AM$3)</f>
        <v>286</v>
      </c>
      <c r="AN6" s="8">
        <f>SUMIFS(F_12Snp_ODR_Ret!$H:$H,F_12Snp_ODR_Ret!$B:$B,'Retail - 12m PD'!$A6,F_12Snp_ODR_Ret!$A:$A,'Retail - 12m PD'!AN$3)</f>
        <v>324</v>
      </c>
      <c r="AO6" s="8">
        <f>SUMIFS(F_12Snp_ODR_Ret!$H:$H,F_12Snp_ODR_Ret!$B:$B,'Retail - 12m PD'!$A6,F_12Snp_ODR_Ret!$A:$A,'Retail - 12m PD'!AO$3)</f>
        <v>360</v>
      </c>
      <c r="AP6" s="8">
        <f>SUMIFS(F_12Snp_ODR_Ret!$H:$H,F_12Snp_ODR_Ret!$B:$B,'Retail - 12m PD'!$A6,F_12Snp_ODR_Ret!$A:$A,'Retail - 12m PD'!AP$3)</f>
        <v>424</v>
      </c>
      <c r="AQ6" s="8">
        <f>SUMIFS(F_12Snp_ODR_Ret!$H:$H,F_12Snp_ODR_Ret!$B:$B,'Retail - 12m PD'!$A6,F_12Snp_ODR_Ret!$A:$A,'Retail - 12m PD'!AQ$3)</f>
        <v>465</v>
      </c>
      <c r="AR6" s="8">
        <f>SUMIFS(F_12Snp_ODR_Ret!$H:$H,F_12Snp_ODR_Ret!$B:$B,'Retail - 12m PD'!$A6,F_12Snp_ODR_Ret!$A:$A,'Retail - 12m PD'!AR$3)</f>
        <v>527</v>
      </c>
      <c r="AS6" s="8">
        <f>SUMIFS(F_12Snp_ODR_Ret!$H:$H,F_12Snp_ODR_Ret!$B:$B,'Retail - 12m PD'!$A6,F_12Snp_ODR_Ret!$A:$A,'Retail - 12m PD'!AS$3)</f>
        <v>604</v>
      </c>
      <c r="AT6" s="8">
        <f>SUMIFS(F_12Snp_ODR_Ret!$H:$H,F_12Snp_ODR_Ret!$B:$B,'Retail - 12m PD'!$A6,F_12Snp_ODR_Ret!$A:$A,'Retail - 12m PD'!AT$3)</f>
        <v>659</v>
      </c>
      <c r="AU6" s="8">
        <f>SUMIFS(F_12Snp_ODR_Ret!$H:$H,F_12Snp_ODR_Ret!$B:$B,'Retail - 12m PD'!$A6,F_12Snp_ODR_Ret!$A:$A,'Retail - 12m PD'!AU$3)</f>
        <v>714</v>
      </c>
      <c r="AV6" s="8">
        <f>SUMIFS(F_12Snp_ODR_Ret!$H:$H,F_12Snp_ODR_Ret!$B:$B,'Retail - 12m PD'!$A6,F_12Snp_ODR_Ret!$A:$A,'Retail - 12m PD'!AV$3)</f>
        <v>802</v>
      </c>
      <c r="AW6" s="8">
        <f>SUMIFS(F_12Snp_ODR_Ret!$H:$H,F_12Snp_ODR_Ret!$B:$B,'Retail - 12m PD'!$A6,F_12Snp_ODR_Ret!$A:$A,'Retail - 12m PD'!AW$3)</f>
        <v>866</v>
      </c>
      <c r="AX6" s="9">
        <f>SUMIFS(F_12Snp_ODR_Ret!$H:$H,F_12Snp_ODR_Ret!$B:$B,'Retail - 12m PD'!$A6,F_12Snp_ODR_Ret!$A:$A,'Retail - 12m PD'!AX$3)</f>
        <v>984</v>
      </c>
      <c r="AY6" s="8">
        <f>SUMIFS(F_12Snp_ODR_Ret!$H:$H,F_12Snp_ODR_Ret!$B:$B,'Retail - 12m PD'!$A6,F_12Snp_ODR_Ret!$A:$A,'Retail - 12m PD'!AY$3)</f>
        <v>1135</v>
      </c>
      <c r="AZ6" s="8">
        <f>SUMIFS(F_12Snp_ODR_Ret!$H:$H,F_12Snp_ODR_Ret!$B:$B,'Retail - 12m PD'!$A6,F_12Snp_ODR_Ret!$A:$A,'Retail - 12m PD'!AZ$3)</f>
        <v>1229</v>
      </c>
      <c r="BA6" s="8">
        <f>SUMIFS(F_12Snp_ODR_Ret!$H:$H,F_12Snp_ODR_Ret!$B:$B,'Retail - 12m PD'!$A6,F_12Snp_ODR_Ret!$A:$A,'Retail - 12m PD'!BA$3)</f>
        <v>1354</v>
      </c>
      <c r="BB6" s="8">
        <f>SUMIFS(F_12Snp_ODR_Ret!$H:$H,F_12Snp_ODR_Ret!$B:$B,'Retail - 12m PD'!$A6,F_12Snp_ODR_Ret!$A:$A,'Retail - 12m PD'!BB$3)</f>
        <v>1478</v>
      </c>
      <c r="BC6" s="8">
        <f>SUMIFS(F_12Snp_ODR_Ret!$H:$H,F_12Snp_ODR_Ret!$B:$B,'Retail - 12m PD'!$A6,F_12Snp_ODR_Ret!$A:$A,'Retail - 12m PD'!BC$3)</f>
        <v>1595</v>
      </c>
      <c r="BD6" s="8">
        <f>SUMIFS(F_12Snp_ODR_Ret!$H:$H,F_12Snp_ODR_Ret!$B:$B,'Retail - 12m PD'!$A6,F_12Snp_ODR_Ret!$A:$A,'Retail - 12m PD'!BD$3)</f>
        <v>1706</v>
      </c>
      <c r="BE6" s="8">
        <f>SUMIFS(F_12Snp_ODR_Ret!$H:$H,F_12Snp_ODR_Ret!$B:$B,'Retail - 12m PD'!$A6,F_12Snp_ODR_Ret!$A:$A,'Retail - 12m PD'!BE$3)</f>
        <v>1789</v>
      </c>
      <c r="BF6" s="8">
        <f>SUMIFS(F_12Snp_ODR_Ret!$H:$H,F_12Snp_ODR_Ret!$B:$B,'Retail - 12m PD'!$A6,F_12Snp_ODR_Ret!$A:$A,'Retail - 12m PD'!BF$3)</f>
        <v>1843</v>
      </c>
      <c r="BG6" s="8">
        <f>SUMIFS(F_12Snp_ODR_Ret!$H:$H,F_12Snp_ODR_Ret!$B:$B,'Retail - 12m PD'!$A6,F_12Snp_ODR_Ret!$A:$A,'Retail - 12m PD'!BG$3)</f>
        <v>1923</v>
      </c>
      <c r="BH6" s="8">
        <f>SUMIFS(F_12Snp_ODR_Ret!$H:$H,F_12Snp_ODR_Ret!$B:$B,'Retail - 12m PD'!$A6,F_12Snp_ODR_Ret!$A:$A,'Retail - 12m PD'!BH$3)</f>
        <v>2027</v>
      </c>
      <c r="BI6" s="8">
        <f>SUMIFS(F_12Snp_ODR_Ret!$H:$H,F_12Snp_ODR_Ret!$B:$B,'Retail - 12m PD'!$A6,F_12Snp_ODR_Ret!$A:$A,'Retail - 12m PD'!BI$3)</f>
        <v>2137</v>
      </c>
      <c r="BJ6" s="8">
        <f>SUMIFS(F_12Snp_ODR_Ret!$H:$H,F_12Snp_ODR_Ret!$B:$B,'Retail - 12m PD'!$A6,F_12Snp_ODR_Ret!$A:$A,'Retail - 12m PD'!BJ$3)</f>
        <v>2286</v>
      </c>
      <c r="BK6" s="8">
        <f>SUMIFS(F_12Snp_ODR_Ret!$H:$H,F_12Snp_ODR_Ret!$B:$B,'Retail - 12m PD'!$A6,F_12Snp_ODR_Ret!$A:$A,'Retail - 12m PD'!BK$3)</f>
        <v>2407</v>
      </c>
      <c r="BL6" s="8">
        <f>SUMIFS(F_12Snp_ODR_Ret!$H:$H,F_12Snp_ODR_Ret!$B:$B,'Retail - 12m PD'!$A6,F_12Snp_ODR_Ret!$A:$A,'Retail - 12m PD'!BL$3)</f>
        <v>2488</v>
      </c>
      <c r="BM6" s="8">
        <f>SUMIFS(F_12Snp_ODR_Ret!$H:$H,F_12Snp_ODR_Ret!$B:$B,'Retail - 12m PD'!$A6,F_12Snp_ODR_Ret!$A:$A,'Retail - 12m PD'!BM$3)</f>
        <v>2608</v>
      </c>
      <c r="BN6" s="8">
        <f>SUMIFS(F_12Snp_ODR_Ret!$H:$H,F_12Snp_ODR_Ret!$B:$B,'Retail - 12m PD'!$A6,F_12Snp_ODR_Ret!$A:$A,'Retail - 12m PD'!BN$3)</f>
        <v>2729</v>
      </c>
      <c r="BO6" s="8">
        <f>SUMIFS(F_12Snp_ODR_Ret!$H:$H,F_12Snp_ODR_Ret!$B:$B,'Retail - 12m PD'!$A6,F_12Snp_ODR_Ret!$A:$A,'Retail - 12m PD'!BO$3)</f>
        <v>2859</v>
      </c>
      <c r="BP6" s="8">
        <f>SUMIFS(F_12Snp_ODR_Ret!$H:$H,F_12Snp_ODR_Ret!$B:$B,'Retail - 12m PD'!$A6,F_12Snp_ODR_Ret!$A:$A,'Retail - 12m PD'!BP$3)</f>
        <v>2983</v>
      </c>
      <c r="BQ6" s="8">
        <f>SUMIFS(F_12Snp_ODR_Ret!$H:$H,F_12Snp_ODR_Ret!$B:$B,'Retail - 12m PD'!$A6,F_12Snp_ODR_Ret!$A:$A,'Retail - 12m PD'!BQ$3)</f>
        <v>3177</v>
      </c>
      <c r="BR6" s="8">
        <f>SUMIFS(F_12Snp_ODR_Ret!$H:$H,F_12Snp_ODR_Ret!$B:$B,'Retail - 12m PD'!$A6,F_12Snp_ODR_Ret!$A:$A,'Retail - 12m PD'!BR$3)</f>
        <v>3390</v>
      </c>
      <c r="BS6" s="8">
        <f>SUMIFS(F_12Snp_ODR_Ret!$H:$H,F_12Snp_ODR_Ret!$B:$B,'Retail - 12m PD'!$A6,F_12Snp_ODR_Ret!$A:$A,'Retail - 12m PD'!BS$3)</f>
        <v>3561</v>
      </c>
      <c r="BT6" s="8">
        <f>SUMIFS(F_12Snp_ODR_Ret!$H:$H,F_12Snp_ODR_Ret!$B:$B,'Retail - 12m PD'!$A6,F_12Snp_ODR_Ret!$A:$A,'Retail - 12m PD'!BT$3)</f>
        <v>3798</v>
      </c>
      <c r="BU6" s="8">
        <f>SUMIFS(F_12Snp_ODR_Ret!$H:$H,F_12Snp_ODR_Ret!$B:$B,'Retail - 12m PD'!$A6,F_12Snp_ODR_Ret!$A:$A,'Retail - 12m PD'!BU$3)</f>
        <v>3949</v>
      </c>
      <c r="BV6" s="8">
        <f>SUMIFS(F_12Snp_ODR_Ret!$H:$H,F_12Snp_ODR_Ret!$B:$B,'Retail - 12m PD'!$A6,F_12Snp_ODR_Ret!$A:$A,'Retail - 12m PD'!BV$3)</f>
        <v>4133</v>
      </c>
      <c r="BW6" s="8">
        <f>SUMIFS(F_12Snp_ODR_Ret!$H:$H,F_12Snp_ODR_Ret!$B:$B,'Retail - 12m PD'!$A6,F_12Snp_ODR_Ret!$A:$A,'Retail - 12m PD'!BW$3)</f>
        <v>4375</v>
      </c>
      <c r="BX6" s="8">
        <f>SUMIFS(F_12Snp_ODR_Ret!$H:$H,F_12Snp_ODR_Ret!$B:$B,'Retail - 12m PD'!$A6,F_12Snp_ODR_Ret!$A:$A,'Retail - 12m PD'!BX$3)</f>
        <v>4525</v>
      </c>
      <c r="BY6" s="8">
        <f>SUMIFS(F_12Snp_ODR_Ret!$H:$H,F_12Snp_ODR_Ret!$B:$B,'Retail - 12m PD'!$A6,F_12Snp_ODR_Ret!$A:$A,'Retail - 12m PD'!BY$3)</f>
        <v>4646</v>
      </c>
      <c r="BZ6" s="8">
        <f>SUMIFS(F_12Snp_ODR_Ret!$H:$H,F_12Snp_ODR_Ret!$B:$B,'Retail - 12m PD'!$A6,F_12Snp_ODR_Ret!$A:$A,'Retail - 12m PD'!BZ$3)</f>
        <v>4789</v>
      </c>
      <c r="CA6" s="8">
        <f>SUMIFS(F_12Snp_ODR_Ret!$H:$H,F_12Snp_ODR_Ret!$B:$B,'Retail - 12m PD'!$A6,F_12Snp_ODR_Ret!$A:$A,'Retail - 12m PD'!CA$3)</f>
        <v>4930</v>
      </c>
      <c r="CB6" s="8">
        <f>SUMIFS(F_12Snp_ODR_Ret!$H:$H,F_12Snp_ODR_Ret!$B:$B,'Retail - 12m PD'!$A6,F_12Snp_ODR_Ret!$A:$A,'Retail - 12m PD'!CB$3)</f>
        <v>5044</v>
      </c>
      <c r="CC6" s="8">
        <f>SUMIFS(F_12Snp_ODR_Ret!$H:$H,F_12Snp_ODR_Ret!$B:$B,'Retail - 12m PD'!$A6,F_12Snp_ODR_Ret!$A:$A,'Retail - 12m PD'!CC$3)</f>
        <v>0</v>
      </c>
      <c r="CD6" s="8">
        <f>SUMIFS(F_12Snp_ODR_Ret!$H:$H,F_12Snp_ODR_Ret!$B:$B,'Retail - 12m PD'!$A6,F_12Snp_ODR_Ret!$A:$A,'Retail - 12m PD'!CD$3)</f>
        <v>0</v>
      </c>
      <c r="CE6" s="8">
        <f>SUMIFS(F_12Snp_ODR_Ret!$H:$H,F_12Snp_ODR_Ret!$B:$B,'Retail - 12m PD'!$A6,F_12Snp_ODR_Ret!$A:$A,'Retail - 12m PD'!CE$3)</f>
        <v>0</v>
      </c>
      <c r="CF6" s="8">
        <f>SUMIFS(F_12Snp_ODR_Ret!$H:$H,F_12Snp_ODR_Ret!$B:$B,'Retail - 12m PD'!$A6,F_12Snp_ODR_Ret!$A:$A,'Retail - 12m PD'!CF$3)</f>
        <v>0</v>
      </c>
      <c r="CG6" s="8">
        <f>SUMIFS(F_12Snp_ODR_Ret!$H:$H,F_12Snp_ODR_Ret!$B:$B,'Retail - 12m PD'!$A6,F_12Snp_ODR_Ret!$A:$A,'Retail - 12m PD'!CG$3)</f>
        <v>0</v>
      </c>
      <c r="CH6" s="8">
        <f>SUMIFS(F_12Snp_ODR_Ret!$H:$H,F_12Snp_ODR_Ret!$B:$B,'Retail - 12m PD'!$A6,F_12Snp_ODR_Ret!$A:$A,'Retail - 12m PD'!CH$3)</f>
        <v>0</v>
      </c>
      <c r="CI6" s="8">
        <f>SUMIFS(F_12Snp_ODR_Ret!$H:$H,F_12Snp_ODR_Ret!$B:$B,'Retail - 12m PD'!$A6,F_12Snp_ODR_Ret!$A:$A,'Retail - 12m PD'!CI$3)</f>
        <v>0</v>
      </c>
      <c r="CJ6" s="8">
        <f>SUMIFS(F_12Snp_ODR_Ret!$H:$H,F_12Snp_ODR_Ret!$B:$B,'Retail - 12m PD'!$A6,F_12Snp_ODR_Ret!$A:$A,'Retail - 12m PD'!CJ$3)</f>
        <v>0</v>
      </c>
      <c r="CK6" s="8">
        <f>SUMIFS(F_12Snp_ODR_Ret!$H:$H,F_12Snp_ODR_Ret!$B:$B,'Retail - 12m PD'!$A6,F_12Snp_ODR_Ret!$A:$A,'Retail - 12m PD'!CK$3)</f>
        <v>0</v>
      </c>
      <c r="CL6" s="8">
        <f>SUMIFS(F_12Snp_ODR_Ret!$H:$H,F_12Snp_ODR_Ret!$B:$B,'Retail - 12m PD'!$A6,F_12Snp_ODR_Ret!$A:$A,'Retail - 12m PD'!CL$3)</f>
        <v>0</v>
      </c>
      <c r="CM6" s="8">
        <f>SUMIFS(F_12Snp_ODR_Ret!$H:$H,F_12Snp_ODR_Ret!$B:$B,'Retail - 12m PD'!$A6,F_12Snp_ODR_Ret!$A:$A,'Retail - 12m PD'!CM$3)</f>
        <v>0</v>
      </c>
      <c r="CN6" s="8">
        <f>SUMIFS(F_12Snp_ODR_Ret!$H:$H,F_12Snp_ODR_Ret!$B:$B,'Retail - 12m PD'!$A6,F_12Snp_ODR_Ret!$A:$A,'Retail - 12m PD'!CN$3)</f>
        <v>0</v>
      </c>
      <c r="CO6" s="8">
        <f>SUMIFS(F_12Snp_ODR_Ret!$H:$H,F_12Snp_ODR_Ret!$B:$B,'Retail - 12m PD'!$A6,F_12Snp_ODR_Ret!$A:$A,'Retail - 12m PD'!CO$3)</f>
        <v>0</v>
      </c>
      <c r="CP6" s="8">
        <f>SUMIFS(F_12Snp_ODR_Ret!$H:$H,F_12Snp_ODR_Ret!$B:$B,'Retail - 12m PD'!$A6,F_12Snp_ODR_Ret!$A:$A,'Retail - 12m PD'!CP$3)</f>
        <v>0</v>
      </c>
      <c r="CQ6" s="8">
        <f>SUMIFS(F_12Snp_ODR_Ret!$H:$H,F_12Snp_ODR_Ret!$B:$B,'Retail - 12m PD'!$A6,F_12Snp_ODR_Ret!$A:$A,'Retail - 12m PD'!CQ$3)</f>
        <v>0</v>
      </c>
      <c r="CR6" s="8">
        <f>SUMIFS(F_12Snp_ODR_Ret!$H:$H,F_12Snp_ODR_Ret!$B:$B,'Retail - 12m PD'!$A6,F_12Snp_ODR_Ret!$A:$A,'Retail - 12m PD'!CR$3)</f>
        <v>0</v>
      </c>
      <c r="CS6" s="8">
        <f>SUMIFS(F_12Snp_ODR_Ret!$H:$H,F_12Snp_ODR_Ret!$B:$B,'Retail - 12m PD'!$A6,F_12Snp_ODR_Ret!$A:$A,'Retail - 12m PD'!CS$3)</f>
        <v>0</v>
      </c>
      <c r="CT6" s="8">
        <f>SUMIFS(F_12Snp_ODR_Ret!$H:$H,F_12Snp_ODR_Ret!$B:$B,'Retail - 12m PD'!$A6,F_12Snp_ODR_Ret!$A:$A,'Retail - 12m PD'!CT$3)</f>
        <v>0</v>
      </c>
      <c r="CU6" s="8">
        <f>SUMIFS(F_12Snp_ODR_Ret!$H:$H,F_12Snp_ODR_Ret!$B:$B,'Retail - 12m PD'!$A6,F_12Snp_ODR_Ret!$A:$A,'Retail - 12m PD'!CU$3)</f>
        <v>0</v>
      </c>
      <c r="CV6" s="8">
        <f>SUMIFS(F_12Snp_ODR_Ret!$H:$H,F_12Snp_ODR_Ret!$B:$B,'Retail - 12m PD'!$A6,F_12Snp_ODR_Ret!$A:$A,'Retail - 12m PD'!CV$3)</f>
        <v>0</v>
      </c>
      <c r="CW6" s="8">
        <f>SUMIFS(F_12Snp_ODR_Ret!$H:$H,F_12Snp_ODR_Ret!$B:$B,'Retail - 12m PD'!$A6,F_12Snp_ODR_Ret!$A:$A,'Retail - 12m PD'!CW$3)</f>
        <v>0</v>
      </c>
      <c r="CX6" s="8">
        <f>SUMIFS(F_12Snp_ODR_Ret!$H:$H,F_12Snp_ODR_Ret!$B:$B,'Retail - 12m PD'!$A6,F_12Snp_ODR_Ret!$A:$A,'Retail - 12m PD'!CX$3)</f>
        <v>0</v>
      </c>
      <c r="CY6" s="8">
        <f>SUMIFS(F_12Snp_ODR_Ret!$H:$H,F_12Snp_ODR_Ret!$B:$B,'Retail - 12m PD'!$A6,F_12Snp_ODR_Ret!$A:$A,'Retail - 12m PD'!CY$3)</f>
        <v>0</v>
      </c>
      <c r="CZ6" s="8">
        <f>SUMIFS(F_12Snp_ODR_Ret!$H:$H,F_12Snp_ODR_Ret!$B:$B,'Retail - 12m PD'!$A6,F_12Snp_ODR_Ret!$A:$A,'Retail - 12m PD'!CZ$3)</f>
        <v>0</v>
      </c>
    </row>
    <row r="7" spans="1:104" x14ac:dyDescent="0.2">
      <c r="A7" s="6" t="s">
        <v>18</v>
      </c>
      <c r="B7" s="4" t="s">
        <v>19</v>
      </c>
      <c r="C7" s="8">
        <f>SUMIFS(F_12Snp_ODR_Ret!$H:$H,F_12Snp_ODR_Ret!$B:$B,'Retail - 12m PD'!$A7,F_12Snp_ODR_Ret!$A:$A,'Retail - 12m PD'!C$3)</f>
        <v>7403</v>
      </c>
      <c r="D7" s="8">
        <f>SUMIFS(F_12Snp_ODR_Ret!$H:$H,F_12Snp_ODR_Ret!$B:$B,'Retail - 12m PD'!$A7,F_12Snp_ODR_Ret!$A:$A,'Retail - 12m PD'!D$3)</f>
        <v>8858</v>
      </c>
      <c r="E7" s="8">
        <f>SUMIFS(F_12Snp_ODR_Ret!$H:$H,F_12Snp_ODR_Ret!$B:$B,'Retail - 12m PD'!$A7,F_12Snp_ODR_Ret!$A:$A,'Retail - 12m PD'!E$3)</f>
        <v>8541</v>
      </c>
      <c r="F7" s="8">
        <f>SUMIFS(F_12Snp_ODR_Ret!$H:$H,F_12Snp_ODR_Ret!$B:$B,'Retail - 12m PD'!$A7,F_12Snp_ODR_Ret!$A:$A,'Retail - 12m PD'!F$3)</f>
        <v>6896</v>
      </c>
      <c r="G7" s="8">
        <f>SUMIFS(F_12Snp_ODR_Ret!$H:$H,F_12Snp_ODR_Ret!$B:$B,'Retail - 12m PD'!$A7,F_12Snp_ODR_Ret!$A:$A,'Retail - 12m PD'!G$3)</f>
        <v>7909</v>
      </c>
      <c r="H7" s="8">
        <f>SUMIFS(F_12Snp_ODR_Ret!$H:$H,F_12Snp_ODR_Ret!$B:$B,'Retail - 12m PD'!$A7,F_12Snp_ODR_Ret!$A:$A,'Retail - 12m PD'!H$3)</f>
        <v>7866</v>
      </c>
      <c r="I7" s="8">
        <f>SUMIFS(F_12Snp_ODR_Ret!$H:$H,F_12Snp_ODR_Ret!$B:$B,'Retail - 12m PD'!$A7,F_12Snp_ODR_Ret!$A:$A,'Retail - 12m PD'!I$3)</f>
        <v>6591</v>
      </c>
      <c r="J7" s="8">
        <f>SUMIFS(F_12Snp_ODR_Ret!$H:$H,F_12Snp_ODR_Ret!$B:$B,'Retail - 12m PD'!$A7,F_12Snp_ODR_Ret!$A:$A,'Retail - 12m PD'!J$3)</f>
        <v>7470</v>
      </c>
      <c r="K7" s="8">
        <f>SUMIFS(F_12Snp_ODR_Ret!$H:$H,F_12Snp_ODR_Ret!$B:$B,'Retail - 12m PD'!$A7,F_12Snp_ODR_Ret!$A:$A,'Retail - 12m PD'!K$3)</f>
        <v>7389</v>
      </c>
      <c r="L7" s="8">
        <f>SUMIFS(F_12Snp_ODR_Ret!$H:$H,F_12Snp_ODR_Ret!$B:$B,'Retail - 12m PD'!$A7,F_12Snp_ODR_Ret!$A:$A,'Retail - 12m PD'!L$3)</f>
        <v>7188</v>
      </c>
      <c r="M7" s="8">
        <f>SUMIFS(F_12Snp_ODR_Ret!$H:$H,F_12Snp_ODR_Ret!$B:$B,'Retail - 12m PD'!$A7,F_12Snp_ODR_Ret!$A:$A,'Retail - 12m PD'!M$3)</f>
        <v>7030</v>
      </c>
      <c r="N7" s="8">
        <f>SUMIFS(F_12Snp_ODR_Ret!$H:$H,F_12Snp_ODR_Ret!$B:$B,'Retail - 12m PD'!$A7,F_12Snp_ODR_Ret!$A:$A,'Retail - 12m PD'!N$3)</f>
        <v>5998</v>
      </c>
      <c r="O7" s="8">
        <f>SUMIFS(F_12Snp_ODR_Ret!$H:$H,F_12Snp_ODR_Ret!$B:$B,'Retail - 12m PD'!$A7,F_12Snp_ODR_Ret!$A:$A,'Retail - 12m PD'!O$3)</f>
        <v>6678</v>
      </c>
      <c r="P7" s="8">
        <f>SUMIFS(F_12Snp_ODR_Ret!$H:$H,F_12Snp_ODR_Ret!$B:$B,'Retail - 12m PD'!$A7,F_12Snp_ODR_Ret!$A:$A,'Retail - 12m PD'!P$3)</f>
        <v>6704</v>
      </c>
      <c r="Q7" s="8">
        <f>SUMIFS(F_12Snp_ODR_Ret!$H:$H,F_12Snp_ODR_Ret!$B:$B,'Retail - 12m PD'!$A7,F_12Snp_ODR_Ret!$A:$A,'Retail - 12m PD'!Q$3)</f>
        <v>6493</v>
      </c>
      <c r="R7" s="8">
        <f>SUMIFS(F_12Snp_ODR_Ret!$H:$H,F_12Snp_ODR_Ret!$B:$B,'Retail - 12m PD'!$A7,F_12Snp_ODR_Ret!$A:$A,'Retail - 12m PD'!R$3)</f>
        <v>5519</v>
      </c>
      <c r="S7" s="8">
        <f>SUMIFS(F_12Snp_ODR_Ret!$H:$H,F_12Snp_ODR_Ret!$B:$B,'Retail - 12m PD'!$A7,F_12Snp_ODR_Ret!$A:$A,'Retail - 12m PD'!S$3)</f>
        <v>6188</v>
      </c>
      <c r="T7" s="8">
        <f>SUMIFS(F_12Snp_ODR_Ret!$H:$H,F_12Snp_ODR_Ret!$B:$B,'Retail - 12m PD'!$A7,F_12Snp_ODR_Ret!$A:$A,'Retail - 12m PD'!T$3)</f>
        <v>6218</v>
      </c>
      <c r="U7" s="8">
        <f>SUMIFS(F_12Snp_ODR_Ret!$H:$H,F_12Snp_ODR_Ret!$B:$B,'Retail - 12m PD'!$A7,F_12Snp_ODR_Ret!$A:$A,'Retail - 12m PD'!U$3)</f>
        <v>6164</v>
      </c>
      <c r="V7" s="8">
        <f>SUMIFS(F_12Snp_ODR_Ret!$H:$H,F_12Snp_ODR_Ret!$B:$B,'Retail - 12m PD'!$A7,F_12Snp_ODR_Ret!$A:$A,'Retail - 12m PD'!V$3)</f>
        <v>5955</v>
      </c>
      <c r="W7" s="8">
        <f>SUMIFS(F_12Snp_ODR_Ret!$H:$H,F_12Snp_ODR_Ret!$B:$B,'Retail - 12m PD'!$A7,F_12Snp_ODR_Ret!$A:$A,'Retail - 12m PD'!W$3)</f>
        <v>5116</v>
      </c>
      <c r="X7" s="8">
        <f>SUMIFS(F_12Snp_ODR_Ret!$H:$H,F_12Snp_ODR_Ret!$B:$B,'Retail - 12m PD'!$A7,F_12Snp_ODR_Ret!$A:$A,'Retail - 12m PD'!X$3)</f>
        <v>5776</v>
      </c>
      <c r="Y7" s="8">
        <f>SUMIFS(F_12Snp_ODR_Ret!$H:$H,F_12Snp_ODR_Ret!$B:$B,'Retail - 12m PD'!$A7,F_12Snp_ODR_Ret!$A:$A,'Retail - 12m PD'!Y$3)</f>
        <v>5862</v>
      </c>
      <c r="Z7" s="8">
        <f>SUMIFS(F_12Snp_ODR_Ret!$H:$H,F_12Snp_ODR_Ret!$B:$B,'Retail - 12m PD'!$A7,F_12Snp_ODR_Ret!$A:$A,'Retail - 12m PD'!Z$3)</f>
        <v>5201</v>
      </c>
      <c r="AA7" s="8">
        <f>SUMIFS(F_12Snp_ODR_Ret!$H:$H,F_12Snp_ODR_Ret!$B:$B,'Retail - 12m PD'!$A7,F_12Snp_ODR_Ret!$A:$A,'Retail - 12m PD'!AA$3)</f>
        <v>5753</v>
      </c>
      <c r="AB7" s="8">
        <f>SUMIFS(F_12Snp_ODR_Ret!$H:$H,F_12Snp_ODR_Ret!$B:$B,'Retail - 12m PD'!$A7,F_12Snp_ODR_Ret!$A:$A,'Retail - 12m PD'!AB$3)</f>
        <v>5861</v>
      </c>
      <c r="AC7" s="8">
        <f>SUMIFS(F_12Snp_ODR_Ret!$H:$H,F_12Snp_ODR_Ret!$B:$B,'Retail - 12m PD'!$A7,F_12Snp_ODR_Ret!$A:$A,'Retail - 12m PD'!AC$3)</f>
        <v>4948</v>
      </c>
      <c r="AD7" s="8">
        <f>SUMIFS(F_12Snp_ODR_Ret!$H:$H,F_12Snp_ODR_Ret!$B:$B,'Retail - 12m PD'!$A7,F_12Snp_ODR_Ret!$A:$A,'Retail - 12m PD'!AD$3)</f>
        <v>5787</v>
      </c>
      <c r="AE7" s="8">
        <f>SUMIFS(F_12Snp_ODR_Ret!$H:$H,F_12Snp_ODR_Ret!$B:$B,'Retail - 12m PD'!$A7,F_12Snp_ODR_Ret!$A:$A,'Retail - 12m PD'!AE$3)</f>
        <v>5631</v>
      </c>
      <c r="AF7" s="8">
        <f>SUMIFS(F_12Snp_ODR_Ret!$H:$H,F_12Snp_ODR_Ret!$B:$B,'Retail - 12m PD'!$A7,F_12Snp_ODR_Ret!$A:$A,'Retail - 12m PD'!AF$3)</f>
        <v>4891</v>
      </c>
      <c r="AG7" s="8">
        <f>SUMIFS(F_12Snp_ODR_Ret!$H:$H,F_12Snp_ODR_Ret!$B:$B,'Retail - 12m PD'!$A7,F_12Snp_ODR_Ret!$A:$A,'Retail - 12m PD'!AG$3)</f>
        <v>5759</v>
      </c>
      <c r="AH7" s="8">
        <f>SUMIFS(F_12Snp_ODR_Ret!$H:$H,F_12Snp_ODR_Ret!$B:$B,'Retail - 12m PD'!$A7,F_12Snp_ODR_Ret!$A:$A,'Retail - 12m PD'!AH$3)</f>
        <v>5562</v>
      </c>
      <c r="AI7" s="8">
        <f>SUMIFS(F_12Snp_ODR_Ret!$H:$H,F_12Snp_ODR_Ret!$B:$B,'Retail - 12m PD'!$A7,F_12Snp_ODR_Ret!$A:$A,'Retail - 12m PD'!AI$3)</f>
        <v>4872</v>
      </c>
      <c r="AJ7" s="8">
        <f>SUMIFS(F_12Snp_ODR_Ret!$H:$H,F_12Snp_ODR_Ret!$B:$B,'Retail - 12m PD'!$A7,F_12Snp_ODR_Ret!$A:$A,'Retail - 12m PD'!AJ$3)</f>
        <v>5511</v>
      </c>
      <c r="AK7" s="8">
        <f>SUMIFS(F_12Snp_ODR_Ret!$H:$H,F_12Snp_ODR_Ret!$B:$B,'Retail - 12m PD'!$A7,F_12Snp_ODR_Ret!$A:$A,'Retail - 12m PD'!AK$3)</f>
        <v>5613</v>
      </c>
      <c r="AL7" s="8">
        <f>SUMIFS(F_12Snp_ODR_Ret!$H:$H,F_12Snp_ODR_Ret!$B:$B,'Retail - 12m PD'!$A7,F_12Snp_ODR_Ret!$A:$A,'Retail - 12m PD'!AL$3)</f>
        <v>4960</v>
      </c>
      <c r="AM7" s="8">
        <f>SUMIFS(F_12Snp_ODR_Ret!$H:$H,F_12Snp_ODR_Ret!$B:$B,'Retail - 12m PD'!$A7,F_12Snp_ODR_Ret!$A:$A,'Retail - 12m PD'!AM$3)</f>
        <v>5572</v>
      </c>
      <c r="AN7" s="8">
        <f>SUMIFS(F_12Snp_ODR_Ret!$H:$H,F_12Snp_ODR_Ret!$B:$B,'Retail - 12m PD'!$A7,F_12Snp_ODR_Ret!$A:$A,'Retail - 12m PD'!AN$3)</f>
        <v>5714</v>
      </c>
      <c r="AO7" s="8">
        <f>SUMIFS(F_12Snp_ODR_Ret!$H:$H,F_12Snp_ODR_Ret!$B:$B,'Retail - 12m PD'!$A7,F_12Snp_ODR_Ret!$A:$A,'Retail - 12m PD'!AO$3)</f>
        <v>5229</v>
      </c>
      <c r="AP7" s="8">
        <f>SUMIFS(F_12Snp_ODR_Ret!$H:$H,F_12Snp_ODR_Ret!$B:$B,'Retail - 12m PD'!$A7,F_12Snp_ODR_Ret!$A:$A,'Retail - 12m PD'!AP$3)</f>
        <v>5752</v>
      </c>
      <c r="AQ7" s="8">
        <f>SUMIFS(F_12Snp_ODR_Ret!$H:$H,F_12Snp_ODR_Ret!$B:$B,'Retail - 12m PD'!$A7,F_12Snp_ODR_Ret!$A:$A,'Retail - 12m PD'!AQ$3)</f>
        <v>5684</v>
      </c>
      <c r="AR7" s="8">
        <f>SUMIFS(F_12Snp_ODR_Ret!$H:$H,F_12Snp_ODR_Ret!$B:$B,'Retail - 12m PD'!$A7,F_12Snp_ODR_Ret!$A:$A,'Retail - 12m PD'!AR$3)</f>
        <v>5618</v>
      </c>
      <c r="AS7" s="8">
        <f>SUMIFS(F_12Snp_ODR_Ret!$H:$H,F_12Snp_ODR_Ret!$B:$B,'Retail - 12m PD'!$A7,F_12Snp_ODR_Ret!$A:$A,'Retail - 12m PD'!AS$3)</f>
        <v>5812</v>
      </c>
      <c r="AT7" s="8">
        <f>SUMIFS(F_12Snp_ODR_Ret!$H:$H,F_12Snp_ODR_Ret!$B:$B,'Retail - 12m PD'!$A7,F_12Snp_ODR_Ret!$A:$A,'Retail - 12m PD'!AT$3)</f>
        <v>5799</v>
      </c>
      <c r="AU7" s="8">
        <f>SUMIFS(F_12Snp_ODR_Ret!$H:$H,F_12Snp_ODR_Ret!$B:$B,'Retail - 12m PD'!$A7,F_12Snp_ODR_Ret!$A:$A,'Retail - 12m PD'!AU$3)</f>
        <v>6041</v>
      </c>
      <c r="AV7" s="8">
        <f>SUMIFS(F_12Snp_ODR_Ret!$H:$H,F_12Snp_ODR_Ret!$B:$B,'Retail - 12m PD'!$A7,F_12Snp_ODR_Ret!$A:$A,'Retail - 12m PD'!AV$3)</f>
        <v>5970</v>
      </c>
      <c r="AW7" s="8">
        <f>SUMIFS(F_12Snp_ODR_Ret!$H:$H,F_12Snp_ODR_Ret!$B:$B,'Retail - 12m PD'!$A7,F_12Snp_ODR_Ret!$A:$A,'Retail - 12m PD'!AW$3)</f>
        <v>6068</v>
      </c>
      <c r="AX7" s="9">
        <f>SUMIFS(F_12Snp_ODR_Ret!$H:$H,F_12Snp_ODR_Ret!$B:$B,'Retail - 12m PD'!$A7,F_12Snp_ODR_Ret!$A:$A,'Retail - 12m PD'!AX$3)</f>
        <v>6000</v>
      </c>
      <c r="AY7" s="8">
        <f>SUMIFS(F_12Snp_ODR_Ret!$H:$H,F_12Snp_ODR_Ret!$B:$B,'Retail - 12m PD'!$A7,F_12Snp_ODR_Ret!$A:$A,'Retail - 12m PD'!AY$3)</f>
        <v>6116</v>
      </c>
      <c r="AZ7" s="8">
        <f>SUMIFS(F_12Snp_ODR_Ret!$H:$H,F_12Snp_ODR_Ret!$B:$B,'Retail - 12m PD'!$A7,F_12Snp_ODR_Ret!$A:$A,'Retail - 12m PD'!AZ$3)</f>
        <v>6273</v>
      </c>
      <c r="BA7" s="8">
        <f>SUMIFS(F_12Snp_ODR_Ret!$H:$H,F_12Snp_ODR_Ret!$B:$B,'Retail - 12m PD'!$A7,F_12Snp_ODR_Ret!$A:$A,'Retail - 12m PD'!BA$3)</f>
        <v>6208</v>
      </c>
      <c r="BB7" s="8">
        <f>SUMIFS(F_12Snp_ODR_Ret!$H:$H,F_12Snp_ODR_Ret!$B:$B,'Retail - 12m PD'!$A7,F_12Snp_ODR_Ret!$A:$A,'Retail - 12m PD'!BB$3)</f>
        <v>6226</v>
      </c>
      <c r="BC7" s="8">
        <f>SUMIFS(F_12Snp_ODR_Ret!$H:$H,F_12Snp_ODR_Ret!$B:$B,'Retail - 12m PD'!$A7,F_12Snp_ODR_Ret!$A:$A,'Retail - 12m PD'!BC$3)</f>
        <v>6389</v>
      </c>
      <c r="BD7" s="8">
        <f>SUMIFS(F_12Snp_ODR_Ret!$H:$H,F_12Snp_ODR_Ret!$B:$B,'Retail - 12m PD'!$A7,F_12Snp_ODR_Ret!$A:$A,'Retail - 12m PD'!BD$3)</f>
        <v>6466</v>
      </c>
      <c r="BE7" s="8">
        <f>SUMIFS(F_12Snp_ODR_Ret!$H:$H,F_12Snp_ODR_Ret!$B:$B,'Retail - 12m PD'!$A7,F_12Snp_ODR_Ret!$A:$A,'Retail - 12m PD'!BE$3)</f>
        <v>6505</v>
      </c>
      <c r="BF7" s="8">
        <f>SUMIFS(F_12Snp_ODR_Ret!$H:$H,F_12Snp_ODR_Ret!$B:$B,'Retail - 12m PD'!$A7,F_12Snp_ODR_Ret!$A:$A,'Retail - 12m PD'!BF$3)</f>
        <v>6756</v>
      </c>
      <c r="BG7" s="8">
        <f>SUMIFS(F_12Snp_ODR_Ret!$H:$H,F_12Snp_ODR_Ret!$B:$B,'Retail - 12m PD'!$A7,F_12Snp_ODR_Ret!$A:$A,'Retail - 12m PD'!BG$3)</f>
        <v>6731</v>
      </c>
      <c r="BH7" s="8">
        <f>SUMIFS(F_12Snp_ODR_Ret!$H:$H,F_12Snp_ODR_Ret!$B:$B,'Retail - 12m PD'!$A7,F_12Snp_ODR_Ret!$A:$A,'Retail - 12m PD'!BH$3)</f>
        <v>6764</v>
      </c>
      <c r="BI7" s="8">
        <f>SUMIFS(F_12Snp_ODR_Ret!$H:$H,F_12Snp_ODR_Ret!$B:$B,'Retail - 12m PD'!$A7,F_12Snp_ODR_Ret!$A:$A,'Retail - 12m PD'!BI$3)</f>
        <v>6995</v>
      </c>
      <c r="BJ7" s="8">
        <f>SUMIFS(F_12Snp_ODR_Ret!$H:$H,F_12Snp_ODR_Ret!$B:$B,'Retail - 12m PD'!$A7,F_12Snp_ODR_Ret!$A:$A,'Retail - 12m PD'!BJ$3)</f>
        <v>6980</v>
      </c>
      <c r="BK7" s="8">
        <f>SUMIFS(F_12Snp_ODR_Ret!$H:$H,F_12Snp_ODR_Ret!$B:$B,'Retail - 12m PD'!$A7,F_12Snp_ODR_Ret!$A:$A,'Retail - 12m PD'!BK$3)</f>
        <v>7157</v>
      </c>
      <c r="BL7" s="8">
        <f>SUMIFS(F_12Snp_ODR_Ret!$H:$H,F_12Snp_ODR_Ret!$B:$B,'Retail - 12m PD'!$A7,F_12Snp_ODR_Ret!$A:$A,'Retail - 12m PD'!BL$3)</f>
        <v>7290</v>
      </c>
      <c r="BM7" s="8">
        <f>SUMIFS(F_12Snp_ODR_Ret!$H:$H,F_12Snp_ODR_Ret!$B:$B,'Retail - 12m PD'!$A7,F_12Snp_ODR_Ret!$A:$A,'Retail - 12m PD'!BM$3)</f>
        <v>7260</v>
      </c>
      <c r="BN7" s="8">
        <f>SUMIFS(F_12Snp_ODR_Ret!$H:$H,F_12Snp_ODR_Ret!$B:$B,'Retail - 12m PD'!$A7,F_12Snp_ODR_Ret!$A:$A,'Retail - 12m PD'!BN$3)</f>
        <v>7415</v>
      </c>
      <c r="BO7" s="8">
        <f>SUMIFS(F_12Snp_ODR_Ret!$H:$H,F_12Snp_ODR_Ret!$B:$B,'Retail - 12m PD'!$A7,F_12Snp_ODR_Ret!$A:$A,'Retail - 12m PD'!BO$3)</f>
        <v>7651</v>
      </c>
      <c r="BP7" s="8">
        <f>SUMIFS(F_12Snp_ODR_Ret!$H:$H,F_12Snp_ODR_Ret!$B:$B,'Retail - 12m PD'!$A7,F_12Snp_ODR_Ret!$A:$A,'Retail - 12m PD'!BP$3)</f>
        <v>7690</v>
      </c>
      <c r="BQ7" s="8">
        <f>SUMIFS(F_12Snp_ODR_Ret!$H:$H,F_12Snp_ODR_Ret!$B:$B,'Retail - 12m PD'!$A7,F_12Snp_ODR_Ret!$A:$A,'Retail - 12m PD'!BQ$3)</f>
        <v>7731</v>
      </c>
      <c r="BR7" s="8">
        <f>SUMIFS(F_12Snp_ODR_Ret!$H:$H,F_12Snp_ODR_Ret!$B:$B,'Retail - 12m PD'!$A7,F_12Snp_ODR_Ret!$A:$A,'Retail - 12m PD'!BR$3)</f>
        <v>7955</v>
      </c>
      <c r="BS7" s="8">
        <f>SUMIFS(F_12Snp_ODR_Ret!$H:$H,F_12Snp_ODR_Ret!$B:$B,'Retail - 12m PD'!$A7,F_12Snp_ODR_Ret!$A:$A,'Retail - 12m PD'!BS$3)</f>
        <v>8267</v>
      </c>
      <c r="BT7" s="8">
        <f>SUMIFS(F_12Snp_ODR_Ret!$H:$H,F_12Snp_ODR_Ret!$B:$B,'Retail - 12m PD'!$A7,F_12Snp_ODR_Ret!$A:$A,'Retail - 12m PD'!BT$3)</f>
        <v>8524</v>
      </c>
      <c r="BU7" s="8">
        <f>SUMIFS(F_12Snp_ODR_Ret!$H:$H,F_12Snp_ODR_Ret!$B:$B,'Retail - 12m PD'!$A7,F_12Snp_ODR_Ret!$A:$A,'Retail - 12m PD'!BU$3)</f>
        <v>8642</v>
      </c>
      <c r="BV7" s="8">
        <f>SUMIFS(F_12Snp_ODR_Ret!$H:$H,F_12Snp_ODR_Ret!$B:$B,'Retail - 12m PD'!$A7,F_12Snp_ODR_Ret!$A:$A,'Retail - 12m PD'!BV$3)</f>
        <v>8748</v>
      </c>
      <c r="BW7" s="8">
        <f>SUMIFS(F_12Snp_ODR_Ret!$H:$H,F_12Snp_ODR_Ret!$B:$B,'Retail - 12m PD'!$A7,F_12Snp_ODR_Ret!$A:$A,'Retail - 12m PD'!BW$3)</f>
        <v>9156</v>
      </c>
      <c r="BX7" s="8">
        <f>SUMIFS(F_12Snp_ODR_Ret!$H:$H,F_12Snp_ODR_Ret!$B:$B,'Retail - 12m PD'!$A7,F_12Snp_ODR_Ret!$A:$A,'Retail - 12m PD'!BX$3)</f>
        <v>9325</v>
      </c>
      <c r="BY7" s="8">
        <f>SUMIFS(F_12Snp_ODR_Ret!$H:$H,F_12Snp_ODR_Ret!$B:$B,'Retail - 12m PD'!$A7,F_12Snp_ODR_Ret!$A:$A,'Retail - 12m PD'!BY$3)</f>
        <v>9303</v>
      </c>
      <c r="BZ7" s="8">
        <f>SUMIFS(F_12Snp_ODR_Ret!$H:$H,F_12Snp_ODR_Ret!$B:$B,'Retail - 12m PD'!$A7,F_12Snp_ODR_Ret!$A:$A,'Retail - 12m PD'!BZ$3)</f>
        <v>9469</v>
      </c>
      <c r="CA7" s="8">
        <f>SUMIFS(F_12Snp_ODR_Ret!$H:$H,F_12Snp_ODR_Ret!$B:$B,'Retail - 12m PD'!$A7,F_12Snp_ODR_Ret!$A:$A,'Retail - 12m PD'!CA$3)</f>
        <v>9424</v>
      </c>
      <c r="CB7" s="8">
        <f>SUMIFS(F_12Snp_ODR_Ret!$H:$H,F_12Snp_ODR_Ret!$B:$B,'Retail - 12m PD'!$A7,F_12Snp_ODR_Ret!$A:$A,'Retail - 12m PD'!CB$3)</f>
        <v>9661</v>
      </c>
      <c r="CC7" s="8">
        <f>SUMIFS(F_12Snp_ODR_Ret!$H:$H,F_12Snp_ODR_Ret!$B:$B,'Retail - 12m PD'!$A7,F_12Snp_ODR_Ret!$A:$A,'Retail - 12m PD'!CC$3)</f>
        <v>0</v>
      </c>
      <c r="CD7" s="8">
        <f>SUMIFS(F_12Snp_ODR_Ret!$H:$H,F_12Snp_ODR_Ret!$B:$B,'Retail - 12m PD'!$A7,F_12Snp_ODR_Ret!$A:$A,'Retail - 12m PD'!CD$3)</f>
        <v>0</v>
      </c>
      <c r="CE7" s="8">
        <f>SUMIFS(F_12Snp_ODR_Ret!$H:$H,F_12Snp_ODR_Ret!$B:$B,'Retail - 12m PD'!$A7,F_12Snp_ODR_Ret!$A:$A,'Retail - 12m PD'!CE$3)</f>
        <v>0</v>
      </c>
      <c r="CF7" s="8">
        <f>SUMIFS(F_12Snp_ODR_Ret!$H:$H,F_12Snp_ODR_Ret!$B:$B,'Retail - 12m PD'!$A7,F_12Snp_ODR_Ret!$A:$A,'Retail - 12m PD'!CF$3)</f>
        <v>0</v>
      </c>
      <c r="CG7" s="8">
        <f>SUMIFS(F_12Snp_ODR_Ret!$H:$H,F_12Snp_ODR_Ret!$B:$B,'Retail - 12m PD'!$A7,F_12Snp_ODR_Ret!$A:$A,'Retail - 12m PD'!CG$3)</f>
        <v>0</v>
      </c>
      <c r="CH7" s="8">
        <f>SUMIFS(F_12Snp_ODR_Ret!$H:$H,F_12Snp_ODR_Ret!$B:$B,'Retail - 12m PD'!$A7,F_12Snp_ODR_Ret!$A:$A,'Retail - 12m PD'!CH$3)</f>
        <v>0</v>
      </c>
      <c r="CI7" s="8">
        <f>SUMIFS(F_12Snp_ODR_Ret!$H:$H,F_12Snp_ODR_Ret!$B:$B,'Retail - 12m PD'!$A7,F_12Snp_ODR_Ret!$A:$A,'Retail - 12m PD'!CI$3)</f>
        <v>0</v>
      </c>
      <c r="CJ7" s="8">
        <f>SUMIFS(F_12Snp_ODR_Ret!$H:$H,F_12Snp_ODR_Ret!$B:$B,'Retail - 12m PD'!$A7,F_12Snp_ODR_Ret!$A:$A,'Retail - 12m PD'!CJ$3)</f>
        <v>0</v>
      </c>
      <c r="CK7" s="8">
        <f>SUMIFS(F_12Snp_ODR_Ret!$H:$H,F_12Snp_ODR_Ret!$B:$B,'Retail - 12m PD'!$A7,F_12Snp_ODR_Ret!$A:$A,'Retail - 12m PD'!CK$3)</f>
        <v>0</v>
      </c>
      <c r="CL7" s="8">
        <f>SUMIFS(F_12Snp_ODR_Ret!$H:$H,F_12Snp_ODR_Ret!$B:$B,'Retail - 12m PD'!$A7,F_12Snp_ODR_Ret!$A:$A,'Retail - 12m PD'!CL$3)</f>
        <v>0</v>
      </c>
      <c r="CM7" s="8">
        <f>SUMIFS(F_12Snp_ODR_Ret!$H:$H,F_12Snp_ODR_Ret!$B:$B,'Retail - 12m PD'!$A7,F_12Snp_ODR_Ret!$A:$A,'Retail - 12m PD'!CM$3)</f>
        <v>0</v>
      </c>
      <c r="CN7" s="8">
        <f>SUMIFS(F_12Snp_ODR_Ret!$H:$H,F_12Snp_ODR_Ret!$B:$B,'Retail - 12m PD'!$A7,F_12Snp_ODR_Ret!$A:$A,'Retail - 12m PD'!CN$3)</f>
        <v>0</v>
      </c>
      <c r="CO7" s="8">
        <f>SUMIFS(F_12Snp_ODR_Ret!$H:$H,F_12Snp_ODR_Ret!$B:$B,'Retail - 12m PD'!$A7,F_12Snp_ODR_Ret!$A:$A,'Retail - 12m PD'!CO$3)</f>
        <v>0</v>
      </c>
      <c r="CP7" s="8">
        <f>SUMIFS(F_12Snp_ODR_Ret!$H:$H,F_12Snp_ODR_Ret!$B:$B,'Retail - 12m PD'!$A7,F_12Snp_ODR_Ret!$A:$A,'Retail - 12m PD'!CP$3)</f>
        <v>0</v>
      </c>
      <c r="CQ7" s="8">
        <f>SUMIFS(F_12Snp_ODR_Ret!$H:$H,F_12Snp_ODR_Ret!$B:$B,'Retail - 12m PD'!$A7,F_12Snp_ODR_Ret!$A:$A,'Retail - 12m PD'!CQ$3)</f>
        <v>0</v>
      </c>
      <c r="CR7" s="8">
        <f>SUMIFS(F_12Snp_ODR_Ret!$H:$H,F_12Snp_ODR_Ret!$B:$B,'Retail - 12m PD'!$A7,F_12Snp_ODR_Ret!$A:$A,'Retail - 12m PD'!CR$3)</f>
        <v>0</v>
      </c>
      <c r="CS7" s="8">
        <f>SUMIFS(F_12Snp_ODR_Ret!$H:$H,F_12Snp_ODR_Ret!$B:$B,'Retail - 12m PD'!$A7,F_12Snp_ODR_Ret!$A:$A,'Retail - 12m PD'!CS$3)</f>
        <v>0</v>
      </c>
      <c r="CT7" s="8">
        <f>SUMIFS(F_12Snp_ODR_Ret!$H:$H,F_12Snp_ODR_Ret!$B:$B,'Retail - 12m PD'!$A7,F_12Snp_ODR_Ret!$A:$A,'Retail - 12m PD'!CT$3)</f>
        <v>0</v>
      </c>
      <c r="CU7" s="8">
        <f>SUMIFS(F_12Snp_ODR_Ret!$H:$H,F_12Snp_ODR_Ret!$B:$B,'Retail - 12m PD'!$A7,F_12Snp_ODR_Ret!$A:$A,'Retail - 12m PD'!CU$3)</f>
        <v>0</v>
      </c>
      <c r="CV7" s="8">
        <f>SUMIFS(F_12Snp_ODR_Ret!$H:$H,F_12Snp_ODR_Ret!$B:$B,'Retail - 12m PD'!$A7,F_12Snp_ODR_Ret!$A:$A,'Retail - 12m PD'!CV$3)</f>
        <v>0</v>
      </c>
      <c r="CW7" s="8">
        <f>SUMIFS(F_12Snp_ODR_Ret!$H:$H,F_12Snp_ODR_Ret!$B:$B,'Retail - 12m PD'!$A7,F_12Snp_ODR_Ret!$A:$A,'Retail - 12m PD'!CW$3)</f>
        <v>0</v>
      </c>
      <c r="CX7" s="8">
        <f>SUMIFS(F_12Snp_ODR_Ret!$H:$H,F_12Snp_ODR_Ret!$B:$B,'Retail - 12m PD'!$A7,F_12Snp_ODR_Ret!$A:$A,'Retail - 12m PD'!CX$3)</f>
        <v>0</v>
      </c>
      <c r="CY7" s="8">
        <f>SUMIFS(F_12Snp_ODR_Ret!$H:$H,F_12Snp_ODR_Ret!$B:$B,'Retail - 12m PD'!$A7,F_12Snp_ODR_Ret!$A:$A,'Retail - 12m PD'!CY$3)</f>
        <v>0</v>
      </c>
      <c r="CZ7" s="8">
        <f>SUMIFS(F_12Snp_ODR_Ret!$H:$H,F_12Snp_ODR_Ret!$B:$B,'Retail - 12m PD'!$A7,F_12Snp_ODR_Ret!$A:$A,'Retail - 12m PD'!CZ$3)</f>
        <v>0</v>
      </c>
    </row>
    <row r="8" spans="1:104" x14ac:dyDescent="0.2">
      <c r="A8" s="6" t="s">
        <v>20</v>
      </c>
      <c r="B8" s="4" t="s">
        <v>21</v>
      </c>
      <c r="C8" s="8">
        <f>SUMIFS(F_12Snp_ODR_Ret!$H:$H,F_12Snp_ODR_Ret!$B:$B,'Retail - 12m PD'!$A8,F_12Snp_ODR_Ret!$A:$A,'Retail - 12m PD'!C$3)</f>
        <v>2006</v>
      </c>
      <c r="D8" s="8">
        <f>SUMIFS(F_12Snp_ODR_Ret!$H:$H,F_12Snp_ODR_Ret!$B:$B,'Retail - 12m PD'!$A8,F_12Snp_ODR_Ret!$A:$A,'Retail - 12m PD'!D$3)</f>
        <v>386</v>
      </c>
      <c r="E8" s="8">
        <f>SUMIFS(F_12Snp_ODR_Ret!$H:$H,F_12Snp_ODR_Ret!$B:$B,'Retail - 12m PD'!$A8,F_12Snp_ODR_Ret!$A:$A,'Retail - 12m PD'!E$3)</f>
        <v>711</v>
      </c>
      <c r="F8" s="8">
        <f>SUMIFS(F_12Snp_ODR_Ret!$H:$H,F_12Snp_ODR_Ret!$B:$B,'Retail - 12m PD'!$A8,F_12Snp_ODR_Ret!$A:$A,'Retail - 12m PD'!F$3)</f>
        <v>2056</v>
      </c>
      <c r="G8" s="8">
        <f>SUMIFS(F_12Snp_ODR_Ret!$H:$H,F_12Snp_ODR_Ret!$B:$B,'Retail - 12m PD'!$A8,F_12Snp_ODR_Ret!$A:$A,'Retail - 12m PD'!G$3)</f>
        <v>540</v>
      </c>
      <c r="H8" s="8">
        <f>SUMIFS(F_12Snp_ODR_Ret!$H:$H,F_12Snp_ODR_Ret!$B:$B,'Retail - 12m PD'!$A8,F_12Snp_ODR_Ret!$A:$A,'Retail - 12m PD'!H$3)</f>
        <v>586</v>
      </c>
      <c r="I8" s="8">
        <f>SUMIFS(F_12Snp_ODR_Ret!$H:$H,F_12Snp_ODR_Ret!$B:$B,'Retail - 12m PD'!$A8,F_12Snp_ODR_Ret!$A:$A,'Retail - 12m PD'!I$3)</f>
        <v>1702</v>
      </c>
      <c r="J8" s="8">
        <f>SUMIFS(F_12Snp_ODR_Ret!$H:$H,F_12Snp_ODR_Ret!$B:$B,'Retail - 12m PD'!$A8,F_12Snp_ODR_Ret!$A:$A,'Retail - 12m PD'!J$3)</f>
        <v>494</v>
      </c>
      <c r="K8" s="8">
        <f>SUMIFS(F_12Snp_ODR_Ret!$H:$H,F_12Snp_ODR_Ret!$B:$B,'Retail - 12m PD'!$A8,F_12Snp_ODR_Ret!$A:$A,'Retail - 12m PD'!K$3)</f>
        <v>566</v>
      </c>
      <c r="L8" s="8">
        <f>SUMIFS(F_12Snp_ODR_Ret!$H:$H,F_12Snp_ODR_Ret!$B:$B,'Retail - 12m PD'!$A8,F_12Snp_ODR_Ret!$A:$A,'Retail - 12m PD'!L$3)</f>
        <v>581</v>
      </c>
      <c r="M8" s="8">
        <f>SUMIFS(F_12Snp_ODR_Ret!$H:$H,F_12Snp_ODR_Ret!$B:$B,'Retail - 12m PD'!$A8,F_12Snp_ODR_Ret!$A:$A,'Retail - 12m PD'!M$3)</f>
        <v>543</v>
      </c>
      <c r="N8" s="8">
        <f>SUMIFS(F_12Snp_ODR_Ret!$H:$H,F_12Snp_ODR_Ret!$B:$B,'Retail - 12m PD'!$A8,F_12Snp_ODR_Ret!$A:$A,'Retail - 12m PD'!N$3)</f>
        <v>1444</v>
      </c>
      <c r="O8" s="8">
        <f>SUMIFS(F_12Snp_ODR_Ret!$H:$H,F_12Snp_ODR_Ret!$B:$B,'Retail - 12m PD'!$A8,F_12Snp_ODR_Ret!$A:$A,'Retail - 12m PD'!O$3)</f>
        <v>473</v>
      </c>
      <c r="P8" s="8">
        <f>SUMIFS(F_12Snp_ODR_Ret!$H:$H,F_12Snp_ODR_Ret!$B:$B,'Retail - 12m PD'!$A8,F_12Snp_ODR_Ret!$A:$A,'Retail - 12m PD'!P$3)</f>
        <v>434</v>
      </c>
      <c r="Q8" s="8">
        <f>SUMIFS(F_12Snp_ODR_Ret!$H:$H,F_12Snp_ODR_Ret!$B:$B,'Retail - 12m PD'!$A8,F_12Snp_ODR_Ret!$A:$A,'Retail - 12m PD'!Q$3)</f>
        <v>539</v>
      </c>
      <c r="R8" s="8">
        <f>SUMIFS(F_12Snp_ODR_Ret!$H:$H,F_12Snp_ODR_Ret!$B:$B,'Retail - 12m PD'!$A8,F_12Snp_ODR_Ret!$A:$A,'Retail - 12m PD'!R$3)</f>
        <v>1335</v>
      </c>
      <c r="S8" s="8">
        <f>SUMIFS(F_12Snp_ODR_Ret!$H:$H,F_12Snp_ODR_Ret!$B:$B,'Retail - 12m PD'!$A8,F_12Snp_ODR_Ret!$A:$A,'Retail - 12m PD'!S$3)</f>
        <v>466</v>
      </c>
      <c r="T8" s="8">
        <f>SUMIFS(F_12Snp_ODR_Ret!$H:$H,F_12Snp_ODR_Ret!$B:$B,'Retail - 12m PD'!$A8,F_12Snp_ODR_Ret!$A:$A,'Retail - 12m PD'!T$3)</f>
        <v>385</v>
      </c>
      <c r="U8" s="8">
        <f>SUMIFS(F_12Snp_ODR_Ret!$H:$H,F_12Snp_ODR_Ret!$B:$B,'Retail - 12m PD'!$A8,F_12Snp_ODR_Ret!$A:$A,'Retail - 12m PD'!U$3)</f>
        <v>343</v>
      </c>
      <c r="V8" s="8">
        <f>SUMIFS(F_12Snp_ODR_Ret!$H:$H,F_12Snp_ODR_Ret!$B:$B,'Retail - 12m PD'!$A8,F_12Snp_ODR_Ret!$A:$A,'Retail - 12m PD'!V$3)</f>
        <v>489</v>
      </c>
      <c r="W8" s="8">
        <f>SUMIFS(F_12Snp_ODR_Ret!$H:$H,F_12Snp_ODR_Ret!$B:$B,'Retail - 12m PD'!$A8,F_12Snp_ODR_Ret!$A:$A,'Retail - 12m PD'!W$3)</f>
        <v>1213</v>
      </c>
      <c r="X8" s="8">
        <f>SUMIFS(F_12Snp_ODR_Ret!$H:$H,F_12Snp_ODR_Ret!$B:$B,'Retail - 12m PD'!$A8,F_12Snp_ODR_Ret!$A:$A,'Retail - 12m PD'!X$3)</f>
        <v>433</v>
      </c>
      <c r="Y8" s="8">
        <f>SUMIFS(F_12Snp_ODR_Ret!$H:$H,F_12Snp_ODR_Ret!$B:$B,'Retail - 12m PD'!$A8,F_12Snp_ODR_Ret!$A:$A,'Retail - 12m PD'!Y$3)</f>
        <v>386</v>
      </c>
      <c r="Z8" s="8">
        <f>SUMIFS(F_12Snp_ODR_Ret!$H:$H,F_12Snp_ODR_Ret!$B:$B,'Retail - 12m PD'!$A8,F_12Snp_ODR_Ret!$A:$A,'Retail - 12m PD'!Z$3)</f>
        <v>1024</v>
      </c>
      <c r="AA8" s="8">
        <f>SUMIFS(F_12Snp_ODR_Ret!$H:$H,F_12Snp_ODR_Ret!$B:$B,'Retail - 12m PD'!$A8,F_12Snp_ODR_Ret!$A:$A,'Retail - 12m PD'!AA$3)</f>
        <v>406</v>
      </c>
      <c r="AB8" s="8">
        <f>SUMIFS(F_12Snp_ODR_Ret!$H:$H,F_12Snp_ODR_Ret!$B:$B,'Retail - 12m PD'!$A8,F_12Snp_ODR_Ret!$A:$A,'Retail - 12m PD'!AB$3)</f>
        <v>332</v>
      </c>
      <c r="AC8" s="8">
        <f>SUMIFS(F_12Snp_ODR_Ret!$H:$H,F_12Snp_ODR_Ret!$B:$B,'Retail - 12m PD'!$A8,F_12Snp_ODR_Ret!$A:$A,'Retail - 12m PD'!AC$3)</f>
        <v>1230</v>
      </c>
      <c r="AD8" s="8">
        <f>SUMIFS(F_12Snp_ODR_Ret!$H:$H,F_12Snp_ODR_Ret!$B:$B,'Retail - 12m PD'!$A8,F_12Snp_ODR_Ret!$A:$A,'Retail - 12m PD'!AD$3)</f>
        <v>248</v>
      </c>
      <c r="AE8" s="8">
        <f>SUMIFS(F_12Snp_ODR_Ret!$H:$H,F_12Snp_ODR_Ret!$B:$B,'Retail - 12m PD'!$A8,F_12Snp_ODR_Ret!$A:$A,'Retail - 12m PD'!AE$3)</f>
        <v>449</v>
      </c>
      <c r="AF8" s="8">
        <f>SUMIFS(F_12Snp_ODR_Ret!$H:$H,F_12Snp_ODR_Ret!$B:$B,'Retail - 12m PD'!$A8,F_12Snp_ODR_Ret!$A:$A,'Retail - 12m PD'!AF$3)</f>
        <v>1164</v>
      </c>
      <c r="AG8" s="8">
        <f>SUMIFS(F_12Snp_ODR_Ret!$H:$H,F_12Snp_ODR_Ret!$B:$B,'Retail - 12m PD'!$A8,F_12Snp_ODR_Ret!$A:$A,'Retail - 12m PD'!AG$3)</f>
        <v>232</v>
      </c>
      <c r="AH8" s="8">
        <f>SUMIFS(F_12Snp_ODR_Ret!$H:$H,F_12Snp_ODR_Ret!$B:$B,'Retail - 12m PD'!$A8,F_12Snp_ODR_Ret!$A:$A,'Retail - 12m PD'!AH$3)</f>
        <v>453</v>
      </c>
      <c r="AI8" s="8">
        <f>SUMIFS(F_12Snp_ODR_Ret!$H:$H,F_12Snp_ODR_Ret!$B:$B,'Retail - 12m PD'!$A8,F_12Snp_ODR_Ret!$A:$A,'Retail - 12m PD'!AI$3)</f>
        <v>1109</v>
      </c>
      <c r="AJ8" s="8">
        <f>SUMIFS(F_12Snp_ODR_Ret!$H:$H,F_12Snp_ODR_Ret!$B:$B,'Retail - 12m PD'!$A8,F_12Snp_ODR_Ret!$A:$A,'Retail - 12m PD'!AJ$3)</f>
        <v>406</v>
      </c>
      <c r="AK8" s="8">
        <f>SUMIFS(F_12Snp_ODR_Ret!$H:$H,F_12Snp_ODR_Ret!$B:$B,'Retail - 12m PD'!$A8,F_12Snp_ODR_Ret!$A:$A,'Retail - 12m PD'!AK$3)</f>
        <v>378</v>
      </c>
      <c r="AL8" s="8">
        <f>SUMIFS(F_12Snp_ODR_Ret!$H:$H,F_12Snp_ODR_Ret!$B:$B,'Retail - 12m PD'!$A8,F_12Snp_ODR_Ret!$A:$A,'Retail - 12m PD'!AL$3)</f>
        <v>1038</v>
      </c>
      <c r="AM8" s="8">
        <f>SUMIFS(F_12Snp_ODR_Ret!$H:$H,F_12Snp_ODR_Ret!$B:$B,'Retail - 12m PD'!$A8,F_12Snp_ODR_Ret!$A:$A,'Retail - 12m PD'!AM$3)</f>
        <v>394</v>
      </c>
      <c r="AN8" s="8">
        <f>SUMIFS(F_12Snp_ODR_Ret!$H:$H,F_12Snp_ODR_Ret!$B:$B,'Retail - 12m PD'!$A8,F_12Snp_ODR_Ret!$A:$A,'Retail - 12m PD'!AN$3)</f>
        <v>330</v>
      </c>
      <c r="AO8" s="8">
        <f>SUMIFS(F_12Snp_ODR_Ret!$H:$H,F_12Snp_ODR_Ret!$B:$B,'Retail - 12m PD'!$A8,F_12Snp_ODR_Ret!$A:$A,'Retail - 12m PD'!AO$3)</f>
        <v>886</v>
      </c>
      <c r="AP8" s="8">
        <f>SUMIFS(F_12Snp_ODR_Ret!$H:$H,F_12Snp_ODR_Ret!$B:$B,'Retail - 12m PD'!$A8,F_12Snp_ODR_Ret!$A:$A,'Retail - 12m PD'!AP$3)</f>
        <v>388</v>
      </c>
      <c r="AQ8" s="8">
        <f>SUMIFS(F_12Snp_ODR_Ret!$H:$H,F_12Snp_ODR_Ret!$B:$B,'Retail - 12m PD'!$A8,F_12Snp_ODR_Ret!$A:$A,'Retail - 12m PD'!AQ$3)</f>
        <v>454</v>
      </c>
      <c r="AR8" s="8">
        <f>SUMIFS(F_12Snp_ODR_Ret!$H:$H,F_12Snp_ODR_Ret!$B:$B,'Retail - 12m PD'!$A8,F_12Snp_ODR_Ret!$A:$A,'Retail - 12m PD'!AR$3)</f>
        <v>626</v>
      </c>
      <c r="AS8" s="8">
        <f>SUMIFS(F_12Snp_ODR_Ret!$H:$H,F_12Snp_ODR_Ret!$B:$B,'Retail - 12m PD'!$A8,F_12Snp_ODR_Ret!$A:$A,'Retail - 12m PD'!AS$3)</f>
        <v>519</v>
      </c>
      <c r="AT8" s="8">
        <f>SUMIFS(F_12Snp_ODR_Ret!$H:$H,F_12Snp_ODR_Ret!$B:$B,'Retail - 12m PD'!$A8,F_12Snp_ODR_Ret!$A:$A,'Retail - 12m PD'!AT$3)</f>
        <v>538</v>
      </c>
      <c r="AU8" s="8">
        <f>SUMIFS(F_12Snp_ODR_Ret!$H:$H,F_12Snp_ODR_Ret!$B:$B,'Retail - 12m PD'!$A8,F_12Snp_ODR_Ret!$A:$A,'Retail - 12m PD'!AU$3)</f>
        <v>326</v>
      </c>
      <c r="AV8" s="8">
        <f>SUMIFS(F_12Snp_ODR_Ret!$H:$H,F_12Snp_ODR_Ret!$B:$B,'Retail - 12m PD'!$A8,F_12Snp_ODR_Ret!$A:$A,'Retail - 12m PD'!AV$3)</f>
        <v>488</v>
      </c>
      <c r="AW8" s="8">
        <f>SUMIFS(F_12Snp_ODR_Ret!$H:$H,F_12Snp_ODR_Ret!$B:$B,'Retail - 12m PD'!$A8,F_12Snp_ODR_Ret!$A:$A,'Retail - 12m PD'!AW$3)</f>
        <v>382</v>
      </c>
      <c r="AX8" s="9">
        <f>SUMIFS(F_12Snp_ODR_Ret!$H:$H,F_12Snp_ODR_Ret!$B:$B,'Retail - 12m PD'!$A8,F_12Snp_ODR_Ret!$A:$A,'Retail - 12m PD'!AX$3)</f>
        <v>558</v>
      </c>
      <c r="AY8" s="8">
        <f>SUMIFS(F_12Snp_ODR_Ret!$H:$H,F_12Snp_ODR_Ret!$B:$B,'Retail - 12m PD'!$A8,F_12Snp_ODR_Ret!$A:$A,'Retail - 12m PD'!AY$3)</f>
        <v>431</v>
      </c>
      <c r="AZ8" s="8">
        <f>SUMIFS(F_12Snp_ODR_Ret!$H:$H,F_12Snp_ODR_Ret!$B:$B,'Retail - 12m PD'!$A8,F_12Snp_ODR_Ret!$A:$A,'Retail - 12m PD'!AZ$3)</f>
        <v>350</v>
      </c>
      <c r="BA8" s="8">
        <f>SUMIFS(F_12Snp_ODR_Ret!$H:$H,F_12Snp_ODR_Ret!$B:$B,'Retail - 12m PD'!$A8,F_12Snp_ODR_Ret!$A:$A,'Retail - 12m PD'!BA$3)</f>
        <v>502</v>
      </c>
      <c r="BB8" s="8">
        <f>SUMIFS(F_12Snp_ODR_Ret!$H:$H,F_12Snp_ODR_Ret!$B:$B,'Retail - 12m PD'!$A8,F_12Snp_ODR_Ret!$A:$A,'Retail - 12m PD'!BB$3)</f>
        <v>553</v>
      </c>
      <c r="BC8" s="8">
        <f>SUMIFS(F_12Snp_ODR_Ret!$H:$H,F_12Snp_ODR_Ret!$B:$B,'Retail - 12m PD'!$A8,F_12Snp_ODR_Ret!$A:$A,'Retail - 12m PD'!BC$3)</f>
        <v>449</v>
      </c>
      <c r="BD8" s="8">
        <f>SUMIFS(F_12Snp_ODR_Ret!$H:$H,F_12Snp_ODR_Ret!$B:$B,'Retail - 12m PD'!$A8,F_12Snp_ODR_Ret!$A:$A,'Retail - 12m PD'!BD$3)</f>
        <v>503</v>
      </c>
      <c r="BE8" s="8">
        <f>SUMIFS(F_12Snp_ODR_Ret!$H:$H,F_12Snp_ODR_Ret!$B:$B,'Retail - 12m PD'!$A8,F_12Snp_ODR_Ret!$A:$A,'Retail - 12m PD'!BE$3)</f>
        <v>588</v>
      </c>
      <c r="BF8" s="8">
        <f>SUMIFS(F_12Snp_ODR_Ret!$H:$H,F_12Snp_ODR_Ret!$B:$B,'Retail - 12m PD'!$A8,F_12Snp_ODR_Ret!$A:$A,'Retail - 12m PD'!BF$3)</f>
        <v>353</v>
      </c>
      <c r="BG8" s="8">
        <f>SUMIFS(F_12Snp_ODR_Ret!$H:$H,F_12Snp_ODR_Ret!$B:$B,'Retail - 12m PD'!$A8,F_12Snp_ODR_Ret!$A:$A,'Retail - 12m PD'!BG$3)</f>
        <v>424</v>
      </c>
      <c r="BH8" s="8">
        <f>SUMIFS(F_12Snp_ODR_Ret!$H:$H,F_12Snp_ODR_Ret!$B:$B,'Retail - 12m PD'!$A8,F_12Snp_ODR_Ret!$A:$A,'Retail - 12m PD'!BH$3)</f>
        <v>493</v>
      </c>
      <c r="BI8" s="8">
        <f>SUMIFS(F_12Snp_ODR_Ret!$H:$H,F_12Snp_ODR_Ret!$B:$B,'Retail - 12m PD'!$A8,F_12Snp_ODR_Ret!$A:$A,'Retail - 12m PD'!BI$3)</f>
        <v>350</v>
      </c>
      <c r="BJ8" s="8">
        <f>SUMIFS(F_12Snp_ODR_Ret!$H:$H,F_12Snp_ODR_Ret!$B:$B,'Retail - 12m PD'!$A8,F_12Snp_ODR_Ret!$A:$A,'Retail - 12m PD'!BJ$3)</f>
        <v>545</v>
      </c>
      <c r="BK8" s="8">
        <f>SUMIFS(F_12Snp_ODR_Ret!$H:$H,F_12Snp_ODR_Ret!$B:$B,'Retail - 12m PD'!$A8,F_12Snp_ODR_Ret!$A:$A,'Retail - 12m PD'!BK$3)</f>
        <v>389</v>
      </c>
      <c r="BL8" s="8">
        <f>SUMIFS(F_12Snp_ODR_Ret!$H:$H,F_12Snp_ODR_Ret!$B:$B,'Retail - 12m PD'!$A8,F_12Snp_ODR_Ret!$A:$A,'Retail - 12m PD'!BL$3)</f>
        <v>377</v>
      </c>
      <c r="BM8" s="8">
        <f>SUMIFS(F_12Snp_ODR_Ret!$H:$H,F_12Snp_ODR_Ret!$B:$B,'Retail - 12m PD'!$A8,F_12Snp_ODR_Ret!$A:$A,'Retail - 12m PD'!BM$3)</f>
        <v>510</v>
      </c>
      <c r="BN8" s="8">
        <f>SUMIFS(F_12Snp_ODR_Ret!$H:$H,F_12Snp_ODR_Ret!$B:$B,'Retail - 12m PD'!$A8,F_12Snp_ODR_Ret!$A:$A,'Retail - 12m PD'!BN$3)</f>
        <v>469</v>
      </c>
      <c r="BO8" s="8">
        <f>SUMIFS(F_12Snp_ODR_Ret!$H:$H,F_12Snp_ODR_Ret!$B:$B,'Retail - 12m PD'!$A8,F_12Snp_ODR_Ret!$A:$A,'Retail - 12m PD'!BO$3)</f>
        <v>410</v>
      </c>
      <c r="BP8" s="8">
        <f>SUMIFS(F_12Snp_ODR_Ret!$H:$H,F_12Snp_ODR_Ret!$B:$B,'Retail - 12m PD'!$A8,F_12Snp_ODR_Ret!$A:$A,'Retail - 12m PD'!BP$3)</f>
        <v>475</v>
      </c>
      <c r="BQ8" s="8">
        <f>SUMIFS(F_12Snp_ODR_Ret!$H:$H,F_12Snp_ODR_Ret!$B:$B,'Retail - 12m PD'!$A8,F_12Snp_ODR_Ret!$A:$A,'Retail - 12m PD'!BQ$3)</f>
        <v>595</v>
      </c>
      <c r="BR8" s="8">
        <f>SUMIFS(F_12Snp_ODR_Ret!$H:$H,F_12Snp_ODR_Ret!$B:$B,'Retail - 12m PD'!$A8,F_12Snp_ODR_Ret!$A:$A,'Retail - 12m PD'!BR$3)</f>
        <v>563</v>
      </c>
      <c r="BS8" s="8">
        <f>SUMIFS(F_12Snp_ODR_Ret!$H:$H,F_12Snp_ODR_Ret!$B:$B,'Retail - 12m PD'!$A8,F_12Snp_ODR_Ret!$A:$A,'Retail - 12m PD'!BS$3)</f>
        <v>466</v>
      </c>
      <c r="BT8" s="8">
        <f>SUMIFS(F_12Snp_ODR_Ret!$H:$H,F_12Snp_ODR_Ret!$B:$B,'Retail - 12m PD'!$A8,F_12Snp_ODR_Ret!$A:$A,'Retail - 12m PD'!BT$3)</f>
        <v>493</v>
      </c>
      <c r="BU8" s="8">
        <f>SUMIFS(F_12Snp_ODR_Ret!$H:$H,F_12Snp_ODR_Ret!$B:$B,'Retail - 12m PD'!$A8,F_12Snp_ODR_Ret!$A:$A,'Retail - 12m PD'!BU$3)</f>
        <v>531</v>
      </c>
      <c r="BV8" s="8">
        <f>SUMIFS(F_12Snp_ODR_Ret!$H:$H,F_12Snp_ODR_Ret!$B:$B,'Retail - 12m PD'!$A8,F_12Snp_ODR_Ret!$A:$A,'Retail - 12m PD'!BV$3)</f>
        <v>596</v>
      </c>
      <c r="BW8" s="8">
        <f>SUMIFS(F_12Snp_ODR_Ret!$H:$H,F_12Snp_ODR_Ret!$B:$B,'Retail - 12m PD'!$A8,F_12Snp_ODR_Ret!$A:$A,'Retail - 12m PD'!BW$3)</f>
        <v>459</v>
      </c>
      <c r="BX8" s="8">
        <f>SUMIFS(F_12Snp_ODR_Ret!$H:$H,F_12Snp_ODR_Ret!$B:$B,'Retail - 12m PD'!$A8,F_12Snp_ODR_Ret!$A:$A,'Retail - 12m PD'!BX$3)</f>
        <v>462</v>
      </c>
      <c r="BY8" s="8">
        <f>SUMIFS(F_12Snp_ODR_Ret!$H:$H,F_12Snp_ODR_Ret!$B:$B,'Retail - 12m PD'!$A8,F_12Snp_ODR_Ret!$A:$A,'Retail - 12m PD'!BY$3)</f>
        <v>671</v>
      </c>
      <c r="BZ8" s="8">
        <f>SUMIFS(F_12Snp_ODR_Ret!$H:$H,F_12Snp_ODR_Ret!$B:$B,'Retail - 12m PD'!$A8,F_12Snp_ODR_Ret!$A:$A,'Retail - 12m PD'!BZ$3)</f>
        <v>597</v>
      </c>
      <c r="CA8" s="8">
        <f>SUMIFS(F_12Snp_ODR_Ret!$H:$H,F_12Snp_ODR_Ret!$B:$B,'Retail - 12m PD'!$A8,F_12Snp_ODR_Ret!$A:$A,'Retail - 12m PD'!CA$3)</f>
        <v>760</v>
      </c>
      <c r="CB8" s="8">
        <f>SUMIFS(F_12Snp_ODR_Ret!$H:$H,F_12Snp_ODR_Ret!$B:$B,'Retail - 12m PD'!$A8,F_12Snp_ODR_Ret!$A:$A,'Retail - 12m PD'!CB$3)</f>
        <v>623</v>
      </c>
      <c r="CC8" s="8">
        <f>SUMIFS(F_12Snp_ODR_Ret!$H:$H,F_12Snp_ODR_Ret!$B:$B,'Retail - 12m PD'!$A8,F_12Snp_ODR_Ret!$A:$A,'Retail - 12m PD'!CC$3)</f>
        <v>0</v>
      </c>
      <c r="CD8" s="8">
        <f>SUMIFS(F_12Snp_ODR_Ret!$H:$H,F_12Snp_ODR_Ret!$B:$B,'Retail - 12m PD'!$A8,F_12Snp_ODR_Ret!$A:$A,'Retail - 12m PD'!CD$3)</f>
        <v>0</v>
      </c>
      <c r="CE8" s="8">
        <f>SUMIFS(F_12Snp_ODR_Ret!$H:$H,F_12Snp_ODR_Ret!$B:$B,'Retail - 12m PD'!$A8,F_12Snp_ODR_Ret!$A:$A,'Retail - 12m PD'!CE$3)</f>
        <v>0</v>
      </c>
      <c r="CF8" s="8">
        <f>SUMIFS(F_12Snp_ODR_Ret!$H:$H,F_12Snp_ODR_Ret!$B:$B,'Retail - 12m PD'!$A8,F_12Snp_ODR_Ret!$A:$A,'Retail - 12m PD'!CF$3)</f>
        <v>0</v>
      </c>
      <c r="CG8" s="8">
        <f>SUMIFS(F_12Snp_ODR_Ret!$H:$H,F_12Snp_ODR_Ret!$B:$B,'Retail - 12m PD'!$A8,F_12Snp_ODR_Ret!$A:$A,'Retail - 12m PD'!CG$3)</f>
        <v>0</v>
      </c>
      <c r="CH8" s="8">
        <f>SUMIFS(F_12Snp_ODR_Ret!$H:$H,F_12Snp_ODR_Ret!$B:$B,'Retail - 12m PD'!$A8,F_12Snp_ODR_Ret!$A:$A,'Retail - 12m PD'!CH$3)</f>
        <v>0</v>
      </c>
      <c r="CI8" s="8">
        <f>SUMIFS(F_12Snp_ODR_Ret!$H:$H,F_12Snp_ODR_Ret!$B:$B,'Retail - 12m PD'!$A8,F_12Snp_ODR_Ret!$A:$A,'Retail - 12m PD'!CI$3)</f>
        <v>0</v>
      </c>
      <c r="CJ8" s="8">
        <f>SUMIFS(F_12Snp_ODR_Ret!$H:$H,F_12Snp_ODR_Ret!$B:$B,'Retail - 12m PD'!$A8,F_12Snp_ODR_Ret!$A:$A,'Retail - 12m PD'!CJ$3)</f>
        <v>0</v>
      </c>
      <c r="CK8" s="8">
        <f>SUMIFS(F_12Snp_ODR_Ret!$H:$H,F_12Snp_ODR_Ret!$B:$B,'Retail - 12m PD'!$A8,F_12Snp_ODR_Ret!$A:$A,'Retail - 12m PD'!CK$3)</f>
        <v>0</v>
      </c>
      <c r="CL8" s="8">
        <f>SUMIFS(F_12Snp_ODR_Ret!$H:$H,F_12Snp_ODR_Ret!$B:$B,'Retail - 12m PD'!$A8,F_12Snp_ODR_Ret!$A:$A,'Retail - 12m PD'!CL$3)</f>
        <v>0</v>
      </c>
      <c r="CM8" s="8">
        <f>SUMIFS(F_12Snp_ODR_Ret!$H:$H,F_12Snp_ODR_Ret!$B:$B,'Retail - 12m PD'!$A8,F_12Snp_ODR_Ret!$A:$A,'Retail - 12m PD'!CM$3)</f>
        <v>0</v>
      </c>
      <c r="CN8" s="8">
        <f>SUMIFS(F_12Snp_ODR_Ret!$H:$H,F_12Snp_ODR_Ret!$B:$B,'Retail - 12m PD'!$A8,F_12Snp_ODR_Ret!$A:$A,'Retail - 12m PD'!CN$3)</f>
        <v>0</v>
      </c>
      <c r="CO8" s="8">
        <f>SUMIFS(F_12Snp_ODR_Ret!$H:$H,F_12Snp_ODR_Ret!$B:$B,'Retail - 12m PD'!$A8,F_12Snp_ODR_Ret!$A:$A,'Retail - 12m PD'!CO$3)</f>
        <v>0</v>
      </c>
      <c r="CP8" s="8">
        <f>SUMIFS(F_12Snp_ODR_Ret!$H:$H,F_12Snp_ODR_Ret!$B:$B,'Retail - 12m PD'!$A8,F_12Snp_ODR_Ret!$A:$A,'Retail - 12m PD'!CP$3)</f>
        <v>0</v>
      </c>
      <c r="CQ8" s="8">
        <f>SUMIFS(F_12Snp_ODR_Ret!$H:$H,F_12Snp_ODR_Ret!$B:$B,'Retail - 12m PD'!$A8,F_12Snp_ODR_Ret!$A:$A,'Retail - 12m PD'!CQ$3)</f>
        <v>0</v>
      </c>
      <c r="CR8" s="8">
        <f>SUMIFS(F_12Snp_ODR_Ret!$H:$H,F_12Snp_ODR_Ret!$B:$B,'Retail - 12m PD'!$A8,F_12Snp_ODR_Ret!$A:$A,'Retail - 12m PD'!CR$3)</f>
        <v>0</v>
      </c>
      <c r="CS8" s="8">
        <f>SUMIFS(F_12Snp_ODR_Ret!$H:$H,F_12Snp_ODR_Ret!$B:$B,'Retail - 12m PD'!$A8,F_12Snp_ODR_Ret!$A:$A,'Retail - 12m PD'!CS$3)</f>
        <v>0</v>
      </c>
      <c r="CT8" s="8">
        <f>SUMIFS(F_12Snp_ODR_Ret!$H:$H,F_12Snp_ODR_Ret!$B:$B,'Retail - 12m PD'!$A8,F_12Snp_ODR_Ret!$A:$A,'Retail - 12m PD'!CT$3)</f>
        <v>0</v>
      </c>
      <c r="CU8" s="8">
        <f>SUMIFS(F_12Snp_ODR_Ret!$H:$H,F_12Snp_ODR_Ret!$B:$B,'Retail - 12m PD'!$A8,F_12Snp_ODR_Ret!$A:$A,'Retail - 12m PD'!CU$3)</f>
        <v>0</v>
      </c>
      <c r="CV8" s="8">
        <f>SUMIFS(F_12Snp_ODR_Ret!$H:$H,F_12Snp_ODR_Ret!$B:$B,'Retail - 12m PD'!$A8,F_12Snp_ODR_Ret!$A:$A,'Retail - 12m PD'!CV$3)</f>
        <v>0</v>
      </c>
      <c r="CW8" s="8">
        <f>SUMIFS(F_12Snp_ODR_Ret!$H:$H,F_12Snp_ODR_Ret!$B:$B,'Retail - 12m PD'!$A8,F_12Snp_ODR_Ret!$A:$A,'Retail - 12m PD'!CW$3)</f>
        <v>0</v>
      </c>
      <c r="CX8" s="8">
        <f>SUMIFS(F_12Snp_ODR_Ret!$H:$H,F_12Snp_ODR_Ret!$B:$B,'Retail - 12m PD'!$A8,F_12Snp_ODR_Ret!$A:$A,'Retail - 12m PD'!CX$3)</f>
        <v>0</v>
      </c>
      <c r="CY8" s="8">
        <f>SUMIFS(F_12Snp_ODR_Ret!$H:$H,F_12Snp_ODR_Ret!$B:$B,'Retail - 12m PD'!$A8,F_12Snp_ODR_Ret!$A:$A,'Retail - 12m PD'!CY$3)</f>
        <v>0</v>
      </c>
      <c r="CZ8" s="8">
        <f>SUMIFS(F_12Snp_ODR_Ret!$H:$H,F_12Snp_ODR_Ret!$B:$B,'Retail - 12m PD'!$A8,F_12Snp_ODR_Ret!$A:$A,'Retail - 12m PD'!CZ$3)</f>
        <v>0</v>
      </c>
    </row>
    <row r="9" spans="1:104" x14ac:dyDescent="0.2">
      <c r="A9" s="6" t="s">
        <v>22</v>
      </c>
      <c r="B9" s="4" t="s">
        <v>23</v>
      </c>
      <c r="C9" s="8">
        <f>SUMIFS(F_12Snp_ODR_Ret!$H:$H,F_12Snp_ODR_Ret!$B:$B,'Retail - 12m PD'!$A9,F_12Snp_ODR_Ret!$A:$A,'Retail - 12m PD'!C$3)</f>
        <v>588</v>
      </c>
      <c r="D9" s="8">
        <f>SUMIFS(F_12Snp_ODR_Ret!$H:$H,F_12Snp_ODR_Ret!$B:$B,'Retail - 12m PD'!$A9,F_12Snp_ODR_Ret!$A:$A,'Retail - 12m PD'!D$3)</f>
        <v>629</v>
      </c>
      <c r="E9" s="8">
        <f>SUMIFS(F_12Snp_ODR_Ret!$H:$H,F_12Snp_ODR_Ret!$B:$B,'Retail - 12m PD'!$A9,F_12Snp_ODR_Ret!$A:$A,'Retail - 12m PD'!E$3)</f>
        <v>720</v>
      </c>
      <c r="F9" s="8">
        <f>SUMIFS(F_12Snp_ODR_Ret!$H:$H,F_12Snp_ODR_Ret!$B:$B,'Retail - 12m PD'!$A9,F_12Snp_ODR_Ret!$A:$A,'Retail - 12m PD'!F$3)</f>
        <v>728</v>
      </c>
      <c r="G9" s="8">
        <f>SUMIFS(F_12Snp_ODR_Ret!$H:$H,F_12Snp_ODR_Ret!$B:$B,'Retail - 12m PD'!$A9,F_12Snp_ODR_Ret!$A:$A,'Retail - 12m PD'!G$3)</f>
        <v>696</v>
      </c>
      <c r="H9" s="8">
        <f>SUMIFS(F_12Snp_ODR_Ret!$H:$H,F_12Snp_ODR_Ret!$B:$B,'Retail - 12m PD'!$A9,F_12Snp_ODR_Ret!$A:$A,'Retail - 12m PD'!H$3)</f>
        <v>740</v>
      </c>
      <c r="I9" s="8">
        <f>SUMIFS(F_12Snp_ODR_Ret!$H:$H,F_12Snp_ODR_Ret!$B:$B,'Retail - 12m PD'!$A9,F_12Snp_ODR_Ret!$A:$A,'Retail - 12m PD'!I$3)</f>
        <v>743</v>
      </c>
      <c r="J9" s="8">
        <f>SUMIFS(F_12Snp_ODR_Ret!$H:$H,F_12Snp_ODR_Ret!$B:$B,'Retail - 12m PD'!$A9,F_12Snp_ODR_Ret!$A:$A,'Retail - 12m PD'!J$3)</f>
        <v>718</v>
      </c>
      <c r="K9" s="8">
        <f>SUMIFS(F_12Snp_ODR_Ret!$H:$H,F_12Snp_ODR_Ret!$B:$B,'Retail - 12m PD'!$A9,F_12Snp_ODR_Ret!$A:$A,'Retail - 12m PD'!K$3)</f>
        <v>818</v>
      </c>
      <c r="L9" s="8">
        <f>SUMIFS(F_12Snp_ODR_Ret!$H:$H,F_12Snp_ODR_Ret!$B:$B,'Retail - 12m PD'!$A9,F_12Snp_ODR_Ret!$A:$A,'Retail - 12m PD'!L$3)</f>
        <v>839</v>
      </c>
      <c r="M9" s="8">
        <f>SUMIFS(F_12Snp_ODR_Ret!$H:$H,F_12Snp_ODR_Ret!$B:$B,'Retail - 12m PD'!$A9,F_12Snp_ODR_Ret!$A:$A,'Retail - 12m PD'!M$3)</f>
        <v>859</v>
      </c>
      <c r="N9" s="8">
        <f>SUMIFS(F_12Snp_ODR_Ret!$H:$H,F_12Snp_ODR_Ret!$B:$B,'Retail - 12m PD'!$A9,F_12Snp_ODR_Ret!$A:$A,'Retail - 12m PD'!N$3)</f>
        <v>856</v>
      </c>
      <c r="O9" s="8">
        <f>SUMIFS(F_12Snp_ODR_Ret!$H:$H,F_12Snp_ODR_Ret!$B:$B,'Retail - 12m PD'!$A9,F_12Snp_ODR_Ret!$A:$A,'Retail - 12m PD'!O$3)</f>
        <v>790</v>
      </c>
      <c r="P9" s="8">
        <f>SUMIFS(F_12Snp_ODR_Ret!$H:$H,F_12Snp_ODR_Ret!$B:$B,'Retail - 12m PD'!$A9,F_12Snp_ODR_Ret!$A:$A,'Retail - 12m PD'!P$3)</f>
        <v>802</v>
      </c>
      <c r="Q9" s="8">
        <f>SUMIFS(F_12Snp_ODR_Ret!$H:$H,F_12Snp_ODR_Ret!$B:$B,'Retail - 12m PD'!$A9,F_12Snp_ODR_Ret!$A:$A,'Retail - 12m PD'!Q$3)</f>
        <v>797</v>
      </c>
      <c r="R9" s="8">
        <f>SUMIFS(F_12Snp_ODR_Ret!$H:$H,F_12Snp_ODR_Ret!$B:$B,'Retail - 12m PD'!$A9,F_12Snp_ODR_Ret!$A:$A,'Retail - 12m PD'!R$3)</f>
        <v>783</v>
      </c>
      <c r="S9" s="8">
        <f>SUMIFS(F_12Snp_ODR_Ret!$H:$H,F_12Snp_ODR_Ret!$B:$B,'Retail - 12m PD'!$A9,F_12Snp_ODR_Ret!$A:$A,'Retail - 12m PD'!S$3)</f>
        <v>723</v>
      </c>
      <c r="T9" s="8">
        <f>SUMIFS(F_12Snp_ODR_Ret!$H:$H,F_12Snp_ODR_Ret!$B:$B,'Retail - 12m PD'!$A9,F_12Snp_ODR_Ret!$A:$A,'Retail - 12m PD'!T$3)</f>
        <v>776</v>
      </c>
      <c r="U9" s="8">
        <f>SUMIFS(F_12Snp_ODR_Ret!$H:$H,F_12Snp_ODR_Ret!$B:$B,'Retail - 12m PD'!$A9,F_12Snp_ODR_Ret!$A:$A,'Retail - 12m PD'!U$3)</f>
        <v>755</v>
      </c>
      <c r="V9" s="8">
        <f>SUMIFS(F_12Snp_ODR_Ret!$H:$H,F_12Snp_ODR_Ret!$B:$B,'Retail - 12m PD'!$A9,F_12Snp_ODR_Ret!$A:$A,'Retail - 12m PD'!V$3)</f>
        <v>745</v>
      </c>
      <c r="W9" s="8">
        <f>SUMIFS(F_12Snp_ODR_Ret!$H:$H,F_12Snp_ODR_Ret!$B:$B,'Retail - 12m PD'!$A9,F_12Snp_ODR_Ret!$A:$A,'Retail - 12m PD'!W$3)</f>
        <v>739</v>
      </c>
      <c r="X9" s="8">
        <f>SUMIFS(F_12Snp_ODR_Ret!$H:$H,F_12Snp_ODR_Ret!$B:$B,'Retail - 12m PD'!$A9,F_12Snp_ODR_Ret!$A:$A,'Retail - 12m PD'!X$3)</f>
        <v>676</v>
      </c>
      <c r="Y9" s="8">
        <f>SUMIFS(F_12Snp_ODR_Ret!$H:$H,F_12Snp_ODR_Ret!$B:$B,'Retail - 12m PD'!$A9,F_12Snp_ODR_Ret!$A:$A,'Retail - 12m PD'!Y$3)</f>
        <v>739</v>
      </c>
      <c r="Z9" s="8">
        <f>SUMIFS(F_12Snp_ODR_Ret!$H:$H,F_12Snp_ODR_Ret!$B:$B,'Retail - 12m PD'!$A9,F_12Snp_ODR_Ret!$A:$A,'Retail - 12m PD'!Z$3)</f>
        <v>732</v>
      </c>
      <c r="AA9" s="8">
        <f>SUMIFS(F_12Snp_ODR_Ret!$H:$H,F_12Snp_ODR_Ret!$B:$B,'Retail - 12m PD'!$A9,F_12Snp_ODR_Ret!$A:$A,'Retail - 12m PD'!AA$3)</f>
        <v>717</v>
      </c>
      <c r="AB9" s="8">
        <f>SUMIFS(F_12Snp_ODR_Ret!$H:$H,F_12Snp_ODR_Ret!$B:$B,'Retail - 12m PD'!$A9,F_12Snp_ODR_Ret!$A:$A,'Retail - 12m PD'!AB$3)</f>
        <v>945</v>
      </c>
      <c r="AC9" s="8">
        <f>SUMIFS(F_12Snp_ODR_Ret!$H:$H,F_12Snp_ODR_Ret!$B:$B,'Retail - 12m PD'!$A9,F_12Snp_ODR_Ret!$A:$A,'Retail - 12m PD'!AC$3)</f>
        <v>1014</v>
      </c>
      <c r="AD9" s="8">
        <f>SUMIFS(F_12Snp_ODR_Ret!$H:$H,F_12Snp_ODR_Ret!$B:$B,'Retail - 12m PD'!$A9,F_12Snp_ODR_Ret!$A:$A,'Retail - 12m PD'!AD$3)</f>
        <v>931</v>
      </c>
      <c r="AE9" s="8">
        <f>SUMIFS(F_12Snp_ODR_Ret!$H:$H,F_12Snp_ODR_Ret!$B:$B,'Retail - 12m PD'!$A9,F_12Snp_ODR_Ret!$A:$A,'Retail - 12m PD'!AE$3)</f>
        <v>960</v>
      </c>
      <c r="AF9" s="8">
        <f>SUMIFS(F_12Snp_ODR_Ret!$H:$H,F_12Snp_ODR_Ret!$B:$B,'Retail - 12m PD'!$A9,F_12Snp_ODR_Ret!$A:$A,'Retail - 12m PD'!AF$3)</f>
        <v>941</v>
      </c>
      <c r="AG9" s="8">
        <f>SUMIFS(F_12Snp_ODR_Ret!$H:$H,F_12Snp_ODR_Ret!$B:$B,'Retail - 12m PD'!$A9,F_12Snp_ODR_Ret!$A:$A,'Retail - 12m PD'!AG$3)</f>
        <v>889</v>
      </c>
      <c r="AH9" s="8">
        <f>SUMIFS(F_12Snp_ODR_Ret!$H:$H,F_12Snp_ODR_Ret!$B:$B,'Retail - 12m PD'!$A9,F_12Snp_ODR_Ret!$A:$A,'Retail - 12m PD'!AH$3)</f>
        <v>956</v>
      </c>
      <c r="AI9" s="8">
        <f>SUMIFS(F_12Snp_ODR_Ret!$H:$H,F_12Snp_ODR_Ret!$B:$B,'Retail - 12m PD'!$A9,F_12Snp_ODR_Ret!$A:$A,'Retail - 12m PD'!AI$3)</f>
        <v>973</v>
      </c>
      <c r="AJ9" s="8">
        <f>SUMIFS(F_12Snp_ODR_Ret!$H:$H,F_12Snp_ODR_Ret!$B:$B,'Retail - 12m PD'!$A9,F_12Snp_ODR_Ret!$A:$A,'Retail - 12m PD'!AJ$3)</f>
        <v>937</v>
      </c>
      <c r="AK9" s="8">
        <f>SUMIFS(F_12Snp_ODR_Ret!$H:$H,F_12Snp_ODR_Ret!$B:$B,'Retail - 12m PD'!$A9,F_12Snp_ODR_Ret!$A:$A,'Retail - 12m PD'!AK$3)</f>
        <v>1009</v>
      </c>
      <c r="AL9" s="8">
        <f>SUMIFS(F_12Snp_ODR_Ret!$H:$H,F_12Snp_ODR_Ret!$B:$B,'Retail - 12m PD'!$A9,F_12Snp_ODR_Ret!$A:$A,'Retail - 12m PD'!AL$3)</f>
        <v>993</v>
      </c>
      <c r="AM9" s="8">
        <f>SUMIFS(F_12Snp_ODR_Ret!$H:$H,F_12Snp_ODR_Ret!$B:$B,'Retail - 12m PD'!$A9,F_12Snp_ODR_Ret!$A:$A,'Retail - 12m PD'!AM$3)</f>
        <v>889</v>
      </c>
      <c r="AN9" s="8">
        <f>SUMIFS(F_12Snp_ODR_Ret!$H:$H,F_12Snp_ODR_Ret!$B:$B,'Retail - 12m PD'!$A9,F_12Snp_ODR_Ret!$A:$A,'Retail - 12m PD'!AN$3)</f>
        <v>929</v>
      </c>
      <c r="AO9" s="8">
        <f>SUMIFS(F_12Snp_ODR_Ret!$H:$H,F_12Snp_ODR_Ret!$B:$B,'Retail - 12m PD'!$A9,F_12Snp_ODR_Ret!$A:$A,'Retail - 12m PD'!AO$3)</f>
        <v>911</v>
      </c>
      <c r="AP9" s="8">
        <f>SUMIFS(F_12Snp_ODR_Ret!$H:$H,F_12Snp_ODR_Ret!$B:$B,'Retail - 12m PD'!$A9,F_12Snp_ODR_Ret!$A:$A,'Retail - 12m PD'!AP$3)</f>
        <v>858</v>
      </c>
      <c r="AQ9" s="8">
        <f>SUMIFS(F_12Snp_ODR_Ret!$H:$H,F_12Snp_ODR_Ret!$B:$B,'Retail - 12m PD'!$A9,F_12Snp_ODR_Ret!$A:$A,'Retail - 12m PD'!AQ$3)</f>
        <v>872</v>
      </c>
      <c r="AR9" s="8">
        <f>SUMIFS(F_12Snp_ODR_Ret!$H:$H,F_12Snp_ODR_Ret!$B:$B,'Retail - 12m PD'!$A9,F_12Snp_ODR_Ret!$A:$A,'Retail - 12m PD'!AR$3)</f>
        <v>866</v>
      </c>
      <c r="AS9" s="8">
        <f>SUMIFS(F_12Snp_ODR_Ret!$H:$H,F_12Snp_ODR_Ret!$B:$B,'Retail - 12m PD'!$A9,F_12Snp_ODR_Ret!$A:$A,'Retail - 12m PD'!AS$3)</f>
        <v>879</v>
      </c>
      <c r="AT9" s="8">
        <f>SUMIFS(F_12Snp_ODR_Ret!$H:$H,F_12Snp_ODR_Ret!$B:$B,'Retail - 12m PD'!$A9,F_12Snp_ODR_Ret!$A:$A,'Retail - 12m PD'!AT$3)</f>
        <v>901</v>
      </c>
      <c r="AU9" s="8">
        <f>SUMIFS(F_12Snp_ODR_Ret!$H:$H,F_12Snp_ODR_Ret!$B:$B,'Retail - 12m PD'!$A9,F_12Snp_ODR_Ret!$A:$A,'Retail - 12m PD'!AU$3)</f>
        <v>897</v>
      </c>
      <c r="AV9" s="8">
        <f>SUMIFS(F_12Snp_ODR_Ret!$H:$H,F_12Snp_ODR_Ret!$B:$B,'Retail - 12m PD'!$A9,F_12Snp_ODR_Ret!$A:$A,'Retail - 12m PD'!AV$3)</f>
        <v>936</v>
      </c>
      <c r="AW9" s="8">
        <f>SUMIFS(F_12Snp_ODR_Ret!$H:$H,F_12Snp_ODR_Ret!$B:$B,'Retail - 12m PD'!$A9,F_12Snp_ODR_Ret!$A:$A,'Retail - 12m PD'!AW$3)</f>
        <v>935</v>
      </c>
      <c r="AX9" s="9">
        <f>SUMIFS(F_12Snp_ODR_Ret!$H:$H,F_12Snp_ODR_Ret!$B:$B,'Retail - 12m PD'!$A9,F_12Snp_ODR_Ret!$A:$A,'Retail - 12m PD'!AX$3)</f>
        <v>927</v>
      </c>
      <c r="AY9" s="8">
        <f>SUMIFS(F_12Snp_ODR_Ret!$H:$H,F_12Snp_ODR_Ret!$B:$B,'Retail - 12m PD'!$A9,F_12Snp_ODR_Ret!$A:$A,'Retail - 12m PD'!AY$3)</f>
        <v>921</v>
      </c>
      <c r="AZ9" s="8">
        <f>SUMIFS(F_12Snp_ODR_Ret!$H:$H,F_12Snp_ODR_Ret!$B:$B,'Retail - 12m PD'!$A9,F_12Snp_ODR_Ret!$A:$A,'Retail - 12m PD'!AZ$3)</f>
        <v>897</v>
      </c>
      <c r="BA9" s="8">
        <f>SUMIFS(F_12Snp_ODR_Ret!$H:$H,F_12Snp_ODR_Ret!$B:$B,'Retail - 12m PD'!$A9,F_12Snp_ODR_Ret!$A:$A,'Retail - 12m PD'!BA$3)</f>
        <v>852</v>
      </c>
      <c r="BB9" s="8">
        <f>SUMIFS(F_12Snp_ODR_Ret!$H:$H,F_12Snp_ODR_Ret!$B:$B,'Retail - 12m PD'!$A9,F_12Snp_ODR_Ret!$A:$A,'Retail - 12m PD'!BB$3)</f>
        <v>793</v>
      </c>
      <c r="BC9" s="8">
        <f>SUMIFS(F_12Snp_ODR_Ret!$H:$H,F_12Snp_ODR_Ret!$B:$B,'Retail - 12m PD'!$A9,F_12Snp_ODR_Ret!$A:$A,'Retail - 12m PD'!BC$3)</f>
        <v>770</v>
      </c>
      <c r="BD9" s="8">
        <f>SUMIFS(F_12Snp_ODR_Ret!$H:$H,F_12Snp_ODR_Ret!$B:$B,'Retail - 12m PD'!$A9,F_12Snp_ODR_Ret!$A:$A,'Retail - 12m PD'!BD$3)</f>
        <v>758</v>
      </c>
      <c r="BE9" s="8">
        <f>SUMIFS(F_12Snp_ODR_Ret!$H:$H,F_12Snp_ODR_Ret!$B:$B,'Retail - 12m PD'!$A9,F_12Snp_ODR_Ret!$A:$A,'Retail - 12m PD'!BE$3)</f>
        <v>795</v>
      </c>
      <c r="BF9" s="8">
        <f>SUMIFS(F_12Snp_ODR_Ret!$H:$H,F_12Snp_ODR_Ret!$B:$B,'Retail - 12m PD'!$A9,F_12Snp_ODR_Ret!$A:$A,'Retail - 12m PD'!BF$3)</f>
        <v>810</v>
      </c>
      <c r="BG9" s="8">
        <f>SUMIFS(F_12Snp_ODR_Ret!$H:$H,F_12Snp_ODR_Ret!$B:$B,'Retail - 12m PD'!$A9,F_12Snp_ODR_Ret!$A:$A,'Retail - 12m PD'!BG$3)</f>
        <v>815</v>
      </c>
      <c r="BH9" s="8">
        <f>SUMIFS(F_12Snp_ODR_Ret!$H:$H,F_12Snp_ODR_Ret!$B:$B,'Retail - 12m PD'!$A9,F_12Snp_ODR_Ret!$A:$A,'Retail - 12m PD'!BH$3)</f>
        <v>829</v>
      </c>
      <c r="BI9" s="8">
        <f>SUMIFS(F_12Snp_ODR_Ret!$H:$H,F_12Snp_ODR_Ret!$B:$B,'Retail - 12m PD'!$A9,F_12Snp_ODR_Ret!$A:$A,'Retail - 12m PD'!BI$3)</f>
        <v>840</v>
      </c>
      <c r="BJ9" s="8">
        <f>SUMIFS(F_12Snp_ODR_Ret!$H:$H,F_12Snp_ODR_Ret!$B:$B,'Retail - 12m PD'!$A9,F_12Snp_ODR_Ret!$A:$A,'Retail - 12m PD'!BJ$3)</f>
        <v>847</v>
      </c>
      <c r="BK9" s="8">
        <f>SUMIFS(F_12Snp_ODR_Ret!$H:$H,F_12Snp_ODR_Ret!$B:$B,'Retail - 12m PD'!$A9,F_12Snp_ODR_Ret!$A:$A,'Retail - 12m PD'!BK$3)</f>
        <v>810</v>
      </c>
      <c r="BL9" s="8">
        <f>SUMIFS(F_12Snp_ODR_Ret!$H:$H,F_12Snp_ODR_Ret!$B:$B,'Retail - 12m PD'!$A9,F_12Snp_ODR_Ret!$A:$A,'Retail - 12m PD'!BL$3)</f>
        <v>792</v>
      </c>
      <c r="BM9" s="8">
        <f>SUMIFS(F_12Snp_ODR_Ret!$H:$H,F_12Snp_ODR_Ret!$B:$B,'Retail - 12m PD'!$A9,F_12Snp_ODR_Ret!$A:$A,'Retail - 12m PD'!BM$3)</f>
        <v>840</v>
      </c>
      <c r="BN9" s="8">
        <f>SUMIFS(F_12Snp_ODR_Ret!$H:$H,F_12Snp_ODR_Ret!$B:$B,'Retail - 12m PD'!$A9,F_12Snp_ODR_Ret!$A:$A,'Retail - 12m PD'!BN$3)</f>
        <v>837</v>
      </c>
      <c r="BO9" s="8">
        <f>SUMIFS(F_12Snp_ODR_Ret!$H:$H,F_12Snp_ODR_Ret!$B:$B,'Retail - 12m PD'!$A9,F_12Snp_ODR_Ret!$A:$A,'Retail - 12m PD'!BO$3)</f>
        <v>841</v>
      </c>
      <c r="BP9" s="8">
        <f>SUMIFS(F_12Snp_ODR_Ret!$H:$H,F_12Snp_ODR_Ret!$B:$B,'Retail - 12m PD'!$A9,F_12Snp_ODR_Ret!$A:$A,'Retail - 12m PD'!BP$3)</f>
        <v>837</v>
      </c>
      <c r="BQ9" s="8">
        <f>SUMIFS(F_12Snp_ODR_Ret!$H:$H,F_12Snp_ODR_Ret!$B:$B,'Retail - 12m PD'!$A9,F_12Snp_ODR_Ret!$A:$A,'Retail - 12m PD'!BQ$3)</f>
        <v>814</v>
      </c>
      <c r="BR9" s="8">
        <f>SUMIFS(F_12Snp_ODR_Ret!$H:$H,F_12Snp_ODR_Ret!$B:$B,'Retail - 12m PD'!$A9,F_12Snp_ODR_Ret!$A:$A,'Retail - 12m PD'!BR$3)</f>
        <v>806</v>
      </c>
      <c r="BS9" s="8">
        <f>SUMIFS(F_12Snp_ODR_Ret!$H:$H,F_12Snp_ODR_Ret!$B:$B,'Retail - 12m PD'!$A9,F_12Snp_ODR_Ret!$A:$A,'Retail - 12m PD'!BS$3)</f>
        <v>812</v>
      </c>
      <c r="BT9" s="8">
        <f>SUMIFS(F_12Snp_ODR_Ret!$H:$H,F_12Snp_ODR_Ret!$B:$B,'Retail - 12m PD'!$A9,F_12Snp_ODR_Ret!$A:$A,'Retail - 12m PD'!BT$3)</f>
        <v>817</v>
      </c>
      <c r="BU9" s="8">
        <f>SUMIFS(F_12Snp_ODR_Ret!$H:$H,F_12Snp_ODR_Ret!$B:$B,'Retail - 12m PD'!$A9,F_12Snp_ODR_Ret!$A:$A,'Retail - 12m PD'!BU$3)</f>
        <v>822</v>
      </c>
      <c r="BV9" s="8">
        <f>SUMIFS(F_12Snp_ODR_Ret!$H:$H,F_12Snp_ODR_Ret!$B:$B,'Retail - 12m PD'!$A9,F_12Snp_ODR_Ret!$A:$A,'Retail - 12m PD'!BV$3)</f>
        <v>834</v>
      </c>
      <c r="BW9" s="8">
        <f>SUMIFS(F_12Snp_ODR_Ret!$H:$H,F_12Snp_ODR_Ret!$B:$B,'Retail - 12m PD'!$A9,F_12Snp_ODR_Ret!$A:$A,'Retail - 12m PD'!BW$3)</f>
        <v>814</v>
      </c>
      <c r="BX9" s="8">
        <f>SUMIFS(F_12Snp_ODR_Ret!$H:$H,F_12Snp_ODR_Ret!$B:$B,'Retail - 12m PD'!$A9,F_12Snp_ODR_Ret!$A:$A,'Retail - 12m PD'!BX$3)</f>
        <v>768</v>
      </c>
      <c r="BY9" s="8">
        <f>SUMIFS(F_12Snp_ODR_Ret!$H:$H,F_12Snp_ODR_Ret!$B:$B,'Retail - 12m PD'!$A9,F_12Snp_ODR_Ret!$A:$A,'Retail - 12m PD'!BY$3)</f>
        <v>740</v>
      </c>
      <c r="BZ9" s="8">
        <f>SUMIFS(F_12Snp_ODR_Ret!$H:$H,F_12Snp_ODR_Ret!$B:$B,'Retail - 12m PD'!$A9,F_12Snp_ODR_Ret!$A:$A,'Retail - 12m PD'!BZ$3)</f>
        <v>701</v>
      </c>
      <c r="CA9" s="8">
        <f>SUMIFS(F_12Snp_ODR_Ret!$H:$H,F_12Snp_ODR_Ret!$B:$B,'Retail - 12m PD'!$A9,F_12Snp_ODR_Ret!$A:$A,'Retail - 12m PD'!CA$3)</f>
        <v>687</v>
      </c>
      <c r="CB9" s="8">
        <f>SUMIFS(F_12Snp_ODR_Ret!$H:$H,F_12Snp_ODR_Ret!$B:$B,'Retail - 12m PD'!$A9,F_12Snp_ODR_Ret!$A:$A,'Retail - 12m PD'!CB$3)</f>
        <v>675</v>
      </c>
      <c r="CC9" s="8">
        <f>SUMIFS(F_12Snp_ODR_Ret!$H:$H,F_12Snp_ODR_Ret!$B:$B,'Retail - 12m PD'!$A9,F_12Snp_ODR_Ret!$A:$A,'Retail - 12m PD'!CC$3)</f>
        <v>0</v>
      </c>
      <c r="CD9" s="8">
        <f>SUMIFS(F_12Snp_ODR_Ret!$H:$H,F_12Snp_ODR_Ret!$B:$B,'Retail - 12m PD'!$A9,F_12Snp_ODR_Ret!$A:$A,'Retail - 12m PD'!CD$3)</f>
        <v>0</v>
      </c>
      <c r="CE9" s="8">
        <f>SUMIFS(F_12Snp_ODR_Ret!$H:$H,F_12Snp_ODR_Ret!$B:$B,'Retail - 12m PD'!$A9,F_12Snp_ODR_Ret!$A:$A,'Retail - 12m PD'!CE$3)</f>
        <v>0</v>
      </c>
      <c r="CF9" s="8">
        <f>SUMIFS(F_12Snp_ODR_Ret!$H:$H,F_12Snp_ODR_Ret!$B:$B,'Retail - 12m PD'!$A9,F_12Snp_ODR_Ret!$A:$A,'Retail - 12m PD'!CF$3)</f>
        <v>0</v>
      </c>
      <c r="CG9" s="8">
        <f>SUMIFS(F_12Snp_ODR_Ret!$H:$H,F_12Snp_ODR_Ret!$B:$B,'Retail - 12m PD'!$A9,F_12Snp_ODR_Ret!$A:$A,'Retail - 12m PD'!CG$3)</f>
        <v>0</v>
      </c>
      <c r="CH9" s="8">
        <f>SUMIFS(F_12Snp_ODR_Ret!$H:$H,F_12Snp_ODR_Ret!$B:$B,'Retail - 12m PD'!$A9,F_12Snp_ODR_Ret!$A:$A,'Retail - 12m PD'!CH$3)</f>
        <v>0</v>
      </c>
      <c r="CI9" s="8">
        <f>SUMIFS(F_12Snp_ODR_Ret!$H:$H,F_12Snp_ODR_Ret!$B:$B,'Retail - 12m PD'!$A9,F_12Snp_ODR_Ret!$A:$A,'Retail - 12m PD'!CI$3)</f>
        <v>0</v>
      </c>
      <c r="CJ9" s="8">
        <f>SUMIFS(F_12Snp_ODR_Ret!$H:$H,F_12Snp_ODR_Ret!$B:$B,'Retail - 12m PD'!$A9,F_12Snp_ODR_Ret!$A:$A,'Retail - 12m PD'!CJ$3)</f>
        <v>0</v>
      </c>
      <c r="CK9" s="8">
        <f>SUMIFS(F_12Snp_ODR_Ret!$H:$H,F_12Snp_ODR_Ret!$B:$B,'Retail - 12m PD'!$A9,F_12Snp_ODR_Ret!$A:$A,'Retail - 12m PD'!CK$3)</f>
        <v>0</v>
      </c>
      <c r="CL9" s="8">
        <f>SUMIFS(F_12Snp_ODR_Ret!$H:$H,F_12Snp_ODR_Ret!$B:$B,'Retail - 12m PD'!$A9,F_12Snp_ODR_Ret!$A:$A,'Retail - 12m PD'!CL$3)</f>
        <v>0</v>
      </c>
      <c r="CM9" s="8">
        <f>SUMIFS(F_12Snp_ODR_Ret!$H:$H,F_12Snp_ODR_Ret!$B:$B,'Retail - 12m PD'!$A9,F_12Snp_ODR_Ret!$A:$A,'Retail - 12m PD'!CM$3)</f>
        <v>0</v>
      </c>
      <c r="CN9" s="8">
        <f>SUMIFS(F_12Snp_ODR_Ret!$H:$H,F_12Snp_ODR_Ret!$B:$B,'Retail - 12m PD'!$A9,F_12Snp_ODR_Ret!$A:$A,'Retail - 12m PD'!CN$3)</f>
        <v>0</v>
      </c>
      <c r="CO9" s="8">
        <f>SUMIFS(F_12Snp_ODR_Ret!$H:$H,F_12Snp_ODR_Ret!$B:$B,'Retail - 12m PD'!$A9,F_12Snp_ODR_Ret!$A:$A,'Retail - 12m PD'!CO$3)</f>
        <v>0</v>
      </c>
      <c r="CP9" s="8">
        <f>SUMIFS(F_12Snp_ODR_Ret!$H:$H,F_12Snp_ODR_Ret!$B:$B,'Retail - 12m PD'!$A9,F_12Snp_ODR_Ret!$A:$A,'Retail - 12m PD'!CP$3)</f>
        <v>0</v>
      </c>
      <c r="CQ9" s="8">
        <f>SUMIFS(F_12Snp_ODR_Ret!$H:$H,F_12Snp_ODR_Ret!$B:$B,'Retail - 12m PD'!$A9,F_12Snp_ODR_Ret!$A:$A,'Retail - 12m PD'!CQ$3)</f>
        <v>0</v>
      </c>
      <c r="CR9" s="8">
        <f>SUMIFS(F_12Snp_ODR_Ret!$H:$H,F_12Snp_ODR_Ret!$B:$B,'Retail - 12m PD'!$A9,F_12Snp_ODR_Ret!$A:$A,'Retail - 12m PD'!CR$3)</f>
        <v>0</v>
      </c>
      <c r="CS9" s="8">
        <f>SUMIFS(F_12Snp_ODR_Ret!$H:$H,F_12Snp_ODR_Ret!$B:$B,'Retail - 12m PD'!$A9,F_12Snp_ODR_Ret!$A:$A,'Retail - 12m PD'!CS$3)</f>
        <v>0</v>
      </c>
      <c r="CT9" s="8">
        <f>SUMIFS(F_12Snp_ODR_Ret!$H:$H,F_12Snp_ODR_Ret!$B:$B,'Retail - 12m PD'!$A9,F_12Snp_ODR_Ret!$A:$A,'Retail - 12m PD'!CT$3)</f>
        <v>0</v>
      </c>
      <c r="CU9" s="8">
        <f>SUMIFS(F_12Snp_ODR_Ret!$H:$H,F_12Snp_ODR_Ret!$B:$B,'Retail - 12m PD'!$A9,F_12Snp_ODR_Ret!$A:$A,'Retail - 12m PD'!CU$3)</f>
        <v>0</v>
      </c>
      <c r="CV9" s="8">
        <f>SUMIFS(F_12Snp_ODR_Ret!$H:$H,F_12Snp_ODR_Ret!$B:$B,'Retail - 12m PD'!$A9,F_12Snp_ODR_Ret!$A:$A,'Retail - 12m PD'!CV$3)</f>
        <v>0</v>
      </c>
      <c r="CW9" s="8">
        <f>SUMIFS(F_12Snp_ODR_Ret!$H:$H,F_12Snp_ODR_Ret!$B:$B,'Retail - 12m PD'!$A9,F_12Snp_ODR_Ret!$A:$A,'Retail - 12m PD'!CW$3)</f>
        <v>0</v>
      </c>
      <c r="CX9" s="8">
        <f>SUMIFS(F_12Snp_ODR_Ret!$H:$H,F_12Snp_ODR_Ret!$B:$B,'Retail - 12m PD'!$A9,F_12Snp_ODR_Ret!$A:$A,'Retail - 12m PD'!CX$3)</f>
        <v>0</v>
      </c>
      <c r="CY9" s="8">
        <f>SUMIFS(F_12Snp_ODR_Ret!$H:$H,F_12Snp_ODR_Ret!$B:$B,'Retail - 12m PD'!$A9,F_12Snp_ODR_Ret!$A:$A,'Retail - 12m PD'!CY$3)</f>
        <v>0</v>
      </c>
      <c r="CZ9" s="8">
        <f>SUMIFS(F_12Snp_ODR_Ret!$H:$H,F_12Snp_ODR_Ret!$B:$B,'Retail - 12m PD'!$A9,F_12Snp_ODR_Ret!$A:$A,'Retail - 12m PD'!CZ$3)</f>
        <v>0</v>
      </c>
    </row>
    <row r="10" spans="1:104" x14ac:dyDescent="0.2">
      <c r="A10" s="6" t="s">
        <v>24</v>
      </c>
      <c r="B10" s="4" t="s">
        <v>25</v>
      </c>
      <c r="C10" s="8">
        <f>SUMIFS(F_12Snp_ODR_Ret!$H:$H,F_12Snp_ODR_Ret!$B:$B,'Retail - 12m PD'!$A10,F_12Snp_ODR_Ret!$A:$A,'Retail - 12m PD'!C$3)</f>
        <v>538</v>
      </c>
      <c r="D10" s="8">
        <f>SUMIFS(F_12Snp_ODR_Ret!$H:$H,F_12Snp_ODR_Ret!$B:$B,'Retail - 12m PD'!$A10,F_12Snp_ODR_Ret!$A:$A,'Retail - 12m PD'!D$3)</f>
        <v>547</v>
      </c>
      <c r="E10" s="8">
        <f>SUMIFS(F_12Snp_ODR_Ret!$H:$H,F_12Snp_ODR_Ret!$B:$B,'Retail - 12m PD'!$A10,F_12Snp_ODR_Ret!$A:$A,'Retail - 12m PD'!E$3)</f>
        <v>270</v>
      </c>
      <c r="F10" s="8">
        <f>SUMIFS(F_12Snp_ODR_Ret!$H:$H,F_12Snp_ODR_Ret!$B:$B,'Retail - 12m PD'!$A10,F_12Snp_ODR_Ret!$A:$A,'Retail - 12m PD'!F$3)</f>
        <v>367</v>
      </c>
      <c r="G10" s="8">
        <f>SUMIFS(F_12Snp_ODR_Ret!$H:$H,F_12Snp_ODR_Ret!$B:$B,'Retail - 12m PD'!$A10,F_12Snp_ODR_Ret!$A:$A,'Retail - 12m PD'!G$3)</f>
        <v>700</v>
      </c>
      <c r="H10" s="8">
        <f>SUMIFS(F_12Snp_ODR_Ret!$H:$H,F_12Snp_ODR_Ret!$B:$B,'Retail - 12m PD'!$A10,F_12Snp_ODR_Ret!$A:$A,'Retail - 12m PD'!H$3)</f>
        <v>441</v>
      </c>
      <c r="I10" s="8">
        <f>SUMIFS(F_12Snp_ODR_Ret!$H:$H,F_12Snp_ODR_Ret!$B:$B,'Retail - 12m PD'!$A10,F_12Snp_ODR_Ret!$A:$A,'Retail - 12m PD'!I$3)</f>
        <v>296</v>
      </c>
      <c r="J10" s="8">
        <f>SUMIFS(F_12Snp_ODR_Ret!$H:$H,F_12Snp_ODR_Ret!$B:$B,'Retail - 12m PD'!$A10,F_12Snp_ODR_Ret!$A:$A,'Retail - 12m PD'!J$3)</f>
        <v>468</v>
      </c>
      <c r="K10" s="8">
        <f>SUMIFS(F_12Snp_ODR_Ret!$H:$H,F_12Snp_ODR_Ret!$B:$B,'Retail - 12m PD'!$A10,F_12Snp_ODR_Ret!$A:$A,'Retail - 12m PD'!K$3)</f>
        <v>311</v>
      </c>
      <c r="L10" s="8">
        <f>SUMIFS(F_12Snp_ODR_Ret!$H:$H,F_12Snp_ODR_Ret!$B:$B,'Retail - 12m PD'!$A10,F_12Snp_ODR_Ret!$A:$A,'Retail - 12m PD'!L$3)</f>
        <v>268</v>
      </c>
      <c r="M10" s="8">
        <f>SUMIFS(F_12Snp_ODR_Ret!$H:$H,F_12Snp_ODR_Ret!$B:$B,'Retail - 12m PD'!$A10,F_12Snp_ODR_Ret!$A:$A,'Retail - 12m PD'!M$3)</f>
        <v>353</v>
      </c>
      <c r="N10" s="8">
        <f>SUMIFS(F_12Snp_ODR_Ret!$H:$H,F_12Snp_ODR_Ret!$B:$B,'Retail - 12m PD'!$A10,F_12Snp_ODR_Ret!$A:$A,'Retail - 12m PD'!N$3)</f>
        <v>332</v>
      </c>
      <c r="O10" s="8">
        <f>SUMIFS(F_12Snp_ODR_Ret!$H:$H,F_12Snp_ODR_Ret!$B:$B,'Retail - 12m PD'!$A10,F_12Snp_ODR_Ret!$A:$A,'Retail - 12m PD'!O$3)</f>
        <v>425</v>
      </c>
      <c r="P10" s="8">
        <f>SUMIFS(F_12Snp_ODR_Ret!$H:$H,F_12Snp_ODR_Ret!$B:$B,'Retail - 12m PD'!$A10,F_12Snp_ODR_Ret!$A:$A,'Retail - 12m PD'!P$3)</f>
        <v>326</v>
      </c>
      <c r="Q10" s="8">
        <f>SUMIFS(F_12Snp_ODR_Ret!$H:$H,F_12Snp_ODR_Ret!$B:$B,'Retail - 12m PD'!$A10,F_12Snp_ODR_Ret!$A:$A,'Retail - 12m PD'!Q$3)</f>
        <v>218</v>
      </c>
      <c r="R10" s="8">
        <f>SUMIFS(F_12Snp_ODR_Ret!$H:$H,F_12Snp_ODR_Ret!$B:$B,'Retail - 12m PD'!$A10,F_12Snp_ODR_Ret!$A:$A,'Retail - 12m PD'!R$3)</f>
        <v>291</v>
      </c>
      <c r="S10" s="8">
        <f>SUMIFS(F_12Snp_ODR_Ret!$H:$H,F_12Snp_ODR_Ret!$B:$B,'Retail - 12m PD'!$A10,F_12Snp_ODR_Ret!$A:$A,'Retail - 12m PD'!S$3)</f>
        <v>354</v>
      </c>
      <c r="T10" s="8">
        <f>SUMIFS(F_12Snp_ODR_Ret!$H:$H,F_12Snp_ODR_Ret!$B:$B,'Retail - 12m PD'!$A10,F_12Snp_ODR_Ret!$A:$A,'Retail - 12m PD'!T$3)</f>
        <v>242</v>
      </c>
      <c r="U10" s="8">
        <f>SUMIFS(F_12Snp_ODR_Ret!$H:$H,F_12Snp_ODR_Ret!$B:$B,'Retail - 12m PD'!$A10,F_12Snp_ODR_Ret!$A:$A,'Retail - 12m PD'!U$3)</f>
        <v>216</v>
      </c>
      <c r="V10" s="8">
        <f>SUMIFS(F_12Snp_ODR_Ret!$H:$H,F_12Snp_ODR_Ret!$B:$B,'Retail - 12m PD'!$A10,F_12Snp_ODR_Ret!$A:$A,'Retail - 12m PD'!V$3)</f>
        <v>245</v>
      </c>
      <c r="W10" s="8">
        <f>SUMIFS(F_12Snp_ODR_Ret!$H:$H,F_12Snp_ODR_Ret!$B:$B,'Retail - 12m PD'!$A10,F_12Snp_ODR_Ret!$A:$A,'Retail - 12m PD'!W$3)</f>
        <v>274</v>
      </c>
      <c r="X10" s="8">
        <f>SUMIFS(F_12Snp_ODR_Ret!$H:$H,F_12Snp_ODR_Ret!$B:$B,'Retail - 12m PD'!$A10,F_12Snp_ODR_Ret!$A:$A,'Retail - 12m PD'!X$3)</f>
        <v>336</v>
      </c>
      <c r="Y10" s="8">
        <f>SUMIFS(F_12Snp_ODR_Ret!$H:$H,F_12Snp_ODR_Ret!$B:$B,'Retail - 12m PD'!$A10,F_12Snp_ODR_Ret!$A:$A,'Retail - 12m PD'!Y$3)</f>
        <v>215</v>
      </c>
      <c r="Z10" s="8">
        <f>SUMIFS(F_12Snp_ODR_Ret!$H:$H,F_12Snp_ODR_Ret!$B:$B,'Retail - 12m PD'!$A10,F_12Snp_ODR_Ret!$A:$A,'Retail - 12m PD'!Z$3)</f>
        <v>188</v>
      </c>
      <c r="AA10" s="8">
        <f>SUMIFS(F_12Snp_ODR_Ret!$H:$H,F_12Snp_ODR_Ret!$B:$B,'Retail - 12m PD'!$A10,F_12Snp_ODR_Ret!$A:$A,'Retail - 12m PD'!AA$3)</f>
        <v>256</v>
      </c>
      <c r="AB10" s="8">
        <f>SUMIFS(F_12Snp_ODR_Ret!$H:$H,F_12Snp_ODR_Ret!$B:$B,'Retail - 12m PD'!$A10,F_12Snp_ODR_Ret!$A:$A,'Retail - 12m PD'!AB$3)</f>
        <v>233</v>
      </c>
      <c r="AC10" s="8">
        <f>SUMIFS(F_12Snp_ODR_Ret!$H:$H,F_12Snp_ODR_Ret!$B:$B,'Retail - 12m PD'!$A10,F_12Snp_ODR_Ret!$A:$A,'Retail - 12m PD'!AC$3)</f>
        <v>177</v>
      </c>
      <c r="AD10" s="8">
        <f>SUMIFS(F_12Snp_ODR_Ret!$H:$H,F_12Snp_ODR_Ret!$B:$B,'Retail - 12m PD'!$A10,F_12Snp_ODR_Ret!$A:$A,'Retail - 12m PD'!AD$3)</f>
        <v>295</v>
      </c>
      <c r="AE10" s="8">
        <f>SUMIFS(F_12Snp_ODR_Ret!$H:$H,F_12Snp_ODR_Ret!$B:$B,'Retail - 12m PD'!$A10,F_12Snp_ODR_Ret!$A:$A,'Retail - 12m PD'!AE$3)</f>
        <v>193</v>
      </c>
      <c r="AF10" s="8">
        <f>SUMIFS(F_12Snp_ODR_Ret!$H:$H,F_12Snp_ODR_Ret!$B:$B,'Retail - 12m PD'!$A10,F_12Snp_ODR_Ret!$A:$A,'Retail - 12m PD'!AF$3)</f>
        <v>188</v>
      </c>
      <c r="AG10" s="8">
        <f>SUMIFS(F_12Snp_ODR_Ret!$H:$H,F_12Snp_ODR_Ret!$B:$B,'Retail - 12m PD'!$A10,F_12Snp_ODR_Ret!$A:$A,'Retail - 12m PD'!AG$3)</f>
        <v>263</v>
      </c>
      <c r="AH10" s="8">
        <f>SUMIFS(F_12Snp_ODR_Ret!$H:$H,F_12Snp_ODR_Ret!$B:$B,'Retail - 12m PD'!$A10,F_12Snp_ODR_Ret!$A:$A,'Retail - 12m PD'!AH$3)</f>
        <v>182</v>
      </c>
      <c r="AI10" s="8">
        <f>SUMIFS(F_12Snp_ODR_Ret!$H:$H,F_12Snp_ODR_Ret!$B:$B,'Retail - 12m PD'!$A10,F_12Snp_ODR_Ret!$A:$A,'Retail - 12m PD'!AI$3)</f>
        <v>183</v>
      </c>
      <c r="AJ10" s="8">
        <f>SUMIFS(F_12Snp_ODR_Ret!$H:$H,F_12Snp_ODR_Ret!$B:$B,'Retail - 12m PD'!$A10,F_12Snp_ODR_Ret!$A:$A,'Retail - 12m PD'!AJ$3)</f>
        <v>273</v>
      </c>
      <c r="AK10" s="8">
        <f>SUMIFS(F_12Snp_ODR_Ret!$H:$H,F_12Snp_ODR_Ret!$B:$B,'Retail - 12m PD'!$A10,F_12Snp_ODR_Ret!$A:$A,'Retail - 12m PD'!AK$3)</f>
        <v>214</v>
      </c>
      <c r="AL10" s="8">
        <f>SUMIFS(F_12Snp_ODR_Ret!$H:$H,F_12Snp_ODR_Ret!$B:$B,'Retail - 12m PD'!$A10,F_12Snp_ODR_Ret!$A:$A,'Retail - 12m PD'!AL$3)</f>
        <v>217</v>
      </c>
      <c r="AM10" s="8">
        <f>SUMIFS(F_12Snp_ODR_Ret!$H:$H,F_12Snp_ODR_Ret!$B:$B,'Retail - 12m PD'!$A10,F_12Snp_ODR_Ret!$A:$A,'Retail - 12m PD'!AM$3)</f>
        <v>272</v>
      </c>
      <c r="AN10" s="8">
        <f>SUMIFS(F_12Snp_ODR_Ret!$H:$H,F_12Snp_ODR_Ret!$B:$B,'Retail - 12m PD'!$A10,F_12Snp_ODR_Ret!$A:$A,'Retail - 12m PD'!AN$3)</f>
        <v>210</v>
      </c>
      <c r="AO10" s="8">
        <f>SUMIFS(F_12Snp_ODR_Ret!$H:$H,F_12Snp_ODR_Ret!$B:$B,'Retail - 12m PD'!$A10,F_12Snp_ODR_Ret!$A:$A,'Retail - 12m PD'!AO$3)</f>
        <v>194</v>
      </c>
      <c r="AP10" s="8">
        <f>SUMIFS(F_12Snp_ODR_Ret!$H:$H,F_12Snp_ODR_Ret!$B:$B,'Retail - 12m PD'!$A10,F_12Snp_ODR_Ret!$A:$A,'Retail - 12m PD'!AP$3)</f>
        <v>220</v>
      </c>
      <c r="AQ10" s="8">
        <f>SUMIFS(F_12Snp_ODR_Ret!$H:$H,F_12Snp_ODR_Ret!$B:$B,'Retail - 12m PD'!$A10,F_12Snp_ODR_Ret!$A:$A,'Retail - 12m PD'!AQ$3)</f>
        <v>235</v>
      </c>
      <c r="AR10" s="8">
        <f>SUMIFS(F_12Snp_ODR_Ret!$H:$H,F_12Snp_ODR_Ret!$B:$B,'Retail - 12m PD'!$A10,F_12Snp_ODR_Ret!$A:$A,'Retail - 12m PD'!AR$3)</f>
        <v>231</v>
      </c>
      <c r="AS10" s="8">
        <f>SUMIFS(F_12Snp_ODR_Ret!$H:$H,F_12Snp_ODR_Ret!$B:$B,'Retail - 12m PD'!$A10,F_12Snp_ODR_Ret!$A:$A,'Retail - 12m PD'!AS$3)</f>
        <v>211</v>
      </c>
      <c r="AT10" s="8">
        <f>SUMIFS(F_12Snp_ODR_Ret!$H:$H,F_12Snp_ODR_Ret!$B:$B,'Retail - 12m PD'!$A10,F_12Snp_ODR_Ret!$A:$A,'Retail - 12m PD'!AT$3)</f>
        <v>226</v>
      </c>
      <c r="AU10" s="8">
        <f>SUMIFS(F_12Snp_ODR_Ret!$H:$H,F_12Snp_ODR_Ret!$B:$B,'Retail - 12m PD'!$A10,F_12Snp_ODR_Ret!$A:$A,'Retail - 12m PD'!AU$3)</f>
        <v>222</v>
      </c>
      <c r="AV10" s="8">
        <f>SUMIFS(F_12Snp_ODR_Ret!$H:$H,F_12Snp_ODR_Ret!$B:$B,'Retail - 12m PD'!$A10,F_12Snp_ODR_Ret!$A:$A,'Retail - 12m PD'!AV$3)</f>
        <v>199</v>
      </c>
      <c r="AW10" s="8">
        <f>SUMIFS(F_12Snp_ODR_Ret!$H:$H,F_12Snp_ODR_Ret!$B:$B,'Retail - 12m PD'!$A10,F_12Snp_ODR_Ret!$A:$A,'Retail - 12m PD'!AW$3)</f>
        <v>228</v>
      </c>
      <c r="AX10" s="9">
        <f>SUMIFS(F_12Snp_ODR_Ret!$H:$H,F_12Snp_ODR_Ret!$B:$B,'Retail - 12m PD'!$A10,F_12Snp_ODR_Ret!$A:$A,'Retail - 12m PD'!AX$3)</f>
        <v>228</v>
      </c>
      <c r="AY10" s="8">
        <f>SUMIFS(F_12Snp_ODR_Ret!$H:$H,F_12Snp_ODR_Ret!$B:$B,'Retail - 12m PD'!$A10,F_12Snp_ODR_Ret!$A:$A,'Retail - 12m PD'!AY$3)</f>
        <v>265</v>
      </c>
      <c r="AZ10" s="8">
        <f>SUMIFS(F_12Snp_ODR_Ret!$H:$H,F_12Snp_ODR_Ret!$B:$B,'Retail - 12m PD'!$A10,F_12Snp_ODR_Ret!$A:$A,'Retail - 12m PD'!AZ$3)</f>
        <v>260</v>
      </c>
      <c r="BA10" s="8">
        <f>SUMIFS(F_12Snp_ODR_Ret!$H:$H,F_12Snp_ODR_Ret!$B:$B,'Retail - 12m PD'!$A10,F_12Snp_ODR_Ret!$A:$A,'Retail - 12m PD'!BA$3)</f>
        <v>271</v>
      </c>
      <c r="BB10" s="8">
        <f>SUMIFS(F_12Snp_ODR_Ret!$H:$H,F_12Snp_ODR_Ret!$B:$B,'Retail - 12m PD'!$A10,F_12Snp_ODR_Ret!$A:$A,'Retail - 12m PD'!BB$3)</f>
        <v>307</v>
      </c>
      <c r="BC10" s="8">
        <f>SUMIFS(F_12Snp_ODR_Ret!$H:$H,F_12Snp_ODR_Ret!$B:$B,'Retail - 12m PD'!$A10,F_12Snp_ODR_Ret!$A:$A,'Retail - 12m PD'!BC$3)</f>
        <v>315</v>
      </c>
      <c r="BD10" s="8">
        <f>SUMIFS(F_12Snp_ODR_Ret!$H:$H,F_12Snp_ODR_Ret!$B:$B,'Retail - 12m PD'!$A10,F_12Snp_ODR_Ret!$A:$A,'Retail - 12m PD'!BD$3)</f>
        <v>284</v>
      </c>
      <c r="BE10" s="8">
        <f>SUMIFS(F_12Snp_ODR_Ret!$H:$H,F_12Snp_ODR_Ret!$B:$B,'Retail - 12m PD'!$A10,F_12Snp_ODR_Ret!$A:$A,'Retail - 12m PD'!BE$3)</f>
        <v>265</v>
      </c>
      <c r="BF10" s="8">
        <f>SUMIFS(F_12Snp_ODR_Ret!$H:$H,F_12Snp_ODR_Ret!$B:$B,'Retail - 12m PD'!$A10,F_12Snp_ODR_Ret!$A:$A,'Retail - 12m PD'!BF$3)</f>
        <v>300</v>
      </c>
      <c r="BG10" s="8">
        <f>SUMIFS(F_12Snp_ODR_Ret!$H:$H,F_12Snp_ODR_Ret!$B:$B,'Retail - 12m PD'!$A10,F_12Snp_ODR_Ret!$A:$A,'Retail - 12m PD'!BG$3)</f>
        <v>278</v>
      </c>
      <c r="BH10" s="8">
        <f>SUMIFS(F_12Snp_ODR_Ret!$H:$H,F_12Snp_ODR_Ret!$B:$B,'Retail - 12m PD'!$A10,F_12Snp_ODR_Ret!$A:$A,'Retail - 12m PD'!BH$3)</f>
        <v>268</v>
      </c>
      <c r="BI10" s="8">
        <f>SUMIFS(F_12Snp_ODR_Ret!$H:$H,F_12Snp_ODR_Ret!$B:$B,'Retail - 12m PD'!$A10,F_12Snp_ODR_Ret!$A:$A,'Retail - 12m PD'!BI$3)</f>
        <v>263</v>
      </c>
      <c r="BJ10" s="8">
        <f>SUMIFS(F_12Snp_ODR_Ret!$H:$H,F_12Snp_ODR_Ret!$B:$B,'Retail - 12m PD'!$A10,F_12Snp_ODR_Ret!$A:$A,'Retail - 12m PD'!BJ$3)</f>
        <v>252</v>
      </c>
      <c r="BK10" s="8">
        <f>SUMIFS(F_12Snp_ODR_Ret!$H:$H,F_12Snp_ODR_Ret!$B:$B,'Retail - 12m PD'!$A10,F_12Snp_ODR_Ret!$A:$A,'Retail - 12m PD'!BK$3)</f>
        <v>300</v>
      </c>
      <c r="BL10" s="8">
        <f>SUMIFS(F_12Snp_ODR_Ret!$H:$H,F_12Snp_ODR_Ret!$B:$B,'Retail - 12m PD'!$A10,F_12Snp_ODR_Ret!$A:$A,'Retail - 12m PD'!BL$3)</f>
        <v>287</v>
      </c>
      <c r="BM10" s="8">
        <f>SUMIFS(F_12Snp_ODR_Ret!$H:$H,F_12Snp_ODR_Ret!$B:$B,'Retail - 12m PD'!$A10,F_12Snp_ODR_Ret!$A:$A,'Retail - 12m PD'!BM$3)</f>
        <v>237</v>
      </c>
      <c r="BN10" s="8">
        <f>SUMIFS(F_12Snp_ODR_Ret!$H:$H,F_12Snp_ODR_Ret!$B:$B,'Retail - 12m PD'!$A10,F_12Snp_ODR_Ret!$A:$A,'Retail - 12m PD'!BN$3)</f>
        <v>272</v>
      </c>
      <c r="BO10" s="8">
        <f>SUMIFS(F_12Snp_ODR_Ret!$H:$H,F_12Snp_ODR_Ret!$B:$B,'Retail - 12m PD'!$A10,F_12Snp_ODR_Ret!$A:$A,'Retail - 12m PD'!BO$3)</f>
        <v>275</v>
      </c>
      <c r="BP10" s="8">
        <f>SUMIFS(F_12Snp_ODR_Ret!$H:$H,F_12Snp_ODR_Ret!$B:$B,'Retail - 12m PD'!$A10,F_12Snp_ODR_Ret!$A:$A,'Retail - 12m PD'!BP$3)</f>
        <v>289</v>
      </c>
      <c r="BQ10" s="8">
        <f>SUMIFS(F_12Snp_ODR_Ret!$H:$H,F_12Snp_ODR_Ret!$B:$B,'Retail - 12m PD'!$A10,F_12Snp_ODR_Ret!$A:$A,'Retail - 12m PD'!BQ$3)</f>
        <v>305</v>
      </c>
      <c r="BR10" s="8">
        <f>SUMIFS(F_12Snp_ODR_Ret!$H:$H,F_12Snp_ODR_Ret!$B:$B,'Retail - 12m PD'!$A10,F_12Snp_ODR_Ret!$A:$A,'Retail - 12m PD'!BR$3)</f>
        <v>322</v>
      </c>
      <c r="BS10" s="8">
        <f>SUMIFS(F_12Snp_ODR_Ret!$H:$H,F_12Snp_ODR_Ret!$B:$B,'Retail - 12m PD'!$A10,F_12Snp_ODR_Ret!$A:$A,'Retail - 12m PD'!BS$3)</f>
        <v>298</v>
      </c>
      <c r="BT10" s="8">
        <f>SUMIFS(F_12Snp_ODR_Ret!$H:$H,F_12Snp_ODR_Ret!$B:$B,'Retail - 12m PD'!$A10,F_12Snp_ODR_Ret!$A:$A,'Retail - 12m PD'!BT$3)</f>
        <v>264</v>
      </c>
      <c r="BU10" s="8">
        <f>SUMIFS(F_12Snp_ODR_Ret!$H:$H,F_12Snp_ODR_Ret!$B:$B,'Retail - 12m PD'!$A10,F_12Snp_ODR_Ret!$A:$A,'Retail - 12m PD'!BU$3)</f>
        <v>240</v>
      </c>
      <c r="BV10" s="8">
        <f>SUMIFS(F_12Snp_ODR_Ret!$H:$H,F_12Snp_ODR_Ret!$B:$B,'Retail - 12m PD'!$A10,F_12Snp_ODR_Ret!$A:$A,'Retail - 12m PD'!BV$3)</f>
        <v>221</v>
      </c>
      <c r="BW10" s="8">
        <f>SUMIFS(F_12Snp_ODR_Ret!$H:$H,F_12Snp_ODR_Ret!$B:$B,'Retail - 12m PD'!$A10,F_12Snp_ODR_Ret!$A:$A,'Retail - 12m PD'!BW$3)</f>
        <v>262</v>
      </c>
      <c r="BX10" s="8">
        <f>SUMIFS(F_12Snp_ODR_Ret!$H:$H,F_12Snp_ODR_Ret!$B:$B,'Retail - 12m PD'!$A10,F_12Snp_ODR_Ret!$A:$A,'Retail - 12m PD'!BX$3)</f>
        <v>270</v>
      </c>
      <c r="BY10" s="8">
        <f>SUMIFS(F_12Snp_ODR_Ret!$H:$H,F_12Snp_ODR_Ret!$B:$B,'Retail - 12m PD'!$A10,F_12Snp_ODR_Ret!$A:$A,'Retail - 12m PD'!BY$3)</f>
        <v>269</v>
      </c>
      <c r="BZ10" s="8">
        <f>SUMIFS(F_12Snp_ODR_Ret!$H:$H,F_12Snp_ODR_Ret!$B:$B,'Retail - 12m PD'!$A10,F_12Snp_ODR_Ret!$A:$A,'Retail - 12m PD'!BZ$3)</f>
        <v>346</v>
      </c>
      <c r="CA10" s="8">
        <f>SUMIFS(F_12Snp_ODR_Ret!$H:$H,F_12Snp_ODR_Ret!$B:$B,'Retail - 12m PD'!$A10,F_12Snp_ODR_Ret!$A:$A,'Retail - 12m PD'!CA$3)</f>
        <v>358</v>
      </c>
      <c r="CB10" s="8">
        <f>SUMIFS(F_12Snp_ODR_Ret!$H:$H,F_12Snp_ODR_Ret!$B:$B,'Retail - 12m PD'!$A10,F_12Snp_ODR_Ret!$A:$A,'Retail - 12m PD'!CB$3)</f>
        <v>396</v>
      </c>
      <c r="CC10" s="8">
        <f>SUMIFS(F_12Snp_ODR_Ret!$H:$H,F_12Snp_ODR_Ret!$B:$B,'Retail - 12m PD'!$A10,F_12Snp_ODR_Ret!$A:$A,'Retail - 12m PD'!CC$3)</f>
        <v>0</v>
      </c>
      <c r="CD10" s="8">
        <f>SUMIFS(F_12Snp_ODR_Ret!$H:$H,F_12Snp_ODR_Ret!$B:$B,'Retail - 12m PD'!$A10,F_12Snp_ODR_Ret!$A:$A,'Retail - 12m PD'!CD$3)</f>
        <v>0</v>
      </c>
      <c r="CE10" s="8">
        <f>SUMIFS(F_12Snp_ODR_Ret!$H:$H,F_12Snp_ODR_Ret!$B:$B,'Retail - 12m PD'!$A10,F_12Snp_ODR_Ret!$A:$A,'Retail - 12m PD'!CE$3)</f>
        <v>0</v>
      </c>
      <c r="CF10" s="8">
        <f>SUMIFS(F_12Snp_ODR_Ret!$H:$H,F_12Snp_ODR_Ret!$B:$B,'Retail - 12m PD'!$A10,F_12Snp_ODR_Ret!$A:$A,'Retail - 12m PD'!CF$3)</f>
        <v>0</v>
      </c>
      <c r="CG10" s="8">
        <f>SUMIFS(F_12Snp_ODR_Ret!$H:$H,F_12Snp_ODR_Ret!$B:$B,'Retail - 12m PD'!$A10,F_12Snp_ODR_Ret!$A:$A,'Retail - 12m PD'!CG$3)</f>
        <v>0</v>
      </c>
      <c r="CH10" s="8">
        <f>SUMIFS(F_12Snp_ODR_Ret!$H:$H,F_12Snp_ODR_Ret!$B:$B,'Retail - 12m PD'!$A10,F_12Snp_ODR_Ret!$A:$A,'Retail - 12m PD'!CH$3)</f>
        <v>0</v>
      </c>
      <c r="CI10" s="8">
        <f>SUMIFS(F_12Snp_ODR_Ret!$H:$H,F_12Snp_ODR_Ret!$B:$B,'Retail - 12m PD'!$A10,F_12Snp_ODR_Ret!$A:$A,'Retail - 12m PD'!CI$3)</f>
        <v>0</v>
      </c>
      <c r="CJ10" s="8">
        <f>SUMIFS(F_12Snp_ODR_Ret!$H:$H,F_12Snp_ODR_Ret!$B:$B,'Retail - 12m PD'!$A10,F_12Snp_ODR_Ret!$A:$A,'Retail - 12m PD'!CJ$3)</f>
        <v>0</v>
      </c>
      <c r="CK10" s="8">
        <f>SUMIFS(F_12Snp_ODR_Ret!$H:$H,F_12Snp_ODR_Ret!$B:$B,'Retail - 12m PD'!$A10,F_12Snp_ODR_Ret!$A:$A,'Retail - 12m PD'!CK$3)</f>
        <v>0</v>
      </c>
      <c r="CL10" s="8">
        <f>SUMIFS(F_12Snp_ODR_Ret!$H:$H,F_12Snp_ODR_Ret!$B:$B,'Retail - 12m PD'!$A10,F_12Snp_ODR_Ret!$A:$A,'Retail - 12m PD'!CL$3)</f>
        <v>0</v>
      </c>
      <c r="CM10" s="8">
        <f>SUMIFS(F_12Snp_ODR_Ret!$H:$H,F_12Snp_ODR_Ret!$B:$B,'Retail - 12m PD'!$A10,F_12Snp_ODR_Ret!$A:$A,'Retail - 12m PD'!CM$3)</f>
        <v>0</v>
      </c>
      <c r="CN10" s="8">
        <f>SUMIFS(F_12Snp_ODR_Ret!$H:$H,F_12Snp_ODR_Ret!$B:$B,'Retail - 12m PD'!$A10,F_12Snp_ODR_Ret!$A:$A,'Retail - 12m PD'!CN$3)</f>
        <v>0</v>
      </c>
      <c r="CO10" s="8">
        <f>SUMIFS(F_12Snp_ODR_Ret!$H:$H,F_12Snp_ODR_Ret!$B:$B,'Retail - 12m PD'!$A10,F_12Snp_ODR_Ret!$A:$A,'Retail - 12m PD'!CO$3)</f>
        <v>0</v>
      </c>
      <c r="CP10" s="8">
        <f>SUMIFS(F_12Snp_ODR_Ret!$H:$H,F_12Snp_ODR_Ret!$B:$B,'Retail - 12m PD'!$A10,F_12Snp_ODR_Ret!$A:$A,'Retail - 12m PD'!CP$3)</f>
        <v>0</v>
      </c>
      <c r="CQ10" s="8">
        <f>SUMIFS(F_12Snp_ODR_Ret!$H:$H,F_12Snp_ODR_Ret!$B:$B,'Retail - 12m PD'!$A10,F_12Snp_ODR_Ret!$A:$A,'Retail - 12m PD'!CQ$3)</f>
        <v>0</v>
      </c>
      <c r="CR10" s="8">
        <f>SUMIFS(F_12Snp_ODR_Ret!$H:$H,F_12Snp_ODR_Ret!$B:$B,'Retail - 12m PD'!$A10,F_12Snp_ODR_Ret!$A:$A,'Retail - 12m PD'!CR$3)</f>
        <v>0</v>
      </c>
      <c r="CS10" s="8">
        <f>SUMIFS(F_12Snp_ODR_Ret!$H:$H,F_12Snp_ODR_Ret!$B:$B,'Retail - 12m PD'!$A10,F_12Snp_ODR_Ret!$A:$A,'Retail - 12m PD'!CS$3)</f>
        <v>0</v>
      </c>
      <c r="CT10" s="8">
        <f>SUMIFS(F_12Snp_ODR_Ret!$H:$H,F_12Snp_ODR_Ret!$B:$B,'Retail - 12m PD'!$A10,F_12Snp_ODR_Ret!$A:$A,'Retail - 12m PD'!CT$3)</f>
        <v>0</v>
      </c>
      <c r="CU10" s="8">
        <f>SUMIFS(F_12Snp_ODR_Ret!$H:$H,F_12Snp_ODR_Ret!$B:$B,'Retail - 12m PD'!$A10,F_12Snp_ODR_Ret!$A:$A,'Retail - 12m PD'!CU$3)</f>
        <v>0</v>
      </c>
      <c r="CV10" s="8">
        <f>SUMIFS(F_12Snp_ODR_Ret!$H:$H,F_12Snp_ODR_Ret!$B:$B,'Retail - 12m PD'!$A10,F_12Snp_ODR_Ret!$A:$A,'Retail - 12m PD'!CV$3)</f>
        <v>0</v>
      </c>
      <c r="CW10" s="8">
        <f>SUMIFS(F_12Snp_ODR_Ret!$H:$H,F_12Snp_ODR_Ret!$B:$B,'Retail - 12m PD'!$A10,F_12Snp_ODR_Ret!$A:$A,'Retail - 12m PD'!CW$3)</f>
        <v>0</v>
      </c>
      <c r="CX10" s="8">
        <f>SUMIFS(F_12Snp_ODR_Ret!$H:$H,F_12Snp_ODR_Ret!$B:$B,'Retail - 12m PD'!$A10,F_12Snp_ODR_Ret!$A:$A,'Retail - 12m PD'!CX$3)</f>
        <v>0</v>
      </c>
      <c r="CY10" s="8">
        <f>SUMIFS(F_12Snp_ODR_Ret!$H:$H,F_12Snp_ODR_Ret!$B:$B,'Retail - 12m PD'!$A10,F_12Snp_ODR_Ret!$A:$A,'Retail - 12m PD'!CY$3)</f>
        <v>0</v>
      </c>
      <c r="CZ10" s="8">
        <f>SUMIFS(F_12Snp_ODR_Ret!$H:$H,F_12Snp_ODR_Ret!$B:$B,'Retail - 12m PD'!$A10,F_12Snp_ODR_Ret!$A:$A,'Retail - 12m PD'!CZ$3)</f>
        <v>0</v>
      </c>
    </row>
    <row r="11" spans="1:104" x14ac:dyDescent="0.2">
      <c r="A11" s="6" t="s">
        <v>26</v>
      </c>
      <c r="B11" s="4" t="s">
        <v>27</v>
      </c>
      <c r="C11" s="8">
        <f>SUMIFS(F_12Snp_ODR_Ret!$H:$H,F_12Snp_ODR_Ret!$B:$B,'Retail - 12m PD'!$A11,F_12Snp_ODR_Ret!$A:$A,'Retail - 12m PD'!C$3)</f>
        <v>65</v>
      </c>
      <c r="D11" s="8">
        <f>SUMIFS(F_12Snp_ODR_Ret!$H:$H,F_12Snp_ODR_Ret!$B:$B,'Retail - 12m PD'!$A11,F_12Snp_ODR_Ret!$A:$A,'Retail - 12m PD'!D$3)</f>
        <v>78</v>
      </c>
      <c r="E11" s="8">
        <f>SUMIFS(F_12Snp_ODR_Ret!$H:$H,F_12Snp_ODR_Ret!$B:$B,'Retail - 12m PD'!$A11,F_12Snp_ODR_Ret!$A:$A,'Retail - 12m PD'!E$3)</f>
        <v>28</v>
      </c>
      <c r="F11" s="8">
        <f>SUMIFS(F_12Snp_ODR_Ret!$H:$H,F_12Snp_ODR_Ret!$B:$B,'Retail - 12m PD'!$A11,F_12Snp_ODR_Ret!$A:$A,'Retail - 12m PD'!F$3)</f>
        <v>45</v>
      </c>
      <c r="G11" s="8">
        <f>SUMIFS(F_12Snp_ODR_Ret!$H:$H,F_12Snp_ODR_Ret!$B:$B,'Retail - 12m PD'!$A11,F_12Snp_ODR_Ret!$A:$A,'Retail - 12m PD'!G$3)</f>
        <v>100</v>
      </c>
      <c r="H11" s="8">
        <f>SUMIFS(F_12Snp_ODR_Ret!$H:$H,F_12Snp_ODR_Ret!$B:$B,'Retail - 12m PD'!$A11,F_12Snp_ODR_Ret!$A:$A,'Retail - 12m PD'!H$3)</f>
        <v>52</v>
      </c>
      <c r="I11" s="8">
        <f>SUMIFS(F_12Snp_ODR_Ret!$H:$H,F_12Snp_ODR_Ret!$B:$B,'Retail - 12m PD'!$A11,F_12Snp_ODR_Ret!$A:$A,'Retail - 12m PD'!I$3)</f>
        <v>31</v>
      </c>
      <c r="J11" s="8">
        <f>SUMIFS(F_12Snp_ODR_Ret!$H:$H,F_12Snp_ODR_Ret!$B:$B,'Retail - 12m PD'!$A11,F_12Snp_ODR_Ret!$A:$A,'Retail - 12m PD'!J$3)</f>
        <v>114</v>
      </c>
      <c r="K11" s="8">
        <f>SUMIFS(F_12Snp_ODR_Ret!$H:$H,F_12Snp_ODR_Ret!$B:$B,'Retail - 12m PD'!$A11,F_12Snp_ODR_Ret!$A:$A,'Retail - 12m PD'!K$3)</f>
        <v>70</v>
      </c>
      <c r="L11" s="8">
        <f>SUMIFS(F_12Snp_ODR_Ret!$H:$H,F_12Snp_ODR_Ret!$B:$B,'Retail - 12m PD'!$A11,F_12Snp_ODR_Ret!$A:$A,'Retail - 12m PD'!L$3)</f>
        <v>53</v>
      </c>
      <c r="M11" s="8">
        <f>SUMIFS(F_12Snp_ODR_Ret!$H:$H,F_12Snp_ODR_Ret!$B:$B,'Retail - 12m PD'!$A11,F_12Snp_ODR_Ret!$A:$A,'Retail - 12m PD'!M$3)</f>
        <v>87</v>
      </c>
      <c r="N11" s="8">
        <f>SUMIFS(F_12Snp_ODR_Ret!$H:$H,F_12Snp_ODR_Ret!$B:$B,'Retail - 12m PD'!$A11,F_12Snp_ODR_Ret!$A:$A,'Retail - 12m PD'!N$3)</f>
        <v>85</v>
      </c>
      <c r="O11" s="8">
        <f>SUMIFS(F_12Snp_ODR_Ret!$H:$H,F_12Snp_ODR_Ret!$B:$B,'Retail - 12m PD'!$A11,F_12Snp_ODR_Ret!$A:$A,'Retail - 12m PD'!O$3)</f>
        <v>158</v>
      </c>
      <c r="P11" s="8">
        <f>SUMIFS(F_12Snp_ODR_Ret!$H:$H,F_12Snp_ODR_Ret!$B:$B,'Retail - 12m PD'!$A11,F_12Snp_ODR_Ret!$A:$A,'Retail - 12m PD'!P$3)</f>
        <v>117</v>
      </c>
      <c r="Q11" s="8">
        <f>SUMIFS(F_12Snp_ODR_Ret!$H:$H,F_12Snp_ODR_Ret!$B:$B,'Retail - 12m PD'!$A11,F_12Snp_ODR_Ret!$A:$A,'Retail - 12m PD'!Q$3)</f>
        <v>70</v>
      </c>
      <c r="R11" s="8">
        <f>SUMIFS(F_12Snp_ODR_Ret!$H:$H,F_12Snp_ODR_Ret!$B:$B,'Retail - 12m PD'!$A11,F_12Snp_ODR_Ret!$A:$A,'Retail - 12m PD'!R$3)</f>
        <v>97</v>
      </c>
      <c r="S11" s="8">
        <f>SUMIFS(F_12Snp_ODR_Ret!$H:$H,F_12Snp_ODR_Ret!$B:$B,'Retail - 12m PD'!$A11,F_12Snp_ODR_Ret!$A:$A,'Retail - 12m PD'!S$3)</f>
        <v>156</v>
      </c>
      <c r="T11" s="8">
        <f>SUMIFS(F_12Snp_ODR_Ret!$H:$H,F_12Snp_ODR_Ret!$B:$B,'Retail - 12m PD'!$A11,F_12Snp_ODR_Ret!$A:$A,'Retail - 12m PD'!T$3)</f>
        <v>103</v>
      </c>
      <c r="U11" s="8">
        <f>SUMIFS(F_12Snp_ODR_Ret!$H:$H,F_12Snp_ODR_Ret!$B:$B,'Retail - 12m PD'!$A11,F_12Snp_ODR_Ret!$A:$A,'Retail - 12m PD'!U$3)</f>
        <v>68</v>
      </c>
      <c r="V11" s="8">
        <f>SUMIFS(F_12Snp_ODR_Ret!$H:$H,F_12Snp_ODR_Ret!$B:$B,'Retail - 12m PD'!$A11,F_12Snp_ODR_Ret!$A:$A,'Retail - 12m PD'!V$3)</f>
        <v>108</v>
      </c>
      <c r="W11" s="8">
        <f>SUMIFS(F_12Snp_ODR_Ret!$H:$H,F_12Snp_ODR_Ret!$B:$B,'Retail - 12m PD'!$A11,F_12Snp_ODR_Ret!$A:$A,'Retail - 12m PD'!W$3)</f>
        <v>106</v>
      </c>
      <c r="X11" s="8">
        <f>SUMIFS(F_12Snp_ODR_Ret!$H:$H,F_12Snp_ODR_Ret!$B:$B,'Retail - 12m PD'!$A11,F_12Snp_ODR_Ret!$A:$A,'Retail - 12m PD'!X$3)</f>
        <v>151</v>
      </c>
      <c r="Y11" s="8">
        <f>SUMIFS(F_12Snp_ODR_Ret!$H:$H,F_12Snp_ODR_Ret!$B:$B,'Retail - 12m PD'!$A11,F_12Snp_ODR_Ret!$A:$A,'Retail - 12m PD'!Y$3)</f>
        <v>99</v>
      </c>
      <c r="Z11" s="8">
        <f>SUMIFS(F_12Snp_ODR_Ret!$H:$H,F_12Snp_ODR_Ret!$B:$B,'Retail - 12m PD'!$A11,F_12Snp_ODR_Ret!$A:$A,'Retail - 12m PD'!Z$3)</f>
        <v>71</v>
      </c>
      <c r="AA11" s="8">
        <f>SUMIFS(F_12Snp_ODR_Ret!$H:$H,F_12Snp_ODR_Ret!$B:$B,'Retail - 12m PD'!$A11,F_12Snp_ODR_Ret!$A:$A,'Retail - 12m PD'!AA$3)</f>
        <v>159</v>
      </c>
      <c r="AB11" s="8">
        <f>SUMIFS(F_12Snp_ODR_Ret!$H:$H,F_12Snp_ODR_Ret!$B:$B,'Retail - 12m PD'!$A11,F_12Snp_ODR_Ret!$A:$A,'Retail - 12m PD'!AB$3)</f>
        <v>99</v>
      </c>
      <c r="AC11" s="8">
        <f>SUMIFS(F_12Snp_ODR_Ret!$H:$H,F_12Snp_ODR_Ret!$B:$B,'Retail - 12m PD'!$A11,F_12Snp_ODR_Ret!$A:$A,'Retail - 12m PD'!AC$3)</f>
        <v>57</v>
      </c>
      <c r="AD11" s="8">
        <f>SUMIFS(F_12Snp_ODR_Ret!$H:$H,F_12Snp_ODR_Ret!$B:$B,'Retail - 12m PD'!$A11,F_12Snp_ODR_Ret!$A:$A,'Retail - 12m PD'!AD$3)</f>
        <v>158</v>
      </c>
      <c r="AE11" s="8">
        <f>SUMIFS(F_12Snp_ODR_Ret!$H:$H,F_12Snp_ODR_Ret!$B:$B,'Retail - 12m PD'!$A11,F_12Snp_ODR_Ret!$A:$A,'Retail - 12m PD'!AE$3)</f>
        <v>112</v>
      </c>
      <c r="AF11" s="8">
        <f>SUMIFS(F_12Snp_ODR_Ret!$H:$H,F_12Snp_ODR_Ret!$B:$B,'Retail - 12m PD'!$A11,F_12Snp_ODR_Ret!$A:$A,'Retail - 12m PD'!AF$3)</f>
        <v>94</v>
      </c>
      <c r="AG11" s="8">
        <f>SUMIFS(F_12Snp_ODR_Ret!$H:$H,F_12Snp_ODR_Ret!$B:$B,'Retail - 12m PD'!$A11,F_12Snp_ODR_Ret!$A:$A,'Retail - 12m PD'!AG$3)</f>
        <v>184</v>
      </c>
      <c r="AH11" s="8">
        <f>SUMIFS(F_12Snp_ODR_Ret!$H:$H,F_12Snp_ODR_Ret!$B:$B,'Retail - 12m PD'!$A11,F_12Snp_ODR_Ret!$A:$A,'Retail - 12m PD'!AH$3)</f>
        <v>120</v>
      </c>
      <c r="AI11" s="8">
        <f>SUMIFS(F_12Snp_ODR_Ret!$H:$H,F_12Snp_ODR_Ret!$B:$B,'Retail - 12m PD'!$A11,F_12Snp_ODR_Ret!$A:$A,'Retail - 12m PD'!AI$3)</f>
        <v>84</v>
      </c>
      <c r="AJ11" s="8">
        <f>SUMIFS(F_12Snp_ODR_Ret!$H:$H,F_12Snp_ODR_Ret!$B:$B,'Retail - 12m PD'!$A11,F_12Snp_ODR_Ret!$A:$A,'Retail - 12m PD'!AJ$3)</f>
        <v>153</v>
      </c>
      <c r="AK11" s="8">
        <f>SUMIFS(F_12Snp_ODR_Ret!$H:$H,F_12Snp_ODR_Ret!$B:$B,'Retail - 12m PD'!$A11,F_12Snp_ODR_Ret!$A:$A,'Retail - 12m PD'!AK$3)</f>
        <v>95</v>
      </c>
      <c r="AL11" s="8">
        <f>SUMIFS(F_12Snp_ODR_Ret!$H:$H,F_12Snp_ODR_Ret!$B:$B,'Retail - 12m PD'!$A11,F_12Snp_ODR_Ret!$A:$A,'Retail - 12m PD'!AL$3)</f>
        <v>95</v>
      </c>
      <c r="AM11" s="8">
        <f>SUMIFS(F_12Snp_ODR_Ret!$H:$H,F_12Snp_ODR_Ret!$B:$B,'Retail - 12m PD'!$A11,F_12Snp_ODR_Ret!$A:$A,'Retail - 12m PD'!AM$3)</f>
        <v>196</v>
      </c>
      <c r="AN11" s="8">
        <f>SUMIFS(F_12Snp_ODR_Ret!$H:$H,F_12Snp_ODR_Ret!$B:$B,'Retail - 12m PD'!$A11,F_12Snp_ODR_Ret!$A:$A,'Retail - 12m PD'!AN$3)</f>
        <v>150</v>
      </c>
      <c r="AO11" s="8">
        <f>SUMIFS(F_12Snp_ODR_Ret!$H:$H,F_12Snp_ODR_Ret!$B:$B,'Retail - 12m PD'!$A11,F_12Snp_ODR_Ret!$A:$A,'Retail - 12m PD'!AO$3)</f>
        <v>128</v>
      </c>
      <c r="AP11" s="8">
        <f>SUMIFS(F_12Snp_ODR_Ret!$H:$H,F_12Snp_ODR_Ret!$B:$B,'Retail - 12m PD'!$A11,F_12Snp_ODR_Ret!$A:$A,'Retail - 12m PD'!AP$3)</f>
        <v>186</v>
      </c>
      <c r="AQ11" s="8">
        <f>SUMIFS(F_12Snp_ODR_Ret!$H:$H,F_12Snp_ODR_Ret!$B:$B,'Retail - 12m PD'!$A11,F_12Snp_ODR_Ret!$A:$A,'Retail - 12m PD'!AQ$3)</f>
        <v>156</v>
      </c>
      <c r="AR11" s="8">
        <f>SUMIFS(F_12Snp_ODR_Ret!$H:$H,F_12Snp_ODR_Ret!$B:$B,'Retail - 12m PD'!$A11,F_12Snp_ODR_Ret!$A:$A,'Retail - 12m PD'!AR$3)</f>
        <v>157</v>
      </c>
      <c r="AS11" s="8">
        <f>SUMIFS(F_12Snp_ODR_Ret!$H:$H,F_12Snp_ODR_Ret!$B:$B,'Retail - 12m PD'!$A11,F_12Snp_ODR_Ret!$A:$A,'Retail - 12m PD'!AS$3)</f>
        <v>129</v>
      </c>
      <c r="AT11" s="8">
        <f>SUMIFS(F_12Snp_ODR_Ret!$H:$H,F_12Snp_ODR_Ret!$B:$B,'Retail - 12m PD'!$A11,F_12Snp_ODR_Ret!$A:$A,'Retail - 12m PD'!AT$3)</f>
        <v>119</v>
      </c>
      <c r="AU11" s="8">
        <f>SUMIFS(F_12Snp_ODR_Ret!$H:$H,F_12Snp_ODR_Ret!$B:$B,'Retail - 12m PD'!$A11,F_12Snp_ODR_Ret!$A:$A,'Retail - 12m PD'!AU$3)</f>
        <v>132</v>
      </c>
      <c r="AV11" s="8">
        <f>SUMIFS(F_12Snp_ODR_Ret!$H:$H,F_12Snp_ODR_Ret!$B:$B,'Retail - 12m PD'!$A11,F_12Snp_ODR_Ret!$A:$A,'Retail - 12m PD'!AV$3)</f>
        <v>120</v>
      </c>
      <c r="AW11" s="8">
        <f>SUMIFS(F_12Snp_ODR_Ret!$H:$H,F_12Snp_ODR_Ret!$B:$B,'Retail - 12m PD'!$A11,F_12Snp_ODR_Ret!$A:$A,'Retail - 12m PD'!AW$3)</f>
        <v>139</v>
      </c>
      <c r="AX11" s="9">
        <f>SUMIFS(F_12Snp_ODR_Ret!$H:$H,F_12Snp_ODR_Ret!$B:$B,'Retail - 12m PD'!$A11,F_12Snp_ODR_Ret!$A:$A,'Retail - 12m PD'!AX$3)</f>
        <v>137</v>
      </c>
      <c r="AY11" s="8">
        <f>SUMIFS(F_12Snp_ODR_Ret!$H:$H,F_12Snp_ODR_Ret!$B:$B,'Retail - 12m PD'!$A11,F_12Snp_ODR_Ret!$A:$A,'Retail - 12m PD'!AY$3)</f>
        <v>142</v>
      </c>
      <c r="AZ11" s="8">
        <f>SUMIFS(F_12Snp_ODR_Ret!$H:$H,F_12Snp_ODR_Ret!$B:$B,'Retail - 12m PD'!$A11,F_12Snp_ODR_Ret!$A:$A,'Retail - 12m PD'!AZ$3)</f>
        <v>153</v>
      </c>
      <c r="BA11" s="8">
        <f>SUMIFS(F_12Snp_ODR_Ret!$H:$H,F_12Snp_ODR_Ret!$B:$B,'Retail - 12m PD'!$A11,F_12Snp_ODR_Ret!$A:$A,'Retail - 12m PD'!BA$3)</f>
        <v>164</v>
      </c>
      <c r="BB11" s="8">
        <f>SUMIFS(F_12Snp_ODR_Ret!$H:$H,F_12Snp_ODR_Ret!$B:$B,'Retail - 12m PD'!$A11,F_12Snp_ODR_Ret!$A:$A,'Retail - 12m PD'!BB$3)</f>
        <v>219</v>
      </c>
      <c r="BC11" s="8">
        <f>SUMIFS(F_12Snp_ODR_Ret!$H:$H,F_12Snp_ODR_Ret!$B:$B,'Retail - 12m PD'!$A11,F_12Snp_ODR_Ret!$A:$A,'Retail - 12m PD'!BC$3)</f>
        <v>245</v>
      </c>
      <c r="BD11" s="8">
        <f>SUMIFS(F_12Snp_ODR_Ret!$H:$H,F_12Snp_ODR_Ret!$B:$B,'Retail - 12m PD'!$A11,F_12Snp_ODR_Ret!$A:$A,'Retail - 12m PD'!BD$3)</f>
        <v>251</v>
      </c>
      <c r="BE11" s="8">
        <f>SUMIFS(F_12Snp_ODR_Ret!$H:$H,F_12Snp_ODR_Ret!$B:$B,'Retail - 12m PD'!$A11,F_12Snp_ODR_Ret!$A:$A,'Retail - 12m PD'!BE$3)</f>
        <v>233</v>
      </c>
      <c r="BF11" s="8">
        <f>SUMIFS(F_12Snp_ODR_Ret!$H:$H,F_12Snp_ODR_Ret!$B:$B,'Retail - 12m PD'!$A11,F_12Snp_ODR_Ret!$A:$A,'Retail - 12m PD'!BF$3)</f>
        <v>214</v>
      </c>
      <c r="BG11" s="8">
        <f>SUMIFS(F_12Snp_ODR_Ret!$H:$H,F_12Snp_ODR_Ret!$B:$B,'Retail - 12m PD'!$A11,F_12Snp_ODR_Ret!$A:$A,'Retail - 12m PD'!BG$3)</f>
        <v>233</v>
      </c>
      <c r="BH11" s="8">
        <f>SUMIFS(F_12Snp_ODR_Ret!$H:$H,F_12Snp_ODR_Ret!$B:$B,'Retail - 12m PD'!$A11,F_12Snp_ODR_Ret!$A:$A,'Retail - 12m PD'!BH$3)</f>
        <v>220</v>
      </c>
      <c r="BI11" s="8">
        <f>SUMIFS(F_12Snp_ODR_Ret!$H:$H,F_12Snp_ODR_Ret!$B:$B,'Retail - 12m PD'!$A11,F_12Snp_ODR_Ret!$A:$A,'Retail - 12m PD'!BI$3)</f>
        <v>214</v>
      </c>
      <c r="BJ11" s="8">
        <f>SUMIFS(F_12Snp_ODR_Ret!$H:$H,F_12Snp_ODR_Ret!$B:$B,'Retail - 12m PD'!$A11,F_12Snp_ODR_Ret!$A:$A,'Retail - 12m PD'!BJ$3)</f>
        <v>213</v>
      </c>
      <c r="BK11" s="8">
        <f>SUMIFS(F_12Snp_ODR_Ret!$H:$H,F_12Snp_ODR_Ret!$B:$B,'Retail - 12m PD'!$A11,F_12Snp_ODR_Ret!$A:$A,'Retail - 12m PD'!BK$3)</f>
        <v>247</v>
      </c>
      <c r="BL11" s="8">
        <f>SUMIFS(F_12Snp_ODR_Ret!$H:$H,F_12Snp_ODR_Ret!$B:$B,'Retail - 12m PD'!$A11,F_12Snp_ODR_Ret!$A:$A,'Retail - 12m PD'!BL$3)</f>
        <v>253</v>
      </c>
      <c r="BM11" s="8">
        <f>SUMIFS(F_12Snp_ODR_Ret!$H:$H,F_12Snp_ODR_Ret!$B:$B,'Retail - 12m PD'!$A11,F_12Snp_ODR_Ret!$A:$A,'Retail - 12m PD'!BM$3)</f>
        <v>213</v>
      </c>
      <c r="BN11" s="8">
        <f>SUMIFS(F_12Snp_ODR_Ret!$H:$H,F_12Snp_ODR_Ret!$B:$B,'Retail - 12m PD'!$A11,F_12Snp_ODR_Ret!$A:$A,'Retail - 12m PD'!BN$3)</f>
        <v>212</v>
      </c>
      <c r="BO11" s="8">
        <f>SUMIFS(F_12Snp_ODR_Ret!$H:$H,F_12Snp_ODR_Ret!$B:$B,'Retail - 12m PD'!$A11,F_12Snp_ODR_Ret!$A:$A,'Retail - 12m PD'!BO$3)</f>
        <v>198</v>
      </c>
      <c r="BP11" s="8">
        <f>SUMIFS(F_12Snp_ODR_Ret!$H:$H,F_12Snp_ODR_Ret!$B:$B,'Retail - 12m PD'!$A11,F_12Snp_ODR_Ret!$A:$A,'Retail - 12m PD'!BP$3)</f>
        <v>193</v>
      </c>
      <c r="BQ11" s="8">
        <f>SUMIFS(F_12Snp_ODR_Ret!$H:$H,F_12Snp_ODR_Ret!$B:$B,'Retail - 12m PD'!$A11,F_12Snp_ODR_Ret!$A:$A,'Retail - 12m PD'!BQ$3)</f>
        <v>206</v>
      </c>
      <c r="BR11" s="8">
        <f>SUMIFS(F_12Snp_ODR_Ret!$H:$H,F_12Snp_ODR_Ret!$B:$B,'Retail - 12m PD'!$A11,F_12Snp_ODR_Ret!$A:$A,'Retail - 12m PD'!BR$3)</f>
        <v>219</v>
      </c>
      <c r="BS11" s="8">
        <f>SUMIFS(F_12Snp_ODR_Ret!$H:$H,F_12Snp_ODR_Ret!$B:$B,'Retail - 12m PD'!$A11,F_12Snp_ODR_Ret!$A:$A,'Retail - 12m PD'!BS$3)</f>
        <v>206</v>
      </c>
      <c r="BT11" s="8">
        <f>SUMIFS(F_12Snp_ODR_Ret!$H:$H,F_12Snp_ODR_Ret!$B:$B,'Retail - 12m PD'!$A11,F_12Snp_ODR_Ret!$A:$A,'Retail - 12m PD'!BT$3)</f>
        <v>202</v>
      </c>
      <c r="BU11" s="8">
        <f>SUMIFS(F_12Snp_ODR_Ret!$H:$H,F_12Snp_ODR_Ret!$B:$B,'Retail - 12m PD'!$A11,F_12Snp_ODR_Ret!$A:$A,'Retail - 12m PD'!BU$3)</f>
        <v>200</v>
      </c>
      <c r="BV11" s="8">
        <f>SUMIFS(F_12Snp_ODR_Ret!$H:$H,F_12Snp_ODR_Ret!$B:$B,'Retail - 12m PD'!$A11,F_12Snp_ODR_Ret!$A:$A,'Retail - 12m PD'!BV$3)</f>
        <v>181</v>
      </c>
      <c r="BW11" s="8">
        <f>SUMIFS(F_12Snp_ODR_Ret!$H:$H,F_12Snp_ODR_Ret!$B:$B,'Retail - 12m PD'!$A11,F_12Snp_ODR_Ret!$A:$A,'Retail - 12m PD'!BW$3)</f>
        <v>183</v>
      </c>
      <c r="BX11" s="8">
        <f>SUMIFS(F_12Snp_ODR_Ret!$H:$H,F_12Snp_ODR_Ret!$B:$B,'Retail - 12m PD'!$A11,F_12Snp_ODR_Ret!$A:$A,'Retail - 12m PD'!BX$3)</f>
        <v>219</v>
      </c>
      <c r="BY11" s="8">
        <f>SUMIFS(F_12Snp_ODR_Ret!$H:$H,F_12Snp_ODR_Ret!$B:$B,'Retail - 12m PD'!$A11,F_12Snp_ODR_Ret!$A:$A,'Retail - 12m PD'!BY$3)</f>
        <v>222</v>
      </c>
      <c r="BZ11" s="8">
        <f>SUMIFS(F_12Snp_ODR_Ret!$H:$H,F_12Snp_ODR_Ret!$B:$B,'Retail - 12m PD'!$A11,F_12Snp_ODR_Ret!$A:$A,'Retail - 12m PD'!BZ$3)</f>
        <v>239</v>
      </c>
      <c r="CA11" s="8">
        <f>SUMIFS(F_12Snp_ODR_Ret!$H:$H,F_12Snp_ODR_Ret!$B:$B,'Retail - 12m PD'!$A11,F_12Snp_ODR_Ret!$A:$A,'Retail - 12m PD'!CA$3)</f>
        <v>236</v>
      </c>
      <c r="CB11" s="8">
        <f>SUMIFS(F_12Snp_ODR_Ret!$H:$H,F_12Snp_ODR_Ret!$B:$B,'Retail - 12m PD'!$A11,F_12Snp_ODR_Ret!$A:$A,'Retail - 12m PD'!CB$3)</f>
        <v>236</v>
      </c>
      <c r="CC11" s="8">
        <f>SUMIFS(F_12Snp_ODR_Ret!$H:$H,F_12Snp_ODR_Ret!$B:$B,'Retail - 12m PD'!$A11,F_12Snp_ODR_Ret!$A:$A,'Retail - 12m PD'!CC$3)</f>
        <v>0</v>
      </c>
      <c r="CD11" s="8">
        <f>SUMIFS(F_12Snp_ODR_Ret!$H:$H,F_12Snp_ODR_Ret!$B:$B,'Retail - 12m PD'!$A11,F_12Snp_ODR_Ret!$A:$A,'Retail - 12m PD'!CD$3)</f>
        <v>0</v>
      </c>
      <c r="CE11" s="8">
        <f>SUMIFS(F_12Snp_ODR_Ret!$H:$H,F_12Snp_ODR_Ret!$B:$B,'Retail - 12m PD'!$A11,F_12Snp_ODR_Ret!$A:$A,'Retail - 12m PD'!CE$3)</f>
        <v>0</v>
      </c>
      <c r="CF11" s="8">
        <f>SUMIFS(F_12Snp_ODR_Ret!$H:$H,F_12Snp_ODR_Ret!$B:$B,'Retail - 12m PD'!$A11,F_12Snp_ODR_Ret!$A:$A,'Retail - 12m PD'!CF$3)</f>
        <v>0</v>
      </c>
      <c r="CG11" s="8">
        <f>SUMIFS(F_12Snp_ODR_Ret!$H:$H,F_12Snp_ODR_Ret!$B:$B,'Retail - 12m PD'!$A11,F_12Snp_ODR_Ret!$A:$A,'Retail - 12m PD'!CG$3)</f>
        <v>0</v>
      </c>
      <c r="CH11" s="8">
        <f>SUMIFS(F_12Snp_ODR_Ret!$H:$H,F_12Snp_ODR_Ret!$B:$B,'Retail - 12m PD'!$A11,F_12Snp_ODR_Ret!$A:$A,'Retail - 12m PD'!CH$3)</f>
        <v>0</v>
      </c>
      <c r="CI11" s="8">
        <f>SUMIFS(F_12Snp_ODR_Ret!$H:$H,F_12Snp_ODR_Ret!$B:$B,'Retail - 12m PD'!$A11,F_12Snp_ODR_Ret!$A:$A,'Retail - 12m PD'!CI$3)</f>
        <v>0</v>
      </c>
      <c r="CJ11" s="8">
        <f>SUMIFS(F_12Snp_ODR_Ret!$H:$H,F_12Snp_ODR_Ret!$B:$B,'Retail - 12m PD'!$A11,F_12Snp_ODR_Ret!$A:$A,'Retail - 12m PD'!CJ$3)</f>
        <v>0</v>
      </c>
      <c r="CK11" s="8">
        <f>SUMIFS(F_12Snp_ODR_Ret!$H:$H,F_12Snp_ODR_Ret!$B:$B,'Retail - 12m PD'!$A11,F_12Snp_ODR_Ret!$A:$A,'Retail - 12m PD'!CK$3)</f>
        <v>0</v>
      </c>
      <c r="CL11" s="8">
        <f>SUMIFS(F_12Snp_ODR_Ret!$H:$H,F_12Snp_ODR_Ret!$B:$B,'Retail - 12m PD'!$A11,F_12Snp_ODR_Ret!$A:$A,'Retail - 12m PD'!CL$3)</f>
        <v>0</v>
      </c>
      <c r="CM11" s="8">
        <f>SUMIFS(F_12Snp_ODR_Ret!$H:$H,F_12Snp_ODR_Ret!$B:$B,'Retail - 12m PD'!$A11,F_12Snp_ODR_Ret!$A:$A,'Retail - 12m PD'!CM$3)</f>
        <v>0</v>
      </c>
      <c r="CN11" s="8">
        <f>SUMIFS(F_12Snp_ODR_Ret!$H:$H,F_12Snp_ODR_Ret!$B:$B,'Retail - 12m PD'!$A11,F_12Snp_ODR_Ret!$A:$A,'Retail - 12m PD'!CN$3)</f>
        <v>0</v>
      </c>
      <c r="CO11" s="8">
        <f>SUMIFS(F_12Snp_ODR_Ret!$H:$H,F_12Snp_ODR_Ret!$B:$B,'Retail - 12m PD'!$A11,F_12Snp_ODR_Ret!$A:$A,'Retail - 12m PD'!CO$3)</f>
        <v>0</v>
      </c>
      <c r="CP11" s="8">
        <f>SUMIFS(F_12Snp_ODR_Ret!$H:$H,F_12Snp_ODR_Ret!$B:$B,'Retail - 12m PD'!$A11,F_12Snp_ODR_Ret!$A:$A,'Retail - 12m PD'!CP$3)</f>
        <v>0</v>
      </c>
      <c r="CQ11" s="8">
        <f>SUMIFS(F_12Snp_ODR_Ret!$H:$H,F_12Snp_ODR_Ret!$B:$B,'Retail - 12m PD'!$A11,F_12Snp_ODR_Ret!$A:$A,'Retail - 12m PD'!CQ$3)</f>
        <v>0</v>
      </c>
      <c r="CR11" s="8">
        <f>SUMIFS(F_12Snp_ODR_Ret!$H:$H,F_12Snp_ODR_Ret!$B:$B,'Retail - 12m PD'!$A11,F_12Snp_ODR_Ret!$A:$A,'Retail - 12m PD'!CR$3)</f>
        <v>0</v>
      </c>
      <c r="CS11" s="8">
        <f>SUMIFS(F_12Snp_ODR_Ret!$H:$H,F_12Snp_ODR_Ret!$B:$B,'Retail - 12m PD'!$A11,F_12Snp_ODR_Ret!$A:$A,'Retail - 12m PD'!CS$3)</f>
        <v>0</v>
      </c>
      <c r="CT11" s="8">
        <f>SUMIFS(F_12Snp_ODR_Ret!$H:$H,F_12Snp_ODR_Ret!$B:$B,'Retail - 12m PD'!$A11,F_12Snp_ODR_Ret!$A:$A,'Retail - 12m PD'!CT$3)</f>
        <v>0</v>
      </c>
      <c r="CU11" s="8">
        <f>SUMIFS(F_12Snp_ODR_Ret!$H:$H,F_12Snp_ODR_Ret!$B:$B,'Retail - 12m PD'!$A11,F_12Snp_ODR_Ret!$A:$A,'Retail - 12m PD'!CU$3)</f>
        <v>0</v>
      </c>
      <c r="CV11" s="8">
        <f>SUMIFS(F_12Snp_ODR_Ret!$H:$H,F_12Snp_ODR_Ret!$B:$B,'Retail - 12m PD'!$A11,F_12Snp_ODR_Ret!$A:$A,'Retail - 12m PD'!CV$3)</f>
        <v>0</v>
      </c>
      <c r="CW11" s="8">
        <f>SUMIFS(F_12Snp_ODR_Ret!$H:$H,F_12Snp_ODR_Ret!$B:$B,'Retail - 12m PD'!$A11,F_12Snp_ODR_Ret!$A:$A,'Retail - 12m PD'!CW$3)</f>
        <v>0</v>
      </c>
      <c r="CX11" s="8">
        <f>SUMIFS(F_12Snp_ODR_Ret!$H:$H,F_12Snp_ODR_Ret!$B:$B,'Retail - 12m PD'!$A11,F_12Snp_ODR_Ret!$A:$A,'Retail - 12m PD'!CX$3)</f>
        <v>0</v>
      </c>
      <c r="CY11" s="8">
        <f>SUMIFS(F_12Snp_ODR_Ret!$H:$H,F_12Snp_ODR_Ret!$B:$B,'Retail - 12m PD'!$A11,F_12Snp_ODR_Ret!$A:$A,'Retail - 12m PD'!CY$3)</f>
        <v>0</v>
      </c>
      <c r="CZ11" s="8">
        <f>SUMIFS(F_12Snp_ODR_Ret!$H:$H,F_12Snp_ODR_Ret!$B:$B,'Retail - 12m PD'!$A11,F_12Snp_ODR_Ret!$A:$A,'Retail - 12m PD'!CZ$3)</f>
        <v>0</v>
      </c>
    </row>
    <row r="12" spans="1:104" x14ac:dyDescent="0.2">
      <c r="A12" s="6" t="s">
        <v>28</v>
      </c>
      <c r="B12" s="4" t="s">
        <v>29</v>
      </c>
      <c r="C12" s="8">
        <f>SUMIFS(F_12Snp_ODR_Ret!$H:$H,F_12Snp_ODR_Ret!$B:$B,'Retail - 12m PD'!$A12,F_12Snp_ODR_Ret!$A:$A,'Retail - 12m PD'!C$3)</f>
        <v>945</v>
      </c>
      <c r="D12" s="8">
        <f>SUMIFS(F_12Snp_ODR_Ret!$H:$H,F_12Snp_ODR_Ret!$B:$B,'Retail - 12m PD'!$A12,F_12Snp_ODR_Ret!$A:$A,'Retail - 12m PD'!D$3)</f>
        <v>960</v>
      </c>
      <c r="E12" s="8">
        <f>SUMIFS(F_12Snp_ODR_Ret!$H:$H,F_12Snp_ODR_Ret!$B:$B,'Retail - 12m PD'!$A12,F_12Snp_ODR_Ret!$A:$A,'Retail - 12m PD'!E$3)</f>
        <v>1028</v>
      </c>
      <c r="F12" s="8">
        <f>SUMIFS(F_12Snp_ODR_Ret!$H:$H,F_12Snp_ODR_Ret!$B:$B,'Retail - 12m PD'!$A12,F_12Snp_ODR_Ret!$A:$A,'Retail - 12m PD'!F$3)</f>
        <v>1132</v>
      </c>
      <c r="G12" s="8">
        <f>SUMIFS(F_12Snp_ODR_Ret!$H:$H,F_12Snp_ODR_Ret!$B:$B,'Retail - 12m PD'!$A12,F_12Snp_ODR_Ret!$A:$A,'Retail - 12m PD'!G$3)</f>
        <v>1224</v>
      </c>
      <c r="H12" s="8">
        <f>SUMIFS(F_12Snp_ODR_Ret!$H:$H,F_12Snp_ODR_Ret!$B:$B,'Retail - 12m PD'!$A12,F_12Snp_ODR_Ret!$A:$A,'Retail - 12m PD'!H$3)</f>
        <v>1448</v>
      </c>
      <c r="I12" s="8">
        <f>SUMIFS(F_12Snp_ODR_Ret!$H:$H,F_12Snp_ODR_Ret!$B:$B,'Retail - 12m PD'!$A12,F_12Snp_ODR_Ret!$A:$A,'Retail - 12m PD'!I$3)</f>
        <v>1572</v>
      </c>
      <c r="J12" s="8">
        <f>SUMIFS(F_12Snp_ODR_Ret!$H:$H,F_12Snp_ODR_Ret!$B:$B,'Retail - 12m PD'!$A12,F_12Snp_ODR_Ret!$A:$A,'Retail - 12m PD'!J$3)</f>
        <v>1945</v>
      </c>
      <c r="K12" s="8">
        <f>SUMIFS(F_12Snp_ODR_Ret!$H:$H,F_12Snp_ODR_Ret!$B:$B,'Retail - 12m PD'!$A12,F_12Snp_ODR_Ret!$A:$A,'Retail - 12m PD'!K$3)</f>
        <v>2235</v>
      </c>
      <c r="L12" s="8">
        <f>SUMIFS(F_12Snp_ODR_Ret!$H:$H,F_12Snp_ODR_Ret!$B:$B,'Retail - 12m PD'!$A12,F_12Snp_ODR_Ret!$A:$A,'Retail - 12m PD'!L$3)</f>
        <v>2407</v>
      </c>
      <c r="M12" s="8">
        <f>SUMIFS(F_12Snp_ODR_Ret!$H:$H,F_12Snp_ODR_Ret!$B:$B,'Retail - 12m PD'!$A12,F_12Snp_ODR_Ret!$A:$A,'Retail - 12m PD'!M$3)</f>
        <v>2533</v>
      </c>
      <c r="N12" s="8">
        <f>SUMIFS(F_12Snp_ODR_Ret!$H:$H,F_12Snp_ODR_Ret!$B:$B,'Retail - 12m PD'!$A12,F_12Snp_ODR_Ret!$A:$A,'Retail - 12m PD'!N$3)</f>
        <v>2633</v>
      </c>
      <c r="O12" s="8">
        <f>SUMIFS(F_12Snp_ODR_Ret!$H:$H,F_12Snp_ODR_Ret!$B:$B,'Retail - 12m PD'!$A12,F_12Snp_ODR_Ret!$A:$A,'Retail - 12m PD'!O$3)</f>
        <v>2593</v>
      </c>
      <c r="P12" s="8">
        <f>SUMIFS(F_12Snp_ODR_Ret!$H:$H,F_12Snp_ODR_Ret!$B:$B,'Retail - 12m PD'!$A12,F_12Snp_ODR_Ret!$A:$A,'Retail - 12m PD'!P$3)</f>
        <v>2528</v>
      </c>
      <c r="Q12" s="8">
        <f>SUMIFS(F_12Snp_ODR_Ret!$H:$H,F_12Snp_ODR_Ret!$B:$B,'Retail - 12m PD'!$A12,F_12Snp_ODR_Ret!$A:$A,'Retail - 12m PD'!Q$3)</f>
        <v>2493</v>
      </c>
      <c r="R12" s="8">
        <f>SUMIFS(F_12Snp_ODR_Ret!$H:$H,F_12Snp_ODR_Ret!$B:$B,'Retail - 12m PD'!$A12,F_12Snp_ODR_Ret!$A:$A,'Retail - 12m PD'!R$3)</f>
        <v>2409</v>
      </c>
      <c r="S12" s="8">
        <f>SUMIFS(F_12Snp_ODR_Ret!$H:$H,F_12Snp_ODR_Ret!$B:$B,'Retail - 12m PD'!$A12,F_12Snp_ODR_Ret!$A:$A,'Retail - 12m PD'!S$3)</f>
        <v>2605</v>
      </c>
      <c r="T12" s="8">
        <f>SUMIFS(F_12Snp_ODR_Ret!$H:$H,F_12Snp_ODR_Ret!$B:$B,'Retail - 12m PD'!$A12,F_12Snp_ODR_Ret!$A:$A,'Retail - 12m PD'!T$3)</f>
        <v>2953</v>
      </c>
      <c r="U12" s="8">
        <f>SUMIFS(F_12Snp_ODR_Ret!$H:$H,F_12Snp_ODR_Ret!$B:$B,'Retail - 12m PD'!$A12,F_12Snp_ODR_Ret!$A:$A,'Retail - 12m PD'!U$3)</f>
        <v>3188</v>
      </c>
      <c r="V12" s="8">
        <f>SUMIFS(F_12Snp_ODR_Ret!$H:$H,F_12Snp_ODR_Ret!$B:$B,'Retail - 12m PD'!$A12,F_12Snp_ODR_Ret!$A:$A,'Retail - 12m PD'!V$3)</f>
        <v>3553</v>
      </c>
      <c r="W12" s="8">
        <f>SUMIFS(F_12Snp_ODR_Ret!$H:$H,F_12Snp_ODR_Ret!$B:$B,'Retail - 12m PD'!$A12,F_12Snp_ODR_Ret!$A:$A,'Retail - 12m PD'!W$3)</f>
        <v>3718</v>
      </c>
      <c r="X12" s="8">
        <f>SUMIFS(F_12Snp_ODR_Ret!$H:$H,F_12Snp_ODR_Ret!$B:$B,'Retail - 12m PD'!$A12,F_12Snp_ODR_Ret!$A:$A,'Retail - 12m PD'!X$3)</f>
        <v>3706</v>
      </c>
      <c r="Y12" s="8">
        <f>SUMIFS(F_12Snp_ODR_Ret!$H:$H,F_12Snp_ODR_Ret!$B:$B,'Retail - 12m PD'!$A12,F_12Snp_ODR_Ret!$A:$A,'Retail - 12m PD'!Y$3)</f>
        <v>3742</v>
      </c>
      <c r="Z12" s="8">
        <f>SUMIFS(F_12Snp_ODR_Ret!$H:$H,F_12Snp_ODR_Ret!$B:$B,'Retail - 12m PD'!$A12,F_12Snp_ODR_Ret!$A:$A,'Retail - 12m PD'!Z$3)</f>
        <v>3682</v>
      </c>
      <c r="AA12" s="8">
        <f>SUMIFS(F_12Snp_ODR_Ret!$H:$H,F_12Snp_ODR_Ret!$B:$B,'Retail - 12m PD'!$A12,F_12Snp_ODR_Ret!$A:$A,'Retail - 12m PD'!AA$3)</f>
        <v>3639</v>
      </c>
      <c r="AB12" s="8">
        <f>SUMIFS(F_12Snp_ODR_Ret!$H:$H,F_12Snp_ODR_Ret!$B:$B,'Retail - 12m PD'!$A12,F_12Snp_ODR_Ret!$A:$A,'Retail - 12m PD'!AB$3)</f>
        <v>3676</v>
      </c>
      <c r="AC12" s="8">
        <f>SUMIFS(F_12Snp_ODR_Ret!$H:$H,F_12Snp_ODR_Ret!$B:$B,'Retail - 12m PD'!$A12,F_12Snp_ODR_Ret!$A:$A,'Retail - 12m PD'!AC$3)</f>
        <v>3649</v>
      </c>
      <c r="AD12" s="8">
        <f>SUMIFS(F_12Snp_ODR_Ret!$H:$H,F_12Snp_ODR_Ret!$B:$B,'Retail - 12m PD'!$A12,F_12Snp_ODR_Ret!$A:$A,'Retail - 12m PD'!AD$3)</f>
        <v>3876</v>
      </c>
      <c r="AE12" s="8">
        <f>SUMIFS(F_12Snp_ODR_Ret!$H:$H,F_12Snp_ODR_Ret!$B:$B,'Retail - 12m PD'!$A12,F_12Snp_ODR_Ret!$A:$A,'Retail - 12m PD'!AE$3)</f>
        <v>4181</v>
      </c>
      <c r="AF12" s="8">
        <f>SUMIFS(F_12Snp_ODR_Ret!$H:$H,F_12Snp_ODR_Ret!$B:$B,'Retail - 12m PD'!$A12,F_12Snp_ODR_Ret!$A:$A,'Retail - 12m PD'!AF$3)</f>
        <v>4499</v>
      </c>
      <c r="AG12" s="8">
        <f>SUMIFS(F_12Snp_ODR_Ret!$H:$H,F_12Snp_ODR_Ret!$B:$B,'Retail - 12m PD'!$A12,F_12Snp_ODR_Ret!$A:$A,'Retail - 12m PD'!AG$3)</f>
        <v>4537</v>
      </c>
      <c r="AH12" s="8">
        <f>SUMIFS(F_12Snp_ODR_Ret!$H:$H,F_12Snp_ODR_Ret!$B:$B,'Retail - 12m PD'!$A12,F_12Snp_ODR_Ret!$A:$A,'Retail - 12m PD'!AH$3)</f>
        <v>4746</v>
      </c>
      <c r="AI12" s="8">
        <f>SUMIFS(F_12Snp_ODR_Ret!$H:$H,F_12Snp_ODR_Ret!$B:$B,'Retail - 12m PD'!$A12,F_12Snp_ODR_Ret!$A:$A,'Retail - 12m PD'!AI$3)</f>
        <v>5051</v>
      </c>
      <c r="AJ12" s="8">
        <f>SUMIFS(F_12Snp_ODR_Ret!$H:$H,F_12Snp_ODR_Ret!$B:$B,'Retail - 12m PD'!$A12,F_12Snp_ODR_Ret!$A:$A,'Retail - 12m PD'!AJ$3)</f>
        <v>5386</v>
      </c>
      <c r="AK12" s="8">
        <f>SUMIFS(F_12Snp_ODR_Ret!$H:$H,F_12Snp_ODR_Ret!$B:$B,'Retail - 12m PD'!$A12,F_12Snp_ODR_Ret!$A:$A,'Retail - 12m PD'!AK$3)</f>
        <v>5578</v>
      </c>
      <c r="AL12" s="8">
        <f>SUMIFS(F_12Snp_ODR_Ret!$H:$H,F_12Snp_ODR_Ret!$B:$B,'Retail - 12m PD'!$A12,F_12Snp_ODR_Ret!$A:$A,'Retail - 12m PD'!AL$3)</f>
        <v>5233</v>
      </c>
      <c r="AM12" s="8">
        <f>SUMIFS(F_12Snp_ODR_Ret!$H:$H,F_12Snp_ODR_Ret!$B:$B,'Retail - 12m PD'!$A12,F_12Snp_ODR_Ret!$A:$A,'Retail - 12m PD'!AM$3)</f>
        <v>4963</v>
      </c>
      <c r="AN12" s="8">
        <f>SUMIFS(F_12Snp_ODR_Ret!$H:$H,F_12Snp_ODR_Ret!$B:$B,'Retail - 12m PD'!$A12,F_12Snp_ODR_Ret!$A:$A,'Retail - 12m PD'!AN$3)</f>
        <v>4730</v>
      </c>
      <c r="AO12" s="8">
        <f>SUMIFS(F_12Snp_ODR_Ret!$H:$H,F_12Snp_ODR_Ret!$B:$B,'Retail - 12m PD'!$A12,F_12Snp_ODR_Ret!$A:$A,'Retail - 12m PD'!AO$3)</f>
        <v>4577</v>
      </c>
      <c r="AP12" s="8">
        <f>SUMIFS(F_12Snp_ODR_Ret!$H:$H,F_12Snp_ODR_Ret!$B:$B,'Retail - 12m PD'!$A12,F_12Snp_ODR_Ret!$A:$A,'Retail - 12m PD'!AP$3)</f>
        <v>4364</v>
      </c>
      <c r="AQ12" s="8">
        <f>SUMIFS(F_12Snp_ODR_Ret!$H:$H,F_12Snp_ODR_Ret!$B:$B,'Retail - 12m PD'!$A12,F_12Snp_ODR_Ret!$A:$A,'Retail - 12m PD'!AQ$3)</f>
        <v>4103</v>
      </c>
      <c r="AR12" s="8">
        <f>SUMIFS(F_12Snp_ODR_Ret!$H:$H,F_12Snp_ODR_Ret!$B:$B,'Retail - 12m PD'!$A12,F_12Snp_ODR_Ret!$A:$A,'Retail - 12m PD'!AR$3)</f>
        <v>3872</v>
      </c>
      <c r="AS12" s="8">
        <f>SUMIFS(F_12Snp_ODR_Ret!$H:$H,F_12Snp_ODR_Ret!$B:$B,'Retail - 12m PD'!$A12,F_12Snp_ODR_Ret!$A:$A,'Retail - 12m PD'!AS$3)</f>
        <v>4079</v>
      </c>
      <c r="AT12" s="8">
        <f>SUMIFS(F_12Snp_ODR_Ret!$H:$H,F_12Snp_ODR_Ret!$B:$B,'Retail - 12m PD'!$A12,F_12Snp_ODR_Ret!$A:$A,'Retail - 12m PD'!AT$3)</f>
        <v>4387</v>
      </c>
      <c r="AU12" s="8">
        <f>SUMIFS(F_12Snp_ODR_Ret!$H:$H,F_12Snp_ODR_Ret!$B:$B,'Retail - 12m PD'!$A12,F_12Snp_ODR_Ret!$A:$A,'Retail - 12m PD'!AU$3)</f>
        <v>4661</v>
      </c>
      <c r="AV12" s="8">
        <f>SUMIFS(F_12Snp_ODR_Ret!$H:$H,F_12Snp_ODR_Ret!$B:$B,'Retail - 12m PD'!$A12,F_12Snp_ODR_Ret!$A:$A,'Retail - 12m PD'!AV$3)</f>
        <v>4547</v>
      </c>
      <c r="AW12" s="8">
        <f>SUMIFS(F_12Snp_ODR_Ret!$H:$H,F_12Snp_ODR_Ret!$B:$B,'Retail - 12m PD'!$A12,F_12Snp_ODR_Ret!$A:$A,'Retail - 12m PD'!AW$3)</f>
        <v>4568</v>
      </c>
      <c r="AX12" s="9">
        <f>SUMIFS(F_12Snp_ODR_Ret!$H:$H,F_12Snp_ODR_Ret!$B:$B,'Retail - 12m PD'!$A12,F_12Snp_ODR_Ret!$A:$A,'Retail - 12m PD'!AX$3)</f>
        <v>4269</v>
      </c>
      <c r="AY12" s="8">
        <f>SUMIFS(F_12Snp_ODR_Ret!$H:$H,F_12Snp_ODR_Ret!$B:$B,'Retail - 12m PD'!$A12,F_12Snp_ODR_Ret!$A:$A,'Retail - 12m PD'!AY$3)</f>
        <v>4021</v>
      </c>
      <c r="AZ12" s="8">
        <f>SUMIFS(F_12Snp_ODR_Ret!$H:$H,F_12Snp_ODR_Ret!$B:$B,'Retail - 12m PD'!$A12,F_12Snp_ODR_Ret!$A:$A,'Retail - 12m PD'!AZ$3)</f>
        <v>3703</v>
      </c>
      <c r="BA12" s="8">
        <f>SUMIFS(F_12Snp_ODR_Ret!$H:$H,F_12Snp_ODR_Ret!$B:$B,'Retail - 12m PD'!$A12,F_12Snp_ODR_Ret!$A:$A,'Retail - 12m PD'!BA$3)</f>
        <v>3516</v>
      </c>
      <c r="BB12" s="8">
        <f>SUMIFS(F_12Snp_ODR_Ret!$H:$H,F_12Snp_ODR_Ret!$B:$B,'Retail - 12m PD'!$A12,F_12Snp_ODR_Ret!$A:$A,'Retail - 12m PD'!BB$3)</f>
        <v>3221</v>
      </c>
      <c r="BC12" s="8">
        <f>SUMIFS(F_12Snp_ODR_Ret!$H:$H,F_12Snp_ODR_Ret!$B:$B,'Retail - 12m PD'!$A12,F_12Snp_ODR_Ret!$A:$A,'Retail - 12m PD'!BC$3)</f>
        <v>2970</v>
      </c>
      <c r="BD12" s="8">
        <f>SUMIFS(F_12Snp_ODR_Ret!$H:$H,F_12Snp_ODR_Ret!$B:$B,'Retail - 12m PD'!$A12,F_12Snp_ODR_Ret!$A:$A,'Retail - 12m PD'!BD$3)</f>
        <v>2639</v>
      </c>
      <c r="BE12" s="8">
        <f>SUMIFS(F_12Snp_ODR_Ret!$H:$H,F_12Snp_ODR_Ret!$B:$B,'Retail - 12m PD'!$A12,F_12Snp_ODR_Ret!$A:$A,'Retail - 12m PD'!BE$3)</f>
        <v>2561</v>
      </c>
      <c r="BF12" s="8">
        <f>SUMIFS(F_12Snp_ODR_Ret!$H:$H,F_12Snp_ODR_Ret!$B:$B,'Retail - 12m PD'!$A12,F_12Snp_ODR_Ret!$A:$A,'Retail - 12m PD'!BF$3)</f>
        <v>2702</v>
      </c>
      <c r="BG12" s="8">
        <f>SUMIFS(F_12Snp_ODR_Ret!$H:$H,F_12Snp_ODR_Ret!$B:$B,'Retail - 12m PD'!$A12,F_12Snp_ODR_Ret!$A:$A,'Retail - 12m PD'!BG$3)</f>
        <v>2861</v>
      </c>
      <c r="BH12" s="8">
        <f>SUMIFS(F_12Snp_ODR_Ret!$H:$H,F_12Snp_ODR_Ret!$B:$B,'Retail - 12m PD'!$A12,F_12Snp_ODR_Ret!$A:$A,'Retail - 12m PD'!BH$3)</f>
        <v>2964</v>
      </c>
      <c r="BI12" s="8">
        <f>SUMIFS(F_12Snp_ODR_Ret!$H:$H,F_12Snp_ODR_Ret!$B:$B,'Retail - 12m PD'!$A12,F_12Snp_ODR_Ret!$A:$A,'Retail - 12m PD'!BI$3)</f>
        <v>3269</v>
      </c>
      <c r="BJ12" s="8">
        <f>SUMIFS(F_12Snp_ODR_Ret!$H:$H,F_12Snp_ODR_Ret!$B:$B,'Retail - 12m PD'!$A12,F_12Snp_ODR_Ret!$A:$A,'Retail - 12m PD'!BJ$3)</f>
        <v>3341</v>
      </c>
      <c r="BK12" s="8">
        <f>SUMIFS(F_12Snp_ODR_Ret!$H:$H,F_12Snp_ODR_Ret!$B:$B,'Retail - 12m PD'!$A12,F_12Snp_ODR_Ret!$A:$A,'Retail - 12m PD'!BK$3)</f>
        <v>3605</v>
      </c>
      <c r="BL12" s="8">
        <f>SUMIFS(F_12Snp_ODR_Ret!$H:$H,F_12Snp_ODR_Ret!$B:$B,'Retail - 12m PD'!$A12,F_12Snp_ODR_Ret!$A:$A,'Retail - 12m PD'!BL$3)</f>
        <v>3634</v>
      </c>
      <c r="BM12" s="8">
        <f>SUMIFS(F_12Snp_ODR_Ret!$H:$H,F_12Snp_ODR_Ret!$B:$B,'Retail - 12m PD'!$A12,F_12Snp_ODR_Ret!$A:$A,'Retail - 12m PD'!BM$3)</f>
        <v>3795</v>
      </c>
      <c r="BN12" s="8">
        <f>SUMIFS(F_12Snp_ODR_Ret!$H:$H,F_12Snp_ODR_Ret!$B:$B,'Retail - 12m PD'!$A12,F_12Snp_ODR_Ret!$A:$A,'Retail - 12m PD'!BN$3)</f>
        <v>3782</v>
      </c>
      <c r="BO12" s="8">
        <f>SUMIFS(F_12Snp_ODR_Ret!$H:$H,F_12Snp_ODR_Ret!$B:$B,'Retail - 12m PD'!$A12,F_12Snp_ODR_Ret!$A:$A,'Retail - 12m PD'!BO$3)</f>
        <v>3527</v>
      </c>
      <c r="BP12" s="8">
        <f>SUMIFS(F_12Snp_ODR_Ret!$H:$H,F_12Snp_ODR_Ret!$B:$B,'Retail - 12m PD'!$A12,F_12Snp_ODR_Ret!$A:$A,'Retail - 12m PD'!BP$3)</f>
        <v>3237</v>
      </c>
      <c r="BQ12" s="8">
        <f>SUMIFS(F_12Snp_ODR_Ret!$H:$H,F_12Snp_ODR_Ret!$B:$B,'Retail - 12m PD'!$A12,F_12Snp_ODR_Ret!$A:$A,'Retail - 12m PD'!BQ$3)</f>
        <v>2969</v>
      </c>
      <c r="BR12" s="8">
        <f>SUMIFS(F_12Snp_ODR_Ret!$H:$H,F_12Snp_ODR_Ret!$B:$B,'Retail - 12m PD'!$A12,F_12Snp_ODR_Ret!$A:$A,'Retail - 12m PD'!BR$3)</f>
        <v>2749</v>
      </c>
      <c r="BS12" s="8">
        <f>SUMIFS(F_12Snp_ODR_Ret!$H:$H,F_12Snp_ODR_Ret!$B:$B,'Retail - 12m PD'!$A12,F_12Snp_ODR_Ret!$A:$A,'Retail - 12m PD'!BS$3)</f>
        <v>2572</v>
      </c>
      <c r="BT12" s="8">
        <f>SUMIFS(F_12Snp_ODR_Ret!$H:$H,F_12Snp_ODR_Ret!$B:$B,'Retail - 12m PD'!$A12,F_12Snp_ODR_Ret!$A:$A,'Retail - 12m PD'!BT$3)</f>
        <v>2180</v>
      </c>
      <c r="BU12" s="8">
        <f>SUMIFS(F_12Snp_ODR_Ret!$H:$H,F_12Snp_ODR_Ret!$B:$B,'Retail - 12m PD'!$A12,F_12Snp_ODR_Ret!$A:$A,'Retail - 12m PD'!BU$3)</f>
        <v>1953</v>
      </c>
      <c r="BV12" s="8">
        <f>SUMIFS(F_12Snp_ODR_Ret!$H:$H,F_12Snp_ODR_Ret!$B:$B,'Retail - 12m PD'!$A12,F_12Snp_ODR_Ret!$A:$A,'Retail - 12m PD'!BV$3)</f>
        <v>1867</v>
      </c>
      <c r="BW12" s="8">
        <f>SUMIFS(F_12Snp_ODR_Ret!$H:$H,F_12Snp_ODR_Ret!$B:$B,'Retail - 12m PD'!$A12,F_12Snp_ODR_Ret!$A:$A,'Retail - 12m PD'!BW$3)</f>
        <v>1736</v>
      </c>
      <c r="BX12" s="8">
        <f>SUMIFS(F_12Snp_ODR_Ret!$H:$H,F_12Snp_ODR_Ret!$B:$B,'Retail - 12m PD'!$A12,F_12Snp_ODR_Ret!$A:$A,'Retail - 12m PD'!BX$3)</f>
        <v>1706</v>
      </c>
      <c r="BY12" s="8">
        <f>SUMIFS(F_12Snp_ODR_Ret!$H:$H,F_12Snp_ODR_Ret!$B:$B,'Retail - 12m PD'!$A12,F_12Snp_ODR_Ret!$A:$A,'Retail - 12m PD'!BY$3)</f>
        <v>1661</v>
      </c>
      <c r="BZ12" s="8">
        <f>SUMIFS(F_12Snp_ODR_Ret!$H:$H,F_12Snp_ODR_Ret!$B:$B,'Retail - 12m PD'!$A12,F_12Snp_ODR_Ret!$A:$A,'Retail - 12m PD'!BZ$3)</f>
        <v>1625</v>
      </c>
      <c r="CA12" s="8">
        <f>SUMIFS(F_12Snp_ODR_Ret!$H:$H,F_12Snp_ODR_Ret!$B:$B,'Retail - 12m PD'!$A12,F_12Snp_ODR_Ret!$A:$A,'Retail - 12m PD'!CA$3)</f>
        <v>1701</v>
      </c>
      <c r="CB12" s="8">
        <f>SUMIFS(F_12Snp_ODR_Ret!$H:$H,F_12Snp_ODR_Ret!$B:$B,'Retail - 12m PD'!$A12,F_12Snp_ODR_Ret!$A:$A,'Retail - 12m PD'!CB$3)</f>
        <v>1734</v>
      </c>
      <c r="CC12" s="8">
        <f>SUMIFS(F_12Snp_ODR_Ret!$H:$H,F_12Snp_ODR_Ret!$B:$B,'Retail - 12m PD'!$A12,F_12Snp_ODR_Ret!$A:$A,'Retail - 12m PD'!CC$3)</f>
        <v>0</v>
      </c>
      <c r="CD12" s="8">
        <f>SUMIFS(F_12Snp_ODR_Ret!$H:$H,F_12Snp_ODR_Ret!$B:$B,'Retail - 12m PD'!$A12,F_12Snp_ODR_Ret!$A:$A,'Retail - 12m PD'!CD$3)</f>
        <v>0</v>
      </c>
      <c r="CE12" s="8">
        <f>SUMIFS(F_12Snp_ODR_Ret!$H:$H,F_12Snp_ODR_Ret!$B:$B,'Retail - 12m PD'!$A12,F_12Snp_ODR_Ret!$A:$A,'Retail - 12m PD'!CE$3)</f>
        <v>0</v>
      </c>
      <c r="CF12" s="8">
        <f>SUMIFS(F_12Snp_ODR_Ret!$H:$H,F_12Snp_ODR_Ret!$B:$B,'Retail - 12m PD'!$A12,F_12Snp_ODR_Ret!$A:$A,'Retail - 12m PD'!CF$3)</f>
        <v>0</v>
      </c>
      <c r="CG12" s="8">
        <f>SUMIFS(F_12Snp_ODR_Ret!$H:$H,F_12Snp_ODR_Ret!$B:$B,'Retail - 12m PD'!$A12,F_12Snp_ODR_Ret!$A:$A,'Retail - 12m PD'!CG$3)</f>
        <v>0</v>
      </c>
      <c r="CH12" s="8">
        <f>SUMIFS(F_12Snp_ODR_Ret!$H:$H,F_12Snp_ODR_Ret!$B:$B,'Retail - 12m PD'!$A12,F_12Snp_ODR_Ret!$A:$A,'Retail - 12m PD'!CH$3)</f>
        <v>0</v>
      </c>
      <c r="CI12" s="8">
        <f>SUMIFS(F_12Snp_ODR_Ret!$H:$H,F_12Snp_ODR_Ret!$B:$B,'Retail - 12m PD'!$A12,F_12Snp_ODR_Ret!$A:$A,'Retail - 12m PD'!CI$3)</f>
        <v>0</v>
      </c>
      <c r="CJ12" s="8">
        <f>SUMIFS(F_12Snp_ODR_Ret!$H:$H,F_12Snp_ODR_Ret!$B:$B,'Retail - 12m PD'!$A12,F_12Snp_ODR_Ret!$A:$A,'Retail - 12m PD'!CJ$3)</f>
        <v>0</v>
      </c>
      <c r="CK12" s="8">
        <f>SUMIFS(F_12Snp_ODR_Ret!$H:$H,F_12Snp_ODR_Ret!$B:$B,'Retail - 12m PD'!$A12,F_12Snp_ODR_Ret!$A:$A,'Retail - 12m PD'!CK$3)</f>
        <v>0</v>
      </c>
      <c r="CL12" s="8">
        <f>SUMIFS(F_12Snp_ODR_Ret!$H:$H,F_12Snp_ODR_Ret!$B:$B,'Retail - 12m PD'!$A12,F_12Snp_ODR_Ret!$A:$A,'Retail - 12m PD'!CL$3)</f>
        <v>0</v>
      </c>
      <c r="CM12" s="8">
        <f>SUMIFS(F_12Snp_ODR_Ret!$H:$H,F_12Snp_ODR_Ret!$B:$B,'Retail - 12m PD'!$A12,F_12Snp_ODR_Ret!$A:$A,'Retail - 12m PD'!CM$3)</f>
        <v>0</v>
      </c>
      <c r="CN12" s="8">
        <f>SUMIFS(F_12Snp_ODR_Ret!$H:$H,F_12Snp_ODR_Ret!$B:$B,'Retail - 12m PD'!$A12,F_12Snp_ODR_Ret!$A:$A,'Retail - 12m PD'!CN$3)</f>
        <v>0</v>
      </c>
      <c r="CO12" s="8">
        <f>SUMIFS(F_12Snp_ODR_Ret!$H:$H,F_12Snp_ODR_Ret!$B:$B,'Retail - 12m PD'!$A12,F_12Snp_ODR_Ret!$A:$A,'Retail - 12m PD'!CO$3)</f>
        <v>0</v>
      </c>
      <c r="CP12" s="8">
        <f>SUMIFS(F_12Snp_ODR_Ret!$H:$H,F_12Snp_ODR_Ret!$B:$B,'Retail - 12m PD'!$A12,F_12Snp_ODR_Ret!$A:$A,'Retail - 12m PD'!CP$3)</f>
        <v>0</v>
      </c>
      <c r="CQ12" s="8">
        <f>SUMIFS(F_12Snp_ODR_Ret!$H:$H,F_12Snp_ODR_Ret!$B:$B,'Retail - 12m PD'!$A12,F_12Snp_ODR_Ret!$A:$A,'Retail - 12m PD'!CQ$3)</f>
        <v>0</v>
      </c>
      <c r="CR12" s="8">
        <f>SUMIFS(F_12Snp_ODR_Ret!$H:$H,F_12Snp_ODR_Ret!$B:$B,'Retail - 12m PD'!$A12,F_12Snp_ODR_Ret!$A:$A,'Retail - 12m PD'!CR$3)</f>
        <v>0</v>
      </c>
      <c r="CS12" s="8">
        <f>SUMIFS(F_12Snp_ODR_Ret!$H:$H,F_12Snp_ODR_Ret!$B:$B,'Retail - 12m PD'!$A12,F_12Snp_ODR_Ret!$A:$A,'Retail - 12m PD'!CS$3)</f>
        <v>0</v>
      </c>
      <c r="CT12" s="8">
        <f>SUMIFS(F_12Snp_ODR_Ret!$H:$H,F_12Snp_ODR_Ret!$B:$B,'Retail - 12m PD'!$A12,F_12Snp_ODR_Ret!$A:$A,'Retail - 12m PD'!CT$3)</f>
        <v>0</v>
      </c>
      <c r="CU12" s="8">
        <f>SUMIFS(F_12Snp_ODR_Ret!$H:$H,F_12Snp_ODR_Ret!$B:$B,'Retail - 12m PD'!$A12,F_12Snp_ODR_Ret!$A:$A,'Retail - 12m PD'!CU$3)</f>
        <v>0</v>
      </c>
      <c r="CV12" s="8">
        <f>SUMIFS(F_12Snp_ODR_Ret!$H:$H,F_12Snp_ODR_Ret!$B:$B,'Retail - 12m PD'!$A12,F_12Snp_ODR_Ret!$A:$A,'Retail - 12m PD'!CV$3)</f>
        <v>0</v>
      </c>
      <c r="CW12" s="8">
        <f>SUMIFS(F_12Snp_ODR_Ret!$H:$H,F_12Snp_ODR_Ret!$B:$B,'Retail - 12m PD'!$A12,F_12Snp_ODR_Ret!$A:$A,'Retail - 12m PD'!CW$3)</f>
        <v>0</v>
      </c>
      <c r="CX12" s="8">
        <f>SUMIFS(F_12Snp_ODR_Ret!$H:$H,F_12Snp_ODR_Ret!$B:$B,'Retail - 12m PD'!$A12,F_12Snp_ODR_Ret!$A:$A,'Retail - 12m PD'!CX$3)</f>
        <v>0</v>
      </c>
      <c r="CY12" s="8">
        <f>SUMIFS(F_12Snp_ODR_Ret!$H:$H,F_12Snp_ODR_Ret!$B:$B,'Retail - 12m PD'!$A12,F_12Snp_ODR_Ret!$A:$A,'Retail - 12m PD'!CY$3)</f>
        <v>0</v>
      </c>
      <c r="CZ12" s="8">
        <f>SUMIFS(F_12Snp_ODR_Ret!$H:$H,F_12Snp_ODR_Ret!$B:$B,'Retail - 12m PD'!$A12,F_12Snp_ODR_Ret!$A:$A,'Retail - 12m PD'!CZ$3)</f>
        <v>0</v>
      </c>
    </row>
    <row r="13" spans="1:104" x14ac:dyDescent="0.2">
      <c r="A13" s="6" t="s">
        <v>30</v>
      </c>
      <c r="B13" s="4" t="s">
        <v>31</v>
      </c>
      <c r="C13" s="8">
        <f>SUMIFS(F_12Snp_ODR_Ret!$H:$H,F_12Snp_ODR_Ret!$B:$B,'Retail - 12m PD'!$A13,F_12Snp_ODR_Ret!$A:$A,'Retail - 12m PD'!C$3)</f>
        <v>1552</v>
      </c>
      <c r="D13" s="8">
        <f>SUMIFS(F_12Snp_ODR_Ret!$H:$H,F_12Snp_ODR_Ret!$B:$B,'Retail - 12m PD'!$A13,F_12Snp_ODR_Ret!$A:$A,'Retail - 12m PD'!D$3)</f>
        <v>1335</v>
      </c>
      <c r="E13" s="8">
        <f>SUMIFS(F_12Snp_ODR_Ret!$H:$H,F_12Snp_ODR_Ret!$B:$B,'Retail - 12m PD'!$A13,F_12Snp_ODR_Ret!$A:$A,'Retail - 12m PD'!E$3)</f>
        <v>1151</v>
      </c>
      <c r="F13" s="8">
        <f>SUMIFS(F_12Snp_ODR_Ret!$H:$H,F_12Snp_ODR_Ret!$B:$B,'Retail - 12m PD'!$A13,F_12Snp_ODR_Ret!$A:$A,'Retail - 12m PD'!F$3)</f>
        <v>1111</v>
      </c>
      <c r="G13" s="8">
        <f>SUMIFS(F_12Snp_ODR_Ret!$H:$H,F_12Snp_ODR_Ret!$B:$B,'Retail - 12m PD'!$A13,F_12Snp_ODR_Ret!$A:$A,'Retail - 12m PD'!G$3)</f>
        <v>1040</v>
      </c>
      <c r="H13" s="8">
        <f>SUMIFS(F_12Snp_ODR_Ret!$H:$H,F_12Snp_ODR_Ret!$B:$B,'Retail - 12m PD'!$A13,F_12Snp_ODR_Ret!$A:$A,'Retail - 12m PD'!H$3)</f>
        <v>951</v>
      </c>
      <c r="I13" s="8">
        <f>SUMIFS(F_12Snp_ODR_Ret!$H:$H,F_12Snp_ODR_Ret!$B:$B,'Retail - 12m PD'!$A13,F_12Snp_ODR_Ret!$A:$A,'Retail - 12m PD'!I$3)</f>
        <v>789</v>
      </c>
      <c r="J13" s="8">
        <f>SUMIFS(F_12Snp_ODR_Ret!$H:$H,F_12Snp_ODR_Ret!$B:$B,'Retail - 12m PD'!$A13,F_12Snp_ODR_Ret!$A:$A,'Retail - 12m PD'!J$3)</f>
        <v>666</v>
      </c>
      <c r="K13" s="8">
        <f>SUMIFS(F_12Snp_ODR_Ret!$H:$H,F_12Snp_ODR_Ret!$B:$B,'Retail - 12m PD'!$A13,F_12Snp_ODR_Ret!$A:$A,'Retail - 12m PD'!K$3)</f>
        <v>671</v>
      </c>
      <c r="L13" s="8">
        <f>SUMIFS(F_12Snp_ODR_Ret!$H:$H,F_12Snp_ODR_Ret!$B:$B,'Retail - 12m PD'!$A13,F_12Snp_ODR_Ret!$A:$A,'Retail - 12m PD'!L$3)</f>
        <v>635</v>
      </c>
      <c r="M13" s="8">
        <f>SUMIFS(F_12Snp_ODR_Ret!$H:$H,F_12Snp_ODR_Ret!$B:$B,'Retail - 12m PD'!$A13,F_12Snp_ODR_Ret!$A:$A,'Retail - 12m PD'!M$3)</f>
        <v>628</v>
      </c>
      <c r="N13" s="8">
        <f>SUMIFS(F_12Snp_ODR_Ret!$H:$H,F_12Snp_ODR_Ret!$B:$B,'Retail - 12m PD'!$A13,F_12Snp_ODR_Ret!$A:$A,'Retail - 12m PD'!N$3)</f>
        <v>614</v>
      </c>
      <c r="O13" s="8">
        <f>SUMIFS(F_12Snp_ODR_Ret!$H:$H,F_12Snp_ODR_Ret!$B:$B,'Retail - 12m PD'!$A13,F_12Snp_ODR_Ret!$A:$A,'Retail - 12m PD'!O$3)</f>
        <v>580</v>
      </c>
      <c r="P13" s="8">
        <f>SUMIFS(F_12Snp_ODR_Ret!$H:$H,F_12Snp_ODR_Ret!$B:$B,'Retail - 12m PD'!$A13,F_12Snp_ODR_Ret!$A:$A,'Retail - 12m PD'!P$3)</f>
        <v>516</v>
      </c>
      <c r="Q13" s="8">
        <f>SUMIFS(F_12Snp_ODR_Ret!$H:$H,F_12Snp_ODR_Ret!$B:$B,'Retail - 12m PD'!$A13,F_12Snp_ODR_Ret!$A:$A,'Retail - 12m PD'!Q$3)</f>
        <v>479</v>
      </c>
      <c r="R13" s="8">
        <f>SUMIFS(F_12Snp_ODR_Ret!$H:$H,F_12Snp_ODR_Ret!$B:$B,'Retail - 12m PD'!$A13,F_12Snp_ODR_Ret!$A:$A,'Retail - 12m PD'!R$3)</f>
        <v>401</v>
      </c>
      <c r="S13" s="8">
        <f>SUMIFS(F_12Snp_ODR_Ret!$H:$H,F_12Snp_ODR_Ret!$B:$B,'Retail - 12m PD'!$A13,F_12Snp_ODR_Ret!$A:$A,'Retail - 12m PD'!S$3)</f>
        <v>398</v>
      </c>
      <c r="T13" s="8">
        <f>SUMIFS(F_12Snp_ODR_Ret!$H:$H,F_12Snp_ODR_Ret!$B:$B,'Retail - 12m PD'!$A13,F_12Snp_ODR_Ret!$A:$A,'Retail - 12m PD'!T$3)</f>
        <v>371</v>
      </c>
      <c r="U13" s="8">
        <f>SUMIFS(F_12Snp_ODR_Ret!$H:$H,F_12Snp_ODR_Ret!$B:$B,'Retail - 12m PD'!$A13,F_12Snp_ODR_Ret!$A:$A,'Retail - 12m PD'!U$3)</f>
        <v>296</v>
      </c>
      <c r="V13" s="8">
        <f>SUMIFS(F_12Snp_ODR_Ret!$H:$H,F_12Snp_ODR_Ret!$B:$B,'Retail - 12m PD'!$A13,F_12Snp_ODR_Ret!$A:$A,'Retail - 12m PD'!V$3)</f>
        <v>309</v>
      </c>
      <c r="W13" s="8">
        <f>SUMIFS(F_12Snp_ODR_Ret!$H:$H,F_12Snp_ODR_Ret!$B:$B,'Retail - 12m PD'!$A13,F_12Snp_ODR_Ret!$A:$A,'Retail - 12m PD'!W$3)</f>
        <v>522</v>
      </c>
      <c r="X13" s="8">
        <f>SUMIFS(F_12Snp_ODR_Ret!$H:$H,F_12Snp_ODR_Ret!$B:$B,'Retail - 12m PD'!$A13,F_12Snp_ODR_Ret!$A:$A,'Retail - 12m PD'!X$3)</f>
        <v>675</v>
      </c>
      <c r="Y13" s="8">
        <f>SUMIFS(F_12Snp_ODR_Ret!$H:$H,F_12Snp_ODR_Ret!$B:$B,'Retail - 12m PD'!$A13,F_12Snp_ODR_Ret!$A:$A,'Retail - 12m PD'!Y$3)</f>
        <v>915</v>
      </c>
      <c r="Z13" s="8">
        <f>SUMIFS(F_12Snp_ODR_Ret!$H:$H,F_12Snp_ODR_Ret!$B:$B,'Retail - 12m PD'!$A13,F_12Snp_ODR_Ret!$A:$A,'Retail - 12m PD'!Z$3)</f>
        <v>1058</v>
      </c>
      <c r="AA13" s="8">
        <f>SUMIFS(F_12Snp_ODR_Ret!$H:$H,F_12Snp_ODR_Ret!$B:$B,'Retail - 12m PD'!$A13,F_12Snp_ODR_Ret!$A:$A,'Retail - 12m PD'!AA$3)</f>
        <v>1155</v>
      </c>
      <c r="AB13" s="8">
        <f>SUMIFS(F_12Snp_ODR_Ret!$H:$H,F_12Snp_ODR_Ret!$B:$B,'Retail - 12m PD'!$A13,F_12Snp_ODR_Ret!$A:$A,'Retail - 12m PD'!AB$3)</f>
        <v>1376</v>
      </c>
      <c r="AC13" s="8">
        <f>SUMIFS(F_12Snp_ODR_Ret!$H:$H,F_12Snp_ODR_Ret!$B:$B,'Retail - 12m PD'!$A13,F_12Snp_ODR_Ret!$A:$A,'Retail - 12m PD'!AC$3)</f>
        <v>1428</v>
      </c>
      <c r="AD13" s="8">
        <f>SUMIFS(F_12Snp_ODR_Ret!$H:$H,F_12Snp_ODR_Ret!$B:$B,'Retail - 12m PD'!$A13,F_12Snp_ODR_Ret!$A:$A,'Retail - 12m PD'!AD$3)</f>
        <v>1286</v>
      </c>
      <c r="AE13" s="8">
        <f>SUMIFS(F_12Snp_ODR_Ret!$H:$H,F_12Snp_ODR_Ret!$B:$B,'Retail - 12m PD'!$A13,F_12Snp_ODR_Ret!$A:$A,'Retail - 12m PD'!AE$3)</f>
        <v>1278</v>
      </c>
      <c r="AF13" s="8">
        <f>SUMIFS(F_12Snp_ODR_Ret!$H:$H,F_12Snp_ODR_Ret!$B:$B,'Retail - 12m PD'!$A13,F_12Snp_ODR_Ret!$A:$A,'Retail - 12m PD'!AF$3)</f>
        <v>1127</v>
      </c>
      <c r="AG13" s="8">
        <f>SUMIFS(F_12Snp_ODR_Ret!$H:$H,F_12Snp_ODR_Ret!$B:$B,'Retail - 12m PD'!$A13,F_12Snp_ODR_Ret!$A:$A,'Retail - 12m PD'!AG$3)</f>
        <v>1062</v>
      </c>
      <c r="AH13" s="8">
        <f>SUMIFS(F_12Snp_ODR_Ret!$H:$H,F_12Snp_ODR_Ret!$B:$B,'Retail - 12m PD'!$A13,F_12Snp_ODR_Ret!$A:$A,'Retail - 12m PD'!AH$3)</f>
        <v>1028</v>
      </c>
      <c r="AI13" s="8">
        <f>SUMIFS(F_12Snp_ODR_Ret!$H:$H,F_12Snp_ODR_Ret!$B:$B,'Retail - 12m PD'!$A13,F_12Snp_ODR_Ret!$A:$A,'Retail - 12m PD'!AI$3)</f>
        <v>998</v>
      </c>
      <c r="AJ13" s="8">
        <f>SUMIFS(F_12Snp_ODR_Ret!$H:$H,F_12Snp_ODR_Ret!$B:$B,'Retail - 12m PD'!$A13,F_12Snp_ODR_Ret!$A:$A,'Retail - 12m PD'!AJ$3)</f>
        <v>964</v>
      </c>
      <c r="AK13" s="8">
        <f>SUMIFS(F_12Snp_ODR_Ret!$H:$H,F_12Snp_ODR_Ret!$B:$B,'Retail - 12m PD'!$A13,F_12Snp_ODR_Ret!$A:$A,'Retail - 12m PD'!AK$3)</f>
        <v>976</v>
      </c>
      <c r="AL13" s="8">
        <f>SUMIFS(F_12Snp_ODR_Ret!$H:$H,F_12Snp_ODR_Ret!$B:$B,'Retail - 12m PD'!$A13,F_12Snp_ODR_Ret!$A:$A,'Retail - 12m PD'!AL$3)</f>
        <v>944</v>
      </c>
      <c r="AM13" s="8">
        <f>SUMIFS(F_12Snp_ODR_Ret!$H:$H,F_12Snp_ODR_Ret!$B:$B,'Retail - 12m PD'!$A13,F_12Snp_ODR_Ret!$A:$A,'Retail - 12m PD'!AM$3)</f>
        <v>910</v>
      </c>
      <c r="AN13" s="8">
        <f>SUMIFS(F_12Snp_ODR_Ret!$H:$H,F_12Snp_ODR_Ret!$B:$B,'Retail - 12m PD'!$A13,F_12Snp_ODR_Ret!$A:$A,'Retail - 12m PD'!AN$3)</f>
        <v>898</v>
      </c>
      <c r="AO13" s="8">
        <f>SUMIFS(F_12Snp_ODR_Ret!$H:$H,F_12Snp_ODR_Ret!$B:$B,'Retail - 12m PD'!$A13,F_12Snp_ODR_Ret!$A:$A,'Retail - 12m PD'!AO$3)</f>
        <v>960</v>
      </c>
      <c r="AP13" s="8">
        <f>SUMIFS(F_12Snp_ODR_Ret!$H:$H,F_12Snp_ODR_Ret!$B:$B,'Retail - 12m PD'!$A13,F_12Snp_ODR_Ret!$A:$A,'Retail - 12m PD'!AP$3)</f>
        <v>954</v>
      </c>
      <c r="AQ13" s="8">
        <f>SUMIFS(F_12Snp_ODR_Ret!$H:$H,F_12Snp_ODR_Ret!$B:$B,'Retail - 12m PD'!$A13,F_12Snp_ODR_Ret!$A:$A,'Retail - 12m PD'!AQ$3)</f>
        <v>1110</v>
      </c>
      <c r="AR13" s="8">
        <f>SUMIFS(F_12Snp_ODR_Ret!$H:$H,F_12Snp_ODR_Ret!$B:$B,'Retail - 12m PD'!$A13,F_12Snp_ODR_Ret!$A:$A,'Retail - 12m PD'!AR$3)</f>
        <v>1112</v>
      </c>
      <c r="AS13" s="8">
        <f>SUMIFS(F_12Snp_ODR_Ret!$H:$H,F_12Snp_ODR_Ret!$B:$B,'Retail - 12m PD'!$A13,F_12Snp_ODR_Ret!$A:$A,'Retail - 12m PD'!AS$3)</f>
        <v>1048</v>
      </c>
      <c r="AT13" s="8">
        <f>SUMIFS(F_12Snp_ODR_Ret!$H:$H,F_12Snp_ODR_Ret!$B:$B,'Retail - 12m PD'!$A13,F_12Snp_ODR_Ret!$A:$A,'Retail - 12m PD'!AT$3)</f>
        <v>1119</v>
      </c>
      <c r="AU13" s="8">
        <f>SUMIFS(F_12Snp_ODR_Ret!$H:$H,F_12Snp_ODR_Ret!$B:$B,'Retail - 12m PD'!$A13,F_12Snp_ODR_Ret!$A:$A,'Retail - 12m PD'!AU$3)</f>
        <v>1115</v>
      </c>
      <c r="AV13" s="8">
        <f>SUMIFS(F_12Snp_ODR_Ret!$H:$H,F_12Snp_ODR_Ret!$B:$B,'Retail - 12m PD'!$A13,F_12Snp_ODR_Ret!$A:$A,'Retail - 12m PD'!AV$3)</f>
        <v>1081</v>
      </c>
      <c r="AW13" s="8">
        <f>SUMIFS(F_12Snp_ODR_Ret!$H:$H,F_12Snp_ODR_Ret!$B:$B,'Retail - 12m PD'!$A13,F_12Snp_ODR_Ret!$A:$A,'Retail - 12m PD'!AW$3)</f>
        <v>1037</v>
      </c>
      <c r="AX13" s="9">
        <f>SUMIFS(F_12Snp_ODR_Ret!$H:$H,F_12Snp_ODR_Ret!$B:$B,'Retail - 12m PD'!$A13,F_12Snp_ODR_Ret!$A:$A,'Retail - 12m PD'!AX$3)</f>
        <v>957</v>
      </c>
      <c r="AY13" s="8">
        <f>SUMIFS(F_12Snp_ODR_Ret!$H:$H,F_12Snp_ODR_Ret!$B:$B,'Retail - 12m PD'!$A13,F_12Snp_ODR_Ret!$A:$A,'Retail - 12m PD'!AY$3)</f>
        <v>942</v>
      </c>
      <c r="AZ13" s="8">
        <f>SUMIFS(F_12Snp_ODR_Ret!$H:$H,F_12Snp_ODR_Ret!$B:$B,'Retail - 12m PD'!$A13,F_12Snp_ODR_Ret!$A:$A,'Retail - 12m PD'!AZ$3)</f>
        <v>911</v>
      </c>
      <c r="BA13" s="8">
        <f>SUMIFS(F_12Snp_ODR_Ret!$H:$H,F_12Snp_ODR_Ret!$B:$B,'Retail - 12m PD'!$A13,F_12Snp_ODR_Ret!$A:$A,'Retail - 12m PD'!BA$3)</f>
        <v>846</v>
      </c>
      <c r="BB13" s="8">
        <f>SUMIFS(F_12Snp_ODR_Ret!$H:$H,F_12Snp_ODR_Ret!$B:$B,'Retail - 12m PD'!$A13,F_12Snp_ODR_Ret!$A:$A,'Retail - 12m PD'!BB$3)</f>
        <v>759</v>
      </c>
      <c r="BC13" s="8">
        <f>SUMIFS(F_12Snp_ODR_Ret!$H:$H,F_12Snp_ODR_Ret!$B:$B,'Retail - 12m PD'!$A13,F_12Snp_ODR_Ret!$A:$A,'Retail - 12m PD'!BC$3)</f>
        <v>625</v>
      </c>
      <c r="BD13" s="8">
        <f>SUMIFS(F_12Snp_ODR_Ret!$H:$H,F_12Snp_ODR_Ret!$B:$B,'Retail - 12m PD'!$A13,F_12Snp_ODR_Ret!$A:$A,'Retail - 12m PD'!BD$3)</f>
        <v>539</v>
      </c>
      <c r="BE13" s="8">
        <f>SUMIFS(F_12Snp_ODR_Ret!$H:$H,F_12Snp_ODR_Ret!$B:$B,'Retail - 12m PD'!$A13,F_12Snp_ODR_Ret!$A:$A,'Retail - 12m PD'!BE$3)</f>
        <v>401</v>
      </c>
      <c r="BF13" s="8">
        <f>SUMIFS(F_12Snp_ODR_Ret!$H:$H,F_12Snp_ODR_Ret!$B:$B,'Retail - 12m PD'!$A13,F_12Snp_ODR_Ret!$A:$A,'Retail - 12m PD'!BF$3)</f>
        <v>357</v>
      </c>
      <c r="BG13" s="8">
        <f>SUMIFS(F_12Snp_ODR_Ret!$H:$H,F_12Snp_ODR_Ret!$B:$B,'Retail - 12m PD'!$A13,F_12Snp_ODR_Ret!$A:$A,'Retail - 12m PD'!BG$3)</f>
        <v>318</v>
      </c>
      <c r="BH13" s="8">
        <f>SUMIFS(F_12Snp_ODR_Ret!$H:$H,F_12Snp_ODR_Ret!$B:$B,'Retail - 12m PD'!$A13,F_12Snp_ODR_Ret!$A:$A,'Retail - 12m PD'!BH$3)</f>
        <v>271</v>
      </c>
      <c r="BI13" s="8">
        <f>SUMIFS(F_12Snp_ODR_Ret!$H:$H,F_12Snp_ODR_Ret!$B:$B,'Retail - 12m PD'!$A13,F_12Snp_ODR_Ret!$A:$A,'Retail - 12m PD'!BI$3)</f>
        <v>263</v>
      </c>
      <c r="BJ13" s="8">
        <f>SUMIFS(F_12Snp_ODR_Ret!$H:$H,F_12Snp_ODR_Ret!$B:$B,'Retail - 12m PD'!$A13,F_12Snp_ODR_Ret!$A:$A,'Retail - 12m PD'!BJ$3)</f>
        <v>243</v>
      </c>
      <c r="BK13" s="8">
        <f>SUMIFS(F_12Snp_ODR_Ret!$H:$H,F_12Snp_ODR_Ret!$B:$B,'Retail - 12m PD'!$A13,F_12Snp_ODR_Ret!$A:$A,'Retail - 12m PD'!BK$3)</f>
        <v>186</v>
      </c>
      <c r="BL13" s="8">
        <f>SUMIFS(F_12Snp_ODR_Ret!$H:$H,F_12Snp_ODR_Ret!$B:$B,'Retail - 12m PD'!$A13,F_12Snp_ODR_Ret!$A:$A,'Retail - 12m PD'!BL$3)</f>
        <v>162</v>
      </c>
      <c r="BM13" s="8">
        <f>SUMIFS(F_12Snp_ODR_Ret!$H:$H,F_12Snp_ODR_Ret!$B:$B,'Retail - 12m PD'!$A13,F_12Snp_ODR_Ret!$A:$A,'Retail - 12m PD'!BM$3)</f>
        <v>172</v>
      </c>
      <c r="BN13" s="8">
        <f>SUMIFS(F_12Snp_ODR_Ret!$H:$H,F_12Snp_ODR_Ret!$B:$B,'Retail - 12m PD'!$A13,F_12Snp_ODR_Ret!$A:$A,'Retail - 12m PD'!BN$3)</f>
        <v>181</v>
      </c>
      <c r="BO13" s="8">
        <f>SUMIFS(F_12Snp_ODR_Ret!$H:$H,F_12Snp_ODR_Ret!$B:$B,'Retail - 12m PD'!$A13,F_12Snp_ODR_Ret!$A:$A,'Retail - 12m PD'!BO$3)</f>
        <v>182</v>
      </c>
      <c r="BP13" s="8">
        <f>SUMIFS(F_12Snp_ODR_Ret!$H:$H,F_12Snp_ODR_Ret!$B:$B,'Retail - 12m PD'!$A13,F_12Snp_ODR_Ret!$A:$A,'Retail - 12m PD'!BP$3)</f>
        <v>229</v>
      </c>
      <c r="BQ13" s="8">
        <f>SUMIFS(F_12Snp_ODR_Ret!$H:$H,F_12Snp_ODR_Ret!$B:$B,'Retail - 12m PD'!$A13,F_12Snp_ODR_Ret!$A:$A,'Retail - 12m PD'!BQ$3)</f>
        <v>245</v>
      </c>
      <c r="BR13" s="8">
        <f>SUMIFS(F_12Snp_ODR_Ret!$H:$H,F_12Snp_ODR_Ret!$B:$B,'Retail - 12m PD'!$A13,F_12Snp_ODR_Ret!$A:$A,'Retail - 12m PD'!BR$3)</f>
        <v>243</v>
      </c>
      <c r="BS13" s="8">
        <f>SUMIFS(F_12Snp_ODR_Ret!$H:$H,F_12Snp_ODR_Ret!$B:$B,'Retail - 12m PD'!$A13,F_12Snp_ODR_Ret!$A:$A,'Retail - 12m PD'!BS$3)</f>
        <v>257</v>
      </c>
      <c r="BT13" s="8">
        <f>SUMIFS(F_12Snp_ODR_Ret!$H:$H,F_12Snp_ODR_Ret!$B:$B,'Retail - 12m PD'!$A13,F_12Snp_ODR_Ret!$A:$A,'Retail - 12m PD'!BT$3)</f>
        <v>237</v>
      </c>
      <c r="BU13" s="8">
        <f>SUMIFS(F_12Snp_ODR_Ret!$H:$H,F_12Snp_ODR_Ret!$B:$B,'Retail - 12m PD'!$A13,F_12Snp_ODR_Ret!$A:$A,'Retail - 12m PD'!BU$3)</f>
        <v>203</v>
      </c>
      <c r="BV13" s="8">
        <f>SUMIFS(F_12Snp_ODR_Ret!$H:$H,F_12Snp_ODR_Ret!$B:$B,'Retail - 12m PD'!$A13,F_12Snp_ODR_Ret!$A:$A,'Retail - 12m PD'!BV$3)</f>
        <v>169</v>
      </c>
      <c r="BW13" s="8">
        <f>SUMIFS(F_12Snp_ODR_Ret!$H:$H,F_12Snp_ODR_Ret!$B:$B,'Retail - 12m PD'!$A13,F_12Snp_ODR_Ret!$A:$A,'Retail - 12m PD'!BW$3)</f>
        <v>114</v>
      </c>
      <c r="BX13" s="8">
        <f>SUMIFS(F_12Snp_ODR_Ret!$H:$H,F_12Snp_ODR_Ret!$B:$B,'Retail - 12m PD'!$A13,F_12Snp_ODR_Ret!$A:$A,'Retail - 12m PD'!BX$3)</f>
        <v>90</v>
      </c>
      <c r="BY13" s="8">
        <f>SUMIFS(F_12Snp_ODR_Ret!$H:$H,F_12Snp_ODR_Ret!$B:$B,'Retail - 12m PD'!$A13,F_12Snp_ODR_Ret!$A:$A,'Retail - 12m PD'!BY$3)</f>
        <v>77</v>
      </c>
      <c r="BZ13" s="8">
        <f>SUMIFS(F_12Snp_ODR_Ret!$H:$H,F_12Snp_ODR_Ret!$B:$B,'Retail - 12m PD'!$A13,F_12Snp_ODR_Ret!$A:$A,'Retail - 12m PD'!BZ$3)</f>
        <v>71</v>
      </c>
      <c r="CA13" s="8">
        <f>SUMIFS(F_12Snp_ODR_Ret!$H:$H,F_12Snp_ODR_Ret!$B:$B,'Retail - 12m PD'!$A13,F_12Snp_ODR_Ret!$A:$A,'Retail - 12m PD'!CA$3)</f>
        <v>66</v>
      </c>
      <c r="CB13" s="8">
        <f>SUMIFS(F_12Snp_ODR_Ret!$H:$H,F_12Snp_ODR_Ret!$B:$B,'Retail - 12m PD'!$A13,F_12Snp_ODR_Ret!$A:$A,'Retail - 12m PD'!CB$3)</f>
        <v>68</v>
      </c>
      <c r="CC13" s="8">
        <f>SUMIFS(F_12Snp_ODR_Ret!$H:$H,F_12Snp_ODR_Ret!$B:$B,'Retail - 12m PD'!$A13,F_12Snp_ODR_Ret!$A:$A,'Retail - 12m PD'!CC$3)</f>
        <v>0</v>
      </c>
      <c r="CD13" s="8">
        <f>SUMIFS(F_12Snp_ODR_Ret!$H:$H,F_12Snp_ODR_Ret!$B:$B,'Retail - 12m PD'!$A13,F_12Snp_ODR_Ret!$A:$A,'Retail - 12m PD'!CD$3)</f>
        <v>0</v>
      </c>
      <c r="CE13" s="8">
        <f>SUMIFS(F_12Snp_ODR_Ret!$H:$H,F_12Snp_ODR_Ret!$B:$B,'Retail - 12m PD'!$A13,F_12Snp_ODR_Ret!$A:$A,'Retail - 12m PD'!CE$3)</f>
        <v>0</v>
      </c>
      <c r="CF13" s="8">
        <f>SUMIFS(F_12Snp_ODR_Ret!$H:$H,F_12Snp_ODR_Ret!$B:$B,'Retail - 12m PD'!$A13,F_12Snp_ODR_Ret!$A:$A,'Retail - 12m PD'!CF$3)</f>
        <v>0</v>
      </c>
      <c r="CG13" s="8">
        <f>SUMIFS(F_12Snp_ODR_Ret!$H:$H,F_12Snp_ODR_Ret!$B:$B,'Retail - 12m PD'!$A13,F_12Snp_ODR_Ret!$A:$A,'Retail - 12m PD'!CG$3)</f>
        <v>0</v>
      </c>
      <c r="CH13" s="8">
        <f>SUMIFS(F_12Snp_ODR_Ret!$H:$H,F_12Snp_ODR_Ret!$B:$B,'Retail - 12m PD'!$A13,F_12Snp_ODR_Ret!$A:$A,'Retail - 12m PD'!CH$3)</f>
        <v>0</v>
      </c>
      <c r="CI13" s="8">
        <f>SUMIFS(F_12Snp_ODR_Ret!$H:$H,F_12Snp_ODR_Ret!$B:$B,'Retail - 12m PD'!$A13,F_12Snp_ODR_Ret!$A:$A,'Retail - 12m PD'!CI$3)</f>
        <v>0</v>
      </c>
      <c r="CJ13" s="8">
        <f>SUMIFS(F_12Snp_ODR_Ret!$H:$H,F_12Snp_ODR_Ret!$B:$B,'Retail - 12m PD'!$A13,F_12Snp_ODR_Ret!$A:$A,'Retail - 12m PD'!CJ$3)</f>
        <v>0</v>
      </c>
      <c r="CK13" s="8">
        <f>SUMIFS(F_12Snp_ODR_Ret!$H:$H,F_12Snp_ODR_Ret!$B:$B,'Retail - 12m PD'!$A13,F_12Snp_ODR_Ret!$A:$A,'Retail - 12m PD'!CK$3)</f>
        <v>0</v>
      </c>
      <c r="CL13" s="8">
        <f>SUMIFS(F_12Snp_ODR_Ret!$H:$H,F_12Snp_ODR_Ret!$B:$B,'Retail - 12m PD'!$A13,F_12Snp_ODR_Ret!$A:$A,'Retail - 12m PD'!CL$3)</f>
        <v>0</v>
      </c>
      <c r="CM13" s="8">
        <f>SUMIFS(F_12Snp_ODR_Ret!$H:$H,F_12Snp_ODR_Ret!$B:$B,'Retail - 12m PD'!$A13,F_12Snp_ODR_Ret!$A:$A,'Retail - 12m PD'!CM$3)</f>
        <v>0</v>
      </c>
      <c r="CN13" s="8">
        <f>SUMIFS(F_12Snp_ODR_Ret!$H:$H,F_12Snp_ODR_Ret!$B:$B,'Retail - 12m PD'!$A13,F_12Snp_ODR_Ret!$A:$A,'Retail - 12m PD'!CN$3)</f>
        <v>0</v>
      </c>
      <c r="CO13" s="8">
        <f>SUMIFS(F_12Snp_ODR_Ret!$H:$H,F_12Snp_ODR_Ret!$B:$B,'Retail - 12m PD'!$A13,F_12Snp_ODR_Ret!$A:$A,'Retail - 12m PD'!CO$3)</f>
        <v>0</v>
      </c>
      <c r="CP13" s="8">
        <f>SUMIFS(F_12Snp_ODR_Ret!$H:$H,F_12Snp_ODR_Ret!$B:$B,'Retail - 12m PD'!$A13,F_12Snp_ODR_Ret!$A:$A,'Retail - 12m PD'!CP$3)</f>
        <v>0</v>
      </c>
      <c r="CQ13" s="8">
        <f>SUMIFS(F_12Snp_ODR_Ret!$H:$H,F_12Snp_ODR_Ret!$B:$B,'Retail - 12m PD'!$A13,F_12Snp_ODR_Ret!$A:$A,'Retail - 12m PD'!CQ$3)</f>
        <v>0</v>
      </c>
      <c r="CR13" s="8">
        <f>SUMIFS(F_12Snp_ODR_Ret!$H:$H,F_12Snp_ODR_Ret!$B:$B,'Retail - 12m PD'!$A13,F_12Snp_ODR_Ret!$A:$A,'Retail - 12m PD'!CR$3)</f>
        <v>0</v>
      </c>
      <c r="CS13" s="8">
        <f>SUMIFS(F_12Snp_ODR_Ret!$H:$H,F_12Snp_ODR_Ret!$B:$B,'Retail - 12m PD'!$A13,F_12Snp_ODR_Ret!$A:$A,'Retail - 12m PD'!CS$3)</f>
        <v>0</v>
      </c>
      <c r="CT13" s="8">
        <f>SUMIFS(F_12Snp_ODR_Ret!$H:$H,F_12Snp_ODR_Ret!$B:$B,'Retail - 12m PD'!$A13,F_12Snp_ODR_Ret!$A:$A,'Retail - 12m PD'!CT$3)</f>
        <v>0</v>
      </c>
      <c r="CU13" s="8">
        <f>SUMIFS(F_12Snp_ODR_Ret!$H:$H,F_12Snp_ODR_Ret!$B:$B,'Retail - 12m PD'!$A13,F_12Snp_ODR_Ret!$A:$A,'Retail - 12m PD'!CU$3)</f>
        <v>0</v>
      </c>
      <c r="CV13" s="8">
        <f>SUMIFS(F_12Snp_ODR_Ret!$H:$H,F_12Snp_ODR_Ret!$B:$B,'Retail - 12m PD'!$A13,F_12Snp_ODR_Ret!$A:$A,'Retail - 12m PD'!CV$3)</f>
        <v>0</v>
      </c>
      <c r="CW13" s="8">
        <f>SUMIFS(F_12Snp_ODR_Ret!$H:$H,F_12Snp_ODR_Ret!$B:$B,'Retail - 12m PD'!$A13,F_12Snp_ODR_Ret!$A:$A,'Retail - 12m PD'!CW$3)</f>
        <v>0</v>
      </c>
      <c r="CX13" s="8">
        <f>SUMIFS(F_12Snp_ODR_Ret!$H:$H,F_12Snp_ODR_Ret!$B:$B,'Retail - 12m PD'!$A13,F_12Snp_ODR_Ret!$A:$A,'Retail - 12m PD'!CX$3)</f>
        <v>0</v>
      </c>
      <c r="CY13" s="8">
        <f>SUMIFS(F_12Snp_ODR_Ret!$H:$H,F_12Snp_ODR_Ret!$B:$B,'Retail - 12m PD'!$A13,F_12Snp_ODR_Ret!$A:$A,'Retail - 12m PD'!CY$3)</f>
        <v>0</v>
      </c>
      <c r="CZ13" s="8">
        <f>SUMIFS(F_12Snp_ODR_Ret!$H:$H,F_12Snp_ODR_Ret!$B:$B,'Retail - 12m PD'!$A13,F_12Snp_ODR_Ret!$A:$A,'Retail - 12m PD'!CZ$3)</f>
        <v>0</v>
      </c>
    </row>
    <row r="14" spans="1:104" x14ac:dyDescent="0.2">
      <c r="A14" s="6" t="s">
        <v>32</v>
      </c>
      <c r="B14" s="4" t="s">
        <v>33</v>
      </c>
      <c r="C14" s="8">
        <f>SUMIFS(F_12Snp_ODR_Ret!$H:$H,F_12Snp_ODR_Ret!$B:$B,'Retail - 12m PD'!$A14,F_12Snp_ODR_Ret!$A:$A,'Retail - 12m PD'!C$3)</f>
        <v>10001</v>
      </c>
      <c r="D14" s="8">
        <f>SUMIFS(F_12Snp_ODR_Ret!$H:$H,F_12Snp_ODR_Ret!$B:$B,'Retail - 12m PD'!$A14,F_12Snp_ODR_Ret!$A:$A,'Retail - 12m PD'!D$3)</f>
        <v>9994</v>
      </c>
      <c r="E14" s="8">
        <f>SUMIFS(F_12Snp_ODR_Ret!$H:$H,F_12Snp_ODR_Ret!$B:$B,'Retail - 12m PD'!$A14,F_12Snp_ODR_Ret!$A:$A,'Retail - 12m PD'!E$3)</f>
        <v>9944</v>
      </c>
      <c r="F14" s="8">
        <f>SUMIFS(F_12Snp_ODR_Ret!$H:$H,F_12Snp_ODR_Ret!$B:$B,'Retail - 12m PD'!$A14,F_12Snp_ODR_Ret!$A:$A,'Retail - 12m PD'!F$3)</f>
        <v>9913</v>
      </c>
      <c r="G14" s="8">
        <f>SUMIFS(F_12Snp_ODR_Ret!$H:$H,F_12Snp_ODR_Ret!$B:$B,'Retail - 12m PD'!$A14,F_12Snp_ODR_Ret!$A:$A,'Retail - 12m PD'!G$3)</f>
        <v>9914</v>
      </c>
      <c r="H14" s="8">
        <f>SUMIFS(F_12Snp_ODR_Ret!$H:$H,F_12Snp_ODR_Ret!$B:$B,'Retail - 12m PD'!$A14,F_12Snp_ODR_Ret!$A:$A,'Retail - 12m PD'!H$3)</f>
        <v>9936</v>
      </c>
      <c r="I14" s="8">
        <f>SUMIFS(F_12Snp_ODR_Ret!$H:$H,F_12Snp_ODR_Ret!$B:$B,'Retail - 12m PD'!$A14,F_12Snp_ODR_Ret!$A:$A,'Retail - 12m PD'!I$3)</f>
        <v>9934</v>
      </c>
      <c r="J14" s="8">
        <f>SUMIFS(F_12Snp_ODR_Ret!$H:$H,F_12Snp_ODR_Ret!$B:$B,'Retail - 12m PD'!$A14,F_12Snp_ODR_Ret!$A:$A,'Retail - 12m PD'!J$3)</f>
        <v>9803</v>
      </c>
      <c r="K14" s="8">
        <f>SUMIFS(F_12Snp_ODR_Ret!$H:$H,F_12Snp_ODR_Ret!$B:$B,'Retail - 12m PD'!$A14,F_12Snp_ODR_Ret!$A:$A,'Retail - 12m PD'!K$3)</f>
        <v>9664</v>
      </c>
      <c r="L14" s="8">
        <f>SUMIFS(F_12Snp_ODR_Ret!$H:$H,F_12Snp_ODR_Ret!$B:$B,'Retail - 12m PD'!$A14,F_12Snp_ODR_Ret!$A:$A,'Retail - 12m PD'!L$3)</f>
        <v>9508</v>
      </c>
      <c r="M14" s="8">
        <f>SUMIFS(F_12Snp_ODR_Ret!$H:$H,F_12Snp_ODR_Ret!$B:$B,'Retail - 12m PD'!$A14,F_12Snp_ODR_Ret!$A:$A,'Retail - 12m PD'!M$3)</f>
        <v>9625</v>
      </c>
      <c r="N14" s="8">
        <f>SUMIFS(F_12Snp_ODR_Ret!$H:$H,F_12Snp_ODR_Ret!$B:$B,'Retail - 12m PD'!$A14,F_12Snp_ODR_Ret!$A:$A,'Retail - 12m PD'!N$3)</f>
        <v>9721</v>
      </c>
      <c r="O14" s="8">
        <f>SUMIFS(F_12Snp_ODR_Ret!$H:$H,F_12Snp_ODR_Ret!$B:$B,'Retail - 12m PD'!$A14,F_12Snp_ODR_Ret!$A:$A,'Retail - 12m PD'!O$3)</f>
        <v>9834</v>
      </c>
      <c r="P14" s="8">
        <f>SUMIFS(F_12Snp_ODR_Ret!$H:$H,F_12Snp_ODR_Ret!$B:$B,'Retail - 12m PD'!$A14,F_12Snp_ODR_Ret!$A:$A,'Retail - 12m PD'!P$3)</f>
        <v>9969</v>
      </c>
      <c r="Q14" s="8">
        <f>SUMIFS(F_12Snp_ODR_Ret!$H:$H,F_12Snp_ODR_Ret!$B:$B,'Retail - 12m PD'!$A14,F_12Snp_ODR_Ret!$A:$A,'Retail - 12m PD'!Q$3)</f>
        <v>10124</v>
      </c>
      <c r="R14" s="8">
        <f>SUMIFS(F_12Snp_ODR_Ret!$H:$H,F_12Snp_ODR_Ret!$B:$B,'Retail - 12m PD'!$A14,F_12Snp_ODR_Ret!$A:$A,'Retail - 12m PD'!R$3)</f>
        <v>10336</v>
      </c>
      <c r="S14" s="8">
        <f>SUMIFS(F_12Snp_ODR_Ret!$H:$H,F_12Snp_ODR_Ret!$B:$B,'Retail - 12m PD'!$A14,F_12Snp_ODR_Ret!$A:$A,'Retail - 12m PD'!S$3)</f>
        <v>10466</v>
      </c>
      <c r="T14" s="8">
        <f>SUMIFS(F_12Snp_ODR_Ret!$H:$H,F_12Snp_ODR_Ret!$B:$B,'Retail - 12m PD'!$A14,F_12Snp_ODR_Ret!$A:$A,'Retail - 12m PD'!T$3)</f>
        <v>10605</v>
      </c>
      <c r="U14" s="8">
        <f>SUMIFS(F_12Snp_ODR_Ret!$H:$H,F_12Snp_ODR_Ret!$B:$B,'Retail - 12m PD'!$A14,F_12Snp_ODR_Ret!$A:$A,'Retail - 12m PD'!U$3)</f>
        <v>10746</v>
      </c>
      <c r="V14" s="8">
        <f>SUMIFS(F_12Snp_ODR_Ret!$H:$H,F_12Snp_ODR_Ret!$B:$B,'Retail - 12m PD'!$A14,F_12Snp_ODR_Ret!$A:$A,'Retail - 12m PD'!V$3)</f>
        <v>10822</v>
      </c>
      <c r="W14" s="8">
        <f>SUMIFS(F_12Snp_ODR_Ret!$H:$H,F_12Snp_ODR_Ret!$B:$B,'Retail - 12m PD'!$A14,F_12Snp_ODR_Ret!$A:$A,'Retail - 12m PD'!W$3)</f>
        <v>10905</v>
      </c>
      <c r="X14" s="8">
        <f>SUMIFS(F_12Snp_ODR_Ret!$H:$H,F_12Snp_ODR_Ret!$B:$B,'Retail - 12m PD'!$A14,F_12Snp_ODR_Ret!$A:$A,'Retail - 12m PD'!X$3)</f>
        <v>11180</v>
      </c>
      <c r="Y14" s="8">
        <f>SUMIFS(F_12Snp_ODR_Ret!$H:$H,F_12Snp_ODR_Ret!$B:$B,'Retail - 12m PD'!$A14,F_12Snp_ODR_Ret!$A:$A,'Retail - 12m PD'!Y$3)</f>
        <v>11427</v>
      </c>
      <c r="Z14" s="8">
        <f>SUMIFS(F_12Snp_ODR_Ret!$H:$H,F_12Snp_ODR_Ret!$B:$B,'Retail - 12m PD'!$A14,F_12Snp_ODR_Ret!$A:$A,'Retail - 12m PD'!Z$3)</f>
        <v>11859</v>
      </c>
      <c r="AA14" s="8">
        <f>SUMIFS(F_12Snp_ODR_Ret!$H:$H,F_12Snp_ODR_Ret!$B:$B,'Retail - 12m PD'!$A14,F_12Snp_ODR_Ret!$A:$A,'Retail - 12m PD'!AA$3)</f>
        <v>12398</v>
      </c>
      <c r="AB14" s="8">
        <f>SUMIFS(F_12Snp_ODR_Ret!$H:$H,F_12Snp_ODR_Ret!$B:$B,'Retail - 12m PD'!$A14,F_12Snp_ODR_Ret!$A:$A,'Retail - 12m PD'!AB$3)</f>
        <v>12738</v>
      </c>
      <c r="AC14" s="8">
        <f>SUMIFS(F_12Snp_ODR_Ret!$H:$H,F_12Snp_ODR_Ret!$B:$B,'Retail - 12m PD'!$A14,F_12Snp_ODR_Ret!$A:$A,'Retail - 12m PD'!AC$3)</f>
        <v>13076</v>
      </c>
      <c r="AD14" s="8">
        <f>SUMIFS(F_12Snp_ODR_Ret!$H:$H,F_12Snp_ODR_Ret!$B:$B,'Retail - 12m PD'!$A14,F_12Snp_ODR_Ret!$A:$A,'Retail - 12m PD'!AD$3)</f>
        <v>13326</v>
      </c>
      <c r="AE14" s="8">
        <f>SUMIFS(F_12Snp_ODR_Ret!$H:$H,F_12Snp_ODR_Ret!$B:$B,'Retail - 12m PD'!$A14,F_12Snp_ODR_Ret!$A:$A,'Retail - 12m PD'!AE$3)</f>
        <v>13478</v>
      </c>
      <c r="AF14" s="8">
        <f>SUMIFS(F_12Snp_ODR_Ret!$H:$H,F_12Snp_ODR_Ret!$B:$B,'Retail - 12m PD'!$A14,F_12Snp_ODR_Ret!$A:$A,'Retail - 12m PD'!AF$3)</f>
        <v>13673</v>
      </c>
      <c r="AG14" s="8">
        <f>SUMIFS(F_12Snp_ODR_Ret!$H:$H,F_12Snp_ODR_Ret!$B:$B,'Retail - 12m PD'!$A14,F_12Snp_ODR_Ret!$A:$A,'Retail - 12m PD'!AG$3)</f>
        <v>14085</v>
      </c>
      <c r="AH14" s="8">
        <f>SUMIFS(F_12Snp_ODR_Ret!$H:$H,F_12Snp_ODR_Ret!$B:$B,'Retail - 12m PD'!$A14,F_12Snp_ODR_Ret!$A:$A,'Retail - 12m PD'!AH$3)</f>
        <v>14330</v>
      </c>
      <c r="AI14" s="8">
        <f>SUMIFS(F_12Snp_ODR_Ret!$H:$H,F_12Snp_ODR_Ret!$B:$B,'Retail - 12m PD'!$A14,F_12Snp_ODR_Ret!$A:$A,'Retail - 12m PD'!AI$3)</f>
        <v>14631</v>
      </c>
      <c r="AJ14" s="8">
        <f>SUMIFS(F_12Snp_ODR_Ret!$H:$H,F_12Snp_ODR_Ret!$B:$B,'Retail - 12m PD'!$A14,F_12Snp_ODR_Ret!$A:$A,'Retail - 12m PD'!AJ$3)</f>
        <v>15120</v>
      </c>
      <c r="AK14" s="8">
        <f>SUMIFS(F_12Snp_ODR_Ret!$H:$H,F_12Snp_ODR_Ret!$B:$B,'Retail - 12m PD'!$A14,F_12Snp_ODR_Ret!$A:$A,'Retail - 12m PD'!AK$3)</f>
        <v>15612</v>
      </c>
      <c r="AL14" s="8">
        <f>SUMIFS(F_12Snp_ODR_Ret!$H:$H,F_12Snp_ODR_Ret!$B:$B,'Retail - 12m PD'!$A14,F_12Snp_ODR_Ret!$A:$A,'Retail - 12m PD'!AL$3)</f>
        <v>16190</v>
      </c>
      <c r="AM14" s="8">
        <f>SUMIFS(F_12Snp_ODR_Ret!$H:$H,F_12Snp_ODR_Ret!$B:$B,'Retail - 12m PD'!$A14,F_12Snp_ODR_Ret!$A:$A,'Retail - 12m PD'!AM$3)</f>
        <v>16722</v>
      </c>
      <c r="AN14" s="8">
        <f>SUMIFS(F_12Snp_ODR_Ret!$H:$H,F_12Snp_ODR_Ret!$B:$B,'Retail - 12m PD'!$A14,F_12Snp_ODR_Ret!$A:$A,'Retail - 12m PD'!AN$3)</f>
        <v>17138</v>
      </c>
      <c r="AO14" s="8">
        <f>SUMIFS(F_12Snp_ODR_Ret!$H:$H,F_12Snp_ODR_Ret!$B:$B,'Retail - 12m PD'!$A14,F_12Snp_ODR_Ret!$A:$A,'Retail - 12m PD'!AO$3)</f>
        <v>17542</v>
      </c>
      <c r="AP14" s="8">
        <f>SUMIFS(F_12Snp_ODR_Ret!$H:$H,F_12Snp_ODR_Ret!$B:$B,'Retail - 12m PD'!$A14,F_12Snp_ODR_Ret!$A:$A,'Retail - 12m PD'!AP$3)</f>
        <v>18139</v>
      </c>
      <c r="AQ14" s="8">
        <f>SUMIFS(F_12Snp_ODR_Ret!$H:$H,F_12Snp_ODR_Ret!$B:$B,'Retail - 12m PD'!$A14,F_12Snp_ODR_Ret!$A:$A,'Retail - 12m PD'!AQ$3)</f>
        <v>18516</v>
      </c>
      <c r="AR14" s="8">
        <f>SUMIFS(F_12Snp_ODR_Ret!$H:$H,F_12Snp_ODR_Ret!$B:$B,'Retail - 12m PD'!$A14,F_12Snp_ODR_Ret!$A:$A,'Retail - 12m PD'!AR$3)</f>
        <v>19084</v>
      </c>
      <c r="AS14" s="8">
        <f>SUMIFS(F_12Snp_ODR_Ret!$H:$H,F_12Snp_ODR_Ret!$B:$B,'Retail - 12m PD'!$A14,F_12Snp_ODR_Ret!$A:$A,'Retail - 12m PD'!AS$3)</f>
        <v>19463</v>
      </c>
      <c r="AT14" s="8">
        <f>SUMIFS(F_12Snp_ODR_Ret!$H:$H,F_12Snp_ODR_Ret!$B:$B,'Retail - 12m PD'!$A14,F_12Snp_ODR_Ret!$A:$A,'Retail - 12m PD'!AT$3)</f>
        <v>19586</v>
      </c>
      <c r="AU14" s="8">
        <f>SUMIFS(F_12Snp_ODR_Ret!$H:$H,F_12Snp_ODR_Ret!$B:$B,'Retail - 12m PD'!$A14,F_12Snp_ODR_Ret!$A:$A,'Retail - 12m PD'!AU$3)</f>
        <v>19683</v>
      </c>
      <c r="AV14" s="8">
        <f>SUMIFS(F_12Snp_ODR_Ret!$H:$H,F_12Snp_ODR_Ret!$B:$B,'Retail - 12m PD'!$A14,F_12Snp_ODR_Ret!$A:$A,'Retail - 12m PD'!AV$3)</f>
        <v>20014</v>
      </c>
      <c r="AW14" s="8">
        <f>SUMIFS(F_12Snp_ODR_Ret!$H:$H,F_12Snp_ODR_Ret!$B:$B,'Retail - 12m PD'!$A14,F_12Snp_ODR_Ret!$A:$A,'Retail - 12m PD'!AW$3)</f>
        <v>20309</v>
      </c>
      <c r="AX14" s="9">
        <f>SUMIFS(F_12Snp_ODR_Ret!$H:$H,F_12Snp_ODR_Ret!$B:$B,'Retail - 12m PD'!$A14,F_12Snp_ODR_Ret!$A:$A,'Retail - 12m PD'!AX$3)</f>
        <v>20795</v>
      </c>
      <c r="AY14" s="8">
        <f>SUMIFS(F_12Snp_ODR_Ret!$H:$H,F_12Snp_ODR_Ret!$B:$B,'Retail - 12m PD'!$A14,F_12Snp_ODR_Ret!$A:$A,'Retail - 12m PD'!AY$3)</f>
        <v>21157</v>
      </c>
      <c r="AZ14" s="8">
        <f>SUMIFS(F_12Snp_ODR_Ret!$H:$H,F_12Snp_ODR_Ret!$B:$B,'Retail - 12m PD'!$A14,F_12Snp_ODR_Ret!$A:$A,'Retail - 12m PD'!AZ$3)</f>
        <v>21597</v>
      </c>
      <c r="BA14" s="8">
        <f>SUMIFS(F_12Snp_ODR_Ret!$H:$H,F_12Snp_ODR_Ret!$B:$B,'Retail - 12m PD'!$A14,F_12Snp_ODR_Ret!$A:$A,'Retail - 12m PD'!BA$3)</f>
        <v>21982</v>
      </c>
      <c r="BB14" s="8">
        <f>SUMIFS(F_12Snp_ODR_Ret!$H:$H,F_12Snp_ODR_Ret!$B:$B,'Retail - 12m PD'!$A14,F_12Snp_ODR_Ret!$A:$A,'Retail - 12m PD'!BB$3)</f>
        <v>22272</v>
      </c>
      <c r="BC14" s="8">
        <f>SUMIFS(F_12Snp_ODR_Ret!$H:$H,F_12Snp_ODR_Ret!$B:$B,'Retail - 12m PD'!$A14,F_12Snp_ODR_Ret!$A:$A,'Retail - 12m PD'!BC$3)</f>
        <v>22530</v>
      </c>
      <c r="BD14" s="8">
        <f>SUMIFS(F_12Snp_ODR_Ret!$H:$H,F_12Snp_ODR_Ret!$B:$B,'Retail - 12m PD'!$A14,F_12Snp_ODR_Ret!$A:$A,'Retail - 12m PD'!BD$3)</f>
        <v>22847</v>
      </c>
      <c r="BE14" s="8">
        <f>SUMIFS(F_12Snp_ODR_Ret!$H:$H,F_12Snp_ODR_Ret!$B:$B,'Retail - 12m PD'!$A14,F_12Snp_ODR_Ret!$A:$A,'Retail - 12m PD'!BE$3)</f>
        <v>23025</v>
      </c>
      <c r="BF14" s="8">
        <f>SUMIFS(F_12Snp_ODR_Ret!$H:$H,F_12Snp_ODR_Ret!$B:$B,'Retail - 12m PD'!$A14,F_12Snp_ODR_Ret!$A:$A,'Retail - 12m PD'!BF$3)</f>
        <v>22907</v>
      </c>
      <c r="BG14" s="8">
        <f>SUMIFS(F_12Snp_ODR_Ret!$H:$H,F_12Snp_ODR_Ret!$B:$B,'Retail - 12m PD'!$A14,F_12Snp_ODR_Ret!$A:$A,'Retail - 12m PD'!BG$3)</f>
        <v>22875</v>
      </c>
      <c r="BH14" s="8">
        <f>SUMIFS(F_12Snp_ODR_Ret!$H:$H,F_12Snp_ODR_Ret!$B:$B,'Retail - 12m PD'!$A14,F_12Snp_ODR_Ret!$A:$A,'Retail - 12m PD'!BH$3)</f>
        <v>22943</v>
      </c>
      <c r="BI14" s="8">
        <f>SUMIFS(F_12Snp_ODR_Ret!$H:$H,F_12Snp_ODR_Ret!$B:$B,'Retail - 12m PD'!$A14,F_12Snp_ODR_Ret!$A:$A,'Retail - 12m PD'!BI$3)</f>
        <v>22943</v>
      </c>
      <c r="BJ14" s="8">
        <f>SUMIFS(F_12Snp_ODR_Ret!$H:$H,F_12Snp_ODR_Ret!$B:$B,'Retail - 12m PD'!$A14,F_12Snp_ODR_Ret!$A:$A,'Retail - 12m PD'!BJ$3)</f>
        <v>23020</v>
      </c>
      <c r="BK14" s="8">
        <f>SUMIFS(F_12Snp_ODR_Ret!$H:$H,F_12Snp_ODR_Ret!$B:$B,'Retail - 12m PD'!$A14,F_12Snp_ODR_Ret!$A:$A,'Retail - 12m PD'!BK$3)</f>
        <v>22897</v>
      </c>
      <c r="BL14" s="8">
        <f>SUMIFS(F_12Snp_ODR_Ret!$H:$H,F_12Snp_ODR_Ret!$B:$B,'Retail - 12m PD'!$A14,F_12Snp_ODR_Ret!$A:$A,'Retail - 12m PD'!BL$3)</f>
        <v>22990</v>
      </c>
      <c r="BM14" s="8">
        <f>SUMIFS(F_12Snp_ODR_Ret!$H:$H,F_12Snp_ODR_Ret!$B:$B,'Retail - 12m PD'!$A14,F_12Snp_ODR_Ret!$A:$A,'Retail - 12m PD'!BM$3)</f>
        <v>22970</v>
      </c>
      <c r="BN14" s="8">
        <f>SUMIFS(F_12Snp_ODR_Ret!$H:$H,F_12Snp_ODR_Ret!$B:$B,'Retail - 12m PD'!$A14,F_12Snp_ODR_Ret!$A:$A,'Retail - 12m PD'!BN$3)</f>
        <v>23116</v>
      </c>
      <c r="BO14" s="8">
        <f>SUMIFS(F_12Snp_ODR_Ret!$H:$H,F_12Snp_ODR_Ret!$B:$B,'Retail - 12m PD'!$A14,F_12Snp_ODR_Ret!$A:$A,'Retail - 12m PD'!BO$3)</f>
        <v>23196</v>
      </c>
      <c r="BP14" s="8">
        <f>SUMIFS(F_12Snp_ODR_Ret!$H:$H,F_12Snp_ODR_Ret!$B:$B,'Retail - 12m PD'!$A14,F_12Snp_ODR_Ret!$A:$A,'Retail - 12m PD'!BP$3)</f>
        <v>23457</v>
      </c>
      <c r="BQ14" s="8">
        <f>SUMIFS(F_12Snp_ODR_Ret!$H:$H,F_12Snp_ODR_Ret!$B:$B,'Retail - 12m PD'!$A14,F_12Snp_ODR_Ret!$A:$A,'Retail - 12m PD'!BQ$3)</f>
        <v>23657</v>
      </c>
      <c r="BR14" s="8">
        <f>SUMIFS(F_12Snp_ODR_Ret!$H:$H,F_12Snp_ODR_Ret!$B:$B,'Retail - 12m PD'!$A14,F_12Snp_ODR_Ret!$A:$A,'Retail - 12m PD'!BR$3)</f>
        <v>23933</v>
      </c>
      <c r="BS14" s="8">
        <f>SUMIFS(F_12Snp_ODR_Ret!$H:$H,F_12Snp_ODR_Ret!$B:$B,'Retail - 12m PD'!$A14,F_12Snp_ODR_Ret!$A:$A,'Retail - 12m PD'!BS$3)</f>
        <v>24083</v>
      </c>
      <c r="BT14" s="8">
        <f>SUMIFS(F_12Snp_ODR_Ret!$H:$H,F_12Snp_ODR_Ret!$B:$B,'Retail - 12m PD'!$A14,F_12Snp_ODR_Ret!$A:$A,'Retail - 12m PD'!BT$3)</f>
        <v>24371</v>
      </c>
      <c r="BU14" s="8">
        <f>SUMIFS(F_12Snp_ODR_Ret!$H:$H,F_12Snp_ODR_Ret!$B:$B,'Retail - 12m PD'!$A14,F_12Snp_ODR_Ret!$A:$A,'Retail - 12m PD'!BU$3)</f>
        <v>24530</v>
      </c>
      <c r="BV14" s="8">
        <f>SUMIFS(F_12Snp_ODR_Ret!$H:$H,F_12Snp_ODR_Ret!$B:$B,'Retail - 12m PD'!$A14,F_12Snp_ODR_Ret!$A:$A,'Retail - 12m PD'!BV$3)</f>
        <v>24477</v>
      </c>
      <c r="BW14" s="8">
        <f>SUMIFS(F_12Snp_ODR_Ret!$H:$H,F_12Snp_ODR_Ret!$B:$B,'Retail - 12m PD'!$A14,F_12Snp_ODR_Ret!$A:$A,'Retail - 12m PD'!BW$3)</f>
        <v>24533</v>
      </c>
      <c r="BX14" s="8">
        <f>SUMIFS(F_12Snp_ODR_Ret!$H:$H,F_12Snp_ODR_Ret!$B:$B,'Retail - 12m PD'!$A14,F_12Snp_ODR_Ret!$A:$A,'Retail - 12m PD'!BX$3)</f>
        <v>24474</v>
      </c>
      <c r="BY14" s="8">
        <f>SUMIFS(F_12Snp_ODR_Ret!$H:$H,F_12Snp_ODR_Ret!$B:$B,'Retail - 12m PD'!$A14,F_12Snp_ODR_Ret!$A:$A,'Retail - 12m PD'!BY$3)</f>
        <v>24404</v>
      </c>
      <c r="BZ14" s="8">
        <f>SUMIFS(F_12Snp_ODR_Ret!$H:$H,F_12Snp_ODR_Ret!$B:$B,'Retail - 12m PD'!$A14,F_12Snp_ODR_Ret!$A:$A,'Retail - 12m PD'!BZ$3)</f>
        <v>24368</v>
      </c>
      <c r="CA14" s="8">
        <f>SUMIFS(F_12Snp_ODR_Ret!$H:$H,F_12Snp_ODR_Ret!$B:$B,'Retail - 12m PD'!$A14,F_12Snp_ODR_Ret!$A:$A,'Retail - 12m PD'!CA$3)</f>
        <v>24237</v>
      </c>
      <c r="CB14" s="8">
        <f>SUMIFS(F_12Snp_ODR_Ret!$H:$H,F_12Snp_ODR_Ret!$B:$B,'Retail - 12m PD'!$A14,F_12Snp_ODR_Ret!$A:$A,'Retail - 12m PD'!CB$3)</f>
        <v>24042</v>
      </c>
      <c r="CC14" s="8">
        <f>SUMIFS(F_12Snp_ODR_Ret!$H:$H,F_12Snp_ODR_Ret!$B:$B,'Retail - 12m PD'!$A14,F_12Snp_ODR_Ret!$A:$A,'Retail - 12m PD'!CC$3)</f>
        <v>0</v>
      </c>
      <c r="CD14" s="8">
        <f>SUMIFS(F_12Snp_ODR_Ret!$H:$H,F_12Snp_ODR_Ret!$B:$B,'Retail - 12m PD'!$A14,F_12Snp_ODR_Ret!$A:$A,'Retail - 12m PD'!CD$3)</f>
        <v>0</v>
      </c>
      <c r="CE14" s="8">
        <f>SUMIFS(F_12Snp_ODR_Ret!$H:$H,F_12Snp_ODR_Ret!$B:$B,'Retail - 12m PD'!$A14,F_12Snp_ODR_Ret!$A:$A,'Retail - 12m PD'!CE$3)</f>
        <v>0</v>
      </c>
      <c r="CF14" s="8">
        <f>SUMIFS(F_12Snp_ODR_Ret!$H:$H,F_12Snp_ODR_Ret!$B:$B,'Retail - 12m PD'!$A14,F_12Snp_ODR_Ret!$A:$A,'Retail - 12m PD'!CF$3)</f>
        <v>0</v>
      </c>
      <c r="CG14" s="8">
        <f>SUMIFS(F_12Snp_ODR_Ret!$H:$H,F_12Snp_ODR_Ret!$B:$B,'Retail - 12m PD'!$A14,F_12Snp_ODR_Ret!$A:$A,'Retail - 12m PD'!CG$3)</f>
        <v>0</v>
      </c>
      <c r="CH14" s="8">
        <f>SUMIFS(F_12Snp_ODR_Ret!$H:$H,F_12Snp_ODR_Ret!$B:$B,'Retail - 12m PD'!$A14,F_12Snp_ODR_Ret!$A:$A,'Retail - 12m PD'!CH$3)</f>
        <v>0</v>
      </c>
      <c r="CI14" s="8">
        <f>SUMIFS(F_12Snp_ODR_Ret!$H:$H,F_12Snp_ODR_Ret!$B:$B,'Retail - 12m PD'!$A14,F_12Snp_ODR_Ret!$A:$A,'Retail - 12m PD'!CI$3)</f>
        <v>0</v>
      </c>
      <c r="CJ14" s="8">
        <f>SUMIFS(F_12Snp_ODR_Ret!$H:$H,F_12Snp_ODR_Ret!$B:$B,'Retail - 12m PD'!$A14,F_12Snp_ODR_Ret!$A:$A,'Retail - 12m PD'!CJ$3)</f>
        <v>0</v>
      </c>
      <c r="CK14" s="8">
        <f>SUMIFS(F_12Snp_ODR_Ret!$H:$H,F_12Snp_ODR_Ret!$B:$B,'Retail - 12m PD'!$A14,F_12Snp_ODR_Ret!$A:$A,'Retail - 12m PD'!CK$3)</f>
        <v>0</v>
      </c>
      <c r="CL14" s="8">
        <f>SUMIFS(F_12Snp_ODR_Ret!$H:$H,F_12Snp_ODR_Ret!$B:$B,'Retail - 12m PD'!$A14,F_12Snp_ODR_Ret!$A:$A,'Retail - 12m PD'!CL$3)</f>
        <v>0</v>
      </c>
      <c r="CM14" s="8">
        <f>SUMIFS(F_12Snp_ODR_Ret!$H:$H,F_12Snp_ODR_Ret!$B:$B,'Retail - 12m PD'!$A14,F_12Snp_ODR_Ret!$A:$A,'Retail - 12m PD'!CM$3)</f>
        <v>0</v>
      </c>
      <c r="CN14" s="8">
        <f>SUMIFS(F_12Snp_ODR_Ret!$H:$H,F_12Snp_ODR_Ret!$B:$B,'Retail - 12m PD'!$A14,F_12Snp_ODR_Ret!$A:$A,'Retail - 12m PD'!CN$3)</f>
        <v>0</v>
      </c>
      <c r="CO14" s="8">
        <f>SUMIFS(F_12Snp_ODR_Ret!$H:$H,F_12Snp_ODR_Ret!$B:$B,'Retail - 12m PD'!$A14,F_12Snp_ODR_Ret!$A:$A,'Retail - 12m PD'!CO$3)</f>
        <v>0</v>
      </c>
      <c r="CP14" s="8">
        <f>SUMIFS(F_12Snp_ODR_Ret!$H:$H,F_12Snp_ODR_Ret!$B:$B,'Retail - 12m PD'!$A14,F_12Snp_ODR_Ret!$A:$A,'Retail - 12m PD'!CP$3)</f>
        <v>0</v>
      </c>
      <c r="CQ14" s="8">
        <f>SUMIFS(F_12Snp_ODR_Ret!$H:$H,F_12Snp_ODR_Ret!$B:$B,'Retail - 12m PD'!$A14,F_12Snp_ODR_Ret!$A:$A,'Retail - 12m PD'!CQ$3)</f>
        <v>0</v>
      </c>
      <c r="CR14" s="8">
        <f>SUMIFS(F_12Snp_ODR_Ret!$H:$H,F_12Snp_ODR_Ret!$B:$B,'Retail - 12m PD'!$A14,F_12Snp_ODR_Ret!$A:$A,'Retail - 12m PD'!CR$3)</f>
        <v>0</v>
      </c>
      <c r="CS14" s="8">
        <f>SUMIFS(F_12Snp_ODR_Ret!$H:$H,F_12Snp_ODR_Ret!$B:$B,'Retail - 12m PD'!$A14,F_12Snp_ODR_Ret!$A:$A,'Retail - 12m PD'!CS$3)</f>
        <v>0</v>
      </c>
      <c r="CT14" s="8">
        <f>SUMIFS(F_12Snp_ODR_Ret!$H:$H,F_12Snp_ODR_Ret!$B:$B,'Retail - 12m PD'!$A14,F_12Snp_ODR_Ret!$A:$A,'Retail - 12m PD'!CT$3)</f>
        <v>0</v>
      </c>
      <c r="CU14" s="8">
        <f>SUMIFS(F_12Snp_ODR_Ret!$H:$H,F_12Snp_ODR_Ret!$B:$B,'Retail - 12m PD'!$A14,F_12Snp_ODR_Ret!$A:$A,'Retail - 12m PD'!CU$3)</f>
        <v>0</v>
      </c>
      <c r="CV14" s="8">
        <f>SUMIFS(F_12Snp_ODR_Ret!$H:$H,F_12Snp_ODR_Ret!$B:$B,'Retail - 12m PD'!$A14,F_12Snp_ODR_Ret!$A:$A,'Retail - 12m PD'!CV$3)</f>
        <v>0</v>
      </c>
      <c r="CW14" s="8">
        <f>SUMIFS(F_12Snp_ODR_Ret!$H:$H,F_12Snp_ODR_Ret!$B:$B,'Retail - 12m PD'!$A14,F_12Snp_ODR_Ret!$A:$A,'Retail - 12m PD'!CW$3)</f>
        <v>0</v>
      </c>
      <c r="CX14" s="8">
        <f>SUMIFS(F_12Snp_ODR_Ret!$H:$H,F_12Snp_ODR_Ret!$B:$B,'Retail - 12m PD'!$A14,F_12Snp_ODR_Ret!$A:$A,'Retail - 12m PD'!CX$3)</f>
        <v>0</v>
      </c>
      <c r="CY14" s="8">
        <f>SUMIFS(F_12Snp_ODR_Ret!$H:$H,F_12Snp_ODR_Ret!$B:$B,'Retail - 12m PD'!$A14,F_12Snp_ODR_Ret!$A:$A,'Retail - 12m PD'!CY$3)</f>
        <v>0</v>
      </c>
      <c r="CZ14" s="8">
        <f>SUMIFS(F_12Snp_ODR_Ret!$H:$H,F_12Snp_ODR_Ret!$B:$B,'Retail - 12m PD'!$A14,F_12Snp_ODR_Ret!$A:$A,'Retail - 12m PD'!CZ$3)</f>
        <v>0</v>
      </c>
    </row>
    <row r="15" spans="1:104" x14ac:dyDescent="0.2">
      <c r="A15" s="6" t="s">
        <v>34</v>
      </c>
      <c r="B15" s="4" t="s">
        <v>35</v>
      </c>
      <c r="C15" s="8">
        <f>SUMIFS(F_12Snp_ODR_Ret!$H:$H,F_12Snp_ODR_Ret!$B:$B,'Retail - 12m PD'!$A15,F_12Snp_ODR_Ret!$A:$A,'Retail - 12m PD'!C$3)</f>
        <v>14833</v>
      </c>
      <c r="D15" s="8">
        <f>SUMIFS(F_12Snp_ODR_Ret!$H:$H,F_12Snp_ODR_Ret!$B:$B,'Retail - 12m PD'!$A15,F_12Snp_ODR_Ret!$A:$A,'Retail - 12m PD'!D$3)</f>
        <v>16693</v>
      </c>
      <c r="E15" s="8">
        <f>SUMIFS(F_12Snp_ODR_Ret!$H:$H,F_12Snp_ODR_Ret!$B:$B,'Retail - 12m PD'!$A15,F_12Snp_ODR_Ret!$A:$A,'Retail - 12m PD'!E$3)</f>
        <v>16068</v>
      </c>
      <c r="F15" s="8">
        <f>SUMIFS(F_12Snp_ODR_Ret!$H:$H,F_12Snp_ODR_Ret!$B:$B,'Retail - 12m PD'!$A15,F_12Snp_ODR_Ret!$A:$A,'Retail - 12m PD'!F$3)</f>
        <v>13632</v>
      </c>
      <c r="G15" s="8">
        <f>SUMIFS(F_12Snp_ODR_Ret!$H:$H,F_12Snp_ODR_Ret!$B:$B,'Retail - 12m PD'!$A15,F_12Snp_ODR_Ret!$A:$A,'Retail - 12m PD'!G$3)</f>
        <v>14492</v>
      </c>
      <c r="H15" s="8">
        <f>SUMIFS(F_12Snp_ODR_Ret!$H:$H,F_12Snp_ODR_Ret!$B:$B,'Retail - 12m PD'!$A15,F_12Snp_ODR_Ret!$A:$A,'Retail - 12m PD'!H$3)</f>
        <v>14158</v>
      </c>
      <c r="I15" s="8">
        <f>SUMIFS(F_12Snp_ODR_Ret!$H:$H,F_12Snp_ODR_Ret!$B:$B,'Retail - 12m PD'!$A15,F_12Snp_ODR_Ret!$A:$A,'Retail - 12m PD'!I$3)</f>
        <v>12760</v>
      </c>
      <c r="J15" s="8">
        <f>SUMIFS(F_12Snp_ODR_Ret!$H:$H,F_12Snp_ODR_Ret!$B:$B,'Retail - 12m PD'!$A15,F_12Snp_ODR_Ret!$A:$A,'Retail - 12m PD'!J$3)</f>
        <v>13649</v>
      </c>
      <c r="K15" s="8">
        <f>SUMIFS(F_12Snp_ODR_Ret!$H:$H,F_12Snp_ODR_Ret!$B:$B,'Retail - 12m PD'!$A15,F_12Snp_ODR_Ret!$A:$A,'Retail - 12m PD'!K$3)</f>
        <v>12966</v>
      </c>
      <c r="L15" s="8">
        <f>SUMIFS(F_12Snp_ODR_Ret!$H:$H,F_12Snp_ODR_Ret!$B:$B,'Retail - 12m PD'!$A15,F_12Snp_ODR_Ret!$A:$A,'Retail - 12m PD'!L$3)</f>
        <v>12244</v>
      </c>
      <c r="M15" s="8">
        <f>SUMIFS(F_12Snp_ODR_Ret!$H:$H,F_12Snp_ODR_Ret!$B:$B,'Retail - 12m PD'!$A15,F_12Snp_ODR_Ret!$A:$A,'Retail - 12m PD'!M$3)</f>
        <v>11722</v>
      </c>
      <c r="N15" s="8">
        <f>SUMIFS(F_12Snp_ODR_Ret!$H:$H,F_12Snp_ODR_Ret!$B:$B,'Retail - 12m PD'!$A15,F_12Snp_ODR_Ret!$A:$A,'Retail - 12m PD'!N$3)</f>
        <v>10762</v>
      </c>
      <c r="O15" s="8">
        <f>SUMIFS(F_12Snp_ODR_Ret!$H:$H,F_12Snp_ODR_Ret!$B:$B,'Retail - 12m PD'!$A15,F_12Snp_ODR_Ret!$A:$A,'Retail - 12m PD'!O$3)</f>
        <v>10967</v>
      </c>
      <c r="P15" s="8">
        <f>SUMIFS(F_12Snp_ODR_Ret!$H:$H,F_12Snp_ODR_Ret!$B:$B,'Retail - 12m PD'!$A15,F_12Snp_ODR_Ret!$A:$A,'Retail - 12m PD'!P$3)</f>
        <v>10528</v>
      </c>
      <c r="Q15" s="8">
        <f>SUMIFS(F_12Snp_ODR_Ret!$H:$H,F_12Snp_ODR_Ret!$B:$B,'Retail - 12m PD'!$A15,F_12Snp_ODR_Ret!$A:$A,'Retail - 12m PD'!Q$3)</f>
        <v>10131</v>
      </c>
      <c r="R15" s="8">
        <f>SUMIFS(F_12Snp_ODR_Ret!$H:$H,F_12Snp_ODR_Ret!$B:$B,'Retail - 12m PD'!$A15,F_12Snp_ODR_Ret!$A:$A,'Retail - 12m PD'!R$3)</f>
        <v>9220</v>
      </c>
      <c r="S15" s="8">
        <f>SUMIFS(F_12Snp_ODR_Ret!$H:$H,F_12Snp_ODR_Ret!$B:$B,'Retail - 12m PD'!$A15,F_12Snp_ODR_Ret!$A:$A,'Retail - 12m PD'!S$3)</f>
        <v>9266</v>
      </c>
      <c r="T15" s="8">
        <f>SUMIFS(F_12Snp_ODR_Ret!$H:$H,F_12Snp_ODR_Ret!$B:$B,'Retail - 12m PD'!$A15,F_12Snp_ODR_Ret!$A:$A,'Retail - 12m PD'!T$3)</f>
        <v>8831</v>
      </c>
      <c r="U15" s="8">
        <f>SUMIFS(F_12Snp_ODR_Ret!$H:$H,F_12Snp_ODR_Ret!$B:$B,'Retail - 12m PD'!$A15,F_12Snp_ODR_Ret!$A:$A,'Retail - 12m PD'!U$3)</f>
        <v>8480</v>
      </c>
      <c r="V15" s="8">
        <f>SUMIFS(F_12Snp_ODR_Ret!$H:$H,F_12Snp_ODR_Ret!$B:$B,'Retail - 12m PD'!$A15,F_12Snp_ODR_Ret!$A:$A,'Retail - 12m PD'!V$3)</f>
        <v>7782</v>
      </c>
      <c r="W15" s="8">
        <f>SUMIFS(F_12Snp_ODR_Ret!$H:$H,F_12Snp_ODR_Ret!$B:$B,'Retail - 12m PD'!$A15,F_12Snp_ODR_Ret!$A:$A,'Retail - 12m PD'!W$3)</f>
        <v>6908</v>
      </c>
      <c r="X15" s="8">
        <f>SUMIFS(F_12Snp_ODR_Ret!$H:$H,F_12Snp_ODR_Ret!$B:$B,'Retail - 12m PD'!$A15,F_12Snp_ODR_Ret!$A:$A,'Retail - 12m PD'!X$3)</f>
        <v>6519</v>
      </c>
      <c r="Y15" s="8">
        <f>SUMIFS(F_12Snp_ODR_Ret!$H:$H,F_12Snp_ODR_Ret!$B:$B,'Retail - 12m PD'!$A15,F_12Snp_ODR_Ret!$A:$A,'Retail - 12m PD'!Y$3)</f>
        <v>6251</v>
      </c>
      <c r="Z15" s="8">
        <f>SUMIFS(F_12Snp_ODR_Ret!$H:$H,F_12Snp_ODR_Ret!$B:$B,'Retail - 12m PD'!$A15,F_12Snp_ODR_Ret!$A:$A,'Retail - 12m PD'!Z$3)</f>
        <v>5923</v>
      </c>
      <c r="AA15" s="8">
        <f>SUMIFS(F_12Snp_ODR_Ret!$H:$H,F_12Snp_ODR_Ret!$B:$B,'Retail - 12m PD'!$A15,F_12Snp_ODR_Ret!$A:$A,'Retail - 12m PD'!AA$3)</f>
        <v>5749</v>
      </c>
      <c r="AB15" s="8">
        <f>SUMIFS(F_12Snp_ODR_Ret!$H:$H,F_12Snp_ODR_Ret!$B:$B,'Retail - 12m PD'!$A15,F_12Snp_ODR_Ret!$A:$A,'Retail - 12m PD'!AB$3)</f>
        <v>5610</v>
      </c>
      <c r="AC15" s="8">
        <f>SUMIFS(F_12Snp_ODR_Ret!$H:$H,F_12Snp_ODR_Ret!$B:$B,'Retail - 12m PD'!$A15,F_12Snp_ODR_Ret!$A:$A,'Retail - 12m PD'!AC$3)</f>
        <v>5339</v>
      </c>
      <c r="AD15" s="8">
        <f>SUMIFS(F_12Snp_ODR_Ret!$H:$H,F_12Snp_ODR_Ret!$B:$B,'Retail - 12m PD'!$A15,F_12Snp_ODR_Ret!$A:$A,'Retail - 12m PD'!AD$3)</f>
        <v>5481</v>
      </c>
      <c r="AE15" s="8">
        <f>SUMIFS(F_12Snp_ODR_Ret!$H:$H,F_12Snp_ODR_Ret!$B:$B,'Retail - 12m PD'!$A15,F_12Snp_ODR_Ret!$A:$A,'Retail - 12m PD'!AE$3)</f>
        <v>5376</v>
      </c>
      <c r="AF15" s="8">
        <f>SUMIFS(F_12Snp_ODR_Ret!$H:$H,F_12Snp_ODR_Ret!$B:$B,'Retail - 12m PD'!$A15,F_12Snp_ODR_Ret!$A:$A,'Retail - 12m PD'!AF$3)</f>
        <v>5255</v>
      </c>
      <c r="AG15" s="8">
        <f>SUMIFS(F_12Snp_ODR_Ret!$H:$H,F_12Snp_ODR_Ret!$B:$B,'Retail - 12m PD'!$A15,F_12Snp_ODR_Ret!$A:$A,'Retail - 12m PD'!AG$3)</f>
        <v>5388</v>
      </c>
      <c r="AH15" s="8">
        <f>SUMIFS(F_12Snp_ODR_Ret!$H:$H,F_12Snp_ODR_Ret!$B:$B,'Retail - 12m PD'!$A15,F_12Snp_ODR_Ret!$A:$A,'Retail - 12m PD'!AH$3)</f>
        <v>5251</v>
      </c>
      <c r="AI15" s="8">
        <f>SUMIFS(F_12Snp_ODR_Ret!$H:$H,F_12Snp_ODR_Ret!$B:$B,'Retail - 12m PD'!$A15,F_12Snp_ODR_Ret!$A:$A,'Retail - 12m PD'!AI$3)</f>
        <v>5265</v>
      </c>
      <c r="AJ15" s="8">
        <f>SUMIFS(F_12Snp_ODR_Ret!$H:$H,F_12Snp_ODR_Ret!$B:$B,'Retail - 12m PD'!$A15,F_12Snp_ODR_Ret!$A:$A,'Retail - 12m PD'!AJ$3)</f>
        <v>5356</v>
      </c>
      <c r="AK15" s="8">
        <f>SUMIFS(F_12Snp_ODR_Ret!$H:$H,F_12Snp_ODR_Ret!$B:$B,'Retail - 12m PD'!$A15,F_12Snp_ODR_Ret!$A:$A,'Retail - 12m PD'!AK$3)</f>
        <v>5345</v>
      </c>
      <c r="AL15" s="8">
        <f>SUMIFS(F_12Snp_ODR_Ret!$H:$H,F_12Snp_ODR_Ret!$B:$B,'Retail - 12m PD'!$A15,F_12Snp_ODR_Ret!$A:$A,'Retail - 12m PD'!AL$3)</f>
        <v>5291</v>
      </c>
      <c r="AM15" s="8">
        <f>SUMIFS(F_12Snp_ODR_Ret!$H:$H,F_12Snp_ODR_Ret!$B:$B,'Retail - 12m PD'!$A15,F_12Snp_ODR_Ret!$A:$A,'Retail - 12m PD'!AM$3)</f>
        <v>5329</v>
      </c>
      <c r="AN15" s="8">
        <f>SUMIFS(F_12Snp_ODR_Ret!$H:$H,F_12Snp_ODR_Ret!$B:$B,'Retail - 12m PD'!$A15,F_12Snp_ODR_Ret!$A:$A,'Retail - 12m PD'!AN$3)</f>
        <v>5303</v>
      </c>
      <c r="AO15" s="8">
        <f>SUMIFS(F_12Snp_ODR_Ret!$H:$H,F_12Snp_ODR_Ret!$B:$B,'Retail - 12m PD'!$A15,F_12Snp_ODR_Ret!$A:$A,'Retail - 12m PD'!AO$3)</f>
        <v>5302</v>
      </c>
      <c r="AP15" s="8">
        <f>SUMIFS(F_12Snp_ODR_Ret!$H:$H,F_12Snp_ODR_Ret!$B:$B,'Retail - 12m PD'!$A15,F_12Snp_ODR_Ret!$A:$A,'Retail - 12m PD'!AP$3)</f>
        <v>5286</v>
      </c>
      <c r="AQ15" s="8">
        <f>SUMIFS(F_12Snp_ODR_Ret!$H:$H,F_12Snp_ODR_Ret!$B:$B,'Retail - 12m PD'!$A15,F_12Snp_ODR_Ret!$A:$A,'Retail - 12m PD'!AQ$3)</f>
        <v>5369</v>
      </c>
      <c r="AR15" s="8">
        <f>SUMIFS(F_12Snp_ODR_Ret!$H:$H,F_12Snp_ODR_Ret!$B:$B,'Retail - 12m PD'!$A15,F_12Snp_ODR_Ret!$A:$A,'Retail - 12m PD'!AR$3)</f>
        <v>5335</v>
      </c>
      <c r="AS15" s="8">
        <f>SUMIFS(F_12Snp_ODR_Ret!$H:$H,F_12Snp_ODR_Ret!$B:$B,'Retail - 12m PD'!$A15,F_12Snp_ODR_Ret!$A:$A,'Retail - 12m PD'!AS$3)</f>
        <v>5457</v>
      </c>
      <c r="AT15" s="8">
        <f>SUMIFS(F_12Snp_ODR_Ret!$H:$H,F_12Snp_ODR_Ret!$B:$B,'Retail - 12m PD'!$A15,F_12Snp_ODR_Ret!$A:$A,'Retail - 12m PD'!AT$3)</f>
        <v>5378</v>
      </c>
      <c r="AU15" s="8">
        <f>SUMIFS(F_12Snp_ODR_Ret!$H:$H,F_12Snp_ODR_Ret!$B:$B,'Retail - 12m PD'!$A15,F_12Snp_ODR_Ret!$A:$A,'Retail - 12m PD'!AU$3)</f>
        <v>5397</v>
      </c>
      <c r="AV15" s="8">
        <f>SUMIFS(F_12Snp_ODR_Ret!$H:$H,F_12Snp_ODR_Ret!$B:$B,'Retail - 12m PD'!$A15,F_12Snp_ODR_Ret!$A:$A,'Retail - 12m PD'!AV$3)</f>
        <v>5403</v>
      </c>
      <c r="AW15" s="8">
        <f>SUMIFS(F_12Snp_ODR_Ret!$H:$H,F_12Snp_ODR_Ret!$B:$B,'Retail - 12m PD'!$A15,F_12Snp_ODR_Ret!$A:$A,'Retail - 12m PD'!AW$3)</f>
        <v>5369</v>
      </c>
      <c r="AX15" s="9">
        <f>SUMIFS(F_12Snp_ODR_Ret!$H:$H,F_12Snp_ODR_Ret!$B:$B,'Retail - 12m PD'!$A15,F_12Snp_ODR_Ret!$A:$A,'Retail - 12m PD'!AX$3)</f>
        <v>5352</v>
      </c>
      <c r="AY15" s="8">
        <f>SUMIFS(F_12Snp_ODR_Ret!$H:$H,F_12Snp_ODR_Ret!$B:$B,'Retail - 12m PD'!$A15,F_12Snp_ODR_Ret!$A:$A,'Retail - 12m PD'!AY$3)</f>
        <v>5354</v>
      </c>
      <c r="AZ15" s="8">
        <f>SUMIFS(F_12Snp_ODR_Ret!$H:$H,F_12Snp_ODR_Ret!$B:$B,'Retail - 12m PD'!$A15,F_12Snp_ODR_Ret!$A:$A,'Retail - 12m PD'!AZ$3)</f>
        <v>5300</v>
      </c>
      <c r="BA15" s="8">
        <f>SUMIFS(F_12Snp_ODR_Ret!$H:$H,F_12Snp_ODR_Ret!$B:$B,'Retail - 12m PD'!$A15,F_12Snp_ODR_Ret!$A:$A,'Retail - 12m PD'!BA$3)</f>
        <v>5169</v>
      </c>
      <c r="BB15" s="8">
        <f>SUMIFS(F_12Snp_ODR_Ret!$H:$H,F_12Snp_ODR_Ret!$B:$B,'Retail - 12m PD'!$A15,F_12Snp_ODR_Ret!$A:$A,'Retail - 12m PD'!BB$3)</f>
        <v>5182</v>
      </c>
      <c r="BC15" s="8">
        <f>SUMIFS(F_12Snp_ODR_Ret!$H:$H,F_12Snp_ODR_Ret!$B:$B,'Retail - 12m PD'!$A15,F_12Snp_ODR_Ret!$A:$A,'Retail - 12m PD'!BC$3)</f>
        <v>5448</v>
      </c>
      <c r="BD15" s="8">
        <f>SUMIFS(F_12Snp_ODR_Ret!$H:$H,F_12Snp_ODR_Ret!$B:$B,'Retail - 12m PD'!$A15,F_12Snp_ODR_Ret!$A:$A,'Retail - 12m PD'!BD$3)</f>
        <v>5482</v>
      </c>
      <c r="BE15" s="8">
        <f>SUMIFS(F_12Snp_ODR_Ret!$H:$H,F_12Snp_ODR_Ret!$B:$B,'Retail - 12m PD'!$A15,F_12Snp_ODR_Ret!$A:$A,'Retail - 12m PD'!BE$3)</f>
        <v>5760</v>
      </c>
      <c r="BF15" s="8">
        <f>SUMIFS(F_12Snp_ODR_Ret!$H:$H,F_12Snp_ODR_Ret!$B:$B,'Retail - 12m PD'!$A15,F_12Snp_ODR_Ret!$A:$A,'Retail - 12m PD'!BF$3)</f>
        <v>5862</v>
      </c>
      <c r="BG15" s="8">
        <f>SUMIFS(F_12Snp_ODR_Ret!$H:$H,F_12Snp_ODR_Ret!$B:$B,'Retail - 12m PD'!$A15,F_12Snp_ODR_Ret!$A:$A,'Retail - 12m PD'!BG$3)</f>
        <v>5847</v>
      </c>
      <c r="BH15" s="8">
        <f>SUMIFS(F_12Snp_ODR_Ret!$H:$H,F_12Snp_ODR_Ret!$B:$B,'Retail - 12m PD'!$A15,F_12Snp_ODR_Ret!$A:$A,'Retail - 12m PD'!BH$3)</f>
        <v>5729</v>
      </c>
      <c r="BI15" s="8">
        <f>SUMIFS(F_12Snp_ODR_Ret!$H:$H,F_12Snp_ODR_Ret!$B:$B,'Retail - 12m PD'!$A15,F_12Snp_ODR_Ret!$A:$A,'Retail - 12m PD'!BI$3)</f>
        <v>5322</v>
      </c>
      <c r="BJ15" s="8">
        <f>SUMIFS(F_12Snp_ODR_Ret!$H:$H,F_12Snp_ODR_Ret!$B:$B,'Retail - 12m PD'!$A15,F_12Snp_ODR_Ret!$A:$A,'Retail - 12m PD'!BJ$3)</f>
        <v>5169</v>
      </c>
      <c r="BK15" s="8">
        <f>SUMIFS(F_12Snp_ODR_Ret!$H:$H,F_12Snp_ODR_Ret!$B:$B,'Retail - 12m PD'!$A15,F_12Snp_ODR_Ret!$A:$A,'Retail - 12m PD'!BK$3)</f>
        <v>5132</v>
      </c>
      <c r="BL15" s="8">
        <f>SUMIFS(F_12Snp_ODR_Ret!$H:$H,F_12Snp_ODR_Ret!$B:$B,'Retail - 12m PD'!$A15,F_12Snp_ODR_Ret!$A:$A,'Retail - 12m PD'!BL$3)</f>
        <v>5073</v>
      </c>
      <c r="BM15" s="8">
        <f>SUMIFS(F_12Snp_ODR_Ret!$H:$H,F_12Snp_ODR_Ret!$B:$B,'Retail - 12m PD'!$A15,F_12Snp_ODR_Ret!$A:$A,'Retail - 12m PD'!BM$3)</f>
        <v>5077</v>
      </c>
      <c r="BN15" s="8">
        <f>SUMIFS(F_12Snp_ODR_Ret!$H:$H,F_12Snp_ODR_Ret!$B:$B,'Retail - 12m PD'!$A15,F_12Snp_ODR_Ret!$A:$A,'Retail - 12m PD'!BN$3)</f>
        <v>4954</v>
      </c>
      <c r="BO15" s="8">
        <f>SUMIFS(F_12Snp_ODR_Ret!$H:$H,F_12Snp_ODR_Ret!$B:$B,'Retail - 12m PD'!$A15,F_12Snp_ODR_Ret!$A:$A,'Retail - 12m PD'!BO$3)</f>
        <v>4995</v>
      </c>
      <c r="BP15" s="8">
        <f>SUMIFS(F_12Snp_ODR_Ret!$H:$H,F_12Snp_ODR_Ret!$B:$B,'Retail - 12m PD'!$A15,F_12Snp_ODR_Ret!$A:$A,'Retail - 12m PD'!BP$3)</f>
        <v>4880</v>
      </c>
      <c r="BQ15" s="8">
        <f>SUMIFS(F_12Snp_ODR_Ret!$H:$H,F_12Snp_ODR_Ret!$B:$B,'Retail - 12m PD'!$A15,F_12Snp_ODR_Ret!$A:$A,'Retail - 12m PD'!BQ$3)</f>
        <v>4676</v>
      </c>
      <c r="BR15" s="8">
        <f>SUMIFS(F_12Snp_ODR_Ret!$H:$H,F_12Snp_ODR_Ret!$B:$B,'Retail - 12m PD'!$A15,F_12Snp_ODR_Ret!$A:$A,'Retail - 12m PD'!BR$3)</f>
        <v>4605</v>
      </c>
      <c r="BS15" s="8">
        <f>SUMIFS(F_12Snp_ODR_Ret!$H:$H,F_12Snp_ODR_Ret!$B:$B,'Retail - 12m PD'!$A15,F_12Snp_ODR_Ret!$A:$A,'Retail - 12m PD'!BS$3)</f>
        <v>4614</v>
      </c>
      <c r="BT15" s="8">
        <f>SUMIFS(F_12Snp_ODR_Ret!$H:$H,F_12Snp_ODR_Ret!$B:$B,'Retail - 12m PD'!$A15,F_12Snp_ODR_Ret!$A:$A,'Retail - 12m PD'!BT$3)</f>
        <v>4643</v>
      </c>
      <c r="BU15" s="8">
        <f>SUMIFS(F_12Snp_ODR_Ret!$H:$H,F_12Snp_ODR_Ret!$B:$B,'Retail - 12m PD'!$A15,F_12Snp_ODR_Ret!$A:$A,'Retail - 12m PD'!BU$3)</f>
        <v>4709</v>
      </c>
      <c r="BV15" s="8">
        <f>SUMIFS(F_12Snp_ODR_Ret!$H:$H,F_12Snp_ODR_Ret!$B:$B,'Retail - 12m PD'!$A15,F_12Snp_ODR_Ret!$A:$A,'Retail - 12m PD'!BV$3)</f>
        <v>4766</v>
      </c>
      <c r="BW15" s="8">
        <f>SUMIFS(F_12Snp_ODR_Ret!$H:$H,F_12Snp_ODR_Ret!$B:$B,'Retail - 12m PD'!$A15,F_12Snp_ODR_Ret!$A:$A,'Retail - 12m PD'!BW$3)</f>
        <v>4723</v>
      </c>
      <c r="BX15" s="8">
        <f>SUMIFS(F_12Snp_ODR_Ret!$H:$H,F_12Snp_ODR_Ret!$B:$B,'Retail - 12m PD'!$A15,F_12Snp_ODR_Ret!$A:$A,'Retail - 12m PD'!BX$3)</f>
        <v>4696</v>
      </c>
      <c r="BY15" s="8">
        <f>SUMIFS(F_12Snp_ODR_Ret!$H:$H,F_12Snp_ODR_Ret!$B:$B,'Retail - 12m PD'!$A15,F_12Snp_ODR_Ret!$A:$A,'Retail - 12m PD'!BY$3)</f>
        <v>4701</v>
      </c>
      <c r="BZ15" s="8">
        <f>SUMIFS(F_12Snp_ODR_Ret!$H:$H,F_12Snp_ODR_Ret!$B:$B,'Retail - 12m PD'!$A15,F_12Snp_ODR_Ret!$A:$A,'Retail - 12m PD'!BZ$3)</f>
        <v>4547</v>
      </c>
      <c r="CA15" s="8">
        <f>SUMIFS(F_12Snp_ODR_Ret!$H:$H,F_12Snp_ODR_Ret!$B:$B,'Retail - 12m PD'!$A15,F_12Snp_ODR_Ret!$A:$A,'Retail - 12m PD'!CA$3)</f>
        <v>4493</v>
      </c>
      <c r="CB15" s="8">
        <f>SUMIFS(F_12Snp_ODR_Ret!$H:$H,F_12Snp_ODR_Ret!$B:$B,'Retail - 12m PD'!$A15,F_12Snp_ODR_Ret!$A:$A,'Retail - 12m PD'!CB$3)</f>
        <v>4499</v>
      </c>
      <c r="CC15" s="8">
        <f>SUMIFS(F_12Snp_ODR_Ret!$H:$H,F_12Snp_ODR_Ret!$B:$B,'Retail - 12m PD'!$A15,F_12Snp_ODR_Ret!$A:$A,'Retail - 12m PD'!CC$3)</f>
        <v>0</v>
      </c>
      <c r="CD15" s="8">
        <f>SUMIFS(F_12Snp_ODR_Ret!$H:$H,F_12Snp_ODR_Ret!$B:$B,'Retail - 12m PD'!$A15,F_12Snp_ODR_Ret!$A:$A,'Retail - 12m PD'!CD$3)</f>
        <v>0</v>
      </c>
      <c r="CE15" s="8">
        <f>SUMIFS(F_12Snp_ODR_Ret!$H:$H,F_12Snp_ODR_Ret!$B:$B,'Retail - 12m PD'!$A15,F_12Snp_ODR_Ret!$A:$A,'Retail - 12m PD'!CE$3)</f>
        <v>0</v>
      </c>
      <c r="CF15" s="8">
        <f>SUMIFS(F_12Snp_ODR_Ret!$H:$H,F_12Snp_ODR_Ret!$B:$B,'Retail - 12m PD'!$A15,F_12Snp_ODR_Ret!$A:$A,'Retail - 12m PD'!CF$3)</f>
        <v>0</v>
      </c>
      <c r="CG15" s="8">
        <f>SUMIFS(F_12Snp_ODR_Ret!$H:$H,F_12Snp_ODR_Ret!$B:$B,'Retail - 12m PD'!$A15,F_12Snp_ODR_Ret!$A:$A,'Retail - 12m PD'!CG$3)</f>
        <v>0</v>
      </c>
      <c r="CH15" s="8">
        <f>SUMIFS(F_12Snp_ODR_Ret!$H:$H,F_12Snp_ODR_Ret!$B:$B,'Retail - 12m PD'!$A15,F_12Snp_ODR_Ret!$A:$A,'Retail - 12m PD'!CH$3)</f>
        <v>0</v>
      </c>
      <c r="CI15" s="8">
        <f>SUMIFS(F_12Snp_ODR_Ret!$H:$H,F_12Snp_ODR_Ret!$B:$B,'Retail - 12m PD'!$A15,F_12Snp_ODR_Ret!$A:$A,'Retail - 12m PD'!CI$3)</f>
        <v>0</v>
      </c>
      <c r="CJ15" s="8">
        <f>SUMIFS(F_12Snp_ODR_Ret!$H:$H,F_12Snp_ODR_Ret!$B:$B,'Retail - 12m PD'!$A15,F_12Snp_ODR_Ret!$A:$A,'Retail - 12m PD'!CJ$3)</f>
        <v>0</v>
      </c>
      <c r="CK15" s="8">
        <f>SUMIFS(F_12Snp_ODR_Ret!$H:$H,F_12Snp_ODR_Ret!$B:$B,'Retail - 12m PD'!$A15,F_12Snp_ODR_Ret!$A:$A,'Retail - 12m PD'!CK$3)</f>
        <v>0</v>
      </c>
      <c r="CL15" s="8">
        <f>SUMIFS(F_12Snp_ODR_Ret!$H:$H,F_12Snp_ODR_Ret!$B:$B,'Retail - 12m PD'!$A15,F_12Snp_ODR_Ret!$A:$A,'Retail - 12m PD'!CL$3)</f>
        <v>0</v>
      </c>
      <c r="CM15" s="8">
        <f>SUMIFS(F_12Snp_ODR_Ret!$H:$H,F_12Snp_ODR_Ret!$B:$B,'Retail - 12m PD'!$A15,F_12Snp_ODR_Ret!$A:$A,'Retail - 12m PD'!CM$3)</f>
        <v>0</v>
      </c>
      <c r="CN15" s="8">
        <f>SUMIFS(F_12Snp_ODR_Ret!$H:$H,F_12Snp_ODR_Ret!$B:$B,'Retail - 12m PD'!$A15,F_12Snp_ODR_Ret!$A:$A,'Retail - 12m PD'!CN$3)</f>
        <v>0</v>
      </c>
      <c r="CO15" s="8">
        <f>SUMIFS(F_12Snp_ODR_Ret!$H:$H,F_12Snp_ODR_Ret!$B:$B,'Retail - 12m PD'!$A15,F_12Snp_ODR_Ret!$A:$A,'Retail - 12m PD'!CO$3)</f>
        <v>0</v>
      </c>
      <c r="CP15" s="8">
        <f>SUMIFS(F_12Snp_ODR_Ret!$H:$H,F_12Snp_ODR_Ret!$B:$B,'Retail - 12m PD'!$A15,F_12Snp_ODR_Ret!$A:$A,'Retail - 12m PD'!CP$3)</f>
        <v>0</v>
      </c>
      <c r="CQ15" s="8">
        <f>SUMIFS(F_12Snp_ODR_Ret!$H:$H,F_12Snp_ODR_Ret!$B:$B,'Retail - 12m PD'!$A15,F_12Snp_ODR_Ret!$A:$A,'Retail - 12m PD'!CQ$3)</f>
        <v>0</v>
      </c>
      <c r="CR15" s="8">
        <f>SUMIFS(F_12Snp_ODR_Ret!$H:$H,F_12Snp_ODR_Ret!$B:$B,'Retail - 12m PD'!$A15,F_12Snp_ODR_Ret!$A:$A,'Retail - 12m PD'!CR$3)</f>
        <v>0</v>
      </c>
      <c r="CS15" s="8">
        <f>SUMIFS(F_12Snp_ODR_Ret!$H:$H,F_12Snp_ODR_Ret!$B:$B,'Retail - 12m PD'!$A15,F_12Snp_ODR_Ret!$A:$A,'Retail - 12m PD'!CS$3)</f>
        <v>0</v>
      </c>
      <c r="CT15" s="8">
        <f>SUMIFS(F_12Snp_ODR_Ret!$H:$H,F_12Snp_ODR_Ret!$B:$B,'Retail - 12m PD'!$A15,F_12Snp_ODR_Ret!$A:$A,'Retail - 12m PD'!CT$3)</f>
        <v>0</v>
      </c>
      <c r="CU15" s="8">
        <f>SUMIFS(F_12Snp_ODR_Ret!$H:$H,F_12Snp_ODR_Ret!$B:$B,'Retail - 12m PD'!$A15,F_12Snp_ODR_Ret!$A:$A,'Retail - 12m PD'!CU$3)</f>
        <v>0</v>
      </c>
      <c r="CV15" s="8">
        <f>SUMIFS(F_12Snp_ODR_Ret!$H:$H,F_12Snp_ODR_Ret!$B:$B,'Retail - 12m PD'!$A15,F_12Snp_ODR_Ret!$A:$A,'Retail - 12m PD'!CV$3)</f>
        <v>0</v>
      </c>
      <c r="CW15" s="8">
        <f>SUMIFS(F_12Snp_ODR_Ret!$H:$H,F_12Snp_ODR_Ret!$B:$B,'Retail - 12m PD'!$A15,F_12Snp_ODR_Ret!$A:$A,'Retail - 12m PD'!CW$3)</f>
        <v>0</v>
      </c>
      <c r="CX15" s="8">
        <f>SUMIFS(F_12Snp_ODR_Ret!$H:$H,F_12Snp_ODR_Ret!$B:$B,'Retail - 12m PD'!$A15,F_12Snp_ODR_Ret!$A:$A,'Retail - 12m PD'!CX$3)</f>
        <v>0</v>
      </c>
      <c r="CY15" s="8">
        <f>SUMIFS(F_12Snp_ODR_Ret!$H:$H,F_12Snp_ODR_Ret!$B:$B,'Retail - 12m PD'!$A15,F_12Snp_ODR_Ret!$A:$A,'Retail - 12m PD'!CY$3)</f>
        <v>0</v>
      </c>
      <c r="CZ15" s="8">
        <f>SUMIFS(F_12Snp_ODR_Ret!$H:$H,F_12Snp_ODR_Ret!$B:$B,'Retail - 12m PD'!$A15,F_12Snp_ODR_Ret!$A:$A,'Retail - 12m PD'!CZ$3)</f>
        <v>0</v>
      </c>
    </row>
    <row r="16" spans="1:104" x14ac:dyDescent="0.2">
      <c r="A16" s="6" t="s">
        <v>36</v>
      </c>
      <c r="B16" s="4" t="s">
        <v>37</v>
      </c>
      <c r="C16" s="8">
        <f>SUMIFS(F_12Snp_ODR_Ret!$H:$H,F_12Snp_ODR_Ret!$B:$B,'Retail - 12m PD'!$A16,F_12Snp_ODR_Ret!$A:$A,'Retail - 12m PD'!C$3)</f>
        <v>3398</v>
      </c>
      <c r="D16" s="8">
        <f>SUMIFS(F_12Snp_ODR_Ret!$H:$H,F_12Snp_ODR_Ret!$B:$B,'Retail - 12m PD'!$A16,F_12Snp_ODR_Ret!$A:$A,'Retail - 12m PD'!D$3)</f>
        <v>1253</v>
      </c>
      <c r="E16" s="8">
        <f>SUMIFS(F_12Snp_ODR_Ret!$H:$H,F_12Snp_ODR_Ret!$B:$B,'Retail - 12m PD'!$A16,F_12Snp_ODR_Ret!$A:$A,'Retail - 12m PD'!E$3)</f>
        <v>2152</v>
      </c>
      <c r="F16" s="8">
        <f>SUMIFS(F_12Snp_ODR_Ret!$H:$H,F_12Snp_ODR_Ret!$B:$B,'Retail - 12m PD'!$A16,F_12Snp_ODR_Ret!$A:$A,'Retail - 12m PD'!F$3)</f>
        <v>3731</v>
      </c>
      <c r="G16" s="8">
        <f>SUMIFS(F_12Snp_ODR_Ret!$H:$H,F_12Snp_ODR_Ret!$B:$B,'Retail - 12m PD'!$A16,F_12Snp_ODR_Ret!$A:$A,'Retail - 12m PD'!G$3)</f>
        <v>1580</v>
      </c>
      <c r="H16" s="8">
        <f>SUMIFS(F_12Snp_ODR_Ret!$H:$H,F_12Snp_ODR_Ret!$B:$B,'Retail - 12m PD'!$A16,F_12Snp_ODR_Ret!$A:$A,'Retail - 12m PD'!H$3)</f>
        <v>1972</v>
      </c>
      <c r="I16" s="8">
        <f>SUMIFS(F_12Snp_ODR_Ret!$H:$H,F_12Snp_ODR_Ret!$B:$B,'Retail - 12m PD'!$A16,F_12Snp_ODR_Ret!$A:$A,'Retail - 12m PD'!I$3)</f>
        <v>3040</v>
      </c>
      <c r="J16" s="8">
        <f>SUMIFS(F_12Snp_ODR_Ret!$H:$H,F_12Snp_ODR_Ret!$B:$B,'Retail - 12m PD'!$A16,F_12Snp_ODR_Ret!$A:$A,'Retail - 12m PD'!J$3)</f>
        <v>1434</v>
      </c>
      <c r="K16" s="8">
        <f>SUMIFS(F_12Snp_ODR_Ret!$H:$H,F_12Snp_ODR_Ret!$B:$B,'Retail - 12m PD'!$A16,F_12Snp_ODR_Ret!$A:$A,'Retail - 12m PD'!K$3)</f>
        <v>1875</v>
      </c>
      <c r="L16" s="8">
        <f>SUMIFS(F_12Snp_ODR_Ret!$H:$H,F_12Snp_ODR_Ret!$B:$B,'Retail - 12m PD'!$A16,F_12Snp_ODR_Ret!$A:$A,'Retail - 12m PD'!L$3)</f>
        <v>2035</v>
      </c>
      <c r="M16" s="8">
        <f>SUMIFS(F_12Snp_ODR_Ret!$H:$H,F_12Snp_ODR_Ret!$B:$B,'Retail - 12m PD'!$A16,F_12Snp_ODR_Ret!$A:$A,'Retail - 12m PD'!M$3)</f>
        <v>1919</v>
      </c>
      <c r="N16" s="8">
        <f>SUMIFS(F_12Snp_ODR_Ret!$H:$H,F_12Snp_ODR_Ret!$B:$B,'Retail - 12m PD'!$A16,F_12Snp_ODR_Ret!$A:$A,'Retail - 12m PD'!N$3)</f>
        <v>2532</v>
      </c>
      <c r="O16" s="8">
        <f>SUMIFS(F_12Snp_ODR_Ret!$H:$H,F_12Snp_ODR_Ret!$B:$B,'Retail - 12m PD'!$A16,F_12Snp_ODR_Ret!$A:$A,'Retail - 12m PD'!O$3)</f>
        <v>1483</v>
      </c>
      <c r="P16" s="8">
        <f>SUMIFS(F_12Snp_ODR_Ret!$H:$H,F_12Snp_ODR_Ret!$B:$B,'Retail - 12m PD'!$A16,F_12Snp_ODR_Ret!$A:$A,'Retail - 12m PD'!P$3)</f>
        <v>1609</v>
      </c>
      <c r="Q16" s="8">
        <f>SUMIFS(F_12Snp_ODR_Ret!$H:$H,F_12Snp_ODR_Ret!$B:$B,'Retail - 12m PD'!$A16,F_12Snp_ODR_Ret!$A:$A,'Retail - 12m PD'!Q$3)</f>
        <v>1517</v>
      </c>
      <c r="R16" s="8">
        <f>SUMIFS(F_12Snp_ODR_Ret!$H:$H,F_12Snp_ODR_Ret!$B:$B,'Retail - 12m PD'!$A16,F_12Snp_ODR_Ret!$A:$A,'Retail - 12m PD'!R$3)</f>
        <v>1886</v>
      </c>
      <c r="S16" s="8">
        <f>SUMIFS(F_12Snp_ODR_Ret!$H:$H,F_12Snp_ODR_Ret!$B:$B,'Retail - 12m PD'!$A16,F_12Snp_ODR_Ret!$A:$A,'Retail - 12m PD'!S$3)</f>
        <v>1228</v>
      </c>
      <c r="T16" s="8">
        <f>SUMIFS(F_12Snp_ODR_Ret!$H:$H,F_12Snp_ODR_Ret!$B:$B,'Retail - 12m PD'!$A16,F_12Snp_ODR_Ret!$A:$A,'Retail - 12m PD'!T$3)</f>
        <v>1307</v>
      </c>
      <c r="U16" s="8">
        <f>SUMIFS(F_12Snp_ODR_Ret!$H:$H,F_12Snp_ODR_Ret!$B:$B,'Retail - 12m PD'!$A16,F_12Snp_ODR_Ret!$A:$A,'Retail - 12m PD'!U$3)</f>
        <v>1133</v>
      </c>
      <c r="V16" s="8">
        <f>SUMIFS(F_12Snp_ODR_Ret!$H:$H,F_12Snp_ODR_Ret!$B:$B,'Retail - 12m PD'!$A16,F_12Snp_ODR_Ret!$A:$A,'Retail - 12m PD'!V$3)</f>
        <v>1152</v>
      </c>
      <c r="W16" s="8">
        <f>SUMIFS(F_12Snp_ODR_Ret!$H:$H,F_12Snp_ODR_Ret!$B:$B,'Retail - 12m PD'!$A16,F_12Snp_ODR_Ret!$A:$A,'Retail - 12m PD'!W$3)</f>
        <v>1198</v>
      </c>
      <c r="X16" s="8">
        <f>SUMIFS(F_12Snp_ODR_Ret!$H:$H,F_12Snp_ODR_Ret!$B:$B,'Retail - 12m PD'!$A16,F_12Snp_ODR_Ret!$A:$A,'Retail - 12m PD'!X$3)</f>
        <v>990</v>
      </c>
      <c r="Y16" s="8">
        <f>SUMIFS(F_12Snp_ODR_Ret!$H:$H,F_12Snp_ODR_Ret!$B:$B,'Retail - 12m PD'!$A16,F_12Snp_ODR_Ret!$A:$A,'Retail - 12m PD'!Y$3)</f>
        <v>878</v>
      </c>
      <c r="Z16" s="8">
        <f>SUMIFS(F_12Snp_ODR_Ret!$H:$H,F_12Snp_ODR_Ret!$B:$B,'Retail - 12m PD'!$A16,F_12Snp_ODR_Ret!$A:$A,'Retail - 12m PD'!Z$3)</f>
        <v>884</v>
      </c>
      <c r="AA16" s="8">
        <f>SUMIFS(F_12Snp_ODR_Ret!$H:$H,F_12Snp_ODR_Ret!$B:$B,'Retail - 12m PD'!$A16,F_12Snp_ODR_Ret!$A:$A,'Retail - 12m PD'!AA$3)</f>
        <v>741</v>
      </c>
      <c r="AB16" s="8">
        <f>SUMIFS(F_12Snp_ODR_Ret!$H:$H,F_12Snp_ODR_Ret!$B:$B,'Retail - 12m PD'!$A16,F_12Snp_ODR_Ret!$A:$A,'Retail - 12m PD'!AB$3)</f>
        <v>730</v>
      </c>
      <c r="AC16" s="8">
        <f>SUMIFS(F_12Snp_ODR_Ret!$H:$H,F_12Snp_ODR_Ret!$B:$B,'Retail - 12m PD'!$A16,F_12Snp_ODR_Ret!$A:$A,'Retail - 12m PD'!AC$3)</f>
        <v>837</v>
      </c>
      <c r="AD16" s="8">
        <f>SUMIFS(F_12Snp_ODR_Ret!$H:$H,F_12Snp_ODR_Ret!$B:$B,'Retail - 12m PD'!$A16,F_12Snp_ODR_Ret!$A:$A,'Retail - 12m PD'!AD$3)</f>
        <v>657</v>
      </c>
      <c r="AE16" s="8">
        <f>SUMIFS(F_12Snp_ODR_Ret!$H:$H,F_12Snp_ODR_Ret!$B:$B,'Retail - 12m PD'!$A16,F_12Snp_ODR_Ret!$A:$A,'Retail - 12m PD'!AE$3)</f>
        <v>698</v>
      </c>
      <c r="AF16" s="8">
        <f>SUMIFS(F_12Snp_ODR_Ret!$H:$H,F_12Snp_ODR_Ret!$B:$B,'Retail - 12m PD'!$A16,F_12Snp_ODR_Ret!$A:$A,'Retail - 12m PD'!AF$3)</f>
        <v>745</v>
      </c>
      <c r="AG16" s="8">
        <f>SUMIFS(F_12Snp_ODR_Ret!$H:$H,F_12Snp_ODR_Ret!$B:$B,'Retail - 12m PD'!$A16,F_12Snp_ODR_Ret!$A:$A,'Retail - 12m PD'!AG$3)</f>
        <v>552</v>
      </c>
      <c r="AH16" s="8">
        <f>SUMIFS(F_12Snp_ODR_Ret!$H:$H,F_12Snp_ODR_Ret!$B:$B,'Retail - 12m PD'!$A16,F_12Snp_ODR_Ret!$A:$A,'Retail - 12m PD'!AH$3)</f>
        <v>662</v>
      </c>
      <c r="AI16" s="8">
        <f>SUMIFS(F_12Snp_ODR_Ret!$H:$H,F_12Snp_ODR_Ret!$B:$B,'Retail - 12m PD'!$A16,F_12Snp_ODR_Ret!$A:$A,'Retail - 12m PD'!AI$3)</f>
        <v>642</v>
      </c>
      <c r="AJ16" s="8">
        <f>SUMIFS(F_12Snp_ODR_Ret!$H:$H,F_12Snp_ODR_Ret!$B:$B,'Retail - 12m PD'!$A16,F_12Snp_ODR_Ret!$A:$A,'Retail - 12m PD'!AJ$3)</f>
        <v>625</v>
      </c>
      <c r="AK16" s="8">
        <f>SUMIFS(F_12Snp_ODR_Ret!$H:$H,F_12Snp_ODR_Ret!$B:$B,'Retail - 12m PD'!$A16,F_12Snp_ODR_Ret!$A:$A,'Retail - 12m PD'!AK$3)</f>
        <v>620</v>
      </c>
      <c r="AL16" s="8">
        <f>SUMIFS(F_12Snp_ODR_Ret!$H:$H,F_12Snp_ODR_Ret!$B:$B,'Retail - 12m PD'!$A16,F_12Snp_ODR_Ret!$A:$A,'Retail - 12m PD'!AL$3)</f>
        <v>782</v>
      </c>
      <c r="AM16" s="8">
        <f>SUMIFS(F_12Snp_ODR_Ret!$H:$H,F_12Snp_ODR_Ret!$B:$B,'Retail - 12m PD'!$A16,F_12Snp_ODR_Ret!$A:$A,'Retail - 12m PD'!AM$3)</f>
        <v>619</v>
      </c>
      <c r="AN16" s="8">
        <f>SUMIFS(F_12Snp_ODR_Ret!$H:$H,F_12Snp_ODR_Ret!$B:$B,'Retail - 12m PD'!$A16,F_12Snp_ODR_Ret!$A:$A,'Retail - 12m PD'!AN$3)</f>
        <v>618</v>
      </c>
      <c r="AO16" s="8">
        <f>SUMIFS(F_12Snp_ODR_Ret!$H:$H,F_12Snp_ODR_Ret!$B:$B,'Retail - 12m PD'!$A16,F_12Snp_ODR_Ret!$A:$A,'Retail - 12m PD'!AO$3)</f>
        <v>689</v>
      </c>
      <c r="AP16" s="8">
        <f>SUMIFS(F_12Snp_ODR_Ret!$H:$H,F_12Snp_ODR_Ret!$B:$B,'Retail - 12m PD'!$A16,F_12Snp_ODR_Ret!$A:$A,'Retail - 12m PD'!AP$3)</f>
        <v>747</v>
      </c>
      <c r="AQ16" s="8">
        <f>SUMIFS(F_12Snp_ODR_Ret!$H:$H,F_12Snp_ODR_Ret!$B:$B,'Retail - 12m PD'!$A16,F_12Snp_ODR_Ret!$A:$A,'Retail - 12m PD'!AQ$3)</f>
        <v>681</v>
      </c>
      <c r="AR16" s="8">
        <f>SUMIFS(F_12Snp_ODR_Ret!$H:$H,F_12Snp_ODR_Ret!$B:$B,'Retail - 12m PD'!$A16,F_12Snp_ODR_Ret!$A:$A,'Retail - 12m PD'!AR$3)</f>
        <v>848</v>
      </c>
      <c r="AS16" s="8">
        <f>SUMIFS(F_12Snp_ODR_Ret!$H:$H,F_12Snp_ODR_Ret!$B:$B,'Retail - 12m PD'!$A16,F_12Snp_ODR_Ret!$A:$A,'Retail - 12m PD'!AS$3)</f>
        <v>671</v>
      </c>
      <c r="AT16" s="8">
        <f>SUMIFS(F_12Snp_ODR_Ret!$H:$H,F_12Snp_ODR_Ret!$B:$B,'Retail - 12m PD'!$A16,F_12Snp_ODR_Ret!$A:$A,'Retail - 12m PD'!AT$3)</f>
        <v>689</v>
      </c>
      <c r="AU16" s="8">
        <f>SUMIFS(F_12Snp_ODR_Ret!$H:$H,F_12Snp_ODR_Ret!$B:$B,'Retail - 12m PD'!$A16,F_12Snp_ODR_Ret!$A:$A,'Retail - 12m PD'!AU$3)</f>
        <v>618</v>
      </c>
      <c r="AV16" s="8">
        <f>SUMIFS(F_12Snp_ODR_Ret!$H:$H,F_12Snp_ODR_Ret!$B:$B,'Retail - 12m PD'!$A16,F_12Snp_ODR_Ret!$A:$A,'Retail - 12m PD'!AV$3)</f>
        <v>652</v>
      </c>
      <c r="AW16" s="8">
        <f>SUMIFS(F_12Snp_ODR_Ret!$H:$H,F_12Snp_ODR_Ret!$B:$B,'Retail - 12m PD'!$A16,F_12Snp_ODR_Ret!$A:$A,'Retail - 12m PD'!AW$3)</f>
        <v>640</v>
      </c>
      <c r="AX16" s="9">
        <f>SUMIFS(F_12Snp_ODR_Ret!$H:$H,F_12Snp_ODR_Ret!$B:$B,'Retail - 12m PD'!$A16,F_12Snp_ODR_Ret!$A:$A,'Retail - 12m PD'!AX$3)</f>
        <v>799</v>
      </c>
      <c r="AY16" s="8">
        <f>SUMIFS(F_12Snp_ODR_Ret!$H:$H,F_12Snp_ODR_Ret!$B:$B,'Retail - 12m PD'!$A16,F_12Snp_ODR_Ret!$A:$A,'Retail - 12m PD'!AY$3)</f>
        <v>686</v>
      </c>
      <c r="AZ16" s="8">
        <f>SUMIFS(F_12Snp_ODR_Ret!$H:$H,F_12Snp_ODR_Ret!$B:$B,'Retail - 12m PD'!$A16,F_12Snp_ODR_Ret!$A:$A,'Retail - 12m PD'!AZ$3)</f>
        <v>608</v>
      </c>
      <c r="BA16" s="8">
        <f>SUMIFS(F_12Snp_ODR_Ret!$H:$H,F_12Snp_ODR_Ret!$B:$B,'Retail - 12m PD'!$A16,F_12Snp_ODR_Ret!$A:$A,'Retail - 12m PD'!BA$3)</f>
        <v>668</v>
      </c>
      <c r="BB16" s="8">
        <f>SUMIFS(F_12Snp_ODR_Ret!$H:$H,F_12Snp_ODR_Ret!$B:$B,'Retail - 12m PD'!$A16,F_12Snp_ODR_Ret!$A:$A,'Retail - 12m PD'!BB$3)</f>
        <v>660</v>
      </c>
      <c r="BC16" s="8">
        <f>SUMIFS(F_12Snp_ODR_Ret!$H:$H,F_12Snp_ODR_Ret!$B:$B,'Retail - 12m PD'!$A16,F_12Snp_ODR_Ret!$A:$A,'Retail - 12m PD'!BC$3)</f>
        <v>396</v>
      </c>
      <c r="BD16" s="8">
        <f>SUMIFS(F_12Snp_ODR_Ret!$H:$H,F_12Snp_ODR_Ret!$B:$B,'Retail - 12m PD'!$A16,F_12Snp_ODR_Ret!$A:$A,'Retail - 12m PD'!BD$3)</f>
        <v>464</v>
      </c>
      <c r="BE16" s="8">
        <f>SUMIFS(F_12Snp_ODR_Ret!$H:$H,F_12Snp_ODR_Ret!$B:$B,'Retail - 12m PD'!$A16,F_12Snp_ODR_Ret!$A:$A,'Retail - 12m PD'!BE$3)</f>
        <v>395</v>
      </c>
      <c r="BF16" s="8">
        <f>SUMIFS(F_12Snp_ODR_Ret!$H:$H,F_12Snp_ODR_Ret!$B:$B,'Retail - 12m PD'!$A16,F_12Snp_ODR_Ret!$A:$A,'Retail - 12m PD'!BF$3)</f>
        <v>411</v>
      </c>
      <c r="BG16" s="8">
        <f>SUMIFS(F_12Snp_ODR_Ret!$H:$H,F_12Snp_ODR_Ret!$B:$B,'Retail - 12m PD'!$A16,F_12Snp_ODR_Ret!$A:$A,'Retail - 12m PD'!BG$3)</f>
        <v>429</v>
      </c>
      <c r="BH16" s="8">
        <f>SUMIFS(F_12Snp_ODR_Ret!$H:$H,F_12Snp_ODR_Ret!$B:$B,'Retail - 12m PD'!$A16,F_12Snp_ODR_Ret!$A:$A,'Retail - 12m PD'!BH$3)</f>
        <v>673</v>
      </c>
      <c r="BI16" s="8">
        <f>SUMIFS(F_12Snp_ODR_Ret!$H:$H,F_12Snp_ODR_Ret!$B:$B,'Retail - 12m PD'!$A16,F_12Snp_ODR_Ret!$A:$A,'Retail - 12m PD'!BI$3)</f>
        <v>891</v>
      </c>
      <c r="BJ16" s="8">
        <f>SUMIFS(F_12Snp_ODR_Ret!$H:$H,F_12Snp_ODR_Ret!$B:$B,'Retail - 12m PD'!$A16,F_12Snp_ODR_Ret!$A:$A,'Retail - 12m PD'!BJ$3)</f>
        <v>747</v>
      </c>
      <c r="BK16" s="8">
        <f>SUMIFS(F_12Snp_ODR_Ret!$H:$H,F_12Snp_ODR_Ret!$B:$B,'Retail - 12m PD'!$A16,F_12Snp_ODR_Ret!$A:$A,'Retail - 12m PD'!BK$3)</f>
        <v>687</v>
      </c>
      <c r="BL16" s="8">
        <f>SUMIFS(F_12Snp_ODR_Ret!$H:$H,F_12Snp_ODR_Ret!$B:$B,'Retail - 12m PD'!$A16,F_12Snp_ODR_Ret!$A:$A,'Retail - 12m PD'!BL$3)</f>
        <v>654</v>
      </c>
      <c r="BM16" s="8">
        <f>SUMIFS(F_12Snp_ODR_Ret!$H:$H,F_12Snp_ODR_Ret!$B:$B,'Retail - 12m PD'!$A16,F_12Snp_ODR_Ret!$A:$A,'Retail - 12m PD'!BM$3)</f>
        <v>662</v>
      </c>
      <c r="BN16" s="8">
        <f>SUMIFS(F_12Snp_ODR_Ret!$H:$H,F_12Snp_ODR_Ret!$B:$B,'Retail - 12m PD'!$A16,F_12Snp_ODR_Ret!$A:$A,'Retail - 12m PD'!BN$3)</f>
        <v>677</v>
      </c>
      <c r="BO16" s="8">
        <f>SUMIFS(F_12Snp_ODR_Ret!$H:$H,F_12Snp_ODR_Ret!$B:$B,'Retail - 12m PD'!$A16,F_12Snp_ODR_Ret!$A:$A,'Retail - 12m PD'!BO$3)</f>
        <v>655</v>
      </c>
      <c r="BP16" s="8">
        <f>SUMIFS(F_12Snp_ODR_Ret!$H:$H,F_12Snp_ODR_Ret!$B:$B,'Retail - 12m PD'!$A16,F_12Snp_ODR_Ret!$A:$A,'Retail - 12m PD'!BP$3)</f>
        <v>705</v>
      </c>
      <c r="BQ16" s="8">
        <f>SUMIFS(F_12Snp_ODR_Ret!$H:$H,F_12Snp_ODR_Ret!$B:$B,'Retail - 12m PD'!$A16,F_12Snp_ODR_Ret!$A:$A,'Retail - 12m PD'!BQ$3)</f>
        <v>773</v>
      </c>
      <c r="BR16" s="8">
        <f>SUMIFS(F_12Snp_ODR_Ret!$H:$H,F_12Snp_ODR_Ret!$B:$B,'Retail - 12m PD'!$A16,F_12Snp_ODR_Ret!$A:$A,'Retail - 12m PD'!BR$3)</f>
        <v>660</v>
      </c>
      <c r="BS16" s="8">
        <f>SUMIFS(F_12Snp_ODR_Ret!$H:$H,F_12Snp_ODR_Ret!$B:$B,'Retail - 12m PD'!$A16,F_12Snp_ODR_Ret!$A:$A,'Retail - 12m PD'!BS$3)</f>
        <v>608</v>
      </c>
      <c r="BT16" s="8">
        <f>SUMIFS(F_12Snp_ODR_Ret!$H:$H,F_12Snp_ODR_Ret!$B:$B,'Retail - 12m PD'!$A16,F_12Snp_ODR_Ret!$A:$A,'Retail - 12m PD'!BT$3)</f>
        <v>552</v>
      </c>
      <c r="BU16" s="8">
        <f>SUMIFS(F_12Snp_ODR_Ret!$H:$H,F_12Snp_ODR_Ret!$B:$B,'Retail - 12m PD'!$A16,F_12Snp_ODR_Ret!$A:$A,'Retail - 12m PD'!BU$3)</f>
        <v>557</v>
      </c>
      <c r="BV16" s="8">
        <f>SUMIFS(F_12Snp_ODR_Ret!$H:$H,F_12Snp_ODR_Ret!$B:$B,'Retail - 12m PD'!$A16,F_12Snp_ODR_Ret!$A:$A,'Retail - 12m PD'!BV$3)</f>
        <v>568</v>
      </c>
      <c r="BW16" s="8">
        <f>SUMIFS(F_12Snp_ODR_Ret!$H:$H,F_12Snp_ODR_Ret!$B:$B,'Retail - 12m PD'!$A16,F_12Snp_ODR_Ret!$A:$A,'Retail - 12m PD'!BW$3)</f>
        <v>542</v>
      </c>
      <c r="BX16" s="8">
        <f>SUMIFS(F_12Snp_ODR_Ret!$H:$H,F_12Snp_ODR_Ret!$B:$B,'Retail - 12m PD'!$A16,F_12Snp_ODR_Ret!$A:$A,'Retail - 12m PD'!BX$3)</f>
        <v>556</v>
      </c>
      <c r="BY16" s="8">
        <f>SUMIFS(F_12Snp_ODR_Ret!$H:$H,F_12Snp_ODR_Ret!$B:$B,'Retail - 12m PD'!$A16,F_12Snp_ODR_Ret!$A:$A,'Retail - 12m PD'!BY$3)</f>
        <v>566</v>
      </c>
      <c r="BZ16" s="8">
        <f>SUMIFS(F_12Snp_ODR_Ret!$H:$H,F_12Snp_ODR_Ret!$B:$B,'Retail - 12m PD'!$A16,F_12Snp_ODR_Ret!$A:$A,'Retail - 12m PD'!BZ$3)</f>
        <v>627</v>
      </c>
      <c r="CA16" s="8">
        <f>SUMIFS(F_12Snp_ODR_Ret!$H:$H,F_12Snp_ODR_Ret!$B:$B,'Retail - 12m PD'!$A16,F_12Snp_ODR_Ret!$A:$A,'Retail - 12m PD'!CA$3)</f>
        <v>627</v>
      </c>
      <c r="CB16" s="8">
        <f>SUMIFS(F_12Snp_ODR_Ret!$H:$H,F_12Snp_ODR_Ret!$B:$B,'Retail - 12m PD'!$A16,F_12Snp_ODR_Ret!$A:$A,'Retail - 12m PD'!CB$3)</f>
        <v>621</v>
      </c>
      <c r="CC16" s="8">
        <f>SUMIFS(F_12Snp_ODR_Ret!$H:$H,F_12Snp_ODR_Ret!$B:$B,'Retail - 12m PD'!$A16,F_12Snp_ODR_Ret!$A:$A,'Retail - 12m PD'!CC$3)</f>
        <v>0</v>
      </c>
      <c r="CD16" s="8">
        <f>SUMIFS(F_12Snp_ODR_Ret!$H:$H,F_12Snp_ODR_Ret!$B:$B,'Retail - 12m PD'!$A16,F_12Snp_ODR_Ret!$A:$A,'Retail - 12m PD'!CD$3)</f>
        <v>0</v>
      </c>
      <c r="CE16" s="8">
        <f>SUMIFS(F_12Snp_ODR_Ret!$H:$H,F_12Snp_ODR_Ret!$B:$B,'Retail - 12m PD'!$A16,F_12Snp_ODR_Ret!$A:$A,'Retail - 12m PD'!CE$3)</f>
        <v>0</v>
      </c>
      <c r="CF16" s="8">
        <f>SUMIFS(F_12Snp_ODR_Ret!$H:$H,F_12Snp_ODR_Ret!$B:$B,'Retail - 12m PD'!$A16,F_12Snp_ODR_Ret!$A:$A,'Retail - 12m PD'!CF$3)</f>
        <v>0</v>
      </c>
      <c r="CG16" s="8">
        <f>SUMIFS(F_12Snp_ODR_Ret!$H:$H,F_12Snp_ODR_Ret!$B:$B,'Retail - 12m PD'!$A16,F_12Snp_ODR_Ret!$A:$A,'Retail - 12m PD'!CG$3)</f>
        <v>0</v>
      </c>
      <c r="CH16" s="8">
        <f>SUMIFS(F_12Snp_ODR_Ret!$H:$H,F_12Snp_ODR_Ret!$B:$B,'Retail - 12m PD'!$A16,F_12Snp_ODR_Ret!$A:$A,'Retail - 12m PD'!CH$3)</f>
        <v>0</v>
      </c>
      <c r="CI16" s="8">
        <f>SUMIFS(F_12Snp_ODR_Ret!$H:$H,F_12Snp_ODR_Ret!$B:$B,'Retail - 12m PD'!$A16,F_12Snp_ODR_Ret!$A:$A,'Retail - 12m PD'!CI$3)</f>
        <v>0</v>
      </c>
      <c r="CJ16" s="8">
        <f>SUMIFS(F_12Snp_ODR_Ret!$H:$H,F_12Snp_ODR_Ret!$B:$B,'Retail - 12m PD'!$A16,F_12Snp_ODR_Ret!$A:$A,'Retail - 12m PD'!CJ$3)</f>
        <v>0</v>
      </c>
      <c r="CK16" s="8">
        <f>SUMIFS(F_12Snp_ODR_Ret!$H:$H,F_12Snp_ODR_Ret!$B:$B,'Retail - 12m PD'!$A16,F_12Snp_ODR_Ret!$A:$A,'Retail - 12m PD'!CK$3)</f>
        <v>0</v>
      </c>
      <c r="CL16" s="8">
        <f>SUMIFS(F_12Snp_ODR_Ret!$H:$H,F_12Snp_ODR_Ret!$B:$B,'Retail - 12m PD'!$A16,F_12Snp_ODR_Ret!$A:$A,'Retail - 12m PD'!CL$3)</f>
        <v>0</v>
      </c>
      <c r="CM16" s="8">
        <f>SUMIFS(F_12Snp_ODR_Ret!$H:$H,F_12Snp_ODR_Ret!$B:$B,'Retail - 12m PD'!$A16,F_12Snp_ODR_Ret!$A:$A,'Retail - 12m PD'!CM$3)</f>
        <v>0</v>
      </c>
      <c r="CN16" s="8">
        <f>SUMIFS(F_12Snp_ODR_Ret!$H:$H,F_12Snp_ODR_Ret!$B:$B,'Retail - 12m PD'!$A16,F_12Snp_ODR_Ret!$A:$A,'Retail - 12m PD'!CN$3)</f>
        <v>0</v>
      </c>
      <c r="CO16" s="8">
        <f>SUMIFS(F_12Snp_ODR_Ret!$H:$H,F_12Snp_ODR_Ret!$B:$B,'Retail - 12m PD'!$A16,F_12Snp_ODR_Ret!$A:$A,'Retail - 12m PD'!CO$3)</f>
        <v>0</v>
      </c>
      <c r="CP16" s="8">
        <f>SUMIFS(F_12Snp_ODR_Ret!$H:$H,F_12Snp_ODR_Ret!$B:$B,'Retail - 12m PD'!$A16,F_12Snp_ODR_Ret!$A:$A,'Retail - 12m PD'!CP$3)</f>
        <v>0</v>
      </c>
      <c r="CQ16" s="8">
        <f>SUMIFS(F_12Snp_ODR_Ret!$H:$H,F_12Snp_ODR_Ret!$B:$B,'Retail - 12m PD'!$A16,F_12Snp_ODR_Ret!$A:$A,'Retail - 12m PD'!CQ$3)</f>
        <v>0</v>
      </c>
      <c r="CR16" s="8">
        <f>SUMIFS(F_12Snp_ODR_Ret!$H:$H,F_12Snp_ODR_Ret!$B:$B,'Retail - 12m PD'!$A16,F_12Snp_ODR_Ret!$A:$A,'Retail - 12m PD'!CR$3)</f>
        <v>0</v>
      </c>
      <c r="CS16" s="8">
        <f>SUMIFS(F_12Snp_ODR_Ret!$H:$H,F_12Snp_ODR_Ret!$B:$B,'Retail - 12m PD'!$A16,F_12Snp_ODR_Ret!$A:$A,'Retail - 12m PD'!CS$3)</f>
        <v>0</v>
      </c>
      <c r="CT16" s="8">
        <f>SUMIFS(F_12Snp_ODR_Ret!$H:$H,F_12Snp_ODR_Ret!$B:$B,'Retail - 12m PD'!$A16,F_12Snp_ODR_Ret!$A:$A,'Retail - 12m PD'!CT$3)</f>
        <v>0</v>
      </c>
      <c r="CU16" s="8">
        <f>SUMIFS(F_12Snp_ODR_Ret!$H:$H,F_12Snp_ODR_Ret!$B:$B,'Retail - 12m PD'!$A16,F_12Snp_ODR_Ret!$A:$A,'Retail - 12m PD'!CU$3)</f>
        <v>0</v>
      </c>
      <c r="CV16" s="8">
        <f>SUMIFS(F_12Snp_ODR_Ret!$H:$H,F_12Snp_ODR_Ret!$B:$B,'Retail - 12m PD'!$A16,F_12Snp_ODR_Ret!$A:$A,'Retail - 12m PD'!CV$3)</f>
        <v>0</v>
      </c>
      <c r="CW16" s="8">
        <f>SUMIFS(F_12Snp_ODR_Ret!$H:$H,F_12Snp_ODR_Ret!$B:$B,'Retail - 12m PD'!$A16,F_12Snp_ODR_Ret!$A:$A,'Retail - 12m PD'!CW$3)</f>
        <v>0</v>
      </c>
      <c r="CX16" s="8">
        <f>SUMIFS(F_12Snp_ODR_Ret!$H:$H,F_12Snp_ODR_Ret!$B:$B,'Retail - 12m PD'!$A16,F_12Snp_ODR_Ret!$A:$A,'Retail - 12m PD'!CX$3)</f>
        <v>0</v>
      </c>
      <c r="CY16" s="8">
        <f>SUMIFS(F_12Snp_ODR_Ret!$H:$H,F_12Snp_ODR_Ret!$B:$B,'Retail - 12m PD'!$A16,F_12Snp_ODR_Ret!$A:$A,'Retail - 12m PD'!CY$3)</f>
        <v>0</v>
      </c>
      <c r="CZ16" s="8">
        <f>SUMIFS(F_12Snp_ODR_Ret!$H:$H,F_12Snp_ODR_Ret!$B:$B,'Retail - 12m PD'!$A16,F_12Snp_ODR_Ret!$A:$A,'Retail - 12m PD'!CZ$3)</f>
        <v>0</v>
      </c>
    </row>
    <row r="17" spans="1:104" x14ac:dyDescent="0.2">
      <c r="A17" s="6" t="s">
        <v>38</v>
      </c>
      <c r="B17" s="4" t="s">
        <v>39</v>
      </c>
      <c r="C17" s="8">
        <f>SUMIFS(F_12Snp_ODR_Ret!$H:$H,F_12Snp_ODR_Ret!$B:$B,'Retail - 12m PD'!$A17,F_12Snp_ODR_Ret!$A:$A,'Retail - 12m PD'!C$3)</f>
        <v>1721</v>
      </c>
      <c r="D17" s="8">
        <f>SUMIFS(F_12Snp_ODR_Ret!$H:$H,F_12Snp_ODR_Ret!$B:$B,'Retail - 12m PD'!$A17,F_12Snp_ODR_Ret!$A:$A,'Retail - 12m PD'!D$3)</f>
        <v>1820</v>
      </c>
      <c r="E17" s="8">
        <f>SUMIFS(F_12Snp_ODR_Ret!$H:$H,F_12Snp_ODR_Ret!$B:$B,'Retail - 12m PD'!$A17,F_12Snp_ODR_Ret!$A:$A,'Retail - 12m PD'!E$3)</f>
        <v>2066</v>
      </c>
      <c r="F17" s="8">
        <f>SUMIFS(F_12Snp_ODR_Ret!$H:$H,F_12Snp_ODR_Ret!$B:$B,'Retail - 12m PD'!$A17,F_12Snp_ODR_Ret!$A:$A,'Retail - 12m PD'!F$3)</f>
        <v>2070</v>
      </c>
      <c r="G17" s="8">
        <f>SUMIFS(F_12Snp_ODR_Ret!$H:$H,F_12Snp_ODR_Ret!$B:$B,'Retail - 12m PD'!$A17,F_12Snp_ODR_Ret!$A:$A,'Retail - 12m PD'!G$3)</f>
        <v>1872</v>
      </c>
      <c r="H17" s="8">
        <f>SUMIFS(F_12Snp_ODR_Ret!$H:$H,F_12Snp_ODR_Ret!$B:$B,'Retail - 12m PD'!$A17,F_12Snp_ODR_Ret!$A:$A,'Retail - 12m PD'!H$3)</f>
        <v>2000</v>
      </c>
      <c r="I17" s="8">
        <f>SUMIFS(F_12Snp_ODR_Ret!$H:$H,F_12Snp_ODR_Ret!$B:$B,'Retail - 12m PD'!$A17,F_12Snp_ODR_Ret!$A:$A,'Retail - 12m PD'!I$3)</f>
        <v>1932</v>
      </c>
      <c r="J17" s="8">
        <f>SUMIFS(F_12Snp_ODR_Ret!$H:$H,F_12Snp_ODR_Ret!$B:$B,'Retail - 12m PD'!$A17,F_12Snp_ODR_Ret!$A:$A,'Retail - 12m PD'!J$3)</f>
        <v>1860</v>
      </c>
      <c r="K17" s="8">
        <f>SUMIFS(F_12Snp_ODR_Ret!$H:$H,F_12Snp_ODR_Ret!$B:$B,'Retail - 12m PD'!$A17,F_12Snp_ODR_Ret!$A:$A,'Retail - 12m PD'!K$3)</f>
        <v>2135</v>
      </c>
      <c r="L17" s="8">
        <f>SUMIFS(F_12Snp_ODR_Ret!$H:$H,F_12Snp_ODR_Ret!$B:$B,'Retail - 12m PD'!$A17,F_12Snp_ODR_Ret!$A:$A,'Retail - 12m PD'!L$3)</f>
        <v>2277</v>
      </c>
      <c r="M17" s="8">
        <f>SUMIFS(F_12Snp_ODR_Ret!$H:$H,F_12Snp_ODR_Ret!$B:$B,'Retail - 12m PD'!$A17,F_12Snp_ODR_Ret!$A:$A,'Retail - 12m PD'!M$3)</f>
        <v>2344</v>
      </c>
      <c r="N17" s="8">
        <f>SUMIFS(F_12Snp_ODR_Ret!$H:$H,F_12Snp_ODR_Ret!$B:$B,'Retail - 12m PD'!$A17,F_12Snp_ODR_Ret!$A:$A,'Retail - 12m PD'!N$3)</f>
        <v>2322</v>
      </c>
      <c r="O17" s="8">
        <f>SUMIFS(F_12Snp_ODR_Ret!$H:$H,F_12Snp_ODR_Ret!$B:$B,'Retail - 12m PD'!$A17,F_12Snp_ODR_Ret!$A:$A,'Retail - 12m PD'!O$3)</f>
        <v>2137</v>
      </c>
      <c r="P17" s="8">
        <f>SUMIFS(F_12Snp_ODR_Ret!$H:$H,F_12Snp_ODR_Ret!$B:$B,'Retail - 12m PD'!$A17,F_12Snp_ODR_Ret!$A:$A,'Retail - 12m PD'!P$3)</f>
        <v>2272</v>
      </c>
      <c r="Q17" s="8">
        <f>SUMIFS(F_12Snp_ODR_Ret!$H:$H,F_12Snp_ODR_Ret!$B:$B,'Retail - 12m PD'!$A17,F_12Snp_ODR_Ret!$A:$A,'Retail - 12m PD'!Q$3)</f>
        <v>2205</v>
      </c>
      <c r="R17" s="8">
        <f>SUMIFS(F_12Snp_ODR_Ret!$H:$H,F_12Snp_ODR_Ret!$B:$B,'Retail - 12m PD'!$A17,F_12Snp_ODR_Ret!$A:$A,'Retail - 12m PD'!R$3)</f>
        <v>2164</v>
      </c>
      <c r="S17" s="8">
        <f>SUMIFS(F_12Snp_ODR_Ret!$H:$H,F_12Snp_ODR_Ret!$B:$B,'Retail - 12m PD'!$A17,F_12Snp_ODR_Ret!$A:$A,'Retail - 12m PD'!S$3)</f>
        <v>1933</v>
      </c>
      <c r="T17" s="8">
        <f>SUMIFS(F_12Snp_ODR_Ret!$H:$H,F_12Snp_ODR_Ret!$B:$B,'Retail - 12m PD'!$A17,F_12Snp_ODR_Ret!$A:$A,'Retail - 12m PD'!T$3)</f>
        <v>2041</v>
      </c>
      <c r="U17" s="8">
        <f>SUMIFS(F_12Snp_ODR_Ret!$H:$H,F_12Snp_ODR_Ret!$B:$B,'Retail - 12m PD'!$A17,F_12Snp_ODR_Ret!$A:$A,'Retail - 12m PD'!U$3)</f>
        <v>1969</v>
      </c>
      <c r="V17" s="8">
        <f>SUMIFS(F_12Snp_ODR_Ret!$H:$H,F_12Snp_ODR_Ret!$B:$B,'Retail - 12m PD'!$A17,F_12Snp_ODR_Ret!$A:$A,'Retail - 12m PD'!V$3)</f>
        <v>1971</v>
      </c>
      <c r="W17" s="8">
        <f>SUMIFS(F_12Snp_ODR_Ret!$H:$H,F_12Snp_ODR_Ret!$B:$B,'Retail - 12m PD'!$A17,F_12Snp_ODR_Ret!$A:$A,'Retail - 12m PD'!W$3)</f>
        <v>1953</v>
      </c>
      <c r="X17" s="8">
        <f>SUMIFS(F_12Snp_ODR_Ret!$H:$H,F_12Snp_ODR_Ret!$B:$B,'Retail - 12m PD'!$A17,F_12Snp_ODR_Ret!$A:$A,'Retail - 12m PD'!X$3)</f>
        <v>1840</v>
      </c>
      <c r="Y17" s="8">
        <f>SUMIFS(F_12Snp_ODR_Ret!$H:$H,F_12Snp_ODR_Ret!$B:$B,'Retail - 12m PD'!$A17,F_12Snp_ODR_Ret!$A:$A,'Retail - 12m PD'!Y$3)</f>
        <v>1998</v>
      </c>
      <c r="Z17" s="8">
        <f>SUMIFS(F_12Snp_ODR_Ret!$H:$H,F_12Snp_ODR_Ret!$B:$B,'Retail - 12m PD'!$A17,F_12Snp_ODR_Ret!$A:$A,'Retail - 12m PD'!Z$3)</f>
        <v>2023</v>
      </c>
      <c r="AA17" s="8">
        <f>SUMIFS(F_12Snp_ODR_Ret!$H:$H,F_12Snp_ODR_Ret!$B:$B,'Retail - 12m PD'!$A17,F_12Snp_ODR_Ret!$A:$A,'Retail - 12m PD'!AA$3)</f>
        <v>1768</v>
      </c>
      <c r="AB17" s="8">
        <f>SUMIFS(F_12Snp_ODR_Ret!$H:$H,F_12Snp_ODR_Ret!$B:$B,'Retail - 12m PD'!$A17,F_12Snp_ODR_Ret!$A:$A,'Retail - 12m PD'!AB$3)</f>
        <v>2016</v>
      </c>
      <c r="AC17" s="8">
        <f>SUMIFS(F_12Snp_ODR_Ret!$H:$H,F_12Snp_ODR_Ret!$B:$B,'Retail - 12m PD'!$A17,F_12Snp_ODR_Ret!$A:$A,'Retail - 12m PD'!AC$3)</f>
        <v>1972</v>
      </c>
      <c r="AD17" s="8">
        <f>SUMIFS(F_12Snp_ODR_Ret!$H:$H,F_12Snp_ODR_Ret!$B:$B,'Retail - 12m PD'!$A17,F_12Snp_ODR_Ret!$A:$A,'Retail - 12m PD'!AD$3)</f>
        <v>1683</v>
      </c>
      <c r="AE17" s="8">
        <f>SUMIFS(F_12Snp_ODR_Ret!$H:$H,F_12Snp_ODR_Ret!$B:$B,'Retail - 12m PD'!$A17,F_12Snp_ODR_Ret!$A:$A,'Retail - 12m PD'!AE$3)</f>
        <v>1789</v>
      </c>
      <c r="AF17" s="8">
        <f>SUMIFS(F_12Snp_ODR_Ret!$H:$H,F_12Snp_ODR_Ret!$B:$B,'Retail - 12m PD'!$A17,F_12Snp_ODR_Ret!$A:$A,'Retail - 12m PD'!AF$3)</f>
        <v>1747</v>
      </c>
      <c r="AG17" s="8">
        <f>SUMIFS(F_12Snp_ODR_Ret!$H:$H,F_12Snp_ODR_Ret!$B:$B,'Retail - 12m PD'!$A17,F_12Snp_ODR_Ret!$A:$A,'Retail - 12m PD'!AG$3)</f>
        <v>1580</v>
      </c>
      <c r="AH17" s="8">
        <f>SUMIFS(F_12Snp_ODR_Ret!$H:$H,F_12Snp_ODR_Ret!$B:$B,'Retail - 12m PD'!$A17,F_12Snp_ODR_Ret!$A:$A,'Retail - 12m PD'!AH$3)</f>
        <v>1638</v>
      </c>
      <c r="AI17" s="8">
        <f>SUMIFS(F_12Snp_ODR_Ret!$H:$H,F_12Snp_ODR_Ret!$B:$B,'Retail - 12m PD'!$A17,F_12Snp_ODR_Ret!$A:$A,'Retail - 12m PD'!AI$3)</f>
        <v>1598</v>
      </c>
      <c r="AJ17" s="8">
        <f>SUMIFS(F_12Snp_ODR_Ret!$H:$H,F_12Snp_ODR_Ret!$B:$B,'Retail - 12m PD'!$A17,F_12Snp_ODR_Ret!$A:$A,'Retail - 12m PD'!AJ$3)</f>
        <v>1497</v>
      </c>
      <c r="AK17" s="8">
        <f>SUMIFS(F_12Snp_ODR_Ret!$H:$H,F_12Snp_ODR_Ret!$B:$B,'Retail - 12m PD'!$A17,F_12Snp_ODR_Ret!$A:$A,'Retail - 12m PD'!AK$3)</f>
        <v>1584</v>
      </c>
      <c r="AL17" s="8">
        <f>SUMIFS(F_12Snp_ODR_Ret!$H:$H,F_12Snp_ODR_Ret!$B:$B,'Retail - 12m PD'!$A17,F_12Snp_ODR_Ret!$A:$A,'Retail - 12m PD'!AL$3)</f>
        <v>1547</v>
      </c>
      <c r="AM17" s="8">
        <f>SUMIFS(F_12Snp_ODR_Ret!$H:$H,F_12Snp_ODR_Ret!$B:$B,'Retail - 12m PD'!$A17,F_12Snp_ODR_Ret!$A:$A,'Retail - 12m PD'!AM$3)</f>
        <v>1432</v>
      </c>
      <c r="AN17" s="8">
        <f>SUMIFS(F_12Snp_ODR_Ret!$H:$H,F_12Snp_ODR_Ret!$B:$B,'Retail - 12m PD'!$A17,F_12Snp_ODR_Ret!$A:$A,'Retail - 12m PD'!AN$3)</f>
        <v>1479</v>
      </c>
      <c r="AO17" s="8">
        <f>SUMIFS(F_12Snp_ODR_Ret!$H:$H,F_12Snp_ODR_Ret!$B:$B,'Retail - 12m PD'!$A17,F_12Snp_ODR_Ret!$A:$A,'Retail - 12m PD'!AO$3)</f>
        <v>1428</v>
      </c>
      <c r="AP17" s="8">
        <f>SUMIFS(F_12Snp_ODR_Ret!$H:$H,F_12Snp_ODR_Ret!$B:$B,'Retail - 12m PD'!$A17,F_12Snp_ODR_Ret!$A:$A,'Retail - 12m PD'!AP$3)</f>
        <v>1276</v>
      </c>
      <c r="AQ17" s="8">
        <f>SUMIFS(F_12Snp_ODR_Ret!$H:$H,F_12Snp_ODR_Ret!$B:$B,'Retail - 12m PD'!$A17,F_12Snp_ODR_Ret!$A:$A,'Retail - 12m PD'!AQ$3)</f>
        <v>1309</v>
      </c>
      <c r="AR17" s="8">
        <f>SUMIFS(F_12Snp_ODR_Ret!$H:$H,F_12Snp_ODR_Ret!$B:$B,'Retail - 12m PD'!$A17,F_12Snp_ODR_Ret!$A:$A,'Retail - 12m PD'!AR$3)</f>
        <v>1286</v>
      </c>
      <c r="AS17" s="8">
        <f>SUMIFS(F_12Snp_ODR_Ret!$H:$H,F_12Snp_ODR_Ret!$B:$B,'Retail - 12m PD'!$A17,F_12Snp_ODR_Ret!$A:$A,'Retail - 12m PD'!AS$3)</f>
        <v>1248</v>
      </c>
      <c r="AT17" s="8">
        <f>SUMIFS(F_12Snp_ODR_Ret!$H:$H,F_12Snp_ODR_Ret!$B:$B,'Retail - 12m PD'!$A17,F_12Snp_ODR_Ret!$A:$A,'Retail - 12m PD'!AT$3)</f>
        <v>1270</v>
      </c>
      <c r="AU17" s="8">
        <f>SUMIFS(F_12Snp_ODR_Ret!$H:$H,F_12Snp_ODR_Ret!$B:$B,'Retail - 12m PD'!$A17,F_12Snp_ODR_Ret!$A:$A,'Retail - 12m PD'!AU$3)</f>
        <v>1256</v>
      </c>
      <c r="AV17" s="8">
        <f>SUMIFS(F_12Snp_ODR_Ret!$H:$H,F_12Snp_ODR_Ret!$B:$B,'Retail - 12m PD'!$A17,F_12Snp_ODR_Ret!$A:$A,'Retail - 12m PD'!AV$3)</f>
        <v>1253</v>
      </c>
      <c r="AW17" s="8">
        <f>SUMIFS(F_12Snp_ODR_Ret!$H:$H,F_12Snp_ODR_Ret!$B:$B,'Retail - 12m PD'!$A17,F_12Snp_ODR_Ret!$A:$A,'Retail - 12m PD'!AW$3)</f>
        <v>1254</v>
      </c>
      <c r="AX17" s="9">
        <f>SUMIFS(F_12Snp_ODR_Ret!$H:$H,F_12Snp_ODR_Ret!$B:$B,'Retail - 12m PD'!$A17,F_12Snp_ODR_Ret!$A:$A,'Retail - 12m PD'!AX$3)</f>
        <v>1228</v>
      </c>
      <c r="AY17" s="8">
        <f>SUMIFS(F_12Snp_ODR_Ret!$H:$H,F_12Snp_ODR_Ret!$B:$B,'Retail - 12m PD'!$A17,F_12Snp_ODR_Ret!$A:$A,'Retail - 12m PD'!AY$3)</f>
        <v>1231</v>
      </c>
      <c r="AZ17" s="8">
        <f>SUMIFS(F_12Snp_ODR_Ret!$H:$H,F_12Snp_ODR_Ret!$B:$B,'Retail - 12m PD'!$A17,F_12Snp_ODR_Ret!$A:$A,'Retail - 12m PD'!AZ$3)</f>
        <v>1185</v>
      </c>
      <c r="BA17" s="8">
        <f>SUMIFS(F_12Snp_ODR_Ret!$H:$H,F_12Snp_ODR_Ret!$B:$B,'Retail - 12m PD'!$A17,F_12Snp_ODR_Ret!$A:$A,'Retail - 12m PD'!BA$3)</f>
        <v>1157</v>
      </c>
      <c r="BB17" s="8">
        <f>SUMIFS(F_12Snp_ODR_Ret!$H:$H,F_12Snp_ODR_Ret!$B:$B,'Retail - 12m PD'!$A17,F_12Snp_ODR_Ret!$A:$A,'Retail - 12m PD'!BB$3)</f>
        <v>1070</v>
      </c>
      <c r="BC17" s="8">
        <f>SUMIFS(F_12Snp_ODR_Ret!$H:$H,F_12Snp_ODR_Ret!$B:$B,'Retail - 12m PD'!$A17,F_12Snp_ODR_Ret!$A:$A,'Retail - 12m PD'!BC$3)</f>
        <v>1033</v>
      </c>
      <c r="BD17" s="8">
        <f>SUMIFS(F_12Snp_ODR_Ret!$H:$H,F_12Snp_ODR_Ret!$B:$B,'Retail - 12m PD'!$A17,F_12Snp_ODR_Ret!$A:$A,'Retail - 12m PD'!BD$3)</f>
        <v>1032</v>
      </c>
      <c r="BE17" s="8">
        <f>SUMIFS(F_12Snp_ODR_Ret!$H:$H,F_12Snp_ODR_Ret!$B:$B,'Retail - 12m PD'!$A17,F_12Snp_ODR_Ret!$A:$A,'Retail - 12m PD'!BE$3)</f>
        <v>1133</v>
      </c>
      <c r="BF17" s="8">
        <f>SUMIFS(F_12Snp_ODR_Ret!$H:$H,F_12Snp_ODR_Ret!$B:$B,'Retail - 12m PD'!$A17,F_12Snp_ODR_Ret!$A:$A,'Retail - 12m PD'!BF$3)</f>
        <v>1178</v>
      </c>
      <c r="BG17" s="8">
        <f>SUMIFS(F_12Snp_ODR_Ret!$H:$H,F_12Snp_ODR_Ret!$B:$B,'Retail - 12m PD'!$A17,F_12Snp_ODR_Ret!$A:$A,'Retail - 12m PD'!BG$3)</f>
        <v>1193</v>
      </c>
      <c r="BH17" s="8">
        <f>SUMIFS(F_12Snp_ODR_Ret!$H:$H,F_12Snp_ODR_Ret!$B:$B,'Retail - 12m PD'!$A17,F_12Snp_ODR_Ret!$A:$A,'Retail - 12m PD'!BH$3)</f>
        <v>1251</v>
      </c>
      <c r="BI17" s="8">
        <f>SUMIFS(F_12Snp_ODR_Ret!$H:$H,F_12Snp_ODR_Ret!$B:$B,'Retail - 12m PD'!$A17,F_12Snp_ODR_Ret!$A:$A,'Retail - 12m PD'!BI$3)</f>
        <v>1256</v>
      </c>
      <c r="BJ17" s="8">
        <f>SUMIFS(F_12Snp_ODR_Ret!$H:$H,F_12Snp_ODR_Ret!$B:$B,'Retail - 12m PD'!$A17,F_12Snp_ODR_Ret!$A:$A,'Retail - 12m PD'!BJ$3)</f>
        <v>1198</v>
      </c>
      <c r="BK17" s="8">
        <f>SUMIFS(F_12Snp_ODR_Ret!$H:$H,F_12Snp_ODR_Ret!$B:$B,'Retail - 12m PD'!$A17,F_12Snp_ODR_Ret!$A:$A,'Retail - 12m PD'!BK$3)</f>
        <v>1151</v>
      </c>
      <c r="BL17" s="8">
        <f>SUMIFS(F_12Snp_ODR_Ret!$H:$H,F_12Snp_ODR_Ret!$B:$B,'Retail - 12m PD'!$A17,F_12Snp_ODR_Ret!$A:$A,'Retail - 12m PD'!BL$3)</f>
        <v>1127</v>
      </c>
      <c r="BM17" s="8">
        <f>SUMIFS(F_12Snp_ODR_Ret!$H:$H,F_12Snp_ODR_Ret!$B:$B,'Retail - 12m PD'!$A17,F_12Snp_ODR_Ret!$A:$A,'Retail - 12m PD'!BM$3)</f>
        <v>1130</v>
      </c>
      <c r="BN17" s="8">
        <f>SUMIFS(F_12Snp_ODR_Ret!$H:$H,F_12Snp_ODR_Ret!$B:$B,'Retail - 12m PD'!$A17,F_12Snp_ODR_Ret!$A:$A,'Retail - 12m PD'!BN$3)</f>
        <v>1112</v>
      </c>
      <c r="BO17" s="8">
        <f>SUMIFS(F_12Snp_ODR_Ret!$H:$H,F_12Snp_ODR_Ret!$B:$B,'Retail - 12m PD'!$A17,F_12Snp_ODR_Ret!$A:$A,'Retail - 12m PD'!BO$3)</f>
        <v>1102</v>
      </c>
      <c r="BP17" s="8">
        <f>SUMIFS(F_12Snp_ODR_Ret!$H:$H,F_12Snp_ODR_Ret!$B:$B,'Retail - 12m PD'!$A17,F_12Snp_ODR_Ret!$A:$A,'Retail - 12m PD'!BP$3)</f>
        <v>1088</v>
      </c>
      <c r="BQ17" s="8">
        <f>SUMIFS(F_12Snp_ODR_Ret!$H:$H,F_12Snp_ODR_Ret!$B:$B,'Retail - 12m PD'!$A17,F_12Snp_ODR_Ret!$A:$A,'Retail - 12m PD'!BQ$3)</f>
        <v>1061</v>
      </c>
      <c r="BR17" s="8">
        <f>SUMIFS(F_12Snp_ODR_Ret!$H:$H,F_12Snp_ODR_Ret!$B:$B,'Retail - 12m PD'!$A17,F_12Snp_ODR_Ret!$A:$A,'Retail - 12m PD'!BR$3)</f>
        <v>1073</v>
      </c>
      <c r="BS17" s="8">
        <f>SUMIFS(F_12Snp_ODR_Ret!$H:$H,F_12Snp_ODR_Ret!$B:$B,'Retail - 12m PD'!$A17,F_12Snp_ODR_Ret!$A:$A,'Retail - 12m PD'!BS$3)</f>
        <v>1054</v>
      </c>
      <c r="BT17" s="8">
        <f>SUMIFS(F_12Snp_ODR_Ret!$H:$H,F_12Snp_ODR_Ret!$B:$B,'Retail - 12m PD'!$A17,F_12Snp_ODR_Ret!$A:$A,'Retail - 12m PD'!BT$3)</f>
        <v>1048</v>
      </c>
      <c r="BU17" s="8">
        <f>SUMIFS(F_12Snp_ODR_Ret!$H:$H,F_12Snp_ODR_Ret!$B:$B,'Retail - 12m PD'!$A17,F_12Snp_ODR_Ret!$A:$A,'Retail - 12m PD'!BU$3)</f>
        <v>1067</v>
      </c>
      <c r="BV17" s="8">
        <f>SUMIFS(F_12Snp_ODR_Ret!$H:$H,F_12Snp_ODR_Ret!$B:$B,'Retail - 12m PD'!$A17,F_12Snp_ODR_Ret!$A:$A,'Retail - 12m PD'!BV$3)</f>
        <v>1047</v>
      </c>
      <c r="BW17" s="8">
        <f>SUMIFS(F_12Snp_ODR_Ret!$H:$H,F_12Snp_ODR_Ret!$B:$B,'Retail - 12m PD'!$A17,F_12Snp_ODR_Ret!$A:$A,'Retail - 12m PD'!BW$3)</f>
        <v>1017</v>
      </c>
      <c r="BX17" s="8">
        <f>SUMIFS(F_12Snp_ODR_Ret!$H:$H,F_12Snp_ODR_Ret!$B:$B,'Retail - 12m PD'!$A17,F_12Snp_ODR_Ret!$A:$A,'Retail - 12m PD'!BX$3)</f>
        <v>944</v>
      </c>
      <c r="BY17" s="8">
        <f>SUMIFS(F_12Snp_ODR_Ret!$H:$H,F_12Snp_ODR_Ret!$B:$B,'Retail - 12m PD'!$A17,F_12Snp_ODR_Ret!$A:$A,'Retail - 12m PD'!BY$3)</f>
        <v>891</v>
      </c>
      <c r="BZ17" s="8">
        <f>SUMIFS(F_12Snp_ODR_Ret!$H:$H,F_12Snp_ODR_Ret!$B:$B,'Retail - 12m PD'!$A17,F_12Snp_ODR_Ret!$A:$A,'Retail - 12m PD'!BZ$3)</f>
        <v>851</v>
      </c>
      <c r="CA17" s="8">
        <f>SUMIFS(F_12Snp_ODR_Ret!$H:$H,F_12Snp_ODR_Ret!$B:$B,'Retail - 12m PD'!$A17,F_12Snp_ODR_Ret!$A:$A,'Retail - 12m PD'!CA$3)</f>
        <v>857</v>
      </c>
      <c r="CB17" s="8">
        <f>SUMIFS(F_12Snp_ODR_Ret!$H:$H,F_12Snp_ODR_Ret!$B:$B,'Retail - 12m PD'!$A17,F_12Snp_ODR_Ret!$A:$A,'Retail - 12m PD'!CB$3)</f>
        <v>868</v>
      </c>
      <c r="CC17" s="8">
        <f>SUMIFS(F_12Snp_ODR_Ret!$H:$H,F_12Snp_ODR_Ret!$B:$B,'Retail - 12m PD'!$A17,F_12Snp_ODR_Ret!$A:$A,'Retail - 12m PD'!CC$3)</f>
        <v>0</v>
      </c>
      <c r="CD17" s="8">
        <f>SUMIFS(F_12Snp_ODR_Ret!$H:$H,F_12Snp_ODR_Ret!$B:$B,'Retail - 12m PD'!$A17,F_12Snp_ODR_Ret!$A:$A,'Retail - 12m PD'!CD$3)</f>
        <v>0</v>
      </c>
      <c r="CE17" s="8">
        <f>SUMIFS(F_12Snp_ODR_Ret!$H:$H,F_12Snp_ODR_Ret!$B:$B,'Retail - 12m PD'!$A17,F_12Snp_ODR_Ret!$A:$A,'Retail - 12m PD'!CE$3)</f>
        <v>0</v>
      </c>
      <c r="CF17" s="8">
        <f>SUMIFS(F_12Snp_ODR_Ret!$H:$H,F_12Snp_ODR_Ret!$B:$B,'Retail - 12m PD'!$A17,F_12Snp_ODR_Ret!$A:$A,'Retail - 12m PD'!CF$3)</f>
        <v>0</v>
      </c>
      <c r="CG17" s="8">
        <f>SUMIFS(F_12Snp_ODR_Ret!$H:$H,F_12Snp_ODR_Ret!$B:$B,'Retail - 12m PD'!$A17,F_12Snp_ODR_Ret!$A:$A,'Retail - 12m PD'!CG$3)</f>
        <v>0</v>
      </c>
      <c r="CH17" s="8">
        <f>SUMIFS(F_12Snp_ODR_Ret!$H:$H,F_12Snp_ODR_Ret!$B:$B,'Retail - 12m PD'!$A17,F_12Snp_ODR_Ret!$A:$A,'Retail - 12m PD'!CH$3)</f>
        <v>0</v>
      </c>
      <c r="CI17" s="8">
        <f>SUMIFS(F_12Snp_ODR_Ret!$H:$H,F_12Snp_ODR_Ret!$B:$B,'Retail - 12m PD'!$A17,F_12Snp_ODR_Ret!$A:$A,'Retail - 12m PD'!CI$3)</f>
        <v>0</v>
      </c>
      <c r="CJ17" s="8">
        <f>SUMIFS(F_12Snp_ODR_Ret!$H:$H,F_12Snp_ODR_Ret!$B:$B,'Retail - 12m PD'!$A17,F_12Snp_ODR_Ret!$A:$A,'Retail - 12m PD'!CJ$3)</f>
        <v>0</v>
      </c>
      <c r="CK17" s="8">
        <f>SUMIFS(F_12Snp_ODR_Ret!$H:$H,F_12Snp_ODR_Ret!$B:$B,'Retail - 12m PD'!$A17,F_12Snp_ODR_Ret!$A:$A,'Retail - 12m PD'!CK$3)</f>
        <v>0</v>
      </c>
      <c r="CL17" s="8">
        <f>SUMIFS(F_12Snp_ODR_Ret!$H:$H,F_12Snp_ODR_Ret!$B:$B,'Retail - 12m PD'!$A17,F_12Snp_ODR_Ret!$A:$A,'Retail - 12m PD'!CL$3)</f>
        <v>0</v>
      </c>
      <c r="CM17" s="8">
        <f>SUMIFS(F_12Snp_ODR_Ret!$H:$H,F_12Snp_ODR_Ret!$B:$B,'Retail - 12m PD'!$A17,F_12Snp_ODR_Ret!$A:$A,'Retail - 12m PD'!CM$3)</f>
        <v>0</v>
      </c>
      <c r="CN17" s="8">
        <f>SUMIFS(F_12Snp_ODR_Ret!$H:$H,F_12Snp_ODR_Ret!$B:$B,'Retail - 12m PD'!$A17,F_12Snp_ODR_Ret!$A:$A,'Retail - 12m PD'!CN$3)</f>
        <v>0</v>
      </c>
      <c r="CO17" s="8">
        <f>SUMIFS(F_12Snp_ODR_Ret!$H:$H,F_12Snp_ODR_Ret!$B:$B,'Retail - 12m PD'!$A17,F_12Snp_ODR_Ret!$A:$A,'Retail - 12m PD'!CO$3)</f>
        <v>0</v>
      </c>
      <c r="CP17" s="8">
        <f>SUMIFS(F_12Snp_ODR_Ret!$H:$H,F_12Snp_ODR_Ret!$B:$B,'Retail - 12m PD'!$A17,F_12Snp_ODR_Ret!$A:$A,'Retail - 12m PD'!CP$3)</f>
        <v>0</v>
      </c>
      <c r="CQ17" s="8">
        <f>SUMIFS(F_12Snp_ODR_Ret!$H:$H,F_12Snp_ODR_Ret!$B:$B,'Retail - 12m PD'!$A17,F_12Snp_ODR_Ret!$A:$A,'Retail - 12m PD'!CQ$3)</f>
        <v>0</v>
      </c>
      <c r="CR17" s="8">
        <f>SUMIFS(F_12Snp_ODR_Ret!$H:$H,F_12Snp_ODR_Ret!$B:$B,'Retail - 12m PD'!$A17,F_12Snp_ODR_Ret!$A:$A,'Retail - 12m PD'!CR$3)</f>
        <v>0</v>
      </c>
      <c r="CS17" s="8">
        <f>SUMIFS(F_12Snp_ODR_Ret!$H:$H,F_12Snp_ODR_Ret!$B:$B,'Retail - 12m PD'!$A17,F_12Snp_ODR_Ret!$A:$A,'Retail - 12m PD'!CS$3)</f>
        <v>0</v>
      </c>
      <c r="CT17" s="8">
        <f>SUMIFS(F_12Snp_ODR_Ret!$H:$H,F_12Snp_ODR_Ret!$B:$B,'Retail - 12m PD'!$A17,F_12Snp_ODR_Ret!$A:$A,'Retail - 12m PD'!CT$3)</f>
        <v>0</v>
      </c>
      <c r="CU17" s="8">
        <f>SUMIFS(F_12Snp_ODR_Ret!$H:$H,F_12Snp_ODR_Ret!$B:$B,'Retail - 12m PD'!$A17,F_12Snp_ODR_Ret!$A:$A,'Retail - 12m PD'!CU$3)</f>
        <v>0</v>
      </c>
      <c r="CV17" s="8">
        <f>SUMIFS(F_12Snp_ODR_Ret!$H:$H,F_12Snp_ODR_Ret!$B:$B,'Retail - 12m PD'!$A17,F_12Snp_ODR_Ret!$A:$A,'Retail - 12m PD'!CV$3)</f>
        <v>0</v>
      </c>
      <c r="CW17" s="8">
        <f>SUMIFS(F_12Snp_ODR_Ret!$H:$H,F_12Snp_ODR_Ret!$B:$B,'Retail - 12m PD'!$A17,F_12Snp_ODR_Ret!$A:$A,'Retail - 12m PD'!CW$3)</f>
        <v>0</v>
      </c>
      <c r="CX17" s="8">
        <f>SUMIFS(F_12Snp_ODR_Ret!$H:$H,F_12Snp_ODR_Ret!$B:$B,'Retail - 12m PD'!$A17,F_12Snp_ODR_Ret!$A:$A,'Retail - 12m PD'!CX$3)</f>
        <v>0</v>
      </c>
      <c r="CY17" s="8">
        <f>SUMIFS(F_12Snp_ODR_Ret!$H:$H,F_12Snp_ODR_Ret!$B:$B,'Retail - 12m PD'!$A17,F_12Snp_ODR_Ret!$A:$A,'Retail - 12m PD'!CY$3)</f>
        <v>0</v>
      </c>
      <c r="CZ17" s="8">
        <f>SUMIFS(F_12Snp_ODR_Ret!$H:$H,F_12Snp_ODR_Ret!$B:$B,'Retail - 12m PD'!$A17,F_12Snp_ODR_Ret!$A:$A,'Retail - 12m PD'!CZ$3)</f>
        <v>0</v>
      </c>
    </row>
    <row r="18" spans="1:104" x14ac:dyDescent="0.2">
      <c r="A18" s="6" t="s">
        <v>40</v>
      </c>
      <c r="B18" s="4" t="s">
        <v>41</v>
      </c>
      <c r="C18" s="8">
        <f>SUMIFS(F_12Snp_ODR_Ret!$H:$H,F_12Snp_ODR_Ret!$B:$B,'Retail - 12m PD'!$A18,F_12Snp_ODR_Ret!$A:$A,'Retail - 12m PD'!C$3)</f>
        <v>1875</v>
      </c>
      <c r="D18" s="8">
        <f>SUMIFS(F_12Snp_ODR_Ret!$H:$H,F_12Snp_ODR_Ret!$B:$B,'Retail - 12m PD'!$A18,F_12Snp_ODR_Ret!$A:$A,'Retail - 12m PD'!D$3)</f>
        <v>2049</v>
      </c>
      <c r="E18" s="8">
        <f>SUMIFS(F_12Snp_ODR_Ret!$H:$H,F_12Snp_ODR_Ret!$B:$B,'Retail - 12m PD'!$A18,F_12Snp_ODR_Ret!$A:$A,'Retail - 12m PD'!E$3)</f>
        <v>1036</v>
      </c>
      <c r="F18" s="8">
        <f>SUMIFS(F_12Snp_ODR_Ret!$H:$H,F_12Snp_ODR_Ret!$B:$B,'Retail - 12m PD'!$A18,F_12Snp_ODR_Ret!$A:$A,'Retail - 12m PD'!F$3)</f>
        <v>1197</v>
      </c>
      <c r="G18" s="8">
        <f>SUMIFS(F_12Snp_ODR_Ret!$H:$H,F_12Snp_ODR_Ret!$B:$B,'Retail - 12m PD'!$A18,F_12Snp_ODR_Ret!$A:$A,'Retail - 12m PD'!G$3)</f>
        <v>2031</v>
      </c>
      <c r="H18" s="8">
        <f>SUMIFS(F_12Snp_ODR_Ret!$H:$H,F_12Snp_ODR_Ret!$B:$B,'Retail - 12m PD'!$A18,F_12Snp_ODR_Ret!$A:$A,'Retail - 12m PD'!H$3)</f>
        <v>1397</v>
      </c>
      <c r="I18" s="8">
        <f>SUMIFS(F_12Snp_ODR_Ret!$H:$H,F_12Snp_ODR_Ret!$B:$B,'Retail - 12m PD'!$A18,F_12Snp_ODR_Ret!$A:$A,'Retail - 12m PD'!I$3)</f>
        <v>1111</v>
      </c>
      <c r="J18" s="8">
        <f>SUMIFS(F_12Snp_ODR_Ret!$H:$H,F_12Snp_ODR_Ret!$B:$B,'Retail - 12m PD'!$A18,F_12Snp_ODR_Ret!$A:$A,'Retail - 12m PD'!J$3)</f>
        <v>1518</v>
      </c>
      <c r="K18" s="8">
        <f>SUMIFS(F_12Snp_ODR_Ret!$H:$H,F_12Snp_ODR_Ret!$B:$B,'Retail - 12m PD'!$A18,F_12Snp_ODR_Ret!$A:$A,'Retail - 12m PD'!K$3)</f>
        <v>1194</v>
      </c>
      <c r="L18" s="8">
        <f>SUMIFS(F_12Snp_ODR_Ret!$H:$H,F_12Snp_ODR_Ret!$B:$B,'Retail - 12m PD'!$A18,F_12Snp_ODR_Ret!$A:$A,'Retail - 12m PD'!L$3)</f>
        <v>1034</v>
      </c>
      <c r="M18" s="8">
        <f>SUMIFS(F_12Snp_ODR_Ret!$H:$H,F_12Snp_ODR_Ret!$B:$B,'Retail - 12m PD'!$A18,F_12Snp_ODR_Ret!$A:$A,'Retail - 12m PD'!M$3)</f>
        <v>1330</v>
      </c>
      <c r="N18" s="8">
        <f>SUMIFS(F_12Snp_ODR_Ret!$H:$H,F_12Snp_ODR_Ret!$B:$B,'Retail - 12m PD'!$A18,F_12Snp_ODR_Ret!$A:$A,'Retail - 12m PD'!N$3)</f>
        <v>1268</v>
      </c>
      <c r="O18" s="8">
        <f>SUMIFS(F_12Snp_ODR_Ret!$H:$H,F_12Snp_ODR_Ret!$B:$B,'Retail - 12m PD'!$A18,F_12Snp_ODR_Ret!$A:$A,'Retail - 12m PD'!O$3)</f>
        <v>1455</v>
      </c>
      <c r="P18" s="8">
        <f>SUMIFS(F_12Snp_ODR_Ret!$H:$H,F_12Snp_ODR_Ret!$B:$B,'Retail - 12m PD'!$A18,F_12Snp_ODR_Ret!$A:$A,'Retail - 12m PD'!P$3)</f>
        <v>1184</v>
      </c>
      <c r="Q18" s="8">
        <f>SUMIFS(F_12Snp_ODR_Ret!$H:$H,F_12Snp_ODR_Ret!$B:$B,'Retail - 12m PD'!$A18,F_12Snp_ODR_Ret!$A:$A,'Retail - 12m PD'!Q$3)</f>
        <v>989</v>
      </c>
      <c r="R18" s="8">
        <f>SUMIFS(F_12Snp_ODR_Ret!$H:$H,F_12Snp_ODR_Ret!$B:$B,'Retail - 12m PD'!$A18,F_12Snp_ODR_Ret!$A:$A,'Retail - 12m PD'!R$3)</f>
        <v>1154</v>
      </c>
      <c r="S18" s="8">
        <f>SUMIFS(F_12Snp_ODR_Ret!$H:$H,F_12Snp_ODR_Ret!$B:$B,'Retail - 12m PD'!$A18,F_12Snp_ODR_Ret!$A:$A,'Retail - 12m PD'!S$3)</f>
        <v>1227</v>
      </c>
      <c r="T18" s="8">
        <f>SUMIFS(F_12Snp_ODR_Ret!$H:$H,F_12Snp_ODR_Ret!$B:$B,'Retail - 12m PD'!$A18,F_12Snp_ODR_Ret!$A:$A,'Retail - 12m PD'!T$3)</f>
        <v>1018</v>
      </c>
      <c r="U18" s="8">
        <f>SUMIFS(F_12Snp_ODR_Ret!$H:$H,F_12Snp_ODR_Ret!$B:$B,'Retail - 12m PD'!$A18,F_12Snp_ODR_Ret!$A:$A,'Retail - 12m PD'!U$3)</f>
        <v>894</v>
      </c>
      <c r="V18" s="8">
        <f>SUMIFS(F_12Snp_ODR_Ret!$H:$H,F_12Snp_ODR_Ret!$B:$B,'Retail - 12m PD'!$A18,F_12Snp_ODR_Ret!$A:$A,'Retail - 12m PD'!V$3)</f>
        <v>849</v>
      </c>
      <c r="W18" s="8">
        <f>SUMIFS(F_12Snp_ODR_Ret!$H:$H,F_12Snp_ODR_Ret!$B:$B,'Retail - 12m PD'!$A18,F_12Snp_ODR_Ret!$A:$A,'Retail - 12m PD'!W$3)</f>
        <v>810</v>
      </c>
      <c r="X18" s="8">
        <f>SUMIFS(F_12Snp_ODR_Ret!$H:$H,F_12Snp_ODR_Ret!$B:$B,'Retail - 12m PD'!$A18,F_12Snp_ODR_Ret!$A:$A,'Retail - 12m PD'!X$3)</f>
        <v>765</v>
      </c>
      <c r="Y18" s="8">
        <f>SUMIFS(F_12Snp_ODR_Ret!$H:$H,F_12Snp_ODR_Ret!$B:$B,'Retail - 12m PD'!$A18,F_12Snp_ODR_Ret!$A:$A,'Retail - 12m PD'!Y$3)</f>
        <v>702</v>
      </c>
      <c r="Z18" s="8">
        <f>SUMIFS(F_12Snp_ODR_Ret!$H:$H,F_12Snp_ODR_Ret!$B:$B,'Retail - 12m PD'!$A18,F_12Snp_ODR_Ret!$A:$A,'Retail - 12m PD'!Z$3)</f>
        <v>614</v>
      </c>
      <c r="AA18" s="8">
        <f>SUMIFS(F_12Snp_ODR_Ret!$H:$H,F_12Snp_ODR_Ret!$B:$B,'Retail - 12m PD'!$A18,F_12Snp_ODR_Ret!$A:$A,'Retail - 12m PD'!AA$3)</f>
        <v>589</v>
      </c>
      <c r="AB18" s="8">
        <f>SUMIFS(F_12Snp_ODR_Ret!$H:$H,F_12Snp_ODR_Ret!$B:$B,'Retail - 12m PD'!$A18,F_12Snp_ODR_Ret!$A:$A,'Retail - 12m PD'!AB$3)</f>
        <v>560</v>
      </c>
      <c r="AC18" s="8">
        <f>SUMIFS(F_12Snp_ODR_Ret!$H:$H,F_12Snp_ODR_Ret!$B:$B,'Retail - 12m PD'!$A18,F_12Snp_ODR_Ret!$A:$A,'Retail - 12m PD'!AC$3)</f>
        <v>503</v>
      </c>
      <c r="AD18" s="8">
        <f>SUMIFS(F_12Snp_ODR_Ret!$H:$H,F_12Snp_ODR_Ret!$B:$B,'Retail - 12m PD'!$A18,F_12Snp_ODR_Ret!$A:$A,'Retail - 12m PD'!AD$3)</f>
        <v>518</v>
      </c>
      <c r="AE18" s="8">
        <f>SUMIFS(F_12Snp_ODR_Ret!$H:$H,F_12Snp_ODR_Ret!$B:$B,'Retail - 12m PD'!$A18,F_12Snp_ODR_Ret!$A:$A,'Retail - 12m PD'!AE$3)</f>
        <v>459</v>
      </c>
      <c r="AF18" s="8">
        <f>SUMIFS(F_12Snp_ODR_Ret!$H:$H,F_12Snp_ODR_Ret!$B:$B,'Retail - 12m PD'!$A18,F_12Snp_ODR_Ret!$A:$A,'Retail - 12m PD'!AF$3)</f>
        <v>453</v>
      </c>
      <c r="AG18" s="8">
        <f>SUMIFS(F_12Snp_ODR_Ret!$H:$H,F_12Snp_ODR_Ret!$B:$B,'Retail - 12m PD'!$A18,F_12Snp_ODR_Ret!$A:$A,'Retail - 12m PD'!AG$3)</f>
        <v>481</v>
      </c>
      <c r="AH18" s="8">
        <f>SUMIFS(F_12Snp_ODR_Ret!$H:$H,F_12Snp_ODR_Ret!$B:$B,'Retail - 12m PD'!$A18,F_12Snp_ODR_Ret!$A:$A,'Retail - 12m PD'!AH$3)</f>
        <v>425</v>
      </c>
      <c r="AI18" s="8">
        <f>SUMIFS(F_12Snp_ODR_Ret!$H:$H,F_12Snp_ODR_Ret!$B:$B,'Retail - 12m PD'!$A18,F_12Snp_ODR_Ret!$A:$A,'Retail - 12m PD'!AI$3)</f>
        <v>456</v>
      </c>
      <c r="AJ18" s="8">
        <f>SUMIFS(F_12Snp_ODR_Ret!$H:$H,F_12Snp_ODR_Ret!$B:$B,'Retail - 12m PD'!$A18,F_12Snp_ODR_Ret!$A:$A,'Retail - 12m PD'!AJ$3)</f>
        <v>432</v>
      </c>
      <c r="AK18" s="8">
        <f>SUMIFS(F_12Snp_ODR_Ret!$H:$H,F_12Snp_ODR_Ret!$B:$B,'Retail - 12m PD'!$A18,F_12Snp_ODR_Ret!$A:$A,'Retail - 12m PD'!AK$3)</f>
        <v>421</v>
      </c>
      <c r="AL18" s="8">
        <f>SUMIFS(F_12Snp_ODR_Ret!$H:$H,F_12Snp_ODR_Ret!$B:$B,'Retail - 12m PD'!$A18,F_12Snp_ODR_Ret!$A:$A,'Retail - 12m PD'!AL$3)</f>
        <v>411</v>
      </c>
      <c r="AM18" s="8">
        <f>SUMIFS(F_12Snp_ODR_Ret!$H:$H,F_12Snp_ODR_Ret!$B:$B,'Retail - 12m PD'!$A18,F_12Snp_ODR_Ret!$A:$A,'Retail - 12m PD'!AM$3)</f>
        <v>443</v>
      </c>
      <c r="AN18" s="8">
        <f>SUMIFS(F_12Snp_ODR_Ret!$H:$H,F_12Snp_ODR_Ret!$B:$B,'Retail - 12m PD'!$A18,F_12Snp_ODR_Ret!$A:$A,'Retail - 12m PD'!AN$3)</f>
        <v>479</v>
      </c>
      <c r="AO18" s="8">
        <f>SUMIFS(F_12Snp_ODR_Ret!$H:$H,F_12Snp_ODR_Ret!$B:$B,'Retail - 12m PD'!$A18,F_12Snp_ODR_Ret!$A:$A,'Retail - 12m PD'!AO$3)</f>
        <v>505</v>
      </c>
      <c r="AP18" s="8">
        <f>SUMIFS(F_12Snp_ODR_Ret!$H:$H,F_12Snp_ODR_Ret!$B:$B,'Retail - 12m PD'!$A18,F_12Snp_ODR_Ret!$A:$A,'Retail - 12m PD'!AP$3)</f>
        <v>509</v>
      </c>
      <c r="AQ18" s="8">
        <f>SUMIFS(F_12Snp_ODR_Ret!$H:$H,F_12Snp_ODR_Ret!$B:$B,'Retail - 12m PD'!$A18,F_12Snp_ODR_Ret!$A:$A,'Retail - 12m PD'!AQ$3)</f>
        <v>524</v>
      </c>
      <c r="AR18" s="8">
        <f>SUMIFS(F_12Snp_ODR_Ret!$H:$H,F_12Snp_ODR_Ret!$B:$B,'Retail - 12m PD'!$A18,F_12Snp_ODR_Ret!$A:$A,'Retail - 12m PD'!AR$3)</f>
        <v>523</v>
      </c>
      <c r="AS18" s="8">
        <f>SUMIFS(F_12Snp_ODR_Ret!$H:$H,F_12Snp_ODR_Ret!$B:$B,'Retail - 12m PD'!$A18,F_12Snp_ODR_Ret!$A:$A,'Retail - 12m PD'!AS$3)</f>
        <v>582</v>
      </c>
      <c r="AT18" s="8">
        <f>SUMIFS(F_12Snp_ODR_Ret!$H:$H,F_12Snp_ODR_Ret!$B:$B,'Retail - 12m PD'!$A18,F_12Snp_ODR_Ret!$A:$A,'Retail - 12m PD'!AT$3)</f>
        <v>540</v>
      </c>
      <c r="AU18" s="8">
        <f>SUMIFS(F_12Snp_ODR_Ret!$H:$H,F_12Snp_ODR_Ret!$B:$B,'Retail - 12m PD'!$A18,F_12Snp_ODR_Ret!$A:$A,'Retail - 12m PD'!AU$3)</f>
        <v>588</v>
      </c>
      <c r="AV18" s="8">
        <f>SUMIFS(F_12Snp_ODR_Ret!$H:$H,F_12Snp_ODR_Ret!$B:$B,'Retail - 12m PD'!$A18,F_12Snp_ODR_Ret!$A:$A,'Retail - 12m PD'!AV$3)</f>
        <v>614</v>
      </c>
      <c r="AW18" s="8">
        <f>SUMIFS(F_12Snp_ODR_Ret!$H:$H,F_12Snp_ODR_Ret!$B:$B,'Retail - 12m PD'!$A18,F_12Snp_ODR_Ret!$A:$A,'Retail - 12m PD'!AW$3)</f>
        <v>637</v>
      </c>
      <c r="AX18" s="9">
        <f>SUMIFS(F_12Snp_ODR_Ret!$H:$H,F_12Snp_ODR_Ret!$B:$B,'Retail - 12m PD'!$A18,F_12Snp_ODR_Ret!$A:$A,'Retail - 12m PD'!AX$3)</f>
        <v>632</v>
      </c>
      <c r="AY18" s="8">
        <f>SUMIFS(F_12Snp_ODR_Ret!$H:$H,F_12Snp_ODR_Ret!$B:$B,'Retail - 12m PD'!$A18,F_12Snp_ODR_Ret!$A:$A,'Retail - 12m PD'!AY$3)</f>
        <v>612</v>
      </c>
      <c r="AZ18" s="8">
        <f>SUMIFS(F_12Snp_ODR_Ret!$H:$H,F_12Snp_ODR_Ret!$B:$B,'Retail - 12m PD'!$A18,F_12Snp_ODR_Ret!$A:$A,'Retail - 12m PD'!AZ$3)</f>
        <v>693</v>
      </c>
      <c r="BA18" s="8">
        <f>SUMIFS(F_12Snp_ODR_Ret!$H:$H,F_12Snp_ODR_Ret!$B:$B,'Retail - 12m PD'!$A18,F_12Snp_ODR_Ret!$A:$A,'Retail - 12m PD'!BA$3)</f>
        <v>700</v>
      </c>
      <c r="BB18" s="8">
        <f>SUMIFS(F_12Snp_ODR_Ret!$H:$H,F_12Snp_ODR_Ret!$B:$B,'Retail - 12m PD'!$A18,F_12Snp_ODR_Ret!$A:$A,'Retail - 12m PD'!BB$3)</f>
        <v>710</v>
      </c>
      <c r="BC18" s="8">
        <f>SUMIFS(F_12Snp_ODR_Ret!$H:$H,F_12Snp_ODR_Ret!$B:$B,'Retail - 12m PD'!$A18,F_12Snp_ODR_Ret!$A:$A,'Retail - 12m PD'!BC$3)</f>
        <v>715</v>
      </c>
      <c r="BD18" s="8">
        <f>SUMIFS(F_12Snp_ODR_Ret!$H:$H,F_12Snp_ODR_Ret!$B:$B,'Retail - 12m PD'!$A18,F_12Snp_ODR_Ret!$A:$A,'Retail - 12m PD'!BD$3)</f>
        <v>637</v>
      </c>
      <c r="BE18" s="8">
        <f>SUMIFS(F_12Snp_ODR_Ret!$H:$H,F_12Snp_ODR_Ret!$B:$B,'Retail - 12m PD'!$A18,F_12Snp_ODR_Ret!$A:$A,'Retail - 12m PD'!BE$3)</f>
        <v>423</v>
      </c>
      <c r="BF18" s="8">
        <f>SUMIFS(F_12Snp_ODR_Ret!$H:$H,F_12Snp_ODR_Ret!$B:$B,'Retail - 12m PD'!$A18,F_12Snp_ODR_Ret!$A:$A,'Retail - 12m PD'!BF$3)</f>
        <v>400</v>
      </c>
      <c r="BG18" s="8">
        <f>SUMIFS(F_12Snp_ODR_Ret!$H:$H,F_12Snp_ODR_Ret!$B:$B,'Retail - 12m PD'!$A18,F_12Snp_ODR_Ret!$A:$A,'Retail - 12m PD'!BG$3)</f>
        <v>444</v>
      </c>
      <c r="BH18" s="8">
        <f>SUMIFS(F_12Snp_ODR_Ret!$H:$H,F_12Snp_ODR_Ret!$B:$B,'Retail - 12m PD'!$A18,F_12Snp_ODR_Ret!$A:$A,'Retail - 12m PD'!BH$3)</f>
        <v>596</v>
      </c>
      <c r="BI18" s="8">
        <f>SUMIFS(F_12Snp_ODR_Ret!$H:$H,F_12Snp_ODR_Ret!$B:$B,'Retail - 12m PD'!$A18,F_12Snp_ODR_Ret!$A:$A,'Retail - 12m PD'!BI$3)</f>
        <v>695</v>
      </c>
      <c r="BJ18" s="8">
        <f>SUMIFS(F_12Snp_ODR_Ret!$H:$H,F_12Snp_ODR_Ret!$B:$B,'Retail - 12m PD'!$A18,F_12Snp_ODR_Ret!$A:$A,'Retail - 12m PD'!BJ$3)</f>
        <v>882</v>
      </c>
      <c r="BK18" s="8">
        <f>SUMIFS(F_12Snp_ODR_Ret!$H:$H,F_12Snp_ODR_Ret!$B:$B,'Retail - 12m PD'!$A18,F_12Snp_ODR_Ret!$A:$A,'Retail - 12m PD'!BK$3)</f>
        <v>941</v>
      </c>
      <c r="BL18" s="8">
        <f>SUMIFS(F_12Snp_ODR_Ret!$H:$H,F_12Snp_ODR_Ret!$B:$B,'Retail - 12m PD'!$A18,F_12Snp_ODR_Ret!$A:$A,'Retail - 12m PD'!BL$3)</f>
        <v>871</v>
      </c>
      <c r="BM18" s="8">
        <f>SUMIFS(F_12Snp_ODR_Ret!$H:$H,F_12Snp_ODR_Ret!$B:$B,'Retail - 12m PD'!$A18,F_12Snp_ODR_Ret!$A:$A,'Retail - 12m PD'!BM$3)</f>
        <v>796</v>
      </c>
      <c r="BN18" s="8">
        <f>SUMIFS(F_12Snp_ODR_Ret!$H:$H,F_12Snp_ODR_Ret!$B:$B,'Retail - 12m PD'!$A18,F_12Snp_ODR_Ret!$A:$A,'Retail - 12m PD'!BN$3)</f>
        <v>817</v>
      </c>
      <c r="BO18" s="8">
        <f>SUMIFS(F_12Snp_ODR_Ret!$H:$H,F_12Snp_ODR_Ret!$B:$B,'Retail - 12m PD'!$A18,F_12Snp_ODR_Ret!$A:$A,'Retail - 12m PD'!BO$3)</f>
        <v>846</v>
      </c>
      <c r="BP18" s="8">
        <f>SUMIFS(F_12Snp_ODR_Ret!$H:$H,F_12Snp_ODR_Ret!$B:$B,'Retail - 12m PD'!$A18,F_12Snp_ODR_Ret!$A:$A,'Retail - 12m PD'!BP$3)</f>
        <v>804</v>
      </c>
      <c r="BQ18" s="8">
        <f>SUMIFS(F_12Snp_ODR_Ret!$H:$H,F_12Snp_ODR_Ret!$B:$B,'Retail - 12m PD'!$A18,F_12Snp_ODR_Ret!$A:$A,'Retail - 12m PD'!BQ$3)</f>
        <v>854</v>
      </c>
      <c r="BR18" s="8">
        <f>SUMIFS(F_12Snp_ODR_Ret!$H:$H,F_12Snp_ODR_Ret!$B:$B,'Retail - 12m PD'!$A18,F_12Snp_ODR_Ret!$A:$A,'Retail - 12m PD'!BR$3)</f>
        <v>933</v>
      </c>
      <c r="BS18" s="8">
        <f>SUMIFS(F_12Snp_ODR_Ret!$H:$H,F_12Snp_ODR_Ret!$B:$B,'Retail - 12m PD'!$A18,F_12Snp_ODR_Ret!$A:$A,'Retail - 12m PD'!BS$3)</f>
        <v>847</v>
      </c>
      <c r="BT18" s="8">
        <f>SUMIFS(F_12Snp_ODR_Ret!$H:$H,F_12Snp_ODR_Ret!$B:$B,'Retail - 12m PD'!$A18,F_12Snp_ODR_Ret!$A:$A,'Retail - 12m PD'!BT$3)</f>
        <v>756</v>
      </c>
      <c r="BU18" s="8">
        <f>SUMIFS(F_12Snp_ODR_Ret!$H:$H,F_12Snp_ODR_Ret!$B:$B,'Retail - 12m PD'!$A18,F_12Snp_ODR_Ret!$A:$A,'Retail - 12m PD'!BU$3)</f>
        <v>649</v>
      </c>
      <c r="BV18" s="8">
        <f>SUMIFS(F_12Snp_ODR_Ret!$H:$H,F_12Snp_ODR_Ret!$B:$B,'Retail - 12m PD'!$A18,F_12Snp_ODR_Ret!$A:$A,'Retail - 12m PD'!BV$3)</f>
        <v>631</v>
      </c>
      <c r="BW18" s="8">
        <f>SUMIFS(F_12Snp_ODR_Ret!$H:$H,F_12Snp_ODR_Ret!$B:$B,'Retail - 12m PD'!$A18,F_12Snp_ODR_Ret!$A:$A,'Retail - 12m PD'!BW$3)</f>
        <v>694</v>
      </c>
      <c r="BX18" s="8">
        <f>SUMIFS(F_12Snp_ODR_Ret!$H:$H,F_12Snp_ODR_Ret!$B:$B,'Retail - 12m PD'!$A18,F_12Snp_ODR_Ret!$A:$A,'Retail - 12m PD'!BX$3)</f>
        <v>696</v>
      </c>
      <c r="BY18" s="8">
        <f>SUMIFS(F_12Snp_ODR_Ret!$H:$H,F_12Snp_ODR_Ret!$B:$B,'Retail - 12m PD'!$A18,F_12Snp_ODR_Ret!$A:$A,'Retail - 12m PD'!BY$3)</f>
        <v>653</v>
      </c>
      <c r="BZ18" s="8">
        <f>SUMIFS(F_12Snp_ODR_Ret!$H:$H,F_12Snp_ODR_Ret!$B:$B,'Retail - 12m PD'!$A18,F_12Snp_ODR_Ret!$A:$A,'Retail - 12m PD'!BZ$3)</f>
        <v>709</v>
      </c>
      <c r="CA18" s="8">
        <f>SUMIFS(F_12Snp_ODR_Ret!$H:$H,F_12Snp_ODR_Ret!$B:$B,'Retail - 12m PD'!$A18,F_12Snp_ODR_Ret!$A:$A,'Retail - 12m PD'!CA$3)</f>
        <v>730</v>
      </c>
      <c r="CB18" s="8">
        <f>SUMIFS(F_12Snp_ODR_Ret!$H:$H,F_12Snp_ODR_Ret!$B:$B,'Retail - 12m PD'!$A18,F_12Snp_ODR_Ret!$A:$A,'Retail - 12m PD'!CB$3)</f>
        <v>728</v>
      </c>
      <c r="CC18" s="8">
        <f>SUMIFS(F_12Snp_ODR_Ret!$H:$H,F_12Snp_ODR_Ret!$B:$B,'Retail - 12m PD'!$A18,F_12Snp_ODR_Ret!$A:$A,'Retail - 12m PD'!CC$3)</f>
        <v>0</v>
      </c>
      <c r="CD18" s="8">
        <f>SUMIFS(F_12Snp_ODR_Ret!$H:$H,F_12Snp_ODR_Ret!$B:$B,'Retail - 12m PD'!$A18,F_12Snp_ODR_Ret!$A:$A,'Retail - 12m PD'!CD$3)</f>
        <v>0</v>
      </c>
      <c r="CE18" s="8">
        <f>SUMIFS(F_12Snp_ODR_Ret!$H:$H,F_12Snp_ODR_Ret!$B:$B,'Retail - 12m PD'!$A18,F_12Snp_ODR_Ret!$A:$A,'Retail - 12m PD'!CE$3)</f>
        <v>0</v>
      </c>
      <c r="CF18" s="8">
        <f>SUMIFS(F_12Snp_ODR_Ret!$H:$H,F_12Snp_ODR_Ret!$B:$B,'Retail - 12m PD'!$A18,F_12Snp_ODR_Ret!$A:$A,'Retail - 12m PD'!CF$3)</f>
        <v>0</v>
      </c>
      <c r="CG18" s="8">
        <f>SUMIFS(F_12Snp_ODR_Ret!$H:$H,F_12Snp_ODR_Ret!$B:$B,'Retail - 12m PD'!$A18,F_12Snp_ODR_Ret!$A:$A,'Retail - 12m PD'!CG$3)</f>
        <v>0</v>
      </c>
      <c r="CH18" s="8">
        <f>SUMIFS(F_12Snp_ODR_Ret!$H:$H,F_12Snp_ODR_Ret!$B:$B,'Retail - 12m PD'!$A18,F_12Snp_ODR_Ret!$A:$A,'Retail - 12m PD'!CH$3)</f>
        <v>0</v>
      </c>
      <c r="CI18" s="8">
        <f>SUMIFS(F_12Snp_ODR_Ret!$H:$H,F_12Snp_ODR_Ret!$B:$B,'Retail - 12m PD'!$A18,F_12Snp_ODR_Ret!$A:$A,'Retail - 12m PD'!CI$3)</f>
        <v>0</v>
      </c>
      <c r="CJ18" s="8">
        <f>SUMIFS(F_12Snp_ODR_Ret!$H:$H,F_12Snp_ODR_Ret!$B:$B,'Retail - 12m PD'!$A18,F_12Snp_ODR_Ret!$A:$A,'Retail - 12m PD'!CJ$3)</f>
        <v>0</v>
      </c>
      <c r="CK18" s="8">
        <f>SUMIFS(F_12Snp_ODR_Ret!$H:$H,F_12Snp_ODR_Ret!$B:$B,'Retail - 12m PD'!$A18,F_12Snp_ODR_Ret!$A:$A,'Retail - 12m PD'!CK$3)</f>
        <v>0</v>
      </c>
      <c r="CL18" s="8">
        <f>SUMIFS(F_12Snp_ODR_Ret!$H:$H,F_12Snp_ODR_Ret!$B:$B,'Retail - 12m PD'!$A18,F_12Snp_ODR_Ret!$A:$A,'Retail - 12m PD'!CL$3)</f>
        <v>0</v>
      </c>
      <c r="CM18" s="8">
        <f>SUMIFS(F_12Snp_ODR_Ret!$H:$H,F_12Snp_ODR_Ret!$B:$B,'Retail - 12m PD'!$A18,F_12Snp_ODR_Ret!$A:$A,'Retail - 12m PD'!CM$3)</f>
        <v>0</v>
      </c>
      <c r="CN18" s="8">
        <f>SUMIFS(F_12Snp_ODR_Ret!$H:$H,F_12Snp_ODR_Ret!$B:$B,'Retail - 12m PD'!$A18,F_12Snp_ODR_Ret!$A:$A,'Retail - 12m PD'!CN$3)</f>
        <v>0</v>
      </c>
      <c r="CO18" s="8">
        <f>SUMIFS(F_12Snp_ODR_Ret!$H:$H,F_12Snp_ODR_Ret!$B:$B,'Retail - 12m PD'!$A18,F_12Snp_ODR_Ret!$A:$A,'Retail - 12m PD'!CO$3)</f>
        <v>0</v>
      </c>
      <c r="CP18" s="8">
        <f>SUMIFS(F_12Snp_ODR_Ret!$H:$H,F_12Snp_ODR_Ret!$B:$B,'Retail - 12m PD'!$A18,F_12Snp_ODR_Ret!$A:$A,'Retail - 12m PD'!CP$3)</f>
        <v>0</v>
      </c>
      <c r="CQ18" s="8">
        <f>SUMIFS(F_12Snp_ODR_Ret!$H:$H,F_12Snp_ODR_Ret!$B:$B,'Retail - 12m PD'!$A18,F_12Snp_ODR_Ret!$A:$A,'Retail - 12m PD'!CQ$3)</f>
        <v>0</v>
      </c>
      <c r="CR18" s="8">
        <f>SUMIFS(F_12Snp_ODR_Ret!$H:$H,F_12Snp_ODR_Ret!$B:$B,'Retail - 12m PD'!$A18,F_12Snp_ODR_Ret!$A:$A,'Retail - 12m PD'!CR$3)</f>
        <v>0</v>
      </c>
      <c r="CS18" s="8">
        <f>SUMIFS(F_12Snp_ODR_Ret!$H:$H,F_12Snp_ODR_Ret!$B:$B,'Retail - 12m PD'!$A18,F_12Snp_ODR_Ret!$A:$A,'Retail - 12m PD'!CS$3)</f>
        <v>0</v>
      </c>
      <c r="CT18" s="8">
        <f>SUMIFS(F_12Snp_ODR_Ret!$H:$H,F_12Snp_ODR_Ret!$B:$B,'Retail - 12m PD'!$A18,F_12Snp_ODR_Ret!$A:$A,'Retail - 12m PD'!CT$3)</f>
        <v>0</v>
      </c>
      <c r="CU18" s="8">
        <f>SUMIFS(F_12Snp_ODR_Ret!$H:$H,F_12Snp_ODR_Ret!$B:$B,'Retail - 12m PD'!$A18,F_12Snp_ODR_Ret!$A:$A,'Retail - 12m PD'!CU$3)</f>
        <v>0</v>
      </c>
      <c r="CV18" s="8">
        <f>SUMIFS(F_12Snp_ODR_Ret!$H:$H,F_12Snp_ODR_Ret!$B:$B,'Retail - 12m PD'!$A18,F_12Snp_ODR_Ret!$A:$A,'Retail - 12m PD'!CV$3)</f>
        <v>0</v>
      </c>
      <c r="CW18" s="8">
        <f>SUMIFS(F_12Snp_ODR_Ret!$H:$H,F_12Snp_ODR_Ret!$B:$B,'Retail - 12m PD'!$A18,F_12Snp_ODR_Ret!$A:$A,'Retail - 12m PD'!CW$3)</f>
        <v>0</v>
      </c>
      <c r="CX18" s="8">
        <f>SUMIFS(F_12Snp_ODR_Ret!$H:$H,F_12Snp_ODR_Ret!$B:$B,'Retail - 12m PD'!$A18,F_12Snp_ODR_Ret!$A:$A,'Retail - 12m PD'!CX$3)</f>
        <v>0</v>
      </c>
      <c r="CY18" s="8">
        <f>SUMIFS(F_12Snp_ODR_Ret!$H:$H,F_12Snp_ODR_Ret!$B:$B,'Retail - 12m PD'!$A18,F_12Snp_ODR_Ret!$A:$A,'Retail - 12m PD'!CY$3)</f>
        <v>0</v>
      </c>
      <c r="CZ18" s="8">
        <f>SUMIFS(F_12Snp_ODR_Ret!$H:$H,F_12Snp_ODR_Ret!$B:$B,'Retail - 12m PD'!$A18,F_12Snp_ODR_Ret!$A:$A,'Retail - 12m PD'!CZ$3)</f>
        <v>0</v>
      </c>
    </row>
    <row r="19" spans="1:104" ht="11.4" customHeight="1" x14ac:dyDescent="0.2">
      <c r="A19" s="6" t="s">
        <v>42</v>
      </c>
      <c r="B19" s="4" t="s">
        <v>43</v>
      </c>
      <c r="C19" s="8">
        <f>SUMIFS(F_12Snp_ODR_Ret!$H:$H,F_12Snp_ODR_Ret!$B:$B,'Retail - 12m PD'!$A19,F_12Snp_ODR_Ret!$A:$A,'Retail - 12m PD'!C$3)</f>
        <v>332</v>
      </c>
      <c r="D19" s="8">
        <f>SUMIFS(F_12Snp_ODR_Ret!$H:$H,F_12Snp_ODR_Ret!$B:$B,'Retail - 12m PD'!$A19,F_12Snp_ODR_Ret!$A:$A,'Retail - 12m PD'!D$3)</f>
        <v>435</v>
      </c>
      <c r="E19" s="8">
        <f>SUMIFS(F_12Snp_ODR_Ret!$H:$H,F_12Snp_ODR_Ret!$B:$B,'Retail - 12m PD'!$A19,F_12Snp_ODR_Ret!$A:$A,'Retail - 12m PD'!E$3)</f>
        <v>128</v>
      </c>
      <c r="F19" s="8">
        <f>SUMIFS(F_12Snp_ODR_Ret!$H:$H,F_12Snp_ODR_Ret!$B:$B,'Retail - 12m PD'!$A19,F_12Snp_ODR_Ret!$A:$A,'Retail - 12m PD'!F$3)</f>
        <v>145</v>
      </c>
      <c r="G19" s="8">
        <f>SUMIFS(F_12Snp_ODR_Ret!$H:$H,F_12Snp_ODR_Ret!$B:$B,'Retail - 12m PD'!$A19,F_12Snp_ODR_Ret!$A:$A,'Retail - 12m PD'!G$3)</f>
        <v>455</v>
      </c>
      <c r="H19" s="8">
        <f>SUMIFS(F_12Snp_ODR_Ret!$H:$H,F_12Snp_ODR_Ret!$B:$B,'Retail - 12m PD'!$A19,F_12Snp_ODR_Ret!$A:$A,'Retail - 12m PD'!H$3)</f>
        <v>275</v>
      </c>
      <c r="I19" s="8">
        <f>SUMIFS(F_12Snp_ODR_Ret!$H:$H,F_12Snp_ODR_Ret!$B:$B,'Retail - 12m PD'!$A19,F_12Snp_ODR_Ret!$A:$A,'Retail - 12m PD'!I$3)</f>
        <v>165</v>
      </c>
      <c r="J19" s="8">
        <f>SUMIFS(F_12Snp_ODR_Ret!$H:$H,F_12Snp_ODR_Ret!$B:$B,'Retail - 12m PD'!$A19,F_12Snp_ODR_Ret!$A:$A,'Retail - 12m PD'!J$3)</f>
        <v>412</v>
      </c>
      <c r="K19" s="8">
        <f>SUMIFS(F_12Snp_ODR_Ret!$H:$H,F_12Snp_ODR_Ret!$B:$B,'Retail - 12m PD'!$A19,F_12Snp_ODR_Ret!$A:$A,'Retail - 12m PD'!K$3)</f>
        <v>231</v>
      </c>
      <c r="L19" s="8">
        <f>SUMIFS(F_12Snp_ODR_Ret!$H:$H,F_12Snp_ODR_Ret!$B:$B,'Retail - 12m PD'!$A19,F_12Snp_ODR_Ret!$A:$A,'Retail - 12m PD'!L$3)</f>
        <v>116</v>
      </c>
      <c r="M19" s="8">
        <f>SUMIFS(F_12Snp_ODR_Ret!$H:$H,F_12Snp_ODR_Ret!$B:$B,'Retail - 12m PD'!$A19,F_12Snp_ODR_Ret!$A:$A,'Retail - 12m PD'!M$3)</f>
        <v>244</v>
      </c>
      <c r="N19" s="8">
        <f>SUMIFS(F_12Snp_ODR_Ret!$H:$H,F_12Snp_ODR_Ret!$B:$B,'Retail - 12m PD'!$A19,F_12Snp_ODR_Ret!$A:$A,'Retail - 12m PD'!N$3)</f>
        <v>250</v>
      </c>
      <c r="O19" s="8">
        <f>SUMIFS(F_12Snp_ODR_Ret!$H:$H,F_12Snp_ODR_Ret!$B:$B,'Retail - 12m PD'!$A19,F_12Snp_ODR_Ret!$A:$A,'Retail - 12m PD'!O$3)</f>
        <v>501</v>
      </c>
      <c r="P19" s="8">
        <f>SUMIFS(F_12Snp_ODR_Ret!$H:$H,F_12Snp_ODR_Ret!$B:$B,'Retail - 12m PD'!$A19,F_12Snp_ODR_Ret!$A:$A,'Retail - 12m PD'!P$3)</f>
        <v>329</v>
      </c>
      <c r="Q19" s="8">
        <f>SUMIFS(F_12Snp_ODR_Ret!$H:$H,F_12Snp_ODR_Ret!$B:$B,'Retail - 12m PD'!$A19,F_12Snp_ODR_Ret!$A:$A,'Retail - 12m PD'!Q$3)</f>
        <v>231</v>
      </c>
      <c r="R19" s="8">
        <f>SUMIFS(F_12Snp_ODR_Ret!$H:$H,F_12Snp_ODR_Ret!$B:$B,'Retail - 12m PD'!$A19,F_12Snp_ODR_Ret!$A:$A,'Retail - 12m PD'!R$3)</f>
        <v>321</v>
      </c>
      <c r="S19" s="8">
        <f>SUMIFS(F_12Snp_ODR_Ret!$H:$H,F_12Snp_ODR_Ret!$B:$B,'Retail - 12m PD'!$A19,F_12Snp_ODR_Ret!$A:$A,'Retail - 12m PD'!S$3)</f>
        <v>506</v>
      </c>
      <c r="T19" s="8">
        <f>SUMIFS(F_12Snp_ODR_Ret!$H:$H,F_12Snp_ODR_Ret!$B:$B,'Retail - 12m PD'!$A19,F_12Snp_ODR_Ret!$A:$A,'Retail - 12m PD'!T$3)</f>
        <v>326</v>
      </c>
      <c r="U19" s="8">
        <f>SUMIFS(F_12Snp_ODR_Ret!$H:$H,F_12Snp_ODR_Ret!$B:$B,'Retail - 12m PD'!$A19,F_12Snp_ODR_Ret!$A:$A,'Retail - 12m PD'!U$3)</f>
        <v>207</v>
      </c>
      <c r="V19" s="8">
        <f>SUMIFS(F_12Snp_ODR_Ret!$H:$H,F_12Snp_ODR_Ret!$B:$B,'Retail - 12m PD'!$A19,F_12Snp_ODR_Ret!$A:$A,'Retail - 12m PD'!V$3)</f>
        <v>274</v>
      </c>
      <c r="W19" s="8">
        <f>SUMIFS(F_12Snp_ODR_Ret!$H:$H,F_12Snp_ODR_Ret!$B:$B,'Retail - 12m PD'!$A19,F_12Snp_ODR_Ret!$A:$A,'Retail - 12m PD'!W$3)</f>
        <v>250</v>
      </c>
      <c r="X19" s="8">
        <f>SUMIFS(F_12Snp_ODR_Ret!$H:$H,F_12Snp_ODR_Ret!$B:$B,'Retail - 12m PD'!$A19,F_12Snp_ODR_Ret!$A:$A,'Retail - 12m PD'!X$3)</f>
        <v>380</v>
      </c>
      <c r="Y19" s="8">
        <f>SUMIFS(F_12Snp_ODR_Ret!$H:$H,F_12Snp_ODR_Ret!$B:$B,'Retail - 12m PD'!$A19,F_12Snp_ODR_Ret!$A:$A,'Retail - 12m PD'!Y$3)</f>
        <v>247</v>
      </c>
      <c r="Z19" s="8">
        <f>SUMIFS(F_12Snp_ODR_Ret!$H:$H,F_12Snp_ODR_Ret!$B:$B,'Retail - 12m PD'!$A19,F_12Snp_ODR_Ret!$A:$A,'Retail - 12m PD'!Z$3)</f>
        <v>183</v>
      </c>
      <c r="AA19" s="8">
        <f>SUMIFS(F_12Snp_ODR_Ret!$H:$H,F_12Snp_ODR_Ret!$B:$B,'Retail - 12m PD'!$A19,F_12Snp_ODR_Ret!$A:$A,'Retail - 12m PD'!AA$3)</f>
        <v>459</v>
      </c>
      <c r="AB19" s="8">
        <f>SUMIFS(F_12Snp_ODR_Ret!$H:$H,F_12Snp_ODR_Ret!$B:$B,'Retail - 12m PD'!$A19,F_12Snp_ODR_Ret!$A:$A,'Retail - 12m PD'!AB$3)</f>
        <v>254</v>
      </c>
      <c r="AC19" s="8">
        <f>SUMIFS(F_12Snp_ODR_Ret!$H:$H,F_12Snp_ODR_Ret!$B:$B,'Retail - 12m PD'!$A19,F_12Snp_ODR_Ret!$A:$A,'Retail - 12m PD'!AC$3)</f>
        <v>202</v>
      </c>
      <c r="AD19" s="8">
        <f>SUMIFS(F_12Snp_ODR_Ret!$H:$H,F_12Snp_ODR_Ret!$B:$B,'Retail - 12m PD'!$A19,F_12Snp_ODR_Ret!$A:$A,'Retail - 12m PD'!AD$3)</f>
        <v>485</v>
      </c>
      <c r="AE19" s="8">
        <f>SUMIFS(F_12Snp_ODR_Ret!$H:$H,F_12Snp_ODR_Ret!$B:$B,'Retail - 12m PD'!$A19,F_12Snp_ODR_Ret!$A:$A,'Retail - 12m PD'!AE$3)</f>
        <v>265</v>
      </c>
      <c r="AF19" s="8">
        <f>SUMIFS(F_12Snp_ODR_Ret!$H:$H,F_12Snp_ODR_Ret!$B:$B,'Retail - 12m PD'!$A19,F_12Snp_ODR_Ret!$A:$A,'Retail - 12m PD'!AF$3)</f>
        <v>190</v>
      </c>
      <c r="AG19" s="8">
        <f>SUMIFS(F_12Snp_ODR_Ret!$H:$H,F_12Snp_ODR_Ret!$B:$B,'Retail - 12m PD'!$A19,F_12Snp_ODR_Ret!$A:$A,'Retail - 12m PD'!AG$3)</f>
        <v>377</v>
      </c>
      <c r="AH19" s="8">
        <f>SUMIFS(F_12Snp_ODR_Ret!$H:$H,F_12Snp_ODR_Ret!$B:$B,'Retail - 12m PD'!$A19,F_12Snp_ODR_Ret!$A:$A,'Retail - 12m PD'!AH$3)</f>
        <v>240</v>
      </c>
      <c r="AI19" s="8">
        <f>SUMIFS(F_12Snp_ODR_Ret!$H:$H,F_12Snp_ODR_Ret!$B:$B,'Retail - 12m PD'!$A19,F_12Snp_ODR_Ret!$A:$A,'Retail - 12m PD'!AI$3)</f>
        <v>168</v>
      </c>
      <c r="AJ19" s="8">
        <f>SUMIFS(F_12Snp_ODR_Ret!$H:$H,F_12Snp_ODR_Ret!$B:$B,'Retail - 12m PD'!$A19,F_12Snp_ODR_Ret!$A:$A,'Retail - 12m PD'!AJ$3)</f>
        <v>310</v>
      </c>
      <c r="AK19" s="8">
        <f>SUMIFS(F_12Snp_ODR_Ret!$H:$H,F_12Snp_ODR_Ret!$B:$B,'Retail - 12m PD'!$A19,F_12Snp_ODR_Ret!$A:$A,'Retail - 12m PD'!AK$3)</f>
        <v>212</v>
      </c>
      <c r="AL19" s="8">
        <f>SUMIFS(F_12Snp_ODR_Ret!$H:$H,F_12Snp_ODR_Ret!$B:$B,'Retail - 12m PD'!$A19,F_12Snp_ODR_Ret!$A:$A,'Retail - 12m PD'!AL$3)</f>
        <v>207</v>
      </c>
      <c r="AM19" s="8">
        <f>SUMIFS(F_12Snp_ODR_Ret!$H:$H,F_12Snp_ODR_Ret!$B:$B,'Retail - 12m PD'!$A19,F_12Snp_ODR_Ret!$A:$A,'Retail - 12m PD'!AM$3)</f>
        <v>338</v>
      </c>
      <c r="AN19" s="8">
        <f>SUMIFS(F_12Snp_ODR_Ret!$H:$H,F_12Snp_ODR_Ret!$B:$B,'Retail - 12m PD'!$A19,F_12Snp_ODR_Ret!$A:$A,'Retail - 12m PD'!AN$3)</f>
        <v>229</v>
      </c>
      <c r="AO19" s="8">
        <f>SUMIFS(F_12Snp_ODR_Ret!$H:$H,F_12Snp_ODR_Ret!$B:$B,'Retail - 12m PD'!$A19,F_12Snp_ODR_Ret!$A:$A,'Retail - 12m PD'!AO$3)</f>
        <v>180</v>
      </c>
      <c r="AP19" s="8">
        <f>SUMIFS(F_12Snp_ODR_Ret!$H:$H,F_12Snp_ODR_Ret!$B:$B,'Retail - 12m PD'!$A19,F_12Snp_ODR_Ret!$A:$A,'Retail - 12m PD'!AP$3)</f>
        <v>304</v>
      </c>
      <c r="AQ19" s="8">
        <f>SUMIFS(F_12Snp_ODR_Ret!$H:$H,F_12Snp_ODR_Ret!$B:$B,'Retail - 12m PD'!$A19,F_12Snp_ODR_Ret!$A:$A,'Retail - 12m PD'!AQ$3)</f>
        <v>219</v>
      </c>
      <c r="AR19" s="8">
        <f>SUMIFS(F_12Snp_ODR_Ret!$H:$H,F_12Snp_ODR_Ret!$B:$B,'Retail - 12m PD'!$A19,F_12Snp_ODR_Ret!$A:$A,'Retail - 12m PD'!AR$3)</f>
        <v>210</v>
      </c>
      <c r="AS19" s="8">
        <f>SUMIFS(F_12Snp_ODR_Ret!$H:$H,F_12Snp_ODR_Ret!$B:$B,'Retail - 12m PD'!$A19,F_12Snp_ODR_Ret!$A:$A,'Retail - 12m PD'!AS$3)</f>
        <v>231</v>
      </c>
      <c r="AT19" s="8">
        <f>SUMIFS(F_12Snp_ODR_Ret!$H:$H,F_12Snp_ODR_Ret!$B:$B,'Retail - 12m PD'!$A19,F_12Snp_ODR_Ret!$A:$A,'Retail - 12m PD'!AT$3)</f>
        <v>194</v>
      </c>
      <c r="AU19" s="8">
        <f>SUMIFS(F_12Snp_ODR_Ret!$H:$H,F_12Snp_ODR_Ret!$B:$B,'Retail - 12m PD'!$A19,F_12Snp_ODR_Ret!$A:$A,'Retail - 12m PD'!AU$3)</f>
        <v>192</v>
      </c>
      <c r="AV19" s="8">
        <f>SUMIFS(F_12Snp_ODR_Ret!$H:$H,F_12Snp_ODR_Ret!$B:$B,'Retail - 12m PD'!$A19,F_12Snp_ODR_Ret!$A:$A,'Retail - 12m PD'!AV$3)</f>
        <v>230</v>
      </c>
      <c r="AW19" s="8">
        <f>SUMIFS(F_12Snp_ODR_Ret!$H:$H,F_12Snp_ODR_Ret!$B:$B,'Retail - 12m PD'!$A19,F_12Snp_ODR_Ret!$A:$A,'Retail - 12m PD'!AW$3)</f>
        <v>214</v>
      </c>
      <c r="AX19" s="9">
        <f>SUMIFS(F_12Snp_ODR_Ret!$H:$H,F_12Snp_ODR_Ret!$B:$B,'Retail - 12m PD'!$A19,F_12Snp_ODR_Ret!$A:$A,'Retail - 12m PD'!AX$3)</f>
        <v>208</v>
      </c>
      <c r="AY19" s="8">
        <f>SUMIFS(F_12Snp_ODR_Ret!$H:$H,F_12Snp_ODR_Ret!$B:$B,'Retail - 12m PD'!$A19,F_12Snp_ODR_Ret!$A:$A,'Retail - 12m PD'!AY$3)</f>
        <v>178</v>
      </c>
      <c r="AZ19" s="8">
        <f>SUMIFS(F_12Snp_ODR_Ret!$H:$H,F_12Snp_ODR_Ret!$B:$B,'Retail - 12m PD'!$A19,F_12Snp_ODR_Ret!$A:$A,'Retail - 12m PD'!AZ$3)</f>
        <v>209</v>
      </c>
      <c r="BA19" s="8">
        <f>SUMIFS(F_12Snp_ODR_Ret!$H:$H,F_12Snp_ODR_Ret!$B:$B,'Retail - 12m PD'!$A19,F_12Snp_ODR_Ret!$A:$A,'Retail - 12m PD'!BA$3)</f>
        <v>229</v>
      </c>
      <c r="BB19" s="8">
        <f>SUMIFS(F_12Snp_ODR_Ret!$H:$H,F_12Snp_ODR_Ret!$B:$B,'Retail - 12m PD'!$A19,F_12Snp_ODR_Ret!$A:$A,'Retail - 12m PD'!BB$3)</f>
        <v>267</v>
      </c>
      <c r="BC19" s="8">
        <f>SUMIFS(F_12Snp_ODR_Ret!$H:$H,F_12Snp_ODR_Ret!$B:$B,'Retail - 12m PD'!$A19,F_12Snp_ODR_Ret!$A:$A,'Retail - 12m PD'!BC$3)</f>
        <v>255</v>
      </c>
      <c r="BD19" s="8">
        <f>SUMIFS(F_12Snp_ODR_Ret!$H:$H,F_12Snp_ODR_Ret!$B:$B,'Retail - 12m PD'!$A19,F_12Snp_ODR_Ret!$A:$A,'Retail - 12m PD'!BD$3)</f>
        <v>229</v>
      </c>
      <c r="BE19" s="8">
        <f>SUMIFS(F_12Snp_ODR_Ret!$H:$H,F_12Snp_ODR_Ret!$B:$B,'Retail - 12m PD'!$A19,F_12Snp_ODR_Ret!$A:$A,'Retail - 12m PD'!BE$3)</f>
        <v>152</v>
      </c>
      <c r="BF19" s="8">
        <f>SUMIFS(F_12Snp_ODR_Ret!$H:$H,F_12Snp_ODR_Ret!$B:$B,'Retail - 12m PD'!$A19,F_12Snp_ODR_Ret!$A:$A,'Retail - 12m PD'!BF$3)</f>
        <v>136</v>
      </c>
      <c r="BG19" s="8">
        <f>SUMIFS(F_12Snp_ODR_Ret!$H:$H,F_12Snp_ODR_Ret!$B:$B,'Retail - 12m PD'!$A19,F_12Snp_ODR_Ret!$A:$A,'Retail - 12m PD'!BG$3)</f>
        <v>152</v>
      </c>
      <c r="BH19" s="8">
        <f>SUMIFS(F_12Snp_ODR_Ret!$H:$H,F_12Snp_ODR_Ret!$B:$B,'Retail - 12m PD'!$A19,F_12Snp_ODR_Ret!$A:$A,'Retail - 12m PD'!BH$3)</f>
        <v>207</v>
      </c>
      <c r="BI19" s="8">
        <f>SUMIFS(F_12Snp_ODR_Ret!$H:$H,F_12Snp_ODR_Ret!$B:$B,'Retail - 12m PD'!$A19,F_12Snp_ODR_Ret!$A:$A,'Retail - 12m PD'!BI$3)</f>
        <v>220</v>
      </c>
      <c r="BJ19" s="8">
        <f>SUMIFS(F_12Snp_ODR_Ret!$H:$H,F_12Snp_ODR_Ret!$B:$B,'Retail - 12m PD'!$A19,F_12Snp_ODR_Ret!$A:$A,'Retail - 12m PD'!BJ$3)</f>
        <v>282</v>
      </c>
      <c r="BK19" s="8">
        <f>SUMIFS(F_12Snp_ODR_Ret!$H:$H,F_12Snp_ODR_Ret!$B:$B,'Retail - 12m PD'!$A19,F_12Snp_ODR_Ret!$A:$A,'Retail - 12m PD'!BK$3)</f>
        <v>296</v>
      </c>
      <c r="BL19" s="8">
        <f>SUMIFS(F_12Snp_ODR_Ret!$H:$H,F_12Snp_ODR_Ret!$B:$B,'Retail - 12m PD'!$A19,F_12Snp_ODR_Ret!$A:$A,'Retail - 12m PD'!BL$3)</f>
        <v>304</v>
      </c>
      <c r="BM19" s="8">
        <f>SUMIFS(F_12Snp_ODR_Ret!$H:$H,F_12Snp_ODR_Ret!$B:$B,'Retail - 12m PD'!$A19,F_12Snp_ODR_Ret!$A:$A,'Retail - 12m PD'!BM$3)</f>
        <v>309</v>
      </c>
      <c r="BN19" s="8">
        <f>SUMIFS(F_12Snp_ODR_Ret!$H:$H,F_12Snp_ODR_Ret!$B:$B,'Retail - 12m PD'!$A19,F_12Snp_ODR_Ret!$A:$A,'Retail - 12m PD'!BN$3)</f>
        <v>297</v>
      </c>
      <c r="BO19" s="8">
        <f>SUMIFS(F_12Snp_ODR_Ret!$H:$H,F_12Snp_ODR_Ret!$B:$B,'Retail - 12m PD'!$A19,F_12Snp_ODR_Ret!$A:$A,'Retail - 12m PD'!BO$3)</f>
        <v>274</v>
      </c>
      <c r="BP19" s="8">
        <f>SUMIFS(F_12Snp_ODR_Ret!$H:$H,F_12Snp_ODR_Ret!$B:$B,'Retail - 12m PD'!$A19,F_12Snp_ODR_Ret!$A:$A,'Retail - 12m PD'!BP$3)</f>
        <v>287</v>
      </c>
      <c r="BQ19" s="8">
        <f>SUMIFS(F_12Snp_ODR_Ret!$H:$H,F_12Snp_ODR_Ret!$B:$B,'Retail - 12m PD'!$A19,F_12Snp_ODR_Ret!$A:$A,'Retail - 12m PD'!BQ$3)</f>
        <v>288</v>
      </c>
      <c r="BR19" s="8">
        <f>SUMIFS(F_12Snp_ODR_Ret!$H:$H,F_12Snp_ODR_Ret!$B:$B,'Retail - 12m PD'!$A19,F_12Snp_ODR_Ret!$A:$A,'Retail - 12m PD'!BR$3)</f>
        <v>277</v>
      </c>
      <c r="BS19" s="8">
        <f>SUMIFS(F_12Snp_ODR_Ret!$H:$H,F_12Snp_ODR_Ret!$B:$B,'Retail - 12m PD'!$A19,F_12Snp_ODR_Ret!$A:$A,'Retail - 12m PD'!BS$3)</f>
        <v>291</v>
      </c>
      <c r="BT19" s="8">
        <f>SUMIFS(F_12Snp_ODR_Ret!$H:$H,F_12Snp_ODR_Ret!$B:$B,'Retail - 12m PD'!$A19,F_12Snp_ODR_Ret!$A:$A,'Retail - 12m PD'!BT$3)</f>
        <v>286</v>
      </c>
      <c r="BU19" s="8">
        <f>SUMIFS(F_12Snp_ODR_Ret!$H:$H,F_12Snp_ODR_Ret!$B:$B,'Retail - 12m PD'!$A19,F_12Snp_ODR_Ret!$A:$A,'Retail - 12m PD'!BU$3)</f>
        <v>284</v>
      </c>
      <c r="BV19" s="8">
        <f>SUMIFS(F_12Snp_ODR_Ret!$H:$H,F_12Snp_ODR_Ret!$B:$B,'Retail - 12m PD'!$A19,F_12Snp_ODR_Ret!$A:$A,'Retail - 12m PD'!BV$3)</f>
        <v>292</v>
      </c>
      <c r="BW19" s="8">
        <f>SUMIFS(F_12Snp_ODR_Ret!$H:$H,F_12Snp_ODR_Ret!$B:$B,'Retail - 12m PD'!$A19,F_12Snp_ODR_Ret!$A:$A,'Retail - 12m PD'!BW$3)</f>
        <v>294</v>
      </c>
      <c r="BX19" s="8">
        <f>SUMIFS(F_12Snp_ODR_Ret!$H:$H,F_12Snp_ODR_Ret!$B:$B,'Retail - 12m PD'!$A19,F_12Snp_ODR_Ret!$A:$A,'Retail - 12m PD'!BX$3)</f>
        <v>337</v>
      </c>
      <c r="BY19" s="8">
        <f>SUMIFS(F_12Snp_ODR_Ret!$H:$H,F_12Snp_ODR_Ret!$B:$B,'Retail - 12m PD'!$A19,F_12Snp_ODR_Ret!$A:$A,'Retail - 12m PD'!BY$3)</f>
        <v>350</v>
      </c>
      <c r="BZ19" s="8">
        <f>SUMIFS(F_12Snp_ODR_Ret!$H:$H,F_12Snp_ODR_Ret!$B:$B,'Retail - 12m PD'!$A19,F_12Snp_ODR_Ret!$A:$A,'Retail - 12m PD'!BZ$3)</f>
        <v>334</v>
      </c>
      <c r="CA19" s="8">
        <f>SUMIFS(F_12Snp_ODR_Ret!$H:$H,F_12Snp_ODR_Ret!$B:$B,'Retail - 12m PD'!$A19,F_12Snp_ODR_Ret!$A:$A,'Retail - 12m PD'!CA$3)</f>
        <v>313</v>
      </c>
      <c r="CB19" s="8">
        <f>SUMIFS(F_12Snp_ODR_Ret!$H:$H,F_12Snp_ODR_Ret!$B:$B,'Retail - 12m PD'!$A19,F_12Snp_ODR_Ret!$A:$A,'Retail - 12m PD'!CB$3)</f>
        <v>342</v>
      </c>
      <c r="CC19" s="8">
        <f>SUMIFS(F_12Snp_ODR_Ret!$H:$H,F_12Snp_ODR_Ret!$B:$B,'Retail - 12m PD'!$A19,F_12Snp_ODR_Ret!$A:$A,'Retail - 12m PD'!CC$3)</f>
        <v>0</v>
      </c>
      <c r="CD19" s="8">
        <f>SUMIFS(F_12Snp_ODR_Ret!$H:$H,F_12Snp_ODR_Ret!$B:$B,'Retail - 12m PD'!$A19,F_12Snp_ODR_Ret!$A:$A,'Retail - 12m PD'!CD$3)</f>
        <v>0</v>
      </c>
      <c r="CE19" s="8">
        <f>SUMIFS(F_12Snp_ODR_Ret!$H:$H,F_12Snp_ODR_Ret!$B:$B,'Retail - 12m PD'!$A19,F_12Snp_ODR_Ret!$A:$A,'Retail - 12m PD'!CE$3)</f>
        <v>0</v>
      </c>
      <c r="CF19" s="8">
        <f>SUMIFS(F_12Snp_ODR_Ret!$H:$H,F_12Snp_ODR_Ret!$B:$B,'Retail - 12m PD'!$A19,F_12Snp_ODR_Ret!$A:$A,'Retail - 12m PD'!CF$3)</f>
        <v>0</v>
      </c>
      <c r="CG19" s="8">
        <f>SUMIFS(F_12Snp_ODR_Ret!$H:$H,F_12Snp_ODR_Ret!$B:$B,'Retail - 12m PD'!$A19,F_12Snp_ODR_Ret!$A:$A,'Retail - 12m PD'!CG$3)</f>
        <v>0</v>
      </c>
      <c r="CH19" s="8">
        <f>SUMIFS(F_12Snp_ODR_Ret!$H:$H,F_12Snp_ODR_Ret!$B:$B,'Retail - 12m PD'!$A19,F_12Snp_ODR_Ret!$A:$A,'Retail - 12m PD'!CH$3)</f>
        <v>0</v>
      </c>
      <c r="CI19" s="8">
        <f>SUMIFS(F_12Snp_ODR_Ret!$H:$H,F_12Snp_ODR_Ret!$B:$B,'Retail - 12m PD'!$A19,F_12Snp_ODR_Ret!$A:$A,'Retail - 12m PD'!CI$3)</f>
        <v>0</v>
      </c>
      <c r="CJ19" s="8">
        <f>SUMIFS(F_12Snp_ODR_Ret!$H:$H,F_12Snp_ODR_Ret!$B:$B,'Retail - 12m PD'!$A19,F_12Snp_ODR_Ret!$A:$A,'Retail - 12m PD'!CJ$3)</f>
        <v>0</v>
      </c>
      <c r="CK19" s="8">
        <f>SUMIFS(F_12Snp_ODR_Ret!$H:$H,F_12Snp_ODR_Ret!$B:$B,'Retail - 12m PD'!$A19,F_12Snp_ODR_Ret!$A:$A,'Retail - 12m PD'!CK$3)</f>
        <v>0</v>
      </c>
      <c r="CL19" s="8">
        <f>SUMIFS(F_12Snp_ODR_Ret!$H:$H,F_12Snp_ODR_Ret!$B:$B,'Retail - 12m PD'!$A19,F_12Snp_ODR_Ret!$A:$A,'Retail - 12m PD'!CL$3)</f>
        <v>0</v>
      </c>
      <c r="CM19" s="8">
        <f>SUMIFS(F_12Snp_ODR_Ret!$H:$H,F_12Snp_ODR_Ret!$B:$B,'Retail - 12m PD'!$A19,F_12Snp_ODR_Ret!$A:$A,'Retail - 12m PD'!CM$3)</f>
        <v>0</v>
      </c>
      <c r="CN19" s="8">
        <f>SUMIFS(F_12Snp_ODR_Ret!$H:$H,F_12Snp_ODR_Ret!$B:$B,'Retail - 12m PD'!$A19,F_12Snp_ODR_Ret!$A:$A,'Retail - 12m PD'!CN$3)</f>
        <v>0</v>
      </c>
      <c r="CO19" s="8">
        <f>SUMIFS(F_12Snp_ODR_Ret!$H:$H,F_12Snp_ODR_Ret!$B:$B,'Retail - 12m PD'!$A19,F_12Snp_ODR_Ret!$A:$A,'Retail - 12m PD'!CO$3)</f>
        <v>0</v>
      </c>
      <c r="CP19" s="8">
        <f>SUMIFS(F_12Snp_ODR_Ret!$H:$H,F_12Snp_ODR_Ret!$B:$B,'Retail - 12m PD'!$A19,F_12Snp_ODR_Ret!$A:$A,'Retail - 12m PD'!CP$3)</f>
        <v>0</v>
      </c>
      <c r="CQ19" s="8">
        <f>SUMIFS(F_12Snp_ODR_Ret!$H:$H,F_12Snp_ODR_Ret!$B:$B,'Retail - 12m PD'!$A19,F_12Snp_ODR_Ret!$A:$A,'Retail - 12m PD'!CQ$3)</f>
        <v>0</v>
      </c>
      <c r="CR19" s="8">
        <f>SUMIFS(F_12Snp_ODR_Ret!$H:$H,F_12Snp_ODR_Ret!$B:$B,'Retail - 12m PD'!$A19,F_12Snp_ODR_Ret!$A:$A,'Retail - 12m PD'!CR$3)</f>
        <v>0</v>
      </c>
      <c r="CS19" s="8">
        <f>SUMIFS(F_12Snp_ODR_Ret!$H:$H,F_12Snp_ODR_Ret!$B:$B,'Retail - 12m PD'!$A19,F_12Snp_ODR_Ret!$A:$A,'Retail - 12m PD'!CS$3)</f>
        <v>0</v>
      </c>
      <c r="CT19" s="8">
        <f>SUMIFS(F_12Snp_ODR_Ret!$H:$H,F_12Snp_ODR_Ret!$B:$B,'Retail - 12m PD'!$A19,F_12Snp_ODR_Ret!$A:$A,'Retail - 12m PD'!CT$3)</f>
        <v>0</v>
      </c>
      <c r="CU19" s="8">
        <f>SUMIFS(F_12Snp_ODR_Ret!$H:$H,F_12Snp_ODR_Ret!$B:$B,'Retail - 12m PD'!$A19,F_12Snp_ODR_Ret!$A:$A,'Retail - 12m PD'!CU$3)</f>
        <v>0</v>
      </c>
      <c r="CV19" s="8">
        <f>SUMIFS(F_12Snp_ODR_Ret!$H:$H,F_12Snp_ODR_Ret!$B:$B,'Retail - 12m PD'!$A19,F_12Snp_ODR_Ret!$A:$A,'Retail - 12m PD'!CV$3)</f>
        <v>0</v>
      </c>
      <c r="CW19" s="8">
        <f>SUMIFS(F_12Snp_ODR_Ret!$H:$H,F_12Snp_ODR_Ret!$B:$B,'Retail - 12m PD'!$A19,F_12Snp_ODR_Ret!$A:$A,'Retail - 12m PD'!CW$3)</f>
        <v>0</v>
      </c>
      <c r="CX19" s="8">
        <f>SUMIFS(F_12Snp_ODR_Ret!$H:$H,F_12Snp_ODR_Ret!$B:$B,'Retail - 12m PD'!$A19,F_12Snp_ODR_Ret!$A:$A,'Retail - 12m PD'!CX$3)</f>
        <v>0</v>
      </c>
      <c r="CY19" s="8">
        <f>SUMIFS(F_12Snp_ODR_Ret!$H:$H,F_12Snp_ODR_Ret!$B:$B,'Retail - 12m PD'!$A19,F_12Snp_ODR_Ret!$A:$A,'Retail - 12m PD'!CY$3)</f>
        <v>0</v>
      </c>
      <c r="CZ19" s="8">
        <f>SUMIFS(F_12Snp_ODR_Ret!$H:$H,F_12Snp_ODR_Ret!$B:$B,'Retail - 12m PD'!$A19,F_12Snp_ODR_Ret!$A:$A,'Retail - 12m PD'!CZ$3)</f>
        <v>0</v>
      </c>
    </row>
    <row r="20" spans="1:104" x14ac:dyDescent="0.2"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9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</row>
    <row r="21" spans="1:104" x14ac:dyDescent="0.2">
      <c r="A21" s="1" t="s">
        <v>60</v>
      </c>
      <c r="C21" s="8">
        <f>SUM(C4:C11)</f>
        <v>10876</v>
      </c>
      <c r="D21" s="8">
        <f t="shared" ref="D21:BJ21" si="3">SUM(D4:D11)</f>
        <v>10753</v>
      </c>
      <c r="E21" s="8">
        <f t="shared" si="3"/>
        <v>10521</v>
      </c>
      <c r="F21" s="8">
        <f t="shared" si="3"/>
        <v>10341</v>
      </c>
      <c r="G21" s="8">
        <f t="shared" si="3"/>
        <v>10192</v>
      </c>
      <c r="H21" s="8">
        <f t="shared" si="3"/>
        <v>9943</v>
      </c>
      <c r="I21" s="8">
        <f t="shared" si="3"/>
        <v>9608</v>
      </c>
      <c r="J21" s="8">
        <f t="shared" si="3"/>
        <v>9526</v>
      </c>
      <c r="K21" s="8">
        <f t="shared" si="3"/>
        <v>9446</v>
      </c>
      <c r="L21" s="8">
        <f t="shared" si="3"/>
        <v>9238</v>
      </c>
      <c r="M21" s="8">
        <f t="shared" si="3"/>
        <v>9179</v>
      </c>
      <c r="N21" s="8">
        <f t="shared" si="3"/>
        <v>9025</v>
      </c>
      <c r="O21" s="8">
        <f t="shared" si="3"/>
        <v>8828</v>
      </c>
      <c r="P21" s="8">
        <f t="shared" si="3"/>
        <v>8697</v>
      </c>
      <c r="Q21" s="8">
        <f t="shared" si="3"/>
        <v>8422</v>
      </c>
      <c r="R21" s="8">
        <f t="shared" si="3"/>
        <v>8322</v>
      </c>
      <c r="S21" s="8">
        <f t="shared" si="3"/>
        <v>8205</v>
      </c>
      <c r="T21" s="8">
        <f t="shared" si="3"/>
        <v>8082</v>
      </c>
      <c r="U21" s="8">
        <f t="shared" si="3"/>
        <v>7912</v>
      </c>
      <c r="V21" s="8">
        <f t="shared" si="3"/>
        <v>7917</v>
      </c>
      <c r="W21" s="8">
        <f t="shared" si="3"/>
        <v>7847</v>
      </c>
      <c r="X21" s="8">
        <f t="shared" si="3"/>
        <v>7790</v>
      </c>
      <c r="Y21" s="8">
        <f t="shared" si="3"/>
        <v>7759</v>
      </c>
      <c r="Z21" s="8">
        <f t="shared" si="3"/>
        <v>7686</v>
      </c>
      <c r="AA21" s="8">
        <f t="shared" si="3"/>
        <v>7776</v>
      </c>
      <c r="AB21" s="8">
        <f t="shared" si="3"/>
        <v>7972</v>
      </c>
      <c r="AC21" s="8">
        <f t="shared" si="3"/>
        <v>7943</v>
      </c>
      <c r="AD21" s="8">
        <f t="shared" si="3"/>
        <v>7950</v>
      </c>
      <c r="AE21" s="8">
        <f t="shared" si="3"/>
        <v>7941</v>
      </c>
      <c r="AF21" s="8">
        <f t="shared" si="3"/>
        <v>7950</v>
      </c>
      <c r="AG21" s="8">
        <f t="shared" si="3"/>
        <v>8098</v>
      </c>
      <c r="AH21" s="8">
        <f t="shared" si="3"/>
        <v>8150</v>
      </c>
      <c r="AI21" s="8">
        <f t="shared" si="3"/>
        <v>8245</v>
      </c>
      <c r="AJ21" s="8">
        <f t="shared" si="3"/>
        <v>8413</v>
      </c>
      <c r="AK21" s="8">
        <f t="shared" si="3"/>
        <v>8629</v>
      </c>
      <c r="AL21" s="8">
        <f t="shared" si="3"/>
        <v>8723</v>
      </c>
      <c r="AM21" s="8">
        <f t="shared" si="3"/>
        <v>8854</v>
      </c>
      <c r="AN21" s="8">
        <f t="shared" si="3"/>
        <v>8947</v>
      </c>
      <c r="AO21" s="8">
        <f t="shared" si="3"/>
        <v>9066</v>
      </c>
      <c r="AP21" s="8">
        <f t="shared" si="3"/>
        <v>9133</v>
      </c>
      <c r="AQ21" s="8">
        <f t="shared" si="3"/>
        <v>9295</v>
      </c>
      <c r="AR21" s="8">
        <f t="shared" si="3"/>
        <v>9439</v>
      </c>
      <c r="AS21" s="8">
        <f t="shared" si="3"/>
        <v>9611</v>
      </c>
      <c r="AT21" s="8">
        <f t="shared" si="3"/>
        <v>9875</v>
      </c>
      <c r="AU21" s="8">
        <f t="shared" si="3"/>
        <v>10102</v>
      </c>
      <c r="AV21" s="8">
        <f t="shared" si="3"/>
        <v>10298</v>
      </c>
      <c r="AW21" s="8">
        <f t="shared" si="3"/>
        <v>10506</v>
      </c>
      <c r="AX21" s="9">
        <f t="shared" si="3"/>
        <v>10690</v>
      </c>
      <c r="AY21" s="8">
        <f t="shared" si="3"/>
        <v>10844</v>
      </c>
      <c r="AZ21" s="8">
        <f t="shared" si="3"/>
        <v>10975</v>
      </c>
      <c r="BA21" s="8">
        <f t="shared" si="3"/>
        <v>11100</v>
      </c>
      <c r="BB21" s="8">
        <f t="shared" si="3"/>
        <v>11313</v>
      </c>
      <c r="BC21" s="8">
        <f t="shared" si="3"/>
        <v>11522</v>
      </c>
      <c r="BD21" s="8">
        <f t="shared" si="3"/>
        <v>11775</v>
      </c>
      <c r="BE21" s="8">
        <f t="shared" si="3"/>
        <v>11994</v>
      </c>
      <c r="BF21" s="8">
        <f t="shared" si="3"/>
        <v>12169</v>
      </c>
      <c r="BG21" s="8">
        <f t="shared" si="3"/>
        <v>12485</v>
      </c>
      <c r="BH21" s="8">
        <f t="shared" si="3"/>
        <v>12811</v>
      </c>
      <c r="BI21" s="8">
        <f t="shared" si="3"/>
        <v>13088</v>
      </c>
      <c r="BJ21" s="8">
        <f t="shared" si="3"/>
        <v>13497</v>
      </c>
      <c r="BK21" s="8">
        <f t="shared" ref="BK21:CG21" si="4">SUM(BK4:BK11)</f>
        <v>13931</v>
      </c>
      <c r="BL21" s="8">
        <f t="shared" si="4"/>
        <v>14304</v>
      </c>
      <c r="BM21" s="8">
        <f t="shared" si="4"/>
        <v>14798</v>
      </c>
      <c r="BN21" s="8">
        <f t="shared" si="4"/>
        <v>15071</v>
      </c>
      <c r="BO21" s="8">
        <f t="shared" si="4"/>
        <v>15404</v>
      </c>
      <c r="BP21" s="8">
        <f t="shared" si="4"/>
        <v>15947</v>
      </c>
      <c r="BQ21" s="8">
        <f t="shared" si="4"/>
        <v>16254</v>
      </c>
      <c r="BR21" s="8">
        <f t="shared" si="4"/>
        <v>16596</v>
      </c>
      <c r="BS21" s="8">
        <f t="shared" si="4"/>
        <v>16917</v>
      </c>
      <c r="BT21" s="8">
        <f t="shared" si="4"/>
        <v>17227</v>
      </c>
      <c r="BU21" s="8">
        <f t="shared" si="4"/>
        <v>17498</v>
      </c>
      <c r="BV21" s="8">
        <f t="shared" si="4"/>
        <v>17713</v>
      </c>
      <c r="BW21" s="8">
        <f t="shared" si="4"/>
        <v>17835</v>
      </c>
      <c r="BX21" s="8">
        <f t="shared" si="4"/>
        <v>18059</v>
      </c>
      <c r="BY21" s="8">
        <f t="shared" si="4"/>
        <v>18506</v>
      </c>
      <c r="BZ21" s="8">
        <f t="shared" si="4"/>
        <v>18785</v>
      </c>
      <c r="CA21" s="8">
        <f t="shared" si="4"/>
        <v>19125</v>
      </c>
      <c r="CB21" s="8">
        <f t="shared" si="4"/>
        <v>19518</v>
      </c>
      <c r="CC21" s="8">
        <f t="shared" si="4"/>
        <v>0</v>
      </c>
      <c r="CD21" s="8">
        <f t="shared" si="4"/>
        <v>0</v>
      </c>
      <c r="CE21" s="8">
        <f t="shared" si="4"/>
        <v>0</v>
      </c>
      <c r="CF21" s="8">
        <f t="shared" si="4"/>
        <v>0</v>
      </c>
      <c r="CG21" s="8">
        <f t="shared" si="4"/>
        <v>0</v>
      </c>
      <c r="CH21" s="8">
        <f t="shared" ref="CH21:CI21" si="5">SUM(CH4:CH11)</f>
        <v>0</v>
      </c>
      <c r="CI21" s="8">
        <f t="shared" si="5"/>
        <v>0</v>
      </c>
      <c r="CJ21" s="8">
        <f t="shared" ref="CJ21:CZ21" si="6">SUM(CJ4:CJ11)</f>
        <v>0</v>
      </c>
      <c r="CK21" s="8">
        <f t="shared" si="6"/>
        <v>0</v>
      </c>
      <c r="CL21" s="8">
        <f t="shared" si="6"/>
        <v>0</v>
      </c>
      <c r="CM21" s="8">
        <f t="shared" si="6"/>
        <v>0</v>
      </c>
      <c r="CN21" s="8">
        <f t="shared" si="6"/>
        <v>0</v>
      </c>
      <c r="CO21" s="8">
        <f t="shared" si="6"/>
        <v>0</v>
      </c>
      <c r="CP21" s="8">
        <f t="shared" si="6"/>
        <v>0</v>
      </c>
      <c r="CQ21" s="8">
        <f t="shared" si="6"/>
        <v>0</v>
      </c>
      <c r="CR21" s="8">
        <f t="shared" si="6"/>
        <v>0</v>
      </c>
      <c r="CS21" s="8">
        <f t="shared" si="6"/>
        <v>0</v>
      </c>
      <c r="CT21" s="8">
        <f t="shared" si="6"/>
        <v>0</v>
      </c>
      <c r="CU21" s="8">
        <f t="shared" si="6"/>
        <v>0</v>
      </c>
      <c r="CV21" s="8">
        <f t="shared" si="6"/>
        <v>0</v>
      </c>
      <c r="CW21" s="8">
        <f t="shared" si="6"/>
        <v>0</v>
      </c>
      <c r="CX21" s="8">
        <f t="shared" si="6"/>
        <v>0</v>
      </c>
      <c r="CY21" s="8">
        <f t="shared" si="6"/>
        <v>0</v>
      </c>
      <c r="CZ21" s="8">
        <f t="shared" si="6"/>
        <v>0</v>
      </c>
    </row>
    <row r="22" spans="1:104" x14ac:dyDescent="0.2">
      <c r="A22" s="1" t="s">
        <v>61</v>
      </c>
      <c r="C22" s="8">
        <f>SUM(C12:C19)</f>
        <v>34657</v>
      </c>
      <c r="D22" s="8">
        <f t="shared" ref="D22:BJ22" si="7">SUM(D12:D19)</f>
        <v>34539</v>
      </c>
      <c r="E22" s="8">
        <f t="shared" si="7"/>
        <v>33573</v>
      </c>
      <c r="F22" s="8">
        <f t="shared" si="7"/>
        <v>32931</v>
      </c>
      <c r="G22" s="8">
        <f t="shared" si="7"/>
        <v>32608</v>
      </c>
      <c r="H22" s="8">
        <f t="shared" si="7"/>
        <v>32137</v>
      </c>
      <c r="I22" s="8">
        <f t="shared" si="7"/>
        <v>31303</v>
      </c>
      <c r="J22" s="8">
        <f t="shared" si="7"/>
        <v>31287</v>
      </c>
      <c r="K22" s="8">
        <f t="shared" si="7"/>
        <v>30971</v>
      </c>
      <c r="L22" s="8">
        <f t="shared" si="7"/>
        <v>30256</v>
      </c>
      <c r="M22" s="8">
        <f t="shared" si="7"/>
        <v>30345</v>
      </c>
      <c r="N22" s="8">
        <f t="shared" si="7"/>
        <v>30102</v>
      </c>
      <c r="O22" s="8">
        <f t="shared" si="7"/>
        <v>29550</v>
      </c>
      <c r="P22" s="8">
        <f t="shared" si="7"/>
        <v>28935</v>
      </c>
      <c r="Q22" s="8">
        <f t="shared" si="7"/>
        <v>28169</v>
      </c>
      <c r="R22" s="8">
        <f t="shared" si="7"/>
        <v>27891</v>
      </c>
      <c r="S22" s="8">
        <f t="shared" si="7"/>
        <v>27629</v>
      </c>
      <c r="T22" s="8">
        <f t="shared" si="7"/>
        <v>27452</v>
      </c>
      <c r="U22" s="8">
        <f t="shared" si="7"/>
        <v>26913</v>
      </c>
      <c r="V22" s="8">
        <f t="shared" si="7"/>
        <v>26712</v>
      </c>
      <c r="W22" s="8">
        <f t="shared" si="7"/>
        <v>26264</v>
      </c>
      <c r="X22" s="8">
        <f t="shared" si="7"/>
        <v>26055</v>
      </c>
      <c r="Y22" s="8">
        <f t="shared" si="7"/>
        <v>26160</v>
      </c>
      <c r="Z22" s="8">
        <f t="shared" si="7"/>
        <v>26226</v>
      </c>
      <c r="AA22" s="8">
        <f t="shared" si="7"/>
        <v>26498</v>
      </c>
      <c r="AB22" s="8">
        <f t="shared" si="7"/>
        <v>26960</v>
      </c>
      <c r="AC22" s="8">
        <f t="shared" si="7"/>
        <v>27006</v>
      </c>
      <c r="AD22" s="8">
        <f t="shared" si="7"/>
        <v>27312</v>
      </c>
      <c r="AE22" s="8">
        <f t="shared" si="7"/>
        <v>27524</v>
      </c>
      <c r="AF22" s="8">
        <f t="shared" si="7"/>
        <v>27689</v>
      </c>
      <c r="AG22" s="8">
        <f t="shared" si="7"/>
        <v>28062</v>
      </c>
      <c r="AH22" s="8">
        <f t="shared" si="7"/>
        <v>28320</v>
      </c>
      <c r="AI22" s="8">
        <f t="shared" si="7"/>
        <v>28809</v>
      </c>
      <c r="AJ22" s="8">
        <f t="shared" si="7"/>
        <v>29690</v>
      </c>
      <c r="AK22" s="8">
        <f t="shared" si="7"/>
        <v>30348</v>
      </c>
      <c r="AL22" s="8">
        <f t="shared" si="7"/>
        <v>30605</v>
      </c>
      <c r="AM22" s="8">
        <f t="shared" si="7"/>
        <v>30756</v>
      </c>
      <c r="AN22" s="8">
        <f t="shared" si="7"/>
        <v>30874</v>
      </c>
      <c r="AO22" s="8">
        <f t="shared" si="7"/>
        <v>31183</v>
      </c>
      <c r="AP22" s="8">
        <f t="shared" si="7"/>
        <v>31579</v>
      </c>
      <c r="AQ22" s="8">
        <f t="shared" si="7"/>
        <v>31831</v>
      </c>
      <c r="AR22" s="8">
        <f t="shared" si="7"/>
        <v>32270</v>
      </c>
      <c r="AS22" s="8">
        <f t="shared" si="7"/>
        <v>32779</v>
      </c>
      <c r="AT22" s="8">
        <f t="shared" si="7"/>
        <v>33163</v>
      </c>
      <c r="AU22" s="8">
        <f t="shared" si="7"/>
        <v>33510</v>
      </c>
      <c r="AV22" s="8">
        <f t="shared" si="7"/>
        <v>33794</v>
      </c>
      <c r="AW22" s="8">
        <f t="shared" si="7"/>
        <v>34028</v>
      </c>
      <c r="AX22" s="9">
        <f t="shared" si="7"/>
        <v>34240</v>
      </c>
      <c r="AY22" s="8">
        <f t="shared" si="7"/>
        <v>34181</v>
      </c>
      <c r="AZ22" s="8">
        <f t="shared" si="7"/>
        <v>34206</v>
      </c>
      <c r="BA22" s="8">
        <f t="shared" si="7"/>
        <v>34267</v>
      </c>
      <c r="BB22" s="8">
        <f t="shared" si="7"/>
        <v>34141</v>
      </c>
      <c r="BC22" s="8">
        <f t="shared" si="7"/>
        <v>33972</v>
      </c>
      <c r="BD22" s="8">
        <f t="shared" si="7"/>
        <v>33869</v>
      </c>
      <c r="BE22" s="8">
        <f t="shared" si="7"/>
        <v>33850</v>
      </c>
      <c r="BF22" s="8">
        <f t="shared" si="7"/>
        <v>33953</v>
      </c>
      <c r="BG22" s="8">
        <f t="shared" si="7"/>
        <v>34119</v>
      </c>
      <c r="BH22" s="8">
        <f t="shared" si="7"/>
        <v>34634</v>
      </c>
      <c r="BI22" s="8">
        <f t="shared" si="7"/>
        <v>34859</v>
      </c>
      <c r="BJ22" s="8">
        <f t="shared" si="7"/>
        <v>34882</v>
      </c>
      <c r="BK22" s="8">
        <f t="shared" ref="BK22:CG22" si="8">SUM(BK12:BK19)</f>
        <v>34895</v>
      </c>
      <c r="BL22" s="8">
        <f t="shared" si="8"/>
        <v>34815</v>
      </c>
      <c r="BM22" s="8">
        <f t="shared" si="8"/>
        <v>34911</v>
      </c>
      <c r="BN22" s="8">
        <f t="shared" si="8"/>
        <v>34936</v>
      </c>
      <c r="BO22" s="8">
        <f t="shared" si="8"/>
        <v>34777</v>
      </c>
      <c r="BP22" s="8">
        <f t="shared" si="8"/>
        <v>34687</v>
      </c>
      <c r="BQ22" s="8">
        <f t="shared" si="8"/>
        <v>34523</v>
      </c>
      <c r="BR22" s="8">
        <f t="shared" si="8"/>
        <v>34473</v>
      </c>
      <c r="BS22" s="8">
        <f t="shared" si="8"/>
        <v>34326</v>
      </c>
      <c r="BT22" s="8">
        <f t="shared" si="8"/>
        <v>34073</v>
      </c>
      <c r="BU22" s="8">
        <f t="shared" si="8"/>
        <v>33952</v>
      </c>
      <c r="BV22" s="8">
        <f t="shared" si="8"/>
        <v>33817</v>
      </c>
      <c r="BW22" s="8">
        <f t="shared" si="8"/>
        <v>33653</v>
      </c>
      <c r="BX22" s="8">
        <f t="shared" si="8"/>
        <v>33499</v>
      </c>
      <c r="BY22" s="8">
        <f t="shared" si="8"/>
        <v>33303</v>
      </c>
      <c r="BZ22" s="8">
        <f t="shared" si="8"/>
        <v>33132</v>
      </c>
      <c r="CA22" s="8">
        <f t="shared" si="8"/>
        <v>33024</v>
      </c>
      <c r="CB22" s="8">
        <f t="shared" si="8"/>
        <v>32902</v>
      </c>
      <c r="CC22" s="8">
        <f t="shared" si="8"/>
        <v>0</v>
      </c>
      <c r="CD22" s="8">
        <f t="shared" si="8"/>
        <v>0</v>
      </c>
      <c r="CE22" s="8">
        <f t="shared" si="8"/>
        <v>0</v>
      </c>
      <c r="CF22" s="8">
        <f t="shared" si="8"/>
        <v>0</v>
      </c>
      <c r="CG22" s="8">
        <f t="shared" si="8"/>
        <v>0</v>
      </c>
      <c r="CH22" s="8">
        <f t="shared" ref="CH22:CI22" si="9">SUM(CH12:CH19)</f>
        <v>0</v>
      </c>
      <c r="CI22" s="8">
        <f t="shared" si="9"/>
        <v>0</v>
      </c>
      <c r="CJ22" s="8">
        <f t="shared" ref="CJ22:CZ22" si="10">SUM(CJ12:CJ19)</f>
        <v>0</v>
      </c>
      <c r="CK22" s="8">
        <f t="shared" si="10"/>
        <v>0</v>
      </c>
      <c r="CL22" s="8">
        <f t="shared" si="10"/>
        <v>0</v>
      </c>
      <c r="CM22" s="8">
        <f t="shared" si="10"/>
        <v>0</v>
      </c>
      <c r="CN22" s="8">
        <f t="shared" si="10"/>
        <v>0</v>
      </c>
      <c r="CO22" s="8">
        <f t="shared" si="10"/>
        <v>0</v>
      </c>
      <c r="CP22" s="8">
        <f t="shared" si="10"/>
        <v>0</v>
      </c>
      <c r="CQ22" s="8">
        <f t="shared" si="10"/>
        <v>0</v>
      </c>
      <c r="CR22" s="8">
        <f t="shared" si="10"/>
        <v>0</v>
      </c>
      <c r="CS22" s="8">
        <f t="shared" si="10"/>
        <v>0</v>
      </c>
      <c r="CT22" s="8">
        <f t="shared" si="10"/>
        <v>0</v>
      </c>
      <c r="CU22" s="8">
        <f t="shared" si="10"/>
        <v>0</v>
      </c>
      <c r="CV22" s="8">
        <f t="shared" si="10"/>
        <v>0</v>
      </c>
      <c r="CW22" s="8">
        <f t="shared" si="10"/>
        <v>0</v>
      </c>
      <c r="CX22" s="8">
        <f t="shared" si="10"/>
        <v>0</v>
      </c>
      <c r="CY22" s="8">
        <f t="shared" si="10"/>
        <v>0</v>
      </c>
      <c r="CZ22" s="8">
        <f t="shared" si="10"/>
        <v>0</v>
      </c>
    </row>
    <row r="23" spans="1:104" s="1" customFormat="1" x14ac:dyDescent="0.2">
      <c r="A23" s="1" t="s">
        <v>48</v>
      </c>
      <c r="B23" s="3"/>
      <c r="C23" s="10">
        <f>SUM(C21:C22)</f>
        <v>45533</v>
      </c>
      <c r="D23" s="10">
        <f t="shared" ref="D23:BJ23" si="11">SUM(D21:D22)</f>
        <v>45292</v>
      </c>
      <c r="E23" s="10">
        <f t="shared" si="11"/>
        <v>44094</v>
      </c>
      <c r="F23" s="10">
        <f t="shared" si="11"/>
        <v>43272</v>
      </c>
      <c r="G23" s="10">
        <f t="shared" si="11"/>
        <v>42800</v>
      </c>
      <c r="H23" s="10">
        <f t="shared" si="11"/>
        <v>42080</v>
      </c>
      <c r="I23" s="10">
        <f t="shared" si="11"/>
        <v>40911</v>
      </c>
      <c r="J23" s="10">
        <f t="shared" si="11"/>
        <v>40813</v>
      </c>
      <c r="K23" s="10">
        <f t="shared" si="11"/>
        <v>40417</v>
      </c>
      <c r="L23" s="10">
        <f t="shared" si="11"/>
        <v>39494</v>
      </c>
      <c r="M23" s="10">
        <f t="shared" si="11"/>
        <v>39524</v>
      </c>
      <c r="N23" s="10">
        <f t="shared" si="11"/>
        <v>39127</v>
      </c>
      <c r="O23" s="10">
        <f t="shared" si="11"/>
        <v>38378</v>
      </c>
      <c r="P23" s="10">
        <f t="shared" si="11"/>
        <v>37632</v>
      </c>
      <c r="Q23" s="10">
        <f t="shared" si="11"/>
        <v>36591</v>
      </c>
      <c r="R23" s="10">
        <f t="shared" si="11"/>
        <v>36213</v>
      </c>
      <c r="S23" s="10">
        <f t="shared" si="11"/>
        <v>35834</v>
      </c>
      <c r="T23" s="10">
        <f t="shared" si="11"/>
        <v>35534</v>
      </c>
      <c r="U23" s="10">
        <f t="shared" si="11"/>
        <v>34825</v>
      </c>
      <c r="V23" s="10">
        <f t="shared" si="11"/>
        <v>34629</v>
      </c>
      <c r="W23" s="10">
        <f t="shared" si="11"/>
        <v>34111</v>
      </c>
      <c r="X23" s="10">
        <f t="shared" si="11"/>
        <v>33845</v>
      </c>
      <c r="Y23" s="10">
        <f t="shared" si="11"/>
        <v>33919</v>
      </c>
      <c r="Z23" s="10">
        <f t="shared" si="11"/>
        <v>33912</v>
      </c>
      <c r="AA23" s="10">
        <f t="shared" si="11"/>
        <v>34274</v>
      </c>
      <c r="AB23" s="10">
        <f t="shared" si="11"/>
        <v>34932</v>
      </c>
      <c r="AC23" s="10">
        <f t="shared" si="11"/>
        <v>34949</v>
      </c>
      <c r="AD23" s="10">
        <f t="shared" si="11"/>
        <v>35262</v>
      </c>
      <c r="AE23" s="10">
        <f t="shared" si="11"/>
        <v>35465</v>
      </c>
      <c r="AF23" s="10">
        <f t="shared" si="11"/>
        <v>35639</v>
      </c>
      <c r="AG23" s="10">
        <f t="shared" si="11"/>
        <v>36160</v>
      </c>
      <c r="AH23" s="10">
        <f t="shared" si="11"/>
        <v>36470</v>
      </c>
      <c r="AI23" s="10">
        <f t="shared" si="11"/>
        <v>37054</v>
      </c>
      <c r="AJ23" s="10">
        <f t="shared" si="11"/>
        <v>38103</v>
      </c>
      <c r="AK23" s="10">
        <f t="shared" si="11"/>
        <v>38977</v>
      </c>
      <c r="AL23" s="10">
        <f t="shared" si="11"/>
        <v>39328</v>
      </c>
      <c r="AM23" s="10">
        <f t="shared" si="11"/>
        <v>39610</v>
      </c>
      <c r="AN23" s="10">
        <f t="shared" si="11"/>
        <v>39821</v>
      </c>
      <c r="AO23" s="10">
        <f t="shared" si="11"/>
        <v>40249</v>
      </c>
      <c r="AP23" s="10">
        <f t="shared" si="11"/>
        <v>40712</v>
      </c>
      <c r="AQ23" s="10">
        <f t="shared" si="11"/>
        <v>41126</v>
      </c>
      <c r="AR23" s="10">
        <f t="shared" si="11"/>
        <v>41709</v>
      </c>
      <c r="AS23" s="10">
        <f t="shared" si="11"/>
        <v>42390</v>
      </c>
      <c r="AT23" s="10">
        <f t="shared" si="11"/>
        <v>43038</v>
      </c>
      <c r="AU23" s="10">
        <f t="shared" si="11"/>
        <v>43612</v>
      </c>
      <c r="AV23" s="10">
        <f t="shared" si="11"/>
        <v>44092</v>
      </c>
      <c r="AW23" s="10">
        <f t="shared" si="11"/>
        <v>44534</v>
      </c>
      <c r="AX23" s="11">
        <f t="shared" si="11"/>
        <v>44930</v>
      </c>
      <c r="AY23" s="10">
        <f t="shared" si="11"/>
        <v>45025</v>
      </c>
      <c r="AZ23" s="10">
        <f t="shared" si="11"/>
        <v>45181</v>
      </c>
      <c r="BA23" s="10">
        <f t="shared" si="11"/>
        <v>45367</v>
      </c>
      <c r="BB23" s="10">
        <f t="shared" si="11"/>
        <v>45454</v>
      </c>
      <c r="BC23" s="10">
        <f t="shared" si="11"/>
        <v>45494</v>
      </c>
      <c r="BD23" s="10">
        <f t="shared" si="11"/>
        <v>45644</v>
      </c>
      <c r="BE23" s="10">
        <f t="shared" si="11"/>
        <v>45844</v>
      </c>
      <c r="BF23" s="10">
        <f t="shared" si="11"/>
        <v>46122</v>
      </c>
      <c r="BG23" s="10">
        <f t="shared" si="11"/>
        <v>46604</v>
      </c>
      <c r="BH23" s="10">
        <f t="shared" si="11"/>
        <v>47445</v>
      </c>
      <c r="BI23" s="10">
        <f t="shared" si="11"/>
        <v>47947</v>
      </c>
      <c r="BJ23" s="10">
        <f t="shared" si="11"/>
        <v>48379</v>
      </c>
      <c r="BK23" s="10">
        <f t="shared" ref="BK23:CG23" si="12">SUM(BK21:BK22)</f>
        <v>48826</v>
      </c>
      <c r="BL23" s="10">
        <f t="shared" si="12"/>
        <v>49119</v>
      </c>
      <c r="BM23" s="10">
        <f t="shared" si="12"/>
        <v>49709</v>
      </c>
      <c r="BN23" s="10">
        <f t="shared" si="12"/>
        <v>50007</v>
      </c>
      <c r="BO23" s="10">
        <f t="shared" si="12"/>
        <v>50181</v>
      </c>
      <c r="BP23" s="10">
        <f t="shared" si="12"/>
        <v>50634</v>
      </c>
      <c r="BQ23" s="10">
        <f t="shared" si="12"/>
        <v>50777</v>
      </c>
      <c r="BR23" s="10">
        <f t="shared" si="12"/>
        <v>51069</v>
      </c>
      <c r="BS23" s="10">
        <f t="shared" si="12"/>
        <v>51243</v>
      </c>
      <c r="BT23" s="10">
        <f t="shared" si="12"/>
        <v>51300</v>
      </c>
      <c r="BU23" s="10">
        <f t="shared" si="12"/>
        <v>51450</v>
      </c>
      <c r="BV23" s="10">
        <f t="shared" si="12"/>
        <v>51530</v>
      </c>
      <c r="BW23" s="10">
        <f t="shared" si="12"/>
        <v>51488</v>
      </c>
      <c r="BX23" s="10">
        <f t="shared" si="12"/>
        <v>51558</v>
      </c>
      <c r="BY23" s="10">
        <f t="shared" si="12"/>
        <v>51809</v>
      </c>
      <c r="BZ23" s="10">
        <f t="shared" si="12"/>
        <v>51917</v>
      </c>
      <c r="CA23" s="10">
        <f t="shared" si="12"/>
        <v>52149</v>
      </c>
      <c r="CB23" s="10">
        <f t="shared" si="12"/>
        <v>52420</v>
      </c>
      <c r="CC23" s="10">
        <f t="shared" si="12"/>
        <v>0</v>
      </c>
      <c r="CD23" s="10">
        <f t="shared" si="12"/>
        <v>0</v>
      </c>
      <c r="CE23" s="10">
        <f t="shared" si="12"/>
        <v>0</v>
      </c>
      <c r="CF23" s="10">
        <f t="shared" si="12"/>
        <v>0</v>
      </c>
      <c r="CG23" s="10">
        <f t="shared" si="12"/>
        <v>0</v>
      </c>
      <c r="CH23" s="10">
        <f t="shared" ref="CH23:CI23" si="13">SUM(CH21:CH22)</f>
        <v>0</v>
      </c>
      <c r="CI23" s="10">
        <f t="shared" si="13"/>
        <v>0</v>
      </c>
      <c r="CJ23" s="10">
        <f t="shared" ref="CJ23:CZ23" si="14">SUM(CJ21:CJ22)</f>
        <v>0</v>
      </c>
      <c r="CK23" s="10">
        <f t="shared" si="14"/>
        <v>0</v>
      </c>
      <c r="CL23" s="10">
        <f t="shared" si="14"/>
        <v>0</v>
      </c>
      <c r="CM23" s="10">
        <f t="shared" si="14"/>
        <v>0</v>
      </c>
      <c r="CN23" s="10">
        <f t="shared" si="14"/>
        <v>0</v>
      </c>
      <c r="CO23" s="10">
        <f t="shared" si="14"/>
        <v>0</v>
      </c>
      <c r="CP23" s="10">
        <f t="shared" si="14"/>
        <v>0</v>
      </c>
      <c r="CQ23" s="10">
        <f t="shared" si="14"/>
        <v>0</v>
      </c>
      <c r="CR23" s="10">
        <f t="shared" si="14"/>
        <v>0</v>
      </c>
      <c r="CS23" s="10">
        <f t="shared" si="14"/>
        <v>0</v>
      </c>
      <c r="CT23" s="10">
        <f t="shared" si="14"/>
        <v>0</v>
      </c>
      <c r="CU23" s="10">
        <f t="shared" si="14"/>
        <v>0</v>
      </c>
      <c r="CV23" s="10">
        <f t="shared" si="14"/>
        <v>0</v>
      </c>
      <c r="CW23" s="10">
        <f t="shared" si="14"/>
        <v>0</v>
      </c>
      <c r="CX23" s="10">
        <f t="shared" si="14"/>
        <v>0</v>
      </c>
      <c r="CY23" s="10">
        <f t="shared" si="14"/>
        <v>0</v>
      </c>
      <c r="CZ23" s="10">
        <f t="shared" si="14"/>
        <v>0</v>
      </c>
    </row>
    <row r="24" spans="1:104" x14ac:dyDescent="0.2">
      <c r="A24" s="6" t="s">
        <v>62</v>
      </c>
      <c r="C24" s="8">
        <f>SUMIFS(F_12Snp_ODR_Ret!$H:$H,F_12Snp_ODR_Ret!$B:$B,'Retail - 12m PD'!$A24,F_12Snp_ODR_Ret!$A:$A,'Retail - 12m PD'!C$3)</f>
        <v>46286</v>
      </c>
      <c r="D24" s="8">
        <f>SUMIFS(F_12Snp_ODR_Ret!$H:$H,F_12Snp_ODR_Ret!$B:$B,'Retail - 12m PD'!$A24,F_12Snp_ODR_Ret!$A:$A,'Retail - 12m PD'!D$3)</f>
        <v>45587</v>
      </c>
      <c r="E24" s="8">
        <f>SUMIFS(F_12Snp_ODR_Ret!$H:$H,F_12Snp_ODR_Ret!$B:$B,'Retail - 12m PD'!$A24,F_12Snp_ODR_Ret!$A:$A,'Retail - 12m PD'!E$3)</f>
        <v>45901</v>
      </c>
      <c r="F24" s="8">
        <f>SUMIFS(F_12Snp_ODR_Ret!$H:$H,F_12Snp_ODR_Ret!$B:$B,'Retail - 12m PD'!$A24,F_12Snp_ODR_Ret!$A:$A,'Retail - 12m PD'!F$3)</f>
        <v>45956</v>
      </c>
      <c r="G24" s="8">
        <f>SUMIFS(F_12Snp_ODR_Ret!$H:$H,F_12Snp_ODR_Ret!$B:$B,'Retail - 12m PD'!$A24,F_12Snp_ODR_Ret!$A:$A,'Retail - 12m PD'!G$3)</f>
        <v>45471</v>
      </c>
      <c r="H24" s="8">
        <f>SUMIFS(F_12Snp_ODR_Ret!$H:$H,F_12Snp_ODR_Ret!$B:$B,'Retail - 12m PD'!$A24,F_12Snp_ODR_Ret!$A:$A,'Retail - 12m PD'!H$3)</f>
        <v>45521</v>
      </c>
      <c r="I24" s="8">
        <f>SUMIFS(F_12Snp_ODR_Ret!$H:$H,F_12Snp_ODR_Ret!$B:$B,'Retail - 12m PD'!$A24,F_12Snp_ODR_Ret!$A:$A,'Retail - 12m PD'!I$3)</f>
        <v>45936</v>
      </c>
      <c r="J24" s="8">
        <f>SUMIFS(F_12Snp_ODR_Ret!$H:$H,F_12Snp_ODR_Ret!$B:$B,'Retail - 12m PD'!$A24,F_12Snp_ODR_Ret!$A:$A,'Retail - 12m PD'!J$3)</f>
        <v>45283</v>
      </c>
      <c r="K24" s="8">
        <f>SUMIFS(F_12Snp_ODR_Ret!$H:$H,F_12Snp_ODR_Ret!$B:$B,'Retail - 12m PD'!$A24,F_12Snp_ODR_Ret!$A:$A,'Retail - 12m PD'!K$3)</f>
        <v>44985</v>
      </c>
      <c r="L24" s="8">
        <f>SUMIFS(F_12Snp_ODR_Ret!$H:$H,F_12Snp_ODR_Ret!$B:$B,'Retail - 12m PD'!$A24,F_12Snp_ODR_Ret!$A:$A,'Retail - 12m PD'!L$3)</f>
        <v>44993</v>
      </c>
      <c r="M24" s="8">
        <f>SUMIFS(F_12Snp_ODR_Ret!$H:$H,F_12Snp_ODR_Ret!$B:$B,'Retail - 12m PD'!$A24,F_12Snp_ODR_Ret!$A:$A,'Retail - 12m PD'!M$3)</f>
        <v>44431</v>
      </c>
      <c r="N24" s="8">
        <f>SUMIFS(F_12Snp_ODR_Ret!$H:$H,F_12Snp_ODR_Ret!$B:$B,'Retail - 12m PD'!$A24,F_12Snp_ODR_Ret!$A:$A,'Retail - 12m PD'!N$3)</f>
        <v>44206</v>
      </c>
      <c r="O24" s="8">
        <f>SUMIFS(F_12Snp_ODR_Ret!$H:$H,F_12Snp_ODR_Ret!$B:$B,'Retail - 12m PD'!$A24,F_12Snp_ODR_Ret!$A:$A,'Retail - 12m PD'!O$3)</f>
        <v>44253</v>
      </c>
      <c r="P24" s="8">
        <f>SUMIFS(F_12Snp_ODR_Ret!$H:$H,F_12Snp_ODR_Ret!$B:$B,'Retail - 12m PD'!$A24,F_12Snp_ODR_Ret!$A:$A,'Retail - 12m PD'!P$3)</f>
        <v>44312</v>
      </c>
      <c r="Q24" s="8">
        <f>SUMIFS(F_12Snp_ODR_Ret!$H:$H,F_12Snp_ODR_Ret!$B:$B,'Retail - 12m PD'!$A24,F_12Snp_ODR_Ret!$A:$A,'Retail - 12m PD'!Q$3)</f>
        <v>44533</v>
      </c>
      <c r="R24" s="8">
        <f>SUMIFS(F_12Snp_ODR_Ret!$H:$H,F_12Snp_ODR_Ret!$B:$B,'Retail - 12m PD'!$A24,F_12Snp_ODR_Ret!$A:$A,'Retail - 12m PD'!R$3)</f>
        <v>44357</v>
      </c>
      <c r="S24" s="8">
        <f>SUMIFS(F_12Snp_ODR_Ret!$H:$H,F_12Snp_ODR_Ret!$B:$B,'Retail - 12m PD'!$A24,F_12Snp_ODR_Ret!$A:$A,'Retail - 12m PD'!S$3)</f>
        <v>44311</v>
      </c>
      <c r="T24" s="8">
        <f>SUMIFS(F_12Snp_ODR_Ret!$H:$H,F_12Snp_ODR_Ret!$B:$B,'Retail - 12m PD'!$A24,F_12Snp_ODR_Ret!$A:$A,'Retail - 12m PD'!T$3)</f>
        <v>44417</v>
      </c>
      <c r="U24" s="8">
        <f>SUMIFS(F_12Snp_ODR_Ret!$H:$H,F_12Snp_ODR_Ret!$B:$B,'Retail - 12m PD'!$A24,F_12Snp_ODR_Ret!$A:$A,'Retail - 12m PD'!U$3)</f>
        <v>44751</v>
      </c>
      <c r="V24" s="8">
        <f>SUMIFS(F_12Snp_ODR_Ret!$H:$H,F_12Snp_ODR_Ret!$B:$B,'Retail - 12m PD'!$A24,F_12Snp_ODR_Ret!$A:$A,'Retail - 12m PD'!V$3)</f>
        <v>44533</v>
      </c>
      <c r="W24" s="8">
        <f>SUMIFS(F_12Snp_ODR_Ret!$H:$H,F_12Snp_ODR_Ret!$B:$B,'Retail - 12m PD'!$A24,F_12Snp_ODR_Ret!$A:$A,'Retail - 12m PD'!W$3)</f>
        <v>44572</v>
      </c>
      <c r="X24" s="8">
        <f>SUMIFS(F_12Snp_ODR_Ret!$H:$H,F_12Snp_ODR_Ret!$B:$B,'Retail - 12m PD'!$A24,F_12Snp_ODR_Ret!$A:$A,'Retail - 12m PD'!X$3)</f>
        <v>44503</v>
      </c>
      <c r="Y24" s="8">
        <f>SUMIFS(F_12Snp_ODR_Ret!$H:$H,F_12Snp_ODR_Ret!$B:$B,'Retail - 12m PD'!$A24,F_12Snp_ODR_Ret!$A:$A,'Retail - 12m PD'!Y$3)</f>
        <v>44309</v>
      </c>
      <c r="Z24" s="8">
        <f>SUMIFS(F_12Snp_ODR_Ret!$H:$H,F_12Snp_ODR_Ret!$B:$B,'Retail - 12m PD'!$A24,F_12Snp_ODR_Ret!$A:$A,'Retail - 12m PD'!Z$3)</f>
        <v>44335</v>
      </c>
      <c r="AA24" s="8">
        <f>SUMIFS(F_12Snp_ODR_Ret!$H:$H,F_12Snp_ODR_Ret!$B:$B,'Retail - 12m PD'!$A24,F_12Snp_ODR_Ret!$A:$A,'Retail - 12m PD'!AA$3)</f>
        <v>2908</v>
      </c>
      <c r="AB24" s="8">
        <f>SUMIFS(F_12Snp_ODR_Ret!$H:$H,F_12Snp_ODR_Ret!$B:$B,'Retail - 12m PD'!$A24,F_12Snp_ODR_Ret!$A:$A,'Retail - 12m PD'!AB$3)</f>
        <v>2669</v>
      </c>
      <c r="AC24" s="8">
        <f>SUMIFS(F_12Snp_ODR_Ret!$H:$H,F_12Snp_ODR_Ret!$B:$B,'Retail - 12m PD'!$A24,F_12Snp_ODR_Ret!$A:$A,'Retail - 12m PD'!AC$3)</f>
        <v>2782</v>
      </c>
      <c r="AD24" s="8">
        <f>SUMIFS(F_12Snp_ODR_Ret!$H:$H,F_12Snp_ODR_Ret!$B:$B,'Retail - 12m PD'!$A24,F_12Snp_ODR_Ret!$A:$A,'Retail - 12m PD'!AD$3)</f>
        <v>2789</v>
      </c>
      <c r="AE24" s="8">
        <f>SUMIFS(F_12Snp_ODR_Ret!$H:$H,F_12Snp_ODR_Ret!$B:$B,'Retail - 12m PD'!$A24,F_12Snp_ODR_Ret!$A:$A,'Retail - 12m PD'!AE$3)</f>
        <v>2927</v>
      </c>
      <c r="AF24" s="8">
        <f>SUMIFS(F_12Snp_ODR_Ret!$H:$H,F_12Snp_ODR_Ret!$B:$B,'Retail - 12m PD'!$A24,F_12Snp_ODR_Ret!$A:$A,'Retail - 12m PD'!AF$3)</f>
        <v>3136</v>
      </c>
      <c r="AG24" s="8">
        <f>SUMIFS(F_12Snp_ODR_Ret!$H:$H,F_12Snp_ODR_Ret!$B:$B,'Retail - 12m PD'!$A24,F_12Snp_ODR_Ret!$A:$A,'Retail - 12m PD'!AG$3)</f>
        <v>3067</v>
      </c>
      <c r="AH24" s="8">
        <f>SUMIFS(F_12Snp_ODR_Ret!$H:$H,F_12Snp_ODR_Ret!$B:$B,'Retail - 12m PD'!$A24,F_12Snp_ODR_Ret!$A:$A,'Retail - 12m PD'!AH$3)</f>
        <v>3188</v>
      </c>
      <c r="AI24" s="8">
        <f>SUMIFS(F_12Snp_ODR_Ret!$H:$H,F_12Snp_ODR_Ret!$B:$B,'Retail - 12m PD'!$A24,F_12Snp_ODR_Ret!$A:$A,'Retail - 12m PD'!AI$3)</f>
        <v>3365</v>
      </c>
      <c r="AJ24" s="8">
        <f>SUMIFS(F_12Snp_ODR_Ret!$H:$H,F_12Snp_ODR_Ret!$B:$B,'Retail - 12m PD'!$A24,F_12Snp_ODR_Ret!$A:$A,'Retail - 12m PD'!AJ$3)</f>
        <v>3253</v>
      </c>
      <c r="AK24" s="8">
        <f>SUMIFS(F_12Snp_ODR_Ret!$H:$H,F_12Snp_ODR_Ret!$B:$B,'Retail - 12m PD'!$A24,F_12Snp_ODR_Ret!$A:$A,'Retail - 12m PD'!AK$3)</f>
        <v>3255</v>
      </c>
      <c r="AL24" s="8">
        <f>SUMIFS(F_12Snp_ODR_Ret!$H:$H,F_12Snp_ODR_Ret!$B:$B,'Retail - 12m PD'!$A24,F_12Snp_ODR_Ret!$A:$A,'Retail - 12m PD'!AL$3)</f>
        <v>3242</v>
      </c>
      <c r="AM24" s="8">
        <f>SUMIFS(F_12Snp_ODR_Ret!$H:$H,F_12Snp_ODR_Ret!$B:$B,'Retail - 12m PD'!$A24,F_12Snp_ODR_Ret!$A:$A,'Retail - 12m PD'!AM$3)</f>
        <v>3290</v>
      </c>
      <c r="AN24" s="8">
        <f>SUMIFS(F_12Snp_ODR_Ret!$H:$H,F_12Snp_ODR_Ret!$B:$B,'Retail - 12m PD'!$A24,F_12Snp_ODR_Ret!$A:$A,'Retail - 12m PD'!AN$3)</f>
        <v>3403</v>
      </c>
      <c r="AO24" s="8">
        <f>SUMIFS(F_12Snp_ODR_Ret!$H:$H,F_12Snp_ODR_Ret!$B:$B,'Retail - 12m PD'!$A24,F_12Snp_ODR_Ret!$A:$A,'Retail - 12m PD'!AO$3)</f>
        <v>3552</v>
      </c>
      <c r="AP24" s="8">
        <f>SUMIFS(F_12Snp_ODR_Ret!$H:$H,F_12Snp_ODR_Ret!$B:$B,'Retail - 12m PD'!$A24,F_12Snp_ODR_Ret!$A:$A,'Retail - 12m PD'!AP$3)</f>
        <v>3550</v>
      </c>
      <c r="AQ24" s="8">
        <f>SUMIFS(F_12Snp_ODR_Ret!$H:$H,F_12Snp_ODR_Ret!$B:$B,'Retail - 12m PD'!$A24,F_12Snp_ODR_Ret!$A:$A,'Retail - 12m PD'!AQ$3)</f>
        <v>3726</v>
      </c>
      <c r="AR24" s="8">
        <f>SUMIFS(F_12Snp_ODR_Ret!$H:$H,F_12Snp_ODR_Ret!$B:$B,'Retail - 12m PD'!$A24,F_12Snp_ODR_Ret!$A:$A,'Retail - 12m PD'!AR$3)</f>
        <v>3719</v>
      </c>
      <c r="AS24" s="8">
        <f>SUMIFS(F_12Snp_ODR_Ret!$H:$H,F_12Snp_ODR_Ret!$B:$B,'Retail - 12m PD'!$A24,F_12Snp_ODR_Ret!$A:$A,'Retail - 12m PD'!AS$3)</f>
        <v>3847</v>
      </c>
      <c r="AT24" s="8">
        <f>SUMIFS(F_12Snp_ODR_Ret!$H:$H,F_12Snp_ODR_Ret!$B:$B,'Retail - 12m PD'!$A24,F_12Snp_ODR_Ret!$A:$A,'Retail - 12m PD'!AT$3)</f>
        <v>3933</v>
      </c>
      <c r="AU24" s="8">
        <f>SUMIFS(F_12Snp_ODR_Ret!$H:$H,F_12Snp_ODR_Ret!$B:$B,'Retail - 12m PD'!$A24,F_12Snp_ODR_Ret!$A:$A,'Retail - 12m PD'!AU$3)</f>
        <v>3990</v>
      </c>
      <c r="AV24" s="8">
        <f>SUMIFS(F_12Snp_ODR_Ret!$H:$H,F_12Snp_ODR_Ret!$B:$B,'Retail - 12m PD'!$A24,F_12Snp_ODR_Ret!$A:$A,'Retail - 12m PD'!AV$3)</f>
        <v>3978</v>
      </c>
      <c r="AW24" s="8">
        <f>SUMIFS(F_12Snp_ODR_Ret!$H:$H,F_12Snp_ODR_Ret!$B:$B,'Retail - 12m PD'!$A24,F_12Snp_ODR_Ret!$A:$A,'Retail - 12m PD'!AW$3)</f>
        <v>4038</v>
      </c>
      <c r="AX24" s="9">
        <f>SUMIFS(F_12Snp_ODR_Ret!$H:$H,F_12Snp_ODR_Ret!$B:$B,'Retail - 12m PD'!$A24,F_12Snp_ODR_Ret!$A:$A,'Retail - 12m PD'!AX$3)</f>
        <v>4030</v>
      </c>
      <c r="AY24" s="8">
        <f>SUMIFS(F_12Snp_ODR_Ret!$H:$H,F_12Snp_ODR_Ret!$B:$B,'Retail - 12m PD'!$A24,F_12Snp_ODR_Ret!$A:$A,'Retail - 12m PD'!AY$3)</f>
        <v>4205</v>
      </c>
      <c r="AZ24" s="8">
        <f>SUMIFS(F_12Snp_ODR_Ret!$H:$H,F_12Snp_ODR_Ret!$B:$B,'Retail - 12m PD'!$A24,F_12Snp_ODR_Ret!$A:$A,'Retail - 12m PD'!AZ$3)</f>
        <v>4314</v>
      </c>
      <c r="BA24" s="8">
        <f>SUMIFS(F_12Snp_ODR_Ret!$H:$H,F_12Snp_ODR_Ret!$B:$B,'Retail - 12m PD'!$A24,F_12Snp_ODR_Ret!$A:$A,'Retail - 12m PD'!BA$3)</f>
        <v>4465</v>
      </c>
      <c r="BB24" s="8">
        <f>SUMIFS(F_12Snp_ODR_Ret!$H:$H,F_12Snp_ODR_Ret!$B:$B,'Retail - 12m PD'!$A24,F_12Snp_ODR_Ret!$A:$A,'Retail - 12m PD'!BB$3)</f>
        <v>4611</v>
      </c>
      <c r="BC24" s="8">
        <f>SUMIFS(F_12Snp_ODR_Ret!$H:$H,F_12Snp_ODR_Ret!$B:$B,'Retail - 12m PD'!$A24,F_12Snp_ODR_Ret!$A:$A,'Retail - 12m PD'!BC$3)</f>
        <v>4753</v>
      </c>
      <c r="BD24" s="8">
        <f>SUMIFS(F_12Snp_ODR_Ret!$H:$H,F_12Snp_ODR_Ret!$B:$B,'Retail - 12m PD'!$A24,F_12Snp_ODR_Ret!$A:$A,'Retail - 12m PD'!BD$3)</f>
        <v>4774</v>
      </c>
      <c r="BE24" s="8">
        <f>SUMIFS(F_12Snp_ODR_Ret!$H:$H,F_12Snp_ODR_Ret!$B:$B,'Retail - 12m PD'!$A24,F_12Snp_ODR_Ret!$A:$A,'Retail - 12m PD'!BE$3)</f>
        <v>4848</v>
      </c>
      <c r="BF24" s="8">
        <f>SUMIFS(F_12Snp_ODR_Ret!$H:$H,F_12Snp_ODR_Ret!$B:$B,'Retail - 12m PD'!$A24,F_12Snp_ODR_Ret!$A:$A,'Retail - 12m PD'!BF$3)</f>
        <v>4791</v>
      </c>
      <c r="BG24" s="8">
        <f>SUMIFS(F_12Snp_ODR_Ret!$H:$H,F_12Snp_ODR_Ret!$B:$B,'Retail - 12m PD'!$A24,F_12Snp_ODR_Ret!$A:$A,'Retail - 12m PD'!BG$3)</f>
        <v>4722</v>
      </c>
      <c r="BH24" s="8">
        <f>SUMIFS(F_12Snp_ODR_Ret!$H:$H,F_12Snp_ODR_Ret!$B:$B,'Retail - 12m PD'!$A24,F_12Snp_ODR_Ret!$A:$A,'Retail - 12m PD'!BH$3)</f>
        <v>4433</v>
      </c>
      <c r="BI24" s="8">
        <f>SUMIFS(F_12Snp_ODR_Ret!$H:$H,F_12Snp_ODR_Ret!$B:$B,'Retail - 12m PD'!$A24,F_12Snp_ODR_Ret!$A:$A,'Retail - 12m PD'!BI$3)</f>
        <v>4470</v>
      </c>
      <c r="BJ24" s="8">
        <f>SUMIFS(F_12Snp_ODR_Ret!$H:$H,F_12Snp_ODR_Ret!$B:$B,'Retail - 12m PD'!$A24,F_12Snp_ODR_Ret!$A:$A,'Retail - 12m PD'!BJ$3)</f>
        <v>4538</v>
      </c>
      <c r="BK24" s="8">
        <f>SUMIFS(F_12Snp_ODR_Ret!$H:$H,F_12Snp_ODR_Ret!$B:$B,'Retail - 12m PD'!$A24,F_12Snp_ODR_Ret!$A:$A,'Retail - 12m PD'!BK$3)</f>
        <v>4693</v>
      </c>
      <c r="BL24" s="8">
        <f>SUMIFS(F_12Snp_ODR_Ret!$H:$H,F_12Snp_ODR_Ret!$B:$B,'Retail - 12m PD'!$A24,F_12Snp_ODR_Ret!$A:$A,'Retail - 12m PD'!BL$3)</f>
        <v>4870</v>
      </c>
      <c r="BM24" s="8">
        <f>SUMIFS(F_12Snp_ODR_Ret!$H:$H,F_12Snp_ODR_Ret!$B:$B,'Retail - 12m PD'!$A24,F_12Snp_ODR_Ret!$A:$A,'Retail - 12m PD'!BM$3)</f>
        <v>4906</v>
      </c>
      <c r="BN24" s="8">
        <f>SUMIFS(F_12Snp_ODR_Ret!$H:$H,F_12Snp_ODR_Ret!$B:$B,'Retail - 12m PD'!$A24,F_12Snp_ODR_Ret!$A:$A,'Retail - 12m PD'!BN$3)</f>
        <v>5055</v>
      </c>
      <c r="BO24" s="8">
        <f>SUMIFS(F_12Snp_ODR_Ret!$H:$H,F_12Snp_ODR_Ret!$B:$B,'Retail - 12m PD'!$A24,F_12Snp_ODR_Ret!$A:$A,'Retail - 12m PD'!BO$3)</f>
        <v>5200</v>
      </c>
      <c r="BP24" s="8">
        <f>SUMIFS(F_12Snp_ODR_Ret!$H:$H,F_12Snp_ODR_Ret!$B:$B,'Retail - 12m PD'!$A24,F_12Snp_ODR_Ret!$A:$A,'Retail - 12m PD'!BP$3)</f>
        <v>5297</v>
      </c>
      <c r="BQ24" s="8">
        <f>SUMIFS(F_12Snp_ODR_Ret!$H:$H,F_12Snp_ODR_Ret!$B:$B,'Retail - 12m PD'!$A24,F_12Snp_ODR_Ret!$A:$A,'Retail - 12m PD'!BQ$3)</f>
        <v>5443</v>
      </c>
      <c r="BR24" s="8">
        <f>SUMIFS(F_12Snp_ODR_Ret!$H:$H,F_12Snp_ODR_Ret!$B:$B,'Retail - 12m PD'!$A24,F_12Snp_ODR_Ret!$A:$A,'Retail - 12m PD'!BR$3)</f>
        <v>3177</v>
      </c>
      <c r="BS24" s="8">
        <f>SUMIFS(F_12Snp_ODR_Ret!$H:$H,F_12Snp_ODR_Ret!$B:$B,'Retail - 12m PD'!$A24,F_12Snp_ODR_Ret!$A:$A,'Retail - 12m PD'!BS$3)</f>
        <v>3293</v>
      </c>
      <c r="BT24" s="8">
        <f>SUMIFS(F_12Snp_ODR_Ret!$H:$H,F_12Snp_ODR_Ret!$B:$B,'Retail - 12m PD'!$A24,F_12Snp_ODR_Ret!$A:$A,'Retail - 12m PD'!BT$3)</f>
        <v>3454</v>
      </c>
      <c r="BU24" s="8">
        <f>SUMIFS(F_12Snp_ODR_Ret!$H:$H,F_12Snp_ODR_Ret!$B:$B,'Retail - 12m PD'!$A24,F_12Snp_ODR_Ret!$A:$A,'Retail - 12m PD'!BU$3)</f>
        <v>3519</v>
      </c>
      <c r="BV24" s="8">
        <f>SUMIFS(F_12Snp_ODR_Ret!$H:$H,F_12Snp_ODR_Ret!$B:$B,'Retail - 12m PD'!$A24,F_12Snp_ODR_Ret!$A:$A,'Retail - 12m PD'!BV$3)</f>
        <v>3555</v>
      </c>
      <c r="BW24" s="8">
        <f>SUMIFS(F_12Snp_ODR_Ret!$H:$H,F_12Snp_ODR_Ret!$B:$B,'Retail - 12m PD'!$A24,F_12Snp_ODR_Ret!$A:$A,'Retail - 12m PD'!BW$3)</f>
        <v>3650</v>
      </c>
      <c r="BX24" s="8">
        <f>SUMIFS(F_12Snp_ODR_Ret!$H:$H,F_12Snp_ODR_Ret!$B:$B,'Retail - 12m PD'!$A24,F_12Snp_ODR_Ret!$A:$A,'Retail - 12m PD'!BX$3)</f>
        <v>3774</v>
      </c>
      <c r="BY24" s="8">
        <f>SUMIFS(F_12Snp_ODR_Ret!$H:$H,F_12Snp_ODR_Ret!$B:$B,'Retail - 12m PD'!$A24,F_12Snp_ODR_Ret!$A:$A,'Retail - 12m PD'!BY$3)</f>
        <v>3452</v>
      </c>
      <c r="BZ24" s="8">
        <f>SUMIFS(F_12Snp_ODR_Ret!$H:$H,F_12Snp_ODR_Ret!$B:$B,'Retail - 12m PD'!$A24,F_12Snp_ODR_Ret!$A:$A,'Retail - 12m PD'!BZ$3)</f>
        <v>3615</v>
      </c>
      <c r="CA24" s="8">
        <f>SUMIFS(F_12Snp_ODR_Ret!$H:$H,F_12Snp_ODR_Ret!$B:$B,'Retail - 12m PD'!$A24,F_12Snp_ODR_Ret!$A:$A,'Retail - 12m PD'!CA$3)</f>
        <v>3721</v>
      </c>
      <c r="CB24" s="8">
        <f>SUMIFS(F_12Snp_ODR_Ret!$H:$H,F_12Snp_ODR_Ret!$B:$B,'Retail - 12m PD'!$A24,F_12Snp_ODR_Ret!$A:$A,'Retail - 12m PD'!CB$3)</f>
        <v>3716</v>
      </c>
      <c r="CC24" s="8">
        <f>SUMIFS(F_12Snp_ODR_Ret!$H:$H,F_12Snp_ODR_Ret!$B:$B,'Retail - 12m PD'!$A24,F_12Snp_ODR_Ret!$A:$A,'Retail - 12m PD'!CC$3)</f>
        <v>0</v>
      </c>
      <c r="CD24" s="8">
        <f>SUMIFS(F_12Snp_ODR_Ret!$H:$H,F_12Snp_ODR_Ret!$B:$B,'Retail - 12m PD'!$A24,F_12Snp_ODR_Ret!$A:$A,'Retail - 12m PD'!CD$3)</f>
        <v>0</v>
      </c>
      <c r="CE24" s="8">
        <f>SUMIFS(F_12Snp_ODR_Ret!$H:$H,F_12Snp_ODR_Ret!$B:$B,'Retail - 12m PD'!$A24,F_12Snp_ODR_Ret!$A:$A,'Retail - 12m PD'!CE$3)</f>
        <v>0</v>
      </c>
      <c r="CF24" s="8">
        <f>SUMIFS(F_12Snp_ODR_Ret!$H:$H,F_12Snp_ODR_Ret!$B:$B,'Retail - 12m PD'!$A24,F_12Snp_ODR_Ret!$A:$A,'Retail - 12m PD'!CF$3)</f>
        <v>0</v>
      </c>
      <c r="CG24" s="8">
        <f>SUMIFS(F_12Snp_ODR_Ret!$H:$H,F_12Snp_ODR_Ret!$B:$B,'Retail - 12m PD'!$A24,F_12Snp_ODR_Ret!$A:$A,'Retail - 12m PD'!CG$3)</f>
        <v>0</v>
      </c>
      <c r="CH24" s="8">
        <f>SUMIFS(F_12Snp_ODR_Ret!$H:$H,F_12Snp_ODR_Ret!$B:$B,'Retail - 12m PD'!$A24,F_12Snp_ODR_Ret!$A:$A,'Retail - 12m PD'!CH$3)</f>
        <v>0</v>
      </c>
      <c r="CI24" s="8">
        <f>SUMIFS(F_12Snp_ODR_Ret!$H:$H,F_12Snp_ODR_Ret!$B:$B,'Retail - 12m PD'!$A24,F_12Snp_ODR_Ret!$A:$A,'Retail - 12m PD'!CI$3)</f>
        <v>0</v>
      </c>
      <c r="CJ24" s="8">
        <f>SUMIFS(F_12Snp_ODR_Ret!$H:$H,F_12Snp_ODR_Ret!$B:$B,'Retail - 12m PD'!$A24,F_12Snp_ODR_Ret!$A:$A,'Retail - 12m PD'!CJ$3)</f>
        <v>0</v>
      </c>
      <c r="CK24" s="8">
        <f>SUMIFS(F_12Snp_ODR_Ret!$H:$H,F_12Snp_ODR_Ret!$B:$B,'Retail - 12m PD'!$A24,F_12Snp_ODR_Ret!$A:$A,'Retail - 12m PD'!CK$3)</f>
        <v>0</v>
      </c>
      <c r="CL24" s="8">
        <f>SUMIFS(F_12Snp_ODR_Ret!$H:$H,F_12Snp_ODR_Ret!$B:$B,'Retail - 12m PD'!$A24,F_12Snp_ODR_Ret!$A:$A,'Retail - 12m PD'!CL$3)</f>
        <v>0</v>
      </c>
      <c r="CM24" s="8">
        <f>SUMIFS(F_12Snp_ODR_Ret!$H:$H,F_12Snp_ODR_Ret!$B:$B,'Retail - 12m PD'!$A24,F_12Snp_ODR_Ret!$A:$A,'Retail - 12m PD'!CM$3)</f>
        <v>0</v>
      </c>
      <c r="CN24" s="8">
        <f>SUMIFS(F_12Snp_ODR_Ret!$H:$H,F_12Snp_ODR_Ret!$B:$B,'Retail - 12m PD'!$A24,F_12Snp_ODR_Ret!$A:$A,'Retail - 12m PD'!CN$3)</f>
        <v>0</v>
      </c>
      <c r="CO24" s="8">
        <f>SUMIFS(F_12Snp_ODR_Ret!$H:$H,F_12Snp_ODR_Ret!$B:$B,'Retail - 12m PD'!$A24,F_12Snp_ODR_Ret!$A:$A,'Retail - 12m PD'!CO$3)</f>
        <v>0</v>
      </c>
      <c r="CP24" s="8">
        <f>SUMIFS(F_12Snp_ODR_Ret!$H:$H,F_12Snp_ODR_Ret!$B:$B,'Retail - 12m PD'!$A24,F_12Snp_ODR_Ret!$A:$A,'Retail - 12m PD'!CP$3)</f>
        <v>0</v>
      </c>
      <c r="CQ24" s="8">
        <f>SUMIFS(F_12Snp_ODR_Ret!$H:$H,F_12Snp_ODR_Ret!$B:$B,'Retail - 12m PD'!$A24,F_12Snp_ODR_Ret!$A:$A,'Retail - 12m PD'!CQ$3)</f>
        <v>0</v>
      </c>
      <c r="CR24" s="8">
        <f>SUMIFS(F_12Snp_ODR_Ret!$H:$H,F_12Snp_ODR_Ret!$B:$B,'Retail - 12m PD'!$A24,F_12Snp_ODR_Ret!$A:$A,'Retail - 12m PD'!CR$3)</f>
        <v>0</v>
      </c>
      <c r="CS24" s="8">
        <f>SUMIFS(F_12Snp_ODR_Ret!$H:$H,F_12Snp_ODR_Ret!$B:$B,'Retail - 12m PD'!$A24,F_12Snp_ODR_Ret!$A:$A,'Retail - 12m PD'!CS$3)</f>
        <v>0</v>
      </c>
      <c r="CT24" s="8">
        <f>SUMIFS(F_12Snp_ODR_Ret!$H:$H,F_12Snp_ODR_Ret!$B:$B,'Retail - 12m PD'!$A24,F_12Snp_ODR_Ret!$A:$A,'Retail - 12m PD'!CT$3)</f>
        <v>0</v>
      </c>
      <c r="CU24" s="8">
        <f>SUMIFS(F_12Snp_ODR_Ret!$H:$H,F_12Snp_ODR_Ret!$B:$B,'Retail - 12m PD'!$A24,F_12Snp_ODR_Ret!$A:$A,'Retail - 12m PD'!CU$3)</f>
        <v>0</v>
      </c>
      <c r="CV24" s="8">
        <f>SUMIFS(F_12Snp_ODR_Ret!$H:$H,F_12Snp_ODR_Ret!$B:$B,'Retail - 12m PD'!$A24,F_12Snp_ODR_Ret!$A:$A,'Retail - 12m PD'!CV$3)</f>
        <v>0</v>
      </c>
      <c r="CW24" s="8">
        <f>SUMIFS(F_12Snp_ODR_Ret!$H:$H,F_12Snp_ODR_Ret!$B:$B,'Retail - 12m PD'!$A24,F_12Snp_ODR_Ret!$A:$A,'Retail - 12m PD'!CW$3)</f>
        <v>0</v>
      </c>
      <c r="CX24" s="8">
        <f>SUMIFS(F_12Snp_ODR_Ret!$H:$H,F_12Snp_ODR_Ret!$B:$B,'Retail - 12m PD'!$A24,F_12Snp_ODR_Ret!$A:$A,'Retail - 12m PD'!CX$3)</f>
        <v>0</v>
      </c>
      <c r="CY24" s="8">
        <f>SUMIFS(F_12Snp_ODR_Ret!$H:$H,F_12Snp_ODR_Ret!$B:$B,'Retail - 12m PD'!$A24,F_12Snp_ODR_Ret!$A:$A,'Retail - 12m PD'!CY$3)</f>
        <v>0</v>
      </c>
      <c r="CZ24" s="8">
        <f>SUMIFS(F_12Snp_ODR_Ret!$H:$H,F_12Snp_ODR_Ret!$B:$B,'Retail - 12m PD'!$A24,F_12Snp_ODR_Ret!$A:$A,'Retail - 12m PD'!CZ$3)</f>
        <v>0</v>
      </c>
    </row>
    <row r="25" spans="1:104" x14ac:dyDescent="0.2">
      <c r="AX25" s="5"/>
    </row>
    <row r="26" spans="1:104" x14ac:dyDescent="0.2">
      <c r="A26" s="19" t="s">
        <v>49</v>
      </c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 t="s">
        <v>50</v>
      </c>
      <c r="BK26" s="13" t="s">
        <v>50</v>
      </c>
      <c r="BL26" s="13" t="s">
        <v>50</v>
      </c>
      <c r="BM26" s="13" t="s">
        <v>50</v>
      </c>
      <c r="BN26" s="13" t="s">
        <v>50</v>
      </c>
      <c r="BO26" s="13" t="s">
        <v>50</v>
      </c>
      <c r="BP26" s="13" t="s">
        <v>50</v>
      </c>
      <c r="BQ26" s="13" t="s">
        <v>50</v>
      </c>
      <c r="BR26" s="13" t="s">
        <v>50</v>
      </c>
      <c r="BS26" s="13" t="s">
        <v>50</v>
      </c>
      <c r="BT26" s="13" t="s">
        <v>50</v>
      </c>
      <c r="BU26" s="13" t="s">
        <v>50</v>
      </c>
      <c r="BV26" s="13" t="s">
        <v>50</v>
      </c>
      <c r="BW26" s="13" t="s">
        <v>50</v>
      </c>
      <c r="BX26" s="13" t="s">
        <v>50</v>
      </c>
      <c r="BY26" s="13" t="s">
        <v>50</v>
      </c>
      <c r="BZ26" s="13" t="s">
        <v>50</v>
      </c>
      <c r="CA26" s="13" t="s">
        <v>50</v>
      </c>
      <c r="CB26" s="13" t="s">
        <v>50</v>
      </c>
      <c r="CC26" s="13" t="s">
        <v>50</v>
      </c>
      <c r="CD26" s="13" t="s">
        <v>50</v>
      </c>
      <c r="CE26" s="13" t="s">
        <v>50</v>
      </c>
      <c r="CF26" s="13" t="s">
        <v>50</v>
      </c>
      <c r="CG26" s="13" t="s">
        <v>50</v>
      </c>
      <c r="CH26" s="13" t="s">
        <v>50</v>
      </c>
      <c r="CI26" s="13" t="s">
        <v>50</v>
      </c>
      <c r="CJ26" s="13" t="s">
        <v>50</v>
      </c>
      <c r="CK26" s="13" t="s">
        <v>50</v>
      </c>
      <c r="CL26" s="13" t="s">
        <v>50</v>
      </c>
      <c r="CM26" s="13" t="s">
        <v>50</v>
      </c>
      <c r="CN26" s="13" t="s">
        <v>50</v>
      </c>
      <c r="CO26" s="13" t="s">
        <v>50</v>
      </c>
      <c r="CP26" s="13" t="s">
        <v>50</v>
      </c>
      <c r="CQ26" s="13" t="s">
        <v>50</v>
      </c>
      <c r="CR26" s="13" t="s">
        <v>50</v>
      </c>
      <c r="CS26" s="13" t="s">
        <v>50</v>
      </c>
      <c r="CT26" s="13" t="s">
        <v>50</v>
      </c>
      <c r="CU26" s="13" t="s">
        <v>50</v>
      </c>
      <c r="CV26" s="13" t="s">
        <v>50</v>
      </c>
      <c r="CW26" s="13" t="s">
        <v>50</v>
      </c>
      <c r="CX26" s="13" t="s">
        <v>50</v>
      </c>
      <c r="CY26" s="13" t="s">
        <v>50</v>
      </c>
      <c r="CZ26" s="13" t="s">
        <v>50</v>
      </c>
    </row>
    <row r="27" spans="1:104" x14ac:dyDescent="0.2">
      <c r="A27" s="3" t="str">
        <f>A4</f>
        <v>R_A1</v>
      </c>
      <c r="B27" s="4" t="str">
        <f>B4</f>
        <v>Secured, MOB≤6, MOU</v>
      </c>
      <c r="C27" s="8">
        <f>SUMIFS(F_12Snp_ODR_Ret!$C:$C,F_12Snp_ODR_Ret!$B:$B,'Retail - 12m PD'!$A27,F_12Snp_ODR_Ret!$A:$A,'Retail - 12m PD'!C$3)</f>
        <v>0</v>
      </c>
      <c r="D27" s="8">
        <f>SUMIFS(F_12Snp_ODR_Ret!$C:$C,F_12Snp_ODR_Ret!$B:$B,'Retail - 12m PD'!$A27,F_12Snp_ODR_Ret!$A:$A,'Retail - 12m PD'!D$3)</f>
        <v>0</v>
      </c>
      <c r="E27" s="8">
        <f>SUMIFS(F_12Snp_ODR_Ret!$C:$C,F_12Snp_ODR_Ret!$B:$B,'Retail - 12m PD'!$A27,F_12Snp_ODR_Ret!$A:$A,'Retail - 12m PD'!E$3)</f>
        <v>0</v>
      </c>
      <c r="F27" s="8">
        <f>SUMIFS(F_12Snp_ODR_Ret!$C:$C,F_12Snp_ODR_Ret!$B:$B,'Retail - 12m PD'!$A27,F_12Snp_ODR_Ret!$A:$A,'Retail - 12m PD'!F$3)</f>
        <v>0</v>
      </c>
      <c r="G27" s="8">
        <f>SUMIFS(F_12Snp_ODR_Ret!$C:$C,F_12Snp_ODR_Ret!$B:$B,'Retail - 12m PD'!$A27,F_12Snp_ODR_Ret!$A:$A,'Retail - 12m PD'!G$3)</f>
        <v>0</v>
      </c>
      <c r="H27" s="8">
        <f>SUMIFS(F_12Snp_ODR_Ret!$C:$C,F_12Snp_ODR_Ret!$B:$B,'Retail - 12m PD'!$A27,F_12Snp_ODR_Ret!$A:$A,'Retail - 12m PD'!H$3)</f>
        <v>0</v>
      </c>
      <c r="I27" s="8">
        <f>SUMIFS(F_12Snp_ODR_Ret!$C:$C,F_12Snp_ODR_Ret!$B:$B,'Retail - 12m PD'!$A27,F_12Snp_ODR_Ret!$A:$A,'Retail - 12m PD'!I$3)</f>
        <v>0</v>
      </c>
      <c r="J27" s="8">
        <f>SUMIFS(F_12Snp_ODR_Ret!$C:$C,F_12Snp_ODR_Ret!$B:$B,'Retail - 12m PD'!$A27,F_12Snp_ODR_Ret!$A:$A,'Retail - 12m PD'!J$3)</f>
        <v>0</v>
      </c>
      <c r="K27" s="8">
        <f>SUMIFS(F_12Snp_ODR_Ret!$C:$C,F_12Snp_ODR_Ret!$B:$B,'Retail - 12m PD'!$A27,F_12Snp_ODR_Ret!$A:$A,'Retail - 12m PD'!K$3)</f>
        <v>0</v>
      </c>
      <c r="L27" s="8">
        <f>SUMIFS(F_12Snp_ODR_Ret!$C:$C,F_12Snp_ODR_Ret!$B:$B,'Retail - 12m PD'!$A27,F_12Snp_ODR_Ret!$A:$A,'Retail - 12m PD'!L$3)</f>
        <v>0</v>
      </c>
      <c r="M27" s="8">
        <f>SUMIFS(F_12Snp_ODR_Ret!$C:$C,F_12Snp_ODR_Ret!$B:$B,'Retail - 12m PD'!$A27,F_12Snp_ODR_Ret!$A:$A,'Retail - 12m PD'!M$3)</f>
        <v>0</v>
      </c>
      <c r="N27" s="8">
        <f>SUMIFS(F_12Snp_ODR_Ret!$C:$C,F_12Snp_ODR_Ret!$B:$B,'Retail - 12m PD'!$A27,F_12Snp_ODR_Ret!$A:$A,'Retail - 12m PD'!N$3)</f>
        <v>0</v>
      </c>
      <c r="O27" s="8">
        <f>SUMIFS(F_12Snp_ODR_Ret!$C:$C,F_12Snp_ODR_Ret!$B:$B,'Retail - 12m PD'!$A27,F_12Snp_ODR_Ret!$A:$A,'Retail - 12m PD'!O$3)</f>
        <v>0</v>
      </c>
      <c r="P27" s="8">
        <f>SUMIFS(F_12Snp_ODR_Ret!$C:$C,F_12Snp_ODR_Ret!$B:$B,'Retail - 12m PD'!$A27,F_12Snp_ODR_Ret!$A:$A,'Retail - 12m PD'!P$3)</f>
        <v>0</v>
      </c>
      <c r="Q27" s="8">
        <f>SUMIFS(F_12Snp_ODR_Ret!$C:$C,F_12Snp_ODR_Ret!$B:$B,'Retail - 12m PD'!$A27,F_12Snp_ODR_Ret!$A:$A,'Retail - 12m PD'!Q$3)</f>
        <v>0</v>
      </c>
      <c r="R27" s="8">
        <f>SUMIFS(F_12Snp_ODR_Ret!$C:$C,F_12Snp_ODR_Ret!$B:$B,'Retail - 12m PD'!$A27,F_12Snp_ODR_Ret!$A:$A,'Retail - 12m PD'!R$3)</f>
        <v>0</v>
      </c>
      <c r="S27" s="8">
        <f>SUMIFS(F_12Snp_ODR_Ret!$C:$C,F_12Snp_ODR_Ret!$B:$B,'Retail - 12m PD'!$A27,F_12Snp_ODR_Ret!$A:$A,'Retail - 12m PD'!S$3)</f>
        <v>0</v>
      </c>
      <c r="T27" s="8">
        <f>SUMIFS(F_12Snp_ODR_Ret!$C:$C,F_12Snp_ODR_Ret!$B:$B,'Retail - 12m PD'!$A27,F_12Snp_ODR_Ret!$A:$A,'Retail - 12m PD'!T$3)</f>
        <v>0</v>
      </c>
      <c r="U27" s="8">
        <f>SUMIFS(F_12Snp_ODR_Ret!$C:$C,F_12Snp_ODR_Ret!$B:$B,'Retail - 12m PD'!$A27,F_12Snp_ODR_Ret!$A:$A,'Retail - 12m PD'!U$3)</f>
        <v>0</v>
      </c>
      <c r="V27" s="8">
        <f>SUMIFS(F_12Snp_ODR_Ret!$C:$C,F_12Snp_ODR_Ret!$B:$B,'Retail - 12m PD'!$A27,F_12Snp_ODR_Ret!$A:$A,'Retail - 12m PD'!V$3)</f>
        <v>0</v>
      </c>
      <c r="W27" s="8">
        <f>SUMIFS(F_12Snp_ODR_Ret!$C:$C,F_12Snp_ODR_Ret!$B:$B,'Retail - 12m PD'!$A27,F_12Snp_ODR_Ret!$A:$A,'Retail - 12m PD'!W$3)</f>
        <v>0</v>
      </c>
      <c r="X27" s="8">
        <f>SUMIFS(F_12Snp_ODR_Ret!$C:$C,F_12Snp_ODR_Ret!$B:$B,'Retail - 12m PD'!$A27,F_12Snp_ODR_Ret!$A:$A,'Retail - 12m PD'!X$3)</f>
        <v>0</v>
      </c>
      <c r="Y27" s="8">
        <f>SUMIFS(F_12Snp_ODR_Ret!$C:$C,F_12Snp_ODR_Ret!$B:$B,'Retail - 12m PD'!$A27,F_12Snp_ODR_Ret!$A:$A,'Retail - 12m PD'!Y$3)</f>
        <v>0</v>
      </c>
      <c r="Z27" s="8">
        <f>SUMIFS(F_12Snp_ODR_Ret!$C:$C,F_12Snp_ODR_Ret!$B:$B,'Retail - 12m PD'!$A27,F_12Snp_ODR_Ret!$A:$A,'Retail - 12m PD'!Z$3)</f>
        <v>0</v>
      </c>
      <c r="AA27" s="8">
        <f>SUMIFS(F_12Snp_ODR_Ret!$C:$C,F_12Snp_ODR_Ret!$B:$B,'Retail - 12m PD'!$A27,F_12Snp_ODR_Ret!$A:$A,'Retail - 12m PD'!AA$3)</f>
        <v>0</v>
      </c>
      <c r="AB27" s="8">
        <f>SUMIFS(F_12Snp_ODR_Ret!$C:$C,F_12Snp_ODR_Ret!$B:$B,'Retail - 12m PD'!$A27,F_12Snp_ODR_Ret!$A:$A,'Retail - 12m PD'!AB$3)</f>
        <v>0</v>
      </c>
      <c r="AC27" s="8">
        <f>SUMIFS(F_12Snp_ODR_Ret!$C:$C,F_12Snp_ODR_Ret!$B:$B,'Retail - 12m PD'!$A27,F_12Snp_ODR_Ret!$A:$A,'Retail - 12m PD'!AC$3)</f>
        <v>0</v>
      </c>
      <c r="AD27" s="8">
        <f>SUMIFS(F_12Snp_ODR_Ret!$C:$C,F_12Snp_ODR_Ret!$B:$B,'Retail - 12m PD'!$A27,F_12Snp_ODR_Ret!$A:$A,'Retail - 12m PD'!AD$3)</f>
        <v>0</v>
      </c>
      <c r="AE27" s="8">
        <f>SUMIFS(F_12Snp_ODR_Ret!$C:$C,F_12Snp_ODR_Ret!$B:$B,'Retail - 12m PD'!$A27,F_12Snp_ODR_Ret!$A:$A,'Retail - 12m PD'!AE$3)</f>
        <v>0</v>
      </c>
      <c r="AF27" s="8">
        <f>SUMIFS(F_12Snp_ODR_Ret!$C:$C,F_12Snp_ODR_Ret!$B:$B,'Retail - 12m PD'!$A27,F_12Snp_ODR_Ret!$A:$A,'Retail - 12m PD'!AF$3)</f>
        <v>0</v>
      </c>
      <c r="AG27" s="8">
        <f>SUMIFS(F_12Snp_ODR_Ret!$C:$C,F_12Snp_ODR_Ret!$B:$B,'Retail - 12m PD'!$A27,F_12Snp_ODR_Ret!$A:$A,'Retail - 12m PD'!AG$3)</f>
        <v>0</v>
      </c>
      <c r="AH27" s="8">
        <f>SUMIFS(F_12Snp_ODR_Ret!$C:$C,F_12Snp_ODR_Ret!$B:$B,'Retail - 12m PD'!$A27,F_12Snp_ODR_Ret!$A:$A,'Retail - 12m PD'!AH$3)</f>
        <v>0</v>
      </c>
      <c r="AI27" s="8">
        <f>SUMIFS(F_12Snp_ODR_Ret!$C:$C,F_12Snp_ODR_Ret!$B:$B,'Retail - 12m PD'!$A27,F_12Snp_ODR_Ret!$A:$A,'Retail - 12m PD'!AI$3)</f>
        <v>0</v>
      </c>
      <c r="AJ27" s="8">
        <f>SUMIFS(F_12Snp_ODR_Ret!$C:$C,F_12Snp_ODR_Ret!$B:$B,'Retail - 12m PD'!$A27,F_12Snp_ODR_Ret!$A:$A,'Retail - 12m PD'!AJ$3)</f>
        <v>0</v>
      </c>
      <c r="AK27" s="8">
        <f>SUMIFS(F_12Snp_ODR_Ret!$C:$C,F_12Snp_ODR_Ret!$B:$B,'Retail - 12m PD'!$A27,F_12Snp_ODR_Ret!$A:$A,'Retail - 12m PD'!AK$3)</f>
        <v>0</v>
      </c>
      <c r="AL27" s="8">
        <f>SUMIFS(F_12Snp_ODR_Ret!$C:$C,F_12Snp_ODR_Ret!$B:$B,'Retail - 12m PD'!$A27,F_12Snp_ODR_Ret!$A:$A,'Retail - 12m PD'!AL$3)</f>
        <v>0</v>
      </c>
      <c r="AM27" s="8">
        <f>SUMIFS(F_12Snp_ODR_Ret!$C:$C,F_12Snp_ODR_Ret!$B:$B,'Retail - 12m PD'!$A27,F_12Snp_ODR_Ret!$A:$A,'Retail - 12m PD'!AM$3)</f>
        <v>0</v>
      </c>
      <c r="AN27" s="8">
        <f>SUMIFS(F_12Snp_ODR_Ret!$C:$C,F_12Snp_ODR_Ret!$B:$B,'Retail - 12m PD'!$A27,F_12Snp_ODR_Ret!$A:$A,'Retail - 12m PD'!AN$3)</f>
        <v>0</v>
      </c>
      <c r="AO27" s="8">
        <f>SUMIFS(F_12Snp_ODR_Ret!$C:$C,F_12Snp_ODR_Ret!$B:$B,'Retail - 12m PD'!$A27,F_12Snp_ODR_Ret!$A:$A,'Retail - 12m PD'!AO$3)</f>
        <v>0</v>
      </c>
      <c r="AP27" s="8">
        <f>SUMIFS(F_12Snp_ODR_Ret!$C:$C,F_12Snp_ODR_Ret!$B:$B,'Retail - 12m PD'!$A27,F_12Snp_ODR_Ret!$A:$A,'Retail - 12m PD'!AP$3)</f>
        <v>0</v>
      </c>
      <c r="AQ27" s="8">
        <f>SUMIFS(F_12Snp_ODR_Ret!$C:$C,F_12Snp_ODR_Ret!$B:$B,'Retail - 12m PD'!$A27,F_12Snp_ODR_Ret!$A:$A,'Retail - 12m PD'!AQ$3)</f>
        <v>0</v>
      </c>
      <c r="AR27" s="8">
        <f>SUMIFS(F_12Snp_ODR_Ret!$C:$C,F_12Snp_ODR_Ret!$B:$B,'Retail - 12m PD'!$A27,F_12Snp_ODR_Ret!$A:$A,'Retail - 12m PD'!AR$3)</f>
        <v>0</v>
      </c>
      <c r="AS27" s="8">
        <f>SUMIFS(F_12Snp_ODR_Ret!$C:$C,F_12Snp_ODR_Ret!$B:$B,'Retail - 12m PD'!$A27,F_12Snp_ODR_Ret!$A:$A,'Retail - 12m PD'!AS$3)</f>
        <v>0</v>
      </c>
      <c r="AT27" s="8">
        <f>SUMIFS(F_12Snp_ODR_Ret!$C:$C,F_12Snp_ODR_Ret!$B:$B,'Retail - 12m PD'!$A27,F_12Snp_ODR_Ret!$A:$A,'Retail - 12m PD'!AT$3)</f>
        <v>0</v>
      </c>
      <c r="AU27" s="8">
        <f>SUMIFS(F_12Snp_ODR_Ret!$C:$C,F_12Snp_ODR_Ret!$B:$B,'Retail - 12m PD'!$A27,F_12Snp_ODR_Ret!$A:$A,'Retail - 12m PD'!AU$3)</f>
        <v>0</v>
      </c>
      <c r="AV27" s="8">
        <f>SUMIFS(F_12Snp_ODR_Ret!$C:$C,F_12Snp_ODR_Ret!$B:$B,'Retail - 12m PD'!$A27,F_12Snp_ODR_Ret!$A:$A,'Retail - 12m PD'!AV$3)</f>
        <v>2</v>
      </c>
      <c r="AW27" s="8">
        <f>SUMIFS(F_12Snp_ODR_Ret!$C:$C,F_12Snp_ODR_Ret!$B:$B,'Retail - 12m PD'!$A27,F_12Snp_ODR_Ret!$A:$A,'Retail - 12m PD'!AW$3)</f>
        <v>3</v>
      </c>
      <c r="AX27" s="9">
        <f>SUMIFS(F_12Snp_ODR_Ret!$C:$C,F_12Snp_ODR_Ret!$B:$B,'Retail - 12m PD'!$A27,F_12Snp_ODR_Ret!$A:$A,'Retail - 12m PD'!AX$3)</f>
        <v>3</v>
      </c>
      <c r="AY27" s="8">
        <f>SUMIFS(F_12Snp_ODR_Ret!$C:$C,F_12Snp_ODR_Ret!$B:$B,'Retail - 12m PD'!$A27,F_12Snp_ODR_Ret!$A:$A,'Retail - 12m PD'!AY$3)</f>
        <v>3</v>
      </c>
      <c r="AZ27" s="8">
        <f>SUMIFS(F_12Snp_ODR_Ret!$C:$C,F_12Snp_ODR_Ret!$B:$B,'Retail - 12m PD'!$A27,F_12Snp_ODR_Ret!$A:$A,'Retail - 12m PD'!AZ$3)</f>
        <v>5</v>
      </c>
      <c r="BA27" s="8">
        <f>SUMIFS(F_12Snp_ODR_Ret!$C:$C,F_12Snp_ODR_Ret!$B:$B,'Retail - 12m PD'!$A27,F_12Snp_ODR_Ret!$A:$A,'Retail - 12m PD'!BA$3)</f>
        <v>5</v>
      </c>
      <c r="BB27" s="8">
        <f>SUMIFS(F_12Snp_ODR_Ret!$C:$C,F_12Snp_ODR_Ret!$B:$B,'Retail - 12m PD'!$A27,F_12Snp_ODR_Ret!$A:$A,'Retail - 12m PD'!BB$3)</f>
        <v>2</v>
      </c>
      <c r="BC27" s="8">
        <f>SUMIFS(F_12Snp_ODR_Ret!$C:$C,F_12Snp_ODR_Ret!$B:$B,'Retail - 12m PD'!$A27,F_12Snp_ODR_Ret!$A:$A,'Retail - 12m PD'!BC$3)</f>
        <v>2</v>
      </c>
      <c r="BD27" s="8">
        <f>SUMIFS(F_12Snp_ODR_Ret!$C:$C,F_12Snp_ODR_Ret!$B:$B,'Retail - 12m PD'!$A27,F_12Snp_ODR_Ret!$A:$A,'Retail - 12m PD'!BD$3)</f>
        <v>0</v>
      </c>
      <c r="BE27" s="8">
        <f>SUMIFS(F_12Snp_ODR_Ret!$C:$C,F_12Snp_ODR_Ret!$B:$B,'Retail - 12m PD'!$A27,F_12Snp_ODR_Ret!$A:$A,'Retail - 12m PD'!BE$3)</f>
        <v>0</v>
      </c>
      <c r="BF27" s="8">
        <f>SUMIFS(F_12Snp_ODR_Ret!$C:$C,F_12Snp_ODR_Ret!$B:$B,'Retail - 12m PD'!$A27,F_12Snp_ODR_Ret!$A:$A,'Retail - 12m PD'!BF$3)</f>
        <v>0</v>
      </c>
      <c r="BG27" s="8">
        <f>SUMIFS(F_12Snp_ODR_Ret!$C:$C,F_12Snp_ODR_Ret!$B:$B,'Retail - 12m PD'!$A27,F_12Snp_ODR_Ret!$A:$A,'Retail - 12m PD'!BG$3)</f>
        <v>0</v>
      </c>
      <c r="BH27" s="8">
        <f>SUMIFS(F_12Snp_ODR_Ret!$C:$C,F_12Snp_ODR_Ret!$B:$B,'Retail - 12m PD'!$A27,F_12Snp_ODR_Ret!$A:$A,'Retail - 12m PD'!BH$3)</f>
        <v>0</v>
      </c>
      <c r="BI27" s="8">
        <f>SUMIFS(F_12Snp_ODR_Ret!$C:$C,F_12Snp_ODR_Ret!$B:$B,'Retail - 12m PD'!$A27,F_12Snp_ODR_Ret!$A:$A,'Retail - 12m PD'!BI$3)</f>
        <v>0</v>
      </c>
      <c r="BJ27" s="8">
        <f>SUMIFS(F_12Snp_ODR_Ret!$C:$C,F_12Snp_ODR_Ret!$B:$B,'Retail - 12m PD'!$A27,F_12Snp_ODR_Ret!$A:$A,'Retail - 12m PD'!BJ$3)</f>
        <v>0</v>
      </c>
      <c r="BK27" s="8">
        <f>SUMIFS(F_12Snp_ODR_Ret!$C:$C,F_12Snp_ODR_Ret!$B:$B,'Retail - 12m PD'!$A27,F_12Snp_ODR_Ret!$A:$A,'Retail - 12m PD'!BK$3)</f>
        <v>0</v>
      </c>
      <c r="BL27" s="8">
        <f>SUMIFS(F_12Snp_ODR_Ret!$C:$C,F_12Snp_ODR_Ret!$B:$B,'Retail - 12m PD'!$A27,F_12Snp_ODR_Ret!$A:$A,'Retail - 12m PD'!BL$3)</f>
        <v>0</v>
      </c>
      <c r="BM27" s="8">
        <f>SUMIFS(F_12Snp_ODR_Ret!$C:$C,F_12Snp_ODR_Ret!$B:$B,'Retail - 12m PD'!$A27,F_12Snp_ODR_Ret!$A:$A,'Retail - 12m PD'!BM$3)</f>
        <v>0</v>
      </c>
      <c r="BN27" s="8">
        <f>SUMIFS(F_12Snp_ODR_Ret!$C:$C,F_12Snp_ODR_Ret!$B:$B,'Retail - 12m PD'!$A27,F_12Snp_ODR_Ret!$A:$A,'Retail - 12m PD'!BN$3)</f>
        <v>0</v>
      </c>
      <c r="BO27" s="8">
        <f>SUMIFS(F_12Snp_ODR_Ret!$C:$C,F_12Snp_ODR_Ret!$B:$B,'Retail - 12m PD'!$A27,F_12Snp_ODR_Ret!$A:$A,'Retail - 12m PD'!BO$3)</f>
        <v>0</v>
      </c>
      <c r="BP27" s="8">
        <f>SUMIFS(F_12Snp_ODR_Ret!$C:$C,F_12Snp_ODR_Ret!$B:$B,'Retail - 12m PD'!$A27,F_12Snp_ODR_Ret!$A:$A,'Retail - 12m PD'!BP$3)</f>
        <v>0</v>
      </c>
      <c r="BQ27" s="8">
        <f>SUMIFS(F_12Snp_ODR_Ret!$C:$C,F_12Snp_ODR_Ret!$B:$B,'Retail - 12m PD'!$A27,F_12Snp_ODR_Ret!$A:$A,'Retail - 12m PD'!BQ$3)</f>
        <v>0</v>
      </c>
      <c r="BR27" s="8">
        <f>SUMIFS(F_12Snp_ODR_Ret!$C:$C,F_12Snp_ODR_Ret!$B:$B,'Retail - 12m PD'!$A27,F_12Snp_ODR_Ret!$A:$A,'Retail - 12m PD'!BR$3)</f>
        <v>0</v>
      </c>
      <c r="BS27" s="8">
        <f>SUMIFS(F_12Snp_ODR_Ret!$C:$C,F_12Snp_ODR_Ret!$B:$B,'Retail - 12m PD'!$A27,F_12Snp_ODR_Ret!$A:$A,'Retail - 12m PD'!BS$3)</f>
        <v>0</v>
      </c>
      <c r="BT27" s="8">
        <f>SUMIFS(F_12Snp_ODR_Ret!$C:$C,F_12Snp_ODR_Ret!$B:$B,'Retail - 12m PD'!$A27,F_12Snp_ODR_Ret!$A:$A,'Retail - 12m PD'!BT$3)</f>
        <v>0</v>
      </c>
      <c r="BU27" s="8">
        <f>SUMIFS(F_12Snp_ODR_Ret!$C:$C,F_12Snp_ODR_Ret!$B:$B,'Retail - 12m PD'!$A27,F_12Snp_ODR_Ret!$A:$A,'Retail - 12m PD'!BU$3)</f>
        <v>0</v>
      </c>
      <c r="BV27" s="8">
        <f>SUMIFS(F_12Snp_ODR_Ret!$C:$C,F_12Snp_ODR_Ret!$B:$B,'Retail - 12m PD'!$A27,F_12Snp_ODR_Ret!$A:$A,'Retail - 12m PD'!BV$3)</f>
        <v>0</v>
      </c>
      <c r="BW27" s="8">
        <f>SUMIFS(F_12Snp_ODR_Ret!$C:$C,F_12Snp_ODR_Ret!$B:$B,'Retail - 12m PD'!$A27,F_12Snp_ODR_Ret!$A:$A,'Retail - 12m PD'!BW$3)</f>
        <v>0</v>
      </c>
      <c r="BX27" s="8">
        <f>SUMIFS(F_12Snp_ODR_Ret!$C:$C,F_12Snp_ODR_Ret!$B:$B,'Retail - 12m PD'!$A27,F_12Snp_ODR_Ret!$A:$A,'Retail - 12m PD'!BX$3)</f>
        <v>0</v>
      </c>
      <c r="BY27" s="8">
        <f>SUMIFS(F_12Snp_ODR_Ret!$C:$C,F_12Snp_ODR_Ret!$B:$B,'Retail - 12m PD'!$A27,F_12Snp_ODR_Ret!$A:$A,'Retail - 12m PD'!BY$3)</f>
        <v>0</v>
      </c>
      <c r="BZ27" s="8">
        <f>SUMIFS(F_12Snp_ODR_Ret!$C:$C,F_12Snp_ODR_Ret!$B:$B,'Retail - 12m PD'!$A27,F_12Snp_ODR_Ret!$A:$A,'Retail - 12m PD'!BZ$3)</f>
        <v>0</v>
      </c>
      <c r="CA27" s="8">
        <f>SUMIFS(F_12Snp_ODR_Ret!$C:$C,F_12Snp_ODR_Ret!$B:$B,'Retail - 12m PD'!$A27,F_12Snp_ODR_Ret!$A:$A,'Retail - 12m PD'!CA$3)</f>
        <v>0</v>
      </c>
      <c r="CB27" s="8">
        <f>SUMIFS(F_12Snp_ODR_Ret!$C:$C,F_12Snp_ODR_Ret!$B:$B,'Retail - 12m PD'!$A27,F_12Snp_ODR_Ret!$A:$A,'Retail - 12m PD'!CB$3)</f>
        <v>0</v>
      </c>
      <c r="CC27" s="8">
        <f>SUMIFS(F_12Snp_ODR_Ret!$C:$C,F_12Snp_ODR_Ret!$B:$B,'Retail - 12m PD'!$A27,F_12Snp_ODR_Ret!$A:$A,'Retail - 12m PD'!CC$3)</f>
        <v>0</v>
      </c>
      <c r="CD27" s="8">
        <f>SUMIFS(F_12Snp_ODR_Ret!$C:$C,F_12Snp_ODR_Ret!$B:$B,'Retail - 12m PD'!$A27,F_12Snp_ODR_Ret!$A:$A,'Retail - 12m PD'!CD$3)</f>
        <v>0</v>
      </c>
      <c r="CE27" s="8">
        <f>SUMIFS(F_12Snp_ODR_Ret!$C:$C,F_12Snp_ODR_Ret!$B:$B,'Retail - 12m PD'!$A27,F_12Snp_ODR_Ret!$A:$A,'Retail - 12m PD'!CE$3)</f>
        <v>0</v>
      </c>
      <c r="CF27" s="8">
        <f>SUMIFS(F_12Snp_ODR_Ret!$C:$C,F_12Snp_ODR_Ret!$B:$B,'Retail - 12m PD'!$A27,F_12Snp_ODR_Ret!$A:$A,'Retail - 12m PD'!CF$3)</f>
        <v>0</v>
      </c>
      <c r="CG27" s="8">
        <f>SUMIFS(F_12Snp_ODR_Ret!$C:$C,F_12Snp_ODR_Ret!$B:$B,'Retail - 12m PD'!$A27,F_12Snp_ODR_Ret!$A:$A,'Retail - 12m PD'!CG$3)</f>
        <v>0</v>
      </c>
      <c r="CH27" s="8">
        <f>SUMIFS(F_12Snp_ODR_Ret!$C:$C,F_12Snp_ODR_Ret!$B:$B,'Retail - 12m PD'!$A27,F_12Snp_ODR_Ret!$A:$A,'Retail - 12m PD'!CH$3)</f>
        <v>0</v>
      </c>
      <c r="CI27" s="8">
        <f>SUMIFS(F_12Snp_ODR_Ret!$C:$C,F_12Snp_ODR_Ret!$B:$B,'Retail - 12m PD'!$A27,F_12Snp_ODR_Ret!$A:$A,'Retail - 12m PD'!CI$3)</f>
        <v>0</v>
      </c>
      <c r="CJ27" s="8">
        <f>SUMIFS(F_12Snp_ODR_Ret!$C:$C,F_12Snp_ODR_Ret!$B:$B,'Retail - 12m PD'!$A27,F_12Snp_ODR_Ret!$A:$A,'Retail - 12m PD'!CJ$3)</f>
        <v>0</v>
      </c>
      <c r="CK27" s="8">
        <f>SUMIFS(F_12Snp_ODR_Ret!$C:$C,F_12Snp_ODR_Ret!$B:$B,'Retail - 12m PD'!$A27,F_12Snp_ODR_Ret!$A:$A,'Retail - 12m PD'!CK$3)</f>
        <v>0</v>
      </c>
      <c r="CL27" s="8">
        <f>SUMIFS(F_12Snp_ODR_Ret!$C:$C,F_12Snp_ODR_Ret!$B:$B,'Retail - 12m PD'!$A27,F_12Snp_ODR_Ret!$A:$A,'Retail - 12m PD'!CL$3)</f>
        <v>0</v>
      </c>
      <c r="CM27" s="8">
        <f>SUMIFS(F_12Snp_ODR_Ret!$C:$C,F_12Snp_ODR_Ret!$B:$B,'Retail - 12m PD'!$A27,F_12Snp_ODR_Ret!$A:$A,'Retail - 12m PD'!CM$3)</f>
        <v>0</v>
      </c>
      <c r="CN27" s="8">
        <f>SUMIFS(F_12Snp_ODR_Ret!$C:$C,F_12Snp_ODR_Ret!$B:$B,'Retail - 12m PD'!$A27,F_12Snp_ODR_Ret!$A:$A,'Retail - 12m PD'!CN$3)</f>
        <v>0</v>
      </c>
      <c r="CO27" s="8">
        <f>SUMIFS(F_12Snp_ODR_Ret!$C:$C,F_12Snp_ODR_Ret!$B:$B,'Retail - 12m PD'!$A27,F_12Snp_ODR_Ret!$A:$A,'Retail - 12m PD'!CO$3)</f>
        <v>0</v>
      </c>
      <c r="CP27" s="8">
        <f>SUMIFS(F_12Snp_ODR_Ret!$C:$C,F_12Snp_ODR_Ret!$B:$B,'Retail - 12m PD'!$A27,F_12Snp_ODR_Ret!$A:$A,'Retail - 12m PD'!CP$3)</f>
        <v>0</v>
      </c>
      <c r="CQ27" s="8">
        <f>SUMIFS(F_12Snp_ODR_Ret!$C:$C,F_12Snp_ODR_Ret!$B:$B,'Retail - 12m PD'!$A27,F_12Snp_ODR_Ret!$A:$A,'Retail - 12m PD'!CQ$3)</f>
        <v>0</v>
      </c>
      <c r="CR27" s="8">
        <f>SUMIFS(F_12Snp_ODR_Ret!$C:$C,F_12Snp_ODR_Ret!$B:$B,'Retail - 12m PD'!$A27,F_12Snp_ODR_Ret!$A:$A,'Retail - 12m PD'!CR$3)</f>
        <v>0</v>
      </c>
      <c r="CS27" s="8">
        <f>SUMIFS(F_12Snp_ODR_Ret!$C:$C,F_12Snp_ODR_Ret!$B:$B,'Retail - 12m PD'!$A27,F_12Snp_ODR_Ret!$A:$A,'Retail - 12m PD'!CS$3)</f>
        <v>0</v>
      </c>
      <c r="CT27" s="8">
        <f>SUMIFS(F_12Snp_ODR_Ret!$C:$C,F_12Snp_ODR_Ret!$B:$B,'Retail - 12m PD'!$A27,F_12Snp_ODR_Ret!$A:$A,'Retail - 12m PD'!CT$3)</f>
        <v>0</v>
      </c>
      <c r="CU27" s="8">
        <f>SUMIFS(F_12Snp_ODR_Ret!$C:$C,F_12Snp_ODR_Ret!$B:$B,'Retail - 12m PD'!$A27,F_12Snp_ODR_Ret!$A:$A,'Retail - 12m PD'!CU$3)</f>
        <v>0</v>
      </c>
      <c r="CV27" s="8">
        <f>SUMIFS(F_12Snp_ODR_Ret!$C:$C,F_12Snp_ODR_Ret!$B:$B,'Retail - 12m PD'!$A27,F_12Snp_ODR_Ret!$A:$A,'Retail - 12m PD'!CV$3)</f>
        <v>0</v>
      </c>
      <c r="CW27" s="8">
        <f>SUMIFS(F_12Snp_ODR_Ret!$C:$C,F_12Snp_ODR_Ret!$B:$B,'Retail - 12m PD'!$A27,F_12Snp_ODR_Ret!$A:$A,'Retail - 12m PD'!CW$3)</f>
        <v>0</v>
      </c>
      <c r="CX27" s="8">
        <f>SUMIFS(F_12Snp_ODR_Ret!$C:$C,F_12Snp_ODR_Ret!$B:$B,'Retail - 12m PD'!$A27,F_12Snp_ODR_Ret!$A:$A,'Retail - 12m PD'!CX$3)</f>
        <v>0</v>
      </c>
      <c r="CY27" s="8">
        <f>SUMIFS(F_12Snp_ODR_Ret!$C:$C,F_12Snp_ODR_Ret!$B:$B,'Retail - 12m PD'!$A27,F_12Snp_ODR_Ret!$A:$A,'Retail - 12m PD'!CY$3)</f>
        <v>0</v>
      </c>
      <c r="CZ27" s="8">
        <f>SUMIFS(F_12Snp_ODR_Ret!$C:$C,F_12Snp_ODR_Ret!$B:$B,'Retail - 12m PD'!$A27,F_12Snp_ODR_Ret!$A:$A,'Retail - 12m PD'!CZ$3)</f>
        <v>0</v>
      </c>
    </row>
    <row r="28" spans="1:104" x14ac:dyDescent="0.2">
      <c r="A28" s="3" t="str">
        <f t="shared" ref="A28:B42" si="15">A5</f>
        <v>R_A2</v>
      </c>
      <c r="B28" s="4" t="str">
        <f t="shared" si="15"/>
        <v>Secured, MOB≤6, Non-MOU</v>
      </c>
      <c r="C28" s="8">
        <f>SUMIFS(F_12Snp_ODR_Ret!$C:$C,F_12Snp_ODR_Ret!$B:$B,'Retail - 12m PD'!$A28,F_12Snp_ODR_Ret!$A:$A,'Retail - 12m PD'!C$3)</f>
        <v>7</v>
      </c>
      <c r="D28" s="8">
        <f>SUMIFS(F_12Snp_ODR_Ret!$C:$C,F_12Snp_ODR_Ret!$B:$B,'Retail - 12m PD'!$A28,F_12Snp_ODR_Ret!$A:$A,'Retail - 12m PD'!D$3)</f>
        <v>4</v>
      </c>
      <c r="E28" s="8">
        <f>SUMIFS(F_12Snp_ODR_Ret!$C:$C,F_12Snp_ODR_Ret!$B:$B,'Retail - 12m PD'!$A28,F_12Snp_ODR_Ret!$A:$A,'Retail - 12m PD'!E$3)</f>
        <v>6</v>
      </c>
      <c r="F28" s="8">
        <f>SUMIFS(F_12Snp_ODR_Ret!$C:$C,F_12Snp_ODR_Ret!$B:$B,'Retail - 12m PD'!$A28,F_12Snp_ODR_Ret!$A:$A,'Retail - 12m PD'!F$3)</f>
        <v>8</v>
      </c>
      <c r="G28" s="8">
        <f>SUMIFS(F_12Snp_ODR_Ret!$C:$C,F_12Snp_ODR_Ret!$B:$B,'Retail - 12m PD'!$A28,F_12Snp_ODR_Ret!$A:$A,'Retail - 12m PD'!G$3)</f>
        <v>9</v>
      </c>
      <c r="H28" s="8">
        <f>SUMIFS(F_12Snp_ODR_Ret!$C:$C,F_12Snp_ODR_Ret!$B:$B,'Retail - 12m PD'!$A28,F_12Snp_ODR_Ret!$A:$A,'Retail - 12m PD'!H$3)</f>
        <v>8</v>
      </c>
      <c r="I28" s="8">
        <f>SUMIFS(F_12Snp_ODR_Ret!$C:$C,F_12Snp_ODR_Ret!$B:$B,'Retail - 12m PD'!$A28,F_12Snp_ODR_Ret!$A:$A,'Retail - 12m PD'!I$3)</f>
        <v>8</v>
      </c>
      <c r="J28" s="8">
        <f>SUMIFS(F_12Snp_ODR_Ret!$C:$C,F_12Snp_ODR_Ret!$B:$B,'Retail - 12m PD'!$A28,F_12Snp_ODR_Ret!$A:$A,'Retail - 12m PD'!J$3)</f>
        <v>8</v>
      </c>
      <c r="K28" s="8">
        <f>SUMIFS(F_12Snp_ODR_Ret!$C:$C,F_12Snp_ODR_Ret!$B:$B,'Retail - 12m PD'!$A28,F_12Snp_ODR_Ret!$A:$A,'Retail - 12m PD'!K$3)</f>
        <v>10</v>
      </c>
      <c r="L28" s="8">
        <f>SUMIFS(F_12Snp_ODR_Ret!$C:$C,F_12Snp_ODR_Ret!$B:$B,'Retail - 12m PD'!$A28,F_12Snp_ODR_Ret!$A:$A,'Retail - 12m PD'!L$3)</f>
        <v>15</v>
      </c>
      <c r="M28" s="8">
        <f>SUMIFS(F_12Snp_ODR_Ret!$C:$C,F_12Snp_ODR_Ret!$B:$B,'Retail - 12m PD'!$A28,F_12Snp_ODR_Ret!$A:$A,'Retail - 12m PD'!M$3)</f>
        <v>18</v>
      </c>
      <c r="N28" s="8">
        <f>SUMIFS(F_12Snp_ODR_Ret!$C:$C,F_12Snp_ODR_Ret!$B:$B,'Retail - 12m PD'!$A28,F_12Snp_ODR_Ret!$A:$A,'Retail - 12m PD'!N$3)</f>
        <v>14</v>
      </c>
      <c r="O28" s="8">
        <f>SUMIFS(F_12Snp_ODR_Ret!$C:$C,F_12Snp_ODR_Ret!$B:$B,'Retail - 12m PD'!$A28,F_12Snp_ODR_Ret!$A:$A,'Retail - 12m PD'!O$3)</f>
        <v>13</v>
      </c>
      <c r="P28" s="8">
        <f>SUMIFS(F_12Snp_ODR_Ret!$C:$C,F_12Snp_ODR_Ret!$B:$B,'Retail - 12m PD'!$A28,F_12Snp_ODR_Ret!$A:$A,'Retail - 12m PD'!P$3)</f>
        <v>11</v>
      </c>
      <c r="Q28" s="8">
        <f>SUMIFS(F_12Snp_ODR_Ret!$C:$C,F_12Snp_ODR_Ret!$B:$B,'Retail - 12m PD'!$A28,F_12Snp_ODR_Ret!$A:$A,'Retail - 12m PD'!Q$3)</f>
        <v>9</v>
      </c>
      <c r="R28" s="8">
        <f>SUMIFS(F_12Snp_ODR_Ret!$C:$C,F_12Snp_ODR_Ret!$B:$B,'Retail - 12m PD'!$A28,F_12Snp_ODR_Ret!$A:$A,'Retail - 12m PD'!R$3)</f>
        <v>7</v>
      </c>
      <c r="S28" s="8">
        <f>SUMIFS(F_12Snp_ODR_Ret!$C:$C,F_12Snp_ODR_Ret!$B:$B,'Retail - 12m PD'!$A28,F_12Snp_ODR_Ret!$A:$A,'Retail - 12m PD'!S$3)</f>
        <v>6</v>
      </c>
      <c r="T28" s="8">
        <f>SUMIFS(F_12Snp_ODR_Ret!$C:$C,F_12Snp_ODR_Ret!$B:$B,'Retail - 12m PD'!$A28,F_12Snp_ODR_Ret!$A:$A,'Retail - 12m PD'!T$3)</f>
        <v>7</v>
      </c>
      <c r="U28" s="8">
        <f>SUMIFS(F_12Snp_ODR_Ret!$C:$C,F_12Snp_ODR_Ret!$B:$B,'Retail - 12m PD'!$A28,F_12Snp_ODR_Ret!$A:$A,'Retail - 12m PD'!U$3)</f>
        <v>4</v>
      </c>
      <c r="V28" s="8">
        <f>SUMIFS(F_12Snp_ODR_Ret!$C:$C,F_12Snp_ODR_Ret!$B:$B,'Retail - 12m PD'!$A28,F_12Snp_ODR_Ret!$A:$A,'Retail - 12m PD'!V$3)</f>
        <v>6</v>
      </c>
      <c r="W28" s="8">
        <f>SUMIFS(F_12Snp_ODR_Ret!$C:$C,F_12Snp_ODR_Ret!$B:$B,'Retail - 12m PD'!$A28,F_12Snp_ODR_Ret!$A:$A,'Retail - 12m PD'!W$3)</f>
        <v>5</v>
      </c>
      <c r="X28" s="8">
        <f>SUMIFS(F_12Snp_ODR_Ret!$C:$C,F_12Snp_ODR_Ret!$B:$B,'Retail - 12m PD'!$A28,F_12Snp_ODR_Ret!$A:$A,'Retail - 12m PD'!X$3)</f>
        <v>5</v>
      </c>
      <c r="Y28" s="8">
        <f>SUMIFS(F_12Snp_ODR_Ret!$C:$C,F_12Snp_ODR_Ret!$B:$B,'Retail - 12m PD'!$A28,F_12Snp_ODR_Ret!$A:$A,'Retail - 12m PD'!Y$3)</f>
        <v>5</v>
      </c>
      <c r="Z28" s="8">
        <f>SUMIFS(F_12Snp_ODR_Ret!$C:$C,F_12Snp_ODR_Ret!$B:$B,'Retail - 12m PD'!$A28,F_12Snp_ODR_Ret!$A:$A,'Retail - 12m PD'!Z$3)</f>
        <v>5</v>
      </c>
      <c r="AA28" s="8">
        <f>SUMIFS(F_12Snp_ODR_Ret!$C:$C,F_12Snp_ODR_Ret!$B:$B,'Retail - 12m PD'!$A28,F_12Snp_ODR_Ret!$A:$A,'Retail - 12m PD'!AA$3)</f>
        <v>3</v>
      </c>
      <c r="AB28" s="8">
        <f>SUMIFS(F_12Snp_ODR_Ret!$C:$C,F_12Snp_ODR_Ret!$B:$B,'Retail - 12m PD'!$A28,F_12Snp_ODR_Ret!$A:$A,'Retail - 12m PD'!AB$3)</f>
        <v>2</v>
      </c>
      <c r="AC28" s="8">
        <f>SUMIFS(F_12Snp_ODR_Ret!$C:$C,F_12Snp_ODR_Ret!$B:$B,'Retail - 12m PD'!$A28,F_12Snp_ODR_Ret!$A:$A,'Retail - 12m PD'!AC$3)</f>
        <v>3</v>
      </c>
      <c r="AD28" s="8">
        <f>SUMIFS(F_12Snp_ODR_Ret!$C:$C,F_12Snp_ODR_Ret!$B:$B,'Retail - 12m PD'!$A28,F_12Snp_ODR_Ret!$A:$A,'Retail - 12m PD'!AD$3)</f>
        <v>2</v>
      </c>
      <c r="AE28" s="8">
        <f>SUMIFS(F_12Snp_ODR_Ret!$C:$C,F_12Snp_ODR_Ret!$B:$B,'Retail - 12m PD'!$A28,F_12Snp_ODR_Ret!$A:$A,'Retail - 12m PD'!AE$3)</f>
        <v>4</v>
      </c>
      <c r="AF28" s="8">
        <f>SUMIFS(F_12Snp_ODR_Ret!$C:$C,F_12Snp_ODR_Ret!$B:$B,'Retail - 12m PD'!$A28,F_12Snp_ODR_Ret!$A:$A,'Retail - 12m PD'!AF$3)</f>
        <v>4</v>
      </c>
      <c r="AG28" s="8">
        <f>SUMIFS(F_12Snp_ODR_Ret!$C:$C,F_12Snp_ODR_Ret!$B:$B,'Retail - 12m PD'!$A28,F_12Snp_ODR_Ret!$A:$A,'Retail - 12m PD'!AG$3)</f>
        <v>11</v>
      </c>
      <c r="AH28" s="8">
        <f>SUMIFS(F_12Snp_ODR_Ret!$C:$C,F_12Snp_ODR_Ret!$B:$B,'Retail - 12m PD'!$A28,F_12Snp_ODR_Ret!$A:$A,'Retail - 12m PD'!AH$3)</f>
        <v>12</v>
      </c>
      <c r="AI28" s="8">
        <f>SUMIFS(F_12Snp_ODR_Ret!$C:$C,F_12Snp_ODR_Ret!$B:$B,'Retail - 12m PD'!$A28,F_12Snp_ODR_Ret!$A:$A,'Retail - 12m PD'!AI$3)</f>
        <v>19</v>
      </c>
      <c r="AJ28" s="8">
        <f>SUMIFS(F_12Snp_ODR_Ret!$C:$C,F_12Snp_ODR_Ret!$B:$B,'Retail - 12m PD'!$A28,F_12Snp_ODR_Ret!$A:$A,'Retail - 12m PD'!AJ$3)</f>
        <v>16</v>
      </c>
      <c r="AK28" s="8">
        <f>SUMIFS(F_12Snp_ODR_Ret!$C:$C,F_12Snp_ODR_Ret!$B:$B,'Retail - 12m PD'!$A28,F_12Snp_ODR_Ret!$A:$A,'Retail - 12m PD'!AK$3)</f>
        <v>14</v>
      </c>
      <c r="AL28" s="8">
        <f>SUMIFS(F_12Snp_ODR_Ret!$C:$C,F_12Snp_ODR_Ret!$B:$B,'Retail - 12m PD'!$A28,F_12Snp_ODR_Ret!$A:$A,'Retail - 12m PD'!AL$3)</f>
        <v>16</v>
      </c>
      <c r="AM28" s="8">
        <f>SUMIFS(F_12Snp_ODR_Ret!$C:$C,F_12Snp_ODR_Ret!$B:$B,'Retail - 12m PD'!$A28,F_12Snp_ODR_Ret!$A:$A,'Retail - 12m PD'!AM$3)</f>
        <v>15</v>
      </c>
      <c r="AN28" s="8">
        <f>SUMIFS(F_12Snp_ODR_Ret!$C:$C,F_12Snp_ODR_Ret!$B:$B,'Retail - 12m PD'!$A28,F_12Snp_ODR_Ret!$A:$A,'Retail - 12m PD'!AN$3)</f>
        <v>12</v>
      </c>
      <c r="AO28" s="8">
        <f>SUMIFS(F_12Snp_ODR_Ret!$C:$C,F_12Snp_ODR_Ret!$B:$B,'Retail - 12m PD'!$A28,F_12Snp_ODR_Ret!$A:$A,'Retail - 12m PD'!AO$3)</f>
        <v>16</v>
      </c>
      <c r="AP28" s="8">
        <f>SUMIFS(F_12Snp_ODR_Ret!$C:$C,F_12Snp_ODR_Ret!$B:$B,'Retail - 12m PD'!$A28,F_12Snp_ODR_Ret!$A:$A,'Retail - 12m PD'!AP$3)</f>
        <v>13</v>
      </c>
      <c r="AQ28" s="8">
        <f>SUMIFS(F_12Snp_ODR_Ret!$C:$C,F_12Snp_ODR_Ret!$B:$B,'Retail - 12m PD'!$A28,F_12Snp_ODR_Ret!$A:$A,'Retail - 12m PD'!AQ$3)</f>
        <v>13</v>
      </c>
      <c r="AR28" s="8">
        <f>SUMIFS(F_12Snp_ODR_Ret!$C:$C,F_12Snp_ODR_Ret!$B:$B,'Retail - 12m PD'!$A28,F_12Snp_ODR_Ret!$A:$A,'Retail - 12m PD'!AR$3)</f>
        <v>8</v>
      </c>
      <c r="AS28" s="8">
        <f>SUMIFS(F_12Snp_ODR_Ret!$C:$C,F_12Snp_ODR_Ret!$B:$B,'Retail - 12m PD'!$A28,F_12Snp_ODR_Ret!$A:$A,'Retail - 12m PD'!AS$3)</f>
        <v>4</v>
      </c>
      <c r="AT28" s="8">
        <f>SUMIFS(F_12Snp_ODR_Ret!$C:$C,F_12Snp_ODR_Ret!$B:$B,'Retail - 12m PD'!$A28,F_12Snp_ODR_Ret!$A:$A,'Retail - 12m PD'!AT$3)</f>
        <v>4</v>
      </c>
      <c r="AU28" s="8">
        <f>SUMIFS(F_12Snp_ODR_Ret!$C:$C,F_12Snp_ODR_Ret!$B:$B,'Retail - 12m PD'!$A28,F_12Snp_ODR_Ret!$A:$A,'Retail - 12m PD'!AU$3)</f>
        <v>2</v>
      </c>
      <c r="AV28" s="8">
        <f>SUMIFS(F_12Snp_ODR_Ret!$C:$C,F_12Snp_ODR_Ret!$B:$B,'Retail - 12m PD'!$A28,F_12Snp_ODR_Ret!$A:$A,'Retail - 12m PD'!AV$3)</f>
        <v>2</v>
      </c>
      <c r="AW28" s="8">
        <f>SUMIFS(F_12Snp_ODR_Ret!$C:$C,F_12Snp_ODR_Ret!$B:$B,'Retail - 12m PD'!$A28,F_12Snp_ODR_Ret!$A:$A,'Retail - 12m PD'!AW$3)</f>
        <v>2</v>
      </c>
      <c r="AX28" s="9">
        <f>SUMIFS(F_12Snp_ODR_Ret!$C:$C,F_12Snp_ODR_Ret!$B:$B,'Retail - 12m PD'!$A28,F_12Snp_ODR_Ret!$A:$A,'Retail - 12m PD'!AX$3)</f>
        <v>2</v>
      </c>
      <c r="AY28" s="8">
        <f>SUMIFS(F_12Snp_ODR_Ret!$C:$C,F_12Snp_ODR_Ret!$B:$B,'Retail - 12m PD'!$A28,F_12Snp_ODR_Ret!$A:$A,'Retail - 12m PD'!AY$3)</f>
        <v>2</v>
      </c>
      <c r="AZ28" s="8">
        <f>SUMIFS(F_12Snp_ODR_Ret!$C:$C,F_12Snp_ODR_Ret!$B:$B,'Retail - 12m PD'!$A28,F_12Snp_ODR_Ret!$A:$A,'Retail - 12m PD'!AZ$3)</f>
        <v>1</v>
      </c>
      <c r="BA28" s="8">
        <f>SUMIFS(F_12Snp_ODR_Ret!$C:$C,F_12Snp_ODR_Ret!$B:$B,'Retail - 12m PD'!$A28,F_12Snp_ODR_Ret!$A:$A,'Retail - 12m PD'!BA$3)</f>
        <v>1</v>
      </c>
      <c r="BB28" s="8">
        <f>SUMIFS(F_12Snp_ODR_Ret!$C:$C,F_12Snp_ODR_Ret!$B:$B,'Retail - 12m PD'!$A28,F_12Snp_ODR_Ret!$A:$A,'Retail - 12m PD'!BB$3)</f>
        <v>4</v>
      </c>
      <c r="BC28" s="8">
        <f>SUMIFS(F_12Snp_ODR_Ret!$C:$C,F_12Snp_ODR_Ret!$B:$B,'Retail - 12m PD'!$A28,F_12Snp_ODR_Ret!$A:$A,'Retail - 12m PD'!BC$3)</f>
        <v>2</v>
      </c>
      <c r="BD28" s="8">
        <f>SUMIFS(F_12Snp_ODR_Ret!$C:$C,F_12Snp_ODR_Ret!$B:$B,'Retail - 12m PD'!$A28,F_12Snp_ODR_Ret!$A:$A,'Retail - 12m PD'!BD$3)</f>
        <v>2</v>
      </c>
      <c r="BE28" s="8">
        <f>SUMIFS(F_12Snp_ODR_Ret!$C:$C,F_12Snp_ODR_Ret!$B:$B,'Retail - 12m PD'!$A28,F_12Snp_ODR_Ret!$A:$A,'Retail - 12m PD'!BE$3)</f>
        <v>5</v>
      </c>
      <c r="BF28" s="8">
        <f>SUMIFS(F_12Snp_ODR_Ret!$C:$C,F_12Snp_ODR_Ret!$B:$B,'Retail - 12m PD'!$A28,F_12Snp_ODR_Ret!$A:$A,'Retail - 12m PD'!BF$3)</f>
        <v>7</v>
      </c>
      <c r="BG28" s="8">
        <f>SUMIFS(F_12Snp_ODR_Ret!$C:$C,F_12Snp_ODR_Ret!$B:$B,'Retail - 12m PD'!$A28,F_12Snp_ODR_Ret!$A:$A,'Retail - 12m PD'!BG$3)</f>
        <v>10</v>
      </c>
      <c r="BH28" s="8">
        <f>SUMIFS(F_12Snp_ODR_Ret!$C:$C,F_12Snp_ODR_Ret!$B:$B,'Retail - 12m PD'!$A28,F_12Snp_ODR_Ret!$A:$A,'Retail - 12m PD'!BH$3)</f>
        <v>14</v>
      </c>
      <c r="BI28" s="8">
        <f>SUMIFS(F_12Snp_ODR_Ret!$C:$C,F_12Snp_ODR_Ret!$B:$B,'Retail - 12m PD'!$A28,F_12Snp_ODR_Ret!$A:$A,'Retail - 12m PD'!BI$3)</f>
        <v>13</v>
      </c>
      <c r="BJ28" s="8">
        <f>SUMIFS(F_12Snp_ODR_Ret!$C:$C,F_12Snp_ODR_Ret!$B:$B,'Retail - 12m PD'!$A28,F_12Snp_ODR_Ret!$A:$A,'Retail - 12m PD'!BJ$3)</f>
        <v>17</v>
      </c>
      <c r="BK28" s="8">
        <f>SUMIFS(F_12Snp_ODR_Ret!$C:$C,F_12Snp_ODR_Ret!$B:$B,'Retail - 12m PD'!$A28,F_12Snp_ODR_Ret!$A:$A,'Retail - 12m PD'!BK$3)</f>
        <v>20</v>
      </c>
      <c r="BL28" s="8">
        <f>SUMIFS(F_12Snp_ODR_Ret!$C:$C,F_12Snp_ODR_Ret!$B:$B,'Retail - 12m PD'!$A28,F_12Snp_ODR_Ret!$A:$A,'Retail - 12m PD'!BL$3)</f>
        <v>20</v>
      </c>
      <c r="BM28" s="8">
        <f>SUMIFS(F_12Snp_ODR_Ret!$C:$C,F_12Snp_ODR_Ret!$B:$B,'Retail - 12m PD'!$A28,F_12Snp_ODR_Ret!$A:$A,'Retail - 12m PD'!BM$3)</f>
        <v>15</v>
      </c>
      <c r="BN28" s="8">
        <f>SUMIFS(F_12Snp_ODR_Ret!$C:$C,F_12Snp_ODR_Ret!$B:$B,'Retail - 12m PD'!$A28,F_12Snp_ODR_Ret!$A:$A,'Retail - 12m PD'!BN$3)</f>
        <v>10</v>
      </c>
      <c r="BO28" s="8">
        <f>SUMIFS(F_12Snp_ODR_Ret!$C:$C,F_12Snp_ODR_Ret!$B:$B,'Retail - 12m PD'!$A28,F_12Snp_ODR_Ret!$A:$A,'Retail - 12m PD'!BO$3)</f>
        <v>6</v>
      </c>
      <c r="BP28" s="8">
        <f>SUMIFS(F_12Snp_ODR_Ret!$C:$C,F_12Snp_ODR_Ret!$B:$B,'Retail - 12m PD'!$A28,F_12Snp_ODR_Ret!$A:$A,'Retail - 12m PD'!BP$3)</f>
        <v>11</v>
      </c>
      <c r="BQ28" s="8">
        <f>SUMIFS(F_12Snp_ODR_Ret!$C:$C,F_12Snp_ODR_Ret!$B:$B,'Retail - 12m PD'!$A28,F_12Snp_ODR_Ret!$A:$A,'Retail - 12m PD'!BQ$3)</f>
        <v>5</v>
      </c>
      <c r="BR28" s="8">
        <f>SUMIFS(F_12Snp_ODR_Ret!$C:$C,F_12Snp_ODR_Ret!$B:$B,'Retail - 12m PD'!$A28,F_12Snp_ODR_Ret!$A:$A,'Retail - 12m PD'!BR$3)</f>
        <v>9</v>
      </c>
      <c r="BS28" s="8">
        <f>SUMIFS(F_12Snp_ODR_Ret!$C:$C,F_12Snp_ODR_Ret!$B:$B,'Retail - 12m PD'!$A28,F_12Snp_ODR_Ret!$A:$A,'Retail - 12m PD'!BS$3)</f>
        <v>11</v>
      </c>
      <c r="BT28" s="8">
        <f>SUMIFS(F_12Snp_ODR_Ret!$C:$C,F_12Snp_ODR_Ret!$B:$B,'Retail - 12m PD'!$A28,F_12Snp_ODR_Ret!$A:$A,'Retail - 12m PD'!BT$3)</f>
        <v>9</v>
      </c>
      <c r="BU28" s="8">
        <f>SUMIFS(F_12Snp_ODR_Ret!$C:$C,F_12Snp_ODR_Ret!$B:$B,'Retail - 12m PD'!$A28,F_12Snp_ODR_Ret!$A:$A,'Retail - 12m PD'!BU$3)</f>
        <v>7</v>
      </c>
      <c r="BV28" s="8">
        <f>SUMIFS(F_12Snp_ODR_Ret!$C:$C,F_12Snp_ODR_Ret!$B:$B,'Retail - 12m PD'!$A28,F_12Snp_ODR_Ret!$A:$A,'Retail - 12m PD'!BV$3)</f>
        <v>9</v>
      </c>
      <c r="BW28" s="8">
        <f>SUMIFS(F_12Snp_ODR_Ret!$C:$C,F_12Snp_ODR_Ret!$B:$B,'Retail - 12m PD'!$A28,F_12Snp_ODR_Ret!$A:$A,'Retail - 12m PD'!BW$3)</f>
        <v>6</v>
      </c>
      <c r="BX28" s="8">
        <f>SUMIFS(F_12Snp_ODR_Ret!$C:$C,F_12Snp_ODR_Ret!$B:$B,'Retail - 12m PD'!$A28,F_12Snp_ODR_Ret!$A:$A,'Retail - 12m PD'!BX$3)</f>
        <v>6</v>
      </c>
      <c r="BY28" s="8">
        <f>SUMIFS(F_12Snp_ODR_Ret!$C:$C,F_12Snp_ODR_Ret!$B:$B,'Retail - 12m PD'!$A28,F_12Snp_ODR_Ret!$A:$A,'Retail - 12m PD'!BY$3)</f>
        <v>0</v>
      </c>
      <c r="BZ28" s="8">
        <f>SUMIFS(F_12Snp_ODR_Ret!$C:$C,F_12Snp_ODR_Ret!$B:$B,'Retail - 12m PD'!$A28,F_12Snp_ODR_Ret!$A:$A,'Retail - 12m PD'!BZ$3)</f>
        <v>0</v>
      </c>
      <c r="CA28" s="8">
        <f>SUMIFS(F_12Snp_ODR_Ret!$C:$C,F_12Snp_ODR_Ret!$B:$B,'Retail - 12m PD'!$A28,F_12Snp_ODR_Ret!$A:$A,'Retail - 12m PD'!CA$3)</f>
        <v>0</v>
      </c>
      <c r="CB28" s="8">
        <f>SUMIFS(F_12Snp_ODR_Ret!$C:$C,F_12Snp_ODR_Ret!$B:$B,'Retail - 12m PD'!$A28,F_12Snp_ODR_Ret!$A:$A,'Retail - 12m PD'!CB$3)</f>
        <v>0</v>
      </c>
      <c r="CC28" s="8">
        <f>SUMIFS(F_12Snp_ODR_Ret!$C:$C,F_12Snp_ODR_Ret!$B:$B,'Retail - 12m PD'!$A28,F_12Snp_ODR_Ret!$A:$A,'Retail - 12m PD'!CC$3)</f>
        <v>0</v>
      </c>
      <c r="CD28" s="8">
        <f>SUMIFS(F_12Snp_ODR_Ret!$C:$C,F_12Snp_ODR_Ret!$B:$B,'Retail - 12m PD'!$A28,F_12Snp_ODR_Ret!$A:$A,'Retail - 12m PD'!CD$3)</f>
        <v>0</v>
      </c>
      <c r="CE28" s="8">
        <f>SUMIFS(F_12Snp_ODR_Ret!$C:$C,F_12Snp_ODR_Ret!$B:$B,'Retail - 12m PD'!$A28,F_12Snp_ODR_Ret!$A:$A,'Retail - 12m PD'!CE$3)</f>
        <v>0</v>
      </c>
      <c r="CF28" s="8">
        <f>SUMIFS(F_12Snp_ODR_Ret!$C:$C,F_12Snp_ODR_Ret!$B:$B,'Retail - 12m PD'!$A28,F_12Snp_ODR_Ret!$A:$A,'Retail - 12m PD'!CF$3)</f>
        <v>0</v>
      </c>
      <c r="CG28" s="8">
        <f>SUMIFS(F_12Snp_ODR_Ret!$C:$C,F_12Snp_ODR_Ret!$B:$B,'Retail - 12m PD'!$A28,F_12Snp_ODR_Ret!$A:$A,'Retail - 12m PD'!CG$3)</f>
        <v>0</v>
      </c>
      <c r="CH28" s="8">
        <f>SUMIFS(F_12Snp_ODR_Ret!$C:$C,F_12Snp_ODR_Ret!$B:$B,'Retail - 12m PD'!$A28,F_12Snp_ODR_Ret!$A:$A,'Retail - 12m PD'!CH$3)</f>
        <v>0</v>
      </c>
      <c r="CI28" s="8">
        <f>SUMIFS(F_12Snp_ODR_Ret!$C:$C,F_12Snp_ODR_Ret!$B:$B,'Retail - 12m PD'!$A28,F_12Snp_ODR_Ret!$A:$A,'Retail - 12m PD'!CI$3)</f>
        <v>0</v>
      </c>
      <c r="CJ28" s="8">
        <f>SUMIFS(F_12Snp_ODR_Ret!$C:$C,F_12Snp_ODR_Ret!$B:$B,'Retail - 12m PD'!$A28,F_12Snp_ODR_Ret!$A:$A,'Retail - 12m PD'!CJ$3)</f>
        <v>0</v>
      </c>
      <c r="CK28" s="8">
        <f>SUMIFS(F_12Snp_ODR_Ret!$C:$C,F_12Snp_ODR_Ret!$B:$B,'Retail - 12m PD'!$A28,F_12Snp_ODR_Ret!$A:$A,'Retail - 12m PD'!CK$3)</f>
        <v>0</v>
      </c>
      <c r="CL28" s="8">
        <f>SUMIFS(F_12Snp_ODR_Ret!$C:$C,F_12Snp_ODR_Ret!$B:$B,'Retail - 12m PD'!$A28,F_12Snp_ODR_Ret!$A:$A,'Retail - 12m PD'!CL$3)</f>
        <v>0</v>
      </c>
      <c r="CM28" s="8">
        <f>SUMIFS(F_12Snp_ODR_Ret!$C:$C,F_12Snp_ODR_Ret!$B:$B,'Retail - 12m PD'!$A28,F_12Snp_ODR_Ret!$A:$A,'Retail - 12m PD'!CM$3)</f>
        <v>0</v>
      </c>
      <c r="CN28" s="8">
        <f>SUMIFS(F_12Snp_ODR_Ret!$C:$C,F_12Snp_ODR_Ret!$B:$B,'Retail - 12m PD'!$A28,F_12Snp_ODR_Ret!$A:$A,'Retail - 12m PD'!CN$3)</f>
        <v>0</v>
      </c>
      <c r="CO28" s="8">
        <f>SUMIFS(F_12Snp_ODR_Ret!$C:$C,F_12Snp_ODR_Ret!$B:$B,'Retail - 12m PD'!$A28,F_12Snp_ODR_Ret!$A:$A,'Retail - 12m PD'!CO$3)</f>
        <v>0</v>
      </c>
      <c r="CP28" s="8">
        <f>SUMIFS(F_12Snp_ODR_Ret!$C:$C,F_12Snp_ODR_Ret!$B:$B,'Retail - 12m PD'!$A28,F_12Snp_ODR_Ret!$A:$A,'Retail - 12m PD'!CP$3)</f>
        <v>0</v>
      </c>
      <c r="CQ28" s="8">
        <f>SUMIFS(F_12Snp_ODR_Ret!$C:$C,F_12Snp_ODR_Ret!$B:$B,'Retail - 12m PD'!$A28,F_12Snp_ODR_Ret!$A:$A,'Retail - 12m PD'!CQ$3)</f>
        <v>0</v>
      </c>
      <c r="CR28" s="8">
        <f>SUMIFS(F_12Snp_ODR_Ret!$C:$C,F_12Snp_ODR_Ret!$B:$B,'Retail - 12m PD'!$A28,F_12Snp_ODR_Ret!$A:$A,'Retail - 12m PD'!CR$3)</f>
        <v>0</v>
      </c>
      <c r="CS28" s="8">
        <f>SUMIFS(F_12Snp_ODR_Ret!$C:$C,F_12Snp_ODR_Ret!$B:$B,'Retail - 12m PD'!$A28,F_12Snp_ODR_Ret!$A:$A,'Retail - 12m PD'!CS$3)</f>
        <v>0</v>
      </c>
      <c r="CT28" s="8">
        <f>SUMIFS(F_12Snp_ODR_Ret!$C:$C,F_12Snp_ODR_Ret!$B:$B,'Retail - 12m PD'!$A28,F_12Snp_ODR_Ret!$A:$A,'Retail - 12m PD'!CT$3)</f>
        <v>0</v>
      </c>
      <c r="CU28" s="8">
        <f>SUMIFS(F_12Snp_ODR_Ret!$C:$C,F_12Snp_ODR_Ret!$B:$B,'Retail - 12m PD'!$A28,F_12Snp_ODR_Ret!$A:$A,'Retail - 12m PD'!CU$3)</f>
        <v>0</v>
      </c>
      <c r="CV28" s="8">
        <f>SUMIFS(F_12Snp_ODR_Ret!$C:$C,F_12Snp_ODR_Ret!$B:$B,'Retail - 12m PD'!$A28,F_12Snp_ODR_Ret!$A:$A,'Retail - 12m PD'!CV$3)</f>
        <v>0</v>
      </c>
      <c r="CW28" s="8">
        <f>SUMIFS(F_12Snp_ODR_Ret!$C:$C,F_12Snp_ODR_Ret!$B:$B,'Retail - 12m PD'!$A28,F_12Snp_ODR_Ret!$A:$A,'Retail - 12m PD'!CW$3)</f>
        <v>0</v>
      </c>
      <c r="CX28" s="8">
        <f>SUMIFS(F_12Snp_ODR_Ret!$C:$C,F_12Snp_ODR_Ret!$B:$B,'Retail - 12m PD'!$A28,F_12Snp_ODR_Ret!$A:$A,'Retail - 12m PD'!CX$3)</f>
        <v>0</v>
      </c>
      <c r="CY28" s="8">
        <f>SUMIFS(F_12Snp_ODR_Ret!$C:$C,F_12Snp_ODR_Ret!$B:$B,'Retail - 12m PD'!$A28,F_12Snp_ODR_Ret!$A:$A,'Retail - 12m PD'!CY$3)</f>
        <v>0</v>
      </c>
      <c r="CZ28" s="8">
        <f>SUMIFS(F_12Snp_ODR_Ret!$C:$C,F_12Snp_ODR_Ret!$B:$B,'Retail - 12m PD'!$A28,F_12Snp_ODR_Ret!$A:$A,'Retail - 12m PD'!CZ$3)</f>
        <v>0</v>
      </c>
    </row>
    <row r="29" spans="1:104" x14ac:dyDescent="0.2">
      <c r="A29" s="3" t="str">
        <f t="shared" si="15"/>
        <v>R_B</v>
      </c>
      <c r="B29" s="4" t="str">
        <f t="shared" si="15"/>
        <v>Secured, MOB &gt; 6, MOU</v>
      </c>
      <c r="C29" s="8">
        <f>SUMIFS(F_12Snp_ODR_Ret!$C:$C,F_12Snp_ODR_Ret!$B:$B,'Retail - 12m PD'!$A29,F_12Snp_ODR_Ret!$A:$A,'Retail - 12m PD'!C$3)</f>
        <v>3</v>
      </c>
      <c r="D29" s="8">
        <f>SUMIFS(F_12Snp_ODR_Ret!$C:$C,F_12Snp_ODR_Ret!$B:$B,'Retail - 12m PD'!$A29,F_12Snp_ODR_Ret!$A:$A,'Retail - 12m PD'!D$3)</f>
        <v>3</v>
      </c>
      <c r="E29" s="8">
        <f>SUMIFS(F_12Snp_ODR_Ret!$C:$C,F_12Snp_ODR_Ret!$B:$B,'Retail - 12m PD'!$A29,F_12Snp_ODR_Ret!$A:$A,'Retail - 12m PD'!E$3)</f>
        <v>2</v>
      </c>
      <c r="F29" s="8">
        <f>SUMIFS(F_12Snp_ODR_Ret!$C:$C,F_12Snp_ODR_Ret!$B:$B,'Retail - 12m PD'!$A29,F_12Snp_ODR_Ret!$A:$A,'Retail - 12m PD'!F$3)</f>
        <v>2</v>
      </c>
      <c r="G29" s="8">
        <f>SUMIFS(F_12Snp_ODR_Ret!$C:$C,F_12Snp_ODR_Ret!$B:$B,'Retail - 12m PD'!$A29,F_12Snp_ODR_Ret!$A:$A,'Retail - 12m PD'!G$3)</f>
        <v>2</v>
      </c>
      <c r="H29" s="8">
        <f>SUMIFS(F_12Snp_ODR_Ret!$C:$C,F_12Snp_ODR_Ret!$B:$B,'Retail - 12m PD'!$A29,F_12Snp_ODR_Ret!$A:$A,'Retail - 12m PD'!H$3)</f>
        <v>2</v>
      </c>
      <c r="I29" s="8">
        <f>SUMIFS(F_12Snp_ODR_Ret!$C:$C,F_12Snp_ODR_Ret!$B:$B,'Retail - 12m PD'!$A29,F_12Snp_ODR_Ret!$A:$A,'Retail - 12m PD'!I$3)</f>
        <v>2</v>
      </c>
      <c r="J29" s="8">
        <f>SUMIFS(F_12Snp_ODR_Ret!$C:$C,F_12Snp_ODR_Ret!$B:$B,'Retail - 12m PD'!$A29,F_12Snp_ODR_Ret!$A:$A,'Retail - 12m PD'!J$3)</f>
        <v>3</v>
      </c>
      <c r="K29" s="8">
        <f>SUMIFS(F_12Snp_ODR_Ret!$C:$C,F_12Snp_ODR_Ret!$B:$B,'Retail - 12m PD'!$A29,F_12Snp_ODR_Ret!$A:$A,'Retail - 12m PD'!K$3)</f>
        <v>3</v>
      </c>
      <c r="L29" s="8">
        <f>SUMIFS(F_12Snp_ODR_Ret!$C:$C,F_12Snp_ODR_Ret!$B:$B,'Retail - 12m PD'!$A29,F_12Snp_ODR_Ret!$A:$A,'Retail - 12m PD'!L$3)</f>
        <v>3</v>
      </c>
      <c r="M29" s="8">
        <f>SUMIFS(F_12Snp_ODR_Ret!$C:$C,F_12Snp_ODR_Ret!$B:$B,'Retail - 12m PD'!$A29,F_12Snp_ODR_Ret!$A:$A,'Retail - 12m PD'!M$3)</f>
        <v>2</v>
      </c>
      <c r="N29" s="8">
        <f>SUMIFS(F_12Snp_ODR_Ret!$C:$C,F_12Snp_ODR_Ret!$B:$B,'Retail - 12m PD'!$A29,F_12Snp_ODR_Ret!$A:$A,'Retail - 12m PD'!N$3)</f>
        <v>2</v>
      </c>
      <c r="O29" s="8">
        <f>SUMIFS(F_12Snp_ODR_Ret!$C:$C,F_12Snp_ODR_Ret!$B:$B,'Retail - 12m PD'!$A29,F_12Snp_ODR_Ret!$A:$A,'Retail - 12m PD'!O$3)</f>
        <v>1</v>
      </c>
      <c r="P29" s="8">
        <f>SUMIFS(F_12Snp_ODR_Ret!$C:$C,F_12Snp_ODR_Ret!$B:$B,'Retail - 12m PD'!$A29,F_12Snp_ODR_Ret!$A:$A,'Retail - 12m PD'!P$3)</f>
        <v>1</v>
      </c>
      <c r="Q29" s="8">
        <f>SUMIFS(F_12Snp_ODR_Ret!$C:$C,F_12Snp_ODR_Ret!$B:$B,'Retail - 12m PD'!$A29,F_12Snp_ODR_Ret!$A:$A,'Retail - 12m PD'!Q$3)</f>
        <v>0</v>
      </c>
      <c r="R29" s="8">
        <f>SUMIFS(F_12Snp_ODR_Ret!$C:$C,F_12Snp_ODR_Ret!$B:$B,'Retail - 12m PD'!$A29,F_12Snp_ODR_Ret!$A:$A,'Retail - 12m PD'!R$3)</f>
        <v>0</v>
      </c>
      <c r="S29" s="8">
        <f>SUMIFS(F_12Snp_ODR_Ret!$C:$C,F_12Snp_ODR_Ret!$B:$B,'Retail - 12m PD'!$A29,F_12Snp_ODR_Ret!$A:$A,'Retail - 12m PD'!S$3)</f>
        <v>0</v>
      </c>
      <c r="T29" s="8">
        <f>SUMIFS(F_12Snp_ODR_Ret!$C:$C,F_12Snp_ODR_Ret!$B:$B,'Retail - 12m PD'!$A29,F_12Snp_ODR_Ret!$A:$A,'Retail - 12m PD'!T$3)</f>
        <v>1</v>
      </c>
      <c r="U29" s="8">
        <f>SUMIFS(F_12Snp_ODR_Ret!$C:$C,F_12Snp_ODR_Ret!$B:$B,'Retail - 12m PD'!$A29,F_12Snp_ODR_Ret!$A:$A,'Retail - 12m PD'!U$3)</f>
        <v>1</v>
      </c>
      <c r="V29" s="8">
        <f>SUMIFS(F_12Snp_ODR_Ret!$C:$C,F_12Snp_ODR_Ret!$B:$B,'Retail - 12m PD'!$A29,F_12Snp_ODR_Ret!$A:$A,'Retail - 12m PD'!V$3)</f>
        <v>1</v>
      </c>
      <c r="W29" s="8">
        <f>SUMIFS(F_12Snp_ODR_Ret!$C:$C,F_12Snp_ODR_Ret!$B:$B,'Retail - 12m PD'!$A29,F_12Snp_ODR_Ret!$A:$A,'Retail - 12m PD'!W$3)</f>
        <v>1</v>
      </c>
      <c r="X29" s="8">
        <f>SUMIFS(F_12Snp_ODR_Ret!$C:$C,F_12Snp_ODR_Ret!$B:$B,'Retail - 12m PD'!$A29,F_12Snp_ODR_Ret!$A:$A,'Retail - 12m PD'!X$3)</f>
        <v>0</v>
      </c>
      <c r="Y29" s="8">
        <f>SUMIFS(F_12Snp_ODR_Ret!$C:$C,F_12Snp_ODR_Ret!$B:$B,'Retail - 12m PD'!$A29,F_12Snp_ODR_Ret!$A:$A,'Retail - 12m PD'!Y$3)</f>
        <v>0</v>
      </c>
      <c r="Z29" s="8">
        <f>SUMIFS(F_12Snp_ODR_Ret!$C:$C,F_12Snp_ODR_Ret!$B:$B,'Retail - 12m PD'!$A29,F_12Snp_ODR_Ret!$A:$A,'Retail - 12m PD'!Z$3)</f>
        <v>0</v>
      </c>
      <c r="AA29" s="8">
        <f>SUMIFS(F_12Snp_ODR_Ret!$C:$C,F_12Snp_ODR_Ret!$B:$B,'Retail - 12m PD'!$A29,F_12Snp_ODR_Ret!$A:$A,'Retail - 12m PD'!AA$3)</f>
        <v>0</v>
      </c>
      <c r="AB29" s="8">
        <f>SUMIFS(F_12Snp_ODR_Ret!$C:$C,F_12Snp_ODR_Ret!$B:$B,'Retail - 12m PD'!$A29,F_12Snp_ODR_Ret!$A:$A,'Retail - 12m PD'!AB$3)</f>
        <v>0</v>
      </c>
      <c r="AC29" s="8">
        <f>SUMIFS(F_12Snp_ODR_Ret!$C:$C,F_12Snp_ODR_Ret!$B:$B,'Retail - 12m PD'!$A29,F_12Snp_ODR_Ret!$A:$A,'Retail - 12m PD'!AC$3)</f>
        <v>1</v>
      </c>
      <c r="AD29" s="8">
        <f>SUMIFS(F_12Snp_ODR_Ret!$C:$C,F_12Snp_ODR_Ret!$B:$B,'Retail - 12m PD'!$A29,F_12Snp_ODR_Ret!$A:$A,'Retail - 12m PD'!AD$3)</f>
        <v>1</v>
      </c>
      <c r="AE29" s="8">
        <f>SUMIFS(F_12Snp_ODR_Ret!$C:$C,F_12Snp_ODR_Ret!$B:$B,'Retail - 12m PD'!$A29,F_12Snp_ODR_Ret!$A:$A,'Retail - 12m PD'!AE$3)</f>
        <v>1</v>
      </c>
      <c r="AF29" s="8">
        <f>SUMIFS(F_12Snp_ODR_Ret!$C:$C,F_12Snp_ODR_Ret!$B:$B,'Retail - 12m PD'!$A29,F_12Snp_ODR_Ret!$A:$A,'Retail - 12m PD'!AF$3)</f>
        <v>1</v>
      </c>
      <c r="AG29" s="8">
        <f>SUMIFS(F_12Snp_ODR_Ret!$C:$C,F_12Snp_ODR_Ret!$B:$B,'Retail - 12m PD'!$A29,F_12Snp_ODR_Ret!$A:$A,'Retail - 12m PD'!AG$3)</f>
        <v>1</v>
      </c>
      <c r="AH29" s="8">
        <f>SUMIFS(F_12Snp_ODR_Ret!$C:$C,F_12Snp_ODR_Ret!$B:$B,'Retail - 12m PD'!$A29,F_12Snp_ODR_Ret!$A:$A,'Retail - 12m PD'!AH$3)</f>
        <v>1</v>
      </c>
      <c r="AI29" s="8">
        <f>SUMIFS(F_12Snp_ODR_Ret!$C:$C,F_12Snp_ODR_Ret!$B:$B,'Retail - 12m PD'!$A29,F_12Snp_ODR_Ret!$A:$A,'Retail - 12m PD'!AI$3)</f>
        <v>1</v>
      </c>
      <c r="AJ29" s="8">
        <f>SUMIFS(F_12Snp_ODR_Ret!$C:$C,F_12Snp_ODR_Ret!$B:$B,'Retail - 12m PD'!$A29,F_12Snp_ODR_Ret!$A:$A,'Retail - 12m PD'!AJ$3)</f>
        <v>1</v>
      </c>
      <c r="AK29" s="8">
        <f>SUMIFS(F_12Snp_ODR_Ret!$C:$C,F_12Snp_ODR_Ret!$B:$B,'Retail - 12m PD'!$A29,F_12Snp_ODR_Ret!$A:$A,'Retail - 12m PD'!AK$3)</f>
        <v>0</v>
      </c>
      <c r="AL29" s="8">
        <f>SUMIFS(F_12Snp_ODR_Ret!$C:$C,F_12Snp_ODR_Ret!$B:$B,'Retail - 12m PD'!$A29,F_12Snp_ODR_Ret!$A:$A,'Retail - 12m PD'!AL$3)</f>
        <v>0</v>
      </c>
      <c r="AM29" s="8">
        <f>SUMIFS(F_12Snp_ODR_Ret!$C:$C,F_12Snp_ODR_Ret!$B:$B,'Retail - 12m PD'!$A29,F_12Snp_ODR_Ret!$A:$A,'Retail - 12m PD'!AM$3)</f>
        <v>0</v>
      </c>
      <c r="AN29" s="8">
        <f>SUMIFS(F_12Snp_ODR_Ret!$C:$C,F_12Snp_ODR_Ret!$B:$B,'Retail - 12m PD'!$A29,F_12Snp_ODR_Ret!$A:$A,'Retail - 12m PD'!AN$3)</f>
        <v>0</v>
      </c>
      <c r="AO29" s="8">
        <f>SUMIFS(F_12Snp_ODR_Ret!$C:$C,F_12Snp_ODR_Ret!$B:$B,'Retail - 12m PD'!$A29,F_12Snp_ODR_Ret!$A:$A,'Retail - 12m PD'!AO$3)</f>
        <v>0</v>
      </c>
      <c r="AP29" s="8">
        <f>SUMIFS(F_12Snp_ODR_Ret!$C:$C,F_12Snp_ODR_Ret!$B:$B,'Retail - 12m PD'!$A29,F_12Snp_ODR_Ret!$A:$A,'Retail - 12m PD'!AP$3)</f>
        <v>0</v>
      </c>
      <c r="AQ29" s="8">
        <f>SUMIFS(F_12Snp_ODR_Ret!$C:$C,F_12Snp_ODR_Ret!$B:$B,'Retail - 12m PD'!$A29,F_12Snp_ODR_Ret!$A:$A,'Retail - 12m PD'!AQ$3)</f>
        <v>0</v>
      </c>
      <c r="AR29" s="8">
        <f>SUMIFS(F_12Snp_ODR_Ret!$C:$C,F_12Snp_ODR_Ret!$B:$B,'Retail - 12m PD'!$A29,F_12Snp_ODR_Ret!$A:$A,'Retail - 12m PD'!AR$3)</f>
        <v>0</v>
      </c>
      <c r="AS29" s="8">
        <f>SUMIFS(F_12Snp_ODR_Ret!$C:$C,F_12Snp_ODR_Ret!$B:$B,'Retail - 12m PD'!$A29,F_12Snp_ODR_Ret!$A:$A,'Retail - 12m PD'!AS$3)</f>
        <v>0</v>
      </c>
      <c r="AT29" s="8">
        <f>SUMIFS(F_12Snp_ODR_Ret!$C:$C,F_12Snp_ODR_Ret!$B:$B,'Retail - 12m PD'!$A29,F_12Snp_ODR_Ret!$A:$A,'Retail - 12m PD'!AT$3)</f>
        <v>0</v>
      </c>
      <c r="AU29" s="8">
        <f>SUMIFS(F_12Snp_ODR_Ret!$C:$C,F_12Snp_ODR_Ret!$B:$B,'Retail - 12m PD'!$A29,F_12Snp_ODR_Ret!$A:$A,'Retail - 12m PD'!AU$3)</f>
        <v>0</v>
      </c>
      <c r="AV29" s="8">
        <f>SUMIFS(F_12Snp_ODR_Ret!$C:$C,F_12Snp_ODR_Ret!$B:$B,'Retail - 12m PD'!$A29,F_12Snp_ODR_Ret!$A:$A,'Retail - 12m PD'!AV$3)</f>
        <v>0</v>
      </c>
      <c r="AW29" s="8">
        <f>SUMIFS(F_12Snp_ODR_Ret!$C:$C,F_12Snp_ODR_Ret!$B:$B,'Retail - 12m PD'!$A29,F_12Snp_ODR_Ret!$A:$A,'Retail - 12m PD'!AW$3)</f>
        <v>0</v>
      </c>
      <c r="AX29" s="9">
        <f>SUMIFS(F_12Snp_ODR_Ret!$C:$C,F_12Snp_ODR_Ret!$B:$B,'Retail - 12m PD'!$A29,F_12Snp_ODR_Ret!$A:$A,'Retail - 12m PD'!AX$3)</f>
        <v>0</v>
      </c>
      <c r="AY29" s="8">
        <f>SUMIFS(F_12Snp_ODR_Ret!$C:$C,F_12Snp_ODR_Ret!$B:$B,'Retail - 12m PD'!$A29,F_12Snp_ODR_Ret!$A:$A,'Retail - 12m PD'!AY$3)</f>
        <v>0</v>
      </c>
      <c r="AZ29" s="8">
        <f>SUMIFS(F_12Snp_ODR_Ret!$C:$C,F_12Snp_ODR_Ret!$B:$B,'Retail - 12m PD'!$A29,F_12Snp_ODR_Ret!$A:$A,'Retail - 12m PD'!AZ$3)</f>
        <v>0</v>
      </c>
      <c r="BA29" s="8">
        <f>SUMIFS(F_12Snp_ODR_Ret!$C:$C,F_12Snp_ODR_Ret!$B:$B,'Retail - 12m PD'!$A29,F_12Snp_ODR_Ret!$A:$A,'Retail - 12m PD'!BA$3)</f>
        <v>1</v>
      </c>
      <c r="BB29" s="8">
        <f>SUMIFS(F_12Snp_ODR_Ret!$C:$C,F_12Snp_ODR_Ret!$B:$B,'Retail - 12m PD'!$A29,F_12Snp_ODR_Ret!$A:$A,'Retail - 12m PD'!BB$3)</f>
        <v>3</v>
      </c>
      <c r="BC29" s="8">
        <f>SUMIFS(F_12Snp_ODR_Ret!$C:$C,F_12Snp_ODR_Ret!$B:$B,'Retail - 12m PD'!$A29,F_12Snp_ODR_Ret!$A:$A,'Retail - 12m PD'!BC$3)</f>
        <v>4</v>
      </c>
      <c r="BD29" s="8">
        <f>SUMIFS(F_12Snp_ODR_Ret!$C:$C,F_12Snp_ODR_Ret!$B:$B,'Retail - 12m PD'!$A29,F_12Snp_ODR_Ret!$A:$A,'Retail - 12m PD'!BD$3)</f>
        <v>6</v>
      </c>
      <c r="BE29" s="8">
        <f>SUMIFS(F_12Snp_ODR_Ret!$C:$C,F_12Snp_ODR_Ret!$B:$B,'Retail - 12m PD'!$A29,F_12Snp_ODR_Ret!$A:$A,'Retail - 12m PD'!BE$3)</f>
        <v>5</v>
      </c>
      <c r="BF29" s="8">
        <f>SUMIFS(F_12Snp_ODR_Ret!$C:$C,F_12Snp_ODR_Ret!$B:$B,'Retail - 12m PD'!$A29,F_12Snp_ODR_Ret!$A:$A,'Retail - 12m PD'!BF$3)</f>
        <v>5</v>
      </c>
      <c r="BG29" s="8">
        <f>SUMIFS(F_12Snp_ODR_Ret!$C:$C,F_12Snp_ODR_Ret!$B:$B,'Retail - 12m PD'!$A29,F_12Snp_ODR_Ret!$A:$A,'Retail - 12m PD'!BG$3)</f>
        <v>6</v>
      </c>
      <c r="BH29" s="8">
        <f>SUMIFS(F_12Snp_ODR_Ret!$C:$C,F_12Snp_ODR_Ret!$B:$B,'Retail - 12m PD'!$A29,F_12Snp_ODR_Ret!$A:$A,'Retail - 12m PD'!BH$3)</f>
        <v>9</v>
      </c>
      <c r="BI29" s="8">
        <f>SUMIFS(F_12Snp_ODR_Ret!$C:$C,F_12Snp_ODR_Ret!$B:$B,'Retail - 12m PD'!$A29,F_12Snp_ODR_Ret!$A:$A,'Retail - 12m PD'!BI$3)</f>
        <v>8</v>
      </c>
      <c r="BJ29" s="8">
        <f>SUMIFS(F_12Snp_ODR_Ret!$C:$C,F_12Snp_ODR_Ret!$B:$B,'Retail - 12m PD'!$A29,F_12Snp_ODR_Ret!$A:$A,'Retail - 12m PD'!BJ$3)</f>
        <v>8</v>
      </c>
      <c r="BK29" s="8">
        <f>SUMIFS(F_12Snp_ODR_Ret!$C:$C,F_12Snp_ODR_Ret!$B:$B,'Retail - 12m PD'!$A29,F_12Snp_ODR_Ret!$A:$A,'Retail - 12m PD'!BK$3)</f>
        <v>8</v>
      </c>
      <c r="BL29" s="8">
        <f>SUMIFS(F_12Snp_ODR_Ret!$C:$C,F_12Snp_ODR_Ret!$B:$B,'Retail - 12m PD'!$A29,F_12Snp_ODR_Ret!$A:$A,'Retail - 12m PD'!BL$3)</f>
        <v>8</v>
      </c>
      <c r="BM29" s="8">
        <f>SUMIFS(F_12Snp_ODR_Ret!$C:$C,F_12Snp_ODR_Ret!$B:$B,'Retail - 12m PD'!$A29,F_12Snp_ODR_Ret!$A:$A,'Retail - 12m PD'!BM$3)</f>
        <v>7</v>
      </c>
      <c r="BN29" s="8">
        <f>SUMIFS(F_12Snp_ODR_Ret!$C:$C,F_12Snp_ODR_Ret!$B:$B,'Retail - 12m PD'!$A29,F_12Snp_ODR_Ret!$A:$A,'Retail - 12m PD'!BN$3)</f>
        <v>5</v>
      </c>
      <c r="BO29" s="8">
        <f>SUMIFS(F_12Snp_ODR_Ret!$C:$C,F_12Snp_ODR_Ret!$B:$B,'Retail - 12m PD'!$A29,F_12Snp_ODR_Ret!$A:$A,'Retail - 12m PD'!BO$3)</f>
        <v>6</v>
      </c>
      <c r="BP29" s="8">
        <f>SUMIFS(F_12Snp_ODR_Ret!$C:$C,F_12Snp_ODR_Ret!$B:$B,'Retail - 12m PD'!$A29,F_12Snp_ODR_Ret!$A:$A,'Retail - 12m PD'!BP$3)</f>
        <v>6</v>
      </c>
      <c r="BQ29" s="8">
        <f>SUMIFS(F_12Snp_ODR_Ret!$C:$C,F_12Snp_ODR_Ret!$B:$B,'Retail - 12m PD'!$A29,F_12Snp_ODR_Ret!$A:$A,'Retail - 12m PD'!BQ$3)</f>
        <v>6</v>
      </c>
      <c r="BR29" s="8">
        <f>SUMIFS(F_12Snp_ODR_Ret!$C:$C,F_12Snp_ODR_Ret!$B:$B,'Retail - 12m PD'!$A29,F_12Snp_ODR_Ret!$A:$A,'Retail - 12m PD'!BR$3)</f>
        <v>6</v>
      </c>
      <c r="BS29" s="8">
        <f>SUMIFS(F_12Snp_ODR_Ret!$C:$C,F_12Snp_ODR_Ret!$B:$B,'Retail - 12m PD'!$A29,F_12Snp_ODR_Ret!$A:$A,'Retail - 12m PD'!BS$3)</f>
        <v>5</v>
      </c>
      <c r="BT29" s="8">
        <f>SUMIFS(F_12Snp_ODR_Ret!$C:$C,F_12Snp_ODR_Ret!$B:$B,'Retail - 12m PD'!$A29,F_12Snp_ODR_Ret!$A:$A,'Retail - 12m PD'!BT$3)</f>
        <v>5</v>
      </c>
      <c r="BU29" s="8">
        <f>SUMIFS(F_12Snp_ODR_Ret!$C:$C,F_12Snp_ODR_Ret!$B:$B,'Retail - 12m PD'!$A29,F_12Snp_ODR_Ret!$A:$A,'Retail - 12m PD'!BU$3)</f>
        <v>2</v>
      </c>
      <c r="BV29" s="8">
        <f>SUMIFS(F_12Snp_ODR_Ret!$C:$C,F_12Snp_ODR_Ret!$B:$B,'Retail - 12m PD'!$A29,F_12Snp_ODR_Ret!$A:$A,'Retail - 12m PD'!BV$3)</f>
        <v>0</v>
      </c>
      <c r="BW29" s="8">
        <f>SUMIFS(F_12Snp_ODR_Ret!$C:$C,F_12Snp_ODR_Ret!$B:$B,'Retail - 12m PD'!$A29,F_12Snp_ODR_Ret!$A:$A,'Retail - 12m PD'!BW$3)</f>
        <v>0</v>
      </c>
      <c r="BX29" s="8">
        <f>SUMIFS(F_12Snp_ODR_Ret!$C:$C,F_12Snp_ODR_Ret!$B:$B,'Retail - 12m PD'!$A29,F_12Snp_ODR_Ret!$A:$A,'Retail - 12m PD'!BX$3)</f>
        <v>0</v>
      </c>
      <c r="BY29" s="8">
        <f>SUMIFS(F_12Snp_ODR_Ret!$C:$C,F_12Snp_ODR_Ret!$B:$B,'Retail - 12m PD'!$A29,F_12Snp_ODR_Ret!$A:$A,'Retail - 12m PD'!BY$3)</f>
        <v>0</v>
      </c>
      <c r="BZ29" s="8">
        <f>SUMIFS(F_12Snp_ODR_Ret!$C:$C,F_12Snp_ODR_Ret!$B:$B,'Retail - 12m PD'!$A29,F_12Snp_ODR_Ret!$A:$A,'Retail - 12m PD'!BZ$3)</f>
        <v>0</v>
      </c>
      <c r="CA29" s="8">
        <f>SUMIFS(F_12Snp_ODR_Ret!$C:$C,F_12Snp_ODR_Ret!$B:$B,'Retail - 12m PD'!$A29,F_12Snp_ODR_Ret!$A:$A,'Retail - 12m PD'!CA$3)</f>
        <v>0</v>
      </c>
      <c r="CB29" s="8">
        <f>SUMIFS(F_12Snp_ODR_Ret!$C:$C,F_12Snp_ODR_Ret!$B:$B,'Retail - 12m PD'!$A29,F_12Snp_ODR_Ret!$A:$A,'Retail - 12m PD'!CB$3)</f>
        <v>0</v>
      </c>
      <c r="CC29" s="8">
        <f>SUMIFS(F_12Snp_ODR_Ret!$C:$C,F_12Snp_ODR_Ret!$B:$B,'Retail - 12m PD'!$A29,F_12Snp_ODR_Ret!$A:$A,'Retail - 12m PD'!CC$3)</f>
        <v>0</v>
      </c>
      <c r="CD29" s="8">
        <f>SUMIFS(F_12Snp_ODR_Ret!$C:$C,F_12Snp_ODR_Ret!$B:$B,'Retail - 12m PD'!$A29,F_12Snp_ODR_Ret!$A:$A,'Retail - 12m PD'!CD$3)</f>
        <v>0</v>
      </c>
      <c r="CE29" s="8">
        <f>SUMIFS(F_12Snp_ODR_Ret!$C:$C,F_12Snp_ODR_Ret!$B:$B,'Retail - 12m PD'!$A29,F_12Snp_ODR_Ret!$A:$A,'Retail - 12m PD'!CE$3)</f>
        <v>0</v>
      </c>
      <c r="CF29" s="8">
        <f>SUMIFS(F_12Snp_ODR_Ret!$C:$C,F_12Snp_ODR_Ret!$B:$B,'Retail - 12m PD'!$A29,F_12Snp_ODR_Ret!$A:$A,'Retail - 12m PD'!CF$3)</f>
        <v>0</v>
      </c>
      <c r="CG29" s="8">
        <f>SUMIFS(F_12Snp_ODR_Ret!$C:$C,F_12Snp_ODR_Ret!$B:$B,'Retail - 12m PD'!$A29,F_12Snp_ODR_Ret!$A:$A,'Retail - 12m PD'!CG$3)</f>
        <v>0</v>
      </c>
      <c r="CH29" s="8">
        <f>SUMIFS(F_12Snp_ODR_Ret!$C:$C,F_12Snp_ODR_Ret!$B:$B,'Retail - 12m PD'!$A29,F_12Snp_ODR_Ret!$A:$A,'Retail - 12m PD'!CH$3)</f>
        <v>0</v>
      </c>
      <c r="CI29" s="8">
        <f>SUMIFS(F_12Snp_ODR_Ret!$C:$C,F_12Snp_ODR_Ret!$B:$B,'Retail - 12m PD'!$A29,F_12Snp_ODR_Ret!$A:$A,'Retail - 12m PD'!CI$3)</f>
        <v>0</v>
      </c>
      <c r="CJ29" s="8">
        <f>SUMIFS(F_12Snp_ODR_Ret!$C:$C,F_12Snp_ODR_Ret!$B:$B,'Retail - 12m PD'!$A29,F_12Snp_ODR_Ret!$A:$A,'Retail - 12m PD'!CJ$3)</f>
        <v>0</v>
      </c>
      <c r="CK29" s="8">
        <f>SUMIFS(F_12Snp_ODR_Ret!$C:$C,F_12Snp_ODR_Ret!$B:$B,'Retail - 12m PD'!$A29,F_12Snp_ODR_Ret!$A:$A,'Retail - 12m PD'!CK$3)</f>
        <v>0</v>
      </c>
      <c r="CL29" s="8">
        <f>SUMIFS(F_12Snp_ODR_Ret!$C:$C,F_12Snp_ODR_Ret!$B:$B,'Retail - 12m PD'!$A29,F_12Snp_ODR_Ret!$A:$A,'Retail - 12m PD'!CL$3)</f>
        <v>0</v>
      </c>
      <c r="CM29" s="8">
        <f>SUMIFS(F_12Snp_ODR_Ret!$C:$C,F_12Snp_ODR_Ret!$B:$B,'Retail - 12m PD'!$A29,F_12Snp_ODR_Ret!$A:$A,'Retail - 12m PD'!CM$3)</f>
        <v>0</v>
      </c>
      <c r="CN29" s="8">
        <f>SUMIFS(F_12Snp_ODR_Ret!$C:$C,F_12Snp_ODR_Ret!$B:$B,'Retail - 12m PD'!$A29,F_12Snp_ODR_Ret!$A:$A,'Retail - 12m PD'!CN$3)</f>
        <v>0</v>
      </c>
      <c r="CO29" s="8">
        <f>SUMIFS(F_12Snp_ODR_Ret!$C:$C,F_12Snp_ODR_Ret!$B:$B,'Retail - 12m PD'!$A29,F_12Snp_ODR_Ret!$A:$A,'Retail - 12m PD'!CO$3)</f>
        <v>0</v>
      </c>
      <c r="CP29" s="8">
        <f>SUMIFS(F_12Snp_ODR_Ret!$C:$C,F_12Snp_ODR_Ret!$B:$B,'Retail - 12m PD'!$A29,F_12Snp_ODR_Ret!$A:$A,'Retail - 12m PD'!CP$3)</f>
        <v>0</v>
      </c>
      <c r="CQ29" s="8">
        <f>SUMIFS(F_12Snp_ODR_Ret!$C:$C,F_12Snp_ODR_Ret!$B:$B,'Retail - 12m PD'!$A29,F_12Snp_ODR_Ret!$A:$A,'Retail - 12m PD'!CQ$3)</f>
        <v>0</v>
      </c>
      <c r="CR29" s="8">
        <f>SUMIFS(F_12Snp_ODR_Ret!$C:$C,F_12Snp_ODR_Ret!$B:$B,'Retail - 12m PD'!$A29,F_12Snp_ODR_Ret!$A:$A,'Retail - 12m PD'!CR$3)</f>
        <v>0</v>
      </c>
      <c r="CS29" s="8">
        <f>SUMIFS(F_12Snp_ODR_Ret!$C:$C,F_12Snp_ODR_Ret!$B:$B,'Retail - 12m PD'!$A29,F_12Snp_ODR_Ret!$A:$A,'Retail - 12m PD'!CS$3)</f>
        <v>0</v>
      </c>
      <c r="CT29" s="8">
        <f>SUMIFS(F_12Snp_ODR_Ret!$C:$C,F_12Snp_ODR_Ret!$B:$B,'Retail - 12m PD'!$A29,F_12Snp_ODR_Ret!$A:$A,'Retail - 12m PD'!CT$3)</f>
        <v>0</v>
      </c>
      <c r="CU29" s="8">
        <f>SUMIFS(F_12Snp_ODR_Ret!$C:$C,F_12Snp_ODR_Ret!$B:$B,'Retail - 12m PD'!$A29,F_12Snp_ODR_Ret!$A:$A,'Retail - 12m PD'!CU$3)</f>
        <v>0</v>
      </c>
      <c r="CV29" s="8">
        <f>SUMIFS(F_12Snp_ODR_Ret!$C:$C,F_12Snp_ODR_Ret!$B:$B,'Retail - 12m PD'!$A29,F_12Snp_ODR_Ret!$A:$A,'Retail - 12m PD'!CV$3)</f>
        <v>0</v>
      </c>
      <c r="CW29" s="8">
        <f>SUMIFS(F_12Snp_ODR_Ret!$C:$C,F_12Snp_ODR_Ret!$B:$B,'Retail - 12m PD'!$A29,F_12Snp_ODR_Ret!$A:$A,'Retail - 12m PD'!CW$3)</f>
        <v>0</v>
      </c>
      <c r="CX29" s="8">
        <f>SUMIFS(F_12Snp_ODR_Ret!$C:$C,F_12Snp_ODR_Ret!$B:$B,'Retail - 12m PD'!$A29,F_12Snp_ODR_Ret!$A:$A,'Retail - 12m PD'!CX$3)</f>
        <v>0</v>
      </c>
      <c r="CY29" s="8">
        <f>SUMIFS(F_12Snp_ODR_Ret!$C:$C,F_12Snp_ODR_Ret!$B:$B,'Retail - 12m PD'!$A29,F_12Snp_ODR_Ret!$A:$A,'Retail - 12m PD'!CY$3)</f>
        <v>0</v>
      </c>
      <c r="CZ29" s="8">
        <f>SUMIFS(F_12Snp_ODR_Ret!$C:$C,F_12Snp_ODR_Ret!$B:$B,'Retail - 12m PD'!$A29,F_12Snp_ODR_Ret!$A:$A,'Retail - 12m PD'!CZ$3)</f>
        <v>0</v>
      </c>
    </row>
    <row r="30" spans="1:104" x14ac:dyDescent="0.2">
      <c r="A30" s="3" t="str">
        <f t="shared" si="15"/>
        <v>R_C1</v>
      </c>
      <c r="B30" s="4" t="str">
        <f t="shared" si="15"/>
        <v>Secured, MOB &gt; 6, Non-MOU, Class 1, Non-TDR, DPD=0</v>
      </c>
      <c r="C30" s="8">
        <f>SUMIFS(F_12Snp_ODR_Ret!$C:$C,F_12Snp_ODR_Ret!$B:$B,'Retail - 12m PD'!$A30,F_12Snp_ODR_Ret!$A:$A,'Retail - 12m PD'!C$3)</f>
        <v>138</v>
      </c>
      <c r="D30" s="8">
        <f>SUMIFS(F_12Snp_ODR_Ret!$C:$C,F_12Snp_ODR_Ret!$B:$B,'Retail - 12m PD'!$A30,F_12Snp_ODR_Ret!$A:$A,'Retail - 12m PD'!D$3)</f>
        <v>258</v>
      </c>
      <c r="E30" s="8">
        <f>SUMIFS(F_12Snp_ODR_Ret!$C:$C,F_12Snp_ODR_Ret!$B:$B,'Retail - 12m PD'!$A30,F_12Snp_ODR_Ret!$A:$A,'Retail - 12m PD'!E$3)</f>
        <v>257</v>
      </c>
      <c r="F30" s="8">
        <f>SUMIFS(F_12Snp_ODR_Ret!$C:$C,F_12Snp_ODR_Ret!$B:$B,'Retail - 12m PD'!$A30,F_12Snp_ODR_Ret!$A:$A,'Retail - 12m PD'!F$3)</f>
        <v>121</v>
      </c>
      <c r="G30" s="8">
        <f>SUMIFS(F_12Snp_ODR_Ret!$C:$C,F_12Snp_ODR_Ret!$B:$B,'Retail - 12m PD'!$A30,F_12Snp_ODR_Ret!$A:$A,'Retail - 12m PD'!G$3)</f>
        <v>175</v>
      </c>
      <c r="H30" s="8">
        <f>SUMIFS(F_12Snp_ODR_Ret!$C:$C,F_12Snp_ODR_Ret!$B:$B,'Retail - 12m PD'!$A30,F_12Snp_ODR_Ret!$A:$A,'Retail - 12m PD'!H$3)</f>
        <v>195</v>
      </c>
      <c r="I30" s="8">
        <f>SUMIFS(F_12Snp_ODR_Ret!$C:$C,F_12Snp_ODR_Ret!$B:$B,'Retail - 12m PD'!$A30,F_12Snp_ODR_Ret!$A:$A,'Retail - 12m PD'!I$3)</f>
        <v>135</v>
      </c>
      <c r="J30" s="8">
        <f>SUMIFS(F_12Snp_ODR_Ret!$C:$C,F_12Snp_ODR_Ret!$B:$B,'Retail - 12m PD'!$A30,F_12Snp_ODR_Ret!$A:$A,'Retail - 12m PD'!J$3)</f>
        <v>190</v>
      </c>
      <c r="K30" s="8">
        <f>SUMIFS(F_12Snp_ODR_Ret!$C:$C,F_12Snp_ODR_Ret!$B:$B,'Retail - 12m PD'!$A30,F_12Snp_ODR_Ret!$A:$A,'Retail - 12m PD'!K$3)</f>
        <v>220</v>
      </c>
      <c r="L30" s="8">
        <f>SUMIFS(F_12Snp_ODR_Ret!$C:$C,F_12Snp_ODR_Ret!$B:$B,'Retail - 12m PD'!$A30,F_12Snp_ODR_Ret!$A:$A,'Retail - 12m PD'!L$3)</f>
        <v>214</v>
      </c>
      <c r="M30" s="8">
        <f>SUMIFS(F_12Snp_ODR_Ret!$C:$C,F_12Snp_ODR_Ret!$B:$B,'Retail - 12m PD'!$A30,F_12Snp_ODR_Ret!$A:$A,'Retail - 12m PD'!M$3)</f>
        <v>207</v>
      </c>
      <c r="N30" s="8">
        <f>SUMIFS(F_12Snp_ODR_Ret!$C:$C,F_12Snp_ODR_Ret!$B:$B,'Retail - 12m PD'!$A30,F_12Snp_ODR_Ret!$A:$A,'Retail - 12m PD'!N$3)</f>
        <v>136</v>
      </c>
      <c r="O30" s="8">
        <f>SUMIFS(F_12Snp_ODR_Ret!$C:$C,F_12Snp_ODR_Ret!$B:$B,'Retail - 12m PD'!$A30,F_12Snp_ODR_Ret!$A:$A,'Retail - 12m PD'!O$3)</f>
        <v>177</v>
      </c>
      <c r="P30" s="8">
        <f>SUMIFS(F_12Snp_ODR_Ret!$C:$C,F_12Snp_ODR_Ret!$B:$B,'Retail - 12m PD'!$A30,F_12Snp_ODR_Ret!$A:$A,'Retail - 12m PD'!P$3)</f>
        <v>185</v>
      </c>
      <c r="Q30" s="8">
        <f>SUMIFS(F_12Snp_ODR_Ret!$C:$C,F_12Snp_ODR_Ret!$B:$B,'Retail - 12m PD'!$A30,F_12Snp_ODR_Ret!$A:$A,'Retail - 12m PD'!Q$3)</f>
        <v>185</v>
      </c>
      <c r="R30" s="8">
        <f>SUMIFS(F_12Snp_ODR_Ret!$C:$C,F_12Snp_ODR_Ret!$B:$B,'Retail - 12m PD'!$A30,F_12Snp_ODR_Ret!$A:$A,'Retail - 12m PD'!R$3)</f>
        <v>126</v>
      </c>
      <c r="S30" s="8">
        <f>SUMIFS(F_12Snp_ODR_Ret!$C:$C,F_12Snp_ODR_Ret!$B:$B,'Retail - 12m PD'!$A30,F_12Snp_ODR_Ret!$A:$A,'Retail - 12m PD'!S$3)</f>
        <v>167</v>
      </c>
      <c r="T30" s="8">
        <f>SUMIFS(F_12Snp_ODR_Ret!$C:$C,F_12Snp_ODR_Ret!$B:$B,'Retail - 12m PD'!$A30,F_12Snp_ODR_Ret!$A:$A,'Retail - 12m PD'!T$3)</f>
        <v>168</v>
      </c>
      <c r="U30" s="8">
        <f>SUMIFS(F_12Snp_ODR_Ret!$C:$C,F_12Snp_ODR_Ret!$B:$B,'Retail - 12m PD'!$A30,F_12Snp_ODR_Ret!$A:$A,'Retail - 12m PD'!U$3)</f>
        <v>149</v>
      </c>
      <c r="V30" s="8">
        <f>SUMIFS(F_12Snp_ODR_Ret!$C:$C,F_12Snp_ODR_Ret!$B:$B,'Retail - 12m PD'!$A30,F_12Snp_ODR_Ret!$A:$A,'Retail - 12m PD'!V$3)</f>
        <v>128</v>
      </c>
      <c r="W30" s="8">
        <f>SUMIFS(F_12Snp_ODR_Ret!$C:$C,F_12Snp_ODR_Ret!$B:$B,'Retail - 12m PD'!$A30,F_12Snp_ODR_Ret!$A:$A,'Retail - 12m PD'!W$3)</f>
        <v>95</v>
      </c>
      <c r="X30" s="8">
        <f>SUMIFS(F_12Snp_ODR_Ret!$C:$C,F_12Snp_ODR_Ret!$B:$B,'Retail - 12m PD'!$A30,F_12Snp_ODR_Ret!$A:$A,'Retail - 12m PD'!X$3)</f>
        <v>99</v>
      </c>
      <c r="Y30" s="8">
        <f>SUMIFS(F_12Snp_ODR_Ret!$C:$C,F_12Snp_ODR_Ret!$B:$B,'Retail - 12m PD'!$A30,F_12Snp_ODR_Ret!$A:$A,'Retail - 12m PD'!Y$3)</f>
        <v>109</v>
      </c>
      <c r="Z30" s="8">
        <f>SUMIFS(F_12Snp_ODR_Ret!$C:$C,F_12Snp_ODR_Ret!$B:$B,'Retail - 12m PD'!$A30,F_12Snp_ODR_Ret!$A:$A,'Retail - 12m PD'!Z$3)</f>
        <v>71</v>
      </c>
      <c r="AA30" s="8">
        <f>SUMIFS(F_12Snp_ODR_Ret!$C:$C,F_12Snp_ODR_Ret!$B:$B,'Retail - 12m PD'!$A30,F_12Snp_ODR_Ret!$A:$A,'Retail - 12m PD'!AA$3)</f>
        <v>87</v>
      </c>
      <c r="AB30" s="8">
        <f>SUMIFS(F_12Snp_ODR_Ret!$C:$C,F_12Snp_ODR_Ret!$B:$B,'Retail - 12m PD'!$A30,F_12Snp_ODR_Ret!$A:$A,'Retail - 12m PD'!AB$3)</f>
        <v>88</v>
      </c>
      <c r="AC30" s="8">
        <f>SUMIFS(F_12Snp_ODR_Ret!$C:$C,F_12Snp_ODR_Ret!$B:$B,'Retail - 12m PD'!$A30,F_12Snp_ODR_Ret!$A:$A,'Retail - 12m PD'!AC$3)</f>
        <v>53</v>
      </c>
      <c r="AD30" s="8">
        <f>SUMIFS(F_12Snp_ODR_Ret!$C:$C,F_12Snp_ODR_Ret!$B:$B,'Retail - 12m PD'!$A30,F_12Snp_ODR_Ret!$A:$A,'Retail - 12m PD'!AD$3)</f>
        <v>74</v>
      </c>
      <c r="AE30" s="8">
        <f>SUMIFS(F_12Snp_ODR_Ret!$C:$C,F_12Snp_ODR_Ret!$B:$B,'Retail - 12m PD'!$A30,F_12Snp_ODR_Ret!$A:$A,'Retail - 12m PD'!AE$3)</f>
        <v>69</v>
      </c>
      <c r="AF30" s="8">
        <f>SUMIFS(F_12Snp_ODR_Ret!$C:$C,F_12Snp_ODR_Ret!$B:$B,'Retail - 12m PD'!$A30,F_12Snp_ODR_Ret!$A:$A,'Retail - 12m PD'!AF$3)</f>
        <v>43</v>
      </c>
      <c r="AG30" s="8">
        <f>SUMIFS(F_12Snp_ODR_Ret!$C:$C,F_12Snp_ODR_Ret!$B:$B,'Retail - 12m PD'!$A30,F_12Snp_ODR_Ret!$A:$A,'Retail - 12m PD'!AG$3)</f>
        <v>72</v>
      </c>
      <c r="AH30" s="8">
        <f>SUMIFS(F_12Snp_ODR_Ret!$C:$C,F_12Snp_ODR_Ret!$B:$B,'Retail - 12m PD'!$A30,F_12Snp_ODR_Ret!$A:$A,'Retail - 12m PD'!AH$3)</f>
        <v>79</v>
      </c>
      <c r="AI30" s="8">
        <f>SUMIFS(F_12Snp_ODR_Ret!$C:$C,F_12Snp_ODR_Ret!$B:$B,'Retail - 12m PD'!$A30,F_12Snp_ODR_Ret!$A:$A,'Retail - 12m PD'!AI$3)</f>
        <v>49</v>
      </c>
      <c r="AJ30" s="8">
        <f>SUMIFS(F_12Snp_ODR_Ret!$C:$C,F_12Snp_ODR_Ret!$B:$B,'Retail - 12m PD'!$A30,F_12Snp_ODR_Ret!$A:$A,'Retail - 12m PD'!AJ$3)</f>
        <v>72</v>
      </c>
      <c r="AK30" s="8">
        <f>SUMIFS(F_12Snp_ODR_Ret!$C:$C,F_12Snp_ODR_Ret!$B:$B,'Retail - 12m PD'!$A30,F_12Snp_ODR_Ret!$A:$A,'Retail - 12m PD'!AK$3)</f>
        <v>73</v>
      </c>
      <c r="AL30" s="8">
        <f>SUMIFS(F_12Snp_ODR_Ret!$C:$C,F_12Snp_ODR_Ret!$B:$B,'Retail - 12m PD'!$A30,F_12Snp_ODR_Ret!$A:$A,'Retail - 12m PD'!AL$3)</f>
        <v>51</v>
      </c>
      <c r="AM30" s="8">
        <f>SUMIFS(F_12Snp_ODR_Ret!$C:$C,F_12Snp_ODR_Ret!$B:$B,'Retail - 12m PD'!$A30,F_12Snp_ODR_Ret!$A:$A,'Retail - 12m PD'!AM$3)</f>
        <v>61</v>
      </c>
      <c r="AN30" s="8">
        <f>SUMIFS(F_12Snp_ODR_Ret!$C:$C,F_12Snp_ODR_Ret!$B:$B,'Retail - 12m PD'!$A30,F_12Snp_ODR_Ret!$A:$A,'Retail - 12m PD'!AN$3)</f>
        <v>76</v>
      </c>
      <c r="AO30" s="8">
        <f>SUMIFS(F_12Snp_ODR_Ret!$C:$C,F_12Snp_ODR_Ret!$B:$B,'Retail - 12m PD'!$A30,F_12Snp_ODR_Ret!$A:$A,'Retail - 12m PD'!AO$3)</f>
        <v>59</v>
      </c>
      <c r="AP30" s="8">
        <f>SUMIFS(F_12Snp_ODR_Ret!$C:$C,F_12Snp_ODR_Ret!$B:$B,'Retail - 12m PD'!$A30,F_12Snp_ODR_Ret!$A:$A,'Retail - 12m PD'!AP$3)</f>
        <v>69</v>
      </c>
      <c r="AQ30" s="8">
        <f>SUMIFS(F_12Snp_ODR_Ret!$C:$C,F_12Snp_ODR_Ret!$B:$B,'Retail - 12m PD'!$A30,F_12Snp_ODR_Ret!$A:$A,'Retail - 12m PD'!AQ$3)</f>
        <v>65</v>
      </c>
      <c r="AR30" s="8">
        <f>SUMIFS(F_12Snp_ODR_Ret!$C:$C,F_12Snp_ODR_Ret!$B:$B,'Retail - 12m PD'!$A30,F_12Snp_ODR_Ret!$A:$A,'Retail - 12m PD'!AR$3)</f>
        <v>52</v>
      </c>
      <c r="AS30" s="8">
        <f>SUMIFS(F_12Snp_ODR_Ret!$C:$C,F_12Snp_ODR_Ret!$B:$B,'Retail - 12m PD'!$A30,F_12Snp_ODR_Ret!$A:$A,'Retail - 12m PD'!AS$3)</f>
        <v>54</v>
      </c>
      <c r="AT30" s="8">
        <f>SUMIFS(F_12Snp_ODR_Ret!$C:$C,F_12Snp_ODR_Ret!$B:$B,'Retail - 12m PD'!$A30,F_12Snp_ODR_Ret!$A:$A,'Retail - 12m PD'!AT$3)</f>
        <v>57</v>
      </c>
      <c r="AU30" s="8">
        <f>SUMIFS(F_12Snp_ODR_Ret!$C:$C,F_12Snp_ODR_Ret!$B:$B,'Retail - 12m PD'!$A30,F_12Snp_ODR_Ret!$A:$A,'Retail - 12m PD'!AU$3)</f>
        <v>65</v>
      </c>
      <c r="AV30" s="8">
        <f>SUMIFS(F_12Snp_ODR_Ret!$C:$C,F_12Snp_ODR_Ret!$B:$B,'Retail - 12m PD'!$A30,F_12Snp_ODR_Ret!$A:$A,'Retail - 12m PD'!AV$3)</f>
        <v>66</v>
      </c>
      <c r="AW30" s="8">
        <f>SUMIFS(F_12Snp_ODR_Ret!$C:$C,F_12Snp_ODR_Ret!$B:$B,'Retail - 12m PD'!$A30,F_12Snp_ODR_Ret!$A:$A,'Retail - 12m PD'!AW$3)</f>
        <v>60</v>
      </c>
      <c r="AX30" s="9">
        <f>SUMIFS(F_12Snp_ODR_Ret!$C:$C,F_12Snp_ODR_Ret!$B:$B,'Retail - 12m PD'!$A30,F_12Snp_ODR_Ret!$A:$A,'Retail - 12m PD'!AX$3)</f>
        <v>49</v>
      </c>
      <c r="AY30" s="8">
        <f>SUMIFS(F_12Snp_ODR_Ret!$C:$C,F_12Snp_ODR_Ret!$B:$B,'Retail - 12m PD'!$A30,F_12Snp_ODR_Ret!$A:$A,'Retail - 12m PD'!AY$3)</f>
        <v>53</v>
      </c>
      <c r="AZ30" s="8">
        <f>SUMIFS(F_12Snp_ODR_Ret!$C:$C,F_12Snp_ODR_Ret!$B:$B,'Retail - 12m PD'!$A30,F_12Snp_ODR_Ret!$A:$A,'Retail - 12m PD'!AZ$3)</f>
        <v>51</v>
      </c>
      <c r="BA30" s="8">
        <f>SUMIFS(F_12Snp_ODR_Ret!$C:$C,F_12Snp_ODR_Ret!$B:$B,'Retail - 12m PD'!$A30,F_12Snp_ODR_Ret!$A:$A,'Retail - 12m PD'!BA$3)</f>
        <v>39</v>
      </c>
      <c r="BB30" s="8">
        <f>SUMIFS(F_12Snp_ODR_Ret!$C:$C,F_12Snp_ODR_Ret!$B:$B,'Retail - 12m PD'!$A30,F_12Snp_ODR_Ret!$A:$A,'Retail - 12m PD'!BB$3)</f>
        <v>38</v>
      </c>
      <c r="BC30" s="8">
        <f>SUMIFS(F_12Snp_ODR_Ret!$C:$C,F_12Snp_ODR_Ret!$B:$B,'Retail - 12m PD'!$A30,F_12Snp_ODR_Ret!$A:$A,'Retail - 12m PD'!BC$3)</f>
        <v>34</v>
      </c>
      <c r="BD30" s="8">
        <f>SUMIFS(F_12Snp_ODR_Ret!$C:$C,F_12Snp_ODR_Ret!$B:$B,'Retail - 12m PD'!$A30,F_12Snp_ODR_Ret!$A:$A,'Retail - 12m PD'!BD$3)</f>
        <v>37</v>
      </c>
      <c r="BE30" s="8">
        <f>SUMIFS(F_12Snp_ODR_Ret!$C:$C,F_12Snp_ODR_Ret!$B:$B,'Retail - 12m PD'!$A30,F_12Snp_ODR_Ret!$A:$A,'Retail - 12m PD'!BE$3)</f>
        <v>47</v>
      </c>
      <c r="BF30" s="8">
        <f>SUMIFS(F_12Snp_ODR_Ret!$C:$C,F_12Snp_ODR_Ret!$B:$B,'Retail - 12m PD'!$A30,F_12Snp_ODR_Ret!$A:$A,'Retail - 12m PD'!BF$3)</f>
        <v>58</v>
      </c>
      <c r="BG30" s="8">
        <f>SUMIFS(F_12Snp_ODR_Ret!$C:$C,F_12Snp_ODR_Ret!$B:$B,'Retail - 12m PD'!$A30,F_12Snp_ODR_Ret!$A:$A,'Retail - 12m PD'!BG$3)</f>
        <v>59</v>
      </c>
      <c r="BH30" s="8">
        <f>SUMIFS(F_12Snp_ODR_Ret!$C:$C,F_12Snp_ODR_Ret!$B:$B,'Retail - 12m PD'!$A30,F_12Snp_ODR_Ret!$A:$A,'Retail - 12m PD'!BH$3)</f>
        <v>59</v>
      </c>
      <c r="BI30" s="8">
        <f>SUMIFS(F_12Snp_ODR_Ret!$C:$C,F_12Snp_ODR_Ret!$B:$B,'Retail - 12m PD'!$A30,F_12Snp_ODR_Ret!$A:$A,'Retail - 12m PD'!BI$3)</f>
        <v>82</v>
      </c>
      <c r="BJ30" s="8">
        <f>SUMIFS(F_12Snp_ODR_Ret!$C:$C,F_12Snp_ODR_Ret!$B:$B,'Retail - 12m PD'!$A30,F_12Snp_ODR_Ret!$A:$A,'Retail - 12m PD'!BJ$3)</f>
        <v>59</v>
      </c>
      <c r="BK30" s="8">
        <f>SUMIFS(F_12Snp_ODR_Ret!$C:$C,F_12Snp_ODR_Ret!$B:$B,'Retail - 12m PD'!$A30,F_12Snp_ODR_Ret!$A:$A,'Retail - 12m PD'!BK$3)</f>
        <v>64</v>
      </c>
      <c r="BL30" s="8">
        <f>SUMIFS(F_12Snp_ODR_Ret!$C:$C,F_12Snp_ODR_Ret!$B:$B,'Retail - 12m PD'!$A30,F_12Snp_ODR_Ret!$A:$A,'Retail - 12m PD'!BL$3)</f>
        <v>61</v>
      </c>
      <c r="BM30" s="8">
        <f>SUMIFS(F_12Snp_ODR_Ret!$C:$C,F_12Snp_ODR_Ret!$B:$B,'Retail - 12m PD'!$A30,F_12Snp_ODR_Ret!$A:$A,'Retail - 12m PD'!BM$3)</f>
        <v>58</v>
      </c>
      <c r="BN30" s="8">
        <f>SUMIFS(F_12Snp_ODR_Ret!$C:$C,F_12Snp_ODR_Ret!$B:$B,'Retail - 12m PD'!$A30,F_12Snp_ODR_Ret!$A:$A,'Retail - 12m PD'!BN$3)</f>
        <v>51</v>
      </c>
      <c r="BO30" s="8">
        <f>SUMIFS(F_12Snp_ODR_Ret!$C:$C,F_12Snp_ODR_Ret!$B:$B,'Retail - 12m PD'!$A30,F_12Snp_ODR_Ret!$A:$A,'Retail - 12m PD'!BO$3)</f>
        <v>42</v>
      </c>
      <c r="BP30" s="8">
        <f>SUMIFS(F_12Snp_ODR_Ret!$C:$C,F_12Snp_ODR_Ret!$B:$B,'Retail - 12m PD'!$A30,F_12Snp_ODR_Ret!$A:$A,'Retail - 12m PD'!BP$3)</f>
        <v>38</v>
      </c>
      <c r="BQ30" s="8">
        <f>SUMIFS(F_12Snp_ODR_Ret!$C:$C,F_12Snp_ODR_Ret!$B:$B,'Retail - 12m PD'!$A30,F_12Snp_ODR_Ret!$A:$A,'Retail - 12m PD'!BQ$3)</f>
        <v>27</v>
      </c>
      <c r="BR30" s="8">
        <f>SUMIFS(F_12Snp_ODR_Ret!$C:$C,F_12Snp_ODR_Ret!$B:$B,'Retail - 12m PD'!$A30,F_12Snp_ODR_Ret!$A:$A,'Retail - 12m PD'!BR$3)</f>
        <v>12</v>
      </c>
      <c r="BS30" s="8">
        <f>SUMIFS(F_12Snp_ODR_Ret!$C:$C,F_12Snp_ODR_Ret!$B:$B,'Retail - 12m PD'!$A30,F_12Snp_ODR_Ret!$A:$A,'Retail - 12m PD'!BS$3)</f>
        <v>21</v>
      </c>
      <c r="BT30" s="8">
        <f>SUMIFS(F_12Snp_ODR_Ret!$C:$C,F_12Snp_ODR_Ret!$B:$B,'Retail - 12m PD'!$A30,F_12Snp_ODR_Ret!$A:$A,'Retail - 12m PD'!BT$3)</f>
        <v>17</v>
      </c>
      <c r="BU30" s="8">
        <f>SUMIFS(F_12Snp_ODR_Ret!$C:$C,F_12Snp_ODR_Ret!$B:$B,'Retail - 12m PD'!$A30,F_12Snp_ODR_Ret!$A:$A,'Retail - 12m PD'!BU$3)</f>
        <v>14</v>
      </c>
      <c r="BV30" s="8">
        <f>SUMIFS(F_12Snp_ODR_Ret!$C:$C,F_12Snp_ODR_Ret!$B:$B,'Retail - 12m PD'!$A30,F_12Snp_ODR_Ret!$A:$A,'Retail - 12m PD'!BV$3)</f>
        <v>5</v>
      </c>
      <c r="BW30" s="8">
        <f>SUMIFS(F_12Snp_ODR_Ret!$C:$C,F_12Snp_ODR_Ret!$B:$B,'Retail - 12m PD'!$A30,F_12Snp_ODR_Ret!$A:$A,'Retail - 12m PD'!BW$3)</f>
        <v>2</v>
      </c>
      <c r="BX30" s="8">
        <f>SUMIFS(F_12Snp_ODR_Ret!$C:$C,F_12Snp_ODR_Ret!$B:$B,'Retail - 12m PD'!$A30,F_12Snp_ODR_Ret!$A:$A,'Retail - 12m PD'!BX$3)</f>
        <v>0</v>
      </c>
      <c r="BY30" s="8">
        <f>SUMIFS(F_12Snp_ODR_Ret!$C:$C,F_12Snp_ODR_Ret!$B:$B,'Retail - 12m PD'!$A30,F_12Snp_ODR_Ret!$A:$A,'Retail - 12m PD'!BY$3)</f>
        <v>0</v>
      </c>
      <c r="BZ30" s="8">
        <f>SUMIFS(F_12Snp_ODR_Ret!$C:$C,F_12Snp_ODR_Ret!$B:$B,'Retail - 12m PD'!$A30,F_12Snp_ODR_Ret!$A:$A,'Retail - 12m PD'!BZ$3)</f>
        <v>0</v>
      </c>
      <c r="CA30" s="8">
        <f>SUMIFS(F_12Snp_ODR_Ret!$C:$C,F_12Snp_ODR_Ret!$B:$B,'Retail - 12m PD'!$A30,F_12Snp_ODR_Ret!$A:$A,'Retail - 12m PD'!CA$3)</f>
        <v>0</v>
      </c>
      <c r="CB30" s="8">
        <f>SUMIFS(F_12Snp_ODR_Ret!$C:$C,F_12Snp_ODR_Ret!$B:$B,'Retail - 12m PD'!$A30,F_12Snp_ODR_Ret!$A:$A,'Retail - 12m PD'!CB$3)</f>
        <v>0</v>
      </c>
      <c r="CC30" s="8">
        <f>SUMIFS(F_12Snp_ODR_Ret!$C:$C,F_12Snp_ODR_Ret!$B:$B,'Retail - 12m PD'!$A30,F_12Snp_ODR_Ret!$A:$A,'Retail - 12m PD'!CC$3)</f>
        <v>0</v>
      </c>
      <c r="CD30" s="8">
        <f>SUMIFS(F_12Snp_ODR_Ret!$C:$C,F_12Snp_ODR_Ret!$B:$B,'Retail - 12m PD'!$A30,F_12Snp_ODR_Ret!$A:$A,'Retail - 12m PD'!CD$3)</f>
        <v>0</v>
      </c>
      <c r="CE30" s="8">
        <f>SUMIFS(F_12Snp_ODR_Ret!$C:$C,F_12Snp_ODR_Ret!$B:$B,'Retail - 12m PD'!$A30,F_12Snp_ODR_Ret!$A:$A,'Retail - 12m PD'!CE$3)</f>
        <v>0</v>
      </c>
      <c r="CF30" s="8">
        <f>SUMIFS(F_12Snp_ODR_Ret!$C:$C,F_12Snp_ODR_Ret!$B:$B,'Retail - 12m PD'!$A30,F_12Snp_ODR_Ret!$A:$A,'Retail - 12m PD'!CF$3)</f>
        <v>0</v>
      </c>
      <c r="CG30" s="8">
        <f>SUMIFS(F_12Snp_ODR_Ret!$C:$C,F_12Snp_ODR_Ret!$B:$B,'Retail - 12m PD'!$A30,F_12Snp_ODR_Ret!$A:$A,'Retail - 12m PD'!CG$3)</f>
        <v>0</v>
      </c>
      <c r="CH30" s="8">
        <f>SUMIFS(F_12Snp_ODR_Ret!$C:$C,F_12Snp_ODR_Ret!$B:$B,'Retail - 12m PD'!$A30,F_12Snp_ODR_Ret!$A:$A,'Retail - 12m PD'!CH$3)</f>
        <v>0</v>
      </c>
      <c r="CI30" s="8">
        <f>SUMIFS(F_12Snp_ODR_Ret!$C:$C,F_12Snp_ODR_Ret!$B:$B,'Retail - 12m PD'!$A30,F_12Snp_ODR_Ret!$A:$A,'Retail - 12m PD'!CI$3)</f>
        <v>0</v>
      </c>
      <c r="CJ30" s="8">
        <f>SUMIFS(F_12Snp_ODR_Ret!$C:$C,F_12Snp_ODR_Ret!$B:$B,'Retail - 12m PD'!$A30,F_12Snp_ODR_Ret!$A:$A,'Retail - 12m PD'!CJ$3)</f>
        <v>0</v>
      </c>
      <c r="CK30" s="8">
        <f>SUMIFS(F_12Snp_ODR_Ret!$C:$C,F_12Snp_ODR_Ret!$B:$B,'Retail - 12m PD'!$A30,F_12Snp_ODR_Ret!$A:$A,'Retail - 12m PD'!CK$3)</f>
        <v>0</v>
      </c>
      <c r="CL30" s="8">
        <f>SUMIFS(F_12Snp_ODR_Ret!$C:$C,F_12Snp_ODR_Ret!$B:$B,'Retail - 12m PD'!$A30,F_12Snp_ODR_Ret!$A:$A,'Retail - 12m PD'!CL$3)</f>
        <v>0</v>
      </c>
      <c r="CM30" s="8">
        <f>SUMIFS(F_12Snp_ODR_Ret!$C:$C,F_12Snp_ODR_Ret!$B:$B,'Retail - 12m PD'!$A30,F_12Snp_ODR_Ret!$A:$A,'Retail - 12m PD'!CM$3)</f>
        <v>0</v>
      </c>
      <c r="CN30" s="8">
        <f>SUMIFS(F_12Snp_ODR_Ret!$C:$C,F_12Snp_ODR_Ret!$B:$B,'Retail - 12m PD'!$A30,F_12Snp_ODR_Ret!$A:$A,'Retail - 12m PD'!CN$3)</f>
        <v>0</v>
      </c>
      <c r="CO30" s="8">
        <f>SUMIFS(F_12Snp_ODR_Ret!$C:$C,F_12Snp_ODR_Ret!$B:$B,'Retail - 12m PD'!$A30,F_12Snp_ODR_Ret!$A:$A,'Retail - 12m PD'!CO$3)</f>
        <v>0</v>
      </c>
      <c r="CP30" s="8">
        <f>SUMIFS(F_12Snp_ODR_Ret!$C:$C,F_12Snp_ODR_Ret!$B:$B,'Retail - 12m PD'!$A30,F_12Snp_ODR_Ret!$A:$A,'Retail - 12m PD'!CP$3)</f>
        <v>0</v>
      </c>
      <c r="CQ30" s="8">
        <f>SUMIFS(F_12Snp_ODR_Ret!$C:$C,F_12Snp_ODR_Ret!$B:$B,'Retail - 12m PD'!$A30,F_12Snp_ODR_Ret!$A:$A,'Retail - 12m PD'!CQ$3)</f>
        <v>0</v>
      </c>
      <c r="CR30" s="8">
        <f>SUMIFS(F_12Snp_ODR_Ret!$C:$C,F_12Snp_ODR_Ret!$B:$B,'Retail - 12m PD'!$A30,F_12Snp_ODR_Ret!$A:$A,'Retail - 12m PD'!CR$3)</f>
        <v>0</v>
      </c>
      <c r="CS30" s="8">
        <f>SUMIFS(F_12Snp_ODR_Ret!$C:$C,F_12Snp_ODR_Ret!$B:$B,'Retail - 12m PD'!$A30,F_12Snp_ODR_Ret!$A:$A,'Retail - 12m PD'!CS$3)</f>
        <v>0</v>
      </c>
      <c r="CT30" s="8">
        <f>SUMIFS(F_12Snp_ODR_Ret!$C:$C,F_12Snp_ODR_Ret!$B:$B,'Retail - 12m PD'!$A30,F_12Snp_ODR_Ret!$A:$A,'Retail - 12m PD'!CT$3)</f>
        <v>0</v>
      </c>
      <c r="CU30" s="8">
        <f>SUMIFS(F_12Snp_ODR_Ret!$C:$C,F_12Snp_ODR_Ret!$B:$B,'Retail - 12m PD'!$A30,F_12Snp_ODR_Ret!$A:$A,'Retail - 12m PD'!CU$3)</f>
        <v>0</v>
      </c>
      <c r="CV30" s="8">
        <f>SUMIFS(F_12Snp_ODR_Ret!$C:$C,F_12Snp_ODR_Ret!$B:$B,'Retail - 12m PD'!$A30,F_12Snp_ODR_Ret!$A:$A,'Retail - 12m PD'!CV$3)</f>
        <v>0</v>
      </c>
      <c r="CW30" s="8">
        <f>SUMIFS(F_12Snp_ODR_Ret!$C:$C,F_12Snp_ODR_Ret!$B:$B,'Retail - 12m PD'!$A30,F_12Snp_ODR_Ret!$A:$A,'Retail - 12m PD'!CW$3)</f>
        <v>0</v>
      </c>
      <c r="CX30" s="8">
        <f>SUMIFS(F_12Snp_ODR_Ret!$C:$C,F_12Snp_ODR_Ret!$B:$B,'Retail - 12m PD'!$A30,F_12Snp_ODR_Ret!$A:$A,'Retail - 12m PD'!CX$3)</f>
        <v>0</v>
      </c>
      <c r="CY30" s="8">
        <f>SUMIFS(F_12Snp_ODR_Ret!$C:$C,F_12Snp_ODR_Ret!$B:$B,'Retail - 12m PD'!$A30,F_12Snp_ODR_Ret!$A:$A,'Retail - 12m PD'!CY$3)</f>
        <v>0</v>
      </c>
      <c r="CZ30" s="8">
        <f>SUMIFS(F_12Snp_ODR_Ret!$C:$C,F_12Snp_ODR_Ret!$B:$B,'Retail - 12m PD'!$A30,F_12Snp_ODR_Ret!$A:$A,'Retail - 12m PD'!CZ$3)</f>
        <v>0</v>
      </c>
    </row>
    <row r="31" spans="1:104" x14ac:dyDescent="0.2">
      <c r="A31" s="3" t="str">
        <f t="shared" si="15"/>
        <v>R_C2</v>
      </c>
      <c r="B31" s="4" t="str">
        <f t="shared" si="15"/>
        <v>Secured, MOB &gt; 6, Non-MOU, Class 1, Non-TDR, DPD&gt;0</v>
      </c>
      <c r="C31" s="8">
        <f>SUMIFS(F_12Snp_ODR_Ret!$C:$C,F_12Snp_ODR_Ret!$B:$B,'Retail - 12m PD'!$A31,F_12Snp_ODR_Ret!$A:$A,'Retail - 12m PD'!C$3)</f>
        <v>188</v>
      </c>
      <c r="D31" s="8">
        <f>SUMIFS(F_12Snp_ODR_Ret!$C:$C,F_12Snp_ODR_Ret!$B:$B,'Retail - 12m PD'!$A31,F_12Snp_ODR_Ret!$A:$A,'Retail - 12m PD'!D$3)</f>
        <v>85</v>
      </c>
      <c r="E31" s="8">
        <f>SUMIFS(F_12Snp_ODR_Ret!$C:$C,F_12Snp_ODR_Ret!$B:$B,'Retail - 12m PD'!$A31,F_12Snp_ODR_Ret!$A:$A,'Retail - 12m PD'!E$3)</f>
        <v>141</v>
      </c>
      <c r="F31" s="8">
        <f>SUMIFS(F_12Snp_ODR_Ret!$C:$C,F_12Snp_ODR_Ret!$B:$B,'Retail - 12m PD'!$A31,F_12Snp_ODR_Ret!$A:$A,'Retail - 12m PD'!F$3)</f>
        <v>221</v>
      </c>
      <c r="G31" s="8">
        <f>SUMIFS(F_12Snp_ODR_Ret!$C:$C,F_12Snp_ODR_Ret!$B:$B,'Retail - 12m PD'!$A31,F_12Snp_ODR_Ret!$A:$A,'Retail - 12m PD'!G$3)</f>
        <v>65</v>
      </c>
      <c r="H31" s="8">
        <f>SUMIFS(F_12Snp_ODR_Ret!$C:$C,F_12Snp_ODR_Ret!$B:$B,'Retail - 12m PD'!$A31,F_12Snp_ODR_Ret!$A:$A,'Retail - 12m PD'!H$3)</f>
        <v>91</v>
      </c>
      <c r="I31" s="8">
        <f>SUMIFS(F_12Snp_ODR_Ret!$C:$C,F_12Snp_ODR_Ret!$B:$B,'Retail - 12m PD'!$A31,F_12Snp_ODR_Ret!$A:$A,'Retail - 12m PD'!I$3)</f>
        <v>161</v>
      </c>
      <c r="J31" s="8">
        <f>SUMIFS(F_12Snp_ODR_Ret!$C:$C,F_12Snp_ODR_Ret!$B:$B,'Retail - 12m PD'!$A31,F_12Snp_ODR_Ret!$A:$A,'Retail - 12m PD'!J$3)</f>
        <v>72</v>
      </c>
      <c r="K31" s="8">
        <f>SUMIFS(F_12Snp_ODR_Ret!$C:$C,F_12Snp_ODR_Ret!$B:$B,'Retail - 12m PD'!$A31,F_12Snp_ODR_Ret!$A:$A,'Retail - 12m PD'!K$3)</f>
        <v>118</v>
      </c>
      <c r="L31" s="8">
        <f>SUMIFS(F_12Snp_ODR_Ret!$C:$C,F_12Snp_ODR_Ret!$B:$B,'Retail - 12m PD'!$A31,F_12Snp_ODR_Ret!$A:$A,'Retail - 12m PD'!L$3)</f>
        <v>127</v>
      </c>
      <c r="M31" s="8">
        <f>SUMIFS(F_12Snp_ODR_Ret!$C:$C,F_12Snp_ODR_Ret!$B:$B,'Retail - 12m PD'!$A31,F_12Snp_ODR_Ret!$A:$A,'Retail - 12m PD'!M$3)</f>
        <v>120</v>
      </c>
      <c r="N31" s="8">
        <f>SUMIFS(F_12Snp_ODR_Ret!$C:$C,F_12Snp_ODR_Ret!$B:$B,'Retail - 12m PD'!$A31,F_12Snp_ODR_Ret!$A:$A,'Retail - 12m PD'!N$3)</f>
        <v>228</v>
      </c>
      <c r="O31" s="8">
        <f>SUMIFS(F_12Snp_ODR_Ret!$C:$C,F_12Snp_ODR_Ret!$B:$B,'Retail - 12m PD'!$A31,F_12Snp_ODR_Ret!$A:$A,'Retail - 12m PD'!O$3)</f>
        <v>78</v>
      </c>
      <c r="P31" s="8">
        <f>SUMIFS(F_12Snp_ODR_Ret!$C:$C,F_12Snp_ODR_Ret!$B:$B,'Retail - 12m PD'!$A31,F_12Snp_ODR_Ret!$A:$A,'Retail - 12m PD'!P$3)</f>
        <v>81</v>
      </c>
      <c r="Q31" s="8">
        <f>SUMIFS(F_12Snp_ODR_Ret!$C:$C,F_12Snp_ODR_Ret!$B:$B,'Retail - 12m PD'!$A31,F_12Snp_ODR_Ret!$A:$A,'Retail - 12m PD'!Q$3)</f>
        <v>109</v>
      </c>
      <c r="R31" s="8">
        <f>SUMIFS(F_12Snp_ODR_Ret!$C:$C,F_12Snp_ODR_Ret!$B:$B,'Retail - 12m PD'!$A31,F_12Snp_ODR_Ret!$A:$A,'Retail - 12m PD'!R$3)</f>
        <v>141</v>
      </c>
      <c r="S31" s="8">
        <f>SUMIFS(F_12Snp_ODR_Ret!$C:$C,F_12Snp_ODR_Ret!$B:$B,'Retail - 12m PD'!$A31,F_12Snp_ODR_Ret!$A:$A,'Retail - 12m PD'!S$3)</f>
        <v>76</v>
      </c>
      <c r="T31" s="8">
        <f>SUMIFS(F_12Snp_ODR_Ret!$C:$C,F_12Snp_ODR_Ret!$B:$B,'Retail - 12m PD'!$A31,F_12Snp_ODR_Ret!$A:$A,'Retail - 12m PD'!T$3)</f>
        <v>88</v>
      </c>
      <c r="U31" s="8">
        <f>SUMIFS(F_12Snp_ODR_Ret!$C:$C,F_12Snp_ODR_Ret!$B:$B,'Retail - 12m PD'!$A31,F_12Snp_ODR_Ret!$A:$A,'Retail - 12m PD'!U$3)</f>
        <v>79</v>
      </c>
      <c r="V31" s="8">
        <f>SUMIFS(F_12Snp_ODR_Ret!$C:$C,F_12Snp_ODR_Ret!$B:$B,'Retail - 12m PD'!$A31,F_12Snp_ODR_Ret!$A:$A,'Retail - 12m PD'!V$3)</f>
        <v>89</v>
      </c>
      <c r="W31" s="8">
        <f>SUMIFS(F_12Snp_ODR_Ret!$C:$C,F_12Snp_ODR_Ret!$B:$B,'Retail - 12m PD'!$A31,F_12Snp_ODR_Ret!$A:$A,'Retail - 12m PD'!W$3)</f>
        <v>104</v>
      </c>
      <c r="X31" s="8">
        <f>SUMIFS(F_12Snp_ODR_Ret!$C:$C,F_12Snp_ODR_Ret!$B:$B,'Retail - 12m PD'!$A31,F_12Snp_ODR_Ret!$A:$A,'Retail - 12m PD'!X$3)</f>
        <v>61</v>
      </c>
      <c r="Y31" s="8">
        <f>SUMIFS(F_12Snp_ODR_Ret!$C:$C,F_12Snp_ODR_Ret!$B:$B,'Retail - 12m PD'!$A31,F_12Snp_ODR_Ret!$A:$A,'Retail - 12m PD'!Y$3)</f>
        <v>59</v>
      </c>
      <c r="Z31" s="8">
        <f>SUMIFS(F_12Snp_ODR_Ret!$C:$C,F_12Snp_ODR_Ret!$B:$B,'Retail - 12m PD'!$A31,F_12Snp_ODR_Ret!$A:$A,'Retail - 12m PD'!Z$3)</f>
        <v>90</v>
      </c>
      <c r="AA31" s="8">
        <f>SUMIFS(F_12Snp_ODR_Ret!$C:$C,F_12Snp_ODR_Ret!$B:$B,'Retail - 12m PD'!$A31,F_12Snp_ODR_Ret!$A:$A,'Retail - 12m PD'!AA$3)</f>
        <v>54</v>
      </c>
      <c r="AB31" s="8">
        <f>SUMIFS(F_12Snp_ODR_Ret!$C:$C,F_12Snp_ODR_Ret!$B:$B,'Retail - 12m PD'!$A31,F_12Snp_ODR_Ret!$A:$A,'Retail - 12m PD'!AB$3)</f>
        <v>49</v>
      </c>
      <c r="AC31" s="8">
        <f>SUMIFS(F_12Snp_ODR_Ret!$C:$C,F_12Snp_ODR_Ret!$B:$B,'Retail - 12m PD'!$A31,F_12Snp_ODR_Ret!$A:$A,'Retail - 12m PD'!AC$3)</f>
        <v>97</v>
      </c>
      <c r="AD31" s="8">
        <f>SUMIFS(F_12Snp_ODR_Ret!$C:$C,F_12Snp_ODR_Ret!$B:$B,'Retail - 12m PD'!$A31,F_12Snp_ODR_Ret!$A:$A,'Retail - 12m PD'!AD$3)</f>
        <v>39</v>
      </c>
      <c r="AE31" s="8">
        <f>SUMIFS(F_12Snp_ODR_Ret!$C:$C,F_12Snp_ODR_Ret!$B:$B,'Retail - 12m PD'!$A31,F_12Snp_ODR_Ret!$A:$A,'Retail - 12m PD'!AE$3)</f>
        <v>72</v>
      </c>
      <c r="AF31" s="8">
        <f>SUMIFS(F_12Snp_ODR_Ret!$C:$C,F_12Snp_ODR_Ret!$B:$B,'Retail - 12m PD'!$A31,F_12Snp_ODR_Ret!$A:$A,'Retail - 12m PD'!AF$3)</f>
        <v>71</v>
      </c>
      <c r="AG31" s="8">
        <f>SUMIFS(F_12Snp_ODR_Ret!$C:$C,F_12Snp_ODR_Ret!$B:$B,'Retail - 12m PD'!$A31,F_12Snp_ODR_Ret!$A:$A,'Retail - 12m PD'!AG$3)</f>
        <v>32</v>
      </c>
      <c r="AH31" s="8">
        <f>SUMIFS(F_12Snp_ODR_Ret!$C:$C,F_12Snp_ODR_Ret!$B:$B,'Retail - 12m PD'!$A31,F_12Snp_ODR_Ret!$A:$A,'Retail - 12m PD'!AH$3)</f>
        <v>43</v>
      </c>
      <c r="AI31" s="8">
        <f>SUMIFS(F_12Snp_ODR_Ret!$C:$C,F_12Snp_ODR_Ret!$B:$B,'Retail - 12m PD'!$A31,F_12Snp_ODR_Ret!$A:$A,'Retail - 12m PD'!AI$3)</f>
        <v>84</v>
      </c>
      <c r="AJ31" s="8">
        <f>SUMIFS(F_12Snp_ODR_Ret!$C:$C,F_12Snp_ODR_Ret!$B:$B,'Retail - 12m PD'!$A31,F_12Snp_ODR_Ret!$A:$A,'Retail - 12m PD'!AJ$3)</f>
        <v>52</v>
      </c>
      <c r="AK31" s="8">
        <f>SUMIFS(F_12Snp_ODR_Ret!$C:$C,F_12Snp_ODR_Ret!$B:$B,'Retail - 12m PD'!$A31,F_12Snp_ODR_Ret!$A:$A,'Retail - 12m PD'!AK$3)</f>
        <v>52</v>
      </c>
      <c r="AL31" s="8">
        <f>SUMIFS(F_12Snp_ODR_Ret!$C:$C,F_12Snp_ODR_Ret!$B:$B,'Retail - 12m PD'!$A31,F_12Snp_ODR_Ret!$A:$A,'Retail - 12m PD'!AL$3)</f>
        <v>71</v>
      </c>
      <c r="AM31" s="8">
        <f>SUMIFS(F_12Snp_ODR_Ret!$C:$C,F_12Snp_ODR_Ret!$B:$B,'Retail - 12m PD'!$A31,F_12Snp_ODR_Ret!$A:$A,'Retail - 12m PD'!AM$3)</f>
        <v>45</v>
      </c>
      <c r="AN31" s="8">
        <f>SUMIFS(F_12Snp_ODR_Ret!$C:$C,F_12Snp_ODR_Ret!$B:$B,'Retail - 12m PD'!$A31,F_12Snp_ODR_Ret!$A:$A,'Retail - 12m PD'!AN$3)</f>
        <v>43</v>
      </c>
      <c r="AO31" s="8">
        <f>SUMIFS(F_12Snp_ODR_Ret!$C:$C,F_12Snp_ODR_Ret!$B:$B,'Retail - 12m PD'!$A31,F_12Snp_ODR_Ret!$A:$A,'Retail - 12m PD'!AO$3)</f>
        <v>62</v>
      </c>
      <c r="AP31" s="8">
        <f>SUMIFS(F_12Snp_ODR_Ret!$C:$C,F_12Snp_ODR_Ret!$B:$B,'Retail - 12m PD'!$A31,F_12Snp_ODR_Ret!$A:$A,'Retail - 12m PD'!AP$3)</f>
        <v>59</v>
      </c>
      <c r="AQ31" s="8">
        <f>SUMIFS(F_12Snp_ODR_Ret!$C:$C,F_12Snp_ODR_Ret!$B:$B,'Retail - 12m PD'!$A31,F_12Snp_ODR_Ret!$A:$A,'Retail - 12m PD'!AQ$3)</f>
        <v>58</v>
      </c>
      <c r="AR31" s="8">
        <f>SUMIFS(F_12Snp_ODR_Ret!$C:$C,F_12Snp_ODR_Ret!$B:$B,'Retail - 12m PD'!$A31,F_12Snp_ODR_Ret!$A:$A,'Retail - 12m PD'!AR$3)</f>
        <v>75</v>
      </c>
      <c r="AS31" s="8">
        <f>SUMIFS(F_12Snp_ODR_Ret!$C:$C,F_12Snp_ODR_Ret!$B:$B,'Retail - 12m PD'!$A31,F_12Snp_ODR_Ret!$A:$A,'Retail - 12m PD'!AS$3)</f>
        <v>72</v>
      </c>
      <c r="AT31" s="8">
        <f>SUMIFS(F_12Snp_ODR_Ret!$C:$C,F_12Snp_ODR_Ret!$B:$B,'Retail - 12m PD'!$A31,F_12Snp_ODR_Ret!$A:$A,'Retail - 12m PD'!AT$3)</f>
        <v>59</v>
      </c>
      <c r="AU31" s="8">
        <f>SUMIFS(F_12Snp_ODR_Ret!$C:$C,F_12Snp_ODR_Ret!$B:$B,'Retail - 12m PD'!$A31,F_12Snp_ODR_Ret!$A:$A,'Retail - 12m PD'!AU$3)</f>
        <v>37</v>
      </c>
      <c r="AV31" s="8">
        <f>SUMIFS(F_12Snp_ODR_Ret!$C:$C,F_12Snp_ODR_Ret!$B:$B,'Retail - 12m PD'!$A31,F_12Snp_ODR_Ret!$A:$A,'Retail - 12m PD'!AV$3)</f>
        <v>57</v>
      </c>
      <c r="AW31" s="8">
        <f>SUMIFS(F_12Snp_ODR_Ret!$C:$C,F_12Snp_ODR_Ret!$B:$B,'Retail - 12m PD'!$A31,F_12Snp_ODR_Ret!$A:$A,'Retail - 12m PD'!AW$3)</f>
        <v>58</v>
      </c>
      <c r="AX31" s="9">
        <f>SUMIFS(F_12Snp_ODR_Ret!$C:$C,F_12Snp_ODR_Ret!$B:$B,'Retail - 12m PD'!$A31,F_12Snp_ODR_Ret!$A:$A,'Retail - 12m PD'!AX$3)</f>
        <v>73</v>
      </c>
      <c r="AY31" s="8">
        <f>SUMIFS(F_12Snp_ODR_Ret!$C:$C,F_12Snp_ODR_Ret!$B:$B,'Retail - 12m PD'!$A31,F_12Snp_ODR_Ret!$A:$A,'Retail - 12m PD'!AY$3)</f>
        <v>48</v>
      </c>
      <c r="AZ31" s="8">
        <f>SUMIFS(F_12Snp_ODR_Ret!$C:$C,F_12Snp_ODR_Ret!$B:$B,'Retail - 12m PD'!$A31,F_12Snp_ODR_Ret!$A:$A,'Retail - 12m PD'!AZ$3)</f>
        <v>41</v>
      </c>
      <c r="BA31" s="8">
        <f>SUMIFS(F_12Snp_ODR_Ret!$C:$C,F_12Snp_ODR_Ret!$B:$B,'Retail - 12m PD'!$A31,F_12Snp_ODR_Ret!$A:$A,'Retail - 12m PD'!BA$3)</f>
        <v>48</v>
      </c>
      <c r="BB31" s="8">
        <f>SUMIFS(F_12Snp_ODR_Ret!$C:$C,F_12Snp_ODR_Ret!$B:$B,'Retail - 12m PD'!$A31,F_12Snp_ODR_Ret!$A:$A,'Retail - 12m PD'!BB$3)</f>
        <v>45</v>
      </c>
      <c r="BC31" s="8">
        <f>SUMIFS(F_12Snp_ODR_Ret!$C:$C,F_12Snp_ODR_Ret!$B:$B,'Retail - 12m PD'!$A31,F_12Snp_ODR_Ret!$A:$A,'Retail - 12m PD'!BC$3)</f>
        <v>36</v>
      </c>
      <c r="BD31" s="8">
        <f>SUMIFS(F_12Snp_ODR_Ret!$C:$C,F_12Snp_ODR_Ret!$B:$B,'Retail - 12m PD'!$A31,F_12Snp_ODR_Ret!$A:$A,'Retail - 12m PD'!BD$3)</f>
        <v>45</v>
      </c>
      <c r="BE31" s="8">
        <f>SUMIFS(F_12Snp_ODR_Ret!$C:$C,F_12Snp_ODR_Ret!$B:$B,'Retail - 12m PD'!$A31,F_12Snp_ODR_Ret!$A:$A,'Retail - 12m PD'!BE$3)</f>
        <v>40</v>
      </c>
      <c r="BF31" s="8">
        <f>SUMIFS(F_12Snp_ODR_Ret!$C:$C,F_12Snp_ODR_Ret!$B:$B,'Retail - 12m PD'!$A31,F_12Snp_ODR_Ret!$A:$A,'Retail - 12m PD'!BF$3)</f>
        <v>32</v>
      </c>
      <c r="BG31" s="8">
        <f>SUMIFS(F_12Snp_ODR_Ret!$C:$C,F_12Snp_ODR_Ret!$B:$B,'Retail - 12m PD'!$A31,F_12Snp_ODR_Ret!$A:$A,'Retail - 12m PD'!BG$3)</f>
        <v>25</v>
      </c>
      <c r="BH31" s="8">
        <f>SUMIFS(F_12Snp_ODR_Ret!$C:$C,F_12Snp_ODR_Ret!$B:$B,'Retail - 12m PD'!$A31,F_12Snp_ODR_Ret!$A:$A,'Retail - 12m PD'!BH$3)</f>
        <v>43</v>
      </c>
      <c r="BI31" s="8">
        <f>SUMIFS(F_12Snp_ODR_Ret!$C:$C,F_12Snp_ODR_Ret!$B:$B,'Retail - 12m PD'!$A31,F_12Snp_ODR_Ret!$A:$A,'Retail - 12m PD'!BI$3)</f>
        <v>32</v>
      </c>
      <c r="BJ31" s="8">
        <f>SUMIFS(F_12Snp_ODR_Ret!$C:$C,F_12Snp_ODR_Ret!$B:$B,'Retail - 12m PD'!$A31,F_12Snp_ODR_Ret!$A:$A,'Retail - 12m PD'!BJ$3)</f>
        <v>59</v>
      </c>
      <c r="BK31" s="8">
        <f>SUMIFS(F_12Snp_ODR_Ret!$C:$C,F_12Snp_ODR_Ret!$B:$B,'Retail - 12m PD'!$A31,F_12Snp_ODR_Ret!$A:$A,'Retail - 12m PD'!BK$3)</f>
        <v>31</v>
      </c>
      <c r="BL31" s="8">
        <f>SUMIFS(F_12Snp_ODR_Ret!$C:$C,F_12Snp_ODR_Ret!$B:$B,'Retail - 12m PD'!$A31,F_12Snp_ODR_Ret!$A:$A,'Retail - 12m PD'!BL$3)</f>
        <v>33</v>
      </c>
      <c r="BM31" s="8">
        <f>SUMIFS(F_12Snp_ODR_Ret!$C:$C,F_12Snp_ODR_Ret!$B:$B,'Retail - 12m PD'!$A31,F_12Snp_ODR_Ret!$A:$A,'Retail - 12m PD'!BM$3)</f>
        <v>45</v>
      </c>
      <c r="BN31" s="8">
        <f>SUMIFS(F_12Snp_ODR_Ret!$C:$C,F_12Snp_ODR_Ret!$B:$B,'Retail - 12m PD'!$A31,F_12Snp_ODR_Ret!$A:$A,'Retail - 12m PD'!BN$3)</f>
        <v>45</v>
      </c>
      <c r="BO31" s="8">
        <f>SUMIFS(F_12Snp_ODR_Ret!$C:$C,F_12Snp_ODR_Ret!$B:$B,'Retail - 12m PD'!$A31,F_12Snp_ODR_Ret!$A:$A,'Retail - 12m PD'!BO$3)</f>
        <v>49</v>
      </c>
      <c r="BP31" s="8">
        <f>SUMIFS(F_12Snp_ODR_Ret!$C:$C,F_12Snp_ODR_Ret!$B:$B,'Retail - 12m PD'!$A31,F_12Snp_ODR_Ret!$A:$A,'Retail - 12m PD'!BP$3)</f>
        <v>37</v>
      </c>
      <c r="BQ31" s="8">
        <f>SUMIFS(F_12Snp_ODR_Ret!$C:$C,F_12Snp_ODR_Ret!$B:$B,'Retail - 12m PD'!$A31,F_12Snp_ODR_Ret!$A:$A,'Retail - 12m PD'!BQ$3)</f>
        <v>30</v>
      </c>
      <c r="BR31" s="8">
        <f>SUMIFS(F_12Snp_ODR_Ret!$C:$C,F_12Snp_ODR_Ret!$B:$B,'Retail - 12m PD'!$A31,F_12Snp_ODR_Ret!$A:$A,'Retail - 12m PD'!BR$3)</f>
        <v>31</v>
      </c>
      <c r="BS31" s="8">
        <f>SUMIFS(F_12Snp_ODR_Ret!$C:$C,F_12Snp_ODR_Ret!$B:$B,'Retail - 12m PD'!$A31,F_12Snp_ODR_Ret!$A:$A,'Retail - 12m PD'!BS$3)</f>
        <v>13</v>
      </c>
      <c r="BT31" s="8">
        <f>SUMIFS(F_12Snp_ODR_Ret!$C:$C,F_12Snp_ODR_Ret!$B:$B,'Retail - 12m PD'!$A31,F_12Snp_ODR_Ret!$A:$A,'Retail - 12m PD'!BT$3)</f>
        <v>14</v>
      </c>
      <c r="BU31" s="8">
        <f>SUMIFS(F_12Snp_ODR_Ret!$C:$C,F_12Snp_ODR_Ret!$B:$B,'Retail - 12m PD'!$A31,F_12Snp_ODR_Ret!$A:$A,'Retail - 12m PD'!BU$3)</f>
        <v>16</v>
      </c>
      <c r="BV31" s="8">
        <f>SUMIFS(F_12Snp_ODR_Ret!$C:$C,F_12Snp_ODR_Ret!$B:$B,'Retail - 12m PD'!$A31,F_12Snp_ODR_Ret!$A:$A,'Retail - 12m PD'!BV$3)</f>
        <v>20</v>
      </c>
      <c r="BW31" s="8">
        <f>SUMIFS(F_12Snp_ODR_Ret!$C:$C,F_12Snp_ODR_Ret!$B:$B,'Retail - 12m PD'!$A31,F_12Snp_ODR_Ret!$A:$A,'Retail - 12m PD'!BW$3)</f>
        <v>10</v>
      </c>
      <c r="BX31" s="8">
        <f>SUMIFS(F_12Snp_ODR_Ret!$C:$C,F_12Snp_ODR_Ret!$B:$B,'Retail - 12m PD'!$A31,F_12Snp_ODR_Ret!$A:$A,'Retail - 12m PD'!BX$3)</f>
        <v>6</v>
      </c>
      <c r="BY31" s="8">
        <f>SUMIFS(F_12Snp_ODR_Ret!$C:$C,F_12Snp_ODR_Ret!$B:$B,'Retail - 12m PD'!$A31,F_12Snp_ODR_Ret!$A:$A,'Retail - 12m PD'!BY$3)</f>
        <v>5</v>
      </c>
      <c r="BZ31" s="8">
        <f>SUMIFS(F_12Snp_ODR_Ret!$C:$C,F_12Snp_ODR_Ret!$B:$B,'Retail - 12m PD'!$A31,F_12Snp_ODR_Ret!$A:$A,'Retail - 12m PD'!BZ$3)</f>
        <v>0</v>
      </c>
      <c r="CA31" s="8">
        <f>SUMIFS(F_12Snp_ODR_Ret!$C:$C,F_12Snp_ODR_Ret!$B:$B,'Retail - 12m PD'!$A31,F_12Snp_ODR_Ret!$A:$A,'Retail - 12m PD'!CA$3)</f>
        <v>0</v>
      </c>
      <c r="CB31" s="8">
        <f>SUMIFS(F_12Snp_ODR_Ret!$C:$C,F_12Snp_ODR_Ret!$B:$B,'Retail - 12m PD'!$A31,F_12Snp_ODR_Ret!$A:$A,'Retail - 12m PD'!CB$3)</f>
        <v>0</v>
      </c>
      <c r="CC31" s="8">
        <f>SUMIFS(F_12Snp_ODR_Ret!$C:$C,F_12Snp_ODR_Ret!$B:$B,'Retail - 12m PD'!$A31,F_12Snp_ODR_Ret!$A:$A,'Retail - 12m PD'!CC$3)</f>
        <v>0</v>
      </c>
      <c r="CD31" s="8">
        <f>SUMIFS(F_12Snp_ODR_Ret!$C:$C,F_12Snp_ODR_Ret!$B:$B,'Retail - 12m PD'!$A31,F_12Snp_ODR_Ret!$A:$A,'Retail - 12m PD'!CD$3)</f>
        <v>0</v>
      </c>
      <c r="CE31" s="8">
        <f>SUMIFS(F_12Snp_ODR_Ret!$C:$C,F_12Snp_ODR_Ret!$B:$B,'Retail - 12m PD'!$A31,F_12Snp_ODR_Ret!$A:$A,'Retail - 12m PD'!CE$3)</f>
        <v>0</v>
      </c>
      <c r="CF31" s="8">
        <f>SUMIFS(F_12Snp_ODR_Ret!$C:$C,F_12Snp_ODR_Ret!$B:$B,'Retail - 12m PD'!$A31,F_12Snp_ODR_Ret!$A:$A,'Retail - 12m PD'!CF$3)</f>
        <v>0</v>
      </c>
      <c r="CG31" s="8">
        <f>SUMIFS(F_12Snp_ODR_Ret!$C:$C,F_12Snp_ODR_Ret!$B:$B,'Retail - 12m PD'!$A31,F_12Snp_ODR_Ret!$A:$A,'Retail - 12m PD'!CG$3)</f>
        <v>0</v>
      </c>
      <c r="CH31" s="8">
        <f>SUMIFS(F_12Snp_ODR_Ret!$C:$C,F_12Snp_ODR_Ret!$B:$B,'Retail - 12m PD'!$A31,F_12Snp_ODR_Ret!$A:$A,'Retail - 12m PD'!CH$3)</f>
        <v>0</v>
      </c>
      <c r="CI31" s="8">
        <f>SUMIFS(F_12Snp_ODR_Ret!$C:$C,F_12Snp_ODR_Ret!$B:$B,'Retail - 12m PD'!$A31,F_12Snp_ODR_Ret!$A:$A,'Retail - 12m PD'!CI$3)</f>
        <v>0</v>
      </c>
      <c r="CJ31" s="8">
        <f>SUMIFS(F_12Snp_ODR_Ret!$C:$C,F_12Snp_ODR_Ret!$B:$B,'Retail - 12m PD'!$A31,F_12Snp_ODR_Ret!$A:$A,'Retail - 12m PD'!CJ$3)</f>
        <v>0</v>
      </c>
      <c r="CK31" s="8">
        <f>SUMIFS(F_12Snp_ODR_Ret!$C:$C,F_12Snp_ODR_Ret!$B:$B,'Retail - 12m PD'!$A31,F_12Snp_ODR_Ret!$A:$A,'Retail - 12m PD'!CK$3)</f>
        <v>0</v>
      </c>
      <c r="CL31" s="8">
        <f>SUMIFS(F_12Snp_ODR_Ret!$C:$C,F_12Snp_ODR_Ret!$B:$B,'Retail - 12m PD'!$A31,F_12Snp_ODR_Ret!$A:$A,'Retail - 12m PD'!CL$3)</f>
        <v>0</v>
      </c>
      <c r="CM31" s="8">
        <f>SUMIFS(F_12Snp_ODR_Ret!$C:$C,F_12Snp_ODR_Ret!$B:$B,'Retail - 12m PD'!$A31,F_12Snp_ODR_Ret!$A:$A,'Retail - 12m PD'!CM$3)</f>
        <v>0</v>
      </c>
      <c r="CN31" s="8">
        <f>SUMIFS(F_12Snp_ODR_Ret!$C:$C,F_12Snp_ODR_Ret!$B:$B,'Retail - 12m PD'!$A31,F_12Snp_ODR_Ret!$A:$A,'Retail - 12m PD'!CN$3)</f>
        <v>0</v>
      </c>
      <c r="CO31" s="8">
        <f>SUMIFS(F_12Snp_ODR_Ret!$C:$C,F_12Snp_ODR_Ret!$B:$B,'Retail - 12m PD'!$A31,F_12Snp_ODR_Ret!$A:$A,'Retail - 12m PD'!CO$3)</f>
        <v>0</v>
      </c>
      <c r="CP31" s="8">
        <f>SUMIFS(F_12Snp_ODR_Ret!$C:$C,F_12Snp_ODR_Ret!$B:$B,'Retail - 12m PD'!$A31,F_12Snp_ODR_Ret!$A:$A,'Retail - 12m PD'!CP$3)</f>
        <v>0</v>
      </c>
      <c r="CQ31" s="8">
        <f>SUMIFS(F_12Snp_ODR_Ret!$C:$C,F_12Snp_ODR_Ret!$B:$B,'Retail - 12m PD'!$A31,F_12Snp_ODR_Ret!$A:$A,'Retail - 12m PD'!CQ$3)</f>
        <v>0</v>
      </c>
      <c r="CR31" s="8">
        <f>SUMIFS(F_12Snp_ODR_Ret!$C:$C,F_12Snp_ODR_Ret!$B:$B,'Retail - 12m PD'!$A31,F_12Snp_ODR_Ret!$A:$A,'Retail - 12m PD'!CR$3)</f>
        <v>0</v>
      </c>
      <c r="CS31" s="8">
        <f>SUMIFS(F_12Snp_ODR_Ret!$C:$C,F_12Snp_ODR_Ret!$B:$B,'Retail - 12m PD'!$A31,F_12Snp_ODR_Ret!$A:$A,'Retail - 12m PD'!CS$3)</f>
        <v>0</v>
      </c>
      <c r="CT31" s="8">
        <f>SUMIFS(F_12Snp_ODR_Ret!$C:$C,F_12Snp_ODR_Ret!$B:$B,'Retail - 12m PD'!$A31,F_12Snp_ODR_Ret!$A:$A,'Retail - 12m PD'!CT$3)</f>
        <v>0</v>
      </c>
      <c r="CU31" s="8">
        <f>SUMIFS(F_12Snp_ODR_Ret!$C:$C,F_12Snp_ODR_Ret!$B:$B,'Retail - 12m PD'!$A31,F_12Snp_ODR_Ret!$A:$A,'Retail - 12m PD'!CU$3)</f>
        <v>0</v>
      </c>
      <c r="CV31" s="8">
        <f>SUMIFS(F_12Snp_ODR_Ret!$C:$C,F_12Snp_ODR_Ret!$B:$B,'Retail - 12m PD'!$A31,F_12Snp_ODR_Ret!$A:$A,'Retail - 12m PD'!CV$3)</f>
        <v>0</v>
      </c>
      <c r="CW31" s="8">
        <f>SUMIFS(F_12Snp_ODR_Ret!$C:$C,F_12Snp_ODR_Ret!$B:$B,'Retail - 12m PD'!$A31,F_12Snp_ODR_Ret!$A:$A,'Retail - 12m PD'!CW$3)</f>
        <v>0</v>
      </c>
      <c r="CX31" s="8">
        <f>SUMIFS(F_12Snp_ODR_Ret!$C:$C,F_12Snp_ODR_Ret!$B:$B,'Retail - 12m PD'!$A31,F_12Snp_ODR_Ret!$A:$A,'Retail - 12m PD'!CX$3)</f>
        <v>0</v>
      </c>
      <c r="CY31" s="8">
        <f>SUMIFS(F_12Snp_ODR_Ret!$C:$C,F_12Snp_ODR_Ret!$B:$B,'Retail - 12m PD'!$A31,F_12Snp_ODR_Ret!$A:$A,'Retail - 12m PD'!CY$3)</f>
        <v>0</v>
      </c>
      <c r="CZ31" s="8">
        <f>SUMIFS(F_12Snp_ODR_Ret!$C:$C,F_12Snp_ODR_Ret!$B:$B,'Retail - 12m PD'!$A31,F_12Snp_ODR_Ret!$A:$A,'Retail - 12m PD'!CZ$3)</f>
        <v>0</v>
      </c>
    </row>
    <row r="32" spans="1:104" x14ac:dyDescent="0.2">
      <c r="A32" s="3" t="str">
        <f t="shared" si="15"/>
        <v>R_D</v>
      </c>
      <c r="B32" s="4" t="str">
        <f t="shared" si="15"/>
        <v>Secured, MOB &gt; 6, Non-MOU, Class 1, TDR</v>
      </c>
      <c r="C32" s="8">
        <f>SUMIFS(F_12Snp_ODR_Ret!$C:$C,F_12Snp_ODR_Ret!$B:$B,'Retail - 12m PD'!$A32,F_12Snp_ODR_Ret!$A:$A,'Retail - 12m PD'!C$3)</f>
        <v>94</v>
      </c>
      <c r="D32" s="8">
        <f>SUMIFS(F_12Snp_ODR_Ret!$C:$C,F_12Snp_ODR_Ret!$B:$B,'Retail - 12m PD'!$A32,F_12Snp_ODR_Ret!$A:$A,'Retail - 12m PD'!D$3)</f>
        <v>120</v>
      </c>
      <c r="E32" s="8">
        <f>SUMIFS(F_12Snp_ODR_Ret!$C:$C,F_12Snp_ODR_Ret!$B:$B,'Retail - 12m PD'!$A32,F_12Snp_ODR_Ret!$A:$A,'Retail - 12m PD'!E$3)</f>
        <v>175</v>
      </c>
      <c r="F32" s="8">
        <f>SUMIFS(F_12Snp_ODR_Ret!$C:$C,F_12Snp_ODR_Ret!$B:$B,'Retail - 12m PD'!$A32,F_12Snp_ODR_Ret!$A:$A,'Retail - 12m PD'!F$3)</f>
        <v>174</v>
      </c>
      <c r="G32" s="8">
        <f>SUMIFS(F_12Snp_ODR_Ret!$C:$C,F_12Snp_ODR_Ret!$B:$B,'Retail - 12m PD'!$A32,F_12Snp_ODR_Ret!$A:$A,'Retail - 12m PD'!G$3)</f>
        <v>156</v>
      </c>
      <c r="H32" s="8">
        <f>SUMIFS(F_12Snp_ODR_Ret!$C:$C,F_12Snp_ODR_Ret!$B:$B,'Retail - 12m PD'!$A32,F_12Snp_ODR_Ret!$A:$A,'Retail - 12m PD'!H$3)</f>
        <v>189</v>
      </c>
      <c r="I32" s="8">
        <f>SUMIFS(F_12Snp_ODR_Ret!$C:$C,F_12Snp_ODR_Ret!$B:$B,'Retail - 12m PD'!$A32,F_12Snp_ODR_Ret!$A:$A,'Retail - 12m PD'!I$3)</f>
        <v>215</v>
      </c>
      <c r="J32" s="8">
        <f>SUMIFS(F_12Snp_ODR_Ret!$C:$C,F_12Snp_ODR_Ret!$B:$B,'Retail - 12m PD'!$A32,F_12Snp_ODR_Ret!$A:$A,'Retail - 12m PD'!J$3)</f>
        <v>177</v>
      </c>
      <c r="K32" s="8">
        <f>SUMIFS(F_12Snp_ODR_Ret!$C:$C,F_12Snp_ODR_Ret!$B:$B,'Retail - 12m PD'!$A32,F_12Snp_ODR_Ret!$A:$A,'Retail - 12m PD'!K$3)</f>
        <v>229</v>
      </c>
      <c r="L32" s="8">
        <f>SUMIFS(F_12Snp_ODR_Ret!$C:$C,F_12Snp_ODR_Ret!$B:$B,'Retail - 12m PD'!$A32,F_12Snp_ODR_Ret!$A:$A,'Retail - 12m PD'!L$3)</f>
        <v>247</v>
      </c>
      <c r="M32" s="8">
        <f>SUMIFS(F_12Snp_ODR_Ret!$C:$C,F_12Snp_ODR_Ret!$B:$B,'Retail - 12m PD'!$A32,F_12Snp_ODR_Ret!$A:$A,'Retail - 12m PD'!M$3)</f>
        <v>254</v>
      </c>
      <c r="N32" s="8">
        <f>SUMIFS(F_12Snp_ODR_Ret!$C:$C,F_12Snp_ODR_Ret!$B:$B,'Retail - 12m PD'!$A32,F_12Snp_ODR_Ret!$A:$A,'Retail - 12m PD'!N$3)</f>
        <v>283</v>
      </c>
      <c r="O32" s="8">
        <f>SUMIFS(F_12Snp_ODR_Ret!$C:$C,F_12Snp_ODR_Ret!$B:$B,'Retail - 12m PD'!$A32,F_12Snp_ODR_Ret!$A:$A,'Retail - 12m PD'!O$3)</f>
        <v>216</v>
      </c>
      <c r="P32" s="8">
        <f>SUMIFS(F_12Snp_ODR_Ret!$C:$C,F_12Snp_ODR_Ret!$B:$B,'Retail - 12m PD'!$A32,F_12Snp_ODR_Ret!$A:$A,'Retail - 12m PD'!P$3)</f>
        <v>221</v>
      </c>
      <c r="Q32" s="8">
        <f>SUMIFS(F_12Snp_ODR_Ret!$C:$C,F_12Snp_ODR_Ret!$B:$B,'Retail - 12m PD'!$A32,F_12Snp_ODR_Ret!$A:$A,'Retail - 12m PD'!Q$3)</f>
        <v>236</v>
      </c>
      <c r="R32" s="8">
        <f>SUMIFS(F_12Snp_ODR_Ret!$C:$C,F_12Snp_ODR_Ret!$B:$B,'Retail - 12m PD'!$A32,F_12Snp_ODR_Ret!$A:$A,'Retail - 12m PD'!R$3)</f>
        <v>220</v>
      </c>
      <c r="S32" s="8">
        <f>SUMIFS(F_12Snp_ODR_Ret!$C:$C,F_12Snp_ODR_Ret!$B:$B,'Retail - 12m PD'!$A32,F_12Snp_ODR_Ret!$A:$A,'Retail - 12m PD'!S$3)</f>
        <v>169</v>
      </c>
      <c r="T32" s="8">
        <f>SUMIFS(F_12Snp_ODR_Ret!$C:$C,F_12Snp_ODR_Ret!$B:$B,'Retail - 12m PD'!$A32,F_12Snp_ODR_Ret!$A:$A,'Retail - 12m PD'!T$3)</f>
        <v>207</v>
      </c>
      <c r="U32" s="8">
        <f>SUMIFS(F_12Snp_ODR_Ret!$C:$C,F_12Snp_ODR_Ret!$B:$B,'Retail - 12m PD'!$A32,F_12Snp_ODR_Ret!$A:$A,'Retail - 12m PD'!U$3)</f>
        <v>189</v>
      </c>
      <c r="V32" s="8">
        <f>SUMIFS(F_12Snp_ODR_Ret!$C:$C,F_12Snp_ODR_Ret!$B:$B,'Retail - 12m PD'!$A32,F_12Snp_ODR_Ret!$A:$A,'Retail - 12m PD'!V$3)</f>
        <v>186</v>
      </c>
      <c r="W32" s="8">
        <f>SUMIFS(F_12Snp_ODR_Ret!$C:$C,F_12Snp_ODR_Ret!$B:$B,'Retail - 12m PD'!$A32,F_12Snp_ODR_Ret!$A:$A,'Retail - 12m PD'!W$3)</f>
        <v>197</v>
      </c>
      <c r="X32" s="8">
        <f>SUMIFS(F_12Snp_ODR_Ret!$C:$C,F_12Snp_ODR_Ret!$B:$B,'Retail - 12m PD'!$A32,F_12Snp_ODR_Ret!$A:$A,'Retail - 12m PD'!X$3)</f>
        <v>146</v>
      </c>
      <c r="Y32" s="8">
        <f>SUMIFS(F_12Snp_ODR_Ret!$C:$C,F_12Snp_ODR_Ret!$B:$B,'Retail - 12m PD'!$A32,F_12Snp_ODR_Ret!$A:$A,'Retail - 12m PD'!Y$3)</f>
        <v>163</v>
      </c>
      <c r="Z32" s="8">
        <f>SUMIFS(F_12Snp_ODR_Ret!$C:$C,F_12Snp_ODR_Ret!$B:$B,'Retail - 12m PD'!$A32,F_12Snp_ODR_Ret!$A:$A,'Retail - 12m PD'!Z$3)</f>
        <v>149</v>
      </c>
      <c r="AA32" s="8">
        <f>SUMIFS(F_12Snp_ODR_Ret!$C:$C,F_12Snp_ODR_Ret!$B:$B,'Retail - 12m PD'!$A32,F_12Snp_ODR_Ret!$A:$A,'Retail - 12m PD'!AA$3)</f>
        <v>124</v>
      </c>
      <c r="AB32" s="8">
        <f>SUMIFS(F_12Snp_ODR_Ret!$C:$C,F_12Snp_ODR_Ret!$B:$B,'Retail - 12m PD'!$A32,F_12Snp_ODR_Ret!$A:$A,'Retail - 12m PD'!AB$3)</f>
        <v>183</v>
      </c>
      <c r="AC32" s="8">
        <f>SUMIFS(F_12Snp_ODR_Ret!$C:$C,F_12Snp_ODR_Ret!$B:$B,'Retail - 12m PD'!$A32,F_12Snp_ODR_Ret!$A:$A,'Retail - 12m PD'!AC$3)</f>
        <v>221</v>
      </c>
      <c r="AD32" s="8">
        <f>SUMIFS(F_12Snp_ODR_Ret!$C:$C,F_12Snp_ODR_Ret!$B:$B,'Retail - 12m PD'!$A32,F_12Snp_ODR_Ret!$A:$A,'Retail - 12m PD'!AD$3)</f>
        <v>169</v>
      </c>
      <c r="AE32" s="8">
        <f>SUMIFS(F_12Snp_ODR_Ret!$C:$C,F_12Snp_ODR_Ret!$B:$B,'Retail - 12m PD'!$A32,F_12Snp_ODR_Ret!$A:$A,'Retail - 12m PD'!AE$3)</f>
        <v>189</v>
      </c>
      <c r="AF32" s="8">
        <f>SUMIFS(F_12Snp_ODR_Ret!$C:$C,F_12Snp_ODR_Ret!$B:$B,'Retail - 12m PD'!$A32,F_12Snp_ODR_Ret!$A:$A,'Retail - 12m PD'!AF$3)</f>
        <v>159</v>
      </c>
      <c r="AG32" s="8">
        <f>SUMIFS(F_12Snp_ODR_Ret!$C:$C,F_12Snp_ODR_Ret!$B:$B,'Retail - 12m PD'!$A32,F_12Snp_ODR_Ret!$A:$A,'Retail - 12m PD'!AG$3)</f>
        <v>143</v>
      </c>
      <c r="AH32" s="8">
        <f>SUMIFS(F_12Snp_ODR_Ret!$C:$C,F_12Snp_ODR_Ret!$B:$B,'Retail - 12m PD'!$A32,F_12Snp_ODR_Ret!$A:$A,'Retail - 12m PD'!AH$3)</f>
        <v>156</v>
      </c>
      <c r="AI32" s="8">
        <f>SUMIFS(F_12Snp_ODR_Ret!$C:$C,F_12Snp_ODR_Ret!$B:$B,'Retail - 12m PD'!$A32,F_12Snp_ODR_Ret!$A:$A,'Retail - 12m PD'!AI$3)</f>
        <v>169</v>
      </c>
      <c r="AJ32" s="8">
        <f>SUMIFS(F_12Snp_ODR_Ret!$C:$C,F_12Snp_ODR_Ret!$B:$B,'Retail - 12m PD'!$A32,F_12Snp_ODR_Ret!$A:$A,'Retail - 12m PD'!AJ$3)</f>
        <v>137</v>
      </c>
      <c r="AK32" s="8">
        <f>SUMIFS(F_12Snp_ODR_Ret!$C:$C,F_12Snp_ODR_Ret!$B:$B,'Retail - 12m PD'!$A32,F_12Snp_ODR_Ret!$A:$A,'Retail - 12m PD'!AK$3)</f>
        <v>166</v>
      </c>
      <c r="AL32" s="8">
        <f>SUMIFS(F_12Snp_ODR_Ret!$C:$C,F_12Snp_ODR_Ret!$B:$B,'Retail - 12m PD'!$A32,F_12Snp_ODR_Ret!$A:$A,'Retail - 12m PD'!AL$3)</f>
        <v>161</v>
      </c>
      <c r="AM32" s="8">
        <f>SUMIFS(F_12Snp_ODR_Ret!$C:$C,F_12Snp_ODR_Ret!$B:$B,'Retail - 12m PD'!$A32,F_12Snp_ODR_Ret!$A:$A,'Retail - 12m PD'!AM$3)</f>
        <v>120</v>
      </c>
      <c r="AN32" s="8">
        <f>SUMIFS(F_12Snp_ODR_Ret!$C:$C,F_12Snp_ODR_Ret!$B:$B,'Retail - 12m PD'!$A32,F_12Snp_ODR_Ret!$A:$A,'Retail - 12m PD'!AN$3)</f>
        <v>134</v>
      </c>
      <c r="AO32" s="8">
        <f>SUMIFS(F_12Snp_ODR_Ret!$C:$C,F_12Snp_ODR_Ret!$B:$B,'Retail - 12m PD'!$A32,F_12Snp_ODR_Ret!$A:$A,'Retail - 12m PD'!AO$3)</f>
        <v>139</v>
      </c>
      <c r="AP32" s="8">
        <f>SUMIFS(F_12Snp_ODR_Ret!$C:$C,F_12Snp_ODR_Ret!$B:$B,'Retail - 12m PD'!$A32,F_12Snp_ODR_Ret!$A:$A,'Retail - 12m PD'!AP$3)</f>
        <v>128</v>
      </c>
      <c r="AQ32" s="8">
        <f>SUMIFS(F_12Snp_ODR_Ret!$C:$C,F_12Snp_ODR_Ret!$B:$B,'Retail - 12m PD'!$A32,F_12Snp_ODR_Ret!$A:$A,'Retail - 12m PD'!AQ$3)</f>
        <v>124</v>
      </c>
      <c r="AR32" s="8">
        <f>SUMIFS(F_12Snp_ODR_Ret!$C:$C,F_12Snp_ODR_Ret!$B:$B,'Retail - 12m PD'!$A32,F_12Snp_ODR_Ret!$A:$A,'Retail - 12m PD'!AR$3)</f>
        <v>131</v>
      </c>
      <c r="AS32" s="8">
        <f>SUMIFS(F_12Snp_ODR_Ret!$C:$C,F_12Snp_ODR_Ret!$B:$B,'Retail - 12m PD'!$A32,F_12Snp_ODR_Ret!$A:$A,'Retail - 12m PD'!AS$3)</f>
        <v>126</v>
      </c>
      <c r="AT32" s="8">
        <f>SUMIFS(F_12Snp_ODR_Ret!$C:$C,F_12Snp_ODR_Ret!$B:$B,'Retail - 12m PD'!$A32,F_12Snp_ODR_Ret!$A:$A,'Retail - 12m PD'!AT$3)</f>
        <v>137</v>
      </c>
      <c r="AU32" s="8">
        <f>SUMIFS(F_12Snp_ODR_Ret!$C:$C,F_12Snp_ODR_Ret!$B:$B,'Retail - 12m PD'!$A32,F_12Snp_ODR_Ret!$A:$A,'Retail - 12m PD'!AU$3)</f>
        <v>153</v>
      </c>
      <c r="AV32" s="8">
        <f>SUMIFS(F_12Snp_ODR_Ret!$C:$C,F_12Snp_ODR_Ret!$B:$B,'Retail - 12m PD'!$A32,F_12Snp_ODR_Ret!$A:$A,'Retail - 12m PD'!AV$3)</f>
        <v>167</v>
      </c>
      <c r="AW32" s="8">
        <f>SUMIFS(F_12Snp_ODR_Ret!$C:$C,F_12Snp_ODR_Ret!$B:$B,'Retail - 12m PD'!$A32,F_12Snp_ODR_Ret!$A:$A,'Retail - 12m PD'!AW$3)</f>
        <v>157</v>
      </c>
      <c r="AX32" s="9">
        <f>SUMIFS(F_12Snp_ODR_Ret!$C:$C,F_12Snp_ODR_Ret!$B:$B,'Retail - 12m PD'!$A32,F_12Snp_ODR_Ret!$A:$A,'Retail - 12m PD'!AX$3)</f>
        <v>169</v>
      </c>
      <c r="AY32" s="8">
        <f>SUMIFS(F_12Snp_ODR_Ret!$C:$C,F_12Snp_ODR_Ret!$B:$B,'Retail - 12m PD'!$A32,F_12Snp_ODR_Ret!$A:$A,'Retail - 12m PD'!AY$3)</f>
        <v>137</v>
      </c>
      <c r="AZ32" s="8">
        <f>SUMIFS(F_12Snp_ODR_Ret!$C:$C,F_12Snp_ODR_Ret!$B:$B,'Retail - 12m PD'!$A32,F_12Snp_ODR_Ret!$A:$A,'Retail - 12m PD'!AZ$3)</f>
        <v>129</v>
      </c>
      <c r="BA32" s="8">
        <f>SUMIFS(F_12Snp_ODR_Ret!$C:$C,F_12Snp_ODR_Ret!$B:$B,'Retail - 12m PD'!$A32,F_12Snp_ODR_Ret!$A:$A,'Retail - 12m PD'!BA$3)</f>
        <v>117</v>
      </c>
      <c r="BB32" s="8">
        <f>SUMIFS(F_12Snp_ODR_Ret!$C:$C,F_12Snp_ODR_Ret!$B:$B,'Retail - 12m PD'!$A32,F_12Snp_ODR_Ret!$A:$A,'Retail - 12m PD'!BB$3)</f>
        <v>91</v>
      </c>
      <c r="BC32" s="8">
        <f>SUMIFS(F_12Snp_ODR_Ret!$C:$C,F_12Snp_ODR_Ret!$B:$B,'Retail - 12m PD'!$A32,F_12Snp_ODR_Ret!$A:$A,'Retail - 12m PD'!BC$3)</f>
        <v>84</v>
      </c>
      <c r="BD32" s="8">
        <f>SUMIFS(F_12Snp_ODR_Ret!$C:$C,F_12Snp_ODR_Ret!$B:$B,'Retail - 12m PD'!$A32,F_12Snp_ODR_Ret!$A:$A,'Retail - 12m PD'!BD$3)</f>
        <v>82</v>
      </c>
      <c r="BE32" s="8">
        <f>SUMIFS(F_12Snp_ODR_Ret!$C:$C,F_12Snp_ODR_Ret!$B:$B,'Retail - 12m PD'!$A32,F_12Snp_ODR_Ret!$A:$A,'Retail - 12m PD'!BE$3)</f>
        <v>84</v>
      </c>
      <c r="BF32" s="8">
        <f>SUMIFS(F_12Snp_ODR_Ret!$C:$C,F_12Snp_ODR_Ret!$B:$B,'Retail - 12m PD'!$A32,F_12Snp_ODR_Ret!$A:$A,'Retail - 12m PD'!BF$3)</f>
        <v>91</v>
      </c>
      <c r="BG32" s="8">
        <f>SUMIFS(F_12Snp_ODR_Ret!$C:$C,F_12Snp_ODR_Ret!$B:$B,'Retail - 12m PD'!$A32,F_12Snp_ODR_Ret!$A:$A,'Retail - 12m PD'!BG$3)</f>
        <v>96</v>
      </c>
      <c r="BH32" s="8">
        <f>SUMIFS(F_12Snp_ODR_Ret!$C:$C,F_12Snp_ODR_Ret!$B:$B,'Retail - 12m PD'!$A32,F_12Snp_ODR_Ret!$A:$A,'Retail - 12m PD'!BH$3)</f>
        <v>107</v>
      </c>
      <c r="BI32" s="8">
        <f>SUMIFS(F_12Snp_ODR_Ret!$C:$C,F_12Snp_ODR_Ret!$B:$B,'Retail - 12m PD'!$A32,F_12Snp_ODR_Ret!$A:$A,'Retail - 12m PD'!BI$3)</f>
        <v>103</v>
      </c>
      <c r="BJ32" s="8">
        <f>SUMIFS(F_12Snp_ODR_Ret!$C:$C,F_12Snp_ODR_Ret!$B:$B,'Retail - 12m PD'!$A32,F_12Snp_ODR_Ret!$A:$A,'Retail - 12m PD'!BJ$3)</f>
        <v>106</v>
      </c>
      <c r="BK32" s="8">
        <f>SUMIFS(F_12Snp_ODR_Ret!$C:$C,F_12Snp_ODR_Ret!$B:$B,'Retail - 12m PD'!$A32,F_12Snp_ODR_Ret!$A:$A,'Retail - 12m PD'!BK$3)</f>
        <v>98</v>
      </c>
      <c r="BL32" s="8">
        <f>SUMIFS(F_12Snp_ODR_Ret!$C:$C,F_12Snp_ODR_Ret!$B:$B,'Retail - 12m PD'!$A32,F_12Snp_ODR_Ret!$A:$A,'Retail - 12m PD'!BL$3)</f>
        <v>84</v>
      </c>
      <c r="BM32" s="8">
        <f>SUMIFS(F_12Snp_ODR_Ret!$C:$C,F_12Snp_ODR_Ret!$B:$B,'Retail - 12m PD'!$A32,F_12Snp_ODR_Ret!$A:$A,'Retail - 12m PD'!BM$3)</f>
        <v>87</v>
      </c>
      <c r="BN32" s="8">
        <f>SUMIFS(F_12Snp_ODR_Ret!$C:$C,F_12Snp_ODR_Ret!$B:$B,'Retail - 12m PD'!$A32,F_12Snp_ODR_Ret!$A:$A,'Retail - 12m PD'!BN$3)</f>
        <v>82</v>
      </c>
      <c r="BO32" s="8">
        <f>SUMIFS(F_12Snp_ODR_Ret!$C:$C,F_12Snp_ODR_Ret!$B:$B,'Retail - 12m PD'!$A32,F_12Snp_ODR_Ret!$A:$A,'Retail - 12m PD'!BO$3)</f>
        <v>93</v>
      </c>
      <c r="BP32" s="8">
        <f>SUMIFS(F_12Snp_ODR_Ret!$C:$C,F_12Snp_ODR_Ret!$B:$B,'Retail - 12m PD'!$A32,F_12Snp_ODR_Ret!$A:$A,'Retail - 12m PD'!BP$3)</f>
        <v>97</v>
      </c>
      <c r="BQ32" s="8">
        <f>SUMIFS(F_12Snp_ODR_Ret!$C:$C,F_12Snp_ODR_Ret!$B:$B,'Retail - 12m PD'!$A32,F_12Snp_ODR_Ret!$A:$A,'Retail - 12m PD'!BQ$3)</f>
        <v>77</v>
      </c>
      <c r="BR32" s="8">
        <f>SUMIFS(F_12Snp_ODR_Ret!$C:$C,F_12Snp_ODR_Ret!$B:$B,'Retail - 12m PD'!$A32,F_12Snp_ODR_Ret!$A:$A,'Retail - 12m PD'!BR$3)</f>
        <v>70</v>
      </c>
      <c r="BS32" s="8">
        <f>SUMIFS(F_12Snp_ODR_Ret!$C:$C,F_12Snp_ODR_Ret!$B:$B,'Retail - 12m PD'!$A32,F_12Snp_ODR_Ret!$A:$A,'Retail - 12m PD'!BS$3)</f>
        <v>74</v>
      </c>
      <c r="BT32" s="8">
        <f>SUMIFS(F_12Snp_ODR_Ret!$C:$C,F_12Snp_ODR_Ret!$B:$B,'Retail - 12m PD'!$A32,F_12Snp_ODR_Ret!$A:$A,'Retail - 12m PD'!BT$3)</f>
        <v>66</v>
      </c>
      <c r="BU32" s="8">
        <f>SUMIFS(F_12Snp_ODR_Ret!$C:$C,F_12Snp_ODR_Ret!$B:$B,'Retail - 12m PD'!$A32,F_12Snp_ODR_Ret!$A:$A,'Retail - 12m PD'!BU$3)</f>
        <v>57</v>
      </c>
      <c r="BV32" s="8">
        <f>SUMIFS(F_12Snp_ODR_Ret!$C:$C,F_12Snp_ODR_Ret!$B:$B,'Retail - 12m PD'!$A32,F_12Snp_ODR_Ret!$A:$A,'Retail - 12m PD'!BV$3)</f>
        <v>52</v>
      </c>
      <c r="BW32" s="8">
        <f>SUMIFS(F_12Snp_ODR_Ret!$C:$C,F_12Snp_ODR_Ret!$B:$B,'Retail - 12m PD'!$A32,F_12Snp_ODR_Ret!$A:$A,'Retail - 12m PD'!BW$3)</f>
        <v>34</v>
      </c>
      <c r="BX32" s="8">
        <f>SUMIFS(F_12Snp_ODR_Ret!$C:$C,F_12Snp_ODR_Ret!$B:$B,'Retail - 12m PD'!$A32,F_12Snp_ODR_Ret!$A:$A,'Retail - 12m PD'!BX$3)</f>
        <v>19</v>
      </c>
      <c r="BY32" s="8">
        <f>SUMIFS(F_12Snp_ODR_Ret!$C:$C,F_12Snp_ODR_Ret!$B:$B,'Retail - 12m PD'!$A32,F_12Snp_ODR_Ret!$A:$A,'Retail - 12m PD'!BY$3)</f>
        <v>6</v>
      </c>
      <c r="BZ32" s="8">
        <f>SUMIFS(F_12Snp_ODR_Ret!$C:$C,F_12Snp_ODR_Ret!$B:$B,'Retail - 12m PD'!$A32,F_12Snp_ODR_Ret!$A:$A,'Retail - 12m PD'!BZ$3)</f>
        <v>0</v>
      </c>
      <c r="CA32" s="8">
        <f>SUMIFS(F_12Snp_ODR_Ret!$C:$C,F_12Snp_ODR_Ret!$B:$B,'Retail - 12m PD'!$A32,F_12Snp_ODR_Ret!$A:$A,'Retail - 12m PD'!CA$3)</f>
        <v>0</v>
      </c>
      <c r="CB32" s="8">
        <f>SUMIFS(F_12Snp_ODR_Ret!$C:$C,F_12Snp_ODR_Ret!$B:$B,'Retail - 12m PD'!$A32,F_12Snp_ODR_Ret!$A:$A,'Retail - 12m PD'!CB$3)</f>
        <v>0</v>
      </c>
      <c r="CC32" s="8">
        <f>SUMIFS(F_12Snp_ODR_Ret!$C:$C,F_12Snp_ODR_Ret!$B:$B,'Retail - 12m PD'!$A32,F_12Snp_ODR_Ret!$A:$A,'Retail - 12m PD'!CC$3)</f>
        <v>0</v>
      </c>
      <c r="CD32" s="8">
        <f>SUMIFS(F_12Snp_ODR_Ret!$C:$C,F_12Snp_ODR_Ret!$B:$B,'Retail - 12m PD'!$A32,F_12Snp_ODR_Ret!$A:$A,'Retail - 12m PD'!CD$3)</f>
        <v>0</v>
      </c>
      <c r="CE32" s="8">
        <f>SUMIFS(F_12Snp_ODR_Ret!$C:$C,F_12Snp_ODR_Ret!$B:$B,'Retail - 12m PD'!$A32,F_12Snp_ODR_Ret!$A:$A,'Retail - 12m PD'!CE$3)</f>
        <v>0</v>
      </c>
      <c r="CF32" s="8">
        <f>SUMIFS(F_12Snp_ODR_Ret!$C:$C,F_12Snp_ODR_Ret!$B:$B,'Retail - 12m PD'!$A32,F_12Snp_ODR_Ret!$A:$A,'Retail - 12m PD'!CF$3)</f>
        <v>0</v>
      </c>
      <c r="CG32" s="8">
        <f>SUMIFS(F_12Snp_ODR_Ret!$C:$C,F_12Snp_ODR_Ret!$B:$B,'Retail - 12m PD'!$A32,F_12Snp_ODR_Ret!$A:$A,'Retail - 12m PD'!CG$3)</f>
        <v>0</v>
      </c>
      <c r="CH32" s="8">
        <f>SUMIFS(F_12Snp_ODR_Ret!$C:$C,F_12Snp_ODR_Ret!$B:$B,'Retail - 12m PD'!$A32,F_12Snp_ODR_Ret!$A:$A,'Retail - 12m PD'!CH$3)</f>
        <v>0</v>
      </c>
      <c r="CI32" s="8">
        <f>SUMIFS(F_12Snp_ODR_Ret!$C:$C,F_12Snp_ODR_Ret!$B:$B,'Retail - 12m PD'!$A32,F_12Snp_ODR_Ret!$A:$A,'Retail - 12m PD'!CI$3)</f>
        <v>0</v>
      </c>
      <c r="CJ32" s="8">
        <f>SUMIFS(F_12Snp_ODR_Ret!$C:$C,F_12Snp_ODR_Ret!$B:$B,'Retail - 12m PD'!$A32,F_12Snp_ODR_Ret!$A:$A,'Retail - 12m PD'!CJ$3)</f>
        <v>0</v>
      </c>
      <c r="CK32" s="8">
        <f>SUMIFS(F_12Snp_ODR_Ret!$C:$C,F_12Snp_ODR_Ret!$B:$B,'Retail - 12m PD'!$A32,F_12Snp_ODR_Ret!$A:$A,'Retail - 12m PD'!CK$3)</f>
        <v>0</v>
      </c>
      <c r="CL32" s="8">
        <f>SUMIFS(F_12Snp_ODR_Ret!$C:$C,F_12Snp_ODR_Ret!$B:$B,'Retail - 12m PD'!$A32,F_12Snp_ODR_Ret!$A:$A,'Retail - 12m PD'!CL$3)</f>
        <v>0</v>
      </c>
      <c r="CM32" s="8">
        <f>SUMIFS(F_12Snp_ODR_Ret!$C:$C,F_12Snp_ODR_Ret!$B:$B,'Retail - 12m PD'!$A32,F_12Snp_ODR_Ret!$A:$A,'Retail - 12m PD'!CM$3)</f>
        <v>0</v>
      </c>
      <c r="CN32" s="8">
        <f>SUMIFS(F_12Snp_ODR_Ret!$C:$C,F_12Snp_ODR_Ret!$B:$B,'Retail - 12m PD'!$A32,F_12Snp_ODR_Ret!$A:$A,'Retail - 12m PD'!CN$3)</f>
        <v>0</v>
      </c>
      <c r="CO32" s="8">
        <f>SUMIFS(F_12Snp_ODR_Ret!$C:$C,F_12Snp_ODR_Ret!$B:$B,'Retail - 12m PD'!$A32,F_12Snp_ODR_Ret!$A:$A,'Retail - 12m PD'!CO$3)</f>
        <v>0</v>
      </c>
      <c r="CP32" s="8">
        <f>SUMIFS(F_12Snp_ODR_Ret!$C:$C,F_12Snp_ODR_Ret!$B:$B,'Retail - 12m PD'!$A32,F_12Snp_ODR_Ret!$A:$A,'Retail - 12m PD'!CP$3)</f>
        <v>0</v>
      </c>
      <c r="CQ32" s="8">
        <f>SUMIFS(F_12Snp_ODR_Ret!$C:$C,F_12Snp_ODR_Ret!$B:$B,'Retail - 12m PD'!$A32,F_12Snp_ODR_Ret!$A:$A,'Retail - 12m PD'!CQ$3)</f>
        <v>0</v>
      </c>
      <c r="CR32" s="8">
        <f>SUMIFS(F_12Snp_ODR_Ret!$C:$C,F_12Snp_ODR_Ret!$B:$B,'Retail - 12m PD'!$A32,F_12Snp_ODR_Ret!$A:$A,'Retail - 12m PD'!CR$3)</f>
        <v>0</v>
      </c>
      <c r="CS32" s="8">
        <f>SUMIFS(F_12Snp_ODR_Ret!$C:$C,F_12Snp_ODR_Ret!$B:$B,'Retail - 12m PD'!$A32,F_12Snp_ODR_Ret!$A:$A,'Retail - 12m PD'!CS$3)</f>
        <v>0</v>
      </c>
      <c r="CT32" s="8">
        <f>SUMIFS(F_12Snp_ODR_Ret!$C:$C,F_12Snp_ODR_Ret!$B:$B,'Retail - 12m PD'!$A32,F_12Snp_ODR_Ret!$A:$A,'Retail - 12m PD'!CT$3)</f>
        <v>0</v>
      </c>
      <c r="CU32" s="8">
        <f>SUMIFS(F_12Snp_ODR_Ret!$C:$C,F_12Snp_ODR_Ret!$B:$B,'Retail - 12m PD'!$A32,F_12Snp_ODR_Ret!$A:$A,'Retail - 12m PD'!CU$3)</f>
        <v>0</v>
      </c>
      <c r="CV32" s="8">
        <f>SUMIFS(F_12Snp_ODR_Ret!$C:$C,F_12Snp_ODR_Ret!$B:$B,'Retail - 12m PD'!$A32,F_12Snp_ODR_Ret!$A:$A,'Retail - 12m PD'!CV$3)</f>
        <v>0</v>
      </c>
      <c r="CW32" s="8">
        <f>SUMIFS(F_12Snp_ODR_Ret!$C:$C,F_12Snp_ODR_Ret!$B:$B,'Retail - 12m PD'!$A32,F_12Snp_ODR_Ret!$A:$A,'Retail - 12m PD'!CW$3)</f>
        <v>0</v>
      </c>
      <c r="CX32" s="8">
        <f>SUMIFS(F_12Snp_ODR_Ret!$C:$C,F_12Snp_ODR_Ret!$B:$B,'Retail - 12m PD'!$A32,F_12Snp_ODR_Ret!$A:$A,'Retail - 12m PD'!CX$3)</f>
        <v>0</v>
      </c>
      <c r="CY32" s="8">
        <f>SUMIFS(F_12Snp_ODR_Ret!$C:$C,F_12Snp_ODR_Ret!$B:$B,'Retail - 12m PD'!$A32,F_12Snp_ODR_Ret!$A:$A,'Retail - 12m PD'!CY$3)</f>
        <v>0</v>
      </c>
      <c r="CZ32" s="8">
        <f>SUMIFS(F_12Snp_ODR_Ret!$C:$C,F_12Snp_ODR_Ret!$B:$B,'Retail - 12m PD'!$A32,F_12Snp_ODR_Ret!$A:$A,'Retail - 12m PD'!CZ$3)</f>
        <v>0</v>
      </c>
    </row>
    <row r="33" spans="1:104" x14ac:dyDescent="0.2">
      <c r="A33" s="3" t="str">
        <f t="shared" si="15"/>
        <v>R_E</v>
      </c>
      <c r="B33" s="4" t="str">
        <f t="shared" si="15"/>
        <v>Secured, MOB &gt; 6, Non-MOU, Class 2, Non-TDR</v>
      </c>
      <c r="C33" s="8">
        <f>SUMIFS(F_12Snp_ODR_Ret!$C:$C,F_12Snp_ODR_Ret!$B:$B,'Retail - 12m PD'!$A33,F_12Snp_ODR_Ret!$A:$A,'Retail - 12m PD'!C$3)</f>
        <v>231</v>
      </c>
      <c r="D33" s="8">
        <f>SUMIFS(F_12Snp_ODR_Ret!$C:$C,F_12Snp_ODR_Ret!$B:$B,'Retail - 12m PD'!$A33,F_12Snp_ODR_Ret!$A:$A,'Retail - 12m PD'!D$3)</f>
        <v>268</v>
      </c>
      <c r="E33" s="8">
        <f>SUMIFS(F_12Snp_ODR_Ret!$C:$C,F_12Snp_ODR_Ret!$B:$B,'Retail - 12m PD'!$A33,F_12Snp_ODR_Ret!$A:$A,'Retail - 12m PD'!E$3)</f>
        <v>169</v>
      </c>
      <c r="F33" s="8">
        <f>SUMIFS(F_12Snp_ODR_Ret!$C:$C,F_12Snp_ODR_Ret!$B:$B,'Retail - 12m PD'!$A33,F_12Snp_ODR_Ret!$A:$A,'Retail - 12m PD'!F$3)</f>
        <v>189</v>
      </c>
      <c r="G33" s="8">
        <f>SUMIFS(F_12Snp_ODR_Ret!$C:$C,F_12Snp_ODR_Ret!$B:$B,'Retail - 12m PD'!$A33,F_12Snp_ODR_Ret!$A:$A,'Retail - 12m PD'!G$3)</f>
        <v>301</v>
      </c>
      <c r="H33" s="8">
        <f>SUMIFS(F_12Snp_ODR_Ret!$C:$C,F_12Snp_ODR_Ret!$B:$B,'Retail - 12m PD'!$A33,F_12Snp_ODR_Ret!$A:$A,'Retail - 12m PD'!H$3)</f>
        <v>222</v>
      </c>
      <c r="I33" s="8">
        <f>SUMIFS(F_12Snp_ODR_Ret!$C:$C,F_12Snp_ODR_Ret!$B:$B,'Retail - 12m PD'!$A33,F_12Snp_ODR_Ret!$A:$A,'Retail - 12m PD'!I$3)</f>
        <v>128</v>
      </c>
      <c r="J33" s="8">
        <f>SUMIFS(F_12Snp_ODR_Ret!$C:$C,F_12Snp_ODR_Ret!$B:$B,'Retail - 12m PD'!$A33,F_12Snp_ODR_Ret!$A:$A,'Retail - 12m PD'!J$3)</f>
        <v>194</v>
      </c>
      <c r="K33" s="8">
        <f>SUMIFS(F_12Snp_ODR_Ret!$C:$C,F_12Snp_ODR_Ret!$B:$B,'Retail - 12m PD'!$A33,F_12Snp_ODR_Ret!$A:$A,'Retail - 12m PD'!K$3)</f>
        <v>142</v>
      </c>
      <c r="L33" s="8">
        <f>SUMIFS(F_12Snp_ODR_Ret!$C:$C,F_12Snp_ODR_Ret!$B:$B,'Retail - 12m PD'!$A33,F_12Snp_ODR_Ret!$A:$A,'Retail - 12m PD'!L$3)</f>
        <v>130</v>
      </c>
      <c r="M33" s="8">
        <f>SUMIFS(F_12Snp_ODR_Ret!$C:$C,F_12Snp_ODR_Ret!$B:$B,'Retail - 12m PD'!$A33,F_12Snp_ODR_Ret!$A:$A,'Retail - 12m PD'!M$3)</f>
        <v>180</v>
      </c>
      <c r="N33" s="8">
        <f>SUMIFS(F_12Snp_ODR_Ret!$C:$C,F_12Snp_ODR_Ret!$B:$B,'Retail - 12m PD'!$A33,F_12Snp_ODR_Ret!$A:$A,'Retail - 12m PD'!N$3)</f>
        <v>184</v>
      </c>
      <c r="O33" s="8">
        <f>SUMIFS(F_12Snp_ODR_Ret!$C:$C,F_12Snp_ODR_Ret!$B:$B,'Retail - 12m PD'!$A33,F_12Snp_ODR_Ret!$A:$A,'Retail - 12m PD'!O$3)</f>
        <v>237</v>
      </c>
      <c r="P33" s="8">
        <f>SUMIFS(F_12Snp_ODR_Ret!$C:$C,F_12Snp_ODR_Ret!$B:$B,'Retail - 12m PD'!$A33,F_12Snp_ODR_Ret!$A:$A,'Retail - 12m PD'!P$3)</f>
        <v>209</v>
      </c>
      <c r="Q33" s="8">
        <f>SUMIFS(F_12Snp_ODR_Ret!$C:$C,F_12Snp_ODR_Ret!$B:$B,'Retail - 12m PD'!$A33,F_12Snp_ODR_Ret!$A:$A,'Retail - 12m PD'!Q$3)</f>
        <v>131</v>
      </c>
      <c r="R33" s="8">
        <f>SUMIFS(F_12Snp_ODR_Ret!$C:$C,F_12Snp_ODR_Ret!$B:$B,'Retail - 12m PD'!$A33,F_12Snp_ODR_Ret!$A:$A,'Retail - 12m PD'!R$3)</f>
        <v>161</v>
      </c>
      <c r="S33" s="8">
        <f>SUMIFS(F_12Snp_ODR_Ret!$C:$C,F_12Snp_ODR_Ret!$B:$B,'Retail - 12m PD'!$A33,F_12Snp_ODR_Ret!$A:$A,'Retail - 12m PD'!S$3)</f>
        <v>187</v>
      </c>
      <c r="T33" s="8">
        <f>SUMIFS(F_12Snp_ODR_Ret!$C:$C,F_12Snp_ODR_Ret!$B:$B,'Retail - 12m PD'!$A33,F_12Snp_ODR_Ret!$A:$A,'Retail - 12m PD'!T$3)</f>
        <v>144</v>
      </c>
      <c r="U33" s="8">
        <f>SUMIFS(F_12Snp_ODR_Ret!$C:$C,F_12Snp_ODR_Ret!$B:$B,'Retail - 12m PD'!$A33,F_12Snp_ODR_Ret!$A:$A,'Retail - 12m PD'!U$3)</f>
        <v>123</v>
      </c>
      <c r="V33" s="8">
        <f>SUMIFS(F_12Snp_ODR_Ret!$C:$C,F_12Snp_ODR_Ret!$B:$B,'Retail - 12m PD'!$A33,F_12Snp_ODR_Ret!$A:$A,'Retail - 12m PD'!V$3)</f>
        <v>154</v>
      </c>
      <c r="W33" s="8">
        <f>SUMIFS(F_12Snp_ODR_Ret!$C:$C,F_12Snp_ODR_Ret!$B:$B,'Retail - 12m PD'!$A33,F_12Snp_ODR_Ret!$A:$A,'Retail - 12m PD'!W$3)</f>
        <v>149</v>
      </c>
      <c r="X33" s="8">
        <f>SUMIFS(F_12Snp_ODR_Ret!$C:$C,F_12Snp_ODR_Ret!$B:$B,'Retail - 12m PD'!$A33,F_12Snp_ODR_Ret!$A:$A,'Retail - 12m PD'!X$3)</f>
        <v>160</v>
      </c>
      <c r="Y33" s="8">
        <f>SUMIFS(F_12Snp_ODR_Ret!$C:$C,F_12Snp_ODR_Ret!$B:$B,'Retail - 12m PD'!$A33,F_12Snp_ODR_Ret!$A:$A,'Retail - 12m PD'!Y$3)</f>
        <v>112</v>
      </c>
      <c r="Z33" s="8">
        <f>SUMIFS(F_12Snp_ODR_Ret!$C:$C,F_12Snp_ODR_Ret!$B:$B,'Retail - 12m PD'!$A33,F_12Snp_ODR_Ret!$A:$A,'Retail - 12m PD'!Z$3)</f>
        <v>80</v>
      </c>
      <c r="AA33" s="8">
        <f>SUMIFS(F_12Snp_ODR_Ret!$C:$C,F_12Snp_ODR_Ret!$B:$B,'Retail - 12m PD'!$A33,F_12Snp_ODR_Ret!$A:$A,'Retail - 12m PD'!AA$3)</f>
        <v>118</v>
      </c>
      <c r="AB33" s="8">
        <f>SUMIFS(F_12Snp_ODR_Ret!$C:$C,F_12Snp_ODR_Ret!$B:$B,'Retail - 12m PD'!$A33,F_12Snp_ODR_Ret!$A:$A,'Retail - 12m PD'!AB$3)</f>
        <v>117</v>
      </c>
      <c r="AC33" s="8">
        <f>SUMIFS(F_12Snp_ODR_Ret!$C:$C,F_12Snp_ODR_Ret!$B:$B,'Retail - 12m PD'!$A33,F_12Snp_ODR_Ret!$A:$A,'Retail - 12m PD'!AC$3)</f>
        <v>78</v>
      </c>
      <c r="AD33" s="8">
        <f>SUMIFS(F_12Snp_ODR_Ret!$C:$C,F_12Snp_ODR_Ret!$B:$B,'Retail - 12m PD'!$A33,F_12Snp_ODR_Ret!$A:$A,'Retail - 12m PD'!AD$3)</f>
        <v>100</v>
      </c>
      <c r="AE33" s="8">
        <f>SUMIFS(F_12Snp_ODR_Ret!$C:$C,F_12Snp_ODR_Ret!$B:$B,'Retail - 12m PD'!$A33,F_12Snp_ODR_Ret!$A:$A,'Retail - 12m PD'!AE$3)</f>
        <v>82</v>
      </c>
      <c r="AF33" s="8">
        <f>SUMIFS(F_12Snp_ODR_Ret!$C:$C,F_12Snp_ODR_Ret!$B:$B,'Retail - 12m PD'!$A33,F_12Snp_ODR_Ret!$A:$A,'Retail - 12m PD'!AF$3)</f>
        <v>78</v>
      </c>
      <c r="AG33" s="8">
        <f>SUMIFS(F_12Snp_ODR_Ret!$C:$C,F_12Snp_ODR_Ret!$B:$B,'Retail - 12m PD'!$A33,F_12Snp_ODR_Ret!$A:$A,'Retail - 12m PD'!AG$3)</f>
        <v>102</v>
      </c>
      <c r="AH33" s="8">
        <f>SUMIFS(F_12Snp_ODR_Ret!$C:$C,F_12Snp_ODR_Ret!$B:$B,'Retail - 12m PD'!$A33,F_12Snp_ODR_Ret!$A:$A,'Retail - 12m PD'!AH$3)</f>
        <v>74</v>
      </c>
      <c r="AI33" s="8">
        <f>SUMIFS(F_12Snp_ODR_Ret!$C:$C,F_12Snp_ODR_Ret!$B:$B,'Retail - 12m PD'!$A33,F_12Snp_ODR_Ret!$A:$A,'Retail - 12m PD'!AI$3)</f>
        <v>49</v>
      </c>
      <c r="AJ33" s="8">
        <f>SUMIFS(F_12Snp_ODR_Ret!$C:$C,F_12Snp_ODR_Ret!$B:$B,'Retail - 12m PD'!$A33,F_12Snp_ODR_Ret!$A:$A,'Retail - 12m PD'!AJ$3)</f>
        <v>87</v>
      </c>
      <c r="AK33" s="8">
        <f>SUMIFS(F_12Snp_ODR_Ret!$C:$C,F_12Snp_ODR_Ret!$B:$B,'Retail - 12m PD'!$A33,F_12Snp_ODR_Ret!$A:$A,'Retail - 12m PD'!AK$3)</f>
        <v>88</v>
      </c>
      <c r="AL33" s="8">
        <f>SUMIFS(F_12Snp_ODR_Ret!$C:$C,F_12Snp_ODR_Ret!$B:$B,'Retail - 12m PD'!$A33,F_12Snp_ODR_Ret!$A:$A,'Retail - 12m PD'!AL$3)</f>
        <v>83</v>
      </c>
      <c r="AM33" s="8">
        <f>SUMIFS(F_12Snp_ODR_Ret!$C:$C,F_12Snp_ODR_Ret!$B:$B,'Retail - 12m PD'!$A33,F_12Snp_ODR_Ret!$A:$A,'Retail - 12m PD'!AM$3)</f>
        <v>86</v>
      </c>
      <c r="AN33" s="8">
        <f>SUMIFS(F_12Snp_ODR_Ret!$C:$C,F_12Snp_ODR_Ret!$B:$B,'Retail - 12m PD'!$A33,F_12Snp_ODR_Ret!$A:$A,'Retail - 12m PD'!AN$3)</f>
        <v>81</v>
      </c>
      <c r="AO33" s="8">
        <f>SUMIFS(F_12Snp_ODR_Ret!$C:$C,F_12Snp_ODR_Ret!$B:$B,'Retail - 12m PD'!$A33,F_12Snp_ODR_Ret!$A:$A,'Retail - 12m PD'!AO$3)</f>
        <v>83</v>
      </c>
      <c r="AP33" s="8">
        <f>SUMIFS(F_12Snp_ODR_Ret!$C:$C,F_12Snp_ODR_Ret!$B:$B,'Retail - 12m PD'!$A33,F_12Snp_ODR_Ret!$A:$A,'Retail - 12m PD'!AP$3)</f>
        <v>89</v>
      </c>
      <c r="AQ33" s="8">
        <f>SUMIFS(F_12Snp_ODR_Ret!$C:$C,F_12Snp_ODR_Ret!$B:$B,'Retail - 12m PD'!$A33,F_12Snp_ODR_Ret!$A:$A,'Retail - 12m PD'!AQ$3)</f>
        <v>84</v>
      </c>
      <c r="AR33" s="8">
        <f>SUMIFS(F_12Snp_ODR_Ret!$C:$C,F_12Snp_ODR_Ret!$B:$B,'Retail - 12m PD'!$A33,F_12Snp_ODR_Ret!$A:$A,'Retail - 12m PD'!AR$3)</f>
        <v>85</v>
      </c>
      <c r="AS33" s="8">
        <f>SUMIFS(F_12Snp_ODR_Ret!$C:$C,F_12Snp_ODR_Ret!$B:$B,'Retail - 12m PD'!$A33,F_12Snp_ODR_Ret!$A:$A,'Retail - 12m PD'!AS$3)</f>
        <v>79</v>
      </c>
      <c r="AT33" s="8">
        <f>SUMIFS(F_12Snp_ODR_Ret!$C:$C,F_12Snp_ODR_Ret!$B:$B,'Retail - 12m PD'!$A33,F_12Snp_ODR_Ret!$A:$A,'Retail - 12m PD'!AT$3)</f>
        <v>81</v>
      </c>
      <c r="AU33" s="8">
        <f>SUMIFS(F_12Snp_ODR_Ret!$C:$C,F_12Snp_ODR_Ret!$B:$B,'Retail - 12m PD'!$A33,F_12Snp_ODR_Ret!$A:$A,'Retail - 12m PD'!AU$3)</f>
        <v>87</v>
      </c>
      <c r="AV33" s="8">
        <f>SUMIFS(F_12Snp_ODR_Ret!$C:$C,F_12Snp_ODR_Ret!$B:$B,'Retail - 12m PD'!$A33,F_12Snp_ODR_Ret!$A:$A,'Retail - 12m PD'!AV$3)</f>
        <v>54</v>
      </c>
      <c r="AW33" s="8">
        <f>SUMIFS(F_12Snp_ODR_Ret!$C:$C,F_12Snp_ODR_Ret!$B:$B,'Retail - 12m PD'!$A33,F_12Snp_ODR_Ret!$A:$A,'Retail - 12m PD'!AW$3)</f>
        <v>61</v>
      </c>
      <c r="AX33" s="9">
        <f>SUMIFS(F_12Snp_ODR_Ret!$C:$C,F_12Snp_ODR_Ret!$B:$B,'Retail - 12m PD'!$A33,F_12Snp_ODR_Ret!$A:$A,'Retail - 12m PD'!AX$3)</f>
        <v>66</v>
      </c>
      <c r="AY33" s="8">
        <f>SUMIFS(F_12Snp_ODR_Ret!$C:$C,F_12Snp_ODR_Ret!$B:$B,'Retail - 12m PD'!$A33,F_12Snp_ODR_Ret!$A:$A,'Retail - 12m PD'!AY$3)</f>
        <v>85</v>
      </c>
      <c r="AZ33" s="8">
        <f>SUMIFS(F_12Snp_ODR_Ret!$C:$C,F_12Snp_ODR_Ret!$B:$B,'Retail - 12m PD'!$A33,F_12Snp_ODR_Ret!$A:$A,'Retail - 12m PD'!AZ$3)</f>
        <v>77</v>
      </c>
      <c r="BA33" s="8">
        <f>SUMIFS(F_12Snp_ODR_Ret!$C:$C,F_12Snp_ODR_Ret!$B:$B,'Retail - 12m PD'!$A33,F_12Snp_ODR_Ret!$A:$A,'Retail - 12m PD'!BA$3)</f>
        <v>65</v>
      </c>
      <c r="BB33" s="8">
        <f>SUMIFS(F_12Snp_ODR_Ret!$C:$C,F_12Snp_ODR_Ret!$B:$B,'Retail - 12m PD'!$A33,F_12Snp_ODR_Ret!$A:$A,'Retail - 12m PD'!BB$3)</f>
        <v>76</v>
      </c>
      <c r="BC33" s="8">
        <f>SUMIFS(F_12Snp_ODR_Ret!$C:$C,F_12Snp_ODR_Ret!$B:$B,'Retail - 12m PD'!$A33,F_12Snp_ODR_Ret!$A:$A,'Retail - 12m PD'!BC$3)</f>
        <v>94</v>
      </c>
      <c r="BD33" s="8">
        <f>SUMIFS(F_12Snp_ODR_Ret!$C:$C,F_12Snp_ODR_Ret!$B:$B,'Retail - 12m PD'!$A33,F_12Snp_ODR_Ret!$A:$A,'Retail - 12m PD'!BD$3)</f>
        <v>95</v>
      </c>
      <c r="BE33" s="8">
        <f>SUMIFS(F_12Snp_ODR_Ret!$C:$C,F_12Snp_ODR_Ret!$B:$B,'Retail - 12m PD'!$A33,F_12Snp_ODR_Ret!$A:$A,'Retail - 12m PD'!BE$3)</f>
        <v>86</v>
      </c>
      <c r="BF33" s="8">
        <f>SUMIFS(F_12Snp_ODR_Ret!$C:$C,F_12Snp_ODR_Ret!$B:$B,'Retail - 12m PD'!$A33,F_12Snp_ODR_Ret!$A:$A,'Retail - 12m PD'!BF$3)</f>
        <v>86</v>
      </c>
      <c r="BG33" s="8">
        <f>SUMIFS(F_12Snp_ODR_Ret!$C:$C,F_12Snp_ODR_Ret!$B:$B,'Retail - 12m PD'!$A33,F_12Snp_ODR_Ret!$A:$A,'Retail - 12m PD'!BG$3)</f>
        <v>100</v>
      </c>
      <c r="BH33" s="8">
        <f>SUMIFS(F_12Snp_ODR_Ret!$C:$C,F_12Snp_ODR_Ret!$B:$B,'Retail - 12m PD'!$A33,F_12Snp_ODR_Ret!$A:$A,'Retail - 12m PD'!BH$3)</f>
        <v>87</v>
      </c>
      <c r="BI33" s="8">
        <f>SUMIFS(F_12Snp_ODR_Ret!$C:$C,F_12Snp_ODR_Ret!$B:$B,'Retail - 12m PD'!$A33,F_12Snp_ODR_Ret!$A:$A,'Retail - 12m PD'!BI$3)</f>
        <v>78</v>
      </c>
      <c r="BJ33" s="8">
        <f>SUMIFS(F_12Snp_ODR_Ret!$C:$C,F_12Snp_ODR_Ret!$B:$B,'Retail - 12m PD'!$A33,F_12Snp_ODR_Ret!$A:$A,'Retail - 12m PD'!BJ$3)</f>
        <v>81</v>
      </c>
      <c r="BK33" s="8">
        <f>SUMIFS(F_12Snp_ODR_Ret!$C:$C,F_12Snp_ODR_Ret!$B:$B,'Retail - 12m PD'!$A33,F_12Snp_ODR_Ret!$A:$A,'Retail - 12m PD'!BK$3)</f>
        <v>105</v>
      </c>
      <c r="BL33" s="8">
        <f>SUMIFS(F_12Snp_ODR_Ret!$C:$C,F_12Snp_ODR_Ret!$B:$B,'Retail - 12m PD'!$A33,F_12Snp_ODR_Ret!$A:$A,'Retail - 12m PD'!BL$3)</f>
        <v>109</v>
      </c>
      <c r="BM33" s="8">
        <f>SUMIFS(F_12Snp_ODR_Ret!$C:$C,F_12Snp_ODR_Ret!$B:$B,'Retail - 12m PD'!$A33,F_12Snp_ODR_Ret!$A:$A,'Retail - 12m PD'!BM$3)</f>
        <v>91</v>
      </c>
      <c r="BN33" s="8">
        <f>SUMIFS(F_12Snp_ODR_Ret!$C:$C,F_12Snp_ODR_Ret!$B:$B,'Retail - 12m PD'!$A33,F_12Snp_ODR_Ret!$A:$A,'Retail - 12m PD'!BN$3)</f>
        <v>87</v>
      </c>
      <c r="BO33" s="8">
        <f>SUMIFS(F_12Snp_ODR_Ret!$C:$C,F_12Snp_ODR_Ret!$B:$B,'Retail - 12m PD'!$A33,F_12Snp_ODR_Ret!$A:$A,'Retail - 12m PD'!BO$3)</f>
        <v>87</v>
      </c>
      <c r="BP33" s="8">
        <f>SUMIFS(F_12Snp_ODR_Ret!$C:$C,F_12Snp_ODR_Ret!$B:$B,'Retail - 12m PD'!$A33,F_12Snp_ODR_Ret!$A:$A,'Retail - 12m PD'!BP$3)</f>
        <v>89</v>
      </c>
      <c r="BQ33" s="8">
        <f>SUMIFS(F_12Snp_ODR_Ret!$C:$C,F_12Snp_ODR_Ret!$B:$B,'Retail - 12m PD'!$A33,F_12Snp_ODR_Ret!$A:$A,'Retail - 12m PD'!BQ$3)</f>
        <v>91</v>
      </c>
      <c r="BR33" s="8">
        <f>SUMIFS(F_12Snp_ODR_Ret!$C:$C,F_12Snp_ODR_Ret!$B:$B,'Retail - 12m PD'!$A33,F_12Snp_ODR_Ret!$A:$A,'Retail - 12m PD'!BR$3)</f>
        <v>87</v>
      </c>
      <c r="BS33" s="8">
        <f>SUMIFS(F_12Snp_ODR_Ret!$C:$C,F_12Snp_ODR_Ret!$B:$B,'Retail - 12m PD'!$A33,F_12Snp_ODR_Ret!$A:$A,'Retail - 12m PD'!BS$3)</f>
        <v>81</v>
      </c>
      <c r="BT33" s="8">
        <f>SUMIFS(F_12Snp_ODR_Ret!$C:$C,F_12Snp_ODR_Ret!$B:$B,'Retail - 12m PD'!$A33,F_12Snp_ODR_Ret!$A:$A,'Retail - 12m PD'!BT$3)</f>
        <v>64</v>
      </c>
      <c r="BU33" s="8">
        <f>SUMIFS(F_12Snp_ODR_Ret!$C:$C,F_12Snp_ODR_Ret!$B:$B,'Retail - 12m PD'!$A33,F_12Snp_ODR_Ret!$A:$A,'Retail - 12m PD'!BU$3)</f>
        <v>52</v>
      </c>
      <c r="BV33" s="8">
        <f>SUMIFS(F_12Snp_ODR_Ret!$C:$C,F_12Snp_ODR_Ret!$B:$B,'Retail - 12m PD'!$A33,F_12Snp_ODR_Ret!$A:$A,'Retail - 12m PD'!BV$3)</f>
        <v>46</v>
      </c>
      <c r="BW33" s="8">
        <f>SUMIFS(F_12Snp_ODR_Ret!$C:$C,F_12Snp_ODR_Ret!$B:$B,'Retail - 12m PD'!$A33,F_12Snp_ODR_Ret!$A:$A,'Retail - 12m PD'!BW$3)</f>
        <v>50</v>
      </c>
      <c r="BX33" s="8">
        <f>SUMIFS(F_12Snp_ODR_Ret!$C:$C,F_12Snp_ODR_Ret!$B:$B,'Retail - 12m PD'!$A33,F_12Snp_ODR_Ret!$A:$A,'Retail - 12m PD'!BX$3)</f>
        <v>45</v>
      </c>
      <c r="BY33" s="8">
        <f>SUMIFS(F_12Snp_ODR_Ret!$C:$C,F_12Snp_ODR_Ret!$B:$B,'Retail - 12m PD'!$A33,F_12Snp_ODR_Ret!$A:$A,'Retail - 12m PD'!BY$3)</f>
        <v>36</v>
      </c>
      <c r="BZ33" s="8">
        <f>SUMIFS(F_12Snp_ODR_Ret!$C:$C,F_12Snp_ODR_Ret!$B:$B,'Retail - 12m PD'!$A33,F_12Snp_ODR_Ret!$A:$A,'Retail - 12m PD'!BZ$3)</f>
        <v>31</v>
      </c>
      <c r="CA33" s="8">
        <f>SUMIFS(F_12Snp_ODR_Ret!$C:$C,F_12Snp_ODR_Ret!$B:$B,'Retail - 12m PD'!$A33,F_12Snp_ODR_Ret!$A:$A,'Retail - 12m PD'!CA$3)</f>
        <v>12</v>
      </c>
      <c r="CB33" s="8">
        <f>SUMIFS(F_12Snp_ODR_Ret!$C:$C,F_12Snp_ODR_Ret!$B:$B,'Retail - 12m PD'!$A33,F_12Snp_ODR_Ret!$A:$A,'Retail - 12m PD'!CB$3)</f>
        <v>0</v>
      </c>
      <c r="CC33" s="8">
        <f>SUMIFS(F_12Snp_ODR_Ret!$C:$C,F_12Snp_ODR_Ret!$B:$B,'Retail - 12m PD'!$A33,F_12Snp_ODR_Ret!$A:$A,'Retail - 12m PD'!CC$3)</f>
        <v>0</v>
      </c>
      <c r="CD33" s="8">
        <f>SUMIFS(F_12Snp_ODR_Ret!$C:$C,F_12Snp_ODR_Ret!$B:$B,'Retail - 12m PD'!$A33,F_12Snp_ODR_Ret!$A:$A,'Retail - 12m PD'!CD$3)</f>
        <v>0</v>
      </c>
      <c r="CE33" s="8">
        <f>SUMIFS(F_12Snp_ODR_Ret!$C:$C,F_12Snp_ODR_Ret!$B:$B,'Retail - 12m PD'!$A33,F_12Snp_ODR_Ret!$A:$A,'Retail - 12m PD'!CE$3)</f>
        <v>0</v>
      </c>
      <c r="CF33" s="8">
        <f>SUMIFS(F_12Snp_ODR_Ret!$C:$C,F_12Snp_ODR_Ret!$B:$B,'Retail - 12m PD'!$A33,F_12Snp_ODR_Ret!$A:$A,'Retail - 12m PD'!CF$3)</f>
        <v>0</v>
      </c>
      <c r="CG33" s="8">
        <f>SUMIFS(F_12Snp_ODR_Ret!$C:$C,F_12Snp_ODR_Ret!$B:$B,'Retail - 12m PD'!$A33,F_12Snp_ODR_Ret!$A:$A,'Retail - 12m PD'!CG$3)</f>
        <v>0</v>
      </c>
      <c r="CH33" s="8">
        <f>SUMIFS(F_12Snp_ODR_Ret!$C:$C,F_12Snp_ODR_Ret!$B:$B,'Retail - 12m PD'!$A33,F_12Snp_ODR_Ret!$A:$A,'Retail - 12m PD'!CH$3)</f>
        <v>0</v>
      </c>
      <c r="CI33" s="8">
        <f>SUMIFS(F_12Snp_ODR_Ret!$C:$C,F_12Snp_ODR_Ret!$B:$B,'Retail - 12m PD'!$A33,F_12Snp_ODR_Ret!$A:$A,'Retail - 12m PD'!CI$3)</f>
        <v>0</v>
      </c>
      <c r="CJ33" s="8">
        <f>SUMIFS(F_12Snp_ODR_Ret!$C:$C,F_12Snp_ODR_Ret!$B:$B,'Retail - 12m PD'!$A33,F_12Snp_ODR_Ret!$A:$A,'Retail - 12m PD'!CJ$3)</f>
        <v>0</v>
      </c>
      <c r="CK33" s="8">
        <f>SUMIFS(F_12Snp_ODR_Ret!$C:$C,F_12Snp_ODR_Ret!$B:$B,'Retail - 12m PD'!$A33,F_12Snp_ODR_Ret!$A:$A,'Retail - 12m PD'!CK$3)</f>
        <v>0</v>
      </c>
      <c r="CL33" s="8">
        <f>SUMIFS(F_12Snp_ODR_Ret!$C:$C,F_12Snp_ODR_Ret!$B:$B,'Retail - 12m PD'!$A33,F_12Snp_ODR_Ret!$A:$A,'Retail - 12m PD'!CL$3)</f>
        <v>0</v>
      </c>
      <c r="CM33" s="8">
        <f>SUMIFS(F_12Snp_ODR_Ret!$C:$C,F_12Snp_ODR_Ret!$B:$B,'Retail - 12m PD'!$A33,F_12Snp_ODR_Ret!$A:$A,'Retail - 12m PD'!CM$3)</f>
        <v>0</v>
      </c>
      <c r="CN33" s="8">
        <f>SUMIFS(F_12Snp_ODR_Ret!$C:$C,F_12Snp_ODR_Ret!$B:$B,'Retail - 12m PD'!$A33,F_12Snp_ODR_Ret!$A:$A,'Retail - 12m PD'!CN$3)</f>
        <v>0</v>
      </c>
      <c r="CO33" s="8">
        <f>SUMIFS(F_12Snp_ODR_Ret!$C:$C,F_12Snp_ODR_Ret!$B:$B,'Retail - 12m PD'!$A33,F_12Snp_ODR_Ret!$A:$A,'Retail - 12m PD'!CO$3)</f>
        <v>0</v>
      </c>
      <c r="CP33" s="8">
        <f>SUMIFS(F_12Snp_ODR_Ret!$C:$C,F_12Snp_ODR_Ret!$B:$B,'Retail - 12m PD'!$A33,F_12Snp_ODR_Ret!$A:$A,'Retail - 12m PD'!CP$3)</f>
        <v>0</v>
      </c>
      <c r="CQ33" s="8">
        <f>SUMIFS(F_12Snp_ODR_Ret!$C:$C,F_12Snp_ODR_Ret!$B:$B,'Retail - 12m PD'!$A33,F_12Snp_ODR_Ret!$A:$A,'Retail - 12m PD'!CQ$3)</f>
        <v>0</v>
      </c>
      <c r="CR33" s="8">
        <f>SUMIFS(F_12Snp_ODR_Ret!$C:$C,F_12Snp_ODR_Ret!$B:$B,'Retail - 12m PD'!$A33,F_12Snp_ODR_Ret!$A:$A,'Retail - 12m PD'!CR$3)</f>
        <v>0</v>
      </c>
      <c r="CS33" s="8">
        <f>SUMIFS(F_12Snp_ODR_Ret!$C:$C,F_12Snp_ODR_Ret!$B:$B,'Retail - 12m PD'!$A33,F_12Snp_ODR_Ret!$A:$A,'Retail - 12m PD'!CS$3)</f>
        <v>0</v>
      </c>
      <c r="CT33" s="8">
        <f>SUMIFS(F_12Snp_ODR_Ret!$C:$C,F_12Snp_ODR_Ret!$B:$B,'Retail - 12m PD'!$A33,F_12Snp_ODR_Ret!$A:$A,'Retail - 12m PD'!CT$3)</f>
        <v>0</v>
      </c>
      <c r="CU33" s="8">
        <f>SUMIFS(F_12Snp_ODR_Ret!$C:$C,F_12Snp_ODR_Ret!$B:$B,'Retail - 12m PD'!$A33,F_12Snp_ODR_Ret!$A:$A,'Retail - 12m PD'!CU$3)</f>
        <v>0</v>
      </c>
      <c r="CV33" s="8">
        <f>SUMIFS(F_12Snp_ODR_Ret!$C:$C,F_12Snp_ODR_Ret!$B:$B,'Retail - 12m PD'!$A33,F_12Snp_ODR_Ret!$A:$A,'Retail - 12m PD'!CV$3)</f>
        <v>0</v>
      </c>
      <c r="CW33" s="8">
        <f>SUMIFS(F_12Snp_ODR_Ret!$C:$C,F_12Snp_ODR_Ret!$B:$B,'Retail - 12m PD'!$A33,F_12Snp_ODR_Ret!$A:$A,'Retail - 12m PD'!CW$3)</f>
        <v>0</v>
      </c>
      <c r="CX33" s="8">
        <f>SUMIFS(F_12Snp_ODR_Ret!$C:$C,F_12Snp_ODR_Ret!$B:$B,'Retail - 12m PD'!$A33,F_12Snp_ODR_Ret!$A:$A,'Retail - 12m PD'!CX$3)</f>
        <v>0</v>
      </c>
      <c r="CY33" s="8">
        <f>SUMIFS(F_12Snp_ODR_Ret!$C:$C,F_12Snp_ODR_Ret!$B:$B,'Retail - 12m PD'!$A33,F_12Snp_ODR_Ret!$A:$A,'Retail - 12m PD'!CY$3)</f>
        <v>0</v>
      </c>
      <c r="CZ33" s="8">
        <f>SUMIFS(F_12Snp_ODR_Ret!$C:$C,F_12Snp_ODR_Ret!$B:$B,'Retail - 12m PD'!$A33,F_12Snp_ODR_Ret!$A:$A,'Retail - 12m PD'!CZ$3)</f>
        <v>0</v>
      </c>
    </row>
    <row r="34" spans="1:104" x14ac:dyDescent="0.2">
      <c r="A34" s="3" t="str">
        <f t="shared" si="15"/>
        <v>R_F</v>
      </c>
      <c r="B34" s="4" t="str">
        <f t="shared" si="15"/>
        <v>Secured, MOB &gt; 6, Non-MOU, Class 2, TDR</v>
      </c>
      <c r="C34" s="8">
        <f>SUMIFS(F_12Snp_ODR_Ret!$C:$C,F_12Snp_ODR_Ret!$B:$B,'Retail - 12m PD'!$A34,F_12Snp_ODR_Ret!$A:$A,'Retail - 12m PD'!C$3)</f>
        <v>35</v>
      </c>
      <c r="D34" s="8">
        <f>SUMIFS(F_12Snp_ODR_Ret!$C:$C,F_12Snp_ODR_Ret!$B:$B,'Retail - 12m PD'!$A34,F_12Snp_ODR_Ret!$A:$A,'Retail - 12m PD'!D$3)</f>
        <v>46</v>
      </c>
      <c r="E34" s="8">
        <f>SUMIFS(F_12Snp_ODR_Ret!$C:$C,F_12Snp_ODR_Ret!$B:$B,'Retail - 12m PD'!$A34,F_12Snp_ODR_Ret!$A:$A,'Retail - 12m PD'!E$3)</f>
        <v>22</v>
      </c>
      <c r="F34" s="8">
        <f>SUMIFS(F_12Snp_ODR_Ret!$C:$C,F_12Snp_ODR_Ret!$B:$B,'Retail - 12m PD'!$A34,F_12Snp_ODR_Ret!$A:$A,'Retail - 12m PD'!F$3)</f>
        <v>35</v>
      </c>
      <c r="G34" s="8">
        <f>SUMIFS(F_12Snp_ODR_Ret!$C:$C,F_12Snp_ODR_Ret!$B:$B,'Retail - 12m PD'!$A34,F_12Snp_ODR_Ret!$A:$A,'Retail - 12m PD'!G$3)</f>
        <v>72</v>
      </c>
      <c r="H34" s="8">
        <f>SUMIFS(F_12Snp_ODR_Ret!$C:$C,F_12Snp_ODR_Ret!$B:$B,'Retail - 12m PD'!$A34,F_12Snp_ODR_Ret!$A:$A,'Retail - 12m PD'!H$3)</f>
        <v>39</v>
      </c>
      <c r="I34" s="8">
        <f>SUMIFS(F_12Snp_ODR_Ret!$C:$C,F_12Snp_ODR_Ret!$B:$B,'Retail - 12m PD'!$A34,F_12Snp_ODR_Ret!$A:$A,'Retail - 12m PD'!I$3)</f>
        <v>17</v>
      </c>
      <c r="J34" s="8">
        <f>SUMIFS(F_12Snp_ODR_Ret!$C:$C,F_12Snp_ODR_Ret!$B:$B,'Retail - 12m PD'!$A34,F_12Snp_ODR_Ret!$A:$A,'Retail - 12m PD'!J$3)</f>
        <v>78</v>
      </c>
      <c r="K34" s="8">
        <f>SUMIFS(F_12Snp_ODR_Ret!$C:$C,F_12Snp_ODR_Ret!$B:$B,'Retail - 12m PD'!$A34,F_12Snp_ODR_Ret!$A:$A,'Retail - 12m PD'!K$3)</f>
        <v>53</v>
      </c>
      <c r="L34" s="8">
        <f>SUMIFS(F_12Snp_ODR_Ret!$C:$C,F_12Snp_ODR_Ret!$B:$B,'Retail - 12m PD'!$A34,F_12Snp_ODR_Ret!$A:$A,'Retail - 12m PD'!L$3)</f>
        <v>40</v>
      </c>
      <c r="M34" s="8">
        <f>SUMIFS(F_12Snp_ODR_Ret!$C:$C,F_12Snp_ODR_Ret!$B:$B,'Retail - 12m PD'!$A34,F_12Snp_ODR_Ret!$A:$A,'Retail - 12m PD'!M$3)</f>
        <v>67</v>
      </c>
      <c r="N34" s="8">
        <f>SUMIFS(F_12Snp_ODR_Ret!$C:$C,F_12Snp_ODR_Ret!$B:$B,'Retail - 12m PD'!$A34,F_12Snp_ODR_Ret!$A:$A,'Retail - 12m PD'!N$3)</f>
        <v>69</v>
      </c>
      <c r="O34" s="8">
        <f>SUMIFS(F_12Snp_ODR_Ret!$C:$C,F_12Snp_ODR_Ret!$B:$B,'Retail - 12m PD'!$A34,F_12Snp_ODR_Ret!$A:$A,'Retail - 12m PD'!O$3)</f>
        <v>123</v>
      </c>
      <c r="P34" s="8">
        <f>SUMIFS(F_12Snp_ODR_Ret!$C:$C,F_12Snp_ODR_Ret!$B:$B,'Retail - 12m PD'!$A34,F_12Snp_ODR_Ret!$A:$A,'Retail - 12m PD'!P$3)</f>
        <v>101</v>
      </c>
      <c r="Q34" s="8">
        <f>SUMIFS(F_12Snp_ODR_Ret!$C:$C,F_12Snp_ODR_Ret!$B:$B,'Retail - 12m PD'!$A34,F_12Snp_ODR_Ret!$A:$A,'Retail - 12m PD'!Q$3)</f>
        <v>58</v>
      </c>
      <c r="R34" s="8">
        <f>SUMIFS(F_12Snp_ODR_Ret!$C:$C,F_12Snp_ODR_Ret!$B:$B,'Retail - 12m PD'!$A34,F_12Snp_ODR_Ret!$A:$A,'Retail - 12m PD'!R$3)</f>
        <v>75</v>
      </c>
      <c r="S34" s="8">
        <f>SUMIFS(F_12Snp_ODR_Ret!$C:$C,F_12Snp_ODR_Ret!$B:$B,'Retail - 12m PD'!$A34,F_12Snp_ODR_Ret!$A:$A,'Retail - 12m PD'!S$3)</f>
        <v>119</v>
      </c>
      <c r="T34" s="8">
        <f>SUMIFS(F_12Snp_ODR_Ret!$C:$C,F_12Snp_ODR_Ret!$B:$B,'Retail - 12m PD'!$A34,F_12Snp_ODR_Ret!$A:$A,'Retail - 12m PD'!T$3)</f>
        <v>91</v>
      </c>
      <c r="U34" s="8">
        <f>SUMIFS(F_12Snp_ODR_Ret!$C:$C,F_12Snp_ODR_Ret!$B:$B,'Retail - 12m PD'!$A34,F_12Snp_ODR_Ret!$A:$A,'Retail - 12m PD'!U$3)</f>
        <v>56</v>
      </c>
      <c r="V34" s="8">
        <f>SUMIFS(F_12Snp_ODR_Ret!$C:$C,F_12Snp_ODR_Ret!$B:$B,'Retail - 12m PD'!$A34,F_12Snp_ODR_Ret!$A:$A,'Retail - 12m PD'!V$3)</f>
        <v>88</v>
      </c>
      <c r="W34" s="8">
        <f>SUMIFS(F_12Snp_ODR_Ret!$C:$C,F_12Snp_ODR_Ret!$B:$B,'Retail - 12m PD'!$A34,F_12Snp_ODR_Ret!$A:$A,'Retail - 12m PD'!W$3)</f>
        <v>79</v>
      </c>
      <c r="X34" s="8">
        <f>SUMIFS(F_12Snp_ODR_Ret!$C:$C,F_12Snp_ODR_Ret!$B:$B,'Retail - 12m PD'!$A34,F_12Snp_ODR_Ret!$A:$A,'Retail - 12m PD'!X$3)</f>
        <v>104</v>
      </c>
      <c r="Y34" s="8">
        <f>SUMIFS(F_12Snp_ODR_Ret!$C:$C,F_12Snp_ODR_Ret!$B:$B,'Retail - 12m PD'!$A34,F_12Snp_ODR_Ret!$A:$A,'Retail - 12m PD'!Y$3)</f>
        <v>80</v>
      </c>
      <c r="Z34" s="8">
        <f>SUMIFS(F_12Snp_ODR_Ret!$C:$C,F_12Snp_ODR_Ret!$B:$B,'Retail - 12m PD'!$A34,F_12Snp_ODR_Ret!$A:$A,'Retail - 12m PD'!Z$3)</f>
        <v>44</v>
      </c>
      <c r="AA34" s="8">
        <f>SUMIFS(F_12Snp_ODR_Ret!$C:$C,F_12Snp_ODR_Ret!$B:$B,'Retail - 12m PD'!$A34,F_12Snp_ODR_Ret!$A:$A,'Retail - 12m PD'!AA$3)</f>
        <v>99</v>
      </c>
      <c r="AB34" s="8">
        <f>SUMIFS(F_12Snp_ODR_Ret!$C:$C,F_12Snp_ODR_Ret!$B:$B,'Retail - 12m PD'!$A34,F_12Snp_ODR_Ret!$A:$A,'Retail - 12m PD'!AB$3)</f>
        <v>78</v>
      </c>
      <c r="AC34" s="8">
        <f>SUMIFS(F_12Snp_ODR_Ret!$C:$C,F_12Snp_ODR_Ret!$B:$B,'Retail - 12m PD'!$A34,F_12Snp_ODR_Ret!$A:$A,'Retail - 12m PD'!AC$3)</f>
        <v>41</v>
      </c>
      <c r="AD34" s="8">
        <f>SUMIFS(F_12Snp_ODR_Ret!$C:$C,F_12Snp_ODR_Ret!$B:$B,'Retail - 12m PD'!$A34,F_12Snp_ODR_Ret!$A:$A,'Retail - 12m PD'!AD$3)</f>
        <v>98</v>
      </c>
      <c r="AE34" s="8">
        <f>SUMIFS(F_12Snp_ODR_Ret!$C:$C,F_12Snp_ODR_Ret!$B:$B,'Retail - 12m PD'!$A34,F_12Snp_ODR_Ret!$A:$A,'Retail - 12m PD'!AE$3)</f>
        <v>87</v>
      </c>
      <c r="AF34" s="8">
        <f>SUMIFS(F_12Snp_ODR_Ret!$C:$C,F_12Snp_ODR_Ret!$B:$B,'Retail - 12m PD'!$A34,F_12Snp_ODR_Ret!$A:$A,'Retail - 12m PD'!AF$3)</f>
        <v>70</v>
      </c>
      <c r="AG34" s="8">
        <f>SUMIFS(F_12Snp_ODR_Ret!$C:$C,F_12Snp_ODR_Ret!$B:$B,'Retail - 12m PD'!$A34,F_12Snp_ODR_Ret!$A:$A,'Retail - 12m PD'!AG$3)</f>
        <v>108</v>
      </c>
      <c r="AH34" s="8">
        <f>SUMIFS(F_12Snp_ODR_Ret!$C:$C,F_12Snp_ODR_Ret!$B:$B,'Retail - 12m PD'!$A34,F_12Snp_ODR_Ret!$A:$A,'Retail - 12m PD'!AH$3)</f>
        <v>77</v>
      </c>
      <c r="AI34" s="8">
        <f>SUMIFS(F_12Snp_ODR_Ret!$C:$C,F_12Snp_ODR_Ret!$B:$B,'Retail - 12m PD'!$A34,F_12Snp_ODR_Ret!$A:$A,'Retail - 12m PD'!AI$3)</f>
        <v>37</v>
      </c>
      <c r="AJ34" s="8">
        <f>SUMIFS(F_12Snp_ODR_Ret!$C:$C,F_12Snp_ODR_Ret!$B:$B,'Retail - 12m PD'!$A34,F_12Snp_ODR_Ret!$A:$A,'Retail - 12m PD'!AJ$3)</f>
        <v>86</v>
      </c>
      <c r="AK34" s="8">
        <f>SUMIFS(F_12Snp_ODR_Ret!$C:$C,F_12Snp_ODR_Ret!$B:$B,'Retail - 12m PD'!$A34,F_12Snp_ODR_Ret!$A:$A,'Retail - 12m PD'!AK$3)</f>
        <v>65</v>
      </c>
      <c r="AL34" s="8">
        <f>SUMIFS(F_12Snp_ODR_Ret!$C:$C,F_12Snp_ODR_Ret!$B:$B,'Retail - 12m PD'!$A34,F_12Snp_ODR_Ret!$A:$A,'Retail - 12m PD'!AL$3)</f>
        <v>62</v>
      </c>
      <c r="AM34" s="8">
        <f>SUMIFS(F_12Snp_ODR_Ret!$C:$C,F_12Snp_ODR_Ret!$B:$B,'Retail - 12m PD'!$A34,F_12Snp_ODR_Ret!$A:$A,'Retail - 12m PD'!AM$3)</f>
        <v>102</v>
      </c>
      <c r="AN34" s="8">
        <f>SUMIFS(F_12Snp_ODR_Ret!$C:$C,F_12Snp_ODR_Ret!$B:$B,'Retail - 12m PD'!$A34,F_12Snp_ODR_Ret!$A:$A,'Retail - 12m PD'!AN$3)</f>
        <v>95</v>
      </c>
      <c r="AO34" s="8">
        <f>SUMIFS(F_12Snp_ODR_Ret!$C:$C,F_12Snp_ODR_Ret!$B:$B,'Retail - 12m PD'!$A34,F_12Snp_ODR_Ret!$A:$A,'Retail - 12m PD'!AO$3)</f>
        <v>74</v>
      </c>
      <c r="AP34" s="8">
        <f>SUMIFS(F_12Snp_ODR_Ret!$C:$C,F_12Snp_ODR_Ret!$B:$B,'Retail - 12m PD'!$A34,F_12Snp_ODR_Ret!$A:$A,'Retail - 12m PD'!AP$3)</f>
        <v>100</v>
      </c>
      <c r="AQ34" s="8">
        <f>SUMIFS(F_12Snp_ODR_Ret!$C:$C,F_12Snp_ODR_Ret!$B:$B,'Retail - 12m PD'!$A34,F_12Snp_ODR_Ret!$A:$A,'Retail - 12m PD'!AQ$3)</f>
        <v>90</v>
      </c>
      <c r="AR34" s="8">
        <f>SUMIFS(F_12Snp_ODR_Ret!$C:$C,F_12Snp_ODR_Ret!$B:$B,'Retail - 12m PD'!$A34,F_12Snp_ODR_Ret!$A:$A,'Retail - 12m PD'!AR$3)</f>
        <v>89</v>
      </c>
      <c r="AS34" s="8">
        <f>SUMIFS(F_12Snp_ODR_Ret!$C:$C,F_12Snp_ODR_Ret!$B:$B,'Retail - 12m PD'!$A34,F_12Snp_ODR_Ret!$A:$A,'Retail - 12m PD'!AS$3)</f>
        <v>81</v>
      </c>
      <c r="AT34" s="8">
        <f>SUMIFS(F_12Snp_ODR_Ret!$C:$C,F_12Snp_ODR_Ret!$B:$B,'Retail - 12m PD'!$A34,F_12Snp_ODR_Ret!$A:$A,'Retail - 12m PD'!AT$3)</f>
        <v>77</v>
      </c>
      <c r="AU34" s="8">
        <f>SUMIFS(F_12Snp_ODR_Ret!$C:$C,F_12Snp_ODR_Ret!$B:$B,'Retail - 12m PD'!$A34,F_12Snp_ODR_Ret!$A:$A,'Retail - 12m PD'!AU$3)</f>
        <v>68</v>
      </c>
      <c r="AV34" s="8">
        <f>SUMIFS(F_12Snp_ODR_Ret!$C:$C,F_12Snp_ODR_Ret!$B:$B,'Retail - 12m PD'!$A34,F_12Snp_ODR_Ret!$A:$A,'Retail - 12m PD'!AV$3)</f>
        <v>62</v>
      </c>
      <c r="AW34" s="8">
        <f>SUMIFS(F_12Snp_ODR_Ret!$C:$C,F_12Snp_ODR_Ret!$B:$B,'Retail - 12m PD'!$A34,F_12Snp_ODR_Ret!$A:$A,'Retail - 12m PD'!AW$3)</f>
        <v>77</v>
      </c>
      <c r="AX34" s="9">
        <f>SUMIFS(F_12Snp_ODR_Ret!$C:$C,F_12Snp_ODR_Ret!$B:$B,'Retail - 12m PD'!$A34,F_12Snp_ODR_Ret!$A:$A,'Retail - 12m PD'!AX$3)</f>
        <v>74</v>
      </c>
      <c r="AY34" s="8">
        <f>SUMIFS(F_12Snp_ODR_Ret!$C:$C,F_12Snp_ODR_Ret!$B:$B,'Retail - 12m PD'!$A34,F_12Snp_ODR_Ret!$A:$A,'Retail - 12m PD'!AY$3)</f>
        <v>95</v>
      </c>
      <c r="AZ34" s="8">
        <f>SUMIFS(F_12Snp_ODR_Ret!$C:$C,F_12Snp_ODR_Ret!$B:$B,'Retail - 12m PD'!$A34,F_12Snp_ODR_Ret!$A:$A,'Retail - 12m PD'!AZ$3)</f>
        <v>93</v>
      </c>
      <c r="BA34" s="8">
        <f>SUMIFS(F_12Snp_ODR_Ret!$C:$C,F_12Snp_ODR_Ret!$B:$B,'Retail - 12m PD'!$A34,F_12Snp_ODR_Ret!$A:$A,'Retail - 12m PD'!BA$3)</f>
        <v>75</v>
      </c>
      <c r="BB34" s="8">
        <f>SUMIFS(F_12Snp_ODR_Ret!$C:$C,F_12Snp_ODR_Ret!$B:$B,'Retail - 12m PD'!$A34,F_12Snp_ODR_Ret!$A:$A,'Retail - 12m PD'!BB$3)</f>
        <v>86</v>
      </c>
      <c r="BC34" s="8">
        <f>SUMIFS(F_12Snp_ODR_Ret!$C:$C,F_12Snp_ODR_Ret!$B:$B,'Retail - 12m PD'!$A34,F_12Snp_ODR_Ret!$A:$A,'Retail - 12m PD'!BC$3)</f>
        <v>96</v>
      </c>
      <c r="BD34" s="8">
        <f>SUMIFS(F_12Snp_ODR_Ret!$C:$C,F_12Snp_ODR_Ret!$B:$B,'Retail - 12m PD'!$A34,F_12Snp_ODR_Ret!$A:$A,'Retail - 12m PD'!BD$3)</f>
        <v>100</v>
      </c>
      <c r="BE34" s="8">
        <f>SUMIFS(F_12Snp_ODR_Ret!$C:$C,F_12Snp_ODR_Ret!$B:$B,'Retail - 12m PD'!$A34,F_12Snp_ODR_Ret!$A:$A,'Retail - 12m PD'!BE$3)</f>
        <v>93</v>
      </c>
      <c r="BF34" s="8">
        <f>SUMIFS(F_12Snp_ODR_Ret!$C:$C,F_12Snp_ODR_Ret!$B:$B,'Retail - 12m PD'!$A34,F_12Snp_ODR_Ret!$A:$A,'Retail - 12m PD'!BF$3)</f>
        <v>85</v>
      </c>
      <c r="BG34" s="8">
        <f>SUMIFS(F_12Snp_ODR_Ret!$C:$C,F_12Snp_ODR_Ret!$B:$B,'Retail - 12m PD'!$A34,F_12Snp_ODR_Ret!$A:$A,'Retail - 12m PD'!BG$3)</f>
        <v>84</v>
      </c>
      <c r="BH34" s="8">
        <f>SUMIFS(F_12Snp_ODR_Ret!$C:$C,F_12Snp_ODR_Ret!$B:$B,'Retail - 12m PD'!$A34,F_12Snp_ODR_Ret!$A:$A,'Retail - 12m PD'!BH$3)</f>
        <v>80</v>
      </c>
      <c r="BI34" s="8">
        <f>SUMIFS(F_12Snp_ODR_Ret!$C:$C,F_12Snp_ODR_Ret!$B:$B,'Retail - 12m PD'!$A34,F_12Snp_ODR_Ret!$A:$A,'Retail - 12m PD'!BI$3)</f>
        <v>82</v>
      </c>
      <c r="BJ34" s="8">
        <f>SUMIFS(F_12Snp_ODR_Ret!$C:$C,F_12Snp_ODR_Ret!$B:$B,'Retail - 12m PD'!$A34,F_12Snp_ODR_Ret!$A:$A,'Retail - 12m PD'!BJ$3)</f>
        <v>86</v>
      </c>
      <c r="BK34" s="8">
        <f>SUMIFS(F_12Snp_ODR_Ret!$C:$C,F_12Snp_ODR_Ret!$B:$B,'Retail - 12m PD'!$A34,F_12Snp_ODR_Ret!$A:$A,'Retail - 12m PD'!BK$3)</f>
        <v>102</v>
      </c>
      <c r="BL34" s="8">
        <f>SUMIFS(F_12Snp_ODR_Ret!$C:$C,F_12Snp_ODR_Ret!$B:$B,'Retail - 12m PD'!$A34,F_12Snp_ODR_Ret!$A:$A,'Retail - 12m PD'!BL$3)</f>
        <v>96</v>
      </c>
      <c r="BM34" s="8">
        <f>SUMIFS(F_12Snp_ODR_Ret!$C:$C,F_12Snp_ODR_Ret!$B:$B,'Retail - 12m PD'!$A34,F_12Snp_ODR_Ret!$A:$A,'Retail - 12m PD'!BM$3)</f>
        <v>94</v>
      </c>
      <c r="BN34" s="8">
        <f>SUMIFS(F_12Snp_ODR_Ret!$C:$C,F_12Snp_ODR_Ret!$B:$B,'Retail - 12m PD'!$A34,F_12Snp_ODR_Ret!$A:$A,'Retail - 12m PD'!BN$3)</f>
        <v>94</v>
      </c>
      <c r="BO34" s="8">
        <f>SUMIFS(F_12Snp_ODR_Ret!$C:$C,F_12Snp_ODR_Ret!$B:$B,'Retail - 12m PD'!$A34,F_12Snp_ODR_Ret!$A:$A,'Retail - 12m PD'!BO$3)</f>
        <v>94</v>
      </c>
      <c r="BP34" s="8">
        <f>SUMIFS(F_12Snp_ODR_Ret!$C:$C,F_12Snp_ODR_Ret!$B:$B,'Retail - 12m PD'!$A34,F_12Snp_ODR_Ret!$A:$A,'Retail - 12m PD'!BP$3)</f>
        <v>87</v>
      </c>
      <c r="BQ34" s="8">
        <f>SUMIFS(F_12Snp_ODR_Ret!$C:$C,F_12Snp_ODR_Ret!$B:$B,'Retail - 12m PD'!$A34,F_12Snp_ODR_Ret!$A:$A,'Retail - 12m PD'!BQ$3)</f>
        <v>93</v>
      </c>
      <c r="BR34" s="8">
        <f>SUMIFS(F_12Snp_ODR_Ret!$C:$C,F_12Snp_ODR_Ret!$B:$B,'Retail - 12m PD'!$A34,F_12Snp_ODR_Ret!$A:$A,'Retail - 12m PD'!BR$3)</f>
        <v>93</v>
      </c>
      <c r="BS34" s="8">
        <f>SUMIFS(F_12Snp_ODR_Ret!$C:$C,F_12Snp_ODR_Ret!$B:$B,'Retail - 12m PD'!$A34,F_12Snp_ODR_Ret!$A:$A,'Retail - 12m PD'!BS$3)</f>
        <v>70</v>
      </c>
      <c r="BT34" s="8">
        <f>SUMIFS(F_12Snp_ODR_Ret!$C:$C,F_12Snp_ODR_Ret!$B:$B,'Retail - 12m PD'!$A34,F_12Snp_ODR_Ret!$A:$A,'Retail - 12m PD'!BT$3)</f>
        <v>61</v>
      </c>
      <c r="BU34" s="8">
        <f>SUMIFS(F_12Snp_ODR_Ret!$C:$C,F_12Snp_ODR_Ret!$B:$B,'Retail - 12m PD'!$A34,F_12Snp_ODR_Ret!$A:$A,'Retail - 12m PD'!BU$3)</f>
        <v>66</v>
      </c>
      <c r="BV34" s="8">
        <f>SUMIFS(F_12Snp_ODR_Ret!$C:$C,F_12Snp_ODR_Ret!$B:$B,'Retail - 12m PD'!$A34,F_12Snp_ODR_Ret!$A:$A,'Retail - 12m PD'!BV$3)</f>
        <v>57</v>
      </c>
      <c r="BW34" s="8">
        <f>SUMIFS(F_12Snp_ODR_Ret!$C:$C,F_12Snp_ODR_Ret!$B:$B,'Retail - 12m PD'!$A34,F_12Snp_ODR_Ret!$A:$A,'Retail - 12m PD'!BW$3)</f>
        <v>59</v>
      </c>
      <c r="BX34" s="8">
        <f>SUMIFS(F_12Snp_ODR_Ret!$C:$C,F_12Snp_ODR_Ret!$B:$B,'Retail - 12m PD'!$A34,F_12Snp_ODR_Ret!$A:$A,'Retail - 12m PD'!BX$3)</f>
        <v>67</v>
      </c>
      <c r="BY34" s="8">
        <f>SUMIFS(F_12Snp_ODR_Ret!$C:$C,F_12Snp_ODR_Ret!$B:$B,'Retail - 12m PD'!$A34,F_12Snp_ODR_Ret!$A:$A,'Retail - 12m PD'!BY$3)</f>
        <v>61</v>
      </c>
      <c r="BZ34" s="8">
        <f>SUMIFS(F_12Snp_ODR_Ret!$C:$C,F_12Snp_ODR_Ret!$B:$B,'Retail - 12m PD'!$A34,F_12Snp_ODR_Ret!$A:$A,'Retail - 12m PD'!BZ$3)</f>
        <v>53</v>
      </c>
      <c r="CA34" s="8">
        <f>SUMIFS(F_12Snp_ODR_Ret!$C:$C,F_12Snp_ODR_Ret!$B:$B,'Retail - 12m PD'!$A34,F_12Snp_ODR_Ret!$A:$A,'Retail - 12m PD'!CA$3)</f>
        <v>19</v>
      </c>
      <c r="CB34" s="8">
        <f>SUMIFS(F_12Snp_ODR_Ret!$C:$C,F_12Snp_ODR_Ret!$B:$B,'Retail - 12m PD'!$A34,F_12Snp_ODR_Ret!$A:$A,'Retail - 12m PD'!CB$3)</f>
        <v>0</v>
      </c>
      <c r="CC34" s="8">
        <f>SUMIFS(F_12Snp_ODR_Ret!$C:$C,F_12Snp_ODR_Ret!$B:$B,'Retail - 12m PD'!$A34,F_12Snp_ODR_Ret!$A:$A,'Retail - 12m PD'!CC$3)</f>
        <v>0</v>
      </c>
      <c r="CD34" s="8">
        <f>SUMIFS(F_12Snp_ODR_Ret!$C:$C,F_12Snp_ODR_Ret!$B:$B,'Retail - 12m PD'!$A34,F_12Snp_ODR_Ret!$A:$A,'Retail - 12m PD'!CD$3)</f>
        <v>0</v>
      </c>
      <c r="CE34" s="8">
        <f>SUMIFS(F_12Snp_ODR_Ret!$C:$C,F_12Snp_ODR_Ret!$B:$B,'Retail - 12m PD'!$A34,F_12Snp_ODR_Ret!$A:$A,'Retail - 12m PD'!CE$3)</f>
        <v>0</v>
      </c>
      <c r="CF34" s="8">
        <f>SUMIFS(F_12Snp_ODR_Ret!$C:$C,F_12Snp_ODR_Ret!$B:$B,'Retail - 12m PD'!$A34,F_12Snp_ODR_Ret!$A:$A,'Retail - 12m PD'!CF$3)</f>
        <v>0</v>
      </c>
      <c r="CG34" s="8">
        <f>SUMIFS(F_12Snp_ODR_Ret!$C:$C,F_12Snp_ODR_Ret!$B:$B,'Retail - 12m PD'!$A34,F_12Snp_ODR_Ret!$A:$A,'Retail - 12m PD'!CG$3)</f>
        <v>0</v>
      </c>
      <c r="CH34" s="8">
        <f>SUMIFS(F_12Snp_ODR_Ret!$C:$C,F_12Snp_ODR_Ret!$B:$B,'Retail - 12m PD'!$A34,F_12Snp_ODR_Ret!$A:$A,'Retail - 12m PD'!CH$3)</f>
        <v>0</v>
      </c>
      <c r="CI34" s="8">
        <f>SUMIFS(F_12Snp_ODR_Ret!$C:$C,F_12Snp_ODR_Ret!$B:$B,'Retail - 12m PD'!$A34,F_12Snp_ODR_Ret!$A:$A,'Retail - 12m PD'!CI$3)</f>
        <v>0</v>
      </c>
      <c r="CJ34" s="8">
        <f>SUMIFS(F_12Snp_ODR_Ret!$C:$C,F_12Snp_ODR_Ret!$B:$B,'Retail - 12m PD'!$A34,F_12Snp_ODR_Ret!$A:$A,'Retail - 12m PD'!CJ$3)</f>
        <v>0</v>
      </c>
      <c r="CK34" s="8">
        <f>SUMIFS(F_12Snp_ODR_Ret!$C:$C,F_12Snp_ODR_Ret!$B:$B,'Retail - 12m PD'!$A34,F_12Snp_ODR_Ret!$A:$A,'Retail - 12m PD'!CK$3)</f>
        <v>0</v>
      </c>
      <c r="CL34" s="8">
        <f>SUMIFS(F_12Snp_ODR_Ret!$C:$C,F_12Snp_ODR_Ret!$B:$B,'Retail - 12m PD'!$A34,F_12Snp_ODR_Ret!$A:$A,'Retail - 12m PD'!CL$3)</f>
        <v>0</v>
      </c>
      <c r="CM34" s="8">
        <f>SUMIFS(F_12Snp_ODR_Ret!$C:$C,F_12Snp_ODR_Ret!$B:$B,'Retail - 12m PD'!$A34,F_12Snp_ODR_Ret!$A:$A,'Retail - 12m PD'!CM$3)</f>
        <v>0</v>
      </c>
      <c r="CN34" s="8">
        <f>SUMIFS(F_12Snp_ODR_Ret!$C:$C,F_12Snp_ODR_Ret!$B:$B,'Retail - 12m PD'!$A34,F_12Snp_ODR_Ret!$A:$A,'Retail - 12m PD'!CN$3)</f>
        <v>0</v>
      </c>
      <c r="CO34" s="8">
        <f>SUMIFS(F_12Snp_ODR_Ret!$C:$C,F_12Snp_ODR_Ret!$B:$B,'Retail - 12m PD'!$A34,F_12Snp_ODR_Ret!$A:$A,'Retail - 12m PD'!CO$3)</f>
        <v>0</v>
      </c>
      <c r="CP34" s="8">
        <f>SUMIFS(F_12Snp_ODR_Ret!$C:$C,F_12Snp_ODR_Ret!$B:$B,'Retail - 12m PD'!$A34,F_12Snp_ODR_Ret!$A:$A,'Retail - 12m PD'!CP$3)</f>
        <v>0</v>
      </c>
      <c r="CQ34" s="8">
        <f>SUMIFS(F_12Snp_ODR_Ret!$C:$C,F_12Snp_ODR_Ret!$B:$B,'Retail - 12m PD'!$A34,F_12Snp_ODR_Ret!$A:$A,'Retail - 12m PD'!CQ$3)</f>
        <v>0</v>
      </c>
      <c r="CR34" s="8">
        <f>SUMIFS(F_12Snp_ODR_Ret!$C:$C,F_12Snp_ODR_Ret!$B:$B,'Retail - 12m PD'!$A34,F_12Snp_ODR_Ret!$A:$A,'Retail - 12m PD'!CR$3)</f>
        <v>0</v>
      </c>
      <c r="CS34" s="8">
        <f>SUMIFS(F_12Snp_ODR_Ret!$C:$C,F_12Snp_ODR_Ret!$B:$B,'Retail - 12m PD'!$A34,F_12Snp_ODR_Ret!$A:$A,'Retail - 12m PD'!CS$3)</f>
        <v>0</v>
      </c>
      <c r="CT34" s="8">
        <f>SUMIFS(F_12Snp_ODR_Ret!$C:$C,F_12Snp_ODR_Ret!$B:$B,'Retail - 12m PD'!$A34,F_12Snp_ODR_Ret!$A:$A,'Retail - 12m PD'!CT$3)</f>
        <v>0</v>
      </c>
      <c r="CU34" s="8">
        <f>SUMIFS(F_12Snp_ODR_Ret!$C:$C,F_12Snp_ODR_Ret!$B:$B,'Retail - 12m PD'!$A34,F_12Snp_ODR_Ret!$A:$A,'Retail - 12m PD'!CU$3)</f>
        <v>0</v>
      </c>
      <c r="CV34" s="8">
        <f>SUMIFS(F_12Snp_ODR_Ret!$C:$C,F_12Snp_ODR_Ret!$B:$B,'Retail - 12m PD'!$A34,F_12Snp_ODR_Ret!$A:$A,'Retail - 12m PD'!CV$3)</f>
        <v>0</v>
      </c>
      <c r="CW34" s="8">
        <f>SUMIFS(F_12Snp_ODR_Ret!$C:$C,F_12Snp_ODR_Ret!$B:$B,'Retail - 12m PD'!$A34,F_12Snp_ODR_Ret!$A:$A,'Retail - 12m PD'!CW$3)</f>
        <v>0</v>
      </c>
      <c r="CX34" s="8">
        <f>SUMIFS(F_12Snp_ODR_Ret!$C:$C,F_12Snp_ODR_Ret!$B:$B,'Retail - 12m PD'!$A34,F_12Snp_ODR_Ret!$A:$A,'Retail - 12m PD'!CX$3)</f>
        <v>0</v>
      </c>
      <c r="CY34" s="8">
        <f>SUMIFS(F_12Snp_ODR_Ret!$C:$C,F_12Snp_ODR_Ret!$B:$B,'Retail - 12m PD'!$A34,F_12Snp_ODR_Ret!$A:$A,'Retail - 12m PD'!CY$3)</f>
        <v>0</v>
      </c>
      <c r="CZ34" s="8">
        <f>SUMIFS(F_12Snp_ODR_Ret!$C:$C,F_12Snp_ODR_Ret!$B:$B,'Retail - 12m PD'!$A34,F_12Snp_ODR_Ret!$A:$A,'Retail - 12m PD'!CZ$3)</f>
        <v>0</v>
      </c>
    </row>
    <row r="35" spans="1:104" x14ac:dyDescent="0.2">
      <c r="A35" s="3" t="str">
        <f t="shared" si="15"/>
        <v>R_G1</v>
      </c>
      <c r="B35" s="4" t="str">
        <f t="shared" si="15"/>
        <v>Unsecured, MOB≤6, MOU</v>
      </c>
      <c r="C35" s="8">
        <f>SUMIFS(F_12Snp_ODR_Ret!$C:$C,F_12Snp_ODR_Ret!$B:$B,'Retail - 12m PD'!$A35,F_12Snp_ODR_Ret!$A:$A,'Retail - 12m PD'!C$3)</f>
        <v>2</v>
      </c>
      <c r="D35" s="8">
        <f>SUMIFS(F_12Snp_ODR_Ret!$C:$C,F_12Snp_ODR_Ret!$B:$B,'Retail - 12m PD'!$A35,F_12Snp_ODR_Ret!$A:$A,'Retail - 12m PD'!D$3)</f>
        <v>8</v>
      </c>
      <c r="E35" s="8">
        <f>SUMIFS(F_12Snp_ODR_Ret!$C:$C,F_12Snp_ODR_Ret!$B:$B,'Retail - 12m PD'!$A35,F_12Snp_ODR_Ret!$A:$A,'Retail - 12m PD'!E$3)</f>
        <v>11</v>
      </c>
      <c r="F35" s="8">
        <f>SUMIFS(F_12Snp_ODR_Ret!$C:$C,F_12Snp_ODR_Ret!$B:$B,'Retail - 12m PD'!$A35,F_12Snp_ODR_Ret!$A:$A,'Retail - 12m PD'!F$3)</f>
        <v>12</v>
      </c>
      <c r="G35" s="8">
        <f>SUMIFS(F_12Snp_ODR_Ret!$C:$C,F_12Snp_ODR_Ret!$B:$B,'Retail - 12m PD'!$A35,F_12Snp_ODR_Ret!$A:$A,'Retail - 12m PD'!G$3)</f>
        <v>16</v>
      </c>
      <c r="H35" s="8">
        <f>SUMIFS(F_12Snp_ODR_Ret!$C:$C,F_12Snp_ODR_Ret!$B:$B,'Retail - 12m PD'!$A35,F_12Snp_ODR_Ret!$A:$A,'Retail - 12m PD'!H$3)</f>
        <v>20</v>
      </c>
      <c r="I35" s="8">
        <f>SUMIFS(F_12Snp_ODR_Ret!$C:$C,F_12Snp_ODR_Ret!$B:$B,'Retail - 12m PD'!$A35,F_12Snp_ODR_Ret!$A:$A,'Retail - 12m PD'!I$3)</f>
        <v>21</v>
      </c>
      <c r="J35" s="8">
        <f>SUMIFS(F_12Snp_ODR_Ret!$C:$C,F_12Snp_ODR_Ret!$B:$B,'Retail - 12m PD'!$A35,F_12Snp_ODR_Ret!$A:$A,'Retail - 12m PD'!J$3)</f>
        <v>31</v>
      </c>
      <c r="K35" s="8">
        <f>SUMIFS(F_12Snp_ODR_Ret!$C:$C,F_12Snp_ODR_Ret!$B:$B,'Retail - 12m PD'!$A35,F_12Snp_ODR_Ret!$A:$A,'Retail - 12m PD'!K$3)</f>
        <v>39</v>
      </c>
      <c r="L35" s="8">
        <f>SUMIFS(F_12Snp_ODR_Ret!$C:$C,F_12Snp_ODR_Ret!$B:$B,'Retail - 12m PD'!$A35,F_12Snp_ODR_Ret!$A:$A,'Retail - 12m PD'!L$3)</f>
        <v>37</v>
      </c>
      <c r="M35" s="8">
        <f>SUMIFS(F_12Snp_ODR_Ret!$C:$C,F_12Snp_ODR_Ret!$B:$B,'Retail - 12m PD'!$A35,F_12Snp_ODR_Ret!$A:$A,'Retail - 12m PD'!M$3)</f>
        <v>39</v>
      </c>
      <c r="N35" s="8">
        <f>SUMIFS(F_12Snp_ODR_Ret!$C:$C,F_12Snp_ODR_Ret!$B:$B,'Retail - 12m PD'!$A35,F_12Snp_ODR_Ret!$A:$A,'Retail - 12m PD'!N$3)</f>
        <v>38</v>
      </c>
      <c r="O35" s="8">
        <f>SUMIFS(F_12Snp_ODR_Ret!$C:$C,F_12Snp_ODR_Ret!$B:$B,'Retail - 12m PD'!$A35,F_12Snp_ODR_Ret!$A:$A,'Retail - 12m PD'!O$3)</f>
        <v>34</v>
      </c>
      <c r="P35" s="8">
        <f>SUMIFS(F_12Snp_ODR_Ret!$C:$C,F_12Snp_ODR_Ret!$B:$B,'Retail - 12m PD'!$A35,F_12Snp_ODR_Ret!$A:$A,'Retail - 12m PD'!P$3)</f>
        <v>34</v>
      </c>
      <c r="Q35" s="8">
        <f>SUMIFS(F_12Snp_ODR_Ret!$C:$C,F_12Snp_ODR_Ret!$B:$B,'Retail - 12m PD'!$A35,F_12Snp_ODR_Ret!$A:$A,'Retail - 12m PD'!Q$3)</f>
        <v>37</v>
      </c>
      <c r="R35" s="8">
        <f>SUMIFS(F_12Snp_ODR_Ret!$C:$C,F_12Snp_ODR_Ret!$B:$B,'Retail - 12m PD'!$A35,F_12Snp_ODR_Ret!$A:$A,'Retail - 12m PD'!R$3)</f>
        <v>29</v>
      </c>
      <c r="S35" s="8">
        <f>SUMIFS(F_12Snp_ODR_Ret!$C:$C,F_12Snp_ODR_Ret!$B:$B,'Retail - 12m PD'!$A35,F_12Snp_ODR_Ret!$A:$A,'Retail - 12m PD'!S$3)</f>
        <v>26</v>
      </c>
      <c r="T35" s="8">
        <f>SUMIFS(F_12Snp_ODR_Ret!$C:$C,F_12Snp_ODR_Ret!$B:$B,'Retail - 12m PD'!$A35,F_12Snp_ODR_Ret!$A:$A,'Retail - 12m PD'!T$3)</f>
        <v>35</v>
      </c>
      <c r="U35" s="8">
        <f>SUMIFS(F_12Snp_ODR_Ret!$C:$C,F_12Snp_ODR_Ret!$B:$B,'Retail - 12m PD'!$A35,F_12Snp_ODR_Ret!$A:$A,'Retail - 12m PD'!U$3)</f>
        <v>36</v>
      </c>
      <c r="V35" s="8">
        <f>SUMIFS(F_12Snp_ODR_Ret!$C:$C,F_12Snp_ODR_Ret!$B:$B,'Retail - 12m PD'!$A35,F_12Snp_ODR_Ret!$A:$A,'Retail - 12m PD'!V$3)</f>
        <v>55</v>
      </c>
      <c r="W35" s="8">
        <f>SUMIFS(F_12Snp_ODR_Ret!$C:$C,F_12Snp_ODR_Ret!$B:$B,'Retail - 12m PD'!$A35,F_12Snp_ODR_Ret!$A:$A,'Retail - 12m PD'!W$3)</f>
        <v>57</v>
      </c>
      <c r="X35" s="8">
        <f>SUMIFS(F_12Snp_ODR_Ret!$C:$C,F_12Snp_ODR_Ret!$B:$B,'Retail - 12m PD'!$A35,F_12Snp_ODR_Ret!$A:$A,'Retail - 12m PD'!X$3)</f>
        <v>62</v>
      </c>
      <c r="Y35" s="8">
        <f>SUMIFS(F_12Snp_ODR_Ret!$C:$C,F_12Snp_ODR_Ret!$B:$B,'Retail - 12m PD'!$A35,F_12Snp_ODR_Ret!$A:$A,'Retail - 12m PD'!Y$3)</f>
        <v>65</v>
      </c>
      <c r="Z35" s="8">
        <f>SUMIFS(F_12Snp_ODR_Ret!$C:$C,F_12Snp_ODR_Ret!$B:$B,'Retail - 12m PD'!$A35,F_12Snp_ODR_Ret!$A:$A,'Retail - 12m PD'!Z$3)</f>
        <v>61</v>
      </c>
      <c r="AA35" s="8">
        <f>SUMIFS(F_12Snp_ODR_Ret!$C:$C,F_12Snp_ODR_Ret!$B:$B,'Retail - 12m PD'!$A35,F_12Snp_ODR_Ret!$A:$A,'Retail - 12m PD'!AA$3)</f>
        <v>68</v>
      </c>
      <c r="AB35" s="8">
        <f>SUMIFS(F_12Snp_ODR_Ret!$C:$C,F_12Snp_ODR_Ret!$B:$B,'Retail - 12m PD'!$A35,F_12Snp_ODR_Ret!$A:$A,'Retail - 12m PD'!AB$3)</f>
        <v>57</v>
      </c>
      <c r="AC35" s="8">
        <f>SUMIFS(F_12Snp_ODR_Ret!$C:$C,F_12Snp_ODR_Ret!$B:$B,'Retail - 12m PD'!$A35,F_12Snp_ODR_Ret!$A:$A,'Retail - 12m PD'!AC$3)</f>
        <v>56</v>
      </c>
      <c r="AD35" s="8">
        <f>SUMIFS(F_12Snp_ODR_Ret!$C:$C,F_12Snp_ODR_Ret!$B:$B,'Retail - 12m PD'!$A35,F_12Snp_ODR_Ret!$A:$A,'Retail - 12m PD'!AD$3)</f>
        <v>59</v>
      </c>
      <c r="AE35" s="8">
        <f>SUMIFS(F_12Snp_ODR_Ret!$C:$C,F_12Snp_ODR_Ret!$B:$B,'Retail - 12m PD'!$A35,F_12Snp_ODR_Ret!$A:$A,'Retail - 12m PD'!AE$3)</f>
        <v>66</v>
      </c>
      <c r="AF35" s="8">
        <f>SUMIFS(F_12Snp_ODR_Ret!$C:$C,F_12Snp_ODR_Ret!$B:$B,'Retail - 12m PD'!$A35,F_12Snp_ODR_Ret!$A:$A,'Retail - 12m PD'!AF$3)</f>
        <v>51</v>
      </c>
      <c r="AG35" s="8">
        <f>SUMIFS(F_12Snp_ODR_Ret!$C:$C,F_12Snp_ODR_Ret!$B:$B,'Retail - 12m PD'!$A35,F_12Snp_ODR_Ret!$A:$A,'Retail - 12m PD'!AG$3)</f>
        <v>62</v>
      </c>
      <c r="AH35" s="8">
        <f>SUMIFS(F_12Snp_ODR_Ret!$C:$C,F_12Snp_ODR_Ret!$B:$B,'Retail - 12m PD'!$A35,F_12Snp_ODR_Ret!$A:$A,'Retail - 12m PD'!AH$3)</f>
        <v>87</v>
      </c>
      <c r="AI35" s="8">
        <f>SUMIFS(F_12Snp_ODR_Ret!$C:$C,F_12Snp_ODR_Ret!$B:$B,'Retail - 12m PD'!$A35,F_12Snp_ODR_Ret!$A:$A,'Retail - 12m PD'!AI$3)</f>
        <v>87</v>
      </c>
      <c r="AJ35" s="8">
        <f>SUMIFS(F_12Snp_ODR_Ret!$C:$C,F_12Snp_ODR_Ret!$B:$B,'Retail - 12m PD'!$A35,F_12Snp_ODR_Ret!$A:$A,'Retail - 12m PD'!AJ$3)</f>
        <v>96</v>
      </c>
      <c r="AK35" s="8">
        <f>SUMIFS(F_12Snp_ODR_Ret!$C:$C,F_12Snp_ODR_Ret!$B:$B,'Retail - 12m PD'!$A35,F_12Snp_ODR_Ret!$A:$A,'Retail - 12m PD'!AK$3)</f>
        <v>104</v>
      </c>
      <c r="AL35" s="8">
        <f>SUMIFS(F_12Snp_ODR_Ret!$C:$C,F_12Snp_ODR_Ret!$B:$B,'Retail - 12m PD'!$A35,F_12Snp_ODR_Ret!$A:$A,'Retail - 12m PD'!AL$3)</f>
        <v>91</v>
      </c>
      <c r="AM35" s="8">
        <f>SUMIFS(F_12Snp_ODR_Ret!$C:$C,F_12Snp_ODR_Ret!$B:$B,'Retail - 12m PD'!$A35,F_12Snp_ODR_Ret!$A:$A,'Retail - 12m PD'!AM$3)</f>
        <v>108</v>
      </c>
      <c r="AN35" s="8">
        <f>SUMIFS(F_12Snp_ODR_Ret!$C:$C,F_12Snp_ODR_Ret!$B:$B,'Retail - 12m PD'!$A35,F_12Snp_ODR_Ret!$A:$A,'Retail - 12m PD'!AN$3)</f>
        <v>114</v>
      </c>
      <c r="AO35" s="8">
        <f>SUMIFS(F_12Snp_ODR_Ret!$C:$C,F_12Snp_ODR_Ret!$B:$B,'Retail - 12m PD'!$A35,F_12Snp_ODR_Ret!$A:$A,'Retail - 12m PD'!AO$3)</f>
        <v>101</v>
      </c>
      <c r="AP35" s="8">
        <f>SUMIFS(F_12Snp_ODR_Ret!$C:$C,F_12Snp_ODR_Ret!$B:$B,'Retail - 12m PD'!$A35,F_12Snp_ODR_Ret!$A:$A,'Retail - 12m PD'!AP$3)</f>
        <v>87</v>
      </c>
      <c r="AQ35" s="8">
        <f>SUMIFS(F_12Snp_ODR_Ret!$C:$C,F_12Snp_ODR_Ret!$B:$B,'Retail - 12m PD'!$A35,F_12Snp_ODR_Ret!$A:$A,'Retail - 12m PD'!AQ$3)</f>
        <v>49</v>
      </c>
      <c r="AR35" s="8">
        <f>SUMIFS(F_12Snp_ODR_Ret!$C:$C,F_12Snp_ODR_Ret!$B:$B,'Retail - 12m PD'!$A35,F_12Snp_ODR_Ret!$A:$A,'Retail - 12m PD'!AR$3)</f>
        <v>38</v>
      </c>
      <c r="AS35" s="8">
        <f>SUMIFS(F_12Snp_ODR_Ret!$C:$C,F_12Snp_ODR_Ret!$B:$B,'Retail - 12m PD'!$A35,F_12Snp_ODR_Ret!$A:$A,'Retail - 12m PD'!AS$3)</f>
        <v>31</v>
      </c>
      <c r="AT35" s="8">
        <f>SUMIFS(F_12Snp_ODR_Ret!$C:$C,F_12Snp_ODR_Ret!$B:$B,'Retail - 12m PD'!$A35,F_12Snp_ODR_Ret!$A:$A,'Retail - 12m PD'!AT$3)</f>
        <v>33</v>
      </c>
      <c r="AU35" s="8">
        <f>SUMIFS(F_12Snp_ODR_Ret!$C:$C,F_12Snp_ODR_Ret!$B:$B,'Retail - 12m PD'!$A35,F_12Snp_ODR_Ret!$A:$A,'Retail - 12m PD'!AU$3)</f>
        <v>40</v>
      </c>
      <c r="AV35" s="8">
        <f>SUMIFS(F_12Snp_ODR_Ret!$C:$C,F_12Snp_ODR_Ret!$B:$B,'Retail - 12m PD'!$A35,F_12Snp_ODR_Ret!$A:$A,'Retail - 12m PD'!AV$3)</f>
        <v>34</v>
      </c>
      <c r="AW35" s="8">
        <f>SUMIFS(F_12Snp_ODR_Ret!$C:$C,F_12Snp_ODR_Ret!$B:$B,'Retail - 12m PD'!$A35,F_12Snp_ODR_Ret!$A:$A,'Retail - 12m PD'!AW$3)</f>
        <v>38</v>
      </c>
      <c r="AX35" s="9">
        <f>SUMIFS(F_12Snp_ODR_Ret!$C:$C,F_12Snp_ODR_Ret!$B:$B,'Retail - 12m PD'!$A35,F_12Snp_ODR_Ret!$A:$A,'Retail - 12m PD'!AX$3)</f>
        <v>40</v>
      </c>
      <c r="AY35" s="8">
        <f>SUMIFS(F_12Snp_ODR_Ret!$C:$C,F_12Snp_ODR_Ret!$B:$B,'Retail - 12m PD'!$A35,F_12Snp_ODR_Ret!$A:$A,'Retail - 12m PD'!AY$3)</f>
        <v>42</v>
      </c>
      <c r="AZ35" s="8">
        <f>SUMIFS(F_12Snp_ODR_Ret!$C:$C,F_12Snp_ODR_Ret!$B:$B,'Retail - 12m PD'!$A35,F_12Snp_ODR_Ret!$A:$A,'Retail - 12m PD'!AZ$3)</f>
        <v>44</v>
      </c>
      <c r="BA35" s="8">
        <f>SUMIFS(F_12Snp_ODR_Ret!$C:$C,F_12Snp_ODR_Ret!$B:$B,'Retail - 12m PD'!$A35,F_12Snp_ODR_Ret!$A:$A,'Retail - 12m PD'!BA$3)</f>
        <v>46</v>
      </c>
      <c r="BB35" s="8">
        <f>SUMIFS(F_12Snp_ODR_Ret!$C:$C,F_12Snp_ODR_Ret!$B:$B,'Retail - 12m PD'!$A35,F_12Snp_ODR_Ret!$A:$A,'Retail - 12m PD'!BB$3)</f>
        <v>41</v>
      </c>
      <c r="BC35" s="8">
        <f>SUMIFS(F_12Snp_ODR_Ret!$C:$C,F_12Snp_ODR_Ret!$B:$B,'Retail - 12m PD'!$A35,F_12Snp_ODR_Ret!$A:$A,'Retail - 12m PD'!BC$3)</f>
        <v>35</v>
      </c>
      <c r="BD35" s="8">
        <f>SUMIFS(F_12Snp_ODR_Ret!$C:$C,F_12Snp_ODR_Ret!$B:$B,'Retail - 12m PD'!$A35,F_12Snp_ODR_Ret!$A:$A,'Retail - 12m PD'!BD$3)</f>
        <v>29</v>
      </c>
      <c r="BE35" s="8">
        <f>SUMIFS(F_12Snp_ODR_Ret!$C:$C,F_12Snp_ODR_Ret!$B:$B,'Retail - 12m PD'!$A35,F_12Snp_ODR_Ret!$A:$A,'Retail - 12m PD'!BE$3)</f>
        <v>23</v>
      </c>
      <c r="BF35" s="8">
        <f>SUMIFS(F_12Snp_ODR_Ret!$C:$C,F_12Snp_ODR_Ret!$B:$B,'Retail - 12m PD'!$A35,F_12Snp_ODR_Ret!$A:$A,'Retail - 12m PD'!BF$3)</f>
        <v>19</v>
      </c>
      <c r="BG35" s="8">
        <f>SUMIFS(F_12Snp_ODR_Ret!$C:$C,F_12Snp_ODR_Ret!$B:$B,'Retail - 12m PD'!$A35,F_12Snp_ODR_Ret!$A:$A,'Retail - 12m PD'!BG$3)</f>
        <v>19</v>
      </c>
      <c r="BH35" s="8">
        <f>SUMIFS(F_12Snp_ODR_Ret!$C:$C,F_12Snp_ODR_Ret!$B:$B,'Retail - 12m PD'!$A35,F_12Snp_ODR_Ret!$A:$A,'Retail - 12m PD'!BH$3)</f>
        <v>23</v>
      </c>
      <c r="BI35" s="8">
        <f>SUMIFS(F_12Snp_ODR_Ret!$C:$C,F_12Snp_ODR_Ret!$B:$B,'Retail - 12m PD'!$A35,F_12Snp_ODR_Ret!$A:$A,'Retail - 12m PD'!BI$3)</f>
        <v>27</v>
      </c>
      <c r="BJ35" s="8">
        <f>SUMIFS(F_12Snp_ODR_Ret!$C:$C,F_12Snp_ODR_Ret!$B:$B,'Retail - 12m PD'!$A35,F_12Snp_ODR_Ret!$A:$A,'Retail - 12m PD'!BJ$3)</f>
        <v>25</v>
      </c>
      <c r="BK35" s="8">
        <f>SUMIFS(F_12Snp_ODR_Ret!$C:$C,F_12Snp_ODR_Ret!$B:$B,'Retail - 12m PD'!$A35,F_12Snp_ODR_Ret!$A:$A,'Retail - 12m PD'!BK$3)</f>
        <v>23</v>
      </c>
      <c r="BL35" s="8">
        <f>SUMIFS(F_12Snp_ODR_Ret!$C:$C,F_12Snp_ODR_Ret!$B:$B,'Retail - 12m PD'!$A35,F_12Snp_ODR_Ret!$A:$A,'Retail - 12m PD'!BL$3)</f>
        <v>23</v>
      </c>
      <c r="BM35" s="8">
        <f>SUMIFS(F_12Snp_ODR_Ret!$C:$C,F_12Snp_ODR_Ret!$B:$B,'Retail - 12m PD'!$A35,F_12Snp_ODR_Ret!$A:$A,'Retail - 12m PD'!BM$3)</f>
        <v>21</v>
      </c>
      <c r="BN35" s="8">
        <f>SUMIFS(F_12Snp_ODR_Ret!$C:$C,F_12Snp_ODR_Ret!$B:$B,'Retail - 12m PD'!$A35,F_12Snp_ODR_Ret!$A:$A,'Retail - 12m PD'!BN$3)</f>
        <v>26</v>
      </c>
      <c r="BO35" s="8">
        <f>SUMIFS(F_12Snp_ODR_Ret!$C:$C,F_12Snp_ODR_Ret!$B:$B,'Retail - 12m PD'!$A35,F_12Snp_ODR_Ret!$A:$A,'Retail - 12m PD'!BO$3)</f>
        <v>29</v>
      </c>
      <c r="BP35" s="8">
        <f>SUMIFS(F_12Snp_ODR_Ret!$C:$C,F_12Snp_ODR_Ret!$B:$B,'Retail - 12m PD'!$A35,F_12Snp_ODR_Ret!$A:$A,'Retail - 12m PD'!BP$3)</f>
        <v>21</v>
      </c>
      <c r="BQ35" s="8">
        <f>SUMIFS(F_12Snp_ODR_Ret!$C:$C,F_12Snp_ODR_Ret!$B:$B,'Retail - 12m PD'!$A35,F_12Snp_ODR_Ret!$A:$A,'Retail - 12m PD'!BQ$3)</f>
        <v>17</v>
      </c>
      <c r="BR35" s="8">
        <f>SUMIFS(F_12Snp_ODR_Ret!$C:$C,F_12Snp_ODR_Ret!$B:$B,'Retail - 12m PD'!$A35,F_12Snp_ODR_Ret!$A:$A,'Retail - 12m PD'!BR$3)</f>
        <v>15</v>
      </c>
      <c r="BS35" s="8">
        <f>SUMIFS(F_12Snp_ODR_Ret!$C:$C,F_12Snp_ODR_Ret!$B:$B,'Retail - 12m PD'!$A35,F_12Snp_ODR_Ret!$A:$A,'Retail - 12m PD'!BS$3)</f>
        <v>11</v>
      </c>
      <c r="BT35" s="8">
        <f>SUMIFS(F_12Snp_ODR_Ret!$C:$C,F_12Snp_ODR_Ret!$B:$B,'Retail - 12m PD'!$A35,F_12Snp_ODR_Ret!$A:$A,'Retail - 12m PD'!BT$3)</f>
        <v>7</v>
      </c>
      <c r="BU35" s="8">
        <f>SUMIFS(F_12Snp_ODR_Ret!$C:$C,F_12Snp_ODR_Ret!$B:$B,'Retail - 12m PD'!$A35,F_12Snp_ODR_Ret!$A:$A,'Retail - 12m PD'!BU$3)</f>
        <v>2</v>
      </c>
      <c r="BV35" s="8">
        <f>SUMIFS(F_12Snp_ODR_Ret!$C:$C,F_12Snp_ODR_Ret!$B:$B,'Retail - 12m PD'!$A35,F_12Snp_ODR_Ret!$A:$A,'Retail - 12m PD'!BV$3)</f>
        <v>1</v>
      </c>
      <c r="BW35" s="8">
        <f>SUMIFS(F_12Snp_ODR_Ret!$C:$C,F_12Snp_ODR_Ret!$B:$B,'Retail - 12m PD'!$A35,F_12Snp_ODR_Ret!$A:$A,'Retail - 12m PD'!BW$3)</f>
        <v>0</v>
      </c>
      <c r="BX35" s="8">
        <f>SUMIFS(F_12Snp_ODR_Ret!$C:$C,F_12Snp_ODR_Ret!$B:$B,'Retail - 12m PD'!$A35,F_12Snp_ODR_Ret!$A:$A,'Retail - 12m PD'!BX$3)</f>
        <v>0</v>
      </c>
      <c r="BY35" s="8">
        <f>SUMIFS(F_12Snp_ODR_Ret!$C:$C,F_12Snp_ODR_Ret!$B:$B,'Retail - 12m PD'!$A35,F_12Snp_ODR_Ret!$A:$A,'Retail - 12m PD'!BY$3)</f>
        <v>0</v>
      </c>
      <c r="BZ35" s="8">
        <f>SUMIFS(F_12Snp_ODR_Ret!$C:$C,F_12Snp_ODR_Ret!$B:$B,'Retail - 12m PD'!$A35,F_12Snp_ODR_Ret!$A:$A,'Retail - 12m PD'!BZ$3)</f>
        <v>0</v>
      </c>
      <c r="CA35" s="8">
        <f>SUMIFS(F_12Snp_ODR_Ret!$C:$C,F_12Snp_ODR_Ret!$B:$B,'Retail - 12m PD'!$A35,F_12Snp_ODR_Ret!$A:$A,'Retail - 12m PD'!CA$3)</f>
        <v>0</v>
      </c>
      <c r="CB35" s="8">
        <f>SUMIFS(F_12Snp_ODR_Ret!$C:$C,F_12Snp_ODR_Ret!$B:$B,'Retail - 12m PD'!$A35,F_12Snp_ODR_Ret!$A:$A,'Retail - 12m PD'!CB$3)</f>
        <v>0</v>
      </c>
      <c r="CC35" s="8">
        <f>SUMIFS(F_12Snp_ODR_Ret!$C:$C,F_12Snp_ODR_Ret!$B:$B,'Retail - 12m PD'!$A35,F_12Snp_ODR_Ret!$A:$A,'Retail - 12m PD'!CC$3)</f>
        <v>0</v>
      </c>
      <c r="CD35" s="8">
        <f>SUMIFS(F_12Snp_ODR_Ret!$C:$C,F_12Snp_ODR_Ret!$B:$B,'Retail - 12m PD'!$A35,F_12Snp_ODR_Ret!$A:$A,'Retail - 12m PD'!CD$3)</f>
        <v>0</v>
      </c>
      <c r="CE35" s="8">
        <f>SUMIFS(F_12Snp_ODR_Ret!$C:$C,F_12Snp_ODR_Ret!$B:$B,'Retail - 12m PD'!$A35,F_12Snp_ODR_Ret!$A:$A,'Retail - 12m PD'!CE$3)</f>
        <v>0</v>
      </c>
      <c r="CF35" s="8">
        <f>SUMIFS(F_12Snp_ODR_Ret!$C:$C,F_12Snp_ODR_Ret!$B:$B,'Retail - 12m PD'!$A35,F_12Snp_ODR_Ret!$A:$A,'Retail - 12m PD'!CF$3)</f>
        <v>0</v>
      </c>
      <c r="CG35" s="8">
        <f>SUMIFS(F_12Snp_ODR_Ret!$C:$C,F_12Snp_ODR_Ret!$B:$B,'Retail - 12m PD'!$A35,F_12Snp_ODR_Ret!$A:$A,'Retail - 12m PD'!CG$3)</f>
        <v>0</v>
      </c>
      <c r="CH35" s="8">
        <f>SUMIFS(F_12Snp_ODR_Ret!$C:$C,F_12Snp_ODR_Ret!$B:$B,'Retail - 12m PD'!$A35,F_12Snp_ODR_Ret!$A:$A,'Retail - 12m PD'!CH$3)</f>
        <v>0</v>
      </c>
      <c r="CI35" s="8">
        <f>SUMIFS(F_12Snp_ODR_Ret!$C:$C,F_12Snp_ODR_Ret!$B:$B,'Retail - 12m PD'!$A35,F_12Snp_ODR_Ret!$A:$A,'Retail - 12m PD'!CI$3)</f>
        <v>0</v>
      </c>
      <c r="CJ35" s="8">
        <f>SUMIFS(F_12Snp_ODR_Ret!$C:$C,F_12Snp_ODR_Ret!$B:$B,'Retail - 12m PD'!$A35,F_12Snp_ODR_Ret!$A:$A,'Retail - 12m PD'!CJ$3)</f>
        <v>0</v>
      </c>
      <c r="CK35" s="8">
        <f>SUMIFS(F_12Snp_ODR_Ret!$C:$C,F_12Snp_ODR_Ret!$B:$B,'Retail - 12m PD'!$A35,F_12Snp_ODR_Ret!$A:$A,'Retail - 12m PD'!CK$3)</f>
        <v>0</v>
      </c>
      <c r="CL35" s="8">
        <f>SUMIFS(F_12Snp_ODR_Ret!$C:$C,F_12Snp_ODR_Ret!$B:$B,'Retail - 12m PD'!$A35,F_12Snp_ODR_Ret!$A:$A,'Retail - 12m PD'!CL$3)</f>
        <v>0</v>
      </c>
      <c r="CM35" s="8">
        <f>SUMIFS(F_12Snp_ODR_Ret!$C:$C,F_12Snp_ODR_Ret!$B:$B,'Retail - 12m PD'!$A35,F_12Snp_ODR_Ret!$A:$A,'Retail - 12m PD'!CM$3)</f>
        <v>0</v>
      </c>
      <c r="CN35" s="8">
        <f>SUMIFS(F_12Snp_ODR_Ret!$C:$C,F_12Snp_ODR_Ret!$B:$B,'Retail - 12m PD'!$A35,F_12Snp_ODR_Ret!$A:$A,'Retail - 12m PD'!CN$3)</f>
        <v>0</v>
      </c>
      <c r="CO35" s="8">
        <f>SUMIFS(F_12Snp_ODR_Ret!$C:$C,F_12Snp_ODR_Ret!$B:$B,'Retail - 12m PD'!$A35,F_12Snp_ODR_Ret!$A:$A,'Retail - 12m PD'!CO$3)</f>
        <v>0</v>
      </c>
      <c r="CP35" s="8">
        <f>SUMIFS(F_12Snp_ODR_Ret!$C:$C,F_12Snp_ODR_Ret!$B:$B,'Retail - 12m PD'!$A35,F_12Snp_ODR_Ret!$A:$A,'Retail - 12m PD'!CP$3)</f>
        <v>0</v>
      </c>
      <c r="CQ35" s="8">
        <f>SUMIFS(F_12Snp_ODR_Ret!$C:$C,F_12Snp_ODR_Ret!$B:$B,'Retail - 12m PD'!$A35,F_12Snp_ODR_Ret!$A:$A,'Retail - 12m PD'!CQ$3)</f>
        <v>0</v>
      </c>
      <c r="CR35" s="8">
        <f>SUMIFS(F_12Snp_ODR_Ret!$C:$C,F_12Snp_ODR_Ret!$B:$B,'Retail - 12m PD'!$A35,F_12Snp_ODR_Ret!$A:$A,'Retail - 12m PD'!CR$3)</f>
        <v>0</v>
      </c>
      <c r="CS35" s="8">
        <f>SUMIFS(F_12Snp_ODR_Ret!$C:$C,F_12Snp_ODR_Ret!$B:$B,'Retail - 12m PD'!$A35,F_12Snp_ODR_Ret!$A:$A,'Retail - 12m PD'!CS$3)</f>
        <v>0</v>
      </c>
      <c r="CT35" s="8">
        <f>SUMIFS(F_12Snp_ODR_Ret!$C:$C,F_12Snp_ODR_Ret!$B:$B,'Retail - 12m PD'!$A35,F_12Snp_ODR_Ret!$A:$A,'Retail - 12m PD'!CT$3)</f>
        <v>0</v>
      </c>
      <c r="CU35" s="8">
        <f>SUMIFS(F_12Snp_ODR_Ret!$C:$C,F_12Snp_ODR_Ret!$B:$B,'Retail - 12m PD'!$A35,F_12Snp_ODR_Ret!$A:$A,'Retail - 12m PD'!CU$3)</f>
        <v>0</v>
      </c>
      <c r="CV35" s="8">
        <f>SUMIFS(F_12Snp_ODR_Ret!$C:$C,F_12Snp_ODR_Ret!$B:$B,'Retail - 12m PD'!$A35,F_12Snp_ODR_Ret!$A:$A,'Retail - 12m PD'!CV$3)</f>
        <v>0</v>
      </c>
      <c r="CW35" s="8">
        <f>SUMIFS(F_12Snp_ODR_Ret!$C:$C,F_12Snp_ODR_Ret!$B:$B,'Retail - 12m PD'!$A35,F_12Snp_ODR_Ret!$A:$A,'Retail - 12m PD'!CW$3)</f>
        <v>0</v>
      </c>
      <c r="CX35" s="8">
        <f>SUMIFS(F_12Snp_ODR_Ret!$C:$C,F_12Snp_ODR_Ret!$B:$B,'Retail - 12m PD'!$A35,F_12Snp_ODR_Ret!$A:$A,'Retail - 12m PD'!CX$3)</f>
        <v>0</v>
      </c>
      <c r="CY35" s="8">
        <f>SUMIFS(F_12Snp_ODR_Ret!$C:$C,F_12Snp_ODR_Ret!$B:$B,'Retail - 12m PD'!$A35,F_12Snp_ODR_Ret!$A:$A,'Retail - 12m PD'!CY$3)</f>
        <v>0</v>
      </c>
      <c r="CZ35" s="8">
        <f>SUMIFS(F_12Snp_ODR_Ret!$C:$C,F_12Snp_ODR_Ret!$B:$B,'Retail - 12m PD'!$A35,F_12Snp_ODR_Ret!$A:$A,'Retail - 12m PD'!CZ$3)</f>
        <v>0</v>
      </c>
    </row>
    <row r="36" spans="1:104" x14ac:dyDescent="0.2">
      <c r="A36" s="3" t="str">
        <f t="shared" si="15"/>
        <v>R_G2</v>
      </c>
      <c r="B36" s="4" t="str">
        <f t="shared" si="15"/>
        <v>Unsecured, MOB≤6, Non-MOU</v>
      </c>
      <c r="C36" s="8">
        <f>SUMIFS(F_12Snp_ODR_Ret!$C:$C,F_12Snp_ODR_Ret!$B:$B,'Retail - 12m PD'!$A36,F_12Snp_ODR_Ret!$A:$A,'Retail - 12m PD'!C$3)</f>
        <v>136</v>
      </c>
      <c r="D36" s="8">
        <f>SUMIFS(F_12Snp_ODR_Ret!$C:$C,F_12Snp_ODR_Ret!$B:$B,'Retail - 12m PD'!$A36,F_12Snp_ODR_Ret!$A:$A,'Retail - 12m PD'!D$3)</f>
        <v>113</v>
      </c>
      <c r="E36" s="8">
        <f>SUMIFS(F_12Snp_ODR_Ret!$C:$C,F_12Snp_ODR_Ret!$B:$B,'Retail - 12m PD'!$A36,F_12Snp_ODR_Ret!$A:$A,'Retail - 12m PD'!E$3)</f>
        <v>80</v>
      </c>
      <c r="F36" s="8">
        <f>SUMIFS(F_12Snp_ODR_Ret!$C:$C,F_12Snp_ODR_Ret!$B:$B,'Retail - 12m PD'!$A36,F_12Snp_ODR_Ret!$A:$A,'Retail - 12m PD'!F$3)</f>
        <v>76</v>
      </c>
      <c r="G36" s="8">
        <f>SUMIFS(F_12Snp_ODR_Ret!$C:$C,F_12Snp_ODR_Ret!$B:$B,'Retail - 12m PD'!$A36,F_12Snp_ODR_Ret!$A:$A,'Retail - 12m PD'!G$3)</f>
        <v>75</v>
      </c>
      <c r="H36" s="8">
        <f>SUMIFS(F_12Snp_ODR_Ret!$C:$C,F_12Snp_ODR_Ret!$B:$B,'Retail - 12m PD'!$A36,F_12Snp_ODR_Ret!$A:$A,'Retail - 12m PD'!H$3)</f>
        <v>68</v>
      </c>
      <c r="I36" s="8">
        <f>SUMIFS(F_12Snp_ODR_Ret!$C:$C,F_12Snp_ODR_Ret!$B:$B,'Retail - 12m PD'!$A36,F_12Snp_ODR_Ret!$A:$A,'Retail - 12m PD'!I$3)</f>
        <v>65</v>
      </c>
      <c r="J36" s="8">
        <f>SUMIFS(F_12Snp_ODR_Ret!$C:$C,F_12Snp_ODR_Ret!$B:$B,'Retail - 12m PD'!$A36,F_12Snp_ODR_Ret!$A:$A,'Retail - 12m PD'!J$3)</f>
        <v>61</v>
      </c>
      <c r="K36" s="8">
        <f>SUMIFS(F_12Snp_ODR_Ret!$C:$C,F_12Snp_ODR_Ret!$B:$B,'Retail - 12m PD'!$A36,F_12Snp_ODR_Ret!$A:$A,'Retail - 12m PD'!K$3)</f>
        <v>70</v>
      </c>
      <c r="L36" s="8">
        <f>SUMIFS(F_12Snp_ODR_Ret!$C:$C,F_12Snp_ODR_Ret!$B:$B,'Retail - 12m PD'!$A36,F_12Snp_ODR_Ret!$A:$A,'Retail - 12m PD'!L$3)</f>
        <v>70</v>
      </c>
      <c r="M36" s="8">
        <f>SUMIFS(F_12Snp_ODR_Ret!$C:$C,F_12Snp_ODR_Ret!$B:$B,'Retail - 12m PD'!$A36,F_12Snp_ODR_Ret!$A:$A,'Retail - 12m PD'!M$3)</f>
        <v>80</v>
      </c>
      <c r="N36" s="8">
        <f>SUMIFS(F_12Snp_ODR_Ret!$C:$C,F_12Snp_ODR_Ret!$B:$B,'Retail - 12m PD'!$A36,F_12Snp_ODR_Ret!$A:$A,'Retail - 12m PD'!N$3)</f>
        <v>73</v>
      </c>
      <c r="O36" s="8">
        <f>SUMIFS(F_12Snp_ODR_Ret!$C:$C,F_12Snp_ODR_Ret!$B:$B,'Retail - 12m PD'!$A36,F_12Snp_ODR_Ret!$A:$A,'Retail - 12m PD'!O$3)</f>
        <v>66</v>
      </c>
      <c r="P36" s="8">
        <f>SUMIFS(F_12Snp_ODR_Ret!$C:$C,F_12Snp_ODR_Ret!$B:$B,'Retail - 12m PD'!$A36,F_12Snp_ODR_Ret!$A:$A,'Retail - 12m PD'!P$3)</f>
        <v>62</v>
      </c>
      <c r="Q36" s="8">
        <f>SUMIFS(F_12Snp_ODR_Ret!$C:$C,F_12Snp_ODR_Ret!$B:$B,'Retail - 12m PD'!$A36,F_12Snp_ODR_Ret!$A:$A,'Retail - 12m PD'!Q$3)</f>
        <v>46</v>
      </c>
      <c r="R36" s="8">
        <f>SUMIFS(F_12Snp_ODR_Ret!$C:$C,F_12Snp_ODR_Ret!$B:$B,'Retail - 12m PD'!$A36,F_12Snp_ODR_Ret!$A:$A,'Retail - 12m PD'!R$3)</f>
        <v>40</v>
      </c>
      <c r="S36" s="8">
        <f>SUMIFS(F_12Snp_ODR_Ret!$C:$C,F_12Snp_ODR_Ret!$B:$B,'Retail - 12m PD'!$A36,F_12Snp_ODR_Ret!$A:$A,'Retail - 12m PD'!S$3)</f>
        <v>43</v>
      </c>
      <c r="T36" s="8">
        <f>SUMIFS(F_12Snp_ODR_Ret!$C:$C,F_12Snp_ODR_Ret!$B:$B,'Retail - 12m PD'!$A36,F_12Snp_ODR_Ret!$A:$A,'Retail - 12m PD'!T$3)</f>
        <v>44</v>
      </c>
      <c r="U36" s="8">
        <f>SUMIFS(F_12Snp_ODR_Ret!$C:$C,F_12Snp_ODR_Ret!$B:$B,'Retail - 12m PD'!$A36,F_12Snp_ODR_Ret!$A:$A,'Retail - 12m PD'!U$3)</f>
        <v>48</v>
      </c>
      <c r="V36" s="8">
        <f>SUMIFS(F_12Snp_ODR_Ret!$C:$C,F_12Snp_ODR_Ret!$B:$B,'Retail - 12m PD'!$A36,F_12Snp_ODR_Ret!$A:$A,'Retail - 12m PD'!V$3)</f>
        <v>46</v>
      </c>
      <c r="W36" s="8">
        <f>SUMIFS(F_12Snp_ODR_Ret!$C:$C,F_12Snp_ODR_Ret!$B:$B,'Retail - 12m PD'!$A36,F_12Snp_ODR_Ret!$A:$A,'Retail - 12m PD'!W$3)</f>
        <v>44</v>
      </c>
      <c r="X36" s="8">
        <f>SUMIFS(F_12Snp_ODR_Ret!$C:$C,F_12Snp_ODR_Ret!$B:$B,'Retail - 12m PD'!$A36,F_12Snp_ODR_Ret!$A:$A,'Retail - 12m PD'!X$3)</f>
        <v>48</v>
      </c>
      <c r="Y36" s="8">
        <f>SUMIFS(F_12Snp_ODR_Ret!$C:$C,F_12Snp_ODR_Ret!$B:$B,'Retail - 12m PD'!$A36,F_12Snp_ODR_Ret!$A:$A,'Retail - 12m PD'!Y$3)</f>
        <v>58</v>
      </c>
      <c r="Z36" s="8">
        <f>SUMIFS(F_12Snp_ODR_Ret!$C:$C,F_12Snp_ODR_Ret!$B:$B,'Retail - 12m PD'!$A36,F_12Snp_ODR_Ret!$A:$A,'Retail - 12m PD'!Z$3)</f>
        <v>51</v>
      </c>
      <c r="AA36" s="8">
        <f>SUMIFS(F_12Snp_ODR_Ret!$C:$C,F_12Snp_ODR_Ret!$B:$B,'Retail - 12m PD'!$A36,F_12Snp_ODR_Ret!$A:$A,'Retail - 12m PD'!AA$3)</f>
        <v>61</v>
      </c>
      <c r="AB36" s="8">
        <f>SUMIFS(F_12Snp_ODR_Ret!$C:$C,F_12Snp_ODR_Ret!$B:$B,'Retail - 12m PD'!$A36,F_12Snp_ODR_Ret!$A:$A,'Retail - 12m PD'!AB$3)</f>
        <v>93</v>
      </c>
      <c r="AC36" s="8">
        <f>SUMIFS(F_12Snp_ODR_Ret!$C:$C,F_12Snp_ODR_Ret!$B:$B,'Retail - 12m PD'!$A36,F_12Snp_ODR_Ret!$A:$A,'Retail - 12m PD'!AC$3)</f>
        <v>98</v>
      </c>
      <c r="AD36" s="8">
        <f>SUMIFS(F_12Snp_ODR_Ret!$C:$C,F_12Snp_ODR_Ret!$B:$B,'Retail - 12m PD'!$A36,F_12Snp_ODR_Ret!$A:$A,'Retail - 12m PD'!AD$3)</f>
        <v>96</v>
      </c>
      <c r="AE36" s="8">
        <f>SUMIFS(F_12Snp_ODR_Ret!$C:$C,F_12Snp_ODR_Ret!$B:$B,'Retail - 12m PD'!$A36,F_12Snp_ODR_Ret!$A:$A,'Retail - 12m PD'!AE$3)</f>
        <v>117</v>
      </c>
      <c r="AF36" s="8">
        <f>SUMIFS(F_12Snp_ODR_Ret!$C:$C,F_12Snp_ODR_Ret!$B:$B,'Retail - 12m PD'!$A36,F_12Snp_ODR_Ret!$A:$A,'Retail - 12m PD'!AF$3)</f>
        <v>111</v>
      </c>
      <c r="AG36" s="8">
        <f>SUMIFS(F_12Snp_ODR_Ret!$C:$C,F_12Snp_ODR_Ret!$B:$B,'Retail - 12m PD'!$A36,F_12Snp_ODR_Ret!$A:$A,'Retail - 12m PD'!AG$3)</f>
        <v>126</v>
      </c>
      <c r="AH36" s="8">
        <f>SUMIFS(F_12Snp_ODR_Ret!$C:$C,F_12Snp_ODR_Ret!$B:$B,'Retail - 12m PD'!$A36,F_12Snp_ODR_Ret!$A:$A,'Retail - 12m PD'!AH$3)</f>
        <v>122</v>
      </c>
      <c r="AI36" s="8">
        <f>SUMIFS(F_12Snp_ODR_Ret!$C:$C,F_12Snp_ODR_Ret!$B:$B,'Retail - 12m PD'!$A36,F_12Snp_ODR_Ret!$A:$A,'Retail - 12m PD'!AI$3)</f>
        <v>117</v>
      </c>
      <c r="AJ36" s="8">
        <f>SUMIFS(F_12Snp_ODR_Ret!$C:$C,F_12Snp_ODR_Ret!$B:$B,'Retail - 12m PD'!$A36,F_12Snp_ODR_Ret!$A:$A,'Retail - 12m PD'!AJ$3)</f>
        <v>115</v>
      </c>
      <c r="AK36" s="8">
        <f>SUMIFS(F_12Snp_ODR_Ret!$C:$C,F_12Snp_ODR_Ret!$B:$B,'Retail - 12m PD'!$A36,F_12Snp_ODR_Ret!$A:$A,'Retail - 12m PD'!AK$3)</f>
        <v>108</v>
      </c>
      <c r="AL36" s="8">
        <f>SUMIFS(F_12Snp_ODR_Ret!$C:$C,F_12Snp_ODR_Ret!$B:$B,'Retail - 12m PD'!$A36,F_12Snp_ODR_Ret!$A:$A,'Retail - 12m PD'!AL$3)</f>
        <v>96</v>
      </c>
      <c r="AM36" s="8">
        <f>SUMIFS(F_12Snp_ODR_Ret!$C:$C,F_12Snp_ODR_Ret!$B:$B,'Retail - 12m PD'!$A36,F_12Snp_ODR_Ret!$A:$A,'Retail - 12m PD'!AM$3)</f>
        <v>88</v>
      </c>
      <c r="AN36" s="8">
        <f>SUMIFS(F_12Snp_ODR_Ret!$C:$C,F_12Snp_ODR_Ret!$B:$B,'Retail - 12m PD'!$A36,F_12Snp_ODR_Ret!$A:$A,'Retail - 12m PD'!AN$3)</f>
        <v>101</v>
      </c>
      <c r="AO36" s="8">
        <f>SUMIFS(F_12Snp_ODR_Ret!$C:$C,F_12Snp_ODR_Ret!$B:$B,'Retail - 12m PD'!$A36,F_12Snp_ODR_Ret!$A:$A,'Retail - 12m PD'!AO$3)</f>
        <v>131</v>
      </c>
      <c r="AP36" s="8">
        <f>SUMIFS(F_12Snp_ODR_Ret!$C:$C,F_12Snp_ODR_Ret!$B:$B,'Retail - 12m PD'!$A36,F_12Snp_ODR_Ret!$A:$A,'Retail - 12m PD'!AP$3)</f>
        <v>143</v>
      </c>
      <c r="AQ36" s="8">
        <f>SUMIFS(F_12Snp_ODR_Ret!$C:$C,F_12Snp_ODR_Ret!$B:$B,'Retail - 12m PD'!$A36,F_12Snp_ODR_Ret!$A:$A,'Retail - 12m PD'!AQ$3)</f>
        <v>200</v>
      </c>
      <c r="AR36" s="8">
        <f>SUMIFS(F_12Snp_ODR_Ret!$C:$C,F_12Snp_ODR_Ret!$B:$B,'Retail - 12m PD'!$A36,F_12Snp_ODR_Ret!$A:$A,'Retail - 12m PD'!AR$3)</f>
        <v>219</v>
      </c>
      <c r="AS36" s="8">
        <f>SUMIFS(F_12Snp_ODR_Ret!$C:$C,F_12Snp_ODR_Ret!$B:$B,'Retail - 12m PD'!$A36,F_12Snp_ODR_Ret!$A:$A,'Retail - 12m PD'!AS$3)</f>
        <v>214</v>
      </c>
      <c r="AT36" s="8">
        <f>SUMIFS(F_12Snp_ODR_Ret!$C:$C,F_12Snp_ODR_Ret!$B:$B,'Retail - 12m PD'!$A36,F_12Snp_ODR_Ret!$A:$A,'Retail - 12m PD'!AT$3)</f>
        <v>212</v>
      </c>
      <c r="AU36" s="8">
        <f>SUMIFS(F_12Snp_ODR_Ret!$C:$C,F_12Snp_ODR_Ret!$B:$B,'Retail - 12m PD'!$A36,F_12Snp_ODR_Ret!$A:$A,'Retail - 12m PD'!AU$3)</f>
        <v>180</v>
      </c>
      <c r="AV36" s="8">
        <f>SUMIFS(F_12Snp_ODR_Ret!$C:$C,F_12Snp_ODR_Ret!$B:$B,'Retail - 12m PD'!$A36,F_12Snp_ODR_Ret!$A:$A,'Retail - 12m PD'!AV$3)</f>
        <v>157</v>
      </c>
      <c r="AW36" s="8">
        <f>SUMIFS(F_12Snp_ODR_Ret!$C:$C,F_12Snp_ODR_Ret!$B:$B,'Retail - 12m PD'!$A36,F_12Snp_ODR_Ret!$A:$A,'Retail - 12m PD'!AW$3)</f>
        <v>143</v>
      </c>
      <c r="AX36" s="9">
        <f>SUMIFS(F_12Snp_ODR_Ret!$C:$C,F_12Snp_ODR_Ret!$B:$B,'Retail - 12m PD'!$A36,F_12Snp_ODR_Ret!$A:$A,'Retail - 12m PD'!AX$3)</f>
        <v>129</v>
      </c>
      <c r="AY36" s="8">
        <f>SUMIFS(F_12Snp_ODR_Ret!$C:$C,F_12Snp_ODR_Ret!$B:$B,'Retail - 12m PD'!$A36,F_12Snp_ODR_Ret!$A:$A,'Retail - 12m PD'!AY$3)</f>
        <v>108</v>
      </c>
      <c r="AZ36" s="8">
        <f>SUMIFS(F_12Snp_ODR_Ret!$C:$C,F_12Snp_ODR_Ret!$B:$B,'Retail - 12m PD'!$A36,F_12Snp_ODR_Ret!$A:$A,'Retail - 12m PD'!AZ$3)</f>
        <v>114</v>
      </c>
      <c r="BA36" s="8">
        <f>SUMIFS(F_12Snp_ODR_Ret!$C:$C,F_12Snp_ODR_Ret!$B:$B,'Retail - 12m PD'!$A36,F_12Snp_ODR_Ret!$A:$A,'Retail - 12m PD'!BA$3)</f>
        <v>96</v>
      </c>
      <c r="BB36" s="8">
        <f>SUMIFS(F_12Snp_ODR_Ret!$C:$C,F_12Snp_ODR_Ret!$B:$B,'Retail - 12m PD'!$A36,F_12Snp_ODR_Ret!$A:$A,'Retail - 12m PD'!BB$3)</f>
        <v>88</v>
      </c>
      <c r="BC36" s="8">
        <f>SUMIFS(F_12Snp_ODR_Ret!$C:$C,F_12Snp_ODR_Ret!$B:$B,'Retail - 12m PD'!$A36,F_12Snp_ODR_Ret!$A:$A,'Retail - 12m PD'!BC$3)</f>
        <v>75</v>
      </c>
      <c r="BD36" s="8">
        <f>SUMIFS(F_12Snp_ODR_Ret!$C:$C,F_12Snp_ODR_Ret!$B:$B,'Retail - 12m PD'!$A36,F_12Snp_ODR_Ret!$A:$A,'Retail - 12m PD'!BD$3)</f>
        <v>58</v>
      </c>
      <c r="BE36" s="8">
        <f>SUMIFS(F_12Snp_ODR_Ret!$C:$C,F_12Snp_ODR_Ret!$B:$B,'Retail - 12m PD'!$A36,F_12Snp_ODR_Ret!$A:$A,'Retail - 12m PD'!BE$3)</f>
        <v>38</v>
      </c>
      <c r="BF36" s="8">
        <f>SUMIFS(F_12Snp_ODR_Ret!$C:$C,F_12Snp_ODR_Ret!$B:$B,'Retail - 12m PD'!$A36,F_12Snp_ODR_Ret!$A:$A,'Retail - 12m PD'!BF$3)</f>
        <v>39</v>
      </c>
      <c r="BG36" s="8">
        <f>SUMIFS(F_12Snp_ODR_Ret!$C:$C,F_12Snp_ODR_Ret!$B:$B,'Retail - 12m PD'!$A36,F_12Snp_ODR_Ret!$A:$A,'Retail - 12m PD'!BG$3)</f>
        <v>38</v>
      </c>
      <c r="BH36" s="8">
        <f>SUMIFS(F_12Snp_ODR_Ret!$C:$C,F_12Snp_ODR_Ret!$B:$B,'Retail - 12m PD'!$A36,F_12Snp_ODR_Ret!$A:$A,'Retail - 12m PD'!BH$3)</f>
        <v>35</v>
      </c>
      <c r="BI36" s="8">
        <f>SUMIFS(F_12Snp_ODR_Ret!$C:$C,F_12Snp_ODR_Ret!$B:$B,'Retail - 12m PD'!$A36,F_12Snp_ODR_Ret!$A:$A,'Retail - 12m PD'!BI$3)</f>
        <v>31</v>
      </c>
      <c r="BJ36" s="8">
        <f>SUMIFS(F_12Snp_ODR_Ret!$C:$C,F_12Snp_ODR_Ret!$B:$B,'Retail - 12m PD'!$A36,F_12Snp_ODR_Ret!$A:$A,'Retail - 12m PD'!BJ$3)</f>
        <v>28</v>
      </c>
      <c r="BK36" s="8">
        <f>SUMIFS(F_12Snp_ODR_Ret!$C:$C,F_12Snp_ODR_Ret!$B:$B,'Retail - 12m PD'!$A36,F_12Snp_ODR_Ret!$A:$A,'Retail - 12m PD'!BK$3)</f>
        <v>18</v>
      </c>
      <c r="BL36" s="8">
        <f>SUMIFS(F_12Snp_ODR_Ret!$C:$C,F_12Snp_ODR_Ret!$B:$B,'Retail - 12m PD'!$A36,F_12Snp_ODR_Ret!$A:$A,'Retail - 12m PD'!BL$3)</f>
        <v>18</v>
      </c>
      <c r="BM36" s="8">
        <f>SUMIFS(F_12Snp_ODR_Ret!$C:$C,F_12Snp_ODR_Ret!$B:$B,'Retail - 12m PD'!$A36,F_12Snp_ODR_Ret!$A:$A,'Retail - 12m PD'!BM$3)</f>
        <v>15</v>
      </c>
      <c r="BN36" s="8">
        <f>SUMIFS(F_12Snp_ODR_Ret!$C:$C,F_12Snp_ODR_Ret!$B:$B,'Retail - 12m PD'!$A36,F_12Snp_ODR_Ret!$A:$A,'Retail - 12m PD'!BN$3)</f>
        <v>11</v>
      </c>
      <c r="BO36" s="8">
        <f>SUMIFS(F_12Snp_ODR_Ret!$C:$C,F_12Snp_ODR_Ret!$B:$B,'Retail - 12m PD'!$A36,F_12Snp_ODR_Ret!$A:$A,'Retail - 12m PD'!BO$3)</f>
        <v>11</v>
      </c>
      <c r="BP36" s="8">
        <f>SUMIFS(F_12Snp_ODR_Ret!$C:$C,F_12Snp_ODR_Ret!$B:$B,'Retail - 12m PD'!$A36,F_12Snp_ODR_Ret!$A:$A,'Retail - 12m PD'!BP$3)</f>
        <v>18</v>
      </c>
      <c r="BQ36" s="8">
        <f>SUMIFS(F_12Snp_ODR_Ret!$C:$C,F_12Snp_ODR_Ret!$B:$B,'Retail - 12m PD'!$A36,F_12Snp_ODR_Ret!$A:$A,'Retail - 12m PD'!BQ$3)</f>
        <v>18</v>
      </c>
      <c r="BR36" s="8">
        <f>SUMIFS(F_12Snp_ODR_Ret!$C:$C,F_12Snp_ODR_Ret!$B:$B,'Retail - 12m PD'!$A36,F_12Snp_ODR_Ret!$A:$A,'Retail - 12m PD'!BR$3)</f>
        <v>19</v>
      </c>
      <c r="BS36" s="8">
        <f>SUMIFS(F_12Snp_ODR_Ret!$C:$C,F_12Snp_ODR_Ret!$B:$B,'Retail - 12m PD'!$A36,F_12Snp_ODR_Ret!$A:$A,'Retail - 12m PD'!BS$3)</f>
        <v>20</v>
      </c>
      <c r="BT36" s="8">
        <f>SUMIFS(F_12Snp_ODR_Ret!$C:$C,F_12Snp_ODR_Ret!$B:$B,'Retail - 12m PD'!$A36,F_12Snp_ODR_Ret!$A:$A,'Retail - 12m PD'!BT$3)</f>
        <v>20</v>
      </c>
      <c r="BU36" s="8">
        <f>SUMIFS(F_12Snp_ODR_Ret!$C:$C,F_12Snp_ODR_Ret!$B:$B,'Retail - 12m PD'!$A36,F_12Snp_ODR_Ret!$A:$A,'Retail - 12m PD'!BU$3)</f>
        <v>12</v>
      </c>
      <c r="BV36" s="8">
        <f>SUMIFS(F_12Snp_ODR_Ret!$C:$C,F_12Snp_ODR_Ret!$B:$B,'Retail - 12m PD'!$A36,F_12Snp_ODR_Ret!$A:$A,'Retail - 12m PD'!BV$3)</f>
        <v>8</v>
      </c>
      <c r="BW36" s="8">
        <f>SUMIFS(F_12Snp_ODR_Ret!$C:$C,F_12Snp_ODR_Ret!$B:$B,'Retail - 12m PD'!$A36,F_12Snp_ODR_Ret!$A:$A,'Retail - 12m PD'!BW$3)</f>
        <v>5</v>
      </c>
      <c r="BX36" s="8">
        <f>SUMIFS(F_12Snp_ODR_Ret!$C:$C,F_12Snp_ODR_Ret!$B:$B,'Retail - 12m PD'!$A36,F_12Snp_ODR_Ret!$A:$A,'Retail - 12m PD'!BX$3)</f>
        <v>3</v>
      </c>
      <c r="BY36" s="8">
        <f>SUMIFS(F_12Snp_ODR_Ret!$C:$C,F_12Snp_ODR_Ret!$B:$B,'Retail - 12m PD'!$A36,F_12Snp_ODR_Ret!$A:$A,'Retail - 12m PD'!BY$3)</f>
        <v>1</v>
      </c>
      <c r="BZ36" s="8">
        <f>SUMIFS(F_12Snp_ODR_Ret!$C:$C,F_12Snp_ODR_Ret!$B:$B,'Retail - 12m PD'!$A36,F_12Snp_ODR_Ret!$A:$A,'Retail - 12m PD'!BZ$3)</f>
        <v>0</v>
      </c>
      <c r="CA36" s="8">
        <f>SUMIFS(F_12Snp_ODR_Ret!$C:$C,F_12Snp_ODR_Ret!$B:$B,'Retail - 12m PD'!$A36,F_12Snp_ODR_Ret!$A:$A,'Retail - 12m PD'!CA$3)</f>
        <v>0</v>
      </c>
      <c r="CB36" s="8">
        <f>SUMIFS(F_12Snp_ODR_Ret!$C:$C,F_12Snp_ODR_Ret!$B:$B,'Retail - 12m PD'!$A36,F_12Snp_ODR_Ret!$A:$A,'Retail - 12m PD'!CB$3)</f>
        <v>0</v>
      </c>
      <c r="CC36" s="8">
        <f>SUMIFS(F_12Snp_ODR_Ret!$C:$C,F_12Snp_ODR_Ret!$B:$B,'Retail - 12m PD'!$A36,F_12Snp_ODR_Ret!$A:$A,'Retail - 12m PD'!CC$3)</f>
        <v>0</v>
      </c>
      <c r="CD36" s="8">
        <f>SUMIFS(F_12Snp_ODR_Ret!$C:$C,F_12Snp_ODR_Ret!$B:$B,'Retail - 12m PD'!$A36,F_12Snp_ODR_Ret!$A:$A,'Retail - 12m PD'!CD$3)</f>
        <v>0</v>
      </c>
      <c r="CE36" s="8">
        <f>SUMIFS(F_12Snp_ODR_Ret!$C:$C,F_12Snp_ODR_Ret!$B:$B,'Retail - 12m PD'!$A36,F_12Snp_ODR_Ret!$A:$A,'Retail - 12m PD'!CE$3)</f>
        <v>0</v>
      </c>
      <c r="CF36" s="8">
        <f>SUMIFS(F_12Snp_ODR_Ret!$C:$C,F_12Snp_ODR_Ret!$B:$B,'Retail - 12m PD'!$A36,F_12Snp_ODR_Ret!$A:$A,'Retail - 12m PD'!CF$3)</f>
        <v>0</v>
      </c>
      <c r="CG36" s="8">
        <f>SUMIFS(F_12Snp_ODR_Ret!$C:$C,F_12Snp_ODR_Ret!$B:$B,'Retail - 12m PD'!$A36,F_12Snp_ODR_Ret!$A:$A,'Retail - 12m PD'!CG$3)</f>
        <v>0</v>
      </c>
      <c r="CH36" s="8">
        <f>SUMIFS(F_12Snp_ODR_Ret!$C:$C,F_12Snp_ODR_Ret!$B:$B,'Retail - 12m PD'!$A36,F_12Snp_ODR_Ret!$A:$A,'Retail - 12m PD'!CH$3)</f>
        <v>0</v>
      </c>
      <c r="CI36" s="8">
        <f>SUMIFS(F_12Snp_ODR_Ret!$C:$C,F_12Snp_ODR_Ret!$B:$B,'Retail - 12m PD'!$A36,F_12Snp_ODR_Ret!$A:$A,'Retail - 12m PD'!CI$3)</f>
        <v>0</v>
      </c>
      <c r="CJ36" s="8">
        <f>SUMIFS(F_12Snp_ODR_Ret!$C:$C,F_12Snp_ODR_Ret!$B:$B,'Retail - 12m PD'!$A36,F_12Snp_ODR_Ret!$A:$A,'Retail - 12m PD'!CJ$3)</f>
        <v>0</v>
      </c>
      <c r="CK36" s="8">
        <f>SUMIFS(F_12Snp_ODR_Ret!$C:$C,F_12Snp_ODR_Ret!$B:$B,'Retail - 12m PD'!$A36,F_12Snp_ODR_Ret!$A:$A,'Retail - 12m PD'!CK$3)</f>
        <v>0</v>
      </c>
      <c r="CL36" s="8">
        <f>SUMIFS(F_12Snp_ODR_Ret!$C:$C,F_12Snp_ODR_Ret!$B:$B,'Retail - 12m PD'!$A36,F_12Snp_ODR_Ret!$A:$A,'Retail - 12m PD'!CL$3)</f>
        <v>0</v>
      </c>
      <c r="CM36" s="8">
        <f>SUMIFS(F_12Snp_ODR_Ret!$C:$C,F_12Snp_ODR_Ret!$B:$B,'Retail - 12m PD'!$A36,F_12Snp_ODR_Ret!$A:$A,'Retail - 12m PD'!CM$3)</f>
        <v>0</v>
      </c>
      <c r="CN36" s="8">
        <f>SUMIFS(F_12Snp_ODR_Ret!$C:$C,F_12Snp_ODR_Ret!$B:$B,'Retail - 12m PD'!$A36,F_12Snp_ODR_Ret!$A:$A,'Retail - 12m PD'!CN$3)</f>
        <v>0</v>
      </c>
      <c r="CO36" s="8">
        <f>SUMIFS(F_12Snp_ODR_Ret!$C:$C,F_12Snp_ODR_Ret!$B:$B,'Retail - 12m PD'!$A36,F_12Snp_ODR_Ret!$A:$A,'Retail - 12m PD'!CO$3)</f>
        <v>0</v>
      </c>
      <c r="CP36" s="8">
        <f>SUMIFS(F_12Snp_ODR_Ret!$C:$C,F_12Snp_ODR_Ret!$B:$B,'Retail - 12m PD'!$A36,F_12Snp_ODR_Ret!$A:$A,'Retail - 12m PD'!CP$3)</f>
        <v>0</v>
      </c>
      <c r="CQ36" s="8">
        <f>SUMIFS(F_12Snp_ODR_Ret!$C:$C,F_12Snp_ODR_Ret!$B:$B,'Retail - 12m PD'!$A36,F_12Snp_ODR_Ret!$A:$A,'Retail - 12m PD'!CQ$3)</f>
        <v>0</v>
      </c>
      <c r="CR36" s="8">
        <f>SUMIFS(F_12Snp_ODR_Ret!$C:$C,F_12Snp_ODR_Ret!$B:$B,'Retail - 12m PD'!$A36,F_12Snp_ODR_Ret!$A:$A,'Retail - 12m PD'!CR$3)</f>
        <v>0</v>
      </c>
      <c r="CS36" s="8">
        <f>SUMIFS(F_12Snp_ODR_Ret!$C:$C,F_12Snp_ODR_Ret!$B:$B,'Retail - 12m PD'!$A36,F_12Snp_ODR_Ret!$A:$A,'Retail - 12m PD'!CS$3)</f>
        <v>0</v>
      </c>
      <c r="CT36" s="8">
        <f>SUMIFS(F_12Snp_ODR_Ret!$C:$C,F_12Snp_ODR_Ret!$B:$B,'Retail - 12m PD'!$A36,F_12Snp_ODR_Ret!$A:$A,'Retail - 12m PD'!CT$3)</f>
        <v>0</v>
      </c>
      <c r="CU36" s="8">
        <f>SUMIFS(F_12Snp_ODR_Ret!$C:$C,F_12Snp_ODR_Ret!$B:$B,'Retail - 12m PD'!$A36,F_12Snp_ODR_Ret!$A:$A,'Retail - 12m PD'!CU$3)</f>
        <v>0</v>
      </c>
      <c r="CV36" s="8">
        <f>SUMIFS(F_12Snp_ODR_Ret!$C:$C,F_12Snp_ODR_Ret!$B:$B,'Retail - 12m PD'!$A36,F_12Snp_ODR_Ret!$A:$A,'Retail - 12m PD'!CV$3)</f>
        <v>0</v>
      </c>
      <c r="CW36" s="8">
        <f>SUMIFS(F_12Snp_ODR_Ret!$C:$C,F_12Snp_ODR_Ret!$B:$B,'Retail - 12m PD'!$A36,F_12Snp_ODR_Ret!$A:$A,'Retail - 12m PD'!CW$3)</f>
        <v>0</v>
      </c>
      <c r="CX36" s="8">
        <f>SUMIFS(F_12Snp_ODR_Ret!$C:$C,F_12Snp_ODR_Ret!$B:$B,'Retail - 12m PD'!$A36,F_12Snp_ODR_Ret!$A:$A,'Retail - 12m PD'!CX$3)</f>
        <v>0</v>
      </c>
      <c r="CY36" s="8">
        <f>SUMIFS(F_12Snp_ODR_Ret!$C:$C,F_12Snp_ODR_Ret!$B:$B,'Retail - 12m PD'!$A36,F_12Snp_ODR_Ret!$A:$A,'Retail - 12m PD'!CY$3)</f>
        <v>0</v>
      </c>
      <c r="CZ36" s="8">
        <f>SUMIFS(F_12Snp_ODR_Ret!$C:$C,F_12Snp_ODR_Ret!$B:$B,'Retail - 12m PD'!$A36,F_12Snp_ODR_Ret!$A:$A,'Retail - 12m PD'!CZ$3)</f>
        <v>0</v>
      </c>
    </row>
    <row r="37" spans="1:104" x14ac:dyDescent="0.2">
      <c r="A37" s="3" t="str">
        <f t="shared" si="15"/>
        <v>R_H</v>
      </c>
      <c r="B37" s="4" t="str">
        <f t="shared" si="15"/>
        <v>Unsecured, MOB &gt; 6, MOU</v>
      </c>
      <c r="C37" s="8">
        <f>SUMIFS(F_12Snp_ODR_Ret!$C:$C,F_12Snp_ODR_Ret!$B:$B,'Retail - 12m PD'!$A37,F_12Snp_ODR_Ret!$A:$A,'Retail - 12m PD'!C$3)</f>
        <v>50</v>
      </c>
      <c r="D37" s="8">
        <f>SUMIFS(F_12Snp_ODR_Ret!$C:$C,F_12Snp_ODR_Ret!$B:$B,'Retail - 12m PD'!$A37,F_12Snp_ODR_Ret!$A:$A,'Retail - 12m PD'!D$3)</f>
        <v>63</v>
      </c>
      <c r="E37" s="8">
        <f>SUMIFS(F_12Snp_ODR_Ret!$C:$C,F_12Snp_ODR_Ret!$B:$B,'Retail - 12m PD'!$A37,F_12Snp_ODR_Ret!$A:$A,'Retail - 12m PD'!E$3)</f>
        <v>89</v>
      </c>
      <c r="F37" s="8">
        <f>SUMIFS(F_12Snp_ODR_Ret!$C:$C,F_12Snp_ODR_Ret!$B:$B,'Retail - 12m PD'!$A37,F_12Snp_ODR_Ret!$A:$A,'Retail - 12m PD'!F$3)</f>
        <v>96</v>
      </c>
      <c r="G37" s="8">
        <f>SUMIFS(F_12Snp_ODR_Ret!$C:$C,F_12Snp_ODR_Ret!$B:$B,'Retail - 12m PD'!$A37,F_12Snp_ODR_Ret!$A:$A,'Retail - 12m PD'!G$3)</f>
        <v>114</v>
      </c>
      <c r="H37" s="8">
        <f>SUMIFS(F_12Snp_ODR_Ret!$C:$C,F_12Snp_ODR_Ret!$B:$B,'Retail - 12m PD'!$A37,F_12Snp_ODR_Ret!$A:$A,'Retail - 12m PD'!H$3)</f>
        <v>151</v>
      </c>
      <c r="I37" s="8">
        <f>SUMIFS(F_12Snp_ODR_Ret!$C:$C,F_12Snp_ODR_Ret!$B:$B,'Retail - 12m PD'!$A37,F_12Snp_ODR_Ret!$A:$A,'Retail - 12m PD'!I$3)</f>
        <v>197</v>
      </c>
      <c r="J37" s="8">
        <f>SUMIFS(F_12Snp_ODR_Ret!$C:$C,F_12Snp_ODR_Ret!$B:$B,'Retail - 12m PD'!$A37,F_12Snp_ODR_Ret!$A:$A,'Retail - 12m PD'!J$3)</f>
        <v>205</v>
      </c>
      <c r="K37" s="8">
        <f>SUMIFS(F_12Snp_ODR_Ret!$C:$C,F_12Snp_ODR_Ret!$B:$B,'Retail - 12m PD'!$A37,F_12Snp_ODR_Ret!$A:$A,'Retail - 12m PD'!K$3)</f>
        <v>215</v>
      </c>
      <c r="L37" s="8">
        <f>SUMIFS(F_12Snp_ODR_Ret!$C:$C,F_12Snp_ODR_Ret!$B:$B,'Retail - 12m PD'!$A37,F_12Snp_ODR_Ret!$A:$A,'Retail - 12m PD'!L$3)</f>
        <v>222</v>
      </c>
      <c r="M37" s="8">
        <f>SUMIFS(F_12Snp_ODR_Ret!$C:$C,F_12Snp_ODR_Ret!$B:$B,'Retail - 12m PD'!$A37,F_12Snp_ODR_Ret!$A:$A,'Retail - 12m PD'!M$3)</f>
        <v>240</v>
      </c>
      <c r="N37" s="8">
        <f>SUMIFS(F_12Snp_ODR_Ret!$C:$C,F_12Snp_ODR_Ret!$B:$B,'Retail - 12m PD'!$A37,F_12Snp_ODR_Ret!$A:$A,'Retail - 12m PD'!N$3)</f>
        <v>257</v>
      </c>
      <c r="O37" s="8">
        <f>SUMIFS(F_12Snp_ODR_Ret!$C:$C,F_12Snp_ODR_Ret!$B:$B,'Retail - 12m PD'!$A37,F_12Snp_ODR_Ret!$A:$A,'Retail - 12m PD'!O$3)</f>
        <v>267</v>
      </c>
      <c r="P37" s="8">
        <f>SUMIFS(F_12Snp_ODR_Ret!$C:$C,F_12Snp_ODR_Ret!$B:$B,'Retail - 12m PD'!$A37,F_12Snp_ODR_Ret!$A:$A,'Retail - 12m PD'!P$3)</f>
        <v>282</v>
      </c>
      <c r="Q37" s="8">
        <f>SUMIFS(F_12Snp_ODR_Ret!$C:$C,F_12Snp_ODR_Ret!$B:$B,'Retail - 12m PD'!$A37,F_12Snp_ODR_Ret!$A:$A,'Retail - 12m PD'!Q$3)</f>
        <v>273</v>
      </c>
      <c r="R37" s="8">
        <f>SUMIFS(F_12Snp_ODR_Ret!$C:$C,F_12Snp_ODR_Ret!$B:$B,'Retail - 12m PD'!$A37,F_12Snp_ODR_Ret!$A:$A,'Retail - 12m PD'!R$3)</f>
        <v>266</v>
      </c>
      <c r="S37" s="8">
        <f>SUMIFS(F_12Snp_ODR_Ret!$C:$C,F_12Snp_ODR_Ret!$B:$B,'Retail - 12m PD'!$A37,F_12Snp_ODR_Ret!$A:$A,'Retail - 12m PD'!S$3)</f>
        <v>259</v>
      </c>
      <c r="T37" s="8">
        <f>SUMIFS(F_12Snp_ODR_Ret!$C:$C,F_12Snp_ODR_Ret!$B:$B,'Retail - 12m PD'!$A37,F_12Snp_ODR_Ret!$A:$A,'Retail - 12m PD'!T$3)</f>
        <v>246</v>
      </c>
      <c r="U37" s="8">
        <f>SUMIFS(F_12Snp_ODR_Ret!$C:$C,F_12Snp_ODR_Ret!$B:$B,'Retail - 12m PD'!$A37,F_12Snp_ODR_Ret!$A:$A,'Retail - 12m PD'!U$3)</f>
        <v>247</v>
      </c>
      <c r="V37" s="8">
        <f>SUMIFS(F_12Snp_ODR_Ret!$C:$C,F_12Snp_ODR_Ret!$B:$B,'Retail - 12m PD'!$A37,F_12Snp_ODR_Ret!$A:$A,'Retail - 12m PD'!V$3)</f>
        <v>238</v>
      </c>
      <c r="W37" s="8">
        <f>SUMIFS(F_12Snp_ODR_Ret!$C:$C,F_12Snp_ODR_Ret!$B:$B,'Retail - 12m PD'!$A37,F_12Snp_ODR_Ret!$A:$A,'Retail - 12m PD'!W$3)</f>
        <v>240</v>
      </c>
      <c r="X37" s="8">
        <f>SUMIFS(F_12Snp_ODR_Ret!$C:$C,F_12Snp_ODR_Ret!$B:$B,'Retail - 12m PD'!$A37,F_12Snp_ODR_Ret!$A:$A,'Retail - 12m PD'!X$3)</f>
        <v>258</v>
      </c>
      <c r="Y37" s="8">
        <f>SUMIFS(F_12Snp_ODR_Ret!$C:$C,F_12Snp_ODR_Ret!$B:$B,'Retail - 12m PD'!$A37,F_12Snp_ODR_Ret!$A:$A,'Retail - 12m PD'!Y$3)</f>
        <v>243</v>
      </c>
      <c r="Z37" s="8">
        <f>SUMIFS(F_12Snp_ODR_Ret!$C:$C,F_12Snp_ODR_Ret!$B:$B,'Retail - 12m PD'!$A37,F_12Snp_ODR_Ret!$A:$A,'Retail - 12m PD'!Z$3)</f>
        <v>255</v>
      </c>
      <c r="AA37" s="8">
        <f>SUMIFS(F_12Snp_ODR_Ret!$C:$C,F_12Snp_ODR_Ret!$B:$B,'Retail - 12m PD'!$A37,F_12Snp_ODR_Ret!$A:$A,'Retail - 12m PD'!AA$3)</f>
        <v>268</v>
      </c>
      <c r="AB37" s="8">
        <f>SUMIFS(F_12Snp_ODR_Ret!$C:$C,F_12Snp_ODR_Ret!$B:$B,'Retail - 12m PD'!$A37,F_12Snp_ODR_Ret!$A:$A,'Retail - 12m PD'!AB$3)</f>
        <v>264</v>
      </c>
      <c r="AC37" s="8">
        <f>SUMIFS(F_12Snp_ODR_Ret!$C:$C,F_12Snp_ODR_Ret!$B:$B,'Retail - 12m PD'!$A37,F_12Snp_ODR_Ret!$A:$A,'Retail - 12m PD'!AC$3)</f>
        <v>255</v>
      </c>
      <c r="AD37" s="8">
        <f>SUMIFS(F_12Snp_ODR_Ret!$C:$C,F_12Snp_ODR_Ret!$B:$B,'Retail - 12m PD'!$A37,F_12Snp_ODR_Ret!$A:$A,'Retail - 12m PD'!AD$3)</f>
        <v>251</v>
      </c>
      <c r="AE37" s="8">
        <f>SUMIFS(F_12Snp_ODR_Ret!$C:$C,F_12Snp_ODR_Ret!$B:$B,'Retail - 12m PD'!$A37,F_12Snp_ODR_Ret!$A:$A,'Retail - 12m PD'!AE$3)</f>
        <v>253</v>
      </c>
      <c r="AF37" s="8">
        <f>SUMIFS(F_12Snp_ODR_Ret!$C:$C,F_12Snp_ODR_Ret!$B:$B,'Retail - 12m PD'!$A37,F_12Snp_ODR_Ret!$A:$A,'Retail - 12m PD'!AF$3)</f>
        <v>218</v>
      </c>
      <c r="AG37" s="8">
        <f>SUMIFS(F_12Snp_ODR_Ret!$C:$C,F_12Snp_ODR_Ret!$B:$B,'Retail - 12m PD'!$A37,F_12Snp_ODR_Ret!$A:$A,'Retail - 12m PD'!AG$3)</f>
        <v>235</v>
      </c>
      <c r="AH37" s="8">
        <f>SUMIFS(F_12Snp_ODR_Ret!$C:$C,F_12Snp_ODR_Ret!$B:$B,'Retail - 12m PD'!$A37,F_12Snp_ODR_Ret!$A:$A,'Retail - 12m PD'!AH$3)</f>
        <v>267</v>
      </c>
      <c r="AI37" s="8">
        <f>SUMIFS(F_12Snp_ODR_Ret!$C:$C,F_12Snp_ODR_Ret!$B:$B,'Retail - 12m PD'!$A37,F_12Snp_ODR_Ret!$A:$A,'Retail - 12m PD'!AI$3)</f>
        <v>275</v>
      </c>
      <c r="AJ37" s="8">
        <f>SUMIFS(F_12Snp_ODR_Ret!$C:$C,F_12Snp_ODR_Ret!$B:$B,'Retail - 12m PD'!$A37,F_12Snp_ODR_Ret!$A:$A,'Retail - 12m PD'!AJ$3)</f>
        <v>286</v>
      </c>
      <c r="AK37" s="8">
        <f>SUMIFS(F_12Snp_ODR_Ret!$C:$C,F_12Snp_ODR_Ret!$B:$B,'Retail - 12m PD'!$A37,F_12Snp_ODR_Ret!$A:$A,'Retail - 12m PD'!AK$3)</f>
        <v>330</v>
      </c>
      <c r="AL37" s="8">
        <f>SUMIFS(F_12Snp_ODR_Ret!$C:$C,F_12Snp_ODR_Ret!$B:$B,'Retail - 12m PD'!$A37,F_12Snp_ODR_Ret!$A:$A,'Retail - 12m PD'!AL$3)</f>
        <v>323</v>
      </c>
      <c r="AM37" s="8">
        <f>SUMIFS(F_12Snp_ODR_Ret!$C:$C,F_12Snp_ODR_Ret!$B:$B,'Retail - 12m PD'!$A37,F_12Snp_ODR_Ret!$A:$A,'Retail - 12m PD'!AM$3)</f>
        <v>404</v>
      </c>
      <c r="AN37" s="8">
        <f>SUMIFS(F_12Snp_ODR_Ret!$C:$C,F_12Snp_ODR_Ret!$B:$B,'Retail - 12m PD'!$A37,F_12Snp_ODR_Ret!$A:$A,'Retail - 12m PD'!AN$3)</f>
        <v>412</v>
      </c>
      <c r="AO37" s="8">
        <f>SUMIFS(F_12Snp_ODR_Ret!$C:$C,F_12Snp_ODR_Ret!$B:$B,'Retail - 12m PD'!$A37,F_12Snp_ODR_Ret!$A:$A,'Retail - 12m PD'!AO$3)</f>
        <v>382</v>
      </c>
      <c r="AP37" s="8">
        <f>SUMIFS(F_12Snp_ODR_Ret!$C:$C,F_12Snp_ODR_Ret!$B:$B,'Retail - 12m PD'!$A37,F_12Snp_ODR_Ret!$A:$A,'Retail - 12m PD'!AP$3)</f>
        <v>406</v>
      </c>
      <c r="AQ37" s="8">
        <f>SUMIFS(F_12Snp_ODR_Ret!$C:$C,F_12Snp_ODR_Ret!$B:$B,'Retail - 12m PD'!$A37,F_12Snp_ODR_Ret!$A:$A,'Retail - 12m PD'!AQ$3)</f>
        <v>346</v>
      </c>
      <c r="AR37" s="8">
        <f>SUMIFS(F_12Snp_ODR_Ret!$C:$C,F_12Snp_ODR_Ret!$B:$B,'Retail - 12m PD'!$A37,F_12Snp_ODR_Ret!$A:$A,'Retail - 12m PD'!AR$3)</f>
        <v>316</v>
      </c>
      <c r="AS37" s="8">
        <f>SUMIFS(F_12Snp_ODR_Ret!$C:$C,F_12Snp_ODR_Ret!$B:$B,'Retail - 12m PD'!$A37,F_12Snp_ODR_Ret!$A:$A,'Retail - 12m PD'!AS$3)</f>
        <v>333</v>
      </c>
      <c r="AT37" s="8">
        <f>SUMIFS(F_12Snp_ODR_Ret!$C:$C,F_12Snp_ODR_Ret!$B:$B,'Retail - 12m PD'!$A37,F_12Snp_ODR_Ret!$A:$A,'Retail - 12m PD'!AT$3)</f>
        <v>308</v>
      </c>
      <c r="AU37" s="8">
        <f>SUMIFS(F_12Snp_ODR_Ret!$C:$C,F_12Snp_ODR_Ret!$B:$B,'Retail - 12m PD'!$A37,F_12Snp_ODR_Ret!$A:$A,'Retail - 12m PD'!AU$3)</f>
        <v>291</v>
      </c>
      <c r="AV37" s="8">
        <f>SUMIFS(F_12Snp_ODR_Ret!$C:$C,F_12Snp_ODR_Ret!$B:$B,'Retail - 12m PD'!$A37,F_12Snp_ODR_Ret!$A:$A,'Retail - 12m PD'!AV$3)</f>
        <v>281</v>
      </c>
      <c r="AW37" s="8">
        <f>SUMIFS(F_12Snp_ODR_Ret!$C:$C,F_12Snp_ODR_Ret!$B:$B,'Retail - 12m PD'!$A37,F_12Snp_ODR_Ret!$A:$A,'Retail - 12m PD'!AW$3)</f>
        <v>303</v>
      </c>
      <c r="AX37" s="9">
        <f>SUMIFS(F_12Snp_ODR_Ret!$C:$C,F_12Snp_ODR_Ret!$B:$B,'Retail - 12m PD'!$A37,F_12Snp_ODR_Ret!$A:$A,'Retail - 12m PD'!AX$3)</f>
        <v>353</v>
      </c>
      <c r="AY37" s="8">
        <f>SUMIFS(F_12Snp_ODR_Ret!$C:$C,F_12Snp_ODR_Ret!$B:$B,'Retail - 12m PD'!$A37,F_12Snp_ODR_Ret!$A:$A,'Retail - 12m PD'!AY$3)</f>
        <v>382</v>
      </c>
      <c r="AZ37" s="8">
        <f>SUMIFS(F_12Snp_ODR_Ret!$C:$C,F_12Snp_ODR_Ret!$B:$B,'Retail - 12m PD'!$A37,F_12Snp_ODR_Ret!$A:$A,'Retail - 12m PD'!AZ$3)</f>
        <v>433</v>
      </c>
      <c r="BA37" s="8">
        <f>SUMIFS(F_12Snp_ODR_Ret!$C:$C,F_12Snp_ODR_Ret!$B:$B,'Retail - 12m PD'!$A37,F_12Snp_ODR_Ret!$A:$A,'Retail - 12m PD'!BA$3)</f>
        <v>458</v>
      </c>
      <c r="BB37" s="8">
        <f>SUMIFS(F_12Snp_ODR_Ret!$C:$C,F_12Snp_ODR_Ret!$B:$B,'Retail - 12m PD'!$A37,F_12Snp_ODR_Ret!$A:$A,'Retail - 12m PD'!BB$3)</f>
        <v>485</v>
      </c>
      <c r="BC37" s="8">
        <f>SUMIFS(F_12Snp_ODR_Ret!$C:$C,F_12Snp_ODR_Ret!$B:$B,'Retail - 12m PD'!$A37,F_12Snp_ODR_Ret!$A:$A,'Retail - 12m PD'!BC$3)</f>
        <v>518</v>
      </c>
      <c r="BD37" s="8">
        <f>SUMIFS(F_12Snp_ODR_Ret!$C:$C,F_12Snp_ODR_Ret!$B:$B,'Retail - 12m PD'!$A37,F_12Snp_ODR_Ret!$A:$A,'Retail - 12m PD'!BD$3)</f>
        <v>555</v>
      </c>
      <c r="BE37" s="8">
        <f>SUMIFS(F_12Snp_ODR_Ret!$C:$C,F_12Snp_ODR_Ret!$B:$B,'Retail - 12m PD'!$A37,F_12Snp_ODR_Ret!$A:$A,'Retail - 12m PD'!BE$3)</f>
        <v>554</v>
      </c>
      <c r="BF37" s="8">
        <f>SUMIFS(F_12Snp_ODR_Ret!$C:$C,F_12Snp_ODR_Ret!$B:$B,'Retail - 12m PD'!$A37,F_12Snp_ODR_Ret!$A:$A,'Retail - 12m PD'!BF$3)</f>
        <v>546</v>
      </c>
      <c r="BG37" s="8">
        <f>SUMIFS(F_12Snp_ODR_Ret!$C:$C,F_12Snp_ODR_Ret!$B:$B,'Retail - 12m PD'!$A37,F_12Snp_ODR_Ret!$A:$A,'Retail - 12m PD'!BG$3)</f>
        <v>553</v>
      </c>
      <c r="BH37" s="8">
        <f>SUMIFS(F_12Snp_ODR_Ret!$C:$C,F_12Snp_ODR_Ret!$B:$B,'Retail - 12m PD'!$A37,F_12Snp_ODR_Ret!$A:$A,'Retail - 12m PD'!BH$3)</f>
        <v>578</v>
      </c>
      <c r="BI37" s="8">
        <f>SUMIFS(F_12Snp_ODR_Ret!$C:$C,F_12Snp_ODR_Ret!$B:$B,'Retail - 12m PD'!$A37,F_12Snp_ODR_Ret!$A:$A,'Retail - 12m PD'!BI$3)</f>
        <v>566</v>
      </c>
      <c r="BJ37" s="8">
        <f>SUMIFS(F_12Snp_ODR_Ret!$C:$C,F_12Snp_ODR_Ret!$B:$B,'Retail - 12m PD'!$A37,F_12Snp_ODR_Ret!$A:$A,'Retail - 12m PD'!BJ$3)</f>
        <v>541</v>
      </c>
      <c r="BK37" s="8">
        <f>SUMIFS(F_12Snp_ODR_Ret!$C:$C,F_12Snp_ODR_Ret!$B:$B,'Retail - 12m PD'!$A37,F_12Snp_ODR_Ret!$A:$A,'Retail - 12m PD'!BK$3)</f>
        <v>509</v>
      </c>
      <c r="BL37" s="8">
        <f>SUMIFS(F_12Snp_ODR_Ret!$C:$C,F_12Snp_ODR_Ret!$B:$B,'Retail - 12m PD'!$A37,F_12Snp_ODR_Ret!$A:$A,'Retail - 12m PD'!BL$3)</f>
        <v>527</v>
      </c>
      <c r="BM37" s="8">
        <f>SUMIFS(F_12Snp_ODR_Ret!$C:$C,F_12Snp_ODR_Ret!$B:$B,'Retail - 12m PD'!$A37,F_12Snp_ODR_Ret!$A:$A,'Retail - 12m PD'!BM$3)</f>
        <v>521</v>
      </c>
      <c r="BN37" s="8">
        <f>SUMIFS(F_12Snp_ODR_Ret!$C:$C,F_12Snp_ODR_Ret!$B:$B,'Retail - 12m PD'!$A37,F_12Snp_ODR_Ret!$A:$A,'Retail - 12m PD'!BN$3)</f>
        <v>522</v>
      </c>
      <c r="BO37" s="8">
        <f>SUMIFS(F_12Snp_ODR_Ret!$C:$C,F_12Snp_ODR_Ret!$B:$B,'Retail - 12m PD'!$A37,F_12Snp_ODR_Ret!$A:$A,'Retail - 12m PD'!BO$3)</f>
        <v>452</v>
      </c>
      <c r="BP37" s="8">
        <f>SUMIFS(F_12Snp_ODR_Ret!$C:$C,F_12Snp_ODR_Ret!$B:$B,'Retail - 12m PD'!$A37,F_12Snp_ODR_Ret!$A:$A,'Retail - 12m PD'!BP$3)</f>
        <v>436</v>
      </c>
      <c r="BQ37" s="8">
        <f>SUMIFS(F_12Snp_ODR_Ret!$C:$C,F_12Snp_ODR_Ret!$B:$B,'Retail - 12m PD'!$A37,F_12Snp_ODR_Ret!$A:$A,'Retail - 12m PD'!BQ$3)</f>
        <v>367</v>
      </c>
      <c r="BR37" s="8">
        <f>SUMIFS(F_12Snp_ODR_Ret!$C:$C,F_12Snp_ODR_Ret!$B:$B,'Retail - 12m PD'!$A37,F_12Snp_ODR_Ret!$A:$A,'Retail - 12m PD'!BR$3)</f>
        <v>321</v>
      </c>
      <c r="BS37" s="8">
        <f>SUMIFS(F_12Snp_ODR_Ret!$C:$C,F_12Snp_ODR_Ret!$B:$B,'Retail - 12m PD'!$A37,F_12Snp_ODR_Ret!$A:$A,'Retail - 12m PD'!BS$3)</f>
        <v>277</v>
      </c>
      <c r="BT37" s="8">
        <f>SUMIFS(F_12Snp_ODR_Ret!$C:$C,F_12Snp_ODR_Ret!$B:$B,'Retail - 12m PD'!$A37,F_12Snp_ODR_Ret!$A:$A,'Retail - 12m PD'!BT$3)</f>
        <v>240</v>
      </c>
      <c r="BU37" s="8">
        <f>SUMIFS(F_12Snp_ODR_Ret!$C:$C,F_12Snp_ODR_Ret!$B:$B,'Retail - 12m PD'!$A37,F_12Snp_ODR_Ret!$A:$A,'Retail - 12m PD'!BU$3)</f>
        <v>188</v>
      </c>
      <c r="BV37" s="8">
        <f>SUMIFS(F_12Snp_ODR_Ret!$C:$C,F_12Snp_ODR_Ret!$B:$B,'Retail - 12m PD'!$A37,F_12Snp_ODR_Ret!$A:$A,'Retail - 12m PD'!BV$3)</f>
        <v>112</v>
      </c>
      <c r="BW37" s="8">
        <f>SUMIFS(F_12Snp_ODR_Ret!$C:$C,F_12Snp_ODR_Ret!$B:$B,'Retail - 12m PD'!$A37,F_12Snp_ODR_Ret!$A:$A,'Retail - 12m PD'!BW$3)</f>
        <v>85</v>
      </c>
      <c r="BX37" s="8">
        <f>SUMIFS(F_12Snp_ODR_Ret!$C:$C,F_12Snp_ODR_Ret!$B:$B,'Retail - 12m PD'!$A37,F_12Snp_ODR_Ret!$A:$A,'Retail - 12m PD'!BX$3)</f>
        <v>39</v>
      </c>
      <c r="BY37" s="8">
        <f>SUMIFS(F_12Snp_ODR_Ret!$C:$C,F_12Snp_ODR_Ret!$B:$B,'Retail - 12m PD'!$A37,F_12Snp_ODR_Ret!$A:$A,'Retail - 12m PD'!BY$3)</f>
        <v>8</v>
      </c>
      <c r="BZ37" s="8">
        <f>SUMIFS(F_12Snp_ODR_Ret!$C:$C,F_12Snp_ODR_Ret!$B:$B,'Retail - 12m PD'!$A37,F_12Snp_ODR_Ret!$A:$A,'Retail - 12m PD'!BZ$3)</f>
        <v>3</v>
      </c>
      <c r="CA37" s="8">
        <f>SUMIFS(F_12Snp_ODR_Ret!$C:$C,F_12Snp_ODR_Ret!$B:$B,'Retail - 12m PD'!$A37,F_12Snp_ODR_Ret!$A:$A,'Retail - 12m PD'!CA$3)</f>
        <v>1</v>
      </c>
      <c r="CB37" s="8">
        <f>SUMIFS(F_12Snp_ODR_Ret!$C:$C,F_12Snp_ODR_Ret!$B:$B,'Retail - 12m PD'!$A37,F_12Snp_ODR_Ret!$A:$A,'Retail - 12m PD'!CB$3)</f>
        <v>0</v>
      </c>
      <c r="CC37" s="8">
        <f>SUMIFS(F_12Snp_ODR_Ret!$C:$C,F_12Snp_ODR_Ret!$B:$B,'Retail - 12m PD'!$A37,F_12Snp_ODR_Ret!$A:$A,'Retail - 12m PD'!CC$3)</f>
        <v>0</v>
      </c>
      <c r="CD37" s="8">
        <f>SUMIFS(F_12Snp_ODR_Ret!$C:$C,F_12Snp_ODR_Ret!$B:$B,'Retail - 12m PD'!$A37,F_12Snp_ODR_Ret!$A:$A,'Retail - 12m PD'!CD$3)</f>
        <v>0</v>
      </c>
      <c r="CE37" s="8">
        <f>SUMIFS(F_12Snp_ODR_Ret!$C:$C,F_12Snp_ODR_Ret!$B:$B,'Retail - 12m PD'!$A37,F_12Snp_ODR_Ret!$A:$A,'Retail - 12m PD'!CE$3)</f>
        <v>0</v>
      </c>
      <c r="CF37" s="8">
        <f>SUMIFS(F_12Snp_ODR_Ret!$C:$C,F_12Snp_ODR_Ret!$B:$B,'Retail - 12m PD'!$A37,F_12Snp_ODR_Ret!$A:$A,'Retail - 12m PD'!CF$3)</f>
        <v>0</v>
      </c>
      <c r="CG37" s="8">
        <f>SUMIFS(F_12Snp_ODR_Ret!$C:$C,F_12Snp_ODR_Ret!$B:$B,'Retail - 12m PD'!$A37,F_12Snp_ODR_Ret!$A:$A,'Retail - 12m PD'!CG$3)</f>
        <v>0</v>
      </c>
      <c r="CH37" s="8">
        <f>SUMIFS(F_12Snp_ODR_Ret!$C:$C,F_12Snp_ODR_Ret!$B:$B,'Retail - 12m PD'!$A37,F_12Snp_ODR_Ret!$A:$A,'Retail - 12m PD'!CH$3)</f>
        <v>0</v>
      </c>
      <c r="CI37" s="8">
        <f>SUMIFS(F_12Snp_ODR_Ret!$C:$C,F_12Snp_ODR_Ret!$B:$B,'Retail - 12m PD'!$A37,F_12Snp_ODR_Ret!$A:$A,'Retail - 12m PD'!CI$3)</f>
        <v>0</v>
      </c>
      <c r="CJ37" s="8">
        <f>SUMIFS(F_12Snp_ODR_Ret!$C:$C,F_12Snp_ODR_Ret!$B:$B,'Retail - 12m PD'!$A37,F_12Snp_ODR_Ret!$A:$A,'Retail - 12m PD'!CJ$3)</f>
        <v>0</v>
      </c>
      <c r="CK37" s="8">
        <f>SUMIFS(F_12Snp_ODR_Ret!$C:$C,F_12Snp_ODR_Ret!$B:$B,'Retail - 12m PD'!$A37,F_12Snp_ODR_Ret!$A:$A,'Retail - 12m PD'!CK$3)</f>
        <v>0</v>
      </c>
      <c r="CL37" s="8">
        <f>SUMIFS(F_12Snp_ODR_Ret!$C:$C,F_12Snp_ODR_Ret!$B:$B,'Retail - 12m PD'!$A37,F_12Snp_ODR_Ret!$A:$A,'Retail - 12m PD'!CL$3)</f>
        <v>0</v>
      </c>
      <c r="CM37" s="8">
        <f>SUMIFS(F_12Snp_ODR_Ret!$C:$C,F_12Snp_ODR_Ret!$B:$B,'Retail - 12m PD'!$A37,F_12Snp_ODR_Ret!$A:$A,'Retail - 12m PD'!CM$3)</f>
        <v>0</v>
      </c>
      <c r="CN37" s="8">
        <f>SUMIFS(F_12Snp_ODR_Ret!$C:$C,F_12Snp_ODR_Ret!$B:$B,'Retail - 12m PD'!$A37,F_12Snp_ODR_Ret!$A:$A,'Retail - 12m PD'!CN$3)</f>
        <v>0</v>
      </c>
      <c r="CO37" s="8">
        <f>SUMIFS(F_12Snp_ODR_Ret!$C:$C,F_12Snp_ODR_Ret!$B:$B,'Retail - 12m PD'!$A37,F_12Snp_ODR_Ret!$A:$A,'Retail - 12m PD'!CO$3)</f>
        <v>0</v>
      </c>
      <c r="CP37" s="8">
        <f>SUMIFS(F_12Snp_ODR_Ret!$C:$C,F_12Snp_ODR_Ret!$B:$B,'Retail - 12m PD'!$A37,F_12Snp_ODR_Ret!$A:$A,'Retail - 12m PD'!CP$3)</f>
        <v>0</v>
      </c>
      <c r="CQ37" s="8">
        <f>SUMIFS(F_12Snp_ODR_Ret!$C:$C,F_12Snp_ODR_Ret!$B:$B,'Retail - 12m PD'!$A37,F_12Snp_ODR_Ret!$A:$A,'Retail - 12m PD'!CQ$3)</f>
        <v>0</v>
      </c>
      <c r="CR37" s="8">
        <f>SUMIFS(F_12Snp_ODR_Ret!$C:$C,F_12Snp_ODR_Ret!$B:$B,'Retail - 12m PD'!$A37,F_12Snp_ODR_Ret!$A:$A,'Retail - 12m PD'!CR$3)</f>
        <v>0</v>
      </c>
      <c r="CS37" s="8">
        <f>SUMIFS(F_12Snp_ODR_Ret!$C:$C,F_12Snp_ODR_Ret!$B:$B,'Retail - 12m PD'!$A37,F_12Snp_ODR_Ret!$A:$A,'Retail - 12m PD'!CS$3)</f>
        <v>0</v>
      </c>
      <c r="CT37" s="8">
        <f>SUMIFS(F_12Snp_ODR_Ret!$C:$C,F_12Snp_ODR_Ret!$B:$B,'Retail - 12m PD'!$A37,F_12Snp_ODR_Ret!$A:$A,'Retail - 12m PD'!CT$3)</f>
        <v>0</v>
      </c>
      <c r="CU37" s="8">
        <f>SUMIFS(F_12Snp_ODR_Ret!$C:$C,F_12Snp_ODR_Ret!$B:$B,'Retail - 12m PD'!$A37,F_12Snp_ODR_Ret!$A:$A,'Retail - 12m PD'!CU$3)</f>
        <v>0</v>
      </c>
      <c r="CV37" s="8">
        <f>SUMIFS(F_12Snp_ODR_Ret!$C:$C,F_12Snp_ODR_Ret!$B:$B,'Retail - 12m PD'!$A37,F_12Snp_ODR_Ret!$A:$A,'Retail - 12m PD'!CV$3)</f>
        <v>0</v>
      </c>
      <c r="CW37" s="8">
        <f>SUMIFS(F_12Snp_ODR_Ret!$C:$C,F_12Snp_ODR_Ret!$B:$B,'Retail - 12m PD'!$A37,F_12Snp_ODR_Ret!$A:$A,'Retail - 12m PD'!CW$3)</f>
        <v>0</v>
      </c>
      <c r="CX37" s="8">
        <f>SUMIFS(F_12Snp_ODR_Ret!$C:$C,F_12Snp_ODR_Ret!$B:$B,'Retail - 12m PD'!$A37,F_12Snp_ODR_Ret!$A:$A,'Retail - 12m PD'!CX$3)</f>
        <v>0</v>
      </c>
      <c r="CY37" s="8">
        <f>SUMIFS(F_12Snp_ODR_Ret!$C:$C,F_12Snp_ODR_Ret!$B:$B,'Retail - 12m PD'!$A37,F_12Snp_ODR_Ret!$A:$A,'Retail - 12m PD'!CY$3)</f>
        <v>0</v>
      </c>
      <c r="CZ37" s="8">
        <f>SUMIFS(F_12Snp_ODR_Ret!$C:$C,F_12Snp_ODR_Ret!$B:$B,'Retail - 12m PD'!$A37,F_12Snp_ODR_Ret!$A:$A,'Retail - 12m PD'!CZ$3)</f>
        <v>0</v>
      </c>
    </row>
    <row r="38" spans="1:104" x14ac:dyDescent="0.2">
      <c r="A38" s="3" t="str">
        <f t="shared" si="15"/>
        <v>R_I1</v>
      </c>
      <c r="B38" s="4" t="str">
        <f t="shared" si="15"/>
        <v>Unsecured, MOB &gt; 6, Non-MOU, Class 1, Non-TDR, DPD=0</v>
      </c>
      <c r="C38" s="8">
        <f>SUMIFS(F_12Snp_ODR_Ret!$C:$C,F_12Snp_ODR_Ret!$B:$B,'Retail - 12m PD'!$A38,F_12Snp_ODR_Ret!$A:$A,'Retail - 12m PD'!C$3)</f>
        <v>578</v>
      </c>
      <c r="D38" s="8">
        <f>SUMIFS(F_12Snp_ODR_Ret!$C:$C,F_12Snp_ODR_Ret!$B:$B,'Retail - 12m PD'!$A38,F_12Snp_ODR_Ret!$A:$A,'Retail - 12m PD'!D$3)</f>
        <v>839</v>
      </c>
      <c r="E38" s="8">
        <f>SUMIFS(F_12Snp_ODR_Ret!$C:$C,F_12Snp_ODR_Ret!$B:$B,'Retail - 12m PD'!$A38,F_12Snp_ODR_Ret!$A:$A,'Retail - 12m PD'!E$3)</f>
        <v>875</v>
      </c>
      <c r="F38" s="8">
        <f>SUMIFS(F_12Snp_ODR_Ret!$C:$C,F_12Snp_ODR_Ret!$B:$B,'Retail - 12m PD'!$A38,F_12Snp_ODR_Ret!$A:$A,'Retail - 12m PD'!F$3)</f>
        <v>614</v>
      </c>
      <c r="G38" s="8">
        <f>SUMIFS(F_12Snp_ODR_Ret!$C:$C,F_12Snp_ODR_Ret!$B:$B,'Retail - 12m PD'!$A38,F_12Snp_ODR_Ret!$A:$A,'Retail - 12m PD'!G$3)</f>
        <v>746</v>
      </c>
      <c r="H38" s="8">
        <f>SUMIFS(F_12Snp_ODR_Ret!$C:$C,F_12Snp_ODR_Ret!$B:$B,'Retail - 12m PD'!$A38,F_12Snp_ODR_Ret!$A:$A,'Retail - 12m PD'!H$3)</f>
        <v>782</v>
      </c>
      <c r="I38" s="8">
        <f>SUMIFS(F_12Snp_ODR_Ret!$C:$C,F_12Snp_ODR_Ret!$B:$B,'Retail - 12m PD'!$A38,F_12Snp_ODR_Ret!$A:$A,'Retail - 12m PD'!I$3)</f>
        <v>706</v>
      </c>
      <c r="J38" s="8">
        <f>SUMIFS(F_12Snp_ODR_Ret!$C:$C,F_12Snp_ODR_Ret!$B:$B,'Retail - 12m PD'!$A38,F_12Snp_ODR_Ret!$A:$A,'Retail - 12m PD'!J$3)</f>
        <v>866</v>
      </c>
      <c r="K38" s="8">
        <f>SUMIFS(F_12Snp_ODR_Ret!$C:$C,F_12Snp_ODR_Ret!$B:$B,'Retail - 12m PD'!$A38,F_12Snp_ODR_Ret!$A:$A,'Retail - 12m PD'!K$3)</f>
        <v>878</v>
      </c>
      <c r="L38" s="8">
        <f>SUMIFS(F_12Snp_ODR_Ret!$C:$C,F_12Snp_ODR_Ret!$B:$B,'Retail - 12m PD'!$A38,F_12Snp_ODR_Ret!$A:$A,'Retail - 12m PD'!L$3)</f>
        <v>794</v>
      </c>
      <c r="M38" s="8">
        <f>SUMIFS(F_12Snp_ODR_Ret!$C:$C,F_12Snp_ODR_Ret!$B:$B,'Retail - 12m PD'!$A38,F_12Snp_ODR_Ret!$A:$A,'Retail - 12m PD'!M$3)</f>
        <v>721</v>
      </c>
      <c r="N38" s="8">
        <f>SUMIFS(F_12Snp_ODR_Ret!$C:$C,F_12Snp_ODR_Ret!$B:$B,'Retail - 12m PD'!$A38,F_12Snp_ODR_Ret!$A:$A,'Retail - 12m PD'!N$3)</f>
        <v>603</v>
      </c>
      <c r="O38" s="8">
        <f>SUMIFS(F_12Snp_ODR_Ret!$C:$C,F_12Snp_ODR_Ret!$B:$B,'Retail - 12m PD'!$A38,F_12Snp_ODR_Ret!$A:$A,'Retail - 12m PD'!O$3)</f>
        <v>655</v>
      </c>
      <c r="P38" s="8">
        <f>SUMIFS(F_12Snp_ODR_Ret!$C:$C,F_12Snp_ODR_Ret!$B:$B,'Retail - 12m PD'!$A38,F_12Snp_ODR_Ret!$A:$A,'Retail - 12m PD'!P$3)</f>
        <v>603</v>
      </c>
      <c r="Q38" s="8">
        <f>SUMIFS(F_12Snp_ODR_Ret!$C:$C,F_12Snp_ODR_Ret!$B:$B,'Retail - 12m PD'!$A38,F_12Snp_ODR_Ret!$A:$A,'Retail - 12m PD'!Q$3)</f>
        <v>593</v>
      </c>
      <c r="R38" s="8">
        <f>SUMIFS(F_12Snp_ODR_Ret!$C:$C,F_12Snp_ODR_Ret!$B:$B,'Retail - 12m PD'!$A38,F_12Snp_ODR_Ret!$A:$A,'Retail - 12m PD'!R$3)</f>
        <v>453</v>
      </c>
      <c r="S38" s="8">
        <f>SUMIFS(F_12Snp_ODR_Ret!$C:$C,F_12Snp_ODR_Ret!$B:$B,'Retail - 12m PD'!$A38,F_12Snp_ODR_Ret!$A:$A,'Retail - 12m PD'!S$3)</f>
        <v>463</v>
      </c>
      <c r="T38" s="8">
        <f>SUMIFS(F_12Snp_ODR_Ret!$C:$C,F_12Snp_ODR_Ret!$B:$B,'Retail - 12m PD'!$A38,F_12Snp_ODR_Ret!$A:$A,'Retail - 12m PD'!T$3)</f>
        <v>418</v>
      </c>
      <c r="U38" s="8">
        <f>SUMIFS(F_12Snp_ODR_Ret!$C:$C,F_12Snp_ODR_Ret!$B:$B,'Retail - 12m PD'!$A38,F_12Snp_ODR_Ret!$A:$A,'Retail - 12m PD'!U$3)</f>
        <v>384</v>
      </c>
      <c r="V38" s="8">
        <f>SUMIFS(F_12Snp_ODR_Ret!$C:$C,F_12Snp_ODR_Ret!$B:$B,'Retail - 12m PD'!$A38,F_12Snp_ODR_Ret!$A:$A,'Retail - 12m PD'!V$3)</f>
        <v>372</v>
      </c>
      <c r="W38" s="8">
        <f>SUMIFS(F_12Snp_ODR_Ret!$C:$C,F_12Snp_ODR_Ret!$B:$B,'Retail - 12m PD'!$A38,F_12Snp_ODR_Ret!$A:$A,'Retail - 12m PD'!W$3)</f>
        <v>339</v>
      </c>
      <c r="X38" s="8">
        <f>SUMIFS(F_12Snp_ODR_Ret!$C:$C,F_12Snp_ODR_Ret!$B:$B,'Retail - 12m PD'!$A38,F_12Snp_ODR_Ret!$A:$A,'Retail - 12m PD'!X$3)</f>
        <v>312</v>
      </c>
      <c r="Y38" s="8">
        <f>SUMIFS(F_12Snp_ODR_Ret!$C:$C,F_12Snp_ODR_Ret!$B:$B,'Retail - 12m PD'!$A38,F_12Snp_ODR_Ret!$A:$A,'Retail - 12m PD'!Y$3)</f>
        <v>303</v>
      </c>
      <c r="Z38" s="8">
        <f>SUMIFS(F_12Snp_ODR_Ret!$C:$C,F_12Snp_ODR_Ret!$B:$B,'Retail - 12m PD'!$A38,F_12Snp_ODR_Ret!$A:$A,'Retail - 12m PD'!Z$3)</f>
        <v>230</v>
      </c>
      <c r="AA38" s="8">
        <f>SUMIFS(F_12Snp_ODR_Ret!$C:$C,F_12Snp_ODR_Ret!$B:$B,'Retail - 12m PD'!$A38,F_12Snp_ODR_Ret!$A:$A,'Retail - 12m PD'!AA$3)</f>
        <v>231</v>
      </c>
      <c r="AB38" s="8">
        <f>SUMIFS(F_12Snp_ODR_Ret!$C:$C,F_12Snp_ODR_Ret!$B:$B,'Retail - 12m PD'!$A38,F_12Snp_ODR_Ret!$A:$A,'Retail - 12m PD'!AB$3)</f>
        <v>231</v>
      </c>
      <c r="AC38" s="8">
        <f>SUMIFS(F_12Snp_ODR_Ret!$C:$C,F_12Snp_ODR_Ret!$B:$B,'Retail - 12m PD'!$A38,F_12Snp_ODR_Ret!$A:$A,'Retail - 12m PD'!AC$3)</f>
        <v>213</v>
      </c>
      <c r="AD38" s="8">
        <f>SUMIFS(F_12Snp_ODR_Ret!$C:$C,F_12Snp_ODR_Ret!$B:$B,'Retail - 12m PD'!$A38,F_12Snp_ODR_Ret!$A:$A,'Retail - 12m PD'!AD$3)</f>
        <v>223</v>
      </c>
      <c r="AE38" s="8">
        <f>SUMIFS(F_12Snp_ODR_Ret!$C:$C,F_12Snp_ODR_Ret!$B:$B,'Retail - 12m PD'!$A38,F_12Snp_ODR_Ret!$A:$A,'Retail - 12m PD'!AE$3)</f>
        <v>235</v>
      </c>
      <c r="AF38" s="8">
        <f>SUMIFS(F_12Snp_ODR_Ret!$C:$C,F_12Snp_ODR_Ret!$B:$B,'Retail - 12m PD'!$A38,F_12Snp_ODR_Ret!$A:$A,'Retail - 12m PD'!AF$3)</f>
        <v>189</v>
      </c>
      <c r="AG38" s="8">
        <f>SUMIFS(F_12Snp_ODR_Ret!$C:$C,F_12Snp_ODR_Ret!$B:$B,'Retail - 12m PD'!$A38,F_12Snp_ODR_Ret!$A:$A,'Retail - 12m PD'!AG$3)</f>
        <v>210</v>
      </c>
      <c r="AH38" s="8">
        <f>SUMIFS(F_12Snp_ODR_Ret!$C:$C,F_12Snp_ODR_Ret!$B:$B,'Retail - 12m PD'!$A38,F_12Snp_ODR_Ret!$A:$A,'Retail - 12m PD'!AH$3)</f>
        <v>196</v>
      </c>
      <c r="AI38" s="8">
        <f>SUMIFS(F_12Snp_ODR_Ret!$C:$C,F_12Snp_ODR_Ret!$B:$B,'Retail - 12m PD'!$A38,F_12Snp_ODR_Ret!$A:$A,'Retail - 12m PD'!AI$3)</f>
        <v>208</v>
      </c>
      <c r="AJ38" s="8">
        <f>SUMIFS(F_12Snp_ODR_Ret!$C:$C,F_12Snp_ODR_Ret!$B:$B,'Retail - 12m PD'!$A38,F_12Snp_ODR_Ret!$A:$A,'Retail - 12m PD'!AJ$3)</f>
        <v>228</v>
      </c>
      <c r="AK38" s="8">
        <f>SUMIFS(F_12Snp_ODR_Ret!$C:$C,F_12Snp_ODR_Ret!$B:$B,'Retail - 12m PD'!$A38,F_12Snp_ODR_Ret!$A:$A,'Retail - 12m PD'!AK$3)</f>
        <v>220</v>
      </c>
      <c r="AL38" s="8">
        <f>SUMIFS(F_12Snp_ODR_Ret!$C:$C,F_12Snp_ODR_Ret!$B:$B,'Retail - 12m PD'!$A38,F_12Snp_ODR_Ret!$A:$A,'Retail - 12m PD'!AL$3)</f>
        <v>189</v>
      </c>
      <c r="AM38" s="8">
        <f>SUMIFS(F_12Snp_ODR_Ret!$C:$C,F_12Snp_ODR_Ret!$B:$B,'Retail - 12m PD'!$A38,F_12Snp_ODR_Ret!$A:$A,'Retail - 12m PD'!AM$3)</f>
        <v>216</v>
      </c>
      <c r="AN38" s="8">
        <f>SUMIFS(F_12Snp_ODR_Ret!$C:$C,F_12Snp_ODR_Ret!$B:$B,'Retail - 12m PD'!$A38,F_12Snp_ODR_Ret!$A:$A,'Retail - 12m PD'!AN$3)</f>
        <v>228</v>
      </c>
      <c r="AO38" s="8">
        <f>SUMIFS(F_12Snp_ODR_Ret!$C:$C,F_12Snp_ODR_Ret!$B:$B,'Retail - 12m PD'!$A38,F_12Snp_ODR_Ret!$A:$A,'Retail - 12m PD'!AO$3)</f>
        <v>272</v>
      </c>
      <c r="AP38" s="8">
        <f>SUMIFS(F_12Snp_ODR_Ret!$C:$C,F_12Snp_ODR_Ret!$B:$B,'Retail - 12m PD'!$A38,F_12Snp_ODR_Ret!$A:$A,'Retail - 12m PD'!AP$3)</f>
        <v>270</v>
      </c>
      <c r="AQ38" s="8">
        <f>SUMIFS(F_12Snp_ODR_Ret!$C:$C,F_12Snp_ODR_Ret!$B:$B,'Retail - 12m PD'!$A38,F_12Snp_ODR_Ret!$A:$A,'Retail - 12m PD'!AQ$3)</f>
        <v>322</v>
      </c>
      <c r="AR38" s="8">
        <f>SUMIFS(F_12Snp_ODR_Ret!$C:$C,F_12Snp_ODR_Ret!$B:$B,'Retail - 12m PD'!$A38,F_12Snp_ODR_Ret!$A:$A,'Retail - 12m PD'!AR$3)</f>
        <v>294</v>
      </c>
      <c r="AS38" s="8">
        <f>SUMIFS(F_12Snp_ODR_Ret!$C:$C,F_12Snp_ODR_Ret!$B:$B,'Retail - 12m PD'!$A38,F_12Snp_ODR_Ret!$A:$A,'Retail - 12m PD'!AS$3)</f>
        <v>351</v>
      </c>
      <c r="AT38" s="8">
        <f>SUMIFS(F_12Snp_ODR_Ret!$C:$C,F_12Snp_ODR_Ret!$B:$B,'Retail - 12m PD'!$A38,F_12Snp_ODR_Ret!$A:$A,'Retail - 12m PD'!AT$3)</f>
        <v>347</v>
      </c>
      <c r="AU38" s="8">
        <f>SUMIFS(F_12Snp_ODR_Ret!$C:$C,F_12Snp_ODR_Ret!$B:$B,'Retail - 12m PD'!$A38,F_12Snp_ODR_Ret!$A:$A,'Retail - 12m PD'!AU$3)</f>
        <v>309</v>
      </c>
      <c r="AV38" s="8">
        <f>SUMIFS(F_12Snp_ODR_Ret!$C:$C,F_12Snp_ODR_Ret!$B:$B,'Retail - 12m PD'!$A38,F_12Snp_ODR_Ret!$A:$A,'Retail - 12m PD'!AV$3)</f>
        <v>307</v>
      </c>
      <c r="AW38" s="8">
        <f>SUMIFS(F_12Snp_ODR_Ret!$C:$C,F_12Snp_ODR_Ret!$B:$B,'Retail - 12m PD'!$A38,F_12Snp_ODR_Ret!$A:$A,'Retail - 12m PD'!AW$3)</f>
        <v>280</v>
      </c>
      <c r="AX38" s="9">
        <f>SUMIFS(F_12Snp_ODR_Ret!$C:$C,F_12Snp_ODR_Ret!$B:$B,'Retail - 12m PD'!$A38,F_12Snp_ODR_Ret!$A:$A,'Retail - 12m PD'!AX$3)</f>
        <v>227</v>
      </c>
      <c r="AY38" s="8">
        <f>SUMIFS(F_12Snp_ODR_Ret!$C:$C,F_12Snp_ODR_Ret!$B:$B,'Retail - 12m PD'!$A38,F_12Snp_ODR_Ret!$A:$A,'Retail - 12m PD'!AY$3)</f>
        <v>237</v>
      </c>
      <c r="AZ38" s="8">
        <f>SUMIFS(F_12Snp_ODR_Ret!$C:$C,F_12Snp_ODR_Ret!$B:$B,'Retail - 12m PD'!$A38,F_12Snp_ODR_Ret!$A:$A,'Retail - 12m PD'!AZ$3)</f>
        <v>214</v>
      </c>
      <c r="BA38" s="8">
        <f>SUMIFS(F_12Snp_ODR_Ret!$C:$C,F_12Snp_ODR_Ret!$B:$B,'Retail - 12m PD'!$A38,F_12Snp_ODR_Ret!$A:$A,'Retail - 12m PD'!BA$3)</f>
        <v>179</v>
      </c>
      <c r="BB38" s="8">
        <f>SUMIFS(F_12Snp_ODR_Ret!$C:$C,F_12Snp_ODR_Ret!$B:$B,'Retail - 12m PD'!$A38,F_12Snp_ODR_Ret!$A:$A,'Retail - 12m PD'!BB$3)</f>
        <v>182</v>
      </c>
      <c r="BC38" s="8">
        <f>SUMIFS(F_12Snp_ODR_Ret!$C:$C,F_12Snp_ODR_Ret!$B:$B,'Retail - 12m PD'!$A38,F_12Snp_ODR_Ret!$A:$A,'Retail - 12m PD'!BC$3)</f>
        <v>241</v>
      </c>
      <c r="BD38" s="8">
        <f>SUMIFS(F_12Snp_ODR_Ret!$C:$C,F_12Snp_ODR_Ret!$B:$B,'Retail - 12m PD'!$A38,F_12Snp_ODR_Ret!$A:$A,'Retail - 12m PD'!BD$3)</f>
        <v>282</v>
      </c>
      <c r="BE38" s="8">
        <f>SUMIFS(F_12Snp_ODR_Ret!$C:$C,F_12Snp_ODR_Ret!$B:$B,'Retail - 12m PD'!$A38,F_12Snp_ODR_Ret!$A:$A,'Retail - 12m PD'!BE$3)</f>
        <v>428</v>
      </c>
      <c r="BF38" s="8">
        <f>SUMIFS(F_12Snp_ODR_Ret!$C:$C,F_12Snp_ODR_Ret!$B:$B,'Retail - 12m PD'!$A38,F_12Snp_ODR_Ret!$A:$A,'Retail - 12m PD'!BF$3)</f>
        <v>482</v>
      </c>
      <c r="BG38" s="8">
        <f>SUMIFS(F_12Snp_ODR_Ret!$C:$C,F_12Snp_ODR_Ret!$B:$B,'Retail - 12m PD'!$A38,F_12Snp_ODR_Ret!$A:$A,'Retail - 12m PD'!BG$3)</f>
        <v>515</v>
      </c>
      <c r="BH38" s="8">
        <f>SUMIFS(F_12Snp_ODR_Ret!$C:$C,F_12Snp_ODR_Ret!$B:$B,'Retail - 12m PD'!$A38,F_12Snp_ODR_Ret!$A:$A,'Retail - 12m PD'!BH$3)</f>
        <v>503</v>
      </c>
      <c r="BI38" s="8">
        <f>SUMIFS(F_12Snp_ODR_Ret!$C:$C,F_12Snp_ODR_Ret!$B:$B,'Retail - 12m PD'!$A38,F_12Snp_ODR_Ret!$A:$A,'Retail - 12m PD'!BI$3)</f>
        <v>357</v>
      </c>
      <c r="BJ38" s="8">
        <f>SUMIFS(F_12Snp_ODR_Ret!$C:$C,F_12Snp_ODR_Ret!$B:$B,'Retail - 12m PD'!$A38,F_12Snp_ODR_Ret!$A:$A,'Retail - 12m PD'!BJ$3)</f>
        <v>335</v>
      </c>
      <c r="BK38" s="8">
        <f>SUMIFS(F_12Snp_ODR_Ret!$C:$C,F_12Snp_ODR_Ret!$B:$B,'Retail - 12m PD'!$A38,F_12Snp_ODR_Ret!$A:$A,'Retail - 12m PD'!BK$3)</f>
        <v>302</v>
      </c>
      <c r="BL38" s="8">
        <f>SUMIFS(F_12Snp_ODR_Ret!$C:$C,F_12Snp_ODR_Ret!$B:$B,'Retail - 12m PD'!$A38,F_12Snp_ODR_Ret!$A:$A,'Retail - 12m PD'!BL$3)</f>
        <v>275</v>
      </c>
      <c r="BM38" s="8">
        <f>SUMIFS(F_12Snp_ODR_Ret!$C:$C,F_12Snp_ODR_Ret!$B:$B,'Retail - 12m PD'!$A38,F_12Snp_ODR_Ret!$A:$A,'Retail - 12m PD'!BM$3)</f>
        <v>302</v>
      </c>
      <c r="BN38" s="8">
        <f>SUMIFS(F_12Snp_ODR_Ret!$C:$C,F_12Snp_ODR_Ret!$B:$B,'Retail - 12m PD'!$A38,F_12Snp_ODR_Ret!$A:$A,'Retail - 12m PD'!BN$3)</f>
        <v>267</v>
      </c>
      <c r="BO38" s="8">
        <f>SUMIFS(F_12Snp_ODR_Ret!$C:$C,F_12Snp_ODR_Ret!$B:$B,'Retail - 12m PD'!$A38,F_12Snp_ODR_Ret!$A:$A,'Retail - 12m PD'!BO$3)</f>
        <v>294</v>
      </c>
      <c r="BP38" s="8">
        <f>SUMIFS(F_12Snp_ODR_Ret!$C:$C,F_12Snp_ODR_Ret!$B:$B,'Retail - 12m PD'!$A38,F_12Snp_ODR_Ret!$A:$A,'Retail - 12m PD'!BP$3)</f>
        <v>265</v>
      </c>
      <c r="BQ38" s="8">
        <f>SUMIFS(F_12Snp_ODR_Ret!$C:$C,F_12Snp_ODR_Ret!$B:$B,'Retail - 12m PD'!$A38,F_12Snp_ODR_Ret!$A:$A,'Retail - 12m PD'!BQ$3)</f>
        <v>195</v>
      </c>
      <c r="BR38" s="8">
        <f>SUMIFS(F_12Snp_ODR_Ret!$C:$C,F_12Snp_ODR_Ret!$B:$B,'Retail - 12m PD'!$A38,F_12Snp_ODR_Ret!$A:$A,'Retail - 12m PD'!BR$3)</f>
        <v>153</v>
      </c>
      <c r="BS38" s="8">
        <f>SUMIFS(F_12Snp_ODR_Ret!$C:$C,F_12Snp_ODR_Ret!$B:$B,'Retail - 12m PD'!$A38,F_12Snp_ODR_Ret!$A:$A,'Retail - 12m PD'!BS$3)</f>
        <v>136</v>
      </c>
      <c r="BT38" s="8">
        <f>SUMIFS(F_12Snp_ODR_Ret!$C:$C,F_12Snp_ODR_Ret!$B:$B,'Retail - 12m PD'!$A38,F_12Snp_ODR_Ret!$A:$A,'Retail - 12m PD'!BT$3)</f>
        <v>133</v>
      </c>
      <c r="BU38" s="8">
        <f>SUMIFS(F_12Snp_ODR_Ret!$C:$C,F_12Snp_ODR_Ret!$B:$B,'Retail - 12m PD'!$A38,F_12Snp_ODR_Ret!$A:$A,'Retail - 12m PD'!BU$3)</f>
        <v>122</v>
      </c>
      <c r="BV38" s="8">
        <f>SUMIFS(F_12Snp_ODR_Ret!$C:$C,F_12Snp_ODR_Ret!$B:$B,'Retail - 12m PD'!$A38,F_12Snp_ODR_Ret!$A:$A,'Retail - 12m PD'!BV$3)</f>
        <v>94</v>
      </c>
      <c r="BW38" s="8">
        <f>SUMIFS(F_12Snp_ODR_Ret!$C:$C,F_12Snp_ODR_Ret!$B:$B,'Retail - 12m PD'!$A38,F_12Snp_ODR_Ret!$A:$A,'Retail - 12m PD'!BW$3)</f>
        <v>61</v>
      </c>
      <c r="BX38" s="8">
        <f>SUMIFS(F_12Snp_ODR_Ret!$C:$C,F_12Snp_ODR_Ret!$B:$B,'Retail - 12m PD'!$A38,F_12Snp_ODR_Ret!$A:$A,'Retail - 12m PD'!BX$3)</f>
        <v>39</v>
      </c>
      <c r="BY38" s="8">
        <f>SUMIFS(F_12Snp_ODR_Ret!$C:$C,F_12Snp_ODR_Ret!$B:$B,'Retail - 12m PD'!$A38,F_12Snp_ODR_Ret!$A:$A,'Retail - 12m PD'!BY$3)</f>
        <v>0</v>
      </c>
      <c r="BZ38" s="8">
        <f>SUMIFS(F_12Snp_ODR_Ret!$C:$C,F_12Snp_ODR_Ret!$B:$B,'Retail - 12m PD'!$A38,F_12Snp_ODR_Ret!$A:$A,'Retail - 12m PD'!BZ$3)</f>
        <v>0</v>
      </c>
      <c r="CA38" s="8">
        <f>SUMIFS(F_12Snp_ODR_Ret!$C:$C,F_12Snp_ODR_Ret!$B:$B,'Retail - 12m PD'!$A38,F_12Snp_ODR_Ret!$A:$A,'Retail - 12m PD'!CA$3)</f>
        <v>0</v>
      </c>
      <c r="CB38" s="8">
        <f>SUMIFS(F_12Snp_ODR_Ret!$C:$C,F_12Snp_ODR_Ret!$B:$B,'Retail - 12m PD'!$A38,F_12Snp_ODR_Ret!$A:$A,'Retail - 12m PD'!CB$3)</f>
        <v>0</v>
      </c>
      <c r="CC38" s="8">
        <f>SUMIFS(F_12Snp_ODR_Ret!$C:$C,F_12Snp_ODR_Ret!$B:$B,'Retail - 12m PD'!$A38,F_12Snp_ODR_Ret!$A:$A,'Retail - 12m PD'!CC$3)</f>
        <v>0</v>
      </c>
      <c r="CD38" s="8">
        <f>SUMIFS(F_12Snp_ODR_Ret!$C:$C,F_12Snp_ODR_Ret!$B:$B,'Retail - 12m PD'!$A38,F_12Snp_ODR_Ret!$A:$A,'Retail - 12m PD'!CD$3)</f>
        <v>0</v>
      </c>
      <c r="CE38" s="8">
        <f>SUMIFS(F_12Snp_ODR_Ret!$C:$C,F_12Snp_ODR_Ret!$B:$B,'Retail - 12m PD'!$A38,F_12Snp_ODR_Ret!$A:$A,'Retail - 12m PD'!CE$3)</f>
        <v>0</v>
      </c>
      <c r="CF38" s="8">
        <f>SUMIFS(F_12Snp_ODR_Ret!$C:$C,F_12Snp_ODR_Ret!$B:$B,'Retail - 12m PD'!$A38,F_12Snp_ODR_Ret!$A:$A,'Retail - 12m PD'!CF$3)</f>
        <v>0</v>
      </c>
      <c r="CG38" s="8">
        <f>SUMIFS(F_12Snp_ODR_Ret!$C:$C,F_12Snp_ODR_Ret!$B:$B,'Retail - 12m PD'!$A38,F_12Snp_ODR_Ret!$A:$A,'Retail - 12m PD'!CG$3)</f>
        <v>0</v>
      </c>
      <c r="CH38" s="8">
        <f>SUMIFS(F_12Snp_ODR_Ret!$C:$C,F_12Snp_ODR_Ret!$B:$B,'Retail - 12m PD'!$A38,F_12Snp_ODR_Ret!$A:$A,'Retail - 12m PD'!CH$3)</f>
        <v>0</v>
      </c>
      <c r="CI38" s="8">
        <f>SUMIFS(F_12Snp_ODR_Ret!$C:$C,F_12Snp_ODR_Ret!$B:$B,'Retail - 12m PD'!$A38,F_12Snp_ODR_Ret!$A:$A,'Retail - 12m PD'!CI$3)</f>
        <v>0</v>
      </c>
      <c r="CJ38" s="8">
        <f>SUMIFS(F_12Snp_ODR_Ret!$C:$C,F_12Snp_ODR_Ret!$B:$B,'Retail - 12m PD'!$A38,F_12Snp_ODR_Ret!$A:$A,'Retail - 12m PD'!CJ$3)</f>
        <v>0</v>
      </c>
      <c r="CK38" s="8">
        <f>SUMIFS(F_12Snp_ODR_Ret!$C:$C,F_12Snp_ODR_Ret!$B:$B,'Retail - 12m PD'!$A38,F_12Snp_ODR_Ret!$A:$A,'Retail - 12m PD'!CK$3)</f>
        <v>0</v>
      </c>
      <c r="CL38" s="8">
        <f>SUMIFS(F_12Snp_ODR_Ret!$C:$C,F_12Snp_ODR_Ret!$B:$B,'Retail - 12m PD'!$A38,F_12Snp_ODR_Ret!$A:$A,'Retail - 12m PD'!CL$3)</f>
        <v>0</v>
      </c>
      <c r="CM38" s="8">
        <f>SUMIFS(F_12Snp_ODR_Ret!$C:$C,F_12Snp_ODR_Ret!$B:$B,'Retail - 12m PD'!$A38,F_12Snp_ODR_Ret!$A:$A,'Retail - 12m PD'!CM$3)</f>
        <v>0</v>
      </c>
      <c r="CN38" s="8">
        <f>SUMIFS(F_12Snp_ODR_Ret!$C:$C,F_12Snp_ODR_Ret!$B:$B,'Retail - 12m PD'!$A38,F_12Snp_ODR_Ret!$A:$A,'Retail - 12m PD'!CN$3)</f>
        <v>0</v>
      </c>
      <c r="CO38" s="8">
        <f>SUMIFS(F_12Snp_ODR_Ret!$C:$C,F_12Snp_ODR_Ret!$B:$B,'Retail - 12m PD'!$A38,F_12Snp_ODR_Ret!$A:$A,'Retail - 12m PD'!CO$3)</f>
        <v>0</v>
      </c>
      <c r="CP38" s="8">
        <f>SUMIFS(F_12Snp_ODR_Ret!$C:$C,F_12Snp_ODR_Ret!$B:$B,'Retail - 12m PD'!$A38,F_12Snp_ODR_Ret!$A:$A,'Retail - 12m PD'!CP$3)</f>
        <v>0</v>
      </c>
      <c r="CQ38" s="8">
        <f>SUMIFS(F_12Snp_ODR_Ret!$C:$C,F_12Snp_ODR_Ret!$B:$B,'Retail - 12m PD'!$A38,F_12Snp_ODR_Ret!$A:$A,'Retail - 12m PD'!CQ$3)</f>
        <v>0</v>
      </c>
      <c r="CR38" s="8">
        <f>SUMIFS(F_12Snp_ODR_Ret!$C:$C,F_12Snp_ODR_Ret!$B:$B,'Retail - 12m PD'!$A38,F_12Snp_ODR_Ret!$A:$A,'Retail - 12m PD'!CR$3)</f>
        <v>0</v>
      </c>
      <c r="CS38" s="8">
        <f>SUMIFS(F_12Snp_ODR_Ret!$C:$C,F_12Snp_ODR_Ret!$B:$B,'Retail - 12m PD'!$A38,F_12Snp_ODR_Ret!$A:$A,'Retail - 12m PD'!CS$3)</f>
        <v>0</v>
      </c>
      <c r="CT38" s="8">
        <f>SUMIFS(F_12Snp_ODR_Ret!$C:$C,F_12Snp_ODR_Ret!$B:$B,'Retail - 12m PD'!$A38,F_12Snp_ODR_Ret!$A:$A,'Retail - 12m PD'!CT$3)</f>
        <v>0</v>
      </c>
      <c r="CU38" s="8">
        <f>SUMIFS(F_12Snp_ODR_Ret!$C:$C,F_12Snp_ODR_Ret!$B:$B,'Retail - 12m PD'!$A38,F_12Snp_ODR_Ret!$A:$A,'Retail - 12m PD'!CU$3)</f>
        <v>0</v>
      </c>
      <c r="CV38" s="8">
        <f>SUMIFS(F_12Snp_ODR_Ret!$C:$C,F_12Snp_ODR_Ret!$B:$B,'Retail - 12m PD'!$A38,F_12Snp_ODR_Ret!$A:$A,'Retail - 12m PD'!CV$3)</f>
        <v>0</v>
      </c>
      <c r="CW38" s="8">
        <f>SUMIFS(F_12Snp_ODR_Ret!$C:$C,F_12Snp_ODR_Ret!$B:$B,'Retail - 12m PD'!$A38,F_12Snp_ODR_Ret!$A:$A,'Retail - 12m PD'!CW$3)</f>
        <v>0</v>
      </c>
      <c r="CX38" s="8">
        <f>SUMIFS(F_12Snp_ODR_Ret!$C:$C,F_12Snp_ODR_Ret!$B:$B,'Retail - 12m PD'!$A38,F_12Snp_ODR_Ret!$A:$A,'Retail - 12m PD'!CX$3)</f>
        <v>0</v>
      </c>
      <c r="CY38" s="8">
        <f>SUMIFS(F_12Snp_ODR_Ret!$C:$C,F_12Snp_ODR_Ret!$B:$B,'Retail - 12m PD'!$A38,F_12Snp_ODR_Ret!$A:$A,'Retail - 12m PD'!CY$3)</f>
        <v>0</v>
      </c>
      <c r="CZ38" s="8">
        <f>SUMIFS(F_12Snp_ODR_Ret!$C:$C,F_12Snp_ODR_Ret!$B:$B,'Retail - 12m PD'!$A38,F_12Snp_ODR_Ret!$A:$A,'Retail - 12m PD'!CZ$3)</f>
        <v>0</v>
      </c>
    </row>
    <row r="39" spans="1:104" x14ac:dyDescent="0.2">
      <c r="A39" s="3" t="str">
        <f t="shared" si="15"/>
        <v>R_I2</v>
      </c>
      <c r="B39" s="4" t="str">
        <f t="shared" si="15"/>
        <v>Unsecured, MOB &gt; 6, Non-MOU, Class 1, Non-TDR, DPD&gt;0</v>
      </c>
      <c r="C39" s="8">
        <f>SUMIFS(F_12Snp_ODR_Ret!$C:$C,F_12Snp_ODR_Ret!$B:$B,'Retail - 12m PD'!$A39,F_12Snp_ODR_Ret!$A:$A,'Retail - 12m PD'!C$3)</f>
        <v>474</v>
      </c>
      <c r="D39" s="8">
        <f>SUMIFS(F_12Snp_ODR_Ret!$C:$C,F_12Snp_ODR_Ret!$B:$B,'Retail - 12m PD'!$A39,F_12Snp_ODR_Ret!$A:$A,'Retail - 12m PD'!D$3)</f>
        <v>234</v>
      </c>
      <c r="E39" s="8">
        <f>SUMIFS(F_12Snp_ODR_Ret!$C:$C,F_12Snp_ODR_Ret!$B:$B,'Retail - 12m PD'!$A39,F_12Snp_ODR_Ret!$A:$A,'Retail - 12m PD'!E$3)</f>
        <v>504</v>
      </c>
      <c r="F39" s="8">
        <f>SUMIFS(F_12Snp_ODR_Ret!$C:$C,F_12Snp_ODR_Ret!$B:$B,'Retail - 12m PD'!$A39,F_12Snp_ODR_Ret!$A:$A,'Retail - 12m PD'!F$3)</f>
        <v>644</v>
      </c>
      <c r="G39" s="8">
        <f>SUMIFS(F_12Snp_ODR_Ret!$C:$C,F_12Snp_ODR_Ret!$B:$B,'Retail - 12m PD'!$A39,F_12Snp_ODR_Ret!$A:$A,'Retail - 12m PD'!G$3)</f>
        <v>293</v>
      </c>
      <c r="H39" s="8">
        <f>SUMIFS(F_12Snp_ODR_Ret!$C:$C,F_12Snp_ODR_Ret!$B:$B,'Retail - 12m PD'!$A39,F_12Snp_ODR_Ret!$A:$A,'Retail - 12m PD'!H$3)</f>
        <v>427</v>
      </c>
      <c r="I39" s="8">
        <f>SUMIFS(F_12Snp_ODR_Ret!$C:$C,F_12Snp_ODR_Ret!$B:$B,'Retail - 12m PD'!$A39,F_12Snp_ODR_Ret!$A:$A,'Retail - 12m PD'!I$3)</f>
        <v>577</v>
      </c>
      <c r="J39" s="8">
        <f>SUMIFS(F_12Snp_ODR_Ret!$C:$C,F_12Snp_ODR_Ret!$B:$B,'Retail - 12m PD'!$A39,F_12Snp_ODR_Ret!$A:$A,'Retail - 12m PD'!J$3)</f>
        <v>327</v>
      </c>
      <c r="K39" s="8">
        <f>SUMIFS(F_12Snp_ODR_Ret!$C:$C,F_12Snp_ODR_Ret!$B:$B,'Retail - 12m PD'!$A39,F_12Snp_ODR_Ret!$A:$A,'Retail - 12m PD'!K$3)</f>
        <v>432</v>
      </c>
      <c r="L39" s="8">
        <f>SUMIFS(F_12Snp_ODR_Ret!$C:$C,F_12Snp_ODR_Ret!$B:$B,'Retail - 12m PD'!$A39,F_12Snp_ODR_Ret!$A:$A,'Retail - 12m PD'!L$3)</f>
        <v>531</v>
      </c>
      <c r="M39" s="8">
        <f>SUMIFS(F_12Snp_ODR_Ret!$C:$C,F_12Snp_ODR_Ret!$B:$B,'Retail - 12m PD'!$A39,F_12Snp_ODR_Ret!$A:$A,'Retail - 12m PD'!M$3)</f>
        <v>509</v>
      </c>
      <c r="N39" s="8">
        <f>SUMIFS(F_12Snp_ODR_Ret!$C:$C,F_12Snp_ODR_Ret!$B:$B,'Retail - 12m PD'!$A39,F_12Snp_ODR_Ret!$A:$A,'Retail - 12m PD'!N$3)</f>
        <v>748</v>
      </c>
      <c r="O39" s="8">
        <f>SUMIFS(F_12Snp_ODR_Ret!$C:$C,F_12Snp_ODR_Ret!$B:$B,'Retail - 12m PD'!$A39,F_12Snp_ODR_Ret!$A:$A,'Retail - 12m PD'!O$3)</f>
        <v>377</v>
      </c>
      <c r="P39" s="8">
        <f>SUMIFS(F_12Snp_ODR_Ret!$C:$C,F_12Snp_ODR_Ret!$B:$B,'Retail - 12m PD'!$A39,F_12Snp_ODR_Ret!$A:$A,'Retail - 12m PD'!P$3)</f>
        <v>434</v>
      </c>
      <c r="Q39" s="8">
        <f>SUMIFS(F_12Snp_ODR_Ret!$C:$C,F_12Snp_ODR_Ret!$B:$B,'Retail - 12m PD'!$A39,F_12Snp_ODR_Ret!$A:$A,'Retail - 12m PD'!Q$3)</f>
        <v>429</v>
      </c>
      <c r="R39" s="8">
        <f>SUMIFS(F_12Snp_ODR_Ret!$C:$C,F_12Snp_ODR_Ret!$B:$B,'Retail - 12m PD'!$A39,F_12Snp_ODR_Ret!$A:$A,'Retail - 12m PD'!R$3)</f>
        <v>442</v>
      </c>
      <c r="S39" s="8">
        <f>SUMIFS(F_12Snp_ODR_Ret!$C:$C,F_12Snp_ODR_Ret!$B:$B,'Retail - 12m PD'!$A39,F_12Snp_ODR_Ret!$A:$A,'Retail - 12m PD'!S$3)</f>
        <v>286</v>
      </c>
      <c r="T39" s="8">
        <f>SUMIFS(F_12Snp_ODR_Ret!$C:$C,F_12Snp_ODR_Ret!$B:$B,'Retail - 12m PD'!$A39,F_12Snp_ODR_Ret!$A:$A,'Retail - 12m PD'!T$3)</f>
        <v>326</v>
      </c>
      <c r="U39" s="8">
        <f>SUMIFS(F_12Snp_ODR_Ret!$C:$C,F_12Snp_ODR_Ret!$B:$B,'Retail - 12m PD'!$A39,F_12Snp_ODR_Ret!$A:$A,'Retail - 12m PD'!U$3)</f>
        <v>274</v>
      </c>
      <c r="V39" s="8">
        <f>SUMIFS(F_12Snp_ODR_Ret!$C:$C,F_12Snp_ODR_Ret!$B:$B,'Retail - 12m PD'!$A39,F_12Snp_ODR_Ret!$A:$A,'Retail - 12m PD'!V$3)</f>
        <v>257</v>
      </c>
      <c r="W39" s="8">
        <f>SUMIFS(F_12Snp_ODR_Ret!$C:$C,F_12Snp_ODR_Ret!$B:$B,'Retail - 12m PD'!$A39,F_12Snp_ODR_Ret!$A:$A,'Retail - 12m PD'!W$3)</f>
        <v>244</v>
      </c>
      <c r="X39" s="8">
        <f>SUMIFS(F_12Snp_ODR_Ret!$C:$C,F_12Snp_ODR_Ret!$B:$B,'Retail - 12m PD'!$A39,F_12Snp_ODR_Ret!$A:$A,'Retail - 12m PD'!X$3)</f>
        <v>216</v>
      </c>
      <c r="Y39" s="8">
        <f>SUMIFS(F_12Snp_ODR_Ret!$C:$C,F_12Snp_ODR_Ret!$B:$B,'Retail - 12m PD'!$A39,F_12Snp_ODR_Ret!$A:$A,'Retail - 12m PD'!Y$3)</f>
        <v>180</v>
      </c>
      <c r="Z39" s="8">
        <f>SUMIFS(F_12Snp_ODR_Ret!$C:$C,F_12Snp_ODR_Ret!$B:$B,'Retail - 12m PD'!$A39,F_12Snp_ODR_Ret!$A:$A,'Retail - 12m PD'!Z$3)</f>
        <v>186</v>
      </c>
      <c r="AA39" s="8">
        <f>SUMIFS(F_12Snp_ODR_Ret!$C:$C,F_12Snp_ODR_Ret!$B:$B,'Retail - 12m PD'!$A39,F_12Snp_ODR_Ret!$A:$A,'Retail - 12m PD'!AA$3)</f>
        <v>151</v>
      </c>
      <c r="AB39" s="8">
        <f>SUMIFS(F_12Snp_ODR_Ret!$C:$C,F_12Snp_ODR_Ret!$B:$B,'Retail - 12m PD'!$A39,F_12Snp_ODR_Ret!$A:$A,'Retail - 12m PD'!AB$3)</f>
        <v>144</v>
      </c>
      <c r="AC39" s="8">
        <f>SUMIFS(F_12Snp_ODR_Ret!$C:$C,F_12Snp_ODR_Ret!$B:$B,'Retail - 12m PD'!$A39,F_12Snp_ODR_Ret!$A:$A,'Retail - 12m PD'!AC$3)</f>
        <v>170</v>
      </c>
      <c r="AD39" s="8">
        <f>SUMIFS(F_12Snp_ODR_Ret!$C:$C,F_12Snp_ODR_Ret!$B:$B,'Retail - 12m PD'!$A39,F_12Snp_ODR_Ret!$A:$A,'Retail - 12m PD'!AD$3)</f>
        <v>129</v>
      </c>
      <c r="AE39" s="8">
        <f>SUMIFS(F_12Snp_ODR_Ret!$C:$C,F_12Snp_ODR_Ret!$B:$B,'Retail - 12m PD'!$A39,F_12Snp_ODR_Ret!$A:$A,'Retail - 12m PD'!AE$3)</f>
        <v>169</v>
      </c>
      <c r="AF39" s="8">
        <f>SUMIFS(F_12Snp_ODR_Ret!$C:$C,F_12Snp_ODR_Ret!$B:$B,'Retail - 12m PD'!$A39,F_12Snp_ODR_Ret!$A:$A,'Retail - 12m PD'!AF$3)</f>
        <v>187</v>
      </c>
      <c r="AG39" s="8">
        <f>SUMIFS(F_12Snp_ODR_Ret!$C:$C,F_12Snp_ODR_Ret!$B:$B,'Retail - 12m PD'!$A39,F_12Snp_ODR_Ret!$A:$A,'Retail - 12m PD'!AG$3)</f>
        <v>133</v>
      </c>
      <c r="AH39" s="8">
        <f>SUMIFS(F_12Snp_ODR_Ret!$C:$C,F_12Snp_ODR_Ret!$B:$B,'Retail - 12m PD'!$A39,F_12Snp_ODR_Ret!$A:$A,'Retail - 12m PD'!AH$3)</f>
        <v>164</v>
      </c>
      <c r="AI39" s="8">
        <f>SUMIFS(F_12Snp_ODR_Ret!$C:$C,F_12Snp_ODR_Ret!$B:$B,'Retail - 12m PD'!$A39,F_12Snp_ODR_Ret!$A:$A,'Retail - 12m PD'!AI$3)</f>
        <v>160</v>
      </c>
      <c r="AJ39" s="8">
        <f>SUMIFS(F_12Snp_ODR_Ret!$C:$C,F_12Snp_ODR_Ret!$B:$B,'Retail - 12m PD'!$A39,F_12Snp_ODR_Ret!$A:$A,'Retail - 12m PD'!AJ$3)</f>
        <v>141</v>
      </c>
      <c r="AK39" s="8">
        <f>SUMIFS(F_12Snp_ODR_Ret!$C:$C,F_12Snp_ODR_Ret!$B:$B,'Retail - 12m PD'!$A39,F_12Snp_ODR_Ret!$A:$A,'Retail - 12m PD'!AK$3)</f>
        <v>166</v>
      </c>
      <c r="AL39" s="8">
        <f>SUMIFS(F_12Snp_ODR_Ret!$C:$C,F_12Snp_ODR_Ret!$B:$B,'Retail - 12m PD'!$A39,F_12Snp_ODR_Ret!$A:$A,'Retail - 12m PD'!AL$3)</f>
        <v>234</v>
      </c>
      <c r="AM39" s="8">
        <f>SUMIFS(F_12Snp_ODR_Ret!$C:$C,F_12Snp_ODR_Ret!$B:$B,'Retail - 12m PD'!$A39,F_12Snp_ODR_Ret!$A:$A,'Retail - 12m PD'!AM$3)</f>
        <v>171</v>
      </c>
      <c r="AN39" s="8">
        <f>SUMIFS(F_12Snp_ODR_Ret!$C:$C,F_12Snp_ODR_Ret!$B:$B,'Retail - 12m PD'!$A39,F_12Snp_ODR_Ret!$A:$A,'Retail - 12m PD'!AN$3)</f>
        <v>169</v>
      </c>
      <c r="AO39" s="8">
        <f>SUMIFS(F_12Snp_ODR_Ret!$C:$C,F_12Snp_ODR_Ret!$B:$B,'Retail - 12m PD'!$A39,F_12Snp_ODR_Ret!$A:$A,'Retail - 12m PD'!AO$3)</f>
        <v>177</v>
      </c>
      <c r="AP39" s="8">
        <f>SUMIFS(F_12Snp_ODR_Ret!$C:$C,F_12Snp_ODR_Ret!$B:$B,'Retail - 12m PD'!$A39,F_12Snp_ODR_Ret!$A:$A,'Retail - 12m PD'!AP$3)</f>
        <v>248</v>
      </c>
      <c r="AQ39" s="8">
        <f>SUMIFS(F_12Snp_ODR_Ret!$C:$C,F_12Snp_ODR_Ret!$B:$B,'Retail - 12m PD'!$A39,F_12Snp_ODR_Ret!$A:$A,'Retail - 12m PD'!AQ$3)</f>
        <v>216</v>
      </c>
      <c r="AR39" s="8">
        <f>SUMIFS(F_12Snp_ODR_Ret!$C:$C,F_12Snp_ODR_Ret!$B:$B,'Retail - 12m PD'!$A39,F_12Snp_ODR_Ret!$A:$A,'Retail - 12m PD'!AR$3)</f>
        <v>328</v>
      </c>
      <c r="AS39" s="8">
        <f>SUMIFS(F_12Snp_ODR_Ret!$C:$C,F_12Snp_ODR_Ret!$B:$B,'Retail - 12m PD'!$A39,F_12Snp_ODR_Ret!$A:$A,'Retail - 12m PD'!AS$3)</f>
        <v>258</v>
      </c>
      <c r="AT39" s="8">
        <f>SUMIFS(F_12Snp_ODR_Ret!$C:$C,F_12Snp_ODR_Ret!$B:$B,'Retail - 12m PD'!$A39,F_12Snp_ODR_Ret!$A:$A,'Retail - 12m PD'!AT$3)</f>
        <v>242</v>
      </c>
      <c r="AU39" s="8">
        <f>SUMIFS(F_12Snp_ODR_Ret!$C:$C,F_12Snp_ODR_Ret!$B:$B,'Retail - 12m PD'!$A39,F_12Snp_ODR_Ret!$A:$A,'Retail - 12m PD'!AU$3)</f>
        <v>257</v>
      </c>
      <c r="AV39" s="8">
        <f>SUMIFS(F_12Snp_ODR_Ret!$C:$C,F_12Snp_ODR_Ret!$B:$B,'Retail - 12m PD'!$A39,F_12Snp_ODR_Ret!$A:$A,'Retail - 12m PD'!AV$3)</f>
        <v>203</v>
      </c>
      <c r="AW39" s="8">
        <f>SUMIFS(F_12Snp_ODR_Ret!$C:$C,F_12Snp_ODR_Ret!$B:$B,'Retail - 12m PD'!$A39,F_12Snp_ODR_Ret!$A:$A,'Retail - 12m PD'!AW$3)</f>
        <v>212</v>
      </c>
      <c r="AX39" s="9">
        <f>SUMIFS(F_12Snp_ODR_Ret!$C:$C,F_12Snp_ODR_Ret!$B:$B,'Retail - 12m PD'!$A39,F_12Snp_ODR_Ret!$A:$A,'Retail - 12m PD'!AX$3)</f>
        <v>332</v>
      </c>
      <c r="AY39" s="8">
        <f>SUMIFS(F_12Snp_ODR_Ret!$C:$C,F_12Snp_ODR_Ret!$B:$B,'Retail - 12m PD'!$A39,F_12Snp_ODR_Ret!$A:$A,'Retail - 12m PD'!AY$3)</f>
        <v>212</v>
      </c>
      <c r="AZ39" s="8">
        <f>SUMIFS(F_12Snp_ODR_Ret!$C:$C,F_12Snp_ODR_Ret!$B:$B,'Retail - 12m PD'!$A39,F_12Snp_ODR_Ret!$A:$A,'Retail - 12m PD'!AZ$3)</f>
        <v>199</v>
      </c>
      <c r="BA39" s="8">
        <f>SUMIFS(F_12Snp_ODR_Ret!$C:$C,F_12Snp_ODR_Ret!$B:$B,'Retail - 12m PD'!$A39,F_12Snp_ODR_Ret!$A:$A,'Retail - 12m PD'!BA$3)</f>
        <v>171</v>
      </c>
      <c r="BB39" s="8">
        <f>SUMIFS(F_12Snp_ODR_Ret!$C:$C,F_12Snp_ODR_Ret!$B:$B,'Retail - 12m PD'!$A39,F_12Snp_ODR_Ret!$A:$A,'Retail - 12m PD'!BB$3)</f>
        <v>166</v>
      </c>
      <c r="BC39" s="8">
        <f>SUMIFS(F_12Snp_ODR_Ret!$C:$C,F_12Snp_ODR_Ret!$B:$B,'Retail - 12m PD'!$A39,F_12Snp_ODR_Ret!$A:$A,'Retail - 12m PD'!BC$3)</f>
        <v>104</v>
      </c>
      <c r="BD39" s="8">
        <f>SUMIFS(F_12Snp_ODR_Ret!$C:$C,F_12Snp_ODR_Ret!$B:$B,'Retail - 12m PD'!$A39,F_12Snp_ODR_Ret!$A:$A,'Retail - 12m PD'!BD$3)</f>
        <v>160</v>
      </c>
      <c r="BE39" s="8">
        <f>SUMIFS(F_12Snp_ODR_Ret!$C:$C,F_12Snp_ODR_Ret!$B:$B,'Retail - 12m PD'!$A39,F_12Snp_ODR_Ret!$A:$A,'Retail - 12m PD'!BE$3)</f>
        <v>105</v>
      </c>
      <c r="BF39" s="8">
        <f>SUMIFS(F_12Snp_ODR_Ret!$C:$C,F_12Snp_ODR_Ret!$B:$B,'Retail - 12m PD'!$A39,F_12Snp_ODR_Ret!$A:$A,'Retail - 12m PD'!BF$3)</f>
        <v>137</v>
      </c>
      <c r="BG39" s="8">
        <f>SUMIFS(F_12Snp_ODR_Ret!$C:$C,F_12Snp_ODR_Ret!$B:$B,'Retail - 12m PD'!$A39,F_12Snp_ODR_Ret!$A:$A,'Retail - 12m PD'!BG$3)</f>
        <v>156</v>
      </c>
      <c r="BH39" s="8">
        <f>SUMIFS(F_12Snp_ODR_Ret!$C:$C,F_12Snp_ODR_Ret!$B:$B,'Retail - 12m PD'!$A39,F_12Snp_ODR_Ret!$A:$A,'Retail - 12m PD'!BH$3)</f>
        <v>250</v>
      </c>
      <c r="BI39" s="8">
        <f>SUMIFS(F_12Snp_ODR_Ret!$C:$C,F_12Snp_ODR_Ret!$B:$B,'Retail - 12m PD'!$A39,F_12Snp_ODR_Ret!$A:$A,'Retail - 12m PD'!BI$3)</f>
        <v>349</v>
      </c>
      <c r="BJ39" s="8">
        <f>SUMIFS(F_12Snp_ODR_Ret!$C:$C,F_12Snp_ODR_Ret!$B:$B,'Retail - 12m PD'!$A39,F_12Snp_ODR_Ret!$A:$A,'Retail - 12m PD'!BJ$3)</f>
        <v>221</v>
      </c>
      <c r="BK39" s="8">
        <f>SUMIFS(F_12Snp_ODR_Ret!$C:$C,F_12Snp_ODR_Ret!$B:$B,'Retail - 12m PD'!$A39,F_12Snp_ODR_Ret!$A:$A,'Retail - 12m PD'!BK$3)</f>
        <v>217</v>
      </c>
      <c r="BL39" s="8">
        <f>SUMIFS(F_12Snp_ODR_Ret!$C:$C,F_12Snp_ODR_Ret!$B:$B,'Retail - 12m PD'!$A39,F_12Snp_ODR_Ret!$A:$A,'Retail - 12m PD'!BL$3)</f>
        <v>207</v>
      </c>
      <c r="BM39" s="8">
        <f>SUMIFS(F_12Snp_ODR_Ret!$C:$C,F_12Snp_ODR_Ret!$B:$B,'Retail - 12m PD'!$A39,F_12Snp_ODR_Ret!$A:$A,'Retail - 12m PD'!BM$3)</f>
        <v>202</v>
      </c>
      <c r="BN39" s="8">
        <f>SUMIFS(F_12Snp_ODR_Ret!$C:$C,F_12Snp_ODR_Ret!$B:$B,'Retail - 12m PD'!$A39,F_12Snp_ODR_Ret!$A:$A,'Retail - 12m PD'!BN$3)</f>
        <v>200</v>
      </c>
      <c r="BO39" s="8">
        <f>SUMIFS(F_12Snp_ODR_Ret!$C:$C,F_12Snp_ODR_Ret!$B:$B,'Retail - 12m PD'!$A39,F_12Snp_ODR_Ret!$A:$A,'Retail - 12m PD'!BO$3)</f>
        <v>199</v>
      </c>
      <c r="BP39" s="8">
        <f>SUMIFS(F_12Snp_ODR_Ret!$C:$C,F_12Snp_ODR_Ret!$B:$B,'Retail - 12m PD'!$A39,F_12Snp_ODR_Ret!$A:$A,'Retail - 12m PD'!BP$3)</f>
        <v>229</v>
      </c>
      <c r="BQ39" s="8">
        <f>SUMIFS(F_12Snp_ODR_Ret!$C:$C,F_12Snp_ODR_Ret!$B:$B,'Retail - 12m PD'!$A39,F_12Snp_ODR_Ret!$A:$A,'Retail - 12m PD'!BQ$3)</f>
        <v>228</v>
      </c>
      <c r="BR39" s="8">
        <f>SUMIFS(F_12Snp_ODR_Ret!$C:$C,F_12Snp_ODR_Ret!$B:$B,'Retail - 12m PD'!$A39,F_12Snp_ODR_Ret!$A:$A,'Retail - 12m PD'!BR$3)</f>
        <v>151</v>
      </c>
      <c r="BS39" s="8">
        <f>SUMIFS(F_12Snp_ODR_Ret!$C:$C,F_12Snp_ODR_Ret!$B:$B,'Retail - 12m PD'!$A39,F_12Snp_ODR_Ret!$A:$A,'Retail - 12m PD'!BS$3)</f>
        <v>113</v>
      </c>
      <c r="BT39" s="8">
        <f>SUMIFS(F_12Snp_ODR_Ret!$C:$C,F_12Snp_ODR_Ret!$B:$B,'Retail - 12m PD'!$A39,F_12Snp_ODR_Ret!$A:$A,'Retail - 12m PD'!BT$3)</f>
        <v>85</v>
      </c>
      <c r="BU39" s="8">
        <f>SUMIFS(F_12Snp_ODR_Ret!$C:$C,F_12Snp_ODR_Ret!$B:$B,'Retail - 12m PD'!$A39,F_12Snp_ODR_Ret!$A:$A,'Retail - 12m PD'!BU$3)</f>
        <v>112</v>
      </c>
      <c r="BV39" s="8">
        <f>SUMIFS(F_12Snp_ODR_Ret!$C:$C,F_12Snp_ODR_Ret!$B:$B,'Retail - 12m PD'!$A39,F_12Snp_ODR_Ret!$A:$A,'Retail - 12m PD'!BV$3)</f>
        <v>138</v>
      </c>
      <c r="BW39" s="8">
        <f>SUMIFS(F_12Snp_ODR_Ret!$C:$C,F_12Snp_ODR_Ret!$B:$B,'Retail - 12m PD'!$A39,F_12Snp_ODR_Ret!$A:$A,'Retail - 12m PD'!BW$3)</f>
        <v>93</v>
      </c>
      <c r="BX39" s="8">
        <f>SUMIFS(F_12Snp_ODR_Ret!$C:$C,F_12Snp_ODR_Ret!$B:$B,'Retail - 12m PD'!$A39,F_12Snp_ODR_Ret!$A:$A,'Retail - 12m PD'!BX$3)</f>
        <v>86</v>
      </c>
      <c r="BY39" s="8">
        <f>SUMIFS(F_12Snp_ODR_Ret!$C:$C,F_12Snp_ODR_Ret!$B:$B,'Retail - 12m PD'!$A39,F_12Snp_ODR_Ret!$A:$A,'Retail - 12m PD'!BY$3)</f>
        <v>80</v>
      </c>
      <c r="BZ39" s="8">
        <f>SUMIFS(F_12Snp_ODR_Ret!$C:$C,F_12Snp_ODR_Ret!$B:$B,'Retail - 12m PD'!$A39,F_12Snp_ODR_Ret!$A:$A,'Retail - 12m PD'!BZ$3)</f>
        <v>0</v>
      </c>
      <c r="CA39" s="8">
        <f>SUMIFS(F_12Snp_ODR_Ret!$C:$C,F_12Snp_ODR_Ret!$B:$B,'Retail - 12m PD'!$A39,F_12Snp_ODR_Ret!$A:$A,'Retail - 12m PD'!CA$3)</f>
        <v>0</v>
      </c>
      <c r="CB39" s="8">
        <f>SUMIFS(F_12Snp_ODR_Ret!$C:$C,F_12Snp_ODR_Ret!$B:$B,'Retail - 12m PD'!$A39,F_12Snp_ODR_Ret!$A:$A,'Retail - 12m PD'!CB$3)</f>
        <v>0</v>
      </c>
      <c r="CC39" s="8">
        <f>SUMIFS(F_12Snp_ODR_Ret!$C:$C,F_12Snp_ODR_Ret!$B:$B,'Retail - 12m PD'!$A39,F_12Snp_ODR_Ret!$A:$A,'Retail - 12m PD'!CC$3)</f>
        <v>0</v>
      </c>
      <c r="CD39" s="8">
        <f>SUMIFS(F_12Snp_ODR_Ret!$C:$C,F_12Snp_ODR_Ret!$B:$B,'Retail - 12m PD'!$A39,F_12Snp_ODR_Ret!$A:$A,'Retail - 12m PD'!CD$3)</f>
        <v>0</v>
      </c>
      <c r="CE39" s="8">
        <f>SUMIFS(F_12Snp_ODR_Ret!$C:$C,F_12Snp_ODR_Ret!$B:$B,'Retail - 12m PD'!$A39,F_12Snp_ODR_Ret!$A:$A,'Retail - 12m PD'!CE$3)</f>
        <v>0</v>
      </c>
      <c r="CF39" s="8">
        <f>SUMIFS(F_12Snp_ODR_Ret!$C:$C,F_12Snp_ODR_Ret!$B:$B,'Retail - 12m PD'!$A39,F_12Snp_ODR_Ret!$A:$A,'Retail - 12m PD'!CF$3)</f>
        <v>0</v>
      </c>
      <c r="CG39" s="8">
        <f>SUMIFS(F_12Snp_ODR_Ret!$C:$C,F_12Snp_ODR_Ret!$B:$B,'Retail - 12m PD'!$A39,F_12Snp_ODR_Ret!$A:$A,'Retail - 12m PD'!CG$3)</f>
        <v>0</v>
      </c>
      <c r="CH39" s="8">
        <f>SUMIFS(F_12Snp_ODR_Ret!$C:$C,F_12Snp_ODR_Ret!$B:$B,'Retail - 12m PD'!$A39,F_12Snp_ODR_Ret!$A:$A,'Retail - 12m PD'!CH$3)</f>
        <v>0</v>
      </c>
      <c r="CI39" s="8">
        <f>SUMIFS(F_12Snp_ODR_Ret!$C:$C,F_12Snp_ODR_Ret!$B:$B,'Retail - 12m PD'!$A39,F_12Snp_ODR_Ret!$A:$A,'Retail - 12m PD'!CI$3)</f>
        <v>0</v>
      </c>
      <c r="CJ39" s="8">
        <f>SUMIFS(F_12Snp_ODR_Ret!$C:$C,F_12Snp_ODR_Ret!$B:$B,'Retail - 12m PD'!$A39,F_12Snp_ODR_Ret!$A:$A,'Retail - 12m PD'!CJ$3)</f>
        <v>0</v>
      </c>
      <c r="CK39" s="8">
        <f>SUMIFS(F_12Snp_ODR_Ret!$C:$C,F_12Snp_ODR_Ret!$B:$B,'Retail - 12m PD'!$A39,F_12Snp_ODR_Ret!$A:$A,'Retail - 12m PD'!CK$3)</f>
        <v>0</v>
      </c>
      <c r="CL39" s="8">
        <f>SUMIFS(F_12Snp_ODR_Ret!$C:$C,F_12Snp_ODR_Ret!$B:$B,'Retail - 12m PD'!$A39,F_12Snp_ODR_Ret!$A:$A,'Retail - 12m PD'!CL$3)</f>
        <v>0</v>
      </c>
      <c r="CM39" s="8">
        <f>SUMIFS(F_12Snp_ODR_Ret!$C:$C,F_12Snp_ODR_Ret!$B:$B,'Retail - 12m PD'!$A39,F_12Snp_ODR_Ret!$A:$A,'Retail - 12m PD'!CM$3)</f>
        <v>0</v>
      </c>
      <c r="CN39" s="8">
        <f>SUMIFS(F_12Snp_ODR_Ret!$C:$C,F_12Snp_ODR_Ret!$B:$B,'Retail - 12m PD'!$A39,F_12Snp_ODR_Ret!$A:$A,'Retail - 12m PD'!CN$3)</f>
        <v>0</v>
      </c>
      <c r="CO39" s="8">
        <f>SUMIFS(F_12Snp_ODR_Ret!$C:$C,F_12Snp_ODR_Ret!$B:$B,'Retail - 12m PD'!$A39,F_12Snp_ODR_Ret!$A:$A,'Retail - 12m PD'!CO$3)</f>
        <v>0</v>
      </c>
      <c r="CP39" s="8">
        <f>SUMIFS(F_12Snp_ODR_Ret!$C:$C,F_12Snp_ODR_Ret!$B:$B,'Retail - 12m PD'!$A39,F_12Snp_ODR_Ret!$A:$A,'Retail - 12m PD'!CP$3)</f>
        <v>0</v>
      </c>
      <c r="CQ39" s="8">
        <f>SUMIFS(F_12Snp_ODR_Ret!$C:$C,F_12Snp_ODR_Ret!$B:$B,'Retail - 12m PD'!$A39,F_12Snp_ODR_Ret!$A:$A,'Retail - 12m PD'!CQ$3)</f>
        <v>0</v>
      </c>
      <c r="CR39" s="8">
        <f>SUMIFS(F_12Snp_ODR_Ret!$C:$C,F_12Snp_ODR_Ret!$B:$B,'Retail - 12m PD'!$A39,F_12Snp_ODR_Ret!$A:$A,'Retail - 12m PD'!CR$3)</f>
        <v>0</v>
      </c>
      <c r="CS39" s="8">
        <f>SUMIFS(F_12Snp_ODR_Ret!$C:$C,F_12Snp_ODR_Ret!$B:$B,'Retail - 12m PD'!$A39,F_12Snp_ODR_Ret!$A:$A,'Retail - 12m PD'!CS$3)</f>
        <v>0</v>
      </c>
      <c r="CT39" s="8">
        <f>SUMIFS(F_12Snp_ODR_Ret!$C:$C,F_12Snp_ODR_Ret!$B:$B,'Retail - 12m PD'!$A39,F_12Snp_ODR_Ret!$A:$A,'Retail - 12m PD'!CT$3)</f>
        <v>0</v>
      </c>
      <c r="CU39" s="8">
        <f>SUMIFS(F_12Snp_ODR_Ret!$C:$C,F_12Snp_ODR_Ret!$B:$B,'Retail - 12m PD'!$A39,F_12Snp_ODR_Ret!$A:$A,'Retail - 12m PD'!CU$3)</f>
        <v>0</v>
      </c>
      <c r="CV39" s="8">
        <f>SUMIFS(F_12Snp_ODR_Ret!$C:$C,F_12Snp_ODR_Ret!$B:$B,'Retail - 12m PD'!$A39,F_12Snp_ODR_Ret!$A:$A,'Retail - 12m PD'!CV$3)</f>
        <v>0</v>
      </c>
      <c r="CW39" s="8">
        <f>SUMIFS(F_12Snp_ODR_Ret!$C:$C,F_12Snp_ODR_Ret!$B:$B,'Retail - 12m PD'!$A39,F_12Snp_ODR_Ret!$A:$A,'Retail - 12m PD'!CW$3)</f>
        <v>0</v>
      </c>
      <c r="CX39" s="8">
        <f>SUMIFS(F_12Snp_ODR_Ret!$C:$C,F_12Snp_ODR_Ret!$B:$B,'Retail - 12m PD'!$A39,F_12Snp_ODR_Ret!$A:$A,'Retail - 12m PD'!CX$3)</f>
        <v>0</v>
      </c>
      <c r="CY39" s="8">
        <f>SUMIFS(F_12Snp_ODR_Ret!$C:$C,F_12Snp_ODR_Ret!$B:$B,'Retail - 12m PD'!$A39,F_12Snp_ODR_Ret!$A:$A,'Retail - 12m PD'!CY$3)</f>
        <v>0</v>
      </c>
      <c r="CZ39" s="8">
        <f>SUMIFS(F_12Snp_ODR_Ret!$C:$C,F_12Snp_ODR_Ret!$B:$B,'Retail - 12m PD'!$A39,F_12Snp_ODR_Ret!$A:$A,'Retail - 12m PD'!CZ$3)</f>
        <v>0</v>
      </c>
    </row>
    <row r="40" spans="1:104" x14ac:dyDescent="0.2">
      <c r="A40" s="3" t="str">
        <f t="shared" si="15"/>
        <v>R_J</v>
      </c>
      <c r="B40" s="4" t="str">
        <f t="shared" si="15"/>
        <v>Unsecured, MOB &gt; 6, Non-MOU, Class 1, TDR</v>
      </c>
      <c r="C40" s="8">
        <f>SUMIFS(F_12Snp_ODR_Ret!$C:$C,F_12Snp_ODR_Ret!$B:$B,'Retail - 12m PD'!$A40,F_12Snp_ODR_Ret!$A:$A,'Retail - 12m PD'!C$3)</f>
        <v>518</v>
      </c>
      <c r="D40" s="8">
        <f>SUMIFS(F_12Snp_ODR_Ret!$C:$C,F_12Snp_ODR_Ret!$B:$B,'Retail - 12m PD'!$A40,F_12Snp_ODR_Ret!$A:$A,'Retail - 12m PD'!D$3)</f>
        <v>511</v>
      </c>
      <c r="E40" s="8">
        <f>SUMIFS(F_12Snp_ODR_Ret!$C:$C,F_12Snp_ODR_Ret!$B:$B,'Retail - 12m PD'!$A40,F_12Snp_ODR_Ret!$A:$A,'Retail - 12m PD'!E$3)</f>
        <v>699</v>
      </c>
      <c r="F40" s="8">
        <f>SUMIFS(F_12Snp_ODR_Ret!$C:$C,F_12Snp_ODR_Ret!$B:$B,'Retail - 12m PD'!$A40,F_12Snp_ODR_Ret!$A:$A,'Retail - 12m PD'!F$3)</f>
        <v>648</v>
      </c>
      <c r="G40" s="8">
        <f>SUMIFS(F_12Snp_ODR_Ret!$C:$C,F_12Snp_ODR_Ret!$B:$B,'Retail - 12m PD'!$A40,F_12Snp_ODR_Ret!$A:$A,'Retail - 12m PD'!G$3)</f>
        <v>514</v>
      </c>
      <c r="H40" s="8">
        <f>SUMIFS(F_12Snp_ODR_Ret!$C:$C,F_12Snp_ODR_Ret!$B:$B,'Retail - 12m PD'!$A40,F_12Snp_ODR_Ret!$A:$A,'Retail - 12m PD'!H$3)</f>
        <v>605</v>
      </c>
      <c r="I40" s="8">
        <f>SUMIFS(F_12Snp_ODR_Ret!$C:$C,F_12Snp_ODR_Ret!$B:$B,'Retail - 12m PD'!$A40,F_12Snp_ODR_Ret!$A:$A,'Retail - 12m PD'!I$3)</f>
        <v>665</v>
      </c>
      <c r="J40" s="8">
        <f>SUMIFS(F_12Snp_ODR_Ret!$C:$C,F_12Snp_ODR_Ret!$B:$B,'Retail - 12m PD'!$A40,F_12Snp_ODR_Ret!$A:$A,'Retail - 12m PD'!J$3)</f>
        <v>546</v>
      </c>
      <c r="K40" s="8">
        <f>SUMIFS(F_12Snp_ODR_Ret!$C:$C,F_12Snp_ODR_Ret!$B:$B,'Retail - 12m PD'!$A40,F_12Snp_ODR_Ret!$A:$A,'Retail - 12m PD'!K$3)</f>
        <v>709</v>
      </c>
      <c r="L40" s="8">
        <f>SUMIFS(F_12Snp_ODR_Ret!$C:$C,F_12Snp_ODR_Ret!$B:$B,'Retail - 12m PD'!$A40,F_12Snp_ODR_Ret!$A:$A,'Retail - 12m PD'!L$3)</f>
        <v>788</v>
      </c>
      <c r="M40" s="8">
        <f>SUMIFS(F_12Snp_ODR_Ret!$C:$C,F_12Snp_ODR_Ret!$B:$B,'Retail - 12m PD'!$A40,F_12Snp_ODR_Ret!$A:$A,'Retail - 12m PD'!M$3)</f>
        <v>808</v>
      </c>
      <c r="N40" s="8">
        <f>SUMIFS(F_12Snp_ODR_Ret!$C:$C,F_12Snp_ODR_Ret!$B:$B,'Retail - 12m PD'!$A40,F_12Snp_ODR_Ret!$A:$A,'Retail - 12m PD'!N$3)</f>
        <v>887</v>
      </c>
      <c r="O40" s="8">
        <f>SUMIFS(F_12Snp_ODR_Ret!$C:$C,F_12Snp_ODR_Ret!$B:$B,'Retail - 12m PD'!$A40,F_12Snp_ODR_Ret!$A:$A,'Retail - 12m PD'!O$3)</f>
        <v>649</v>
      </c>
      <c r="P40" s="8">
        <f>SUMIFS(F_12Snp_ODR_Ret!$C:$C,F_12Snp_ODR_Ret!$B:$B,'Retail - 12m PD'!$A40,F_12Snp_ODR_Ret!$A:$A,'Retail - 12m PD'!P$3)</f>
        <v>761</v>
      </c>
      <c r="Q40" s="8">
        <f>SUMIFS(F_12Snp_ODR_Ret!$C:$C,F_12Snp_ODR_Ret!$B:$B,'Retail - 12m PD'!$A40,F_12Snp_ODR_Ret!$A:$A,'Retail - 12m PD'!Q$3)</f>
        <v>723</v>
      </c>
      <c r="R40" s="8">
        <f>SUMIFS(F_12Snp_ODR_Ret!$C:$C,F_12Snp_ODR_Ret!$B:$B,'Retail - 12m PD'!$A40,F_12Snp_ODR_Ret!$A:$A,'Retail - 12m PD'!R$3)</f>
        <v>665</v>
      </c>
      <c r="S40" s="8">
        <f>SUMIFS(F_12Snp_ODR_Ret!$C:$C,F_12Snp_ODR_Ret!$B:$B,'Retail - 12m PD'!$A40,F_12Snp_ODR_Ret!$A:$A,'Retail - 12m PD'!S$3)</f>
        <v>466</v>
      </c>
      <c r="T40" s="8">
        <f>SUMIFS(F_12Snp_ODR_Ret!$C:$C,F_12Snp_ODR_Ret!$B:$B,'Retail - 12m PD'!$A40,F_12Snp_ODR_Ret!$A:$A,'Retail - 12m PD'!T$3)</f>
        <v>595</v>
      </c>
      <c r="U40" s="8">
        <f>SUMIFS(F_12Snp_ODR_Ret!$C:$C,F_12Snp_ODR_Ret!$B:$B,'Retail - 12m PD'!$A40,F_12Snp_ODR_Ret!$A:$A,'Retail - 12m PD'!U$3)</f>
        <v>527</v>
      </c>
      <c r="V40" s="8">
        <f>SUMIFS(F_12Snp_ODR_Ret!$C:$C,F_12Snp_ODR_Ret!$B:$B,'Retail - 12m PD'!$A40,F_12Snp_ODR_Ret!$A:$A,'Retail - 12m PD'!V$3)</f>
        <v>513</v>
      </c>
      <c r="W40" s="8">
        <f>SUMIFS(F_12Snp_ODR_Ret!$C:$C,F_12Snp_ODR_Ret!$B:$B,'Retail - 12m PD'!$A40,F_12Snp_ODR_Ret!$A:$A,'Retail - 12m PD'!W$3)</f>
        <v>534</v>
      </c>
      <c r="X40" s="8">
        <f>SUMIFS(F_12Snp_ODR_Ret!$C:$C,F_12Snp_ODR_Ret!$B:$B,'Retail - 12m PD'!$A40,F_12Snp_ODR_Ret!$A:$A,'Retail - 12m PD'!X$3)</f>
        <v>447</v>
      </c>
      <c r="Y40" s="8">
        <f>SUMIFS(F_12Snp_ODR_Ret!$C:$C,F_12Snp_ODR_Ret!$B:$B,'Retail - 12m PD'!$A40,F_12Snp_ODR_Ret!$A:$A,'Retail - 12m PD'!Y$3)</f>
        <v>533</v>
      </c>
      <c r="Z40" s="8">
        <f>SUMIFS(F_12Snp_ODR_Ret!$C:$C,F_12Snp_ODR_Ret!$B:$B,'Retail - 12m PD'!$A40,F_12Snp_ODR_Ret!$A:$A,'Retail - 12m PD'!Z$3)</f>
        <v>513</v>
      </c>
      <c r="AA40" s="8">
        <f>SUMIFS(F_12Snp_ODR_Ret!$C:$C,F_12Snp_ODR_Ret!$B:$B,'Retail - 12m PD'!$A40,F_12Snp_ODR_Ret!$A:$A,'Retail - 12m PD'!AA$3)</f>
        <v>388</v>
      </c>
      <c r="AB40" s="8">
        <f>SUMIFS(F_12Snp_ODR_Ret!$C:$C,F_12Snp_ODR_Ret!$B:$B,'Retail - 12m PD'!$A40,F_12Snp_ODR_Ret!$A:$A,'Retail - 12m PD'!AB$3)</f>
        <v>515</v>
      </c>
      <c r="AC40" s="8">
        <f>SUMIFS(F_12Snp_ODR_Ret!$C:$C,F_12Snp_ODR_Ret!$B:$B,'Retail - 12m PD'!$A40,F_12Snp_ODR_Ret!$A:$A,'Retail - 12m PD'!AC$3)</f>
        <v>496</v>
      </c>
      <c r="AD40" s="8">
        <f>SUMIFS(F_12Snp_ODR_Ret!$C:$C,F_12Snp_ODR_Ret!$B:$B,'Retail - 12m PD'!$A40,F_12Snp_ODR_Ret!$A:$A,'Retail - 12m PD'!AD$3)</f>
        <v>322</v>
      </c>
      <c r="AE40" s="8">
        <f>SUMIFS(F_12Snp_ODR_Ret!$C:$C,F_12Snp_ODR_Ret!$B:$B,'Retail - 12m PD'!$A40,F_12Snp_ODR_Ret!$A:$A,'Retail - 12m PD'!AE$3)</f>
        <v>400</v>
      </c>
      <c r="AF40" s="8">
        <f>SUMIFS(F_12Snp_ODR_Ret!$C:$C,F_12Snp_ODR_Ret!$B:$B,'Retail - 12m PD'!$A40,F_12Snp_ODR_Ret!$A:$A,'Retail - 12m PD'!AF$3)</f>
        <v>371</v>
      </c>
      <c r="AG40" s="8">
        <f>SUMIFS(F_12Snp_ODR_Ret!$C:$C,F_12Snp_ODR_Ret!$B:$B,'Retail - 12m PD'!$A40,F_12Snp_ODR_Ret!$A:$A,'Retail - 12m PD'!AG$3)</f>
        <v>289</v>
      </c>
      <c r="AH40" s="8">
        <f>SUMIFS(F_12Snp_ODR_Ret!$C:$C,F_12Snp_ODR_Ret!$B:$B,'Retail - 12m PD'!$A40,F_12Snp_ODR_Ret!$A:$A,'Retail - 12m PD'!AH$3)</f>
        <v>327</v>
      </c>
      <c r="AI40" s="8">
        <f>SUMIFS(F_12Snp_ODR_Ret!$C:$C,F_12Snp_ODR_Ret!$B:$B,'Retail - 12m PD'!$A40,F_12Snp_ODR_Ret!$A:$A,'Retail - 12m PD'!AI$3)</f>
        <v>318</v>
      </c>
      <c r="AJ40" s="8">
        <f>SUMIFS(F_12Snp_ODR_Ret!$C:$C,F_12Snp_ODR_Ret!$B:$B,'Retail - 12m PD'!$A40,F_12Snp_ODR_Ret!$A:$A,'Retail - 12m PD'!AJ$3)</f>
        <v>280</v>
      </c>
      <c r="AK40" s="8">
        <f>SUMIFS(F_12Snp_ODR_Ret!$C:$C,F_12Snp_ODR_Ret!$B:$B,'Retail - 12m PD'!$A40,F_12Snp_ODR_Ret!$A:$A,'Retail - 12m PD'!AK$3)</f>
        <v>332</v>
      </c>
      <c r="AL40" s="8">
        <f>SUMIFS(F_12Snp_ODR_Ret!$C:$C,F_12Snp_ODR_Ret!$B:$B,'Retail - 12m PD'!$A40,F_12Snp_ODR_Ret!$A:$A,'Retail - 12m PD'!AL$3)</f>
        <v>318</v>
      </c>
      <c r="AM40" s="8">
        <f>SUMIFS(F_12Snp_ODR_Ret!$C:$C,F_12Snp_ODR_Ret!$B:$B,'Retail - 12m PD'!$A40,F_12Snp_ODR_Ret!$A:$A,'Retail - 12m PD'!AM$3)</f>
        <v>267</v>
      </c>
      <c r="AN40" s="8">
        <f>SUMIFS(F_12Snp_ODR_Ret!$C:$C,F_12Snp_ODR_Ret!$B:$B,'Retail - 12m PD'!$A40,F_12Snp_ODR_Ret!$A:$A,'Retail - 12m PD'!AN$3)</f>
        <v>290</v>
      </c>
      <c r="AO40" s="8">
        <f>SUMIFS(F_12Snp_ODR_Ret!$C:$C,F_12Snp_ODR_Ret!$B:$B,'Retail - 12m PD'!$A40,F_12Snp_ODR_Ret!$A:$A,'Retail - 12m PD'!AO$3)</f>
        <v>275</v>
      </c>
      <c r="AP40" s="8">
        <f>SUMIFS(F_12Snp_ODR_Ret!$C:$C,F_12Snp_ODR_Ret!$B:$B,'Retail - 12m PD'!$A40,F_12Snp_ODR_Ret!$A:$A,'Retail - 12m PD'!AP$3)</f>
        <v>218</v>
      </c>
      <c r="AQ40" s="8">
        <f>SUMIFS(F_12Snp_ODR_Ret!$C:$C,F_12Snp_ODR_Ret!$B:$B,'Retail - 12m PD'!$A40,F_12Snp_ODR_Ret!$A:$A,'Retail - 12m PD'!AQ$3)</f>
        <v>253</v>
      </c>
      <c r="AR40" s="8">
        <f>SUMIFS(F_12Snp_ODR_Ret!$C:$C,F_12Snp_ODR_Ret!$B:$B,'Retail - 12m PD'!$A40,F_12Snp_ODR_Ret!$A:$A,'Retail - 12m PD'!AR$3)</f>
        <v>263</v>
      </c>
      <c r="AS40" s="8">
        <f>SUMIFS(F_12Snp_ODR_Ret!$C:$C,F_12Snp_ODR_Ret!$B:$B,'Retail - 12m PD'!$A40,F_12Snp_ODR_Ret!$A:$A,'Retail - 12m PD'!AS$3)</f>
        <v>283</v>
      </c>
      <c r="AT40" s="8">
        <f>SUMIFS(F_12Snp_ODR_Ret!$C:$C,F_12Snp_ODR_Ret!$B:$B,'Retail - 12m PD'!$A40,F_12Snp_ODR_Ret!$A:$A,'Retail - 12m PD'!AT$3)</f>
        <v>294</v>
      </c>
      <c r="AU40" s="8">
        <f>SUMIFS(F_12Snp_ODR_Ret!$C:$C,F_12Snp_ODR_Ret!$B:$B,'Retail - 12m PD'!$A40,F_12Snp_ODR_Ret!$A:$A,'Retail - 12m PD'!AU$3)</f>
        <v>291</v>
      </c>
      <c r="AV40" s="8">
        <f>SUMIFS(F_12Snp_ODR_Ret!$C:$C,F_12Snp_ODR_Ret!$B:$B,'Retail - 12m PD'!$A40,F_12Snp_ODR_Ret!$A:$A,'Retail - 12m PD'!AV$3)</f>
        <v>283</v>
      </c>
      <c r="AW40" s="8">
        <f>SUMIFS(F_12Snp_ODR_Ret!$C:$C,F_12Snp_ODR_Ret!$B:$B,'Retail - 12m PD'!$A40,F_12Snp_ODR_Ret!$A:$A,'Retail - 12m PD'!AW$3)</f>
        <v>280</v>
      </c>
      <c r="AX40" s="9">
        <f>SUMIFS(F_12Snp_ODR_Ret!$C:$C,F_12Snp_ODR_Ret!$B:$B,'Retail - 12m PD'!$A40,F_12Snp_ODR_Ret!$A:$A,'Retail - 12m PD'!AX$3)</f>
        <v>289</v>
      </c>
      <c r="AY40" s="8">
        <f>SUMIFS(F_12Snp_ODR_Ret!$C:$C,F_12Snp_ODR_Ret!$B:$B,'Retail - 12m PD'!$A40,F_12Snp_ODR_Ret!$A:$A,'Retail - 12m PD'!AY$3)</f>
        <v>281</v>
      </c>
      <c r="AZ40" s="8">
        <f>SUMIFS(F_12Snp_ODR_Ret!$C:$C,F_12Snp_ODR_Ret!$B:$B,'Retail - 12m PD'!$A40,F_12Snp_ODR_Ret!$A:$A,'Retail - 12m PD'!AZ$3)</f>
        <v>273</v>
      </c>
      <c r="BA40" s="8">
        <f>SUMIFS(F_12Snp_ODR_Ret!$C:$C,F_12Snp_ODR_Ret!$B:$B,'Retail - 12m PD'!$A40,F_12Snp_ODR_Ret!$A:$A,'Retail - 12m PD'!BA$3)</f>
        <v>235</v>
      </c>
      <c r="BB40" s="8">
        <f>SUMIFS(F_12Snp_ODR_Ret!$C:$C,F_12Snp_ODR_Ret!$B:$B,'Retail - 12m PD'!$A40,F_12Snp_ODR_Ret!$A:$A,'Retail - 12m PD'!BB$3)</f>
        <v>192</v>
      </c>
      <c r="BC40" s="8">
        <f>SUMIFS(F_12Snp_ODR_Ret!$C:$C,F_12Snp_ODR_Ret!$B:$B,'Retail - 12m PD'!$A40,F_12Snp_ODR_Ret!$A:$A,'Retail - 12m PD'!BC$3)</f>
        <v>171</v>
      </c>
      <c r="BD40" s="8">
        <f>SUMIFS(F_12Snp_ODR_Ret!$C:$C,F_12Snp_ODR_Ret!$B:$B,'Retail - 12m PD'!$A40,F_12Snp_ODR_Ret!$A:$A,'Retail - 12m PD'!BD$3)</f>
        <v>180</v>
      </c>
      <c r="BE40" s="8">
        <f>SUMIFS(F_12Snp_ODR_Ret!$C:$C,F_12Snp_ODR_Ret!$B:$B,'Retail - 12m PD'!$A40,F_12Snp_ODR_Ret!$A:$A,'Retail - 12m PD'!BE$3)</f>
        <v>246</v>
      </c>
      <c r="BF40" s="8">
        <f>SUMIFS(F_12Snp_ODR_Ret!$C:$C,F_12Snp_ODR_Ret!$B:$B,'Retail - 12m PD'!$A40,F_12Snp_ODR_Ret!$A:$A,'Retail - 12m PD'!BF$3)</f>
        <v>287</v>
      </c>
      <c r="BG40" s="8">
        <f>SUMIFS(F_12Snp_ODR_Ret!$C:$C,F_12Snp_ODR_Ret!$B:$B,'Retail - 12m PD'!$A40,F_12Snp_ODR_Ret!$A:$A,'Retail - 12m PD'!BG$3)</f>
        <v>306</v>
      </c>
      <c r="BH40" s="8">
        <f>SUMIFS(F_12Snp_ODR_Ret!$C:$C,F_12Snp_ODR_Ret!$B:$B,'Retail - 12m PD'!$A40,F_12Snp_ODR_Ret!$A:$A,'Retail - 12m PD'!BH$3)</f>
        <v>353</v>
      </c>
      <c r="BI40" s="8">
        <f>SUMIFS(F_12Snp_ODR_Ret!$C:$C,F_12Snp_ODR_Ret!$B:$B,'Retail - 12m PD'!$A40,F_12Snp_ODR_Ret!$A:$A,'Retail - 12m PD'!BI$3)</f>
        <v>347</v>
      </c>
      <c r="BJ40" s="8">
        <f>SUMIFS(F_12Snp_ODR_Ret!$C:$C,F_12Snp_ODR_Ret!$B:$B,'Retail - 12m PD'!$A40,F_12Snp_ODR_Ret!$A:$A,'Retail - 12m PD'!BJ$3)</f>
        <v>285</v>
      </c>
      <c r="BK40" s="8">
        <f>SUMIFS(F_12Snp_ODR_Ret!$C:$C,F_12Snp_ODR_Ret!$B:$B,'Retail - 12m PD'!$A40,F_12Snp_ODR_Ret!$A:$A,'Retail - 12m PD'!BK$3)</f>
        <v>254</v>
      </c>
      <c r="BL40" s="8">
        <f>SUMIFS(F_12Snp_ODR_Ret!$C:$C,F_12Snp_ODR_Ret!$B:$B,'Retail - 12m PD'!$A40,F_12Snp_ODR_Ret!$A:$A,'Retail - 12m PD'!BL$3)</f>
        <v>229</v>
      </c>
      <c r="BM40" s="8">
        <f>SUMIFS(F_12Snp_ODR_Ret!$C:$C,F_12Snp_ODR_Ret!$B:$B,'Retail - 12m PD'!$A40,F_12Snp_ODR_Ret!$A:$A,'Retail - 12m PD'!BM$3)</f>
        <v>222</v>
      </c>
      <c r="BN40" s="8">
        <f>SUMIFS(F_12Snp_ODR_Ret!$C:$C,F_12Snp_ODR_Ret!$B:$B,'Retail - 12m PD'!$A40,F_12Snp_ODR_Ret!$A:$A,'Retail - 12m PD'!BN$3)</f>
        <v>244</v>
      </c>
      <c r="BO40" s="8">
        <f>SUMIFS(F_12Snp_ODR_Ret!$C:$C,F_12Snp_ODR_Ret!$B:$B,'Retail - 12m PD'!$A40,F_12Snp_ODR_Ret!$A:$A,'Retail - 12m PD'!BO$3)</f>
        <v>238</v>
      </c>
      <c r="BP40" s="8">
        <f>SUMIFS(F_12Snp_ODR_Ret!$C:$C,F_12Snp_ODR_Ret!$B:$B,'Retail - 12m PD'!$A40,F_12Snp_ODR_Ret!$A:$A,'Retail - 12m PD'!BP$3)</f>
        <v>228</v>
      </c>
      <c r="BQ40" s="8">
        <f>SUMIFS(F_12Snp_ODR_Ret!$C:$C,F_12Snp_ODR_Ret!$B:$B,'Retail - 12m PD'!$A40,F_12Snp_ODR_Ret!$A:$A,'Retail - 12m PD'!BQ$3)</f>
        <v>201</v>
      </c>
      <c r="BR40" s="8">
        <f>SUMIFS(F_12Snp_ODR_Ret!$C:$C,F_12Snp_ODR_Ret!$B:$B,'Retail - 12m PD'!$A40,F_12Snp_ODR_Ret!$A:$A,'Retail - 12m PD'!BR$3)</f>
        <v>168</v>
      </c>
      <c r="BS40" s="8">
        <f>SUMIFS(F_12Snp_ODR_Ret!$C:$C,F_12Snp_ODR_Ret!$B:$B,'Retail - 12m PD'!$A40,F_12Snp_ODR_Ret!$A:$A,'Retail - 12m PD'!BS$3)</f>
        <v>139</v>
      </c>
      <c r="BT40" s="8">
        <f>SUMIFS(F_12Snp_ODR_Ret!$C:$C,F_12Snp_ODR_Ret!$B:$B,'Retail - 12m PD'!$A40,F_12Snp_ODR_Ret!$A:$A,'Retail - 12m PD'!BT$3)</f>
        <v>117</v>
      </c>
      <c r="BU40" s="8">
        <f>SUMIFS(F_12Snp_ODR_Ret!$C:$C,F_12Snp_ODR_Ret!$B:$B,'Retail - 12m PD'!$A40,F_12Snp_ODR_Ret!$A:$A,'Retail - 12m PD'!BU$3)</f>
        <v>107</v>
      </c>
      <c r="BV40" s="8">
        <f>SUMIFS(F_12Snp_ODR_Ret!$C:$C,F_12Snp_ODR_Ret!$B:$B,'Retail - 12m PD'!$A40,F_12Snp_ODR_Ret!$A:$A,'Retail - 12m PD'!BV$3)</f>
        <v>86</v>
      </c>
      <c r="BW40" s="8">
        <f>SUMIFS(F_12Snp_ODR_Ret!$C:$C,F_12Snp_ODR_Ret!$B:$B,'Retail - 12m PD'!$A40,F_12Snp_ODR_Ret!$A:$A,'Retail - 12m PD'!BW$3)</f>
        <v>65</v>
      </c>
      <c r="BX40" s="8">
        <f>SUMIFS(F_12Snp_ODR_Ret!$C:$C,F_12Snp_ODR_Ret!$B:$B,'Retail - 12m PD'!$A40,F_12Snp_ODR_Ret!$A:$A,'Retail - 12m PD'!BX$3)</f>
        <v>23</v>
      </c>
      <c r="BY40" s="8">
        <f>SUMIFS(F_12Snp_ODR_Ret!$C:$C,F_12Snp_ODR_Ret!$B:$B,'Retail - 12m PD'!$A40,F_12Snp_ODR_Ret!$A:$A,'Retail - 12m PD'!BY$3)</f>
        <v>6</v>
      </c>
      <c r="BZ40" s="8">
        <f>SUMIFS(F_12Snp_ODR_Ret!$C:$C,F_12Snp_ODR_Ret!$B:$B,'Retail - 12m PD'!$A40,F_12Snp_ODR_Ret!$A:$A,'Retail - 12m PD'!BZ$3)</f>
        <v>0</v>
      </c>
      <c r="CA40" s="8">
        <f>SUMIFS(F_12Snp_ODR_Ret!$C:$C,F_12Snp_ODR_Ret!$B:$B,'Retail - 12m PD'!$A40,F_12Snp_ODR_Ret!$A:$A,'Retail - 12m PD'!CA$3)</f>
        <v>0</v>
      </c>
      <c r="CB40" s="8">
        <f>SUMIFS(F_12Snp_ODR_Ret!$C:$C,F_12Snp_ODR_Ret!$B:$B,'Retail - 12m PD'!$A40,F_12Snp_ODR_Ret!$A:$A,'Retail - 12m PD'!CB$3)</f>
        <v>0</v>
      </c>
      <c r="CC40" s="8">
        <f>SUMIFS(F_12Snp_ODR_Ret!$C:$C,F_12Snp_ODR_Ret!$B:$B,'Retail - 12m PD'!$A40,F_12Snp_ODR_Ret!$A:$A,'Retail - 12m PD'!CC$3)</f>
        <v>0</v>
      </c>
      <c r="CD40" s="8">
        <f>SUMIFS(F_12Snp_ODR_Ret!$C:$C,F_12Snp_ODR_Ret!$B:$B,'Retail - 12m PD'!$A40,F_12Snp_ODR_Ret!$A:$A,'Retail - 12m PD'!CD$3)</f>
        <v>0</v>
      </c>
      <c r="CE40" s="8">
        <f>SUMIFS(F_12Snp_ODR_Ret!$C:$C,F_12Snp_ODR_Ret!$B:$B,'Retail - 12m PD'!$A40,F_12Snp_ODR_Ret!$A:$A,'Retail - 12m PD'!CE$3)</f>
        <v>0</v>
      </c>
      <c r="CF40" s="8">
        <f>SUMIFS(F_12Snp_ODR_Ret!$C:$C,F_12Snp_ODR_Ret!$B:$B,'Retail - 12m PD'!$A40,F_12Snp_ODR_Ret!$A:$A,'Retail - 12m PD'!CF$3)</f>
        <v>0</v>
      </c>
      <c r="CG40" s="8">
        <f>SUMIFS(F_12Snp_ODR_Ret!$C:$C,F_12Snp_ODR_Ret!$B:$B,'Retail - 12m PD'!$A40,F_12Snp_ODR_Ret!$A:$A,'Retail - 12m PD'!CG$3)</f>
        <v>0</v>
      </c>
      <c r="CH40" s="8">
        <f>SUMIFS(F_12Snp_ODR_Ret!$C:$C,F_12Snp_ODR_Ret!$B:$B,'Retail - 12m PD'!$A40,F_12Snp_ODR_Ret!$A:$A,'Retail - 12m PD'!CH$3)</f>
        <v>0</v>
      </c>
      <c r="CI40" s="8">
        <f>SUMIFS(F_12Snp_ODR_Ret!$C:$C,F_12Snp_ODR_Ret!$B:$B,'Retail - 12m PD'!$A40,F_12Snp_ODR_Ret!$A:$A,'Retail - 12m PD'!CI$3)</f>
        <v>0</v>
      </c>
      <c r="CJ40" s="8">
        <f>SUMIFS(F_12Snp_ODR_Ret!$C:$C,F_12Snp_ODR_Ret!$B:$B,'Retail - 12m PD'!$A40,F_12Snp_ODR_Ret!$A:$A,'Retail - 12m PD'!CJ$3)</f>
        <v>0</v>
      </c>
      <c r="CK40" s="8">
        <f>SUMIFS(F_12Snp_ODR_Ret!$C:$C,F_12Snp_ODR_Ret!$B:$B,'Retail - 12m PD'!$A40,F_12Snp_ODR_Ret!$A:$A,'Retail - 12m PD'!CK$3)</f>
        <v>0</v>
      </c>
      <c r="CL40" s="8">
        <f>SUMIFS(F_12Snp_ODR_Ret!$C:$C,F_12Snp_ODR_Ret!$B:$B,'Retail - 12m PD'!$A40,F_12Snp_ODR_Ret!$A:$A,'Retail - 12m PD'!CL$3)</f>
        <v>0</v>
      </c>
      <c r="CM40" s="8">
        <f>SUMIFS(F_12Snp_ODR_Ret!$C:$C,F_12Snp_ODR_Ret!$B:$B,'Retail - 12m PD'!$A40,F_12Snp_ODR_Ret!$A:$A,'Retail - 12m PD'!CM$3)</f>
        <v>0</v>
      </c>
      <c r="CN40" s="8">
        <f>SUMIFS(F_12Snp_ODR_Ret!$C:$C,F_12Snp_ODR_Ret!$B:$B,'Retail - 12m PD'!$A40,F_12Snp_ODR_Ret!$A:$A,'Retail - 12m PD'!CN$3)</f>
        <v>0</v>
      </c>
      <c r="CO40" s="8">
        <f>SUMIFS(F_12Snp_ODR_Ret!$C:$C,F_12Snp_ODR_Ret!$B:$B,'Retail - 12m PD'!$A40,F_12Snp_ODR_Ret!$A:$A,'Retail - 12m PD'!CO$3)</f>
        <v>0</v>
      </c>
      <c r="CP40" s="8">
        <f>SUMIFS(F_12Snp_ODR_Ret!$C:$C,F_12Snp_ODR_Ret!$B:$B,'Retail - 12m PD'!$A40,F_12Snp_ODR_Ret!$A:$A,'Retail - 12m PD'!CP$3)</f>
        <v>0</v>
      </c>
      <c r="CQ40" s="8">
        <f>SUMIFS(F_12Snp_ODR_Ret!$C:$C,F_12Snp_ODR_Ret!$B:$B,'Retail - 12m PD'!$A40,F_12Snp_ODR_Ret!$A:$A,'Retail - 12m PD'!CQ$3)</f>
        <v>0</v>
      </c>
      <c r="CR40" s="8">
        <f>SUMIFS(F_12Snp_ODR_Ret!$C:$C,F_12Snp_ODR_Ret!$B:$B,'Retail - 12m PD'!$A40,F_12Snp_ODR_Ret!$A:$A,'Retail - 12m PD'!CR$3)</f>
        <v>0</v>
      </c>
      <c r="CS40" s="8">
        <f>SUMIFS(F_12Snp_ODR_Ret!$C:$C,F_12Snp_ODR_Ret!$B:$B,'Retail - 12m PD'!$A40,F_12Snp_ODR_Ret!$A:$A,'Retail - 12m PD'!CS$3)</f>
        <v>0</v>
      </c>
      <c r="CT40" s="8">
        <f>SUMIFS(F_12Snp_ODR_Ret!$C:$C,F_12Snp_ODR_Ret!$B:$B,'Retail - 12m PD'!$A40,F_12Snp_ODR_Ret!$A:$A,'Retail - 12m PD'!CT$3)</f>
        <v>0</v>
      </c>
      <c r="CU40" s="8">
        <f>SUMIFS(F_12Snp_ODR_Ret!$C:$C,F_12Snp_ODR_Ret!$B:$B,'Retail - 12m PD'!$A40,F_12Snp_ODR_Ret!$A:$A,'Retail - 12m PD'!CU$3)</f>
        <v>0</v>
      </c>
      <c r="CV40" s="8">
        <f>SUMIFS(F_12Snp_ODR_Ret!$C:$C,F_12Snp_ODR_Ret!$B:$B,'Retail - 12m PD'!$A40,F_12Snp_ODR_Ret!$A:$A,'Retail - 12m PD'!CV$3)</f>
        <v>0</v>
      </c>
      <c r="CW40" s="8">
        <f>SUMIFS(F_12Snp_ODR_Ret!$C:$C,F_12Snp_ODR_Ret!$B:$B,'Retail - 12m PD'!$A40,F_12Snp_ODR_Ret!$A:$A,'Retail - 12m PD'!CW$3)</f>
        <v>0</v>
      </c>
      <c r="CX40" s="8">
        <f>SUMIFS(F_12Snp_ODR_Ret!$C:$C,F_12Snp_ODR_Ret!$B:$B,'Retail - 12m PD'!$A40,F_12Snp_ODR_Ret!$A:$A,'Retail - 12m PD'!CX$3)</f>
        <v>0</v>
      </c>
      <c r="CY40" s="8">
        <f>SUMIFS(F_12Snp_ODR_Ret!$C:$C,F_12Snp_ODR_Ret!$B:$B,'Retail - 12m PD'!$A40,F_12Snp_ODR_Ret!$A:$A,'Retail - 12m PD'!CY$3)</f>
        <v>0</v>
      </c>
      <c r="CZ40" s="8">
        <f>SUMIFS(F_12Snp_ODR_Ret!$C:$C,F_12Snp_ODR_Ret!$B:$B,'Retail - 12m PD'!$A40,F_12Snp_ODR_Ret!$A:$A,'Retail - 12m PD'!CZ$3)</f>
        <v>0</v>
      </c>
    </row>
    <row r="41" spans="1:104" x14ac:dyDescent="0.2">
      <c r="A41" s="3" t="str">
        <f t="shared" si="15"/>
        <v>R_K</v>
      </c>
      <c r="B41" s="4" t="str">
        <f t="shared" si="15"/>
        <v>Unsecured, MOB &gt; 6, Non-MOU, Class 2, Non-TDR</v>
      </c>
      <c r="C41" s="8">
        <f>SUMIFS(F_12Snp_ODR_Ret!$C:$C,F_12Snp_ODR_Ret!$B:$B,'Retail - 12m PD'!$A41,F_12Snp_ODR_Ret!$A:$A,'Retail - 12m PD'!C$3)</f>
        <v>922</v>
      </c>
      <c r="D41" s="8">
        <f>SUMIFS(F_12Snp_ODR_Ret!$C:$C,F_12Snp_ODR_Ret!$B:$B,'Retail - 12m PD'!$A41,F_12Snp_ODR_Ret!$A:$A,'Retail - 12m PD'!D$3)</f>
        <v>1172</v>
      </c>
      <c r="E41" s="8">
        <f>SUMIFS(F_12Snp_ODR_Ret!$C:$C,F_12Snp_ODR_Ret!$B:$B,'Retail - 12m PD'!$A41,F_12Snp_ODR_Ret!$A:$A,'Retail - 12m PD'!E$3)</f>
        <v>625</v>
      </c>
      <c r="F41" s="8">
        <f>SUMIFS(F_12Snp_ODR_Ret!$C:$C,F_12Snp_ODR_Ret!$B:$B,'Retail - 12m PD'!$A41,F_12Snp_ODR_Ret!$A:$A,'Retail - 12m PD'!F$3)</f>
        <v>617</v>
      </c>
      <c r="G41" s="8">
        <f>SUMIFS(F_12Snp_ODR_Ret!$C:$C,F_12Snp_ODR_Ret!$B:$B,'Retail - 12m PD'!$A41,F_12Snp_ODR_Ret!$A:$A,'Retail - 12m PD'!G$3)</f>
        <v>1006</v>
      </c>
      <c r="H41" s="8">
        <f>SUMIFS(F_12Snp_ODR_Ret!$C:$C,F_12Snp_ODR_Ret!$B:$B,'Retail - 12m PD'!$A41,F_12Snp_ODR_Ret!$A:$A,'Retail - 12m PD'!H$3)</f>
        <v>798</v>
      </c>
      <c r="I41" s="8">
        <f>SUMIFS(F_12Snp_ODR_Ret!$C:$C,F_12Snp_ODR_Ret!$B:$B,'Retail - 12m PD'!$A41,F_12Snp_ODR_Ret!$A:$A,'Retail - 12m PD'!I$3)</f>
        <v>571</v>
      </c>
      <c r="J41" s="8">
        <f>SUMIFS(F_12Snp_ODR_Ret!$C:$C,F_12Snp_ODR_Ret!$B:$B,'Retail - 12m PD'!$A41,F_12Snp_ODR_Ret!$A:$A,'Retail - 12m PD'!J$3)</f>
        <v>780</v>
      </c>
      <c r="K41" s="8">
        <f>SUMIFS(F_12Snp_ODR_Ret!$C:$C,F_12Snp_ODR_Ret!$B:$B,'Retail - 12m PD'!$A41,F_12Snp_ODR_Ret!$A:$A,'Retail - 12m PD'!K$3)</f>
        <v>700</v>
      </c>
      <c r="L41" s="8">
        <f>SUMIFS(F_12Snp_ODR_Ret!$C:$C,F_12Snp_ODR_Ret!$B:$B,'Retail - 12m PD'!$A41,F_12Snp_ODR_Ret!$A:$A,'Retail - 12m PD'!L$3)</f>
        <v>526</v>
      </c>
      <c r="M41" s="8">
        <f>SUMIFS(F_12Snp_ODR_Ret!$C:$C,F_12Snp_ODR_Ret!$B:$B,'Retail - 12m PD'!$A41,F_12Snp_ODR_Ret!$A:$A,'Retail - 12m PD'!M$3)</f>
        <v>741</v>
      </c>
      <c r="N41" s="8">
        <f>SUMIFS(F_12Snp_ODR_Ret!$C:$C,F_12Snp_ODR_Ret!$B:$B,'Retail - 12m PD'!$A41,F_12Snp_ODR_Ret!$A:$A,'Retail - 12m PD'!N$3)</f>
        <v>752</v>
      </c>
      <c r="O41" s="8">
        <f>SUMIFS(F_12Snp_ODR_Ret!$C:$C,F_12Snp_ODR_Ret!$B:$B,'Retail - 12m PD'!$A41,F_12Snp_ODR_Ret!$A:$A,'Retail - 12m PD'!O$3)</f>
        <v>870</v>
      </c>
      <c r="P41" s="8">
        <f>SUMIFS(F_12Snp_ODR_Ret!$C:$C,F_12Snp_ODR_Ret!$B:$B,'Retail - 12m PD'!$A41,F_12Snp_ODR_Ret!$A:$A,'Retail - 12m PD'!P$3)</f>
        <v>755</v>
      </c>
      <c r="Q41" s="8">
        <f>SUMIFS(F_12Snp_ODR_Ret!$C:$C,F_12Snp_ODR_Ret!$B:$B,'Retail - 12m PD'!$A41,F_12Snp_ODR_Ret!$A:$A,'Retail - 12m PD'!Q$3)</f>
        <v>622</v>
      </c>
      <c r="R41" s="8">
        <f>SUMIFS(F_12Snp_ODR_Ret!$C:$C,F_12Snp_ODR_Ret!$B:$B,'Retail - 12m PD'!$A41,F_12Snp_ODR_Ret!$A:$A,'Retail - 12m PD'!R$3)</f>
        <v>714</v>
      </c>
      <c r="S41" s="8">
        <f>SUMIFS(F_12Snp_ODR_Ret!$C:$C,F_12Snp_ODR_Ret!$B:$B,'Retail - 12m PD'!$A41,F_12Snp_ODR_Ret!$A:$A,'Retail - 12m PD'!S$3)</f>
        <v>765</v>
      </c>
      <c r="T41" s="8">
        <f>SUMIFS(F_12Snp_ODR_Ret!$C:$C,F_12Snp_ODR_Ret!$B:$B,'Retail - 12m PD'!$A41,F_12Snp_ODR_Ret!$A:$A,'Retail - 12m PD'!T$3)</f>
        <v>633</v>
      </c>
      <c r="U41" s="8">
        <f>SUMIFS(F_12Snp_ODR_Ret!$C:$C,F_12Snp_ODR_Ret!$B:$B,'Retail - 12m PD'!$A41,F_12Snp_ODR_Ret!$A:$A,'Retail - 12m PD'!U$3)</f>
        <v>521</v>
      </c>
      <c r="V41" s="8">
        <f>SUMIFS(F_12Snp_ODR_Ret!$C:$C,F_12Snp_ODR_Ret!$B:$B,'Retail - 12m PD'!$A41,F_12Snp_ODR_Ret!$A:$A,'Retail - 12m PD'!V$3)</f>
        <v>525</v>
      </c>
      <c r="W41" s="8">
        <f>SUMIFS(F_12Snp_ODR_Ret!$C:$C,F_12Snp_ODR_Ret!$B:$B,'Retail - 12m PD'!$A41,F_12Snp_ODR_Ret!$A:$A,'Retail - 12m PD'!W$3)</f>
        <v>488</v>
      </c>
      <c r="X41" s="8">
        <f>SUMIFS(F_12Snp_ODR_Ret!$C:$C,F_12Snp_ODR_Ret!$B:$B,'Retail - 12m PD'!$A41,F_12Snp_ODR_Ret!$A:$A,'Retail - 12m PD'!X$3)</f>
        <v>458</v>
      </c>
      <c r="Y41" s="8">
        <f>SUMIFS(F_12Snp_ODR_Ret!$C:$C,F_12Snp_ODR_Ret!$B:$B,'Retail - 12m PD'!$A41,F_12Snp_ODR_Ret!$A:$A,'Retail - 12m PD'!Y$3)</f>
        <v>425</v>
      </c>
      <c r="Z41" s="8">
        <f>SUMIFS(F_12Snp_ODR_Ret!$C:$C,F_12Snp_ODR_Ret!$B:$B,'Retail - 12m PD'!$A41,F_12Snp_ODR_Ret!$A:$A,'Retail - 12m PD'!Z$3)</f>
        <v>357</v>
      </c>
      <c r="AA41" s="8">
        <f>SUMIFS(F_12Snp_ODR_Ret!$C:$C,F_12Snp_ODR_Ret!$B:$B,'Retail - 12m PD'!$A41,F_12Snp_ODR_Ret!$A:$A,'Retail - 12m PD'!AA$3)</f>
        <v>341</v>
      </c>
      <c r="AB41" s="8">
        <f>SUMIFS(F_12Snp_ODR_Ret!$C:$C,F_12Snp_ODR_Ret!$B:$B,'Retail - 12m PD'!$A41,F_12Snp_ODR_Ret!$A:$A,'Retail - 12m PD'!AB$3)</f>
        <v>321</v>
      </c>
      <c r="AC41" s="8">
        <f>SUMIFS(F_12Snp_ODR_Ret!$C:$C,F_12Snp_ODR_Ret!$B:$B,'Retail - 12m PD'!$A41,F_12Snp_ODR_Ret!$A:$A,'Retail - 12m PD'!AC$3)</f>
        <v>292</v>
      </c>
      <c r="AD41" s="8">
        <f>SUMIFS(F_12Snp_ODR_Ret!$C:$C,F_12Snp_ODR_Ret!$B:$B,'Retail - 12m PD'!$A41,F_12Snp_ODR_Ret!$A:$A,'Retail - 12m PD'!AD$3)</f>
        <v>296</v>
      </c>
      <c r="AE41" s="8">
        <f>SUMIFS(F_12Snp_ODR_Ret!$C:$C,F_12Snp_ODR_Ret!$B:$B,'Retail - 12m PD'!$A41,F_12Snp_ODR_Ret!$A:$A,'Retail - 12m PD'!AE$3)</f>
        <v>273</v>
      </c>
      <c r="AF41" s="8">
        <f>SUMIFS(F_12Snp_ODR_Ret!$C:$C,F_12Snp_ODR_Ret!$B:$B,'Retail - 12m PD'!$A41,F_12Snp_ODR_Ret!$A:$A,'Retail - 12m PD'!AF$3)</f>
        <v>267</v>
      </c>
      <c r="AG41" s="8">
        <f>SUMIFS(F_12Snp_ODR_Ret!$C:$C,F_12Snp_ODR_Ret!$B:$B,'Retail - 12m PD'!$A41,F_12Snp_ODR_Ret!$A:$A,'Retail - 12m PD'!AG$3)</f>
        <v>313</v>
      </c>
      <c r="AH41" s="8">
        <f>SUMIFS(F_12Snp_ODR_Ret!$C:$C,F_12Snp_ODR_Ret!$B:$B,'Retail - 12m PD'!$A41,F_12Snp_ODR_Ret!$A:$A,'Retail - 12m PD'!AH$3)</f>
        <v>283</v>
      </c>
      <c r="AI41" s="8">
        <f>SUMIFS(F_12Snp_ODR_Ret!$C:$C,F_12Snp_ODR_Ret!$B:$B,'Retail - 12m PD'!$A41,F_12Snp_ODR_Ret!$A:$A,'Retail - 12m PD'!AI$3)</f>
        <v>269</v>
      </c>
      <c r="AJ41" s="8">
        <f>SUMIFS(F_12Snp_ODR_Ret!$C:$C,F_12Snp_ODR_Ret!$B:$B,'Retail - 12m PD'!$A41,F_12Snp_ODR_Ret!$A:$A,'Retail - 12m PD'!AJ$3)</f>
        <v>265</v>
      </c>
      <c r="AK41" s="8">
        <f>SUMIFS(F_12Snp_ODR_Ret!$C:$C,F_12Snp_ODR_Ret!$B:$B,'Retail - 12m PD'!$A41,F_12Snp_ODR_Ret!$A:$A,'Retail - 12m PD'!AK$3)</f>
        <v>245</v>
      </c>
      <c r="AL41" s="8">
        <f>SUMIFS(F_12Snp_ODR_Ret!$C:$C,F_12Snp_ODR_Ret!$B:$B,'Retail - 12m PD'!$A41,F_12Snp_ODR_Ret!$A:$A,'Retail - 12m PD'!AL$3)</f>
        <v>249</v>
      </c>
      <c r="AM41" s="8">
        <f>SUMIFS(F_12Snp_ODR_Ret!$C:$C,F_12Snp_ODR_Ret!$B:$B,'Retail - 12m PD'!$A41,F_12Snp_ODR_Ret!$A:$A,'Retail - 12m PD'!AM$3)</f>
        <v>280</v>
      </c>
      <c r="AN41" s="8">
        <f>SUMIFS(F_12Snp_ODR_Ret!$C:$C,F_12Snp_ODR_Ret!$B:$B,'Retail - 12m PD'!$A41,F_12Snp_ODR_Ret!$A:$A,'Retail - 12m PD'!AN$3)</f>
        <v>285</v>
      </c>
      <c r="AO41" s="8">
        <f>SUMIFS(F_12Snp_ODR_Ret!$C:$C,F_12Snp_ODR_Ret!$B:$B,'Retail - 12m PD'!$A41,F_12Snp_ODR_Ret!$A:$A,'Retail - 12m PD'!AO$3)</f>
        <v>329</v>
      </c>
      <c r="AP41" s="8">
        <f>SUMIFS(F_12Snp_ODR_Ret!$C:$C,F_12Snp_ODR_Ret!$B:$B,'Retail - 12m PD'!$A41,F_12Snp_ODR_Ret!$A:$A,'Retail - 12m PD'!AP$3)</f>
        <v>330</v>
      </c>
      <c r="AQ41" s="8">
        <f>SUMIFS(F_12Snp_ODR_Ret!$C:$C,F_12Snp_ODR_Ret!$B:$B,'Retail - 12m PD'!$A41,F_12Snp_ODR_Ret!$A:$A,'Retail - 12m PD'!AQ$3)</f>
        <v>348</v>
      </c>
      <c r="AR41" s="8">
        <f>SUMIFS(F_12Snp_ODR_Ret!$C:$C,F_12Snp_ODR_Ret!$B:$B,'Retail - 12m PD'!$A41,F_12Snp_ODR_Ret!$A:$A,'Retail - 12m PD'!AR$3)</f>
        <v>356</v>
      </c>
      <c r="AS41" s="8">
        <f>SUMIFS(F_12Snp_ODR_Ret!$C:$C,F_12Snp_ODR_Ret!$B:$B,'Retail - 12m PD'!$A41,F_12Snp_ODR_Ret!$A:$A,'Retail - 12m PD'!AS$3)</f>
        <v>397</v>
      </c>
      <c r="AT41" s="8">
        <f>SUMIFS(F_12Snp_ODR_Ret!$C:$C,F_12Snp_ODR_Ret!$B:$B,'Retail - 12m PD'!$A41,F_12Snp_ODR_Ret!$A:$A,'Retail - 12m PD'!AT$3)</f>
        <v>372</v>
      </c>
      <c r="AU41" s="8">
        <f>SUMIFS(F_12Snp_ODR_Ret!$C:$C,F_12Snp_ODR_Ret!$B:$B,'Retail - 12m PD'!$A41,F_12Snp_ODR_Ret!$A:$A,'Retail - 12m PD'!AU$3)</f>
        <v>402</v>
      </c>
      <c r="AV41" s="8">
        <f>SUMIFS(F_12Snp_ODR_Ret!$C:$C,F_12Snp_ODR_Ret!$B:$B,'Retail - 12m PD'!$A41,F_12Snp_ODR_Ret!$A:$A,'Retail - 12m PD'!AV$3)</f>
        <v>458</v>
      </c>
      <c r="AW41" s="8">
        <f>SUMIFS(F_12Snp_ODR_Ret!$C:$C,F_12Snp_ODR_Ret!$B:$B,'Retail - 12m PD'!$A41,F_12Snp_ODR_Ret!$A:$A,'Retail - 12m PD'!AW$3)</f>
        <v>429</v>
      </c>
      <c r="AX41" s="9">
        <f>SUMIFS(F_12Snp_ODR_Ret!$C:$C,F_12Snp_ODR_Ret!$B:$B,'Retail - 12m PD'!$A41,F_12Snp_ODR_Ret!$A:$A,'Retail - 12m PD'!AX$3)</f>
        <v>443</v>
      </c>
      <c r="AY41" s="8">
        <f>SUMIFS(F_12Snp_ODR_Ret!$C:$C,F_12Snp_ODR_Ret!$B:$B,'Retail - 12m PD'!$A41,F_12Snp_ODR_Ret!$A:$A,'Retail - 12m PD'!AY$3)</f>
        <v>434</v>
      </c>
      <c r="AZ41" s="8">
        <f>SUMIFS(F_12Snp_ODR_Ret!$C:$C,F_12Snp_ODR_Ret!$B:$B,'Retail - 12m PD'!$A41,F_12Snp_ODR_Ret!$A:$A,'Retail - 12m PD'!AZ$3)</f>
        <v>422</v>
      </c>
      <c r="BA41" s="8">
        <f>SUMIFS(F_12Snp_ODR_Ret!$C:$C,F_12Snp_ODR_Ret!$B:$B,'Retail - 12m PD'!$A41,F_12Snp_ODR_Ret!$A:$A,'Retail - 12m PD'!BA$3)</f>
        <v>431</v>
      </c>
      <c r="BB41" s="8">
        <f>SUMIFS(F_12Snp_ODR_Ret!$C:$C,F_12Snp_ODR_Ret!$B:$B,'Retail - 12m PD'!$A41,F_12Snp_ODR_Ret!$A:$A,'Retail - 12m PD'!BB$3)</f>
        <v>419</v>
      </c>
      <c r="BC41" s="8">
        <f>SUMIFS(F_12Snp_ODR_Ret!$C:$C,F_12Snp_ODR_Ret!$B:$B,'Retail - 12m PD'!$A41,F_12Snp_ODR_Ret!$A:$A,'Retail - 12m PD'!BC$3)</f>
        <v>364</v>
      </c>
      <c r="BD41" s="8">
        <f>SUMIFS(F_12Snp_ODR_Ret!$C:$C,F_12Snp_ODR_Ret!$B:$B,'Retail - 12m PD'!$A41,F_12Snp_ODR_Ret!$A:$A,'Retail - 12m PD'!BD$3)</f>
        <v>335</v>
      </c>
      <c r="BE41" s="8">
        <f>SUMIFS(F_12Snp_ODR_Ret!$C:$C,F_12Snp_ODR_Ret!$B:$B,'Retail - 12m PD'!$A41,F_12Snp_ODR_Ret!$A:$A,'Retail - 12m PD'!BE$3)</f>
        <v>220</v>
      </c>
      <c r="BF41" s="8">
        <f>SUMIFS(F_12Snp_ODR_Ret!$C:$C,F_12Snp_ODR_Ret!$B:$B,'Retail - 12m PD'!$A41,F_12Snp_ODR_Ret!$A:$A,'Retail - 12m PD'!BF$3)</f>
        <v>224</v>
      </c>
      <c r="BG41" s="8">
        <f>SUMIFS(F_12Snp_ODR_Ret!$C:$C,F_12Snp_ODR_Ret!$B:$B,'Retail - 12m PD'!$A41,F_12Snp_ODR_Ret!$A:$A,'Retail - 12m PD'!BG$3)</f>
        <v>254</v>
      </c>
      <c r="BH41" s="8">
        <f>SUMIFS(F_12Snp_ODR_Ret!$C:$C,F_12Snp_ODR_Ret!$B:$B,'Retail - 12m PD'!$A41,F_12Snp_ODR_Ret!$A:$A,'Retail - 12m PD'!BH$3)</f>
        <v>398</v>
      </c>
      <c r="BI41" s="8">
        <f>SUMIFS(F_12Snp_ODR_Ret!$C:$C,F_12Snp_ODR_Ret!$B:$B,'Retail - 12m PD'!$A41,F_12Snp_ODR_Ret!$A:$A,'Retail - 12m PD'!BI$3)</f>
        <v>457</v>
      </c>
      <c r="BJ41" s="8">
        <f>SUMIFS(F_12Snp_ODR_Ret!$C:$C,F_12Snp_ODR_Ret!$B:$B,'Retail - 12m PD'!$A41,F_12Snp_ODR_Ret!$A:$A,'Retail - 12m PD'!BJ$3)</f>
        <v>578</v>
      </c>
      <c r="BK41" s="8">
        <f>SUMIFS(F_12Snp_ODR_Ret!$C:$C,F_12Snp_ODR_Ret!$B:$B,'Retail - 12m PD'!$A41,F_12Snp_ODR_Ret!$A:$A,'Retail - 12m PD'!BK$3)</f>
        <v>582</v>
      </c>
      <c r="BL41" s="8">
        <f>SUMIFS(F_12Snp_ODR_Ret!$C:$C,F_12Snp_ODR_Ret!$B:$B,'Retail - 12m PD'!$A41,F_12Snp_ODR_Ret!$A:$A,'Retail - 12m PD'!BL$3)</f>
        <v>510</v>
      </c>
      <c r="BM41" s="8">
        <f>SUMIFS(F_12Snp_ODR_Ret!$C:$C,F_12Snp_ODR_Ret!$B:$B,'Retail - 12m PD'!$A41,F_12Snp_ODR_Ret!$A:$A,'Retail - 12m PD'!BM$3)</f>
        <v>499</v>
      </c>
      <c r="BN41" s="8">
        <f>SUMIFS(F_12Snp_ODR_Ret!$C:$C,F_12Snp_ODR_Ret!$B:$B,'Retail - 12m PD'!$A41,F_12Snp_ODR_Ret!$A:$A,'Retail - 12m PD'!BN$3)</f>
        <v>489</v>
      </c>
      <c r="BO41" s="8">
        <f>SUMIFS(F_12Snp_ODR_Ret!$C:$C,F_12Snp_ODR_Ret!$B:$B,'Retail - 12m PD'!$A41,F_12Snp_ODR_Ret!$A:$A,'Retail - 12m PD'!BO$3)</f>
        <v>497</v>
      </c>
      <c r="BP41" s="8">
        <f>SUMIFS(F_12Snp_ODR_Ret!$C:$C,F_12Snp_ODR_Ret!$B:$B,'Retail - 12m PD'!$A41,F_12Snp_ODR_Ret!$A:$A,'Retail - 12m PD'!BP$3)</f>
        <v>473</v>
      </c>
      <c r="BQ41" s="8">
        <f>SUMIFS(F_12Snp_ODR_Ret!$C:$C,F_12Snp_ODR_Ret!$B:$B,'Retail - 12m PD'!$A41,F_12Snp_ODR_Ret!$A:$A,'Retail - 12m PD'!BQ$3)</f>
        <v>474</v>
      </c>
      <c r="BR41" s="8">
        <f>SUMIFS(F_12Snp_ODR_Ret!$C:$C,F_12Snp_ODR_Ret!$B:$B,'Retail - 12m PD'!$A41,F_12Snp_ODR_Ret!$A:$A,'Retail - 12m PD'!BR$3)</f>
        <v>503</v>
      </c>
      <c r="BS41" s="8">
        <f>SUMIFS(F_12Snp_ODR_Ret!$C:$C,F_12Snp_ODR_Ret!$B:$B,'Retail - 12m PD'!$A41,F_12Snp_ODR_Ret!$A:$A,'Retail - 12m PD'!BS$3)</f>
        <v>462</v>
      </c>
      <c r="BT41" s="8">
        <f>SUMIFS(F_12Snp_ODR_Ret!$C:$C,F_12Snp_ODR_Ret!$B:$B,'Retail - 12m PD'!$A41,F_12Snp_ODR_Ret!$A:$A,'Retail - 12m PD'!BT$3)</f>
        <v>353</v>
      </c>
      <c r="BU41" s="8">
        <f>SUMIFS(F_12Snp_ODR_Ret!$C:$C,F_12Snp_ODR_Ret!$B:$B,'Retail - 12m PD'!$A41,F_12Snp_ODR_Ret!$A:$A,'Retail - 12m PD'!BU$3)</f>
        <v>277</v>
      </c>
      <c r="BV41" s="8">
        <f>SUMIFS(F_12Snp_ODR_Ret!$C:$C,F_12Snp_ODR_Ret!$B:$B,'Retail - 12m PD'!$A41,F_12Snp_ODR_Ret!$A:$A,'Retail - 12m PD'!BV$3)</f>
        <v>279</v>
      </c>
      <c r="BW41" s="8">
        <f>SUMIFS(F_12Snp_ODR_Ret!$C:$C,F_12Snp_ODR_Ret!$B:$B,'Retail - 12m PD'!$A41,F_12Snp_ODR_Ret!$A:$A,'Retail - 12m PD'!BW$3)</f>
        <v>311</v>
      </c>
      <c r="BX41" s="8">
        <f>SUMIFS(F_12Snp_ODR_Ret!$C:$C,F_12Snp_ODR_Ret!$B:$B,'Retail - 12m PD'!$A41,F_12Snp_ODR_Ret!$A:$A,'Retail - 12m PD'!BX$3)</f>
        <v>275</v>
      </c>
      <c r="BY41" s="8">
        <f>SUMIFS(F_12Snp_ODR_Ret!$C:$C,F_12Snp_ODR_Ret!$B:$B,'Retail - 12m PD'!$A41,F_12Snp_ODR_Ret!$A:$A,'Retail - 12m PD'!BY$3)</f>
        <v>247</v>
      </c>
      <c r="BZ41" s="8">
        <f>SUMIFS(F_12Snp_ODR_Ret!$C:$C,F_12Snp_ODR_Ret!$B:$B,'Retail - 12m PD'!$A41,F_12Snp_ODR_Ret!$A:$A,'Retail - 12m PD'!BZ$3)</f>
        <v>229</v>
      </c>
      <c r="CA41" s="8">
        <f>SUMIFS(F_12Snp_ODR_Ret!$C:$C,F_12Snp_ODR_Ret!$B:$B,'Retail - 12m PD'!$A41,F_12Snp_ODR_Ret!$A:$A,'Retail - 12m PD'!CA$3)</f>
        <v>122</v>
      </c>
      <c r="CB41" s="8">
        <f>SUMIFS(F_12Snp_ODR_Ret!$C:$C,F_12Snp_ODR_Ret!$B:$B,'Retail - 12m PD'!$A41,F_12Snp_ODR_Ret!$A:$A,'Retail - 12m PD'!CB$3)</f>
        <v>0</v>
      </c>
      <c r="CC41" s="8">
        <f>SUMIFS(F_12Snp_ODR_Ret!$C:$C,F_12Snp_ODR_Ret!$B:$B,'Retail - 12m PD'!$A41,F_12Snp_ODR_Ret!$A:$A,'Retail - 12m PD'!CC$3)</f>
        <v>0</v>
      </c>
      <c r="CD41" s="8">
        <f>SUMIFS(F_12Snp_ODR_Ret!$C:$C,F_12Snp_ODR_Ret!$B:$B,'Retail - 12m PD'!$A41,F_12Snp_ODR_Ret!$A:$A,'Retail - 12m PD'!CD$3)</f>
        <v>0</v>
      </c>
      <c r="CE41" s="8">
        <f>SUMIFS(F_12Snp_ODR_Ret!$C:$C,F_12Snp_ODR_Ret!$B:$B,'Retail - 12m PD'!$A41,F_12Snp_ODR_Ret!$A:$A,'Retail - 12m PD'!CE$3)</f>
        <v>0</v>
      </c>
      <c r="CF41" s="8">
        <f>SUMIFS(F_12Snp_ODR_Ret!$C:$C,F_12Snp_ODR_Ret!$B:$B,'Retail - 12m PD'!$A41,F_12Snp_ODR_Ret!$A:$A,'Retail - 12m PD'!CF$3)</f>
        <v>0</v>
      </c>
      <c r="CG41" s="8">
        <f>SUMIFS(F_12Snp_ODR_Ret!$C:$C,F_12Snp_ODR_Ret!$B:$B,'Retail - 12m PD'!$A41,F_12Snp_ODR_Ret!$A:$A,'Retail - 12m PD'!CG$3)</f>
        <v>0</v>
      </c>
      <c r="CH41" s="8">
        <f>SUMIFS(F_12Snp_ODR_Ret!$C:$C,F_12Snp_ODR_Ret!$B:$B,'Retail - 12m PD'!$A41,F_12Snp_ODR_Ret!$A:$A,'Retail - 12m PD'!CH$3)</f>
        <v>0</v>
      </c>
      <c r="CI41" s="8">
        <f>SUMIFS(F_12Snp_ODR_Ret!$C:$C,F_12Snp_ODR_Ret!$B:$B,'Retail - 12m PD'!$A41,F_12Snp_ODR_Ret!$A:$A,'Retail - 12m PD'!CI$3)</f>
        <v>0</v>
      </c>
      <c r="CJ41" s="8">
        <f>SUMIFS(F_12Snp_ODR_Ret!$C:$C,F_12Snp_ODR_Ret!$B:$B,'Retail - 12m PD'!$A41,F_12Snp_ODR_Ret!$A:$A,'Retail - 12m PD'!CJ$3)</f>
        <v>0</v>
      </c>
      <c r="CK41" s="8">
        <f>SUMIFS(F_12Snp_ODR_Ret!$C:$C,F_12Snp_ODR_Ret!$B:$B,'Retail - 12m PD'!$A41,F_12Snp_ODR_Ret!$A:$A,'Retail - 12m PD'!CK$3)</f>
        <v>0</v>
      </c>
      <c r="CL41" s="8">
        <f>SUMIFS(F_12Snp_ODR_Ret!$C:$C,F_12Snp_ODR_Ret!$B:$B,'Retail - 12m PD'!$A41,F_12Snp_ODR_Ret!$A:$A,'Retail - 12m PD'!CL$3)</f>
        <v>0</v>
      </c>
      <c r="CM41" s="8">
        <f>SUMIFS(F_12Snp_ODR_Ret!$C:$C,F_12Snp_ODR_Ret!$B:$B,'Retail - 12m PD'!$A41,F_12Snp_ODR_Ret!$A:$A,'Retail - 12m PD'!CM$3)</f>
        <v>0</v>
      </c>
      <c r="CN41" s="8">
        <f>SUMIFS(F_12Snp_ODR_Ret!$C:$C,F_12Snp_ODR_Ret!$B:$B,'Retail - 12m PD'!$A41,F_12Snp_ODR_Ret!$A:$A,'Retail - 12m PD'!CN$3)</f>
        <v>0</v>
      </c>
      <c r="CO41" s="8">
        <f>SUMIFS(F_12Snp_ODR_Ret!$C:$C,F_12Snp_ODR_Ret!$B:$B,'Retail - 12m PD'!$A41,F_12Snp_ODR_Ret!$A:$A,'Retail - 12m PD'!CO$3)</f>
        <v>0</v>
      </c>
      <c r="CP41" s="8">
        <f>SUMIFS(F_12Snp_ODR_Ret!$C:$C,F_12Snp_ODR_Ret!$B:$B,'Retail - 12m PD'!$A41,F_12Snp_ODR_Ret!$A:$A,'Retail - 12m PD'!CP$3)</f>
        <v>0</v>
      </c>
      <c r="CQ41" s="8">
        <f>SUMIFS(F_12Snp_ODR_Ret!$C:$C,F_12Snp_ODR_Ret!$B:$B,'Retail - 12m PD'!$A41,F_12Snp_ODR_Ret!$A:$A,'Retail - 12m PD'!CQ$3)</f>
        <v>0</v>
      </c>
      <c r="CR41" s="8">
        <f>SUMIFS(F_12Snp_ODR_Ret!$C:$C,F_12Snp_ODR_Ret!$B:$B,'Retail - 12m PD'!$A41,F_12Snp_ODR_Ret!$A:$A,'Retail - 12m PD'!CR$3)</f>
        <v>0</v>
      </c>
      <c r="CS41" s="8">
        <f>SUMIFS(F_12Snp_ODR_Ret!$C:$C,F_12Snp_ODR_Ret!$B:$B,'Retail - 12m PD'!$A41,F_12Snp_ODR_Ret!$A:$A,'Retail - 12m PD'!CS$3)</f>
        <v>0</v>
      </c>
      <c r="CT41" s="8">
        <f>SUMIFS(F_12Snp_ODR_Ret!$C:$C,F_12Snp_ODR_Ret!$B:$B,'Retail - 12m PD'!$A41,F_12Snp_ODR_Ret!$A:$A,'Retail - 12m PD'!CT$3)</f>
        <v>0</v>
      </c>
      <c r="CU41" s="8">
        <f>SUMIFS(F_12Snp_ODR_Ret!$C:$C,F_12Snp_ODR_Ret!$B:$B,'Retail - 12m PD'!$A41,F_12Snp_ODR_Ret!$A:$A,'Retail - 12m PD'!CU$3)</f>
        <v>0</v>
      </c>
      <c r="CV41" s="8">
        <f>SUMIFS(F_12Snp_ODR_Ret!$C:$C,F_12Snp_ODR_Ret!$B:$B,'Retail - 12m PD'!$A41,F_12Snp_ODR_Ret!$A:$A,'Retail - 12m PD'!CV$3)</f>
        <v>0</v>
      </c>
      <c r="CW41" s="8">
        <f>SUMIFS(F_12Snp_ODR_Ret!$C:$C,F_12Snp_ODR_Ret!$B:$B,'Retail - 12m PD'!$A41,F_12Snp_ODR_Ret!$A:$A,'Retail - 12m PD'!CW$3)</f>
        <v>0</v>
      </c>
      <c r="CX41" s="8">
        <f>SUMIFS(F_12Snp_ODR_Ret!$C:$C,F_12Snp_ODR_Ret!$B:$B,'Retail - 12m PD'!$A41,F_12Snp_ODR_Ret!$A:$A,'Retail - 12m PD'!CX$3)</f>
        <v>0</v>
      </c>
      <c r="CY41" s="8">
        <f>SUMIFS(F_12Snp_ODR_Ret!$C:$C,F_12Snp_ODR_Ret!$B:$B,'Retail - 12m PD'!$A41,F_12Snp_ODR_Ret!$A:$A,'Retail - 12m PD'!CY$3)</f>
        <v>0</v>
      </c>
      <c r="CZ41" s="8">
        <f>SUMIFS(F_12Snp_ODR_Ret!$C:$C,F_12Snp_ODR_Ret!$B:$B,'Retail - 12m PD'!$A41,F_12Snp_ODR_Ret!$A:$A,'Retail - 12m PD'!CZ$3)</f>
        <v>0</v>
      </c>
    </row>
    <row r="42" spans="1:104" x14ac:dyDescent="0.2">
      <c r="A42" s="3" t="str">
        <f t="shared" si="15"/>
        <v>R_L</v>
      </c>
      <c r="B42" s="4" t="str">
        <f t="shared" si="15"/>
        <v>Unsecured, MOB &gt; 6, Non-MOU, Class 2, TDR</v>
      </c>
      <c r="C42" s="8">
        <f>SUMIFS(F_12Snp_ODR_Ret!$C:$C,F_12Snp_ODR_Ret!$B:$B,'Retail - 12m PD'!$A42,F_12Snp_ODR_Ret!$A:$A,'Retail - 12m PD'!C$3)</f>
        <v>273</v>
      </c>
      <c r="D42" s="8">
        <f>SUMIFS(F_12Snp_ODR_Ret!$C:$C,F_12Snp_ODR_Ret!$B:$B,'Retail - 12m PD'!$A42,F_12Snp_ODR_Ret!$A:$A,'Retail - 12m PD'!D$3)</f>
        <v>380</v>
      </c>
      <c r="E42" s="8">
        <f>SUMIFS(F_12Snp_ODR_Ret!$C:$C,F_12Snp_ODR_Ret!$B:$B,'Retail - 12m PD'!$A42,F_12Snp_ODR_Ret!$A:$A,'Retail - 12m PD'!E$3)</f>
        <v>116</v>
      </c>
      <c r="F42" s="8">
        <f>SUMIFS(F_12Snp_ODR_Ret!$C:$C,F_12Snp_ODR_Ret!$B:$B,'Retail - 12m PD'!$A42,F_12Snp_ODR_Ret!$A:$A,'Retail - 12m PD'!F$3)</f>
        <v>127</v>
      </c>
      <c r="G42" s="8">
        <f>SUMIFS(F_12Snp_ODR_Ret!$C:$C,F_12Snp_ODR_Ret!$B:$B,'Retail - 12m PD'!$A42,F_12Snp_ODR_Ret!$A:$A,'Retail - 12m PD'!G$3)</f>
        <v>374</v>
      </c>
      <c r="H42" s="8">
        <f>SUMIFS(F_12Snp_ODR_Ret!$C:$C,F_12Snp_ODR_Ret!$B:$B,'Retail - 12m PD'!$A42,F_12Snp_ODR_Ret!$A:$A,'Retail - 12m PD'!H$3)</f>
        <v>248</v>
      </c>
      <c r="I42" s="8">
        <f>SUMIFS(F_12Snp_ODR_Ret!$C:$C,F_12Snp_ODR_Ret!$B:$B,'Retail - 12m PD'!$A42,F_12Snp_ODR_Ret!$A:$A,'Retail - 12m PD'!I$3)</f>
        <v>126</v>
      </c>
      <c r="J42" s="8">
        <f>SUMIFS(F_12Snp_ODR_Ret!$C:$C,F_12Snp_ODR_Ret!$B:$B,'Retail - 12m PD'!$A42,F_12Snp_ODR_Ret!$A:$A,'Retail - 12m PD'!J$3)</f>
        <v>326</v>
      </c>
      <c r="K42" s="8">
        <f>SUMIFS(F_12Snp_ODR_Ret!$C:$C,F_12Snp_ODR_Ret!$B:$B,'Retail - 12m PD'!$A42,F_12Snp_ODR_Ret!$A:$A,'Retail - 12m PD'!K$3)</f>
        <v>202</v>
      </c>
      <c r="L42" s="8">
        <f>SUMIFS(F_12Snp_ODR_Ret!$C:$C,F_12Snp_ODR_Ret!$B:$B,'Retail - 12m PD'!$A42,F_12Snp_ODR_Ret!$A:$A,'Retail - 12m PD'!L$3)</f>
        <v>91</v>
      </c>
      <c r="M42" s="8">
        <f>SUMIFS(F_12Snp_ODR_Ret!$C:$C,F_12Snp_ODR_Ret!$B:$B,'Retail - 12m PD'!$A42,F_12Snp_ODR_Ret!$A:$A,'Retail - 12m PD'!M$3)</f>
        <v>213</v>
      </c>
      <c r="N42" s="8">
        <f>SUMIFS(F_12Snp_ODR_Ret!$C:$C,F_12Snp_ODR_Ret!$B:$B,'Retail - 12m PD'!$A42,F_12Snp_ODR_Ret!$A:$A,'Retail - 12m PD'!N$3)</f>
        <v>225</v>
      </c>
      <c r="O42" s="8">
        <f>SUMIFS(F_12Snp_ODR_Ret!$C:$C,F_12Snp_ODR_Ret!$B:$B,'Retail - 12m PD'!$A42,F_12Snp_ODR_Ret!$A:$A,'Retail - 12m PD'!O$3)</f>
        <v>414</v>
      </c>
      <c r="P42" s="8">
        <f>SUMIFS(F_12Snp_ODR_Ret!$C:$C,F_12Snp_ODR_Ret!$B:$B,'Retail - 12m PD'!$A42,F_12Snp_ODR_Ret!$A:$A,'Retail - 12m PD'!P$3)</f>
        <v>298</v>
      </c>
      <c r="Q42" s="8">
        <f>SUMIFS(F_12Snp_ODR_Ret!$C:$C,F_12Snp_ODR_Ret!$B:$B,'Retail - 12m PD'!$A42,F_12Snp_ODR_Ret!$A:$A,'Retail - 12m PD'!Q$3)</f>
        <v>206</v>
      </c>
      <c r="R42" s="8">
        <f>SUMIFS(F_12Snp_ODR_Ret!$C:$C,F_12Snp_ODR_Ret!$B:$B,'Retail - 12m PD'!$A42,F_12Snp_ODR_Ret!$A:$A,'Retail - 12m PD'!R$3)</f>
        <v>289</v>
      </c>
      <c r="S42" s="8">
        <f>SUMIFS(F_12Snp_ODR_Ret!$C:$C,F_12Snp_ODR_Ret!$B:$B,'Retail - 12m PD'!$A42,F_12Snp_ODR_Ret!$A:$A,'Retail - 12m PD'!S$3)</f>
        <v>431</v>
      </c>
      <c r="T42" s="8">
        <f>SUMIFS(F_12Snp_ODR_Ret!$C:$C,F_12Snp_ODR_Ret!$B:$B,'Retail - 12m PD'!$A42,F_12Snp_ODR_Ret!$A:$A,'Retail - 12m PD'!T$3)</f>
        <v>296</v>
      </c>
      <c r="U42" s="8">
        <f>SUMIFS(F_12Snp_ODR_Ret!$C:$C,F_12Snp_ODR_Ret!$B:$B,'Retail - 12m PD'!$A42,F_12Snp_ODR_Ret!$A:$A,'Retail - 12m PD'!U$3)</f>
        <v>175</v>
      </c>
      <c r="V42" s="8">
        <f>SUMIFS(F_12Snp_ODR_Ret!$C:$C,F_12Snp_ODR_Ret!$B:$B,'Retail - 12m PD'!$A42,F_12Snp_ODR_Ret!$A:$A,'Retail - 12m PD'!V$3)</f>
        <v>241</v>
      </c>
      <c r="W42" s="8">
        <f>SUMIFS(F_12Snp_ODR_Ret!$C:$C,F_12Snp_ODR_Ret!$B:$B,'Retail - 12m PD'!$A42,F_12Snp_ODR_Ret!$A:$A,'Retail - 12m PD'!W$3)</f>
        <v>217</v>
      </c>
      <c r="X42" s="8">
        <f>SUMIFS(F_12Snp_ODR_Ret!$C:$C,F_12Snp_ODR_Ret!$B:$B,'Retail - 12m PD'!$A42,F_12Snp_ODR_Ret!$A:$A,'Retail - 12m PD'!X$3)</f>
        <v>286</v>
      </c>
      <c r="Y42" s="8">
        <f>SUMIFS(F_12Snp_ODR_Ret!$C:$C,F_12Snp_ODR_Ret!$B:$B,'Retail - 12m PD'!$A42,F_12Snp_ODR_Ret!$A:$A,'Retail - 12m PD'!Y$3)</f>
        <v>202</v>
      </c>
      <c r="Z42" s="8">
        <f>SUMIFS(F_12Snp_ODR_Ret!$C:$C,F_12Snp_ODR_Ret!$B:$B,'Retail - 12m PD'!$A42,F_12Snp_ODR_Ret!$A:$A,'Retail - 12m PD'!Z$3)</f>
        <v>136</v>
      </c>
      <c r="AA42" s="8">
        <f>SUMIFS(F_12Snp_ODR_Ret!$C:$C,F_12Snp_ODR_Ret!$B:$B,'Retail - 12m PD'!$A42,F_12Snp_ODR_Ret!$A:$A,'Retail - 12m PD'!AA$3)</f>
        <v>324</v>
      </c>
      <c r="AB42" s="8">
        <f>SUMIFS(F_12Snp_ODR_Ret!$C:$C,F_12Snp_ODR_Ret!$B:$B,'Retail - 12m PD'!$A42,F_12Snp_ODR_Ret!$A:$A,'Retail - 12m PD'!AB$3)</f>
        <v>196</v>
      </c>
      <c r="AC42" s="8">
        <f>SUMIFS(F_12Snp_ODR_Ret!$C:$C,F_12Snp_ODR_Ret!$B:$B,'Retail - 12m PD'!$A42,F_12Snp_ODR_Ret!$A:$A,'Retail - 12m PD'!AC$3)</f>
        <v>142</v>
      </c>
      <c r="AD42" s="8">
        <f>SUMIFS(F_12Snp_ODR_Ret!$C:$C,F_12Snp_ODR_Ret!$B:$B,'Retail - 12m PD'!$A42,F_12Snp_ODR_Ret!$A:$A,'Retail - 12m PD'!AD$3)</f>
        <v>342</v>
      </c>
      <c r="AE42" s="8">
        <f>SUMIFS(F_12Snp_ODR_Ret!$C:$C,F_12Snp_ODR_Ret!$B:$B,'Retail - 12m PD'!$A42,F_12Snp_ODR_Ret!$A:$A,'Retail - 12m PD'!AE$3)</f>
        <v>219</v>
      </c>
      <c r="AF42" s="8">
        <f>SUMIFS(F_12Snp_ODR_Ret!$C:$C,F_12Snp_ODR_Ret!$B:$B,'Retail - 12m PD'!$A42,F_12Snp_ODR_Ret!$A:$A,'Retail - 12m PD'!AF$3)</f>
        <v>129</v>
      </c>
      <c r="AG42" s="8">
        <f>SUMIFS(F_12Snp_ODR_Ret!$C:$C,F_12Snp_ODR_Ret!$B:$B,'Retail - 12m PD'!$A42,F_12Snp_ODR_Ret!$A:$A,'Retail - 12m PD'!AG$3)</f>
        <v>257</v>
      </c>
      <c r="AH42" s="8">
        <f>SUMIFS(F_12Snp_ODR_Ret!$C:$C,F_12Snp_ODR_Ret!$B:$B,'Retail - 12m PD'!$A42,F_12Snp_ODR_Ret!$A:$A,'Retail - 12m PD'!AH$3)</f>
        <v>186</v>
      </c>
      <c r="AI42" s="8">
        <f>SUMIFS(F_12Snp_ODR_Ret!$C:$C,F_12Snp_ODR_Ret!$B:$B,'Retail - 12m PD'!$A42,F_12Snp_ODR_Ret!$A:$A,'Retail - 12m PD'!AI$3)</f>
        <v>102</v>
      </c>
      <c r="AJ42" s="8">
        <f>SUMIFS(F_12Snp_ODR_Ret!$C:$C,F_12Snp_ODR_Ret!$B:$B,'Retail - 12m PD'!$A42,F_12Snp_ODR_Ret!$A:$A,'Retail - 12m PD'!AJ$3)</f>
        <v>185</v>
      </c>
      <c r="AK42" s="8">
        <f>SUMIFS(F_12Snp_ODR_Ret!$C:$C,F_12Snp_ODR_Ret!$B:$B,'Retail - 12m PD'!$A42,F_12Snp_ODR_Ret!$A:$A,'Retail - 12m PD'!AK$3)</f>
        <v>145</v>
      </c>
      <c r="AL42" s="8">
        <f>SUMIFS(F_12Snp_ODR_Ret!$C:$C,F_12Snp_ODR_Ret!$B:$B,'Retail - 12m PD'!$A42,F_12Snp_ODR_Ret!$A:$A,'Retail - 12m PD'!AL$3)</f>
        <v>149</v>
      </c>
      <c r="AM42" s="8">
        <f>SUMIFS(F_12Snp_ODR_Ret!$C:$C,F_12Snp_ODR_Ret!$B:$B,'Retail - 12m PD'!$A42,F_12Snp_ODR_Ret!$A:$A,'Retail - 12m PD'!AM$3)</f>
        <v>225</v>
      </c>
      <c r="AN42" s="8">
        <f>SUMIFS(F_12Snp_ODR_Ret!$C:$C,F_12Snp_ODR_Ret!$B:$B,'Retail - 12m PD'!$A42,F_12Snp_ODR_Ret!$A:$A,'Retail - 12m PD'!AN$3)</f>
        <v>172</v>
      </c>
      <c r="AO42" s="8">
        <f>SUMIFS(F_12Snp_ODR_Ret!$C:$C,F_12Snp_ODR_Ret!$B:$B,'Retail - 12m PD'!$A42,F_12Snp_ODR_Ret!$A:$A,'Retail - 12m PD'!AO$3)</f>
        <v>133</v>
      </c>
      <c r="AP42" s="8">
        <f>SUMIFS(F_12Snp_ODR_Ret!$C:$C,F_12Snp_ODR_Ret!$B:$B,'Retail - 12m PD'!$A42,F_12Snp_ODR_Ret!$A:$A,'Retail - 12m PD'!AP$3)</f>
        <v>209</v>
      </c>
      <c r="AQ42" s="8">
        <f>SUMIFS(F_12Snp_ODR_Ret!$C:$C,F_12Snp_ODR_Ret!$B:$B,'Retail - 12m PD'!$A42,F_12Snp_ODR_Ret!$A:$A,'Retail - 12m PD'!AQ$3)</f>
        <v>164</v>
      </c>
      <c r="AR42" s="8">
        <f>SUMIFS(F_12Snp_ODR_Ret!$C:$C,F_12Snp_ODR_Ret!$B:$B,'Retail - 12m PD'!$A42,F_12Snp_ODR_Ret!$A:$A,'Retail - 12m PD'!AR$3)</f>
        <v>156</v>
      </c>
      <c r="AS42" s="8">
        <f>SUMIFS(F_12Snp_ODR_Ret!$C:$C,F_12Snp_ODR_Ret!$B:$B,'Retail - 12m PD'!$A42,F_12Snp_ODR_Ret!$A:$A,'Retail - 12m PD'!AS$3)</f>
        <v>160</v>
      </c>
      <c r="AT42" s="8">
        <f>SUMIFS(F_12Snp_ODR_Ret!$C:$C,F_12Snp_ODR_Ret!$B:$B,'Retail - 12m PD'!$A42,F_12Snp_ODR_Ret!$A:$A,'Retail - 12m PD'!AT$3)</f>
        <v>144</v>
      </c>
      <c r="AU42" s="8">
        <f>SUMIFS(F_12Snp_ODR_Ret!$C:$C,F_12Snp_ODR_Ret!$B:$B,'Retail - 12m PD'!$A42,F_12Snp_ODR_Ret!$A:$A,'Retail - 12m PD'!AU$3)</f>
        <v>132</v>
      </c>
      <c r="AV42" s="8">
        <f>SUMIFS(F_12Snp_ODR_Ret!$C:$C,F_12Snp_ODR_Ret!$B:$B,'Retail - 12m PD'!$A42,F_12Snp_ODR_Ret!$A:$A,'Retail - 12m PD'!AV$3)</f>
        <v>165</v>
      </c>
      <c r="AW42" s="8">
        <f>SUMIFS(F_12Snp_ODR_Ret!$C:$C,F_12Snp_ODR_Ret!$B:$B,'Retail - 12m PD'!$A42,F_12Snp_ODR_Ret!$A:$A,'Retail - 12m PD'!AW$3)</f>
        <v>148</v>
      </c>
      <c r="AX42" s="9">
        <f>SUMIFS(F_12Snp_ODR_Ret!$C:$C,F_12Snp_ODR_Ret!$B:$B,'Retail - 12m PD'!$A42,F_12Snp_ODR_Ret!$A:$A,'Retail - 12m PD'!AX$3)</f>
        <v>146</v>
      </c>
      <c r="AY42" s="8">
        <f>SUMIFS(F_12Snp_ODR_Ret!$C:$C,F_12Snp_ODR_Ret!$B:$B,'Retail - 12m PD'!$A42,F_12Snp_ODR_Ret!$A:$A,'Retail - 12m PD'!AY$3)</f>
        <v>129</v>
      </c>
      <c r="AZ42" s="8">
        <f>SUMIFS(F_12Snp_ODR_Ret!$C:$C,F_12Snp_ODR_Ret!$B:$B,'Retail - 12m PD'!$A42,F_12Snp_ODR_Ret!$A:$A,'Retail - 12m PD'!AZ$3)</f>
        <v>154</v>
      </c>
      <c r="BA42" s="8">
        <f>SUMIFS(F_12Snp_ODR_Ret!$C:$C,F_12Snp_ODR_Ret!$B:$B,'Retail - 12m PD'!$A42,F_12Snp_ODR_Ret!$A:$A,'Retail - 12m PD'!BA$3)</f>
        <v>163</v>
      </c>
      <c r="BB42" s="8">
        <f>SUMIFS(F_12Snp_ODR_Ret!$C:$C,F_12Snp_ODR_Ret!$B:$B,'Retail - 12m PD'!$A42,F_12Snp_ODR_Ret!$A:$A,'Retail - 12m PD'!BB$3)</f>
        <v>168</v>
      </c>
      <c r="BC42" s="8">
        <f>SUMIFS(F_12Snp_ODR_Ret!$C:$C,F_12Snp_ODR_Ret!$B:$B,'Retail - 12m PD'!$A42,F_12Snp_ODR_Ret!$A:$A,'Retail - 12m PD'!BC$3)</f>
        <v>166</v>
      </c>
      <c r="BD42" s="8">
        <f>SUMIFS(F_12Snp_ODR_Ret!$C:$C,F_12Snp_ODR_Ret!$B:$B,'Retail - 12m PD'!$A42,F_12Snp_ODR_Ret!$A:$A,'Retail - 12m PD'!BD$3)</f>
        <v>153</v>
      </c>
      <c r="BE42" s="8">
        <f>SUMIFS(F_12Snp_ODR_Ret!$C:$C,F_12Snp_ODR_Ret!$B:$B,'Retail - 12m PD'!$A42,F_12Snp_ODR_Ret!$A:$A,'Retail - 12m PD'!BE$3)</f>
        <v>83</v>
      </c>
      <c r="BF42" s="8">
        <f>SUMIFS(F_12Snp_ODR_Ret!$C:$C,F_12Snp_ODR_Ret!$B:$B,'Retail - 12m PD'!$A42,F_12Snp_ODR_Ret!$A:$A,'Retail - 12m PD'!BF$3)</f>
        <v>79</v>
      </c>
      <c r="BG42" s="8">
        <f>SUMIFS(F_12Snp_ODR_Ret!$C:$C,F_12Snp_ODR_Ret!$B:$B,'Retail - 12m PD'!$A42,F_12Snp_ODR_Ret!$A:$A,'Retail - 12m PD'!BG$3)</f>
        <v>86</v>
      </c>
      <c r="BH42" s="8">
        <f>SUMIFS(F_12Snp_ODR_Ret!$C:$C,F_12Snp_ODR_Ret!$B:$B,'Retail - 12m PD'!$A42,F_12Snp_ODR_Ret!$A:$A,'Retail - 12m PD'!BH$3)</f>
        <v>136</v>
      </c>
      <c r="BI42" s="8">
        <f>SUMIFS(F_12Snp_ODR_Ret!$C:$C,F_12Snp_ODR_Ret!$B:$B,'Retail - 12m PD'!$A42,F_12Snp_ODR_Ret!$A:$A,'Retail - 12m PD'!BI$3)</f>
        <v>153</v>
      </c>
      <c r="BJ42" s="8">
        <f>SUMIFS(F_12Snp_ODR_Ret!$C:$C,F_12Snp_ODR_Ret!$B:$B,'Retail - 12m PD'!$A42,F_12Snp_ODR_Ret!$A:$A,'Retail - 12m PD'!BJ$3)</f>
        <v>204</v>
      </c>
      <c r="BK42" s="8">
        <f>SUMIFS(F_12Snp_ODR_Ret!$C:$C,F_12Snp_ODR_Ret!$B:$B,'Retail - 12m PD'!$A42,F_12Snp_ODR_Ret!$A:$A,'Retail - 12m PD'!BK$3)</f>
        <v>210</v>
      </c>
      <c r="BL42" s="8">
        <f>SUMIFS(F_12Snp_ODR_Ret!$C:$C,F_12Snp_ODR_Ret!$B:$B,'Retail - 12m PD'!$A42,F_12Snp_ODR_Ret!$A:$A,'Retail - 12m PD'!BL$3)</f>
        <v>201</v>
      </c>
      <c r="BM42" s="8">
        <f>SUMIFS(F_12Snp_ODR_Ret!$C:$C,F_12Snp_ODR_Ret!$B:$B,'Retail - 12m PD'!$A42,F_12Snp_ODR_Ret!$A:$A,'Retail - 12m PD'!BM$3)</f>
        <v>216</v>
      </c>
      <c r="BN42" s="8">
        <f>SUMIFS(F_12Snp_ODR_Ret!$C:$C,F_12Snp_ODR_Ret!$B:$B,'Retail - 12m PD'!$A42,F_12Snp_ODR_Ret!$A:$A,'Retail - 12m PD'!BN$3)</f>
        <v>183</v>
      </c>
      <c r="BO42" s="8">
        <f>SUMIFS(F_12Snp_ODR_Ret!$C:$C,F_12Snp_ODR_Ret!$B:$B,'Retail - 12m PD'!$A42,F_12Snp_ODR_Ret!$A:$A,'Retail - 12m PD'!BO$3)</f>
        <v>168</v>
      </c>
      <c r="BP42" s="8">
        <f>SUMIFS(F_12Snp_ODR_Ret!$C:$C,F_12Snp_ODR_Ret!$B:$B,'Retail - 12m PD'!$A42,F_12Snp_ODR_Ret!$A:$A,'Retail - 12m PD'!BP$3)</f>
        <v>182</v>
      </c>
      <c r="BQ42" s="8">
        <f>SUMIFS(F_12Snp_ODR_Ret!$C:$C,F_12Snp_ODR_Ret!$B:$B,'Retail - 12m PD'!$A42,F_12Snp_ODR_Ret!$A:$A,'Retail - 12m PD'!BQ$3)</f>
        <v>175</v>
      </c>
      <c r="BR42" s="8">
        <f>SUMIFS(F_12Snp_ODR_Ret!$C:$C,F_12Snp_ODR_Ret!$B:$B,'Retail - 12m PD'!$A42,F_12Snp_ODR_Ret!$A:$A,'Retail - 12m PD'!BR$3)</f>
        <v>167</v>
      </c>
      <c r="BS42" s="8">
        <f>SUMIFS(F_12Snp_ODR_Ret!$C:$C,F_12Snp_ODR_Ret!$B:$B,'Retail - 12m PD'!$A42,F_12Snp_ODR_Ret!$A:$A,'Retail - 12m PD'!BS$3)</f>
        <v>158</v>
      </c>
      <c r="BT42" s="8">
        <f>SUMIFS(F_12Snp_ODR_Ret!$C:$C,F_12Snp_ODR_Ret!$B:$B,'Retail - 12m PD'!$A42,F_12Snp_ODR_Ret!$A:$A,'Retail - 12m PD'!BT$3)</f>
        <v>139</v>
      </c>
      <c r="BU42" s="8">
        <f>SUMIFS(F_12Snp_ODR_Ret!$C:$C,F_12Snp_ODR_Ret!$B:$B,'Retail - 12m PD'!$A42,F_12Snp_ODR_Ret!$A:$A,'Retail - 12m PD'!BU$3)</f>
        <v>132</v>
      </c>
      <c r="BV42" s="8">
        <f>SUMIFS(F_12Snp_ODR_Ret!$C:$C,F_12Snp_ODR_Ret!$B:$B,'Retail - 12m PD'!$A42,F_12Snp_ODR_Ret!$A:$A,'Retail - 12m PD'!BV$3)</f>
        <v>125</v>
      </c>
      <c r="BW42" s="8">
        <f>SUMIFS(F_12Snp_ODR_Ret!$C:$C,F_12Snp_ODR_Ret!$B:$B,'Retail - 12m PD'!$A42,F_12Snp_ODR_Ret!$A:$A,'Retail - 12m PD'!BW$3)</f>
        <v>120</v>
      </c>
      <c r="BX42" s="8">
        <f>SUMIFS(F_12Snp_ODR_Ret!$C:$C,F_12Snp_ODR_Ret!$B:$B,'Retail - 12m PD'!$A42,F_12Snp_ODR_Ret!$A:$A,'Retail - 12m PD'!BX$3)</f>
        <v>132</v>
      </c>
      <c r="BY42" s="8">
        <f>SUMIFS(F_12Snp_ODR_Ret!$C:$C,F_12Snp_ODR_Ret!$B:$B,'Retail - 12m PD'!$A42,F_12Snp_ODR_Ret!$A:$A,'Retail - 12m PD'!BY$3)</f>
        <v>121</v>
      </c>
      <c r="BZ42" s="8">
        <f>SUMIFS(F_12Snp_ODR_Ret!$C:$C,F_12Snp_ODR_Ret!$B:$B,'Retail - 12m PD'!$A42,F_12Snp_ODR_Ret!$A:$A,'Retail - 12m PD'!BZ$3)</f>
        <v>75</v>
      </c>
      <c r="CA42" s="8">
        <f>SUMIFS(F_12Snp_ODR_Ret!$C:$C,F_12Snp_ODR_Ret!$B:$B,'Retail - 12m PD'!$A42,F_12Snp_ODR_Ret!$A:$A,'Retail - 12m PD'!CA$3)</f>
        <v>25</v>
      </c>
      <c r="CB42" s="8">
        <f>SUMIFS(F_12Snp_ODR_Ret!$C:$C,F_12Snp_ODR_Ret!$B:$B,'Retail - 12m PD'!$A42,F_12Snp_ODR_Ret!$A:$A,'Retail - 12m PD'!CB$3)</f>
        <v>0</v>
      </c>
      <c r="CC42" s="8">
        <f>SUMIFS(F_12Snp_ODR_Ret!$C:$C,F_12Snp_ODR_Ret!$B:$B,'Retail - 12m PD'!$A42,F_12Snp_ODR_Ret!$A:$A,'Retail - 12m PD'!CC$3)</f>
        <v>0</v>
      </c>
      <c r="CD42" s="8">
        <f>SUMIFS(F_12Snp_ODR_Ret!$C:$C,F_12Snp_ODR_Ret!$B:$B,'Retail - 12m PD'!$A42,F_12Snp_ODR_Ret!$A:$A,'Retail - 12m PD'!CD$3)</f>
        <v>0</v>
      </c>
      <c r="CE42" s="8">
        <f>SUMIFS(F_12Snp_ODR_Ret!$C:$C,F_12Snp_ODR_Ret!$B:$B,'Retail - 12m PD'!$A42,F_12Snp_ODR_Ret!$A:$A,'Retail - 12m PD'!CE$3)</f>
        <v>0</v>
      </c>
      <c r="CF42" s="8">
        <f>SUMIFS(F_12Snp_ODR_Ret!$C:$C,F_12Snp_ODR_Ret!$B:$B,'Retail - 12m PD'!$A42,F_12Snp_ODR_Ret!$A:$A,'Retail - 12m PD'!CF$3)</f>
        <v>0</v>
      </c>
      <c r="CG42" s="8">
        <f>SUMIFS(F_12Snp_ODR_Ret!$C:$C,F_12Snp_ODR_Ret!$B:$B,'Retail - 12m PD'!$A42,F_12Snp_ODR_Ret!$A:$A,'Retail - 12m PD'!CG$3)</f>
        <v>0</v>
      </c>
      <c r="CH42" s="8">
        <f>SUMIFS(F_12Snp_ODR_Ret!$C:$C,F_12Snp_ODR_Ret!$B:$B,'Retail - 12m PD'!$A42,F_12Snp_ODR_Ret!$A:$A,'Retail - 12m PD'!CH$3)</f>
        <v>0</v>
      </c>
      <c r="CI42" s="8">
        <f>SUMIFS(F_12Snp_ODR_Ret!$C:$C,F_12Snp_ODR_Ret!$B:$B,'Retail - 12m PD'!$A42,F_12Snp_ODR_Ret!$A:$A,'Retail - 12m PD'!CI$3)</f>
        <v>0</v>
      </c>
      <c r="CJ42" s="8">
        <f>SUMIFS(F_12Snp_ODR_Ret!$C:$C,F_12Snp_ODR_Ret!$B:$B,'Retail - 12m PD'!$A42,F_12Snp_ODR_Ret!$A:$A,'Retail - 12m PD'!CJ$3)</f>
        <v>0</v>
      </c>
      <c r="CK42" s="8">
        <f>SUMIFS(F_12Snp_ODR_Ret!$C:$C,F_12Snp_ODR_Ret!$B:$B,'Retail - 12m PD'!$A42,F_12Snp_ODR_Ret!$A:$A,'Retail - 12m PD'!CK$3)</f>
        <v>0</v>
      </c>
      <c r="CL42" s="8">
        <f>SUMIFS(F_12Snp_ODR_Ret!$C:$C,F_12Snp_ODR_Ret!$B:$B,'Retail - 12m PD'!$A42,F_12Snp_ODR_Ret!$A:$A,'Retail - 12m PD'!CL$3)</f>
        <v>0</v>
      </c>
      <c r="CM42" s="8">
        <f>SUMIFS(F_12Snp_ODR_Ret!$C:$C,F_12Snp_ODR_Ret!$B:$B,'Retail - 12m PD'!$A42,F_12Snp_ODR_Ret!$A:$A,'Retail - 12m PD'!CM$3)</f>
        <v>0</v>
      </c>
      <c r="CN42" s="8">
        <f>SUMIFS(F_12Snp_ODR_Ret!$C:$C,F_12Snp_ODR_Ret!$B:$B,'Retail - 12m PD'!$A42,F_12Snp_ODR_Ret!$A:$A,'Retail - 12m PD'!CN$3)</f>
        <v>0</v>
      </c>
      <c r="CO42" s="8">
        <f>SUMIFS(F_12Snp_ODR_Ret!$C:$C,F_12Snp_ODR_Ret!$B:$B,'Retail - 12m PD'!$A42,F_12Snp_ODR_Ret!$A:$A,'Retail - 12m PD'!CO$3)</f>
        <v>0</v>
      </c>
      <c r="CP42" s="8">
        <f>SUMIFS(F_12Snp_ODR_Ret!$C:$C,F_12Snp_ODR_Ret!$B:$B,'Retail - 12m PD'!$A42,F_12Snp_ODR_Ret!$A:$A,'Retail - 12m PD'!CP$3)</f>
        <v>0</v>
      </c>
      <c r="CQ42" s="8">
        <f>SUMIFS(F_12Snp_ODR_Ret!$C:$C,F_12Snp_ODR_Ret!$B:$B,'Retail - 12m PD'!$A42,F_12Snp_ODR_Ret!$A:$A,'Retail - 12m PD'!CQ$3)</f>
        <v>0</v>
      </c>
      <c r="CR42" s="8">
        <f>SUMIFS(F_12Snp_ODR_Ret!$C:$C,F_12Snp_ODR_Ret!$B:$B,'Retail - 12m PD'!$A42,F_12Snp_ODR_Ret!$A:$A,'Retail - 12m PD'!CR$3)</f>
        <v>0</v>
      </c>
      <c r="CS42" s="8">
        <f>SUMIFS(F_12Snp_ODR_Ret!$C:$C,F_12Snp_ODR_Ret!$B:$B,'Retail - 12m PD'!$A42,F_12Snp_ODR_Ret!$A:$A,'Retail - 12m PD'!CS$3)</f>
        <v>0</v>
      </c>
      <c r="CT42" s="8">
        <f>SUMIFS(F_12Snp_ODR_Ret!$C:$C,F_12Snp_ODR_Ret!$B:$B,'Retail - 12m PD'!$A42,F_12Snp_ODR_Ret!$A:$A,'Retail - 12m PD'!CT$3)</f>
        <v>0</v>
      </c>
      <c r="CU42" s="8">
        <f>SUMIFS(F_12Snp_ODR_Ret!$C:$C,F_12Snp_ODR_Ret!$B:$B,'Retail - 12m PD'!$A42,F_12Snp_ODR_Ret!$A:$A,'Retail - 12m PD'!CU$3)</f>
        <v>0</v>
      </c>
      <c r="CV42" s="8">
        <f>SUMIFS(F_12Snp_ODR_Ret!$C:$C,F_12Snp_ODR_Ret!$B:$B,'Retail - 12m PD'!$A42,F_12Snp_ODR_Ret!$A:$A,'Retail - 12m PD'!CV$3)</f>
        <v>0</v>
      </c>
      <c r="CW42" s="8">
        <f>SUMIFS(F_12Snp_ODR_Ret!$C:$C,F_12Snp_ODR_Ret!$B:$B,'Retail - 12m PD'!$A42,F_12Snp_ODR_Ret!$A:$A,'Retail - 12m PD'!CW$3)</f>
        <v>0</v>
      </c>
      <c r="CX42" s="8">
        <f>SUMIFS(F_12Snp_ODR_Ret!$C:$C,F_12Snp_ODR_Ret!$B:$B,'Retail - 12m PD'!$A42,F_12Snp_ODR_Ret!$A:$A,'Retail - 12m PD'!CX$3)</f>
        <v>0</v>
      </c>
      <c r="CY42" s="8">
        <f>SUMIFS(F_12Snp_ODR_Ret!$C:$C,F_12Snp_ODR_Ret!$B:$B,'Retail - 12m PD'!$A42,F_12Snp_ODR_Ret!$A:$A,'Retail - 12m PD'!CY$3)</f>
        <v>0</v>
      </c>
      <c r="CZ42" s="8">
        <f>SUMIFS(F_12Snp_ODR_Ret!$C:$C,F_12Snp_ODR_Ret!$B:$B,'Retail - 12m PD'!$A42,F_12Snp_ODR_Ret!$A:$A,'Retail - 12m PD'!CZ$3)</f>
        <v>0</v>
      </c>
    </row>
    <row r="43" spans="1:104" x14ac:dyDescent="0.2">
      <c r="AX43" s="20"/>
    </row>
    <row r="44" spans="1:104" x14ac:dyDescent="0.2">
      <c r="A44" s="1" t="str">
        <f>A21</f>
        <v>Total Secured</v>
      </c>
      <c r="C44" s="8">
        <f>SUM(C27:C34)</f>
        <v>696</v>
      </c>
      <c r="D44" s="8">
        <f t="shared" ref="D44:BJ44" si="16">SUM(D27:D34)</f>
        <v>784</v>
      </c>
      <c r="E44" s="8">
        <f t="shared" si="16"/>
        <v>772</v>
      </c>
      <c r="F44" s="8">
        <f t="shared" si="16"/>
        <v>750</v>
      </c>
      <c r="G44" s="8">
        <f t="shared" si="16"/>
        <v>780</v>
      </c>
      <c r="H44" s="8">
        <f t="shared" si="16"/>
        <v>746</v>
      </c>
      <c r="I44" s="8">
        <f t="shared" si="16"/>
        <v>666</v>
      </c>
      <c r="J44" s="8">
        <f t="shared" si="16"/>
        <v>722</v>
      </c>
      <c r="K44" s="8">
        <f t="shared" si="16"/>
        <v>775</v>
      </c>
      <c r="L44" s="8">
        <f t="shared" si="16"/>
        <v>776</v>
      </c>
      <c r="M44" s="8">
        <f t="shared" si="16"/>
        <v>848</v>
      </c>
      <c r="N44" s="8">
        <f t="shared" si="16"/>
        <v>916</v>
      </c>
      <c r="O44" s="8">
        <f t="shared" si="16"/>
        <v>845</v>
      </c>
      <c r="P44" s="8">
        <f t="shared" si="16"/>
        <v>809</v>
      </c>
      <c r="Q44" s="8">
        <f t="shared" si="16"/>
        <v>728</v>
      </c>
      <c r="R44" s="8">
        <f t="shared" si="16"/>
        <v>730</v>
      </c>
      <c r="S44" s="8">
        <f t="shared" si="16"/>
        <v>724</v>
      </c>
      <c r="T44" s="8">
        <f t="shared" si="16"/>
        <v>706</v>
      </c>
      <c r="U44" s="8">
        <f t="shared" si="16"/>
        <v>601</v>
      </c>
      <c r="V44" s="8">
        <f t="shared" si="16"/>
        <v>652</v>
      </c>
      <c r="W44" s="8">
        <f t="shared" si="16"/>
        <v>630</v>
      </c>
      <c r="X44" s="8">
        <f t="shared" si="16"/>
        <v>575</v>
      </c>
      <c r="Y44" s="8">
        <f t="shared" si="16"/>
        <v>528</v>
      </c>
      <c r="Z44" s="8">
        <f t="shared" si="16"/>
        <v>439</v>
      </c>
      <c r="AA44" s="8">
        <f t="shared" si="16"/>
        <v>485</v>
      </c>
      <c r="AB44" s="8">
        <f t="shared" si="16"/>
        <v>517</v>
      </c>
      <c r="AC44" s="8">
        <f t="shared" si="16"/>
        <v>494</v>
      </c>
      <c r="AD44" s="8">
        <f t="shared" si="16"/>
        <v>483</v>
      </c>
      <c r="AE44" s="8">
        <f t="shared" si="16"/>
        <v>504</v>
      </c>
      <c r="AF44" s="8">
        <f t="shared" si="16"/>
        <v>426</v>
      </c>
      <c r="AG44" s="8">
        <f t="shared" si="16"/>
        <v>469</v>
      </c>
      <c r="AH44" s="8">
        <f t="shared" si="16"/>
        <v>442</v>
      </c>
      <c r="AI44" s="8">
        <f t="shared" si="16"/>
        <v>408</v>
      </c>
      <c r="AJ44" s="8">
        <f t="shared" si="16"/>
        <v>451</v>
      </c>
      <c r="AK44" s="8">
        <f t="shared" si="16"/>
        <v>458</v>
      </c>
      <c r="AL44" s="8">
        <f t="shared" si="16"/>
        <v>444</v>
      </c>
      <c r="AM44" s="8">
        <f t="shared" si="16"/>
        <v>429</v>
      </c>
      <c r="AN44" s="8">
        <f t="shared" si="16"/>
        <v>441</v>
      </c>
      <c r="AO44" s="8">
        <f t="shared" si="16"/>
        <v>433</v>
      </c>
      <c r="AP44" s="8">
        <f t="shared" si="16"/>
        <v>458</v>
      </c>
      <c r="AQ44" s="8">
        <f t="shared" si="16"/>
        <v>434</v>
      </c>
      <c r="AR44" s="8">
        <f t="shared" si="16"/>
        <v>440</v>
      </c>
      <c r="AS44" s="8">
        <f t="shared" si="16"/>
        <v>416</v>
      </c>
      <c r="AT44" s="8">
        <f t="shared" si="16"/>
        <v>415</v>
      </c>
      <c r="AU44" s="8">
        <f t="shared" si="16"/>
        <v>412</v>
      </c>
      <c r="AV44" s="8">
        <f t="shared" si="16"/>
        <v>410</v>
      </c>
      <c r="AW44" s="8">
        <f t="shared" si="16"/>
        <v>418</v>
      </c>
      <c r="AX44" s="9">
        <f t="shared" si="16"/>
        <v>436</v>
      </c>
      <c r="AY44" s="8">
        <f t="shared" si="16"/>
        <v>423</v>
      </c>
      <c r="AZ44" s="8">
        <f t="shared" si="16"/>
        <v>397</v>
      </c>
      <c r="BA44" s="8">
        <f t="shared" si="16"/>
        <v>351</v>
      </c>
      <c r="BB44" s="8">
        <f t="shared" si="16"/>
        <v>345</v>
      </c>
      <c r="BC44" s="8">
        <f t="shared" si="16"/>
        <v>352</v>
      </c>
      <c r="BD44" s="8">
        <f t="shared" si="16"/>
        <v>367</v>
      </c>
      <c r="BE44" s="8">
        <f t="shared" si="16"/>
        <v>360</v>
      </c>
      <c r="BF44" s="8">
        <f t="shared" si="16"/>
        <v>364</v>
      </c>
      <c r="BG44" s="8">
        <f t="shared" si="16"/>
        <v>380</v>
      </c>
      <c r="BH44" s="8">
        <f t="shared" si="16"/>
        <v>399</v>
      </c>
      <c r="BI44" s="8">
        <f t="shared" si="16"/>
        <v>398</v>
      </c>
      <c r="BJ44" s="8">
        <f t="shared" si="16"/>
        <v>416</v>
      </c>
      <c r="BK44" s="8">
        <f t="shared" ref="BK44:CG44" si="17">SUM(BK27:BK34)</f>
        <v>428</v>
      </c>
      <c r="BL44" s="8">
        <f t="shared" si="17"/>
        <v>411</v>
      </c>
      <c r="BM44" s="8">
        <f t="shared" si="17"/>
        <v>397</v>
      </c>
      <c r="BN44" s="8">
        <f t="shared" si="17"/>
        <v>374</v>
      </c>
      <c r="BO44" s="8">
        <f t="shared" si="17"/>
        <v>377</v>
      </c>
      <c r="BP44" s="8">
        <f t="shared" si="17"/>
        <v>365</v>
      </c>
      <c r="BQ44" s="8">
        <f t="shared" si="17"/>
        <v>329</v>
      </c>
      <c r="BR44" s="8">
        <f t="shared" si="17"/>
        <v>308</v>
      </c>
      <c r="BS44" s="8">
        <f t="shared" si="17"/>
        <v>275</v>
      </c>
      <c r="BT44" s="8">
        <f t="shared" si="17"/>
        <v>236</v>
      </c>
      <c r="BU44" s="8">
        <f t="shared" si="17"/>
        <v>214</v>
      </c>
      <c r="BV44" s="8">
        <f t="shared" si="17"/>
        <v>189</v>
      </c>
      <c r="BW44" s="8">
        <f t="shared" si="17"/>
        <v>161</v>
      </c>
      <c r="BX44" s="8">
        <f t="shared" si="17"/>
        <v>143</v>
      </c>
      <c r="BY44" s="8">
        <f t="shared" si="17"/>
        <v>108</v>
      </c>
      <c r="BZ44" s="8">
        <f t="shared" si="17"/>
        <v>84</v>
      </c>
      <c r="CA44" s="8">
        <f t="shared" si="17"/>
        <v>31</v>
      </c>
      <c r="CB44" s="8">
        <f t="shared" si="17"/>
        <v>0</v>
      </c>
      <c r="CC44" s="8">
        <f t="shared" si="17"/>
        <v>0</v>
      </c>
      <c r="CD44" s="8">
        <f t="shared" si="17"/>
        <v>0</v>
      </c>
      <c r="CE44" s="8">
        <f t="shared" si="17"/>
        <v>0</v>
      </c>
      <c r="CF44" s="8">
        <f t="shared" si="17"/>
        <v>0</v>
      </c>
      <c r="CG44" s="8">
        <f t="shared" si="17"/>
        <v>0</v>
      </c>
      <c r="CH44" s="8">
        <f t="shared" ref="CH44:CI44" si="18">SUM(CH27:CH34)</f>
        <v>0</v>
      </c>
      <c r="CI44" s="8">
        <f t="shared" si="18"/>
        <v>0</v>
      </c>
      <c r="CJ44" s="8">
        <f t="shared" ref="CJ44:CZ44" si="19">SUM(CJ27:CJ34)</f>
        <v>0</v>
      </c>
      <c r="CK44" s="8">
        <f t="shared" si="19"/>
        <v>0</v>
      </c>
      <c r="CL44" s="8">
        <f t="shared" si="19"/>
        <v>0</v>
      </c>
      <c r="CM44" s="8">
        <f t="shared" si="19"/>
        <v>0</v>
      </c>
      <c r="CN44" s="8">
        <f t="shared" si="19"/>
        <v>0</v>
      </c>
      <c r="CO44" s="8">
        <f t="shared" si="19"/>
        <v>0</v>
      </c>
      <c r="CP44" s="8">
        <f t="shared" si="19"/>
        <v>0</v>
      </c>
      <c r="CQ44" s="8">
        <f t="shared" si="19"/>
        <v>0</v>
      </c>
      <c r="CR44" s="8">
        <f t="shared" si="19"/>
        <v>0</v>
      </c>
      <c r="CS44" s="8">
        <f t="shared" si="19"/>
        <v>0</v>
      </c>
      <c r="CT44" s="8">
        <f t="shared" si="19"/>
        <v>0</v>
      </c>
      <c r="CU44" s="8">
        <f t="shared" si="19"/>
        <v>0</v>
      </c>
      <c r="CV44" s="8">
        <f t="shared" si="19"/>
        <v>0</v>
      </c>
      <c r="CW44" s="8">
        <f t="shared" si="19"/>
        <v>0</v>
      </c>
      <c r="CX44" s="8">
        <f t="shared" si="19"/>
        <v>0</v>
      </c>
      <c r="CY44" s="8">
        <f t="shared" si="19"/>
        <v>0</v>
      </c>
      <c r="CZ44" s="8">
        <f t="shared" si="19"/>
        <v>0</v>
      </c>
    </row>
    <row r="45" spans="1:104" x14ac:dyDescent="0.2">
      <c r="A45" s="1" t="str">
        <f t="shared" ref="A45:A46" si="20">A22</f>
        <v>Total Unsecured</v>
      </c>
      <c r="C45" s="8">
        <f>SUM(C35:C42)</f>
        <v>2953</v>
      </c>
      <c r="D45" s="8">
        <f t="shared" ref="D45:BJ45" si="21">SUM(D35:D42)</f>
        <v>3320</v>
      </c>
      <c r="E45" s="8">
        <f t="shared" si="21"/>
        <v>2999</v>
      </c>
      <c r="F45" s="8">
        <f t="shared" si="21"/>
        <v>2834</v>
      </c>
      <c r="G45" s="8">
        <f t="shared" si="21"/>
        <v>3138</v>
      </c>
      <c r="H45" s="8">
        <f t="shared" si="21"/>
        <v>3099</v>
      </c>
      <c r="I45" s="8">
        <f t="shared" si="21"/>
        <v>2928</v>
      </c>
      <c r="J45" s="8">
        <f t="shared" si="21"/>
        <v>3142</v>
      </c>
      <c r="K45" s="8">
        <f t="shared" si="21"/>
        <v>3245</v>
      </c>
      <c r="L45" s="8">
        <f t="shared" si="21"/>
        <v>3059</v>
      </c>
      <c r="M45" s="8">
        <f t="shared" si="21"/>
        <v>3351</v>
      </c>
      <c r="N45" s="8">
        <f t="shared" si="21"/>
        <v>3583</v>
      </c>
      <c r="O45" s="8">
        <f t="shared" si="21"/>
        <v>3332</v>
      </c>
      <c r="P45" s="8">
        <f t="shared" si="21"/>
        <v>3229</v>
      </c>
      <c r="Q45" s="8">
        <f t="shared" si="21"/>
        <v>2929</v>
      </c>
      <c r="R45" s="8">
        <f t="shared" si="21"/>
        <v>2898</v>
      </c>
      <c r="S45" s="8">
        <f t="shared" si="21"/>
        <v>2739</v>
      </c>
      <c r="T45" s="8">
        <f t="shared" si="21"/>
        <v>2593</v>
      </c>
      <c r="U45" s="8">
        <f t="shared" si="21"/>
        <v>2212</v>
      </c>
      <c r="V45" s="8">
        <f t="shared" si="21"/>
        <v>2247</v>
      </c>
      <c r="W45" s="8">
        <f t="shared" si="21"/>
        <v>2163</v>
      </c>
      <c r="X45" s="8">
        <f t="shared" si="21"/>
        <v>2087</v>
      </c>
      <c r="Y45" s="8">
        <f t="shared" si="21"/>
        <v>2009</v>
      </c>
      <c r="Z45" s="8">
        <f t="shared" si="21"/>
        <v>1789</v>
      </c>
      <c r="AA45" s="8">
        <f t="shared" si="21"/>
        <v>1832</v>
      </c>
      <c r="AB45" s="8">
        <f t="shared" si="21"/>
        <v>1821</v>
      </c>
      <c r="AC45" s="8">
        <f t="shared" si="21"/>
        <v>1722</v>
      </c>
      <c r="AD45" s="8">
        <f t="shared" si="21"/>
        <v>1718</v>
      </c>
      <c r="AE45" s="8">
        <f t="shared" si="21"/>
        <v>1732</v>
      </c>
      <c r="AF45" s="8">
        <f t="shared" si="21"/>
        <v>1523</v>
      </c>
      <c r="AG45" s="8">
        <f t="shared" si="21"/>
        <v>1625</v>
      </c>
      <c r="AH45" s="8">
        <f t="shared" si="21"/>
        <v>1632</v>
      </c>
      <c r="AI45" s="8">
        <f t="shared" si="21"/>
        <v>1536</v>
      </c>
      <c r="AJ45" s="8">
        <f t="shared" si="21"/>
        <v>1596</v>
      </c>
      <c r="AK45" s="8">
        <f t="shared" si="21"/>
        <v>1650</v>
      </c>
      <c r="AL45" s="8">
        <f t="shared" si="21"/>
        <v>1649</v>
      </c>
      <c r="AM45" s="8">
        <f t="shared" si="21"/>
        <v>1759</v>
      </c>
      <c r="AN45" s="8">
        <f t="shared" si="21"/>
        <v>1771</v>
      </c>
      <c r="AO45" s="8">
        <f t="shared" si="21"/>
        <v>1800</v>
      </c>
      <c r="AP45" s="8">
        <f t="shared" si="21"/>
        <v>1911</v>
      </c>
      <c r="AQ45" s="8">
        <f t="shared" si="21"/>
        <v>1898</v>
      </c>
      <c r="AR45" s="8">
        <f t="shared" si="21"/>
        <v>1970</v>
      </c>
      <c r="AS45" s="8">
        <f t="shared" si="21"/>
        <v>2027</v>
      </c>
      <c r="AT45" s="8">
        <f t="shared" si="21"/>
        <v>1952</v>
      </c>
      <c r="AU45" s="8">
        <f t="shared" si="21"/>
        <v>1902</v>
      </c>
      <c r="AV45" s="8">
        <f t="shared" si="21"/>
        <v>1888</v>
      </c>
      <c r="AW45" s="8">
        <f t="shared" si="21"/>
        <v>1833</v>
      </c>
      <c r="AX45" s="9">
        <f>SUM(AX35:AX42)</f>
        <v>1959</v>
      </c>
      <c r="AY45" s="8">
        <f t="shared" si="21"/>
        <v>1825</v>
      </c>
      <c r="AZ45" s="8">
        <f t="shared" si="21"/>
        <v>1853</v>
      </c>
      <c r="BA45" s="8">
        <f t="shared" si="21"/>
        <v>1779</v>
      </c>
      <c r="BB45" s="8">
        <f t="shared" si="21"/>
        <v>1741</v>
      </c>
      <c r="BC45" s="8">
        <f t="shared" si="21"/>
        <v>1674</v>
      </c>
      <c r="BD45" s="8">
        <f t="shared" si="21"/>
        <v>1752</v>
      </c>
      <c r="BE45" s="8">
        <f t="shared" si="21"/>
        <v>1697</v>
      </c>
      <c r="BF45" s="8">
        <f t="shared" si="21"/>
        <v>1813</v>
      </c>
      <c r="BG45" s="8">
        <f t="shared" si="21"/>
        <v>1927</v>
      </c>
      <c r="BH45" s="8">
        <f t="shared" si="21"/>
        <v>2276</v>
      </c>
      <c r="BI45" s="8">
        <f t="shared" si="21"/>
        <v>2287</v>
      </c>
      <c r="BJ45" s="8">
        <f t="shared" si="21"/>
        <v>2217</v>
      </c>
      <c r="BK45" s="8">
        <f t="shared" ref="BK45:CG45" si="22">SUM(BK35:BK42)</f>
        <v>2115</v>
      </c>
      <c r="BL45" s="8">
        <f t="shared" si="22"/>
        <v>1990</v>
      </c>
      <c r="BM45" s="8">
        <f t="shared" si="22"/>
        <v>1998</v>
      </c>
      <c r="BN45" s="8">
        <f t="shared" si="22"/>
        <v>1942</v>
      </c>
      <c r="BO45" s="8">
        <f t="shared" si="22"/>
        <v>1888</v>
      </c>
      <c r="BP45" s="8">
        <f t="shared" si="22"/>
        <v>1852</v>
      </c>
      <c r="BQ45" s="8">
        <f t="shared" si="22"/>
        <v>1675</v>
      </c>
      <c r="BR45" s="8">
        <f t="shared" si="22"/>
        <v>1497</v>
      </c>
      <c r="BS45" s="8">
        <f t="shared" si="22"/>
        <v>1316</v>
      </c>
      <c r="BT45" s="8">
        <f t="shared" si="22"/>
        <v>1094</v>
      </c>
      <c r="BU45" s="8">
        <f t="shared" si="22"/>
        <v>952</v>
      </c>
      <c r="BV45" s="8">
        <f t="shared" si="22"/>
        <v>843</v>
      </c>
      <c r="BW45" s="8">
        <f t="shared" si="22"/>
        <v>740</v>
      </c>
      <c r="BX45" s="8">
        <f t="shared" si="22"/>
        <v>597</v>
      </c>
      <c r="BY45" s="8">
        <f t="shared" si="22"/>
        <v>463</v>
      </c>
      <c r="BZ45" s="8">
        <f t="shared" si="22"/>
        <v>307</v>
      </c>
      <c r="CA45" s="8">
        <f t="shared" si="22"/>
        <v>148</v>
      </c>
      <c r="CB45" s="8">
        <f t="shared" si="22"/>
        <v>0</v>
      </c>
      <c r="CC45" s="8">
        <f t="shared" si="22"/>
        <v>0</v>
      </c>
      <c r="CD45" s="8">
        <f t="shared" si="22"/>
        <v>0</v>
      </c>
      <c r="CE45" s="8">
        <f t="shared" si="22"/>
        <v>0</v>
      </c>
      <c r="CF45" s="8">
        <f t="shared" si="22"/>
        <v>0</v>
      </c>
      <c r="CG45" s="8">
        <f t="shared" si="22"/>
        <v>0</v>
      </c>
      <c r="CH45" s="8">
        <f t="shared" ref="CH45:CI45" si="23">SUM(CH35:CH42)</f>
        <v>0</v>
      </c>
      <c r="CI45" s="8">
        <f t="shared" si="23"/>
        <v>0</v>
      </c>
      <c r="CJ45" s="8">
        <f t="shared" ref="CJ45:CZ45" si="24">SUM(CJ35:CJ42)</f>
        <v>0</v>
      </c>
      <c r="CK45" s="8">
        <f t="shared" si="24"/>
        <v>0</v>
      </c>
      <c r="CL45" s="8">
        <f t="shared" si="24"/>
        <v>0</v>
      </c>
      <c r="CM45" s="8">
        <f t="shared" si="24"/>
        <v>0</v>
      </c>
      <c r="CN45" s="8">
        <f t="shared" si="24"/>
        <v>0</v>
      </c>
      <c r="CO45" s="8">
        <f t="shared" si="24"/>
        <v>0</v>
      </c>
      <c r="CP45" s="8">
        <f t="shared" si="24"/>
        <v>0</v>
      </c>
      <c r="CQ45" s="8">
        <f t="shared" si="24"/>
        <v>0</v>
      </c>
      <c r="CR45" s="8">
        <f t="shared" si="24"/>
        <v>0</v>
      </c>
      <c r="CS45" s="8">
        <f t="shared" si="24"/>
        <v>0</v>
      </c>
      <c r="CT45" s="8">
        <f t="shared" si="24"/>
        <v>0</v>
      </c>
      <c r="CU45" s="8">
        <f t="shared" si="24"/>
        <v>0</v>
      </c>
      <c r="CV45" s="8">
        <f t="shared" si="24"/>
        <v>0</v>
      </c>
      <c r="CW45" s="8">
        <f t="shared" si="24"/>
        <v>0</v>
      </c>
      <c r="CX45" s="8">
        <f t="shared" si="24"/>
        <v>0</v>
      </c>
      <c r="CY45" s="8">
        <f t="shared" si="24"/>
        <v>0</v>
      </c>
      <c r="CZ45" s="8">
        <f t="shared" si="24"/>
        <v>0</v>
      </c>
    </row>
    <row r="46" spans="1:104" s="1" customFormat="1" x14ac:dyDescent="0.2">
      <c r="A46" s="1" t="str">
        <f t="shared" si="20"/>
        <v>Total Active</v>
      </c>
      <c r="C46" s="10">
        <f>SUM(C44:C45)</f>
        <v>3649</v>
      </c>
      <c r="D46" s="1">
        <f t="shared" ref="D46:BJ46" si="25">SUM(D44:D45)</f>
        <v>4104</v>
      </c>
      <c r="E46" s="1">
        <f t="shared" si="25"/>
        <v>3771</v>
      </c>
      <c r="F46" s="1">
        <f t="shared" si="25"/>
        <v>3584</v>
      </c>
      <c r="G46" s="1">
        <f t="shared" si="25"/>
        <v>3918</v>
      </c>
      <c r="H46" s="1">
        <f t="shared" si="25"/>
        <v>3845</v>
      </c>
      <c r="I46" s="1">
        <f t="shared" si="25"/>
        <v>3594</v>
      </c>
      <c r="J46" s="1">
        <f t="shared" si="25"/>
        <v>3864</v>
      </c>
      <c r="K46" s="1">
        <f t="shared" si="25"/>
        <v>4020</v>
      </c>
      <c r="L46" s="1">
        <f t="shared" si="25"/>
        <v>3835</v>
      </c>
      <c r="M46" s="1">
        <f t="shared" si="25"/>
        <v>4199</v>
      </c>
      <c r="N46" s="1">
        <f t="shared" si="25"/>
        <v>4499</v>
      </c>
      <c r="O46" s="1">
        <f t="shared" si="25"/>
        <v>4177</v>
      </c>
      <c r="P46" s="1">
        <f t="shared" si="25"/>
        <v>4038</v>
      </c>
      <c r="Q46" s="1">
        <f t="shared" si="25"/>
        <v>3657</v>
      </c>
      <c r="R46" s="1">
        <f t="shared" si="25"/>
        <v>3628</v>
      </c>
      <c r="S46" s="1">
        <f t="shared" si="25"/>
        <v>3463</v>
      </c>
      <c r="T46" s="1">
        <f t="shared" si="25"/>
        <v>3299</v>
      </c>
      <c r="U46" s="1">
        <f t="shared" si="25"/>
        <v>2813</v>
      </c>
      <c r="V46" s="1">
        <f t="shared" si="25"/>
        <v>2899</v>
      </c>
      <c r="W46" s="1">
        <f t="shared" si="25"/>
        <v>2793</v>
      </c>
      <c r="X46" s="1">
        <f t="shared" si="25"/>
        <v>2662</v>
      </c>
      <c r="Y46" s="1">
        <f t="shared" si="25"/>
        <v>2537</v>
      </c>
      <c r="Z46" s="1">
        <f t="shared" si="25"/>
        <v>2228</v>
      </c>
      <c r="AA46" s="1">
        <f t="shared" si="25"/>
        <v>2317</v>
      </c>
      <c r="AB46" s="1">
        <f t="shared" si="25"/>
        <v>2338</v>
      </c>
      <c r="AC46" s="1">
        <f t="shared" si="25"/>
        <v>2216</v>
      </c>
      <c r="AD46" s="1">
        <f t="shared" si="25"/>
        <v>2201</v>
      </c>
      <c r="AE46" s="1">
        <f t="shared" si="25"/>
        <v>2236</v>
      </c>
      <c r="AF46" s="1">
        <f t="shared" si="25"/>
        <v>1949</v>
      </c>
      <c r="AG46" s="1">
        <f t="shared" si="25"/>
        <v>2094</v>
      </c>
      <c r="AH46" s="1">
        <f t="shared" si="25"/>
        <v>2074</v>
      </c>
      <c r="AI46" s="1">
        <f t="shared" si="25"/>
        <v>1944</v>
      </c>
      <c r="AJ46" s="1">
        <f t="shared" si="25"/>
        <v>2047</v>
      </c>
      <c r="AK46" s="1">
        <f t="shared" si="25"/>
        <v>2108</v>
      </c>
      <c r="AL46" s="1">
        <f t="shared" si="25"/>
        <v>2093</v>
      </c>
      <c r="AM46" s="1">
        <f t="shared" si="25"/>
        <v>2188</v>
      </c>
      <c r="AN46" s="1">
        <f t="shared" si="25"/>
        <v>2212</v>
      </c>
      <c r="AO46" s="1">
        <f t="shared" si="25"/>
        <v>2233</v>
      </c>
      <c r="AP46" s="1">
        <f t="shared" si="25"/>
        <v>2369</v>
      </c>
      <c r="AQ46" s="1">
        <f t="shared" si="25"/>
        <v>2332</v>
      </c>
      <c r="AR46" s="1">
        <f t="shared" si="25"/>
        <v>2410</v>
      </c>
      <c r="AS46" s="1">
        <f t="shared" si="25"/>
        <v>2443</v>
      </c>
      <c r="AT46" s="1">
        <f t="shared" si="25"/>
        <v>2367</v>
      </c>
      <c r="AU46" s="1">
        <f t="shared" si="25"/>
        <v>2314</v>
      </c>
      <c r="AV46" s="1">
        <f t="shared" si="25"/>
        <v>2298</v>
      </c>
      <c r="AW46" s="1">
        <f t="shared" si="25"/>
        <v>2251</v>
      </c>
      <c r="AX46" s="11">
        <f t="shared" si="25"/>
        <v>2395</v>
      </c>
      <c r="AY46" s="1">
        <f t="shared" si="25"/>
        <v>2248</v>
      </c>
      <c r="AZ46" s="1">
        <f t="shared" si="25"/>
        <v>2250</v>
      </c>
      <c r="BA46" s="1">
        <f t="shared" si="25"/>
        <v>2130</v>
      </c>
      <c r="BB46" s="1">
        <f t="shared" si="25"/>
        <v>2086</v>
      </c>
      <c r="BC46" s="1">
        <f t="shared" si="25"/>
        <v>2026</v>
      </c>
      <c r="BD46" s="1">
        <f t="shared" si="25"/>
        <v>2119</v>
      </c>
      <c r="BE46" s="1">
        <f t="shared" si="25"/>
        <v>2057</v>
      </c>
      <c r="BF46" s="1">
        <f t="shared" si="25"/>
        <v>2177</v>
      </c>
      <c r="BG46" s="1">
        <f t="shared" si="25"/>
        <v>2307</v>
      </c>
      <c r="BH46" s="1">
        <f t="shared" si="25"/>
        <v>2675</v>
      </c>
      <c r="BI46" s="1">
        <f t="shared" si="25"/>
        <v>2685</v>
      </c>
      <c r="BJ46" s="1">
        <f t="shared" si="25"/>
        <v>2633</v>
      </c>
      <c r="BK46" s="1">
        <f t="shared" ref="BK46:CG46" si="26">SUM(BK44:BK45)</f>
        <v>2543</v>
      </c>
      <c r="BL46" s="1">
        <f t="shared" si="26"/>
        <v>2401</v>
      </c>
      <c r="BM46" s="1">
        <f t="shared" si="26"/>
        <v>2395</v>
      </c>
      <c r="BN46" s="1">
        <f t="shared" si="26"/>
        <v>2316</v>
      </c>
      <c r="BO46" s="1">
        <f t="shared" si="26"/>
        <v>2265</v>
      </c>
      <c r="BP46" s="1">
        <f t="shared" si="26"/>
        <v>2217</v>
      </c>
      <c r="BQ46" s="1">
        <f t="shared" si="26"/>
        <v>2004</v>
      </c>
      <c r="BR46" s="1">
        <f t="shared" si="26"/>
        <v>1805</v>
      </c>
      <c r="BS46" s="1">
        <f t="shared" si="26"/>
        <v>1591</v>
      </c>
      <c r="BT46" s="1">
        <f t="shared" si="26"/>
        <v>1330</v>
      </c>
      <c r="BU46" s="1">
        <f t="shared" si="26"/>
        <v>1166</v>
      </c>
      <c r="BV46" s="1">
        <f t="shared" si="26"/>
        <v>1032</v>
      </c>
      <c r="BW46" s="1">
        <f t="shared" si="26"/>
        <v>901</v>
      </c>
      <c r="BX46" s="1">
        <f t="shared" si="26"/>
        <v>740</v>
      </c>
      <c r="BY46" s="1">
        <f t="shared" si="26"/>
        <v>571</v>
      </c>
      <c r="BZ46" s="1">
        <f t="shared" si="26"/>
        <v>391</v>
      </c>
      <c r="CA46" s="1">
        <f t="shared" si="26"/>
        <v>179</v>
      </c>
      <c r="CB46" s="1">
        <f t="shared" si="26"/>
        <v>0</v>
      </c>
      <c r="CC46" s="1">
        <f t="shared" si="26"/>
        <v>0</v>
      </c>
      <c r="CD46" s="1">
        <f t="shared" si="26"/>
        <v>0</v>
      </c>
      <c r="CE46" s="1">
        <f t="shared" si="26"/>
        <v>0</v>
      </c>
      <c r="CF46" s="1">
        <f t="shared" si="26"/>
        <v>0</v>
      </c>
      <c r="CG46" s="1">
        <f t="shared" si="26"/>
        <v>0</v>
      </c>
      <c r="CH46" s="1">
        <f t="shared" ref="CH46:CI46" si="27">SUM(CH44:CH45)</f>
        <v>0</v>
      </c>
      <c r="CI46" s="1">
        <f t="shared" si="27"/>
        <v>0</v>
      </c>
      <c r="CJ46" s="1">
        <f t="shared" ref="CJ46:CZ46" si="28">SUM(CJ44:CJ45)</f>
        <v>0</v>
      </c>
      <c r="CK46" s="1">
        <f t="shared" si="28"/>
        <v>0</v>
      </c>
      <c r="CL46" s="1">
        <f t="shared" si="28"/>
        <v>0</v>
      </c>
      <c r="CM46" s="1">
        <f t="shared" si="28"/>
        <v>0</v>
      </c>
      <c r="CN46" s="1">
        <f t="shared" si="28"/>
        <v>0</v>
      </c>
      <c r="CO46" s="1">
        <f t="shared" si="28"/>
        <v>0</v>
      </c>
      <c r="CP46" s="1">
        <f t="shared" si="28"/>
        <v>0</v>
      </c>
      <c r="CQ46" s="1">
        <f t="shared" si="28"/>
        <v>0</v>
      </c>
      <c r="CR46" s="1">
        <f t="shared" si="28"/>
        <v>0</v>
      </c>
      <c r="CS46" s="1">
        <f t="shared" si="28"/>
        <v>0</v>
      </c>
      <c r="CT46" s="1">
        <f t="shared" si="28"/>
        <v>0</v>
      </c>
      <c r="CU46" s="1">
        <f t="shared" si="28"/>
        <v>0</v>
      </c>
      <c r="CV46" s="1">
        <f t="shared" si="28"/>
        <v>0</v>
      </c>
      <c r="CW46" s="1">
        <f t="shared" si="28"/>
        <v>0</v>
      </c>
      <c r="CX46" s="1">
        <f t="shared" si="28"/>
        <v>0</v>
      </c>
      <c r="CY46" s="1">
        <f t="shared" si="28"/>
        <v>0</v>
      </c>
      <c r="CZ46" s="1">
        <f t="shared" si="28"/>
        <v>0</v>
      </c>
    </row>
    <row r="48" spans="1:104" x14ac:dyDescent="0.2">
      <c r="A48" s="19" t="s">
        <v>51</v>
      </c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</row>
    <row r="49" spans="1:104" x14ac:dyDescent="0.2">
      <c r="A49" s="3" t="str">
        <f t="shared" ref="A49:B64" si="29">A27</f>
        <v>R_A1</v>
      </c>
      <c r="B49" s="4" t="str">
        <f t="shared" si="29"/>
        <v>Secured, MOB≤6, MOU</v>
      </c>
      <c r="C49" s="14">
        <f t="shared" ref="C49:BJ53" si="30">IFERROR(C27/C4,0)</f>
        <v>0</v>
      </c>
      <c r="D49" s="14">
        <f t="shared" si="30"/>
        <v>0</v>
      </c>
      <c r="E49" s="14">
        <f t="shared" si="30"/>
        <v>0</v>
      </c>
      <c r="F49" s="14">
        <f t="shared" si="30"/>
        <v>0</v>
      </c>
      <c r="G49" s="14">
        <f t="shared" si="30"/>
        <v>0</v>
      </c>
      <c r="H49" s="14">
        <f t="shared" si="30"/>
        <v>0</v>
      </c>
      <c r="I49" s="14">
        <f t="shared" si="30"/>
        <v>0</v>
      </c>
      <c r="J49" s="14">
        <f t="shared" si="30"/>
        <v>0</v>
      </c>
      <c r="K49" s="14">
        <f t="shared" si="30"/>
        <v>0</v>
      </c>
      <c r="L49" s="14">
        <f t="shared" si="30"/>
        <v>0</v>
      </c>
      <c r="M49" s="14">
        <f t="shared" si="30"/>
        <v>0</v>
      </c>
      <c r="N49" s="14">
        <f t="shared" si="30"/>
        <v>0</v>
      </c>
      <c r="O49" s="14">
        <f t="shared" si="30"/>
        <v>0</v>
      </c>
      <c r="P49" s="14">
        <f t="shared" si="30"/>
        <v>0</v>
      </c>
      <c r="Q49" s="14">
        <f t="shared" si="30"/>
        <v>0</v>
      </c>
      <c r="R49" s="14">
        <f t="shared" si="30"/>
        <v>0</v>
      </c>
      <c r="S49" s="14">
        <f t="shared" si="30"/>
        <v>0</v>
      </c>
      <c r="T49" s="14">
        <f t="shared" si="30"/>
        <v>0</v>
      </c>
      <c r="U49" s="14">
        <f t="shared" si="30"/>
        <v>0</v>
      </c>
      <c r="V49" s="14">
        <f t="shared" si="30"/>
        <v>0</v>
      </c>
      <c r="W49" s="14">
        <f t="shared" si="30"/>
        <v>0</v>
      </c>
      <c r="X49" s="14">
        <f t="shared" si="30"/>
        <v>0</v>
      </c>
      <c r="Y49" s="14">
        <f t="shared" si="30"/>
        <v>0</v>
      </c>
      <c r="Z49" s="14">
        <f t="shared" si="30"/>
        <v>0</v>
      </c>
      <c r="AA49" s="14">
        <f t="shared" si="30"/>
        <v>0</v>
      </c>
      <c r="AB49" s="14">
        <f t="shared" si="30"/>
        <v>0</v>
      </c>
      <c r="AC49" s="14">
        <f t="shared" si="30"/>
        <v>0</v>
      </c>
      <c r="AD49" s="14">
        <f t="shared" si="30"/>
        <v>0</v>
      </c>
      <c r="AE49" s="14">
        <f t="shared" si="30"/>
        <v>0</v>
      </c>
      <c r="AF49" s="14">
        <f t="shared" si="30"/>
        <v>0</v>
      </c>
      <c r="AG49" s="14">
        <f t="shared" si="30"/>
        <v>0</v>
      </c>
      <c r="AH49" s="14">
        <f t="shared" si="30"/>
        <v>0</v>
      </c>
      <c r="AI49" s="14">
        <f t="shared" si="30"/>
        <v>0</v>
      </c>
      <c r="AJ49" s="14">
        <f t="shared" si="30"/>
        <v>0</v>
      </c>
      <c r="AK49" s="14">
        <f t="shared" si="30"/>
        <v>0</v>
      </c>
      <c r="AL49" s="14">
        <f t="shared" si="30"/>
        <v>0</v>
      </c>
      <c r="AM49" s="14">
        <f t="shared" si="30"/>
        <v>0</v>
      </c>
      <c r="AN49" s="14">
        <f t="shared" si="30"/>
        <v>0</v>
      </c>
      <c r="AO49" s="14">
        <f t="shared" si="30"/>
        <v>0</v>
      </c>
      <c r="AP49" s="14">
        <f t="shared" si="30"/>
        <v>0</v>
      </c>
      <c r="AQ49" s="14">
        <f t="shared" si="30"/>
        <v>0</v>
      </c>
      <c r="AR49" s="14">
        <f t="shared" si="30"/>
        <v>0</v>
      </c>
      <c r="AS49" s="14">
        <f t="shared" si="30"/>
        <v>0</v>
      </c>
      <c r="AT49" s="14">
        <f t="shared" si="30"/>
        <v>0</v>
      </c>
      <c r="AU49" s="14">
        <f t="shared" si="30"/>
        <v>0</v>
      </c>
      <c r="AV49" s="14">
        <f t="shared" si="30"/>
        <v>2.3752969121140144E-3</v>
      </c>
      <c r="AW49" s="14">
        <f t="shared" si="30"/>
        <v>3.3519553072625698E-3</v>
      </c>
      <c r="AX49" s="15">
        <f t="shared" si="30"/>
        <v>3.4562211981566822E-3</v>
      </c>
      <c r="AY49" s="14">
        <f t="shared" si="30"/>
        <v>3.7546933667083854E-3</v>
      </c>
      <c r="AZ49" s="14">
        <f t="shared" si="30"/>
        <v>6.2034739454094297E-3</v>
      </c>
      <c r="BA49" s="14">
        <f t="shared" si="30"/>
        <v>6.4516129032258064E-3</v>
      </c>
      <c r="BB49" s="14">
        <f t="shared" si="30"/>
        <v>2.5974025974025974E-3</v>
      </c>
      <c r="BC49" s="14">
        <f t="shared" si="30"/>
        <v>2.6666666666666666E-3</v>
      </c>
      <c r="BD49" s="14">
        <f t="shared" si="30"/>
        <v>0</v>
      </c>
      <c r="BE49" s="14">
        <f t="shared" si="30"/>
        <v>0</v>
      </c>
      <c r="BF49" s="14">
        <f t="shared" si="30"/>
        <v>0</v>
      </c>
      <c r="BG49" s="14">
        <f t="shared" si="30"/>
        <v>0</v>
      </c>
      <c r="BH49" s="14">
        <f t="shared" si="30"/>
        <v>0</v>
      </c>
      <c r="BI49" s="14">
        <f t="shared" si="30"/>
        <v>0</v>
      </c>
      <c r="BJ49" s="14">
        <f t="shared" si="30"/>
        <v>0</v>
      </c>
      <c r="BK49" s="14">
        <f t="shared" ref="BK49:CG60" si="31">IFERROR(BK27/BK4,0)</f>
        <v>0</v>
      </c>
      <c r="BL49" s="14">
        <f t="shared" si="31"/>
        <v>0</v>
      </c>
      <c r="BM49" s="14">
        <f t="shared" si="31"/>
        <v>0</v>
      </c>
      <c r="BN49" s="14">
        <f t="shared" si="31"/>
        <v>0</v>
      </c>
      <c r="BO49" s="14">
        <f t="shared" si="31"/>
        <v>0</v>
      </c>
      <c r="BP49" s="14">
        <f t="shared" si="31"/>
        <v>0</v>
      </c>
      <c r="BQ49" s="14">
        <f t="shared" si="31"/>
        <v>0</v>
      </c>
      <c r="BR49" s="14">
        <f t="shared" si="31"/>
        <v>0</v>
      </c>
      <c r="BS49" s="14">
        <f t="shared" si="31"/>
        <v>0</v>
      </c>
      <c r="BT49" s="14">
        <f t="shared" si="31"/>
        <v>0</v>
      </c>
      <c r="BU49" s="14">
        <f t="shared" si="31"/>
        <v>0</v>
      </c>
      <c r="BV49" s="14">
        <f t="shared" si="31"/>
        <v>0</v>
      </c>
      <c r="BW49" s="14">
        <f t="shared" si="31"/>
        <v>0</v>
      </c>
      <c r="BX49" s="14">
        <f t="shared" si="31"/>
        <v>0</v>
      </c>
      <c r="BY49" s="14">
        <f t="shared" si="31"/>
        <v>0</v>
      </c>
      <c r="BZ49" s="14">
        <f t="shared" si="31"/>
        <v>0</v>
      </c>
      <c r="CA49" s="14">
        <f t="shared" si="31"/>
        <v>0</v>
      </c>
      <c r="CB49" s="14">
        <f t="shared" si="31"/>
        <v>0</v>
      </c>
      <c r="CC49" s="14">
        <f t="shared" si="31"/>
        <v>0</v>
      </c>
      <c r="CD49" s="14">
        <f t="shared" si="31"/>
        <v>0</v>
      </c>
      <c r="CE49" s="14">
        <f t="shared" si="31"/>
        <v>0</v>
      </c>
      <c r="CF49" s="14">
        <f t="shared" si="31"/>
        <v>0</v>
      </c>
      <c r="CG49" s="14">
        <f t="shared" si="31"/>
        <v>0</v>
      </c>
      <c r="CH49" s="14">
        <f t="shared" ref="CH49:CW59" si="32">IFERROR(CH27/CH4,0)</f>
        <v>0</v>
      </c>
      <c r="CI49" s="14">
        <f t="shared" si="32"/>
        <v>0</v>
      </c>
      <c r="CJ49" s="14">
        <f t="shared" ref="CJ49" si="33">IFERROR(CJ27/CJ4,0)</f>
        <v>0</v>
      </c>
      <c r="CK49" s="14">
        <f t="shared" si="32"/>
        <v>0</v>
      </c>
      <c r="CL49" s="14">
        <f t="shared" ref="CL49" si="34">IFERROR(CL27/CL4,0)</f>
        <v>0</v>
      </c>
      <c r="CM49" s="14">
        <f t="shared" si="32"/>
        <v>0</v>
      </c>
      <c r="CN49" s="14">
        <f t="shared" ref="CN49" si="35">IFERROR(CN27/CN4,0)</f>
        <v>0</v>
      </c>
      <c r="CO49" s="14">
        <f t="shared" si="32"/>
        <v>0</v>
      </c>
      <c r="CP49" s="14">
        <f t="shared" ref="CP49" si="36">IFERROR(CP27/CP4,0)</f>
        <v>0</v>
      </c>
      <c r="CQ49" s="14">
        <f t="shared" si="32"/>
        <v>0</v>
      </c>
      <c r="CR49" s="14">
        <f t="shared" ref="CR49" si="37">IFERROR(CR27/CR4,0)</f>
        <v>0</v>
      </c>
      <c r="CS49" s="14">
        <f t="shared" si="32"/>
        <v>0</v>
      </c>
      <c r="CT49" s="14">
        <f t="shared" ref="CT49" si="38">IFERROR(CT27/CT4,0)</f>
        <v>0</v>
      </c>
      <c r="CU49" s="14">
        <f t="shared" si="32"/>
        <v>0</v>
      </c>
      <c r="CV49" s="14">
        <f t="shared" ref="CV49" si="39">IFERROR(CV27/CV4,0)</f>
        <v>0</v>
      </c>
      <c r="CW49" s="14">
        <f t="shared" si="32"/>
        <v>0</v>
      </c>
      <c r="CX49" s="14">
        <f t="shared" ref="CI49:CZ59" si="40">IFERROR(CX27/CX4,0)</f>
        <v>0</v>
      </c>
      <c r="CY49" s="14">
        <f t="shared" si="40"/>
        <v>0</v>
      </c>
      <c r="CZ49" s="14">
        <f t="shared" si="40"/>
        <v>0</v>
      </c>
    </row>
    <row r="50" spans="1:104" x14ac:dyDescent="0.2">
      <c r="A50" s="3" t="str">
        <f t="shared" si="29"/>
        <v>R_A2</v>
      </c>
      <c r="B50" s="4" t="str">
        <f t="shared" si="29"/>
        <v>Secured, MOB≤6, Non-MOU</v>
      </c>
      <c r="C50" s="14">
        <f t="shared" si="30"/>
        <v>3.8674033149171269E-2</v>
      </c>
      <c r="D50" s="14">
        <f t="shared" si="30"/>
        <v>2.5000000000000001E-2</v>
      </c>
      <c r="E50" s="14">
        <f t="shared" si="30"/>
        <v>3.8461538461538464E-2</v>
      </c>
      <c r="F50" s="14">
        <f t="shared" si="30"/>
        <v>5.0955414012738856E-2</v>
      </c>
      <c r="G50" s="14">
        <f t="shared" si="30"/>
        <v>5.6603773584905662E-2</v>
      </c>
      <c r="H50" s="14">
        <f t="shared" si="30"/>
        <v>4.7337278106508875E-2</v>
      </c>
      <c r="I50" s="14">
        <f t="shared" si="30"/>
        <v>5.128205128205128E-2</v>
      </c>
      <c r="J50" s="14">
        <f t="shared" si="30"/>
        <v>4.7337278106508875E-2</v>
      </c>
      <c r="K50" s="14">
        <f t="shared" si="30"/>
        <v>5.1020408163265307E-2</v>
      </c>
      <c r="L50" s="14">
        <f t="shared" si="30"/>
        <v>7.1770334928229665E-2</v>
      </c>
      <c r="M50" s="14">
        <f t="shared" si="30"/>
        <v>8.6538461538461536E-2</v>
      </c>
      <c r="N50" s="14">
        <f t="shared" si="30"/>
        <v>6.6666666666666666E-2</v>
      </c>
      <c r="O50" s="14">
        <f t="shared" si="30"/>
        <v>6.3414634146341464E-2</v>
      </c>
      <c r="P50" s="14">
        <f t="shared" si="30"/>
        <v>5.0691244239631339E-2</v>
      </c>
      <c r="Q50" s="14">
        <f t="shared" si="30"/>
        <v>4.3062200956937802E-2</v>
      </c>
      <c r="R50" s="14">
        <f t="shared" si="30"/>
        <v>3.4653465346534656E-2</v>
      </c>
      <c r="S50" s="14">
        <f t="shared" si="30"/>
        <v>2.7906976744186046E-2</v>
      </c>
      <c r="T50" s="14">
        <f t="shared" si="30"/>
        <v>2.8455284552845527E-2</v>
      </c>
      <c r="U50" s="14">
        <f t="shared" si="30"/>
        <v>1.6E-2</v>
      </c>
      <c r="V50" s="14">
        <f t="shared" si="30"/>
        <v>2.3346303501945526E-2</v>
      </c>
      <c r="W50" s="14">
        <f t="shared" si="30"/>
        <v>1.8181818181818181E-2</v>
      </c>
      <c r="X50" s="14">
        <f t="shared" si="30"/>
        <v>1.7667844522968199E-2</v>
      </c>
      <c r="Y50" s="14">
        <f t="shared" si="30"/>
        <v>1.5974440894568689E-2</v>
      </c>
      <c r="Z50" s="14">
        <f t="shared" si="30"/>
        <v>1.5673981191222569E-2</v>
      </c>
      <c r="AA50" s="14">
        <f t="shared" si="30"/>
        <v>9.2879256965944269E-3</v>
      </c>
      <c r="AB50" s="14">
        <f t="shared" si="30"/>
        <v>6.0790273556231003E-3</v>
      </c>
      <c r="AC50" s="14">
        <f t="shared" si="30"/>
        <v>8.6206896551724137E-3</v>
      </c>
      <c r="AD50" s="14">
        <f t="shared" si="30"/>
        <v>5.5865921787709499E-3</v>
      </c>
      <c r="AE50" s="14">
        <f t="shared" si="30"/>
        <v>1.0101010101010102E-2</v>
      </c>
      <c r="AF50" s="14">
        <f t="shared" si="30"/>
        <v>8.988764044943821E-3</v>
      </c>
      <c r="AG50" s="14">
        <f t="shared" si="30"/>
        <v>2.2267206477732792E-2</v>
      </c>
      <c r="AH50" s="14">
        <f t="shared" si="30"/>
        <v>2.1699819168173599E-2</v>
      </c>
      <c r="AI50" s="14">
        <f t="shared" si="30"/>
        <v>2.9874213836477988E-2</v>
      </c>
      <c r="AJ50" s="14">
        <f t="shared" si="30"/>
        <v>2.3774145616641901E-2</v>
      </c>
      <c r="AK50" s="14">
        <f t="shared" si="30"/>
        <v>1.8229166666666668E-2</v>
      </c>
      <c r="AL50" s="14">
        <f t="shared" si="30"/>
        <v>2.0176544766708701E-2</v>
      </c>
      <c r="AM50" s="14">
        <f t="shared" si="30"/>
        <v>1.8270401948842874E-2</v>
      </c>
      <c r="AN50" s="14">
        <f t="shared" si="30"/>
        <v>1.437125748502994E-2</v>
      </c>
      <c r="AO50" s="14">
        <f t="shared" si="30"/>
        <v>1.8433179723502304E-2</v>
      </c>
      <c r="AP50" s="14">
        <f t="shared" si="30"/>
        <v>1.5738498789346248E-2</v>
      </c>
      <c r="AQ50" s="14">
        <f t="shared" si="30"/>
        <v>1.4925373134328358E-2</v>
      </c>
      <c r="AR50" s="14">
        <f t="shared" si="30"/>
        <v>9.9875156054931337E-3</v>
      </c>
      <c r="AS50" s="14">
        <f t="shared" si="30"/>
        <v>4.9566294919454771E-3</v>
      </c>
      <c r="AT50" s="14">
        <f t="shared" si="30"/>
        <v>4.4004400440044002E-3</v>
      </c>
      <c r="AU50" s="14">
        <f t="shared" si="30"/>
        <v>2.0366598778004071E-3</v>
      </c>
      <c r="AV50" s="14">
        <f t="shared" si="30"/>
        <v>2.1253985122210413E-3</v>
      </c>
      <c r="AW50" s="14">
        <f t="shared" si="30"/>
        <v>2.014098690835851E-3</v>
      </c>
      <c r="AX50" s="15">
        <f t="shared" si="30"/>
        <v>2.0242914979757085E-3</v>
      </c>
      <c r="AY50" s="14">
        <f t="shared" si="30"/>
        <v>1.9323671497584541E-3</v>
      </c>
      <c r="AZ50" s="14">
        <f t="shared" si="30"/>
        <v>9.930486593843098E-4</v>
      </c>
      <c r="BA50" s="14">
        <f t="shared" si="30"/>
        <v>1.026694045174538E-3</v>
      </c>
      <c r="BB50" s="14">
        <f t="shared" si="30"/>
        <v>4.1365046535677356E-3</v>
      </c>
      <c r="BC50" s="14">
        <f t="shared" si="30"/>
        <v>1.9821605550049554E-3</v>
      </c>
      <c r="BD50" s="14">
        <f t="shared" si="30"/>
        <v>1.9704433497536944E-3</v>
      </c>
      <c r="BE50" s="14">
        <f t="shared" si="30"/>
        <v>4.8923679060665359E-3</v>
      </c>
      <c r="BF50" s="14">
        <f t="shared" si="30"/>
        <v>6.7698259187620891E-3</v>
      </c>
      <c r="BG50" s="14">
        <f t="shared" si="30"/>
        <v>8.5984522785898538E-3</v>
      </c>
      <c r="BH50" s="14">
        <f t="shared" si="30"/>
        <v>1.1075949367088608E-2</v>
      </c>
      <c r="BI50" s="14">
        <f t="shared" si="30"/>
        <v>9.9085365853658538E-3</v>
      </c>
      <c r="BJ50" s="14">
        <f t="shared" si="30"/>
        <v>1.2667660208643815E-2</v>
      </c>
      <c r="BK50" s="14">
        <f t="shared" si="31"/>
        <v>1.3271400132714002E-2</v>
      </c>
      <c r="BL50" s="14">
        <f t="shared" si="31"/>
        <v>1.2453300124533001E-2</v>
      </c>
      <c r="BM50" s="14">
        <f t="shared" si="31"/>
        <v>8.4793668739400786E-3</v>
      </c>
      <c r="BN50" s="14">
        <f t="shared" si="31"/>
        <v>5.763688760806916E-3</v>
      </c>
      <c r="BO50" s="14">
        <f t="shared" si="31"/>
        <v>3.4883720930232558E-3</v>
      </c>
      <c r="BP50" s="14">
        <f t="shared" si="31"/>
        <v>5.7773109243697482E-3</v>
      </c>
      <c r="BQ50" s="14">
        <f t="shared" si="31"/>
        <v>2.6809651474530832E-3</v>
      </c>
      <c r="BR50" s="14">
        <f t="shared" si="31"/>
        <v>4.9261083743842365E-3</v>
      </c>
      <c r="BS50" s="14">
        <f t="shared" si="31"/>
        <v>6.0706401766004413E-3</v>
      </c>
      <c r="BT50" s="14">
        <f t="shared" si="31"/>
        <v>5.2295177222545031E-3</v>
      </c>
      <c r="BU50" s="14">
        <f t="shared" si="31"/>
        <v>4.0768782760629008E-3</v>
      </c>
      <c r="BV50" s="14">
        <f t="shared" si="31"/>
        <v>5.3349140486069948E-3</v>
      </c>
      <c r="BW50" s="14">
        <f t="shared" si="31"/>
        <v>4.2134831460674156E-3</v>
      </c>
      <c r="BX50" s="14">
        <f t="shared" si="31"/>
        <v>4.4150110375275938E-3</v>
      </c>
      <c r="BY50" s="14">
        <f t="shared" si="31"/>
        <v>0</v>
      </c>
      <c r="BZ50" s="14">
        <f t="shared" si="31"/>
        <v>0</v>
      </c>
      <c r="CA50" s="14">
        <f t="shared" si="31"/>
        <v>0</v>
      </c>
      <c r="CB50" s="14">
        <f t="shared" si="31"/>
        <v>0</v>
      </c>
      <c r="CC50" s="14">
        <f t="shared" si="31"/>
        <v>0</v>
      </c>
      <c r="CD50" s="14">
        <f t="shared" si="31"/>
        <v>0</v>
      </c>
      <c r="CE50" s="14">
        <f t="shared" si="31"/>
        <v>0</v>
      </c>
      <c r="CF50" s="14">
        <f t="shared" si="31"/>
        <v>0</v>
      </c>
      <c r="CG50" s="14">
        <f t="shared" si="31"/>
        <v>0</v>
      </c>
      <c r="CH50" s="14">
        <f t="shared" si="32"/>
        <v>0</v>
      </c>
      <c r="CI50" s="14">
        <f t="shared" si="40"/>
        <v>0</v>
      </c>
      <c r="CJ50" s="14">
        <f t="shared" si="40"/>
        <v>0</v>
      </c>
      <c r="CK50" s="14">
        <f t="shared" si="40"/>
        <v>0</v>
      </c>
      <c r="CL50" s="14">
        <f t="shared" si="40"/>
        <v>0</v>
      </c>
      <c r="CM50" s="14">
        <f t="shared" si="40"/>
        <v>0</v>
      </c>
      <c r="CN50" s="14">
        <f t="shared" si="40"/>
        <v>0</v>
      </c>
      <c r="CO50" s="14">
        <f t="shared" si="40"/>
        <v>0</v>
      </c>
      <c r="CP50" s="14">
        <f t="shared" si="40"/>
        <v>0</v>
      </c>
      <c r="CQ50" s="14">
        <f t="shared" si="40"/>
        <v>0</v>
      </c>
      <c r="CR50" s="14">
        <f t="shared" si="40"/>
        <v>0</v>
      </c>
      <c r="CS50" s="14">
        <f t="shared" si="40"/>
        <v>0</v>
      </c>
      <c r="CT50" s="14">
        <f t="shared" si="40"/>
        <v>0</v>
      </c>
      <c r="CU50" s="14">
        <f t="shared" si="40"/>
        <v>0</v>
      </c>
      <c r="CV50" s="14">
        <f t="shared" si="40"/>
        <v>0</v>
      </c>
      <c r="CW50" s="14">
        <f t="shared" si="40"/>
        <v>0</v>
      </c>
      <c r="CX50" s="14">
        <f t="shared" si="40"/>
        <v>0</v>
      </c>
      <c r="CY50" s="14">
        <f t="shared" si="40"/>
        <v>0</v>
      </c>
      <c r="CZ50" s="14">
        <f t="shared" si="40"/>
        <v>0</v>
      </c>
    </row>
    <row r="51" spans="1:104" x14ac:dyDescent="0.2">
      <c r="A51" s="3" t="str">
        <f t="shared" si="29"/>
        <v>R_B</v>
      </c>
      <c r="B51" s="4" t="str">
        <f t="shared" si="29"/>
        <v>Secured, MOB &gt; 6, MOU</v>
      </c>
      <c r="C51" s="14">
        <f t="shared" si="30"/>
        <v>3.614457831325301E-2</v>
      </c>
      <c r="D51" s="14">
        <f t="shared" si="30"/>
        <v>3.5714285714285712E-2</v>
      </c>
      <c r="E51" s="14">
        <f t="shared" si="30"/>
        <v>2.4390243902439025E-2</v>
      </c>
      <c r="F51" s="14">
        <f t="shared" si="30"/>
        <v>2.5316455696202531E-2</v>
      </c>
      <c r="G51" s="14">
        <f t="shared" si="30"/>
        <v>2.5974025974025976E-2</v>
      </c>
      <c r="H51" s="14">
        <f t="shared" si="30"/>
        <v>2.5000000000000001E-2</v>
      </c>
      <c r="I51" s="14">
        <f t="shared" si="30"/>
        <v>2.4096385542168676E-2</v>
      </c>
      <c r="J51" s="14">
        <f t="shared" si="30"/>
        <v>3.5294117647058823E-2</v>
      </c>
      <c r="K51" s="14">
        <f t="shared" si="30"/>
        <v>3.5294117647058823E-2</v>
      </c>
      <c r="L51" s="14">
        <f t="shared" si="30"/>
        <v>3.4482758620689655E-2</v>
      </c>
      <c r="M51" s="14">
        <f t="shared" si="30"/>
        <v>2.3529411764705882E-2</v>
      </c>
      <c r="N51" s="14">
        <f t="shared" si="30"/>
        <v>2.2988505747126436E-2</v>
      </c>
      <c r="O51" s="14">
        <f t="shared" si="30"/>
        <v>1.1627906976744186E-2</v>
      </c>
      <c r="P51" s="14">
        <f t="shared" si="30"/>
        <v>1.1627906976744186E-2</v>
      </c>
      <c r="Q51" s="14">
        <f t="shared" si="30"/>
        <v>0</v>
      </c>
      <c r="R51" s="14">
        <f t="shared" si="30"/>
        <v>0</v>
      </c>
      <c r="S51" s="14">
        <f t="shared" si="30"/>
        <v>0</v>
      </c>
      <c r="T51" s="14">
        <f t="shared" si="30"/>
        <v>1.1235955056179775E-2</v>
      </c>
      <c r="U51" s="14">
        <f t="shared" si="30"/>
        <v>1.0869565217391304E-2</v>
      </c>
      <c r="V51" s="14">
        <f t="shared" si="30"/>
        <v>1.0869565217391304E-2</v>
      </c>
      <c r="W51" s="14">
        <f t="shared" si="30"/>
        <v>1.0869565217391304E-2</v>
      </c>
      <c r="X51" s="14">
        <f t="shared" si="30"/>
        <v>0</v>
      </c>
      <c r="Y51" s="14">
        <f t="shared" si="30"/>
        <v>0</v>
      </c>
      <c r="Z51" s="14">
        <f t="shared" si="30"/>
        <v>0</v>
      </c>
      <c r="AA51" s="14">
        <f t="shared" si="30"/>
        <v>0</v>
      </c>
      <c r="AB51" s="14">
        <f t="shared" si="30"/>
        <v>0</v>
      </c>
      <c r="AC51" s="14">
        <f t="shared" si="30"/>
        <v>8.4745762711864406E-3</v>
      </c>
      <c r="AD51" s="14">
        <f t="shared" si="30"/>
        <v>8.2644628099173556E-3</v>
      </c>
      <c r="AE51" s="14">
        <f t="shared" si="30"/>
        <v>7.6335877862595417E-3</v>
      </c>
      <c r="AF51" s="14">
        <f t="shared" si="30"/>
        <v>7.1428571428571426E-3</v>
      </c>
      <c r="AG51" s="14">
        <f t="shared" si="30"/>
        <v>6.8965517241379309E-3</v>
      </c>
      <c r="AH51" s="14">
        <f t="shared" si="30"/>
        <v>6.7114093959731542E-3</v>
      </c>
      <c r="AI51" s="14">
        <f t="shared" si="30"/>
        <v>6.369426751592357E-3</v>
      </c>
      <c r="AJ51" s="14">
        <f t="shared" si="30"/>
        <v>5.9523809523809521E-3</v>
      </c>
      <c r="AK51" s="14">
        <f t="shared" si="30"/>
        <v>0</v>
      </c>
      <c r="AL51" s="14">
        <f t="shared" si="30"/>
        <v>0</v>
      </c>
      <c r="AM51" s="14">
        <f t="shared" si="30"/>
        <v>0</v>
      </c>
      <c r="AN51" s="14">
        <f t="shared" si="30"/>
        <v>0</v>
      </c>
      <c r="AO51" s="14">
        <f t="shared" si="30"/>
        <v>0</v>
      </c>
      <c r="AP51" s="14">
        <f t="shared" si="30"/>
        <v>0</v>
      </c>
      <c r="AQ51" s="14">
        <f t="shared" si="30"/>
        <v>0</v>
      </c>
      <c r="AR51" s="14">
        <f t="shared" si="30"/>
        <v>0</v>
      </c>
      <c r="AS51" s="14">
        <f t="shared" si="30"/>
        <v>0</v>
      </c>
      <c r="AT51" s="14">
        <f t="shared" si="30"/>
        <v>0</v>
      </c>
      <c r="AU51" s="14">
        <f t="shared" si="30"/>
        <v>0</v>
      </c>
      <c r="AV51" s="14">
        <f t="shared" si="30"/>
        <v>0</v>
      </c>
      <c r="AW51" s="14">
        <f t="shared" si="30"/>
        <v>0</v>
      </c>
      <c r="AX51" s="15">
        <f t="shared" si="30"/>
        <v>0</v>
      </c>
      <c r="AY51" s="14">
        <f t="shared" si="30"/>
        <v>0</v>
      </c>
      <c r="AZ51" s="14">
        <f t="shared" si="30"/>
        <v>0</v>
      </c>
      <c r="BA51" s="14">
        <f t="shared" si="30"/>
        <v>7.3855243722304289E-4</v>
      </c>
      <c r="BB51" s="14">
        <f t="shared" si="30"/>
        <v>2.0297699594046007E-3</v>
      </c>
      <c r="BC51" s="14">
        <f t="shared" si="30"/>
        <v>2.5078369905956114E-3</v>
      </c>
      <c r="BD51" s="14">
        <f t="shared" si="30"/>
        <v>3.5169988276670576E-3</v>
      </c>
      <c r="BE51" s="14">
        <f t="shared" si="30"/>
        <v>2.7948574622694241E-3</v>
      </c>
      <c r="BF51" s="14">
        <f t="shared" si="30"/>
        <v>2.7129679869777536E-3</v>
      </c>
      <c r="BG51" s="14">
        <f t="shared" si="30"/>
        <v>3.1201248049921998E-3</v>
      </c>
      <c r="BH51" s="14">
        <f t="shared" si="30"/>
        <v>4.440059200789344E-3</v>
      </c>
      <c r="BI51" s="14">
        <f t="shared" si="30"/>
        <v>3.7435657463734209E-3</v>
      </c>
      <c r="BJ51" s="14">
        <f t="shared" si="30"/>
        <v>3.499562554680665E-3</v>
      </c>
      <c r="BK51" s="14">
        <f t="shared" si="31"/>
        <v>3.3236393851267137E-3</v>
      </c>
      <c r="BL51" s="14">
        <f t="shared" si="31"/>
        <v>3.2154340836012861E-3</v>
      </c>
      <c r="BM51" s="14">
        <f t="shared" si="31"/>
        <v>2.6840490797546013E-3</v>
      </c>
      <c r="BN51" s="14">
        <f t="shared" si="31"/>
        <v>1.8321729571271529E-3</v>
      </c>
      <c r="BO51" s="14">
        <f t="shared" si="31"/>
        <v>2.0986358866736622E-3</v>
      </c>
      <c r="BP51" s="14">
        <f t="shared" si="31"/>
        <v>2.0113979215554811E-3</v>
      </c>
      <c r="BQ51" s="14">
        <f t="shared" si="31"/>
        <v>1.8885741265344666E-3</v>
      </c>
      <c r="BR51" s="14">
        <f t="shared" si="31"/>
        <v>1.7699115044247787E-3</v>
      </c>
      <c r="BS51" s="14">
        <f t="shared" si="31"/>
        <v>1.4040999719180005E-3</v>
      </c>
      <c r="BT51" s="14">
        <f t="shared" si="31"/>
        <v>1.3164823591363876E-3</v>
      </c>
      <c r="BU51" s="14">
        <f t="shared" si="31"/>
        <v>5.0645733096986575E-4</v>
      </c>
      <c r="BV51" s="14">
        <f t="shared" si="31"/>
        <v>0</v>
      </c>
      <c r="BW51" s="14">
        <f t="shared" si="31"/>
        <v>0</v>
      </c>
      <c r="BX51" s="14">
        <f t="shared" si="31"/>
        <v>0</v>
      </c>
      <c r="BY51" s="14">
        <f t="shared" si="31"/>
        <v>0</v>
      </c>
      <c r="BZ51" s="14">
        <f t="shared" si="31"/>
        <v>0</v>
      </c>
      <c r="CA51" s="14">
        <f t="shared" si="31"/>
        <v>0</v>
      </c>
      <c r="CB51" s="14">
        <f t="shared" si="31"/>
        <v>0</v>
      </c>
      <c r="CC51" s="14">
        <f t="shared" si="31"/>
        <v>0</v>
      </c>
      <c r="CD51" s="14">
        <f t="shared" si="31"/>
        <v>0</v>
      </c>
      <c r="CE51" s="14">
        <f t="shared" si="31"/>
        <v>0</v>
      </c>
      <c r="CF51" s="14">
        <f t="shared" si="31"/>
        <v>0</v>
      </c>
      <c r="CG51" s="14">
        <f t="shared" si="31"/>
        <v>0</v>
      </c>
      <c r="CH51" s="14">
        <f t="shared" si="32"/>
        <v>0</v>
      </c>
      <c r="CI51" s="14">
        <f t="shared" si="40"/>
        <v>0</v>
      </c>
      <c r="CJ51" s="14">
        <f t="shared" si="40"/>
        <v>0</v>
      </c>
      <c r="CK51" s="14">
        <f t="shared" si="40"/>
        <v>0</v>
      </c>
      <c r="CL51" s="14">
        <f t="shared" si="40"/>
        <v>0</v>
      </c>
      <c r="CM51" s="14">
        <f t="shared" si="40"/>
        <v>0</v>
      </c>
      <c r="CN51" s="14">
        <f t="shared" si="40"/>
        <v>0</v>
      </c>
      <c r="CO51" s="14">
        <f t="shared" si="40"/>
        <v>0</v>
      </c>
      <c r="CP51" s="14">
        <f t="shared" si="40"/>
        <v>0</v>
      </c>
      <c r="CQ51" s="14">
        <f t="shared" si="40"/>
        <v>0</v>
      </c>
      <c r="CR51" s="14">
        <f t="shared" si="40"/>
        <v>0</v>
      </c>
      <c r="CS51" s="14">
        <f t="shared" si="40"/>
        <v>0</v>
      </c>
      <c r="CT51" s="14">
        <f t="shared" si="40"/>
        <v>0</v>
      </c>
      <c r="CU51" s="14">
        <f t="shared" si="40"/>
        <v>0</v>
      </c>
      <c r="CV51" s="14">
        <f t="shared" si="40"/>
        <v>0</v>
      </c>
      <c r="CW51" s="14">
        <f t="shared" si="40"/>
        <v>0</v>
      </c>
      <c r="CX51" s="14">
        <f t="shared" si="40"/>
        <v>0</v>
      </c>
      <c r="CY51" s="14">
        <f t="shared" si="40"/>
        <v>0</v>
      </c>
      <c r="CZ51" s="14">
        <f t="shared" si="40"/>
        <v>0</v>
      </c>
    </row>
    <row r="52" spans="1:104" x14ac:dyDescent="0.2">
      <c r="A52" s="3" t="str">
        <f t="shared" si="29"/>
        <v>R_C1</v>
      </c>
      <c r="B52" s="4" t="str">
        <f t="shared" si="29"/>
        <v>Secured, MOB &gt; 6, Non-MOU, Class 1, Non-TDR, DPD=0</v>
      </c>
      <c r="C52" s="14">
        <f t="shared" si="30"/>
        <v>1.8641091449412402E-2</v>
      </c>
      <c r="D52" s="14">
        <f t="shared" si="30"/>
        <v>2.9126213592233011E-2</v>
      </c>
      <c r="E52" s="14">
        <f t="shared" si="30"/>
        <v>3.009015337782461E-2</v>
      </c>
      <c r="F52" s="14">
        <f t="shared" si="30"/>
        <v>1.7546403712296984E-2</v>
      </c>
      <c r="G52" s="14">
        <f t="shared" si="30"/>
        <v>2.2126691111392083E-2</v>
      </c>
      <c r="H52" s="14">
        <f t="shared" si="30"/>
        <v>2.479023646071701E-2</v>
      </c>
      <c r="I52" s="14">
        <f t="shared" si="30"/>
        <v>2.0482476103777878E-2</v>
      </c>
      <c r="J52" s="14">
        <f t="shared" si="30"/>
        <v>2.5435073627844713E-2</v>
      </c>
      <c r="K52" s="14">
        <f t="shared" si="30"/>
        <v>2.9773988361077277E-2</v>
      </c>
      <c r="L52" s="14">
        <f t="shared" si="30"/>
        <v>2.9771841958820256E-2</v>
      </c>
      <c r="M52" s="14">
        <f t="shared" si="30"/>
        <v>2.9445234708392602E-2</v>
      </c>
      <c r="N52" s="14">
        <f t="shared" si="30"/>
        <v>2.2674224741580526E-2</v>
      </c>
      <c r="O52" s="14">
        <f t="shared" si="30"/>
        <v>2.6504941599281222E-2</v>
      </c>
      <c r="P52" s="14">
        <f t="shared" si="30"/>
        <v>2.759546539379475E-2</v>
      </c>
      <c r="Q52" s="14">
        <f t="shared" si="30"/>
        <v>2.8492222393346683E-2</v>
      </c>
      <c r="R52" s="14">
        <f t="shared" si="30"/>
        <v>2.2830222866461317E-2</v>
      </c>
      <c r="S52" s="14">
        <f t="shared" si="30"/>
        <v>2.6987718164188754E-2</v>
      </c>
      <c r="T52" s="14">
        <f t="shared" si="30"/>
        <v>2.7018333869411385E-2</v>
      </c>
      <c r="U52" s="14">
        <f t="shared" si="30"/>
        <v>2.4172615184944842E-2</v>
      </c>
      <c r="V52" s="14">
        <f t="shared" si="30"/>
        <v>2.1494542401343408E-2</v>
      </c>
      <c r="W52" s="14">
        <f t="shared" si="30"/>
        <v>1.8569194683346363E-2</v>
      </c>
      <c r="X52" s="14">
        <f t="shared" si="30"/>
        <v>1.71398891966759E-2</v>
      </c>
      <c r="Y52" s="14">
        <f t="shared" si="30"/>
        <v>1.8594336403957693E-2</v>
      </c>
      <c r="Z52" s="14">
        <f t="shared" si="30"/>
        <v>1.3651220919054028E-2</v>
      </c>
      <c r="AA52" s="14">
        <f t="shared" si="30"/>
        <v>1.512254475925604E-2</v>
      </c>
      <c r="AB52" s="14">
        <f t="shared" si="30"/>
        <v>1.5014502644599897E-2</v>
      </c>
      <c r="AC52" s="14">
        <f t="shared" si="30"/>
        <v>1.0711398544866612E-2</v>
      </c>
      <c r="AD52" s="14">
        <f t="shared" si="30"/>
        <v>1.2787281838603767E-2</v>
      </c>
      <c r="AE52" s="14">
        <f t="shared" si="30"/>
        <v>1.2253596164091636E-2</v>
      </c>
      <c r="AF52" s="14">
        <f t="shared" si="30"/>
        <v>8.7916581476180748E-3</v>
      </c>
      <c r="AG52" s="14">
        <f t="shared" si="30"/>
        <v>1.2502170515714534E-2</v>
      </c>
      <c r="AH52" s="14">
        <f t="shared" si="30"/>
        <v>1.4203523912261776E-2</v>
      </c>
      <c r="AI52" s="14">
        <f t="shared" si="30"/>
        <v>1.0057471264367816E-2</v>
      </c>
      <c r="AJ52" s="14">
        <f t="shared" si="30"/>
        <v>1.30647795318454E-2</v>
      </c>
      <c r="AK52" s="14">
        <f t="shared" si="30"/>
        <v>1.3005522893283449E-2</v>
      </c>
      <c r="AL52" s="14">
        <f t="shared" si="30"/>
        <v>1.0282258064516129E-2</v>
      </c>
      <c r="AM52" s="14">
        <f t="shared" si="30"/>
        <v>1.094759511844939E-2</v>
      </c>
      <c r="AN52" s="14">
        <f t="shared" si="30"/>
        <v>1.3300665033251663E-2</v>
      </c>
      <c r="AO52" s="14">
        <f t="shared" si="30"/>
        <v>1.128322815069803E-2</v>
      </c>
      <c r="AP52" s="14">
        <f t="shared" si="30"/>
        <v>1.1995827538247567E-2</v>
      </c>
      <c r="AQ52" s="14">
        <f t="shared" si="30"/>
        <v>1.143560872624912E-2</v>
      </c>
      <c r="AR52" s="14">
        <f t="shared" si="30"/>
        <v>9.2559629761480959E-3</v>
      </c>
      <c r="AS52" s="14">
        <f t="shared" si="30"/>
        <v>9.2911218169304879E-3</v>
      </c>
      <c r="AT52" s="14">
        <f t="shared" si="30"/>
        <v>9.8292809105018104E-3</v>
      </c>
      <c r="AU52" s="14">
        <f t="shared" si="30"/>
        <v>1.0759807978811455E-2</v>
      </c>
      <c r="AV52" s="14">
        <f t="shared" si="30"/>
        <v>1.1055276381909548E-2</v>
      </c>
      <c r="AW52" s="14">
        <f t="shared" si="30"/>
        <v>9.8879367172050106E-3</v>
      </c>
      <c r="AX52" s="15">
        <f t="shared" si="30"/>
        <v>8.1666666666666658E-3</v>
      </c>
      <c r="AY52" s="14">
        <f t="shared" si="30"/>
        <v>8.6657946370176583E-3</v>
      </c>
      <c r="AZ52" s="14">
        <f t="shared" si="30"/>
        <v>8.130081300813009E-3</v>
      </c>
      <c r="BA52" s="14">
        <f t="shared" si="30"/>
        <v>6.2822164948453611E-3</v>
      </c>
      <c r="BB52" s="14">
        <f t="shared" si="30"/>
        <v>6.1034371988435594E-3</v>
      </c>
      <c r="BC52" s="14">
        <f t="shared" si="30"/>
        <v>5.3216465800594772E-3</v>
      </c>
      <c r="BD52" s="14">
        <f t="shared" si="30"/>
        <v>5.722239406124343E-3</v>
      </c>
      <c r="BE52" s="14">
        <f t="shared" si="30"/>
        <v>7.2252113758647192E-3</v>
      </c>
      <c r="BF52" s="14">
        <f t="shared" si="30"/>
        <v>8.5849615156897569E-3</v>
      </c>
      <c r="BG52" s="14">
        <f t="shared" si="30"/>
        <v>8.7654137572426086E-3</v>
      </c>
      <c r="BH52" s="14">
        <f t="shared" si="30"/>
        <v>8.7226493199290354E-3</v>
      </c>
      <c r="BI52" s="14">
        <f t="shared" si="30"/>
        <v>1.172265904217298E-2</v>
      </c>
      <c r="BJ52" s="14">
        <f t="shared" si="30"/>
        <v>8.4527220630372501E-3</v>
      </c>
      <c r="BK52" s="14">
        <f t="shared" si="31"/>
        <v>8.9422942573704062E-3</v>
      </c>
      <c r="BL52" s="14">
        <f t="shared" si="31"/>
        <v>8.3676268861454049E-3</v>
      </c>
      <c r="BM52" s="14">
        <f t="shared" si="31"/>
        <v>7.9889807162534434E-3</v>
      </c>
      <c r="BN52" s="14">
        <f t="shared" si="31"/>
        <v>6.8779501011463247E-3</v>
      </c>
      <c r="BO52" s="14">
        <f t="shared" si="31"/>
        <v>5.4894784995425435E-3</v>
      </c>
      <c r="BP52" s="14">
        <f t="shared" si="31"/>
        <v>4.9414824447334199E-3</v>
      </c>
      <c r="BQ52" s="14">
        <f t="shared" si="31"/>
        <v>3.4924330616996507E-3</v>
      </c>
      <c r="BR52" s="14">
        <f t="shared" si="31"/>
        <v>1.5084852294154621E-3</v>
      </c>
      <c r="BS52" s="14">
        <f t="shared" si="31"/>
        <v>2.5402201524132089E-3</v>
      </c>
      <c r="BT52" s="14">
        <f t="shared" si="31"/>
        <v>1.994368840919756E-3</v>
      </c>
      <c r="BU52" s="14">
        <f t="shared" si="31"/>
        <v>1.6199953714417959E-3</v>
      </c>
      <c r="BV52" s="14">
        <f t="shared" si="31"/>
        <v>5.7155921353452223E-4</v>
      </c>
      <c r="BW52" s="14">
        <f t="shared" si="31"/>
        <v>2.1843599825251202E-4</v>
      </c>
      <c r="BX52" s="14">
        <f t="shared" si="31"/>
        <v>0</v>
      </c>
      <c r="BY52" s="14">
        <f t="shared" si="31"/>
        <v>0</v>
      </c>
      <c r="BZ52" s="14">
        <f t="shared" si="31"/>
        <v>0</v>
      </c>
      <c r="CA52" s="14">
        <f t="shared" si="31"/>
        <v>0</v>
      </c>
      <c r="CB52" s="14">
        <f t="shared" si="31"/>
        <v>0</v>
      </c>
      <c r="CC52" s="14">
        <f t="shared" si="31"/>
        <v>0</v>
      </c>
      <c r="CD52" s="14">
        <f t="shared" si="31"/>
        <v>0</v>
      </c>
      <c r="CE52" s="14">
        <f t="shared" si="31"/>
        <v>0</v>
      </c>
      <c r="CF52" s="14">
        <f t="shared" si="31"/>
        <v>0</v>
      </c>
      <c r="CG52" s="14">
        <f t="shared" si="31"/>
        <v>0</v>
      </c>
      <c r="CH52" s="14">
        <f t="shared" si="32"/>
        <v>0</v>
      </c>
      <c r="CI52" s="14">
        <f t="shared" si="40"/>
        <v>0</v>
      </c>
      <c r="CJ52" s="14">
        <f t="shared" si="40"/>
        <v>0</v>
      </c>
      <c r="CK52" s="14">
        <f t="shared" si="40"/>
        <v>0</v>
      </c>
      <c r="CL52" s="14">
        <f t="shared" si="40"/>
        <v>0</v>
      </c>
      <c r="CM52" s="14">
        <f t="shared" si="40"/>
        <v>0</v>
      </c>
      <c r="CN52" s="14">
        <f t="shared" si="40"/>
        <v>0</v>
      </c>
      <c r="CO52" s="14">
        <f t="shared" si="40"/>
        <v>0</v>
      </c>
      <c r="CP52" s="14">
        <f t="shared" si="40"/>
        <v>0</v>
      </c>
      <c r="CQ52" s="14">
        <f t="shared" si="40"/>
        <v>0</v>
      </c>
      <c r="CR52" s="14">
        <f t="shared" si="40"/>
        <v>0</v>
      </c>
      <c r="CS52" s="14">
        <f t="shared" si="40"/>
        <v>0</v>
      </c>
      <c r="CT52" s="14">
        <f t="shared" si="40"/>
        <v>0</v>
      </c>
      <c r="CU52" s="14">
        <f t="shared" si="40"/>
        <v>0</v>
      </c>
      <c r="CV52" s="14">
        <f t="shared" si="40"/>
        <v>0</v>
      </c>
      <c r="CW52" s="14">
        <f t="shared" si="40"/>
        <v>0</v>
      </c>
      <c r="CX52" s="14">
        <f t="shared" si="40"/>
        <v>0</v>
      </c>
      <c r="CY52" s="14">
        <f t="shared" si="40"/>
        <v>0</v>
      </c>
      <c r="CZ52" s="14">
        <f t="shared" si="40"/>
        <v>0</v>
      </c>
    </row>
    <row r="53" spans="1:104" x14ac:dyDescent="0.2">
      <c r="A53" s="3" t="str">
        <f t="shared" si="29"/>
        <v>R_C2</v>
      </c>
      <c r="B53" s="4" t="str">
        <f t="shared" si="29"/>
        <v>Secured, MOB &gt; 6, Non-MOU, Class 1, Non-TDR, DPD&gt;0</v>
      </c>
      <c r="C53" s="14">
        <f t="shared" si="30"/>
        <v>9.3718843469591223E-2</v>
      </c>
      <c r="D53" s="14">
        <f t="shared" si="30"/>
        <v>0.22020725388601037</v>
      </c>
      <c r="E53" s="14">
        <f t="shared" si="30"/>
        <v>0.19831223628691982</v>
      </c>
      <c r="F53" s="14">
        <f t="shared" si="30"/>
        <v>0.10749027237354086</v>
      </c>
      <c r="G53" s="14">
        <f t="shared" si="30"/>
        <v>0.12037037037037036</v>
      </c>
      <c r="H53" s="14">
        <f t="shared" si="30"/>
        <v>0.1552901023890785</v>
      </c>
      <c r="I53" s="14">
        <f t="shared" si="30"/>
        <v>9.45945945945946E-2</v>
      </c>
      <c r="J53" s="14">
        <f t="shared" si="30"/>
        <v>0.145748987854251</v>
      </c>
      <c r="K53" s="14">
        <f t="shared" si="30"/>
        <v>0.20848056537102475</v>
      </c>
      <c r="L53" s="14">
        <f t="shared" si="30"/>
        <v>0.21858864027538727</v>
      </c>
      <c r="M53" s="14">
        <f t="shared" si="30"/>
        <v>0.22099447513812154</v>
      </c>
      <c r="N53" s="14">
        <f t="shared" si="30"/>
        <v>0.15789473684210525</v>
      </c>
      <c r="O53" s="14">
        <f t="shared" si="30"/>
        <v>0.16490486257928119</v>
      </c>
      <c r="P53" s="14">
        <f t="shared" si="30"/>
        <v>0.18663594470046083</v>
      </c>
      <c r="Q53" s="14">
        <f t="shared" si="30"/>
        <v>0.20222634508348794</v>
      </c>
      <c r="R53" s="14">
        <f t="shared" ref="R53:BJ61" si="41">IFERROR(R31/R8,0)</f>
        <v>0.10561797752808989</v>
      </c>
      <c r="S53" s="14">
        <f t="shared" si="41"/>
        <v>0.1630901287553648</v>
      </c>
      <c r="T53" s="14">
        <f t="shared" si="41"/>
        <v>0.22857142857142856</v>
      </c>
      <c r="U53" s="14">
        <f t="shared" si="41"/>
        <v>0.23032069970845481</v>
      </c>
      <c r="V53" s="14">
        <f t="shared" si="41"/>
        <v>0.18200408997955012</v>
      </c>
      <c r="W53" s="14">
        <f t="shared" si="41"/>
        <v>8.5737840065952184E-2</v>
      </c>
      <c r="X53" s="14">
        <f t="shared" si="41"/>
        <v>0.14087759815242495</v>
      </c>
      <c r="Y53" s="14">
        <f t="shared" si="41"/>
        <v>0.15284974093264247</v>
      </c>
      <c r="Z53" s="14">
        <f t="shared" si="41"/>
        <v>8.7890625E-2</v>
      </c>
      <c r="AA53" s="14">
        <f t="shared" si="41"/>
        <v>0.13300492610837439</v>
      </c>
      <c r="AB53" s="14">
        <f t="shared" si="41"/>
        <v>0.14759036144578314</v>
      </c>
      <c r="AC53" s="14">
        <f t="shared" si="41"/>
        <v>7.8861788617886175E-2</v>
      </c>
      <c r="AD53" s="14">
        <f t="shared" si="41"/>
        <v>0.15725806451612903</v>
      </c>
      <c r="AE53" s="14">
        <f t="shared" si="41"/>
        <v>0.16035634743875279</v>
      </c>
      <c r="AF53" s="14">
        <f t="shared" si="41"/>
        <v>6.099656357388316E-2</v>
      </c>
      <c r="AG53" s="14">
        <f t="shared" si="41"/>
        <v>0.13793103448275862</v>
      </c>
      <c r="AH53" s="14">
        <f t="shared" si="41"/>
        <v>9.4922737306843266E-2</v>
      </c>
      <c r="AI53" s="14">
        <f t="shared" si="41"/>
        <v>7.5743913435527499E-2</v>
      </c>
      <c r="AJ53" s="14">
        <f t="shared" si="41"/>
        <v>0.12807881773399016</v>
      </c>
      <c r="AK53" s="14">
        <f t="shared" si="41"/>
        <v>0.13756613756613756</v>
      </c>
      <c r="AL53" s="14">
        <f t="shared" si="41"/>
        <v>6.8400770712909439E-2</v>
      </c>
      <c r="AM53" s="14">
        <f t="shared" si="41"/>
        <v>0.11421319796954314</v>
      </c>
      <c r="AN53" s="14">
        <f t="shared" si="41"/>
        <v>0.13030303030303031</v>
      </c>
      <c r="AO53" s="14">
        <f t="shared" si="41"/>
        <v>6.9977426636568849E-2</v>
      </c>
      <c r="AP53" s="14">
        <f t="shared" si="41"/>
        <v>0.15206185567010308</v>
      </c>
      <c r="AQ53" s="14">
        <f t="shared" si="41"/>
        <v>0.1277533039647577</v>
      </c>
      <c r="AR53" s="14">
        <f t="shared" si="41"/>
        <v>0.11980830670926518</v>
      </c>
      <c r="AS53" s="14">
        <f t="shared" si="41"/>
        <v>0.13872832369942195</v>
      </c>
      <c r="AT53" s="14">
        <f t="shared" si="41"/>
        <v>0.10966542750929369</v>
      </c>
      <c r="AU53" s="14">
        <f t="shared" si="41"/>
        <v>0.11349693251533742</v>
      </c>
      <c r="AV53" s="14">
        <f t="shared" si="41"/>
        <v>0.11680327868852459</v>
      </c>
      <c r="AW53" s="14">
        <f t="shared" si="41"/>
        <v>0.15183246073298429</v>
      </c>
      <c r="AX53" s="15">
        <f t="shared" si="41"/>
        <v>0.13082437275985664</v>
      </c>
      <c r="AY53" s="14">
        <f t="shared" si="41"/>
        <v>0.11136890951276102</v>
      </c>
      <c r="AZ53" s="14">
        <f t="shared" si="41"/>
        <v>0.11714285714285715</v>
      </c>
      <c r="BA53" s="14">
        <f t="shared" si="41"/>
        <v>9.5617529880478086E-2</v>
      </c>
      <c r="BB53" s="14">
        <f t="shared" si="41"/>
        <v>8.1374321880650996E-2</v>
      </c>
      <c r="BC53" s="14">
        <f t="shared" si="41"/>
        <v>8.0178173719376397E-2</v>
      </c>
      <c r="BD53" s="14">
        <f t="shared" si="41"/>
        <v>8.9463220675944338E-2</v>
      </c>
      <c r="BE53" s="14">
        <f t="shared" si="41"/>
        <v>6.8027210884353748E-2</v>
      </c>
      <c r="BF53" s="14">
        <f t="shared" si="41"/>
        <v>9.0651558073654395E-2</v>
      </c>
      <c r="BG53" s="14">
        <f t="shared" si="41"/>
        <v>5.8962264150943397E-2</v>
      </c>
      <c r="BH53" s="14">
        <f t="shared" si="41"/>
        <v>8.7221095334685597E-2</v>
      </c>
      <c r="BI53" s="14">
        <f t="shared" si="41"/>
        <v>9.1428571428571428E-2</v>
      </c>
      <c r="BJ53" s="14">
        <f t="shared" si="41"/>
        <v>0.10825688073394496</v>
      </c>
      <c r="BK53" s="14">
        <f t="shared" si="31"/>
        <v>7.9691516709511565E-2</v>
      </c>
      <c r="BL53" s="14">
        <f t="shared" si="31"/>
        <v>8.7533156498673742E-2</v>
      </c>
      <c r="BM53" s="14">
        <f t="shared" si="31"/>
        <v>8.8235294117647065E-2</v>
      </c>
      <c r="BN53" s="14">
        <f t="shared" si="31"/>
        <v>9.5948827292110878E-2</v>
      </c>
      <c r="BO53" s="14">
        <f t="shared" si="31"/>
        <v>0.11951219512195121</v>
      </c>
      <c r="BP53" s="14">
        <f t="shared" si="31"/>
        <v>7.7894736842105267E-2</v>
      </c>
      <c r="BQ53" s="14">
        <f t="shared" si="31"/>
        <v>5.0420168067226892E-2</v>
      </c>
      <c r="BR53" s="14">
        <f t="shared" si="31"/>
        <v>5.5062166962699825E-2</v>
      </c>
      <c r="BS53" s="14">
        <f t="shared" si="31"/>
        <v>2.7896995708154508E-2</v>
      </c>
      <c r="BT53" s="14">
        <f t="shared" si="31"/>
        <v>2.8397565922920892E-2</v>
      </c>
      <c r="BU53" s="14">
        <f t="shared" si="31"/>
        <v>3.0131826741996232E-2</v>
      </c>
      <c r="BV53" s="14">
        <f t="shared" si="31"/>
        <v>3.3557046979865772E-2</v>
      </c>
      <c r="BW53" s="14">
        <f t="shared" si="31"/>
        <v>2.178649237472767E-2</v>
      </c>
      <c r="BX53" s="14">
        <f t="shared" si="31"/>
        <v>1.2987012987012988E-2</v>
      </c>
      <c r="BY53" s="14">
        <f t="shared" si="31"/>
        <v>7.4515648286140089E-3</v>
      </c>
      <c r="BZ53" s="14">
        <f t="shared" si="31"/>
        <v>0</v>
      </c>
      <c r="CA53" s="14">
        <f t="shared" si="31"/>
        <v>0</v>
      </c>
      <c r="CB53" s="14">
        <f t="shared" si="31"/>
        <v>0</v>
      </c>
      <c r="CC53" s="14">
        <f t="shared" si="31"/>
        <v>0</v>
      </c>
      <c r="CD53" s="14">
        <f t="shared" si="31"/>
        <v>0</v>
      </c>
      <c r="CE53" s="14">
        <f t="shared" si="31"/>
        <v>0</v>
      </c>
      <c r="CF53" s="14">
        <f t="shared" si="31"/>
        <v>0</v>
      </c>
      <c r="CG53" s="14">
        <f t="shared" si="31"/>
        <v>0</v>
      </c>
      <c r="CH53" s="14">
        <f t="shared" si="32"/>
        <v>0</v>
      </c>
      <c r="CI53" s="14">
        <f t="shared" si="40"/>
        <v>0</v>
      </c>
      <c r="CJ53" s="14">
        <f t="shared" si="40"/>
        <v>0</v>
      </c>
      <c r="CK53" s="14">
        <f t="shared" si="40"/>
        <v>0</v>
      </c>
      <c r="CL53" s="14">
        <f t="shared" si="40"/>
        <v>0</v>
      </c>
      <c r="CM53" s="14">
        <f t="shared" si="40"/>
        <v>0</v>
      </c>
      <c r="CN53" s="14">
        <f t="shared" si="40"/>
        <v>0</v>
      </c>
      <c r="CO53" s="14">
        <f t="shared" si="40"/>
        <v>0</v>
      </c>
      <c r="CP53" s="14">
        <f t="shared" si="40"/>
        <v>0</v>
      </c>
      <c r="CQ53" s="14">
        <f t="shared" si="40"/>
        <v>0</v>
      </c>
      <c r="CR53" s="14">
        <f t="shared" si="40"/>
        <v>0</v>
      </c>
      <c r="CS53" s="14">
        <f t="shared" si="40"/>
        <v>0</v>
      </c>
      <c r="CT53" s="14">
        <f t="shared" si="40"/>
        <v>0</v>
      </c>
      <c r="CU53" s="14">
        <f t="shared" si="40"/>
        <v>0</v>
      </c>
      <c r="CV53" s="14">
        <f t="shared" si="40"/>
        <v>0</v>
      </c>
      <c r="CW53" s="14">
        <f t="shared" si="40"/>
        <v>0</v>
      </c>
      <c r="CX53" s="14">
        <f t="shared" si="40"/>
        <v>0</v>
      </c>
      <c r="CY53" s="14">
        <f t="shared" si="40"/>
        <v>0</v>
      </c>
      <c r="CZ53" s="14">
        <f t="shared" si="40"/>
        <v>0</v>
      </c>
    </row>
    <row r="54" spans="1:104" x14ac:dyDescent="0.2">
      <c r="A54" s="3" t="str">
        <f t="shared" si="29"/>
        <v>R_D</v>
      </c>
      <c r="B54" s="4" t="str">
        <f t="shared" si="29"/>
        <v>Secured, MOB &gt; 6, Non-MOU, Class 1, TDR</v>
      </c>
      <c r="C54" s="14">
        <f t="shared" ref="C54:AH61" si="42">IFERROR(C32/C9,0)</f>
        <v>0.1598639455782313</v>
      </c>
      <c r="D54" s="14">
        <f t="shared" si="42"/>
        <v>0.19077901430842609</v>
      </c>
      <c r="E54" s="14">
        <f t="shared" si="42"/>
        <v>0.24305555555555555</v>
      </c>
      <c r="F54" s="14">
        <f t="shared" si="42"/>
        <v>0.23901098901098902</v>
      </c>
      <c r="G54" s="14">
        <f t="shared" si="42"/>
        <v>0.22413793103448276</v>
      </c>
      <c r="H54" s="14">
        <f t="shared" si="42"/>
        <v>0.25540540540540541</v>
      </c>
      <c r="I54" s="14">
        <f t="shared" si="42"/>
        <v>0.28936742934051146</v>
      </c>
      <c r="J54" s="14">
        <f t="shared" si="42"/>
        <v>0.24651810584958217</v>
      </c>
      <c r="K54" s="14">
        <f t="shared" si="42"/>
        <v>0.27995110024449876</v>
      </c>
      <c r="L54" s="14">
        <f t="shared" si="42"/>
        <v>0.29439809296781883</v>
      </c>
      <c r="M54" s="14">
        <f t="shared" si="42"/>
        <v>0.29569266589057042</v>
      </c>
      <c r="N54" s="14">
        <f t="shared" si="42"/>
        <v>0.33060747663551404</v>
      </c>
      <c r="O54" s="14">
        <f t="shared" si="42"/>
        <v>0.27341772151898736</v>
      </c>
      <c r="P54" s="14">
        <f t="shared" si="42"/>
        <v>0.27556109725685785</v>
      </c>
      <c r="Q54" s="14">
        <f t="shared" si="42"/>
        <v>0.29611041405269761</v>
      </c>
      <c r="R54" s="14">
        <f t="shared" si="42"/>
        <v>0.28097062579821203</v>
      </c>
      <c r="S54" s="14">
        <f t="shared" si="42"/>
        <v>0.23374827109266944</v>
      </c>
      <c r="T54" s="14">
        <f t="shared" si="42"/>
        <v>0.26675257731958762</v>
      </c>
      <c r="U54" s="14">
        <f t="shared" si="42"/>
        <v>0.25033112582781458</v>
      </c>
      <c r="V54" s="14">
        <f t="shared" si="42"/>
        <v>0.24966442953020135</v>
      </c>
      <c r="W54" s="14">
        <f t="shared" si="42"/>
        <v>0.26657645466847091</v>
      </c>
      <c r="X54" s="14">
        <f t="shared" si="42"/>
        <v>0.21597633136094674</v>
      </c>
      <c r="Y54" s="14">
        <f t="shared" si="42"/>
        <v>0.22056833558863329</v>
      </c>
      <c r="Z54" s="14">
        <f t="shared" si="42"/>
        <v>0.20355191256830601</v>
      </c>
      <c r="AA54" s="14">
        <f t="shared" si="42"/>
        <v>0.17294281729428174</v>
      </c>
      <c r="AB54" s="14">
        <f t="shared" si="42"/>
        <v>0.19365079365079366</v>
      </c>
      <c r="AC54" s="14">
        <f t="shared" si="42"/>
        <v>0.21794871794871795</v>
      </c>
      <c r="AD54" s="14">
        <f t="shared" si="42"/>
        <v>0.18152524167561762</v>
      </c>
      <c r="AE54" s="14">
        <f t="shared" si="42"/>
        <v>0.19687499999999999</v>
      </c>
      <c r="AF54" s="14">
        <f t="shared" si="42"/>
        <v>0.1689691817215728</v>
      </c>
      <c r="AG54" s="14">
        <f t="shared" si="42"/>
        <v>0.16085489313835771</v>
      </c>
      <c r="AH54" s="14">
        <f t="shared" si="42"/>
        <v>0.16317991631799164</v>
      </c>
      <c r="AI54" s="14">
        <f t="shared" si="41"/>
        <v>0.17368961973278521</v>
      </c>
      <c r="AJ54" s="14">
        <f t="shared" si="41"/>
        <v>0.14621131270010673</v>
      </c>
      <c r="AK54" s="14">
        <f t="shared" si="41"/>
        <v>0.16451932606541131</v>
      </c>
      <c r="AL54" s="14">
        <f t="shared" si="41"/>
        <v>0.162134944612286</v>
      </c>
      <c r="AM54" s="14">
        <f t="shared" si="41"/>
        <v>0.13498312710911137</v>
      </c>
      <c r="AN54" s="14">
        <f t="shared" si="41"/>
        <v>0.14424111948331539</v>
      </c>
      <c r="AO54" s="14">
        <f t="shared" si="41"/>
        <v>0.15257958287596049</v>
      </c>
      <c r="AP54" s="14">
        <f t="shared" si="41"/>
        <v>0.14918414918414918</v>
      </c>
      <c r="AQ54" s="14">
        <f t="shared" si="41"/>
        <v>0.14220183486238533</v>
      </c>
      <c r="AR54" s="14">
        <f t="shared" si="41"/>
        <v>0.151270207852194</v>
      </c>
      <c r="AS54" s="14">
        <f t="shared" si="41"/>
        <v>0.14334470989761092</v>
      </c>
      <c r="AT54" s="14">
        <f t="shared" si="41"/>
        <v>0.15205327413984462</v>
      </c>
      <c r="AU54" s="14">
        <f t="shared" si="41"/>
        <v>0.1705685618729097</v>
      </c>
      <c r="AV54" s="14">
        <f t="shared" si="41"/>
        <v>0.17841880341880342</v>
      </c>
      <c r="AW54" s="14">
        <f t="shared" si="41"/>
        <v>0.16791443850267379</v>
      </c>
      <c r="AX54" s="15">
        <f t="shared" si="41"/>
        <v>0.18230852211434737</v>
      </c>
      <c r="AY54" s="14">
        <f t="shared" si="41"/>
        <v>0.14875135722041261</v>
      </c>
      <c r="AZ54" s="14">
        <f t="shared" si="41"/>
        <v>0.14381270903010032</v>
      </c>
      <c r="BA54" s="14">
        <f t="shared" si="41"/>
        <v>0.13732394366197184</v>
      </c>
      <c r="BB54" s="14">
        <f t="shared" si="41"/>
        <v>0.11475409836065574</v>
      </c>
      <c r="BC54" s="14">
        <f t="shared" si="41"/>
        <v>0.10909090909090909</v>
      </c>
      <c r="BD54" s="14">
        <f t="shared" si="41"/>
        <v>0.10817941952506596</v>
      </c>
      <c r="BE54" s="14">
        <f t="shared" si="41"/>
        <v>0.10566037735849057</v>
      </c>
      <c r="BF54" s="14">
        <f t="shared" si="41"/>
        <v>0.11234567901234568</v>
      </c>
      <c r="BG54" s="14">
        <f t="shared" si="41"/>
        <v>0.11779141104294479</v>
      </c>
      <c r="BH54" s="14">
        <f t="shared" si="41"/>
        <v>0.12907117008443908</v>
      </c>
      <c r="BI54" s="14">
        <f t="shared" si="41"/>
        <v>0.12261904761904761</v>
      </c>
      <c r="BJ54" s="14">
        <f t="shared" si="41"/>
        <v>0.12514757969303425</v>
      </c>
      <c r="BK54" s="14">
        <f t="shared" si="31"/>
        <v>0.12098765432098765</v>
      </c>
      <c r="BL54" s="14">
        <f t="shared" si="31"/>
        <v>0.10606060606060606</v>
      </c>
      <c r="BM54" s="14">
        <f t="shared" si="31"/>
        <v>0.10357142857142858</v>
      </c>
      <c r="BN54" s="14">
        <f t="shared" si="31"/>
        <v>9.7968936678614102E-2</v>
      </c>
      <c r="BO54" s="14">
        <f t="shared" si="31"/>
        <v>0.11058263971462545</v>
      </c>
      <c r="BP54" s="14">
        <f t="shared" si="31"/>
        <v>0.11589008363201912</v>
      </c>
      <c r="BQ54" s="14">
        <f t="shared" si="31"/>
        <v>9.45945945945946E-2</v>
      </c>
      <c r="BR54" s="14">
        <f t="shared" si="31"/>
        <v>8.6848635235732011E-2</v>
      </c>
      <c r="BS54" s="14">
        <f t="shared" si="31"/>
        <v>9.1133004926108374E-2</v>
      </c>
      <c r="BT54" s="14">
        <f t="shared" si="31"/>
        <v>8.0783353733170138E-2</v>
      </c>
      <c r="BU54" s="14">
        <f t="shared" si="31"/>
        <v>6.9343065693430656E-2</v>
      </c>
      <c r="BV54" s="14">
        <f t="shared" si="31"/>
        <v>6.235011990407674E-2</v>
      </c>
      <c r="BW54" s="14">
        <f t="shared" si="31"/>
        <v>4.1769041769041768E-2</v>
      </c>
      <c r="BX54" s="14">
        <f t="shared" si="31"/>
        <v>2.4739583333333332E-2</v>
      </c>
      <c r="BY54" s="14">
        <f t="shared" si="31"/>
        <v>8.1081081081081086E-3</v>
      </c>
      <c r="BZ54" s="14">
        <f t="shared" si="31"/>
        <v>0</v>
      </c>
      <c r="CA54" s="14">
        <f t="shared" si="31"/>
        <v>0</v>
      </c>
      <c r="CB54" s="14">
        <f t="shared" si="31"/>
        <v>0</v>
      </c>
      <c r="CC54" s="14">
        <f t="shared" si="31"/>
        <v>0</v>
      </c>
      <c r="CD54" s="14">
        <f t="shared" si="31"/>
        <v>0</v>
      </c>
      <c r="CE54" s="14">
        <f t="shared" si="31"/>
        <v>0</v>
      </c>
      <c r="CF54" s="14">
        <f t="shared" si="31"/>
        <v>0</v>
      </c>
      <c r="CG54" s="14">
        <f t="shared" si="31"/>
        <v>0</v>
      </c>
      <c r="CH54" s="14">
        <f t="shared" si="32"/>
        <v>0</v>
      </c>
      <c r="CI54" s="14">
        <f t="shared" si="40"/>
        <v>0</v>
      </c>
      <c r="CJ54" s="14">
        <f t="shared" si="40"/>
        <v>0</v>
      </c>
      <c r="CK54" s="14">
        <f t="shared" si="40"/>
        <v>0</v>
      </c>
      <c r="CL54" s="14">
        <f t="shared" si="40"/>
        <v>0</v>
      </c>
      <c r="CM54" s="14">
        <f t="shared" si="40"/>
        <v>0</v>
      </c>
      <c r="CN54" s="14">
        <f t="shared" si="40"/>
        <v>0</v>
      </c>
      <c r="CO54" s="14">
        <f t="shared" si="40"/>
        <v>0</v>
      </c>
      <c r="CP54" s="14">
        <f t="shared" si="40"/>
        <v>0</v>
      </c>
      <c r="CQ54" s="14">
        <f t="shared" si="40"/>
        <v>0</v>
      </c>
      <c r="CR54" s="14">
        <f t="shared" si="40"/>
        <v>0</v>
      </c>
      <c r="CS54" s="14">
        <f t="shared" si="40"/>
        <v>0</v>
      </c>
      <c r="CT54" s="14">
        <f t="shared" si="40"/>
        <v>0</v>
      </c>
      <c r="CU54" s="14">
        <f t="shared" si="40"/>
        <v>0</v>
      </c>
      <c r="CV54" s="14">
        <f t="shared" si="40"/>
        <v>0</v>
      </c>
      <c r="CW54" s="14">
        <f t="shared" si="40"/>
        <v>0</v>
      </c>
      <c r="CX54" s="14">
        <f t="shared" si="40"/>
        <v>0</v>
      </c>
      <c r="CY54" s="14">
        <f t="shared" si="40"/>
        <v>0</v>
      </c>
      <c r="CZ54" s="14">
        <f t="shared" si="40"/>
        <v>0</v>
      </c>
    </row>
    <row r="55" spans="1:104" x14ac:dyDescent="0.2">
      <c r="A55" s="3" t="str">
        <f t="shared" si="29"/>
        <v>R_E</v>
      </c>
      <c r="B55" s="4" t="str">
        <f t="shared" si="29"/>
        <v>Secured, MOB &gt; 6, Non-MOU, Class 2, Non-TDR</v>
      </c>
      <c r="C55" s="14">
        <f t="shared" si="42"/>
        <v>0.42936802973977695</v>
      </c>
      <c r="D55" s="14">
        <f t="shared" si="42"/>
        <v>0.489945155393053</v>
      </c>
      <c r="E55" s="14">
        <f t="shared" si="42"/>
        <v>0.62592592592592589</v>
      </c>
      <c r="F55" s="14">
        <f t="shared" si="42"/>
        <v>0.51498637602179842</v>
      </c>
      <c r="G55" s="14">
        <f t="shared" si="42"/>
        <v>0.43</v>
      </c>
      <c r="H55" s="14">
        <f t="shared" si="42"/>
        <v>0.50340136054421769</v>
      </c>
      <c r="I55" s="14">
        <f t="shared" si="42"/>
        <v>0.43243243243243246</v>
      </c>
      <c r="J55" s="14">
        <f t="shared" si="42"/>
        <v>0.41452991452991456</v>
      </c>
      <c r="K55" s="14">
        <f t="shared" si="42"/>
        <v>0.45659163987138263</v>
      </c>
      <c r="L55" s="14">
        <f t="shared" si="42"/>
        <v>0.48507462686567165</v>
      </c>
      <c r="M55" s="14">
        <f t="shared" si="42"/>
        <v>0.50991501416430596</v>
      </c>
      <c r="N55" s="14">
        <f t="shared" si="42"/>
        <v>0.55421686746987953</v>
      </c>
      <c r="O55" s="14">
        <f t="shared" si="42"/>
        <v>0.55764705882352938</v>
      </c>
      <c r="P55" s="14">
        <f t="shared" si="42"/>
        <v>0.64110429447852757</v>
      </c>
      <c r="Q55" s="14">
        <f t="shared" si="42"/>
        <v>0.6009174311926605</v>
      </c>
      <c r="R55" s="14">
        <f t="shared" si="42"/>
        <v>0.5532646048109966</v>
      </c>
      <c r="S55" s="14">
        <f t="shared" si="42"/>
        <v>0.52824858757062143</v>
      </c>
      <c r="T55" s="14">
        <f t="shared" si="42"/>
        <v>0.5950413223140496</v>
      </c>
      <c r="U55" s="14">
        <f t="shared" si="42"/>
        <v>0.56944444444444442</v>
      </c>
      <c r="V55" s="14">
        <f t="shared" si="42"/>
        <v>0.62857142857142856</v>
      </c>
      <c r="W55" s="14">
        <f t="shared" si="42"/>
        <v>0.54379562043795615</v>
      </c>
      <c r="X55" s="14">
        <f t="shared" si="42"/>
        <v>0.47619047619047616</v>
      </c>
      <c r="Y55" s="14">
        <f t="shared" si="42"/>
        <v>0.52093023255813953</v>
      </c>
      <c r="Z55" s="14">
        <f t="shared" si="42"/>
        <v>0.42553191489361702</v>
      </c>
      <c r="AA55" s="14">
        <f t="shared" si="42"/>
        <v>0.4609375</v>
      </c>
      <c r="AB55" s="14">
        <f t="shared" si="42"/>
        <v>0.50214592274678116</v>
      </c>
      <c r="AC55" s="14">
        <f t="shared" si="42"/>
        <v>0.44067796610169491</v>
      </c>
      <c r="AD55" s="14">
        <f t="shared" si="42"/>
        <v>0.33898305084745761</v>
      </c>
      <c r="AE55" s="14">
        <f t="shared" si="42"/>
        <v>0.42487046632124353</v>
      </c>
      <c r="AF55" s="14">
        <f t="shared" si="42"/>
        <v>0.41489361702127658</v>
      </c>
      <c r="AG55" s="14">
        <f t="shared" si="42"/>
        <v>0.38783269961977185</v>
      </c>
      <c r="AH55" s="14">
        <f t="shared" si="42"/>
        <v>0.40659340659340659</v>
      </c>
      <c r="AI55" s="14">
        <f t="shared" si="41"/>
        <v>0.26775956284153007</v>
      </c>
      <c r="AJ55" s="14">
        <f t="shared" si="41"/>
        <v>0.31868131868131866</v>
      </c>
      <c r="AK55" s="14">
        <f t="shared" si="41"/>
        <v>0.41121495327102803</v>
      </c>
      <c r="AL55" s="14">
        <f t="shared" si="41"/>
        <v>0.38248847926267282</v>
      </c>
      <c r="AM55" s="14">
        <f t="shared" si="41"/>
        <v>0.31617647058823528</v>
      </c>
      <c r="AN55" s="14">
        <f t="shared" si="41"/>
        <v>0.38571428571428573</v>
      </c>
      <c r="AO55" s="14">
        <f t="shared" si="41"/>
        <v>0.42783505154639173</v>
      </c>
      <c r="AP55" s="14">
        <f t="shared" si="41"/>
        <v>0.40454545454545454</v>
      </c>
      <c r="AQ55" s="14">
        <f t="shared" si="41"/>
        <v>0.35744680851063831</v>
      </c>
      <c r="AR55" s="14">
        <f t="shared" si="41"/>
        <v>0.36796536796536794</v>
      </c>
      <c r="AS55" s="14">
        <f t="shared" si="41"/>
        <v>0.37440758293838861</v>
      </c>
      <c r="AT55" s="14">
        <f t="shared" si="41"/>
        <v>0.3584070796460177</v>
      </c>
      <c r="AU55" s="14">
        <f t="shared" si="41"/>
        <v>0.39189189189189189</v>
      </c>
      <c r="AV55" s="14">
        <f t="shared" si="41"/>
        <v>0.271356783919598</v>
      </c>
      <c r="AW55" s="14">
        <f t="shared" si="41"/>
        <v>0.26754385964912281</v>
      </c>
      <c r="AX55" s="15">
        <f t="shared" si="41"/>
        <v>0.28947368421052633</v>
      </c>
      <c r="AY55" s="14">
        <f t="shared" si="41"/>
        <v>0.32075471698113206</v>
      </c>
      <c r="AZ55" s="14">
        <f t="shared" si="41"/>
        <v>0.29615384615384616</v>
      </c>
      <c r="BA55" s="14">
        <f t="shared" si="41"/>
        <v>0.23985239852398524</v>
      </c>
      <c r="BB55" s="14">
        <f t="shared" si="41"/>
        <v>0.24755700325732899</v>
      </c>
      <c r="BC55" s="14">
        <f t="shared" si="41"/>
        <v>0.29841269841269841</v>
      </c>
      <c r="BD55" s="14">
        <f t="shared" si="41"/>
        <v>0.33450704225352113</v>
      </c>
      <c r="BE55" s="14">
        <f t="shared" si="41"/>
        <v>0.32452830188679244</v>
      </c>
      <c r="BF55" s="14">
        <f t="shared" si="41"/>
        <v>0.28666666666666668</v>
      </c>
      <c r="BG55" s="14">
        <f t="shared" si="41"/>
        <v>0.35971223021582732</v>
      </c>
      <c r="BH55" s="14">
        <f t="shared" si="41"/>
        <v>0.32462686567164178</v>
      </c>
      <c r="BI55" s="14">
        <f t="shared" si="41"/>
        <v>0.29657794676806082</v>
      </c>
      <c r="BJ55" s="14">
        <f t="shared" si="41"/>
        <v>0.32142857142857145</v>
      </c>
      <c r="BK55" s="14">
        <f t="shared" si="31"/>
        <v>0.35</v>
      </c>
      <c r="BL55" s="14">
        <f t="shared" si="31"/>
        <v>0.37979094076655051</v>
      </c>
      <c r="BM55" s="14">
        <f t="shared" si="31"/>
        <v>0.38396624472573837</v>
      </c>
      <c r="BN55" s="14">
        <f t="shared" si="31"/>
        <v>0.31985294117647056</v>
      </c>
      <c r="BO55" s="14">
        <f t="shared" si="31"/>
        <v>0.31636363636363635</v>
      </c>
      <c r="BP55" s="14">
        <f t="shared" si="31"/>
        <v>0.30795847750865052</v>
      </c>
      <c r="BQ55" s="14">
        <f t="shared" si="31"/>
        <v>0.29836065573770493</v>
      </c>
      <c r="BR55" s="14">
        <f t="shared" si="31"/>
        <v>0.27018633540372672</v>
      </c>
      <c r="BS55" s="14">
        <f t="shared" si="31"/>
        <v>0.27181208053691275</v>
      </c>
      <c r="BT55" s="14">
        <f t="shared" si="31"/>
        <v>0.24242424242424243</v>
      </c>
      <c r="BU55" s="14">
        <f t="shared" si="31"/>
        <v>0.21666666666666667</v>
      </c>
      <c r="BV55" s="14">
        <f t="shared" si="31"/>
        <v>0.20814479638009051</v>
      </c>
      <c r="BW55" s="14">
        <f t="shared" si="31"/>
        <v>0.19083969465648856</v>
      </c>
      <c r="BX55" s="14">
        <f t="shared" si="31"/>
        <v>0.16666666666666666</v>
      </c>
      <c r="BY55" s="14">
        <f t="shared" si="31"/>
        <v>0.13382899628252787</v>
      </c>
      <c r="BZ55" s="14">
        <f t="shared" si="31"/>
        <v>8.9595375722543349E-2</v>
      </c>
      <c r="CA55" s="14">
        <f t="shared" si="31"/>
        <v>3.3519553072625698E-2</v>
      </c>
      <c r="CB55" s="14">
        <f t="shared" si="31"/>
        <v>0</v>
      </c>
      <c r="CC55" s="14">
        <f t="shared" si="31"/>
        <v>0</v>
      </c>
      <c r="CD55" s="14">
        <f t="shared" si="31"/>
        <v>0</v>
      </c>
      <c r="CE55" s="14">
        <f t="shared" si="31"/>
        <v>0</v>
      </c>
      <c r="CF55" s="14">
        <f t="shared" si="31"/>
        <v>0</v>
      </c>
      <c r="CG55" s="14">
        <f t="shared" si="31"/>
        <v>0</v>
      </c>
      <c r="CH55" s="14">
        <f t="shared" si="32"/>
        <v>0</v>
      </c>
      <c r="CI55" s="14">
        <f t="shared" si="40"/>
        <v>0</v>
      </c>
      <c r="CJ55" s="14">
        <f t="shared" si="40"/>
        <v>0</v>
      </c>
      <c r="CK55" s="14">
        <f t="shared" si="40"/>
        <v>0</v>
      </c>
      <c r="CL55" s="14">
        <f t="shared" si="40"/>
        <v>0</v>
      </c>
      <c r="CM55" s="14">
        <f t="shared" si="40"/>
        <v>0</v>
      </c>
      <c r="CN55" s="14">
        <f t="shared" si="40"/>
        <v>0</v>
      </c>
      <c r="CO55" s="14">
        <f t="shared" si="40"/>
        <v>0</v>
      </c>
      <c r="CP55" s="14">
        <f t="shared" si="40"/>
        <v>0</v>
      </c>
      <c r="CQ55" s="14">
        <f t="shared" si="40"/>
        <v>0</v>
      </c>
      <c r="CR55" s="14">
        <f t="shared" si="40"/>
        <v>0</v>
      </c>
      <c r="CS55" s="14">
        <f t="shared" si="40"/>
        <v>0</v>
      </c>
      <c r="CT55" s="14">
        <f t="shared" si="40"/>
        <v>0</v>
      </c>
      <c r="CU55" s="14">
        <f t="shared" si="40"/>
        <v>0</v>
      </c>
      <c r="CV55" s="14">
        <f t="shared" si="40"/>
        <v>0</v>
      </c>
      <c r="CW55" s="14">
        <f t="shared" si="40"/>
        <v>0</v>
      </c>
      <c r="CX55" s="14">
        <f t="shared" si="40"/>
        <v>0</v>
      </c>
      <c r="CY55" s="14">
        <f t="shared" si="40"/>
        <v>0</v>
      </c>
      <c r="CZ55" s="14">
        <f t="shared" si="40"/>
        <v>0</v>
      </c>
    </row>
    <row r="56" spans="1:104" x14ac:dyDescent="0.2">
      <c r="A56" s="3" t="str">
        <f t="shared" si="29"/>
        <v>R_F</v>
      </c>
      <c r="B56" s="4" t="str">
        <f t="shared" si="29"/>
        <v>Secured, MOB &gt; 6, Non-MOU, Class 2, TDR</v>
      </c>
      <c r="C56" s="14">
        <f t="shared" si="42"/>
        <v>0.53846153846153844</v>
      </c>
      <c r="D56" s="14">
        <f t="shared" si="42"/>
        <v>0.58974358974358976</v>
      </c>
      <c r="E56" s="14">
        <f t="shared" si="42"/>
        <v>0.7857142857142857</v>
      </c>
      <c r="F56" s="14">
        <f t="shared" si="42"/>
        <v>0.77777777777777779</v>
      </c>
      <c r="G56" s="14">
        <f t="shared" si="42"/>
        <v>0.72</v>
      </c>
      <c r="H56" s="14">
        <f t="shared" si="42"/>
        <v>0.75</v>
      </c>
      <c r="I56" s="14">
        <f t="shared" si="42"/>
        <v>0.54838709677419351</v>
      </c>
      <c r="J56" s="14">
        <f t="shared" si="42"/>
        <v>0.68421052631578949</v>
      </c>
      <c r="K56" s="14">
        <f t="shared" si="42"/>
        <v>0.75714285714285712</v>
      </c>
      <c r="L56" s="14">
        <f t="shared" si="42"/>
        <v>0.75471698113207553</v>
      </c>
      <c r="M56" s="14">
        <f t="shared" si="42"/>
        <v>0.77011494252873558</v>
      </c>
      <c r="N56" s="14">
        <f t="shared" si="42"/>
        <v>0.81176470588235294</v>
      </c>
      <c r="O56" s="14">
        <f t="shared" si="42"/>
        <v>0.77848101265822789</v>
      </c>
      <c r="P56" s="14">
        <f t="shared" si="42"/>
        <v>0.86324786324786329</v>
      </c>
      <c r="Q56" s="14">
        <f t="shared" si="42"/>
        <v>0.82857142857142863</v>
      </c>
      <c r="R56" s="14">
        <f t="shared" si="42"/>
        <v>0.77319587628865982</v>
      </c>
      <c r="S56" s="14">
        <f t="shared" si="42"/>
        <v>0.76282051282051277</v>
      </c>
      <c r="T56" s="14">
        <f t="shared" si="42"/>
        <v>0.88349514563106801</v>
      </c>
      <c r="U56" s="14">
        <f t="shared" si="42"/>
        <v>0.82352941176470584</v>
      </c>
      <c r="V56" s="14">
        <f t="shared" si="42"/>
        <v>0.81481481481481477</v>
      </c>
      <c r="W56" s="14">
        <f t="shared" si="42"/>
        <v>0.74528301886792447</v>
      </c>
      <c r="X56" s="14">
        <f t="shared" si="42"/>
        <v>0.6887417218543046</v>
      </c>
      <c r="Y56" s="14">
        <f t="shared" si="42"/>
        <v>0.80808080808080807</v>
      </c>
      <c r="Z56" s="14">
        <f t="shared" si="42"/>
        <v>0.61971830985915488</v>
      </c>
      <c r="AA56" s="14">
        <f t="shared" si="42"/>
        <v>0.62264150943396224</v>
      </c>
      <c r="AB56" s="14">
        <f t="shared" si="42"/>
        <v>0.78787878787878785</v>
      </c>
      <c r="AC56" s="14">
        <f t="shared" si="42"/>
        <v>0.7192982456140351</v>
      </c>
      <c r="AD56" s="14">
        <f t="shared" si="42"/>
        <v>0.620253164556962</v>
      </c>
      <c r="AE56" s="14">
        <f t="shared" si="42"/>
        <v>0.7767857142857143</v>
      </c>
      <c r="AF56" s="14">
        <f t="shared" si="42"/>
        <v>0.74468085106382975</v>
      </c>
      <c r="AG56" s="14">
        <f t="shared" si="42"/>
        <v>0.58695652173913049</v>
      </c>
      <c r="AH56" s="14">
        <f t="shared" si="42"/>
        <v>0.64166666666666672</v>
      </c>
      <c r="AI56" s="14">
        <f t="shared" si="41"/>
        <v>0.44047619047619047</v>
      </c>
      <c r="AJ56" s="14">
        <f t="shared" si="41"/>
        <v>0.56209150326797386</v>
      </c>
      <c r="AK56" s="14">
        <f t="shared" si="41"/>
        <v>0.68421052631578949</v>
      </c>
      <c r="AL56" s="14">
        <f t="shared" si="41"/>
        <v>0.65263157894736845</v>
      </c>
      <c r="AM56" s="14">
        <f t="shared" si="41"/>
        <v>0.52040816326530615</v>
      </c>
      <c r="AN56" s="14">
        <f t="shared" si="41"/>
        <v>0.6333333333333333</v>
      </c>
      <c r="AO56" s="14">
        <f t="shared" si="41"/>
        <v>0.578125</v>
      </c>
      <c r="AP56" s="14">
        <f t="shared" si="41"/>
        <v>0.5376344086021505</v>
      </c>
      <c r="AQ56" s="14">
        <f t="shared" si="41"/>
        <v>0.57692307692307687</v>
      </c>
      <c r="AR56" s="14">
        <f t="shared" si="41"/>
        <v>0.56687898089171973</v>
      </c>
      <c r="AS56" s="14">
        <f t="shared" si="41"/>
        <v>0.62790697674418605</v>
      </c>
      <c r="AT56" s="14">
        <f t="shared" si="41"/>
        <v>0.6470588235294118</v>
      </c>
      <c r="AU56" s="14">
        <f t="shared" si="41"/>
        <v>0.51515151515151514</v>
      </c>
      <c r="AV56" s="14">
        <f t="shared" si="41"/>
        <v>0.51666666666666672</v>
      </c>
      <c r="AW56" s="14">
        <f t="shared" si="41"/>
        <v>0.5539568345323741</v>
      </c>
      <c r="AX56" s="15">
        <f t="shared" si="41"/>
        <v>0.54014598540145986</v>
      </c>
      <c r="AY56" s="14">
        <f t="shared" si="41"/>
        <v>0.66901408450704225</v>
      </c>
      <c r="AZ56" s="14">
        <f t="shared" si="41"/>
        <v>0.60784313725490191</v>
      </c>
      <c r="BA56" s="14">
        <f t="shared" si="41"/>
        <v>0.45731707317073172</v>
      </c>
      <c r="BB56" s="14">
        <f t="shared" si="41"/>
        <v>0.39269406392694062</v>
      </c>
      <c r="BC56" s="14">
        <f t="shared" si="41"/>
        <v>0.39183673469387753</v>
      </c>
      <c r="BD56" s="14">
        <f t="shared" si="41"/>
        <v>0.39840637450199201</v>
      </c>
      <c r="BE56" s="14">
        <f t="shared" si="41"/>
        <v>0.39914163090128757</v>
      </c>
      <c r="BF56" s="14">
        <f t="shared" si="41"/>
        <v>0.39719626168224298</v>
      </c>
      <c r="BG56" s="14">
        <f t="shared" si="41"/>
        <v>0.36051502145922748</v>
      </c>
      <c r="BH56" s="14">
        <f t="shared" si="41"/>
        <v>0.36363636363636365</v>
      </c>
      <c r="BI56" s="14">
        <f t="shared" si="41"/>
        <v>0.38317757009345793</v>
      </c>
      <c r="BJ56" s="14">
        <f t="shared" si="41"/>
        <v>0.40375586854460094</v>
      </c>
      <c r="BK56" s="14">
        <f t="shared" si="31"/>
        <v>0.41295546558704455</v>
      </c>
      <c r="BL56" s="14">
        <f t="shared" si="31"/>
        <v>0.37944664031620551</v>
      </c>
      <c r="BM56" s="14">
        <f t="shared" si="31"/>
        <v>0.44131455399061031</v>
      </c>
      <c r="BN56" s="14">
        <f t="shared" si="31"/>
        <v>0.44339622641509435</v>
      </c>
      <c r="BO56" s="14">
        <f t="shared" si="31"/>
        <v>0.47474747474747475</v>
      </c>
      <c r="BP56" s="14">
        <f t="shared" si="31"/>
        <v>0.45077720207253885</v>
      </c>
      <c r="BQ56" s="14">
        <f t="shared" si="31"/>
        <v>0.45145631067961167</v>
      </c>
      <c r="BR56" s="14">
        <f t="shared" si="31"/>
        <v>0.42465753424657532</v>
      </c>
      <c r="BS56" s="14">
        <f t="shared" si="31"/>
        <v>0.33980582524271846</v>
      </c>
      <c r="BT56" s="14">
        <f t="shared" si="31"/>
        <v>0.30198019801980197</v>
      </c>
      <c r="BU56" s="14">
        <f t="shared" si="31"/>
        <v>0.33</v>
      </c>
      <c r="BV56" s="14">
        <f t="shared" si="31"/>
        <v>0.31491712707182318</v>
      </c>
      <c r="BW56" s="14">
        <f t="shared" si="31"/>
        <v>0.32240437158469948</v>
      </c>
      <c r="BX56" s="14">
        <f t="shared" si="31"/>
        <v>0.30593607305936071</v>
      </c>
      <c r="BY56" s="14">
        <f t="shared" si="31"/>
        <v>0.2747747747747748</v>
      </c>
      <c r="BZ56" s="14">
        <f t="shared" si="31"/>
        <v>0.22175732217573221</v>
      </c>
      <c r="CA56" s="14">
        <f t="shared" si="31"/>
        <v>8.050847457627118E-2</v>
      </c>
      <c r="CB56" s="14">
        <f t="shared" si="31"/>
        <v>0</v>
      </c>
      <c r="CC56" s="14">
        <f t="shared" si="31"/>
        <v>0</v>
      </c>
      <c r="CD56" s="14">
        <f t="shared" si="31"/>
        <v>0</v>
      </c>
      <c r="CE56" s="14">
        <f t="shared" si="31"/>
        <v>0</v>
      </c>
      <c r="CF56" s="14">
        <f t="shared" si="31"/>
        <v>0</v>
      </c>
      <c r="CG56" s="14">
        <f t="shared" si="31"/>
        <v>0</v>
      </c>
      <c r="CH56" s="14">
        <f t="shared" si="32"/>
        <v>0</v>
      </c>
      <c r="CI56" s="14">
        <f t="shared" si="40"/>
        <v>0</v>
      </c>
      <c r="CJ56" s="14">
        <f t="shared" si="40"/>
        <v>0</v>
      </c>
      <c r="CK56" s="14">
        <f t="shared" si="40"/>
        <v>0</v>
      </c>
      <c r="CL56" s="14">
        <f t="shared" si="40"/>
        <v>0</v>
      </c>
      <c r="CM56" s="14">
        <f t="shared" si="40"/>
        <v>0</v>
      </c>
      <c r="CN56" s="14">
        <f t="shared" si="40"/>
        <v>0</v>
      </c>
      <c r="CO56" s="14">
        <f t="shared" si="40"/>
        <v>0</v>
      </c>
      <c r="CP56" s="14">
        <f t="shared" si="40"/>
        <v>0</v>
      </c>
      <c r="CQ56" s="14">
        <f t="shared" si="40"/>
        <v>0</v>
      </c>
      <c r="CR56" s="14">
        <f t="shared" si="40"/>
        <v>0</v>
      </c>
      <c r="CS56" s="14">
        <f t="shared" si="40"/>
        <v>0</v>
      </c>
      <c r="CT56" s="14">
        <f t="shared" si="40"/>
        <v>0</v>
      </c>
      <c r="CU56" s="14">
        <f t="shared" si="40"/>
        <v>0</v>
      </c>
      <c r="CV56" s="14">
        <f t="shared" si="40"/>
        <v>0</v>
      </c>
      <c r="CW56" s="14">
        <f t="shared" si="40"/>
        <v>0</v>
      </c>
      <c r="CX56" s="14">
        <f t="shared" si="40"/>
        <v>0</v>
      </c>
      <c r="CY56" s="14">
        <f t="shared" si="40"/>
        <v>0</v>
      </c>
      <c r="CZ56" s="14">
        <f t="shared" si="40"/>
        <v>0</v>
      </c>
    </row>
    <row r="57" spans="1:104" x14ac:dyDescent="0.2">
      <c r="A57" s="3" t="str">
        <f t="shared" si="29"/>
        <v>R_G1</v>
      </c>
      <c r="B57" s="4" t="str">
        <f t="shared" si="29"/>
        <v>Unsecured, MOB≤6, MOU</v>
      </c>
      <c r="C57" s="14">
        <f t="shared" si="42"/>
        <v>2.1164021164021165E-3</v>
      </c>
      <c r="D57" s="14">
        <f t="shared" si="42"/>
        <v>8.3333333333333332E-3</v>
      </c>
      <c r="E57" s="14">
        <f t="shared" si="42"/>
        <v>1.0700389105058366E-2</v>
      </c>
      <c r="F57" s="14">
        <f t="shared" si="42"/>
        <v>1.0600706713780919E-2</v>
      </c>
      <c r="G57" s="14">
        <f t="shared" si="42"/>
        <v>1.3071895424836602E-2</v>
      </c>
      <c r="H57" s="14">
        <f t="shared" si="42"/>
        <v>1.3812154696132596E-2</v>
      </c>
      <c r="I57" s="14">
        <f t="shared" si="42"/>
        <v>1.3358778625954198E-2</v>
      </c>
      <c r="J57" s="14">
        <f t="shared" si="42"/>
        <v>1.5938303341902313E-2</v>
      </c>
      <c r="K57" s="14">
        <f t="shared" si="42"/>
        <v>1.74496644295302E-2</v>
      </c>
      <c r="L57" s="14">
        <f t="shared" si="42"/>
        <v>1.5371832156211051E-2</v>
      </c>
      <c r="M57" s="14">
        <f t="shared" si="42"/>
        <v>1.5396762731938412E-2</v>
      </c>
      <c r="N57" s="14">
        <f t="shared" si="42"/>
        <v>1.4432206608431447E-2</v>
      </c>
      <c r="O57" s="14">
        <f t="shared" si="42"/>
        <v>1.3112225221750868E-2</v>
      </c>
      <c r="P57" s="14">
        <f t="shared" si="42"/>
        <v>1.3449367088607595E-2</v>
      </c>
      <c r="Q57" s="14">
        <f t="shared" si="42"/>
        <v>1.4841556357801846E-2</v>
      </c>
      <c r="R57" s="14">
        <f t="shared" si="42"/>
        <v>1.2038190120381901E-2</v>
      </c>
      <c r="S57" s="14">
        <f t="shared" si="42"/>
        <v>9.9808061420345491E-3</v>
      </c>
      <c r="T57" s="14">
        <f t="shared" si="42"/>
        <v>1.1852353538774127E-2</v>
      </c>
      <c r="U57" s="14">
        <f t="shared" si="42"/>
        <v>1.1292346298619825E-2</v>
      </c>
      <c r="V57" s="14">
        <f t="shared" si="42"/>
        <v>1.5479876160990712E-2</v>
      </c>
      <c r="W57" s="14">
        <f t="shared" si="42"/>
        <v>1.5330823023130715E-2</v>
      </c>
      <c r="X57" s="14">
        <f t="shared" si="42"/>
        <v>1.6729627630868861E-2</v>
      </c>
      <c r="Y57" s="14">
        <f t="shared" si="42"/>
        <v>1.7370390165686797E-2</v>
      </c>
      <c r="Z57" s="14">
        <f t="shared" si="42"/>
        <v>1.6567083107007063E-2</v>
      </c>
      <c r="AA57" s="14">
        <f t="shared" si="42"/>
        <v>1.8686452322066501E-2</v>
      </c>
      <c r="AB57" s="14">
        <f t="shared" si="42"/>
        <v>1.5505984766050054E-2</v>
      </c>
      <c r="AC57" s="14">
        <f t="shared" si="42"/>
        <v>1.534667032063579E-2</v>
      </c>
      <c r="AD57" s="14">
        <f t="shared" si="42"/>
        <v>1.52218782249742E-2</v>
      </c>
      <c r="AE57" s="14">
        <f t="shared" si="42"/>
        <v>1.5785697201626404E-2</v>
      </c>
      <c r="AF57" s="14">
        <f t="shared" si="42"/>
        <v>1.1335852411647033E-2</v>
      </c>
      <c r="AG57" s="14">
        <f t="shared" si="42"/>
        <v>1.3665417676878995E-2</v>
      </c>
      <c r="AH57" s="14">
        <f t="shared" si="42"/>
        <v>1.8331226295828066E-2</v>
      </c>
      <c r="AI57" s="14">
        <f t="shared" si="41"/>
        <v>1.7224312017422291E-2</v>
      </c>
      <c r="AJ57" s="14">
        <f t="shared" si="41"/>
        <v>1.7823988117341254E-2</v>
      </c>
      <c r="AK57" s="14">
        <f t="shared" si="41"/>
        <v>1.8644675510935821E-2</v>
      </c>
      <c r="AL57" s="14">
        <f t="shared" si="41"/>
        <v>1.7389642652398243E-2</v>
      </c>
      <c r="AM57" s="14">
        <f t="shared" si="41"/>
        <v>2.1761031634092282E-2</v>
      </c>
      <c r="AN57" s="14">
        <f t="shared" si="41"/>
        <v>2.4101479915433405E-2</v>
      </c>
      <c r="AO57" s="14">
        <f t="shared" si="41"/>
        <v>2.2066856019226568E-2</v>
      </c>
      <c r="AP57" s="14">
        <f t="shared" si="41"/>
        <v>1.993583868010999E-2</v>
      </c>
      <c r="AQ57" s="14">
        <f t="shared" si="41"/>
        <v>1.1942481111381915E-2</v>
      </c>
      <c r="AR57" s="14">
        <f t="shared" si="41"/>
        <v>9.8140495867768598E-3</v>
      </c>
      <c r="AS57" s="14">
        <f t="shared" si="41"/>
        <v>7.5999019367492034E-3</v>
      </c>
      <c r="AT57" s="14">
        <f t="shared" si="41"/>
        <v>7.5222247549578299E-3</v>
      </c>
      <c r="AU57" s="14">
        <f t="shared" si="41"/>
        <v>8.5818493885432313E-3</v>
      </c>
      <c r="AV57" s="14">
        <f t="shared" si="41"/>
        <v>7.4774576643941064E-3</v>
      </c>
      <c r="AW57" s="14">
        <f t="shared" si="41"/>
        <v>8.3187390542907181E-3</v>
      </c>
      <c r="AX57" s="15">
        <f t="shared" si="41"/>
        <v>9.3698758491449988E-3</v>
      </c>
      <c r="AY57" s="14">
        <f t="shared" si="41"/>
        <v>1.0445162894802289E-2</v>
      </c>
      <c r="AZ57" s="14">
        <f t="shared" si="41"/>
        <v>1.18822576289495E-2</v>
      </c>
      <c r="BA57" s="14">
        <f t="shared" si="41"/>
        <v>1.3083048919226393E-2</v>
      </c>
      <c r="BB57" s="14">
        <f t="shared" si="41"/>
        <v>1.2728966159577771E-2</v>
      </c>
      <c r="BC57" s="14">
        <f t="shared" si="41"/>
        <v>1.1784511784511785E-2</v>
      </c>
      <c r="BD57" s="14">
        <f t="shared" si="41"/>
        <v>1.098901098901099E-2</v>
      </c>
      <c r="BE57" s="14">
        <f t="shared" si="41"/>
        <v>8.9808668488871538E-3</v>
      </c>
      <c r="BF57" s="14">
        <f t="shared" si="41"/>
        <v>7.0318282753515917E-3</v>
      </c>
      <c r="BG57" s="14">
        <f t="shared" si="41"/>
        <v>6.6410346032855644E-3</v>
      </c>
      <c r="BH57" s="14">
        <f t="shared" si="41"/>
        <v>7.7597840755735496E-3</v>
      </c>
      <c r="BI57" s="14">
        <f t="shared" si="41"/>
        <v>8.2594065463444475E-3</v>
      </c>
      <c r="BJ57" s="14">
        <f t="shared" si="41"/>
        <v>7.4827895839568994E-3</v>
      </c>
      <c r="BK57" s="14">
        <f t="shared" si="31"/>
        <v>6.3800277392510405E-3</v>
      </c>
      <c r="BL57" s="14">
        <f t="shared" si="31"/>
        <v>6.3291139240506328E-3</v>
      </c>
      <c r="BM57" s="14">
        <f t="shared" si="31"/>
        <v>5.5335968379446642E-3</v>
      </c>
      <c r="BN57" s="14">
        <f t="shared" si="31"/>
        <v>6.8746694870438921E-3</v>
      </c>
      <c r="BO57" s="14">
        <f t="shared" si="31"/>
        <v>8.2222852282392966E-3</v>
      </c>
      <c r="BP57" s="14">
        <f t="shared" si="31"/>
        <v>6.4874884151992582E-3</v>
      </c>
      <c r="BQ57" s="14">
        <f t="shared" si="31"/>
        <v>5.7258336140114515E-3</v>
      </c>
      <c r="BR57" s="14">
        <f t="shared" si="31"/>
        <v>5.4565296471444161E-3</v>
      </c>
      <c r="BS57" s="14">
        <f t="shared" si="31"/>
        <v>4.2768273716951785E-3</v>
      </c>
      <c r="BT57" s="14">
        <f t="shared" si="31"/>
        <v>3.2110091743119268E-3</v>
      </c>
      <c r="BU57" s="14">
        <f t="shared" si="31"/>
        <v>1.0240655401945725E-3</v>
      </c>
      <c r="BV57" s="14">
        <f t="shared" si="31"/>
        <v>5.3561863952865559E-4</v>
      </c>
      <c r="BW57" s="14">
        <f t="shared" si="31"/>
        <v>0</v>
      </c>
      <c r="BX57" s="14">
        <f t="shared" si="31"/>
        <v>0</v>
      </c>
      <c r="BY57" s="14">
        <f t="shared" si="31"/>
        <v>0</v>
      </c>
      <c r="BZ57" s="14">
        <f t="shared" si="31"/>
        <v>0</v>
      </c>
      <c r="CA57" s="14">
        <f t="shared" si="31"/>
        <v>0</v>
      </c>
      <c r="CB57" s="14">
        <f t="shared" si="31"/>
        <v>0</v>
      </c>
      <c r="CC57" s="14">
        <f t="shared" si="31"/>
        <v>0</v>
      </c>
      <c r="CD57" s="14">
        <f t="shared" si="31"/>
        <v>0</v>
      </c>
      <c r="CE57" s="14">
        <f t="shared" si="31"/>
        <v>0</v>
      </c>
      <c r="CF57" s="14">
        <f t="shared" si="31"/>
        <v>0</v>
      </c>
      <c r="CG57" s="14">
        <f t="shared" si="31"/>
        <v>0</v>
      </c>
      <c r="CH57" s="14">
        <f t="shared" si="32"/>
        <v>0</v>
      </c>
      <c r="CI57" s="14">
        <f t="shared" si="40"/>
        <v>0</v>
      </c>
      <c r="CJ57" s="14">
        <f t="shared" si="40"/>
        <v>0</v>
      </c>
      <c r="CK57" s="14">
        <f t="shared" si="40"/>
        <v>0</v>
      </c>
      <c r="CL57" s="14">
        <f t="shared" si="40"/>
        <v>0</v>
      </c>
      <c r="CM57" s="14">
        <f t="shared" si="40"/>
        <v>0</v>
      </c>
      <c r="CN57" s="14">
        <f t="shared" si="40"/>
        <v>0</v>
      </c>
      <c r="CO57" s="14">
        <f t="shared" si="40"/>
        <v>0</v>
      </c>
      <c r="CP57" s="14">
        <f t="shared" si="40"/>
        <v>0</v>
      </c>
      <c r="CQ57" s="14">
        <f t="shared" si="40"/>
        <v>0</v>
      </c>
      <c r="CR57" s="14">
        <f t="shared" si="40"/>
        <v>0</v>
      </c>
      <c r="CS57" s="14">
        <f t="shared" si="40"/>
        <v>0</v>
      </c>
      <c r="CT57" s="14">
        <f t="shared" si="40"/>
        <v>0</v>
      </c>
      <c r="CU57" s="14">
        <f t="shared" si="40"/>
        <v>0</v>
      </c>
      <c r="CV57" s="14">
        <f t="shared" si="40"/>
        <v>0</v>
      </c>
      <c r="CW57" s="14">
        <f t="shared" si="40"/>
        <v>0</v>
      </c>
      <c r="CX57" s="14">
        <f t="shared" si="40"/>
        <v>0</v>
      </c>
      <c r="CY57" s="14">
        <f t="shared" si="40"/>
        <v>0</v>
      </c>
      <c r="CZ57" s="14">
        <f t="shared" si="40"/>
        <v>0</v>
      </c>
    </row>
    <row r="58" spans="1:104" x14ac:dyDescent="0.2">
      <c r="A58" s="3" t="str">
        <f t="shared" si="29"/>
        <v>R_G2</v>
      </c>
      <c r="B58" s="4" t="str">
        <f t="shared" si="29"/>
        <v>Unsecured, MOB≤6, Non-MOU</v>
      </c>
      <c r="C58" s="14">
        <f t="shared" si="42"/>
        <v>8.7628865979381437E-2</v>
      </c>
      <c r="D58" s="14">
        <f t="shared" si="42"/>
        <v>8.4644194756554311E-2</v>
      </c>
      <c r="E58" s="14">
        <f t="shared" si="42"/>
        <v>6.9504778453518684E-2</v>
      </c>
      <c r="F58" s="14">
        <f t="shared" si="42"/>
        <v>6.840684068406841E-2</v>
      </c>
      <c r="G58" s="14">
        <f t="shared" si="42"/>
        <v>7.2115384615384609E-2</v>
      </c>
      <c r="H58" s="14">
        <f t="shared" si="42"/>
        <v>7.1503680336487907E-2</v>
      </c>
      <c r="I58" s="14">
        <f t="shared" si="42"/>
        <v>8.2382762991128011E-2</v>
      </c>
      <c r="J58" s="14">
        <f t="shared" si="42"/>
        <v>9.1591591591591595E-2</v>
      </c>
      <c r="K58" s="14">
        <f t="shared" si="42"/>
        <v>0.10432190760059612</v>
      </c>
      <c r="L58" s="14">
        <f t="shared" si="42"/>
        <v>0.11023622047244094</v>
      </c>
      <c r="M58" s="14">
        <f t="shared" si="42"/>
        <v>0.12738853503184713</v>
      </c>
      <c r="N58" s="14">
        <f t="shared" si="42"/>
        <v>0.11889250814332247</v>
      </c>
      <c r="O58" s="14">
        <f t="shared" si="42"/>
        <v>0.11379310344827587</v>
      </c>
      <c r="P58" s="14">
        <f t="shared" si="42"/>
        <v>0.12015503875968993</v>
      </c>
      <c r="Q58" s="14">
        <f t="shared" si="42"/>
        <v>9.6033402922755737E-2</v>
      </c>
      <c r="R58" s="14">
        <f t="shared" si="42"/>
        <v>9.9750623441396513E-2</v>
      </c>
      <c r="S58" s="14">
        <f t="shared" si="42"/>
        <v>0.10804020100502512</v>
      </c>
      <c r="T58" s="14">
        <f t="shared" si="42"/>
        <v>0.11859838274932614</v>
      </c>
      <c r="U58" s="14">
        <f t="shared" si="42"/>
        <v>0.16216216216216217</v>
      </c>
      <c r="V58" s="14">
        <f t="shared" si="42"/>
        <v>0.14886731391585761</v>
      </c>
      <c r="W58" s="14">
        <f t="shared" si="42"/>
        <v>8.4291187739463605E-2</v>
      </c>
      <c r="X58" s="14">
        <f t="shared" si="42"/>
        <v>7.1111111111111111E-2</v>
      </c>
      <c r="Y58" s="14">
        <f t="shared" si="42"/>
        <v>6.3387978142076501E-2</v>
      </c>
      <c r="Z58" s="14">
        <f t="shared" si="42"/>
        <v>4.8204158790170135E-2</v>
      </c>
      <c r="AA58" s="14">
        <f t="shared" si="42"/>
        <v>5.2813852813852813E-2</v>
      </c>
      <c r="AB58" s="14">
        <f t="shared" si="42"/>
        <v>6.7587209302325577E-2</v>
      </c>
      <c r="AC58" s="14">
        <f t="shared" si="42"/>
        <v>6.8627450980392163E-2</v>
      </c>
      <c r="AD58" s="14">
        <f t="shared" si="42"/>
        <v>7.4650077760497674E-2</v>
      </c>
      <c r="AE58" s="14">
        <f t="shared" si="42"/>
        <v>9.154929577464789E-2</v>
      </c>
      <c r="AF58" s="14">
        <f t="shared" si="42"/>
        <v>9.8491570541259982E-2</v>
      </c>
      <c r="AG58" s="14">
        <f t="shared" si="42"/>
        <v>0.11864406779661017</v>
      </c>
      <c r="AH58" s="14">
        <f t="shared" si="42"/>
        <v>0.11867704280155641</v>
      </c>
      <c r="AI58" s="14">
        <f t="shared" si="41"/>
        <v>0.11723446893787576</v>
      </c>
      <c r="AJ58" s="14">
        <f t="shared" si="41"/>
        <v>0.11929460580912864</v>
      </c>
      <c r="AK58" s="14">
        <f t="shared" si="41"/>
        <v>0.11065573770491803</v>
      </c>
      <c r="AL58" s="14">
        <f t="shared" si="41"/>
        <v>0.10169491525423729</v>
      </c>
      <c r="AM58" s="14">
        <f t="shared" si="41"/>
        <v>9.6703296703296707E-2</v>
      </c>
      <c r="AN58" s="14">
        <f t="shared" si="41"/>
        <v>0.11247216035634744</v>
      </c>
      <c r="AO58" s="14">
        <f t="shared" si="41"/>
        <v>0.13645833333333332</v>
      </c>
      <c r="AP58" s="14">
        <f t="shared" si="41"/>
        <v>0.14989517819706499</v>
      </c>
      <c r="AQ58" s="14">
        <f t="shared" si="41"/>
        <v>0.18018018018018017</v>
      </c>
      <c r="AR58" s="14">
        <f t="shared" si="41"/>
        <v>0.19694244604316546</v>
      </c>
      <c r="AS58" s="14">
        <f t="shared" si="41"/>
        <v>0.20419847328244276</v>
      </c>
      <c r="AT58" s="14">
        <f t="shared" si="41"/>
        <v>0.18945487042001788</v>
      </c>
      <c r="AU58" s="14">
        <f t="shared" si="41"/>
        <v>0.16143497757847533</v>
      </c>
      <c r="AV58" s="14">
        <f t="shared" si="41"/>
        <v>0.14523589269195189</v>
      </c>
      <c r="AW58" s="14">
        <f t="shared" si="41"/>
        <v>0.13789778206364514</v>
      </c>
      <c r="AX58" s="15">
        <f t="shared" si="41"/>
        <v>0.13479623824451412</v>
      </c>
      <c r="AY58" s="14">
        <f t="shared" si="41"/>
        <v>0.11464968152866242</v>
      </c>
      <c r="AZ58" s="14">
        <f t="shared" si="41"/>
        <v>0.12513721185510429</v>
      </c>
      <c r="BA58" s="14">
        <f t="shared" si="41"/>
        <v>0.11347517730496454</v>
      </c>
      <c r="BB58" s="14">
        <f t="shared" si="41"/>
        <v>0.11594202898550725</v>
      </c>
      <c r="BC58" s="14">
        <f t="shared" si="41"/>
        <v>0.12</v>
      </c>
      <c r="BD58" s="14">
        <f t="shared" si="41"/>
        <v>0.10760667903525047</v>
      </c>
      <c r="BE58" s="14">
        <f t="shared" si="41"/>
        <v>9.4763092269326679E-2</v>
      </c>
      <c r="BF58" s="14">
        <f t="shared" si="41"/>
        <v>0.1092436974789916</v>
      </c>
      <c r="BG58" s="14">
        <f t="shared" si="41"/>
        <v>0.11949685534591195</v>
      </c>
      <c r="BH58" s="14">
        <f t="shared" si="41"/>
        <v>0.12915129151291513</v>
      </c>
      <c r="BI58" s="14">
        <f t="shared" si="41"/>
        <v>0.11787072243346007</v>
      </c>
      <c r="BJ58" s="14">
        <f t="shared" si="41"/>
        <v>0.11522633744855967</v>
      </c>
      <c r="BK58" s="14">
        <f t="shared" si="31"/>
        <v>9.6774193548387094E-2</v>
      </c>
      <c r="BL58" s="14">
        <f t="shared" si="31"/>
        <v>0.1111111111111111</v>
      </c>
      <c r="BM58" s="14">
        <f t="shared" si="31"/>
        <v>8.7209302325581398E-2</v>
      </c>
      <c r="BN58" s="14">
        <f t="shared" si="31"/>
        <v>6.0773480662983423E-2</v>
      </c>
      <c r="BO58" s="14">
        <f t="shared" si="31"/>
        <v>6.043956043956044E-2</v>
      </c>
      <c r="BP58" s="14">
        <f t="shared" si="31"/>
        <v>7.8602620087336247E-2</v>
      </c>
      <c r="BQ58" s="14">
        <f t="shared" si="31"/>
        <v>7.3469387755102047E-2</v>
      </c>
      <c r="BR58" s="14">
        <f t="shared" si="31"/>
        <v>7.8189300411522639E-2</v>
      </c>
      <c r="BS58" s="14">
        <f t="shared" si="31"/>
        <v>7.7821011673151752E-2</v>
      </c>
      <c r="BT58" s="14">
        <f t="shared" si="31"/>
        <v>8.4388185654008435E-2</v>
      </c>
      <c r="BU58" s="14">
        <f t="shared" si="31"/>
        <v>5.9113300492610835E-2</v>
      </c>
      <c r="BV58" s="14">
        <f t="shared" si="31"/>
        <v>4.7337278106508875E-2</v>
      </c>
      <c r="BW58" s="14">
        <f t="shared" si="31"/>
        <v>4.3859649122807015E-2</v>
      </c>
      <c r="BX58" s="14">
        <f t="shared" si="31"/>
        <v>3.3333333333333333E-2</v>
      </c>
      <c r="BY58" s="14">
        <f t="shared" si="31"/>
        <v>1.2987012987012988E-2</v>
      </c>
      <c r="BZ58" s="14">
        <f t="shared" si="31"/>
        <v>0</v>
      </c>
      <c r="CA58" s="14">
        <f t="shared" si="31"/>
        <v>0</v>
      </c>
      <c r="CB58" s="14">
        <f t="shared" si="31"/>
        <v>0</v>
      </c>
      <c r="CC58" s="14">
        <f t="shared" si="31"/>
        <v>0</v>
      </c>
      <c r="CD58" s="14">
        <f t="shared" si="31"/>
        <v>0</v>
      </c>
      <c r="CE58" s="14">
        <f t="shared" si="31"/>
        <v>0</v>
      </c>
      <c r="CF58" s="14">
        <f t="shared" si="31"/>
        <v>0</v>
      </c>
      <c r="CG58" s="14">
        <f t="shared" si="31"/>
        <v>0</v>
      </c>
      <c r="CH58" s="14">
        <f t="shared" si="32"/>
        <v>0</v>
      </c>
      <c r="CI58" s="14">
        <f t="shared" si="40"/>
        <v>0</v>
      </c>
      <c r="CJ58" s="14">
        <f t="shared" si="40"/>
        <v>0</v>
      </c>
      <c r="CK58" s="14">
        <f t="shared" si="40"/>
        <v>0</v>
      </c>
      <c r="CL58" s="14">
        <f t="shared" si="40"/>
        <v>0</v>
      </c>
      <c r="CM58" s="14">
        <f t="shared" si="40"/>
        <v>0</v>
      </c>
      <c r="CN58" s="14">
        <f t="shared" si="40"/>
        <v>0</v>
      </c>
      <c r="CO58" s="14">
        <f t="shared" si="40"/>
        <v>0</v>
      </c>
      <c r="CP58" s="14">
        <f t="shared" si="40"/>
        <v>0</v>
      </c>
      <c r="CQ58" s="14">
        <f t="shared" si="40"/>
        <v>0</v>
      </c>
      <c r="CR58" s="14">
        <f t="shared" si="40"/>
        <v>0</v>
      </c>
      <c r="CS58" s="14">
        <f t="shared" si="40"/>
        <v>0</v>
      </c>
      <c r="CT58" s="14">
        <f t="shared" si="40"/>
        <v>0</v>
      </c>
      <c r="CU58" s="14">
        <f t="shared" si="40"/>
        <v>0</v>
      </c>
      <c r="CV58" s="14">
        <f t="shared" si="40"/>
        <v>0</v>
      </c>
      <c r="CW58" s="14">
        <f t="shared" si="40"/>
        <v>0</v>
      </c>
      <c r="CX58" s="14">
        <f t="shared" si="40"/>
        <v>0</v>
      </c>
      <c r="CY58" s="14">
        <f t="shared" si="40"/>
        <v>0</v>
      </c>
      <c r="CZ58" s="14">
        <f t="shared" si="40"/>
        <v>0</v>
      </c>
    </row>
    <row r="59" spans="1:104" x14ac:dyDescent="0.2">
      <c r="A59" s="3" t="str">
        <f t="shared" si="29"/>
        <v>R_H</v>
      </c>
      <c r="B59" s="4" t="str">
        <f t="shared" si="29"/>
        <v>Unsecured, MOB &gt; 6, MOU</v>
      </c>
      <c r="C59" s="14">
        <f t="shared" si="42"/>
        <v>4.9995000499950008E-3</v>
      </c>
      <c r="D59" s="14">
        <f t="shared" si="42"/>
        <v>6.3037822693616172E-3</v>
      </c>
      <c r="E59" s="14">
        <f t="shared" si="42"/>
        <v>8.9501206757843926E-3</v>
      </c>
      <c r="F59" s="14">
        <f t="shared" si="42"/>
        <v>9.6842530011096543E-3</v>
      </c>
      <c r="G59" s="14">
        <f t="shared" si="42"/>
        <v>1.1498890457938268E-2</v>
      </c>
      <c r="H59" s="14">
        <f t="shared" si="42"/>
        <v>1.5197262479871175E-2</v>
      </c>
      <c r="I59" s="14">
        <f t="shared" si="42"/>
        <v>1.9830883833299777E-2</v>
      </c>
      <c r="J59" s="14">
        <f t="shared" si="42"/>
        <v>2.0911965724778128E-2</v>
      </c>
      <c r="K59" s="14">
        <f t="shared" si="42"/>
        <v>2.224751655629139E-2</v>
      </c>
      <c r="L59" s="14">
        <f t="shared" si="42"/>
        <v>2.3348758939840134E-2</v>
      </c>
      <c r="M59" s="14">
        <f t="shared" si="42"/>
        <v>2.4935064935064935E-2</v>
      </c>
      <c r="N59" s="14">
        <f t="shared" si="42"/>
        <v>2.6437609299454788E-2</v>
      </c>
      <c r="O59" s="14">
        <f t="shared" si="42"/>
        <v>2.7150701647345944E-2</v>
      </c>
      <c r="P59" s="14">
        <f t="shared" si="42"/>
        <v>2.8287691844718629E-2</v>
      </c>
      <c r="Q59" s="14">
        <f t="shared" si="42"/>
        <v>2.6965626234689847E-2</v>
      </c>
      <c r="R59" s="14">
        <f t="shared" si="42"/>
        <v>2.5735294117647058E-2</v>
      </c>
      <c r="S59" s="14">
        <f t="shared" si="42"/>
        <v>2.4746799159182112E-2</v>
      </c>
      <c r="T59" s="14">
        <f t="shared" si="42"/>
        <v>2.3196605374823195E-2</v>
      </c>
      <c r="U59" s="14">
        <f t="shared" si="42"/>
        <v>2.2985296854643587E-2</v>
      </c>
      <c r="V59" s="14">
        <f t="shared" si="42"/>
        <v>2.1992238033635189E-2</v>
      </c>
      <c r="W59" s="14">
        <f t="shared" si="42"/>
        <v>2.2008253094910592E-2</v>
      </c>
      <c r="X59" s="14">
        <f t="shared" si="42"/>
        <v>2.3076923076923078E-2</v>
      </c>
      <c r="Y59" s="14">
        <f t="shared" si="42"/>
        <v>2.1265423995799424E-2</v>
      </c>
      <c r="Z59" s="14">
        <f t="shared" si="42"/>
        <v>2.1502656210473058E-2</v>
      </c>
      <c r="AA59" s="14">
        <f t="shared" si="42"/>
        <v>2.1616389740280691E-2</v>
      </c>
      <c r="AB59" s="14">
        <f t="shared" si="42"/>
        <v>2.072538860103627E-2</v>
      </c>
      <c r="AC59" s="14">
        <f t="shared" si="42"/>
        <v>1.9501376567757724E-2</v>
      </c>
      <c r="AD59" s="14">
        <f t="shared" si="42"/>
        <v>1.8835359447696234E-2</v>
      </c>
      <c r="AE59" s="14">
        <f t="shared" si="42"/>
        <v>1.877133105802048E-2</v>
      </c>
      <c r="AF59" s="14">
        <f t="shared" si="42"/>
        <v>1.5943830907628173E-2</v>
      </c>
      <c r="AG59" s="14">
        <f t="shared" si="42"/>
        <v>1.6684416045438411E-2</v>
      </c>
      <c r="AH59" s="14">
        <f t="shared" si="42"/>
        <v>1.8632240055826938E-2</v>
      </c>
      <c r="AI59" s="14">
        <f t="shared" si="41"/>
        <v>1.8795707743831592E-2</v>
      </c>
      <c r="AJ59" s="14">
        <f t="shared" si="41"/>
        <v>1.8915343915343916E-2</v>
      </c>
      <c r="AK59" s="14">
        <f t="shared" si="41"/>
        <v>2.1137586471944657E-2</v>
      </c>
      <c r="AL59" s="14">
        <f t="shared" si="41"/>
        <v>1.9950586781964177E-2</v>
      </c>
      <c r="AM59" s="14">
        <f t="shared" si="41"/>
        <v>2.4159789498863771E-2</v>
      </c>
      <c r="AN59" s="14">
        <f t="shared" si="41"/>
        <v>2.4040144707667171E-2</v>
      </c>
      <c r="AO59" s="14">
        <f t="shared" si="41"/>
        <v>2.17763082886786E-2</v>
      </c>
      <c r="AP59" s="14">
        <f t="shared" si="41"/>
        <v>2.2382711285076354E-2</v>
      </c>
      <c r="AQ59" s="14">
        <f t="shared" si="41"/>
        <v>1.8686541369626268E-2</v>
      </c>
      <c r="AR59" s="14">
        <f t="shared" si="41"/>
        <v>1.655837350660239E-2</v>
      </c>
      <c r="AS59" s="14">
        <f t="shared" si="41"/>
        <v>1.7109387042079843E-2</v>
      </c>
      <c r="AT59" s="14">
        <f t="shared" si="41"/>
        <v>1.5725518227305217E-2</v>
      </c>
      <c r="AU59" s="14">
        <f t="shared" si="41"/>
        <v>1.4784331656759641E-2</v>
      </c>
      <c r="AV59" s="14">
        <f t="shared" si="41"/>
        <v>1.4040171879684222E-2</v>
      </c>
      <c r="AW59" s="14">
        <f t="shared" si="41"/>
        <v>1.4919493820473681E-2</v>
      </c>
      <c r="AX59" s="15">
        <f t="shared" si="41"/>
        <v>1.6975234431353691E-2</v>
      </c>
      <c r="AY59" s="14">
        <f t="shared" si="41"/>
        <v>1.8055489908777238E-2</v>
      </c>
      <c r="AZ59" s="14">
        <f t="shared" si="41"/>
        <v>2.0049080890864473E-2</v>
      </c>
      <c r="BA59" s="14">
        <f t="shared" si="41"/>
        <v>2.0835228823582932E-2</v>
      </c>
      <c r="BB59" s="14">
        <f t="shared" si="41"/>
        <v>2.1776221264367818E-2</v>
      </c>
      <c r="BC59" s="14">
        <f t="shared" si="41"/>
        <v>2.299156679982246E-2</v>
      </c>
      <c r="BD59" s="14">
        <f t="shared" si="41"/>
        <v>2.4292029588129732E-2</v>
      </c>
      <c r="BE59" s="14">
        <f t="shared" si="41"/>
        <v>2.4060803474484256E-2</v>
      </c>
      <c r="BF59" s="14">
        <f t="shared" si="41"/>
        <v>2.3835508796437772E-2</v>
      </c>
      <c r="BG59" s="14">
        <f t="shared" si="41"/>
        <v>2.417486338797814E-2</v>
      </c>
      <c r="BH59" s="14">
        <f t="shared" si="41"/>
        <v>2.5192869284749161E-2</v>
      </c>
      <c r="BI59" s="14">
        <f t="shared" si="41"/>
        <v>2.466983393627686E-2</v>
      </c>
      <c r="BJ59" s="14">
        <f t="shared" si="41"/>
        <v>2.3501303214596002E-2</v>
      </c>
      <c r="BK59" s="14">
        <f t="shared" si="31"/>
        <v>2.2229986461108443E-2</v>
      </c>
      <c r="BL59" s="14">
        <f t="shared" si="31"/>
        <v>2.2923010004349716E-2</v>
      </c>
      <c r="BM59" s="14">
        <f t="shared" si="31"/>
        <v>2.2681758815846758E-2</v>
      </c>
      <c r="BN59" s="14">
        <f t="shared" si="31"/>
        <v>2.2581761550441254E-2</v>
      </c>
      <c r="BO59" s="14">
        <f t="shared" si="31"/>
        <v>1.9486118296257977E-2</v>
      </c>
      <c r="BP59" s="14">
        <f t="shared" si="31"/>
        <v>1.8587202114507397E-2</v>
      </c>
      <c r="BQ59" s="14">
        <f t="shared" si="31"/>
        <v>1.5513378703977681E-2</v>
      </c>
      <c r="BR59" s="14">
        <f t="shared" si="31"/>
        <v>1.3412443070237747E-2</v>
      </c>
      <c r="BS59" s="14">
        <f t="shared" si="31"/>
        <v>1.1501889299505876E-2</v>
      </c>
      <c r="BT59" s="14">
        <f t="shared" si="31"/>
        <v>9.8477698904435602E-3</v>
      </c>
      <c r="BU59" s="14">
        <f t="shared" si="31"/>
        <v>7.6640847941296369E-3</v>
      </c>
      <c r="BV59" s="14">
        <f t="shared" si="31"/>
        <v>4.5757241492012908E-3</v>
      </c>
      <c r="BW59" s="14">
        <f t="shared" si="31"/>
        <v>3.4647209880569029E-3</v>
      </c>
      <c r="BX59" s="14">
        <f t="shared" si="31"/>
        <v>1.5935278254474135E-3</v>
      </c>
      <c r="BY59" s="14">
        <f t="shared" si="31"/>
        <v>3.2781511227667593E-4</v>
      </c>
      <c r="BZ59" s="14">
        <f t="shared" si="31"/>
        <v>1.2311227839789887E-4</v>
      </c>
      <c r="CA59" s="14">
        <f t="shared" si="31"/>
        <v>4.1259231753104757E-5</v>
      </c>
      <c r="CB59" s="14">
        <f t="shared" si="31"/>
        <v>0</v>
      </c>
      <c r="CC59" s="14">
        <f t="shared" si="31"/>
        <v>0</v>
      </c>
      <c r="CD59" s="14">
        <f t="shared" si="31"/>
        <v>0</v>
      </c>
      <c r="CE59" s="14">
        <f t="shared" si="31"/>
        <v>0</v>
      </c>
      <c r="CF59" s="14">
        <f t="shared" si="31"/>
        <v>0</v>
      </c>
      <c r="CG59" s="14">
        <f t="shared" si="31"/>
        <v>0</v>
      </c>
      <c r="CH59" s="14">
        <f t="shared" si="32"/>
        <v>0</v>
      </c>
      <c r="CI59" s="14">
        <f t="shared" si="40"/>
        <v>0</v>
      </c>
      <c r="CJ59" s="14">
        <f t="shared" si="40"/>
        <v>0</v>
      </c>
      <c r="CK59" s="14">
        <f t="shared" si="40"/>
        <v>0</v>
      </c>
      <c r="CL59" s="14">
        <f t="shared" si="40"/>
        <v>0</v>
      </c>
      <c r="CM59" s="14">
        <f t="shared" si="40"/>
        <v>0</v>
      </c>
      <c r="CN59" s="14">
        <f t="shared" si="40"/>
        <v>0</v>
      </c>
      <c r="CO59" s="14">
        <f t="shared" si="40"/>
        <v>0</v>
      </c>
      <c r="CP59" s="14">
        <f t="shared" si="40"/>
        <v>0</v>
      </c>
      <c r="CQ59" s="14">
        <f t="shared" si="40"/>
        <v>0</v>
      </c>
      <c r="CR59" s="14">
        <f t="shared" si="40"/>
        <v>0</v>
      </c>
      <c r="CS59" s="14">
        <f t="shared" si="40"/>
        <v>0</v>
      </c>
      <c r="CT59" s="14">
        <f t="shared" si="40"/>
        <v>0</v>
      </c>
      <c r="CU59" s="14">
        <f t="shared" si="40"/>
        <v>0</v>
      </c>
      <c r="CV59" s="14">
        <f t="shared" si="40"/>
        <v>0</v>
      </c>
      <c r="CW59" s="14">
        <f t="shared" si="40"/>
        <v>0</v>
      </c>
      <c r="CX59" s="14">
        <f t="shared" si="40"/>
        <v>0</v>
      </c>
      <c r="CY59" s="14">
        <f t="shared" si="40"/>
        <v>0</v>
      </c>
      <c r="CZ59" s="14">
        <f t="shared" si="40"/>
        <v>0</v>
      </c>
    </row>
    <row r="60" spans="1:104" x14ac:dyDescent="0.2">
      <c r="A60" s="3" t="str">
        <f t="shared" si="29"/>
        <v>R_I1</v>
      </c>
      <c r="B60" s="4" t="str">
        <f t="shared" si="29"/>
        <v>Unsecured, MOB &gt; 6, Non-MOU, Class 1, Non-TDR, DPD=0</v>
      </c>
      <c r="C60" s="14">
        <f t="shared" si="42"/>
        <v>3.8967167801523629E-2</v>
      </c>
      <c r="D60" s="14">
        <f t="shared" si="42"/>
        <v>5.0260588270532557E-2</v>
      </c>
      <c r="E60" s="14">
        <f t="shared" si="42"/>
        <v>5.4456061737615136E-2</v>
      </c>
      <c r="F60" s="14">
        <f t="shared" si="42"/>
        <v>4.5041079812206571E-2</v>
      </c>
      <c r="G60" s="14">
        <f t="shared" si="42"/>
        <v>5.1476676787192935E-2</v>
      </c>
      <c r="H60" s="14">
        <f t="shared" si="42"/>
        <v>5.5233790083345106E-2</v>
      </c>
      <c r="I60" s="14">
        <f t="shared" si="42"/>
        <v>5.5329153605015675E-2</v>
      </c>
      <c r="J60" s="14">
        <f t="shared" si="42"/>
        <v>6.3447871638947911E-2</v>
      </c>
      <c r="K60" s="14">
        <f t="shared" si="42"/>
        <v>6.7715563782199603E-2</v>
      </c>
      <c r="L60" s="14">
        <f t="shared" si="42"/>
        <v>6.4848088859849717E-2</v>
      </c>
      <c r="M60" s="14">
        <f t="shared" si="42"/>
        <v>6.1508275038389355E-2</v>
      </c>
      <c r="N60" s="14">
        <f t="shared" si="42"/>
        <v>5.6030477606392862E-2</v>
      </c>
      <c r="O60" s="14">
        <f t="shared" si="42"/>
        <v>5.9724628430746787E-2</v>
      </c>
      <c r="P60" s="14">
        <f t="shared" si="42"/>
        <v>5.72758358662614E-2</v>
      </c>
      <c r="Q60" s="14">
        <f t="shared" si="42"/>
        <v>5.8533214885006415E-2</v>
      </c>
      <c r="R60" s="14">
        <f t="shared" si="42"/>
        <v>4.9132321041214753E-2</v>
      </c>
      <c r="S60" s="14">
        <f t="shared" si="42"/>
        <v>4.996762357004101E-2</v>
      </c>
      <c r="T60" s="14">
        <f t="shared" si="42"/>
        <v>4.7333257841694031E-2</v>
      </c>
      <c r="U60" s="14">
        <f t="shared" si="42"/>
        <v>4.5283018867924525E-2</v>
      </c>
      <c r="V60" s="14">
        <f t="shared" si="42"/>
        <v>4.7802621434078645E-2</v>
      </c>
      <c r="W60" s="14">
        <f t="shared" si="42"/>
        <v>4.9073537927041111E-2</v>
      </c>
      <c r="X60" s="14">
        <f t="shared" si="42"/>
        <v>4.7860101242521859E-2</v>
      </c>
      <c r="Y60" s="14">
        <f t="shared" si="42"/>
        <v>4.8472244440889455E-2</v>
      </c>
      <c r="Z60" s="14">
        <f t="shared" si="42"/>
        <v>3.8831673138612188E-2</v>
      </c>
      <c r="AA60" s="14">
        <f t="shared" si="42"/>
        <v>4.0180901026265439E-2</v>
      </c>
      <c r="AB60" s="14">
        <f t="shared" si="42"/>
        <v>4.1176470588235294E-2</v>
      </c>
      <c r="AC60" s="14">
        <f t="shared" si="42"/>
        <v>3.9895111444090657E-2</v>
      </c>
      <c r="AD60" s="14">
        <f t="shared" si="42"/>
        <v>4.0686006203247582E-2</v>
      </c>
      <c r="AE60" s="14">
        <f t="shared" si="42"/>
        <v>4.3712797619047616E-2</v>
      </c>
      <c r="AF60" s="14">
        <f t="shared" si="42"/>
        <v>3.5965746907706944E-2</v>
      </c>
      <c r="AG60" s="14">
        <f t="shared" si="42"/>
        <v>3.8975501113585748E-2</v>
      </c>
      <c r="AH60" s="14">
        <f t="shared" si="42"/>
        <v>3.7326223576461627E-2</v>
      </c>
      <c r="AI60" s="14">
        <f t="shared" si="41"/>
        <v>3.9506172839506172E-2</v>
      </c>
      <c r="AJ60" s="14">
        <f t="shared" si="41"/>
        <v>4.2569081404032857E-2</v>
      </c>
      <c r="AK60" s="14">
        <f t="shared" si="41"/>
        <v>4.11599625818522E-2</v>
      </c>
      <c r="AL60" s="14">
        <f t="shared" si="41"/>
        <v>3.5721035721035722E-2</v>
      </c>
      <c r="AM60" s="14">
        <f t="shared" si="41"/>
        <v>4.0532933008069059E-2</v>
      </c>
      <c r="AN60" s="14">
        <f t="shared" si="41"/>
        <v>4.2994531397322268E-2</v>
      </c>
      <c r="AO60" s="14">
        <f t="shared" si="41"/>
        <v>5.1301395699735949E-2</v>
      </c>
      <c r="AP60" s="14">
        <f t="shared" si="41"/>
        <v>5.1078320090805901E-2</v>
      </c>
      <c r="AQ60" s="14">
        <f t="shared" si="41"/>
        <v>5.9973924380704043E-2</v>
      </c>
      <c r="AR60" s="14">
        <f t="shared" si="41"/>
        <v>5.5107778819119026E-2</v>
      </c>
      <c r="AS60" s="14">
        <f t="shared" si="41"/>
        <v>6.4321055525013743E-2</v>
      </c>
      <c r="AT60" s="14">
        <f t="shared" si="41"/>
        <v>6.4522127184827069E-2</v>
      </c>
      <c r="AU60" s="14">
        <f t="shared" si="41"/>
        <v>5.7254030016675929E-2</v>
      </c>
      <c r="AV60" s="14">
        <f t="shared" si="41"/>
        <v>5.6820285026836941E-2</v>
      </c>
      <c r="AW60" s="14">
        <f t="shared" si="41"/>
        <v>5.215123859191656E-2</v>
      </c>
      <c r="AX60" s="15">
        <f t="shared" si="41"/>
        <v>4.2414050822122573E-2</v>
      </c>
      <c r="AY60" s="14">
        <f t="shared" si="41"/>
        <v>4.4265969368696305E-2</v>
      </c>
      <c r="AZ60" s="14">
        <f t="shared" si="41"/>
        <v>4.0377358490566034E-2</v>
      </c>
      <c r="BA60" s="14">
        <f t="shared" si="41"/>
        <v>3.4629522151286514E-2</v>
      </c>
      <c r="BB60" s="14">
        <f t="shared" si="41"/>
        <v>3.512157468159012E-2</v>
      </c>
      <c r="BC60" s="14">
        <f t="shared" si="41"/>
        <v>4.4236417033773859E-2</v>
      </c>
      <c r="BD60" s="14">
        <f t="shared" si="41"/>
        <v>5.1441079897847498E-2</v>
      </c>
      <c r="BE60" s="14">
        <f t="shared" si="41"/>
        <v>7.4305555555555555E-2</v>
      </c>
      <c r="BF60" s="14">
        <f t="shared" si="41"/>
        <v>8.2224496758785404E-2</v>
      </c>
      <c r="BG60" s="14">
        <f t="shared" si="41"/>
        <v>8.8079356935180431E-2</v>
      </c>
      <c r="BH60" s="14">
        <f t="shared" si="41"/>
        <v>8.7798917786699252E-2</v>
      </c>
      <c r="BI60" s="14">
        <f t="shared" si="41"/>
        <v>6.7080045095828641E-2</v>
      </c>
      <c r="BJ60" s="14">
        <f t="shared" si="41"/>
        <v>6.4809440897659124E-2</v>
      </c>
      <c r="BK60" s="14">
        <f t="shared" si="31"/>
        <v>5.8846453624318007E-2</v>
      </c>
      <c r="BL60" s="14">
        <f t="shared" si="31"/>
        <v>5.4208555095604176E-2</v>
      </c>
      <c r="BM60" s="14">
        <f t="shared" ref="BM60:CG60" si="43">IFERROR(BM38/BM15,0)</f>
        <v>5.9483947212921016E-2</v>
      </c>
      <c r="BN60" s="14">
        <f t="shared" si="43"/>
        <v>5.3895841744045214E-2</v>
      </c>
      <c r="BO60" s="14">
        <f t="shared" si="43"/>
        <v>5.8858858858858859E-2</v>
      </c>
      <c r="BP60" s="14">
        <f t="shared" si="43"/>
        <v>5.4303278688524588E-2</v>
      </c>
      <c r="BQ60" s="14">
        <f t="shared" si="43"/>
        <v>4.1702309666381519E-2</v>
      </c>
      <c r="BR60" s="14">
        <f t="shared" si="43"/>
        <v>3.322475570032573E-2</v>
      </c>
      <c r="BS60" s="14">
        <f t="shared" si="43"/>
        <v>2.9475509319462505E-2</v>
      </c>
      <c r="BT60" s="14">
        <f t="shared" si="43"/>
        <v>2.8645272453155287E-2</v>
      </c>
      <c r="BU60" s="14">
        <f t="shared" si="43"/>
        <v>2.5907836058611172E-2</v>
      </c>
      <c r="BV60" s="14">
        <f t="shared" si="43"/>
        <v>1.9723038187159043E-2</v>
      </c>
      <c r="BW60" s="14">
        <f t="shared" si="43"/>
        <v>1.2915519796739361E-2</v>
      </c>
      <c r="BX60" s="14">
        <f t="shared" si="43"/>
        <v>8.3049403747870523E-3</v>
      </c>
      <c r="BY60" s="14">
        <f t="shared" si="43"/>
        <v>0</v>
      </c>
      <c r="BZ60" s="14">
        <f t="shared" si="43"/>
        <v>0</v>
      </c>
      <c r="CA60" s="14">
        <f t="shared" si="43"/>
        <v>0</v>
      </c>
      <c r="CB60" s="14">
        <f t="shared" si="43"/>
        <v>0</v>
      </c>
      <c r="CC60" s="14">
        <f t="shared" si="43"/>
        <v>0</v>
      </c>
      <c r="CD60" s="14">
        <f t="shared" si="43"/>
        <v>0</v>
      </c>
      <c r="CE60" s="14">
        <f t="shared" si="43"/>
        <v>0</v>
      </c>
      <c r="CF60" s="14">
        <f t="shared" si="43"/>
        <v>0</v>
      </c>
      <c r="CG60" s="14">
        <f t="shared" si="43"/>
        <v>0</v>
      </c>
      <c r="CH60" s="14">
        <f t="shared" ref="CH60:CI60" si="44">IFERROR(CH38/CH15,0)</f>
        <v>0</v>
      </c>
      <c r="CI60" s="14">
        <f t="shared" si="44"/>
        <v>0</v>
      </c>
      <c r="CJ60" s="14">
        <f t="shared" ref="CJ60:CZ60" si="45">IFERROR(CJ38/CJ15,0)</f>
        <v>0</v>
      </c>
      <c r="CK60" s="14">
        <f t="shared" si="45"/>
        <v>0</v>
      </c>
      <c r="CL60" s="14">
        <f t="shared" si="45"/>
        <v>0</v>
      </c>
      <c r="CM60" s="14">
        <f t="shared" si="45"/>
        <v>0</v>
      </c>
      <c r="CN60" s="14">
        <f t="shared" si="45"/>
        <v>0</v>
      </c>
      <c r="CO60" s="14">
        <f t="shared" si="45"/>
        <v>0</v>
      </c>
      <c r="CP60" s="14">
        <f t="shared" si="45"/>
        <v>0</v>
      </c>
      <c r="CQ60" s="14">
        <f t="shared" si="45"/>
        <v>0</v>
      </c>
      <c r="CR60" s="14">
        <f t="shared" si="45"/>
        <v>0</v>
      </c>
      <c r="CS60" s="14">
        <f t="shared" si="45"/>
        <v>0</v>
      </c>
      <c r="CT60" s="14">
        <f t="shared" si="45"/>
        <v>0</v>
      </c>
      <c r="CU60" s="14">
        <f t="shared" si="45"/>
        <v>0</v>
      </c>
      <c r="CV60" s="14">
        <f t="shared" si="45"/>
        <v>0</v>
      </c>
      <c r="CW60" s="14">
        <f t="shared" si="45"/>
        <v>0</v>
      </c>
      <c r="CX60" s="14">
        <f t="shared" si="45"/>
        <v>0</v>
      </c>
      <c r="CY60" s="14">
        <f t="shared" si="45"/>
        <v>0</v>
      </c>
      <c r="CZ60" s="14">
        <f t="shared" si="45"/>
        <v>0</v>
      </c>
    </row>
    <row r="61" spans="1:104" x14ac:dyDescent="0.2">
      <c r="A61" s="3" t="str">
        <f t="shared" si="29"/>
        <v>R_I2</v>
      </c>
      <c r="B61" s="4" t="str">
        <f t="shared" si="29"/>
        <v>Unsecured, MOB &gt; 6, Non-MOU, Class 1, Non-TDR, DPD&gt;0</v>
      </c>
      <c r="C61" s="14">
        <f t="shared" si="42"/>
        <v>0.13949381989405532</v>
      </c>
      <c r="D61" s="14">
        <f t="shared" si="42"/>
        <v>0.18675179569034317</v>
      </c>
      <c r="E61" s="14">
        <f t="shared" si="42"/>
        <v>0.2342007434944238</v>
      </c>
      <c r="F61" s="14">
        <f t="shared" si="42"/>
        <v>0.17260787992495311</v>
      </c>
      <c r="G61" s="14">
        <f t="shared" si="42"/>
        <v>0.18544303797468353</v>
      </c>
      <c r="H61" s="14">
        <f t="shared" si="42"/>
        <v>0.2165314401622718</v>
      </c>
      <c r="I61" s="14">
        <f t="shared" si="42"/>
        <v>0.18980263157894736</v>
      </c>
      <c r="J61" s="14">
        <f t="shared" si="42"/>
        <v>0.22803347280334729</v>
      </c>
      <c r="K61" s="14">
        <f t="shared" si="42"/>
        <v>0.23039999999999999</v>
      </c>
      <c r="L61" s="14">
        <f t="shared" si="42"/>
        <v>0.26093366093366094</v>
      </c>
      <c r="M61" s="14">
        <f t="shared" si="42"/>
        <v>0.26524231370505469</v>
      </c>
      <c r="N61" s="14">
        <f t="shared" si="42"/>
        <v>0.29541864139020535</v>
      </c>
      <c r="O61" s="14">
        <f t="shared" si="42"/>
        <v>0.25421443020903572</v>
      </c>
      <c r="P61" s="14">
        <f t="shared" si="42"/>
        <v>0.2697327532628962</v>
      </c>
      <c r="Q61" s="14">
        <f t="shared" si="42"/>
        <v>0.28279499011206327</v>
      </c>
      <c r="R61" s="14">
        <f t="shared" si="42"/>
        <v>0.23435843054082714</v>
      </c>
      <c r="S61" s="14">
        <f t="shared" si="42"/>
        <v>0.23289902280130292</v>
      </c>
      <c r="T61" s="14">
        <f t="shared" si="42"/>
        <v>0.24942616679418517</v>
      </c>
      <c r="U61" s="14">
        <f t="shared" si="42"/>
        <v>0.24183583406884379</v>
      </c>
      <c r="V61" s="14">
        <f t="shared" si="42"/>
        <v>0.22309027777777779</v>
      </c>
      <c r="W61" s="14">
        <f t="shared" si="42"/>
        <v>0.2036727879799666</v>
      </c>
      <c r="X61" s="14">
        <f t="shared" si="42"/>
        <v>0.21818181818181817</v>
      </c>
      <c r="Y61" s="14">
        <f t="shared" si="42"/>
        <v>0.20501138952164008</v>
      </c>
      <c r="Z61" s="14">
        <f t="shared" si="42"/>
        <v>0.21040723981900453</v>
      </c>
      <c r="AA61" s="14">
        <f t="shared" si="42"/>
        <v>0.203778677462888</v>
      </c>
      <c r="AB61" s="14">
        <f t="shared" si="42"/>
        <v>0.19726027397260273</v>
      </c>
      <c r="AC61" s="14">
        <f t="shared" si="42"/>
        <v>0.2031063321385902</v>
      </c>
      <c r="AD61" s="14">
        <f t="shared" si="42"/>
        <v>0.19634703196347031</v>
      </c>
      <c r="AE61" s="14">
        <f t="shared" si="42"/>
        <v>0.24212034383954154</v>
      </c>
      <c r="AF61" s="14">
        <f t="shared" si="42"/>
        <v>0.25100671140939596</v>
      </c>
      <c r="AG61" s="14">
        <f t="shared" si="42"/>
        <v>0.24094202898550723</v>
      </c>
      <c r="AH61" s="14">
        <f t="shared" ref="AH61" si="46">IFERROR(AH39/AH16,0)</f>
        <v>0.24773413897280966</v>
      </c>
      <c r="AI61" s="14">
        <f t="shared" si="41"/>
        <v>0.24922118380062305</v>
      </c>
      <c r="AJ61" s="14">
        <f t="shared" si="41"/>
        <v>0.22559999999999999</v>
      </c>
      <c r="AK61" s="14">
        <f t="shared" si="41"/>
        <v>0.26774193548387099</v>
      </c>
      <c r="AL61" s="14">
        <f t="shared" si="41"/>
        <v>0.29923273657289001</v>
      </c>
      <c r="AM61" s="14">
        <f t="shared" si="41"/>
        <v>0.27625201938610661</v>
      </c>
      <c r="AN61" s="14">
        <f t="shared" si="41"/>
        <v>0.27346278317152106</v>
      </c>
      <c r="AO61" s="14">
        <f t="shared" si="41"/>
        <v>0.25689404934687954</v>
      </c>
      <c r="AP61" s="14">
        <f t="shared" si="41"/>
        <v>0.33199464524765732</v>
      </c>
      <c r="AQ61" s="14">
        <f t="shared" si="41"/>
        <v>0.31718061674008813</v>
      </c>
      <c r="AR61" s="14">
        <f t="shared" si="41"/>
        <v>0.3867924528301887</v>
      </c>
      <c r="AS61" s="14">
        <f t="shared" si="41"/>
        <v>0.38450074515648286</v>
      </c>
      <c r="AT61" s="14">
        <f t="shared" si="41"/>
        <v>0.35123367198838895</v>
      </c>
      <c r="AU61" s="14">
        <f t="shared" si="41"/>
        <v>0.41585760517799353</v>
      </c>
      <c r="AV61" s="14">
        <f t="shared" si="41"/>
        <v>0.31134969325153372</v>
      </c>
      <c r="AW61" s="14">
        <f t="shared" ref="AW61:BJ61" si="47">IFERROR(AW39/AW16,0)</f>
        <v>0.33124999999999999</v>
      </c>
      <c r="AX61" s="15">
        <f t="shared" si="47"/>
        <v>0.41551939924906134</v>
      </c>
      <c r="AY61" s="14">
        <f t="shared" si="47"/>
        <v>0.30903790087463556</v>
      </c>
      <c r="AZ61" s="14">
        <f t="shared" si="47"/>
        <v>0.32730263157894735</v>
      </c>
      <c r="BA61" s="14">
        <f t="shared" si="47"/>
        <v>0.2559880239520958</v>
      </c>
      <c r="BB61" s="14">
        <f t="shared" si="47"/>
        <v>0.25151515151515152</v>
      </c>
      <c r="BC61" s="14">
        <f t="shared" si="47"/>
        <v>0.26262626262626265</v>
      </c>
      <c r="BD61" s="14">
        <f t="shared" si="47"/>
        <v>0.34482758620689657</v>
      </c>
      <c r="BE61" s="14">
        <f t="shared" si="47"/>
        <v>0.26582278481012656</v>
      </c>
      <c r="BF61" s="14">
        <f t="shared" si="47"/>
        <v>0.33333333333333331</v>
      </c>
      <c r="BG61" s="14">
        <f t="shared" si="47"/>
        <v>0.36363636363636365</v>
      </c>
      <c r="BH61" s="14">
        <f t="shared" si="47"/>
        <v>0.37147102526002973</v>
      </c>
      <c r="BI61" s="14">
        <f t="shared" si="47"/>
        <v>0.39169472502805835</v>
      </c>
      <c r="BJ61" s="14">
        <f t="shared" si="47"/>
        <v>0.2958500669344043</v>
      </c>
      <c r="BK61" s="14">
        <f t="shared" ref="BK61:CG61" si="48">IFERROR(BK39/BK16,0)</f>
        <v>0.31586608442503639</v>
      </c>
      <c r="BL61" s="14">
        <f t="shared" si="48"/>
        <v>0.3165137614678899</v>
      </c>
      <c r="BM61" s="14">
        <f t="shared" si="48"/>
        <v>0.30513595166163143</v>
      </c>
      <c r="BN61" s="14">
        <f t="shared" si="48"/>
        <v>0.29542097488921715</v>
      </c>
      <c r="BO61" s="14">
        <f t="shared" si="48"/>
        <v>0.30381679389312977</v>
      </c>
      <c r="BP61" s="14">
        <f t="shared" si="48"/>
        <v>0.32482269503546102</v>
      </c>
      <c r="BQ61" s="14">
        <f t="shared" si="48"/>
        <v>0.29495472186287192</v>
      </c>
      <c r="BR61" s="14">
        <f t="shared" si="48"/>
        <v>0.22878787878787879</v>
      </c>
      <c r="BS61" s="14">
        <f t="shared" si="48"/>
        <v>0.18585526315789475</v>
      </c>
      <c r="BT61" s="14">
        <f t="shared" si="48"/>
        <v>0.1539855072463768</v>
      </c>
      <c r="BU61" s="14">
        <f t="shared" si="48"/>
        <v>0.20107719928186715</v>
      </c>
      <c r="BV61" s="14">
        <f t="shared" si="48"/>
        <v>0.24295774647887325</v>
      </c>
      <c r="BW61" s="14">
        <f t="shared" si="48"/>
        <v>0.17158671586715868</v>
      </c>
      <c r="BX61" s="14">
        <f t="shared" si="48"/>
        <v>0.15467625899280577</v>
      </c>
      <c r="BY61" s="14">
        <f t="shared" si="48"/>
        <v>0.14134275618374559</v>
      </c>
      <c r="BZ61" s="14">
        <f t="shared" si="48"/>
        <v>0</v>
      </c>
      <c r="CA61" s="14">
        <f t="shared" si="48"/>
        <v>0</v>
      </c>
      <c r="CB61" s="14">
        <f t="shared" si="48"/>
        <v>0</v>
      </c>
      <c r="CC61" s="14">
        <f t="shared" si="48"/>
        <v>0</v>
      </c>
      <c r="CD61" s="14">
        <f t="shared" si="48"/>
        <v>0</v>
      </c>
      <c r="CE61" s="14">
        <f t="shared" si="48"/>
        <v>0</v>
      </c>
      <c r="CF61" s="14">
        <f t="shared" si="48"/>
        <v>0</v>
      </c>
      <c r="CG61" s="14">
        <f t="shared" si="48"/>
        <v>0</v>
      </c>
      <c r="CH61" s="14">
        <f t="shared" ref="CH61:CI61" si="49">IFERROR(CH39/CH16,0)</f>
        <v>0</v>
      </c>
      <c r="CI61" s="14">
        <f t="shared" si="49"/>
        <v>0</v>
      </c>
      <c r="CJ61" s="14">
        <f t="shared" ref="CJ61:CZ61" si="50">IFERROR(CJ39/CJ16,0)</f>
        <v>0</v>
      </c>
      <c r="CK61" s="14">
        <f t="shared" si="50"/>
        <v>0</v>
      </c>
      <c r="CL61" s="14">
        <f t="shared" si="50"/>
        <v>0</v>
      </c>
      <c r="CM61" s="14">
        <f t="shared" si="50"/>
        <v>0</v>
      </c>
      <c r="CN61" s="14">
        <f t="shared" si="50"/>
        <v>0</v>
      </c>
      <c r="CO61" s="14">
        <f t="shared" si="50"/>
        <v>0</v>
      </c>
      <c r="CP61" s="14">
        <f t="shared" si="50"/>
        <v>0</v>
      </c>
      <c r="CQ61" s="14">
        <f t="shared" si="50"/>
        <v>0</v>
      </c>
      <c r="CR61" s="14">
        <f t="shared" si="50"/>
        <v>0</v>
      </c>
      <c r="CS61" s="14">
        <f t="shared" si="50"/>
        <v>0</v>
      </c>
      <c r="CT61" s="14">
        <f t="shared" si="50"/>
        <v>0</v>
      </c>
      <c r="CU61" s="14">
        <f t="shared" si="50"/>
        <v>0</v>
      </c>
      <c r="CV61" s="14">
        <f t="shared" si="50"/>
        <v>0</v>
      </c>
      <c r="CW61" s="14">
        <f t="shared" si="50"/>
        <v>0</v>
      </c>
      <c r="CX61" s="14">
        <f t="shared" si="50"/>
        <v>0</v>
      </c>
      <c r="CY61" s="14">
        <f t="shared" si="50"/>
        <v>0</v>
      </c>
      <c r="CZ61" s="14">
        <f t="shared" si="50"/>
        <v>0</v>
      </c>
    </row>
    <row r="62" spans="1:104" x14ac:dyDescent="0.2">
      <c r="A62" s="3" t="str">
        <f t="shared" si="29"/>
        <v>R_J</v>
      </c>
      <c r="B62" s="4" t="str">
        <f t="shared" si="29"/>
        <v>Unsecured, MOB &gt; 6, Non-MOU, Class 1, TDR</v>
      </c>
      <c r="C62" s="14">
        <f t="shared" ref="C62:BJ64" si="51">IFERROR(C40/C17,0)</f>
        <v>0.30098779779198143</v>
      </c>
      <c r="D62" s="14">
        <f t="shared" si="51"/>
        <v>0.28076923076923077</v>
      </c>
      <c r="E62" s="14">
        <f t="shared" si="51"/>
        <v>0.33833494675701842</v>
      </c>
      <c r="F62" s="14">
        <f t="shared" si="51"/>
        <v>0.31304347826086959</v>
      </c>
      <c r="G62" s="14">
        <f t="shared" si="51"/>
        <v>0.2745726495726496</v>
      </c>
      <c r="H62" s="14">
        <f t="shared" si="51"/>
        <v>0.30249999999999999</v>
      </c>
      <c r="I62" s="14">
        <f t="shared" si="51"/>
        <v>0.34420289855072461</v>
      </c>
      <c r="J62" s="14">
        <f t="shared" si="51"/>
        <v>0.29354838709677417</v>
      </c>
      <c r="K62" s="14">
        <f t="shared" si="51"/>
        <v>0.33208430913348946</v>
      </c>
      <c r="L62" s="14">
        <f t="shared" si="51"/>
        <v>0.34606938954765043</v>
      </c>
      <c r="M62" s="14">
        <f t="shared" si="51"/>
        <v>0.34470989761092152</v>
      </c>
      <c r="N62" s="14">
        <f t="shared" si="51"/>
        <v>0.38199827734711456</v>
      </c>
      <c r="O62" s="14">
        <f t="shared" si="51"/>
        <v>0.30369677117454374</v>
      </c>
      <c r="P62" s="14">
        <f t="shared" si="51"/>
        <v>0.33494718309859156</v>
      </c>
      <c r="Q62" s="14">
        <f t="shared" si="51"/>
        <v>0.32789115646258504</v>
      </c>
      <c r="R62" s="14">
        <f t="shared" si="51"/>
        <v>0.30730129390018485</v>
      </c>
      <c r="S62" s="14">
        <f t="shared" si="51"/>
        <v>0.24107604759441284</v>
      </c>
      <c r="T62" s="14">
        <f t="shared" si="51"/>
        <v>0.29152376286134246</v>
      </c>
      <c r="U62" s="14">
        <f t="shared" si="51"/>
        <v>0.26764855256475367</v>
      </c>
      <c r="V62" s="14">
        <f t="shared" si="51"/>
        <v>0.26027397260273971</v>
      </c>
      <c r="W62" s="14">
        <f t="shared" si="51"/>
        <v>0.27342549923195086</v>
      </c>
      <c r="X62" s="14">
        <f t="shared" si="51"/>
        <v>0.24293478260869567</v>
      </c>
      <c r="Y62" s="14">
        <f t="shared" si="51"/>
        <v>0.26676676676676675</v>
      </c>
      <c r="Z62" s="14">
        <f t="shared" si="51"/>
        <v>0.2535837864557588</v>
      </c>
      <c r="AA62" s="14">
        <f t="shared" si="51"/>
        <v>0.21945701357466063</v>
      </c>
      <c r="AB62" s="14">
        <f t="shared" si="51"/>
        <v>0.25545634920634919</v>
      </c>
      <c r="AC62" s="14">
        <f t="shared" si="51"/>
        <v>0.25152129817444219</v>
      </c>
      <c r="AD62" s="14">
        <f t="shared" si="51"/>
        <v>0.19132501485442663</v>
      </c>
      <c r="AE62" s="14">
        <f t="shared" si="51"/>
        <v>0.22358859698155395</v>
      </c>
      <c r="AF62" s="14">
        <f t="shared" si="51"/>
        <v>0.21236405266170577</v>
      </c>
      <c r="AG62" s="14">
        <f t="shared" si="51"/>
        <v>0.18291139240506329</v>
      </c>
      <c r="AH62" s="14">
        <f t="shared" si="51"/>
        <v>0.19963369963369965</v>
      </c>
      <c r="AI62" s="14">
        <f t="shared" si="51"/>
        <v>0.19899874843554444</v>
      </c>
      <c r="AJ62" s="14">
        <f t="shared" si="51"/>
        <v>0.18704074816299265</v>
      </c>
      <c r="AK62" s="14">
        <f t="shared" si="51"/>
        <v>0.20959595959595959</v>
      </c>
      <c r="AL62" s="14">
        <f t="shared" si="51"/>
        <v>0.20555914673561732</v>
      </c>
      <c r="AM62" s="14">
        <f t="shared" si="51"/>
        <v>0.18645251396648044</v>
      </c>
      <c r="AN62" s="14">
        <f t="shared" si="51"/>
        <v>0.19607843137254902</v>
      </c>
      <c r="AO62" s="14">
        <f t="shared" si="51"/>
        <v>0.19257703081232494</v>
      </c>
      <c r="AP62" s="14">
        <f t="shared" si="51"/>
        <v>0.17084639498432602</v>
      </c>
      <c r="AQ62" s="14">
        <f t="shared" si="51"/>
        <v>0.19327731092436976</v>
      </c>
      <c r="AR62" s="14">
        <f t="shared" si="51"/>
        <v>0.20451010886469673</v>
      </c>
      <c r="AS62" s="14">
        <f t="shared" si="51"/>
        <v>0.22676282051282051</v>
      </c>
      <c r="AT62" s="14">
        <f t="shared" si="51"/>
        <v>0.23149606299212599</v>
      </c>
      <c r="AU62" s="14">
        <f t="shared" si="51"/>
        <v>0.23168789808917198</v>
      </c>
      <c r="AV62" s="14">
        <f t="shared" si="51"/>
        <v>0.22585794094173983</v>
      </c>
      <c r="AW62" s="14">
        <f t="shared" si="51"/>
        <v>0.22328548644338117</v>
      </c>
      <c r="AX62" s="15">
        <f t="shared" si="51"/>
        <v>0.23534201954397393</v>
      </c>
      <c r="AY62" s="14">
        <f t="shared" si="51"/>
        <v>0.22826969943135661</v>
      </c>
      <c r="AZ62" s="14">
        <f t="shared" si="51"/>
        <v>0.23037974683544304</v>
      </c>
      <c r="BA62" s="14">
        <f t="shared" si="51"/>
        <v>0.20311149524632671</v>
      </c>
      <c r="BB62" s="14">
        <f t="shared" si="51"/>
        <v>0.17943925233644858</v>
      </c>
      <c r="BC62" s="14">
        <f t="shared" si="51"/>
        <v>0.16553727008712488</v>
      </c>
      <c r="BD62" s="14">
        <f t="shared" si="51"/>
        <v>0.1744186046511628</v>
      </c>
      <c r="BE62" s="14">
        <f t="shared" si="51"/>
        <v>0.21712268314210062</v>
      </c>
      <c r="BF62" s="14">
        <f t="shared" si="51"/>
        <v>0.24363327674023769</v>
      </c>
      <c r="BG62" s="14">
        <f t="shared" si="51"/>
        <v>0.25649622799664712</v>
      </c>
      <c r="BH62" s="14">
        <f t="shared" si="51"/>
        <v>0.28217426059152678</v>
      </c>
      <c r="BI62" s="14">
        <f t="shared" si="51"/>
        <v>0.27627388535031849</v>
      </c>
      <c r="BJ62" s="14">
        <f t="shared" si="51"/>
        <v>0.23789649415692821</v>
      </c>
      <c r="BK62" s="14">
        <f t="shared" ref="BK62:CG62" si="52">IFERROR(BK40/BK17,0)</f>
        <v>0.2206776715899218</v>
      </c>
      <c r="BL62" s="14">
        <f t="shared" si="52"/>
        <v>0.20319432120674358</v>
      </c>
      <c r="BM62" s="14">
        <f t="shared" si="52"/>
        <v>0.19646017699115045</v>
      </c>
      <c r="BN62" s="14">
        <f t="shared" si="52"/>
        <v>0.21942446043165467</v>
      </c>
      <c r="BO62" s="14">
        <f t="shared" si="52"/>
        <v>0.2159709618874773</v>
      </c>
      <c r="BP62" s="14">
        <f t="shared" si="52"/>
        <v>0.20955882352941177</v>
      </c>
      <c r="BQ62" s="14">
        <f t="shared" si="52"/>
        <v>0.18944392082940623</v>
      </c>
      <c r="BR62" s="14">
        <f t="shared" si="52"/>
        <v>0.15657036346691519</v>
      </c>
      <c r="BS62" s="14">
        <f t="shared" si="52"/>
        <v>0.1318785578747628</v>
      </c>
      <c r="BT62" s="14">
        <f t="shared" si="52"/>
        <v>0.11164122137404581</v>
      </c>
      <c r="BU62" s="14">
        <f t="shared" si="52"/>
        <v>0.10028116213683223</v>
      </c>
      <c r="BV62" s="14">
        <f t="shared" si="52"/>
        <v>8.2139446036294167E-2</v>
      </c>
      <c r="BW62" s="14">
        <f t="shared" si="52"/>
        <v>6.3913470993117005E-2</v>
      </c>
      <c r="BX62" s="14">
        <f t="shared" si="52"/>
        <v>2.4364406779661018E-2</v>
      </c>
      <c r="BY62" s="14">
        <f t="shared" si="52"/>
        <v>6.7340067340067337E-3</v>
      </c>
      <c r="BZ62" s="14">
        <f t="shared" si="52"/>
        <v>0</v>
      </c>
      <c r="CA62" s="14">
        <f t="shared" si="52"/>
        <v>0</v>
      </c>
      <c r="CB62" s="14">
        <f t="shared" si="52"/>
        <v>0</v>
      </c>
      <c r="CC62" s="14">
        <f t="shared" si="52"/>
        <v>0</v>
      </c>
      <c r="CD62" s="14">
        <f t="shared" si="52"/>
        <v>0</v>
      </c>
      <c r="CE62" s="14">
        <f t="shared" si="52"/>
        <v>0</v>
      </c>
      <c r="CF62" s="14">
        <f t="shared" si="52"/>
        <v>0</v>
      </c>
      <c r="CG62" s="14">
        <f t="shared" si="52"/>
        <v>0</v>
      </c>
      <c r="CH62" s="14">
        <f t="shared" ref="CH62:CI62" si="53">IFERROR(CH40/CH17,0)</f>
        <v>0</v>
      </c>
      <c r="CI62" s="14">
        <f t="shared" si="53"/>
        <v>0</v>
      </c>
      <c r="CJ62" s="14">
        <f t="shared" ref="CJ62:CZ62" si="54">IFERROR(CJ40/CJ17,0)</f>
        <v>0</v>
      </c>
      <c r="CK62" s="14">
        <f t="shared" si="54"/>
        <v>0</v>
      </c>
      <c r="CL62" s="14">
        <f t="shared" si="54"/>
        <v>0</v>
      </c>
      <c r="CM62" s="14">
        <f t="shared" si="54"/>
        <v>0</v>
      </c>
      <c r="CN62" s="14">
        <f t="shared" si="54"/>
        <v>0</v>
      </c>
      <c r="CO62" s="14">
        <f t="shared" si="54"/>
        <v>0</v>
      </c>
      <c r="CP62" s="14">
        <f t="shared" si="54"/>
        <v>0</v>
      </c>
      <c r="CQ62" s="14">
        <f t="shared" si="54"/>
        <v>0</v>
      </c>
      <c r="CR62" s="14">
        <f t="shared" si="54"/>
        <v>0</v>
      </c>
      <c r="CS62" s="14">
        <f t="shared" si="54"/>
        <v>0</v>
      </c>
      <c r="CT62" s="14">
        <f t="shared" si="54"/>
        <v>0</v>
      </c>
      <c r="CU62" s="14">
        <f t="shared" si="54"/>
        <v>0</v>
      </c>
      <c r="CV62" s="14">
        <f t="shared" si="54"/>
        <v>0</v>
      </c>
      <c r="CW62" s="14">
        <f t="shared" si="54"/>
        <v>0</v>
      </c>
      <c r="CX62" s="14">
        <f t="shared" si="54"/>
        <v>0</v>
      </c>
      <c r="CY62" s="14">
        <f t="shared" si="54"/>
        <v>0</v>
      </c>
      <c r="CZ62" s="14">
        <f t="shared" si="54"/>
        <v>0</v>
      </c>
    </row>
    <row r="63" spans="1:104" x14ac:dyDescent="0.2">
      <c r="A63" s="3" t="str">
        <f t="shared" si="29"/>
        <v>R_K</v>
      </c>
      <c r="B63" s="4" t="str">
        <f t="shared" si="29"/>
        <v>Unsecured, MOB &gt; 6, Non-MOU, Class 2, Non-TDR</v>
      </c>
      <c r="C63" s="14">
        <f t="shared" si="51"/>
        <v>0.49173333333333336</v>
      </c>
      <c r="D63" s="14">
        <f t="shared" si="51"/>
        <v>0.57198633479746219</v>
      </c>
      <c r="E63" s="14">
        <f t="shared" si="51"/>
        <v>0.60328185328185324</v>
      </c>
      <c r="F63" s="14">
        <f t="shared" si="51"/>
        <v>0.51545530492898917</v>
      </c>
      <c r="G63" s="14">
        <f t="shared" si="51"/>
        <v>0.49532250123092075</v>
      </c>
      <c r="H63" s="14">
        <f t="shared" si="51"/>
        <v>0.57122405153901212</v>
      </c>
      <c r="I63" s="14">
        <f t="shared" si="51"/>
        <v>0.51395139513951393</v>
      </c>
      <c r="J63" s="14">
        <f t="shared" si="51"/>
        <v>0.51383399209486169</v>
      </c>
      <c r="K63" s="14">
        <f t="shared" si="51"/>
        <v>0.58626465661641536</v>
      </c>
      <c r="L63" s="14">
        <f t="shared" si="51"/>
        <v>0.50870406189555128</v>
      </c>
      <c r="M63" s="14">
        <f t="shared" si="51"/>
        <v>0.55714285714285716</v>
      </c>
      <c r="N63" s="14">
        <f t="shared" si="51"/>
        <v>0.59305993690851733</v>
      </c>
      <c r="O63" s="14">
        <f t="shared" si="51"/>
        <v>0.59793814432989689</v>
      </c>
      <c r="P63" s="14">
        <f t="shared" si="51"/>
        <v>0.63766891891891897</v>
      </c>
      <c r="Q63" s="14">
        <f t="shared" si="51"/>
        <v>0.62891809908998986</v>
      </c>
      <c r="R63" s="14">
        <f t="shared" si="51"/>
        <v>0.61871750433275563</v>
      </c>
      <c r="S63" s="14">
        <f t="shared" si="51"/>
        <v>0.62347188264058684</v>
      </c>
      <c r="T63" s="14">
        <f t="shared" si="51"/>
        <v>0.62180746561886047</v>
      </c>
      <c r="U63" s="14">
        <f t="shared" si="51"/>
        <v>0.58277404921700227</v>
      </c>
      <c r="V63" s="14">
        <f t="shared" si="51"/>
        <v>0.61837455830388688</v>
      </c>
      <c r="W63" s="14">
        <f t="shared" si="51"/>
        <v>0.60246913580246919</v>
      </c>
      <c r="X63" s="14">
        <f t="shared" si="51"/>
        <v>0.59869281045751632</v>
      </c>
      <c r="Y63" s="14">
        <f t="shared" si="51"/>
        <v>0.60541310541310545</v>
      </c>
      <c r="Z63" s="14">
        <f t="shared" si="51"/>
        <v>0.58143322475570036</v>
      </c>
      <c r="AA63" s="14">
        <f t="shared" si="51"/>
        <v>0.57894736842105265</v>
      </c>
      <c r="AB63" s="14">
        <f t="shared" si="51"/>
        <v>0.57321428571428568</v>
      </c>
      <c r="AC63" s="14">
        <f t="shared" si="51"/>
        <v>0.58051689860834987</v>
      </c>
      <c r="AD63" s="14">
        <f t="shared" si="51"/>
        <v>0.5714285714285714</v>
      </c>
      <c r="AE63" s="14">
        <f t="shared" si="51"/>
        <v>0.59477124183006536</v>
      </c>
      <c r="AF63" s="14">
        <f t="shared" si="51"/>
        <v>0.58940397350993379</v>
      </c>
      <c r="AG63" s="14">
        <f t="shared" si="51"/>
        <v>0.65072765072765071</v>
      </c>
      <c r="AH63" s="14">
        <f t="shared" si="51"/>
        <v>0.66588235294117648</v>
      </c>
      <c r="AI63" s="14">
        <f t="shared" si="51"/>
        <v>0.58991228070175439</v>
      </c>
      <c r="AJ63" s="14">
        <f t="shared" si="51"/>
        <v>0.61342592592592593</v>
      </c>
      <c r="AK63" s="14">
        <f t="shared" si="51"/>
        <v>0.58194774346793354</v>
      </c>
      <c r="AL63" s="14">
        <f t="shared" si="51"/>
        <v>0.6058394160583942</v>
      </c>
      <c r="AM63" s="14">
        <f t="shared" si="51"/>
        <v>0.6320541760722348</v>
      </c>
      <c r="AN63" s="14">
        <f t="shared" si="51"/>
        <v>0.59498956158663885</v>
      </c>
      <c r="AO63" s="14">
        <f t="shared" si="51"/>
        <v>0.65148514851485151</v>
      </c>
      <c r="AP63" s="14">
        <f t="shared" si="51"/>
        <v>0.64833005893909623</v>
      </c>
      <c r="AQ63" s="14">
        <f t="shared" si="51"/>
        <v>0.66412213740458015</v>
      </c>
      <c r="AR63" s="14">
        <f t="shared" si="51"/>
        <v>0.68068833652007643</v>
      </c>
      <c r="AS63" s="14">
        <f t="shared" si="51"/>
        <v>0.68213058419243988</v>
      </c>
      <c r="AT63" s="14">
        <f t="shared" si="51"/>
        <v>0.68888888888888888</v>
      </c>
      <c r="AU63" s="14">
        <f t="shared" si="51"/>
        <v>0.68367346938775508</v>
      </c>
      <c r="AV63" s="14">
        <f t="shared" si="51"/>
        <v>0.74592833876221498</v>
      </c>
      <c r="AW63" s="14">
        <f t="shared" si="51"/>
        <v>0.67346938775510201</v>
      </c>
      <c r="AX63" s="15">
        <f t="shared" si="51"/>
        <v>0.70094936708860756</v>
      </c>
      <c r="AY63" s="14">
        <f t="shared" si="51"/>
        <v>0.70915032679738566</v>
      </c>
      <c r="AZ63" s="14">
        <f t="shared" si="51"/>
        <v>0.6089466089466089</v>
      </c>
      <c r="BA63" s="14">
        <f t="shared" si="51"/>
        <v>0.61571428571428577</v>
      </c>
      <c r="BB63" s="14">
        <f t="shared" si="51"/>
        <v>0.59014084507042253</v>
      </c>
      <c r="BC63" s="14">
        <f t="shared" si="51"/>
        <v>0.50909090909090904</v>
      </c>
      <c r="BD63" s="14">
        <f t="shared" si="51"/>
        <v>0.52590266875981162</v>
      </c>
      <c r="BE63" s="14">
        <f t="shared" si="51"/>
        <v>0.52009456264775411</v>
      </c>
      <c r="BF63" s="14">
        <f t="shared" si="51"/>
        <v>0.56000000000000005</v>
      </c>
      <c r="BG63" s="14">
        <f t="shared" si="51"/>
        <v>0.57207207207207211</v>
      </c>
      <c r="BH63" s="14">
        <f t="shared" si="51"/>
        <v>0.66778523489932884</v>
      </c>
      <c r="BI63" s="14">
        <f t="shared" si="51"/>
        <v>0.65755395683453233</v>
      </c>
      <c r="BJ63" s="14">
        <f t="shared" si="51"/>
        <v>0.65532879818594103</v>
      </c>
      <c r="BK63" s="14">
        <f t="shared" ref="BK63:CG63" si="55">IFERROR(BK41/BK18,0)</f>
        <v>0.61849096705632312</v>
      </c>
      <c r="BL63" s="14">
        <f t="shared" si="55"/>
        <v>0.58553386911595862</v>
      </c>
      <c r="BM63" s="14">
        <f t="shared" si="55"/>
        <v>0.62688442211055273</v>
      </c>
      <c r="BN63" s="14">
        <f t="shared" si="55"/>
        <v>0.59853121175030599</v>
      </c>
      <c r="BO63" s="14">
        <f t="shared" si="55"/>
        <v>0.58747044917257685</v>
      </c>
      <c r="BP63" s="14">
        <f t="shared" si="55"/>
        <v>0.5883084577114428</v>
      </c>
      <c r="BQ63" s="14">
        <f t="shared" si="55"/>
        <v>0.55503512880562056</v>
      </c>
      <c r="BR63" s="14">
        <f t="shared" si="55"/>
        <v>0.53912111468381563</v>
      </c>
      <c r="BS63" s="14">
        <f t="shared" si="55"/>
        <v>0.54545454545454541</v>
      </c>
      <c r="BT63" s="14">
        <f t="shared" si="55"/>
        <v>0.46693121693121692</v>
      </c>
      <c r="BU63" s="14">
        <f t="shared" si="55"/>
        <v>0.42681047765793528</v>
      </c>
      <c r="BV63" s="14">
        <f t="shared" si="55"/>
        <v>0.44215530903328049</v>
      </c>
      <c r="BW63" s="14">
        <f t="shared" si="55"/>
        <v>0.44812680115273773</v>
      </c>
      <c r="BX63" s="14">
        <f t="shared" si="55"/>
        <v>0.39511494252873564</v>
      </c>
      <c r="BY63" s="14">
        <f t="shared" si="55"/>
        <v>0.37825421133231241</v>
      </c>
      <c r="BZ63" s="14">
        <f t="shared" si="55"/>
        <v>0.3229901269393512</v>
      </c>
      <c r="CA63" s="14">
        <f t="shared" si="55"/>
        <v>0.16712328767123288</v>
      </c>
      <c r="CB63" s="14">
        <f t="shared" si="55"/>
        <v>0</v>
      </c>
      <c r="CC63" s="14">
        <f t="shared" si="55"/>
        <v>0</v>
      </c>
      <c r="CD63" s="14">
        <f t="shared" si="55"/>
        <v>0</v>
      </c>
      <c r="CE63" s="14">
        <f t="shared" si="55"/>
        <v>0</v>
      </c>
      <c r="CF63" s="14">
        <f t="shared" si="55"/>
        <v>0</v>
      </c>
      <c r="CG63" s="14">
        <f t="shared" si="55"/>
        <v>0</v>
      </c>
      <c r="CH63" s="14">
        <f t="shared" ref="CH63:CI63" si="56">IFERROR(CH41/CH18,0)</f>
        <v>0</v>
      </c>
      <c r="CI63" s="14">
        <f t="shared" si="56"/>
        <v>0</v>
      </c>
      <c r="CJ63" s="14">
        <f t="shared" ref="CJ63:CZ63" si="57">IFERROR(CJ41/CJ18,0)</f>
        <v>0</v>
      </c>
      <c r="CK63" s="14">
        <f t="shared" si="57"/>
        <v>0</v>
      </c>
      <c r="CL63" s="14">
        <f t="shared" si="57"/>
        <v>0</v>
      </c>
      <c r="CM63" s="14">
        <f t="shared" si="57"/>
        <v>0</v>
      </c>
      <c r="CN63" s="14">
        <f t="shared" si="57"/>
        <v>0</v>
      </c>
      <c r="CO63" s="14">
        <f t="shared" si="57"/>
        <v>0</v>
      </c>
      <c r="CP63" s="14">
        <f t="shared" si="57"/>
        <v>0</v>
      </c>
      <c r="CQ63" s="14">
        <f t="shared" si="57"/>
        <v>0</v>
      </c>
      <c r="CR63" s="14">
        <f t="shared" si="57"/>
        <v>0</v>
      </c>
      <c r="CS63" s="14">
        <f t="shared" si="57"/>
        <v>0</v>
      </c>
      <c r="CT63" s="14">
        <f t="shared" si="57"/>
        <v>0</v>
      </c>
      <c r="CU63" s="14">
        <f t="shared" si="57"/>
        <v>0</v>
      </c>
      <c r="CV63" s="14">
        <f t="shared" si="57"/>
        <v>0</v>
      </c>
      <c r="CW63" s="14">
        <f t="shared" si="57"/>
        <v>0</v>
      </c>
      <c r="CX63" s="14">
        <f t="shared" si="57"/>
        <v>0</v>
      </c>
      <c r="CY63" s="14">
        <f t="shared" si="57"/>
        <v>0</v>
      </c>
      <c r="CZ63" s="14">
        <f t="shared" si="57"/>
        <v>0</v>
      </c>
    </row>
    <row r="64" spans="1:104" x14ac:dyDescent="0.2">
      <c r="A64" s="3" t="str">
        <f t="shared" si="29"/>
        <v>R_L</v>
      </c>
      <c r="B64" s="4" t="str">
        <f t="shared" si="29"/>
        <v>Unsecured, MOB &gt; 6, Non-MOU, Class 2, TDR</v>
      </c>
      <c r="C64" s="14">
        <f t="shared" si="51"/>
        <v>0.82228915662650603</v>
      </c>
      <c r="D64" s="14">
        <f t="shared" si="51"/>
        <v>0.87356321839080464</v>
      </c>
      <c r="E64" s="14">
        <f t="shared" si="51"/>
        <v>0.90625</v>
      </c>
      <c r="F64" s="14">
        <f t="shared" si="51"/>
        <v>0.87586206896551722</v>
      </c>
      <c r="G64" s="14">
        <f t="shared" si="51"/>
        <v>0.82197802197802194</v>
      </c>
      <c r="H64" s="14">
        <f t="shared" si="51"/>
        <v>0.90181818181818185</v>
      </c>
      <c r="I64" s="14">
        <f t="shared" si="51"/>
        <v>0.76363636363636367</v>
      </c>
      <c r="J64" s="14">
        <f t="shared" si="51"/>
        <v>0.79126213592233008</v>
      </c>
      <c r="K64" s="14">
        <f t="shared" si="51"/>
        <v>0.87445887445887449</v>
      </c>
      <c r="L64" s="14">
        <f t="shared" si="51"/>
        <v>0.78448275862068961</v>
      </c>
      <c r="M64" s="14">
        <f t="shared" si="51"/>
        <v>0.87295081967213117</v>
      </c>
      <c r="N64" s="14">
        <f t="shared" si="51"/>
        <v>0.9</v>
      </c>
      <c r="O64" s="14">
        <f t="shared" si="51"/>
        <v>0.82634730538922152</v>
      </c>
      <c r="P64" s="14">
        <f t="shared" si="51"/>
        <v>0.9057750759878419</v>
      </c>
      <c r="Q64" s="14">
        <f t="shared" si="51"/>
        <v>0.89177489177489178</v>
      </c>
      <c r="R64" s="14">
        <f t="shared" si="51"/>
        <v>0.90031152647975077</v>
      </c>
      <c r="S64" s="14">
        <f t="shared" si="51"/>
        <v>0.85177865612648218</v>
      </c>
      <c r="T64" s="14">
        <f t="shared" si="51"/>
        <v>0.90797546012269936</v>
      </c>
      <c r="U64" s="14">
        <f t="shared" si="51"/>
        <v>0.84541062801932365</v>
      </c>
      <c r="V64" s="14">
        <f t="shared" si="51"/>
        <v>0.87956204379562042</v>
      </c>
      <c r="W64" s="14">
        <f t="shared" si="51"/>
        <v>0.86799999999999999</v>
      </c>
      <c r="X64" s="14">
        <f t="shared" si="51"/>
        <v>0.75263157894736843</v>
      </c>
      <c r="Y64" s="14">
        <f t="shared" si="51"/>
        <v>0.81781376518218618</v>
      </c>
      <c r="Z64" s="14">
        <f t="shared" si="51"/>
        <v>0.74316939890710387</v>
      </c>
      <c r="AA64" s="14">
        <f t="shared" si="51"/>
        <v>0.70588235294117652</v>
      </c>
      <c r="AB64" s="14">
        <f t="shared" si="51"/>
        <v>0.77165354330708658</v>
      </c>
      <c r="AC64" s="14">
        <f t="shared" si="51"/>
        <v>0.70297029702970293</v>
      </c>
      <c r="AD64" s="14">
        <f t="shared" si="51"/>
        <v>0.70515463917525778</v>
      </c>
      <c r="AE64" s="14">
        <f t="shared" si="51"/>
        <v>0.82641509433962268</v>
      </c>
      <c r="AF64" s="14">
        <f t="shared" si="51"/>
        <v>0.67894736842105263</v>
      </c>
      <c r="AG64" s="14">
        <f t="shared" si="51"/>
        <v>0.6816976127320955</v>
      </c>
      <c r="AH64" s="14">
        <f t="shared" si="51"/>
        <v>0.77500000000000002</v>
      </c>
      <c r="AI64" s="14">
        <f t="shared" si="51"/>
        <v>0.6071428571428571</v>
      </c>
      <c r="AJ64" s="14">
        <f t="shared" si="51"/>
        <v>0.59677419354838712</v>
      </c>
      <c r="AK64" s="14">
        <f t="shared" si="51"/>
        <v>0.68396226415094341</v>
      </c>
      <c r="AL64" s="14">
        <f t="shared" si="51"/>
        <v>0.71980676328502413</v>
      </c>
      <c r="AM64" s="14">
        <f t="shared" si="51"/>
        <v>0.66568047337278102</v>
      </c>
      <c r="AN64" s="14">
        <f t="shared" si="51"/>
        <v>0.75109170305676853</v>
      </c>
      <c r="AO64" s="14">
        <f t="shared" si="51"/>
        <v>0.73888888888888893</v>
      </c>
      <c r="AP64" s="14">
        <f t="shared" si="51"/>
        <v>0.6875</v>
      </c>
      <c r="AQ64" s="14">
        <f t="shared" si="51"/>
        <v>0.74885844748858443</v>
      </c>
      <c r="AR64" s="14">
        <f t="shared" si="51"/>
        <v>0.74285714285714288</v>
      </c>
      <c r="AS64" s="14">
        <f t="shared" si="51"/>
        <v>0.69264069264069261</v>
      </c>
      <c r="AT64" s="14">
        <f t="shared" si="51"/>
        <v>0.74226804123711343</v>
      </c>
      <c r="AU64" s="14">
        <f t="shared" si="51"/>
        <v>0.6875</v>
      </c>
      <c r="AV64" s="14">
        <f t="shared" si="51"/>
        <v>0.71739130434782605</v>
      </c>
      <c r="AW64" s="14">
        <f t="shared" si="51"/>
        <v>0.69158878504672894</v>
      </c>
      <c r="AX64" s="15">
        <f t="shared" si="51"/>
        <v>0.70192307692307687</v>
      </c>
      <c r="AY64" s="14">
        <f t="shared" si="51"/>
        <v>0.7247191011235955</v>
      </c>
      <c r="AZ64" s="14">
        <f t="shared" si="51"/>
        <v>0.73684210526315785</v>
      </c>
      <c r="BA64" s="14">
        <f t="shared" si="51"/>
        <v>0.71179039301310043</v>
      </c>
      <c r="BB64" s="14">
        <f t="shared" si="51"/>
        <v>0.6292134831460674</v>
      </c>
      <c r="BC64" s="14">
        <f t="shared" si="51"/>
        <v>0.65098039215686276</v>
      </c>
      <c r="BD64" s="14">
        <f t="shared" si="51"/>
        <v>0.66812227074235808</v>
      </c>
      <c r="BE64" s="14">
        <f t="shared" si="51"/>
        <v>0.54605263157894735</v>
      </c>
      <c r="BF64" s="14">
        <f t="shared" si="51"/>
        <v>0.58088235294117652</v>
      </c>
      <c r="BG64" s="14">
        <f t="shared" si="51"/>
        <v>0.56578947368421051</v>
      </c>
      <c r="BH64" s="14">
        <f t="shared" si="51"/>
        <v>0.65700483091787443</v>
      </c>
      <c r="BI64" s="14">
        <f t="shared" si="51"/>
        <v>0.69545454545454544</v>
      </c>
      <c r="BJ64" s="14">
        <f t="shared" si="51"/>
        <v>0.72340425531914898</v>
      </c>
      <c r="BK64" s="14">
        <f t="shared" ref="BK64:CG64" si="58">IFERROR(BK42/BK19,0)</f>
        <v>0.70945945945945943</v>
      </c>
      <c r="BL64" s="14">
        <f t="shared" si="58"/>
        <v>0.66118421052631582</v>
      </c>
      <c r="BM64" s="14">
        <f t="shared" si="58"/>
        <v>0.69902912621359226</v>
      </c>
      <c r="BN64" s="14">
        <f t="shared" si="58"/>
        <v>0.61616161616161613</v>
      </c>
      <c r="BO64" s="14">
        <f t="shared" si="58"/>
        <v>0.61313868613138689</v>
      </c>
      <c r="BP64" s="14">
        <f t="shared" si="58"/>
        <v>0.63414634146341464</v>
      </c>
      <c r="BQ64" s="14">
        <f t="shared" si="58"/>
        <v>0.60763888888888884</v>
      </c>
      <c r="BR64" s="14">
        <f t="shared" si="58"/>
        <v>0.6028880866425993</v>
      </c>
      <c r="BS64" s="14">
        <f t="shared" si="58"/>
        <v>0.54295532646048106</v>
      </c>
      <c r="BT64" s="14">
        <f t="shared" si="58"/>
        <v>0.48601398601398599</v>
      </c>
      <c r="BU64" s="14">
        <f t="shared" si="58"/>
        <v>0.46478873239436619</v>
      </c>
      <c r="BV64" s="14">
        <f t="shared" si="58"/>
        <v>0.42808219178082191</v>
      </c>
      <c r="BW64" s="14">
        <f t="shared" si="58"/>
        <v>0.40816326530612246</v>
      </c>
      <c r="BX64" s="14">
        <f t="shared" si="58"/>
        <v>0.39169139465875369</v>
      </c>
      <c r="BY64" s="14">
        <f t="shared" si="58"/>
        <v>0.3457142857142857</v>
      </c>
      <c r="BZ64" s="14">
        <f t="shared" si="58"/>
        <v>0.22455089820359281</v>
      </c>
      <c r="CA64" s="14">
        <f t="shared" si="58"/>
        <v>7.9872204472843447E-2</v>
      </c>
      <c r="CB64" s="14">
        <f t="shared" si="58"/>
        <v>0</v>
      </c>
      <c r="CC64" s="14">
        <f t="shared" si="58"/>
        <v>0</v>
      </c>
      <c r="CD64" s="14">
        <f t="shared" si="58"/>
        <v>0</v>
      </c>
      <c r="CE64" s="14">
        <f t="shared" si="58"/>
        <v>0</v>
      </c>
      <c r="CF64" s="14">
        <f t="shared" si="58"/>
        <v>0</v>
      </c>
      <c r="CG64" s="14">
        <f t="shared" si="58"/>
        <v>0</v>
      </c>
      <c r="CH64" s="14">
        <f t="shared" ref="CH64:CI64" si="59">IFERROR(CH42/CH19,0)</f>
        <v>0</v>
      </c>
      <c r="CI64" s="14">
        <f t="shared" si="59"/>
        <v>0</v>
      </c>
      <c r="CJ64" s="14">
        <f t="shared" ref="CJ64:CZ64" si="60">IFERROR(CJ42/CJ19,0)</f>
        <v>0</v>
      </c>
      <c r="CK64" s="14">
        <f t="shared" si="60"/>
        <v>0</v>
      </c>
      <c r="CL64" s="14">
        <f t="shared" si="60"/>
        <v>0</v>
      </c>
      <c r="CM64" s="14">
        <f t="shared" si="60"/>
        <v>0</v>
      </c>
      <c r="CN64" s="14">
        <f t="shared" si="60"/>
        <v>0</v>
      </c>
      <c r="CO64" s="14">
        <f t="shared" si="60"/>
        <v>0</v>
      </c>
      <c r="CP64" s="14">
        <f t="shared" si="60"/>
        <v>0</v>
      </c>
      <c r="CQ64" s="14">
        <f t="shared" si="60"/>
        <v>0</v>
      </c>
      <c r="CR64" s="14">
        <f t="shared" si="60"/>
        <v>0</v>
      </c>
      <c r="CS64" s="14">
        <f t="shared" si="60"/>
        <v>0</v>
      </c>
      <c r="CT64" s="14">
        <f t="shared" si="60"/>
        <v>0</v>
      </c>
      <c r="CU64" s="14">
        <f t="shared" si="60"/>
        <v>0</v>
      </c>
      <c r="CV64" s="14">
        <f t="shared" si="60"/>
        <v>0</v>
      </c>
      <c r="CW64" s="14">
        <f t="shared" si="60"/>
        <v>0</v>
      </c>
      <c r="CX64" s="14">
        <f t="shared" si="60"/>
        <v>0</v>
      </c>
      <c r="CY64" s="14">
        <f t="shared" si="60"/>
        <v>0</v>
      </c>
      <c r="CZ64" s="14">
        <f t="shared" si="60"/>
        <v>0</v>
      </c>
    </row>
    <row r="65" spans="1:104" x14ac:dyDescent="0.2">
      <c r="AX65" s="20"/>
    </row>
    <row r="66" spans="1:104" x14ac:dyDescent="0.2">
      <c r="A66" s="1" t="str">
        <f>A44</f>
        <v>Total Secured</v>
      </c>
      <c r="C66" s="14">
        <f t="shared" ref="C66:AW66" si="61">C44/C21</f>
        <v>6.3994115483633693E-2</v>
      </c>
      <c r="D66" s="14">
        <f t="shared" si="61"/>
        <v>7.290988561331721E-2</v>
      </c>
      <c r="E66" s="14">
        <f t="shared" si="61"/>
        <v>7.3377055412983561E-2</v>
      </c>
      <c r="F66" s="14">
        <f t="shared" si="61"/>
        <v>7.25268349289237E-2</v>
      </c>
      <c r="G66" s="14">
        <f t="shared" si="61"/>
        <v>7.6530612244897961E-2</v>
      </c>
      <c r="H66" s="14">
        <f t="shared" si="61"/>
        <v>7.5027657648597007E-2</v>
      </c>
      <c r="I66" s="14">
        <f t="shared" si="61"/>
        <v>6.9317235636969191E-2</v>
      </c>
      <c r="J66" s="14">
        <f t="shared" si="61"/>
        <v>7.5792567709426828E-2</v>
      </c>
      <c r="K66" s="14">
        <f t="shared" si="61"/>
        <v>8.2045310184204953E-2</v>
      </c>
      <c r="L66" s="14">
        <f t="shared" si="61"/>
        <v>8.4000865988309165E-2</v>
      </c>
      <c r="M66" s="14">
        <f t="shared" si="61"/>
        <v>9.2384791371609112E-2</v>
      </c>
      <c r="N66" s="14">
        <f t="shared" si="61"/>
        <v>0.10149584487534626</v>
      </c>
      <c r="O66" s="14">
        <f t="shared" si="61"/>
        <v>9.5718169460806524E-2</v>
      </c>
      <c r="P66" s="14">
        <f t="shared" si="61"/>
        <v>9.302058180981948E-2</v>
      </c>
      <c r="Q66" s="14">
        <f t="shared" si="61"/>
        <v>8.6440275469009731E-2</v>
      </c>
      <c r="R66" s="14">
        <f t="shared" si="61"/>
        <v>8.771929824561403E-2</v>
      </c>
      <c r="S66" s="14">
        <f t="shared" si="61"/>
        <v>8.8238878732480194E-2</v>
      </c>
      <c r="T66" s="14">
        <f t="shared" si="61"/>
        <v>8.7354615194258842E-2</v>
      </c>
      <c r="U66" s="14">
        <f t="shared" si="61"/>
        <v>7.5960566228513646E-2</v>
      </c>
      <c r="V66" s="14">
        <f t="shared" si="61"/>
        <v>8.2354427182013384E-2</v>
      </c>
      <c r="W66" s="14">
        <f t="shared" si="61"/>
        <v>8.0285459411239962E-2</v>
      </c>
      <c r="X66" s="14">
        <f t="shared" si="61"/>
        <v>7.3812580231065475E-2</v>
      </c>
      <c r="Y66" s="14">
        <f t="shared" si="61"/>
        <v>6.8050006444129396E-2</v>
      </c>
      <c r="Z66" s="14">
        <f t="shared" si="61"/>
        <v>5.7116835805360394E-2</v>
      </c>
      <c r="AA66" s="14">
        <f t="shared" si="61"/>
        <v>6.237139917695473E-2</v>
      </c>
      <c r="AB66" s="14">
        <f t="shared" si="61"/>
        <v>6.4851981936778727E-2</v>
      </c>
      <c r="AC66" s="14">
        <f t="shared" si="61"/>
        <v>6.2193126022913256E-2</v>
      </c>
      <c r="AD66" s="14">
        <f t="shared" si="61"/>
        <v>6.0754716981132079E-2</v>
      </c>
      <c r="AE66" s="14">
        <f t="shared" si="61"/>
        <v>6.34680770683793E-2</v>
      </c>
      <c r="AF66" s="14">
        <f t="shared" si="61"/>
        <v>5.3584905660377359E-2</v>
      </c>
      <c r="AG66" s="14">
        <f t="shared" si="61"/>
        <v>5.7915534699925907E-2</v>
      </c>
      <c r="AH66" s="14">
        <f t="shared" si="61"/>
        <v>5.4233128834355826E-2</v>
      </c>
      <c r="AI66" s="14">
        <f t="shared" si="61"/>
        <v>4.9484536082474224E-2</v>
      </c>
      <c r="AJ66" s="14">
        <f t="shared" si="61"/>
        <v>5.3607512183525496E-2</v>
      </c>
      <c r="AK66" s="14">
        <f t="shared" si="61"/>
        <v>5.3076833932089465E-2</v>
      </c>
      <c r="AL66" s="14">
        <f t="shared" si="61"/>
        <v>5.0899919752378772E-2</v>
      </c>
      <c r="AM66" s="14">
        <f t="shared" si="61"/>
        <v>4.8452676756268354E-2</v>
      </c>
      <c r="AN66" s="14">
        <f t="shared" si="61"/>
        <v>4.9290264893260313E-2</v>
      </c>
      <c r="AO66" s="14">
        <f t="shared" si="61"/>
        <v>4.7760864769468343E-2</v>
      </c>
      <c r="AP66" s="14">
        <f t="shared" si="61"/>
        <v>5.0147815613708527E-2</v>
      </c>
      <c r="AQ66" s="14">
        <f t="shared" si="61"/>
        <v>4.6691769768692847E-2</v>
      </c>
      <c r="AR66" s="14">
        <f t="shared" si="61"/>
        <v>4.6615107532577603E-2</v>
      </c>
      <c r="AS66" s="14">
        <f t="shared" si="61"/>
        <v>4.328373738424722E-2</v>
      </c>
      <c r="AT66" s="14">
        <f t="shared" si="61"/>
        <v>4.2025316455696203E-2</v>
      </c>
      <c r="AU66" s="14">
        <f t="shared" si="61"/>
        <v>4.078400316768957E-2</v>
      </c>
      <c r="AV66" s="14">
        <f t="shared" si="61"/>
        <v>3.9813556030297147E-2</v>
      </c>
      <c r="AW66" s="14">
        <f t="shared" si="61"/>
        <v>3.9786788501808487E-2</v>
      </c>
      <c r="AX66" s="15">
        <f>AX44/AX21</f>
        <v>4.0785781103835357E-2</v>
      </c>
      <c r="AY66" s="14">
        <f t="shared" ref="AY66:BJ66" si="62">AY44/AY21</f>
        <v>3.9007746219107339E-2</v>
      </c>
      <c r="AZ66" s="14">
        <f t="shared" si="62"/>
        <v>3.6173120728929385E-2</v>
      </c>
      <c r="BA66" s="14">
        <f t="shared" si="62"/>
        <v>3.1621621621621625E-2</v>
      </c>
      <c r="BB66" s="14">
        <f t="shared" si="62"/>
        <v>3.0495889684433838E-2</v>
      </c>
      <c r="BC66" s="14">
        <f t="shared" si="62"/>
        <v>3.0550251692414512E-2</v>
      </c>
      <c r="BD66" s="14">
        <f t="shared" si="62"/>
        <v>3.1167728237791931E-2</v>
      </c>
      <c r="BE66" s="14">
        <f t="shared" si="62"/>
        <v>3.0015007503751877E-2</v>
      </c>
      <c r="BF66" s="14">
        <f t="shared" si="62"/>
        <v>2.9912071657490345E-2</v>
      </c>
      <c r="BG66" s="14">
        <f t="shared" si="62"/>
        <v>3.0436523828594315E-2</v>
      </c>
      <c r="BH66" s="14">
        <f t="shared" si="62"/>
        <v>3.114510967137616E-2</v>
      </c>
      <c r="BI66" s="14">
        <f t="shared" si="62"/>
        <v>3.040953545232274E-2</v>
      </c>
      <c r="BJ66" s="14">
        <f t="shared" si="62"/>
        <v>3.0821664073497814E-2</v>
      </c>
      <c r="BK66" s="14">
        <f t="shared" ref="BK66:CG66" si="63">BK44/BK21</f>
        <v>3.0722848323881991E-2</v>
      </c>
      <c r="BL66" s="14">
        <f t="shared" si="63"/>
        <v>2.8733221476510067E-2</v>
      </c>
      <c r="BM66" s="14">
        <f t="shared" si="63"/>
        <v>2.6827949722935531E-2</v>
      </c>
      <c r="BN66" s="14">
        <f t="shared" si="63"/>
        <v>2.4815871541370844E-2</v>
      </c>
      <c r="BO66" s="14">
        <f t="shared" si="63"/>
        <v>2.4474162555180472E-2</v>
      </c>
      <c r="BP66" s="14">
        <f t="shared" si="63"/>
        <v>2.2888317551890639E-2</v>
      </c>
      <c r="BQ66" s="14">
        <f t="shared" si="63"/>
        <v>2.0241171403962102E-2</v>
      </c>
      <c r="BR66" s="14">
        <f t="shared" si="63"/>
        <v>1.8558688840684501E-2</v>
      </c>
      <c r="BS66" s="14">
        <f t="shared" si="63"/>
        <v>1.6255837323402494E-2</v>
      </c>
      <c r="BT66" s="14">
        <f t="shared" si="63"/>
        <v>1.3699425320717478E-2</v>
      </c>
      <c r="BU66" s="14">
        <f t="shared" si="63"/>
        <v>1.2229969139330209E-2</v>
      </c>
      <c r="BV66" s="14">
        <f t="shared" si="63"/>
        <v>1.0670129283577034E-2</v>
      </c>
      <c r="BW66" s="14">
        <f t="shared" si="63"/>
        <v>9.0271937202130639E-3</v>
      </c>
      <c r="BX66" s="14">
        <f t="shared" si="63"/>
        <v>7.9184893958690952E-3</v>
      </c>
      <c r="BY66" s="14">
        <f t="shared" si="63"/>
        <v>5.8359450988868479E-3</v>
      </c>
      <c r="BZ66" s="14">
        <f t="shared" si="63"/>
        <v>4.4716529145594893E-3</v>
      </c>
      <c r="CA66" s="14">
        <f t="shared" si="63"/>
        <v>1.6209150326797386E-3</v>
      </c>
      <c r="CB66" s="14">
        <f t="shared" si="63"/>
        <v>0</v>
      </c>
      <c r="CC66" s="14" t="e">
        <f t="shared" si="63"/>
        <v>#DIV/0!</v>
      </c>
      <c r="CD66" s="14" t="e">
        <f t="shared" si="63"/>
        <v>#DIV/0!</v>
      </c>
      <c r="CE66" s="14" t="e">
        <f t="shared" si="63"/>
        <v>#DIV/0!</v>
      </c>
      <c r="CF66" s="14" t="e">
        <f t="shared" si="63"/>
        <v>#DIV/0!</v>
      </c>
      <c r="CG66" s="14" t="e">
        <f t="shared" si="63"/>
        <v>#DIV/0!</v>
      </c>
      <c r="CH66" s="14" t="e">
        <f t="shared" ref="CH66:CI66" si="64">CH44/CH21</f>
        <v>#DIV/0!</v>
      </c>
      <c r="CI66" s="14" t="e">
        <f t="shared" si="64"/>
        <v>#DIV/0!</v>
      </c>
      <c r="CJ66" s="14" t="e">
        <f t="shared" ref="CJ66:CZ66" si="65">CJ44/CJ21</f>
        <v>#DIV/0!</v>
      </c>
      <c r="CK66" s="14" t="e">
        <f t="shared" si="65"/>
        <v>#DIV/0!</v>
      </c>
      <c r="CL66" s="14" t="e">
        <f t="shared" si="65"/>
        <v>#DIV/0!</v>
      </c>
      <c r="CM66" s="14" t="e">
        <f t="shared" si="65"/>
        <v>#DIV/0!</v>
      </c>
      <c r="CN66" s="14" t="e">
        <f t="shared" si="65"/>
        <v>#DIV/0!</v>
      </c>
      <c r="CO66" s="14" t="e">
        <f t="shared" si="65"/>
        <v>#DIV/0!</v>
      </c>
      <c r="CP66" s="14" t="e">
        <f t="shared" si="65"/>
        <v>#DIV/0!</v>
      </c>
      <c r="CQ66" s="14" t="e">
        <f t="shared" si="65"/>
        <v>#DIV/0!</v>
      </c>
      <c r="CR66" s="14" t="e">
        <f t="shared" si="65"/>
        <v>#DIV/0!</v>
      </c>
      <c r="CS66" s="14" t="e">
        <f t="shared" si="65"/>
        <v>#DIV/0!</v>
      </c>
      <c r="CT66" s="14" t="e">
        <f t="shared" si="65"/>
        <v>#DIV/0!</v>
      </c>
      <c r="CU66" s="14" t="e">
        <f t="shared" si="65"/>
        <v>#DIV/0!</v>
      </c>
      <c r="CV66" s="14" t="e">
        <f t="shared" si="65"/>
        <v>#DIV/0!</v>
      </c>
      <c r="CW66" s="14" t="e">
        <f t="shared" si="65"/>
        <v>#DIV/0!</v>
      </c>
      <c r="CX66" s="14" t="e">
        <f t="shared" si="65"/>
        <v>#DIV/0!</v>
      </c>
      <c r="CY66" s="14" t="e">
        <f t="shared" si="65"/>
        <v>#DIV/0!</v>
      </c>
      <c r="CZ66" s="14" t="e">
        <f t="shared" si="65"/>
        <v>#DIV/0!</v>
      </c>
    </row>
    <row r="67" spans="1:104" x14ac:dyDescent="0.2">
      <c r="A67" s="1" t="str">
        <f t="shared" ref="A67:A68" si="66">A45</f>
        <v>Total Unsecured</v>
      </c>
      <c r="C67" s="14">
        <f t="shared" ref="C67:AW67" si="67">C45/C22</f>
        <v>8.5206451799059349E-2</v>
      </c>
      <c r="D67" s="14">
        <f t="shared" si="67"/>
        <v>9.6123223023249077E-2</v>
      </c>
      <c r="E67" s="14">
        <f t="shared" si="67"/>
        <v>8.9327733595448724E-2</v>
      </c>
      <c r="F67" s="14">
        <f t="shared" si="67"/>
        <v>8.6058728857307698E-2</v>
      </c>
      <c r="G67" s="14">
        <f t="shared" si="67"/>
        <v>9.6234052993130523E-2</v>
      </c>
      <c r="H67" s="14">
        <f t="shared" si="67"/>
        <v>9.6430905187167446E-2</v>
      </c>
      <c r="I67" s="14">
        <f t="shared" si="67"/>
        <v>9.3537360636360728E-2</v>
      </c>
      <c r="J67" s="14">
        <f t="shared" si="67"/>
        <v>0.10042509668552434</v>
      </c>
      <c r="K67" s="14">
        <f t="shared" si="67"/>
        <v>0.10477543508443382</v>
      </c>
      <c r="L67" s="14">
        <f t="shared" si="67"/>
        <v>0.10110391327340032</v>
      </c>
      <c r="M67" s="14">
        <f t="shared" si="67"/>
        <v>0.11043005437469106</v>
      </c>
      <c r="N67" s="14">
        <f t="shared" si="67"/>
        <v>0.11902863597103183</v>
      </c>
      <c r="O67" s="14">
        <f t="shared" si="67"/>
        <v>0.1127580372250423</v>
      </c>
      <c r="P67" s="14">
        <f t="shared" si="67"/>
        <v>0.11159495420770693</v>
      </c>
      <c r="Q67" s="14">
        <f t="shared" si="67"/>
        <v>0.103979551989776</v>
      </c>
      <c r="R67" s="14">
        <f t="shared" si="67"/>
        <v>0.10390448531784446</v>
      </c>
      <c r="S67" s="14">
        <f t="shared" si="67"/>
        <v>9.9134966882623327E-2</v>
      </c>
      <c r="T67" s="14">
        <f t="shared" si="67"/>
        <v>9.4455777356841034E-2</v>
      </c>
      <c r="U67" s="14">
        <f t="shared" si="67"/>
        <v>8.2190762828372899E-2</v>
      </c>
      <c r="V67" s="14">
        <f t="shared" si="67"/>
        <v>8.4119496855345907E-2</v>
      </c>
      <c r="W67" s="14">
        <f t="shared" si="67"/>
        <v>8.2356076759061828E-2</v>
      </c>
      <c r="X67" s="14">
        <f t="shared" si="67"/>
        <v>8.0099788908079061E-2</v>
      </c>
      <c r="Y67" s="14">
        <f t="shared" si="67"/>
        <v>7.679663608562691E-2</v>
      </c>
      <c r="Z67" s="14">
        <f t="shared" si="67"/>
        <v>6.8214748722641647E-2</v>
      </c>
      <c r="AA67" s="14">
        <f t="shared" si="67"/>
        <v>6.91372933806325E-2</v>
      </c>
      <c r="AB67" s="14">
        <f t="shared" si="67"/>
        <v>6.7544510385756679E-2</v>
      </c>
      <c r="AC67" s="14">
        <f t="shared" si="67"/>
        <v>6.3763608087091764E-2</v>
      </c>
      <c r="AD67" s="14">
        <f t="shared" si="67"/>
        <v>6.2902753368482722E-2</v>
      </c>
      <c r="AE67" s="14">
        <f t="shared" si="67"/>
        <v>6.292690015986048E-2</v>
      </c>
      <c r="AF67" s="14">
        <f t="shared" si="67"/>
        <v>5.5003792119614286E-2</v>
      </c>
      <c r="AG67" s="14">
        <f t="shared" si="67"/>
        <v>5.790749055662462E-2</v>
      </c>
      <c r="AH67" s="14">
        <f t="shared" si="67"/>
        <v>5.7627118644067797E-2</v>
      </c>
      <c r="AI67" s="14">
        <f t="shared" si="67"/>
        <v>5.3316671873372905E-2</v>
      </c>
      <c r="AJ67" s="14">
        <f t="shared" si="67"/>
        <v>5.3755473223307509E-2</v>
      </c>
      <c r="AK67" s="14">
        <f t="shared" si="67"/>
        <v>5.4369315935152235E-2</v>
      </c>
      <c r="AL67" s="14">
        <f t="shared" si="67"/>
        <v>5.3880084953438982E-2</v>
      </c>
      <c r="AM67" s="14">
        <f t="shared" si="67"/>
        <v>5.7192092599817924E-2</v>
      </c>
      <c r="AN67" s="14">
        <f t="shared" si="67"/>
        <v>5.7362181771069505E-2</v>
      </c>
      <c r="AO67" s="14">
        <f t="shared" si="67"/>
        <v>5.7723759740884457E-2</v>
      </c>
      <c r="AP67" s="14">
        <f t="shared" si="67"/>
        <v>6.0514899141834763E-2</v>
      </c>
      <c r="AQ67" s="14">
        <f t="shared" si="67"/>
        <v>5.9627407244510072E-2</v>
      </c>
      <c r="AR67" s="14">
        <f t="shared" si="67"/>
        <v>6.1047412457390766E-2</v>
      </c>
      <c r="AS67" s="14">
        <f t="shared" si="67"/>
        <v>6.1838372128496903E-2</v>
      </c>
      <c r="AT67" s="14">
        <f t="shared" si="67"/>
        <v>5.8860778578536319E-2</v>
      </c>
      <c r="AU67" s="14">
        <f t="shared" si="67"/>
        <v>5.6759176365264098E-2</v>
      </c>
      <c r="AV67" s="14">
        <f t="shared" si="67"/>
        <v>5.5867905545363084E-2</v>
      </c>
      <c r="AW67" s="14">
        <f t="shared" si="67"/>
        <v>5.3867403314917128E-2</v>
      </c>
      <c r="AX67" s="15">
        <f>AX45/AX22</f>
        <v>5.7213785046728971E-2</v>
      </c>
      <c r="AY67" s="14">
        <f t="shared" ref="AY67:BJ67" si="68">AY45/AY22</f>
        <v>5.3392235452444342E-2</v>
      </c>
      <c r="AZ67" s="14">
        <f t="shared" si="68"/>
        <v>5.417178272817634E-2</v>
      </c>
      <c r="BA67" s="14">
        <f t="shared" si="68"/>
        <v>5.1915837394577877E-2</v>
      </c>
      <c r="BB67" s="14">
        <f t="shared" si="68"/>
        <v>5.0994405553440147E-2</v>
      </c>
      <c r="BC67" s="14">
        <f t="shared" si="68"/>
        <v>4.9275874249381846E-2</v>
      </c>
      <c r="BD67" s="14">
        <f t="shared" si="68"/>
        <v>5.1728719477988724E-2</v>
      </c>
      <c r="BE67" s="14">
        <f t="shared" si="68"/>
        <v>5.0132939438700147E-2</v>
      </c>
      <c r="BF67" s="14">
        <f t="shared" si="68"/>
        <v>5.3397343386445972E-2</v>
      </c>
      <c r="BG67" s="14">
        <f t="shared" si="68"/>
        <v>5.6478794806412852E-2</v>
      </c>
      <c r="BH67" s="14">
        <f t="shared" si="68"/>
        <v>6.571577063001674E-2</v>
      </c>
      <c r="BI67" s="14">
        <f t="shared" si="68"/>
        <v>6.5607160274247678E-2</v>
      </c>
      <c r="BJ67" s="14">
        <f t="shared" si="68"/>
        <v>6.3557135485350608E-2</v>
      </c>
      <c r="BK67" s="14">
        <f t="shared" ref="BK67:CG67" si="69">BK45/BK22</f>
        <v>6.0610402636480869E-2</v>
      </c>
      <c r="BL67" s="14">
        <f t="shared" si="69"/>
        <v>5.7159270429412608E-2</v>
      </c>
      <c r="BM67" s="14">
        <f t="shared" si="69"/>
        <v>5.7231245166279969E-2</v>
      </c>
      <c r="BN67" s="14">
        <f t="shared" si="69"/>
        <v>5.5587359743531031E-2</v>
      </c>
      <c r="BO67" s="14">
        <f t="shared" si="69"/>
        <v>5.4288754061592434E-2</v>
      </c>
      <c r="BP67" s="14">
        <f t="shared" si="69"/>
        <v>5.3391760601954621E-2</v>
      </c>
      <c r="BQ67" s="14">
        <f t="shared" si="69"/>
        <v>4.8518379051646729E-2</v>
      </c>
      <c r="BR67" s="14">
        <f t="shared" si="69"/>
        <v>4.3425289356887997E-2</v>
      </c>
      <c r="BS67" s="14">
        <f t="shared" si="69"/>
        <v>3.8338285847462565E-2</v>
      </c>
      <c r="BT67" s="14">
        <f t="shared" si="69"/>
        <v>3.210753382443577E-2</v>
      </c>
      <c r="BU67" s="14">
        <f t="shared" si="69"/>
        <v>2.8039585296889727E-2</v>
      </c>
      <c r="BV67" s="14">
        <f t="shared" si="69"/>
        <v>2.4928290504775706E-2</v>
      </c>
      <c r="BW67" s="14">
        <f t="shared" si="69"/>
        <v>2.1989124297982349E-2</v>
      </c>
      <c r="BX67" s="14">
        <f t="shared" si="69"/>
        <v>1.7821427505298665E-2</v>
      </c>
      <c r="BY67" s="14">
        <f t="shared" si="69"/>
        <v>1.3902651412785636E-2</v>
      </c>
      <c r="BZ67" s="14">
        <f t="shared" si="69"/>
        <v>9.2659664372811788E-3</v>
      </c>
      <c r="CA67" s="14">
        <f t="shared" si="69"/>
        <v>4.4815891472868219E-3</v>
      </c>
      <c r="CB67" s="14">
        <f t="shared" si="69"/>
        <v>0</v>
      </c>
      <c r="CC67" s="14" t="e">
        <f t="shared" si="69"/>
        <v>#DIV/0!</v>
      </c>
      <c r="CD67" s="14" t="e">
        <f t="shared" si="69"/>
        <v>#DIV/0!</v>
      </c>
      <c r="CE67" s="14" t="e">
        <f t="shared" si="69"/>
        <v>#DIV/0!</v>
      </c>
      <c r="CF67" s="14" t="e">
        <f t="shared" si="69"/>
        <v>#DIV/0!</v>
      </c>
      <c r="CG67" s="14" t="e">
        <f t="shared" si="69"/>
        <v>#DIV/0!</v>
      </c>
      <c r="CH67" s="14" t="e">
        <f t="shared" ref="CH67:CI67" si="70">CH45/CH22</f>
        <v>#DIV/0!</v>
      </c>
      <c r="CI67" s="14" t="e">
        <f t="shared" si="70"/>
        <v>#DIV/0!</v>
      </c>
      <c r="CJ67" s="14" t="e">
        <f t="shared" ref="CJ67:CZ67" si="71">CJ45/CJ22</f>
        <v>#DIV/0!</v>
      </c>
      <c r="CK67" s="14" t="e">
        <f t="shared" si="71"/>
        <v>#DIV/0!</v>
      </c>
      <c r="CL67" s="14" t="e">
        <f t="shared" si="71"/>
        <v>#DIV/0!</v>
      </c>
      <c r="CM67" s="14" t="e">
        <f t="shared" si="71"/>
        <v>#DIV/0!</v>
      </c>
      <c r="CN67" s="14" t="e">
        <f t="shared" si="71"/>
        <v>#DIV/0!</v>
      </c>
      <c r="CO67" s="14" t="e">
        <f t="shared" si="71"/>
        <v>#DIV/0!</v>
      </c>
      <c r="CP67" s="14" t="e">
        <f t="shared" si="71"/>
        <v>#DIV/0!</v>
      </c>
      <c r="CQ67" s="14" t="e">
        <f t="shared" si="71"/>
        <v>#DIV/0!</v>
      </c>
      <c r="CR67" s="14" t="e">
        <f t="shared" si="71"/>
        <v>#DIV/0!</v>
      </c>
      <c r="CS67" s="14" t="e">
        <f t="shared" si="71"/>
        <v>#DIV/0!</v>
      </c>
      <c r="CT67" s="14" t="e">
        <f t="shared" si="71"/>
        <v>#DIV/0!</v>
      </c>
      <c r="CU67" s="14" t="e">
        <f t="shared" si="71"/>
        <v>#DIV/0!</v>
      </c>
      <c r="CV67" s="14" t="e">
        <f t="shared" si="71"/>
        <v>#DIV/0!</v>
      </c>
      <c r="CW67" s="14" t="e">
        <f t="shared" si="71"/>
        <v>#DIV/0!</v>
      </c>
      <c r="CX67" s="14" t="e">
        <f t="shared" si="71"/>
        <v>#DIV/0!</v>
      </c>
      <c r="CY67" s="14" t="e">
        <f t="shared" si="71"/>
        <v>#DIV/0!</v>
      </c>
      <c r="CZ67" s="14" t="e">
        <f t="shared" si="71"/>
        <v>#DIV/0!</v>
      </c>
    </row>
    <row r="68" spans="1:104" x14ac:dyDescent="0.2">
      <c r="A68" s="21" t="str">
        <f t="shared" si="66"/>
        <v>Total Active</v>
      </c>
      <c r="B68" s="16"/>
      <c r="C68" s="17">
        <f t="shared" ref="C68:AW68" si="72">C46/C23</f>
        <v>8.0139678914194101E-2</v>
      </c>
      <c r="D68" s="17">
        <f t="shared" si="72"/>
        <v>9.0612028614324824E-2</v>
      </c>
      <c r="E68" s="17">
        <f t="shared" si="72"/>
        <v>8.5521839706082459E-2</v>
      </c>
      <c r="F68" s="17">
        <f t="shared" si="72"/>
        <v>8.2824921427250883E-2</v>
      </c>
      <c r="G68" s="17">
        <f t="shared" si="72"/>
        <v>9.1542056074766356E-2</v>
      </c>
      <c r="H68" s="17">
        <f t="shared" si="72"/>
        <v>9.1373574144486686E-2</v>
      </c>
      <c r="I68" s="17">
        <f t="shared" si="72"/>
        <v>8.7849233702427226E-2</v>
      </c>
      <c r="J68" s="17">
        <f t="shared" si="72"/>
        <v>9.4675716070859769E-2</v>
      </c>
      <c r="K68" s="17">
        <f t="shared" si="72"/>
        <v>9.9463097211569387E-2</v>
      </c>
      <c r="L68" s="17">
        <f t="shared" si="72"/>
        <v>9.7103357472021062E-2</v>
      </c>
      <c r="M68" s="17">
        <f t="shared" si="72"/>
        <v>0.1062392470397733</v>
      </c>
      <c r="N68" s="17">
        <f t="shared" si="72"/>
        <v>0.11498453753162778</v>
      </c>
      <c r="O68" s="17">
        <f t="shared" si="72"/>
        <v>0.10883839699828027</v>
      </c>
      <c r="P68" s="17">
        <f t="shared" si="72"/>
        <v>0.10730229591836735</v>
      </c>
      <c r="Q68" s="17">
        <f t="shared" si="72"/>
        <v>9.9942608838238911E-2</v>
      </c>
      <c r="R68" s="17">
        <f t="shared" si="72"/>
        <v>0.10018501643056361</v>
      </c>
      <c r="S68" s="17">
        <f t="shared" si="72"/>
        <v>9.6640062510464919E-2</v>
      </c>
      <c r="T68" s="17">
        <f t="shared" si="72"/>
        <v>9.2840659649912755E-2</v>
      </c>
      <c r="U68" s="17">
        <f t="shared" si="72"/>
        <v>8.0775305096913136E-2</v>
      </c>
      <c r="V68" s="17">
        <f t="shared" si="72"/>
        <v>8.3715960611048537E-2</v>
      </c>
      <c r="W68" s="17">
        <f t="shared" si="72"/>
        <v>8.1879745536630411E-2</v>
      </c>
      <c r="X68" s="17">
        <f t="shared" si="72"/>
        <v>7.8652681341409361E-2</v>
      </c>
      <c r="Y68" s="17">
        <f t="shared" si="72"/>
        <v>7.4795837141425153E-2</v>
      </c>
      <c r="Z68" s="17">
        <f t="shared" si="72"/>
        <v>6.5699457419202648E-2</v>
      </c>
      <c r="AA68" s="17">
        <f t="shared" si="72"/>
        <v>6.760226410690319E-2</v>
      </c>
      <c r="AB68" s="17">
        <f t="shared" si="72"/>
        <v>6.6930035497538079E-2</v>
      </c>
      <c r="AC68" s="17">
        <f t="shared" si="72"/>
        <v>6.3406678302669606E-2</v>
      </c>
      <c r="AD68" s="17">
        <f t="shared" si="72"/>
        <v>6.2418467472066246E-2</v>
      </c>
      <c r="AE68" s="17">
        <f t="shared" si="72"/>
        <v>6.3048075567460879E-2</v>
      </c>
      <c r="AF68" s="17">
        <f t="shared" si="72"/>
        <v>5.4687280787900895E-2</v>
      </c>
      <c r="AG68" s="17">
        <f t="shared" si="72"/>
        <v>5.7909292035398227E-2</v>
      </c>
      <c r="AH68" s="17">
        <f t="shared" si="72"/>
        <v>5.6868659171922124E-2</v>
      </c>
      <c r="AI68" s="17">
        <f t="shared" si="72"/>
        <v>5.2463971501052517E-2</v>
      </c>
      <c r="AJ68" s="17">
        <f t="shared" si="72"/>
        <v>5.3722803978689344E-2</v>
      </c>
      <c r="AK68" s="17">
        <f t="shared" si="72"/>
        <v>5.4083177258383151E-2</v>
      </c>
      <c r="AL68" s="17">
        <f t="shared" si="72"/>
        <v>5.3219080553295363E-2</v>
      </c>
      <c r="AM68" s="17">
        <f t="shared" si="72"/>
        <v>5.5238576117142134E-2</v>
      </c>
      <c r="AN68" s="17">
        <f t="shared" si="72"/>
        <v>5.5548579895030259E-2</v>
      </c>
      <c r="AO68" s="17">
        <f t="shared" si="72"/>
        <v>5.5479639245695545E-2</v>
      </c>
      <c r="AP68" s="17">
        <f t="shared" si="72"/>
        <v>5.8189231676164278E-2</v>
      </c>
      <c r="AQ68" s="17">
        <f t="shared" si="72"/>
        <v>5.6703788357729906E-2</v>
      </c>
      <c r="AR68" s="17">
        <f t="shared" si="72"/>
        <v>5.7781294205087631E-2</v>
      </c>
      <c r="AS68" s="17">
        <f t="shared" si="72"/>
        <v>5.7631516867185657E-2</v>
      </c>
      <c r="AT68" s="17">
        <f t="shared" si="72"/>
        <v>5.4997908824759516E-2</v>
      </c>
      <c r="AU68" s="17">
        <f t="shared" si="72"/>
        <v>5.3058791158396769E-2</v>
      </c>
      <c r="AV68" s="17">
        <f t="shared" si="72"/>
        <v>5.2118298103964435E-2</v>
      </c>
      <c r="AW68" s="17">
        <f t="shared" si="72"/>
        <v>5.0545650514213857E-2</v>
      </c>
      <c r="AX68" s="17">
        <f>AX46/AX23</f>
        <v>5.3305141330959267E-2</v>
      </c>
      <c r="AY68" s="17">
        <f t="shared" ref="AY68:BJ68" si="73">AY46/AY23</f>
        <v>4.9927817878956136E-2</v>
      </c>
      <c r="AZ68" s="17">
        <f t="shared" si="73"/>
        <v>4.9799694561873352E-2</v>
      </c>
      <c r="BA68" s="17">
        <f t="shared" si="73"/>
        <v>4.6950426521480369E-2</v>
      </c>
      <c r="BB68" s="17">
        <f t="shared" si="73"/>
        <v>4.5892550710608528E-2</v>
      </c>
      <c r="BC68" s="17">
        <f t="shared" si="73"/>
        <v>4.4533345056490967E-2</v>
      </c>
      <c r="BD68" s="17">
        <f t="shared" si="73"/>
        <v>4.6424502672859524E-2</v>
      </c>
      <c r="BE68" s="17">
        <f t="shared" si="73"/>
        <v>4.4869557630224238E-2</v>
      </c>
      <c r="BF68" s="17">
        <f t="shared" si="73"/>
        <v>4.7200901955682752E-2</v>
      </c>
      <c r="BG68" s="17">
        <f t="shared" si="73"/>
        <v>4.9502188653334479E-2</v>
      </c>
      <c r="BH68" s="17">
        <f t="shared" si="73"/>
        <v>5.6381072821161345E-2</v>
      </c>
      <c r="BI68" s="17">
        <f t="shared" si="73"/>
        <v>5.5999332596408533E-2</v>
      </c>
      <c r="BJ68" s="17">
        <f t="shared" si="73"/>
        <v>5.4424440356352966E-2</v>
      </c>
      <c r="BK68" s="17">
        <f t="shared" ref="BK68:CG68" si="74">BK46/BK23</f>
        <v>5.2082906648097324E-2</v>
      </c>
      <c r="BL68" s="17">
        <f t="shared" si="74"/>
        <v>4.8881288299843235E-2</v>
      </c>
      <c r="BM68" s="17">
        <f t="shared" si="74"/>
        <v>4.8180409986119214E-2</v>
      </c>
      <c r="BN68" s="17">
        <f t="shared" si="74"/>
        <v>4.6313516107744916E-2</v>
      </c>
      <c r="BO68" s="17">
        <f t="shared" si="74"/>
        <v>4.5136605488132961E-2</v>
      </c>
      <c r="BP68" s="17">
        <f t="shared" si="74"/>
        <v>4.3784808626614526E-2</v>
      </c>
      <c r="BQ68" s="17">
        <f t="shared" si="74"/>
        <v>3.9466687673552985E-2</v>
      </c>
      <c r="BR68" s="17">
        <f t="shared" si="74"/>
        <v>3.5344338052438855E-2</v>
      </c>
      <c r="BS68" s="17">
        <f t="shared" si="74"/>
        <v>3.1048143161017113E-2</v>
      </c>
      <c r="BT68" s="17">
        <f t="shared" si="74"/>
        <v>2.5925925925925925E-2</v>
      </c>
      <c r="BU68" s="17">
        <f t="shared" si="74"/>
        <v>2.2662779397473274E-2</v>
      </c>
      <c r="BV68" s="17">
        <f t="shared" si="74"/>
        <v>2.0027168639627401E-2</v>
      </c>
      <c r="BW68" s="17">
        <f t="shared" si="74"/>
        <v>1.749922311995028E-2</v>
      </c>
      <c r="BX68" s="17">
        <f t="shared" si="74"/>
        <v>1.435276775670119E-2</v>
      </c>
      <c r="BY68" s="17">
        <f t="shared" si="74"/>
        <v>1.1021251133972862E-2</v>
      </c>
      <c r="BZ68" s="17">
        <f t="shared" si="74"/>
        <v>7.5312518057668969E-3</v>
      </c>
      <c r="CA68" s="17">
        <f t="shared" si="74"/>
        <v>3.432472338875146E-3</v>
      </c>
      <c r="CB68" s="17">
        <f t="shared" si="74"/>
        <v>0</v>
      </c>
      <c r="CC68" s="17" t="e">
        <f t="shared" si="74"/>
        <v>#DIV/0!</v>
      </c>
      <c r="CD68" s="17" t="e">
        <f t="shared" si="74"/>
        <v>#DIV/0!</v>
      </c>
      <c r="CE68" s="17" t="e">
        <f t="shared" si="74"/>
        <v>#DIV/0!</v>
      </c>
      <c r="CF68" s="17" t="e">
        <f t="shared" si="74"/>
        <v>#DIV/0!</v>
      </c>
      <c r="CG68" s="17" t="e">
        <f t="shared" si="74"/>
        <v>#DIV/0!</v>
      </c>
      <c r="CH68" s="17" t="e">
        <f t="shared" ref="CH68:CI68" si="75">CH46/CH23</f>
        <v>#DIV/0!</v>
      </c>
      <c r="CI68" s="17" t="e">
        <f t="shared" si="75"/>
        <v>#DIV/0!</v>
      </c>
      <c r="CJ68" s="17" t="e">
        <f t="shared" ref="CJ68:CZ68" si="76">CJ46/CJ23</f>
        <v>#DIV/0!</v>
      </c>
      <c r="CK68" s="17" t="e">
        <f t="shared" si="76"/>
        <v>#DIV/0!</v>
      </c>
      <c r="CL68" s="17" t="e">
        <f t="shared" si="76"/>
        <v>#DIV/0!</v>
      </c>
      <c r="CM68" s="17" t="e">
        <f t="shared" si="76"/>
        <v>#DIV/0!</v>
      </c>
      <c r="CN68" s="17" t="e">
        <f t="shared" si="76"/>
        <v>#DIV/0!</v>
      </c>
      <c r="CO68" s="17" t="e">
        <f t="shared" si="76"/>
        <v>#DIV/0!</v>
      </c>
      <c r="CP68" s="17" t="e">
        <f t="shared" si="76"/>
        <v>#DIV/0!</v>
      </c>
      <c r="CQ68" s="17" t="e">
        <f t="shared" si="76"/>
        <v>#DIV/0!</v>
      </c>
      <c r="CR68" s="17" t="e">
        <f t="shared" si="76"/>
        <v>#DIV/0!</v>
      </c>
      <c r="CS68" s="17" t="e">
        <f t="shared" si="76"/>
        <v>#DIV/0!</v>
      </c>
      <c r="CT68" s="17" t="e">
        <f t="shared" si="76"/>
        <v>#DIV/0!</v>
      </c>
      <c r="CU68" s="17" t="e">
        <f t="shared" si="76"/>
        <v>#DIV/0!</v>
      </c>
      <c r="CV68" s="17" t="e">
        <f t="shared" si="76"/>
        <v>#DIV/0!</v>
      </c>
      <c r="CW68" s="17" t="e">
        <f t="shared" si="76"/>
        <v>#DIV/0!</v>
      </c>
      <c r="CX68" s="17" t="e">
        <f t="shared" si="76"/>
        <v>#DIV/0!</v>
      </c>
      <c r="CY68" s="17" t="e">
        <f t="shared" si="76"/>
        <v>#DIV/0!</v>
      </c>
      <c r="CZ68" s="17" t="e">
        <f t="shared" si="76"/>
        <v>#DIV/0!</v>
      </c>
    </row>
    <row r="70" spans="1:104" x14ac:dyDescent="0.2">
      <c r="A70" s="19" t="s">
        <v>45</v>
      </c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</row>
    <row r="71" spans="1:104" x14ac:dyDescent="0.2">
      <c r="A71" s="3" t="str">
        <f>A49</f>
        <v>R_A1</v>
      </c>
      <c r="B71" s="4" t="str">
        <f>B49</f>
        <v>Secured, MOB≤6, MOU</v>
      </c>
      <c r="C71" s="14" t="s">
        <v>50</v>
      </c>
      <c r="T71" s="14">
        <f>IFERROR(SUM(C27:T27)/SUM(C4:T4),0)</f>
        <v>0</v>
      </c>
      <c r="U71" s="14">
        <f t="shared" ref="U71:BJ71" si="77">IFERROR(SUM(D27:U27)/SUM(D4:U4),0)</f>
        <v>0</v>
      </c>
      <c r="V71" s="14">
        <f t="shared" si="77"/>
        <v>0</v>
      </c>
      <c r="W71" s="14">
        <f t="shared" si="77"/>
        <v>0</v>
      </c>
      <c r="X71" s="14">
        <f t="shared" si="77"/>
        <v>0</v>
      </c>
      <c r="Y71" s="14">
        <f t="shared" si="77"/>
        <v>0</v>
      </c>
      <c r="Z71" s="14">
        <f t="shared" si="77"/>
        <v>0</v>
      </c>
      <c r="AA71" s="14">
        <f t="shared" si="77"/>
        <v>0</v>
      </c>
      <c r="AB71" s="14">
        <f t="shared" si="77"/>
        <v>0</v>
      </c>
      <c r="AC71" s="14">
        <f t="shared" si="77"/>
        <v>0</v>
      </c>
      <c r="AD71" s="14">
        <f t="shared" si="77"/>
        <v>0</v>
      </c>
      <c r="AE71" s="14">
        <f t="shared" si="77"/>
        <v>0</v>
      </c>
      <c r="AF71" s="14">
        <f t="shared" si="77"/>
        <v>0</v>
      </c>
      <c r="AG71" s="14">
        <f t="shared" si="77"/>
        <v>0</v>
      </c>
      <c r="AH71" s="14">
        <f t="shared" si="77"/>
        <v>0</v>
      </c>
      <c r="AI71" s="14">
        <f t="shared" si="77"/>
        <v>0</v>
      </c>
      <c r="AJ71" s="14">
        <f t="shared" si="77"/>
        <v>0</v>
      </c>
      <c r="AK71" s="14">
        <f t="shared" si="77"/>
        <v>0</v>
      </c>
      <c r="AL71" s="14">
        <f t="shared" si="77"/>
        <v>0</v>
      </c>
      <c r="AM71" s="14">
        <f t="shared" si="77"/>
        <v>0</v>
      </c>
      <c r="AN71" s="14">
        <f t="shared" si="77"/>
        <v>0</v>
      </c>
      <c r="AO71" s="14">
        <f t="shared" si="77"/>
        <v>0</v>
      </c>
      <c r="AP71" s="14">
        <f t="shared" si="77"/>
        <v>0</v>
      </c>
      <c r="AQ71" s="14">
        <f t="shared" si="77"/>
        <v>0</v>
      </c>
      <c r="AR71" s="14">
        <f t="shared" si="77"/>
        <v>0</v>
      </c>
      <c r="AS71" s="14">
        <f t="shared" si="77"/>
        <v>0</v>
      </c>
      <c r="AT71" s="14">
        <f t="shared" si="77"/>
        <v>0</v>
      </c>
      <c r="AU71" s="14">
        <f t="shared" si="77"/>
        <v>0</v>
      </c>
      <c r="AV71" s="14">
        <f t="shared" si="77"/>
        <v>2.582978173834431E-4</v>
      </c>
      <c r="AW71" s="14">
        <f t="shared" si="77"/>
        <v>5.8349865795308666E-4</v>
      </c>
      <c r="AX71" s="15">
        <f t="shared" si="77"/>
        <v>8.5561497326203204E-4</v>
      </c>
      <c r="AY71" s="14">
        <f t="shared" si="77"/>
        <v>1.0981331736048716E-3</v>
      </c>
      <c r="AZ71" s="14">
        <f t="shared" si="77"/>
        <v>1.5026296018031556E-3</v>
      </c>
      <c r="BA71" s="14">
        <f t="shared" si="77"/>
        <v>1.8763402430307362E-3</v>
      </c>
      <c r="BB71" s="14">
        <f t="shared" si="77"/>
        <v>1.970865467009426E-3</v>
      </c>
      <c r="BC71" s="14">
        <f t="shared" si="77"/>
        <v>2.0710794466075721E-3</v>
      </c>
      <c r="BD71" s="14">
        <f t="shared" si="77"/>
        <v>2.0035262061227762E-3</v>
      </c>
      <c r="BE71" s="14">
        <f t="shared" si="77"/>
        <v>1.945373900863746E-3</v>
      </c>
      <c r="BF71" s="14">
        <f t="shared" si="77"/>
        <v>1.886080724254998E-3</v>
      </c>
      <c r="BG71" s="14">
        <f t="shared" si="77"/>
        <v>1.8270847036468611E-3</v>
      </c>
      <c r="BH71" s="14">
        <f t="shared" si="77"/>
        <v>1.7667844522968198E-3</v>
      </c>
      <c r="BI71" s="14">
        <f t="shared" si="77"/>
        <v>1.7159722698881187E-3</v>
      </c>
      <c r="BJ71" s="14">
        <f t="shared" si="77"/>
        <v>1.6680010675206832E-3</v>
      </c>
      <c r="BK71" s="14">
        <f t="shared" ref="BK71" si="78">IFERROR(SUM(AT27:BK27)/SUM(AT4:BK4),0)</f>
        <v>1.6179135387004919E-3</v>
      </c>
      <c r="BL71" s="14">
        <f t="shared" ref="BL71" si="79">IFERROR(SUM(AU27:BL27)/SUM(AU4:BL4),0)</f>
        <v>1.5684798293493945E-3</v>
      </c>
      <c r="BM71" s="14">
        <f t="shared" ref="BM71" si="80">IFERROR(SUM(AV27:BM27)/SUM(AV4:BM4),0)</f>
        <v>1.5140503875968993E-3</v>
      </c>
      <c r="BN71" s="14">
        <f t="shared" ref="BN71" si="81">IFERROR(SUM(AW27:BN27)/SUM(AW4:BN4),0)</f>
        <v>1.3472352389878163E-3</v>
      </c>
      <c r="BO71" s="14">
        <f t="shared" ref="BO71" si="82">IFERROR(SUM(AX27:BO27)/SUM(AX4:BO4),0)</f>
        <v>1.1346230215011062E-3</v>
      </c>
      <c r="BP71" s="14">
        <f t="shared" ref="BP71" si="83">IFERROR(SUM(AY27:BP27)/SUM(AY4:BP4),0)</f>
        <v>9.2718843741478052E-4</v>
      </c>
      <c r="BQ71" s="14">
        <f t="shared" ref="BQ71" si="84">IFERROR(SUM(AZ27:BQ27)/SUM(AZ4:BQ4),0)</f>
        <v>7.3309943970257109E-4</v>
      </c>
      <c r="BR71" s="14">
        <f t="shared" ref="BR71" si="85">IFERROR(SUM(BA27:BR27)/SUM(BA4:BR4),0)</f>
        <v>4.5443069931835396E-4</v>
      </c>
      <c r="BS71" s="14">
        <f t="shared" ref="BS71" si="86">IFERROR(SUM(BB27:BS27)/SUM(BB4:BS4),0)</f>
        <v>1.94884287454324E-4</v>
      </c>
      <c r="BT71" s="14">
        <f t="shared" ref="BT71" si="87">IFERROR(SUM(BC27:BT27)/SUM(BC4:BT4),0)</f>
        <v>9.4504559845012527E-5</v>
      </c>
      <c r="BU71" s="14">
        <f t="shared" ref="BU71" si="88">IFERROR(SUM(BD27:BU27)/SUM(BD4:BU4),0)</f>
        <v>0</v>
      </c>
      <c r="BV71" s="14">
        <f t="shared" ref="BV71" si="89">IFERROR(SUM(BE27:BV27)/SUM(BE4:BV4),0)</f>
        <v>0</v>
      </c>
      <c r="BW71" s="14">
        <f t="shared" ref="BW71" si="90">IFERROR(SUM(BF27:BW27)/SUM(BF4:BW4),0)</f>
        <v>0</v>
      </c>
      <c r="BX71" s="14">
        <f t="shared" ref="BX71" si="91">IFERROR(SUM(BG27:BX27)/SUM(BG4:BX4),0)</f>
        <v>0</v>
      </c>
      <c r="BY71" s="14">
        <f t="shared" ref="BY71" si="92">IFERROR(SUM(BH27:BY27)/SUM(BH4:BY4),0)</f>
        <v>0</v>
      </c>
      <c r="BZ71" s="14">
        <f t="shared" ref="BZ71" si="93">IFERROR(SUM(BI27:BZ27)/SUM(BI4:BZ4),0)</f>
        <v>0</v>
      </c>
      <c r="CA71" s="14">
        <f t="shared" ref="CA71" si="94">IFERROR(SUM(BJ27:CA27)/SUM(BJ4:CA4),0)</f>
        <v>0</v>
      </c>
      <c r="CB71" s="14">
        <f t="shared" ref="CB71" si="95">IFERROR(SUM(BK27:CB27)/SUM(BK4:CB4),0)</f>
        <v>0</v>
      </c>
      <c r="CC71" s="14">
        <f t="shared" ref="CC71" si="96">IFERROR(SUM(BL27:CC27)/SUM(BL4:CC4),0)</f>
        <v>0</v>
      </c>
      <c r="CD71" s="14">
        <f t="shared" ref="CD71" si="97">IFERROR(SUM(BM27:CD27)/SUM(BM4:CD4),0)</f>
        <v>0</v>
      </c>
      <c r="CE71" s="14">
        <f t="shared" ref="CE71" si="98">IFERROR(SUM(BN27:CE27)/SUM(BN4:CE4),0)</f>
        <v>0</v>
      </c>
      <c r="CF71" s="14">
        <f t="shared" ref="CF71" si="99">IFERROR(SUM(BO27:CF27)/SUM(BO4:CF4),0)</f>
        <v>0</v>
      </c>
      <c r="CG71" s="14">
        <f t="shared" ref="CG71:CH71" si="100">IFERROR(SUM(BP27:CG27)/SUM(BP4:CG4),0)</f>
        <v>0</v>
      </c>
      <c r="CH71" s="14">
        <f t="shared" si="100"/>
        <v>0</v>
      </c>
      <c r="CI71" s="14">
        <f t="shared" ref="CI71:CI86" si="101">IFERROR(SUM(BR27:CI27)/SUM(BR4:CI4),0)</f>
        <v>0</v>
      </c>
      <c r="CJ71" s="14">
        <f t="shared" ref="CJ71:CJ86" si="102">IFERROR(SUM(BS27:CJ27)/SUM(BS4:CJ4),0)</f>
        <v>0</v>
      </c>
      <c r="CK71" s="14">
        <f t="shared" ref="CK71:CK86" si="103">IFERROR(SUM(BT27:CK27)/SUM(BT4:CK4),0)</f>
        <v>0</v>
      </c>
      <c r="CL71" s="14">
        <f t="shared" ref="CL71:CL86" si="104">IFERROR(SUM(BU27:CL27)/SUM(BU4:CL4),0)</f>
        <v>0</v>
      </c>
      <c r="CM71" s="14">
        <f t="shared" ref="CM71:CM86" si="105">IFERROR(SUM(BV27:CM27)/SUM(BV4:CM4),0)</f>
        <v>0</v>
      </c>
      <c r="CN71" s="14">
        <f t="shared" ref="CN71:CN86" si="106">IFERROR(SUM(BW27:CN27)/SUM(BW4:CN4),0)</f>
        <v>0</v>
      </c>
      <c r="CO71" s="14">
        <f t="shared" ref="CO71:CO86" si="107">IFERROR(SUM(BX27:CO27)/SUM(BX4:CO4),0)</f>
        <v>0</v>
      </c>
      <c r="CP71" s="14">
        <f t="shared" ref="CP71:CP86" si="108">IFERROR(SUM(BY27:CP27)/SUM(BY4:CP4),0)</f>
        <v>0</v>
      </c>
      <c r="CQ71" s="14">
        <f t="shared" ref="CQ71:CQ86" si="109">IFERROR(SUM(BZ27:CQ27)/SUM(BZ4:CQ4),0)</f>
        <v>0</v>
      </c>
      <c r="CR71" s="14">
        <f t="shared" ref="CR71:CR86" si="110">IFERROR(SUM(CA27:CR27)/SUM(CA4:CR4),0)</f>
        <v>0</v>
      </c>
      <c r="CS71" s="14">
        <f t="shared" ref="CS71:CS86" si="111">IFERROR(SUM(CB27:CS27)/SUM(CB4:CS4),0)</f>
        <v>0</v>
      </c>
      <c r="CT71" s="14">
        <f t="shared" ref="CT71:CT86" si="112">IFERROR(SUM(CC27:CT27)/SUM(CC4:CT4),0)</f>
        <v>0</v>
      </c>
      <c r="CU71" s="14">
        <f t="shared" ref="CU71:CU86" si="113">IFERROR(SUM(CD27:CU27)/SUM(CD4:CU4),0)</f>
        <v>0</v>
      </c>
      <c r="CV71" s="14">
        <f t="shared" ref="CV71:CV86" si="114">IFERROR(SUM(CE27:CV27)/SUM(CE4:CV4),0)</f>
        <v>0</v>
      </c>
      <c r="CW71" s="14">
        <f t="shared" ref="CW71:CW86" si="115">IFERROR(SUM(CF27:CW27)/SUM(CF4:CW4),0)</f>
        <v>0</v>
      </c>
      <c r="CX71" s="14">
        <f t="shared" ref="CX71:CX86" si="116">IFERROR(SUM(CG27:CX27)/SUM(CG4:CX4),0)</f>
        <v>0</v>
      </c>
      <c r="CY71" s="14">
        <f t="shared" ref="CY71:CY86" si="117">IFERROR(SUM(CH27:CY27)/SUM(CH4:CY4),0)</f>
        <v>0</v>
      </c>
      <c r="CZ71" s="14">
        <f t="shared" ref="CZ71:CZ86" si="118">IFERROR(SUM(CI27:CZ27)/SUM(CI4:CZ4),0)</f>
        <v>0</v>
      </c>
    </row>
    <row r="72" spans="1:104" x14ac:dyDescent="0.2">
      <c r="A72" s="3" t="str">
        <f t="shared" ref="A72:B86" si="119">A50</f>
        <v>R_A2</v>
      </c>
      <c r="B72" s="4" t="str">
        <f t="shared" si="119"/>
        <v>Secured, MOB≤6, Non-MOU</v>
      </c>
      <c r="C72" s="14" t="s">
        <v>50</v>
      </c>
      <c r="T72" s="14">
        <f t="shared" ref="T72:BJ72" si="120">IFERROR(SUM(C28:T28)/SUM(C5:T5),0)</f>
        <v>4.9065420560747662E-2</v>
      </c>
      <c r="U72" s="14">
        <f t="shared" si="120"/>
        <v>4.7237331806470086E-2</v>
      </c>
      <c r="V72" s="14">
        <f t="shared" si="120"/>
        <v>4.6518105849582173E-2</v>
      </c>
      <c r="W72" s="14">
        <f t="shared" si="120"/>
        <v>4.4755998921542195E-2</v>
      </c>
      <c r="X72" s="14">
        <f t="shared" si="120"/>
        <v>4.2503259452411991E-2</v>
      </c>
      <c r="Y72" s="14">
        <f t="shared" si="120"/>
        <v>3.9859613938330409E-2</v>
      </c>
      <c r="Z72" s="14">
        <f t="shared" si="120"/>
        <v>3.7690263348634935E-2</v>
      </c>
      <c r="AA72" s="14">
        <f t="shared" si="120"/>
        <v>3.5067347886669764E-2</v>
      </c>
      <c r="AB72" s="14">
        <f t="shared" si="120"/>
        <v>3.2467532467532464E-2</v>
      </c>
      <c r="AC72" s="14">
        <f t="shared" si="120"/>
        <v>2.9883066262451279E-2</v>
      </c>
      <c r="AD72" s="14">
        <f t="shared" si="120"/>
        <v>2.6221942521501992E-2</v>
      </c>
      <c r="AE72" s="14">
        <f t="shared" si="120"/>
        <v>2.2401614530776992E-2</v>
      </c>
      <c r="AF72" s="14">
        <f t="shared" si="120"/>
        <v>1.9460500963391136E-2</v>
      </c>
      <c r="AG72" s="14">
        <f t="shared" si="120"/>
        <v>1.8068990691732068E-2</v>
      </c>
      <c r="AH72" s="14">
        <f t="shared" si="120"/>
        <v>1.7196904557179708E-2</v>
      </c>
      <c r="AI72" s="14">
        <f t="shared" si="120"/>
        <v>1.7622556872797179E-2</v>
      </c>
      <c r="AJ72" s="14">
        <f t="shared" si="120"/>
        <v>1.7726798748696558E-2</v>
      </c>
      <c r="AK72" s="14">
        <f t="shared" si="120"/>
        <v>1.747866776768511E-2</v>
      </c>
      <c r="AL72" s="14">
        <f t="shared" si="120"/>
        <v>1.7406885959298606E-2</v>
      </c>
      <c r="AM72" s="14">
        <f t="shared" si="120"/>
        <v>1.7533396946564885E-2</v>
      </c>
      <c r="AN72" s="14">
        <f t="shared" si="120"/>
        <v>1.7072082124525774E-2</v>
      </c>
      <c r="AO72" s="14">
        <f t="shared" si="120"/>
        <v>1.7163788592360021E-2</v>
      </c>
      <c r="AP72" s="14">
        <f t="shared" si="120"/>
        <v>1.7033075856605268E-2</v>
      </c>
      <c r="AQ72" s="14">
        <f t="shared" si="120"/>
        <v>1.6891891891891893E-2</v>
      </c>
      <c r="AR72" s="14">
        <f t="shared" si="120"/>
        <v>1.6430238822050639E-2</v>
      </c>
      <c r="AS72" s="14">
        <f t="shared" si="120"/>
        <v>1.583204267768026E-2</v>
      </c>
      <c r="AT72" s="14">
        <f t="shared" si="120"/>
        <v>1.5243402720865431E-2</v>
      </c>
      <c r="AU72" s="14">
        <f t="shared" si="120"/>
        <v>1.4412589591773137E-2</v>
      </c>
      <c r="AV72" s="14">
        <f t="shared" si="120"/>
        <v>1.3786422237126462E-2</v>
      </c>
      <c r="AW72" s="14">
        <f t="shared" si="120"/>
        <v>1.3056506849315069E-2</v>
      </c>
      <c r="AX72" s="15">
        <f t="shared" si="120"/>
        <v>1.2432172539322755E-2</v>
      </c>
      <c r="AY72" s="14">
        <f t="shared" si="120"/>
        <v>1.1390728476821193E-2</v>
      </c>
      <c r="AZ72" s="14">
        <f t="shared" si="120"/>
        <v>1.0351035103510351E-2</v>
      </c>
      <c r="BA72" s="14">
        <f t="shared" si="120"/>
        <v>8.9982381072237598E-3</v>
      </c>
      <c r="BB72" s="14">
        <f t="shared" si="120"/>
        <v>8.0934140615346595E-3</v>
      </c>
      <c r="BC72" s="14">
        <f t="shared" si="120"/>
        <v>7.2441711815912826E-3</v>
      </c>
      <c r="BD72" s="14">
        <f t="shared" si="120"/>
        <v>6.3066850861913624E-3</v>
      </c>
      <c r="BE72" s="14">
        <f t="shared" si="120"/>
        <v>5.637982195845697E-3</v>
      </c>
      <c r="BF72" s="14">
        <f t="shared" si="120"/>
        <v>5.278901988386416E-3</v>
      </c>
      <c r="BG72" s="14">
        <f t="shared" si="120"/>
        <v>4.8431734317343177E-3</v>
      </c>
      <c r="BH72" s="14">
        <f t="shared" si="120"/>
        <v>4.7801147227533461E-3</v>
      </c>
      <c r="BI72" s="14">
        <f t="shared" si="120"/>
        <v>4.6644350546013276E-3</v>
      </c>
      <c r="BJ72" s="14">
        <f t="shared" si="120"/>
        <v>5.0095928373481138E-3</v>
      </c>
      <c r="BK72" s="14">
        <f t="shared" ref="BK72:BK86" si="121">IFERROR(SUM(AT28:BK28)/SUM(AT5:BK5),0)</f>
        <v>5.6514591039868471E-3</v>
      </c>
      <c r="BL72" s="14">
        <f t="shared" ref="BL72:BL86" si="122">IFERROR(SUM(AU28:BL28)/SUM(AU5:BL5),0)</f>
        <v>6.2496899955359359E-3</v>
      </c>
      <c r="BM72" s="14">
        <f t="shared" ref="BM72:BM86" si="123">IFERROR(SUM(AV28:BM28)/SUM(AV5:BM5),0)</f>
        <v>6.6354783272866147E-3</v>
      </c>
      <c r="BN72" s="14">
        <f t="shared" ref="BN72:BN86" si="124">IFERROR(SUM(AW28:BN28)/SUM(AW5:BN5),0)</f>
        <v>6.7611075338055377E-3</v>
      </c>
      <c r="BO72" s="14">
        <f t="shared" ref="BO72:BO86" si="125">IFERROR(SUM(AX28:BO28)/SUM(AX5:BO5),0)</f>
        <v>6.7203702879522894E-3</v>
      </c>
      <c r="BP72" s="14">
        <f t="shared" ref="BP72:BP86" si="126">IFERROR(SUM(AY28:BP28)/SUM(AY5:BP5),0)</f>
        <v>6.8419927303827238E-3</v>
      </c>
      <c r="BQ72" s="14">
        <f t="shared" ref="BQ72:BQ86" si="127">IFERROR(SUM(AZ28:BQ28)/SUM(AZ5:BQ5),0)</f>
        <v>6.7313648564939089E-3</v>
      </c>
      <c r="BR72" s="14">
        <f t="shared" ref="BR72:BR86" si="128">IFERROR(SUM(BA28:BR28)/SUM(BA5:BR5),0)</f>
        <v>6.8304373876572795E-3</v>
      </c>
      <c r="BS72" s="14">
        <f t="shared" ref="BS72:BS86" si="129">IFERROR(SUM(BB28:BS28)/SUM(BB5:BS5),0)</f>
        <v>6.9957098133189037E-3</v>
      </c>
      <c r="BT72" s="14">
        <f t="shared" ref="BT72:BT86" si="130">IFERROR(SUM(BC28:BT28)/SUM(BC5:BT5),0)</f>
        <v>6.9853907687685429E-3</v>
      </c>
      <c r="BU72" s="14">
        <f t="shared" ref="BU72:BU86" si="131">IFERROR(SUM(BD28:BU28)/SUM(BD5:BU5),0)</f>
        <v>6.9873788183647334E-3</v>
      </c>
      <c r="BV72" s="14">
        <f t="shared" ref="BV72:BV86" si="132">IFERROR(SUM(BE28:BV28)/SUM(BE5:BV5),0)</f>
        <v>7.0696611561395367E-3</v>
      </c>
      <c r="BW72" s="14">
        <f t="shared" ref="BW72:BW86" si="133">IFERROR(SUM(BF28:BW28)/SUM(BF5:BW5),0)</f>
        <v>7.0048224154317298E-3</v>
      </c>
      <c r="BX72" s="14">
        <f t="shared" ref="BX72:BX86" si="134">IFERROR(SUM(BG28:BX28)/SUM(BG5:BX5),0)</f>
        <v>6.8907913969513471E-3</v>
      </c>
      <c r="BY72" s="14">
        <f t="shared" ref="BY72:BY86" si="135">IFERROR(SUM(BH28:BY28)/SUM(BH5:BY5),0)</f>
        <v>6.4919368762733519E-3</v>
      </c>
      <c r="BZ72" s="14">
        <f t="shared" ref="BZ72:BZ86" si="136">IFERROR(SUM(BI28:BZ28)/SUM(BI5:BZ5),0)</f>
        <v>5.992148219574351E-3</v>
      </c>
      <c r="CA72" s="14">
        <f t="shared" ref="CA72:CA86" si="137">IFERROR(SUM(BJ28:CA28)/SUM(BJ5:CA5),0)</f>
        <v>5.5366415626397058E-3</v>
      </c>
      <c r="CB72" s="14">
        <f t="shared" ref="CB72:CB86" si="138">IFERROR(SUM(BK28:CB28)/SUM(BK5:CB5),0)</f>
        <v>4.9459041731066463E-3</v>
      </c>
      <c r="CC72" s="14">
        <f t="shared" ref="CC72:CC86" si="139">IFERROR(SUM(BL28:CC28)/SUM(BL5:CC5),0)</f>
        <v>4.4914517531150396E-3</v>
      </c>
      <c r="CD72" s="14">
        <f t="shared" ref="CD72:CD86" si="140">IFERROR(SUM(BM28:CD28)/SUM(BM5:CD5),0)</f>
        <v>3.9996923313591259E-3</v>
      </c>
      <c r="CE72" s="14">
        <f t="shared" ref="CE72:CE86" si="141">IFERROR(SUM(BN28:CE28)/SUM(BN5:CE5),0)</f>
        <v>3.6726777534766639E-3</v>
      </c>
      <c r="CF72" s="14">
        <f t="shared" ref="CF72:CF86" si="142">IFERROR(SUM(BO28:CF28)/SUM(BO5:CF5),0)</f>
        <v>3.5114232376211221E-3</v>
      </c>
      <c r="CG72" s="14">
        <f t="shared" ref="CG72:CH86" si="143">IFERROR(SUM(BP28:CG28)/SUM(BP5:CG5),0)</f>
        <v>3.513331408220233E-3</v>
      </c>
      <c r="CH72" s="14">
        <f t="shared" si="143"/>
        <v>3.2849422485959523E-3</v>
      </c>
      <c r="CI72" s="14">
        <f t="shared" si="101"/>
        <v>3.3511670292198249E-3</v>
      </c>
      <c r="CJ72" s="14">
        <f t="shared" si="102"/>
        <v>3.1616387827690688E-3</v>
      </c>
      <c r="CK72" s="14">
        <f t="shared" si="103"/>
        <v>2.7673896783844427E-3</v>
      </c>
      <c r="CL72" s="14">
        <f t="shared" si="104"/>
        <v>2.4036397974075028E-3</v>
      </c>
      <c r="CM72" s="14">
        <f t="shared" si="105"/>
        <v>2.1143777688280305E-3</v>
      </c>
      <c r="CN72" s="14">
        <f t="shared" si="106"/>
        <v>1.4554275318374773E-3</v>
      </c>
      <c r="CO72" s="14">
        <f t="shared" si="107"/>
        <v>8.7963641694766166E-4</v>
      </c>
      <c r="CP72" s="14">
        <f t="shared" si="108"/>
        <v>0</v>
      </c>
      <c r="CQ72" s="14">
        <f t="shared" si="109"/>
        <v>0</v>
      </c>
      <c r="CR72" s="14">
        <f t="shared" si="110"/>
        <v>0</v>
      </c>
      <c r="CS72" s="14">
        <f t="shared" si="111"/>
        <v>0</v>
      </c>
      <c r="CT72" s="14">
        <f t="shared" si="112"/>
        <v>0</v>
      </c>
      <c r="CU72" s="14">
        <f t="shared" si="113"/>
        <v>0</v>
      </c>
      <c r="CV72" s="14">
        <f t="shared" si="114"/>
        <v>0</v>
      </c>
      <c r="CW72" s="14">
        <f t="shared" si="115"/>
        <v>0</v>
      </c>
      <c r="CX72" s="14">
        <f t="shared" si="116"/>
        <v>0</v>
      </c>
      <c r="CY72" s="14">
        <f t="shared" si="117"/>
        <v>0</v>
      </c>
      <c r="CZ72" s="14">
        <f t="shared" si="118"/>
        <v>0</v>
      </c>
    </row>
    <row r="73" spans="1:104" x14ac:dyDescent="0.2">
      <c r="A73" s="3" t="str">
        <f t="shared" si="119"/>
        <v>R_B</v>
      </c>
      <c r="B73" s="4" t="str">
        <f t="shared" si="119"/>
        <v>Secured, MOB &gt; 6, MOU</v>
      </c>
      <c r="C73" s="14" t="s">
        <v>50</v>
      </c>
      <c r="T73" s="14">
        <f t="shared" ref="T73:BJ73" si="144">IFERROR(SUM(C29:T29)/SUM(C6:T6),0)</f>
        <v>2.1178027796161483E-2</v>
      </c>
      <c r="U73" s="14">
        <f t="shared" si="144"/>
        <v>1.9736842105263157E-2</v>
      </c>
      <c r="V73" s="14">
        <f t="shared" si="144"/>
        <v>1.832460732984293E-2</v>
      </c>
      <c r="W73" s="14">
        <f t="shared" si="144"/>
        <v>1.7555266579973992E-2</v>
      </c>
      <c r="X73" s="14">
        <f t="shared" si="144"/>
        <v>1.6118633139909737E-2</v>
      </c>
      <c r="Y73" s="14">
        <f t="shared" si="144"/>
        <v>1.4705882352941176E-2</v>
      </c>
      <c r="Z73" s="14">
        <f t="shared" si="144"/>
        <v>1.3257575757575758E-2</v>
      </c>
      <c r="AA73" s="14">
        <f t="shared" si="144"/>
        <v>1.1793916821849782E-2</v>
      </c>
      <c r="AB73" s="14">
        <f t="shared" si="144"/>
        <v>9.762050030506406E-3</v>
      </c>
      <c r="AC73" s="14">
        <f t="shared" si="144"/>
        <v>8.3732057416267946E-3</v>
      </c>
      <c r="AD73" s="14">
        <f t="shared" si="144"/>
        <v>7.0339976553341153E-3</v>
      </c>
      <c r="AE73" s="14">
        <f t="shared" si="144"/>
        <v>6.2785388127853878E-3</v>
      </c>
      <c r="AF73" s="14">
        <f t="shared" si="144"/>
        <v>5.5401662049861496E-3</v>
      </c>
      <c r="AG73" s="14">
        <f t="shared" si="144"/>
        <v>5.3648068669527897E-3</v>
      </c>
      <c r="AH73" s="14">
        <f t="shared" si="144"/>
        <v>5.1894135962636222E-3</v>
      </c>
      <c r="AI73" s="14">
        <f t="shared" si="144"/>
        <v>5.4999999999999997E-3</v>
      </c>
      <c r="AJ73" s="14">
        <f t="shared" si="144"/>
        <v>5.7553956834532375E-3</v>
      </c>
      <c r="AK73" s="14">
        <f t="shared" si="144"/>
        <v>5.4495912806539508E-3</v>
      </c>
      <c r="AL73" s="14">
        <f t="shared" si="144"/>
        <v>4.6709129511677281E-3</v>
      </c>
      <c r="AM73" s="14">
        <f t="shared" si="144"/>
        <v>3.9231071008238522E-3</v>
      </c>
      <c r="AN73" s="14">
        <f t="shared" si="144"/>
        <v>3.2362459546925568E-3</v>
      </c>
      <c r="AO73" s="14">
        <f t="shared" si="144"/>
        <v>2.6238110856018366E-3</v>
      </c>
      <c r="AP73" s="14">
        <f t="shared" si="144"/>
        <v>2.3661638568470865E-3</v>
      </c>
      <c r="AQ73" s="14">
        <f t="shared" si="144"/>
        <v>2.1299254526091589E-3</v>
      </c>
      <c r="AR73" s="14">
        <f t="shared" si="144"/>
        <v>1.9125029882859192E-3</v>
      </c>
      <c r="AS73" s="14">
        <f t="shared" si="144"/>
        <v>1.7104981825956809E-3</v>
      </c>
      <c r="AT73" s="14">
        <f t="shared" si="144"/>
        <v>1.5316867700555237E-3</v>
      </c>
      <c r="AU73" s="14">
        <f t="shared" si="144"/>
        <v>1.2029558343357965E-3</v>
      </c>
      <c r="AV73" s="14">
        <f t="shared" si="144"/>
        <v>9.2307692307692305E-4</v>
      </c>
      <c r="AW73" s="14">
        <f t="shared" si="144"/>
        <v>6.9108500345542499E-4</v>
      </c>
      <c r="AX73" s="15">
        <f t="shared" si="144"/>
        <v>4.9511078103725711E-4</v>
      </c>
      <c r="AY73" s="14">
        <f t="shared" si="144"/>
        <v>3.3079722130334107E-4</v>
      </c>
      <c r="AZ73" s="14">
        <f t="shared" si="144"/>
        <v>1.9706375012316484E-4</v>
      </c>
      <c r="BA73" s="14">
        <f t="shared" si="144"/>
        <v>1.7627357659086903E-4</v>
      </c>
      <c r="BB73" s="14">
        <f t="shared" si="144"/>
        <v>3.1605562579013909E-4</v>
      </c>
      <c r="BC73" s="14">
        <f t="shared" si="144"/>
        <v>5.6947608200455578E-4</v>
      </c>
      <c r="BD73" s="14">
        <f t="shared" si="144"/>
        <v>9.025270758122744E-4</v>
      </c>
      <c r="BE73" s="14">
        <f t="shared" si="144"/>
        <v>1.1166617690273289E-3</v>
      </c>
      <c r="BF73" s="14">
        <f t="shared" si="144"/>
        <v>1.2949174490126255E-3</v>
      </c>
      <c r="BG73" s="14">
        <f t="shared" si="144"/>
        <v>1.4927601134497686E-3</v>
      </c>
      <c r="BH73" s="14">
        <f t="shared" si="144"/>
        <v>1.7972350230414747E-3</v>
      </c>
      <c r="BI73" s="14">
        <f t="shared" si="144"/>
        <v>2.01095327742598E-3</v>
      </c>
      <c r="BJ73" s="14">
        <f t="shared" si="144"/>
        <v>2.1885320918387649E-3</v>
      </c>
      <c r="BK73" s="14">
        <f t="shared" si="121"/>
        <v>2.3390510135887724E-3</v>
      </c>
      <c r="BL73" s="14">
        <f t="shared" si="122"/>
        <v>2.4684490491256126E-3</v>
      </c>
      <c r="BM73" s="14">
        <f t="shared" si="123"/>
        <v>2.5442802622565809E-3</v>
      </c>
      <c r="BN73" s="14">
        <f t="shared" si="124"/>
        <v>2.5472624601031182E-3</v>
      </c>
      <c r="BO73" s="14">
        <f t="shared" si="125"/>
        <v>2.5739653526910952E-3</v>
      </c>
      <c r="BP73" s="14">
        <f t="shared" si="126"/>
        <v>2.5973315835520561E-3</v>
      </c>
      <c r="BQ73" s="14">
        <f t="shared" si="127"/>
        <v>2.6153607126210574E-3</v>
      </c>
      <c r="BR73" s="14">
        <f t="shared" si="128"/>
        <v>2.6238995561440937E-3</v>
      </c>
      <c r="BS73" s="14">
        <f t="shared" si="129"/>
        <v>2.5822360768622344E-3</v>
      </c>
      <c r="BT73" s="14">
        <f t="shared" si="130"/>
        <v>2.494150885092482E-3</v>
      </c>
      <c r="BU73" s="14">
        <f t="shared" si="131"/>
        <v>2.3289970625262274E-3</v>
      </c>
      <c r="BV73" s="14">
        <f t="shared" si="132"/>
        <v>2.0963523469163655E-3</v>
      </c>
      <c r="BW73" s="14">
        <f t="shared" si="133"/>
        <v>1.8985058758756858E-3</v>
      </c>
      <c r="BX73" s="14">
        <f t="shared" si="134"/>
        <v>1.7161954656309277E-3</v>
      </c>
      <c r="BY73" s="14">
        <f t="shared" si="135"/>
        <v>1.5324219153552119E-3</v>
      </c>
      <c r="BZ73" s="14">
        <f t="shared" si="136"/>
        <v>1.3149243918474688E-3</v>
      </c>
      <c r="CA73" s="14">
        <f t="shared" si="137"/>
        <v>1.131488378671444E-3</v>
      </c>
      <c r="CB73" s="14">
        <f t="shared" si="138"/>
        <v>9.6398608245093465E-4</v>
      </c>
      <c r="CC73" s="14">
        <f t="shared" si="139"/>
        <v>8.7521880470117525E-4</v>
      </c>
      <c r="CD73" s="14">
        <f t="shared" si="140"/>
        <v>7.805385716144139E-4</v>
      </c>
      <c r="CE73" s="14">
        <f t="shared" si="141"/>
        <v>6.9623692433093333E-4</v>
      </c>
      <c r="CF73" s="14">
        <f t="shared" si="142"/>
        <v>6.4103705550312511E-4</v>
      </c>
      <c r="CG73" s="14">
        <f t="shared" si="143"/>
        <v>5.6285178236397749E-4</v>
      </c>
      <c r="CH73" s="14">
        <f t="shared" si="143"/>
        <v>4.769759723353936E-4</v>
      </c>
      <c r="CI73" s="14">
        <f t="shared" si="101"/>
        <v>3.8184132371658886E-4</v>
      </c>
      <c r="CJ73" s="14">
        <f t="shared" si="102"/>
        <v>2.7428571428571427E-4</v>
      </c>
      <c r="CK73" s="14">
        <f t="shared" si="103"/>
        <v>1.741770136106895E-4</v>
      </c>
      <c r="CL73" s="14">
        <f t="shared" si="104"/>
        <v>5.4958643620675444E-5</v>
      </c>
      <c r="CM73" s="14">
        <f t="shared" si="105"/>
        <v>0</v>
      </c>
      <c r="CN73" s="14">
        <f t="shared" si="106"/>
        <v>0</v>
      </c>
      <c r="CO73" s="14">
        <f t="shared" si="107"/>
        <v>0</v>
      </c>
      <c r="CP73" s="14">
        <f t="shared" si="108"/>
        <v>0</v>
      </c>
      <c r="CQ73" s="14">
        <f t="shared" si="109"/>
        <v>0</v>
      </c>
      <c r="CR73" s="14">
        <f t="shared" si="110"/>
        <v>0</v>
      </c>
      <c r="CS73" s="14">
        <f t="shared" si="111"/>
        <v>0</v>
      </c>
      <c r="CT73" s="14">
        <f t="shared" si="112"/>
        <v>0</v>
      </c>
      <c r="CU73" s="14">
        <f t="shared" si="113"/>
        <v>0</v>
      </c>
      <c r="CV73" s="14">
        <f t="shared" si="114"/>
        <v>0</v>
      </c>
      <c r="CW73" s="14">
        <f t="shared" si="115"/>
        <v>0</v>
      </c>
      <c r="CX73" s="14">
        <f t="shared" si="116"/>
        <v>0</v>
      </c>
      <c r="CY73" s="14">
        <f t="shared" si="117"/>
        <v>0</v>
      </c>
      <c r="CZ73" s="14">
        <f t="shared" si="118"/>
        <v>0</v>
      </c>
    </row>
    <row r="74" spans="1:104" x14ac:dyDescent="0.2">
      <c r="A74" s="3" t="str">
        <f t="shared" si="119"/>
        <v>R_C1</v>
      </c>
      <c r="B74" s="4" t="str">
        <f t="shared" si="119"/>
        <v>Secured, MOB &gt; 6, Non-MOU, Class 1, Non-TDR, DPD=0</v>
      </c>
      <c r="C74" s="14" t="s">
        <v>50</v>
      </c>
      <c r="T74" s="14">
        <f t="shared" ref="T74:BJ74" si="145">IFERROR(SUM(C30:T30)/SUM(C7:T7),0)</f>
        <v>2.5634359810617697E-2</v>
      </c>
      <c r="U74" s="14">
        <f t="shared" si="145"/>
        <v>2.5974542561654733E-2</v>
      </c>
      <c r="V74" s="14">
        <f t="shared" si="145"/>
        <v>2.5529939656506268E-2</v>
      </c>
      <c r="W74" s="14">
        <f t="shared" si="145"/>
        <v>2.4905337935194182E-2</v>
      </c>
      <c r="X74" s="14">
        <f t="shared" si="145"/>
        <v>2.4955180462064068E-2</v>
      </c>
      <c r="Y74" s="14">
        <f t="shared" si="145"/>
        <v>2.4826814680951766E-2</v>
      </c>
      <c r="Z74" s="14">
        <f t="shared" si="145"/>
        <v>2.4317421173154836E-2</v>
      </c>
      <c r="AA74" s="14">
        <f t="shared" si="145"/>
        <v>2.4072332345477454E-2</v>
      </c>
      <c r="AB74" s="14">
        <f t="shared" si="145"/>
        <v>2.3502830961446716E-2</v>
      </c>
      <c r="AC74" s="14">
        <f t="shared" si="145"/>
        <v>2.2493833523543054E-2</v>
      </c>
      <c r="AD74" s="14">
        <f t="shared" si="145"/>
        <v>2.1482317181191785E-2</v>
      </c>
      <c r="AE74" s="14">
        <f t="shared" si="145"/>
        <v>2.0462532592676566E-2</v>
      </c>
      <c r="AF74" s="14">
        <f t="shared" si="145"/>
        <v>1.9790920807675784E-2</v>
      </c>
      <c r="AG74" s="14">
        <f t="shared" si="145"/>
        <v>1.8954789744380019E-2</v>
      </c>
      <c r="AH74" s="14">
        <f t="shared" si="145"/>
        <v>1.8133302169763547E-2</v>
      </c>
      <c r="AI74" s="14">
        <f t="shared" si="145"/>
        <v>1.7078456012586209E-2</v>
      </c>
      <c r="AJ74" s="14">
        <f t="shared" si="145"/>
        <v>1.6545445549453267E-2</v>
      </c>
      <c r="AK74" s="14">
        <f t="shared" si="145"/>
        <v>1.5704617834394904E-2</v>
      </c>
      <c r="AL74" s="14">
        <f t="shared" si="145"/>
        <v>1.472455705387918E-2</v>
      </c>
      <c r="AM74" s="14">
        <f t="shared" si="145"/>
        <v>1.3920713778769137E-2</v>
      </c>
      <c r="AN74" s="14">
        <f t="shared" si="145"/>
        <v>1.3426297655225686E-2</v>
      </c>
      <c r="AO74" s="14">
        <f t="shared" si="145"/>
        <v>1.304542039755538E-2</v>
      </c>
      <c r="AP74" s="14">
        <f t="shared" si="145"/>
        <v>1.2743963118666098E-2</v>
      </c>
      <c r="AQ74" s="14">
        <f t="shared" si="145"/>
        <v>1.2319430315361139E-2</v>
      </c>
      <c r="AR74" s="14">
        <f t="shared" si="145"/>
        <v>1.2074921239502821E-2</v>
      </c>
      <c r="AS74" s="14">
        <f t="shared" si="145"/>
        <v>1.173361950271321E-2</v>
      </c>
      <c r="AT74" s="14">
        <f t="shared" si="145"/>
        <v>1.1426950584516888E-2</v>
      </c>
      <c r="AU74" s="14">
        <f t="shared" si="145"/>
        <v>1.1422044545973729E-2</v>
      </c>
      <c r="AV74" s="14">
        <f t="shared" si="145"/>
        <v>1.1321132113211322E-2</v>
      </c>
      <c r="AW74" s="14">
        <f t="shared" si="145"/>
        <v>1.1182251784878569E-2</v>
      </c>
      <c r="AX74" s="15">
        <f t="shared" si="145"/>
        <v>1.1119208950520012E-2</v>
      </c>
      <c r="AY74" s="14">
        <f t="shared" si="145"/>
        <v>1.0893780730766588E-2</v>
      </c>
      <c r="AZ74" s="14">
        <f t="shared" si="145"/>
        <v>1.0545397840240146E-2</v>
      </c>
      <c r="BA74" s="14">
        <f t="shared" si="145"/>
        <v>1.0313642486049645E-2</v>
      </c>
      <c r="BB74" s="14">
        <f t="shared" si="145"/>
        <v>9.9183029955568301E-3</v>
      </c>
      <c r="BC74" s="14">
        <f t="shared" si="145"/>
        <v>9.4753914882719503E-3</v>
      </c>
      <c r="BD74" s="14">
        <f t="shared" si="145"/>
        <v>9.2110307938318824E-3</v>
      </c>
      <c r="BE74" s="14">
        <f t="shared" si="145"/>
        <v>9.0015759710762953E-3</v>
      </c>
      <c r="BF74" s="14">
        <f t="shared" si="145"/>
        <v>8.7501836344939035E-3</v>
      </c>
      <c r="BG74" s="14">
        <f t="shared" si="145"/>
        <v>8.6311518466861085E-3</v>
      </c>
      <c r="BH74" s="14">
        <f t="shared" si="145"/>
        <v>8.463015813185433E-3</v>
      </c>
      <c r="BI74" s="14">
        <f t="shared" si="145"/>
        <v>8.5153942361425265E-3</v>
      </c>
      <c r="BJ74" s="14">
        <f t="shared" si="145"/>
        <v>8.4750961883977953E-3</v>
      </c>
      <c r="BK74" s="14">
        <f t="shared" si="121"/>
        <v>8.4629777207996942E-3</v>
      </c>
      <c r="BL74" s="14">
        <f t="shared" si="122"/>
        <v>8.3892760935562489E-3</v>
      </c>
      <c r="BM74" s="14">
        <f t="shared" si="123"/>
        <v>8.2434788496369149E-3</v>
      </c>
      <c r="BN74" s="14">
        <f t="shared" si="124"/>
        <v>8.0184616928235183E-3</v>
      </c>
      <c r="BO74" s="14">
        <f t="shared" si="125"/>
        <v>7.7651796471423151E-3</v>
      </c>
      <c r="BP74" s="14">
        <f t="shared" si="126"/>
        <v>7.5688521388111206E-3</v>
      </c>
      <c r="BQ74" s="14">
        <f t="shared" si="127"/>
        <v>7.2618024372022782E-3</v>
      </c>
      <c r="BR74" s="14">
        <f t="shared" si="128"/>
        <v>6.8558837749367911E-3</v>
      </c>
      <c r="BS74" s="14">
        <f t="shared" si="129"/>
        <v>6.6054215927878468E-3</v>
      </c>
      <c r="BT74" s="14">
        <f t="shared" si="130"/>
        <v>6.3282411167123794E-3</v>
      </c>
      <c r="BU74" s="14">
        <f t="shared" si="131"/>
        <v>6.0702370103706159E-3</v>
      </c>
      <c r="BV74" s="14">
        <f t="shared" si="132"/>
        <v>5.7307438860959119E-3</v>
      </c>
      <c r="BW74" s="14">
        <f t="shared" si="133"/>
        <v>5.2936563262460786E-3</v>
      </c>
      <c r="BX74" s="14">
        <f t="shared" si="134"/>
        <v>4.7832564638119208E-3</v>
      </c>
      <c r="BY74" s="14">
        <f t="shared" si="135"/>
        <v>4.2841242396029489E-3</v>
      </c>
      <c r="BZ74" s="14">
        <f t="shared" si="136"/>
        <v>3.799172838318746E-3</v>
      </c>
      <c r="CA74" s="14">
        <f t="shared" si="137"/>
        <v>3.1827119949725314E-3</v>
      </c>
      <c r="CB74" s="14">
        <f t="shared" si="138"/>
        <v>2.7344890753179174E-3</v>
      </c>
      <c r="CC74" s="14">
        <f t="shared" si="139"/>
        <v>2.4249012270836381E-3</v>
      </c>
      <c r="CD74" s="14">
        <f t="shared" si="140"/>
        <v>2.1068704531606729E-3</v>
      </c>
      <c r="CE74" s="14">
        <f t="shared" si="141"/>
        <v>1.7757306472499438E-3</v>
      </c>
      <c r="CF74" s="14">
        <f t="shared" si="142"/>
        <v>1.4644661280502854E-3</v>
      </c>
      <c r="CG74" s="14">
        <f t="shared" si="143"/>
        <v>1.1940822687563106E-3</v>
      </c>
      <c r="CH74" s="14">
        <f t="shared" si="143"/>
        <v>9.2274375029424227E-4</v>
      </c>
      <c r="CI74" s="14">
        <f t="shared" si="101"/>
        <v>7.210024981213315E-4</v>
      </c>
      <c r="CJ74" s="14">
        <f t="shared" si="102"/>
        <v>6.5179686032766605E-4</v>
      </c>
      <c r="CK74" s="14">
        <f t="shared" si="103"/>
        <v>4.6199484511014931E-4</v>
      </c>
      <c r="CL74" s="14">
        <f t="shared" si="104"/>
        <v>2.8483072916666668E-4</v>
      </c>
      <c r="CM74" s="14">
        <f t="shared" si="105"/>
        <v>1.0755001075500108E-4</v>
      </c>
      <c r="CN74" s="14">
        <f t="shared" si="106"/>
        <v>3.5500017750008876E-5</v>
      </c>
      <c r="CO74" s="14">
        <f t="shared" si="107"/>
        <v>0</v>
      </c>
      <c r="CP74" s="14">
        <f t="shared" si="108"/>
        <v>0</v>
      </c>
      <c r="CQ74" s="14">
        <f t="shared" si="109"/>
        <v>0</v>
      </c>
      <c r="CR74" s="14">
        <f t="shared" si="110"/>
        <v>0</v>
      </c>
      <c r="CS74" s="14">
        <f t="shared" si="111"/>
        <v>0</v>
      </c>
      <c r="CT74" s="14">
        <f t="shared" si="112"/>
        <v>0</v>
      </c>
      <c r="CU74" s="14">
        <f t="shared" si="113"/>
        <v>0</v>
      </c>
      <c r="CV74" s="14">
        <f t="shared" si="114"/>
        <v>0</v>
      </c>
      <c r="CW74" s="14">
        <f t="shared" si="115"/>
        <v>0</v>
      </c>
      <c r="CX74" s="14">
        <f t="shared" si="116"/>
        <v>0</v>
      </c>
      <c r="CY74" s="14">
        <f t="shared" si="117"/>
        <v>0</v>
      </c>
      <c r="CZ74" s="14">
        <f t="shared" si="118"/>
        <v>0</v>
      </c>
    </row>
    <row r="75" spans="1:104" x14ac:dyDescent="0.2">
      <c r="A75" s="3" t="str">
        <f t="shared" si="119"/>
        <v>R_C2</v>
      </c>
      <c r="B75" s="4" t="str">
        <f t="shared" si="119"/>
        <v>Secured, MOB &gt; 6, Non-MOU, Class 1, Non-TDR, DPD&gt;0</v>
      </c>
      <c r="C75" s="14" t="s">
        <v>50</v>
      </c>
      <c r="T75" s="14">
        <f t="shared" ref="T75:BJ75" si="146">IFERROR(SUM(C31:T31)/SUM(C8:T8),0)</f>
        <v>0.14363481340591591</v>
      </c>
      <c r="U75" s="14">
        <f t="shared" si="146"/>
        <v>0.15319493521790342</v>
      </c>
      <c r="V75" s="14">
        <f t="shared" si="146"/>
        <v>0.15233433184773873</v>
      </c>
      <c r="W75" s="14">
        <f t="shared" si="146"/>
        <v>0.14433716259073931</v>
      </c>
      <c r="X75" s="14">
        <f t="shared" si="146"/>
        <v>0.15024669743752983</v>
      </c>
      <c r="Y75" s="14">
        <f t="shared" si="146"/>
        <v>0.1516274572993877</v>
      </c>
      <c r="Z75" s="14">
        <f t="shared" si="146"/>
        <v>0.14638132295719844</v>
      </c>
      <c r="AA75" s="14">
        <f t="shared" si="146"/>
        <v>0.15353989960186948</v>
      </c>
      <c r="AB75" s="14">
        <f t="shared" si="146"/>
        <v>0.15370435393258428</v>
      </c>
      <c r="AC75" s="14">
        <f t="shared" si="146"/>
        <v>0.14349701393497014</v>
      </c>
      <c r="AD75" s="14">
        <f t="shared" si="146"/>
        <v>0.14006653586965795</v>
      </c>
      <c r="AE75" s="14">
        <f t="shared" si="146"/>
        <v>0.13707111531516036</v>
      </c>
      <c r="AF75" s="14">
        <f t="shared" si="146"/>
        <v>0.12661908538197197</v>
      </c>
      <c r="AG75" s="14">
        <f t="shared" si="146"/>
        <v>0.12522506301764494</v>
      </c>
      <c r="AH75" s="14">
        <f t="shared" si="146"/>
        <v>0.12159611755190078</v>
      </c>
      <c r="AI75" s="14">
        <f t="shared" si="146"/>
        <v>0.11353338462853724</v>
      </c>
      <c r="AJ75" s="14">
        <f t="shared" si="146"/>
        <v>0.1150631500742942</v>
      </c>
      <c r="AK75" s="14">
        <f t="shared" si="146"/>
        <v>0.11376404494382023</v>
      </c>
      <c r="AL75" s="14">
        <f t="shared" si="146"/>
        <v>0.10570899144092473</v>
      </c>
      <c r="AM75" s="14">
        <f t="shared" si="146"/>
        <v>0.1022487702037948</v>
      </c>
      <c r="AN75" s="14">
        <f t="shared" si="146"/>
        <v>9.9599109131403116E-2</v>
      </c>
      <c r="AO75" s="14">
        <f t="shared" si="146"/>
        <v>9.873371260781795E-2</v>
      </c>
      <c r="AP75" s="14">
        <f t="shared" si="146"/>
        <v>9.8958813231364601E-2</v>
      </c>
      <c r="AQ75" s="14">
        <f t="shared" si="146"/>
        <v>9.8251075908799557E-2</v>
      </c>
      <c r="AR75" s="14">
        <f t="shared" si="146"/>
        <v>0.10054167062624726</v>
      </c>
      <c r="AS75" s="14">
        <f t="shared" si="146"/>
        <v>0.10116585182399399</v>
      </c>
      <c r="AT75" s="14">
        <f t="shared" si="146"/>
        <v>0.10016602102933038</v>
      </c>
      <c r="AU75" s="14">
        <f t="shared" si="146"/>
        <v>0.10324008854900382</v>
      </c>
      <c r="AV75" s="14">
        <f t="shared" si="146"/>
        <v>0.10257417960306543</v>
      </c>
      <c r="AW75" s="14">
        <f t="shared" si="146"/>
        <v>0.10186925131045396</v>
      </c>
      <c r="AX75" s="15">
        <f t="shared" si="146"/>
        <v>0.1085744345081536</v>
      </c>
      <c r="AY75" s="14">
        <f t="shared" si="146"/>
        <v>0.1079967023907667</v>
      </c>
      <c r="AZ75" s="14">
        <f t="shared" si="146"/>
        <v>0.10894698468909489</v>
      </c>
      <c r="BA75" s="14">
        <f t="shared" si="146"/>
        <v>0.11229708694685346</v>
      </c>
      <c r="BB75" s="14">
        <f t="shared" si="146"/>
        <v>0.10972541297451045</v>
      </c>
      <c r="BC75" s="14">
        <f t="shared" si="146"/>
        <v>0.10714285714285714</v>
      </c>
      <c r="BD75" s="14">
        <f t="shared" si="146"/>
        <v>0.11075256425031693</v>
      </c>
      <c r="BE75" s="14">
        <f t="shared" si="146"/>
        <v>0.10776688084770601</v>
      </c>
      <c r="BF75" s="14">
        <f t="shared" si="146"/>
        <v>0.10625140544187092</v>
      </c>
      <c r="BG75" s="14">
        <f t="shared" si="146"/>
        <v>0.10768500948766603</v>
      </c>
      <c r="BH75" s="14">
        <f t="shared" si="146"/>
        <v>0.10448635351997189</v>
      </c>
      <c r="BI75" s="14">
        <f t="shared" si="146"/>
        <v>0.10269180600023717</v>
      </c>
      <c r="BJ75" s="14">
        <f t="shared" si="146"/>
        <v>0.10177203065134099</v>
      </c>
      <c r="BK75" s="14">
        <f t="shared" si="121"/>
        <v>9.8394551204086592E-2</v>
      </c>
      <c r="BL75" s="14">
        <f t="shared" si="122"/>
        <v>9.7134350576851505E-2</v>
      </c>
      <c r="BM75" s="14">
        <f t="shared" si="123"/>
        <v>9.5936931473620382E-2</v>
      </c>
      <c r="BN75" s="14">
        <f t="shared" si="124"/>
        <v>9.469973255531243E-2</v>
      </c>
      <c r="BO75" s="14">
        <f t="shared" si="125"/>
        <v>9.3288102738066397E-2</v>
      </c>
      <c r="BP75" s="14">
        <f t="shared" si="126"/>
        <v>8.9829886182841753E-2</v>
      </c>
      <c r="BQ75" s="14">
        <f t="shared" si="127"/>
        <v>8.5902819436112776E-2</v>
      </c>
      <c r="BR75" s="14">
        <f t="shared" si="128"/>
        <v>8.2592419279363588E-2</v>
      </c>
      <c r="BS75" s="14">
        <f t="shared" si="129"/>
        <v>7.8829887218045111E-2</v>
      </c>
      <c r="BT75" s="14">
        <f t="shared" si="130"/>
        <v>7.5721722669190722E-2</v>
      </c>
      <c r="BU75" s="14">
        <f t="shared" si="131"/>
        <v>7.265057417389266E-2</v>
      </c>
      <c r="BV75" s="14">
        <f t="shared" si="132"/>
        <v>6.8969514315521036E-2</v>
      </c>
      <c r="BW75" s="14">
        <f t="shared" si="133"/>
        <v>6.648623205460108E-2</v>
      </c>
      <c r="BX75" s="14">
        <f t="shared" si="134"/>
        <v>6.2623446032299288E-2</v>
      </c>
      <c r="BY75" s="14">
        <f t="shared" si="135"/>
        <v>5.8617573977863116E-2</v>
      </c>
      <c r="BZ75" s="14">
        <f t="shared" si="136"/>
        <v>5.3136860906452331E-2</v>
      </c>
      <c r="CA75" s="14">
        <f t="shared" si="137"/>
        <v>4.739538855678907E-2</v>
      </c>
      <c r="CB75" s="14">
        <f t="shared" si="138"/>
        <v>4.0757992801185687E-2</v>
      </c>
      <c r="CC75" s="14">
        <f t="shared" si="139"/>
        <v>3.9085789996687645E-2</v>
      </c>
      <c r="CD75" s="14">
        <f t="shared" si="140"/>
        <v>3.69815668202765E-2</v>
      </c>
      <c r="CE75" s="14">
        <f t="shared" si="141"/>
        <v>3.3782129742962054E-2</v>
      </c>
      <c r="CF75" s="14">
        <f t="shared" si="142"/>
        <v>2.999610440202571E-2</v>
      </c>
      <c r="CG75" s="14">
        <f t="shared" si="143"/>
        <v>2.496228226580716E-2</v>
      </c>
      <c r="CH75" s="14">
        <f t="shared" si="143"/>
        <v>2.1273474178403758E-2</v>
      </c>
      <c r="CI75" s="14">
        <f t="shared" si="101"/>
        <v>1.8485773991319725E-2</v>
      </c>
      <c r="CJ75" s="14">
        <f t="shared" si="102"/>
        <v>1.4846235418875928E-2</v>
      </c>
      <c r="CK75" s="14">
        <f t="shared" si="103"/>
        <v>1.3674884437596301E-2</v>
      </c>
      <c r="CL75" s="14">
        <f t="shared" si="104"/>
        <v>1.213024047669717E-2</v>
      </c>
      <c r="CM75" s="14">
        <f t="shared" si="105"/>
        <v>9.8368522072936667E-3</v>
      </c>
      <c r="CN75" s="14">
        <f t="shared" si="106"/>
        <v>5.8790593505039191E-3</v>
      </c>
      <c r="CO75" s="14">
        <f t="shared" si="107"/>
        <v>3.5335689045936395E-3</v>
      </c>
      <c r="CP75" s="14">
        <f t="shared" si="108"/>
        <v>1.886080724254998E-3</v>
      </c>
      <c r="CQ75" s="14">
        <f t="shared" si="109"/>
        <v>0</v>
      </c>
      <c r="CR75" s="14">
        <f t="shared" si="110"/>
        <v>0</v>
      </c>
      <c r="CS75" s="14">
        <f t="shared" si="111"/>
        <v>0</v>
      </c>
      <c r="CT75" s="14">
        <f t="shared" si="112"/>
        <v>0</v>
      </c>
      <c r="CU75" s="14">
        <f t="shared" si="113"/>
        <v>0</v>
      </c>
      <c r="CV75" s="14">
        <f t="shared" si="114"/>
        <v>0</v>
      </c>
      <c r="CW75" s="14">
        <f t="shared" si="115"/>
        <v>0</v>
      </c>
      <c r="CX75" s="14">
        <f t="shared" si="116"/>
        <v>0</v>
      </c>
      <c r="CY75" s="14">
        <f t="shared" si="117"/>
        <v>0</v>
      </c>
      <c r="CZ75" s="14">
        <f t="shared" si="118"/>
        <v>0</v>
      </c>
    </row>
    <row r="76" spans="1:104" x14ac:dyDescent="0.2">
      <c r="A76" s="3" t="str">
        <f t="shared" si="119"/>
        <v>R_D</v>
      </c>
      <c r="B76" s="4" t="str">
        <f t="shared" si="119"/>
        <v>Secured, MOB &gt; 6, Non-MOU, Class 1, TDR</v>
      </c>
      <c r="C76" s="14" t="s">
        <v>50</v>
      </c>
      <c r="T76" s="14">
        <f t="shared" ref="T76:BJ76" si="147">IFERROR(SUM(C32:T32)/SUM(C9:T9),0)</f>
        <v>0.26328555678059534</v>
      </c>
      <c r="U76" s="14">
        <f t="shared" si="147"/>
        <v>0.26699099622422306</v>
      </c>
      <c r="V76" s="14">
        <f t="shared" si="147"/>
        <v>0.26951324884792627</v>
      </c>
      <c r="W76" s="14">
        <f t="shared" si="147"/>
        <v>0.27072697202847484</v>
      </c>
      <c r="X76" s="14">
        <f t="shared" si="147"/>
        <v>0.26972212197762541</v>
      </c>
      <c r="Y76" s="14">
        <f t="shared" si="147"/>
        <v>0.26939127932076556</v>
      </c>
      <c r="Z76" s="14">
        <f t="shared" si="147"/>
        <v>0.26666666666666666</v>
      </c>
      <c r="AA76" s="14">
        <f t="shared" si="147"/>
        <v>0.26060300057703406</v>
      </c>
      <c r="AB76" s="14">
        <f t="shared" si="147"/>
        <v>0.25683060109289618</v>
      </c>
      <c r="AC76" s="14">
        <f t="shared" si="147"/>
        <v>0.25274725274725274</v>
      </c>
      <c r="AD76" s="14">
        <f t="shared" si="147"/>
        <v>0.24570554280548021</v>
      </c>
      <c r="AE76" s="14">
        <f t="shared" si="147"/>
        <v>0.23950276243093924</v>
      </c>
      <c r="AF76" s="14">
        <f t="shared" si="147"/>
        <v>0.22959148644009611</v>
      </c>
      <c r="AG76" s="14">
        <f t="shared" si="147"/>
        <v>0.223063284233497</v>
      </c>
      <c r="AH76" s="14">
        <f t="shared" si="147"/>
        <v>0.21635848292617088</v>
      </c>
      <c r="AI76" s="14">
        <f t="shared" si="147"/>
        <v>0.20935040682939843</v>
      </c>
      <c r="AJ76" s="14">
        <f t="shared" si="147"/>
        <v>0.20174280433060471</v>
      </c>
      <c r="AK76" s="14">
        <f t="shared" si="147"/>
        <v>0.1978100298043281</v>
      </c>
      <c r="AL76" s="14">
        <f t="shared" si="147"/>
        <v>0.19212829851127725</v>
      </c>
      <c r="AM76" s="14">
        <f t="shared" si="147"/>
        <v>0.18612606905289833</v>
      </c>
      <c r="AN76" s="14">
        <f t="shared" si="147"/>
        <v>0.18072515498778885</v>
      </c>
      <c r="AO76" s="14">
        <f t="shared" si="147"/>
        <v>0.17520599715011462</v>
      </c>
      <c r="AP76" s="14">
        <f t="shared" si="147"/>
        <v>0.17214972737854561</v>
      </c>
      <c r="AQ76" s="14">
        <f t="shared" si="147"/>
        <v>0.16838842975206611</v>
      </c>
      <c r="AR76" s="14">
        <f t="shared" si="147"/>
        <v>0.16594333936106087</v>
      </c>
      <c r="AS76" s="14">
        <f t="shared" si="147"/>
        <v>0.16445797516714422</v>
      </c>
      <c r="AT76" s="14">
        <f t="shared" si="147"/>
        <v>0.16213789801292794</v>
      </c>
      <c r="AU76" s="14">
        <f t="shared" si="147"/>
        <v>0.15918268940992103</v>
      </c>
      <c r="AV76" s="14">
        <f t="shared" si="147"/>
        <v>0.15901422029404677</v>
      </c>
      <c r="AW76" s="14">
        <f t="shared" si="147"/>
        <v>0.15732303421640215</v>
      </c>
      <c r="AX76" s="15">
        <f t="shared" si="147"/>
        <v>0.1580600350305007</v>
      </c>
      <c r="AY76" s="14">
        <f t="shared" si="147"/>
        <v>0.15739345349327868</v>
      </c>
      <c r="AZ76" s="14">
        <f t="shared" si="147"/>
        <v>0.15632183908045977</v>
      </c>
      <c r="BA76" s="14">
        <f t="shared" si="147"/>
        <v>0.15430556401974527</v>
      </c>
      <c r="BB76" s="14">
        <f t="shared" si="147"/>
        <v>0.15284352905010759</v>
      </c>
      <c r="BC76" s="14">
        <f t="shared" si="147"/>
        <v>0.15000623986022713</v>
      </c>
      <c r="BD76" s="14">
        <f t="shared" si="147"/>
        <v>0.14723576720916978</v>
      </c>
      <c r="BE76" s="14">
        <f t="shared" si="147"/>
        <v>0.14582404281072817</v>
      </c>
      <c r="BF76" s="14">
        <f t="shared" si="147"/>
        <v>0.14417768648093465</v>
      </c>
      <c r="BG76" s="14">
        <f t="shared" si="147"/>
        <v>0.14229427722516472</v>
      </c>
      <c r="BH76" s="14">
        <f t="shared" si="147"/>
        <v>0.14120235552967061</v>
      </c>
      <c r="BI76" s="14">
        <f t="shared" si="147"/>
        <v>0.14013358407366577</v>
      </c>
      <c r="BJ76" s="14">
        <f t="shared" si="147"/>
        <v>0.13868328788469031</v>
      </c>
      <c r="BK76" s="14">
        <f t="shared" si="121"/>
        <v>0.13748124959238245</v>
      </c>
      <c r="BL76" s="14">
        <f t="shared" si="122"/>
        <v>0.13498423541776142</v>
      </c>
      <c r="BM76" s="14">
        <f t="shared" si="123"/>
        <v>0.13113997494560559</v>
      </c>
      <c r="BN76" s="14">
        <f t="shared" si="124"/>
        <v>0.12636049907087868</v>
      </c>
      <c r="BO76" s="14">
        <f t="shared" si="125"/>
        <v>0.12287965807399492</v>
      </c>
      <c r="BP76" s="14">
        <f t="shared" si="126"/>
        <v>0.11878527277613544</v>
      </c>
      <c r="BQ76" s="14">
        <f t="shared" si="127"/>
        <v>0.11558503079109426</v>
      </c>
      <c r="BR76" s="14">
        <f t="shared" si="128"/>
        <v>0.11228380770802124</v>
      </c>
      <c r="BS76" s="14">
        <f t="shared" si="129"/>
        <v>0.10965451317765942</v>
      </c>
      <c r="BT76" s="14">
        <f t="shared" si="130"/>
        <v>0.10777096114519427</v>
      </c>
      <c r="BU76" s="14">
        <f t="shared" si="131"/>
        <v>0.10555631028392881</v>
      </c>
      <c r="BV76" s="14">
        <f t="shared" si="132"/>
        <v>0.10298689012028653</v>
      </c>
      <c r="BW76" s="14">
        <f t="shared" si="133"/>
        <v>9.9480326651818857E-2</v>
      </c>
      <c r="BX76" s="14">
        <f t="shared" si="134"/>
        <v>9.4890016920473774E-2</v>
      </c>
      <c r="BY76" s="14">
        <f t="shared" si="135"/>
        <v>8.9251700680272106E-2</v>
      </c>
      <c r="BZ76" s="14">
        <f t="shared" si="136"/>
        <v>8.2692835575075493E-2</v>
      </c>
      <c r="CA76" s="14">
        <f t="shared" si="137"/>
        <v>7.6426936680768429E-2</v>
      </c>
      <c r="CB76" s="14">
        <f t="shared" si="138"/>
        <v>6.9909454622025691E-2</v>
      </c>
      <c r="CC76" s="14">
        <f t="shared" si="139"/>
        <v>6.6830393689067499E-2</v>
      </c>
      <c r="CD76" s="14">
        <f t="shared" si="140"/>
        <v>6.437327006722024E-2</v>
      </c>
      <c r="CE76" s="14">
        <f t="shared" si="141"/>
        <v>6.1584074544684453E-2</v>
      </c>
      <c r="CF76" s="14">
        <f t="shared" si="142"/>
        <v>5.8807439824945296E-2</v>
      </c>
      <c r="CG76" s="14">
        <f t="shared" si="143"/>
        <v>5.4507751555248347E-2</v>
      </c>
      <c r="CH76" s="14">
        <f t="shared" si="143"/>
        <v>4.8977395048439183E-2</v>
      </c>
      <c r="CI76" s="14">
        <f t="shared" si="101"/>
        <v>4.4596507786691837E-2</v>
      </c>
      <c r="CJ76" s="14">
        <f t="shared" si="102"/>
        <v>4.0156453715775753E-2</v>
      </c>
      <c r="CK76" s="14">
        <f t="shared" si="103"/>
        <v>3.4120734908136482E-2</v>
      </c>
      <c r="CL76" s="14">
        <f t="shared" si="104"/>
        <v>2.7809965237543453E-2</v>
      </c>
      <c r="CM76" s="14">
        <f t="shared" si="105"/>
        <v>2.126844223031232E-2</v>
      </c>
      <c r="CN76" s="14">
        <f t="shared" si="106"/>
        <v>1.3454960091220068E-2</v>
      </c>
      <c r="CO76" s="14">
        <f t="shared" si="107"/>
        <v>7.0008401008120977E-3</v>
      </c>
      <c r="CP76" s="14">
        <f t="shared" si="108"/>
        <v>2.1405636817695326E-3</v>
      </c>
      <c r="CQ76" s="14">
        <f t="shared" si="109"/>
        <v>0</v>
      </c>
      <c r="CR76" s="14">
        <f t="shared" si="110"/>
        <v>0</v>
      </c>
      <c r="CS76" s="14">
        <f t="shared" si="111"/>
        <v>0</v>
      </c>
      <c r="CT76" s="14">
        <f t="shared" si="112"/>
        <v>0</v>
      </c>
      <c r="CU76" s="14">
        <f t="shared" si="113"/>
        <v>0</v>
      </c>
      <c r="CV76" s="14">
        <f t="shared" si="114"/>
        <v>0</v>
      </c>
      <c r="CW76" s="14">
        <f t="shared" si="115"/>
        <v>0</v>
      </c>
      <c r="CX76" s="14">
        <f t="shared" si="116"/>
        <v>0</v>
      </c>
      <c r="CY76" s="14">
        <f t="shared" si="117"/>
        <v>0</v>
      </c>
      <c r="CZ76" s="14">
        <f t="shared" si="118"/>
        <v>0</v>
      </c>
    </row>
    <row r="77" spans="1:104" x14ac:dyDescent="0.2">
      <c r="A77" s="3" t="str">
        <f t="shared" si="119"/>
        <v>R_E</v>
      </c>
      <c r="B77" s="4" t="str">
        <f t="shared" si="119"/>
        <v>Secured, MOB &gt; 6, Non-MOU, Class 2, Non-TDR</v>
      </c>
      <c r="C77" s="14" t="s">
        <v>50</v>
      </c>
      <c r="T77" s="14">
        <f t="shared" ref="T77:BJ77" si="148">IFERROR(SUM(C33:T33)/SUM(C10:T10),0)</f>
        <v>0.50496516970505412</v>
      </c>
      <c r="U77" s="14">
        <f t="shared" si="148"/>
        <v>0.51346303501945523</v>
      </c>
      <c r="V77" s="14">
        <f t="shared" si="148"/>
        <v>0.52016985138004246</v>
      </c>
      <c r="W77" s="14">
        <f t="shared" si="148"/>
        <v>0.51656601925901746</v>
      </c>
      <c r="X77" s="14">
        <f t="shared" si="148"/>
        <v>0.51443569553805779</v>
      </c>
      <c r="Y77" s="14">
        <f t="shared" si="148"/>
        <v>0.52521832115487432</v>
      </c>
      <c r="Z77" s="14">
        <f t="shared" si="148"/>
        <v>0.52351623740201569</v>
      </c>
      <c r="AA77" s="14">
        <f t="shared" si="148"/>
        <v>0.5255735238811583</v>
      </c>
      <c r="AB77" s="14">
        <f t="shared" si="148"/>
        <v>0.53472358843202838</v>
      </c>
      <c r="AC77" s="14">
        <f t="shared" si="148"/>
        <v>0.53626995352596485</v>
      </c>
      <c r="AD77" s="14">
        <f t="shared" si="148"/>
        <v>0.52733118971061088</v>
      </c>
      <c r="AE77" s="14">
        <f t="shared" si="148"/>
        <v>0.52450166112956809</v>
      </c>
      <c r="AF77" s="14">
        <f t="shared" si="148"/>
        <v>0.51797945205479456</v>
      </c>
      <c r="AG77" s="14">
        <f t="shared" si="148"/>
        <v>0.50665188470066513</v>
      </c>
      <c r="AH77" s="14">
        <f t="shared" si="148"/>
        <v>0.4924415941365094</v>
      </c>
      <c r="AI77" s="14">
        <f t="shared" si="148"/>
        <v>0.47748787808820131</v>
      </c>
      <c r="AJ77" s="14">
        <f t="shared" si="148"/>
        <v>0.46232320890331557</v>
      </c>
      <c r="AK77" s="14">
        <f t="shared" si="148"/>
        <v>0.45410975317517371</v>
      </c>
      <c r="AL77" s="14">
        <f t="shared" si="148"/>
        <v>0.44214079074252655</v>
      </c>
      <c r="AM77" s="14">
        <f t="shared" si="148"/>
        <v>0.42745004757373928</v>
      </c>
      <c r="AN77" s="14">
        <f t="shared" si="148"/>
        <v>0.41352842408251378</v>
      </c>
      <c r="AO77" s="14">
        <f t="shared" si="148"/>
        <v>0.40547811200782585</v>
      </c>
      <c r="AP77" s="14">
        <f t="shared" si="148"/>
        <v>0.3994462622703247</v>
      </c>
      <c r="AQ77" s="14">
        <f t="shared" si="148"/>
        <v>0.39043325820185326</v>
      </c>
      <c r="AR77" s="14">
        <f t="shared" si="148"/>
        <v>0.38751238850346881</v>
      </c>
      <c r="AS77" s="14">
        <f t="shared" si="148"/>
        <v>0.38210974693059385</v>
      </c>
      <c r="AT77" s="14">
        <f t="shared" si="148"/>
        <v>0.3737449799196787</v>
      </c>
      <c r="AU77" s="14">
        <f t="shared" si="148"/>
        <v>0.37180441796971953</v>
      </c>
      <c r="AV77" s="14">
        <f t="shared" si="148"/>
        <v>0.36918382913806252</v>
      </c>
      <c r="AW77" s="14">
        <f t="shared" si="148"/>
        <v>0.36063508064516131</v>
      </c>
      <c r="AX77" s="15">
        <f t="shared" si="148"/>
        <v>0.35404191616766467</v>
      </c>
      <c r="AY77" s="14">
        <f t="shared" si="148"/>
        <v>0.34962593516209478</v>
      </c>
      <c r="AZ77" s="14">
        <f t="shared" si="148"/>
        <v>0.34368884540117417</v>
      </c>
      <c r="BA77" s="14">
        <f t="shared" si="148"/>
        <v>0.34027777777777779</v>
      </c>
      <c r="BB77" s="14">
        <f t="shared" si="148"/>
        <v>0.33491686460807601</v>
      </c>
      <c r="BC77" s="14">
        <f t="shared" si="148"/>
        <v>0.32846207376478775</v>
      </c>
      <c r="BD77" s="14">
        <f t="shared" si="148"/>
        <v>0.32617633622658748</v>
      </c>
      <c r="BE77" s="14">
        <f t="shared" si="148"/>
        <v>0.32669869595058337</v>
      </c>
      <c r="BF77" s="14">
        <f t="shared" si="148"/>
        <v>0.32122842412015246</v>
      </c>
      <c r="BG77" s="14">
        <f t="shared" si="148"/>
        <v>0.31903190319031904</v>
      </c>
      <c r="BH77" s="14">
        <f t="shared" si="148"/>
        <v>0.31526235575876332</v>
      </c>
      <c r="BI77" s="14">
        <f t="shared" si="148"/>
        <v>0.3120536680372214</v>
      </c>
      <c r="BJ77" s="14">
        <f t="shared" si="148"/>
        <v>0.30978026712623868</v>
      </c>
      <c r="BK77" s="14">
        <f t="shared" si="121"/>
        <v>0.30944831959416613</v>
      </c>
      <c r="BL77" s="14">
        <f t="shared" si="122"/>
        <v>0.31135225375626041</v>
      </c>
      <c r="BM77" s="14">
        <f t="shared" si="123"/>
        <v>0.31121281464530892</v>
      </c>
      <c r="BN77" s="14">
        <f t="shared" si="124"/>
        <v>0.31331967213114753</v>
      </c>
      <c r="BO77" s="14">
        <f t="shared" si="125"/>
        <v>0.31560787497462961</v>
      </c>
      <c r="BP77" s="14">
        <f t="shared" si="126"/>
        <v>0.31635926222935046</v>
      </c>
      <c r="BQ77" s="14">
        <f t="shared" si="127"/>
        <v>0.31503579952267302</v>
      </c>
      <c r="BR77" s="14">
        <f t="shared" si="128"/>
        <v>0.31316306483300588</v>
      </c>
      <c r="BS77" s="14">
        <f t="shared" si="129"/>
        <v>0.31463748290013682</v>
      </c>
      <c r="BT77" s="14">
        <f t="shared" si="130"/>
        <v>0.31493890421757981</v>
      </c>
      <c r="BU77" s="14">
        <f t="shared" si="131"/>
        <v>0.31126225245049011</v>
      </c>
      <c r="BV77" s="14">
        <f t="shared" si="132"/>
        <v>0.30530794165316044</v>
      </c>
      <c r="BW77" s="14">
        <f t="shared" si="133"/>
        <v>0.29819582404216499</v>
      </c>
      <c r="BX77" s="14">
        <f t="shared" si="134"/>
        <v>0.29165816846828474</v>
      </c>
      <c r="BY77" s="14">
        <f t="shared" si="135"/>
        <v>0.27911728647323253</v>
      </c>
      <c r="BZ77" s="14">
        <f t="shared" si="136"/>
        <v>0.26347546259050686</v>
      </c>
      <c r="CA77" s="14">
        <f t="shared" si="137"/>
        <v>0.24551016380501284</v>
      </c>
      <c r="CB77" s="14">
        <f t="shared" si="138"/>
        <v>0.22318173095375168</v>
      </c>
      <c r="CC77" s="14">
        <f t="shared" si="139"/>
        <v>0.21543473834249643</v>
      </c>
      <c r="CD77" s="14">
        <f t="shared" si="140"/>
        <v>0.20523356401384082</v>
      </c>
      <c r="CE77" s="14">
        <f t="shared" si="141"/>
        <v>0.19557784362890357</v>
      </c>
      <c r="CF77" s="14">
        <f t="shared" si="142"/>
        <v>0.187363304981774</v>
      </c>
      <c r="CG77" s="14">
        <f t="shared" si="143"/>
        <v>0.17812500000000001</v>
      </c>
      <c r="CH77" s="14">
        <f t="shared" si="143"/>
        <v>0.16755843424387495</v>
      </c>
      <c r="CI77" s="14">
        <f t="shared" si="101"/>
        <v>0.15526802218114602</v>
      </c>
      <c r="CJ77" s="14">
        <f t="shared" si="102"/>
        <v>0.14261285909712723</v>
      </c>
      <c r="CK77" s="14">
        <f t="shared" si="103"/>
        <v>0.12795125666412796</v>
      </c>
      <c r="CL77" s="14">
        <f t="shared" si="104"/>
        <v>0.11515664690939881</v>
      </c>
      <c r="CM77" s="14">
        <f t="shared" si="105"/>
        <v>0.10367577756833177</v>
      </c>
      <c r="CN77" s="14">
        <f t="shared" si="106"/>
        <v>9.1530773277222519E-2</v>
      </c>
      <c r="CO77" s="14">
        <f t="shared" si="107"/>
        <v>7.5655887736424648E-2</v>
      </c>
      <c r="CP77" s="14">
        <f t="shared" si="108"/>
        <v>5.7706355003652302E-2</v>
      </c>
      <c r="CQ77" s="14">
        <f t="shared" si="109"/>
        <v>3.9090909090909093E-2</v>
      </c>
      <c r="CR77" s="14">
        <f t="shared" si="110"/>
        <v>1.5915119363395226E-2</v>
      </c>
      <c r="CS77" s="14">
        <f t="shared" si="111"/>
        <v>0</v>
      </c>
      <c r="CT77" s="14">
        <f t="shared" si="112"/>
        <v>0</v>
      </c>
      <c r="CU77" s="14">
        <f t="shared" si="113"/>
        <v>0</v>
      </c>
      <c r="CV77" s="14">
        <f t="shared" si="114"/>
        <v>0</v>
      </c>
      <c r="CW77" s="14">
        <f t="shared" si="115"/>
        <v>0</v>
      </c>
      <c r="CX77" s="14">
        <f t="shared" si="116"/>
        <v>0</v>
      </c>
      <c r="CY77" s="14">
        <f t="shared" si="117"/>
        <v>0</v>
      </c>
      <c r="CZ77" s="14">
        <f t="shared" si="118"/>
        <v>0</v>
      </c>
    </row>
    <row r="78" spans="1:104" x14ac:dyDescent="0.2">
      <c r="A78" s="3" t="str">
        <f t="shared" si="119"/>
        <v>R_F</v>
      </c>
      <c r="B78" s="4" t="str">
        <f t="shared" si="119"/>
        <v>Secured, MOB &gt; 6, Non-MOU, Class 2, TDR</v>
      </c>
      <c r="C78" s="14" t="s">
        <v>50</v>
      </c>
      <c r="T78" s="14">
        <f t="shared" ref="T78:BJ78" si="149">IFERROR(SUM(C34:T34)/SUM(C11:T11),0)</f>
        <v>0.75546719681908547</v>
      </c>
      <c r="U78" s="14">
        <f t="shared" si="149"/>
        <v>0.7678571428571429</v>
      </c>
      <c r="V78" s="14">
        <f t="shared" si="149"/>
        <v>0.78015564202334631</v>
      </c>
      <c r="W78" s="14">
        <f t="shared" si="149"/>
        <v>0.77777777777777779</v>
      </c>
      <c r="X78" s="14">
        <f t="shared" si="149"/>
        <v>0.76998841251448435</v>
      </c>
      <c r="Y78" s="14">
        <f t="shared" si="149"/>
        <v>0.77507246376811589</v>
      </c>
      <c r="Z78" s="14">
        <f t="shared" si="149"/>
        <v>0.76949541284403666</v>
      </c>
      <c r="AA78" s="14">
        <f t="shared" si="149"/>
        <v>0.76068376068376065</v>
      </c>
      <c r="AB78" s="14">
        <f t="shared" si="149"/>
        <v>0.76682821755519659</v>
      </c>
      <c r="AC78" s="14">
        <f t="shared" si="149"/>
        <v>0.7657266811279827</v>
      </c>
      <c r="AD78" s="14">
        <f t="shared" si="149"/>
        <v>0.75423293996921503</v>
      </c>
      <c r="AE78" s="14">
        <f t="shared" si="149"/>
        <v>0.75481256332320157</v>
      </c>
      <c r="AF78" s="14">
        <f t="shared" si="149"/>
        <v>0.75189107413010592</v>
      </c>
      <c r="AG78" s="14">
        <f t="shared" si="149"/>
        <v>0.73469387755102045</v>
      </c>
      <c r="AH78" s="14">
        <f t="shared" si="149"/>
        <v>0.72166998011928429</v>
      </c>
      <c r="AI78" s="14">
        <f t="shared" si="149"/>
        <v>0.70631786771964467</v>
      </c>
      <c r="AJ78" s="14">
        <f t="shared" si="149"/>
        <v>0.69260326609029776</v>
      </c>
      <c r="AK78" s="14">
        <f t="shared" si="149"/>
        <v>0.68678871845620981</v>
      </c>
      <c r="AL78" s="14">
        <f t="shared" si="149"/>
        <v>0.67511177347242923</v>
      </c>
      <c r="AM78" s="14">
        <f t="shared" si="149"/>
        <v>0.65623540401681457</v>
      </c>
      <c r="AN78" s="14">
        <f t="shared" si="149"/>
        <v>0.64681630783325694</v>
      </c>
      <c r="AO78" s="14">
        <f t="shared" si="149"/>
        <v>0.63809523809523805</v>
      </c>
      <c r="AP78" s="14">
        <f t="shared" si="149"/>
        <v>0.62633928571428577</v>
      </c>
      <c r="AQ78" s="14">
        <f t="shared" si="149"/>
        <v>0.6151501959077057</v>
      </c>
      <c r="AR78" s="14">
        <f t="shared" si="149"/>
        <v>0.61183382291229538</v>
      </c>
      <c r="AS78" s="14">
        <f t="shared" si="149"/>
        <v>0.61198470038249042</v>
      </c>
      <c r="AT78" s="14">
        <f t="shared" si="149"/>
        <v>0.60640539401601345</v>
      </c>
      <c r="AU78" s="14">
        <f t="shared" si="149"/>
        <v>0.59885620915032678</v>
      </c>
      <c r="AV78" s="14">
        <f t="shared" si="149"/>
        <v>0.59336099585062241</v>
      </c>
      <c r="AW78" s="14">
        <f t="shared" si="149"/>
        <v>0.58268362741075097</v>
      </c>
      <c r="AX78" s="15">
        <f t="shared" si="149"/>
        <v>0.5741935483870968</v>
      </c>
      <c r="AY78" s="14">
        <f t="shared" si="149"/>
        <v>0.57875307629204265</v>
      </c>
      <c r="AZ78" s="14">
        <f t="shared" si="149"/>
        <v>0.57749898826386081</v>
      </c>
      <c r="BA78" s="14">
        <f t="shared" si="149"/>
        <v>0.57428459427675427</v>
      </c>
      <c r="BB78" s="14">
        <f t="shared" si="149"/>
        <v>0.5598012991975545</v>
      </c>
      <c r="BC78" s="14">
        <f t="shared" si="149"/>
        <v>0.54065775207806288</v>
      </c>
      <c r="BD78" s="14">
        <f t="shared" si="149"/>
        <v>0.52480328429695522</v>
      </c>
      <c r="BE78" s="14">
        <f t="shared" si="149"/>
        <v>0.51520270270270274</v>
      </c>
      <c r="BF78" s="14">
        <f t="shared" si="149"/>
        <v>0.50099206349206349</v>
      </c>
      <c r="BG78" s="14">
        <f t="shared" si="149"/>
        <v>0.48737615851709809</v>
      </c>
      <c r="BH78" s="14">
        <f t="shared" si="149"/>
        <v>0.47581410053746442</v>
      </c>
      <c r="BI78" s="14">
        <f t="shared" si="149"/>
        <v>0.46476249611921766</v>
      </c>
      <c r="BJ78" s="14">
        <f t="shared" si="149"/>
        <v>0.45590479096734821</v>
      </c>
      <c r="BK78" s="14">
        <f t="shared" si="121"/>
        <v>0.44624447717231225</v>
      </c>
      <c r="BL78" s="14">
        <f t="shared" si="122"/>
        <v>0.43468404647208841</v>
      </c>
      <c r="BM78" s="14">
        <f t="shared" si="123"/>
        <v>0.43213296398891965</v>
      </c>
      <c r="BN78" s="14">
        <f t="shared" si="124"/>
        <v>0.43003781739600216</v>
      </c>
      <c r="BO78" s="14">
        <f t="shared" si="125"/>
        <v>0.42781175219356554</v>
      </c>
      <c r="BP78" s="14">
        <f t="shared" si="126"/>
        <v>0.42494105318312814</v>
      </c>
      <c r="BQ78" s="14">
        <f t="shared" si="127"/>
        <v>0.41741819118783818</v>
      </c>
      <c r="BR78" s="14">
        <f t="shared" si="128"/>
        <v>0.4104383075753737</v>
      </c>
      <c r="BS78" s="14">
        <f t="shared" si="129"/>
        <v>0.404863374279268</v>
      </c>
      <c r="BT78" s="14">
        <f t="shared" si="130"/>
        <v>0.40030211480362538</v>
      </c>
      <c r="BU78" s="14">
        <f t="shared" si="131"/>
        <v>0.3972498090145149</v>
      </c>
      <c r="BV78" s="14">
        <f t="shared" si="132"/>
        <v>0.39331086336530985</v>
      </c>
      <c r="BW78" s="14">
        <f t="shared" si="133"/>
        <v>0.38954557394273709</v>
      </c>
      <c r="BX78" s="14">
        <f t="shared" si="134"/>
        <v>0.38431269674711438</v>
      </c>
      <c r="BY78" s="14">
        <f t="shared" si="135"/>
        <v>0.37937384898710863</v>
      </c>
      <c r="BZ78" s="14">
        <f t="shared" si="136"/>
        <v>0.37041884816753928</v>
      </c>
      <c r="CA78" s="14">
        <f t="shared" si="137"/>
        <v>0.35190005205622071</v>
      </c>
      <c r="CB78" s="14">
        <f t="shared" si="138"/>
        <v>0.32755498059508409</v>
      </c>
      <c r="CC78" s="14">
        <f t="shared" si="139"/>
        <v>0.32172470978441126</v>
      </c>
      <c r="CD78" s="14">
        <f t="shared" si="140"/>
        <v>0.31738484398216937</v>
      </c>
      <c r="CE78" s="14">
        <f t="shared" si="141"/>
        <v>0.30901015228426398</v>
      </c>
      <c r="CF78" s="14">
        <f t="shared" si="142"/>
        <v>0.29931972789115646</v>
      </c>
      <c r="CG78" s="14">
        <f t="shared" si="143"/>
        <v>0.28665207877461707</v>
      </c>
      <c r="CH78" s="14">
        <f t="shared" si="143"/>
        <v>0.2742251863475873</v>
      </c>
      <c r="CI78" s="14">
        <f t="shared" si="101"/>
        <v>0.2586427656850192</v>
      </c>
      <c r="CJ78" s="14">
        <f t="shared" si="102"/>
        <v>0.24152542372881355</v>
      </c>
      <c r="CK78" s="14">
        <f t="shared" si="103"/>
        <v>0.23096976016684045</v>
      </c>
      <c r="CL78" s="14">
        <f t="shared" si="104"/>
        <v>0.22261072261072262</v>
      </c>
      <c r="CM78" s="14">
        <f t="shared" si="105"/>
        <v>0.20844327176781002</v>
      </c>
      <c r="CN78" s="14">
        <f t="shared" si="106"/>
        <v>0.19400749063670411</v>
      </c>
      <c r="CO78" s="14">
        <f t="shared" si="107"/>
        <v>0.1736111111111111</v>
      </c>
      <c r="CP78" s="14">
        <f t="shared" si="108"/>
        <v>0.14255091103965703</v>
      </c>
      <c r="CQ78" s="14">
        <f t="shared" si="109"/>
        <v>0.10126582278481013</v>
      </c>
      <c r="CR78" s="14">
        <f t="shared" si="110"/>
        <v>4.025423728813559E-2</v>
      </c>
      <c r="CS78" s="14">
        <f t="shared" si="111"/>
        <v>0</v>
      </c>
      <c r="CT78" s="14">
        <f t="shared" si="112"/>
        <v>0</v>
      </c>
      <c r="CU78" s="14">
        <f t="shared" si="113"/>
        <v>0</v>
      </c>
      <c r="CV78" s="14">
        <f t="shared" si="114"/>
        <v>0</v>
      </c>
      <c r="CW78" s="14">
        <f t="shared" si="115"/>
        <v>0</v>
      </c>
      <c r="CX78" s="14">
        <f t="shared" si="116"/>
        <v>0</v>
      </c>
      <c r="CY78" s="14">
        <f t="shared" si="117"/>
        <v>0</v>
      </c>
      <c r="CZ78" s="14">
        <f t="shared" si="118"/>
        <v>0</v>
      </c>
    </row>
    <row r="79" spans="1:104" x14ac:dyDescent="0.2">
      <c r="A79" s="3" t="str">
        <f t="shared" si="119"/>
        <v>R_G1</v>
      </c>
      <c r="B79" s="4" t="str">
        <f t="shared" si="119"/>
        <v>Unsecured, MOB≤6, MOU</v>
      </c>
      <c r="C79" s="14" t="s">
        <v>50</v>
      </c>
      <c r="T79" s="14">
        <f t="shared" ref="T79:BJ79" si="150">IFERROR(SUM(C35:T35)/SUM(C12:T12),0)</f>
        <v>1.3158263894733889E-2</v>
      </c>
      <c r="U79" s="14">
        <f t="shared" si="150"/>
        <v>1.3276672121628042E-2</v>
      </c>
      <c r="V79" s="14">
        <f t="shared" si="150"/>
        <v>1.3587292176190124E-2</v>
      </c>
      <c r="W79" s="14">
        <f t="shared" si="150"/>
        <v>1.3806203525678148E-2</v>
      </c>
      <c r="X79" s="14">
        <f t="shared" si="150"/>
        <v>1.4122379380451654E-2</v>
      </c>
      <c r="Y79" s="14">
        <f t="shared" si="150"/>
        <v>1.4400861979652308E-2</v>
      </c>
      <c r="Z79" s="14">
        <f t="shared" si="150"/>
        <v>1.4575700564412318E-2</v>
      </c>
      <c r="AA79" s="14">
        <f t="shared" si="150"/>
        <v>1.4896693428712759E-2</v>
      </c>
      <c r="AB79" s="14">
        <f t="shared" si="150"/>
        <v>1.4900631757316781E-2</v>
      </c>
      <c r="AC79" s="14">
        <f t="shared" si="150"/>
        <v>1.4827580016874002E-2</v>
      </c>
      <c r="AD79" s="14">
        <f t="shared" si="150"/>
        <v>1.4831397789282216E-2</v>
      </c>
      <c r="AE79" s="14">
        <f t="shared" si="150"/>
        <v>1.4874881000951993E-2</v>
      </c>
      <c r="AF79" s="14">
        <f t="shared" si="150"/>
        <v>1.463173504695996E-2</v>
      </c>
      <c r="AG79" s="14">
        <f t="shared" si="150"/>
        <v>1.4624644761631063E-2</v>
      </c>
      <c r="AH79" s="14">
        <f t="shared" si="150"/>
        <v>1.4941713439832234E-2</v>
      </c>
      <c r="AI79" s="14">
        <f t="shared" si="150"/>
        <v>1.5116451565049696E-2</v>
      </c>
      <c r="AJ79" s="14">
        <f t="shared" si="150"/>
        <v>1.5428985466066176E-2</v>
      </c>
      <c r="AK79" s="14">
        <f t="shared" si="150"/>
        <v>1.5866957470010906E-2</v>
      </c>
      <c r="AL79" s="14">
        <f t="shared" si="150"/>
        <v>1.6129032258064516E-2</v>
      </c>
      <c r="AM79" s="14">
        <f t="shared" si="150"/>
        <v>1.6689272104889234E-2</v>
      </c>
      <c r="AN79" s="14">
        <f t="shared" si="150"/>
        <v>1.7190044788273615E-2</v>
      </c>
      <c r="AO79" s="14">
        <f t="shared" si="150"/>
        <v>1.7557991718165914E-2</v>
      </c>
      <c r="AP79" s="14">
        <f t="shared" si="150"/>
        <v>1.7725848531376001E-2</v>
      </c>
      <c r="AQ79" s="14">
        <f t="shared" si="150"/>
        <v>1.7447495961227785E-2</v>
      </c>
      <c r="AR79" s="14">
        <f t="shared" si="150"/>
        <v>1.712124969005703E-2</v>
      </c>
      <c r="AS79" s="14">
        <f t="shared" si="150"/>
        <v>1.657213316892725E-2</v>
      </c>
      <c r="AT79" s="14">
        <f t="shared" si="150"/>
        <v>1.6134749605798731E-2</v>
      </c>
      <c r="AU79" s="14">
        <f t="shared" si="150"/>
        <v>1.5744418820858939E-2</v>
      </c>
      <c r="AV79" s="14">
        <f t="shared" si="150"/>
        <v>1.5318465997556711E-2</v>
      </c>
      <c r="AW79" s="14">
        <f t="shared" si="150"/>
        <v>1.4913985288682777E-2</v>
      </c>
      <c r="AX79" s="15">
        <f t="shared" si="150"/>
        <v>1.4823492845273817E-2</v>
      </c>
      <c r="AY79" s="14">
        <f t="shared" si="150"/>
        <v>1.4674926324652674E-2</v>
      </c>
      <c r="AZ79" s="14">
        <f t="shared" si="150"/>
        <v>1.433757247965697E-2</v>
      </c>
      <c r="BA79" s="14">
        <f t="shared" si="150"/>
        <v>1.4101816105366387E-2</v>
      </c>
      <c r="BB79" s="14">
        <f t="shared" si="150"/>
        <v>1.3789672415552607E-2</v>
      </c>
      <c r="BC79" s="14">
        <f t="shared" si="150"/>
        <v>1.3353742214715508E-2</v>
      </c>
      <c r="BD79" s="14">
        <f t="shared" si="150"/>
        <v>1.2979915288973904E-2</v>
      </c>
      <c r="BE79" s="14">
        <f t="shared" si="150"/>
        <v>1.2219585240436232E-2</v>
      </c>
      <c r="BF79" s="14">
        <f t="shared" si="150"/>
        <v>1.1198371146015126E-2</v>
      </c>
      <c r="BG79" s="14">
        <f t="shared" si="150"/>
        <v>1.0261917546685758E-2</v>
      </c>
      <c r="BH79" s="14">
        <f t="shared" si="150"/>
        <v>9.505819267564438E-3</v>
      </c>
      <c r="BI79" s="14">
        <f t="shared" si="150"/>
        <v>9.2886900169726894E-3</v>
      </c>
      <c r="BJ79" s="14">
        <f t="shared" si="150"/>
        <v>9.1631792653899414E-3</v>
      </c>
      <c r="BK79" s="14">
        <f t="shared" si="121"/>
        <v>9.1058694459681851E-3</v>
      </c>
      <c r="BL79" s="14">
        <f t="shared" si="122"/>
        <v>9.056017255598554E-3</v>
      </c>
      <c r="BM79" s="14">
        <f t="shared" si="123"/>
        <v>8.8765960183964238E-3</v>
      </c>
      <c r="BN79" s="14">
        <f t="shared" si="124"/>
        <v>8.8569056185995015E-3</v>
      </c>
      <c r="BO79" s="14">
        <f t="shared" si="125"/>
        <v>8.8605498509440207E-3</v>
      </c>
      <c r="BP79" s="14">
        <f t="shared" si="126"/>
        <v>8.694480016175777E-3</v>
      </c>
      <c r="BQ79" s="14">
        <f t="shared" si="127"/>
        <v>8.4225332784410595E-3</v>
      </c>
      <c r="BR79" s="14">
        <f t="shared" si="128"/>
        <v>8.0569216281259817E-3</v>
      </c>
      <c r="BS79" s="14">
        <f t="shared" si="129"/>
        <v>7.5711904677470835E-3</v>
      </c>
      <c r="BT79" s="14">
        <f t="shared" si="130"/>
        <v>7.09937315967267E-3</v>
      </c>
      <c r="BU79" s="14">
        <f t="shared" si="131"/>
        <v>6.6249539933750457E-3</v>
      </c>
      <c r="BV79" s="14">
        <f t="shared" si="132"/>
        <v>6.1977299880525685E-3</v>
      </c>
      <c r="BW79" s="14">
        <f t="shared" si="133"/>
        <v>5.858597349411296E-3</v>
      </c>
      <c r="BX79" s="14">
        <f t="shared" si="134"/>
        <v>5.6041896148568996E-3</v>
      </c>
      <c r="BY79" s="14">
        <f t="shared" si="135"/>
        <v>5.3613468652936869E-3</v>
      </c>
      <c r="BZ79" s="14">
        <f t="shared" si="136"/>
        <v>5.0398309218013335E-3</v>
      </c>
      <c r="CA79" s="14">
        <f t="shared" si="137"/>
        <v>4.6389588581024349E-3</v>
      </c>
      <c r="CB79" s="14">
        <f t="shared" si="138"/>
        <v>4.2578150457280644E-3</v>
      </c>
      <c r="CC79" s="14">
        <f t="shared" si="139"/>
        <v>4.0774959932120295E-3</v>
      </c>
      <c r="CD79" s="14">
        <f t="shared" si="140"/>
        <v>3.8665773057689331E-3</v>
      </c>
      <c r="CE79" s="14">
        <f t="shared" si="141"/>
        <v>3.6858195948455668E-3</v>
      </c>
      <c r="CF79" s="14">
        <f t="shared" si="142"/>
        <v>3.2994842553736746E-3</v>
      </c>
      <c r="CG79" s="14">
        <f t="shared" si="143"/>
        <v>2.6724449259660529E-3</v>
      </c>
      <c r="CH79" s="14">
        <f t="shared" si="143"/>
        <v>2.167423220054799E-3</v>
      </c>
      <c r="CI79" s="14">
        <f t="shared" si="101"/>
        <v>1.6756656116179481E-3</v>
      </c>
      <c r="CJ79" s="14">
        <f t="shared" si="102"/>
        <v>1.1208967173738991E-3</v>
      </c>
      <c r="CK79" s="14">
        <f t="shared" si="103"/>
        <v>6.186970240673142E-4</v>
      </c>
      <c r="CL79" s="14">
        <f t="shared" si="104"/>
        <v>2.1454623471358077E-4</v>
      </c>
      <c r="CM79" s="14">
        <f t="shared" si="105"/>
        <v>8.3125519534497089E-5</v>
      </c>
      <c r="CN79" s="14">
        <f t="shared" si="106"/>
        <v>0</v>
      </c>
      <c r="CO79" s="14">
        <f t="shared" si="107"/>
        <v>0</v>
      </c>
      <c r="CP79" s="14">
        <f t="shared" si="108"/>
        <v>0</v>
      </c>
      <c r="CQ79" s="14">
        <f t="shared" si="109"/>
        <v>0</v>
      </c>
      <c r="CR79" s="14">
        <f t="shared" si="110"/>
        <v>0</v>
      </c>
      <c r="CS79" s="14">
        <f t="shared" si="111"/>
        <v>0</v>
      </c>
      <c r="CT79" s="14">
        <f t="shared" si="112"/>
        <v>0</v>
      </c>
      <c r="CU79" s="14">
        <f t="shared" si="113"/>
        <v>0</v>
      </c>
      <c r="CV79" s="14">
        <f t="shared" si="114"/>
        <v>0</v>
      </c>
      <c r="CW79" s="14">
        <f t="shared" si="115"/>
        <v>0</v>
      </c>
      <c r="CX79" s="14">
        <f t="shared" si="116"/>
        <v>0</v>
      </c>
      <c r="CY79" s="14">
        <f t="shared" si="117"/>
        <v>0</v>
      </c>
      <c r="CZ79" s="14">
        <f t="shared" si="118"/>
        <v>0</v>
      </c>
    </row>
    <row r="80" spans="1:104" x14ac:dyDescent="0.2">
      <c r="A80" s="3" t="str">
        <f t="shared" si="119"/>
        <v>R_G2</v>
      </c>
      <c r="B80" s="4" t="str">
        <f t="shared" si="119"/>
        <v>Unsecured, MOB≤6, Non-MOU</v>
      </c>
      <c r="C80" s="14" t="s">
        <v>50</v>
      </c>
      <c r="T80" s="14">
        <f t="shared" ref="T80:BJ80" si="151">IFERROR(SUM(C36:T36)/SUM(C13:T13),0)</f>
        <v>9.130184331797235E-2</v>
      </c>
      <c r="U80" s="14">
        <f t="shared" si="151"/>
        <v>9.3413552881570619E-2</v>
      </c>
      <c r="V80" s="14">
        <f t="shared" si="151"/>
        <v>9.5898673100120624E-2</v>
      </c>
      <c r="W80" s="14">
        <f t="shared" si="151"/>
        <v>9.8114238863077338E-2</v>
      </c>
      <c r="X80" s="14">
        <f t="shared" si="151"/>
        <v>9.9516174935964333E-2</v>
      </c>
      <c r="Y80" s="14">
        <f t="shared" si="151"/>
        <v>9.9078341013824886E-2</v>
      </c>
      <c r="Z80" s="14">
        <f t="shared" si="151"/>
        <v>9.6455383445785428E-2</v>
      </c>
      <c r="AA80" s="14">
        <f t="shared" si="151"/>
        <v>9.284599136743503E-2</v>
      </c>
      <c r="AB80" s="14">
        <f t="shared" si="151"/>
        <v>8.9921544960772481E-2</v>
      </c>
      <c r="AC80" s="14">
        <f t="shared" si="151"/>
        <v>8.6678536743282616E-2</v>
      </c>
      <c r="AD80" s="14">
        <f t="shared" si="151"/>
        <v>8.433920196817099E-2</v>
      </c>
      <c r="AE80" s="14">
        <f t="shared" si="151"/>
        <v>8.3034341363403388E-2</v>
      </c>
      <c r="AF80" s="14">
        <f t="shared" si="151"/>
        <v>8.2709950599858861E-2</v>
      </c>
      <c r="AG80" s="14">
        <f t="shared" si="151"/>
        <v>8.408408408408409E-2</v>
      </c>
      <c r="AH80" s="14">
        <f t="shared" si="151"/>
        <v>8.520179372197309E-2</v>
      </c>
      <c r="AI80" s="14">
        <f t="shared" si="151"/>
        <v>8.6909392335650065E-2</v>
      </c>
      <c r="AJ80" s="14">
        <f t="shared" si="151"/>
        <v>8.8514095777422142E-2</v>
      </c>
      <c r="AK80" s="14">
        <f t="shared" si="151"/>
        <v>8.9336661911554927E-2</v>
      </c>
      <c r="AL80" s="14">
        <f t="shared" si="151"/>
        <v>8.9383226993159745E-2</v>
      </c>
      <c r="AM80" s="14">
        <f t="shared" si="151"/>
        <v>8.8556992948753535E-2</v>
      </c>
      <c r="AN80" s="14">
        <f t="shared" si="151"/>
        <v>8.8709677419354843E-2</v>
      </c>
      <c r="AO80" s="14">
        <f t="shared" si="151"/>
        <v>9.1238575480617715E-2</v>
      </c>
      <c r="AP80" s="14">
        <f t="shared" si="151"/>
        <v>9.4838743076047005E-2</v>
      </c>
      <c r="AQ80" s="14">
        <f t="shared" si="151"/>
        <v>0.10116851168511685</v>
      </c>
      <c r="AR80" s="14">
        <f t="shared" si="151"/>
        <v>0.10947562097516099</v>
      </c>
      <c r="AS80" s="14">
        <f t="shared" si="151"/>
        <v>0.11794028470116656</v>
      </c>
      <c r="AT80" s="14">
        <f t="shared" si="151"/>
        <v>0.12571607124257889</v>
      </c>
      <c r="AU80" s="14">
        <f t="shared" si="151"/>
        <v>0.13214039917412251</v>
      </c>
      <c r="AV80" s="14">
        <f t="shared" si="151"/>
        <v>0.13685506315564119</v>
      </c>
      <c r="AW80" s="14">
        <f t="shared" si="151"/>
        <v>0.14005313669142763</v>
      </c>
      <c r="AX80" s="15">
        <f t="shared" si="151"/>
        <v>0.14234115908717782</v>
      </c>
      <c r="AY80" s="14">
        <f t="shared" si="151"/>
        <v>0.14229053049082796</v>
      </c>
      <c r="AZ80" s="14">
        <f t="shared" si="151"/>
        <v>0.14277001552450655</v>
      </c>
      <c r="BA80" s="14">
        <f t="shared" si="151"/>
        <v>0.14280921494072915</v>
      </c>
      <c r="BB80" s="14">
        <f t="shared" si="151"/>
        <v>0.14293794897901466</v>
      </c>
      <c r="BC80" s="14">
        <f t="shared" si="151"/>
        <v>0.14392890120036936</v>
      </c>
      <c r="BD80" s="14">
        <f t="shared" si="151"/>
        <v>0.14512793239969274</v>
      </c>
      <c r="BE80" s="14">
        <f t="shared" si="151"/>
        <v>0.14658218593883271</v>
      </c>
      <c r="BF80" s="14">
        <f t="shared" si="151"/>
        <v>0.14767214767214767</v>
      </c>
      <c r="BG80" s="14">
        <f t="shared" si="151"/>
        <v>0.14779069004004991</v>
      </c>
      <c r="BH80" s="14">
        <f t="shared" si="151"/>
        <v>0.14730547154248005</v>
      </c>
      <c r="BI80" s="14">
        <f t="shared" si="151"/>
        <v>0.14407707466608277</v>
      </c>
      <c r="BJ80" s="14">
        <f t="shared" si="151"/>
        <v>0.1389495012468828</v>
      </c>
      <c r="BK80" s="14">
        <f t="shared" si="121"/>
        <v>0.13258145363408522</v>
      </c>
      <c r="BL80" s="14">
        <f t="shared" si="122"/>
        <v>0.12648687914283119</v>
      </c>
      <c r="BM80" s="14">
        <f t="shared" si="123"/>
        <v>0.12194637537239325</v>
      </c>
      <c r="BN80" s="14">
        <f t="shared" si="124"/>
        <v>0.11799345692475463</v>
      </c>
      <c r="BO80" s="14">
        <f t="shared" si="125"/>
        <v>0.11425135297654841</v>
      </c>
      <c r="BP80" s="14">
        <f t="shared" si="126"/>
        <v>0.11058389350204297</v>
      </c>
      <c r="BQ80" s="14">
        <f t="shared" si="127"/>
        <v>0.10870827285921626</v>
      </c>
      <c r="BR80" s="14">
        <f t="shared" si="128"/>
        <v>0.10511089681774349</v>
      </c>
      <c r="BS80" s="14">
        <f t="shared" si="129"/>
        <v>0.10260962187111664</v>
      </c>
      <c r="BT80" s="14">
        <f t="shared" si="130"/>
        <v>9.9784777929954993E-2</v>
      </c>
      <c r="BU80" s="14">
        <f t="shared" si="131"/>
        <v>9.5329494561740238E-2</v>
      </c>
      <c r="BV80" s="14">
        <f t="shared" si="132"/>
        <v>9.1919425793007645E-2</v>
      </c>
      <c r="BW80" s="14">
        <f t="shared" si="133"/>
        <v>9.0277777777777776E-2</v>
      </c>
      <c r="BX80" s="14">
        <f t="shared" si="134"/>
        <v>8.7118193891102258E-2</v>
      </c>
      <c r="BY80" s="14">
        <f t="shared" si="135"/>
        <v>8.2576617480136214E-2</v>
      </c>
      <c r="BZ80" s="14">
        <f t="shared" si="136"/>
        <v>7.7015643802647415E-2</v>
      </c>
      <c r="CA80" s="14">
        <f t="shared" si="137"/>
        <v>7.19539494723377E-2</v>
      </c>
      <c r="CB80" s="14">
        <f t="shared" si="138"/>
        <v>6.6734417344173444E-2</v>
      </c>
      <c r="CC80" s="14">
        <f t="shared" si="139"/>
        <v>6.4714389009399853E-2</v>
      </c>
      <c r="CD80" s="14">
        <f t="shared" si="140"/>
        <v>6.1827956989247312E-2</v>
      </c>
      <c r="CE80" s="14">
        <f t="shared" si="141"/>
        <v>6.0032894736842105E-2</v>
      </c>
      <c r="CF80" s="14">
        <f t="shared" si="142"/>
        <v>5.9973345179920035E-2</v>
      </c>
      <c r="CG80" s="14">
        <f t="shared" si="143"/>
        <v>5.9932334461092314E-2</v>
      </c>
      <c r="CH80" s="14">
        <f t="shared" si="143"/>
        <v>5.7608695652173914E-2</v>
      </c>
      <c r="CI80" s="14">
        <f t="shared" si="101"/>
        <v>5.5172413793103448E-2</v>
      </c>
      <c r="CJ80" s="14">
        <f t="shared" si="102"/>
        <v>5.1035502958579879E-2</v>
      </c>
      <c r="CK80" s="14">
        <f t="shared" si="103"/>
        <v>4.4748858447488583E-2</v>
      </c>
      <c r="CL80" s="14">
        <f t="shared" si="104"/>
        <v>3.37995337995338E-2</v>
      </c>
      <c r="CM80" s="14">
        <f t="shared" si="105"/>
        <v>2.5954198473282442E-2</v>
      </c>
      <c r="CN80" s="14">
        <f t="shared" si="106"/>
        <v>1.8518518518518517E-2</v>
      </c>
      <c r="CO80" s="14">
        <f t="shared" si="107"/>
        <v>1.0752688172043012E-2</v>
      </c>
      <c r="CP80" s="14">
        <f t="shared" si="108"/>
        <v>3.5460992907801418E-3</v>
      </c>
      <c r="CQ80" s="14">
        <f t="shared" si="109"/>
        <v>0</v>
      </c>
      <c r="CR80" s="14">
        <f t="shared" si="110"/>
        <v>0</v>
      </c>
      <c r="CS80" s="14">
        <f t="shared" si="111"/>
        <v>0</v>
      </c>
      <c r="CT80" s="14">
        <f t="shared" si="112"/>
        <v>0</v>
      </c>
      <c r="CU80" s="14">
        <f t="shared" si="113"/>
        <v>0</v>
      </c>
      <c r="CV80" s="14">
        <f t="shared" si="114"/>
        <v>0</v>
      </c>
      <c r="CW80" s="14">
        <f t="shared" si="115"/>
        <v>0</v>
      </c>
      <c r="CX80" s="14">
        <f t="shared" si="116"/>
        <v>0</v>
      </c>
      <c r="CY80" s="14">
        <f t="shared" si="117"/>
        <v>0</v>
      </c>
      <c r="CZ80" s="14">
        <f t="shared" si="118"/>
        <v>0</v>
      </c>
    </row>
    <row r="81" spans="1:104" x14ac:dyDescent="0.2">
      <c r="A81" s="3" t="str">
        <f t="shared" si="119"/>
        <v>R_H</v>
      </c>
      <c r="B81" s="4" t="str">
        <f t="shared" si="119"/>
        <v>Unsecured, MOB &gt; 6, MOU</v>
      </c>
      <c r="C81" s="14" t="s">
        <v>50</v>
      </c>
      <c r="T81" s="14">
        <f t="shared" ref="T81:BJ81" si="152">IFERROR(SUM(C37:T37)/SUM(C14:T14),0)</f>
        <v>1.947671662269718E-2</v>
      </c>
      <c r="U81" s="14">
        <f t="shared" si="152"/>
        <v>2.0490346375169409E-2</v>
      </c>
      <c r="V81" s="14">
        <f t="shared" si="152"/>
        <v>2.1364118895966028E-2</v>
      </c>
      <c r="W81" s="14">
        <f t="shared" si="152"/>
        <v>2.2081671937302351E-2</v>
      </c>
      <c r="X81" s="14">
        <f t="shared" si="152"/>
        <v>2.2813667445874205E-2</v>
      </c>
      <c r="Y81" s="14">
        <f t="shared" si="152"/>
        <v>2.3325478724844938E-2</v>
      </c>
      <c r="Z81" s="14">
        <f t="shared" si="152"/>
        <v>2.3642563046834791E-2</v>
      </c>
      <c r="AA81" s="14">
        <f t="shared" si="152"/>
        <v>2.3709998306806639E-2</v>
      </c>
      <c r="AB81" s="14">
        <f t="shared" si="152"/>
        <v>2.3654827095718686E-2</v>
      </c>
      <c r="AC81" s="14">
        <f t="shared" si="152"/>
        <v>2.3446418789898588E-2</v>
      </c>
      <c r="AD81" s="14">
        <f t="shared" si="152"/>
        <v>2.3142545830676299E-2</v>
      </c>
      <c r="AE81" s="14">
        <f t="shared" si="152"/>
        <v>2.2767351362001871E-2</v>
      </c>
      <c r="AF81" s="14">
        <f t="shared" si="152"/>
        <v>2.2144161730172689E-2</v>
      </c>
      <c r="AG81" s="14">
        <f t="shared" si="152"/>
        <v>2.1546969173298992E-2</v>
      </c>
      <c r="AH81" s="14">
        <f t="shared" si="152"/>
        <v>2.1041498510952154E-2</v>
      </c>
      <c r="AI81" s="14">
        <f t="shared" si="152"/>
        <v>2.0619680935655509E-2</v>
      </c>
      <c r="AJ81" s="14">
        <f t="shared" si="152"/>
        <v>2.026993974162275E-2</v>
      </c>
      <c r="AK81" s="14">
        <f t="shared" si="152"/>
        <v>2.0125124450569756E-2</v>
      </c>
      <c r="AL81" s="14">
        <f t="shared" si="152"/>
        <v>1.997487223891747E-2</v>
      </c>
      <c r="AM81" s="14">
        <f t="shared" si="152"/>
        <v>2.013064427996622E-2</v>
      </c>
      <c r="AN81" s="14">
        <f t="shared" si="152"/>
        <v>2.0319660491835024E-2</v>
      </c>
      <c r="AO81" s="14">
        <f t="shared" si="152"/>
        <v>2.0347706512130439E-2</v>
      </c>
      <c r="AP81" s="14">
        <f t="shared" si="152"/>
        <v>2.0372183384069389E-2</v>
      </c>
      <c r="AQ81" s="14">
        <f t="shared" si="152"/>
        <v>2.0217966809768666E-2</v>
      </c>
      <c r="AR81" s="14">
        <f t="shared" si="152"/>
        <v>1.990949898113837E-2</v>
      </c>
      <c r="AS81" s="14">
        <f t="shared" si="152"/>
        <v>1.9642017513778753E-2</v>
      </c>
      <c r="AT81" s="14">
        <f t="shared" si="152"/>
        <v>1.9329607781547818E-2</v>
      </c>
      <c r="AU81" s="14">
        <f t="shared" si="152"/>
        <v>1.9020106777178573E-2</v>
      </c>
      <c r="AV81" s="14">
        <f t="shared" si="152"/>
        <v>1.8699299683834644E-2</v>
      </c>
      <c r="AW81" s="14">
        <f t="shared" si="152"/>
        <v>1.8448409970403794E-2</v>
      </c>
      <c r="AX81" s="15">
        <f t="shared" si="152"/>
        <v>1.8459800794424514E-2</v>
      </c>
      <c r="AY81" s="14">
        <f t="shared" si="152"/>
        <v>1.8510574605516139E-2</v>
      </c>
      <c r="AZ81" s="14">
        <f t="shared" si="152"/>
        <v>1.8605605829193052E-2</v>
      </c>
      <c r="BA81" s="14">
        <f t="shared" si="152"/>
        <v>1.8742119421583998E-2</v>
      </c>
      <c r="BB81" s="14">
        <f t="shared" si="152"/>
        <v>1.8929962608552318E-2</v>
      </c>
      <c r="BC81" s="14">
        <f t="shared" si="152"/>
        <v>1.9091684882300074E-2</v>
      </c>
      <c r="BD81" s="14">
        <f t="shared" si="152"/>
        <v>1.9383598236944036E-2</v>
      </c>
      <c r="BE81" s="14">
        <f t="shared" si="152"/>
        <v>1.945969005603275E-2</v>
      </c>
      <c r="BF81" s="14">
        <f t="shared" si="152"/>
        <v>1.9518209816717279E-2</v>
      </c>
      <c r="BG81" s="14">
        <f t="shared" si="152"/>
        <v>1.969579145445232E-2</v>
      </c>
      <c r="BH81" s="14">
        <f t="shared" si="152"/>
        <v>1.9898580919061284E-2</v>
      </c>
      <c r="BI81" s="14">
        <f t="shared" si="152"/>
        <v>2.0240303410256677E-2</v>
      </c>
      <c r="BJ81" s="14">
        <f t="shared" si="152"/>
        <v>2.0613004810897863E-2</v>
      </c>
      <c r="BK81" s="14">
        <f t="shared" si="121"/>
        <v>2.0880467332008074E-2</v>
      </c>
      <c r="BL81" s="14">
        <f t="shared" si="122"/>
        <v>2.1253270024648049E-2</v>
      </c>
      <c r="BM81" s="14">
        <f t="shared" si="123"/>
        <v>2.1653548227448492E-2</v>
      </c>
      <c r="BN81" s="14">
        <f t="shared" si="124"/>
        <v>2.2084702672536739E-2</v>
      </c>
      <c r="BO81" s="14">
        <f t="shared" si="125"/>
        <v>2.2294624958750141E-2</v>
      </c>
      <c r="BP81" s="14">
        <f t="shared" si="126"/>
        <v>2.2352492146289427E-2</v>
      </c>
      <c r="BQ81" s="14">
        <f t="shared" si="127"/>
        <v>2.2180125673598818E-2</v>
      </c>
      <c r="BR81" s="14">
        <f t="shared" si="128"/>
        <v>2.1784021665538254E-2</v>
      </c>
      <c r="BS81" s="14">
        <f t="shared" si="129"/>
        <v>2.1238461149831234E-2</v>
      </c>
      <c r="BT81" s="14">
        <f t="shared" si="130"/>
        <v>2.0545289161240904E-2</v>
      </c>
      <c r="BU81" s="14">
        <f t="shared" si="131"/>
        <v>1.9661234991423672E-2</v>
      </c>
      <c r="BV81" s="14">
        <f t="shared" si="132"/>
        <v>1.8533899712855077E-2</v>
      </c>
      <c r="BW81" s="14">
        <f t="shared" si="133"/>
        <v>1.7358795737979372E-2</v>
      </c>
      <c r="BX81" s="14">
        <f t="shared" si="134"/>
        <v>1.6100267395427185E-2</v>
      </c>
      <c r="BY81" s="14">
        <f t="shared" si="135"/>
        <v>1.4763118729371775E-2</v>
      </c>
      <c r="BZ81" s="14">
        <f t="shared" si="136"/>
        <v>1.336861487205763E-2</v>
      </c>
      <c r="CA81" s="14">
        <f t="shared" si="137"/>
        <v>1.2010365909128018E-2</v>
      </c>
      <c r="CB81" s="14">
        <f t="shared" si="138"/>
        <v>1.0722887360815387E-2</v>
      </c>
      <c r="CC81" s="14">
        <f t="shared" si="139"/>
        <v>1.007526337264464E-2</v>
      </c>
      <c r="CD81" s="14">
        <f t="shared" si="140"/>
        <v>9.3057668660511458E-3</v>
      </c>
      <c r="CE81" s="14">
        <f t="shared" si="141"/>
        <v>8.4543807048365373E-3</v>
      </c>
      <c r="CF81" s="14">
        <f t="shared" si="142"/>
        <v>7.4875207986688855E-3</v>
      </c>
      <c r="CG81" s="14">
        <f t="shared" si="143"/>
        <v>6.6027479129975907E-3</v>
      </c>
      <c r="CH81" s="14">
        <f t="shared" si="143"/>
        <v>5.6370637802335205E-3</v>
      </c>
      <c r="CI81" s="14">
        <f t="shared" si="101"/>
        <v>4.7634715762080674E-3</v>
      </c>
      <c r="CJ81" s="14">
        <f t="shared" si="102"/>
        <v>3.9134523384212324E-3</v>
      </c>
      <c r="CK81" s="14">
        <f t="shared" si="103"/>
        <v>3.0806248746787219E-3</v>
      </c>
      <c r="CL81" s="14">
        <f t="shared" si="104"/>
        <v>2.2351523851024016E-3</v>
      </c>
      <c r="CM81" s="14">
        <f t="shared" si="105"/>
        <v>1.4542469287829479E-3</v>
      </c>
      <c r="CN81" s="14">
        <f t="shared" si="106"/>
        <v>9.3113694559695463E-4</v>
      </c>
      <c r="CO81" s="14">
        <f t="shared" si="107"/>
        <v>4.1966673523966263E-4</v>
      </c>
      <c r="CP81" s="14">
        <f t="shared" si="108"/>
        <v>1.2364633027995591E-4</v>
      </c>
      <c r="CQ81" s="14">
        <f t="shared" si="109"/>
        <v>5.5060773328561403E-5</v>
      </c>
      <c r="CR81" s="14">
        <f t="shared" si="110"/>
        <v>2.0712939373226453E-5</v>
      </c>
      <c r="CS81" s="14">
        <f t="shared" si="111"/>
        <v>0</v>
      </c>
      <c r="CT81" s="14">
        <f t="shared" si="112"/>
        <v>0</v>
      </c>
      <c r="CU81" s="14">
        <f t="shared" si="113"/>
        <v>0</v>
      </c>
      <c r="CV81" s="14">
        <f t="shared" si="114"/>
        <v>0</v>
      </c>
      <c r="CW81" s="14">
        <f t="shared" si="115"/>
        <v>0</v>
      </c>
      <c r="CX81" s="14">
        <f t="shared" si="116"/>
        <v>0</v>
      </c>
      <c r="CY81" s="14">
        <f t="shared" si="117"/>
        <v>0</v>
      </c>
      <c r="CZ81" s="14">
        <f t="shared" si="118"/>
        <v>0</v>
      </c>
    </row>
    <row r="82" spans="1:104" x14ac:dyDescent="0.2">
      <c r="A82" s="3" t="str">
        <f t="shared" si="119"/>
        <v>R_I1</v>
      </c>
      <c r="B82" s="4" t="str">
        <f t="shared" si="119"/>
        <v>Unsecured, MOB &gt; 6, Non-MOU, Class 1, Non-TDR, DPD=0</v>
      </c>
      <c r="C82" s="14" t="s">
        <v>50</v>
      </c>
      <c r="T82" s="14">
        <f t="shared" ref="T82:BJ82" si="153">IFERROR(SUM(C38:T38)/SUM(C15:T15),0)</f>
        <v>5.466934622872574E-2</v>
      </c>
      <c r="U82" s="14">
        <f t="shared" si="153"/>
        <v>5.5377270061735519E-2</v>
      </c>
      <c r="V82" s="14">
        <f t="shared" si="153"/>
        <v>5.5504724113686926E-2</v>
      </c>
      <c r="W82" s="14">
        <f t="shared" si="153"/>
        <v>5.536579713649508E-2</v>
      </c>
      <c r="X82" s="14">
        <f t="shared" si="153"/>
        <v>5.5845546934190242E-2</v>
      </c>
      <c r="Y82" s="14">
        <f t="shared" si="153"/>
        <v>5.5939588520508454E-2</v>
      </c>
      <c r="Z82" s="14">
        <f t="shared" si="153"/>
        <v>5.5417388470576132E-2</v>
      </c>
      <c r="AA82" s="14">
        <f t="shared" si="153"/>
        <v>5.4902381207637969E-2</v>
      </c>
      <c r="AB82" s="14">
        <f t="shared" si="153"/>
        <v>5.3691065251252668E-2</v>
      </c>
      <c r="AC82" s="14">
        <f t="shared" si="153"/>
        <v>5.2012717431289088E-2</v>
      </c>
      <c r="AD82" s="14">
        <f t="shared" si="153"/>
        <v>5.0505606005403214E-2</v>
      </c>
      <c r="AE82" s="14">
        <f t="shared" si="153"/>
        <v>4.9316072827641728E-2</v>
      </c>
      <c r="AF82" s="14">
        <f t="shared" si="153"/>
        <v>4.825020955574183E-2</v>
      </c>
      <c r="AG82" s="14">
        <f t="shared" si="153"/>
        <v>4.68770745956247E-2</v>
      </c>
      <c r="AH82" s="14">
        <f t="shared" si="153"/>
        <v>4.5576735092864126E-2</v>
      </c>
      <c r="AI82" s="14">
        <f t="shared" si="153"/>
        <v>4.419224048721733E-2</v>
      </c>
      <c r="AJ82" s="14">
        <f t="shared" si="153"/>
        <v>4.3716565816013332E-2</v>
      </c>
      <c r="AK82" s="14">
        <f t="shared" si="153"/>
        <v>4.3066416005957731E-2</v>
      </c>
      <c r="AL82" s="14">
        <f t="shared" si="153"/>
        <v>4.234815002486652E-2</v>
      </c>
      <c r="AM82" s="14">
        <f t="shared" si="153"/>
        <v>4.2013962753099071E-2</v>
      </c>
      <c r="AN82" s="14">
        <f t="shared" si="153"/>
        <v>4.1619195751889757E-2</v>
      </c>
      <c r="AO82" s="14">
        <f t="shared" si="153"/>
        <v>4.1617589320769532E-2</v>
      </c>
      <c r="AP82" s="14">
        <f t="shared" si="153"/>
        <v>4.1712538226299695E-2</v>
      </c>
      <c r="AQ82" s="14">
        <f t="shared" si="153"/>
        <v>4.2286407866855932E-2</v>
      </c>
      <c r="AR82" s="14">
        <f t="shared" si="153"/>
        <v>4.3206043671737554E-2</v>
      </c>
      <c r="AS82" s="14">
        <f t="shared" si="153"/>
        <v>4.4582615375033732E-2</v>
      </c>
      <c r="AT82" s="14">
        <f t="shared" si="153"/>
        <v>4.5897238465860614E-2</v>
      </c>
      <c r="AU82" s="14">
        <f t="shared" si="153"/>
        <v>4.6867850754960277E-2</v>
      </c>
      <c r="AV82" s="14">
        <f t="shared" si="153"/>
        <v>4.778011364819016E-2</v>
      </c>
      <c r="AW82" s="14">
        <f t="shared" si="153"/>
        <v>4.8251959325138691E-2</v>
      </c>
      <c r="AX82" s="15">
        <f t="shared" si="153"/>
        <v>4.8598402927965398E-2</v>
      </c>
      <c r="AY82" s="14">
        <f t="shared" si="153"/>
        <v>4.8896424039441659E-2</v>
      </c>
      <c r="AZ82" s="14">
        <f t="shared" si="153"/>
        <v>4.905864374005884E-2</v>
      </c>
      <c r="BA82" s="14">
        <f t="shared" si="153"/>
        <v>4.8805869191945468E-2</v>
      </c>
      <c r="BB82" s="14">
        <f t="shared" si="153"/>
        <v>4.8414841379885533E-2</v>
      </c>
      <c r="BC82" s="14">
        <f t="shared" si="153"/>
        <v>4.8581604598850289E-2</v>
      </c>
      <c r="BD82" s="14">
        <f t="shared" si="153"/>
        <v>4.9451748687834536E-2</v>
      </c>
      <c r="BE82" s="14">
        <f t="shared" si="153"/>
        <v>5.1424787368333919E-2</v>
      </c>
      <c r="BF82" s="14">
        <f t="shared" si="153"/>
        <v>5.3742091456200812E-2</v>
      </c>
      <c r="BG82" s="14">
        <f t="shared" si="153"/>
        <v>5.5928388746803066E-2</v>
      </c>
      <c r="BH82" s="14">
        <f t="shared" si="153"/>
        <v>5.8048944425773734E-2</v>
      </c>
      <c r="BI82" s="14">
        <f t="shared" si="153"/>
        <v>5.8433354390397978E-2</v>
      </c>
      <c r="BJ82" s="14">
        <f t="shared" si="153"/>
        <v>5.8950806286997344E-2</v>
      </c>
      <c r="BK82" s="14">
        <f t="shared" si="121"/>
        <v>5.8645230658952434E-2</v>
      </c>
      <c r="BL82" s="14">
        <f t="shared" si="122"/>
        <v>5.8089368258859783E-2</v>
      </c>
      <c r="BM82" s="14">
        <f t="shared" si="123"/>
        <v>5.820880140162836E-2</v>
      </c>
      <c r="BN82" s="14">
        <f t="shared" si="124"/>
        <v>5.8065250929271804E-2</v>
      </c>
      <c r="BO82" s="14">
        <f t="shared" si="125"/>
        <v>5.8436496304842683E-2</v>
      </c>
      <c r="BP82" s="14">
        <f t="shared" si="126"/>
        <v>5.9121533399488169E-2</v>
      </c>
      <c r="BQ82" s="14">
        <f t="shared" si="127"/>
        <v>5.9101381276497257E-2</v>
      </c>
      <c r="BR82" s="14">
        <f t="shared" si="128"/>
        <v>5.889023123715055E-2</v>
      </c>
      <c r="BS82" s="14">
        <f t="shared" si="129"/>
        <v>5.8780261600946626E-2</v>
      </c>
      <c r="BT82" s="14">
        <f t="shared" si="130"/>
        <v>5.8594587639919371E-2</v>
      </c>
      <c r="BU82" s="14">
        <f t="shared" si="131"/>
        <v>5.7776480887073239E-2</v>
      </c>
      <c r="BV82" s="14">
        <f t="shared" si="132"/>
        <v>5.6179408144816097E-2</v>
      </c>
      <c r="BW82" s="14">
        <f t="shared" si="133"/>
        <v>5.2778267383449373E-2</v>
      </c>
      <c r="BX82" s="14">
        <f t="shared" si="134"/>
        <v>4.8521370382769782E-2</v>
      </c>
      <c r="BY82" s="14">
        <f t="shared" si="135"/>
        <v>4.3328359558690542E-2</v>
      </c>
      <c r="BZ82" s="14">
        <f t="shared" si="136"/>
        <v>3.8152196329140027E-2</v>
      </c>
      <c r="CA82" s="14">
        <f t="shared" si="137"/>
        <v>3.4388627346650782E-2</v>
      </c>
      <c r="CB82" s="14">
        <f t="shared" si="138"/>
        <v>3.0752013802268514E-2</v>
      </c>
      <c r="CC82" s="14">
        <f t="shared" si="139"/>
        <v>2.8964302984463924E-2</v>
      </c>
      <c r="CD82" s="14">
        <f t="shared" si="140"/>
        <v>2.726984042975469E-2</v>
      </c>
      <c r="CE82" s="14">
        <f t="shared" si="141"/>
        <v>2.4950000709209798E-2</v>
      </c>
      <c r="CF82" s="14">
        <f t="shared" si="142"/>
        <v>2.2762292705997222E-2</v>
      </c>
      <c r="CG82" s="14">
        <f t="shared" si="143"/>
        <v>1.9784647905932092E-2</v>
      </c>
      <c r="CH82" s="14">
        <f t="shared" si="143"/>
        <v>1.6758873401350769E-2</v>
      </c>
      <c r="CI82" s="14">
        <f t="shared" si="101"/>
        <v>1.4471723272413523E-2</v>
      </c>
      <c r="CJ82" s="14">
        <f t="shared" si="102"/>
        <v>1.261020456554073E-2</v>
      </c>
      <c r="CK82" s="14">
        <f t="shared" si="103"/>
        <v>1.0747540512722311E-2</v>
      </c>
      <c r="CL82" s="14">
        <f t="shared" si="104"/>
        <v>8.5097215489847583E-3</v>
      </c>
      <c r="CM82" s="14">
        <f t="shared" si="105"/>
        <v>5.9830377794911332E-3</v>
      </c>
      <c r="CN82" s="14">
        <f t="shared" si="106"/>
        <v>3.6154597057015798E-3</v>
      </c>
      <c r="CO82" s="14">
        <f t="shared" si="107"/>
        <v>1.7003836763167073E-3</v>
      </c>
      <c r="CP82" s="14">
        <f t="shared" si="108"/>
        <v>0</v>
      </c>
      <c r="CQ82" s="14">
        <f t="shared" si="109"/>
        <v>0</v>
      </c>
      <c r="CR82" s="14">
        <f t="shared" si="110"/>
        <v>0</v>
      </c>
      <c r="CS82" s="14">
        <f t="shared" si="111"/>
        <v>0</v>
      </c>
      <c r="CT82" s="14">
        <f t="shared" si="112"/>
        <v>0</v>
      </c>
      <c r="CU82" s="14">
        <f t="shared" si="113"/>
        <v>0</v>
      </c>
      <c r="CV82" s="14">
        <f t="shared" si="114"/>
        <v>0</v>
      </c>
      <c r="CW82" s="14">
        <f t="shared" si="115"/>
        <v>0</v>
      </c>
      <c r="CX82" s="14">
        <f t="shared" si="116"/>
        <v>0</v>
      </c>
      <c r="CY82" s="14">
        <f t="shared" si="117"/>
        <v>0</v>
      </c>
      <c r="CZ82" s="14">
        <f t="shared" si="118"/>
        <v>0</v>
      </c>
    </row>
    <row r="83" spans="1:104" x14ac:dyDescent="0.2">
      <c r="A83" s="3" t="str">
        <f t="shared" si="119"/>
        <v>R_I2</v>
      </c>
      <c r="B83" s="4" t="str">
        <f t="shared" si="119"/>
        <v>Unsecured, MOB &gt; 6, Non-MOU, Class 1, Non-TDR, DPD&gt;0</v>
      </c>
      <c r="C83" s="14" t="s">
        <v>50</v>
      </c>
      <c r="T83" s="14">
        <f t="shared" ref="T83:BJ83" si="154">IFERROR(SUM(C39:T39)/SUM(C16:T16),0)</f>
        <v>0.22235820978554144</v>
      </c>
      <c r="U83" s="14">
        <f t="shared" si="154"/>
        <v>0.23137208335807161</v>
      </c>
      <c r="V83" s="14">
        <f t="shared" si="154"/>
        <v>0.23275271698675004</v>
      </c>
      <c r="W83" s="14">
        <f t="shared" si="154"/>
        <v>0.23158959271858048</v>
      </c>
      <c r="X83" s="14">
        <f t="shared" si="154"/>
        <v>0.23850786216125794</v>
      </c>
      <c r="Y83" s="14">
        <f t="shared" si="154"/>
        <v>0.24037275592709331</v>
      </c>
      <c r="Z83" s="14">
        <f t="shared" si="154"/>
        <v>0.24110320284697509</v>
      </c>
      <c r="AA83" s="14">
        <f t="shared" si="154"/>
        <v>0.2460757334987016</v>
      </c>
      <c r="AB83" s="14">
        <f t="shared" si="154"/>
        <v>0.24568673546639042</v>
      </c>
      <c r="AC83" s="14">
        <f t="shared" si="154"/>
        <v>0.24539673303129805</v>
      </c>
      <c r="AD83" s="14">
        <f t="shared" si="154"/>
        <v>0.24258189674176622</v>
      </c>
      <c r="AE83" s="14">
        <f t="shared" si="154"/>
        <v>0.24054054054054055</v>
      </c>
      <c r="AF83" s="14">
        <f t="shared" si="154"/>
        <v>0.2338738372388553</v>
      </c>
      <c r="AG83" s="14">
        <f t="shared" si="154"/>
        <v>0.23247252160921994</v>
      </c>
      <c r="AH83" s="14">
        <f t="shared" si="154"/>
        <v>0.22967125597077831</v>
      </c>
      <c r="AI83" s="14">
        <f t="shared" si="154"/>
        <v>0.22565011820330969</v>
      </c>
      <c r="AJ83" s="14">
        <f t="shared" si="154"/>
        <v>0.22459927198416246</v>
      </c>
      <c r="AK83" s="14">
        <f t="shared" si="154"/>
        <v>0.22569928908378181</v>
      </c>
      <c r="AL83" s="14">
        <f t="shared" si="154"/>
        <v>0.22752306209555281</v>
      </c>
      <c r="AM83" s="14">
        <f t="shared" si="154"/>
        <v>0.22851841278903798</v>
      </c>
      <c r="AN83" s="14">
        <f t="shared" si="154"/>
        <v>0.23104318148093189</v>
      </c>
      <c r="AO83" s="14">
        <f t="shared" si="154"/>
        <v>0.23494486853265478</v>
      </c>
      <c r="AP83" s="14">
        <f t="shared" si="154"/>
        <v>0.24194562313374193</v>
      </c>
      <c r="AQ83" s="14">
        <f t="shared" si="154"/>
        <v>0.2486231941894804</v>
      </c>
      <c r="AR83" s="14">
        <f t="shared" si="154"/>
        <v>0.26070599535740013</v>
      </c>
      <c r="AS83" s="14">
        <f t="shared" si="154"/>
        <v>0.2707880544151976</v>
      </c>
      <c r="AT83" s="14">
        <f t="shared" si="154"/>
        <v>0.27959941851074138</v>
      </c>
      <c r="AU83" s="14">
        <f t="shared" si="154"/>
        <v>0.29178656581435503</v>
      </c>
      <c r="AV83" s="14">
        <f t="shared" si="154"/>
        <v>0.29799309096890936</v>
      </c>
      <c r="AW83" s="14">
        <f t="shared" si="154"/>
        <v>0.30297520661157024</v>
      </c>
      <c r="AX83" s="15">
        <f t="shared" si="154"/>
        <v>0.3135593220338983</v>
      </c>
      <c r="AY83" s="14">
        <f t="shared" si="154"/>
        <v>0.31656901041666669</v>
      </c>
      <c r="AZ83" s="14">
        <f t="shared" si="154"/>
        <v>0.32082720287722738</v>
      </c>
      <c r="BA83" s="14">
        <f t="shared" si="154"/>
        <v>0.32104404567699835</v>
      </c>
      <c r="BB83" s="14">
        <f t="shared" si="154"/>
        <v>0.32216348108987392</v>
      </c>
      <c r="BC83" s="14">
        <f t="shared" si="154"/>
        <v>0.3230055504929169</v>
      </c>
      <c r="BD83" s="14">
        <f t="shared" si="154"/>
        <v>0.32544882157746957</v>
      </c>
      <c r="BE83" s="14">
        <f t="shared" si="154"/>
        <v>0.32604735883424407</v>
      </c>
      <c r="BF83" s="14">
        <f t="shared" si="154"/>
        <v>0.32918212329977037</v>
      </c>
      <c r="BG83" s="14">
        <f t="shared" si="154"/>
        <v>0.3350207919001989</v>
      </c>
      <c r="BH83" s="14">
        <f t="shared" si="154"/>
        <v>0.33745904623225337</v>
      </c>
      <c r="BI83" s="14">
        <f t="shared" si="154"/>
        <v>0.34300767994284692</v>
      </c>
      <c r="BJ83" s="14">
        <f t="shared" si="154"/>
        <v>0.33648733892042892</v>
      </c>
      <c r="BK83" s="14">
        <f t="shared" si="121"/>
        <v>0.33231350670386034</v>
      </c>
      <c r="BL83" s="14">
        <f t="shared" si="122"/>
        <v>0.33020400794367216</v>
      </c>
      <c r="BM83" s="14">
        <f t="shared" si="123"/>
        <v>0.32395252652400647</v>
      </c>
      <c r="BN83" s="14">
        <f t="shared" si="124"/>
        <v>0.32295684937651387</v>
      </c>
      <c r="BO83" s="14">
        <f t="shared" si="125"/>
        <v>0.32135817953771728</v>
      </c>
      <c r="BP83" s="14">
        <f t="shared" si="126"/>
        <v>0.3147813516443802</v>
      </c>
      <c r="BQ83" s="14">
        <f t="shared" si="127"/>
        <v>0.31376064545047067</v>
      </c>
      <c r="BR83" s="14">
        <f t="shared" si="128"/>
        <v>0.30802177210671899</v>
      </c>
      <c r="BS83" s="14">
        <f t="shared" si="129"/>
        <v>0.30447654077330222</v>
      </c>
      <c r="BT83" s="14">
        <f t="shared" si="130"/>
        <v>0.30011776429024367</v>
      </c>
      <c r="BU83" s="14">
        <f t="shared" si="131"/>
        <v>0.29651785714285717</v>
      </c>
      <c r="BV83" s="14">
        <f t="shared" si="132"/>
        <v>0.29184359518754421</v>
      </c>
      <c r="BW83" s="14">
        <f t="shared" si="133"/>
        <v>0.28704916601170205</v>
      </c>
      <c r="BX83" s="14">
        <f t="shared" si="134"/>
        <v>0.27906174542945844</v>
      </c>
      <c r="BY83" s="14">
        <f t="shared" si="135"/>
        <v>0.26932583312025909</v>
      </c>
      <c r="BZ83" s="14">
        <f t="shared" si="136"/>
        <v>0.24899460939505433</v>
      </c>
      <c r="CA83" s="14">
        <f t="shared" si="137"/>
        <v>0.22419679593801978</v>
      </c>
      <c r="CB83" s="14">
        <f t="shared" si="138"/>
        <v>0.20713463751438435</v>
      </c>
      <c r="CC83" s="14">
        <f t="shared" si="139"/>
        <v>0.20009425070688031</v>
      </c>
      <c r="CD83" s="14">
        <f t="shared" si="140"/>
        <v>0.1924467657693853</v>
      </c>
      <c r="CE83" s="14">
        <f t="shared" si="141"/>
        <v>0.18442005595007532</v>
      </c>
      <c r="CF83" s="14">
        <f t="shared" si="142"/>
        <v>0.17569919925728211</v>
      </c>
      <c r="CG83" s="14">
        <f t="shared" si="143"/>
        <v>0.16515950766139162</v>
      </c>
      <c r="CH83" s="14">
        <f t="shared" si="143"/>
        <v>0.1496486151302191</v>
      </c>
      <c r="CI83" s="14">
        <f t="shared" si="101"/>
        <v>0.13232572486119679</v>
      </c>
      <c r="CJ83" s="14">
        <f t="shared" si="102"/>
        <v>0.12139423076923077</v>
      </c>
      <c r="CK83" s="14">
        <f t="shared" si="103"/>
        <v>0.1138803680981595</v>
      </c>
      <c r="CL83" s="14">
        <f t="shared" si="104"/>
        <v>0.10913379073756432</v>
      </c>
      <c r="CM83" s="14">
        <f t="shared" si="105"/>
        <v>9.6664231799366937E-2</v>
      </c>
      <c r="CN83" s="14">
        <f t="shared" si="106"/>
        <v>7.3184515399830466E-2</v>
      </c>
      <c r="CO83" s="14">
        <f t="shared" si="107"/>
        <v>5.5388722055388723E-2</v>
      </c>
      <c r="CP83" s="14">
        <f t="shared" si="108"/>
        <v>3.2773453502662843E-2</v>
      </c>
      <c r="CQ83" s="14">
        <f t="shared" si="109"/>
        <v>0</v>
      </c>
      <c r="CR83" s="14">
        <f t="shared" si="110"/>
        <v>0</v>
      </c>
      <c r="CS83" s="14">
        <f t="shared" si="111"/>
        <v>0</v>
      </c>
      <c r="CT83" s="14">
        <f t="shared" si="112"/>
        <v>0</v>
      </c>
      <c r="CU83" s="14">
        <f t="shared" si="113"/>
        <v>0</v>
      </c>
      <c r="CV83" s="14">
        <f t="shared" si="114"/>
        <v>0</v>
      </c>
      <c r="CW83" s="14">
        <f t="shared" si="115"/>
        <v>0</v>
      </c>
      <c r="CX83" s="14">
        <f t="shared" si="116"/>
        <v>0</v>
      </c>
      <c r="CY83" s="14">
        <f t="shared" si="117"/>
        <v>0</v>
      </c>
      <c r="CZ83" s="14">
        <f t="shared" si="118"/>
        <v>0</v>
      </c>
    </row>
    <row r="84" spans="1:104" x14ac:dyDescent="0.2">
      <c r="A84" s="3" t="str">
        <f t="shared" si="119"/>
        <v>R_J</v>
      </c>
      <c r="B84" s="4" t="str">
        <f t="shared" si="119"/>
        <v>Unsecured, MOB &gt; 6, Non-MOU, Class 1, TDR</v>
      </c>
      <c r="C84" s="14" t="s">
        <v>50</v>
      </c>
      <c r="T84" s="14">
        <f t="shared" ref="T84:BJ84" si="155">IFERROR(SUM(C40:T40)/SUM(C17:T17),0)</f>
        <v>0.31629496112560868</v>
      </c>
      <c r="U84" s="14">
        <f t="shared" si="155"/>
        <v>0.31443918864747855</v>
      </c>
      <c r="V84" s="14">
        <f t="shared" si="155"/>
        <v>0.31322863987223848</v>
      </c>
      <c r="W84" s="14">
        <f t="shared" si="155"/>
        <v>0.30976853458632564</v>
      </c>
      <c r="X84" s="14">
        <f t="shared" si="155"/>
        <v>0.30628307411287509</v>
      </c>
      <c r="Y84" s="14">
        <f t="shared" si="155"/>
        <v>0.30575857360854553</v>
      </c>
      <c r="Z84" s="14">
        <f t="shared" si="155"/>
        <v>0.30310894691780821</v>
      </c>
      <c r="AA84" s="14">
        <f t="shared" si="155"/>
        <v>0.29700096742986132</v>
      </c>
      <c r="AB84" s="14">
        <f t="shared" si="155"/>
        <v>0.29493149218582743</v>
      </c>
      <c r="AC84" s="14">
        <f t="shared" si="155"/>
        <v>0.29049858889934149</v>
      </c>
      <c r="AD84" s="14">
        <f t="shared" si="155"/>
        <v>0.28248340662642374</v>
      </c>
      <c r="AE84" s="14">
        <f t="shared" si="155"/>
        <v>0.27551586421122698</v>
      </c>
      <c r="AF84" s="14">
        <f t="shared" si="155"/>
        <v>0.26543783997068854</v>
      </c>
      <c r="AG84" s="14">
        <f t="shared" si="155"/>
        <v>0.25936318863818575</v>
      </c>
      <c r="AH84" s="14">
        <f t="shared" si="155"/>
        <v>0.25150189559638381</v>
      </c>
      <c r="AI84" s="14">
        <f t="shared" si="155"/>
        <v>0.24401033162129265</v>
      </c>
      <c r="AJ84" s="14">
        <f t="shared" si="155"/>
        <v>0.23727889508117275</v>
      </c>
      <c r="AK84" s="14">
        <f t="shared" si="155"/>
        <v>0.23571188049101541</v>
      </c>
      <c r="AL84" s="14">
        <f t="shared" si="155"/>
        <v>0.23072141236440494</v>
      </c>
      <c r="AM84" s="14">
        <f t="shared" si="155"/>
        <v>0.22641926918700214</v>
      </c>
      <c r="AN84" s="14">
        <f t="shared" si="155"/>
        <v>0.22283585923452351</v>
      </c>
      <c r="AO84" s="14">
        <f t="shared" si="155"/>
        <v>0.21819785100754432</v>
      </c>
      <c r="AP84" s="14">
        <f t="shared" si="155"/>
        <v>0.21467309931791714</v>
      </c>
      <c r="AQ84" s="14">
        <f t="shared" si="155"/>
        <v>0.21017503235033713</v>
      </c>
      <c r="AR84" s="14">
        <f t="shared" si="155"/>
        <v>0.20685319082049669</v>
      </c>
      <c r="AS84" s="14">
        <f t="shared" si="155"/>
        <v>0.20694439503361914</v>
      </c>
      <c r="AT84" s="14">
        <f t="shared" si="155"/>
        <v>0.20450973942915615</v>
      </c>
      <c r="AU84" s="14">
        <f t="shared" si="155"/>
        <v>0.20231170488235073</v>
      </c>
      <c r="AV84" s="14">
        <f t="shared" si="155"/>
        <v>0.20414235038333906</v>
      </c>
      <c r="AW84" s="14">
        <f t="shared" si="155"/>
        <v>0.2037224515224671</v>
      </c>
      <c r="AX84" s="15">
        <f t="shared" si="155"/>
        <v>0.20466558041568969</v>
      </c>
      <c r="AY84" s="14">
        <f t="shared" si="155"/>
        <v>0.20722172966873539</v>
      </c>
      <c r="AZ84" s="14">
        <f t="shared" si="155"/>
        <v>0.20885842124707524</v>
      </c>
      <c r="BA84" s="14">
        <f t="shared" si="155"/>
        <v>0.20923913043478262</v>
      </c>
      <c r="BB84" s="14">
        <f t="shared" si="155"/>
        <v>0.20929638615757884</v>
      </c>
      <c r="BC84" s="14">
        <f t="shared" si="155"/>
        <v>0.20730537878127453</v>
      </c>
      <c r="BD84" s="14">
        <f t="shared" si="155"/>
        <v>0.20591251616355286</v>
      </c>
      <c r="BE84" s="14">
        <f t="shared" si="155"/>
        <v>0.20774584237165583</v>
      </c>
      <c r="BF84" s="14">
        <f t="shared" si="155"/>
        <v>0.21047326705456545</v>
      </c>
      <c r="BG84" s="14">
        <f t="shared" si="155"/>
        <v>0.21419970359392368</v>
      </c>
      <c r="BH84" s="14">
        <f t="shared" si="155"/>
        <v>0.22070756247971438</v>
      </c>
      <c r="BI84" s="14">
        <f t="shared" si="155"/>
        <v>0.22562052616900624</v>
      </c>
      <c r="BJ84" s="14">
        <f t="shared" si="155"/>
        <v>0.2275739755437319</v>
      </c>
      <c r="BK84" s="14">
        <f t="shared" si="121"/>
        <v>0.22724928501101788</v>
      </c>
      <c r="BL84" s="14">
        <f t="shared" si="122"/>
        <v>0.22571509487397337</v>
      </c>
      <c r="BM84" s="14">
        <f t="shared" si="123"/>
        <v>0.22378917378917379</v>
      </c>
      <c r="BN84" s="14">
        <f t="shared" si="124"/>
        <v>0.22343324250681199</v>
      </c>
      <c r="BO84" s="14">
        <f t="shared" si="125"/>
        <v>0.22304617903404439</v>
      </c>
      <c r="BP84" s="14">
        <f t="shared" si="126"/>
        <v>0.22160275367237117</v>
      </c>
      <c r="BQ84" s="14">
        <f t="shared" si="127"/>
        <v>0.21953365596128466</v>
      </c>
      <c r="BR84" s="14">
        <f t="shared" si="128"/>
        <v>0.21558122388793316</v>
      </c>
      <c r="BS84" s="14">
        <f t="shared" si="129"/>
        <v>0.21193557948819286</v>
      </c>
      <c r="BT84" s="14">
        <f t="shared" si="130"/>
        <v>0.20845697329376855</v>
      </c>
      <c r="BU84" s="14">
        <f t="shared" si="131"/>
        <v>0.20494717092919917</v>
      </c>
      <c r="BV84" s="14">
        <f t="shared" si="132"/>
        <v>0.20015787656026443</v>
      </c>
      <c r="BW84" s="14">
        <f t="shared" si="133"/>
        <v>0.19232868555550042</v>
      </c>
      <c r="BX84" s="14">
        <f t="shared" si="134"/>
        <v>0.18133440433756715</v>
      </c>
      <c r="BY84" s="14">
        <f t="shared" si="135"/>
        <v>0.16883315491665393</v>
      </c>
      <c r="BZ84" s="14">
        <f t="shared" si="136"/>
        <v>0.15397824842587293</v>
      </c>
      <c r="CA84" s="14">
        <f t="shared" si="137"/>
        <v>0.13880327346157934</v>
      </c>
      <c r="CB84" s="14">
        <f t="shared" si="138"/>
        <v>0.12586542622241453</v>
      </c>
      <c r="CC84" s="14">
        <f t="shared" si="139"/>
        <v>0.11957086001038242</v>
      </c>
      <c r="CD84" s="14">
        <f t="shared" si="140"/>
        <v>0.11375694016039482</v>
      </c>
      <c r="CE84" s="14">
        <f t="shared" si="141"/>
        <v>0.10755968169761274</v>
      </c>
      <c r="CF84" s="14">
        <f t="shared" si="142"/>
        <v>9.8654066437571589E-2</v>
      </c>
      <c r="CG84" s="14">
        <f t="shared" si="143"/>
        <v>8.8605627234571743E-2</v>
      </c>
      <c r="CH84" s="14">
        <f t="shared" si="143"/>
        <v>7.7432501273560883E-2</v>
      </c>
      <c r="CI84" s="14">
        <f t="shared" si="101"/>
        <v>6.6343193057758695E-2</v>
      </c>
      <c r="CJ84" s="14">
        <f t="shared" si="102"/>
        <v>5.630443799253422E-2</v>
      </c>
      <c r="CK84" s="14">
        <f t="shared" si="103"/>
        <v>4.7031431897555299E-2</v>
      </c>
      <c r="CL84" s="14">
        <f t="shared" si="104"/>
        <v>3.8053566693184833E-2</v>
      </c>
      <c r="CM84" s="14">
        <f t="shared" si="105"/>
        <v>2.7799227799227798E-2</v>
      </c>
      <c r="CN84" s="14">
        <f t="shared" si="106"/>
        <v>1.7317612380250553E-2</v>
      </c>
      <c r="CO84" s="14">
        <f t="shared" si="107"/>
        <v>6.5744729086374973E-3</v>
      </c>
      <c r="CP84" s="14">
        <f t="shared" si="108"/>
        <v>1.7306028266512836E-3</v>
      </c>
      <c r="CQ84" s="14">
        <f t="shared" si="109"/>
        <v>0</v>
      </c>
      <c r="CR84" s="14">
        <f t="shared" si="110"/>
        <v>0</v>
      </c>
      <c r="CS84" s="14">
        <f t="shared" si="111"/>
        <v>0</v>
      </c>
      <c r="CT84" s="14">
        <f t="shared" si="112"/>
        <v>0</v>
      </c>
      <c r="CU84" s="14">
        <f t="shared" si="113"/>
        <v>0</v>
      </c>
      <c r="CV84" s="14">
        <f t="shared" si="114"/>
        <v>0</v>
      </c>
      <c r="CW84" s="14">
        <f t="shared" si="115"/>
        <v>0</v>
      </c>
      <c r="CX84" s="14">
        <f t="shared" si="116"/>
        <v>0</v>
      </c>
      <c r="CY84" s="14">
        <f t="shared" si="117"/>
        <v>0</v>
      </c>
      <c r="CZ84" s="14">
        <f t="shared" si="118"/>
        <v>0</v>
      </c>
    </row>
    <row r="85" spans="1:104" x14ac:dyDescent="0.2">
      <c r="A85" s="3" t="str">
        <f t="shared" si="119"/>
        <v>R_K</v>
      </c>
      <c r="B85" s="4" t="str">
        <f t="shared" si="119"/>
        <v>Unsecured, MOB &gt; 6, Non-MOU, Class 2, Non-TDR</v>
      </c>
      <c r="C85" s="14" t="s">
        <v>50</v>
      </c>
      <c r="T85" s="14">
        <f t="shared" ref="T85:BJ85" si="156">IFERROR(SUM(C41:T41)/SUM(C18:T18),0)</f>
        <v>0.5638010553870445</v>
      </c>
      <c r="U85" s="14">
        <f t="shared" si="156"/>
        <v>0.57038898033440177</v>
      </c>
      <c r="V85" s="14">
        <f t="shared" si="156"/>
        <v>0.57210088641140455</v>
      </c>
      <c r="W85" s="14">
        <f t="shared" si="156"/>
        <v>0.57174515235457068</v>
      </c>
      <c r="X85" s="14">
        <f t="shared" si="156"/>
        <v>0.57589033352176366</v>
      </c>
      <c r="Y85" s="14">
        <f t="shared" si="156"/>
        <v>0.58515503291622695</v>
      </c>
      <c r="Z85" s="14">
        <f t="shared" si="156"/>
        <v>0.5860535676919858</v>
      </c>
      <c r="AA85" s="14">
        <f t="shared" si="156"/>
        <v>0.59013660320533501</v>
      </c>
      <c r="AB85" s="14">
        <f t="shared" si="156"/>
        <v>0.59616693127693354</v>
      </c>
      <c r="AC85" s="14">
        <f t="shared" si="156"/>
        <v>0.59640011802891713</v>
      </c>
      <c r="AD85" s="14">
        <f t="shared" si="156"/>
        <v>0.60113214437884233</v>
      </c>
      <c r="AE85" s="14">
        <f t="shared" si="156"/>
        <v>0.60470497493251063</v>
      </c>
      <c r="AF85" s="14">
        <f t="shared" si="156"/>
        <v>0.60523638336837826</v>
      </c>
      <c r="AG85" s="14">
        <f t="shared" si="156"/>
        <v>0.60759677536495027</v>
      </c>
      <c r="AH85" s="14">
        <f t="shared" si="156"/>
        <v>0.60676402767102233</v>
      </c>
      <c r="AI85" s="14">
        <f t="shared" si="156"/>
        <v>0.60439208142983092</v>
      </c>
      <c r="AJ85" s="14">
        <f t="shared" si="156"/>
        <v>0.60331773713313486</v>
      </c>
      <c r="AK85" s="14">
        <f t="shared" si="156"/>
        <v>0.60023746460864003</v>
      </c>
      <c r="AL85" s="14">
        <f t="shared" si="156"/>
        <v>0.59833687874685748</v>
      </c>
      <c r="AM85" s="14">
        <f t="shared" si="156"/>
        <v>0.60125366494793242</v>
      </c>
      <c r="AN85" s="14">
        <f t="shared" si="156"/>
        <v>0.59941182648881419</v>
      </c>
      <c r="AO85" s="14">
        <f t="shared" si="156"/>
        <v>0.60199652777777779</v>
      </c>
      <c r="AP85" s="14">
        <f t="shared" si="156"/>
        <v>0.6049107142857143</v>
      </c>
      <c r="AQ85" s="14">
        <f t="shared" si="156"/>
        <v>0.60840355272147573</v>
      </c>
      <c r="AR85" s="14">
        <f t="shared" si="156"/>
        <v>0.61465884248072722</v>
      </c>
      <c r="AS85" s="14">
        <f t="shared" si="156"/>
        <v>0.62160294795025339</v>
      </c>
      <c r="AT85" s="14">
        <f t="shared" si="156"/>
        <v>0.62892428439519854</v>
      </c>
      <c r="AU85" s="14">
        <f t="shared" si="156"/>
        <v>0.63538690136015541</v>
      </c>
      <c r="AV85" s="14">
        <f t="shared" si="156"/>
        <v>0.64680610514414927</v>
      </c>
      <c r="AW85" s="14">
        <f t="shared" si="156"/>
        <v>0.65133547600576303</v>
      </c>
      <c r="AX85" s="15">
        <f t="shared" si="156"/>
        <v>0.65779178439469677</v>
      </c>
      <c r="AY85" s="14">
        <f t="shared" si="156"/>
        <v>0.66152362584378011</v>
      </c>
      <c r="AZ85" s="14">
        <f t="shared" si="156"/>
        <v>0.65753567336735752</v>
      </c>
      <c r="BA85" s="14">
        <f t="shared" si="156"/>
        <v>0.65769426104621631</v>
      </c>
      <c r="BB85" s="14">
        <f t="shared" si="156"/>
        <v>0.65484540156080218</v>
      </c>
      <c r="BC85" s="14">
        <f t="shared" si="156"/>
        <v>0.64778727080733411</v>
      </c>
      <c r="BD85" s="14">
        <f t="shared" si="156"/>
        <v>0.64211218641360523</v>
      </c>
      <c r="BE85" s="14">
        <f t="shared" si="156"/>
        <v>0.63767297373623266</v>
      </c>
      <c r="BF85" s="14">
        <f t="shared" si="156"/>
        <v>0.6366654021244309</v>
      </c>
      <c r="BG85" s="14">
        <f t="shared" si="156"/>
        <v>0.63321568253362592</v>
      </c>
      <c r="BH85" s="14">
        <f t="shared" si="156"/>
        <v>0.63443708609271521</v>
      </c>
      <c r="BI85" s="14">
        <f t="shared" si="156"/>
        <v>0.63448468485243459</v>
      </c>
      <c r="BJ85" s="14">
        <f t="shared" si="156"/>
        <v>0.63396396396396393</v>
      </c>
      <c r="BK85" s="14">
        <f t="shared" si="121"/>
        <v>0.63024696744916664</v>
      </c>
      <c r="BL85" s="14">
        <f t="shared" si="122"/>
        <v>0.62425784563189146</v>
      </c>
      <c r="BM85" s="14">
        <f t="shared" si="123"/>
        <v>0.6215202533755626</v>
      </c>
      <c r="BN85" s="14">
        <f t="shared" si="124"/>
        <v>0.61372018686992869</v>
      </c>
      <c r="BO85" s="14">
        <f t="shared" si="125"/>
        <v>0.60886381950040291</v>
      </c>
      <c r="BP85" s="14">
        <f t="shared" si="126"/>
        <v>0.60292481322524238</v>
      </c>
      <c r="BQ85" s="14">
        <f t="shared" si="127"/>
        <v>0.59466625077978785</v>
      </c>
      <c r="BR85" s="14">
        <f t="shared" si="128"/>
        <v>0.5899418248622168</v>
      </c>
      <c r="BS85" s="14">
        <f t="shared" si="129"/>
        <v>0.58572401786390127</v>
      </c>
      <c r="BT85" s="14">
        <f t="shared" si="130"/>
        <v>0.57871313268461944</v>
      </c>
      <c r="BU85" s="14">
        <f t="shared" si="131"/>
        <v>0.57501326662118113</v>
      </c>
      <c r="BV85" s="14">
        <f t="shared" si="132"/>
        <v>0.57102768297307549</v>
      </c>
      <c r="BW85" s="14">
        <f t="shared" si="133"/>
        <v>0.56629013079667068</v>
      </c>
      <c r="BX85" s="14">
        <f t="shared" si="134"/>
        <v>0.55780977312390922</v>
      </c>
      <c r="BY85" s="14">
        <f t="shared" si="135"/>
        <v>0.54895781104505403</v>
      </c>
      <c r="BZ85" s="14">
        <f t="shared" si="136"/>
        <v>0.53254227653829755</v>
      </c>
      <c r="CA85" s="14">
        <f t="shared" si="137"/>
        <v>0.50747749663335462</v>
      </c>
      <c r="CB85" s="14">
        <f t="shared" si="138"/>
        <v>0.47165890361877461</v>
      </c>
      <c r="CC85" s="14">
        <f t="shared" si="139"/>
        <v>0.46104195481788846</v>
      </c>
      <c r="CD85" s="14">
        <f t="shared" si="140"/>
        <v>0.45211232809025775</v>
      </c>
      <c r="CE85" s="14">
        <f t="shared" si="141"/>
        <v>0.43985194324491056</v>
      </c>
      <c r="CF85" s="14">
        <f t="shared" si="142"/>
        <v>0.42754036087369418</v>
      </c>
      <c r="CG85" s="14">
        <f t="shared" si="143"/>
        <v>0.41356877323420077</v>
      </c>
      <c r="CH85" s="14">
        <f t="shared" si="143"/>
        <v>0.39774774774774774</v>
      </c>
      <c r="CI85" s="14">
        <f t="shared" si="101"/>
        <v>0.38101171193620731</v>
      </c>
      <c r="CJ85" s="14">
        <f t="shared" si="102"/>
        <v>0.36021429578457637</v>
      </c>
      <c r="CK85" s="14">
        <f t="shared" si="103"/>
        <v>0.33509446045469099</v>
      </c>
      <c r="CL85" s="14">
        <f t="shared" si="104"/>
        <v>0.31693989071038253</v>
      </c>
      <c r="CM85" s="14">
        <f t="shared" si="105"/>
        <v>0.30221028713075809</v>
      </c>
      <c r="CN85" s="14">
        <f t="shared" si="106"/>
        <v>0.2812351543942993</v>
      </c>
      <c r="CO85" s="14">
        <f t="shared" si="107"/>
        <v>0.24829351535836178</v>
      </c>
      <c r="CP85" s="14">
        <f t="shared" si="108"/>
        <v>0.21205673758865248</v>
      </c>
      <c r="CQ85" s="14">
        <f t="shared" si="109"/>
        <v>0.16197508075680664</v>
      </c>
      <c r="CR85" s="14">
        <f t="shared" si="110"/>
        <v>8.3676268861454045E-2</v>
      </c>
      <c r="CS85" s="14">
        <f t="shared" si="111"/>
        <v>0</v>
      </c>
      <c r="CT85" s="14">
        <f t="shared" si="112"/>
        <v>0</v>
      </c>
      <c r="CU85" s="14">
        <f t="shared" si="113"/>
        <v>0</v>
      </c>
      <c r="CV85" s="14">
        <f t="shared" si="114"/>
        <v>0</v>
      </c>
      <c r="CW85" s="14">
        <f t="shared" si="115"/>
        <v>0</v>
      </c>
      <c r="CX85" s="14">
        <f t="shared" si="116"/>
        <v>0</v>
      </c>
      <c r="CY85" s="14">
        <f t="shared" si="117"/>
        <v>0</v>
      </c>
      <c r="CZ85" s="14">
        <f t="shared" si="118"/>
        <v>0</v>
      </c>
    </row>
    <row r="86" spans="1:104" x14ac:dyDescent="0.2">
      <c r="A86" s="3" t="str">
        <f t="shared" si="119"/>
        <v>R_L</v>
      </c>
      <c r="B86" s="4" t="str">
        <f t="shared" si="119"/>
        <v>Unsecured, MOB &gt; 6, Non-MOU, Class 2, TDR</v>
      </c>
      <c r="C86" s="14" t="s">
        <v>50</v>
      </c>
      <c r="T86" s="14">
        <f t="shared" ref="T86:BJ86" si="157">IFERROR(SUM(C42:T42)/SUM(C19:T19),0)</f>
        <v>0.85801554979637173</v>
      </c>
      <c r="U86" s="14">
        <f t="shared" si="157"/>
        <v>0.85976880803486833</v>
      </c>
      <c r="V86" s="14">
        <f t="shared" si="157"/>
        <v>0.85965598123534015</v>
      </c>
      <c r="W86" s="14">
        <f t="shared" si="157"/>
        <v>0.85891561664757543</v>
      </c>
      <c r="X86" s="14">
        <f t="shared" si="157"/>
        <v>0.85108715512515987</v>
      </c>
      <c r="Y86" s="14">
        <f t="shared" si="157"/>
        <v>0.85204178537511865</v>
      </c>
      <c r="Z86" s="14">
        <f t="shared" si="157"/>
        <v>0.84554417166054519</v>
      </c>
      <c r="AA86" s="14">
        <f t="shared" si="157"/>
        <v>0.83629047009328694</v>
      </c>
      <c r="AB86" s="14">
        <f t="shared" si="157"/>
        <v>0.83669240911659448</v>
      </c>
      <c r="AC86" s="14">
        <f t="shared" si="157"/>
        <v>0.82992424242424245</v>
      </c>
      <c r="AD86" s="14">
        <f t="shared" si="157"/>
        <v>0.82014515843512126</v>
      </c>
      <c r="AE86" s="14">
        <f t="shared" si="157"/>
        <v>0.8181657848324515</v>
      </c>
      <c r="AF86" s="14">
        <f t="shared" si="157"/>
        <v>0.80980392156862746</v>
      </c>
      <c r="AG86" s="14">
        <f t="shared" si="157"/>
        <v>0.79948960991615015</v>
      </c>
      <c r="AH86" s="14">
        <f t="shared" si="157"/>
        <v>0.79192143783583469</v>
      </c>
      <c r="AI86" s="14">
        <f t="shared" si="157"/>
        <v>0.78177727784026996</v>
      </c>
      <c r="AJ86" s="14">
        <f t="shared" si="157"/>
        <v>0.76385496900244221</v>
      </c>
      <c r="AK86" s="14">
        <f t="shared" si="157"/>
        <v>0.75164048518592164</v>
      </c>
      <c r="AL86" s="14">
        <f t="shared" si="157"/>
        <v>0.73991853360488802</v>
      </c>
      <c r="AM86" s="14">
        <f t="shared" si="157"/>
        <v>0.73060900614957347</v>
      </c>
      <c r="AN86" s="14">
        <f t="shared" si="157"/>
        <v>0.72337870296236995</v>
      </c>
      <c r="AO86" s="14">
        <f t="shared" si="157"/>
        <v>0.71660576532683717</v>
      </c>
      <c r="AP86" s="14">
        <f t="shared" si="157"/>
        <v>0.71195876288659798</v>
      </c>
      <c r="AQ86" s="14">
        <f t="shared" si="157"/>
        <v>0.7082123600165906</v>
      </c>
      <c r="AR86" s="14">
        <f t="shared" si="157"/>
        <v>0.7083934831924108</v>
      </c>
      <c r="AS86" s="14">
        <f t="shared" si="157"/>
        <v>0.70785544254490373</v>
      </c>
      <c r="AT86" s="14">
        <f t="shared" si="157"/>
        <v>0.70576627932470948</v>
      </c>
      <c r="AU86" s="14">
        <f t="shared" si="157"/>
        <v>0.70511975390024173</v>
      </c>
      <c r="AV86" s="14">
        <f t="shared" si="157"/>
        <v>0.70577281191806329</v>
      </c>
      <c r="AW86" s="14">
        <f t="shared" si="157"/>
        <v>0.69752650176678443</v>
      </c>
      <c r="AX86" s="15">
        <f t="shared" si="157"/>
        <v>0.69856908280553598</v>
      </c>
      <c r="AY86" s="14">
        <f t="shared" si="157"/>
        <v>0.70127952755905509</v>
      </c>
      <c r="AZ86" s="14">
        <f t="shared" si="157"/>
        <v>0.69873543268038685</v>
      </c>
      <c r="BA86" s="14">
        <f t="shared" si="157"/>
        <v>0.70322423058133854</v>
      </c>
      <c r="BB86" s="14">
        <f t="shared" si="157"/>
        <v>0.70649222414218715</v>
      </c>
      <c r="BC86" s="14">
        <f t="shared" si="157"/>
        <v>0.70420127015144118</v>
      </c>
      <c r="BD86" s="14">
        <f t="shared" si="157"/>
        <v>0.7014091350826045</v>
      </c>
      <c r="BE86" s="14">
        <f t="shared" si="157"/>
        <v>0.69847328244274809</v>
      </c>
      <c r="BF86" s="14">
        <f t="shared" si="157"/>
        <v>0.69116497263487098</v>
      </c>
      <c r="BG86" s="14">
        <f t="shared" si="157"/>
        <v>0.68390653714885796</v>
      </c>
      <c r="BH86" s="14">
        <f t="shared" si="157"/>
        <v>0.68211206896551724</v>
      </c>
      <c r="BI86" s="14">
        <f t="shared" si="157"/>
        <v>0.67896579585241046</v>
      </c>
      <c r="BJ86" s="14">
        <f t="shared" si="157"/>
        <v>0.67873183619550859</v>
      </c>
      <c r="BK86" s="14">
        <f t="shared" si="121"/>
        <v>0.68025974025974023</v>
      </c>
      <c r="BL86" s="14">
        <f t="shared" si="122"/>
        <v>0.67575757575757578</v>
      </c>
      <c r="BM86" s="14">
        <f t="shared" si="123"/>
        <v>0.67696835908756436</v>
      </c>
      <c r="BN86" s="14">
        <f t="shared" si="124"/>
        <v>0.67036679536679533</v>
      </c>
      <c r="BO86" s="14">
        <f t="shared" si="125"/>
        <v>0.66555661274976208</v>
      </c>
      <c r="BP86" s="14">
        <f t="shared" si="126"/>
        <v>0.66168573429838895</v>
      </c>
      <c r="BQ86" s="14">
        <f t="shared" si="127"/>
        <v>0.65558843614841789</v>
      </c>
      <c r="BR86" s="14">
        <f t="shared" si="128"/>
        <v>0.64850930284689534</v>
      </c>
      <c r="BS86" s="14">
        <f t="shared" si="129"/>
        <v>0.6385142604466062</v>
      </c>
      <c r="BT86" s="14">
        <f t="shared" si="130"/>
        <v>0.6294583883751651</v>
      </c>
      <c r="BU86" s="14">
        <f t="shared" si="131"/>
        <v>0.61802669000218768</v>
      </c>
      <c r="BV86" s="14">
        <f t="shared" si="132"/>
        <v>0.60358221838584381</v>
      </c>
      <c r="BW86" s="14">
        <f t="shared" si="133"/>
        <v>0.59338358458961471</v>
      </c>
      <c r="BX86" s="14">
        <f t="shared" si="134"/>
        <v>0.5800683142455294</v>
      </c>
      <c r="BY86" s="14">
        <f t="shared" si="135"/>
        <v>0.56463768115942026</v>
      </c>
      <c r="BZ86" s="14">
        <f t="shared" si="136"/>
        <v>0.53960769520935492</v>
      </c>
      <c r="CA86" s="14">
        <f t="shared" si="137"/>
        <v>0.50658016682113072</v>
      </c>
      <c r="CB86" s="14">
        <f t="shared" si="138"/>
        <v>0.46361136571952338</v>
      </c>
      <c r="CC86" s="14">
        <f t="shared" si="139"/>
        <v>0.44950571816243456</v>
      </c>
      <c r="CD86" s="14">
        <f t="shared" si="140"/>
        <v>0.43625128733264673</v>
      </c>
      <c r="CE86" s="14">
        <f t="shared" si="141"/>
        <v>0.41838979322481301</v>
      </c>
      <c r="CF86" s="14">
        <f t="shared" si="142"/>
        <v>0.40456578018357259</v>
      </c>
      <c r="CG86" s="14">
        <f t="shared" si="143"/>
        <v>0.390188679245283</v>
      </c>
      <c r="CH86" s="14">
        <f t="shared" si="143"/>
        <v>0.37120390455531455</v>
      </c>
      <c r="CI86" s="14">
        <f t="shared" si="101"/>
        <v>0.35117647058823531</v>
      </c>
      <c r="CJ86" s="14">
        <f t="shared" si="102"/>
        <v>0.3288504642971502</v>
      </c>
      <c r="CK86" s="14">
        <f t="shared" si="103"/>
        <v>0.3068502824858757</v>
      </c>
      <c r="CL86" s="14">
        <f t="shared" si="104"/>
        <v>0.28672427336999212</v>
      </c>
      <c r="CM86" s="14">
        <f t="shared" si="105"/>
        <v>0.26436781609195403</v>
      </c>
      <c r="CN86" s="14">
        <f t="shared" si="106"/>
        <v>0.24010152284263958</v>
      </c>
      <c r="CO86" s="14">
        <f t="shared" si="107"/>
        <v>0.21062052505966586</v>
      </c>
      <c r="CP86" s="14">
        <f t="shared" si="108"/>
        <v>0.1650485436893204</v>
      </c>
      <c r="CQ86" s="14">
        <f t="shared" si="109"/>
        <v>0.10111223458038422</v>
      </c>
      <c r="CR86" s="14">
        <f t="shared" si="110"/>
        <v>3.8167938931297711E-2</v>
      </c>
      <c r="CS86" s="14">
        <f t="shared" si="111"/>
        <v>0</v>
      </c>
      <c r="CT86" s="14">
        <f t="shared" si="112"/>
        <v>0</v>
      </c>
      <c r="CU86" s="14">
        <f t="shared" si="113"/>
        <v>0</v>
      </c>
      <c r="CV86" s="14">
        <f t="shared" si="114"/>
        <v>0</v>
      </c>
      <c r="CW86" s="14">
        <f t="shared" si="115"/>
        <v>0</v>
      </c>
      <c r="CX86" s="14">
        <f t="shared" si="116"/>
        <v>0</v>
      </c>
      <c r="CY86" s="14">
        <f t="shared" si="117"/>
        <v>0</v>
      </c>
      <c r="CZ86" s="14">
        <f t="shared" si="118"/>
        <v>0</v>
      </c>
    </row>
    <row r="87" spans="1:104" x14ac:dyDescent="0.2"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5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</row>
    <row r="88" spans="1:104" x14ac:dyDescent="0.2">
      <c r="A88" s="1" t="str">
        <f>A66</f>
        <v>Total Secured</v>
      </c>
      <c r="C88" s="14"/>
      <c r="T88" s="14">
        <f>IFERROR(SUM(C44:T44)/SUM(C21:T21),0)</f>
        <v>8.1398784898702156E-2</v>
      </c>
      <c r="U88" s="14">
        <f t="shared" ref="U88:BJ90" si="158">IFERROR(SUM(D44:U44)/SUM(D21:U21),0)</f>
        <v>8.2278633301251208E-2</v>
      </c>
      <c r="V88" s="14">
        <f t="shared" si="158"/>
        <v>8.2898827446084553E-2</v>
      </c>
      <c r="W88" s="14">
        <f t="shared" si="158"/>
        <v>8.3394512536551987E-2</v>
      </c>
      <c r="X88" s="14">
        <f t="shared" si="158"/>
        <v>8.3633099210388237E-2</v>
      </c>
      <c r="Y88" s="14">
        <f t="shared" si="158"/>
        <v>8.3321562030485533E-2</v>
      </c>
      <c r="Z88" s="14">
        <f t="shared" si="158"/>
        <v>8.2546632006202394E-2</v>
      </c>
      <c r="AA88" s="14">
        <f t="shared" si="158"/>
        <v>8.2350303645726874E-2</v>
      </c>
      <c r="AB88" s="14">
        <f t="shared" si="158"/>
        <v>8.183713849823121E-2</v>
      </c>
      <c r="AC88" s="14">
        <f t="shared" si="158"/>
        <v>8.0773889636608351E-2</v>
      </c>
      <c r="AD88" s="14">
        <f t="shared" si="158"/>
        <v>7.9491148039535137E-2</v>
      </c>
      <c r="AE88" s="14">
        <f t="shared" si="158"/>
        <v>7.78098771855361E-2</v>
      </c>
      <c r="AF88" s="14">
        <f t="shared" si="158"/>
        <v>7.5007413844233414E-2</v>
      </c>
      <c r="AG88" s="14">
        <f t="shared" si="158"/>
        <v>7.278070826026381E-2</v>
      </c>
      <c r="AH88" s="14">
        <f t="shared" si="158"/>
        <v>7.0504167768330531E-2</v>
      </c>
      <c r="AI88" s="14">
        <f t="shared" si="158"/>
        <v>6.8361837751227839E-2</v>
      </c>
      <c r="AJ88" s="14">
        <f t="shared" si="158"/>
        <v>6.6376117407892177E-2</v>
      </c>
      <c r="AK88" s="14">
        <f t="shared" si="158"/>
        <v>6.4334305150631682E-2</v>
      </c>
      <c r="AL88" s="14">
        <f t="shared" si="158"/>
        <v>6.22386852889752E-2</v>
      </c>
      <c r="AM88" s="14">
        <f t="shared" si="158"/>
        <v>6.0655163653591318E-2</v>
      </c>
      <c r="AN88" s="14">
        <f t="shared" si="158"/>
        <v>5.8790643131319327E-2</v>
      </c>
      <c r="AO88" s="14">
        <f t="shared" si="158"/>
        <v>5.6974008059935626E-2</v>
      </c>
      <c r="AP88" s="14">
        <f t="shared" si="158"/>
        <v>5.5677287499581195E-2</v>
      </c>
      <c r="AQ88" s="14">
        <f t="shared" si="158"/>
        <v>5.4486605514323043E-2</v>
      </c>
      <c r="AR88" s="14">
        <f t="shared" si="158"/>
        <v>5.3866932417193363E-2</v>
      </c>
      <c r="AS88" s="14">
        <f t="shared" si="158"/>
        <v>5.2779559338943634E-2</v>
      </c>
      <c r="AT88" s="14">
        <f t="shared" si="158"/>
        <v>5.1484046025265261E-2</v>
      </c>
      <c r="AU88" s="14">
        <f t="shared" si="158"/>
        <v>5.0264800752425502E-2</v>
      </c>
      <c r="AV88" s="14">
        <f t="shared" si="158"/>
        <v>4.9076625468840389E-2</v>
      </c>
      <c r="AW88" s="14">
        <f t="shared" si="158"/>
        <v>4.7779396818788497E-2</v>
      </c>
      <c r="AX88" s="15">
        <f>IFERROR(SUM(AG44:AX44)/SUM(AG21:AX21),0)</f>
        <v>4.7051314474270509E-2</v>
      </c>
      <c r="AY88" s="14">
        <f t="shared" si="158"/>
        <v>4.6013505508825971E-2</v>
      </c>
      <c r="AZ88" s="14">
        <f t="shared" si="158"/>
        <v>4.4994028372513033E-2</v>
      </c>
      <c r="BA88" s="14">
        <f t="shared" si="158"/>
        <v>4.3931232091690545E-2</v>
      </c>
      <c r="BB88" s="14">
        <f t="shared" si="158"/>
        <v>4.2615558060879369E-2</v>
      </c>
      <c r="BC88" s="14">
        <f t="shared" si="158"/>
        <v>4.1343812571758197E-2</v>
      </c>
      <c r="BD88" s="14">
        <f t="shared" si="158"/>
        <v>4.023562136954921E-2</v>
      </c>
      <c r="BE88" s="14">
        <f t="shared" si="158"/>
        <v>3.9188138456176101E-2</v>
      </c>
      <c r="BF88" s="14">
        <f t="shared" si="158"/>
        <v>3.8116674661451605E-2</v>
      </c>
      <c r="BG88" s="14">
        <f t="shared" si="158"/>
        <v>3.7167445087662974E-2</v>
      </c>
      <c r="BH88" s="14">
        <f t="shared" si="158"/>
        <v>3.6173045263307654E-2</v>
      </c>
      <c r="BI88" s="14">
        <f t="shared" si="158"/>
        <v>3.530960084148816E-2</v>
      </c>
      <c r="BJ88" s="14">
        <f t="shared" si="158"/>
        <v>3.4492194180450027E-2</v>
      </c>
      <c r="BK88" s="14">
        <f t="shared" ref="BK88:BK90" si="159">IFERROR(SUM(AT44:BK44)/SUM(AT21:BK21),0)</f>
        <v>3.383658332336404E-2</v>
      </c>
      <c r="BL88" s="14">
        <f t="shared" ref="BL88:BL90" si="160">IFERROR(SUM(AU44:BL44)/SUM(AU21:BL21),0)</f>
        <v>3.3115592959832053E-2</v>
      </c>
      <c r="BM88" s="14">
        <f t="shared" ref="BM88:BM90" si="161">IFERROR(SUM(AV44:BM44)/SUM(AV21:BM21),0)</f>
        <v>3.2333791838606143E-2</v>
      </c>
      <c r="BN88" s="14">
        <f t="shared" ref="BN88:BN90" si="162">IFERROR(SUM(AW44:BN44)/SUM(AW21:BN21),0)</f>
        <v>3.1479811372395937E-2</v>
      </c>
      <c r="BO88" s="14">
        <f t="shared" ref="BO88:BO90" si="163">IFERROR(SUM(AX44:BO44)/SUM(AX21:BO21),0)</f>
        <v>3.0622862436394449E-2</v>
      </c>
      <c r="BP88" s="14">
        <f t="shared" ref="BP88:BP90" si="164">IFERROR(SUM(AY44:BP44)/SUM(AY21:BP21),0)</f>
        <v>2.9627340920404414E-2</v>
      </c>
      <c r="BQ88" s="14">
        <f t="shared" ref="BQ88:BQ90" si="165">IFERROR(SUM(AZ44:BQ44)/SUM(AZ21:BQ21),0)</f>
        <v>2.856088375175098E-2</v>
      </c>
      <c r="BR88" s="14">
        <f t="shared" ref="BR88:BR90" si="166">IFERROR(SUM(BA44:BR44)/SUM(BA21:BR21),0)</f>
        <v>2.7538423086220953E-2</v>
      </c>
      <c r="BS88" s="14">
        <f t="shared" ref="BS88:BS90" si="167">IFERROR(SUM(BB44:BS44)/SUM(BB21:BS21),0)</f>
        <v>2.6593190222350287E-2</v>
      </c>
      <c r="BT88" s="14">
        <f t="shared" ref="BT88:BT90" si="168">IFERROR(SUM(BC44:BT44)/SUM(BC21:BT21),0)</f>
        <v>2.555221079792017E-2</v>
      </c>
      <c r="BU88" s="14">
        <f t="shared" ref="BU88:BU90" si="169">IFERROR(SUM(BD44:BU44)/SUM(BD21:BU21),0)</f>
        <v>2.4441676917552318E-2</v>
      </c>
      <c r="BV88" s="14">
        <f t="shared" ref="BV88:BV90" si="170">IFERROR(SUM(BE44:BV44)/SUM(BE21:BV21),0)</f>
        <v>2.3234617338553028E-2</v>
      </c>
      <c r="BW88" s="14">
        <f t="shared" ref="BW88:BW90" si="171">IFERROR(SUM(BF44:BW44)/SUM(BF21:BW21),0)</f>
        <v>2.2011003673984172E-2</v>
      </c>
      <c r="BX88" s="14">
        <f t="shared" ref="BX88:BX90" si="172">IFERROR(SUM(BG44:BX44)/SUM(BG21:BX21),0)</f>
        <v>2.0756168697550415E-2</v>
      </c>
      <c r="BY88" s="14">
        <f t="shared" ref="BY88:BY90" si="173">IFERROR(SUM(BH44:BY44)/SUM(BH21:BY21),0)</f>
        <v>1.9365506417801694E-2</v>
      </c>
      <c r="BZ88" s="14">
        <f t="shared" ref="BZ88:BZ90" si="174">IFERROR(SUM(BI44:BZ44)/SUM(BI21:BZ21),0)</f>
        <v>1.7887657413444051E-2</v>
      </c>
      <c r="CA88" s="14">
        <f t="shared" ref="CA88:CA90" si="175">IFERROR(SUM(BJ44:CA44)/SUM(BJ21:CA21),0)</f>
        <v>1.6290882686146698E-2</v>
      </c>
      <c r="CB88" s="14">
        <f t="shared" ref="CB88:CB90" si="176">IFERROR(SUM(BK44:CB44)/SUM(BK21:CB21),0)</f>
        <v>1.4596952762547449E-2</v>
      </c>
      <c r="CC88" s="14">
        <f t="shared" ref="CC88:CC90" si="177">IFERROR(SUM(BL44:CC44)/SUM(BL21:CC21),0)</f>
        <v>1.3821112941493385E-2</v>
      </c>
      <c r="CD88" s="14">
        <f t="shared" ref="CD88:CD90" si="178">IFERROR(SUM(BM44:CD44)/SUM(BM21:CD21),0)</f>
        <v>1.3046179333195278E-2</v>
      </c>
      <c r="CE88" s="14">
        <f t="shared" ref="CE88:CE90" si="179">IFERROR(SUM(BN44:CE44)/SUM(BN21:CE21),0)</f>
        <v>1.2263154863604077E-2</v>
      </c>
      <c r="CF88" s="14">
        <f t="shared" ref="CF88:CF90" si="180">IFERROR(SUM(BO44:CF44)/SUM(BO21:CF21),0)</f>
        <v>1.1492191829948163E-2</v>
      </c>
      <c r="CG88" s="14">
        <f t="shared" ref="CG88:CH90" si="181">IFERROR(SUM(BP44:CG44)/SUM(BP21:CG21),0)</f>
        <v>1.0622662840246978E-2</v>
      </c>
      <c r="CH88" s="14">
        <f t="shared" si="181"/>
        <v>9.7087832250167035E-3</v>
      </c>
      <c r="CI88" s="14">
        <f t="shared" ref="CI88:CI90" si="182">IFERROR(SUM(BR44:CI44)/SUM(BR21:CI21),0)</f>
        <v>8.8432037779541811E-3</v>
      </c>
      <c r="CJ88" s="14">
        <f t="shared" ref="CJ88:CJ90" si="183">IFERROR(SUM(BS44:CJ44)/SUM(BS21:CJ21),0)</f>
        <v>7.9532848004503741E-3</v>
      </c>
      <c r="CK88" s="14">
        <f t="shared" ref="CK88:CK90" si="184">IFERROR(SUM(BT44:CK44)/SUM(BT21:CK21),0)</f>
        <v>7.0982430935190481E-3</v>
      </c>
      <c r="CL88" s="14">
        <f t="shared" ref="CL88:CL90" si="185">IFERROR(SUM(BU44:CL44)/SUM(BU21:CL21),0)</f>
        <v>6.3248525901291493E-3</v>
      </c>
      <c r="CM88" s="14">
        <f t="shared" ref="CM88:CM90" si="186">IFERROR(SUM(BV44:CM44)/SUM(BV21:CM21),0)</f>
        <v>5.5272076022263219E-3</v>
      </c>
      <c r="CN88" s="14">
        <f t="shared" ref="CN88:CN90" si="187">IFERROR(SUM(BW44:CN44)/SUM(BW21:CN21),0)</f>
        <v>4.7125943413098689E-3</v>
      </c>
      <c r="CO88" s="14">
        <f t="shared" ref="CO88:CO90" si="188">IFERROR(SUM(BX44:CO44)/SUM(BX21:CO21),0)</f>
        <v>3.8939069930739524E-3</v>
      </c>
      <c r="CP88" s="14">
        <f t="shared" ref="CP88:CP90" si="189">IFERROR(SUM(BY44:CP44)/SUM(BY21:CP21),0)</f>
        <v>2.9367608712829564E-3</v>
      </c>
      <c r="CQ88" s="14">
        <f t="shared" ref="CQ88:CQ90" si="190">IFERROR(SUM(BZ44:CQ44)/SUM(BZ21:CQ21),0)</f>
        <v>2.0025074876366929E-3</v>
      </c>
      <c r="CR88" s="14">
        <f t="shared" ref="CR88:CR90" si="191">IFERROR(SUM(CA44:CR44)/SUM(CA21:CR21),0)</f>
        <v>8.0221514892736068E-4</v>
      </c>
      <c r="CS88" s="14">
        <f t="shared" ref="CS88:CS90" si="192">IFERROR(SUM(CB44:CS44)/SUM(CB21:CS21),0)</f>
        <v>0</v>
      </c>
      <c r="CT88" s="14">
        <f t="shared" ref="CT88:CT90" si="193">IFERROR(SUM(CC44:CT44)/SUM(CC21:CT21),0)</f>
        <v>0</v>
      </c>
      <c r="CU88" s="14">
        <f t="shared" ref="CU88:CU90" si="194">IFERROR(SUM(CD44:CU44)/SUM(CD21:CU21),0)</f>
        <v>0</v>
      </c>
      <c r="CV88" s="14">
        <f t="shared" ref="CV88:CV90" si="195">IFERROR(SUM(CE44:CV44)/SUM(CE21:CV21),0)</f>
        <v>0</v>
      </c>
      <c r="CW88" s="14">
        <f t="shared" ref="CW88:CW90" si="196">IFERROR(SUM(CF44:CW44)/SUM(CF21:CW21),0)</f>
        <v>0</v>
      </c>
      <c r="CX88" s="14">
        <f t="shared" ref="CX88:CX90" si="197">IFERROR(SUM(CG44:CX44)/SUM(CG21:CX21),0)</f>
        <v>0</v>
      </c>
      <c r="CY88" s="14">
        <f t="shared" ref="CY88:CY90" si="198">IFERROR(SUM(CH44:CY44)/SUM(CH21:CY21),0)</f>
        <v>0</v>
      </c>
      <c r="CZ88" s="14">
        <f t="shared" ref="CZ88:CZ90" si="199">IFERROR(SUM(CI44:CZ44)/SUM(CI21:CZ21),0)</f>
        <v>0</v>
      </c>
    </row>
    <row r="89" spans="1:104" x14ac:dyDescent="0.2">
      <c r="A89" s="1" t="str">
        <f t="shared" ref="A89:A90" si="200">A67</f>
        <v>Total Unsecured</v>
      </c>
      <c r="C89" s="14"/>
      <c r="T89" s="14">
        <f t="shared" ref="T89:T90" si="201">IFERROR(SUM(C45:T45)/SUM(C22:T22),0)</f>
        <v>9.9887252293288348E-2</v>
      </c>
      <c r="U89" s="14">
        <f t="shared" si="158"/>
        <v>9.9946760923615652E-2</v>
      </c>
      <c r="V89" s="14">
        <f t="shared" si="158"/>
        <v>9.940716157723975E-2</v>
      </c>
      <c r="W89" s="14">
        <f t="shared" si="158"/>
        <v>9.9201249400231437E-2</v>
      </c>
      <c r="X89" s="14">
        <f t="shared" si="158"/>
        <v>9.9077545994025684E-2</v>
      </c>
      <c r="Y89" s="14">
        <f t="shared" si="158"/>
        <v>9.813155360323933E-2</v>
      </c>
      <c r="Z89" s="14">
        <f t="shared" si="158"/>
        <v>9.6706493303658589E-2</v>
      </c>
      <c r="AA89" s="14">
        <f t="shared" si="158"/>
        <v>9.5462294177349902E-2</v>
      </c>
      <c r="AB89" s="14">
        <f t="shared" si="158"/>
        <v>9.3657570842476862E-2</v>
      </c>
      <c r="AC89" s="14">
        <f t="shared" si="158"/>
        <v>9.1350228300438971E-2</v>
      </c>
      <c r="AD89" s="14">
        <f t="shared" si="158"/>
        <v>8.918958682249753E-2</v>
      </c>
      <c r="AE89" s="14">
        <f t="shared" si="158"/>
        <v>8.641797639847737E-2</v>
      </c>
      <c r="AF89" s="14">
        <f t="shared" si="158"/>
        <v>8.2646732322357905E-2</v>
      </c>
      <c r="AG89" s="14">
        <f t="shared" si="158"/>
        <v>7.9410448721746754E-2</v>
      </c>
      <c r="AH89" s="14">
        <f t="shared" si="158"/>
        <v>7.6243448803498884E-2</v>
      </c>
      <c r="AI89" s="14">
        <f t="shared" si="158"/>
        <v>7.3297894508888989E-2</v>
      </c>
      <c r="AJ89" s="14">
        <f t="shared" si="158"/>
        <v>7.0379273776107767E-2</v>
      </c>
      <c r="AK89" s="14">
        <f t="shared" si="158"/>
        <v>6.7787449392712557E-2</v>
      </c>
      <c r="AL89" s="14">
        <f t="shared" si="158"/>
        <v>6.54587219628565E-2</v>
      </c>
      <c r="AM89" s="14">
        <f t="shared" si="158"/>
        <v>6.405240760405273E-2</v>
      </c>
      <c r="AN89" s="14">
        <f t="shared" si="158"/>
        <v>6.2582399961992094E-2</v>
      </c>
      <c r="AO89" s="14">
        <f t="shared" si="158"/>
        <v>6.1267220439267016E-2</v>
      </c>
      <c r="AP89" s="14">
        <f t="shared" si="158"/>
        <v>6.0269471936633172E-2</v>
      </c>
      <c r="AQ89" s="14">
        <f t="shared" si="158"/>
        <v>5.9400850227904048E-2</v>
      </c>
      <c r="AR89" s="14">
        <f t="shared" si="158"/>
        <v>5.9063256187940436E-2</v>
      </c>
      <c r="AS89" s="14">
        <f t="shared" si="158"/>
        <v>5.8733463643911042E-2</v>
      </c>
      <c r="AT89" s="14">
        <f t="shared" si="158"/>
        <v>5.8301222675064837E-2</v>
      </c>
      <c r="AU89" s="14">
        <f t="shared" si="158"/>
        <v>5.7936606724461104E-2</v>
      </c>
      <c r="AV89" s="14">
        <f t="shared" si="158"/>
        <v>5.7564771900880267E-2</v>
      </c>
      <c r="AW89" s="14">
        <f t="shared" si="158"/>
        <v>5.7075935561157899E-2</v>
      </c>
      <c r="AX89" s="15">
        <f>IFERROR(SUM(AG45:AX45)/SUM(AG22:AX22),0)</f>
        <v>5.7185675834730956E-2</v>
      </c>
      <c r="AY89" s="14">
        <f t="shared" si="158"/>
        <v>5.6923561088187982E-2</v>
      </c>
      <c r="AZ89" s="14">
        <f t="shared" si="158"/>
        <v>5.6726186561817507E-2</v>
      </c>
      <c r="BA89" s="14">
        <f t="shared" si="158"/>
        <v>5.6611989631478614E-2</v>
      </c>
      <c r="BB89" s="14">
        <f t="shared" si="158"/>
        <v>5.6429975074648447E-2</v>
      </c>
      <c r="BC89" s="14">
        <f t="shared" si="158"/>
        <v>5.6124752485292848E-2</v>
      </c>
      <c r="BD89" s="14">
        <f t="shared" si="158"/>
        <v>5.5989896458883734E-2</v>
      </c>
      <c r="BE89" s="14">
        <f t="shared" si="158"/>
        <v>5.5596357595397307E-2</v>
      </c>
      <c r="BF89" s="14">
        <f t="shared" si="158"/>
        <v>5.538134803334132E-2</v>
      </c>
      <c r="BG89" s="14">
        <f t="shared" si="158"/>
        <v>5.5322384025228905E-2</v>
      </c>
      <c r="BH89" s="14">
        <f t="shared" si="158"/>
        <v>5.5645369944644675E-2</v>
      </c>
      <c r="BI89" s="14">
        <f t="shared" si="158"/>
        <v>5.6006952700320578E-2</v>
      </c>
      <c r="BJ89" s="14">
        <f t="shared" si="158"/>
        <v>5.6171391157112373E-2</v>
      </c>
      <c r="BK89" s="14">
        <f t="shared" si="159"/>
        <v>5.6121178788830439E-2</v>
      </c>
      <c r="BL89" s="14">
        <f t="shared" si="160"/>
        <v>5.6032391292000355E-2</v>
      </c>
      <c r="BM89" s="14">
        <f t="shared" si="161"/>
        <v>5.6060723815445197E-2</v>
      </c>
      <c r="BN89" s="14">
        <f t="shared" si="162"/>
        <v>5.6044527909134105E-2</v>
      </c>
      <c r="BO89" s="14">
        <f t="shared" si="163"/>
        <v>5.6065548896138379E-2</v>
      </c>
      <c r="BP89" s="14">
        <f t="shared" si="164"/>
        <v>5.5852530994235053E-2</v>
      </c>
      <c r="BQ89" s="14">
        <f t="shared" si="165"/>
        <v>5.5579916684937516E-2</v>
      </c>
      <c r="BR89" s="14">
        <f t="shared" si="166"/>
        <v>5.4982330561119501E-2</v>
      </c>
      <c r="BS89" s="14">
        <f t="shared" si="167"/>
        <v>5.4231077854152772E-2</v>
      </c>
      <c r="BT89" s="14">
        <f t="shared" si="168"/>
        <v>5.3194403710233117E-2</v>
      </c>
      <c r="BU89" s="14">
        <f t="shared" si="169"/>
        <v>5.2032604176402902E-2</v>
      </c>
      <c r="BV89" s="14">
        <f t="shared" si="170"/>
        <v>5.0571974690643728E-2</v>
      </c>
      <c r="BW89" s="14">
        <f t="shared" si="171"/>
        <v>4.904519696591083E-2</v>
      </c>
      <c r="BX89" s="14">
        <f t="shared" si="172"/>
        <v>4.7119295420848584E-2</v>
      </c>
      <c r="BY89" s="14">
        <f t="shared" si="173"/>
        <v>4.4816361477508622E-2</v>
      </c>
      <c r="BZ89" s="14">
        <f t="shared" si="174"/>
        <v>4.1736773152953863E-2</v>
      </c>
      <c r="CA89" s="14">
        <f t="shared" si="175"/>
        <v>3.8386949022053737E-2</v>
      </c>
      <c r="CB89" s="14">
        <f t="shared" si="176"/>
        <v>3.4898272440190455E-2</v>
      </c>
      <c r="CC89" s="14">
        <f t="shared" si="177"/>
        <v>3.3348133993776813E-2</v>
      </c>
      <c r="CD89" s="14">
        <f t="shared" si="178"/>
        <v>3.1824231416869492E-2</v>
      </c>
      <c r="CE89" s="14">
        <f t="shared" si="179"/>
        <v>3.0081893308870761E-2</v>
      </c>
      <c r="CF89" s="14">
        <f t="shared" si="180"/>
        <v>2.8202581088747861E-2</v>
      </c>
      <c r="CG89" s="14">
        <f t="shared" si="181"/>
        <v>2.6137780974317421E-2</v>
      </c>
      <c r="CH89" s="14">
        <f t="shared" si="181"/>
        <v>2.3801698638667382E-2</v>
      </c>
      <c r="CI89" s="14">
        <f t="shared" si="182"/>
        <v>2.1496458230898491E-2</v>
      </c>
      <c r="CJ89" s="14">
        <f t="shared" si="183"/>
        <v>1.9244461259350396E-2</v>
      </c>
      <c r="CK89" s="14">
        <f t="shared" si="184"/>
        <v>1.7069569112840337E-2</v>
      </c>
      <c r="CL89" s="14">
        <f t="shared" si="185"/>
        <v>1.5152535524277729E-2</v>
      </c>
      <c r="CM89" s="14">
        <f t="shared" si="186"/>
        <v>1.3277332533321905E-2</v>
      </c>
      <c r="CN89" s="14">
        <f t="shared" si="187"/>
        <v>1.1302521640193871E-2</v>
      </c>
      <c r="CO89" s="14">
        <f t="shared" si="188"/>
        <v>9.1342095743398039E-3</v>
      </c>
      <c r="CP89" s="14">
        <f t="shared" si="189"/>
        <v>6.9355777003800214E-3</v>
      </c>
      <c r="CQ89" s="14">
        <f t="shared" si="190"/>
        <v>4.5932685901189201E-3</v>
      </c>
      <c r="CR89" s="14">
        <f t="shared" si="191"/>
        <v>2.2449412978187665E-3</v>
      </c>
      <c r="CS89" s="14">
        <f t="shared" si="192"/>
        <v>0</v>
      </c>
      <c r="CT89" s="14">
        <f t="shared" si="193"/>
        <v>0</v>
      </c>
      <c r="CU89" s="14">
        <f t="shared" si="194"/>
        <v>0</v>
      </c>
      <c r="CV89" s="14">
        <f t="shared" si="195"/>
        <v>0</v>
      </c>
      <c r="CW89" s="14">
        <f t="shared" si="196"/>
        <v>0</v>
      </c>
      <c r="CX89" s="14">
        <f t="shared" si="197"/>
        <v>0</v>
      </c>
      <c r="CY89" s="14">
        <f t="shared" si="198"/>
        <v>0</v>
      </c>
      <c r="CZ89" s="14">
        <f t="shared" si="199"/>
        <v>0</v>
      </c>
    </row>
    <row r="90" spans="1:104" x14ac:dyDescent="0.2">
      <c r="A90" s="21" t="str">
        <f t="shared" si="200"/>
        <v>Total Active</v>
      </c>
      <c r="B90" s="16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17">
        <f t="shared" si="201"/>
        <v>9.5563611636691317E-2</v>
      </c>
      <c r="U90" s="17">
        <f t="shared" si="158"/>
        <v>9.5826359964704122E-2</v>
      </c>
      <c r="V90" s="17">
        <f t="shared" si="158"/>
        <v>9.5565448724521773E-2</v>
      </c>
      <c r="W90" s="17">
        <f t="shared" si="158"/>
        <v>9.5530819072935702E-2</v>
      </c>
      <c r="X90" s="17">
        <f t="shared" si="158"/>
        <v>9.54994302520073E-2</v>
      </c>
      <c r="Y90" s="17">
        <f t="shared" si="158"/>
        <v>9.4708678289954995E-2</v>
      </c>
      <c r="Z90" s="17">
        <f t="shared" si="158"/>
        <v>9.3441729043771377E-2</v>
      </c>
      <c r="AA90" s="17">
        <f t="shared" si="158"/>
        <v>9.2445134977665572E-2</v>
      </c>
      <c r="AB90" s="17">
        <f t="shared" si="158"/>
        <v>9.0941240770310669E-2</v>
      </c>
      <c r="AC90" s="17">
        <f t="shared" si="158"/>
        <v>8.8923814655338773E-2</v>
      </c>
      <c r="AD90" s="17">
        <f t="shared" si="158"/>
        <v>8.6969359322818809E-2</v>
      </c>
      <c r="AE90" s="17">
        <f t="shared" si="158"/>
        <v>8.4451513217980959E-2</v>
      </c>
      <c r="AF90" s="17">
        <f t="shared" si="158"/>
        <v>8.0904922446001531E-2</v>
      </c>
      <c r="AG90" s="17">
        <f t="shared" si="158"/>
        <v>7.7901174955737965E-2</v>
      </c>
      <c r="AH90" s="17">
        <f t="shared" si="158"/>
        <v>7.4939452766834655E-2</v>
      </c>
      <c r="AI90" s="17">
        <f t="shared" si="158"/>
        <v>7.2178595857680633E-2</v>
      </c>
      <c r="AJ90" s="17">
        <f t="shared" si="158"/>
        <v>6.9473647736633296E-2</v>
      </c>
      <c r="AK90" s="17">
        <f t="shared" si="158"/>
        <v>6.7007804908629287E-2</v>
      </c>
      <c r="AL90" s="17">
        <f t="shared" si="158"/>
        <v>6.4732789699838283E-2</v>
      </c>
      <c r="AM90" s="17">
        <f t="shared" si="158"/>
        <v>6.3287243732592688E-2</v>
      </c>
      <c r="AN90" s="17">
        <f t="shared" si="158"/>
        <v>6.1729190541720172E-2</v>
      </c>
      <c r="AO90" s="17">
        <f t="shared" si="158"/>
        <v>6.0302233083929485E-2</v>
      </c>
      <c r="AP90" s="17">
        <f t="shared" si="158"/>
        <v>5.9238669386134327E-2</v>
      </c>
      <c r="AQ90" s="17">
        <f t="shared" si="158"/>
        <v>5.8298352932773648E-2</v>
      </c>
      <c r="AR90" s="17">
        <f t="shared" si="158"/>
        <v>5.7897446457990116E-2</v>
      </c>
      <c r="AS90" s="17">
        <f t="shared" si="158"/>
        <v>5.7397566123414873E-2</v>
      </c>
      <c r="AT90" s="17">
        <f t="shared" si="158"/>
        <v>5.6770804899563543E-2</v>
      </c>
      <c r="AU90" s="17">
        <f t="shared" si="158"/>
        <v>5.6211997587711518E-2</v>
      </c>
      <c r="AV90" s="17">
        <f t="shared" si="158"/>
        <v>5.5652332335979708E-2</v>
      </c>
      <c r="AW90" s="17">
        <f t="shared" si="158"/>
        <v>5.497464794969445E-2</v>
      </c>
      <c r="AX90" s="17">
        <f>IFERROR(SUM(AG46:AX46)/SUM(AG23:AX23),0)</f>
        <v>5.4886154813058891E-2</v>
      </c>
      <c r="AY90" s="17">
        <f t="shared" si="158"/>
        <v>5.4437214827614135E-2</v>
      </c>
      <c r="AZ90" s="17">
        <f t="shared" si="158"/>
        <v>5.4039341366340622E-2</v>
      </c>
      <c r="BA90" s="17">
        <f t="shared" si="158"/>
        <v>5.3691983679157146E-2</v>
      </c>
      <c r="BB90" s="17">
        <f t="shared" si="158"/>
        <v>5.3227123916069291E-2</v>
      </c>
      <c r="BC90" s="17">
        <f t="shared" si="158"/>
        <v>5.2671342228304253E-2</v>
      </c>
      <c r="BD90" s="17">
        <f t="shared" si="158"/>
        <v>5.2277155945850064E-2</v>
      </c>
      <c r="BE90" s="17">
        <f t="shared" si="158"/>
        <v>5.169454567711694E-2</v>
      </c>
      <c r="BF90" s="17">
        <f t="shared" si="158"/>
        <v>5.1238230892712802E-2</v>
      </c>
      <c r="BG90" s="17">
        <f t="shared" si="158"/>
        <v>5.0922474958525643E-2</v>
      </c>
      <c r="BH90" s="17">
        <f t="shared" si="158"/>
        <v>5.0876605720927164E-2</v>
      </c>
      <c r="BI90" s="17">
        <f t="shared" si="158"/>
        <v>5.0883972992181947E-2</v>
      </c>
      <c r="BJ90" s="17">
        <f t="shared" si="158"/>
        <v>5.0741523090140524E-2</v>
      </c>
      <c r="BK90" s="17">
        <f t="shared" si="159"/>
        <v>5.0466402278947664E-2</v>
      </c>
      <c r="BL90" s="17">
        <f t="shared" si="160"/>
        <v>5.0137472743512386E-2</v>
      </c>
      <c r="BM90" s="17">
        <f t="shared" si="161"/>
        <v>4.9868615654121734E-2</v>
      </c>
      <c r="BN90" s="17">
        <f t="shared" si="162"/>
        <v>4.9539525041259178E-2</v>
      </c>
      <c r="BO90" s="17">
        <f t="shared" si="163"/>
        <v>4.9225873916235285E-2</v>
      </c>
      <c r="BP90" s="17">
        <f t="shared" si="164"/>
        <v>4.8688014518477526E-2</v>
      </c>
      <c r="BQ90" s="17">
        <f t="shared" si="165"/>
        <v>4.8077751666988848E-2</v>
      </c>
      <c r="BR90" s="17">
        <f t="shared" si="166"/>
        <v>4.7235670616755064E-2</v>
      </c>
      <c r="BS90" s="17">
        <f t="shared" si="167"/>
        <v>4.6297636525299314E-2</v>
      </c>
      <c r="BT90" s="17">
        <f t="shared" si="168"/>
        <v>4.512611485900514E-2</v>
      </c>
      <c r="BU90" s="17">
        <f t="shared" si="169"/>
        <v>4.3846764139181683E-2</v>
      </c>
      <c r="BV90" s="17">
        <f t="shared" si="170"/>
        <v>4.2332349305213096E-2</v>
      </c>
      <c r="BW90" s="17">
        <f t="shared" si="171"/>
        <v>4.0771735117416066E-2</v>
      </c>
      <c r="BX90" s="17">
        <f t="shared" si="172"/>
        <v>3.8927302933725948E-2</v>
      </c>
      <c r="BY90" s="17">
        <f t="shared" si="173"/>
        <v>3.6783932265379432E-2</v>
      </c>
      <c r="BZ90" s="17">
        <f t="shared" si="174"/>
        <v>3.4090146466830153E-2</v>
      </c>
      <c r="CA90" s="17">
        <f t="shared" si="175"/>
        <v>3.1188913042287918E-2</v>
      </c>
      <c r="CB90" s="17">
        <f t="shared" si="176"/>
        <v>2.8180761590342635E-2</v>
      </c>
      <c r="CC90" s="17">
        <f t="shared" si="177"/>
        <v>2.6836795798977384E-2</v>
      </c>
      <c r="CD90" s="17">
        <f t="shared" si="178"/>
        <v>2.5515080422000364E-2</v>
      </c>
      <c r="CE90" s="17">
        <f t="shared" si="179"/>
        <v>2.4050981635591502E-2</v>
      </c>
      <c r="CF90" s="17">
        <f t="shared" si="180"/>
        <v>2.2503735103019354E-2</v>
      </c>
      <c r="CG90" s="17">
        <f t="shared" si="181"/>
        <v>2.0806939331644118E-2</v>
      </c>
      <c r="CH90" s="17">
        <f t="shared" si="181"/>
        <v>1.89264760550177E-2</v>
      </c>
      <c r="CI90" s="17">
        <f t="shared" si="182"/>
        <v>1.7090044072100054E-2</v>
      </c>
      <c r="CJ90" s="17">
        <f t="shared" si="183"/>
        <v>1.5286419638434868E-2</v>
      </c>
      <c r="CK90" s="17">
        <f t="shared" si="184"/>
        <v>1.3551794270447424E-2</v>
      </c>
      <c r="CL90" s="17">
        <f t="shared" si="185"/>
        <v>1.2019665911213768E-2</v>
      </c>
      <c r="CM90" s="17">
        <f t="shared" si="186"/>
        <v>1.0510622232143102E-2</v>
      </c>
      <c r="CN90" s="17">
        <f t="shared" si="187"/>
        <v>8.9355401312387374E-3</v>
      </c>
      <c r="CO90" s="17">
        <f t="shared" si="188"/>
        <v>7.238708038775769E-3</v>
      </c>
      <c r="CP90" s="17">
        <f t="shared" si="189"/>
        <v>5.477807916656665E-3</v>
      </c>
      <c r="CQ90" s="17">
        <f t="shared" si="190"/>
        <v>3.6424983704612555E-3</v>
      </c>
      <c r="CR90" s="17">
        <f t="shared" si="191"/>
        <v>1.7117883885281488E-3</v>
      </c>
      <c r="CS90" s="17">
        <f t="shared" si="192"/>
        <v>0</v>
      </c>
      <c r="CT90" s="17">
        <f t="shared" si="193"/>
        <v>0</v>
      </c>
      <c r="CU90" s="17">
        <f t="shared" si="194"/>
        <v>0</v>
      </c>
      <c r="CV90" s="17">
        <f t="shared" si="195"/>
        <v>0</v>
      </c>
      <c r="CW90" s="17">
        <f t="shared" si="196"/>
        <v>0</v>
      </c>
      <c r="CX90" s="17">
        <f t="shared" si="197"/>
        <v>0</v>
      </c>
      <c r="CY90" s="17">
        <f t="shared" si="198"/>
        <v>0</v>
      </c>
      <c r="CZ90" s="17">
        <f t="shared" si="199"/>
        <v>0</v>
      </c>
    </row>
    <row r="93" spans="1:104" x14ac:dyDescent="0.2">
      <c r="A93" s="19" t="s">
        <v>45</v>
      </c>
      <c r="B93" s="12"/>
    </row>
    <row r="94" spans="1:104" s="356" customFormat="1" x14ac:dyDescent="0.2">
      <c r="A94" s="354" t="s">
        <v>12</v>
      </c>
      <c r="B94" s="355" t="s">
        <v>13</v>
      </c>
      <c r="AX94" s="360">
        <f t="shared" ref="AX94:BC94" si="202">SUM(C$27:AX$27)/SUM(C$4:AX$4)</f>
        <v>7.8631806565755853E-4</v>
      </c>
      <c r="AY94" s="358">
        <f t="shared" si="202"/>
        <v>1.0035580695192045E-3</v>
      </c>
      <c r="AZ94" s="358">
        <f t="shared" si="202"/>
        <v>1.3610071452875127E-3</v>
      </c>
      <c r="BA94" s="360">
        <f>SUM(F$27:BA$27)/SUM(F$4:BA$4)</f>
        <v>1.6775842786387603E-3</v>
      </c>
      <c r="BB94" s="358">
        <f t="shared" si="202"/>
        <v>1.7325800376647835E-3</v>
      </c>
      <c r="BC94" s="358">
        <f t="shared" si="202"/>
        <v>1.7839303553589267E-3</v>
      </c>
      <c r="BD94" s="360">
        <f t="shared" ref="BD94:BL94" si="203">SUM(I$27:BD$27)/SUM(I$4:BD$4)</f>
        <v>1.6895316618233426E-3</v>
      </c>
      <c r="BE94" s="358">
        <f t="shared" si="203"/>
        <v>1.6037977931742367E-3</v>
      </c>
      <c r="BF94" s="358">
        <f t="shared" si="203"/>
        <v>1.5207737696940203E-3</v>
      </c>
      <c r="BG94" s="360">
        <f t="shared" si="203"/>
        <v>1.4412544678888504E-3</v>
      </c>
      <c r="BH94" s="358">
        <f t="shared" si="203"/>
        <v>1.3676896985611905E-3</v>
      </c>
      <c r="BI94" s="358">
        <f t="shared" si="203"/>
        <v>1.2992412431140213E-3</v>
      </c>
      <c r="BJ94" s="360">
        <f t="shared" si="203"/>
        <v>1.2338976358521297E-3</v>
      </c>
      <c r="BK94" s="358">
        <f t="shared" si="203"/>
        <v>1.170302406141747E-3</v>
      </c>
      <c r="BL94" s="358">
        <f t="shared" si="203"/>
        <v>1.1080577962946547E-3</v>
      </c>
      <c r="BM94" s="360">
        <f t="shared" ref="BM94:CZ94" si="204">SUM(R$27:BM$27)/SUM(R$4:BM$4)</f>
        <v>1.0455438919325833E-3</v>
      </c>
      <c r="BN94" s="358">
        <f>SUM(S$27:BN$27)/SUM(S$4:BN$4)</f>
        <v>9.8810323702620459E-4</v>
      </c>
      <c r="BO94" s="358">
        <f>SUM(T$27:BO$27)/SUM(T$4:BO$4)</f>
        <v>9.3513877459414974E-4</v>
      </c>
      <c r="BP94" s="360">
        <f t="shared" si="204"/>
        <v>8.8379821119242052E-4</v>
      </c>
      <c r="BQ94" s="358">
        <f t="shared" si="204"/>
        <v>8.3825107296137341E-4</v>
      </c>
      <c r="BR94" s="358">
        <f t="shared" si="204"/>
        <v>7.9841594276954518E-4</v>
      </c>
      <c r="BS94" s="360">
        <f t="shared" si="204"/>
        <v>7.6277650648360034E-4</v>
      </c>
      <c r="BT94" s="358">
        <f t="shared" si="204"/>
        <v>7.3227885178676043E-4</v>
      </c>
      <c r="BU94" s="358">
        <f t="shared" si="204"/>
        <v>7.0458260526464118E-4</v>
      </c>
      <c r="BV94" s="360">
        <f t="shared" si="204"/>
        <v>6.8038319181362944E-4</v>
      </c>
      <c r="BW94" s="358">
        <f t="shared" si="204"/>
        <v>6.6043218682305699E-4</v>
      </c>
      <c r="BX94" s="358">
        <f t="shared" si="204"/>
        <v>6.4226075786769424E-4</v>
      </c>
      <c r="BY94" s="360">
        <f t="shared" si="204"/>
        <v>6.2280461373657851E-4</v>
      </c>
      <c r="BZ94" s="358">
        <f>SUM(AE$27:BZ$27)/SUM(AE$4:BZ$4)</f>
        <v>6.0401063058709837E-4</v>
      </c>
      <c r="CA94" s="358">
        <f>SUM(AF$27:CA$27)/SUM(AF$4:CA$4)</f>
        <v>5.8550751791653006E-4</v>
      </c>
      <c r="CB94" s="360">
        <f>SUM(AG$27:CB$27)/SUM(AG$4:CB$4)</f>
        <v>5.6668782301205907E-4</v>
      </c>
      <c r="CC94" s="358">
        <f t="shared" si="204"/>
        <v>5.6838850491087664E-4</v>
      </c>
      <c r="CD94" s="358">
        <f t="shared" si="204"/>
        <v>5.7065899700974683E-4</v>
      </c>
      <c r="CE94" s="360">
        <f t="shared" si="204"/>
        <v>5.73683968975171E-4</v>
      </c>
      <c r="CF94" s="358">
        <f t="shared" si="204"/>
        <v>5.7755394353832643E-4</v>
      </c>
      <c r="CG94" s="358">
        <f t="shared" si="204"/>
        <v>5.8224841046183948E-4</v>
      </c>
      <c r="CH94" s="360">
        <f t="shared" si="204"/>
        <v>5.8751645046061288E-4</v>
      </c>
      <c r="CI94" s="358">
        <f>SUM(AN$27:CI$27)/SUM(AN$4:CI$4)</f>
        <v>5.9342954804405624E-4</v>
      </c>
      <c r="CJ94" s="358">
        <f t="shared" si="204"/>
        <v>5.9990881386029319E-4</v>
      </c>
      <c r="CK94" s="360">
        <f t="shared" si="204"/>
        <v>6.0704659689677775E-4</v>
      </c>
      <c r="CL94" s="358">
        <f t="shared" si="204"/>
        <v>6.1419025157232702E-4</v>
      </c>
      <c r="CM94" s="358">
        <f t="shared" si="204"/>
        <v>6.2272704628107403E-4</v>
      </c>
      <c r="CN94" s="360">
        <f t="shared" si="204"/>
        <v>6.3238307236991879E-4</v>
      </c>
      <c r="CO94" s="358">
        <f t="shared" si="204"/>
        <v>6.4295450453925884E-4</v>
      </c>
      <c r="CP94" s="358">
        <f t="shared" si="204"/>
        <v>6.5515343693493019E-4</v>
      </c>
      <c r="CQ94" s="360">
        <f t="shared" si="204"/>
        <v>6.6896791629873428E-4</v>
      </c>
      <c r="CR94" s="358">
        <f t="shared" si="204"/>
        <v>6.2963672698404007E-4</v>
      </c>
      <c r="CS94" s="358">
        <f t="shared" si="204"/>
        <v>5.6126171633832857E-4</v>
      </c>
      <c r="CT94" s="360">
        <f t="shared" si="204"/>
        <v>4.8898348961629175E-4</v>
      </c>
      <c r="CU94" s="358">
        <f t="shared" si="204"/>
        <v>4.1216474813789855E-4</v>
      </c>
      <c r="CV94" s="358">
        <f t="shared" si="204"/>
        <v>2.7140315430777118E-4</v>
      </c>
      <c r="CW94" s="360">
        <f t="shared" si="204"/>
        <v>1.2351015871055394E-4</v>
      </c>
      <c r="CX94" s="358">
        <f t="shared" si="204"/>
        <v>6.3259109311740891E-5</v>
      </c>
      <c r="CY94" s="358">
        <f t="shared" si="204"/>
        <v>0</v>
      </c>
      <c r="CZ94" s="360">
        <f t="shared" si="204"/>
        <v>0</v>
      </c>
    </row>
    <row r="95" spans="1:104" s="356" customFormat="1" x14ac:dyDescent="0.2">
      <c r="A95" s="354" t="s">
        <v>14</v>
      </c>
      <c r="B95" s="355" t="s">
        <v>15</v>
      </c>
      <c r="AX95" s="360">
        <f>SUM(C$28:AX$28)/SUM(C$5:AX$5)</f>
        <v>1.8145253439371085E-2</v>
      </c>
      <c r="AY95" s="358">
        <f t="shared" ref="AY95:BD95" si="205">SUM(D$28:AY$28)/SUM(D$5:AY$5)</f>
        <v>1.7243654599041043E-2</v>
      </c>
      <c r="AZ95" s="358">
        <f t="shared" si="205"/>
        <v>1.6497031382527567E-2</v>
      </c>
      <c r="BA95" s="360">
        <f>SUM(F$28:BA$28)/SUM(F$5:BA$5)</f>
        <v>1.5738994999590129E-2</v>
      </c>
      <c r="BB95" s="358">
        <f t="shared" si="205"/>
        <v>1.5074579498571881E-2</v>
      </c>
      <c r="BC95" s="358">
        <f t="shared" si="205"/>
        <v>1.4314222119886408E-2</v>
      </c>
      <c r="BD95" s="360">
        <f t="shared" si="205"/>
        <v>1.364109426107642E-2</v>
      </c>
      <c r="BE95" s="358">
        <f>SUM(J$28:BE$28)/SUM(J$5:BE$5)</f>
        <v>1.310767014764134E-2</v>
      </c>
      <c r="BF95" s="358">
        <f t="shared" ref="BF95:CZ95" si="206">SUM(K$28:BF$28)/SUM(K$5:BF$5)</f>
        <v>1.2676794133053955E-2</v>
      </c>
      <c r="BG95" s="360">
        <f t="shared" si="206"/>
        <v>1.2262684953719342E-2</v>
      </c>
      <c r="BH95" s="358">
        <f>SUM(M$28:BH$28)/SUM(M$5:BH$5)</f>
        <v>1.1808069935088235E-2</v>
      </c>
      <c r="BI95" s="358">
        <f t="shared" si="206"/>
        <v>1.1240200245584206E-2</v>
      </c>
      <c r="BJ95" s="360">
        <f t="shared" si="206"/>
        <v>1.0944577873711732E-2</v>
      </c>
      <c r="BK95" s="358">
        <f>SUM(P$28:BK$28)/SUM(P$5:BK$5)</f>
        <v>1.0732563240239801E-2</v>
      </c>
      <c r="BL95" s="358">
        <f t="shared" si="206"/>
        <v>1.0566546762589928E-2</v>
      </c>
      <c r="BM95" s="360">
        <f t="shared" si="206"/>
        <v>1.0284298944647857E-2</v>
      </c>
      <c r="BN95" s="358">
        <f>SUM(S$28:BN$28)/SUM(S$5:BN$5)</f>
        <v>9.9542363678672072E-3</v>
      </c>
      <c r="BO95" s="358">
        <f t="shared" si="206"/>
        <v>9.5814046090289193E-3</v>
      </c>
      <c r="BP95" s="360">
        <f t="shared" si="206"/>
        <v>9.2973231357552574E-3</v>
      </c>
      <c r="BQ95" s="358">
        <f t="shared" si="206"/>
        <v>8.9748015188125651E-3</v>
      </c>
      <c r="BR95" s="358">
        <f t="shared" si="206"/>
        <v>8.7284841754580785E-3</v>
      </c>
      <c r="BS95" s="360">
        <f t="shared" si="206"/>
        <v>8.5692195352433317E-3</v>
      </c>
      <c r="BT95" s="358">
        <f t="shared" si="206"/>
        <v>8.3958333333333333E-3</v>
      </c>
      <c r="BU95" s="358">
        <f t="shared" si="206"/>
        <v>8.197716784066068E-3</v>
      </c>
      <c r="BV95" s="360">
        <f t="shared" si="206"/>
        <v>8.0556212085401407E-3</v>
      </c>
      <c r="BW95" s="358">
        <f t="shared" si="206"/>
        <v>7.9424748905981921E-3</v>
      </c>
      <c r="BX95" s="358">
        <f t="shared" si="206"/>
        <v>7.8634481976447464E-3</v>
      </c>
      <c r="BY95" s="360">
        <f t="shared" si="206"/>
        <v>7.6562297239678922E-3</v>
      </c>
      <c r="BZ95" s="358">
        <f>SUM(AE$28:BZ$28)/SUM(AE$5:BZ$5)</f>
        <v>7.4825225750072824E-3</v>
      </c>
      <c r="CA95" s="358">
        <f>SUM(AF$28:CA$28)/SUM(AF$5:CA$5)</f>
        <v>7.2828129193880289E-3</v>
      </c>
      <c r="CB95" s="360">
        <f>SUM(AG$28:CB$28)/SUM(AG$5:CB$5)</f>
        <v>7.0928226970326308E-3</v>
      </c>
      <c r="CC95" s="358">
        <f t="shared" si="206"/>
        <v>6.959732973510404E-3</v>
      </c>
      <c r="CD95" s="358">
        <f t="shared" si="206"/>
        <v>6.8135769485933549E-3</v>
      </c>
      <c r="CE95" s="360">
        <f t="shared" si="206"/>
        <v>6.5475650675614399E-3</v>
      </c>
      <c r="CF95" s="358">
        <f t="shared" si="206"/>
        <v>6.3346920788806878E-3</v>
      </c>
      <c r="CG95" s="358">
        <f t="shared" si="206"/>
        <v>6.1645621484709649E-3</v>
      </c>
      <c r="CH95" s="360">
        <f t="shared" si="206"/>
        <v>5.9545188181697887E-3</v>
      </c>
      <c r="CI95" s="358">
        <f t="shared" si="206"/>
        <v>5.7603686635944703E-3</v>
      </c>
      <c r="CJ95" s="358">
        <f t="shared" si="206"/>
        <v>5.6200604937067028E-3</v>
      </c>
      <c r="CK95" s="360">
        <f t="shared" si="206"/>
        <v>5.3992893582388785E-3</v>
      </c>
      <c r="CL95" s="358">
        <f t="shared" si="206"/>
        <v>5.2269379023632215E-3</v>
      </c>
      <c r="CM95" s="358">
        <f t="shared" si="206"/>
        <v>5.0534100246507809E-3</v>
      </c>
      <c r="CN95" s="360">
        <f t="shared" si="206"/>
        <v>4.9708640531339419E-3</v>
      </c>
      <c r="CO95" s="358">
        <f t="shared" si="206"/>
        <v>4.9711080897348742E-3</v>
      </c>
      <c r="CP95" s="358">
        <f t="shared" si="206"/>
        <v>4.9823451682083049E-3</v>
      </c>
      <c r="CQ95" s="360">
        <f t="shared" si="206"/>
        <v>5.0463690489365E-3</v>
      </c>
      <c r="CR95" s="358">
        <f t="shared" si="206"/>
        <v>5.1084990958408681E-3</v>
      </c>
      <c r="CS95" s="358">
        <f t="shared" si="206"/>
        <v>5.1795500265914398E-3</v>
      </c>
      <c r="CT95" s="360">
        <f t="shared" si="206"/>
        <v>5.2533188196597176E-3</v>
      </c>
      <c r="CU95" s="358">
        <f t="shared" si="206"/>
        <v>5.3366970696681545E-3</v>
      </c>
      <c r="CV95" s="358">
        <f t="shared" si="206"/>
        <v>5.4454583882437776E-3</v>
      </c>
      <c r="CW95" s="360">
        <f t="shared" si="206"/>
        <v>5.5551308513620262E-3</v>
      </c>
      <c r="CX95" s="358">
        <f t="shared" si="206"/>
        <v>5.590970843348312E-3</v>
      </c>
      <c r="CY95" s="358">
        <f t="shared" si="206"/>
        <v>5.6886789921378163E-3</v>
      </c>
      <c r="CZ95" s="360">
        <f t="shared" si="206"/>
        <v>5.7927838464084738E-3</v>
      </c>
    </row>
    <row r="96" spans="1:104" s="356" customFormat="1" x14ac:dyDescent="0.2">
      <c r="A96" s="354" t="s">
        <v>16</v>
      </c>
      <c r="B96" s="355" t="s">
        <v>17</v>
      </c>
      <c r="AX96" s="360">
        <f>SUM(C$29:AX$29)/SUM(C$6:AX$6)</f>
        <v>3.9518426615200806E-3</v>
      </c>
      <c r="AY96" s="358">
        <f t="shared" ref="AY96:BE96" si="207">SUM(D$29:AY$29)/SUM(D$6:AY$6)</f>
        <v>3.3520489399145228E-3</v>
      </c>
      <c r="AZ96" s="358">
        <f t="shared" si="207"/>
        <v>2.8291787735127694E-3</v>
      </c>
      <c r="BA96" s="360">
        <f>SUM(F$29:BA$29)/SUM(F$6:BA$6)</f>
        <v>2.5087108013937282E-3</v>
      </c>
      <c r="BB96" s="358">
        <f t="shared" si="207"/>
        <v>2.34935551463585E-3</v>
      </c>
      <c r="BC96" s="358">
        <f t="shared" si="207"/>
        <v>2.2586436555278857E-3</v>
      </c>
      <c r="BD96" s="360">
        <f t="shared" si="207"/>
        <v>2.2759752289207642E-3</v>
      </c>
      <c r="BE96" s="358">
        <f t="shared" si="207"/>
        <v>2.2331181125297343E-3</v>
      </c>
      <c r="BF96" s="358">
        <f t="shared" ref="BF96:CZ96" si="208">SUM(K$29:BF$29)/SUM(K$6:BF$6)</f>
        <v>2.1469785749429707E-3</v>
      </c>
      <c r="BG96" s="360">
        <f t="shared" si="208"/>
        <v>2.1078735275883447E-3</v>
      </c>
      <c r="BH96" s="358">
        <f t="shared" si="208"/>
        <v>2.1809833556533384E-3</v>
      </c>
      <c r="BI96" s="358">
        <f t="shared" si="208"/>
        <v>2.2350729059495513E-3</v>
      </c>
      <c r="BJ96" s="360">
        <f t="shared" si="208"/>
        <v>2.2707825972487329E-3</v>
      </c>
      <c r="BK96" s="358">
        <f>SUM(P$29:BK$29)/SUM(P$6:BK$6)</f>
        <v>2.3236616014920353E-3</v>
      </c>
      <c r="BL96" s="358">
        <f t="shared" si="208"/>
        <v>2.3640661938534278E-3</v>
      </c>
      <c r="BM96" s="360">
        <f t="shared" si="208"/>
        <v>2.3915180825339463E-3</v>
      </c>
      <c r="BN96" s="358">
        <f t="shared" si="208"/>
        <v>2.3585491198887757E-3</v>
      </c>
      <c r="BO96" s="358">
        <f t="shared" si="208"/>
        <v>2.3460001858217967E-3</v>
      </c>
      <c r="BP96" s="360">
        <f t="shared" si="208"/>
        <v>2.3070561093457538E-3</v>
      </c>
      <c r="BQ96" s="358">
        <f t="shared" si="208"/>
        <v>2.2638738757112848E-3</v>
      </c>
      <c r="BR96" s="358">
        <f t="shared" si="208"/>
        <v>2.2167440616101971E-3</v>
      </c>
      <c r="BS96" s="360">
        <f t="shared" si="208"/>
        <v>2.1506147173733824E-3</v>
      </c>
      <c r="BT96" s="358">
        <f t="shared" si="208"/>
        <v>2.100699112664695E-3</v>
      </c>
      <c r="BU96" s="358">
        <f t="shared" si="208"/>
        <v>2.0043242902009059E-3</v>
      </c>
      <c r="BV96" s="360">
        <f t="shared" si="208"/>
        <v>1.8843848299602351E-3</v>
      </c>
      <c r="BW96" s="358">
        <f t="shared" si="208"/>
        <v>1.7722331533190996E-3</v>
      </c>
      <c r="BX96" s="358">
        <f t="shared" si="208"/>
        <v>1.6694490818030051E-3</v>
      </c>
      <c r="BY96" s="360">
        <f t="shared" si="208"/>
        <v>1.5632560390069603E-3</v>
      </c>
      <c r="BZ96" s="358">
        <f>SUM(AE$29:BZ$29)/SUM(AE$6:BZ$6)</f>
        <v>1.4659489380665894E-3</v>
      </c>
      <c r="CA96" s="358">
        <f>SUM(AF$29:CA$29)/SUM(AF$6:CA$6)</f>
        <v>1.3767375760536484E-3</v>
      </c>
      <c r="CB96" s="360">
        <f>SUM(AG$29:CB$29)/SUM(AG$6:CB$6)</f>
        <v>1.2951185612601608E-3</v>
      </c>
      <c r="CC96" s="358">
        <f t="shared" si="208"/>
        <v>1.2865534077847027E-3</v>
      </c>
      <c r="CD96" s="358">
        <f t="shared" si="208"/>
        <v>1.2780160121675574E-3</v>
      </c>
      <c r="CE96" s="360">
        <f t="shared" si="208"/>
        <v>1.269559145586695E-3</v>
      </c>
      <c r="CF96" s="358">
        <f t="shared" si="208"/>
        <v>1.2612211588396765E-3</v>
      </c>
      <c r="CG96" s="358">
        <f t="shared" si="208"/>
        <v>1.2639405204460967E-3</v>
      </c>
      <c r="CH96" s="360">
        <f t="shared" si="208"/>
        <v>1.2671976828385228E-3</v>
      </c>
      <c r="CI96" s="358">
        <f t="shared" si="208"/>
        <v>1.2710687658883597E-3</v>
      </c>
      <c r="CJ96" s="358">
        <f t="shared" si="208"/>
        <v>1.2754828613689467E-3</v>
      </c>
      <c r="CK96" s="360">
        <f t="shared" si="208"/>
        <v>1.2804235081452151E-3</v>
      </c>
      <c r="CL96" s="358">
        <f t="shared" si="208"/>
        <v>1.2862918044836457E-3</v>
      </c>
      <c r="CM96" s="358">
        <f t="shared" si="208"/>
        <v>1.2927897098284609E-3</v>
      </c>
      <c r="CN96" s="360">
        <f t="shared" si="208"/>
        <v>1.300233823561548E-3</v>
      </c>
      <c r="CO96" s="358">
        <f t="shared" si="208"/>
        <v>1.3088717305704042E-3</v>
      </c>
      <c r="CP96" s="358">
        <f t="shared" si="208"/>
        <v>1.3184280791943186E-3</v>
      </c>
      <c r="CQ96" s="360">
        <f t="shared" si="208"/>
        <v>1.3289407560444469E-3</v>
      </c>
      <c r="CR96" s="358">
        <f t="shared" si="208"/>
        <v>1.3409508355588611E-3</v>
      </c>
      <c r="CS96" s="358">
        <f t="shared" si="208"/>
        <v>1.3541654812977229E-3</v>
      </c>
      <c r="CT96" s="360">
        <f t="shared" si="208"/>
        <v>1.3695004200568516E-3</v>
      </c>
      <c r="CU96" s="358">
        <f t="shared" si="208"/>
        <v>1.3876256442547634E-3</v>
      </c>
      <c r="CV96" s="358">
        <f t="shared" si="208"/>
        <v>1.4078008730731464E-3</v>
      </c>
      <c r="CW96" s="360">
        <f t="shared" si="208"/>
        <v>1.4186955214908325E-3</v>
      </c>
      <c r="CX96" s="358">
        <f t="shared" si="208"/>
        <v>1.4076404274330758E-3</v>
      </c>
      <c r="CY96" s="358">
        <f t="shared" si="208"/>
        <v>1.3857331901825172E-3</v>
      </c>
      <c r="CZ96" s="360">
        <f t="shared" si="208"/>
        <v>1.3393540486759529E-3</v>
      </c>
    </row>
    <row r="97" spans="1:104" s="356" customFormat="1" x14ac:dyDescent="0.2">
      <c r="A97" s="354" t="s">
        <v>18</v>
      </c>
      <c r="B97" s="355" t="s">
        <v>19</v>
      </c>
      <c r="AX97" s="360">
        <f>SUM(C$30:AX$30)/SUM(C$7:AX$7)</f>
        <v>1.844154085708483E-2</v>
      </c>
      <c r="AY97" s="358">
        <f t="shared" ref="AY97:BE97" si="209">SUM(D$30:AY$30)/SUM(D$7:AY$7)</f>
        <v>1.8233248224442684E-2</v>
      </c>
      <c r="AZ97" s="358">
        <f t="shared" si="209"/>
        <v>1.7684909517472251E-2</v>
      </c>
      <c r="BA97" s="360">
        <f t="shared" si="209"/>
        <v>1.7073803225973756E-2</v>
      </c>
      <c r="BB97" s="358">
        <f t="shared" si="209"/>
        <v>1.6825798402328927E-2</v>
      </c>
      <c r="BC97" s="358">
        <f t="shared" si="209"/>
        <v>1.6423656475916731E-2</v>
      </c>
      <c r="BD97" s="360">
        <f t="shared" si="209"/>
        <v>1.5950984682713349E-2</v>
      </c>
      <c r="BE97" s="358">
        <f t="shared" si="209"/>
        <v>1.5647599802478821E-2</v>
      </c>
      <c r="BF97" s="358">
        <f t="shared" ref="BF97:CZ97" si="210">SUM(K$30:BF$30)/SUM(K$7:BF$7)</f>
        <v>1.5223382778899324E-2</v>
      </c>
      <c r="BG97" s="360">
        <f t="shared" si="210"/>
        <v>1.4692064877343253E-2</v>
      </c>
      <c r="BH97" s="358">
        <f t="shared" si="210"/>
        <v>1.4167750393842314E-2</v>
      </c>
      <c r="BI97" s="358">
        <f t="shared" si="210"/>
        <v>1.3728904366461292E-2</v>
      </c>
      <c r="BJ97" s="360">
        <f t="shared" si="210"/>
        <v>1.3411078717201166E-2</v>
      </c>
      <c r="BK97" s="358">
        <f>SUM(P$30:BK$30)/SUM(P$7:BK$7)</f>
        <v>1.2992295796527673E-2</v>
      </c>
      <c r="BL97" s="358">
        <f t="shared" si="210"/>
        <v>1.2531714230722121E-2</v>
      </c>
      <c r="BM97" s="360">
        <f t="shared" si="210"/>
        <v>1.2054920739070647E-2</v>
      </c>
      <c r="BN97" s="358">
        <f t="shared" si="210"/>
        <v>1.1715634946501258E-2</v>
      </c>
      <c r="BO97" s="358">
        <f t="shared" si="210"/>
        <v>1.1225295897281988E-2</v>
      </c>
      <c r="BP97" s="360">
        <f t="shared" si="210"/>
        <v>1.0722388305594931E-2</v>
      </c>
      <c r="BQ97" s="358">
        <f t="shared" si="210"/>
        <v>1.0248532022395193E-2</v>
      </c>
      <c r="BR97" s="358">
        <f t="shared" si="210"/>
        <v>9.7857045978570461E-3</v>
      </c>
      <c r="BS97" s="360">
        <f t="shared" si="210"/>
        <v>9.43399391420165E-3</v>
      </c>
      <c r="BT97" s="358">
        <f t="shared" si="210"/>
        <v>9.0752246367416956E-3</v>
      </c>
      <c r="BU97" s="358">
        <f t="shared" si="210"/>
        <v>8.6792117233587731E-3</v>
      </c>
      <c r="BV97" s="360">
        <f t="shared" si="210"/>
        <v>8.3641004603673824E-3</v>
      </c>
      <c r="BW97" s="358">
        <f t="shared" si="210"/>
        <v>7.9987377193293172E-3</v>
      </c>
      <c r="BX97" s="358">
        <f t="shared" si="210"/>
        <v>7.6302573460334446E-3</v>
      </c>
      <c r="BY97" s="360">
        <f t="shared" si="210"/>
        <v>7.3594079807015782E-3</v>
      </c>
      <c r="BZ97" s="358">
        <f>SUM(AE$30:BZ$30)/SUM(AE$7:BZ$7)</f>
        <v>7.0454898307716193E-3</v>
      </c>
      <c r="CA97" s="358">
        <f>SUM(AF$30:CA$30)/SUM(AF$7:CA$7)</f>
        <v>6.7517178518488969E-3</v>
      </c>
      <c r="CB97" s="360">
        <f>SUM(AG$30:CB$30)/SUM(AG$7:CB$7)</f>
        <v>6.5242443582073303E-3</v>
      </c>
      <c r="CC97" s="358">
        <f t="shared" si="210"/>
        <v>6.4182678988099267E-3</v>
      </c>
      <c r="CD97" s="358">
        <f t="shared" si="210"/>
        <v>6.2826503639301957E-3</v>
      </c>
      <c r="CE97" s="360">
        <f t="shared" si="210"/>
        <v>6.2241587685261755E-3</v>
      </c>
      <c r="CF97" s="358">
        <f t="shared" si="210"/>
        <v>6.1021206892644762E-3</v>
      </c>
      <c r="CG97" s="358">
        <f t="shared" si="210"/>
        <v>5.9743616796792574E-3</v>
      </c>
      <c r="CH97" s="360">
        <f t="shared" si="210"/>
        <v>5.9027405341628234E-3</v>
      </c>
      <c r="CI97" s="358">
        <f t="shared" si="210"/>
        <v>5.8067248705441924E-3</v>
      </c>
      <c r="CJ97" s="358">
        <f t="shared" si="210"/>
        <v>5.6575509493119666E-3</v>
      </c>
      <c r="CK97" s="360">
        <f t="shared" si="210"/>
        <v>5.5531702747488657E-3</v>
      </c>
      <c r="CL97" s="358">
        <f t="shared" si="210"/>
        <v>5.418935121292141E-3</v>
      </c>
      <c r="CM97" s="358">
        <f t="shared" si="210"/>
        <v>5.2924533535514172E-3</v>
      </c>
      <c r="CN97" s="360">
        <f t="shared" si="210"/>
        <v>5.2083530047173556E-3</v>
      </c>
      <c r="CO97" s="358">
        <f t="shared" si="210"/>
        <v>5.1167191210828135E-3</v>
      </c>
      <c r="CP97" s="358">
        <f t="shared" si="210"/>
        <v>5.0087692964022185E-3</v>
      </c>
      <c r="CQ97" s="360">
        <f t="shared" si="210"/>
        <v>4.8681787831576393E-3</v>
      </c>
      <c r="CR97" s="358">
        <f t="shared" si="210"/>
        <v>4.7150054946194196E-3</v>
      </c>
      <c r="CS97" s="358">
        <f t="shared" si="210"/>
        <v>4.5814775584170292E-3</v>
      </c>
      <c r="CT97" s="360">
        <f t="shared" si="210"/>
        <v>4.4875740471544499E-3</v>
      </c>
      <c r="CU97" s="358">
        <f t="shared" si="210"/>
        <v>4.3729620875399737E-3</v>
      </c>
      <c r="CV97" s="358">
        <f t="shared" si="210"/>
        <v>4.2641955253636564E-3</v>
      </c>
      <c r="CW97" s="360">
        <f t="shared" si="210"/>
        <v>4.2046750285062717E-3</v>
      </c>
      <c r="CX97" s="358">
        <f t="shared" si="210"/>
        <v>4.1467976147345955E-3</v>
      </c>
      <c r="CY97" s="358">
        <f t="shared" si="210"/>
        <v>4.1088621029489805E-3</v>
      </c>
      <c r="CZ97" s="360">
        <f t="shared" si="210"/>
        <v>4.0543576507714252E-3</v>
      </c>
    </row>
    <row r="98" spans="1:104" s="356" customFormat="1" x14ac:dyDescent="0.2">
      <c r="A98" s="354" t="s">
        <v>20</v>
      </c>
      <c r="B98" s="355" t="s">
        <v>21</v>
      </c>
      <c r="AX98" s="360">
        <f>SUM(C$31:AX$31)/SUM(C$8:AX$8)</f>
        <v>0.12584311189134251</v>
      </c>
      <c r="AY98" s="358">
        <f t="shared" ref="AY98:BE98" si="211">SUM(D$31:AY$31)/SUM(D$8:AY$8)</f>
        <v>0.12772706674435166</v>
      </c>
      <c r="AZ98" s="358">
        <f t="shared" si="211"/>
        <v>0.12645019119839263</v>
      </c>
      <c r="BA98" s="360">
        <f t="shared" si="211"/>
        <v>0.12427811674116611</v>
      </c>
      <c r="BB98" s="358">
        <f t="shared" si="211"/>
        <v>0.12464832223975846</v>
      </c>
      <c r="BC98" s="358">
        <f t="shared" si="211"/>
        <v>0.12404061263121666</v>
      </c>
      <c r="BD98" s="360">
        <f t="shared" si="211"/>
        <v>0.1228082286345437</v>
      </c>
      <c r="BE98" s="358">
        <f t="shared" si="211"/>
        <v>0.12337569100437935</v>
      </c>
      <c r="BF98" s="358">
        <f t="shared" ref="BF98:CZ98" si="212">SUM(K$31:BF$31)/SUM(K$8:BF$8)</f>
        <v>0.12256016163365444</v>
      </c>
      <c r="BG98" s="360">
        <f t="shared" si="212"/>
        <v>0.11981867633726201</v>
      </c>
      <c r="BH98" s="358">
        <f t="shared" si="212"/>
        <v>0.11714628733583149</v>
      </c>
      <c r="BI98" s="358">
        <f t="shared" si="212"/>
        <v>0.11475049461420092</v>
      </c>
      <c r="BJ98" s="360">
        <f t="shared" si="212"/>
        <v>0.11225610911157416</v>
      </c>
      <c r="BK98" s="358">
        <f>SUM(P$31:BK$31)/SUM(P$8:BK$8)</f>
        <v>0.11082817072707232</v>
      </c>
      <c r="BL98" s="358">
        <f t="shared" si="212"/>
        <v>0.10924049668621924</v>
      </c>
      <c r="BM98" s="360">
        <f t="shared" si="212"/>
        <v>0.1069208770257388</v>
      </c>
      <c r="BN98" s="358">
        <f t="shared" si="212"/>
        <v>0.1067865452107733</v>
      </c>
      <c r="BO98" s="358">
        <f t="shared" si="212"/>
        <v>0.10595581551594672</v>
      </c>
      <c r="BP98" s="360">
        <f t="shared" si="212"/>
        <v>0.10357185050998306</v>
      </c>
      <c r="BQ98" s="358">
        <f t="shared" si="212"/>
        <v>0.10064340027295769</v>
      </c>
      <c r="BR98" s="358">
        <f t="shared" si="212"/>
        <v>9.8098681908316804E-2</v>
      </c>
      <c r="BS98" s="360">
        <f t="shared" si="212"/>
        <v>9.7389075764856642E-2</v>
      </c>
      <c r="BT98" s="358">
        <f t="shared" si="212"/>
        <v>9.5278044103547455E-2</v>
      </c>
      <c r="BU98" s="358">
        <f t="shared" si="212"/>
        <v>9.3021408428327443E-2</v>
      </c>
      <c r="BV98" s="360">
        <f t="shared" si="212"/>
        <v>9.1801688957129576E-2</v>
      </c>
      <c r="BW98" s="358">
        <f t="shared" si="212"/>
        <v>8.9831465204418995E-2</v>
      </c>
      <c r="BX98" s="358">
        <f t="shared" si="212"/>
        <v>8.7638376383763844E-2</v>
      </c>
      <c r="BY98" s="360">
        <f t="shared" si="212"/>
        <v>8.587371271488943E-2</v>
      </c>
      <c r="BZ98" s="358">
        <f>SUM(AE$31:BZ$31)/SUM(AE$8:BZ$8)</f>
        <v>8.3083892888924843E-2</v>
      </c>
      <c r="CA98" s="358">
        <f>SUM(AF$31:CA$31)/SUM(AF$8:CA$8)</f>
        <v>7.9175488355370915E-2</v>
      </c>
      <c r="CB98" s="360">
        <f>SUM(AG$31:CB$31)/SUM(AG$8:CB$8)</f>
        <v>7.8025477707006366E-2</v>
      </c>
      <c r="CC98" s="358">
        <f t="shared" si="212"/>
        <v>7.7452596867271226E-2</v>
      </c>
      <c r="CD98" s="358">
        <f t="shared" si="212"/>
        <v>7.7120174738522285E-2</v>
      </c>
      <c r="CE98" s="360">
        <f t="shared" si="212"/>
        <v>7.7187417393602964E-2</v>
      </c>
      <c r="CF98" s="358">
        <f t="shared" si="212"/>
        <v>7.6260541898438908E-2</v>
      </c>
      <c r="CG98" s="358">
        <f t="shared" si="212"/>
        <v>7.5203066532810073E-2</v>
      </c>
      <c r="CH98" s="360">
        <f t="shared" si="212"/>
        <v>7.5541291435140837E-2</v>
      </c>
      <c r="CI98" s="358">
        <f t="shared" si="212"/>
        <v>7.4797383068059761E-2</v>
      </c>
      <c r="CJ98" s="358">
        <f t="shared" si="212"/>
        <v>7.3888447796744736E-2</v>
      </c>
      <c r="CK98" s="360">
        <f t="shared" si="212"/>
        <v>7.4068306861829122E-2</v>
      </c>
      <c r="CL98" s="358">
        <f t="shared" si="212"/>
        <v>7.2465303527916095E-2</v>
      </c>
      <c r="CM98" s="358">
        <f t="shared" si="212"/>
        <v>7.1102909248805912E-2</v>
      </c>
      <c r="CN98" s="360">
        <f t="shared" si="212"/>
        <v>6.9389819080795598E-2</v>
      </c>
      <c r="CO98" s="358">
        <f t="shared" si="212"/>
        <v>6.7307135829619766E-2</v>
      </c>
      <c r="CP98" s="358">
        <f t="shared" si="212"/>
        <v>6.5945881369093837E-2</v>
      </c>
      <c r="CQ98" s="360">
        <f t="shared" si="212"/>
        <v>6.5001522997258601E-2</v>
      </c>
      <c r="CR98" s="358">
        <f t="shared" si="212"/>
        <v>6.341432787091103E-2</v>
      </c>
      <c r="CS98" s="358">
        <f t="shared" si="212"/>
        <v>6.1241556770665811E-2</v>
      </c>
      <c r="CT98" s="360">
        <f t="shared" si="212"/>
        <v>5.8650830719957296E-2</v>
      </c>
      <c r="CU98" s="358">
        <f t="shared" si="212"/>
        <v>5.7089859851607583E-2</v>
      </c>
      <c r="CV98" s="358">
        <f t="shared" si="212"/>
        <v>5.5610305504716316E-2</v>
      </c>
      <c r="CW98" s="360">
        <f t="shared" si="212"/>
        <v>5.4144775248102746E-2</v>
      </c>
      <c r="CX98" s="358">
        <f t="shared" si="212"/>
        <v>5.2999771880465361E-2</v>
      </c>
      <c r="CY98" s="358">
        <f t="shared" si="212"/>
        <v>5.2039048968666353E-2</v>
      </c>
      <c r="CZ98" s="360">
        <f t="shared" si="212"/>
        <v>5.0495942290351668E-2</v>
      </c>
    </row>
    <row r="99" spans="1:104" s="356" customFormat="1" x14ac:dyDescent="0.2">
      <c r="A99" s="354" t="s">
        <v>22</v>
      </c>
      <c r="B99" s="355" t="s">
        <v>23</v>
      </c>
      <c r="AX99" s="360">
        <f>SUM(C$32:AX$32)/SUM(C$9:AX$9)</f>
        <v>0.20656081485919711</v>
      </c>
      <c r="AY99" s="358">
        <f t="shared" ref="AY99:BE99" si="213">SUM(D$32:AY$32)/SUM(D$9:AY$9)</f>
        <v>0.20592240461511799</v>
      </c>
      <c r="AZ99" s="358">
        <f t="shared" si="213"/>
        <v>0.20478638364857221</v>
      </c>
      <c r="BA99" s="360">
        <f t="shared" si="213"/>
        <v>0.20270170879403762</v>
      </c>
      <c r="BB99" s="358">
        <f t="shared" si="213"/>
        <v>0.20034757918441279</v>
      </c>
      <c r="BC99" s="358">
        <f t="shared" si="213"/>
        <v>0.19822615324472245</v>
      </c>
      <c r="BD99" s="360">
        <f t="shared" si="213"/>
        <v>0.19552581448737361</v>
      </c>
      <c r="BE99" s="358">
        <f t="shared" si="213"/>
        <v>0.19208254061173716</v>
      </c>
      <c r="BF99" s="358">
        <f t="shared" ref="BF99:CZ99" si="214">SUM(K$32:BF$32)/SUM(K$9:BF$9)</f>
        <v>0.18955950352883913</v>
      </c>
      <c r="BG99" s="360">
        <f t="shared" si="214"/>
        <v>0.18633631075522672</v>
      </c>
      <c r="BH99" s="358">
        <f t="shared" si="214"/>
        <v>0.18297344012464395</v>
      </c>
      <c r="BI99" s="358">
        <f t="shared" si="214"/>
        <v>0.17938038871839837</v>
      </c>
      <c r="BJ99" s="360">
        <f t="shared" si="214"/>
        <v>0.17510779799751516</v>
      </c>
      <c r="BK99" s="358">
        <f>SUM(P$32:BK$32)/SUM(P$9:BK$9)</f>
        <v>0.1721493096983126</v>
      </c>
      <c r="BL99" s="358">
        <f t="shared" si="214"/>
        <v>0.16885457512360261</v>
      </c>
      <c r="BM99" s="360">
        <f t="shared" si="214"/>
        <v>0.16505279548440466</v>
      </c>
      <c r="BN99" s="358">
        <f t="shared" si="214"/>
        <v>0.16148313733113034</v>
      </c>
      <c r="BO99" s="358">
        <f t="shared" si="214"/>
        <v>0.15918011338857391</v>
      </c>
      <c r="BP99" s="360">
        <f t="shared" si="214"/>
        <v>0.15628402080561268</v>
      </c>
      <c r="BQ99" s="358">
        <f t="shared" si="214"/>
        <v>0.15335555877663429</v>
      </c>
      <c r="BR99" s="358">
        <f t="shared" si="214"/>
        <v>0.15033168495959473</v>
      </c>
      <c r="BS99" s="360">
        <f t="shared" si="214"/>
        <v>0.14710556732806782</v>
      </c>
      <c r="BT99" s="358">
        <f t="shared" si="214"/>
        <v>0.14468789747774125</v>
      </c>
      <c r="BU99" s="358">
        <f t="shared" si="214"/>
        <v>0.14186146771412148</v>
      </c>
      <c r="BV99" s="360">
        <f t="shared" si="214"/>
        <v>0.13919816504993549</v>
      </c>
      <c r="BW99" s="358">
        <f t="shared" si="214"/>
        <v>0.13673094801077448</v>
      </c>
      <c r="BX99" s="358">
        <f t="shared" si="214"/>
        <v>0.1333844017810121</v>
      </c>
      <c r="BY99" s="360">
        <f t="shared" si="214"/>
        <v>0.12908433734939759</v>
      </c>
      <c r="BZ99" s="358">
        <f>SUM(AE$32:BZ$32)/SUM(AE$9:BZ$9)</f>
        <v>0.12570874727404896</v>
      </c>
      <c r="CA99" s="358">
        <f>SUM(AF$32:CA$32)/SUM(AF$9:CA$9)</f>
        <v>0.12193575139644364</v>
      </c>
      <c r="CB99" s="360">
        <f>SUM(AG$32:CB$32)/SUM(AG$9:CB$9)</f>
        <v>0.11882841079276227</v>
      </c>
      <c r="CC99" s="358">
        <f t="shared" si="214"/>
        <v>0.11789066813914964</v>
      </c>
      <c r="CD99" s="358">
        <f t="shared" si="214"/>
        <v>0.11677724630972587</v>
      </c>
      <c r="CE99" s="360">
        <f t="shared" si="214"/>
        <v>0.11531664600532798</v>
      </c>
      <c r="CF99" s="358">
        <f t="shared" si="214"/>
        <v>0.11453375162267417</v>
      </c>
      <c r="CG99" s="358">
        <f t="shared" si="214"/>
        <v>0.11313148163594405</v>
      </c>
      <c r="CH99" s="360">
        <f t="shared" si="214"/>
        <v>0.11174014982558472</v>
      </c>
      <c r="CI99" s="358">
        <f t="shared" si="214"/>
        <v>0.1111339298811794</v>
      </c>
      <c r="CJ99" s="358">
        <f t="shared" si="214"/>
        <v>0.11020629750271443</v>
      </c>
      <c r="CK99" s="360">
        <f t="shared" si="214"/>
        <v>0.10900914870522561</v>
      </c>
      <c r="CL99" s="358">
        <f t="shared" si="214"/>
        <v>0.10791091853315067</v>
      </c>
      <c r="CM99" s="358">
        <f t="shared" si="214"/>
        <v>0.10693101753236113</v>
      </c>
      <c r="CN99" s="360">
        <f t="shared" si="214"/>
        <v>0.10563594050389558</v>
      </c>
      <c r="CO99" s="358">
        <f t="shared" si="214"/>
        <v>0.10448383733055266</v>
      </c>
      <c r="CP99" s="358">
        <f t="shared" si="214"/>
        <v>0.10294592558039399</v>
      </c>
      <c r="CQ99" s="360">
        <f t="shared" si="214"/>
        <v>0.10069701913095061</v>
      </c>
      <c r="CR99" s="358">
        <f t="shared" si="214"/>
        <v>9.7902903671838987E-2</v>
      </c>
      <c r="CS99" s="358">
        <f t="shared" si="214"/>
        <v>9.5295008167005299E-2</v>
      </c>
      <c r="CT99" s="360">
        <f t="shared" si="214"/>
        <v>9.1958302308265072E-2</v>
      </c>
      <c r="CU99" s="358">
        <f t="shared" si="214"/>
        <v>8.9708854771427343E-2</v>
      </c>
      <c r="CV99" s="358">
        <f t="shared" si="214"/>
        <v>8.7538021112900335E-2</v>
      </c>
      <c r="CW99" s="360">
        <f t="shared" si="214"/>
        <v>8.5565476190476192E-2</v>
      </c>
      <c r="CX99" s="358">
        <f t="shared" si="214"/>
        <v>8.4447877939259328E-2</v>
      </c>
      <c r="CY99" s="358">
        <f t="shared" si="214"/>
        <v>8.3496314126673687E-2</v>
      </c>
      <c r="CZ99" s="360">
        <f t="shared" si="214"/>
        <v>8.2520982119585043E-2</v>
      </c>
    </row>
    <row r="100" spans="1:104" s="356" customFormat="1" x14ac:dyDescent="0.2">
      <c r="A100" s="354" t="s">
        <v>24</v>
      </c>
      <c r="B100" s="355" t="s">
        <v>25</v>
      </c>
      <c r="AX100" s="360">
        <f t="shared" ref="AX100:BE100" si="215">SUM(C$33:AX$33)/SUM(C$10:AX$10)</f>
        <v>0.45516174194974579</v>
      </c>
      <c r="AY100" s="358">
        <f t="shared" si="215"/>
        <v>0.45352684614227701</v>
      </c>
      <c r="AZ100" s="358">
        <f t="shared" si="215"/>
        <v>0.44885097225424642</v>
      </c>
      <c r="BA100" s="360">
        <f t="shared" si="215"/>
        <v>0.44082385490316633</v>
      </c>
      <c r="BB100" s="358">
        <f t="shared" si="215"/>
        <v>0.43414144533662757</v>
      </c>
      <c r="BC100" s="358">
        <f t="shared" si="215"/>
        <v>0.43097000079573489</v>
      </c>
      <c r="BD100" s="360">
        <f t="shared" si="215"/>
        <v>0.42618855761482677</v>
      </c>
      <c r="BE100" s="358">
        <f t="shared" si="215"/>
        <v>0.42386299377978837</v>
      </c>
      <c r="BF100" s="358">
        <f t="shared" ref="BF100:CZ100" si="216">SUM(K$33:BF$33)/SUM(K$10:BF$10)</f>
        <v>0.42085005323069363</v>
      </c>
      <c r="BG100" s="360">
        <f t="shared" si="216"/>
        <v>0.41854163245196258</v>
      </c>
      <c r="BH100" s="358">
        <f t="shared" si="216"/>
        <v>0.41501067498768268</v>
      </c>
      <c r="BI100" s="358">
        <f t="shared" si="216"/>
        <v>0.40966247518199866</v>
      </c>
      <c r="BJ100" s="360">
        <f t="shared" si="216"/>
        <v>0.40381412391738841</v>
      </c>
      <c r="BK100" s="358">
        <f>SUM(P$33:BK$33)/SUM(P$10:BK$10)</f>
        <v>0.39695363123790289</v>
      </c>
      <c r="BL100" s="358">
        <f t="shared" si="216"/>
        <v>0.38981762917933133</v>
      </c>
      <c r="BM100" s="360">
        <f t="shared" si="216"/>
        <v>0.38582146168760012</v>
      </c>
      <c r="BN100" s="358">
        <f t="shared" si="216"/>
        <v>0.38019250253292808</v>
      </c>
      <c r="BO100" s="358">
        <f t="shared" si="216"/>
        <v>0.37424564385890352</v>
      </c>
      <c r="BP100" s="360">
        <f t="shared" si="216"/>
        <v>0.36810023704707079</v>
      </c>
      <c r="BQ100" s="358">
        <f t="shared" si="216"/>
        <v>0.36265860011763718</v>
      </c>
      <c r="BR100" s="358">
        <f t="shared" si="216"/>
        <v>0.35473367841041908</v>
      </c>
      <c r="BS100" s="360">
        <f t="shared" si="216"/>
        <v>0.34835860689885018</v>
      </c>
      <c r="BT100" s="358">
        <f t="shared" si="216"/>
        <v>0.34241408214585078</v>
      </c>
      <c r="BU100" s="358">
        <f t="shared" si="216"/>
        <v>0.3366792137181096</v>
      </c>
      <c r="BV100" s="360">
        <f t="shared" si="216"/>
        <v>0.33291624958291627</v>
      </c>
      <c r="BW100" s="358">
        <f t="shared" si="216"/>
        <v>0.32708020677005167</v>
      </c>
      <c r="BX100" s="358">
        <f t="shared" si="216"/>
        <v>0.32008976809907741</v>
      </c>
      <c r="BY100" s="360">
        <f t="shared" si="216"/>
        <v>0.31419615606698015</v>
      </c>
      <c r="BZ100" s="358">
        <f>SUM(AE$33:BZ$33)/SUM(AE$10:BZ$10)</f>
        <v>0.30721209134220467</v>
      </c>
      <c r="CA100" s="358">
        <f>SUM(AF$33:CA$33)/SUM(AF$10:CA$10)</f>
        <v>0.29743091012237621</v>
      </c>
      <c r="CB100" s="360">
        <f>SUM(AG$33:CB$33)/SUM(AG$10:CB$10)</f>
        <v>0.28628357376265245</v>
      </c>
      <c r="CC100" s="358">
        <f t="shared" si="216"/>
        <v>0.28410941061543471</v>
      </c>
      <c r="CD100" s="358">
        <f t="shared" si="216"/>
        <v>0.28226739381920346</v>
      </c>
      <c r="CE100" s="360">
        <f t="shared" si="216"/>
        <v>0.28249014179041865</v>
      </c>
      <c r="CF100" s="358">
        <f t="shared" si="216"/>
        <v>0.28164176541301733</v>
      </c>
      <c r="CG100" s="358">
        <f t="shared" si="216"/>
        <v>0.27921623512946114</v>
      </c>
      <c r="CH100" s="360">
        <f t="shared" si="216"/>
        <v>0.27721801159161835</v>
      </c>
      <c r="CI100" s="358">
        <f t="shared" si="216"/>
        <v>0.27624965731517864</v>
      </c>
      <c r="CJ100" s="358">
        <f t="shared" si="216"/>
        <v>0.274107891549427</v>
      </c>
      <c r="CK100" s="360">
        <f t="shared" si="216"/>
        <v>0.27127810987759748</v>
      </c>
      <c r="CL100" s="358">
        <f t="shared" si="216"/>
        <v>0.2684368640372129</v>
      </c>
      <c r="CM100" s="358">
        <f t="shared" si="216"/>
        <v>0.26636255454184848</v>
      </c>
      <c r="CN100" s="360">
        <f t="shared" si="216"/>
        <v>0.26398051354917285</v>
      </c>
      <c r="CO100" s="358">
        <f t="shared" si="216"/>
        <v>0.26156399087326282</v>
      </c>
      <c r="CP100" s="358">
        <f t="shared" si="216"/>
        <v>0.25923959218351744</v>
      </c>
      <c r="CQ100" s="360">
        <f t="shared" si="216"/>
        <v>0.25603654557319994</v>
      </c>
      <c r="CR100" s="358">
        <f t="shared" si="216"/>
        <v>0.25569760978321288</v>
      </c>
      <c r="CS100" s="358">
        <f t="shared" si="216"/>
        <v>0.25538952891525035</v>
      </c>
      <c r="CT100" s="360">
        <f t="shared" si="216"/>
        <v>0.25447944724206584</v>
      </c>
      <c r="CU100" s="358">
        <f t="shared" si="216"/>
        <v>0.25235678027556202</v>
      </c>
      <c r="CV100" s="358">
        <f t="shared" si="216"/>
        <v>0.25093586224107811</v>
      </c>
      <c r="CW100" s="360">
        <f t="shared" si="216"/>
        <v>0.25132377631409014</v>
      </c>
      <c r="CX100" s="358">
        <f t="shared" si="216"/>
        <v>0.25147928994082841</v>
      </c>
      <c r="CY100" s="358">
        <f t="shared" si="216"/>
        <v>0.24940317371155737</v>
      </c>
      <c r="CZ100" s="360">
        <f t="shared" si="216"/>
        <v>0.24586807079128273</v>
      </c>
    </row>
    <row r="101" spans="1:104" s="356" customFormat="1" x14ac:dyDescent="0.2">
      <c r="A101" s="354" t="s">
        <v>26</v>
      </c>
      <c r="B101" s="355" t="s">
        <v>27</v>
      </c>
      <c r="AX101" s="360">
        <f t="shared" ref="AX101:BE101" si="217">SUM(C$34:AX$34)/SUM(C$11:AX$11)</f>
        <v>0.66173401631568962</v>
      </c>
      <c r="AY101" s="358">
        <f t="shared" si="217"/>
        <v>0.66342557965594617</v>
      </c>
      <c r="AZ101" s="358">
        <f t="shared" si="217"/>
        <v>0.66291720449935465</v>
      </c>
      <c r="BA101" s="360">
        <f t="shared" si="217"/>
        <v>0.65623313545601725</v>
      </c>
      <c r="BB101" s="358">
        <f t="shared" si="217"/>
        <v>0.64521193092621665</v>
      </c>
      <c r="BC101" s="358">
        <f t="shared" si="217"/>
        <v>0.63337870023817622</v>
      </c>
      <c r="BD101" s="360">
        <f t="shared" si="217"/>
        <v>0.62267566233338822</v>
      </c>
      <c r="BE101" s="358">
        <f t="shared" si="217"/>
        <v>0.61474757126931034</v>
      </c>
      <c r="BF101" s="358">
        <f t="shared" ref="BF101:CZ101" si="218">SUM(K$34:BF$34)/SUM(K$11:BF$11)</f>
        <v>0.60620786957203321</v>
      </c>
      <c r="BG101" s="360">
        <f t="shared" si="218"/>
        <v>0.59584225007642921</v>
      </c>
      <c r="BH101" s="358">
        <f t="shared" si="218"/>
        <v>0.5869727232076315</v>
      </c>
      <c r="BI101" s="358">
        <f t="shared" si="218"/>
        <v>0.57826214160327682</v>
      </c>
      <c r="BJ101" s="360">
        <f t="shared" si="218"/>
        <v>0.57007466973004017</v>
      </c>
      <c r="BK101" s="358">
        <f>SUM(P$34:BK$34)/SUM(P$11:BK$11)</f>
        <v>0.55990358712604571</v>
      </c>
      <c r="BL101" s="358">
        <f t="shared" si="218"/>
        <v>0.54861594102100431</v>
      </c>
      <c r="BM101" s="360">
        <f t="shared" si="218"/>
        <v>0.54282596835788322</v>
      </c>
      <c r="BN101" s="358">
        <f t="shared" si="218"/>
        <v>0.53699476299180882</v>
      </c>
      <c r="BO101" s="358">
        <f t="shared" si="218"/>
        <v>0.53064494592068367</v>
      </c>
      <c r="BP101" s="360">
        <f t="shared" si="218"/>
        <v>0.52381580683467477</v>
      </c>
      <c r="BQ101" s="358">
        <f t="shared" si="218"/>
        <v>0.51924322923415833</v>
      </c>
      <c r="BR101" s="358">
        <f t="shared" si="218"/>
        <v>0.51251916198262648</v>
      </c>
      <c r="BS101" s="360">
        <f t="shared" si="218"/>
        <v>0.5049192734611504</v>
      </c>
      <c r="BT101" s="358">
        <f t="shared" si="218"/>
        <v>0.49630279483644568</v>
      </c>
      <c r="BU101" s="358">
        <f t="shared" si="218"/>
        <v>0.48836633663366336</v>
      </c>
      <c r="BV101" s="360">
        <f t="shared" si="218"/>
        <v>0.4833943833943834</v>
      </c>
      <c r="BW101" s="358">
        <f t="shared" si="218"/>
        <v>0.47711224738251767</v>
      </c>
      <c r="BX101" s="358">
        <f t="shared" si="218"/>
        <v>0.46892248620110394</v>
      </c>
      <c r="BY101" s="360">
        <f t="shared" si="218"/>
        <v>0.46217202023767501</v>
      </c>
      <c r="BZ101" s="358">
        <f>SUM(AE$34:BZ$34)/SUM(AE$11:BZ$11)</f>
        <v>0.45256410256410257</v>
      </c>
      <c r="CA101" s="358">
        <f>SUM(AF$34:CA$34)/SUM(AF$11:CA$11)</f>
        <v>0.43830422794117646</v>
      </c>
      <c r="CB101" s="360">
        <f>SUM(AG$34:CB$34)/SUM(AG$11:CB$11)</f>
        <v>0.42335518878589196</v>
      </c>
      <c r="CC101" s="358">
        <f t="shared" si="218"/>
        <v>0.41987993534980372</v>
      </c>
      <c r="CD101" s="358">
        <f t="shared" si="218"/>
        <v>0.41676422383516742</v>
      </c>
      <c r="CE101" s="360">
        <f t="shared" si="218"/>
        <v>0.41652873019626391</v>
      </c>
      <c r="CF101" s="358">
        <f t="shared" si="218"/>
        <v>0.41384708007224563</v>
      </c>
      <c r="CG101" s="358">
        <f t="shared" si="218"/>
        <v>0.4107186358099878</v>
      </c>
      <c r="CH101" s="360">
        <f t="shared" si="218"/>
        <v>0.40788662969808998</v>
      </c>
      <c r="CI101" s="358">
        <f t="shared" si="218"/>
        <v>0.40510165424927391</v>
      </c>
      <c r="CJ101" s="358">
        <f t="shared" si="218"/>
        <v>0.40069507015059852</v>
      </c>
      <c r="CK101" s="360">
        <f t="shared" si="218"/>
        <v>0.397722811150373</v>
      </c>
      <c r="CL101" s="358">
        <f t="shared" si="218"/>
        <v>0.39423205902079139</v>
      </c>
      <c r="CM101" s="358">
        <f t="shared" si="218"/>
        <v>0.39032744211535825</v>
      </c>
      <c r="CN101" s="360">
        <f t="shared" si="218"/>
        <v>0.38644637356482781</v>
      </c>
      <c r="CO101" s="358">
        <f t="shared" si="218"/>
        <v>0.38200484813917013</v>
      </c>
      <c r="CP101" s="358">
        <f t="shared" si="218"/>
        <v>0.37742964897011894</v>
      </c>
      <c r="CQ101" s="360">
        <f t="shared" si="218"/>
        <v>0.37474120082815737</v>
      </c>
      <c r="CR101" s="358">
        <f t="shared" si="218"/>
        <v>0.37217705510388438</v>
      </c>
      <c r="CS101" s="358">
        <f t="shared" si="218"/>
        <v>0.36829155774258032</v>
      </c>
      <c r="CT101" s="360">
        <f t="shared" si="218"/>
        <v>0.36459315111530005</v>
      </c>
      <c r="CU101" s="358">
        <f t="shared" si="218"/>
        <v>0.35764781491002573</v>
      </c>
      <c r="CV101" s="358">
        <f t="shared" si="218"/>
        <v>0.35134244770219075</v>
      </c>
      <c r="CW101" s="360">
        <f t="shared" si="218"/>
        <v>0.34840020314880649</v>
      </c>
      <c r="CX101" s="358">
        <f t="shared" si="218"/>
        <v>0.34669479606188469</v>
      </c>
      <c r="CY101" s="358">
        <f t="shared" si="218"/>
        <v>0.34466286974095167</v>
      </c>
      <c r="CZ101" s="360">
        <f t="shared" si="218"/>
        <v>0.34206471494607088</v>
      </c>
    </row>
    <row r="102" spans="1:104" s="356" customFormat="1" x14ac:dyDescent="0.2">
      <c r="A102" s="432" t="s">
        <v>28</v>
      </c>
      <c r="B102" s="433" t="s">
        <v>29</v>
      </c>
      <c r="AX102" s="360">
        <f t="shared" ref="AX102:BE102" si="219">SUM(C$35:AX$35)/SUM(C$12:AX$12)</f>
        <v>1.4610438982257015E-2</v>
      </c>
      <c r="AY102" s="358">
        <f t="shared" si="219"/>
        <v>1.4580932534825262E-2</v>
      </c>
      <c r="AZ102" s="358">
        <f t="shared" si="219"/>
        <v>1.4557460257781015E-2</v>
      </c>
      <c r="BA102" s="360">
        <f t="shared" si="219"/>
        <v>1.4550402408661919E-2</v>
      </c>
      <c r="BB102" s="358">
        <f t="shared" si="219"/>
        <v>1.4542417290716767E-2</v>
      </c>
      <c r="BC102" s="358">
        <f t="shared" si="219"/>
        <v>1.4506216545356708E-2</v>
      </c>
      <c r="BD102" s="360">
        <f t="shared" si="219"/>
        <v>1.4459648017284062E-2</v>
      </c>
      <c r="BE102" s="358">
        <f t="shared" si="219"/>
        <v>1.4390823891453351E-2</v>
      </c>
      <c r="BF102" s="358">
        <f t="shared" ref="BF102:CZ102" si="220">SUM(K$35:BF$35)/SUM(K$12:BF$12)</f>
        <v>1.4263268740040785E-2</v>
      </c>
      <c r="BG102" s="360">
        <f t="shared" si="220"/>
        <v>1.4102649521398272E-2</v>
      </c>
      <c r="BH102" s="358">
        <f t="shared" si="220"/>
        <v>1.3981678797774887E-2</v>
      </c>
      <c r="BI102" s="358">
        <f t="shared" si="220"/>
        <v>1.38587990143384E-2</v>
      </c>
      <c r="BJ102" s="360">
        <f t="shared" si="220"/>
        <v>1.3733533213624808E-2</v>
      </c>
      <c r="BK102" s="358">
        <f>SUM(P$35:BK$35)/SUM(P$12:BK$12)</f>
        <v>1.3597566636267823E-2</v>
      </c>
      <c r="BL102" s="358">
        <f t="shared" si="220"/>
        <v>1.3456225200432076E-2</v>
      </c>
      <c r="BM102" s="360">
        <f t="shared" si="220"/>
        <v>1.3275552609026083E-2</v>
      </c>
      <c r="BN102" s="435">
        <f t="shared" si="220"/>
        <v>1.3161977934960567E-2</v>
      </c>
      <c r="BO102" s="435">
        <f t="shared" si="220"/>
        <v>1.3113340148223868E-2</v>
      </c>
      <c r="BP102" s="360">
        <f t="shared" si="220"/>
        <v>1.3019116677653262E-2</v>
      </c>
      <c r="BQ102" s="435">
        <f t="shared" si="220"/>
        <v>1.293316798748197E-2</v>
      </c>
      <c r="BR102" s="435">
        <f t="shared" si="220"/>
        <v>1.2774941871341903E-2</v>
      </c>
      <c r="BS102" s="360">
        <f t="shared" si="220"/>
        <v>1.2606284856861659E-2</v>
      </c>
      <c r="BT102" s="435">
        <f t="shared" si="220"/>
        <v>1.241235704641213E-2</v>
      </c>
      <c r="BU102" s="435">
        <f t="shared" si="220"/>
        <v>1.2188978447520588E-2</v>
      </c>
      <c r="BV102" s="360">
        <f t="shared" si="220"/>
        <v>1.1979492171296784E-2</v>
      </c>
      <c r="BW102" s="435">
        <f t="shared" si="220"/>
        <v>1.1726828613908981E-2</v>
      </c>
      <c r="BX102" s="435">
        <f t="shared" si="220"/>
        <v>1.1535244382149477E-2</v>
      </c>
      <c r="BY102" s="360">
        <f t="shared" si="220"/>
        <v>1.1346228593639252E-2</v>
      </c>
      <c r="BZ102" s="435">
        <f>SUM(AE$35:BZ$35)/SUM(AE$12:BZ$12)</f>
        <v>1.115248093481647E-2</v>
      </c>
      <c r="CA102" s="435">
        <f>SUM(AF$35:CA$35)/SUM(AF$12:CA$12)</f>
        <v>1.0927228185198893E-2</v>
      </c>
      <c r="CB102" s="360">
        <f>SUM(AG$35:CB$35)/SUM(AG$12:CB$12)</f>
        <v>1.0803095812531352E-2</v>
      </c>
      <c r="CC102" s="435">
        <f t="shared" si="220"/>
        <v>1.0723383359420557E-2</v>
      </c>
      <c r="CD102" s="435">
        <f t="shared" si="220"/>
        <v>1.0495103338833779E-2</v>
      </c>
      <c r="CE102" s="360">
        <f t="shared" si="220"/>
        <v>1.0273122689690304E-2</v>
      </c>
      <c r="CF102" s="435">
        <f t="shared" si="220"/>
        <v>9.997833915468551E-3</v>
      </c>
      <c r="CG102" s="435">
        <f t="shared" si="220"/>
        <v>9.6585393305851398E-3</v>
      </c>
      <c r="CH102" s="360">
        <f t="shared" si="220"/>
        <v>9.3630633723095803E-3</v>
      </c>
      <c r="CI102" s="435">
        <f t="shared" si="220"/>
        <v>8.8967701844526285E-3</v>
      </c>
      <c r="CJ102" s="435">
        <f t="shared" si="220"/>
        <v>8.3314993554877859E-3</v>
      </c>
      <c r="CK102" s="360">
        <f t="shared" si="220"/>
        <v>7.8189333963848643E-3</v>
      </c>
      <c r="CL102" s="435">
        <f t="shared" si="220"/>
        <v>7.3719005469747309E-3</v>
      </c>
      <c r="CM102" s="435">
        <f t="shared" si="220"/>
        <v>7.2076648216913052E-3</v>
      </c>
      <c r="CN102" s="360">
        <f t="shared" si="220"/>
        <v>7.1161795634201172E-3</v>
      </c>
      <c r="CO102" s="435">
        <f t="shared" si="220"/>
        <v>7.0976062052281307E-3</v>
      </c>
      <c r="CP102" s="435">
        <f t="shared" si="220"/>
        <v>7.0793158297822205E-3</v>
      </c>
      <c r="CQ102" s="360">
        <f t="shared" si="220"/>
        <v>7.0072542058959714E-3</v>
      </c>
      <c r="CR102" s="435">
        <f t="shared" si="220"/>
        <v>6.9841749605993224E-3</v>
      </c>
      <c r="CS102" s="435">
        <f t="shared" si="220"/>
        <v>6.914954013852617E-3</v>
      </c>
      <c r="CT102" s="360">
        <f t="shared" si="220"/>
        <v>6.7898951086502544E-3</v>
      </c>
      <c r="CU102" s="435">
        <f t="shared" si="220"/>
        <v>6.6056655803459511E-3</v>
      </c>
      <c r="CV102" s="435">
        <f t="shared" si="220"/>
        <v>6.3488307898576443E-3</v>
      </c>
      <c r="CW102" s="360">
        <f t="shared" si="220"/>
        <v>6.0225189840272322E-3</v>
      </c>
      <c r="CX102" s="435">
        <f t="shared" si="220"/>
        <v>5.710989327949236E-3</v>
      </c>
      <c r="CY102" s="435">
        <f t="shared" si="220"/>
        <v>5.439204459846316E-3</v>
      </c>
      <c r="CZ102" s="360">
        <f t="shared" si="220"/>
        <v>5.2093957414758906E-3</v>
      </c>
    </row>
    <row r="103" spans="1:104" s="356" customFormat="1" x14ac:dyDescent="0.2">
      <c r="A103" s="432" t="s">
        <v>30</v>
      </c>
      <c r="B103" s="433" t="s">
        <v>31</v>
      </c>
      <c r="AX103" s="360">
        <f t="shared" ref="AX103:BE103" si="221">SUM(C$36:AX$36)/SUM(C$13:AX$13)</f>
        <v>0.10875051622080485</v>
      </c>
      <c r="AY103" s="358">
        <f t="shared" si="221"/>
        <v>0.10964259121370067</v>
      </c>
      <c r="AZ103" s="358">
        <f t="shared" si="221"/>
        <v>0.11075860124083474</v>
      </c>
      <c r="BA103" s="360">
        <f t="shared" si="221"/>
        <v>0.11193694226809005</v>
      </c>
      <c r="BB103" s="358">
        <f t="shared" si="221"/>
        <v>0.11316386203604249</v>
      </c>
      <c r="BC103" s="358">
        <f t="shared" si="221"/>
        <v>0.11429604628736741</v>
      </c>
      <c r="BD103" s="360">
        <f t="shared" si="221"/>
        <v>0.1151991818447453</v>
      </c>
      <c r="BE103" s="358">
        <f t="shared" si="221"/>
        <v>0.11563421828908554</v>
      </c>
      <c r="BF103" s="358">
        <f t="shared" ref="BF103:CZ103" si="222">SUM(K$36:BF$36)/SUM(K$13:BF$13)</f>
        <v>0.11597433801491169</v>
      </c>
      <c r="BG103" s="360">
        <f t="shared" si="222"/>
        <v>0.11619771103003648</v>
      </c>
      <c r="BH103" s="358">
        <f t="shared" si="222"/>
        <v>0.11638170171987694</v>
      </c>
      <c r="BI103" s="358">
        <f t="shared" si="222"/>
        <v>0.11621573468400824</v>
      </c>
      <c r="BJ103" s="360">
        <f t="shared" si="222"/>
        <v>0.11616732617297909</v>
      </c>
      <c r="BK103" s="358">
        <f>SUM(P$36:BK$36)/SUM(P$13:BK$13)</f>
        <v>0.11610943827224587</v>
      </c>
      <c r="BL103" s="358">
        <f t="shared" si="222"/>
        <v>0.11603353418915378</v>
      </c>
      <c r="BM103" s="360">
        <f t="shared" si="222"/>
        <v>0.11615561365977339</v>
      </c>
      <c r="BN103" s="435">
        <f t="shared" si="222"/>
        <v>0.11606407565815689</v>
      </c>
      <c r="BO103" s="435">
        <f t="shared" si="222"/>
        <v>0.11587891094664279</v>
      </c>
      <c r="BP103" s="360">
        <f t="shared" si="222"/>
        <v>0.11562290465334585</v>
      </c>
      <c r="BQ103" s="435">
        <f t="shared" si="222"/>
        <v>0.11497555997206854</v>
      </c>
      <c r="BR103" s="435">
        <f t="shared" si="222"/>
        <v>0.11445329315540249</v>
      </c>
      <c r="BS103" s="360">
        <f t="shared" si="222"/>
        <v>0.11462482724981708</v>
      </c>
      <c r="BT103" s="435">
        <f t="shared" si="222"/>
        <v>0.11523378582202111</v>
      </c>
      <c r="BU103" s="435">
        <f t="shared" si="222"/>
        <v>0.11624199367885213</v>
      </c>
      <c r="BV103" s="360">
        <f t="shared" si="222"/>
        <v>0.1179726938962827</v>
      </c>
      <c r="BW103" s="435">
        <f t="shared" si="222"/>
        <v>0.11994796440292109</v>
      </c>
      <c r="BX103" s="435">
        <f t="shared" si="222"/>
        <v>0.12192273411808095</v>
      </c>
      <c r="BY103" s="360">
        <f t="shared" si="222"/>
        <v>0.12409414480856795</v>
      </c>
      <c r="BZ103" s="435">
        <f>SUM(AE$36:BZ$36)/SUM(AE$13:BZ$13)</f>
        <v>0.12592172433352242</v>
      </c>
      <c r="CA103" s="435">
        <f>SUM(AF$36:CA$36)/SUM(AF$13:CA$13)</f>
        <v>0.12716019333078341</v>
      </c>
      <c r="CB103" s="360">
        <f>SUM(AG$36:CB$36)/SUM(AG$13:CB$13)</f>
        <v>0.128014440433213</v>
      </c>
      <c r="CC103" s="435">
        <f t="shared" si="222"/>
        <v>0.12838801711840228</v>
      </c>
      <c r="CD103" s="435">
        <f t="shared" si="222"/>
        <v>0.12877782116360798</v>
      </c>
      <c r="CE103" s="360">
        <f t="shared" si="222"/>
        <v>0.12924589631074274</v>
      </c>
      <c r="CF103" s="435">
        <f t="shared" si="222"/>
        <v>0.12965155615696888</v>
      </c>
      <c r="CG103" s="435">
        <f t="shared" si="222"/>
        <v>0.13046930134086096</v>
      </c>
      <c r="CH103" s="360">
        <f t="shared" si="222"/>
        <v>0.13171944035346098</v>
      </c>
      <c r="CI103" s="435">
        <f t="shared" si="222"/>
        <v>0.13325007205303102</v>
      </c>
      <c r="CJ103" s="435">
        <f t="shared" si="222"/>
        <v>0.1341867469879518</v>
      </c>
      <c r="CK103" s="360">
        <f t="shared" si="222"/>
        <v>0.13407172995780592</v>
      </c>
      <c r="CL103" s="435">
        <f t="shared" si="222"/>
        <v>0.13323336665555927</v>
      </c>
      <c r="CM103" s="435">
        <f t="shared" si="222"/>
        <v>0.13014914772727273</v>
      </c>
      <c r="CN103" s="360">
        <f t="shared" si="222"/>
        <v>0.1254434870755195</v>
      </c>
      <c r="CO103" s="435">
        <f t="shared" si="222"/>
        <v>0.11984256243213898</v>
      </c>
      <c r="CP103" s="435">
        <f t="shared" si="222"/>
        <v>0.11412205331570831</v>
      </c>
      <c r="CQ103" s="360">
        <f t="shared" si="222"/>
        <v>0.10990241561350184</v>
      </c>
      <c r="CR103" s="435">
        <f t="shared" si="222"/>
        <v>0.10655809473776377</v>
      </c>
      <c r="CS103" s="435">
        <f t="shared" si="222"/>
        <v>0.10342835130970725</v>
      </c>
      <c r="CT103" s="360">
        <f t="shared" si="222"/>
        <v>0.10024398005728227</v>
      </c>
      <c r="CU103" s="435">
        <f t="shared" si="222"/>
        <v>9.86446670595168E-2</v>
      </c>
      <c r="CV103" s="435">
        <f t="shared" si="222"/>
        <v>9.5458146289939261E-2</v>
      </c>
      <c r="CW103" s="360">
        <f t="shared" si="222"/>
        <v>9.319262782401902E-2</v>
      </c>
      <c r="CX103" s="435">
        <f t="shared" si="222"/>
        <v>9.0299882727425035E-2</v>
      </c>
      <c r="CY103" s="435">
        <f t="shared" si="222"/>
        <v>8.6826347305389226E-2</v>
      </c>
      <c r="CZ103" s="360">
        <f t="shared" si="222"/>
        <v>8.4495317377731527E-2</v>
      </c>
    </row>
    <row r="104" spans="1:104" s="356" customFormat="1" x14ac:dyDescent="0.2">
      <c r="A104" s="432" t="s">
        <v>32</v>
      </c>
      <c r="B104" s="433" t="s">
        <v>33</v>
      </c>
      <c r="AX104" s="360">
        <f t="shared" ref="AX104:BE104" si="223">SUM(C$37:AX$37)/SUM(C$14:AX$14)</f>
        <v>1.9213931619404309E-2</v>
      </c>
      <c r="AY104" s="358">
        <f t="shared" si="223"/>
        <v>1.9394089741116081E-2</v>
      </c>
      <c r="AZ104" s="358">
        <f t="shared" si="223"/>
        <v>1.9612209371431322E-2</v>
      </c>
      <c r="BA104" s="360">
        <f t="shared" si="223"/>
        <v>1.9808623046514207E-2</v>
      </c>
      <c r="BB104" s="358">
        <f t="shared" si="223"/>
        <v>2.0017880104610222E-2</v>
      </c>
      <c r="BC104" s="358">
        <f t="shared" si="223"/>
        <v>2.0233734768046747E-2</v>
      </c>
      <c r="BD104" s="360">
        <f t="shared" si="223"/>
        <v>2.0433524919496026E-2</v>
      </c>
      <c r="BE104" s="358">
        <f t="shared" si="223"/>
        <v>2.055652976972509E-2</v>
      </c>
      <c r="BF104" s="358">
        <f t="shared" ref="BF104:CZ104" si="224">SUM(K$37:BF$37)/SUM(K$14:BF$14)</f>
        <v>2.0653224543574402E-2</v>
      </c>
      <c r="BG104" s="360">
        <f t="shared" si="224"/>
        <v>2.0739634493286842E-2</v>
      </c>
      <c r="BH104" s="358">
        <f t="shared" si="224"/>
        <v>2.0840446076502275E-2</v>
      </c>
      <c r="BI104" s="358">
        <f t="shared" si="224"/>
        <v>2.0902500256173788E-2</v>
      </c>
      <c r="BJ104" s="360">
        <f t="shared" si="224"/>
        <v>2.0910078977958966E-2</v>
      </c>
      <c r="BK104" s="358">
        <f>SUM(P$37:BK$37)/SUM(P$14:BK$14)</f>
        <v>2.0871485177466478E-2</v>
      </c>
      <c r="BL104" s="358">
        <f t="shared" si="224"/>
        <v>2.0838845852289286E-2</v>
      </c>
      <c r="BM104" s="360">
        <f t="shared" si="224"/>
        <v>2.0815199970226267E-2</v>
      </c>
      <c r="BN104" s="435">
        <f t="shared" si="224"/>
        <v>2.0803354265964628E-2</v>
      </c>
      <c r="BO104" s="435">
        <f t="shared" si="224"/>
        <v>2.0719684923799504E-2</v>
      </c>
      <c r="BP104" s="360">
        <f t="shared" si="224"/>
        <v>2.0632127908404692E-2</v>
      </c>
      <c r="BQ104" s="435">
        <f t="shared" si="224"/>
        <v>2.0466579659859176E-2</v>
      </c>
      <c r="BR104" s="435">
        <f t="shared" si="224"/>
        <v>2.0260037243698827E-2</v>
      </c>
      <c r="BS104" s="360">
        <f t="shared" si="224"/>
        <v>2.0007446368028502E-2</v>
      </c>
      <c r="BT104" s="435">
        <f t="shared" si="224"/>
        <v>1.9702241632041501E-2</v>
      </c>
      <c r="BU104" s="435">
        <f t="shared" si="224"/>
        <v>1.9367958112947732E-2</v>
      </c>
      <c r="BV104" s="360">
        <f t="shared" si="224"/>
        <v>1.8959936719460134E-2</v>
      </c>
      <c r="BW104" s="435">
        <f t="shared" si="224"/>
        <v>1.8530343463420824E-2</v>
      </c>
      <c r="BX104" s="435">
        <f t="shared" si="224"/>
        <v>1.8075730457600685E-2</v>
      </c>
      <c r="BY104" s="360">
        <f t="shared" si="224"/>
        <v>1.7616912886366545E-2</v>
      </c>
      <c r="BZ104" s="435">
        <f>SUM(AE$37:BZ$37)/SUM(AE$14:BZ$14)</f>
        <v>1.7172459785630492E-2</v>
      </c>
      <c r="CA104" s="435">
        <f>SUM(AF$37:CA$37)/SUM(AF$14:CA$14)</f>
        <v>1.6738488687162358E-2</v>
      </c>
      <c r="CB104" s="360">
        <f>SUM(AG$37:CB$37)/SUM(AG$14:CB$14)</f>
        <v>1.6353393811123614E-2</v>
      </c>
      <c r="CC104" s="435">
        <f t="shared" si="224"/>
        <v>1.6348743950127007E-2</v>
      </c>
      <c r="CD104" s="435">
        <f t="shared" si="224"/>
        <v>1.63156366447216E-2</v>
      </c>
      <c r="CE104" s="360">
        <f t="shared" si="224"/>
        <v>1.627837238869274E-2</v>
      </c>
      <c r="CF104" s="435">
        <f t="shared" si="224"/>
        <v>1.6236780558841507E-2</v>
      </c>
      <c r="CG104" s="435">
        <f t="shared" si="224"/>
        <v>1.6155645621379958E-2</v>
      </c>
      <c r="CH104" s="360">
        <f t="shared" si="224"/>
        <v>1.6089354613173592E-2</v>
      </c>
      <c r="CI104" s="435">
        <f t="shared" si="224"/>
        <v>1.594107034156611E-2</v>
      </c>
      <c r="CJ104" s="435">
        <f t="shared" si="224"/>
        <v>1.5785630775708763E-2</v>
      </c>
      <c r="CK104" s="360">
        <f t="shared" si="224"/>
        <v>1.5665587568052895E-2</v>
      </c>
      <c r="CL104" s="435">
        <f t="shared" si="224"/>
        <v>1.5523461913977065E-2</v>
      </c>
      <c r="CM104" s="435">
        <f t="shared" si="224"/>
        <v>1.5453636111101177E-2</v>
      </c>
      <c r="CN104" s="360">
        <f t="shared" si="224"/>
        <v>1.5427915425841453E-2</v>
      </c>
      <c r="CO104" s="435">
        <f t="shared" si="224"/>
        <v>1.5387018569893279E-2</v>
      </c>
      <c r="CP104" s="435">
        <f t="shared" si="224"/>
        <v>1.5378525659912328E-2</v>
      </c>
      <c r="CQ104" s="360">
        <f t="shared" si="224"/>
        <v>1.5393895270523332E-2</v>
      </c>
      <c r="CR104" s="435">
        <f t="shared" si="224"/>
        <v>1.5430461699172804E-2</v>
      </c>
      <c r="CS104" s="435">
        <f t="shared" si="224"/>
        <v>1.544486198149392E-2</v>
      </c>
      <c r="CT104" s="360">
        <f t="shared" si="224"/>
        <v>1.5399388139741911E-2</v>
      </c>
      <c r="CU104" s="435">
        <f t="shared" si="224"/>
        <v>1.5316587001750467E-2</v>
      </c>
      <c r="CV104" s="435">
        <f t="shared" si="224"/>
        <v>1.5161038474825706E-2</v>
      </c>
      <c r="CW104" s="360">
        <f t="shared" si="224"/>
        <v>1.4964643196236166E-2</v>
      </c>
      <c r="CX104" s="435">
        <f t="shared" si="224"/>
        <v>1.4717088891608535E-2</v>
      </c>
      <c r="CY104" s="435">
        <f t="shared" si="224"/>
        <v>1.4401273939301535E-2</v>
      </c>
      <c r="CZ104" s="360">
        <f t="shared" si="224"/>
        <v>1.4003045212953433E-2</v>
      </c>
    </row>
    <row r="105" spans="1:104" s="356" customFormat="1" x14ac:dyDescent="0.2">
      <c r="A105" s="432" t="s">
        <v>34</v>
      </c>
      <c r="B105" s="433" t="s">
        <v>35</v>
      </c>
      <c r="AX105" s="360">
        <f t="shared" ref="AX105:BE105" si="225">SUM(C$38:AX$38)/SUM(C$15:AX$15)</f>
        <v>5.110330623636581E-2</v>
      </c>
      <c r="AY105" s="358">
        <f t="shared" si="225"/>
        <v>5.1476481425582629E-2</v>
      </c>
      <c r="AZ105" s="358">
        <f t="shared" si="225"/>
        <v>5.1373160024564289E-2</v>
      </c>
      <c r="BA105" s="360">
        <f t="shared" si="225"/>
        <v>5.0997237569060772E-2</v>
      </c>
      <c r="BB105" s="358">
        <f t="shared" si="225"/>
        <v>5.0994201668788007E-2</v>
      </c>
      <c r="BC105" s="358">
        <f t="shared" si="225"/>
        <v>5.0867038600198547E-2</v>
      </c>
      <c r="BD105" s="360">
        <f t="shared" si="225"/>
        <v>5.069231456391627E-2</v>
      </c>
      <c r="BE105" s="358">
        <f t="shared" si="225"/>
        <v>5.0926010400510903E-2</v>
      </c>
      <c r="BF105" s="358">
        <f t="shared" ref="BF105:CZ105" si="226">SUM(K$38:BF$38)/SUM(K$15:BF$15)</f>
        <v>5.096513551144239E-2</v>
      </c>
      <c r="BG105" s="360">
        <f t="shared" si="226"/>
        <v>5.0964564671703981E-2</v>
      </c>
      <c r="BH105" s="358">
        <f t="shared" si="226"/>
        <v>5.1098048528182324E-2</v>
      </c>
      <c r="BI105" s="358">
        <f t="shared" si="226"/>
        <v>5.0975220010032921E-2</v>
      </c>
      <c r="BJ105" s="360">
        <f t="shared" si="226"/>
        <v>5.1033119397730656E-2</v>
      </c>
      <c r="BK105" s="358">
        <f>SUM(P$38:BK$38)/SUM(P$15:BK$15)</f>
        <v>5.084242405406432E-2</v>
      </c>
      <c r="BL105" s="358">
        <f t="shared" si="226"/>
        <v>5.0664141965184463E-2</v>
      </c>
      <c r="BM105" s="360">
        <f t="shared" si="226"/>
        <v>5.0538929021901158E-2</v>
      </c>
      <c r="BN105" s="435">
        <f t="shared" si="226"/>
        <v>5.0646637991892465E-2</v>
      </c>
      <c r="BO105" s="435">
        <f t="shared" si="226"/>
        <v>5.0821520320845734E-2</v>
      </c>
      <c r="BP105" s="360">
        <f t="shared" si="226"/>
        <v>5.1000810251177864E-2</v>
      </c>
      <c r="BQ105" s="435">
        <f t="shared" si="226"/>
        <v>5.1019864525458557E-2</v>
      </c>
      <c r="BR105" s="435">
        <f t="shared" si="226"/>
        <v>5.080064560116794E-2</v>
      </c>
      <c r="BS105" s="360">
        <f t="shared" si="226"/>
        <v>5.0464616472801184E-2</v>
      </c>
      <c r="BT105" s="435">
        <f t="shared" si="226"/>
        <v>5.0134477534226195E-2</v>
      </c>
      <c r="BU105" s="435">
        <f t="shared" si="226"/>
        <v>4.972606354695519E-2</v>
      </c>
      <c r="BV105" s="360">
        <f t="shared" si="226"/>
        <v>4.941559109577659E-2</v>
      </c>
      <c r="BW105" s="435">
        <f t="shared" si="226"/>
        <v>4.8941630778521143E-2</v>
      </c>
      <c r="BX105" s="435">
        <f t="shared" si="226"/>
        <v>4.8354426341938005E-2</v>
      </c>
      <c r="BY105" s="360">
        <f t="shared" si="226"/>
        <v>4.7626281200530869E-2</v>
      </c>
      <c r="BZ105" s="435">
        <f>SUM(AE$38:BZ$38)/SUM(AE$15:BZ$15)</f>
        <v>4.6909983869802829E-2</v>
      </c>
      <c r="CA105" s="435">
        <f>SUM(AF$38:CA$38)/SUM(AF$15:CA$15)</f>
        <v>4.6130490982084972E-2</v>
      </c>
      <c r="CB105" s="360">
        <f>SUM(AG$38:CB$38)/SUM(AG$15:CB$15)</f>
        <v>4.5507971064249163E-2</v>
      </c>
      <c r="CC105" s="435">
        <f t="shared" si="226"/>
        <v>4.5653295897933481E-2</v>
      </c>
      <c r="CD105" s="435">
        <f t="shared" si="226"/>
        <v>4.5837835100276857E-2</v>
      </c>
      <c r="CE105" s="360">
        <f t="shared" si="226"/>
        <v>4.5981724713936092E-2</v>
      </c>
      <c r="CF105" s="435">
        <f t="shared" si="226"/>
        <v>4.6062485916146395E-2</v>
      </c>
      <c r="CG105" s="435">
        <f t="shared" si="226"/>
        <v>4.6181067798604383E-2</v>
      </c>
      <c r="CH105" s="360">
        <f t="shared" si="226"/>
        <v>4.6437661982409693E-2</v>
      </c>
      <c r="CI105" s="435">
        <f t="shared" si="226"/>
        <v>4.6587246503579614E-2</v>
      </c>
      <c r="CJ105" s="435">
        <f t="shared" si="226"/>
        <v>4.6680158981736608E-2</v>
      </c>
      <c r="CK105" s="360">
        <f t="shared" si="226"/>
        <v>4.6557498510660669E-2</v>
      </c>
      <c r="CL105" s="435">
        <f t="shared" si="226"/>
        <v>4.6434613584824161E-2</v>
      </c>
      <c r="CM105" s="435">
        <f t="shared" si="226"/>
        <v>4.6050196194565782E-2</v>
      </c>
      <c r="CN105" s="360">
        <f t="shared" si="226"/>
        <v>4.5787236821340532E-2</v>
      </c>
      <c r="CO105" s="435">
        <f t="shared" si="226"/>
        <v>4.52200150303411E-2</v>
      </c>
      <c r="CP105" s="435">
        <f t="shared" si="226"/>
        <v>4.4619726128793488E-2</v>
      </c>
      <c r="CQ105" s="360">
        <f t="shared" si="226"/>
        <v>4.4212712871050733E-2</v>
      </c>
      <c r="CR105" s="435">
        <f t="shared" si="226"/>
        <v>4.379255896575545E-2</v>
      </c>
      <c r="CS105" s="435">
        <f t="shared" si="226"/>
        <v>4.350627396194158E-2</v>
      </c>
      <c r="CT105" s="360">
        <f t="shared" si="226"/>
        <v>4.3544882337012161E-2</v>
      </c>
      <c r="CU105" s="435">
        <f t="shared" si="226"/>
        <v>4.3518448782291358E-2</v>
      </c>
      <c r="CV105" s="435">
        <f t="shared" si="226"/>
        <v>4.3636725327346484E-2</v>
      </c>
      <c r="CW105" s="360">
        <f t="shared" si="226"/>
        <v>4.3980115647864054E-2</v>
      </c>
      <c r="CX105" s="435">
        <f t="shared" si="226"/>
        <v>4.4332142145059122E-2</v>
      </c>
      <c r="CY105" s="435">
        <f t="shared" si="226"/>
        <v>4.4336315764201224E-2</v>
      </c>
      <c r="CZ105" s="360">
        <f t="shared" si="226"/>
        <v>4.4010312039641085E-2</v>
      </c>
    </row>
    <row r="106" spans="1:104" s="356" customFormat="1" x14ac:dyDescent="0.2">
      <c r="A106" s="432" t="s">
        <v>36</v>
      </c>
      <c r="B106" s="433" t="s">
        <v>37</v>
      </c>
      <c r="AX106" s="360">
        <f t="shared" ref="AX106:BE106" si="227">SUM(C$39:AX$39)/SUM(C$16:AX$16)</f>
        <v>0.24021243276366855</v>
      </c>
      <c r="AY106" s="358">
        <f t="shared" si="227"/>
        <v>0.24716253836819188</v>
      </c>
      <c r="AZ106" s="358">
        <f t="shared" si="227"/>
        <v>0.24940874871368995</v>
      </c>
      <c r="BA106" s="360">
        <f t="shared" si="227"/>
        <v>0.25009738994935721</v>
      </c>
      <c r="BB106" s="358">
        <f t="shared" si="227"/>
        <v>0.25580297427020221</v>
      </c>
      <c r="BC106" s="358">
        <f t="shared" si="227"/>
        <v>0.25809635060017722</v>
      </c>
      <c r="BD106" s="360">
        <f t="shared" si="227"/>
        <v>0.2606347623795281</v>
      </c>
      <c r="BE106" s="358">
        <f t="shared" si="227"/>
        <v>0.26541242664673947</v>
      </c>
      <c r="BF106" s="358">
        <f t="shared" ref="BF106:CZ106" si="228">SUM(K$39:BF$39)/SUM(K$16:BF$16)</f>
        <v>0.26724525586833348</v>
      </c>
      <c r="BG106" s="360">
        <f t="shared" si="228"/>
        <v>0.26981175923774109</v>
      </c>
      <c r="BH106" s="358">
        <f t="shared" si="228"/>
        <v>0.27188729960641261</v>
      </c>
      <c r="BI106" s="358">
        <f t="shared" si="228"/>
        <v>0.27482775590551178</v>
      </c>
      <c r="BJ106" s="360">
        <f t="shared" si="228"/>
        <v>0.27389010423368937</v>
      </c>
      <c r="BK106" s="358">
        <f>SUM(P$39:BK$39)/SUM(P$16:BK$16)</f>
        <v>0.27541448803174018</v>
      </c>
      <c r="BL106" s="358">
        <f t="shared" si="228"/>
        <v>0.2763852953859422</v>
      </c>
      <c r="BM106" s="360">
        <f t="shared" si="228"/>
        <v>0.27664211426522112</v>
      </c>
      <c r="BN106" s="435">
        <f t="shared" si="228"/>
        <v>0.27928082191780823</v>
      </c>
      <c r="BO106" s="435">
        <f t="shared" si="228"/>
        <v>0.28139959961702499</v>
      </c>
      <c r="BP106" s="360">
        <f t="shared" si="228"/>
        <v>0.2835375756680939</v>
      </c>
      <c r="BQ106" s="435">
        <f t="shared" si="228"/>
        <v>0.28521116251305773</v>
      </c>
      <c r="BR106" s="435">
        <f t="shared" si="228"/>
        <v>0.2862508708690516</v>
      </c>
      <c r="BS106" s="360">
        <f t="shared" si="228"/>
        <v>0.28741942448262037</v>
      </c>
      <c r="BT106" s="435">
        <f t="shared" si="228"/>
        <v>0.28725965296232608</v>
      </c>
      <c r="BU106" s="435">
        <f t="shared" si="228"/>
        <v>0.28802425467407783</v>
      </c>
      <c r="BV106" s="360">
        <f t="shared" si="228"/>
        <v>0.28939645272425674</v>
      </c>
      <c r="BW106" s="435">
        <f t="shared" si="228"/>
        <v>0.28938328678288228</v>
      </c>
      <c r="BX106" s="435">
        <f t="shared" si="228"/>
        <v>0.28913640032284099</v>
      </c>
      <c r="BY106" s="360">
        <f t="shared" si="228"/>
        <v>0.28875716519020322</v>
      </c>
      <c r="BZ106" s="435">
        <f>SUM(AE$39:BZ$39)/SUM(AE$16:BZ$16)</f>
        <v>0.28483406142009521</v>
      </c>
      <c r="CA106" s="435">
        <f>SUM(AF$39:CA$39)/SUM(AF$16:CA$16)</f>
        <v>0.27997255171061658</v>
      </c>
      <c r="CB106" s="360">
        <f>SUM(AG$39:CB$39)/SUM(AG$16:CB$16)</f>
        <v>0.27497621313035203</v>
      </c>
      <c r="CC106" s="435">
        <f t="shared" si="228"/>
        <v>0.27560396965950479</v>
      </c>
      <c r="CD106" s="435">
        <f t="shared" si="228"/>
        <v>0.27623440970442509</v>
      </c>
      <c r="CE106" s="360">
        <f t="shared" si="228"/>
        <v>0.27684030325262898</v>
      </c>
      <c r="CF106" s="435">
        <f t="shared" si="228"/>
        <v>0.27798414172440888</v>
      </c>
      <c r="CG106" s="435">
        <f t="shared" si="228"/>
        <v>0.27821608590839358</v>
      </c>
      <c r="CH106" s="360">
        <f t="shared" si="228"/>
        <v>0.27759813505790343</v>
      </c>
      <c r="CI106" s="435">
        <f t="shared" si="228"/>
        <v>0.27763021134080146</v>
      </c>
      <c r="CJ106" s="435">
        <f t="shared" si="228"/>
        <v>0.27773177175756142</v>
      </c>
      <c r="CK106" s="360">
        <f t="shared" si="228"/>
        <v>0.27831374138629916</v>
      </c>
      <c r="CL106" s="435">
        <f t="shared" si="228"/>
        <v>0.27663754545834551</v>
      </c>
      <c r="CM106" s="435">
        <f t="shared" si="228"/>
        <v>0.27544961707254106</v>
      </c>
      <c r="CN106" s="360">
        <f t="shared" si="228"/>
        <v>0.27123336608020004</v>
      </c>
      <c r="CO106" s="435">
        <f t="shared" si="228"/>
        <v>0.26773465911706484</v>
      </c>
      <c r="CP106" s="435">
        <f t="shared" si="228"/>
        <v>0.26499952457925263</v>
      </c>
      <c r="CQ106" s="360">
        <f t="shared" si="228"/>
        <v>0.26043299373040751</v>
      </c>
      <c r="CR106" s="435">
        <f t="shared" si="228"/>
        <v>0.25875328880793363</v>
      </c>
      <c r="CS106" s="435">
        <f t="shared" si="228"/>
        <v>0.25632712821585441</v>
      </c>
      <c r="CT106" s="360">
        <f t="shared" si="228"/>
        <v>0.24938608458390177</v>
      </c>
      <c r="CU106" s="435">
        <f t="shared" si="228"/>
        <v>0.24706616021316402</v>
      </c>
      <c r="CV106" s="435">
        <f t="shared" si="228"/>
        <v>0.24420174975045505</v>
      </c>
      <c r="CW106" s="360">
        <f t="shared" si="228"/>
        <v>0.24372058913402189</v>
      </c>
      <c r="CX106" s="435">
        <f t="shared" si="228"/>
        <v>0.2433929822326944</v>
      </c>
      <c r="CY106" s="435">
        <f t="shared" si="228"/>
        <v>0.24289540732997975</v>
      </c>
      <c r="CZ106" s="360">
        <f t="shared" si="228"/>
        <v>0.23970895371555614</v>
      </c>
    </row>
    <row r="107" spans="1:104" s="356" customFormat="1" x14ac:dyDescent="0.2">
      <c r="A107" s="432" t="s">
        <v>38</v>
      </c>
      <c r="B107" s="433" t="s">
        <v>39</v>
      </c>
      <c r="AX107" s="360">
        <f t="shared" ref="AX107:BE107" si="229">SUM(C$40:AX$40)/SUM(C$17:AX$17)</f>
        <v>0.26411013013883827</v>
      </c>
      <c r="AY107" s="358">
        <f t="shared" si="229"/>
        <v>0.26283802159081504</v>
      </c>
      <c r="AZ107" s="358">
        <f t="shared" si="229"/>
        <v>0.26199099335223619</v>
      </c>
      <c r="BA107" s="360">
        <f t="shared" si="229"/>
        <v>0.25927085717038623</v>
      </c>
      <c r="BB107" s="358">
        <f t="shared" si="229"/>
        <v>0.25687256945714321</v>
      </c>
      <c r="BC107" s="358">
        <f t="shared" si="229"/>
        <v>0.25530237714004189</v>
      </c>
      <c r="BD107" s="360">
        <f t="shared" si="229"/>
        <v>0.25308518860163048</v>
      </c>
      <c r="BE107" s="358">
        <f t="shared" si="229"/>
        <v>0.25035569041713357</v>
      </c>
      <c r="BF107" s="358">
        <f t="shared" ref="BF107:CZ107" si="230">SUM(K$40:BF$40)/SUM(K$17:BF$17)</f>
        <v>0.2492348331872849</v>
      </c>
      <c r="BG107" s="360">
        <f t="shared" si="230"/>
        <v>0.2470725844805203</v>
      </c>
      <c r="BH107" s="358">
        <f t="shared" si="230"/>
        <v>0.24470842613939797</v>
      </c>
      <c r="BI107" s="358">
        <f t="shared" si="230"/>
        <v>0.24213516548853803</v>
      </c>
      <c r="BJ107" s="360">
        <f t="shared" si="230"/>
        <v>0.23771140408524563</v>
      </c>
      <c r="BK107" s="358">
        <f>SUM(P$40:BK$40)/SUM(P$17:BK$17)</f>
        <v>0.23552837240910635</v>
      </c>
      <c r="BL107" s="358">
        <f t="shared" si="230"/>
        <v>0.2319066685075245</v>
      </c>
      <c r="BM107" s="360">
        <f t="shared" si="230"/>
        <v>0.22837923060752574</v>
      </c>
      <c r="BN107" s="435">
        <f t="shared" si="230"/>
        <v>0.2258082869863306</v>
      </c>
      <c r="BO107" s="435">
        <f t="shared" si="230"/>
        <v>0.22522742975587287</v>
      </c>
      <c r="BP107" s="360">
        <f t="shared" si="230"/>
        <v>0.22300383835140619</v>
      </c>
      <c r="BQ107" s="435">
        <f t="shared" si="230"/>
        <v>0.22117702740678291</v>
      </c>
      <c r="BR107" s="435">
        <f t="shared" si="230"/>
        <v>0.21898280694917033</v>
      </c>
      <c r="BS107" s="360">
        <f t="shared" si="230"/>
        <v>0.21597228553195369</v>
      </c>
      <c r="BT107" s="435">
        <f t="shared" si="230"/>
        <v>0.21352772907631262</v>
      </c>
      <c r="BU107" s="435">
        <f t="shared" si="230"/>
        <v>0.20998268087562996</v>
      </c>
      <c r="BV107" s="360">
        <f t="shared" si="230"/>
        <v>0.20646439039847897</v>
      </c>
      <c r="BW107" s="435">
        <f t="shared" si="230"/>
        <v>0.20377140658071966</v>
      </c>
      <c r="BX107" s="435">
        <f t="shared" si="230"/>
        <v>0.19930822945898322</v>
      </c>
      <c r="BY107" s="360">
        <f t="shared" si="230"/>
        <v>0.19474846788792746</v>
      </c>
      <c r="BZ107" s="435">
        <f>SUM(AE$40:BZ$40)/SUM(AE$17:BZ$17)</f>
        <v>0.19205443001734621</v>
      </c>
      <c r="CA107" s="435">
        <f>SUM(AF$40:CA$40)/SUM(AF$17:CA$17)</f>
        <v>0.18827313634574913</v>
      </c>
      <c r="CB107" s="360">
        <f t="shared" si="230"/>
        <v>0.18470330739299612</v>
      </c>
      <c r="CC107" s="435">
        <f t="shared" si="230"/>
        <v>0.18475387583053512</v>
      </c>
      <c r="CD107" s="435">
        <f t="shared" si="230"/>
        <v>0.18430542778288869</v>
      </c>
      <c r="CE107" s="360">
        <f t="shared" si="230"/>
        <v>0.18386032757051865</v>
      </c>
      <c r="CF107" s="435">
        <f t="shared" si="230"/>
        <v>0.18376743732318798</v>
      </c>
      <c r="CG107" s="435">
        <f t="shared" si="230"/>
        <v>0.18294377000664372</v>
      </c>
      <c r="CH107" s="360">
        <f t="shared" si="230"/>
        <v>0.18221677333554984</v>
      </c>
      <c r="CI107" s="435">
        <f t="shared" si="230"/>
        <v>0.18208686712927269</v>
      </c>
      <c r="CJ107" s="435">
        <f t="shared" si="230"/>
        <v>0.18162917744896379</v>
      </c>
      <c r="CK107" s="360">
        <f t="shared" si="230"/>
        <v>0.18127212515701724</v>
      </c>
      <c r="CL107" s="435">
        <f t="shared" si="230"/>
        <v>0.18158507610153143</v>
      </c>
      <c r="CM107" s="435">
        <f t="shared" si="230"/>
        <v>0.1812135922330097</v>
      </c>
      <c r="CN107" s="360">
        <f t="shared" si="230"/>
        <v>0.18046299544019642</v>
      </c>
      <c r="CO107" s="435">
        <f t="shared" si="230"/>
        <v>0.17896860290694666</v>
      </c>
      <c r="CP107" s="435">
        <f t="shared" si="230"/>
        <v>0.17718472563910578</v>
      </c>
      <c r="CQ107" s="360">
        <f t="shared" si="230"/>
        <v>0.17529053680132817</v>
      </c>
      <c r="CR107" s="435">
        <f t="shared" si="230"/>
        <v>0.17347436007681943</v>
      </c>
      <c r="CS107" s="435">
        <f t="shared" si="230"/>
        <v>0.17161716171617161</v>
      </c>
      <c r="CT107" s="360">
        <f t="shared" si="230"/>
        <v>0.16920228359821016</v>
      </c>
      <c r="CU107" s="435">
        <f t="shared" si="230"/>
        <v>0.16686982742028614</v>
      </c>
      <c r="CV107" s="435">
        <f t="shared" si="230"/>
        <v>0.1643602654306579</v>
      </c>
      <c r="CW107" s="360">
        <f t="shared" si="230"/>
        <v>0.16280521642619311</v>
      </c>
      <c r="CX107" s="435">
        <f t="shared" si="230"/>
        <v>0.16216410921403357</v>
      </c>
      <c r="CY107" s="435">
        <f t="shared" si="230"/>
        <v>0.16203374611844812</v>
      </c>
      <c r="CZ107" s="360">
        <f t="shared" si="230"/>
        <v>0.1615363661127758</v>
      </c>
    </row>
    <row r="108" spans="1:104" s="356" customFormat="1" x14ac:dyDescent="0.2">
      <c r="A108" s="432" t="s">
        <v>40</v>
      </c>
      <c r="B108" s="433" t="s">
        <v>41</v>
      </c>
      <c r="AX108" s="360">
        <f t="shared" ref="AX108:BE108" si="231">SUM(C$41:AX$41)/SUM(C$18:AX$18)</f>
        <v>0.59011833597657681</v>
      </c>
      <c r="AY108" s="358">
        <f t="shared" si="231"/>
        <v>0.59659634459493482</v>
      </c>
      <c r="AZ108" s="358">
        <f t="shared" si="231"/>
        <v>0.59813376427044784</v>
      </c>
      <c r="BA108" s="360">
        <f t="shared" si="231"/>
        <v>0.59831711806468579</v>
      </c>
      <c r="BB108" s="358">
        <f t="shared" si="231"/>
        <v>0.60080441094211967</v>
      </c>
      <c r="BC108" s="358">
        <f t="shared" si="231"/>
        <v>0.60490794159052641</v>
      </c>
      <c r="BD108" s="360">
        <f t="shared" si="231"/>
        <v>0.60481574421293038</v>
      </c>
      <c r="BE108" s="358">
        <f t="shared" si="231"/>
        <v>0.6066879438741769</v>
      </c>
      <c r="BF108" s="358">
        <f t="shared" ref="BF108:CZ108" si="232">SUM(K$41:BF$41)/SUM(K$18:BF$18)</f>
        <v>0.61032054900329757</v>
      </c>
      <c r="BG108" s="360">
        <f t="shared" si="232"/>
        <v>0.61067728115219833</v>
      </c>
      <c r="BH108" s="358">
        <f t="shared" si="232"/>
        <v>0.61497243864133277</v>
      </c>
      <c r="BI108" s="358">
        <f t="shared" si="232"/>
        <v>0.6183177335259753</v>
      </c>
      <c r="BJ108" s="360">
        <f t="shared" si="232"/>
        <v>0.62037390309042351</v>
      </c>
      <c r="BK108" s="358">
        <f>SUM(P$41:BK$41)/SUM(P$18:BK$18)</f>
        <v>0.62137177580968384</v>
      </c>
      <c r="BL108" s="358">
        <f t="shared" si="232"/>
        <v>0.61972244897959183</v>
      </c>
      <c r="BM108" s="360">
        <f t="shared" si="232"/>
        <v>0.61961093585699267</v>
      </c>
      <c r="BN108" s="435">
        <f t="shared" si="232"/>
        <v>0.61907293570360522</v>
      </c>
      <c r="BO108" s="435">
        <f t="shared" si="232"/>
        <v>0.61799151914922257</v>
      </c>
      <c r="BP108" s="360">
        <f t="shared" si="232"/>
        <v>0.61705084745762717</v>
      </c>
      <c r="BQ108" s="435">
        <f t="shared" si="232"/>
        <v>0.61629327902240327</v>
      </c>
      <c r="BR108" s="435">
        <f t="shared" si="232"/>
        <v>0.6137963715136745</v>
      </c>
      <c r="BS108" s="360">
        <f t="shared" si="232"/>
        <v>0.61214969067982827</v>
      </c>
      <c r="BT108" s="435">
        <f t="shared" si="232"/>
        <v>0.60878533748140129</v>
      </c>
      <c r="BU108" s="435">
        <f t="shared" si="232"/>
        <v>0.60486466343710832</v>
      </c>
      <c r="BV108" s="360">
        <f t="shared" si="232"/>
        <v>0.60187567713976164</v>
      </c>
      <c r="BW108" s="435">
        <f t="shared" si="232"/>
        <v>0.59873148679194355</v>
      </c>
      <c r="BX108" s="435">
        <f t="shared" si="232"/>
        <v>0.59445209389797493</v>
      </c>
      <c r="BY108" s="360">
        <f t="shared" si="232"/>
        <v>0.58996892438266446</v>
      </c>
      <c r="BZ108" s="435">
        <f>SUM(AE$41:BZ$41)/SUM(AE$18:BZ$18)</f>
        <v>0.58400292184075964</v>
      </c>
      <c r="CA108" s="435">
        <f>SUM(AF$41:CA$41)/SUM(AF$18:CA$18)</f>
        <v>0.5738260554806015</v>
      </c>
      <c r="CB108" s="360">
        <f t="shared" si="232"/>
        <v>0.55997260631359247</v>
      </c>
      <c r="CC108" s="435">
        <f t="shared" si="232"/>
        <v>0.55852632276447012</v>
      </c>
      <c r="CD108" s="435">
        <f t="shared" si="232"/>
        <v>0.55699307749176696</v>
      </c>
      <c r="CE108" s="360">
        <f t="shared" si="232"/>
        <v>0.55648078629445086</v>
      </c>
      <c r="CF108" s="435">
        <f t="shared" si="232"/>
        <v>0.55562868029095946</v>
      </c>
      <c r="CG108" s="435">
        <f t="shared" si="232"/>
        <v>0.55523919997187954</v>
      </c>
      <c r="CH108" s="360">
        <f t="shared" si="232"/>
        <v>0.55449746772237674</v>
      </c>
      <c r="CI108" s="435">
        <f t="shared" si="232"/>
        <v>0.55325240079724591</v>
      </c>
      <c r="CJ108" s="435">
        <f t="shared" si="232"/>
        <v>0.55251512022422189</v>
      </c>
      <c r="CK108" s="360">
        <f t="shared" si="232"/>
        <v>0.55063695464281692</v>
      </c>
      <c r="CL108" s="435">
        <f t="shared" si="232"/>
        <v>0.54873189793885524</v>
      </c>
      <c r="CM108" s="435">
        <f t="shared" si="232"/>
        <v>0.54636797247634683</v>
      </c>
      <c r="CN108" s="360">
        <f t="shared" si="232"/>
        <v>0.54356415885052889</v>
      </c>
      <c r="CO108" s="435">
        <f t="shared" si="232"/>
        <v>0.54026886773178606</v>
      </c>
      <c r="CP108" s="435">
        <f t="shared" si="232"/>
        <v>0.53691555592696272</v>
      </c>
      <c r="CQ108" s="360">
        <f t="shared" si="232"/>
        <v>0.53321910473334766</v>
      </c>
      <c r="CR108" s="435">
        <f t="shared" si="232"/>
        <v>0.52747349434692714</v>
      </c>
      <c r="CS108" s="435">
        <f t="shared" si="232"/>
        <v>0.5232642346338372</v>
      </c>
      <c r="CT108" s="360">
        <f t="shared" si="232"/>
        <v>0.51803187028235953</v>
      </c>
      <c r="CU108" s="435">
        <f t="shared" si="232"/>
        <v>0.51242206235011989</v>
      </c>
      <c r="CV108" s="435">
        <f t="shared" si="232"/>
        <v>0.50910353723272317</v>
      </c>
      <c r="CW108" s="360">
        <f t="shared" si="232"/>
        <v>0.50526802693118156</v>
      </c>
      <c r="CX108" s="435">
        <f t="shared" si="232"/>
        <v>0.50205366191924039</v>
      </c>
      <c r="CY108" s="435">
        <f t="shared" si="232"/>
        <v>0.5017746228926353</v>
      </c>
      <c r="CZ108" s="360">
        <f t="shared" si="232"/>
        <v>0.50089106064961197</v>
      </c>
    </row>
    <row r="109" spans="1:104" s="356" customFormat="1" x14ac:dyDescent="0.2">
      <c r="A109" s="432" t="s">
        <v>42</v>
      </c>
      <c r="B109" s="433" t="s">
        <v>43</v>
      </c>
      <c r="AX109" s="360">
        <f t="shared" ref="AX109:BE109" si="233">SUM(C$42:AX$42)/SUM(C$19:AX$19)</f>
        <v>0.78263532654467494</v>
      </c>
      <c r="AY109" s="358">
        <f t="shared" si="233"/>
        <v>0.78081661114124123</v>
      </c>
      <c r="AZ109" s="358">
        <f t="shared" si="233"/>
        <v>0.77691033830139578</v>
      </c>
      <c r="BA109" s="360">
        <f t="shared" si="233"/>
        <v>0.77444844312314187</v>
      </c>
      <c r="BB109" s="358">
        <f t="shared" si="233"/>
        <v>0.77030378177309367</v>
      </c>
      <c r="BC109" s="358">
        <f t="shared" si="233"/>
        <v>0.7660579345088161</v>
      </c>
      <c r="BD109" s="360">
        <f t="shared" si="233"/>
        <v>0.76133670406067311</v>
      </c>
      <c r="BE109" s="358">
        <f t="shared" si="233"/>
        <v>0.75871886120996446</v>
      </c>
      <c r="BF109" s="358">
        <f t="shared" ref="BF109:CZ109" si="234">SUM(K$42:BF$42)/SUM(K$19:BF$19)</f>
        <v>0.75567952138410543</v>
      </c>
      <c r="BG109" s="360">
        <f t="shared" si="234"/>
        <v>0.75109845402766473</v>
      </c>
      <c r="BH109" s="358">
        <f t="shared" si="234"/>
        <v>0.74921250302883446</v>
      </c>
      <c r="BI109" s="358">
        <f t="shared" si="234"/>
        <v>0.74581209031318285</v>
      </c>
      <c r="BJ109" s="360">
        <f t="shared" si="234"/>
        <v>0.74219065299862785</v>
      </c>
      <c r="BK109" s="358">
        <f>SUM(P$42:BK$42)/SUM(P$19:BK$19)</f>
        <v>0.73793499671700591</v>
      </c>
      <c r="BL109" s="358">
        <f t="shared" si="234"/>
        <v>0.7314746278476848</v>
      </c>
      <c r="BM109" s="360">
        <f t="shared" si="234"/>
        <v>0.72762932091198829</v>
      </c>
      <c r="BN109" s="435">
        <f t="shared" si="234"/>
        <v>0.72037992303283382</v>
      </c>
      <c r="BO109" s="435">
        <f t="shared" si="234"/>
        <v>0.71237793172523156</v>
      </c>
      <c r="BP109" s="360">
        <f t="shared" si="234"/>
        <v>0.70515826494724498</v>
      </c>
      <c r="BQ109" s="435">
        <f t="shared" si="234"/>
        <v>0.70040755219163275</v>
      </c>
      <c r="BR109" s="435">
        <f t="shared" si="234"/>
        <v>0.69407949442873773</v>
      </c>
      <c r="BS109" s="360">
        <f t="shared" si="234"/>
        <v>0.6868318554736057</v>
      </c>
      <c r="BT109" s="435">
        <f t="shared" si="234"/>
        <v>0.67994654639605778</v>
      </c>
      <c r="BU109" s="435">
        <f t="shared" si="234"/>
        <v>0.67202331390507908</v>
      </c>
      <c r="BV109" s="360">
        <f t="shared" si="234"/>
        <v>0.66507137552603346</v>
      </c>
      <c r="BW109" s="435">
        <f t="shared" si="234"/>
        <v>0.65718587920361382</v>
      </c>
      <c r="BX109" s="435">
        <f t="shared" si="234"/>
        <v>0.64733737642269673</v>
      </c>
      <c r="BY109" s="360">
        <f t="shared" si="234"/>
        <v>0.63775133360689373</v>
      </c>
      <c r="BZ109" s="435">
        <f>SUM(AE$42:BZ$42)/SUM(AE$19:BZ$19)</f>
        <v>0.62356656140934019</v>
      </c>
      <c r="CA109" s="435">
        <f>SUM(AF$42:CA$42)/SUM(AF$19:CA$19)</f>
        <v>0.60503227942393645</v>
      </c>
      <c r="CB109" s="360">
        <f t="shared" si="234"/>
        <v>0.58697073728952098</v>
      </c>
      <c r="CC109" s="435">
        <f t="shared" si="234"/>
        <v>0.58395884287762501</v>
      </c>
      <c r="CD109" s="435">
        <f t="shared" si="234"/>
        <v>0.58001205130412326</v>
      </c>
      <c r="CE109" s="360">
        <f t="shared" si="234"/>
        <v>0.57961394008210321</v>
      </c>
      <c r="CF109" s="435">
        <f t="shared" si="234"/>
        <v>0.57913636771703025</v>
      </c>
      <c r="CG109" s="435">
        <f t="shared" si="234"/>
        <v>0.57710258991488972</v>
      </c>
      <c r="CH109" s="360">
        <f t="shared" si="234"/>
        <v>0.5743470149253731</v>
      </c>
      <c r="CI109" s="435">
        <f t="shared" si="234"/>
        <v>0.57137353111153921</v>
      </c>
      <c r="CJ109" s="435">
        <f t="shared" si="234"/>
        <v>0.56732000393972226</v>
      </c>
      <c r="CK109" s="360">
        <f t="shared" si="234"/>
        <v>0.5642234031886092</v>
      </c>
      <c r="CL109" s="435">
        <f t="shared" si="234"/>
        <v>0.56034750232702446</v>
      </c>
      <c r="CM109" s="435">
        <f t="shared" si="234"/>
        <v>0.55597883597883602</v>
      </c>
      <c r="CN109" s="360">
        <f t="shared" si="234"/>
        <v>0.55173160173160174</v>
      </c>
      <c r="CO109" s="435">
        <f t="shared" si="234"/>
        <v>0.5481185481185481</v>
      </c>
      <c r="CP109" s="435">
        <f t="shared" si="234"/>
        <v>0.54384571752694266</v>
      </c>
      <c r="CQ109" s="360">
        <f t="shared" si="234"/>
        <v>0.5406471065754378</v>
      </c>
      <c r="CR109" s="435">
        <f t="shared" si="234"/>
        <v>0.53580364589538898</v>
      </c>
      <c r="CS109" s="435">
        <f t="shared" si="234"/>
        <v>0.53172759506052081</v>
      </c>
      <c r="CT109" s="360">
        <f t="shared" si="234"/>
        <v>0.52728641324802406</v>
      </c>
      <c r="CU109" s="435">
        <f t="shared" si="234"/>
        <v>0.52277685102014626</v>
      </c>
      <c r="CV109" s="435">
        <f t="shared" si="234"/>
        <v>0.5168776371308017</v>
      </c>
      <c r="CW109" s="360">
        <f t="shared" si="234"/>
        <v>0.51080897348742349</v>
      </c>
      <c r="CX109" s="435">
        <f t="shared" si="234"/>
        <v>0.50634875846501126</v>
      </c>
      <c r="CY109" s="435">
        <f t="shared" si="234"/>
        <v>0.5009512659154105</v>
      </c>
      <c r="CZ109" s="360">
        <f t="shared" si="234"/>
        <v>0.49515445184736523</v>
      </c>
    </row>
    <row r="110" spans="1:104" s="356" customFormat="1" x14ac:dyDescent="0.2">
      <c r="A110" s="357"/>
      <c r="B110" s="355"/>
    </row>
    <row r="111" spans="1:104" s="356" customFormat="1" x14ac:dyDescent="0.2">
      <c r="A111" s="357" t="s">
        <v>60</v>
      </c>
      <c r="B111" s="355"/>
      <c r="AX111" s="359">
        <f t="shared" ref="AX111:BE111" si="235">SUM(C$44:AX$44)/SUM(C$21:AX$21)</f>
        <v>6.4974716153038833E-2</v>
      </c>
      <c r="AY111" s="359">
        <f t="shared" si="235"/>
        <v>6.4344211743842639E-2</v>
      </c>
      <c r="AZ111" s="359">
        <f t="shared" si="235"/>
        <v>6.3410798979323627E-2</v>
      </c>
      <c r="BA111" s="359">
        <f t="shared" si="235"/>
        <v>6.2347557434551323E-2</v>
      </c>
      <c r="BB111" s="359">
        <f t="shared" si="235"/>
        <v>6.126843151888231E-2</v>
      </c>
      <c r="BC111" s="359">
        <f t="shared" si="235"/>
        <v>6.0091221649198688E-2</v>
      </c>
      <c r="BD111" s="359">
        <f t="shared" si="235"/>
        <v>5.8965910764246794E-2</v>
      </c>
      <c r="BE111" s="359">
        <f t="shared" si="235"/>
        <v>5.7943754147502344E-2</v>
      </c>
      <c r="BF111" s="359">
        <f t="shared" ref="BF111:CZ111" si="236">SUM(K$44:BF$44)/SUM(K$21:BF$21)</f>
        <v>5.6781143310747337E-2</v>
      </c>
      <c r="BG111" s="359">
        <f t="shared" si="236"/>
        <v>5.5499082883810863E-2</v>
      </c>
      <c r="BH111" s="359">
        <f t="shared" si="236"/>
        <v>5.4209942522940403E-2</v>
      </c>
      <c r="BI111" s="359">
        <f t="shared" si="236"/>
        <v>5.273960735182396E-2</v>
      </c>
      <c r="BJ111" s="359">
        <f t="shared" si="236"/>
        <v>5.1121092014446402E-2</v>
      </c>
      <c r="BK111" s="359">
        <f t="shared" si="236"/>
        <v>4.9646655022631915E-2</v>
      </c>
      <c r="BL111" s="359">
        <f t="shared" si="236"/>
        <v>4.8193211218937757E-2</v>
      </c>
      <c r="BM111" s="359">
        <f t="shared" si="236"/>
        <v>4.6840155003264564E-2</v>
      </c>
      <c r="BN111" s="359">
        <f t="shared" si="236"/>
        <v>4.543545093744579E-2</v>
      </c>
      <c r="BO111" s="359">
        <f t="shared" si="236"/>
        <v>4.4047521001482459E-2</v>
      </c>
      <c r="BP111" s="359">
        <f t="shared" si="236"/>
        <v>4.2654671813107212E-2</v>
      </c>
      <c r="BQ111" s="359">
        <f t="shared" si="236"/>
        <v>4.1403742276647934E-2</v>
      </c>
      <c r="BR111" s="359">
        <f t="shared" si="236"/>
        <v>4.0026167038149818E-2</v>
      </c>
      <c r="BS111" s="359">
        <f t="shared" si="236"/>
        <v>3.8644358743428094E-2</v>
      </c>
      <c r="BT111" s="359">
        <f t="shared" si="236"/>
        <v>3.7314321464145782E-2</v>
      </c>
      <c r="BU111" s="359">
        <f t="shared" si="236"/>
        <v>3.6057103405269374E-2</v>
      </c>
      <c r="BV111" s="359">
        <f t="shared" si="236"/>
        <v>3.4942852093236818E-2</v>
      </c>
      <c r="BW111" s="359">
        <f t="shared" si="236"/>
        <v>3.3734241310579033E-2</v>
      </c>
      <c r="BX111" s="359">
        <f t="shared" si="236"/>
        <v>3.2478887844143517E-2</v>
      </c>
      <c r="BY111" s="359">
        <f t="shared" si="236"/>
        <v>3.1220882480829888E-2</v>
      </c>
      <c r="BZ111" s="359">
        <f>SUM(AE$44:BZ$44)/SUM(AE$21:BZ$21)</f>
        <v>2.9972068978950953E-2</v>
      </c>
      <c r="CA111" s="359">
        <f>SUM(AF$44:CA$44)/SUM(AF$21:CA$21)</f>
        <v>2.8628565064240559E-2</v>
      </c>
      <c r="CB111" s="359">
        <f t="shared" si="236"/>
        <v>2.7393640878436234E-2</v>
      </c>
      <c r="CC111" s="359">
        <f t="shared" si="236"/>
        <v>2.6985126529451918E-2</v>
      </c>
      <c r="CD111" s="359">
        <f t="shared" si="236"/>
        <v>2.6613077517184995E-2</v>
      </c>
      <c r="CE111" s="359">
        <f t="shared" si="236"/>
        <v>2.6292721212553639E-2</v>
      </c>
      <c r="CF111" s="359">
        <f t="shared" si="236"/>
        <v>2.5896671831294196E-2</v>
      </c>
      <c r="CG111" s="359">
        <f t="shared" si="236"/>
        <v>2.5486354093771868E-2</v>
      </c>
      <c r="CH111" s="359">
        <f t="shared" si="236"/>
        <v>2.5092515771651711E-2</v>
      </c>
      <c r="CI111" s="359">
        <f t="shared" si="236"/>
        <v>2.4719190358523022E-2</v>
      </c>
      <c r="CJ111" s="359">
        <f t="shared" si="236"/>
        <v>2.4315875217400876E-2</v>
      </c>
      <c r="CK111" s="359">
        <f t="shared" si="236"/>
        <v>2.3919329863248819E-2</v>
      </c>
      <c r="CL111" s="359">
        <f t="shared" si="236"/>
        <v>2.3464679612129585E-2</v>
      </c>
      <c r="CM111" s="359">
        <f t="shared" si="236"/>
        <v>2.3047555749620349E-2</v>
      </c>
      <c r="CN111" s="359">
        <f t="shared" si="236"/>
        <v>2.2609777169025253E-2</v>
      </c>
      <c r="CO111" s="359">
        <f t="shared" si="236"/>
        <v>2.221121211878074E-2</v>
      </c>
      <c r="CP111" s="359">
        <f t="shared" si="236"/>
        <v>2.181079980436175E-2</v>
      </c>
      <c r="CQ111" s="359">
        <f t="shared" si="236"/>
        <v>2.1410287218814973E-2</v>
      </c>
      <c r="CR111" s="359">
        <f t="shared" si="236"/>
        <v>2.1005558913160936E-2</v>
      </c>
      <c r="CS111" s="359">
        <f t="shared" si="236"/>
        <v>2.0574504479509603E-2</v>
      </c>
      <c r="CT111" s="359">
        <f t="shared" si="236"/>
        <v>2.0091217976965111E-2</v>
      </c>
      <c r="CU111" s="359">
        <f t="shared" si="236"/>
        <v>1.9620968462943901E-2</v>
      </c>
      <c r="CV111" s="359">
        <f t="shared" si="236"/>
        <v>1.9193776720079391E-2</v>
      </c>
      <c r="CW111" s="359">
        <f t="shared" si="236"/>
        <v>1.8860680636110318E-2</v>
      </c>
      <c r="CX111" s="359">
        <f t="shared" si="236"/>
        <v>1.8533918858870638E-2</v>
      </c>
      <c r="CY111" s="359">
        <f t="shared" si="236"/>
        <v>1.8180099001551212E-2</v>
      </c>
      <c r="CZ111" s="359">
        <f t="shared" si="236"/>
        <v>1.7777157130360551E-2</v>
      </c>
    </row>
    <row r="112" spans="1:104" s="356" customFormat="1" x14ac:dyDescent="0.2">
      <c r="A112" s="434" t="s">
        <v>61</v>
      </c>
      <c r="B112" s="433"/>
      <c r="AX112" s="359">
        <f t="shared" ref="AX112:BE112" si="237">SUM(C$45:AX$45)/SUM(C$22:AX$22)</f>
        <v>7.6714799565728631E-2</v>
      </c>
      <c r="AY112" s="359">
        <f t="shared" si="237"/>
        <v>7.595736072876208E-2</v>
      </c>
      <c r="AZ112" s="359">
        <f t="shared" si="237"/>
        <v>7.4956652594666703E-2</v>
      </c>
      <c r="BA112" s="359">
        <f t="shared" si="237"/>
        <v>7.4074151160693227E-2</v>
      </c>
      <c r="BB112" s="359">
        <f t="shared" si="237"/>
        <v>7.3254355014245209E-2</v>
      </c>
      <c r="BC112" s="359">
        <f t="shared" si="237"/>
        <v>7.2171274154162801E-2</v>
      </c>
      <c r="BD112" s="359">
        <f t="shared" si="237"/>
        <v>7.1153071967218331E-2</v>
      </c>
      <c r="BE112" s="359">
        <f t="shared" si="237"/>
        <v>7.0177934075525139E-2</v>
      </c>
      <c r="BF112" s="359">
        <f t="shared" ref="BF112:CZ112" si="238">SUM(K$45:BF$45)/SUM(K$22:BF$22)</f>
        <v>6.913299960920781E-2</v>
      </c>
      <c r="BG112" s="359">
        <f t="shared" si="238"/>
        <v>6.8076891599790107E-2</v>
      </c>
      <c r="BH112" s="359">
        <f t="shared" si="238"/>
        <v>6.733565318751393E-2</v>
      </c>
      <c r="BI112" s="359">
        <f t="shared" si="238"/>
        <v>6.6400581295597422E-2</v>
      </c>
      <c r="BJ112" s="359">
        <f t="shared" si="238"/>
        <v>6.5253635062297352E-2</v>
      </c>
      <c r="BK112" s="359">
        <f t="shared" si="238"/>
        <v>6.4190693683370173E-2</v>
      </c>
      <c r="BL112" s="359">
        <f t="shared" si="238"/>
        <v>6.3097723781292595E-2</v>
      </c>
      <c r="BM112" s="359">
        <f t="shared" si="238"/>
        <v>6.2184741594118811E-2</v>
      </c>
      <c r="BN112" s="436">
        <f t="shared" si="238"/>
        <v>6.1250821480896424E-2</v>
      </c>
      <c r="BO112" s="436">
        <f t="shared" si="238"/>
        <v>6.0391538250752226E-2</v>
      </c>
      <c r="BP112" s="359">
        <f t="shared" si="238"/>
        <v>5.9609956512911434E-2</v>
      </c>
      <c r="BQ112" s="436">
        <f t="shared" si="238"/>
        <v>5.8955955012266262E-2</v>
      </c>
      <c r="BR112" s="436">
        <f t="shared" si="238"/>
        <v>5.8162806201703138E-2</v>
      </c>
      <c r="BS112" s="359">
        <f t="shared" si="238"/>
        <v>5.7303042637697504E-2</v>
      </c>
      <c r="BT112" s="436">
        <f t="shared" si="238"/>
        <v>5.6359009856587143E-2</v>
      </c>
      <c r="BU112" s="436">
        <f t="shared" si="238"/>
        <v>5.5391478164485947E-2</v>
      </c>
      <c r="BV112" s="359">
        <f t="shared" si="238"/>
        <v>5.451212009668277E-2</v>
      </c>
      <c r="BW112" s="436">
        <f t="shared" si="238"/>
        <v>5.3562769400865927E-2</v>
      </c>
      <c r="BX112" s="436">
        <f t="shared" si="238"/>
        <v>5.2558556098905237E-2</v>
      </c>
      <c r="BY112" s="359">
        <f t="shared" si="238"/>
        <v>5.1548376398322937E-2</v>
      </c>
      <c r="BZ112" s="436">
        <f>SUM(AE$45:BZ$45)/SUM(AE$22:BZ$22)</f>
        <v>5.0465292490816639E-2</v>
      </c>
      <c r="CA112" s="436">
        <f>SUM(AF$45:CA$45)/SUM(AF$22:CA$22)</f>
        <v>4.9290999136418719E-2</v>
      </c>
      <c r="CB112" s="359">
        <f t="shared" si="238"/>
        <v>4.8171863446825849E-2</v>
      </c>
      <c r="CC112" s="436">
        <f t="shared" si="238"/>
        <v>4.799700462746654E-2</v>
      </c>
      <c r="CD112" s="436">
        <f t="shared" si="238"/>
        <v>4.7819228337320496E-2</v>
      </c>
      <c r="CE112" s="359">
        <f t="shared" si="238"/>
        <v>4.7714014858355351E-2</v>
      </c>
      <c r="CF112" s="436">
        <f t="shared" si="238"/>
        <v>4.7592456175186752E-2</v>
      </c>
      <c r="CG112" s="436">
        <f t="shared" si="238"/>
        <v>4.7450151981362307E-2</v>
      </c>
      <c r="CH112" s="359">
        <f t="shared" si="238"/>
        <v>4.7311043531984863E-2</v>
      </c>
      <c r="CI112" s="436">
        <f t="shared" si="238"/>
        <v>4.7091442767519198E-2</v>
      </c>
      <c r="CJ112" s="436">
        <f t="shared" si="238"/>
        <v>4.6857076972198243E-2</v>
      </c>
      <c r="CK112" s="359">
        <f t="shared" si="238"/>
        <v>4.6600722485956918E-2</v>
      </c>
      <c r="CL112" s="436">
        <f t="shared" si="238"/>
        <v>4.6260170541121616E-2</v>
      </c>
      <c r="CM112" s="436">
        <f t="shared" si="238"/>
        <v>4.592205274094794E-2</v>
      </c>
      <c r="CN112" s="359">
        <f t="shared" si="238"/>
        <v>4.5523979627205592E-2</v>
      </c>
      <c r="CO112" s="436">
        <f t="shared" si="238"/>
        <v>4.5075861051848298E-2</v>
      </c>
      <c r="CP112" s="436">
        <f t="shared" si="238"/>
        <v>4.4681835851139842E-2</v>
      </c>
      <c r="CQ112" s="359">
        <f t="shared" si="238"/>
        <v>4.4322632695863028E-2</v>
      </c>
      <c r="CR112" s="436">
        <f t="shared" si="238"/>
        <v>4.3965636348830037E-2</v>
      </c>
      <c r="CS112" s="436">
        <f t="shared" si="238"/>
        <v>4.3647432029019585E-2</v>
      </c>
      <c r="CT112" s="359">
        <f t="shared" si="238"/>
        <v>4.3194086456490192E-2</v>
      </c>
      <c r="CU112" s="436">
        <f t="shared" si="238"/>
        <v>4.2842142460497751E-2</v>
      </c>
      <c r="CV112" s="436">
        <f t="shared" si="238"/>
        <v>4.2436867577731206E-2</v>
      </c>
      <c r="CW112" s="359">
        <f t="shared" si="238"/>
        <v>4.2084563931638209E-2</v>
      </c>
      <c r="CX112" s="436">
        <f t="shared" si="238"/>
        <v>4.1741943331876606E-2</v>
      </c>
      <c r="CY112" s="436">
        <f t="shared" si="238"/>
        <v>4.1442196883812878E-2</v>
      </c>
      <c r="CZ112" s="359">
        <f t="shared" si="238"/>
        <v>4.1017323276361442E-2</v>
      </c>
    </row>
    <row r="113" spans="1:104" s="356" customFormat="1" x14ac:dyDescent="0.2">
      <c r="A113" s="357" t="s">
        <v>48</v>
      </c>
      <c r="B113" s="354"/>
      <c r="AX113" s="359">
        <f t="shared" ref="AX113:BE113" si="239">SUM(C$46:AX$46)/SUM(C$23:AX$23)</f>
        <v>7.4018712965258956E-2</v>
      </c>
      <c r="AY113" s="359">
        <f t="shared" si="239"/>
        <v>7.328989879767446E-2</v>
      </c>
      <c r="AZ113" s="359">
        <f t="shared" si="239"/>
        <v>7.2303120340725446E-2</v>
      </c>
      <c r="BA113" s="359">
        <f t="shared" si="239"/>
        <v>7.1377285815788491E-2</v>
      </c>
      <c r="BB113" s="359">
        <f t="shared" si="239"/>
        <v>7.0494842192212387E-2</v>
      </c>
      <c r="BC113" s="359">
        <f t="shared" si="239"/>
        <v>6.9385521535679312E-2</v>
      </c>
      <c r="BD113" s="359">
        <f t="shared" si="239"/>
        <v>6.8336072243406668E-2</v>
      </c>
      <c r="BE113" s="359">
        <f t="shared" si="239"/>
        <v>6.7341981908963455E-2</v>
      </c>
      <c r="BF113" s="359">
        <f t="shared" ref="BF113:CZ113" si="240">SUM(K$46:BF$46)/SUM(K$23:BF$23)</f>
        <v>6.6260541894642408E-2</v>
      </c>
      <c r="BG113" s="359">
        <f t="shared" si="240"/>
        <v>6.5141276685933072E-2</v>
      </c>
      <c r="BH113" s="359">
        <f t="shared" si="240"/>
        <v>6.4260325827299986E-2</v>
      </c>
      <c r="BI113" s="359">
        <f t="shared" si="240"/>
        <v>6.318602194433888E-2</v>
      </c>
      <c r="BJ113" s="359">
        <f t="shared" si="240"/>
        <v>6.191123954087803E-2</v>
      </c>
      <c r="BK113" s="359">
        <f t="shared" si="240"/>
        <v>6.0731172648362773E-2</v>
      </c>
      <c r="BL113" s="359">
        <f t="shared" si="240"/>
        <v>5.9530422259939313E-2</v>
      </c>
      <c r="BM113" s="359">
        <f t="shared" si="240"/>
        <v>5.8486741207039068E-2</v>
      </c>
      <c r="BN113" s="359">
        <f t="shared" si="240"/>
        <v>5.7411886697118324E-2</v>
      </c>
      <c r="BO113" s="359">
        <f t="shared" si="240"/>
        <v>5.6393690643289876E-2</v>
      </c>
      <c r="BP113" s="359">
        <f t="shared" si="240"/>
        <v>5.542723672549895E-2</v>
      </c>
      <c r="BQ113" s="359">
        <f t="shared" si="240"/>
        <v>5.4587622501315325E-2</v>
      </c>
      <c r="BR113" s="359">
        <f t="shared" si="240"/>
        <v>5.3608099354123431E-2</v>
      </c>
      <c r="BS113" s="359">
        <f t="shared" si="240"/>
        <v>5.2573843408125029E-2</v>
      </c>
      <c r="BT113" s="359">
        <f t="shared" si="240"/>
        <v>5.1485801673213587E-2</v>
      </c>
      <c r="BU113" s="359">
        <f t="shared" si="240"/>
        <v>5.0395435573807205E-2</v>
      </c>
      <c r="BV113" s="359">
        <f t="shared" si="240"/>
        <v>4.9404433259288741E-2</v>
      </c>
      <c r="BW113" s="359">
        <f t="shared" si="240"/>
        <v>4.8335354558795021E-2</v>
      </c>
      <c r="BX113" s="359">
        <f t="shared" si="240"/>
        <v>4.7211328884264776E-2</v>
      </c>
      <c r="BY113" s="359">
        <f t="shared" si="240"/>
        <v>4.6077826334684165E-2</v>
      </c>
      <c r="BZ113" s="359">
        <f>SUM(AE$46:BZ$46)/SUM(AE$23:BZ$23)</f>
        <v>4.4890150045480894E-2</v>
      </c>
      <c r="CA113" s="359">
        <f>SUM(AF$46:CA$46)/SUM(AF$23:CA$23)</f>
        <v>4.3607035950734077E-2</v>
      </c>
      <c r="CB113" s="359">
        <f t="shared" si="240"/>
        <v>4.2390498850294084E-2</v>
      </c>
      <c r="CC113" s="359">
        <f t="shared" si="240"/>
        <v>4.213159537465045E-2</v>
      </c>
      <c r="CD113" s="359">
        <f t="shared" si="240"/>
        <v>4.1879382086244948E-2</v>
      </c>
      <c r="CE113" s="359">
        <f t="shared" si="240"/>
        <v>4.1692077502372339E-2</v>
      </c>
      <c r="CF113" s="359">
        <f t="shared" si="240"/>
        <v>4.146909748907978E-2</v>
      </c>
      <c r="CG113" s="359">
        <f t="shared" si="240"/>
        <v>4.1225320959539243E-2</v>
      </c>
      <c r="CH113" s="359">
        <f t="shared" si="240"/>
        <v>4.0986794031903674E-2</v>
      </c>
      <c r="CI113" s="359">
        <f t="shared" si="240"/>
        <v>4.0695493329136363E-2</v>
      </c>
      <c r="CJ113" s="359">
        <f t="shared" si="240"/>
        <v>4.0383881851382759E-2</v>
      </c>
      <c r="CK113" s="359">
        <f t="shared" si="240"/>
        <v>4.0056840354498649E-2</v>
      </c>
      <c r="CL113" s="359">
        <f t="shared" si="240"/>
        <v>3.9650590521390132E-2</v>
      </c>
      <c r="CM113" s="359">
        <f t="shared" si="240"/>
        <v>3.9255696940929515E-2</v>
      </c>
      <c r="CN113" s="359">
        <f t="shared" si="240"/>
        <v>3.8810163017907059E-2</v>
      </c>
      <c r="CO113" s="359">
        <f t="shared" si="240"/>
        <v>3.8338599608250618E-2</v>
      </c>
      <c r="CP113" s="359">
        <f t="shared" si="240"/>
        <v>3.7903763812573536E-2</v>
      </c>
      <c r="CQ113" s="359">
        <f t="shared" si="240"/>
        <v>3.7492026154214181E-2</v>
      </c>
      <c r="CR113" s="359">
        <f t="shared" si="240"/>
        <v>3.7078933815710924E-2</v>
      </c>
      <c r="CS113" s="359">
        <f t="shared" si="240"/>
        <v>3.6683497931587435E-2</v>
      </c>
      <c r="CT113" s="359">
        <f t="shared" si="240"/>
        <v>3.6176047705634061E-2</v>
      </c>
      <c r="CU113" s="359">
        <f t="shared" si="240"/>
        <v>3.5742047723820627E-2</v>
      </c>
      <c r="CV113" s="359">
        <f t="shared" si="240"/>
        <v>3.5282297468088711E-2</v>
      </c>
      <c r="CW113" s="359">
        <f t="shared" si="240"/>
        <v>3.4886114185937032E-2</v>
      </c>
      <c r="CX113" s="359">
        <f t="shared" si="240"/>
        <v>3.4498494961899488E-2</v>
      </c>
      <c r="CY113" s="359">
        <f t="shared" si="240"/>
        <v>3.4131858194577293E-2</v>
      </c>
      <c r="CZ113" s="359">
        <f t="shared" si="240"/>
        <v>3.3664102600441677E-2</v>
      </c>
    </row>
    <row r="114" spans="1:104" ht="5.4" customHeight="1" x14ac:dyDescent="0.2"/>
    <row r="115" spans="1:104" x14ac:dyDescent="0.2">
      <c r="A115" s="19" t="s">
        <v>246</v>
      </c>
    </row>
    <row r="116" spans="1:104" s="367" customFormat="1" x14ac:dyDescent="0.2">
      <c r="A116" s="365" t="s">
        <v>12</v>
      </c>
      <c r="B116" s="366" t="s">
        <v>13</v>
      </c>
      <c r="AW116" s="368">
        <f>AW4/AW$21</f>
        <v>8.5189415572054061E-2</v>
      </c>
      <c r="AX116" s="364">
        <f>AX4/AX$21</f>
        <v>8.1197380729653879E-2</v>
      </c>
      <c r="AY116" s="368">
        <f>AY4/AY$21</f>
        <v>7.3681298413869417E-2</v>
      </c>
      <c r="AZ116" s="368">
        <f>AZ4/AZ$21</f>
        <v>7.3439635535307524E-2</v>
      </c>
      <c r="BA116" s="364">
        <f>BA4/BA$21</f>
        <v>6.9819819819819814E-2</v>
      </c>
      <c r="BB116" s="368">
        <f t="shared" ref="BB116:CZ116" si="241">BB4/BB$21</f>
        <v>6.8063290020330597E-2</v>
      </c>
      <c r="BC116" s="368">
        <f t="shared" si="241"/>
        <v>6.5092865821905918E-2</v>
      </c>
      <c r="BD116" s="364">
        <f t="shared" si="241"/>
        <v>6.7261146496815291E-2</v>
      </c>
      <c r="BE116" s="368">
        <f t="shared" si="241"/>
        <v>6.6449891612472903E-2</v>
      </c>
      <c r="BF116" s="368">
        <f t="shared" si="241"/>
        <v>7.058920207083573E-2</v>
      </c>
      <c r="BG116" s="364">
        <f t="shared" si="241"/>
        <v>7.3528233880656782E-2</v>
      </c>
      <c r="BH116" s="368">
        <f t="shared" si="241"/>
        <v>7.3842791351182574E-2</v>
      </c>
      <c r="BI116" s="368">
        <f t="shared" si="241"/>
        <v>7.4648533007334969E-2</v>
      </c>
      <c r="BJ116" s="364">
        <f t="shared" si="241"/>
        <v>7.6461435874638814E-2</v>
      </c>
      <c r="BK116" s="368">
        <f t="shared" si="241"/>
        <v>7.9965544469169481E-2</v>
      </c>
      <c r="BL116" s="368">
        <f t="shared" si="241"/>
        <v>8.4661633109619688E-2</v>
      </c>
      <c r="BM116" s="364">
        <f t="shared" si="241"/>
        <v>9.1971888092985538E-2</v>
      </c>
      <c r="BN116" s="368">
        <f t="shared" si="241"/>
        <v>9.3026341981288563E-2</v>
      </c>
      <c r="BO116" s="368">
        <f t="shared" si="241"/>
        <v>9.4131394443001823E-2</v>
      </c>
      <c r="BP116" s="364">
        <f t="shared" si="241"/>
        <v>9.8827365648711363E-2</v>
      </c>
      <c r="BQ116" s="368">
        <f t="shared" si="241"/>
        <v>9.6037898363479757E-2</v>
      </c>
      <c r="BR116" s="368">
        <f t="shared" si="241"/>
        <v>9.122680163894914E-2</v>
      </c>
      <c r="BS116" s="364">
        <f t="shared" si="241"/>
        <v>8.8372642903588108E-2</v>
      </c>
      <c r="BT116" s="368">
        <f t="shared" si="241"/>
        <v>8.1732164625297504E-2</v>
      </c>
      <c r="BU116" s="368">
        <f t="shared" si="241"/>
        <v>7.9837695736655612E-2</v>
      </c>
      <c r="BV116" s="364">
        <f t="shared" si="241"/>
        <v>7.4126347880088067E-2</v>
      </c>
      <c r="BW116" s="368">
        <f t="shared" si="241"/>
        <v>6.5152789458929078E-2</v>
      </c>
      <c r="BX116" s="368">
        <f t="shared" si="241"/>
        <v>6.262805249460103E-2</v>
      </c>
      <c r="BY116" s="364">
        <f t="shared" si="241"/>
        <v>6.8464281854533668E-2</v>
      </c>
      <c r="BZ116" s="368">
        <f>BZ4/BZ$21</f>
        <v>6.9257386212403516E-2</v>
      </c>
      <c r="CA116" s="368">
        <f>CA4/CA$21</f>
        <v>7.1999999999999995E-2</v>
      </c>
      <c r="CB116" s="364">
        <f t="shared" si="241"/>
        <v>7.7108310277692382E-2</v>
      </c>
      <c r="CC116" s="368" t="e">
        <f t="shared" si="241"/>
        <v>#DIV/0!</v>
      </c>
      <c r="CD116" s="368" t="e">
        <f t="shared" si="241"/>
        <v>#DIV/0!</v>
      </c>
      <c r="CE116" s="364" t="e">
        <f t="shared" si="241"/>
        <v>#DIV/0!</v>
      </c>
      <c r="CF116" s="368" t="e">
        <f t="shared" si="241"/>
        <v>#DIV/0!</v>
      </c>
      <c r="CG116" s="368" t="e">
        <f t="shared" si="241"/>
        <v>#DIV/0!</v>
      </c>
      <c r="CH116" s="364" t="e">
        <f t="shared" si="241"/>
        <v>#DIV/0!</v>
      </c>
      <c r="CI116" s="368" t="e">
        <f t="shared" si="241"/>
        <v>#DIV/0!</v>
      </c>
      <c r="CJ116" s="368" t="e">
        <f t="shared" si="241"/>
        <v>#DIV/0!</v>
      </c>
      <c r="CK116" s="364" t="e">
        <f t="shared" si="241"/>
        <v>#DIV/0!</v>
      </c>
      <c r="CL116" s="368" t="e">
        <f t="shared" si="241"/>
        <v>#DIV/0!</v>
      </c>
      <c r="CM116" s="368" t="e">
        <f t="shared" si="241"/>
        <v>#DIV/0!</v>
      </c>
      <c r="CN116" s="364" t="e">
        <f t="shared" si="241"/>
        <v>#DIV/0!</v>
      </c>
      <c r="CO116" s="368" t="e">
        <f t="shared" si="241"/>
        <v>#DIV/0!</v>
      </c>
      <c r="CP116" s="368" t="e">
        <f t="shared" si="241"/>
        <v>#DIV/0!</v>
      </c>
      <c r="CQ116" s="364" t="e">
        <f t="shared" si="241"/>
        <v>#DIV/0!</v>
      </c>
      <c r="CR116" s="368" t="e">
        <f t="shared" si="241"/>
        <v>#DIV/0!</v>
      </c>
      <c r="CS116" s="368" t="e">
        <f t="shared" si="241"/>
        <v>#DIV/0!</v>
      </c>
      <c r="CT116" s="364" t="e">
        <f t="shared" si="241"/>
        <v>#DIV/0!</v>
      </c>
      <c r="CU116" s="368" t="e">
        <f t="shared" si="241"/>
        <v>#DIV/0!</v>
      </c>
      <c r="CV116" s="368" t="e">
        <f t="shared" si="241"/>
        <v>#DIV/0!</v>
      </c>
      <c r="CW116" s="364" t="e">
        <f t="shared" si="241"/>
        <v>#DIV/0!</v>
      </c>
      <c r="CX116" s="368" t="e">
        <f t="shared" si="241"/>
        <v>#DIV/0!</v>
      </c>
      <c r="CY116" s="368" t="e">
        <f t="shared" si="241"/>
        <v>#DIV/0!</v>
      </c>
      <c r="CZ116" s="364" t="e">
        <f t="shared" si="241"/>
        <v>#DIV/0!</v>
      </c>
    </row>
    <row r="117" spans="1:104" s="367" customFormat="1" x14ac:dyDescent="0.2">
      <c r="A117" s="365" t="s">
        <v>14</v>
      </c>
      <c r="B117" s="366" t="s">
        <v>15</v>
      </c>
      <c r="AW117" s="368">
        <f t="shared" ref="AW117:AZ123" si="242">AW5/AW$21</f>
        <v>9.4517418617932614E-2</v>
      </c>
      <c r="AX117" s="364">
        <f t="shared" si="242"/>
        <v>9.2422825070159031E-2</v>
      </c>
      <c r="AY117" s="368">
        <f t="shared" si="242"/>
        <v>9.5444485429730733E-2</v>
      </c>
      <c r="AZ117" s="368">
        <f t="shared" si="242"/>
        <v>9.1753986332574033E-2</v>
      </c>
      <c r="BA117" s="364">
        <f t="shared" ref="BA117:BC117" si="243">BA5/BA$21</f>
        <v>8.7747747747747754E-2</v>
      </c>
      <c r="BB117" s="368">
        <f t="shared" si="243"/>
        <v>8.5476884999558037E-2</v>
      </c>
      <c r="BC117" s="368">
        <f t="shared" si="243"/>
        <v>8.7571602152404102E-2</v>
      </c>
      <c r="BD117" s="364">
        <f t="shared" ref="BD117:CZ117" si="244">BD5/BD$21</f>
        <v>8.6199575371549889E-2</v>
      </c>
      <c r="BE117" s="368">
        <f t="shared" si="244"/>
        <v>8.5209271302317827E-2</v>
      </c>
      <c r="BF117" s="368">
        <f t="shared" si="244"/>
        <v>8.497000575232147E-2</v>
      </c>
      <c r="BG117" s="364">
        <f t="shared" si="244"/>
        <v>9.3151782138566286E-2</v>
      </c>
      <c r="BH117" s="368">
        <f t="shared" si="244"/>
        <v>9.8665209585512448E-2</v>
      </c>
      <c r="BI117" s="368">
        <f t="shared" si="244"/>
        <v>0.10024449877750612</v>
      </c>
      <c r="BJ117" s="364">
        <f t="shared" si="244"/>
        <v>9.9429502852485738E-2</v>
      </c>
      <c r="BK117" s="368">
        <f t="shared" si="244"/>
        <v>0.10817601033665925</v>
      </c>
      <c r="BL117" s="368">
        <f t="shared" si="244"/>
        <v>0.11227628635346756</v>
      </c>
      <c r="BM117" s="364">
        <f t="shared" si="244"/>
        <v>0.11954318151101501</v>
      </c>
      <c r="BN117" s="368">
        <f t="shared" si="244"/>
        <v>0.1151217570167872</v>
      </c>
      <c r="BO117" s="368">
        <f t="shared" si="244"/>
        <v>0.1116593092703194</v>
      </c>
      <c r="BP117" s="364">
        <f t="shared" si="244"/>
        <v>0.11939549758575281</v>
      </c>
      <c r="BQ117" s="368">
        <f t="shared" si="244"/>
        <v>0.11474098683401009</v>
      </c>
      <c r="BR117" s="368">
        <f t="shared" si="244"/>
        <v>0.11008676789587853</v>
      </c>
      <c r="BS117" s="364">
        <f t="shared" si="244"/>
        <v>0.10711118992729207</v>
      </c>
      <c r="BT117" s="368">
        <f t="shared" si="244"/>
        <v>9.9901317698960934E-2</v>
      </c>
      <c r="BU117" s="368">
        <f t="shared" si="244"/>
        <v>9.8125500057149387E-2</v>
      </c>
      <c r="BV117" s="364">
        <f t="shared" si="244"/>
        <v>9.524078360526167E-2</v>
      </c>
      <c r="BW117" s="368">
        <f t="shared" si="244"/>
        <v>7.9843005326604988E-2</v>
      </c>
      <c r="BX117" s="368">
        <f t="shared" si="244"/>
        <v>7.5253336286616096E-2</v>
      </c>
      <c r="BY117" s="364">
        <f t="shared" si="244"/>
        <v>7.5002701826434676E-2</v>
      </c>
      <c r="BZ117" s="368">
        <f>BZ5/BZ$21</f>
        <v>7.1493212669683254E-2</v>
      </c>
      <c r="CA117" s="368">
        <f>CA5/CA$21</f>
        <v>7.0745098039215693E-2</v>
      </c>
      <c r="CB117" s="364">
        <f t="shared" si="244"/>
        <v>7.0601496054923663E-2</v>
      </c>
      <c r="CC117" s="368" t="e">
        <f t="shared" si="244"/>
        <v>#DIV/0!</v>
      </c>
      <c r="CD117" s="368" t="e">
        <f t="shared" si="244"/>
        <v>#DIV/0!</v>
      </c>
      <c r="CE117" s="364" t="e">
        <f t="shared" si="244"/>
        <v>#DIV/0!</v>
      </c>
      <c r="CF117" s="368" t="e">
        <f t="shared" si="244"/>
        <v>#DIV/0!</v>
      </c>
      <c r="CG117" s="368" t="e">
        <f t="shared" si="244"/>
        <v>#DIV/0!</v>
      </c>
      <c r="CH117" s="364" t="e">
        <f t="shared" si="244"/>
        <v>#DIV/0!</v>
      </c>
      <c r="CI117" s="368" t="e">
        <f t="shared" si="244"/>
        <v>#DIV/0!</v>
      </c>
      <c r="CJ117" s="368" t="e">
        <f t="shared" si="244"/>
        <v>#DIV/0!</v>
      </c>
      <c r="CK117" s="364" t="e">
        <f t="shared" si="244"/>
        <v>#DIV/0!</v>
      </c>
      <c r="CL117" s="368" t="e">
        <f t="shared" si="244"/>
        <v>#DIV/0!</v>
      </c>
      <c r="CM117" s="368" t="e">
        <f t="shared" si="244"/>
        <v>#DIV/0!</v>
      </c>
      <c r="CN117" s="364" t="e">
        <f t="shared" si="244"/>
        <v>#DIV/0!</v>
      </c>
      <c r="CO117" s="368" t="e">
        <f t="shared" si="244"/>
        <v>#DIV/0!</v>
      </c>
      <c r="CP117" s="368" t="e">
        <f t="shared" si="244"/>
        <v>#DIV/0!</v>
      </c>
      <c r="CQ117" s="364" t="e">
        <f t="shared" si="244"/>
        <v>#DIV/0!</v>
      </c>
      <c r="CR117" s="368" t="e">
        <f t="shared" si="244"/>
        <v>#DIV/0!</v>
      </c>
      <c r="CS117" s="368" t="e">
        <f t="shared" si="244"/>
        <v>#DIV/0!</v>
      </c>
      <c r="CT117" s="364" t="e">
        <f t="shared" si="244"/>
        <v>#DIV/0!</v>
      </c>
      <c r="CU117" s="368" t="e">
        <f t="shared" si="244"/>
        <v>#DIV/0!</v>
      </c>
      <c r="CV117" s="368" t="e">
        <f t="shared" si="244"/>
        <v>#DIV/0!</v>
      </c>
      <c r="CW117" s="364" t="e">
        <f t="shared" si="244"/>
        <v>#DIV/0!</v>
      </c>
      <c r="CX117" s="368" t="e">
        <f t="shared" si="244"/>
        <v>#DIV/0!</v>
      </c>
      <c r="CY117" s="368" t="e">
        <f t="shared" si="244"/>
        <v>#DIV/0!</v>
      </c>
      <c r="CZ117" s="364" t="e">
        <f t="shared" si="244"/>
        <v>#DIV/0!</v>
      </c>
    </row>
    <row r="118" spans="1:104" s="367" customFormat="1" x14ac:dyDescent="0.2">
      <c r="A118" s="365" t="s">
        <v>16</v>
      </c>
      <c r="B118" s="366" t="s">
        <v>17</v>
      </c>
      <c r="AW118" s="368">
        <f t="shared" si="242"/>
        <v>8.2429088140110407E-2</v>
      </c>
      <c r="AX118" s="364">
        <f t="shared" si="242"/>
        <v>9.2048643592142196E-2</v>
      </c>
      <c r="AY118" s="368">
        <f t="shared" si="242"/>
        <v>0.10466617484323128</v>
      </c>
      <c r="AZ118" s="368">
        <f t="shared" si="242"/>
        <v>0.11198177676537585</v>
      </c>
      <c r="BA118" s="364">
        <f t="shared" ref="BA118:BA123" si="245">BA6/BA$21</f>
        <v>0.12198198198198199</v>
      </c>
      <c r="BB118" s="368">
        <f t="shared" ref="BB118:CZ118" si="246">BB6/BB$21</f>
        <v>0.13064615928577741</v>
      </c>
      <c r="BC118" s="368">
        <f t="shared" si="246"/>
        <v>0.13843082798125325</v>
      </c>
      <c r="BD118" s="364">
        <f t="shared" si="246"/>
        <v>0.14488322717622082</v>
      </c>
      <c r="BE118" s="368">
        <f t="shared" si="246"/>
        <v>0.14915791228947808</v>
      </c>
      <c r="BF118" s="368">
        <f t="shared" si="246"/>
        <v>0.15145040677130414</v>
      </c>
      <c r="BG118" s="364">
        <f t="shared" si="246"/>
        <v>0.15402482979575491</v>
      </c>
      <c r="BH118" s="368">
        <f t="shared" si="246"/>
        <v>0.15822340176410896</v>
      </c>
      <c r="BI118" s="368">
        <f t="shared" si="246"/>
        <v>0.16327933985330073</v>
      </c>
      <c r="BJ118" s="364">
        <f t="shared" si="246"/>
        <v>0.16937097132696155</v>
      </c>
      <c r="BK118" s="368">
        <f t="shared" si="246"/>
        <v>0.17278013064388772</v>
      </c>
      <c r="BL118" s="368">
        <f t="shared" si="246"/>
        <v>0.17393736017897091</v>
      </c>
      <c r="BM118" s="364">
        <f t="shared" si="246"/>
        <v>0.1762400324368158</v>
      </c>
      <c r="BN118" s="368">
        <f t="shared" si="246"/>
        <v>0.18107623913476212</v>
      </c>
      <c r="BO118" s="368">
        <f t="shared" si="246"/>
        <v>0.18560114256037394</v>
      </c>
      <c r="BP118" s="364">
        <f t="shared" si="246"/>
        <v>0.18705712673230074</v>
      </c>
      <c r="BQ118" s="368">
        <f t="shared" si="246"/>
        <v>0.19545957918050941</v>
      </c>
      <c r="BR118" s="368">
        <f t="shared" si="246"/>
        <v>0.20426608821402747</v>
      </c>
      <c r="BS118" s="364">
        <f t="shared" si="246"/>
        <v>0.21049831530413193</v>
      </c>
      <c r="BT118" s="368">
        <f t="shared" si="246"/>
        <v>0.22046787020374992</v>
      </c>
      <c r="BU118" s="368">
        <f t="shared" si="246"/>
        <v>0.22568293519259344</v>
      </c>
      <c r="BV118" s="364">
        <f t="shared" si="246"/>
        <v>0.23333145147631684</v>
      </c>
      <c r="BW118" s="368">
        <f t="shared" si="246"/>
        <v>0.24530417717970282</v>
      </c>
      <c r="BX118" s="368">
        <f t="shared" si="246"/>
        <v>0.25056758403012347</v>
      </c>
      <c r="BY118" s="364">
        <f t="shared" si="246"/>
        <v>0.25105371230952123</v>
      </c>
      <c r="BZ118" s="368">
        <f>BZ6/BZ$21</f>
        <v>0.25493745009315943</v>
      </c>
      <c r="CA118" s="368">
        <f>CA6/CA$21</f>
        <v>0.25777777777777777</v>
      </c>
      <c r="CB118" s="364">
        <f t="shared" si="246"/>
        <v>0.25842811763500356</v>
      </c>
      <c r="CC118" s="368" t="e">
        <f t="shared" si="246"/>
        <v>#DIV/0!</v>
      </c>
      <c r="CD118" s="368" t="e">
        <f t="shared" si="246"/>
        <v>#DIV/0!</v>
      </c>
      <c r="CE118" s="364" t="e">
        <f t="shared" si="246"/>
        <v>#DIV/0!</v>
      </c>
      <c r="CF118" s="368" t="e">
        <f t="shared" si="246"/>
        <v>#DIV/0!</v>
      </c>
      <c r="CG118" s="368" t="e">
        <f t="shared" si="246"/>
        <v>#DIV/0!</v>
      </c>
      <c r="CH118" s="364" t="e">
        <f t="shared" si="246"/>
        <v>#DIV/0!</v>
      </c>
      <c r="CI118" s="368" t="e">
        <f t="shared" si="246"/>
        <v>#DIV/0!</v>
      </c>
      <c r="CJ118" s="368" t="e">
        <f t="shared" si="246"/>
        <v>#DIV/0!</v>
      </c>
      <c r="CK118" s="364" t="e">
        <f t="shared" si="246"/>
        <v>#DIV/0!</v>
      </c>
      <c r="CL118" s="368" t="e">
        <f t="shared" si="246"/>
        <v>#DIV/0!</v>
      </c>
      <c r="CM118" s="368" t="e">
        <f t="shared" si="246"/>
        <v>#DIV/0!</v>
      </c>
      <c r="CN118" s="364" t="e">
        <f t="shared" si="246"/>
        <v>#DIV/0!</v>
      </c>
      <c r="CO118" s="368" t="e">
        <f t="shared" si="246"/>
        <v>#DIV/0!</v>
      </c>
      <c r="CP118" s="368" t="e">
        <f t="shared" si="246"/>
        <v>#DIV/0!</v>
      </c>
      <c r="CQ118" s="364" t="e">
        <f t="shared" si="246"/>
        <v>#DIV/0!</v>
      </c>
      <c r="CR118" s="368" t="e">
        <f t="shared" si="246"/>
        <v>#DIV/0!</v>
      </c>
      <c r="CS118" s="368" t="e">
        <f t="shared" si="246"/>
        <v>#DIV/0!</v>
      </c>
      <c r="CT118" s="364" t="e">
        <f t="shared" si="246"/>
        <v>#DIV/0!</v>
      </c>
      <c r="CU118" s="368" t="e">
        <f t="shared" si="246"/>
        <v>#DIV/0!</v>
      </c>
      <c r="CV118" s="368" t="e">
        <f t="shared" si="246"/>
        <v>#DIV/0!</v>
      </c>
      <c r="CW118" s="364" t="e">
        <f t="shared" si="246"/>
        <v>#DIV/0!</v>
      </c>
      <c r="CX118" s="368" t="e">
        <f t="shared" si="246"/>
        <v>#DIV/0!</v>
      </c>
      <c r="CY118" s="368" t="e">
        <f t="shared" si="246"/>
        <v>#DIV/0!</v>
      </c>
      <c r="CZ118" s="364" t="e">
        <f t="shared" si="246"/>
        <v>#DIV/0!</v>
      </c>
    </row>
    <row r="119" spans="1:104" s="367" customFormat="1" x14ac:dyDescent="0.2">
      <c r="A119" s="365" t="s">
        <v>18</v>
      </c>
      <c r="B119" s="366" t="s">
        <v>19</v>
      </c>
      <c r="AW119" s="368">
        <f t="shared" si="242"/>
        <v>0.57757471920807157</v>
      </c>
      <c r="AX119" s="364">
        <f t="shared" si="242"/>
        <v>0.5612722170252572</v>
      </c>
      <c r="AY119" s="368">
        <f t="shared" si="242"/>
        <v>0.56399852452969379</v>
      </c>
      <c r="AZ119" s="368">
        <f t="shared" si="242"/>
        <v>0.57157175398633253</v>
      </c>
      <c r="BA119" s="364">
        <f t="shared" si="245"/>
        <v>0.55927927927927923</v>
      </c>
      <c r="BB119" s="368">
        <f t="shared" ref="BB119:CZ119" si="247">BB7/BB$21</f>
        <v>0.55034031645010162</v>
      </c>
      <c r="BC119" s="368">
        <f t="shared" si="247"/>
        <v>0.55450442631487584</v>
      </c>
      <c r="BD119" s="364">
        <f t="shared" si="247"/>
        <v>0.54912951167728241</v>
      </c>
      <c r="BE119" s="368">
        <f t="shared" si="247"/>
        <v>0.5423545105886276</v>
      </c>
      <c r="BF119" s="368">
        <f t="shared" si="247"/>
        <v>0.55518119812638667</v>
      </c>
      <c r="BG119" s="364">
        <f t="shared" si="247"/>
        <v>0.53912695234281138</v>
      </c>
      <c r="BH119" s="368">
        <f t="shared" si="247"/>
        <v>0.52798376395285307</v>
      </c>
      <c r="BI119" s="368">
        <f t="shared" si="247"/>
        <v>0.53445904645476772</v>
      </c>
      <c r="BJ119" s="364">
        <f t="shared" si="247"/>
        <v>0.51715195969474703</v>
      </c>
      <c r="BK119" s="368">
        <f t="shared" si="247"/>
        <v>0.51374632115426033</v>
      </c>
      <c r="BL119" s="368">
        <f t="shared" si="247"/>
        <v>0.50964765100671139</v>
      </c>
      <c r="BM119" s="364">
        <f t="shared" si="247"/>
        <v>0.49060683876199485</v>
      </c>
      <c r="BN119" s="368">
        <f t="shared" si="247"/>
        <v>0.49200451197664391</v>
      </c>
      <c r="BO119" s="368">
        <f t="shared" si="247"/>
        <v>0.49668917164372889</v>
      </c>
      <c r="BP119" s="364">
        <f t="shared" si="247"/>
        <v>0.48222236157270959</v>
      </c>
      <c r="BQ119" s="368">
        <f t="shared" si="247"/>
        <v>0.47563676633444074</v>
      </c>
      <c r="BR119" s="368">
        <f t="shared" si="247"/>
        <v>0.47933236924560135</v>
      </c>
      <c r="BS119" s="364">
        <f t="shared" si="247"/>
        <v>0.48868002600933974</v>
      </c>
      <c r="BT119" s="368">
        <f t="shared" si="247"/>
        <v>0.49480466709235504</v>
      </c>
      <c r="BU119" s="368">
        <f t="shared" si="247"/>
        <v>0.49388501543033492</v>
      </c>
      <c r="BV119" s="364">
        <f t="shared" si="247"/>
        <v>0.49387455541127984</v>
      </c>
      <c r="BW119" s="368">
        <f t="shared" si="247"/>
        <v>0.51337258200168212</v>
      </c>
      <c r="BX119" s="368">
        <f t="shared" si="247"/>
        <v>0.51636303228307212</v>
      </c>
      <c r="BY119" s="364">
        <f t="shared" si="247"/>
        <v>0.50270182643466987</v>
      </c>
      <c r="BZ119" s="368">
        <f>BZ7/BZ$21</f>
        <v>0.50407239819004523</v>
      </c>
      <c r="CA119" s="368">
        <f>CA7/CA$21</f>
        <v>0.4927581699346405</v>
      </c>
      <c r="CB119" s="364">
        <f t="shared" si="247"/>
        <v>0.49497899374935955</v>
      </c>
      <c r="CC119" s="368" t="e">
        <f t="shared" si="247"/>
        <v>#DIV/0!</v>
      </c>
      <c r="CD119" s="368" t="e">
        <f t="shared" si="247"/>
        <v>#DIV/0!</v>
      </c>
      <c r="CE119" s="364" t="e">
        <f t="shared" si="247"/>
        <v>#DIV/0!</v>
      </c>
      <c r="CF119" s="368" t="e">
        <f t="shared" si="247"/>
        <v>#DIV/0!</v>
      </c>
      <c r="CG119" s="368" t="e">
        <f t="shared" si="247"/>
        <v>#DIV/0!</v>
      </c>
      <c r="CH119" s="364" t="e">
        <f t="shared" si="247"/>
        <v>#DIV/0!</v>
      </c>
      <c r="CI119" s="368" t="e">
        <f t="shared" si="247"/>
        <v>#DIV/0!</v>
      </c>
      <c r="CJ119" s="368" t="e">
        <f t="shared" si="247"/>
        <v>#DIV/0!</v>
      </c>
      <c r="CK119" s="364" t="e">
        <f t="shared" si="247"/>
        <v>#DIV/0!</v>
      </c>
      <c r="CL119" s="368" t="e">
        <f t="shared" si="247"/>
        <v>#DIV/0!</v>
      </c>
      <c r="CM119" s="368" t="e">
        <f t="shared" si="247"/>
        <v>#DIV/0!</v>
      </c>
      <c r="CN119" s="364" t="e">
        <f t="shared" si="247"/>
        <v>#DIV/0!</v>
      </c>
      <c r="CO119" s="368" t="e">
        <f t="shared" si="247"/>
        <v>#DIV/0!</v>
      </c>
      <c r="CP119" s="368" t="e">
        <f t="shared" si="247"/>
        <v>#DIV/0!</v>
      </c>
      <c r="CQ119" s="364" t="e">
        <f t="shared" si="247"/>
        <v>#DIV/0!</v>
      </c>
      <c r="CR119" s="368" t="e">
        <f t="shared" si="247"/>
        <v>#DIV/0!</v>
      </c>
      <c r="CS119" s="368" t="e">
        <f t="shared" si="247"/>
        <v>#DIV/0!</v>
      </c>
      <c r="CT119" s="364" t="e">
        <f t="shared" si="247"/>
        <v>#DIV/0!</v>
      </c>
      <c r="CU119" s="368" t="e">
        <f t="shared" si="247"/>
        <v>#DIV/0!</v>
      </c>
      <c r="CV119" s="368" t="e">
        <f t="shared" si="247"/>
        <v>#DIV/0!</v>
      </c>
      <c r="CW119" s="364" t="e">
        <f t="shared" si="247"/>
        <v>#DIV/0!</v>
      </c>
      <c r="CX119" s="368" t="e">
        <f t="shared" si="247"/>
        <v>#DIV/0!</v>
      </c>
      <c r="CY119" s="368" t="e">
        <f t="shared" si="247"/>
        <v>#DIV/0!</v>
      </c>
      <c r="CZ119" s="364" t="e">
        <f t="shared" si="247"/>
        <v>#DIV/0!</v>
      </c>
    </row>
    <row r="120" spans="1:104" s="367" customFormat="1" x14ac:dyDescent="0.2">
      <c r="A120" s="365" t="s">
        <v>20</v>
      </c>
      <c r="B120" s="366" t="s">
        <v>21</v>
      </c>
      <c r="AW120" s="368">
        <f t="shared" si="242"/>
        <v>3.6360175138016371E-2</v>
      </c>
      <c r="AX120" s="364">
        <f t="shared" si="242"/>
        <v>5.2198316183348921E-2</v>
      </c>
      <c r="AY120" s="368">
        <f t="shared" si="242"/>
        <v>3.9745481372187384E-2</v>
      </c>
      <c r="AZ120" s="368">
        <f t="shared" si="242"/>
        <v>3.1890660592255128E-2</v>
      </c>
      <c r="BA120" s="364">
        <f t="shared" si="245"/>
        <v>4.5225225225225228E-2</v>
      </c>
      <c r="BB120" s="368">
        <f t="shared" ref="BB120:CZ120" si="248">BB8/BB$21</f>
        <v>4.8881817378237429E-2</v>
      </c>
      <c r="BC120" s="368">
        <f t="shared" si="248"/>
        <v>3.8968929005381008E-2</v>
      </c>
      <c r="BD120" s="364">
        <f t="shared" si="248"/>
        <v>4.2717622080679404E-2</v>
      </c>
      <c r="BE120" s="368">
        <f t="shared" si="248"/>
        <v>4.9024512256128062E-2</v>
      </c>
      <c r="BF120" s="368">
        <f t="shared" si="248"/>
        <v>2.900813542608267E-2</v>
      </c>
      <c r="BG120" s="364">
        <f t="shared" si="248"/>
        <v>3.396075290348418E-2</v>
      </c>
      <c r="BH120" s="368">
        <f t="shared" si="248"/>
        <v>3.8482554055108892E-2</v>
      </c>
      <c r="BI120" s="368">
        <f t="shared" si="248"/>
        <v>2.674205378973105E-2</v>
      </c>
      <c r="BJ120" s="364">
        <f t="shared" si="248"/>
        <v>4.0379343557827664E-2</v>
      </c>
      <c r="BK120" s="368">
        <f t="shared" si="248"/>
        <v>2.7923336443902089E-2</v>
      </c>
      <c r="BL120" s="368">
        <f t="shared" si="248"/>
        <v>2.6356263982102907E-2</v>
      </c>
      <c r="BM120" s="364">
        <f t="shared" si="248"/>
        <v>3.4464116772536829E-2</v>
      </c>
      <c r="BN120" s="368">
        <f t="shared" si="248"/>
        <v>3.1119368323269857E-2</v>
      </c>
      <c r="BO120" s="368">
        <f t="shared" si="248"/>
        <v>2.6616463256297067E-2</v>
      </c>
      <c r="BP120" s="364">
        <f t="shared" si="248"/>
        <v>2.9786166677117955E-2</v>
      </c>
      <c r="BQ120" s="368">
        <f t="shared" si="248"/>
        <v>3.6606373815676142E-2</v>
      </c>
      <c r="BR120" s="368">
        <f t="shared" si="248"/>
        <v>3.3923837069173297E-2</v>
      </c>
      <c r="BS120" s="364">
        <f t="shared" si="248"/>
        <v>2.7546255246202047E-2</v>
      </c>
      <c r="BT120" s="368">
        <f t="shared" si="248"/>
        <v>2.8617867301329307E-2</v>
      </c>
      <c r="BU120" s="368">
        <f t="shared" si="248"/>
        <v>3.0346325294319351E-2</v>
      </c>
      <c r="BV120" s="364">
        <f t="shared" si="248"/>
        <v>3.3647603455089485E-2</v>
      </c>
      <c r="BW120" s="368">
        <f t="shared" si="248"/>
        <v>2.5735912531539108E-2</v>
      </c>
      <c r="BX120" s="368">
        <f t="shared" si="248"/>
        <v>2.5582811894346309E-2</v>
      </c>
      <c r="BY120" s="364">
        <f t="shared" si="248"/>
        <v>3.6258510753269212E-2</v>
      </c>
      <c r="BZ120" s="368">
        <f>BZ8/BZ$21</f>
        <v>3.1780676071333509E-2</v>
      </c>
      <c r="CA120" s="368">
        <f>CA8/CA$21</f>
        <v>3.9738562091503268E-2</v>
      </c>
      <c r="CB120" s="364">
        <f t="shared" si="248"/>
        <v>3.1919254021928474E-2</v>
      </c>
      <c r="CC120" s="368" t="e">
        <f t="shared" si="248"/>
        <v>#DIV/0!</v>
      </c>
      <c r="CD120" s="368" t="e">
        <f t="shared" si="248"/>
        <v>#DIV/0!</v>
      </c>
      <c r="CE120" s="364" t="e">
        <f t="shared" si="248"/>
        <v>#DIV/0!</v>
      </c>
      <c r="CF120" s="368" t="e">
        <f t="shared" si="248"/>
        <v>#DIV/0!</v>
      </c>
      <c r="CG120" s="368" t="e">
        <f t="shared" si="248"/>
        <v>#DIV/0!</v>
      </c>
      <c r="CH120" s="364" t="e">
        <f t="shared" si="248"/>
        <v>#DIV/0!</v>
      </c>
      <c r="CI120" s="368" t="e">
        <f t="shared" si="248"/>
        <v>#DIV/0!</v>
      </c>
      <c r="CJ120" s="368" t="e">
        <f t="shared" si="248"/>
        <v>#DIV/0!</v>
      </c>
      <c r="CK120" s="364" t="e">
        <f t="shared" si="248"/>
        <v>#DIV/0!</v>
      </c>
      <c r="CL120" s="368" t="e">
        <f t="shared" si="248"/>
        <v>#DIV/0!</v>
      </c>
      <c r="CM120" s="368" t="e">
        <f t="shared" si="248"/>
        <v>#DIV/0!</v>
      </c>
      <c r="CN120" s="364" t="e">
        <f t="shared" si="248"/>
        <v>#DIV/0!</v>
      </c>
      <c r="CO120" s="368" t="e">
        <f t="shared" si="248"/>
        <v>#DIV/0!</v>
      </c>
      <c r="CP120" s="368" t="e">
        <f t="shared" si="248"/>
        <v>#DIV/0!</v>
      </c>
      <c r="CQ120" s="364" t="e">
        <f t="shared" si="248"/>
        <v>#DIV/0!</v>
      </c>
      <c r="CR120" s="368" t="e">
        <f t="shared" si="248"/>
        <v>#DIV/0!</v>
      </c>
      <c r="CS120" s="368" t="e">
        <f t="shared" si="248"/>
        <v>#DIV/0!</v>
      </c>
      <c r="CT120" s="364" t="e">
        <f t="shared" si="248"/>
        <v>#DIV/0!</v>
      </c>
      <c r="CU120" s="368" t="e">
        <f t="shared" si="248"/>
        <v>#DIV/0!</v>
      </c>
      <c r="CV120" s="368" t="e">
        <f t="shared" si="248"/>
        <v>#DIV/0!</v>
      </c>
      <c r="CW120" s="364" t="e">
        <f t="shared" si="248"/>
        <v>#DIV/0!</v>
      </c>
      <c r="CX120" s="368" t="e">
        <f t="shared" si="248"/>
        <v>#DIV/0!</v>
      </c>
      <c r="CY120" s="368" t="e">
        <f t="shared" si="248"/>
        <v>#DIV/0!</v>
      </c>
      <c r="CZ120" s="364" t="e">
        <f t="shared" si="248"/>
        <v>#DIV/0!</v>
      </c>
    </row>
    <row r="121" spans="1:104" s="367" customFormat="1" x14ac:dyDescent="0.2">
      <c r="A121" s="365" t="s">
        <v>22</v>
      </c>
      <c r="B121" s="366" t="s">
        <v>23</v>
      </c>
      <c r="AW121" s="368">
        <f t="shared" si="242"/>
        <v>8.8996763754045305E-2</v>
      </c>
      <c r="AX121" s="364">
        <f t="shared" si="242"/>
        <v>8.671655753040225E-2</v>
      </c>
      <c r="AY121" s="368">
        <f t="shared" si="242"/>
        <v>8.4931759498340101E-2</v>
      </c>
      <c r="AZ121" s="368">
        <f t="shared" si="242"/>
        <v>8.1731207289293853E-2</v>
      </c>
      <c r="BA121" s="364">
        <f t="shared" si="245"/>
        <v>7.675675675675675E-2</v>
      </c>
      <c r="BB121" s="368">
        <f t="shared" ref="BB121:CZ121" si="249">BB9/BB$21</f>
        <v>7.0096349332626179E-2</v>
      </c>
      <c r="BC121" s="368">
        <f t="shared" si="249"/>
        <v>6.6828675577156743E-2</v>
      </c>
      <c r="BD121" s="364">
        <f t="shared" si="249"/>
        <v>6.4373673036093412E-2</v>
      </c>
      <c r="BE121" s="368">
        <f t="shared" si="249"/>
        <v>6.6283141570785395E-2</v>
      </c>
      <c r="BF121" s="368">
        <f t="shared" si="249"/>
        <v>6.6562577040019721E-2</v>
      </c>
      <c r="BG121" s="364">
        <f t="shared" si="249"/>
        <v>6.5278334000800964E-2</v>
      </c>
      <c r="BH121" s="368">
        <f t="shared" si="249"/>
        <v>6.4710014831004609E-2</v>
      </c>
      <c r="BI121" s="368">
        <f t="shared" si="249"/>
        <v>6.4180929095354528E-2</v>
      </c>
      <c r="BJ121" s="364">
        <f t="shared" si="249"/>
        <v>6.2754686226568865E-2</v>
      </c>
      <c r="BK121" s="368">
        <f t="shared" si="249"/>
        <v>5.8143708276505633E-2</v>
      </c>
      <c r="BL121" s="368">
        <f t="shared" si="249"/>
        <v>5.5369127516778527E-2</v>
      </c>
      <c r="BM121" s="364">
        <f t="shared" si="249"/>
        <v>5.6764427625354781E-2</v>
      </c>
      <c r="BN121" s="368">
        <f t="shared" si="249"/>
        <v>5.5537124278415499E-2</v>
      </c>
      <c r="BO121" s="368">
        <f t="shared" si="249"/>
        <v>5.4596208776941053E-2</v>
      </c>
      <c r="BP121" s="364">
        <f t="shared" si="249"/>
        <v>5.2486361071047843E-2</v>
      </c>
      <c r="BQ121" s="368">
        <f t="shared" si="249"/>
        <v>5.007998031253845E-2</v>
      </c>
      <c r="BR121" s="368">
        <f t="shared" si="249"/>
        <v>4.8565919498674379E-2</v>
      </c>
      <c r="BS121" s="364">
        <f t="shared" si="249"/>
        <v>4.7999054205828458E-2</v>
      </c>
      <c r="BT121" s="368">
        <f t="shared" si="249"/>
        <v>4.7425552911127877E-2</v>
      </c>
      <c r="BU121" s="368">
        <f t="shared" si="249"/>
        <v>4.6976797348268373E-2</v>
      </c>
      <c r="BV121" s="364">
        <f t="shared" si="249"/>
        <v>4.7084062552927228E-2</v>
      </c>
      <c r="BW121" s="368">
        <f t="shared" si="249"/>
        <v>4.5640594336977855E-2</v>
      </c>
      <c r="BX121" s="368">
        <f t="shared" si="249"/>
        <v>4.2527271720471785E-2</v>
      </c>
      <c r="BY121" s="364">
        <f t="shared" si="249"/>
        <v>3.9987031233113583E-2</v>
      </c>
      <c r="BZ121" s="368">
        <f>BZ9/BZ$21</f>
        <v>3.7317008251264307E-2</v>
      </c>
      <c r="CA121" s="368">
        <f>CA9/CA$21</f>
        <v>3.5921568627450981E-2</v>
      </c>
      <c r="CB121" s="364">
        <f t="shared" si="249"/>
        <v>3.4583461420227481E-2</v>
      </c>
      <c r="CC121" s="368" t="e">
        <f t="shared" si="249"/>
        <v>#DIV/0!</v>
      </c>
      <c r="CD121" s="368" t="e">
        <f t="shared" si="249"/>
        <v>#DIV/0!</v>
      </c>
      <c r="CE121" s="364" t="e">
        <f t="shared" si="249"/>
        <v>#DIV/0!</v>
      </c>
      <c r="CF121" s="368" t="e">
        <f t="shared" si="249"/>
        <v>#DIV/0!</v>
      </c>
      <c r="CG121" s="368" t="e">
        <f t="shared" si="249"/>
        <v>#DIV/0!</v>
      </c>
      <c r="CH121" s="364" t="e">
        <f t="shared" si="249"/>
        <v>#DIV/0!</v>
      </c>
      <c r="CI121" s="368" t="e">
        <f t="shared" si="249"/>
        <v>#DIV/0!</v>
      </c>
      <c r="CJ121" s="368" t="e">
        <f t="shared" si="249"/>
        <v>#DIV/0!</v>
      </c>
      <c r="CK121" s="364" t="e">
        <f t="shared" si="249"/>
        <v>#DIV/0!</v>
      </c>
      <c r="CL121" s="368" t="e">
        <f t="shared" si="249"/>
        <v>#DIV/0!</v>
      </c>
      <c r="CM121" s="368" t="e">
        <f t="shared" si="249"/>
        <v>#DIV/0!</v>
      </c>
      <c r="CN121" s="364" t="e">
        <f t="shared" si="249"/>
        <v>#DIV/0!</v>
      </c>
      <c r="CO121" s="368" t="e">
        <f t="shared" si="249"/>
        <v>#DIV/0!</v>
      </c>
      <c r="CP121" s="368" t="e">
        <f t="shared" si="249"/>
        <v>#DIV/0!</v>
      </c>
      <c r="CQ121" s="364" t="e">
        <f t="shared" si="249"/>
        <v>#DIV/0!</v>
      </c>
      <c r="CR121" s="368" t="e">
        <f t="shared" si="249"/>
        <v>#DIV/0!</v>
      </c>
      <c r="CS121" s="368" t="e">
        <f t="shared" si="249"/>
        <v>#DIV/0!</v>
      </c>
      <c r="CT121" s="364" t="e">
        <f t="shared" si="249"/>
        <v>#DIV/0!</v>
      </c>
      <c r="CU121" s="368" t="e">
        <f t="shared" si="249"/>
        <v>#DIV/0!</v>
      </c>
      <c r="CV121" s="368" t="e">
        <f t="shared" si="249"/>
        <v>#DIV/0!</v>
      </c>
      <c r="CW121" s="364" t="e">
        <f t="shared" si="249"/>
        <v>#DIV/0!</v>
      </c>
      <c r="CX121" s="368" t="e">
        <f t="shared" si="249"/>
        <v>#DIV/0!</v>
      </c>
      <c r="CY121" s="368" t="e">
        <f t="shared" si="249"/>
        <v>#DIV/0!</v>
      </c>
      <c r="CZ121" s="364" t="e">
        <f t="shared" si="249"/>
        <v>#DIV/0!</v>
      </c>
    </row>
    <row r="122" spans="1:104" s="367" customFormat="1" x14ac:dyDescent="0.2">
      <c r="A122" s="365" t="s">
        <v>24</v>
      </c>
      <c r="B122" s="366" t="s">
        <v>25</v>
      </c>
      <c r="AW122" s="368">
        <f t="shared" si="242"/>
        <v>2.1701884637350087E-2</v>
      </c>
      <c r="AX122" s="364">
        <f t="shared" si="242"/>
        <v>2.1328344246959775E-2</v>
      </c>
      <c r="AY122" s="368">
        <f t="shared" si="242"/>
        <v>2.4437476945776467E-2</v>
      </c>
      <c r="AZ122" s="368">
        <f t="shared" si="242"/>
        <v>2.369020501138952E-2</v>
      </c>
      <c r="BA122" s="364">
        <f t="shared" si="245"/>
        <v>2.4414414414414415E-2</v>
      </c>
      <c r="BB122" s="368">
        <f t="shared" ref="BB122:CZ122" si="250">BB10/BB$21</f>
        <v>2.7136922124988951E-2</v>
      </c>
      <c r="BC122" s="368">
        <f t="shared" si="250"/>
        <v>2.7339003645200487E-2</v>
      </c>
      <c r="BD122" s="364">
        <f t="shared" si="250"/>
        <v>2.4118895966029723E-2</v>
      </c>
      <c r="BE122" s="368">
        <f t="shared" si="250"/>
        <v>2.2094380523595129E-2</v>
      </c>
      <c r="BF122" s="368">
        <f t="shared" si="250"/>
        <v>2.4652806311118415E-2</v>
      </c>
      <c r="BG122" s="364">
        <f t="shared" si="250"/>
        <v>2.2266720064076893E-2</v>
      </c>
      <c r="BH122" s="368">
        <f t="shared" si="250"/>
        <v>2.0919522285535869E-2</v>
      </c>
      <c r="BI122" s="368">
        <f t="shared" si="250"/>
        <v>2.0094743276283619E-2</v>
      </c>
      <c r="BJ122" s="364">
        <f t="shared" si="250"/>
        <v>1.8670815736830406E-2</v>
      </c>
      <c r="BK122" s="368">
        <f t="shared" si="250"/>
        <v>2.1534706769076161E-2</v>
      </c>
      <c r="BL122" s="368">
        <f t="shared" si="250"/>
        <v>2.0064317673378077E-2</v>
      </c>
      <c r="BM122" s="364">
        <f t="shared" si="250"/>
        <v>1.6015677794296527E-2</v>
      </c>
      <c r="BN122" s="368">
        <f t="shared" si="250"/>
        <v>1.8047906575542432E-2</v>
      </c>
      <c r="BO122" s="368">
        <f t="shared" si="250"/>
        <v>1.7852505842638276E-2</v>
      </c>
      <c r="BP122" s="364">
        <f t="shared" si="250"/>
        <v>1.8122530883551764E-2</v>
      </c>
      <c r="BQ122" s="368">
        <f t="shared" si="250"/>
        <v>1.8764611787867602E-2</v>
      </c>
      <c r="BR122" s="368">
        <f t="shared" si="250"/>
        <v>1.9402265606170161E-2</v>
      </c>
      <c r="BS122" s="364">
        <f t="shared" si="250"/>
        <v>1.7615416444996156E-2</v>
      </c>
      <c r="BT122" s="368">
        <f t="shared" si="250"/>
        <v>1.532478086724328E-2</v>
      </c>
      <c r="BU122" s="368">
        <f t="shared" si="250"/>
        <v>1.3715853240370328E-2</v>
      </c>
      <c r="BV122" s="364">
        <f t="shared" si="250"/>
        <v>1.2476712019420765E-2</v>
      </c>
      <c r="BW122" s="368">
        <f t="shared" si="250"/>
        <v>1.4690215867675918E-2</v>
      </c>
      <c r="BX122" s="368">
        <f t="shared" si="250"/>
        <v>1.4950993964228363E-2</v>
      </c>
      <c r="BY122" s="364">
        <f t="shared" si="250"/>
        <v>1.4535826218523722E-2</v>
      </c>
      <c r="BZ122" s="368">
        <f>BZ10/BZ$21</f>
        <v>1.8418951290923611E-2</v>
      </c>
      <c r="CA122" s="368">
        <f>CA10/CA$21</f>
        <v>1.8718954248366015E-2</v>
      </c>
      <c r="CB122" s="364">
        <f t="shared" si="250"/>
        <v>2.0288964033200123E-2</v>
      </c>
      <c r="CC122" s="368" t="e">
        <f t="shared" si="250"/>
        <v>#DIV/0!</v>
      </c>
      <c r="CD122" s="368" t="e">
        <f t="shared" si="250"/>
        <v>#DIV/0!</v>
      </c>
      <c r="CE122" s="364" t="e">
        <f t="shared" si="250"/>
        <v>#DIV/0!</v>
      </c>
      <c r="CF122" s="368" t="e">
        <f t="shared" si="250"/>
        <v>#DIV/0!</v>
      </c>
      <c r="CG122" s="368" t="e">
        <f t="shared" si="250"/>
        <v>#DIV/0!</v>
      </c>
      <c r="CH122" s="364" t="e">
        <f t="shared" si="250"/>
        <v>#DIV/0!</v>
      </c>
      <c r="CI122" s="368" t="e">
        <f t="shared" si="250"/>
        <v>#DIV/0!</v>
      </c>
      <c r="CJ122" s="368" t="e">
        <f t="shared" si="250"/>
        <v>#DIV/0!</v>
      </c>
      <c r="CK122" s="364" t="e">
        <f t="shared" si="250"/>
        <v>#DIV/0!</v>
      </c>
      <c r="CL122" s="368" t="e">
        <f t="shared" si="250"/>
        <v>#DIV/0!</v>
      </c>
      <c r="CM122" s="368" t="e">
        <f t="shared" si="250"/>
        <v>#DIV/0!</v>
      </c>
      <c r="CN122" s="364" t="e">
        <f t="shared" si="250"/>
        <v>#DIV/0!</v>
      </c>
      <c r="CO122" s="368" t="e">
        <f t="shared" si="250"/>
        <v>#DIV/0!</v>
      </c>
      <c r="CP122" s="368" t="e">
        <f t="shared" si="250"/>
        <v>#DIV/0!</v>
      </c>
      <c r="CQ122" s="364" t="e">
        <f t="shared" si="250"/>
        <v>#DIV/0!</v>
      </c>
      <c r="CR122" s="368" t="e">
        <f t="shared" si="250"/>
        <v>#DIV/0!</v>
      </c>
      <c r="CS122" s="368" t="e">
        <f t="shared" si="250"/>
        <v>#DIV/0!</v>
      </c>
      <c r="CT122" s="364" t="e">
        <f t="shared" si="250"/>
        <v>#DIV/0!</v>
      </c>
      <c r="CU122" s="368" t="e">
        <f t="shared" si="250"/>
        <v>#DIV/0!</v>
      </c>
      <c r="CV122" s="368" t="e">
        <f t="shared" si="250"/>
        <v>#DIV/0!</v>
      </c>
      <c r="CW122" s="364" t="e">
        <f t="shared" si="250"/>
        <v>#DIV/0!</v>
      </c>
      <c r="CX122" s="368" t="e">
        <f t="shared" si="250"/>
        <v>#DIV/0!</v>
      </c>
      <c r="CY122" s="368" t="e">
        <f t="shared" si="250"/>
        <v>#DIV/0!</v>
      </c>
      <c r="CZ122" s="364" t="e">
        <f t="shared" si="250"/>
        <v>#DIV/0!</v>
      </c>
    </row>
    <row r="123" spans="1:104" s="367" customFormat="1" x14ac:dyDescent="0.2">
      <c r="A123" s="365" t="s">
        <v>26</v>
      </c>
      <c r="B123" s="366" t="s">
        <v>27</v>
      </c>
      <c r="AW123" s="368">
        <f t="shared" si="242"/>
        <v>1.3230534932419569E-2</v>
      </c>
      <c r="AX123" s="364">
        <f t="shared" si="242"/>
        <v>1.2815715622076708E-2</v>
      </c>
      <c r="AY123" s="368">
        <f t="shared" si="242"/>
        <v>1.3094798967170786E-2</v>
      </c>
      <c r="AZ123" s="368">
        <f t="shared" si="242"/>
        <v>1.3940774487471526E-2</v>
      </c>
      <c r="BA123" s="364">
        <f t="shared" si="245"/>
        <v>1.4774774774774775E-2</v>
      </c>
      <c r="BB123" s="368">
        <f t="shared" ref="BB123:CZ123" si="251">BB11/BB$21</f>
        <v>1.9358260408379738E-2</v>
      </c>
      <c r="BC123" s="368">
        <f t="shared" si="251"/>
        <v>2.12636695018226E-2</v>
      </c>
      <c r="BD123" s="364">
        <f t="shared" si="251"/>
        <v>2.1316348195329089E-2</v>
      </c>
      <c r="BE123" s="368">
        <f t="shared" si="251"/>
        <v>1.9426379856594966E-2</v>
      </c>
      <c r="BF123" s="368">
        <f t="shared" si="251"/>
        <v>1.7585668501931138E-2</v>
      </c>
      <c r="BG123" s="364">
        <f t="shared" si="251"/>
        <v>1.8662394873848617E-2</v>
      </c>
      <c r="BH123" s="368">
        <f t="shared" si="251"/>
        <v>1.7172742174693622E-2</v>
      </c>
      <c r="BI123" s="368">
        <f t="shared" si="251"/>
        <v>1.635085574572127E-2</v>
      </c>
      <c r="BJ123" s="364">
        <f t="shared" si="251"/>
        <v>1.5781284729939987E-2</v>
      </c>
      <c r="BK123" s="368">
        <f t="shared" si="251"/>
        <v>1.7730241906539372E-2</v>
      </c>
      <c r="BL123" s="368">
        <f t="shared" si="251"/>
        <v>1.7687360178970917E-2</v>
      </c>
      <c r="BM123" s="364">
        <f t="shared" si="251"/>
        <v>1.4393837005000677E-2</v>
      </c>
      <c r="BN123" s="368">
        <f t="shared" si="251"/>
        <v>1.4066750713290426E-2</v>
      </c>
      <c r="BO123" s="368">
        <f t="shared" si="251"/>
        <v>1.2853804206699558E-2</v>
      </c>
      <c r="BP123" s="364">
        <f t="shared" si="251"/>
        <v>1.2102589828807925E-2</v>
      </c>
      <c r="BQ123" s="368">
        <f t="shared" si="251"/>
        <v>1.267380337147779E-2</v>
      </c>
      <c r="BR123" s="368">
        <f t="shared" si="251"/>
        <v>1.3195950831525669E-2</v>
      </c>
      <c r="BS123" s="364">
        <f t="shared" si="251"/>
        <v>1.2177099958621505E-2</v>
      </c>
      <c r="BT123" s="368">
        <f t="shared" si="251"/>
        <v>1.1725779299936148E-2</v>
      </c>
      <c r="BU123" s="368">
        <f t="shared" si="251"/>
        <v>1.1429877700308606E-2</v>
      </c>
      <c r="BV123" s="364">
        <f t="shared" si="251"/>
        <v>1.0218483599616102E-2</v>
      </c>
      <c r="BW123" s="368">
        <f t="shared" si="251"/>
        <v>1.0260723296888142E-2</v>
      </c>
      <c r="BX123" s="368">
        <f t="shared" si="251"/>
        <v>1.2126917326540783E-2</v>
      </c>
      <c r="BY123" s="364">
        <f t="shared" si="251"/>
        <v>1.1996109369934076E-2</v>
      </c>
      <c r="BZ123" s="368">
        <f>BZ11/BZ$21</f>
        <v>1.2722917221187117E-2</v>
      </c>
      <c r="CA123" s="368">
        <f>CA11/CA$21</f>
        <v>1.2339869281045752E-2</v>
      </c>
      <c r="CB123" s="364">
        <f t="shared" si="251"/>
        <v>1.2091402807664719E-2</v>
      </c>
      <c r="CC123" s="368" t="e">
        <f t="shared" si="251"/>
        <v>#DIV/0!</v>
      </c>
      <c r="CD123" s="368" t="e">
        <f t="shared" si="251"/>
        <v>#DIV/0!</v>
      </c>
      <c r="CE123" s="364" t="e">
        <f t="shared" si="251"/>
        <v>#DIV/0!</v>
      </c>
      <c r="CF123" s="368" t="e">
        <f t="shared" si="251"/>
        <v>#DIV/0!</v>
      </c>
      <c r="CG123" s="368" t="e">
        <f t="shared" si="251"/>
        <v>#DIV/0!</v>
      </c>
      <c r="CH123" s="364" t="e">
        <f t="shared" si="251"/>
        <v>#DIV/0!</v>
      </c>
      <c r="CI123" s="368" t="e">
        <f t="shared" si="251"/>
        <v>#DIV/0!</v>
      </c>
      <c r="CJ123" s="368" t="e">
        <f t="shared" si="251"/>
        <v>#DIV/0!</v>
      </c>
      <c r="CK123" s="364" t="e">
        <f t="shared" si="251"/>
        <v>#DIV/0!</v>
      </c>
      <c r="CL123" s="368" t="e">
        <f t="shared" si="251"/>
        <v>#DIV/0!</v>
      </c>
      <c r="CM123" s="368" t="e">
        <f t="shared" si="251"/>
        <v>#DIV/0!</v>
      </c>
      <c r="CN123" s="364" t="e">
        <f t="shared" si="251"/>
        <v>#DIV/0!</v>
      </c>
      <c r="CO123" s="368" t="e">
        <f t="shared" si="251"/>
        <v>#DIV/0!</v>
      </c>
      <c r="CP123" s="368" t="e">
        <f t="shared" si="251"/>
        <v>#DIV/0!</v>
      </c>
      <c r="CQ123" s="364" t="e">
        <f t="shared" si="251"/>
        <v>#DIV/0!</v>
      </c>
      <c r="CR123" s="368" t="e">
        <f t="shared" si="251"/>
        <v>#DIV/0!</v>
      </c>
      <c r="CS123" s="368" t="e">
        <f t="shared" si="251"/>
        <v>#DIV/0!</v>
      </c>
      <c r="CT123" s="364" t="e">
        <f t="shared" si="251"/>
        <v>#DIV/0!</v>
      </c>
      <c r="CU123" s="368" t="e">
        <f t="shared" si="251"/>
        <v>#DIV/0!</v>
      </c>
      <c r="CV123" s="368" t="e">
        <f t="shared" si="251"/>
        <v>#DIV/0!</v>
      </c>
      <c r="CW123" s="364" t="e">
        <f t="shared" si="251"/>
        <v>#DIV/0!</v>
      </c>
      <c r="CX123" s="368" t="e">
        <f t="shared" si="251"/>
        <v>#DIV/0!</v>
      </c>
      <c r="CY123" s="368" t="e">
        <f t="shared" si="251"/>
        <v>#DIV/0!</v>
      </c>
      <c r="CZ123" s="364" t="e">
        <f t="shared" si="251"/>
        <v>#DIV/0!</v>
      </c>
    </row>
    <row r="124" spans="1:104" s="363" customFormat="1" x14ac:dyDescent="0.2">
      <c r="A124" s="361" t="s">
        <v>28</v>
      </c>
      <c r="B124" s="362" t="s">
        <v>29</v>
      </c>
      <c r="AW124" s="364">
        <f t="shared" ref="AW124:BA131" si="252">AW12/AW$22</f>
        <v>0.13424238862113552</v>
      </c>
      <c r="AX124" s="373">
        <f t="shared" si="252"/>
        <v>0.12467873831775701</v>
      </c>
      <c r="AY124" s="364">
        <f t="shared" si="252"/>
        <v>0.11763845411193354</v>
      </c>
      <c r="AZ124" s="364">
        <f t="shared" si="252"/>
        <v>0.10825586154475823</v>
      </c>
      <c r="BA124" s="373">
        <f t="shared" si="252"/>
        <v>0.1026060057781539</v>
      </c>
      <c r="BB124" s="364">
        <f t="shared" ref="BB124:CZ124" si="253">BB12/BB$22</f>
        <v>9.4344043818282999E-2</v>
      </c>
      <c r="BC124" s="364">
        <f t="shared" si="253"/>
        <v>8.7424938184387138E-2</v>
      </c>
      <c r="BD124" s="373">
        <f t="shared" si="253"/>
        <v>7.7917859989961327E-2</v>
      </c>
      <c r="BE124" s="364">
        <f t="shared" si="253"/>
        <v>7.5657311669128507E-2</v>
      </c>
      <c r="BF124" s="364">
        <f t="shared" si="253"/>
        <v>7.9580596707212917E-2</v>
      </c>
      <c r="BG124" s="373">
        <f t="shared" si="253"/>
        <v>8.3853571323895773E-2</v>
      </c>
      <c r="BH124" s="364">
        <f t="shared" si="253"/>
        <v>8.5580643298492812E-2</v>
      </c>
      <c r="BI124" s="364">
        <f t="shared" si="253"/>
        <v>9.3777790527553861E-2</v>
      </c>
      <c r="BJ124" s="373">
        <f t="shared" si="253"/>
        <v>9.578005848288515E-2</v>
      </c>
      <c r="BK124" s="364">
        <f t="shared" si="253"/>
        <v>0.10330992978936811</v>
      </c>
      <c r="BL124" s="364">
        <f t="shared" si="253"/>
        <v>0.10438029584949016</v>
      </c>
      <c r="BM124" s="373">
        <f t="shared" si="253"/>
        <v>0.10870499269571195</v>
      </c>
      <c r="BN124" s="364">
        <f t="shared" si="253"/>
        <v>0.10825509503091367</v>
      </c>
      <c r="BO124" s="364">
        <f t="shared" si="253"/>
        <v>0.10141760358857865</v>
      </c>
      <c r="BP124" s="373">
        <f t="shared" si="253"/>
        <v>9.3320264075878567E-2</v>
      </c>
      <c r="BQ124" s="364">
        <f t="shared" si="253"/>
        <v>8.6000637256321871E-2</v>
      </c>
      <c r="BR124" s="364">
        <f t="shared" si="253"/>
        <v>7.9743567429582565E-2</v>
      </c>
      <c r="BS124" s="373">
        <f t="shared" si="253"/>
        <v>7.4928625531666959E-2</v>
      </c>
      <c r="BT124" s="364">
        <f t="shared" si="253"/>
        <v>6.3980277639186456E-2</v>
      </c>
      <c r="BU124" s="364">
        <f t="shared" si="253"/>
        <v>5.7522384542884074E-2</v>
      </c>
      <c r="BV124" s="373">
        <f t="shared" si="253"/>
        <v>5.5208918591241093E-2</v>
      </c>
      <c r="BW124" s="364">
        <f t="shared" si="253"/>
        <v>5.158529700175319E-2</v>
      </c>
      <c r="BX124" s="364">
        <f t="shared" si="253"/>
        <v>5.0926893340099706E-2</v>
      </c>
      <c r="BY124" s="373">
        <f t="shared" si="253"/>
        <v>4.9875386601807646E-2</v>
      </c>
      <c r="BZ124" s="364">
        <f>BZ12/BZ$22</f>
        <v>4.9046239285283108E-2</v>
      </c>
      <c r="CA124" s="364">
        <f>CA12/CA$22</f>
        <v>5.1507994186046513E-2</v>
      </c>
      <c r="CB124" s="373">
        <f t="shared" si="253"/>
        <v>5.2701963406479847E-2</v>
      </c>
      <c r="CC124" s="364" t="e">
        <f t="shared" si="253"/>
        <v>#DIV/0!</v>
      </c>
      <c r="CD124" s="364" t="e">
        <f t="shared" si="253"/>
        <v>#DIV/0!</v>
      </c>
      <c r="CE124" s="373" t="e">
        <f t="shared" si="253"/>
        <v>#DIV/0!</v>
      </c>
      <c r="CF124" s="364" t="e">
        <f t="shared" si="253"/>
        <v>#DIV/0!</v>
      </c>
      <c r="CG124" s="364" t="e">
        <f t="shared" si="253"/>
        <v>#DIV/0!</v>
      </c>
      <c r="CH124" s="373" t="e">
        <f t="shared" si="253"/>
        <v>#DIV/0!</v>
      </c>
      <c r="CI124" s="364" t="e">
        <f t="shared" si="253"/>
        <v>#DIV/0!</v>
      </c>
      <c r="CJ124" s="364" t="e">
        <f t="shared" si="253"/>
        <v>#DIV/0!</v>
      </c>
      <c r="CK124" s="373" t="e">
        <f t="shared" si="253"/>
        <v>#DIV/0!</v>
      </c>
      <c r="CL124" s="364" t="e">
        <f t="shared" si="253"/>
        <v>#DIV/0!</v>
      </c>
      <c r="CM124" s="364" t="e">
        <f t="shared" si="253"/>
        <v>#DIV/0!</v>
      </c>
      <c r="CN124" s="373" t="e">
        <f t="shared" si="253"/>
        <v>#DIV/0!</v>
      </c>
      <c r="CO124" s="364" t="e">
        <f t="shared" si="253"/>
        <v>#DIV/0!</v>
      </c>
      <c r="CP124" s="364" t="e">
        <f t="shared" si="253"/>
        <v>#DIV/0!</v>
      </c>
      <c r="CQ124" s="373" t="e">
        <f t="shared" si="253"/>
        <v>#DIV/0!</v>
      </c>
      <c r="CR124" s="364" t="e">
        <f t="shared" si="253"/>
        <v>#DIV/0!</v>
      </c>
      <c r="CS124" s="364" t="e">
        <f t="shared" si="253"/>
        <v>#DIV/0!</v>
      </c>
      <c r="CT124" s="373" t="e">
        <f t="shared" si="253"/>
        <v>#DIV/0!</v>
      </c>
      <c r="CU124" s="364" t="e">
        <f t="shared" si="253"/>
        <v>#DIV/0!</v>
      </c>
      <c r="CV124" s="364" t="e">
        <f t="shared" si="253"/>
        <v>#DIV/0!</v>
      </c>
      <c r="CW124" s="373" t="e">
        <f t="shared" si="253"/>
        <v>#DIV/0!</v>
      </c>
      <c r="CX124" s="364" t="e">
        <f t="shared" si="253"/>
        <v>#DIV/0!</v>
      </c>
      <c r="CY124" s="364" t="e">
        <f t="shared" si="253"/>
        <v>#DIV/0!</v>
      </c>
      <c r="CZ124" s="373" t="e">
        <f t="shared" si="253"/>
        <v>#DIV/0!</v>
      </c>
    </row>
    <row r="125" spans="1:104" s="363" customFormat="1" x14ac:dyDescent="0.2">
      <c r="A125" s="361" t="s">
        <v>30</v>
      </c>
      <c r="B125" s="362" t="s">
        <v>31</v>
      </c>
      <c r="AW125" s="364">
        <f t="shared" si="252"/>
        <v>3.0474903021041496E-2</v>
      </c>
      <c r="AX125" s="373">
        <f t="shared" si="252"/>
        <v>2.7949766355140186E-2</v>
      </c>
      <c r="AY125" s="364">
        <f t="shared" si="252"/>
        <v>2.7559170299289077E-2</v>
      </c>
      <c r="AZ125" s="364">
        <f t="shared" si="252"/>
        <v>2.663275448751681E-2</v>
      </c>
      <c r="BA125" s="373">
        <f t="shared" si="252"/>
        <v>2.4688475793037033E-2</v>
      </c>
      <c r="BB125" s="364">
        <f t="shared" ref="BB125:CZ125" si="254">BB13/BB$22</f>
        <v>2.2231334758794411E-2</v>
      </c>
      <c r="BC125" s="364">
        <f t="shared" si="254"/>
        <v>1.8397503826680796E-2</v>
      </c>
      <c r="BD125" s="373">
        <f t="shared" si="254"/>
        <v>1.5914257875933743E-2</v>
      </c>
      <c r="BE125" s="364">
        <f t="shared" si="254"/>
        <v>1.1846381093057606E-2</v>
      </c>
      <c r="BF125" s="364">
        <f t="shared" si="254"/>
        <v>1.051453479810326E-2</v>
      </c>
      <c r="BG125" s="373">
        <f t="shared" si="254"/>
        <v>9.3203200562736298E-3</v>
      </c>
      <c r="BH125" s="364">
        <f t="shared" si="254"/>
        <v>7.8246809493561238E-3</v>
      </c>
      <c r="BI125" s="364">
        <f t="shared" si="254"/>
        <v>7.5446799965575607E-3</v>
      </c>
      <c r="BJ125" s="373">
        <f t="shared" si="254"/>
        <v>6.9663436729545322E-3</v>
      </c>
      <c r="BK125" s="364">
        <f t="shared" si="254"/>
        <v>5.3302765439174667E-3</v>
      </c>
      <c r="BL125" s="364">
        <f t="shared" si="254"/>
        <v>4.6531667384747954E-3</v>
      </c>
      <c r="BM125" s="373">
        <f t="shared" si="254"/>
        <v>4.9268138981982757E-3</v>
      </c>
      <c r="BN125" s="364">
        <f t="shared" si="254"/>
        <v>5.1809022212044881E-3</v>
      </c>
      <c r="BO125" s="364">
        <f t="shared" si="254"/>
        <v>5.2333438767001176E-3</v>
      </c>
      <c r="BP125" s="373">
        <f t="shared" si="254"/>
        <v>6.6018969642805663E-3</v>
      </c>
      <c r="BQ125" s="364">
        <f t="shared" si="254"/>
        <v>7.0967181299423573E-3</v>
      </c>
      <c r="BR125" s="364">
        <f t="shared" si="254"/>
        <v>7.0489948655469495E-3</v>
      </c>
      <c r="BS125" s="373">
        <f t="shared" si="254"/>
        <v>7.4870360659558353E-3</v>
      </c>
      <c r="BT125" s="364">
        <f t="shared" si="254"/>
        <v>6.955654036920729E-3</v>
      </c>
      <c r="BU125" s="364">
        <f t="shared" si="254"/>
        <v>5.9790292177191329E-3</v>
      </c>
      <c r="BV125" s="373">
        <f t="shared" si="254"/>
        <v>4.9974864713014161E-3</v>
      </c>
      <c r="BW125" s="364">
        <f t="shared" si="254"/>
        <v>3.3875137432026864E-3</v>
      </c>
      <c r="BX125" s="364">
        <f t="shared" si="254"/>
        <v>2.6866473626078391E-3</v>
      </c>
      <c r="BY125" s="373">
        <f t="shared" si="254"/>
        <v>2.3121040146533347E-3</v>
      </c>
      <c r="BZ125" s="364">
        <f>BZ13/BZ$22</f>
        <v>2.1429433780031388E-3</v>
      </c>
      <c r="CA125" s="364">
        <f>CA13/CA$22</f>
        <v>1.9985465116279071E-3</v>
      </c>
      <c r="CB125" s="373">
        <f t="shared" si="254"/>
        <v>2.0667436629992096E-3</v>
      </c>
      <c r="CC125" s="364" t="e">
        <f t="shared" si="254"/>
        <v>#DIV/0!</v>
      </c>
      <c r="CD125" s="364" t="e">
        <f t="shared" si="254"/>
        <v>#DIV/0!</v>
      </c>
      <c r="CE125" s="373" t="e">
        <f t="shared" si="254"/>
        <v>#DIV/0!</v>
      </c>
      <c r="CF125" s="364" t="e">
        <f t="shared" si="254"/>
        <v>#DIV/0!</v>
      </c>
      <c r="CG125" s="364" t="e">
        <f t="shared" si="254"/>
        <v>#DIV/0!</v>
      </c>
      <c r="CH125" s="373" t="e">
        <f t="shared" si="254"/>
        <v>#DIV/0!</v>
      </c>
      <c r="CI125" s="364" t="e">
        <f t="shared" si="254"/>
        <v>#DIV/0!</v>
      </c>
      <c r="CJ125" s="364" t="e">
        <f t="shared" si="254"/>
        <v>#DIV/0!</v>
      </c>
      <c r="CK125" s="373" t="e">
        <f t="shared" si="254"/>
        <v>#DIV/0!</v>
      </c>
      <c r="CL125" s="364" t="e">
        <f t="shared" si="254"/>
        <v>#DIV/0!</v>
      </c>
      <c r="CM125" s="364" t="e">
        <f t="shared" si="254"/>
        <v>#DIV/0!</v>
      </c>
      <c r="CN125" s="373" t="e">
        <f t="shared" si="254"/>
        <v>#DIV/0!</v>
      </c>
      <c r="CO125" s="364" t="e">
        <f t="shared" si="254"/>
        <v>#DIV/0!</v>
      </c>
      <c r="CP125" s="364" t="e">
        <f t="shared" si="254"/>
        <v>#DIV/0!</v>
      </c>
      <c r="CQ125" s="373" t="e">
        <f t="shared" si="254"/>
        <v>#DIV/0!</v>
      </c>
      <c r="CR125" s="364" t="e">
        <f t="shared" si="254"/>
        <v>#DIV/0!</v>
      </c>
      <c r="CS125" s="364" t="e">
        <f t="shared" si="254"/>
        <v>#DIV/0!</v>
      </c>
      <c r="CT125" s="373" t="e">
        <f t="shared" si="254"/>
        <v>#DIV/0!</v>
      </c>
      <c r="CU125" s="364" t="e">
        <f t="shared" si="254"/>
        <v>#DIV/0!</v>
      </c>
      <c r="CV125" s="364" t="e">
        <f t="shared" si="254"/>
        <v>#DIV/0!</v>
      </c>
      <c r="CW125" s="373" t="e">
        <f t="shared" si="254"/>
        <v>#DIV/0!</v>
      </c>
      <c r="CX125" s="364" t="e">
        <f t="shared" si="254"/>
        <v>#DIV/0!</v>
      </c>
      <c r="CY125" s="364" t="e">
        <f t="shared" si="254"/>
        <v>#DIV/0!</v>
      </c>
      <c r="CZ125" s="373" t="e">
        <f t="shared" si="254"/>
        <v>#DIV/0!</v>
      </c>
    </row>
    <row r="126" spans="1:104" s="363" customFormat="1" x14ac:dyDescent="0.2">
      <c r="A126" s="361" t="s">
        <v>32</v>
      </c>
      <c r="B126" s="362" t="s">
        <v>33</v>
      </c>
      <c r="AW126" s="364">
        <f t="shared" si="252"/>
        <v>0.59683202068884444</v>
      </c>
      <c r="AX126" s="373">
        <f t="shared" si="252"/>
        <v>0.60733060747663548</v>
      </c>
      <c r="AY126" s="364">
        <f t="shared" si="252"/>
        <v>0.61896960299581638</v>
      </c>
      <c r="AZ126" s="364">
        <f t="shared" si="252"/>
        <v>0.63138045956849675</v>
      </c>
      <c r="BA126" s="373">
        <f t="shared" si="252"/>
        <v>0.64149181428196222</v>
      </c>
      <c r="BB126" s="364">
        <f t="shared" ref="BB126:CZ126" si="255">BB14/BB$22</f>
        <v>0.65235347529363519</v>
      </c>
      <c r="BC126" s="364">
        <f t="shared" si="255"/>
        <v>0.66319321794418928</v>
      </c>
      <c r="BD126" s="373">
        <f t="shared" si="255"/>
        <v>0.67456966547580388</v>
      </c>
      <c r="BE126" s="364">
        <f t="shared" si="255"/>
        <v>0.6802067946824224</v>
      </c>
      <c r="BF126" s="364">
        <f t="shared" si="255"/>
        <v>0.67466792330574621</v>
      </c>
      <c r="BG126" s="373">
        <f t="shared" si="255"/>
        <v>0.67044755121779653</v>
      </c>
      <c r="BH126" s="364">
        <f t="shared" si="255"/>
        <v>0.66244153144309059</v>
      </c>
      <c r="BI126" s="364">
        <f t="shared" si="255"/>
        <v>0.65816575346395478</v>
      </c>
      <c r="BJ126" s="373">
        <f t="shared" si="255"/>
        <v>0.65993922366836766</v>
      </c>
      <c r="BK126" s="364">
        <f t="shared" si="255"/>
        <v>0.65616850551654959</v>
      </c>
      <c r="BL126" s="364">
        <f t="shared" si="255"/>
        <v>0.66034755134281198</v>
      </c>
      <c r="BM126" s="373">
        <f t="shared" si="255"/>
        <v>0.65795880954426966</v>
      </c>
      <c r="BN126" s="364">
        <f t="shared" si="255"/>
        <v>0.66166704831692236</v>
      </c>
      <c r="BO126" s="364">
        <f t="shared" si="255"/>
        <v>0.66699255254909851</v>
      </c>
      <c r="BP126" s="373">
        <f t="shared" si="255"/>
        <v>0.67624758555078268</v>
      </c>
      <c r="BQ126" s="364">
        <f t="shared" si="255"/>
        <v>0.68525330938794426</v>
      </c>
      <c r="BR126" s="364">
        <f t="shared" si="255"/>
        <v>0.69425347373306645</v>
      </c>
      <c r="BS126" s="373">
        <f t="shared" si="255"/>
        <v>0.70159645749577582</v>
      </c>
      <c r="BT126" s="364">
        <f t="shared" si="255"/>
        <v>0.71525841575440963</v>
      </c>
      <c r="BU126" s="364">
        <f t="shared" si="255"/>
        <v>0.72249057492931201</v>
      </c>
      <c r="BV126" s="373">
        <f t="shared" si="255"/>
        <v>0.72380755241446615</v>
      </c>
      <c r="BW126" s="364">
        <f t="shared" si="255"/>
        <v>0.72899890054378513</v>
      </c>
      <c r="BX126" s="364">
        <f t="shared" si="255"/>
        <v>0.73058897280515833</v>
      </c>
      <c r="BY126" s="373">
        <f t="shared" si="255"/>
        <v>0.73278683602077888</v>
      </c>
      <c r="BZ126" s="364">
        <f>BZ14/BZ$22</f>
        <v>0.73548231317155621</v>
      </c>
      <c r="CA126" s="364">
        <f>CA14/CA$22</f>
        <v>0.73392078488372092</v>
      </c>
      <c r="CB126" s="373">
        <f t="shared" si="255"/>
        <v>0.73071545802686766</v>
      </c>
      <c r="CC126" s="364" t="e">
        <f t="shared" si="255"/>
        <v>#DIV/0!</v>
      </c>
      <c r="CD126" s="364" t="e">
        <f t="shared" si="255"/>
        <v>#DIV/0!</v>
      </c>
      <c r="CE126" s="373" t="e">
        <f t="shared" si="255"/>
        <v>#DIV/0!</v>
      </c>
      <c r="CF126" s="364" t="e">
        <f t="shared" si="255"/>
        <v>#DIV/0!</v>
      </c>
      <c r="CG126" s="364" t="e">
        <f t="shared" si="255"/>
        <v>#DIV/0!</v>
      </c>
      <c r="CH126" s="373" t="e">
        <f t="shared" si="255"/>
        <v>#DIV/0!</v>
      </c>
      <c r="CI126" s="364" t="e">
        <f t="shared" si="255"/>
        <v>#DIV/0!</v>
      </c>
      <c r="CJ126" s="364" t="e">
        <f t="shared" si="255"/>
        <v>#DIV/0!</v>
      </c>
      <c r="CK126" s="373" t="e">
        <f t="shared" si="255"/>
        <v>#DIV/0!</v>
      </c>
      <c r="CL126" s="364" t="e">
        <f t="shared" si="255"/>
        <v>#DIV/0!</v>
      </c>
      <c r="CM126" s="364" t="e">
        <f t="shared" si="255"/>
        <v>#DIV/0!</v>
      </c>
      <c r="CN126" s="373" t="e">
        <f t="shared" si="255"/>
        <v>#DIV/0!</v>
      </c>
      <c r="CO126" s="364" t="e">
        <f t="shared" si="255"/>
        <v>#DIV/0!</v>
      </c>
      <c r="CP126" s="364" t="e">
        <f t="shared" si="255"/>
        <v>#DIV/0!</v>
      </c>
      <c r="CQ126" s="373" t="e">
        <f t="shared" si="255"/>
        <v>#DIV/0!</v>
      </c>
      <c r="CR126" s="364" t="e">
        <f t="shared" si="255"/>
        <v>#DIV/0!</v>
      </c>
      <c r="CS126" s="364" t="e">
        <f t="shared" si="255"/>
        <v>#DIV/0!</v>
      </c>
      <c r="CT126" s="373" t="e">
        <f t="shared" si="255"/>
        <v>#DIV/0!</v>
      </c>
      <c r="CU126" s="364" t="e">
        <f t="shared" si="255"/>
        <v>#DIV/0!</v>
      </c>
      <c r="CV126" s="364" t="e">
        <f t="shared" si="255"/>
        <v>#DIV/0!</v>
      </c>
      <c r="CW126" s="373" t="e">
        <f t="shared" si="255"/>
        <v>#DIV/0!</v>
      </c>
      <c r="CX126" s="364" t="e">
        <f t="shared" si="255"/>
        <v>#DIV/0!</v>
      </c>
      <c r="CY126" s="364" t="e">
        <f t="shared" si="255"/>
        <v>#DIV/0!</v>
      </c>
      <c r="CZ126" s="373" t="e">
        <f t="shared" si="255"/>
        <v>#DIV/0!</v>
      </c>
    </row>
    <row r="127" spans="1:104" s="363" customFormat="1" x14ac:dyDescent="0.2">
      <c r="A127" s="361" t="s">
        <v>34</v>
      </c>
      <c r="B127" s="362" t="s">
        <v>35</v>
      </c>
      <c r="AW127" s="364">
        <f t="shared" si="252"/>
        <v>0.15778182673092747</v>
      </c>
      <c r="AX127" s="373">
        <f t="shared" si="252"/>
        <v>0.15630841121495326</v>
      </c>
      <c r="AY127" s="364">
        <f t="shared" si="252"/>
        <v>0.15663672800678741</v>
      </c>
      <c r="AZ127" s="364">
        <f t="shared" si="252"/>
        <v>0.15494357715020757</v>
      </c>
      <c r="BA127" s="373">
        <f t="shared" si="252"/>
        <v>0.15084483613972627</v>
      </c>
      <c r="BB127" s="364">
        <f t="shared" ref="BB127:CZ127" si="256">BB15/BB$22</f>
        <v>0.1517823145191998</v>
      </c>
      <c r="BC127" s="364">
        <f t="shared" si="256"/>
        <v>0.16036736135641116</v>
      </c>
      <c r="BD127" s="373">
        <f t="shared" si="256"/>
        <v>0.16185892704242819</v>
      </c>
      <c r="BE127" s="364">
        <f t="shared" si="256"/>
        <v>0.17016248153618907</v>
      </c>
      <c r="BF127" s="364">
        <f t="shared" si="256"/>
        <v>0.17265042853356111</v>
      </c>
      <c r="BG127" s="373">
        <f t="shared" si="256"/>
        <v>0.17137079046865383</v>
      </c>
      <c r="BH127" s="364">
        <f t="shared" si="256"/>
        <v>0.16541548767107467</v>
      </c>
      <c r="BI127" s="364">
        <f t="shared" si="256"/>
        <v>0.15267219369459825</v>
      </c>
      <c r="BJ127" s="373">
        <f t="shared" si="256"/>
        <v>0.14818531047531677</v>
      </c>
      <c r="BK127" s="364">
        <f t="shared" si="256"/>
        <v>0.14706978077088409</v>
      </c>
      <c r="BL127" s="364">
        <f t="shared" si="256"/>
        <v>0.14571305471779405</v>
      </c>
      <c r="BM127" s="373">
        <f t="shared" si="256"/>
        <v>0.14542694279739909</v>
      </c>
      <c r="BN127" s="364">
        <f t="shared" si="256"/>
        <v>0.14180215250744219</v>
      </c>
      <c r="BO127" s="364">
        <f t="shared" si="256"/>
        <v>0.14362941024240158</v>
      </c>
      <c r="BP127" s="373">
        <f t="shared" si="256"/>
        <v>0.14068671260126273</v>
      </c>
      <c r="BQ127" s="364">
        <f t="shared" si="256"/>
        <v>0.13544593459432841</v>
      </c>
      <c r="BR127" s="364">
        <f t="shared" si="256"/>
        <v>0.13358280393351318</v>
      </c>
      <c r="BS127" s="373">
        <f t="shared" si="256"/>
        <v>0.13441705995455339</v>
      </c>
      <c r="BT127" s="364">
        <f t="shared" si="256"/>
        <v>0.1362662518709829</v>
      </c>
      <c r="BU127" s="364">
        <f t="shared" si="256"/>
        <v>0.13869580584354382</v>
      </c>
      <c r="BV127" s="373">
        <f t="shared" si="256"/>
        <v>0.1409350326758731</v>
      </c>
      <c r="BW127" s="364">
        <f t="shared" si="256"/>
        <v>0.1403441000802306</v>
      </c>
      <c r="BX127" s="364">
        <f t="shared" si="256"/>
        <v>0.14018328905340458</v>
      </c>
      <c r="BY127" s="373">
        <f t="shared" si="256"/>
        <v>0.14115845419331591</v>
      </c>
      <c r="BZ127" s="364">
        <f>BZ15/BZ$22</f>
        <v>0.13723892309549679</v>
      </c>
      <c r="CA127" s="364">
        <f>CA15/CA$22</f>
        <v>0.13605256782945738</v>
      </c>
      <c r="CB127" s="373">
        <f t="shared" si="256"/>
        <v>0.13673940793872713</v>
      </c>
      <c r="CC127" s="364" t="e">
        <f t="shared" si="256"/>
        <v>#DIV/0!</v>
      </c>
      <c r="CD127" s="364" t="e">
        <f t="shared" si="256"/>
        <v>#DIV/0!</v>
      </c>
      <c r="CE127" s="373" t="e">
        <f t="shared" si="256"/>
        <v>#DIV/0!</v>
      </c>
      <c r="CF127" s="364" t="e">
        <f t="shared" si="256"/>
        <v>#DIV/0!</v>
      </c>
      <c r="CG127" s="364" t="e">
        <f t="shared" si="256"/>
        <v>#DIV/0!</v>
      </c>
      <c r="CH127" s="373" t="e">
        <f t="shared" si="256"/>
        <v>#DIV/0!</v>
      </c>
      <c r="CI127" s="364" t="e">
        <f t="shared" si="256"/>
        <v>#DIV/0!</v>
      </c>
      <c r="CJ127" s="364" t="e">
        <f t="shared" si="256"/>
        <v>#DIV/0!</v>
      </c>
      <c r="CK127" s="373" t="e">
        <f t="shared" si="256"/>
        <v>#DIV/0!</v>
      </c>
      <c r="CL127" s="364" t="e">
        <f t="shared" si="256"/>
        <v>#DIV/0!</v>
      </c>
      <c r="CM127" s="364" t="e">
        <f t="shared" si="256"/>
        <v>#DIV/0!</v>
      </c>
      <c r="CN127" s="373" t="e">
        <f t="shared" si="256"/>
        <v>#DIV/0!</v>
      </c>
      <c r="CO127" s="364" t="e">
        <f t="shared" si="256"/>
        <v>#DIV/0!</v>
      </c>
      <c r="CP127" s="364" t="e">
        <f t="shared" si="256"/>
        <v>#DIV/0!</v>
      </c>
      <c r="CQ127" s="373" t="e">
        <f t="shared" si="256"/>
        <v>#DIV/0!</v>
      </c>
      <c r="CR127" s="364" t="e">
        <f t="shared" si="256"/>
        <v>#DIV/0!</v>
      </c>
      <c r="CS127" s="364" t="e">
        <f t="shared" si="256"/>
        <v>#DIV/0!</v>
      </c>
      <c r="CT127" s="373" t="e">
        <f t="shared" si="256"/>
        <v>#DIV/0!</v>
      </c>
      <c r="CU127" s="364" t="e">
        <f t="shared" si="256"/>
        <v>#DIV/0!</v>
      </c>
      <c r="CV127" s="364" t="e">
        <f t="shared" si="256"/>
        <v>#DIV/0!</v>
      </c>
      <c r="CW127" s="373" t="e">
        <f t="shared" si="256"/>
        <v>#DIV/0!</v>
      </c>
      <c r="CX127" s="364" t="e">
        <f t="shared" si="256"/>
        <v>#DIV/0!</v>
      </c>
      <c r="CY127" s="364" t="e">
        <f t="shared" si="256"/>
        <v>#DIV/0!</v>
      </c>
      <c r="CZ127" s="373" t="e">
        <f t="shared" si="256"/>
        <v>#DIV/0!</v>
      </c>
    </row>
    <row r="128" spans="1:104" s="363" customFormat="1" x14ac:dyDescent="0.2">
      <c r="A128" s="361" t="s">
        <v>36</v>
      </c>
      <c r="B128" s="362" t="s">
        <v>37</v>
      </c>
      <c r="AW128" s="364">
        <f t="shared" si="252"/>
        <v>1.8808040437286941E-2</v>
      </c>
      <c r="AX128" s="373">
        <f t="shared" si="252"/>
        <v>2.3335280373831774E-2</v>
      </c>
      <c r="AY128" s="364">
        <f t="shared" si="252"/>
        <v>2.0069629326233872E-2</v>
      </c>
      <c r="AZ128" s="364">
        <f t="shared" si="252"/>
        <v>1.7774659416476643E-2</v>
      </c>
      <c r="BA128" s="373">
        <f t="shared" si="252"/>
        <v>1.9493973794029239E-2</v>
      </c>
      <c r="BB128" s="364">
        <f t="shared" ref="BB128:CZ128" si="257">BB16/BB$22</f>
        <v>1.9331595442429923E-2</v>
      </c>
      <c r="BC128" s="364">
        <f t="shared" si="257"/>
        <v>1.1656658424584953E-2</v>
      </c>
      <c r="BD128" s="373">
        <f t="shared" si="257"/>
        <v>1.3699843514718474E-2</v>
      </c>
      <c r="BE128" s="364">
        <f t="shared" si="257"/>
        <v>1.1669128508124077E-2</v>
      </c>
      <c r="BF128" s="364">
        <f t="shared" si="257"/>
        <v>1.2104968633110476E-2</v>
      </c>
      <c r="BG128" s="373">
        <f t="shared" si="257"/>
        <v>1.2573639321199332E-2</v>
      </c>
      <c r="BH128" s="364">
        <f t="shared" si="257"/>
        <v>1.9431772246924987E-2</v>
      </c>
      <c r="BI128" s="364">
        <f t="shared" si="257"/>
        <v>2.5560113600504891E-2</v>
      </c>
      <c r="BJ128" s="373">
        <f t="shared" si="257"/>
        <v>2.1415056476119489E-2</v>
      </c>
      <c r="BK128" s="364">
        <f t="shared" si="257"/>
        <v>1.9687634331566128E-2</v>
      </c>
      <c r="BL128" s="364">
        <f t="shared" si="257"/>
        <v>1.8785006462731582E-2</v>
      </c>
      <c r="BM128" s="373">
        <f t="shared" si="257"/>
        <v>1.8962504654693364E-2</v>
      </c>
      <c r="BN128" s="364">
        <f t="shared" si="257"/>
        <v>1.9378291733455462E-2</v>
      </c>
      <c r="BO128" s="364">
        <f t="shared" si="257"/>
        <v>1.8834287028783391E-2</v>
      </c>
      <c r="BP128" s="373">
        <f t="shared" si="257"/>
        <v>2.0324617291780783E-2</v>
      </c>
      <c r="BQ128" s="364">
        <f t="shared" si="257"/>
        <v>2.2390869854879356E-2</v>
      </c>
      <c r="BR128" s="364">
        <f t="shared" si="257"/>
        <v>1.9145418153337396E-2</v>
      </c>
      <c r="BS128" s="373">
        <f t="shared" si="257"/>
        <v>1.771252112101614E-2</v>
      </c>
      <c r="BT128" s="364">
        <f t="shared" si="257"/>
        <v>1.6200510668271065E-2</v>
      </c>
      <c r="BU128" s="364">
        <f t="shared" si="257"/>
        <v>1.6405513666352498E-2</v>
      </c>
      <c r="BV128" s="373">
        <f t="shared" si="257"/>
        <v>1.6796285891711268E-2</v>
      </c>
      <c r="BW128" s="364">
        <f t="shared" si="257"/>
        <v>1.6105547796630315E-2</v>
      </c>
      <c r="BX128" s="364">
        <f t="shared" si="257"/>
        <v>1.6597510373443983E-2</v>
      </c>
      <c r="BY128" s="373">
        <f t="shared" si="257"/>
        <v>1.6995465873945289E-2</v>
      </c>
      <c r="BZ128" s="364">
        <f>BZ16/BZ$22</f>
        <v>1.8924302788844622E-2</v>
      </c>
      <c r="CA128" s="364">
        <f>CA16/CA$22</f>
        <v>1.8986191860465115E-2</v>
      </c>
      <c r="CB128" s="373">
        <f t="shared" si="257"/>
        <v>1.8874232569448667E-2</v>
      </c>
      <c r="CC128" s="364" t="e">
        <f t="shared" si="257"/>
        <v>#DIV/0!</v>
      </c>
      <c r="CD128" s="364" t="e">
        <f t="shared" si="257"/>
        <v>#DIV/0!</v>
      </c>
      <c r="CE128" s="373" t="e">
        <f t="shared" si="257"/>
        <v>#DIV/0!</v>
      </c>
      <c r="CF128" s="364" t="e">
        <f t="shared" si="257"/>
        <v>#DIV/0!</v>
      </c>
      <c r="CG128" s="364" t="e">
        <f t="shared" si="257"/>
        <v>#DIV/0!</v>
      </c>
      <c r="CH128" s="373" t="e">
        <f t="shared" si="257"/>
        <v>#DIV/0!</v>
      </c>
      <c r="CI128" s="364" t="e">
        <f t="shared" si="257"/>
        <v>#DIV/0!</v>
      </c>
      <c r="CJ128" s="364" t="e">
        <f t="shared" si="257"/>
        <v>#DIV/0!</v>
      </c>
      <c r="CK128" s="373" t="e">
        <f t="shared" si="257"/>
        <v>#DIV/0!</v>
      </c>
      <c r="CL128" s="364" t="e">
        <f t="shared" si="257"/>
        <v>#DIV/0!</v>
      </c>
      <c r="CM128" s="364" t="e">
        <f t="shared" si="257"/>
        <v>#DIV/0!</v>
      </c>
      <c r="CN128" s="373" t="e">
        <f t="shared" si="257"/>
        <v>#DIV/0!</v>
      </c>
      <c r="CO128" s="364" t="e">
        <f t="shared" si="257"/>
        <v>#DIV/0!</v>
      </c>
      <c r="CP128" s="364" t="e">
        <f t="shared" si="257"/>
        <v>#DIV/0!</v>
      </c>
      <c r="CQ128" s="373" t="e">
        <f t="shared" si="257"/>
        <v>#DIV/0!</v>
      </c>
      <c r="CR128" s="364" t="e">
        <f t="shared" si="257"/>
        <v>#DIV/0!</v>
      </c>
      <c r="CS128" s="364" t="e">
        <f t="shared" si="257"/>
        <v>#DIV/0!</v>
      </c>
      <c r="CT128" s="373" t="e">
        <f t="shared" si="257"/>
        <v>#DIV/0!</v>
      </c>
      <c r="CU128" s="364" t="e">
        <f t="shared" si="257"/>
        <v>#DIV/0!</v>
      </c>
      <c r="CV128" s="364" t="e">
        <f t="shared" si="257"/>
        <v>#DIV/0!</v>
      </c>
      <c r="CW128" s="373" t="e">
        <f t="shared" si="257"/>
        <v>#DIV/0!</v>
      </c>
      <c r="CX128" s="364" t="e">
        <f t="shared" si="257"/>
        <v>#DIV/0!</v>
      </c>
      <c r="CY128" s="364" t="e">
        <f t="shared" si="257"/>
        <v>#DIV/0!</v>
      </c>
      <c r="CZ128" s="373" t="e">
        <f t="shared" si="257"/>
        <v>#DIV/0!</v>
      </c>
    </row>
    <row r="129" spans="1:104" s="363" customFormat="1" x14ac:dyDescent="0.2">
      <c r="A129" s="361" t="s">
        <v>38</v>
      </c>
      <c r="B129" s="362" t="s">
        <v>39</v>
      </c>
      <c r="AW129" s="364">
        <f t="shared" si="252"/>
        <v>3.68520042318091E-2</v>
      </c>
      <c r="AX129" s="373">
        <f t="shared" si="252"/>
        <v>3.5864485981308411E-2</v>
      </c>
      <c r="AY129" s="364">
        <f t="shared" si="252"/>
        <v>3.6014159913402184E-2</v>
      </c>
      <c r="AZ129" s="364">
        <f t="shared" si="252"/>
        <v>3.4643045079810558E-2</v>
      </c>
      <c r="BA129" s="373">
        <f t="shared" si="252"/>
        <v>3.3764262993550648E-2</v>
      </c>
      <c r="BB129" s="364">
        <f t="shared" ref="BB129:CZ129" si="258">BB17/BB$22</f>
        <v>3.1340616853636392E-2</v>
      </c>
      <c r="BC129" s="364">
        <f t="shared" si="258"/>
        <v>3.0407394324738019E-2</v>
      </c>
      <c r="BD129" s="373">
        <f t="shared" si="258"/>
        <v>3.0470341610322124E-2</v>
      </c>
      <c r="BE129" s="364">
        <f t="shared" si="258"/>
        <v>3.3471196454948303E-2</v>
      </c>
      <c r="BF129" s="364">
        <f t="shared" si="258"/>
        <v>3.469501958589815E-2</v>
      </c>
      <c r="BG129" s="373">
        <f t="shared" si="258"/>
        <v>3.4965854802309564E-2</v>
      </c>
      <c r="BH129" s="364">
        <f t="shared" si="258"/>
        <v>3.6120575157359822E-2</v>
      </c>
      <c r="BI129" s="364">
        <f t="shared" si="258"/>
        <v>3.6030867207894661E-2</v>
      </c>
      <c r="BJ129" s="373">
        <f t="shared" si="258"/>
        <v>3.4344360988475431E-2</v>
      </c>
      <c r="BK129" s="364">
        <f t="shared" si="258"/>
        <v>3.2984668290586043E-2</v>
      </c>
      <c r="BL129" s="364">
        <f t="shared" si="258"/>
        <v>3.2371104409019101E-2</v>
      </c>
      <c r="BM129" s="373">
        <f t="shared" si="258"/>
        <v>3.2368021540488671E-2</v>
      </c>
      <c r="BN129" s="364">
        <f t="shared" si="258"/>
        <v>3.1829631325852988E-2</v>
      </c>
      <c r="BO129" s="364">
        <f t="shared" si="258"/>
        <v>3.168760962705236E-2</v>
      </c>
      <c r="BP129" s="373">
        <f t="shared" si="258"/>
        <v>3.1366217891429064E-2</v>
      </c>
      <c r="BQ129" s="364">
        <f t="shared" si="258"/>
        <v>3.0733134432117719E-2</v>
      </c>
      <c r="BR129" s="364">
        <f t="shared" si="258"/>
        <v>3.1125808603834886E-2</v>
      </c>
      <c r="BS129" s="373">
        <f t="shared" si="258"/>
        <v>3.0705587601235214E-2</v>
      </c>
      <c r="BT129" s="364">
        <f t="shared" si="258"/>
        <v>3.0757491268746516E-2</v>
      </c>
      <c r="BU129" s="364">
        <f t="shared" si="258"/>
        <v>3.1426720075400566E-2</v>
      </c>
      <c r="BV129" s="373">
        <f t="shared" si="258"/>
        <v>3.096075938137623E-2</v>
      </c>
      <c r="BW129" s="364">
        <f t="shared" si="258"/>
        <v>3.0220188393308176E-2</v>
      </c>
      <c r="BX129" s="364">
        <f t="shared" si="258"/>
        <v>2.8179945670019999E-2</v>
      </c>
      <c r="BY129" s="373">
        <f t="shared" si="258"/>
        <v>2.6754346455274299E-2</v>
      </c>
      <c r="BZ129" s="364">
        <f>BZ17/BZ$22</f>
        <v>2.5685138234939033E-2</v>
      </c>
      <c r="CA129" s="364">
        <f>CA17/CA$22</f>
        <v>2.5950823643410854E-2</v>
      </c>
      <c r="CB129" s="373">
        <f t="shared" si="258"/>
        <v>2.6381374992401677E-2</v>
      </c>
      <c r="CC129" s="364" t="e">
        <f t="shared" si="258"/>
        <v>#DIV/0!</v>
      </c>
      <c r="CD129" s="364" t="e">
        <f t="shared" si="258"/>
        <v>#DIV/0!</v>
      </c>
      <c r="CE129" s="373" t="e">
        <f t="shared" si="258"/>
        <v>#DIV/0!</v>
      </c>
      <c r="CF129" s="364" t="e">
        <f t="shared" si="258"/>
        <v>#DIV/0!</v>
      </c>
      <c r="CG129" s="364" t="e">
        <f t="shared" si="258"/>
        <v>#DIV/0!</v>
      </c>
      <c r="CH129" s="373" t="e">
        <f t="shared" si="258"/>
        <v>#DIV/0!</v>
      </c>
      <c r="CI129" s="364" t="e">
        <f t="shared" si="258"/>
        <v>#DIV/0!</v>
      </c>
      <c r="CJ129" s="364" t="e">
        <f t="shared" si="258"/>
        <v>#DIV/0!</v>
      </c>
      <c r="CK129" s="373" t="e">
        <f t="shared" si="258"/>
        <v>#DIV/0!</v>
      </c>
      <c r="CL129" s="364" t="e">
        <f t="shared" si="258"/>
        <v>#DIV/0!</v>
      </c>
      <c r="CM129" s="364" t="e">
        <f t="shared" si="258"/>
        <v>#DIV/0!</v>
      </c>
      <c r="CN129" s="373" t="e">
        <f t="shared" si="258"/>
        <v>#DIV/0!</v>
      </c>
      <c r="CO129" s="364" t="e">
        <f t="shared" si="258"/>
        <v>#DIV/0!</v>
      </c>
      <c r="CP129" s="364" t="e">
        <f t="shared" si="258"/>
        <v>#DIV/0!</v>
      </c>
      <c r="CQ129" s="373" t="e">
        <f t="shared" si="258"/>
        <v>#DIV/0!</v>
      </c>
      <c r="CR129" s="364" t="e">
        <f t="shared" si="258"/>
        <v>#DIV/0!</v>
      </c>
      <c r="CS129" s="364" t="e">
        <f t="shared" si="258"/>
        <v>#DIV/0!</v>
      </c>
      <c r="CT129" s="373" t="e">
        <f t="shared" si="258"/>
        <v>#DIV/0!</v>
      </c>
      <c r="CU129" s="364" t="e">
        <f t="shared" si="258"/>
        <v>#DIV/0!</v>
      </c>
      <c r="CV129" s="364" t="e">
        <f t="shared" si="258"/>
        <v>#DIV/0!</v>
      </c>
      <c r="CW129" s="373" t="e">
        <f t="shared" si="258"/>
        <v>#DIV/0!</v>
      </c>
      <c r="CX129" s="364" t="e">
        <f t="shared" si="258"/>
        <v>#DIV/0!</v>
      </c>
      <c r="CY129" s="364" t="e">
        <f t="shared" si="258"/>
        <v>#DIV/0!</v>
      </c>
      <c r="CZ129" s="373" t="e">
        <f t="shared" si="258"/>
        <v>#DIV/0!</v>
      </c>
    </row>
    <row r="130" spans="1:104" s="363" customFormat="1" x14ac:dyDescent="0.2">
      <c r="A130" s="361" t="s">
        <v>40</v>
      </c>
      <c r="B130" s="362" t="s">
        <v>41</v>
      </c>
      <c r="AW130" s="364">
        <f t="shared" si="252"/>
        <v>1.8719877747737156E-2</v>
      </c>
      <c r="AX130" s="373">
        <f t="shared" si="252"/>
        <v>1.8457943925233644E-2</v>
      </c>
      <c r="AY130" s="364">
        <f t="shared" si="252"/>
        <v>1.7904683888710103E-2</v>
      </c>
      <c r="AZ130" s="364">
        <f t="shared" si="252"/>
        <v>2.0259603578319595E-2</v>
      </c>
      <c r="BA130" s="373">
        <f t="shared" si="252"/>
        <v>2.0427816850030641E-2</v>
      </c>
      <c r="BB130" s="364">
        <f t="shared" ref="BB130:CZ130" si="259">BB18/BB$22</f>
        <v>2.0796110248674615E-2</v>
      </c>
      <c r="BC130" s="364">
        <f t="shared" si="259"/>
        <v>2.1046744377722831E-2</v>
      </c>
      <c r="BD130" s="373">
        <f t="shared" si="259"/>
        <v>1.8807759307921699E-2</v>
      </c>
      <c r="BE130" s="364">
        <f t="shared" si="259"/>
        <v>1.2496307237813885E-2</v>
      </c>
      <c r="BF130" s="364">
        <f t="shared" si="259"/>
        <v>1.1780991370423821E-2</v>
      </c>
      <c r="BG130" s="373">
        <f t="shared" si="259"/>
        <v>1.3013277059702805E-2</v>
      </c>
      <c r="BH130" s="364">
        <f t="shared" si="259"/>
        <v>1.7208523416296126E-2</v>
      </c>
      <c r="BI130" s="364">
        <f t="shared" si="259"/>
        <v>1.9937462348317506E-2</v>
      </c>
      <c r="BJ130" s="373">
        <f t="shared" si="259"/>
        <v>2.5285247405538672E-2</v>
      </c>
      <c r="BK130" s="364">
        <f t="shared" si="259"/>
        <v>2.696661412809858E-2</v>
      </c>
      <c r="BL130" s="364">
        <f t="shared" si="259"/>
        <v>2.501795203217004E-2</v>
      </c>
      <c r="BM130" s="373">
        <f t="shared" si="259"/>
        <v>2.2800836412592021E-2</v>
      </c>
      <c r="BN130" s="364">
        <f t="shared" si="259"/>
        <v>2.3385619418365009E-2</v>
      </c>
      <c r="BO130" s="364">
        <f t="shared" si="259"/>
        <v>2.4326422635649998E-2</v>
      </c>
      <c r="BP130" s="373">
        <f t="shared" si="259"/>
        <v>2.3178712485945743E-2</v>
      </c>
      <c r="BQ130" s="364">
        <f t="shared" si="259"/>
        <v>2.4737131767227645E-2</v>
      </c>
      <c r="BR130" s="364">
        <f t="shared" si="259"/>
        <v>2.7064659298581498E-2</v>
      </c>
      <c r="BS130" s="373">
        <f t="shared" si="259"/>
        <v>2.4675173337994523E-2</v>
      </c>
      <c r="BT130" s="364">
        <f t="shared" si="259"/>
        <v>2.2187655915240807E-2</v>
      </c>
      <c r="BU130" s="364">
        <f t="shared" si="259"/>
        <v>1.9115221489161168E-2</v>
      </c>
      <c r="BV130" s="373">
        <f t="shared" si="259"/>
        <v>1.8659254221249668E-2</v>
      </c>
      <c r="BW130" s="364">
        <f t="shared" si="259"/>
        <v>2.0622232787567231E-2</v>
      </c>
      <c r="BX130" s="364">
        <f t="shared" si="259"/>
        <v>2.0776739604167288E-2</v>
      </c>
      <c r="BY130" s="373">
        <f t="shared" si="259"/>
        <v>1.9607843137254902E-2</v>
      </c>
      <c r="BZ130" s="364">
        <f>BZ18/BZ$22</f>
        <v>2.1399251478932752E-2</v>
      </c>
      <c r="CA130" s="364">
        <f>CA18/CA$22</f>
        <v>2.210513565891473E-2</v>
      </c>
      <c r="CB130" s="373">
        <f t="shared" si="259"/>
        <v>2.2126314509756245E-2</v>
      </c>
      <c r="CC130" s="364" t="e">
        <f t="shared" si="259"/>
        <v>#DIV/0!</v>
      </c>
      <c r="CD130" s="364" t="e">
        <f t="shared" si="259"/>
        <v>#DIV/0!</v>
      </c>
      <c r="CE130" s="373" t="e">
        <f t="shared" si="259"/>
        <v>#DIV/0!</v>
      </c>
      <c r="CF130" s="364" t="e">
        <f t="shared" si="259"/>
        <v>#DIV/0!</v>
      </c>
      <c r="CG130" s="364" t="e">
        <f t="shared" si="259"/>
        <v>#DIV/0!</v>
      </c>
      <c r="CH130" s="373" t="e">
        <f t="shared" si="259"/>
        <v>#DIV/0!</v>
      </c>
      <c r="CI130" s="364" t="e">
        <f t="shared" si="259"/>
        <v>#DIV/0!</v>
      </c>
      <c r="CJ130" s="364" t="e">
        <f t="shared" si="259"/>
        <v>#DIV/0!</v>
      </c>
      <c r="CK130" s="373" t="e">
        <f t="shared" si="259"/>
        <v>#DIV/0!</v>
      </c>
      <c r="CL130" s="364" t="e">
        <f t="shared" si="259"/>
        <v>#DIV/0!</v>
      </c>
      <c r="CM130" s="364" t="e">
        <f t="shared" si="259"/>
        <v>#DIV/0!</v>
      </c>
      <c r="CN130" s="373" t="e">
        <f t="shared" si="259"/>
        <v>#DIV/0!</v>
      </c>
      <c r="CO130" s="364" t="e">
        <f t="shared" si="259"/>
        <v>#DIV/0!</v>
      </c>
      <c r="CP130" s="364" t="e">
        <f t="shared" si="259"/>
        <v>#DIV/0!</v>
      </c>
      <c r="CQ130" s="373" t="e">
        <f t="shared" si="259"/>
        <v>#DIV/0!</v>
      </c>
      <c r="CR130" s="364" t="e">
        <f t="shared" si="259"/>
        <v>#DIV/0!</v>
      </c>
      <c r="CS130" s="364" t="e">
        <f t="shared" si="259"/>
        <v>#DIV/0!</v>
      </c>
      <c r="CT130" s="373" t="e">
        <f t="shared" si="259"/>
        <v>#DIV/0!</v>
      </c>
      <c r="CU130" s="364" t="e">
        <f t="shared" si="259"/>
        <v>#DIV/0!</v>
      </c>
      <c r="CV130" s="364" t="e">
        <f t="shared" si="259"/>
        <v>#DIV/0!</v>
      </c>
      <c r="CW130" s="373" t="e">
        <f t="shared" si="259"/>
        <v>#DIV/0!</v>
      </c>
      <c r="CX130" s="364" t="e">
        <f t="shared" si="259"/>
        <v>#DIV/0!</v>
      </c>
      <c r="CY130" s="364" t="e">
        <f t="shared" si="259"/>
        <v>#DIV/0!</v>
      </c>
      <c r="CZ130" s="373" t="e">
        <f t="shared" si="259"/>
        <v>#DIV/0!</v>
      </c>
    </row>
    <row r="131" spans="1:104" s="363" customFormat="1" x14ac:dyDescent="0.2">
      <c r="A131" s="361" t="s">
        <v>42</v>
      </c>
      <c r="B131" s="362" t="s">
        <v>43</v>
      </c>
      <c r="AW131" s="364">
        <f t="shared" si="252"/>
        <v>6.2889385212178206E-3</v>
      </c>
      <c r="AX131" s="373">
        <f t="shared" si="252"/>
        <v>6.0747663551401869E-3</v>
      </c>
      <c r="AY131" s="364">
        <f t="shared" si="252"/>
        <v>5.2075714578274481E-3</v>
      </c>
      <c r="AZ131" s="364">
        <f t="shared" si="252"/>
        <v>6.1100391744138456E-3</v>
      </c>
      <c r="BA131" s="373">
        <f t="shared" si="252"/>
        <v>6.6828143695100246E-3</v>
      </c>
      <c r="BB131" s="364">
        <f t="shared" ref="BB131:CZ131" si="260">BB19/BB$22</f>
        <v>7.8205090653466515E-3</v>
      </c>
      <c r="BC131" s="364">
        <f t="shared" si="260"/>
        <v>7.5061815612857651E-3</v>
      </c>
      <c r="BD131" s="373">
        <f t="shared" si="260"/>
        <v>6.7613451829106261E-3</v>
      </c>
      <c r="BE131" s="364">
        <f t="shared" si="260"/>
        <v>4.4903988183161003E-3</v>
      </c>
      <c r="BF131" s="364">
        <f t="shared" si="260"/>
        <v>4.0055370659440991E-3</v>
      </c>
      <c r="BG131" s="373">
        <f t="shared" si="260"/>
        <v>4.4549957501685278E-3</v>
      </c>
      <c r="BH131" s="364">
        <f t="shared" si="260"/>
        <v>5.9767858174048626E-3</v>
      </c>
      <c r="BI131" s="364">
        <f t="shared" si="260"/>
        <v>6.3111391606184919E-3</v>
      </c>
      <c r="BJ131" s="373">
        <f t="shared" si="260"/>
        <v>8.0843988303422962E-3</v>
      </c>
      <c r="BK131" s="364">
        <f t="shared" si="260"/>
        <v>8.4825906290299478E-3</v>
      </c>
      <c r="BL131" s="364">
        <f t="shared" si="260"/>
        <v>8.7318684475082581E-3</v>
      </c>
      <c r="BM131" s="373">
        <f t="shared" si="260"/>
        <v>8.8510784566469027E-3</v>
      </c>
      <c r="BN131" s="364">
        <f t="shared" si="260"/>
        <v>8.5012594458438295E-3</v>
      </c>
      <c r="BO131" s="364">
        <f t="shared" si="260"/>
        <v>7.8787704517353421E-3</v>
      </c>
      <c r="BP131" s="373">
        <f t="shared" si="260"/>
        <v>8.273993138639836E-3</v>
      </c>
      <c r="BQ131" s="364">
        <f t="shared" si="260"/>
        <v>8.3422645772383633E-3</v>
      </c>
      <c r="BR131" s="364">
        <f t="shared" si="260"/>
        <v>8.0352739825370577E-3</v>
      </c>
      <c r="BS131" s="373">
        <f t="shared" si="260"/>
        <v>8.4775388918021319E-3</v>
      </c>
      <c r="BT131" s="364">
        <f t="shared" si="260"/>
        <v>8.3937428462418917E-3</v>
      </c>
      <c r="BU131" s="364">
        <f t="shared" si="260"/>
        <v>8.364750235626767E-3</v>
      </c>
      <c r="BV131" s="373">
        <f t="shared" si="260"/>
        <v>8.6347103527811449E-3</v>
      </c>
      <c r="BW131" s="364">
        <f t="shared" si="260"/>
        <v>8.7362196535227168E-3</v>
      </c>
      <c r="BX131" s="364">
        <f t="shared" si="260"/>
        <v>1.0060001791098241E-2</v>
      </c>
      <c r="BY131" s="373">
        <f t="shared" si="260"/>
        <v>1.0509563702969703E-2</v>
      </c>
      <c r="BZ131" s="364">
        <f>BZ19/BZ$22</f>
        <v>1.0080888566944344E-2</v>
      </c>
      <c r="CA131" s="364">
        <f>CA19/CA$22</f>
        <v>9.4779554263565886E-3</v>
      </c>
      <c r="CB131" s="373">
        <f t="shared" si="260"/>
        <v>1.0394504893319554E-2</v>
      </c>
      <c r="CC131" s="364" t="e">
        <f t="shared" si="260"/>
        <v>#DIV/0!</v>
      </c>
      <c r="CD131" s="364" t="e">
        <f t="shared" si="260"/>
        <v>#DIV/0!</v>
      </c>
      <c r="CE131" s="373" t="e">
        <f t="shared" si="260"/>
        <v>#DIV/0!</v>
      </c>
      <c r="CF131" s="364" t="e">
        <f t="shared" si="260"/>
        <v>#DIV/0!</v>
      </c>
      <c r="CG131" s="364" t="e">
        <f t="shared" si="260"/>
        <v>#DIV/0!</v>
      </c>
      <c r="CH131" s="373" t="e">
        <f t="shared" si="260"/>
        <v>#DIV/0!</v>
      </c>
      <c r="CI131" s="364" t="e">
        <f t="shared" si="260"/>
        <v>#DIV/0!</v>
      </c>
      <c r="CJ131" s="364" t="e">
        <f t="shared" si="260"/>
        <v>#DIV/0!</v>
      </c>
      <c r="CK131" s="373" t="e">
        <f t="shared" si="260"/>
        <v>#DIV/0!</v>
      </c>
      <c r="CL131" s="364" t="e">
        <f t="shared" si="260"/>
        <v>#DIV/0!</v>
      </c>
      <c r="CM131" s="364" t="e">
        <f t="shared" si="260"/>
        <v>#DIV/0!</v>
      </c>
      <c r="CN131" s="373" t="e">
        <f t="shared" si="260"/>
        <v>#DIV/0!</v>
      </c>
      <c r="CO131" s="364" t="e">
        <f t="shared" si="260"/>
        <v>#DIV/0!</v>
      </c>
      <c r="CP131" s="364" t="e">
        <f t="shared" si="260"/>
        <v>#DIV/0!</v>
      </c>
      <c r="CQ131" s="373" t="e">
        <f t="shared" si="260"/>
        <v>#DIV/0!</v>
      </c>
      <c r="CR131" s="364" t="e">
        <f t="shared" si="260"/>
        <v>#DIV/0!</v>
      </c>
      <c r="CS131" s="364" t="e">
        <f t="shared" si="260"/>
        <v>#DIV/0!</v>
      </c>
      <c r="CT131" s="373" t="e">
        <f t="shared" si="260"/>
        <v>#DIV/0!</v>
      </c>
      <c r="CU131" s="364" t="e">
        <f t="shared" si="260"/>
        <v>#DIV/0!</v>
      </c>
      <c r="CV131" s="364" t="e">
        <f t="shared" si="260"/>
        <v>#DIV/0!</v>
      </c>
      <c r="CW131" s="373" t="e">
        <f t="shared" si="260"/>
        <v>#DIV/0!</v>
      </c>
      <c r="CX131" s="364" t="e">
        <f t="shared" si="260"/>
        <v>#DIV/0!</v>
      </c>
      <c r="CY131" s="364" t="e">
        <f t="shared" si="260"/>
        <v>#DIV/0!</v>
      </c>
      <c r="CZ131" s="373" t="e">
        <f t="shared" si="260"/>
        <v>#DIV/0!</v>
      </c>
    </row>
    <row r="132" spans="1:104" ht="6.6" customHeight="1" x14ac:dyDescent="0.2"/>
    <row r="133" spans="1:104" s="371" customFormat="1" x14ac:dyDescent="0.2">
      <c r="A133" s="369" t="s">
        <v>60</v>
      </c>
      <c r="B133" s="370"/>
      <c r="AX133" s="372">
        <f>AX21/AX$23</f>
        <v>0.23792566214110838</v>
      </c>
    </row>
    <row r="134" spans="1:104" s="371" customFormat="1" x14ac:dyDescent="0.2">
      <c r="A134" s="369" t="s">
        <v>61</v>
      </c>
      <c r="B134" s="370"/>
      <c r="AX134" s="372">
        <f>AX22/AX$23</f>
        <v>0.76207433785889156</v>
      </c>
    </row>
    <row r="135" spans="1:104" ht="5.4" customHeight="1" x14ac:dyDescent="0.2"/>
    <row r="136" spans="1:104" x14ac:dyDescent="0.2">
      <c r="A136" s="348" t="s">
        <v>245</v>
      </c>
    </row>
    <row r="137" spans="1:104" s="20" customFormat="1" x14ac:dyDescent="0.2">
      <c r="A137" s="49" t="s">
        <v>12</v>
      </c>
      <c r="B137" s="376" t="s">
        <v>13</v>
      </c>
      <c r="BA137" s="377">
        <f t="shared" ref="BA137:BA152" si="261">BA94-AX94</f>
        <v>8.9126621298120173E-4</v>
      </c>
      <c r="BD137" s="377">
        <f t="shared" ref="BD137:BD152" si="262">BD94-BA94</f>
        <v>1.1947383184582371E-5</v>
      </c>
      <c r="BG137" s="377">
        <f t="shared" ref="BG137:BG152" si="263">BG94-BD94</f>
        <v>-2.4827719393449225E-4</v>
      </c>
      <c r="BJ137" s="377">
        <f t="shared" ref="BJ137:BJ152" si="264">BJ94-BG94</f>
        <v>-2.0735683203672067E-4</v>
      </c>
      <c r="BM137" s="377">
        <f t="shared" ref="BM137:BM152" si="265">BM94-BJ94</f>
        <v>-1.8835374391954645E-4</v>
      </c>
      <c r="BP137" s="377">
        <f t="shared" ref="BP137:BP149" si="266">BP94-BM94</f>
        <v>-1.6174568074016273E-4</v>
      </c>
      <c r="BS137" s="377">
        <f t="shared" ref="BS137:BS152" si="267">BS94-BP94</f>
        <v>-1.2102170470882018E-4</v>
      </c>
      <c r="BV137" s="377">
        <f t="shared" ref="BV137:BV152" si="268">BV94-BS94</f>
        <v>-8.2393314669970902E-5</v>
      </c>
      <c r="BY137" s="377">
        <f t="shared" ref="BY137:BY152" si="269">BY94-BV94</f>
        <v>-5.7578578077050933E-5</v>
      </c>
      <c r="CB137" s="377">
        <f t="shared" ref="CB137:CB152" si="270">CB94-BY94</f>
        <v>-5.6116790724519434E-5</v>
      </c>
      <c r="CE137" s="377">
        <f t="shared" ref="CE137:CE152" si="271">CE94-CB94</f>
        <v>6.9961459631119301E-6</v>
      </c>
      <c r="CH137" s="377">
        <f t="shared" ref="CH137:CH152" si="272">CH94-CE94</f>
        <v>1.3832481485441875E-5</v>
      </c>
      <c r="CK137" s="377">
        <f t="shared" ref="CK137:CK152" si="273">CK94-CH94</f>
        <v>1.9530146436164868E-5</v>
      </c>
      <c r="CN137" s="377">
        <f t="shared" ref="CN137:CN152" si="274">CN94-CK94</f>
        <v>2.5336475473141046E-5</v>
      </c>
      <c r="CQ137" s="377">
        <f t="shared" ref="CQ137:CQ152" si="275">CQ94-CN94</f>
        <v>3.658484392881549E-5</v>
      </c>
      <c r="CT137" s="377">
        <f t="shared" ref="CT137:CT152" si="276">CT94-CQ94</f>
        <v>-1.7998442668244253E-4</v>
      </c>
      <c r="CW137" s="377">
        <f t="shared" ref="CW137:CW152" si="277">CW94-CT94</f>
        <v>-3.6547333090573782E-4</v>
      </c>
      <c r="CZ137" s="377">
        <f t="shared" ref="CZ137:CZ152" si="278">CZ94-CW94</f>
        <v>-1.2351015871055394E-4</v>
      </c>
    </row>
    <row r="138" spans="1:104" s="20" customFormat="1" x14ac:dyDescent="0.2">
      <c r="A138" s="49" t="s">
        <v>14</v>
      </c>
      <c r="B138" s="376" t="s">
        <v>15</v>
      </c>
      <c r="BA138" s="377">
        <f t="shared" si="261"/>
        <v>-2.4062584397809561E-3</v>
      </c>
      <c r="BD138" s="377">
        <f t="shared" si="262"/>
        <v>-2.0979007385137083E-3</v>
      </c>
      <c r="BG138" s="377">
        <f t="shared" si="263"/>
        <v>-1.3784093073570779E-3</v>
      </c>
      <c r="BJ138" s="377">
        <f t="shared" si="264"/>
        <v>-1.3181070800076106E-3</v>
      </c>
      <c r="BM138" s="377">
        <f t="shared" si="265"/>
        <v>-6.602789290638747E-4</v>
      </c>
      <c r="BP138" s="377">
        <f t="shared" si="266"/>
        <v>-9.8697580889259978E-4</v>
      </c>
      <c r="BS138" s="377">
        <f t="shared" si="267"/>
        <v>-7.2810360051192569E-4</v>
      </c>
      <c r="BV138" s="377">
        <f t="shared" si="268"/>
        <v>-5.1359832670319107E-4</v>
      </c>
      <c r="BY138" s="377">
        <f t="shared" si="269"/>
        <v>-3.9939148457224845E-4</v>
      </c>
      <c r="CB138" s="377">
        <f t="shared" si="270"/>
        <v>-5.6340702693526146E-4</v>
      </c>
      <c r="CE138" s="377">
        <f t="shared" si="271"/>
        <v>-5.4525762947119083E-4</v>
      </c>
      <c r="CH138" s="377">
        <f t="shared" si="272"/>
        <v>-5.9304624939165128E-4</v>
      </c>
      <c r="CK138" s="377">
        <f t="shared" si="273"/>
        <v>-5.5522945993091016E-4</v>
      </c>
      <c r="CN138" s="377">
        <f t="shared" si="274"/>
        <v>-4.2842530510493661E-4</v>
      </c>
      <c r="CQ138" s="377">
        <f t="shared" si="275"/>
        <v>7.5504995802558143E-5</v>
      </c>
      <c r="CT138" s="377">
        <f t="shared" si="276"/>
        <v>2.0694977072321756E-4</v>
      </c>
      <c r="CW138" s="377">
        <f t="shared" si="277"/>
        <v>3.0181203170230857E-4</v>
      </c>
      <c r="CZ138" s="377">
        <f t="shared" si="278"/>
        <v>2.3765299504644767E-4</v>
      </c>
    </row>
    <row r="139" spans="1:104" s="20" customFormat="1" x14ac:dyDescent="0.2">
      <c r="A139" s="49" t="s">
        <v>16</v>
      </c>
      <c r="B139" s="376" t="s">
        <v>17</v>
      </c>
      <c r="BA139" s="377">
        <f t="shared" si="261"/>
        <v>-1.4431318601263524E-3</v>
      </c>
      <c r="BD139" s="377">
        <f t="shared" si="262"/>
        <v>-2.3273557247296397E-4</v>
      </c>
      <c r="BG139" s="377">
        <f t="shared" si="263"/>
        <v>-1.6810170133241958E-4</v>
      </c>
      <c r="BJ139" s="377">
        <f t="shared" si="264"/>
        <v>1.6290906966038828E-4</v>
      </c>
      <c r="BM139" s="377">
        <f t="shared" si="265"/>
        <v>1.2073548528521334E-4</v>
      </c>
      <c r="BP139" s="377">
        <f t="shared" si="266"/>
        <v>-8.4461973188192443E-5</v>
      </c>
      <c r="BS139" s="377">
        <f t="shared" si="267"/>
        <v>-1.5644139197237145E-4</v>
      </c>
      <c r="BV139" s="377">
        <f t="shared" si="268"/>
        <v>-2.6622988741314729E-4</v>
      </c>
      <c r="BY139" s="377">
        <f t="shared" si="269"/>
        <v>-3.2112879095327483E-4</v>
      </c>
      <c r="CB139" s="377">
        <f t="shared" si="270"/>
        <v>-2.6813747774679948E-4</v>
      </c>
      <c r="CE139" s="377">
        <f t="shared" si="271"/>
        <v>-2.5559415673465785E-5</v>
      </c>
      <c r="CH139" s="377">
        <f t="shared" si="272"/>
        <v>-2.3614627481722324E-6</v>
      </c>
      <c r="CK139" s="377">
        <f t="shared" si="273"/>
        <v>1.32258253066923E-5</v>
      </c>
      <c r="CN139" s="377">
        <f t="shared" si="274"/>
        <v>1.9810315416332906E-5</v>
      </c>
      <c r="CQ139" s="377">
        <f t="shared" si="275"/>
        <v>2.8706932482898927E-5</v>
      </c>
      <c r="CT139" s="377">
        <f t="shared" si="276"/>
        <v>4.0559664012404647E-5</v>
      </c>
      <c r="CW139" s="377">
        <f t="shared" si="277"/>
        <v>4.9195101433980931E-5</v>
      </c>
      <c r="CZ139" s="377">
        <f t="shared" si="278"/>
        <v>-7.9341472814879613E-5</v>
      </c>
    </row>
    <row r="140" spans="1:104" s="20" customFormat="1" x14ac:dyDescent="0.2">
      <c r="A140" s="49" t="s">
        <v>18</v>
      </c>
      <c r="B140" s="376" t="s">
        <v>19</v>
      </c>
      <c r="BA140" s="377">
        <f t="shared" si="261"/>
        <v>-1.3677376311110739E-3</v>
      </c>
      <c r="BD140" s="377">
        <f t="shared" si="262"/>
        <v>-1.1228185432604065E-3</v>
      </c>
      <c r="BG140" s="377">
        <f t="shared" si="263"/>
        <v>-1.258919805370096E-3</v>
      </c>
      <c r="BJ140" s="377">
        <f t="shared" si="264"/>
        <v>-1.2809861601420867E-3</v>
      </c>
      <c r="BM140" s="377">
        <f t="shared" si="265"/>
        <v>-1.3561579781305195E-3</v>
      </c>
      <c r="BP140" s="377">
        <f t="shared" si="266"/>
        <v>-1.3325324334757162E-3</v>
      </c>
      <c r="BS140" s="377">
        <f t="shared" si="267"/>
        <v>-1.2883943913932806E-3</v>
      </c>
      <c r="BV140" s="377">
        <f t="shared" si="268"/>
        <v>-1.0698934538342676E-3</v>
      </c>
      <c r="BY140" s="377">
        <f t="shared" si="269"/>
        <v>-1.0046924796658042E-3</v>
      </c>
      <c r="CB140" s="377">
        <f t="shared" si="270"/>
        <v>-8.3516362249424787E-4</v>
      </c>
      <c r="CE140" s="377">
        <f t="shared" si="271"/>
        <v>-3.0008558968115488E-4</v>
      </c>
      <c r="CH140" s="377">
        <f t="shared" si="272"/>
        <v>-3.2141823436335204E-4</v>
      </c>
      <c r="CK140" s="377">
        <f t="shared" si="273"/>
        <v>-3.4957025941395777E-4</v>
      </c>
      <c r="CN140" s="377">
        <f t="shared" si="274"/>
        <v>-3.4481727003151004E-4</v>
      </c>
      <c r="CQ140" s="377">
        <f t="shared" si="275"/>
        <v>-3.4017422155971627E-4</v>
      </c>
      <c r="CT140" s="377">
        <f t="shared" si="276"/>
        <v>-3.8060473600318948E-4</v>
      </c>
      <c r="CW140" s="377">
        <f t="shared" si="277"/>
        <v>-2.8289901864817814E-4</v>
      </c>
      <c r="CZ140" s="377">
        <f t="shared" si="278"/>
        <v>-1.5031737773484651E-4</v>
      </c>
    </row>
    <row r="141" spans="1:104" s="20" customFormat="1" x14ac:dyDescent="0.2">
      <c r="A141" s="49" t="s">
        <v>20</v>
      </c>
      <c r="B141" s="376" t="s">
        <v>21</v>
      </c>
      <c r="BA141" s="377">
        <f t="shared" si="261"/>
        <v>-1.5649951501763987E-3</v>
      </c>
      <c r="BD141" s="377">
        <f t="shared" si="262"/>
        <v>-1.4698881066224079E-3</v>
      </c>
      <c r="BG141" s="377">
        <f t="shared" si="263"/>
        <v>-2.9895522972816918E-3</v>
      </c>
      <c r="BJ141" s="377">
        <f t="shared" si="264"/>
        <v>-7.5625672256878496E-3</v>
      </c>
      <c r="BM141" s="377">
        <f t="shared" si="265"/>
        <v>-5.3352320858353619E-3</v>
      </c>
      <c r="BP141" s="377">
        <f t="shared" si="266"/>
        <v>-3.3490265157557347E-3</v>
      </c>
      <c r="BS141" s="377">
        <f t="shared" si="267"/>
        <v>-6.1827747451264209E-3</v>
      </c>
      <c r="BV141" s="377">
        <f t="shared" si="268"/>
        <v>-5.5873868077270655E-3</v>
      </c>
      <c r="BY141" s="377">
        <f t="shared" si="269"/>
        <v>-5.9279762422401461E-3</v>
      </c>
      <c r="CB141" s="377">
        <f t="shared" si="270"/>
        <v>-7.8482350078830643E-3</v>
      </c>
      <c r="CE141" s="377">
        <f t="shared" si="271"/>
        <v>-8.3806031340340204E-4</v>
      </c>
      <c r="CH141" s="377">
        <f t="shared" si="272"/>
        <v>-1.6461259584621274E-3</v>
      </c>
      <c r="CK141" s="377">
        <f t="shared" si="273"/>
        <v>-1.4729845733117142E-3</v>
      </c>
      <c r="CN141" s="377">
        <f t="shared" si="274"/>
        <v>-4.6784877810335246E-3</v>
      </c>
      <c r="CQ141" s="377">
        <f t="shared" si="275"/>
        <v>-4.3882960835369966E-3</v>
      </c>
      <c r="CT141" s="377">
        <f t="shared" si="276"/>
        <v>-6.350692277301305E-3</v>
      </c>
      <c r="CW141" s="377">
        <f t="shared" si="277"/>
        <v>-4.5060554718545504E-3</v>
      </c>
      <c r="CZ141" s="377">
        <f t="shared" si="278"/>
        <v>-3.6488329577510775E-3</v>
      </c>
    </row>
    <row r="142" spans="1:104" s="20" customFormat="1" x14ac:dyDescent="0.2">
      <c r="A142" s="49" t="s">
        <v>22</v>
      </c>
      <c r="B142" s="376" t="s">
        <v>23</v>
      </c>
      <c r="BA142" s="377">
        <f t="shared" si="261"/>
        <v>-3.85910606515949E-3</v>
      </c>
      <c r="BD142" s="377">
        <f t="shared" si="262"/>
        <v>-7.1758943066640157E-3</v>
      </c>
      <c r="BG142" s="377">
        <f t="shared" si="263"/>
        <v>-9.1895037321468864E-3</v>
      </c>
      <c r="BJ142" s="377">
        <f t="shared" si="264"/>
        <v>-1.1228512757711556E-2</v>
      </c>
      <c r="BM142" s="377">
        <f t="shared" si="265"/>
        <v>-1.0055002513110506E-2</v>
      </c>
      <c r="BP142" s="377">
        <f t="shared" si="266"/>
        <v>-8.768774678791974E-3</v>
      </c>
      <c r="BS142" s="377">
        <f t="shared" si="267"/>
        <v>-9.1784534775448678E-3</v>
      </c>
      <c r="BV142" s="377">
        <f t="shared" si="268"/>
        <v>-7.9074022781323305E-3</v>
      </c>
      <c r="BY142" s="377">
        <f t="shared" si="269"/>
        <v>-1.0113827700537897E-2</v>
      </c>
      <c r="CB142" s="377">
        <f t="shared" si="270"/>
        <v>-1.025592655663532E-2</v>
      </c>
      <c r="CE142" s="377">
        <f t="shared" si="271"/>
        <v>-3.511764787434285E-3</v>
      </c>
      <c r="CH142" s="377">
        <f t="shared" si="272"/>
        <v>-3.5764961797432604E-3</v>
      </c>
      <c r="CK142" s="377">
        <f t="shared" si="273"/>
        <v>-2.7310011203591084E-3</v>
      </c>
      <c r="CN142" s="377">
        <f t="shared" si="274"/>
        <v>-3.3732082013300385E-3</v>
      </c>
      <c r="CQ142" s="377">
        <f t="shared" si="275"/>
        <v>-4.9389213729449655E-3</v>
      </c>
      <c r="CT142" s="377">
        <f t="shared" si="276"/>
        <v>-8.7387168226855383E-3</v>
      </c>
      <c r="CW142" s="377">
        <f t="shared" si="277"/>
        <v>-6.3928261177888801E-3</v>
      </c>
      <c r="CZ142" s="377">
        <f t="shared" si="278"/>
        <v>-3.0444940708911489E-3</v>
      </c>
    </row>
    <row r="143" spans="1:104" s="20" customFormat="1" x14ac:dyDescent="0.2">
      <c r="A143" s="49" t="s">
        <v>24</v>
      </c>
      <c r="B143" s="376" t="s">
        <v>25</v>
      </c>
      <c r="BA143" s="377">
        <f t="shared" si="261"/>
        <v>-1.4337887046579456E-2</v>
      </c>
      <c r="BD143" s="377">
        <f t="shared" si="262"/>
        <v>-1.4635297288339566E-2</v>
      </c>
      <c r="BG143" s="377">
        <f t="shared" si="263"/>
        <v>-7.6469251628641932E-3</v>
      </c>
      <c r="BJ143" s="377">
        <f t="shared" si="264"/>
        <v>-1.4727508534574163E-2</v>
      </c>
      <c r="BM143" s="377">
        <f t="shared" si="265"/>
        <v>-1.7992662229788292E-2</v>
      </c>
      <c r="BP143" s="377">
        <f t="shared" si="266"/>
        <v>-1.7721224640529332E-2</v>
      </c>
      <c r="BS143" s="377">
        <f t="shared" si="267"/>
        <v>-1.9741630148220612E-2</v>
      </c>
      <c r="BV143" s="377">
        <f t="shared" si="268"/>
        <v>-1.5442357315933908E-2</v>
      </c>
      <c r="BY143" s="377">
        <f t="shared" si="269"/>
        <v>-1.872009351593612E-2</v>
      </c>
      <c r="CB143" s="377">
        <f t="shared" si="270"/>
        <v>-2.7912582304327693E-2</v>
      </c>
      <c r="CE143" s="377">
        <f t="shared" si="271"/>
        <v>-3.7934319722338072E-3</v>
      </c>
      <c r="CH143" s="377">
        <f t="shared" si="272"/>
        <v>-5.2721301988002955E-3</v>
      </c>
      <c r="CK143" s="377">
        <f t="shared" si="273"/>
        <v>-5.9399017140208676E-3</v>
      </c>
      <c r="CN143" s="377">
        <f t="shared" si="274"/>
        <v>-7.2975963284246381E-3</v>
      </c>
      <c r="CQ143" s="377">
        <f t="shared" si="275"/>
        <v>-7.9439679759729098E-3</v>
      </c>
      <c r="CT143" s="377">
        <f t="shared" si="276"/>
        <v>-1.5570983311340991E-3</v>
      </c>
      <c r="CW143" s="377">
        <f t="shared" si="277"/>
        <v>-3.1556709279756956E-3</v>
      </c>
      <c r="CZ143" s="377">
        <f t="shared" si="278"/>
        <v>-5.4557055228074136E-3</v>
      </c>
    </row>
    <row r="144" spans="1:104" s="20" customFormat="1" x14ac:dyDescent="0.2">
      <c r="A144" s="49" t="s">
        <v>26</v>
      </c>
      <c r="B144" s="376" t="s">
        <v>27</v>
      </c>
      <c r="BA144" s="377">
        <f t="shared" si="261"/>
        <v>-5.5008808596723746E-3</v>
      </c>
      <c r="BD144" s="377">
        <f t="shared" si="262"/>
        <v>-3.3557473122629022E-2</v>
      </c>
      <c r="BG144" s="377">
        <f t="shared" si="263"/>
        <v>-2.6833412256959011E-2</v>
      </c>
      <c r="BJ144" s="377">
        <f t="shared" si="264"/>
        <v>-2.5767580346389041E-2</v>
      </c>
      <c r="BM144" s="377">
        <f t="shared" si="265"/>
        <v>-2.7248701372156958E-2</v>
      </c>
      <c r="BP144" s="377">
        <f t="shared" si="266"/>
        <v>-1.9010161523208446E-2</v>
      </c>
      <c r="BS144" s="377">
        <f t="shared" si="267"/>
        <v>-1.8896533373524371E-2</v>
      </c>
      <c r="BV144" s="377">
        <f t="shared" si="268"/>
        <v>-2.1524890066767E-2</v>
      </c>
      <c r="BY144" s="377">
        <f t="shared" si="269"/>
        <v>-2.122236315670839E-2</v>
      </c>
      <c r="CB144" s="377">
        <f t="shared" si="270"/>
        <v>-3.8816831451783051E-2</v>
      </c>
      <c r="CE144" s="377">
        <f t="shared" si="271"/>
        <v>-6.8264585896280483E-3</v>
      </c>
      <c r="CH144" s="377">
        <f t="shared" si="272"/>
        <v>-8.6421004981739324E-3</v>
      </c>
      <c r="CK144" s="377">
        <f t="shared" si="273"/>
        <v>-1.0163818547716974E-2</v>
      </c>
      <c r="CN144" s="377">
        <f t="shared" si="274"/>
        <v>-1.1276437585545196E-2</v>
      </c>
      <c r="CQ144" s="377">
        <f t="shared" si="275"/>
        <v>-1.1705172736670433E-2</v>
      </c>
      <c r="CT144" s="377">
        <f t="shared" si="276"/>
        <v>-1.0148049712857321E-2</v>
      </c>
      <c r="CW144" s="377">
        <f t="shared" si="277"/>
        <v>-1.6192947966493565E-2</v>
      </c>
      <c r="CZ144" s="377">
        <f t="shared" si="278"/>
        <v>-6.3354882027356063E-3</v>
      </c>
    </row>
    <row r="145" spans="1:104" s="380" customFormat="1" x14ac:dyDescent="0.2">
      <c r="A145" s="378" t="s">
        <v>28</v>
      </c>
      <c r="B145" s="379" t="s">
        <v>29</v>
      </c>
      <c r="BA145" s="381">
        <f t="shared" si="261"/>
        <v>-6.003657359509619E-5</v>
      </c>
      <c r="BD145" s="381">
        <f t="shared" si="262"/>
        <v>-9.0754391377857388E-5</v>
      </c>
      <c r="BG145" s="381">
        <f t="shared" si="263"/>
        <v>-3.5699849588578976E-4</v>
      </c>
      <c r="BJ145" s="381">
        <f t="shared" si="264"/>
        <v>-3.6911630777346389E-4</v>
      </c>
      <c r="BM145" s="381">
        <f t="shared" si="265"/>
        <v>-4.5798060459872544E-4</v>
      </c>
      <c r="BP145" s="381">
        <f t="shared" si="266"/>
        <v>-2.5643593137282018E-4</v>
      </c>
      <c r="BS145" s="381">
        <f t="shared" si="267"/>
        <v>-4.1283182079160374E-4</v>
      </c>
      <c r="BV145" s="381">
        <f t="shared" si="268"/>
        <v>-6.2679268556487498E-4</v>
      </c>
      <c r="BY145" s="381">
        <f t="shared" si="269"/>
        <v>-6.3326357765753141E-4</v>
      </c>
      <c r="CB145" s="381">
        <f t="shared" si="270"/>
        <v>-5.4313278110790057E-4</v>
      </c>
      <c r="CE145" s="381">
        <f t="shared" si="271"/>
        <v>-5.2997312284104765E-4</v>
      </c>
      <c r="CH145" s="381">
        <f t="shared" si="272"/>
        <v>-9.1005931738072365E-4</v>
      </c>
      <c r="CK145" s="381">
        <f t="shared" si="273"/>
        <v>-1.544129975924716E-3</v>
      </c>
      <c r="CN145" s="381">
        <f t="shared" si="274"/>
        <v>-7.0275383296474706E-4</v>
      </c>
      <c r="CQ145" s="381">
        <f t="shared" si="275"/>
        <v>-1.0892535752414587E-4</v>
      </c>
      <c r="CT145" s="381">
        <f t="shared" si="276"/>
        <v>-2.1735909724571699E-4</v>
      </c>
      <c r="CW145" s="381">
        <f t="shared" si="277"/>
        <v>-7.6737612462302214E-4</v>
      </c>
      <c r="CZ145" s="381">
        <f t="shared" si="278"/>
        <v>-8.1312324255134166E-4</v>
      </c>
    </row>
    <row r="146" spans="1:104" s="380" customFormat="1" x14ac:dyDescent="0.2">
      <c r="A146" s="378" t="s">
        <v>30</v>
      </c>
      <c r="B146" s="379" t="s">
        <v>31</v>
      </c>
      <c r="BA146" s="381">
        <f t="shared" si="261"/>
        <v>3.1864260472851957E-3</v>
      </c>
      <c r="BD146" s="381">
        <f t="shared" si="262"/>
        <v>3.2622395766552514E-3</v>
      </c>
      <c r="BG146" s="381">
        <f t="shared" si="263"/>
        <v>9.9852918529118317E-4</v>
      </c>
      <c r="BJ146" s="381">
        <f t="shared" si="264"/>
        <v>-3.038485705739169E-5</v>
      </c>
      <c r="BM146" s="381">
        <f t="shared" si="265"/>
        <v>-1.1712513205697217E-5</v>
      </c>
      <c r="BP146" s="381">
        <f t="shared" si="266"/>
        <v>-5.3270900642754526E-4</v>
      </c>
      <c r="BS146" s="381">
        <f t="shared" si="267"/>
        <v>-9.9807740352876595E-4</v>
      </c>
      <c r="BV146" s="381">
        <f t="shared" si="268"/>
        <v>3.347866646465622E-3</v>
      </c>
      <c r="BY146" s="381">
        <f t="shared" si="269"/>
        <v>6.1214509122852478E-3</v>
      </c>
      <c r="CB146" s="381">
        <f t="shared" si="270"/>
        <v>3.9202956246450482E-3</v>
      </c>
      <c r="CE146" s="381">
        <f t="shared" si="271"/>
        <v>1.2314558775297357E-3</v>
      </c>
      <c r="CH146" s="381">
        <f t="shared" si="272"/>
        <v>2.4735440427182398E-3</v>
      </c>
      <c r="CK146" s="381">
        <f t="shared" si="273"/>
        <v>2.3522896043449426E-3</v>
      </c>
      <c r="CN146" s="381">
        <f t="shared" si="274"/>
        <v>-8.6282428822864188E-3</v>
      </c>
      <c r="CQ146" s="381">
        <f t="shared" si="275"/>
        <v>-1.5541071462017664E-2</v>
      </c>
      <c r="CT146" s="381">
        <f t="shared" si="276"/>
        <v>-9.6584355562195634E-3</v>
      </c>
      <c r="CW146" s="381">
        <f t="shared" si="277"/>
        <v>-7.0513522332632528E-3</v>
      </c>
      <c r="CZ146" s="381">
        <f t="shared" si="278"/>
        <v>-8.6973104462874928E-3</v>
      </c>
    </row>
    <row r="147" spans="1:104" s="380" customFormat="1" x14ac:dyDescent="0.2">
      <c r="A147" s="378" t="s">
        <v>32</v>
      </c>
      <c r="B147" s="379" t="s">
        <v>33</v>
      </c>
      <c r="BA147" s="381">
        <f t="shared" si="261"/>
        <v>5.9469142710989742E-4</v>
      </c>
      <c r="BD147" s="381">
        <f t="shared" si="262"/>
        <v>6.249018729818194E-4</v>
      </c>
      <c r="BG147" s="381">
        <f t="shared" si="263"/>
        <v>3.061095737908158E-4</v>
      </c>
      <c r="BJ147" s="381">
        <f t="shared" si="264"/>
        <v>1.7044448467212411E-4</v>
      </c>
      <c r="BM147" s="381">
        <f t="shared" si="265"/>
        <v>-9.4879007732699E-5</v>
      </c>
      <c r="BP147" s="381">
        <f t="shared" si="266"/>
        <v>-1.8307206182157504E-4</v>
      </c>
      <c r="BS147" s="381">
        <f t="shared" si="267"/>
        <v>-6.2468154037619017E-4</v>
      </c>
      <c r="BV147" s="381">
        <f t="shared" si="268"/>
        <v>-1.0475096485683677E-3</v>
      </c>
      <c r="BY147" s="381">
        <f t="shared" si="269"/>
        <v>-1.3430238330935894E-3</v>
      </c>
      <c r="CB147" s="381">
        <f t="shared" si="270"/>
        <v>-1.2635190752429311E-3</v>
      </c>
      <c r="CE147" s="381">
        <f t="shared" si="271"/>
        <v>-7.5021422430873036E-5</v>
      </c>
      <c r="CH147" s="381">
        <f t="shared" si="272"/>
        <v>-1.8901777551914856E-4</v>
      </c>
      <c r="CK147" s="381">
        <f t="shared" si="273"/>
        <v>-4.2376704512069735E-4</v>
      </c>
      <c r="CN147" s="381">
        <f t="shared" si="274"/>
        <v>-2.3767214221144181E-4</v>
      </c>
      <c r="CQ147" s="381">
        <f t="shared" si="275"/>
        <v>-3.4020155318120401E-5</v>
      </c>
      <c r="CT147" s="381">
        <f t="shared" si="276"/>
        <v>5.4928692185783612E-6</v>
      </c>
      <c r="CW147" s="381">
        <f t="shared" si="277"/>
        <v>-4.3474494350574482E-4</v>
      </c>
      <c r="CZ147" s="381">
        <f t="shared" si="278"/>
        <v>-9.6159798328273281E-4</v>
      </c>
    </row>
    <row r="148" spans="1:104" s="380" customFormat="1" x14ac:dyDescent="0.2">
      <c r="A148" s="378" t="s">
        <v>34</v>
      </c>
      <c r="B148" s="379" t="s">
        <v>35</v>
      </c>
      <c r="BA148" s="381">
        <f t="shared" si="261"/>
        <v>-1.0606866730503844E-4</v>
      </c>
      <c r="BD148" s="381">
        <f t="shared" si="262"/>
        <v>-3.0492300514450149E-4</v>
      </c>
      <c r="BG148" s="381">
        <f t="shared" si="263"/>
        <v>2.7225010778771097E-4</v>
      </c>
      <c r="BJ148" s="381">
        <f t="shared" si="264"/>
        <v>6.8554726026674728E-5</v>
      </c>
      <c r="BM148" s="381">
        <f t="shared" si="265"/>
        <v>-4.9419037582949799E-4</v>
      </c>
      <c r="BP148" s="381">
        <f t="shared" si="266"/>
        <v>4.6188122927670605E-4</v>
      </c>
      <c r="BS148" s="381">
        <f t="shared" si="267"/>
        <v>-5.3619377837667986E-4</v>
      </c>
      <c r="BV148" s="381">
        <f t="shared" si="268"/>
        <v>-1.0490253770245941E-3</v>
      </c>
      <c r="BY148" s="381">
        <f t="shared" si="269"/>
        <v>-1.7893098952457206E-3</v>
      </c>
      <c r="CB148" s="381">
        <f t="shared" si="270"/>
        <v>-2.1183101362817064E-3</v>
      </c>
      <c r="CE148" s="381">
        <f t="shared" si="271"/>
        <v>4.7375364968692962E-4</v>
      </c>
      <c r="CH148" s="381">
        <f t="shared" si="272"/>
        <v>4.55937268473601E-4</v>
      </c>
      <c r="CK148" s="381">
        <f t="shared" si="273"/>
        <v>1.1983652825097585E-4</v>
      </c>
      <c r="CN148" s="381">
        <f t="shared" si="274"/>
        <v>-7.7026168932013694E-4</v>
      </c>
      <c r="CQ148" s="381">
        <f t="shared" si="275"/>
        <v>-1.5745239502897995E-3</v>
      </c>
      <c r="CT148" s="381">
        <f t="shared" si="276"/>
        <v>-6.6783053403857151E-4</v>
      </c>
      <c r="CW148" s="381">
        <f t="shared" si="277"/>
        <v>4.3523331085189298E-4</v>
      </c>
      <c r="CZ148" s="381">
        <f t="shared" si="278"/>
        <v>3.0196391777030651E-5</v>
      </c>
    </row>
    <row r="149" spans="1:104" s="380" customFormat="1" x14ac:dyDescent="0.2">
      <c r="A149" s="378" t="s">
        <v>36</v>
      </c>
      <c r="B149" s="379" t="s">
        <v>37</v>
      </c>
      <c r="BA149" s="381">
        <f t="shared" si="261"/>
        <v>9.8849571856886587E-3</v>
      </c>
      <c r="BD149" s="381">
        <f t="shared" si="262"/>
        <v>1.0537372430170888E-2</v>
      </c>
      <c r="BG149" s="381">
        <f t="shared" si="263"/>
        <v>9.1769968582129935E-3</v>
      </c>
      <c r="BJ149" s="381">
        <f t="shared" si="264"/>
        <v>4.0783449959482798E-3</v>
      </c>
      <c r="BM149" s="381">
        <f t="shared" si="265"/>
        <v>2.7520100315317486E-3</v>
      </c>
      <c r="BP149" s="381">
        <f t="shared" si="266"/>
        <v>6.8954614028727823E-3</v>
      </c>
      <c r="BS149" s="381">
        <f t="shared" si="267"/>
        <v>3.8818488145264674E-3</v>
      </c>
      <c r="BV149" s="381">
        <f t="shared" si="268"/>
        <v>1.9770282416363694E-3</v>
      </c>
      <c r="BY149" s="381">
        <f t="shared" si="269"/>
        <v>-6.3928753405351202E-4</v>
      </c>
      <c r="CB149" s="381">
        <f t="shared" si="270"/>
        <v>-1.3780952059851193E-2</v>
      </c>
      <c r="CE149" s="381">
        <f t="shared" si="271"/>
        <v>1.8640901222769513E-3</v>
      </c>
      <c r="CH149" s="381">
        <f t="shared" si="272"/>
        <v>7.5783180527444483E-4</v>
      </c>
      <c r="CK149" s="381">
        <f t="shared" si="273"/>
        <v>7.1560632839573479E-4</v>
      </c>
      <c r="CN149" s="381">
        <f t="shared" si="274"/>
        <v>-7.0803753060991181E-3</v>
      </c>
      <c r="CQ149" s="381">
        <f t="shared" si="275"/>
        <v>-1.0800372349792531E-2</v>
      </c>
      <c r="CT149" s="381">
        <f t="shared" si="276"/>
        <v>-1.1046909146505746E-2</v>
      </c>
      <c r="CW149" s="381">
        <f t="shared" si="277"/>
        <v>-5.665495449879876E-3</v>
      </c>
      <c r="CZ149" s="381">
        <f t="shared" si="278"/>
        <v>-4.0116354184657477E-3</v>
      </c>
    </row>
    <row r="150" spans="1:104" s="380" customFormat="1" x14ac:dyDescent="0.2">
      <c r="A150" s="378" t="s">
        <v>38</v>
      </c>
      <c r="B150" s="379" t="s">
        <v>39</v>
      </c>
      <c r="BA150" s="381">
        <f t="shared" si="261"/>
        <v>-4.8392729684520464E-3</v>
      </c>
      <c r="BD150" s="381">
        <f t="shared" si="262"/>
        <v>-6.1856685687557422E-3</v>
      </c>
      <c r="BG150" s="381">
        <f t="shared" si="263"/>
        <v>-6.0126041211101822E-3</v>
      </c>
      <c r="BJ150" s="381">
        <f t="shared" si="264"/>
        <v>-9.3611803952746708E-3</v>
      </c>
      <c r="BM150" s="381">
        <f t="shared" si="265"/>
        <v>-9.3321734777198906E-3</v>
      </c>
      <c r="BP150" s="381">
        <f t="shared" ref="BP150:BP152" si="279">BP107-BM107</f>
        <v>-5.3753922561195489E-3</v>
      </c>
      <c r="BS150" s="381">
        <f t="shared" si="267"/>
        <v>-7.0315528194525023E-3</v>
      </c>
      <c r="BV150" s="381">
        <f t="shared" si="268"/>
        <v>-9.5078951334747197E-3</v>
      </c>
      <c r="BY150" s="381">
        <f t="shared" si="269"/>
        <v>-1.1715922510551507E-2</v>
      </c>
      <c r="CB150" s="381">
        <f t="shared" si="270"/>
        <v>-1.0045160494931343E-2</v>
      </c>
      <c r="CE150" s="381">
        <f t="shared" si="271"/>
        <v>-8.4297982247746872E-4</v>
      </c>
      <c r="CH150" s="381">
        <f t="shared" si="272"/>
        <v>-1.6435542349688137E-3</v>
      </c>
      <c r="CK150" s="381">
        <f t="shared" si="273"/>
        <v>-9.4464817853259775E-4</v>
      </c>
      <c r="CN150" s="381">
        <f t="shared" si="274"/>
        <v>-8.0912971682081669E-4</v>
      </c>
      <c r="CQ150" s="381">
        <f t="shared" si="275"/>
        <v>-5.1724586388682547E-3</v>
      </c>
      <c r="CT150" s="381">
        <f t="shared" si="276"/>
        <v>-6.0882532031180103E-3</v>
      </c>
      <c r="CW150" s="381">
        <f t="shared" si="277"/>
        <v>-6.3970671720170458E-3</v>
      </c>
      <c r="CZ150" s="381">
        <f t="shared" si="278"/>
        <v>-1.2688503134173079E-3</v>
      </c>
    </row>
    <row r="151" spans="1:104" s="380" customFormat="1" x14ac:dyDescent="0.2">
      <c r="A151" s="378" t="s">
        <v>40</v>
      </c>
      <c r="B151" s="379" t="s">
        <v>41</v>
      </c>
      <c r="BA151" s="381">
        <f t="shared" si="261"/>
        <v>8.1987820881089801E-3</v>
      </c>
      <c r="BD151" s="381">
        <f t="shared" si="262"/>
        <v>6.4986261482445906E-3</v>
      </c>
      <c r="BG151" s="381">
        <f t="shared" si="263"/>
        <v>5.8615369392679417E-3</v>
      </c>
      <c r="BJ151" s="381">
        <f t="shared" si="264"/>
        <v>9.6966219382251806E-3</v>
      </c>
      <c r="BM151" s="381">
        <f t="shared" si="265"/>
        <v>-7.629672334308335E-4</v>
      </c>
      <c r="BP151" s="381">
        <f t="shared" si="279"/>
        <v>-2.560088399365501E-3</v>
      </c>
      <c r="BS151" s="381">
        <f t="shared" si="267"/>
        <v>-4.9011567777988985E-3</v>
      </c>
      <c r="BV151" s="381">
        <f t="shared" si="268"/>
        <v>-1.0274013540066629E-2</v>
      </c>
      <c r="BY151" s="381">
        <f t="shared" si="269"/>
        <v>-1.1906752757097183E-2</v>
      </c>
      <c r="CB151" s="381">
        <f t="shared" si="270"/>
        <v>-2.9996318069071992E-2</v>
      </c>
      <c r="CE151" s="381">
        <f t="shared" si="271"/>
        <v>-3.4918200191416116E-3</v>
      </c>
      <c r="CH151" s="381">
        <f t="shared" si="272"/>
        <v>-1.983318572074122E-3</v>
      </c>
      <c r="CK151" s="381">
        <f t="shared" si="273"/>
        <v>-3.860513079559813E-3</v>
      </c>
      <c r="CN151" s="381">
        <f t="shared" si="274"/>
        <v>-7.0727957922880336E-3</v>
      </c>
      <c r="CQ151" s="381">
        <f t="shared" si="275"/>
        <v>-1.0345054117181229E-2</v>
      </c>
      <c r="CT151" s="381">
        <f t="shared" si="276"/>
        <v>-1.518723445098813E-2</v>
      </c>
      <c r="CW151" s="381">
        <f t="shared" si="277"/>
        <v>-1.2763843351177973E-2</v>
      </c>
      <c r="CZ151" s="381">
        <f t="shared" si="278"/>
        <v>-4.3769662815695831E-3</v>
      </c>
    </row>
    <row r="152" spans="1:104" s="380" customFormat="1" x14ac:dyDescent="0.2">
      <c r="A152" s="378" t="s">
        <v>42</v>
      </c>
      <c r="B152" s="379" t="s">
        <v>43</v>
      </c>
      <c r="BA152" s="381">
        <f t="shared" si="261"/>
        <v>-8.1868834215330644E-3</v>
      </c>
      <c r="BD152" s="381">
        <f t="shared" si="262"/>
        <v>-1.3111739062468764E-2</v>
      </c>
      <c r="BG152" s="381">
        <f t="shared" si="263"/>
        <v>-1.0238250033008378E-2</v>
      </c>
      <c r="BJ152" s="381">
        <f t="shared" si="264"/>
        <v>-8.907801029036877E-3</v>
      </c>
      <c r="BM152" s="381">
        <f t="shared" si="265"/>
        <v>-1.4561332086639567E-2</v>
      </c>
      <c r="BP152" s="381">
        <f t="shared" si="279"/>
        <v>-2.2471055964743303E-2</v>
      </c>
      <c r="BS152" s="381">
        <f t="shared" si="267"/>
        <v>-1.8326409473639282E-2</v>
      </c>
      <c r="BV152" s="381">
        <f t="shared" si="268"/>
        <v>-2.1760479947572242E-2</v>
      </c>
      <c r="BY152" s="381">
        <f t="shared" si="269"/>
        <v>-2.7320041919139726E-2</v>
      </c>
      <c r="CB152" s="381">
        <f t="shared" si="270"/>
        <v>-5.078059631737275E-2</v>
      </c>
      <c r="CE152" s="381">
        <f t="shared" si="271"/>
        <v>-7.3567972074177757E-3</v>
      </c>
      <c r="CH152" s="381">
        <f t="shared" si="272"/>
        <v>-5.2669251567301067E-3</v>
      </c>
      <c r="CK152" s="381">
        <f t="shared" si="273"/>
        <v>-1.0123611736763904E-2</v>
      </c>
      <c r="CN152" s="381">
        <f t="shared" si="274"/>
        <v>-1.2491801457007456E-2</v>
      </c>
      <c r="CQ152" s="381">
        <f t="shared" si="275"/>
        <v>-1.1084495156163943E-2</v>
      </c>
      <c r="CT152" s="381">
        <f t="shared" si="276"/>
        <v>-1.3360693327413742E-2</v>
      </c>
      <c r="CW152" s="381">
        <f t="shared" si="277"/>
        <v>-1.6477439760600565E-2</v>
      </c>
      <c r="CZ152" s="381">
        <f t="shared" si="278"/>
        <v>-1.5654521640058261E-2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C9A54-7FD6-4515-BF1F-00F31011E1BD}">
  <sheetPr>
    <tabColor rgb="FF99CCFF"/>
  </sheetPr>
  <dimension ref="A1:W1267"/>
  <sheetViews>
    <sheetView zoomScaleNormal="100" workbookViewId="0">
      <pane ySplit="1" topLeftCell="A2" activePane="bottomLeft" state="frozen"/>
      <selection activeCell="S7" sqref="S7"/>
      <selection pane="bottomLeft" activeCell="Q2" sqref="Q2"/>
    </sheetView>
  </sheetViews>
  <sheetFormatPr defaultRowHeight="13.8" x14ac:dyDescent="0.25"/>
  <cols>
    <col min="1" max="1" width="11.8984375" bestFit="1" customWidth="1"/>
    <col min="2" max="2" width="7.8984375" bestFit="1" customWidth="1"/>
    <col min="3" max="3" width="7.19921875" bestFit="1" customWidth="1"/>
    <col min="4" max="4" width="8.69921875" bestFit="1" customWidth="1"/>
    <col min="5" max="5" width="6.59765625" style="446" bestFit="1" customWidth="1"/>
    <col min="6" max="6" width="2.19921875" customWidth="1"/>
    <col min="7" max="7" width="5.19921875" bestFit="1" customWidth="1"/>
    <col min="8" max="8" width="7.69921875" bestFit="1" customWidth="1"/>
    <col min="9" max="9" width="8.69921875" bestFit="1" customWidth="1"/>
    <col min="10" max="10" width="7.19921875" bestFit="1" customWidth="1"/>
    <col min="11" max="11" width="8.09765625" bestFit="1" customWidth="1"/>
    <col min="12" max="12" width="7.69921875" customWidth="1"/>
    <col min="13" max="13" width="9" customWidth="1"/>
    <col min="14" max="14" width="8.19921875" bestFit="1" customWidth="1"/>
    <col min="15" max="15" width="15.09765625" bestFit="1" customWidth="1"/>
    <col min="16" max="16" width="2" customWidth="1"/>
    <col min="17" max="17" width="7.8984375" bestFit="1" customWidth="1"/>
    <col min="18" max="18" width="11.69921875" bestFit="1" customWidth="1"/>
    <col min="19" max="19" width="11" bestFit="1" customWidth="1"/>
    <col min="20" max="20" width="9" customWidth="1"/>
    <col min="21" max="21" width="11" customWidth="1"/>
  </cols>
  <sheetData>
    <row r="1" spans="1:23" s="91" customFormat="1" x14ac:dyDescent="0.25">
      <c r="A1" s="81" t="s">
        <v>52</v>
      </c>
      <c r="B1" s="336" t="s">
        <v>53</v>
      </c>
      <c r="C1" s="82" t="s">
        <v>59</v>
      </c>
      <c r="D1" s="82" t="s">
        <v>54</v>
      </c>
      <c r="E1" s="82" t="s">
        <v>137</v>
      </c>
      <c r="F1" s="83"/>
      <c r="G1" s="84" t="s">
        <v>138</v>
      </c>
      <c r="H1" s="83" t="s">
        <v>139</v>
      </c>
      <c r="I1" s="83" t="s">
        <v>140</v>
      </c>
      <c r="J1" s="83" t="s">
        <v>141</v>
      </c>
      <c r="K1" s="83" t="s">
        <v>142</v>
      </c>
      <c r="L1" s="85" t="s">
        <v>143</v>
      </c>
      <c r="M1" s="85" t="s">
        <v>144</v>
      </c>
      <c r="N1" s="85" t="s">
        <v>145</v>
      </c>
      <c r="O1" s="85" t="s">
        <v>146</v>
      </c>
      <c r="P1" s="86"/>
      <c r="Q1" s="87" t="s">
        <v>147</v>
      </c>
      <c r="R1" s="88" t="s">
        <v>148</v>
      </c>
      <c r="S1" s="89" t="s">
        <v>149</v>
      </c>
      <c r="T1" s="89" t="s">
        <v>150</v>
      </c>
      <c r="U1" s="90"/>
      <c r="W1" s="92" t="s">
        <v>151</v>
      </c>
    </row>
    <row r="2" spans="1:23" s="91" customFormat="1" x14ac:dyDescent="0.25">
      <c r="A2" s="440">
        <v>42400</v>
      </c>
      <c r="B2" s="441" t="s">
        <v>30</v>
      </c>
      <c r="C2" s="441">
        <v>65</v>
      </c>
      <c r="D2" s="441">
        <v>35</v>
      </c>
      <c r="E2" s="445">
        <f>D2/C2</f>
        <v>0.53846153846153844</v>
      </c>
      <c r="F2" s="94"/>
      <c r="G2" s="96">
        <f>C2-D2</f>
        <v>30</v>
      </c>
      <c r="H2" s="96">
        <f>SUMIFS($D:$D,$A:$A,$A2)</f>
        <v>3871</v>
      </c>
      <c r="I2" s="96">
        <f>SUMIFS($G:$G,$A:$A,$A2)</f>
        <v>87616</v>
      </c>
      <c r="J2" s="95">
        <f>IFERROR(D2/H2,0)</f>
        <v>9.0415913200723331E-3</v>
      </c>
      <c r="K2" s="95">
        <f>IFERROR(G2/I2,0)</f>
        <v>3.4240321402483564E-4</v>
      </c>
      <c r="L2" s="97">
        <f>IF(A2&lt;&gt;A1,J2,L1+J2)</f>
        <v>9.0415913200723331E-3</v>
      </c>
      <c r="M2" s="97">
        <f>IF(A2&lt;&gt;0,K2,0+K2)</f>
        <v>3.4240321402483564E-4</v>
      </c>
      <c r="N2" s="97">
        <f>(M2+(M2-K2))*(L2-(L2-J2))</f>
        <v>3.0958699278918234E-6</v>
      </c>
      <c r="O2" s="97">
        <f>ABS(L2-M2)</f>
        <v>8.6991881060474972E-3</v>
      </c>
      <c r="P2" s="97"/>
      <c r="Q2" s="448">
        <f>EOMONTH('Lifetime PD Parameter- R'!E5,-47)</f>
        <v>42947</v>
      </c>
      <c r="R2" s="99">
        <f>SUMIFS($N:$N,$A:$A,$Q2)</f>
        <v>0.27496467695898597</v>
      </c>
      <c r="S2" s="100">
        <f>ABS(1-R2)</f>
        <v>0.72503532304101403</v>
      </c>
      <c r="T2" s="100">
        <f>_xlfn.MAXIFS($O:$O,$A:$A,Q2)</f>
        <v>0.58977604490403279</v>
      </c>
      <c r="U2" s="99"/>
    </row>
    <row r="3" spans="1:23" s="91" customFormat="1" x14ac:dyDescent="0.25">
      <c r="A3" s="440">
        <v>42400</v>
      </c>
      <c r="B3" s="441" t="s">
        <v>12</v>
      </c>
      <c r="C3" s="441">
        <v>1875</v>
      </c>
      <c r="D3" s="441">
        <v>922</v>
      </c>
      <c r="E3" s="445">
        <f>D3/C3</f>
        <v>0.49173333333333336</v>
      </c>
      <c r="F3" s="94"/>
      <c r="G3" s="96">
        <f>C3-D3</f>
        <v>953</v>
      </c>
      <c r="H3" s="96">
        <f>SUMIFS($D:$D,$A:$A,$A3)</f>
        <v>3871</v>
      </c>
      <c r="I3" s="96">
        <f>SUMIFS($G:$G,$A:$A,$A3)</f>
        <v>87616</v>
      </c>
      <c r="J3" s="95">
        <f>IFERROR(D3/H3,0)</f>
        <v>0.2381813484887626</v>
      </c>
      <c r="K3" s="95">
        <f>IFERROR(G3/I3,0)</f>
        <v>1.087700876552228E-2</v>
      </c>
      <c r="L3" s="97">
        <f>IF(A3&lt;&gt;A2,J3,L2+J3)</f>
        <v>0.24722293980883495</v>
      </c>
      <c r="M3" s="97">
        <f>IF(A3&lt;&gt;A2,K3,M2+K3)</f>
        <v>1.1219411979547116E-2</v>
      </c>
      <c r="N3" s="97">
        <f>(M3+(M3-K3))*(L3-(L3-J3))</f>
        <v>2.7538087337828313E-3</v>
      </c>
      <c r="O3" s="97">
        <f>ABS(L3-M3)</f>
        <v>0.23600352782928782</v>
      </c>
      <c r="Q3" s="98">
        <f>EOMONTH(Q2,1)</f>
        <v>42978</v>
      </c>
      <c r="R3" s="99">
        <f>SUMIFS($N:$N,$A:$A,$Q3)</f>
        <v>0.30276161540674318</v>
      </c>
      <c r="S3" s="100">
        <f t="shared" ref="S3:S49" si="0">1-R3</f>
        <v>0.69723838459325682</v>
      </c>
      <c r="T3" s="100">
        <f>_xlfn.MAXIFS($O:$O,$A:$A,Q3)</f>
        <v>0.57316117195477712</v>
      </c>
      <c r="U3" s="99"/>
    </row>
    <row r="4" spans="1:23" s="91" customFormat="1" x14ac:dyDescent="0.25">
      <c r="A4" s="440">
        <v>42400</v>
      </c>
      <c r="B4" s="441" t="s">
        <v>20</v>
      </c>
      <c r="C4" s="441">
        <v>538</v>
      </c>
      <c r="D4" s="441">
        <v>231</v>
      </c>
      <c r="E4" s="445">
        <f>D4/C4</f>
        <v>0.42936802973977695</v>
      </c>
      <c r="F4" s="94"/>
      <c r="G4" s="96">
        <f>C4-D4</f>
        <v>307</v>
      </c>
      <c r="H4" s="96">
        <f>SUMIFS($D:$D,$A:$A,$A4)</f>
        <v>3871</v>
      </c>
      <c r="I4" s="96">
        <f>SUMIFS($G:$G,$A:$A,$A4)</f>
        <v>87616</v>
      </c>
      <c r="J4" s="95">
        <f>IFERROR(D4/H4,0)</f>
        <v>5.9674502712477394E-2</v>
      </c>
      <c r="K4" s="95">
        <f>IFERROR(G4/I4,0)</f>
        <v>3.5039262235208183E-3</v>
      </c>
      <c r="L4" s="97">
        <f>IF(A4&lt;&gt;A3,J4,L3+J4)</f>
        <v>0.30689744252131235</v>
      </c>
      <c r="M4" s="97">
        <f>IF(A4&lt;&gt;A3,K4,M3+K4)</f>
        <v>1.4723338203067933E-2</v>
      </c>
      <c r="N4" s="97">
        <f>(M4+(M4-K4))*(L4-(L4-J4))</f>
        <v>1.5481207161415853E-3</v>
      </c>
      <c r="O4" s="97">
        <f>ABS(L4-M4)</f>
        <v>0.29217410431824442</v>
      </c>
      <c r="Q4" s="98">
        <f>EOMONTH(Q3,1)</f>
        <v>43008</v>
      </c>
      <c r="R4" s="99">
        <f>SUMIFS($N:$N,$A:$A,$Q4)</f>
        <v>0.28052967973512588</v>
      </c>
      <c r="S4" s="100">
        <f t="shared" si="0"/>
        <v>0.71947032026487412</v>
      </c>
      <c r="T4" s="100">
        <f>_xlfn.MAXIFS($O:$O,$A:$A,Q4)</f>
        <v>0.59669252711498366</v>
      </c>
      <c r="U4" s="99"/>
    </row>
    <row r="5" spans="1:23" s="91" customFormat="1" x14ac:dyDescent="0.25">
      <c r="A5" s="440">
        <v>42400</v>
      </c>
      <c r="B5" s="441" t="s">
        <v>28</v>
      </c>
      <c r="C5" s="441">
        <v>1721</v>
      </c>
      <c r="D5" s="441">
        <v>518</v>
      </c>
      <c r="E5" s="445">
        <f>D5/C5</f>
        <v>0.30098779779198143</v>
      </c>
      <c r="F5" s="94"/>
      <c r="G5" s="96">
        <f>C5-D5</f>
        <v>1203</v>
      </c>
      <c r="H5" s="96">
        <f>SUMIFS($D:$D,$A:$A,$A5)</f>
        <v>3871</v>
      </c>
      <c r="I5" s="96">
        <f>SUMIFS($G:$G,$A:$A,$A5)</f>
        <v>87616</v>
      </c>
      <c r="J5" s="95">
        <f>IFERROR(D5/H5,0)</f>
        <v>0.13381555153707053</v>
      </c>
      <c r="K5" s="95">
        <f>IFERROR(G5/I5,0)</f>
        <v>1.373036888239591E-2</v>
      </c>
      <c r="L5" s="97">
        <f>IF(A5&lt;&gt;A4,J5,L4+J5)</f>
        <v>0.44071299405838288</v>
      </c>
      <c r="M5" s="97">
        <f>IF(A5&lt;&gt;A4,K5,M4+K5)</f>
        <v>2.8453707085463843E-2</v>
      </c>
      <c r="N5" s="97">
        <f>(M5+(M5-K5))*(L5-(L5-J5))</f>
        <v>5.777760129025953E-3</v>
      </c>
      <c r="O5" s="97">
        <f>ABS(L5-M5)</f>
        <v>0.41225928697291903</v>
      </c>
      <c r="Q5" s="98">
        <f>EOMONTH(Q4,1)</f>
        <v>43039</v>
      </c>
      <c r="R5" s="99">
        <f>SUMIFS($N:$N,$A:$A,$Q5)</f>
        <v>0.26107796822834461</v>
      </c>
      <c r="S5" s="100">
        <f t="shared" si="0"/>
        <v>0.73892203177165539</v>
      </c>
      <c r="T5" s="100">
        <f>_xlfn.MAXIFS($O:$O,$A:$A,Q5)</f>
        <v>0.65861048825457047</v>
      </c>
      <c r="U5" s="99"/>
    </row>
    <row r="6" spans="1:23" s="91" customFormat="1" x14ac:dyDescent="0.25">
      <c r="A6" s="440">
        <v>42400</v>
      </c>
      <c r="B6" s="441" t="s">
        <v>22</v>
      </c>
      <c r="C6" s="441">
        <v>588</v>
      </c>
      <c r="D6" s="441">
        <v>94</v>
      </c>
      <c r="E6" s="445">
        <f>D6/C6</f>
        <v>0.1598639455782313</v>
      </c>
      <c r="F6" s="94"/>
      <c r="G6" s="96">
        <f>C6-D6</f>
        <v>494</v>
      </c>
      <c r="H6" s="96">
        <f>SUMIFS($D:$D,$A:$A,$A6)</f>
        <v>3871</v>
      </c>
      <c r="I6" s="96">
        <f>SUMIFS($G:$G,$A:$A,$A6)</f>
        <v>87616</v>
      </c>
      <c r="J6" s="95">
        <f>IFERROR(D6/H6,0)</f>
        <v>2.4283130973908551E-2</v>
      </c>
      <c r="K6" s="95">
        <f>IFERROR(G6/I6,0)</f>
        <v>5.638239590942294E-3</v>
      </c>
      <c r="L6" s="97">
        <f>IF(A6&lt;&gt;A5,J6,L5+J6)</f>
        <v>0.46499612503229143</v>
      </c>
      <c r="M6" s="97">
        <f>IF(A6&lt;&gt;A5,K6,M5+K6)</f>
        <v>3.4091946676406137E-2</v>
      </c>
      <c r="N6" s="97">
        <f>(M6+(M6-K6))*(L6-(L6-J6))</f>
        <v>1.5188043021482247E-3</v>
      </c>
      <c r="O6" s="97">
        <f>ABS(L6-M6)</f>
        <v>0.43090417835588529</v>
      </c>
      <c r="Q6" s="98">
        <f>EOMONTH(Q5,1)</f>
        <v>43069</v>
      </c>
      <c r="R6" s="99">
        <f>SUMIFS($N:$N,$A:$A,$Q6)</f>
        <v>0.23172152477520541</v>
      </c>
      <c r="S6" s="100">
        <f t="shared" si="0"/>
        <v>0.76827847522479464</v>
      </c>
      <c r="T6" s="100">
        <f>_xlfn.MAXIFS($O:$O,$A:$A,Q6)</f>
        <v>0.65830837564644795</v>
      </c>
      <c r="U6" s="99"/>
    </row>
    <row r="7" spans="1:23" s="91" customFormat="1" x14ac:dyDescent="0.25">
      <c r="A7" s="440">
        <v>42400</v>
      </c>
      <c r="B7" s="441" t="s">
        <v>32</v>
      </c>
      <c r="C7" s="441">
        <v>3398</v>
      </c>
      <c r="D7" s="441">
        <v>474</v>
      </c>
      <c r="E7" s="445">
        <f>D7/C7</f>
        <v>0.13949381989405532</v>
      </c>
      <c r="F7" s="94"/>
      <c r="G7" s="96">
        <f>C7-D7</f>
        <v>2924</v>
      </c>
      <c r="H7" s="96">
        <f>SUMIFS($D:$D,$A:$A,$A7)</f>
        <v>3871</v>
      </c>
      <c r="I7" s="96">
        <f>SUMIFS($G:$G,$A:$A,$A7)</f>
        <v>87616</v>
      </c>
      <c r="J7" s="95">
        <f>IFERROR(D7/H7,0)</f>
        <v>0.12244897959183673</v>
      </c>
      <c r="K7" s="95">
        <f>IFERROR(G7/I7,0)</f>
        <v>3.3372899926953983E-2</v>
      </c>
      <c r="L7" s="97">
        <f>IF(A7&lt;&gt;A6,J7,L6+J7)</f>
        <v>0.58744510462412813</v>
      </c>
      <c r="M7" s="97">
        <f>IF(A7&lt;&gt;A6,K7,M6+K7)</f>
        <v>6.7464846603360121E-2</v>
      </c>
      <c r="N7" s="97">
        <f>(M7+(M7-K7))*(L7-(L7-J7))</f>
        <v>1.2435525707726483E-2</v>
      </c>
      <c r="O7" s="97">
        <f>ABS(L7-M7)</f>
        <v>0.51998025802076797</v>
      </c>
      <c r="Q7" s="98">
        <f>EOMONTH(Q6,1)</f>
        <v>43100</v>
      </c>
      <c r="R7" s="99">
        <f>SUMIFS($N:$N,$A:$A,$Q7)</f>
        <v>0.2525592063272285</v>
      </c>
      <c r="S7" s="100">
        <f t="shared" si="0"/>
        <v>0.7474407936727715</v>
      </c>
      <c r="T7" s="100">
        <f>_xlfn.MAXIFS($O:$O,$A:$A,Q7)</f>
        <v>0.61923442362201409</v>
      </c>
      <c r="U7" s="99"/>
    </row>
    <row r="8" spans="1:23" s="91" customFormat="1" x14ac:dyDescent="0.25">
      <c r="A8" s="440">
        <v>42400</v>
      </c>
      <c r="B8" s="441" t="s">
        <v>38</v>
      </c>
      <c r="C8" s="441">
        <v>2006</v>
      </c>
      <c r="D8" s="441">
        <v>188</v>
      </c>
      <c r="E8" s="445">
        <f>D8/C8</f>
        <v>9.3718843469591223E-2</v>
      </c>
      <c r="F8" s="94"/>
      <c r="G8" s="96">
        <f>C8-D8</f>
        <v>1818</v>
      </c>
      <c r="H8" s="96">
        <f>SUMIFS($D:$D,$A:$A,$A8)</f>
        <v>3871</v>
      </c>
      <c r="I8" s="96">
        <f>SUMIFS($G:$G,$A:$A,$A8)</f>
        <v>87616</v>
      </c>
      <c r="J8" s="95">
        <f>IFERROR(D8/H8,0)</f>
        <v>4.8566261947817102E-2</v>
      </c>
      <c r="K8" s="95">
        <f>IFERROR(G8/I8,0)</f>
        <v>2.0749634769905038E-2</v>
      </c>
      <c r="L8" s="97">
        <f>IF(A8&lt;&gt;A7,J8,L7+J8)</f>
        <v>0.63601136657194524</v>
      </c>
      <c r="M8" s="97">
        <f>IF(A8&lt;&gt;A7,K8,M7+K8)</f>
        <v>8.8214481373265152E-2</v>
      </c>
      <c r="N8" s="97">
        <f>(M8+(M8-K8))*(L8-(L8-J8))</f>
        <v>7.5607630223729141E-3</v>
      </c>
      <c r="O8" s="97">
        <f>ABS(L8-M8)</f>
        <v>0.54779688519868008</v>
      </c>
      <c r="Q8" s="98">
        <f>EOMONTH(Q7,1)</f>
        <v>43131</v>
      </c>
      <c r="R8" s="99">
        <f>SUMIFS($N:$N,$A:$A,$Q8)</f>
        <v>0.24117645314590613</v>
      </c>
      <c r="S8" s="100">
        <f t="shared" si="0"/>
        <v>0.75882354685409381</v>
      </c>
      <c r="T8" s="100">
        <f>_xlfn.MAXIFS($O:$O,$A:$A,Q8)</f>
        <v>0.63241443146047494</v>
      </c>
      <c r="U8" s="99"/>
    </row>
    <row r="9" spans="1:23" s="91" customFormat="1" x14ac:dyDescent="0.25">
      <c r="A9" s="440">
        <v>42400</v>
      </c>
      <c r="B9" s="441" t="s">
        <v>14</v>
      </c>
      <c r="C9" s="441">
        <v>1552</v>
      </c>
      <c r="D9" s="441">
        <v>136</v>
      </c>
      <c r="E9" s="445">
        <f>D9/C9</f>
        <v>8.7628865979381437E-2</v>
      </c>
      <c r="F9" s="94"/>
      <c r="G9" s="96">
        <f>C9-D9</f>
        <v>1416</v>
      </c>
      <c r="H9" s="96">
        <f>SUMIFS($D:$D,$A:$A,$A9)</f>
        <v>3871</v>
      </c>
      <c r="I9" s="96">
        <f>SUMIFS($G:$G,$A:$A,$A9)</f>
        <v>87616</v>
      </c>
      <c r="J9" s="95">
        <f>IFERROR(D9/H9,0)</f>
        <v>3.5133040557995349E-2</v>
      </c>
      <c r="K9" s="95">
        <f>IFERROR(G9/I9,0)</f>
        <v>1.6161431701972241E-2</v>
      </c>
      <c r="L9" s="97">
        <f>IF(A9&lt;&gt;A8,J9,L8+J9)</f>
        <v>0.67114440712994061</v>
      </c>
      <c r="M9" s="97">
        <f>IF(A9&lt;&gt;A8,K9,M8+K9)</f>
        <v>0.10437591307523739</v>
      </c>
      <c r="N9" s="97">
        <f>(M9+(M9-K9))*(L9-(L9-J9))</f>
        <v>6.7662861392395676E-3</v>
      </c>
      <c r="O9" s="97">
        <f>ABS(L9-M9)</f>
        <v>0.5667684940547032</v>
      </c>
      <c r="Q9" s="98">
        <f>EOMONTH(Q8,1)</f>
        <v>43159</v>
      </c>
      <c r="R9" s="99">
        <f>SUMIFS($N:$N,$A:$A,$Q9)</f>
        <v>0.35697039828476024</v>
      </c>
      <c r="S9" s="100">
        <f t="shared" si="0"/>
        <v>0.64302960171523971</v>
      </c>
      <c r="T9" s="100">
        <f>_xlfn.MAXIFS($O:$O,$A:$A,Q9)</f>
        <v>0.52868805538245578</v>
      </c>
      <c r="U9" s="99"/>
    </row>
    <row r="10" spans="1:23" s="91" customFormat="1" x14ac:dyDescent="0.25">
      <c r="A10" s="440">
        <v>42400</v>
      </c>
      <c r="B10" s="441" t="s">
        <v>18</v>
      </c>
      <c r="C10" s="441">
        <v>14833</v>
      </c>
      <c r="D10" s="441">
        <v>578</v>
      </c>
      <c r="E10" s="445">
        <f>D10/C10</f>
        <v>3.8967167801523629E-2</v>
      </c>
      <c r="F10" s="94"/>
      <c r="G10" s="96">
        <f>C10-D10</f>
        <v>14255</v>
      </c>
      <c r="H10" s="96">
        <f>SUMIFS($D:$D,$A:$A,$A10)</f>
        <v>3871</v>
      </c>
      <c r="I10" s="96">
        <f>SUMIFS($G:$G,$A:$A,$A10)</f>
        <v>87616</v>
      </c>
      <c r="J10" s="95">
        <f>IFERROR(D10/H10,0)</f>
        <v>0.14931542237148024</v>
      </c>
      <c r="K10" s="95">
        <f>IFERROR(G10/I10,0)</f>
        <v>0.16269859386413441</v>
      </c>
      <c r="L10" s="97">
        <f>IF(A10&lt;&gt;A9,J10,L9+J10)</f>
        <v>0.82045982950142082</v>
      </c>
      <c r="M10" s="97">
        <f>IF(A10&lt;&gt;A9,K10,M9+K10)</f>
        <v>0.26707450693937179</v>
      </c>
      <c r="N10" s="97">
        <f>(M10+(M10-K10))*(L10-(L10-J10))</f>
        <v>5.5463276354545094E-2</v>
      </c>
      <c r="O10" s="97">
        <f>ABS(L10-M10)</f>
        <v>0.55338532256204909</v>
      </c>
      <c r="Q10" s="98">
        <f>EOMONTH(Q9,1)</f>
        <v>43190</v>
      </c>
      <c r="R10" s="99">
        <f>SUMIFS($N:$N,$A:$A,$Q10)</f>
        <v>0.35135074052431331</v>
      </c>
      <c r="S10" s="100">
        <f t="shared" si="0"/>
        <v>0.64864925947568675</v>
      </c>
      <c r="T10" s="100">
        <f>_xlfn.MAXIFS($O:$O,$A:$A,Q10)</f>
        <v>0.54360876178233608</v>
      </c>
      <c r="U10" s="99"/>
    </row>
    <row r="11" spans="1:23" s="91" customFormat="1" x14ac:dyDescent="0.25">
      <c r="A11" s="440">
        <v>42400</v>
      </c>
      <c r="B11" s="441" t="s">
        <v>26</v>
      </c>
      <c r="C11" s="441">
        <v>181</v>
      </c>
      <c r="D11" s="441">
        <v>7</v>
      </c>
      <c r="E11" s="445">
        <f>D11/C11</f>
        <v>3.8674033149171269E-2</v>
      </c>
      <c r="F11" s="94"/>
      <c r="G11" s="96">
        <f>C11-D11</f>
        <v>174</v>
      </c>
      <c r="H11" s="96">
        <f>SUMIFS($D:$D,$A:$A,$A11)</f>
        <v>3871</v>
      </c>
      <c r="I11" s="96">
        <f>SUMIFS($G:$G,$A:$A,$A11)</f>
        <v>87616</v>
      </c>
      <c r="J11" s="95">
        <f>IFERROR(D11/H11,0)</f>
        <v>1.8083182640144665E-3</v>
      </c>
      <c r="K11" s="95">
        <f>IFERROR(G11/I11,0)</f>
        <v>1.9859386413440469E-3</v>
      </c>
      <c r="L11" s="97">
        <f>IF(A11&lt;&gt;A10,J11,L10+J11)</f>
        <v>0.82226814776543533</v>
      </c>
      <c r="M11" s="97">
        <f>IF(A11&lt;&gt;A10,K11,M10+K11)</f>
        <v>0.26906044558071585</v>
      </c>
      <c r="N11" s="97">
        <f>(M11+(M11-K11))*(L11-(L11-J11))</f>
        <v>9.6950262661862538E-4</v>
      </c>
      <c r="O11" s="97">
        <f>ABS(L11-M11)</f>
        <v>0.55320770218471949</v>
      </c>
      <c r="Q11" s="98">
        <f>EOMONTH(Q10,1)</f>
        <v>43220</v>
      </c>
      <c r="R11" s="99">
        <f>SUMIFS($N:$N,$A:$A,$Q11)</f>
        <v>0.31295485947186946</v>
      </c>
      <c r="S11" s="100">
        <f t="shared" si="0"/>
        <v>0.68704514052813059</v>
      </c>
      <c r="T11" s="100">
        <f>_xlfn.MAXIFS($O:$O,$A:$A,Q11)</f>
        <v>0.5700297843376938</v>
      </c>
      <c r="U11" s="99"/>
    </row>
    <row r="12" spans="1:23" s="91" customFormat="1" x14ac:dyDescent="0.25">
      <c r="A12" s="440">
        <v>42400</v>
      </c>
      <c r="B12" s="441" t="s">
        <v>40</v>
      </c>
      <c r="C12" s="441">
        <v>83</v>
      </c>
      <c r="D12" s="441">
        <v>3</v>
      </c>
      <c r="E12" s="445">
        <f>D12/C12</f>
        <v>3.614457831325301E-2</v>
      </c>
      <c r="F12" s="94"/>
      <c r="G12" s="96">
        <f>C12-D12</f>
        <v>80</v>
      </c>
      <c r="H12" s="96">
        <f>SUMIFS($D:$D,$A:$A,$A12)</f>
        <v>3871</v>
      </c>
      <c r="I12" s="96">
        <f>SUMIFS($G:$G,$A:$A,$A12)</f>
        <v>87616</v>
      </c>
      <c r="J12" s="95">
        <f>IFERROR(D12/H12,0)</f>
        <v>7.7499354172048571E-4</v>
      </c>
      <c r="K12" s="95">
        <f>IFERROR(G12/I12,0)</f>
        <v>9.1307523739956177E-4</v>
      </c>
      <c r="L12" s="97">
        <f>IF(A12&lt;&gt;A11,J12,L11+J12)</f>
        <v>0.82304314130715583</v>
      </c>
      <c r="M12" s="97">
        <f>IF(A12&lt;&gt;A11,K12,M11+K12)</f>
        <v>0.26997352081811543</v>
      </c>
      <c r="N12" s="97">
        <f>(M12+(M12-K12))*(L12-(L12-J12))</f>
        <v>4.1774784272708109E-4</v>
      </c>
      <c r="O12" s="97">
        <f>ABS(L12-M12)</f>
        <v>0.5530696204890404</v>
      </c>
      <c r="Q12" s="98">
        <f>EOMONTH(Q11,1)</f>
        <v>43251</v>
      </c>
      <c r="R12" s="99">
        <f>SUMIFS($N:$N,$A:$A,$Q12)</f>
        <v>0.35120220591156021</v>
      </c>
      <c r="S12" s="100">
        <f t="shared" si="0"/>
        <v>0.64879779408843974</v>
      </c>
      <c r="T12" s="100">
        <f>_xlfn.MAXIFS($O:$O,$A:$A,Q12)</f>
        <v>0.52221096309883963</v>
      </c>
      <c r="U12" s="99"/>
    </row>
    <row r="13" spans="1:23" s="91" customFormat="1" x14ac:dyDescent="0.25">
      <c r="A13" s="440">
        <v>42400</v>
      </c>
      <c r="B13" s="441" t="s">
        <v>24</v>
      </c>
      <c r="C13" s="441">
        <v>7403</v>
      </c>
      <c r="D13" s="441">
        <v>138</v>
      </c>
      <c r="E13" s="445">
        <f>D13/C13</f>
        <v>1.8641091449412402E-2</v>
      </c>
      <c r="F13" s="94"/>
      <c r="G13" s="96">
        <f>C13-D13</f>
        <v>7265</v>
      </c>
      <c r="H13" s="96">
        <f>SUMIFS($D:$D,$A:$A,$A13)</f>
        <v>3871</v>
      </c>
      <c r="I13" s="96">
        <f>SUMIFS($G:$G,$A:$A,$A13)</f>
        <v>87616</v>
      </c>
      <c r="J13" s="95">
        <f>IFERROR(D13/H13,0)</f>
        <v>3.5649702919142337E-2</v>
      </c>
      <c r="K13" s="95">
        <f>IFERROR(G13/I13,0)</f>
        <v>8.2918644996347698E-2</v>
      </c>
      <c r="L13" s="97">
        <f>IF(A13&lt;&gt;A12,J13,L12+J13)</f>
        <v>0.85869284422629821</v>
      </c>
      <c r="M13" s="97">
        <f>IF(A13&lt;&gt;A12,K13,M12+K13)</f>
        <v>0.35289216581446314</v>
      </c>
      <c r="N13" s="97">
        <f>(M13+(M13-K13))*(L13-(L13-J13))</f>
        <v>2.2204976686979058E-2</v>
      </c>
      <c r="O13" s="97">
        <f>ABS(L13-M13)</f>
        <v>0.50580067841183507</v>
      </c>
      <c r="Q13" s="98">
        <f>EOMONTH(Q12,1)</f>
        <v>43281</v>
      </c>
      <c r="R13" s="99">
        <f>SUMIFS($N:$N,$A:$A,$Q13)</f>
        <v>0.33110876906688441</v>
      </c>
      <c r="S13" s="100">
        <f t="shared" si="0"/>
        <v>0.66889123093311564</v>
      </c>
      <c r="T13" s="100">
        <f>_xlfn.MAXIFS($O:$O,$A:$A,Q13)</f>
        <v>0.55119207751805077</v>
      </c>
      <c r="U13" s="99"/>
    </row>
    <row r="14" spans="1:23" s="91" customFormat="1" x14ac:dyDescent="0.25">
      <c r="A14" s="440">
        <v>42400</v>
      </c>
      <c r="B14" s="441" t="s">
        <v>36</v>
      </c>
      <c r="C14" s="441">
        <v>46286</v>
      </c>
      <c r="D14" s="441">
        <v>495</v>
      </c>
      <c r="E14" s="445">
        <f>D14/C14</f>
        <v>1.069437842976278E-2</v>
      </c>
      <c r="F14" s="94"/>
      <c r="G14" s="96">
        <f>C14-D14</f>
        <v>45791</v>
      </c>
      <c r="H14" s="96">
        <f>SUMIFS($D:$D,$A:$A,$A14)</f>
        <v>3871</v>
      </c>
      <c r="I14" s="96">
        <f>SUMIFS($G:$G,$A:$A,$A14)</f>
        <v>87616</v>
      </c>
      <c r="J14" s="95">
        <f>IFERROR(D14/H14,0)</f>
        <v>0.12787393438388014</v>
      </c>
      <c r="K14" s="95">
        <f>IFERROR(G14/I14,0)</f>
        <v>0.52263285244704161</v>
      </c>
      <c r="L14" s="97">
        <f>IF(A14&lt;&gt;A13,J14,L13+J14)</f>
        <v>0.98656677861017839</v>
      </c>
      <c r="M14" s="97">
        <f>IF(A14&lt;&gt;A13,K14,M13+K14)</f>
        <v>0.87552501826150475</v>
      </c>
      <c r="N14" s="97">
        <f>(M14+(M14-K14))*(L14-(L14-J14))</f>
        <v>0.15708253839256117</v>
      </c>
      <c r="O14" s="97">
        <f>ABS(L14-M14)</f>
        <v>0.11104176034867363</v>
      </c>
      <c r="Q14" s="98">
        <f>EOMONTH(Q13,1)</f>
        <v>43312</v>
      </c>
      <c r="R14" s="99">
        <f>SUMIFS($N:$N,$A:$A,$Q14)</f>
        <v>0.34173120965272341</v>
      </c>
      <c r="S14" s="100">
        <f t="shared" si="0"/>
        <v>0.65826879034727659</v>
      </c>
      <c r="T14" s="100">
        <f>_xlfn.MAXIFS($O:$O,$A:$A,Q14)</f>
        <v>0.54773173280550469</v>
      </c>
      <c r="U14" s="99"/>
    </row>
    <row r="15" spans="1:23" s="91" customFormat="1" x14ac:dyDescent="0.25">
      <c r="A15" s="440">
        <v>42400</v>
      </c>
      <c r="B15" s="441" t="s">
        <v>16</v>
      </c>
      <c r="C15" s="441">
        <v>10001</v>
      </c>
      <c r="D15" s="441">
        <v>50</v>
      </c>
      <c r="E15" s="445">
        <f>D15/C15</f>
        <v>4.9995000499950008E-3</v>
      </c>
      <c r="F15" s="94"/>
      <c r="G15" s="96">
        <f>C15-D15</f>
        <v>9951</v>
      </c>
      <c r="H15" s="96">
        <f>SUMIFS($D:$D,$A:$A,$A15)</f>
        <v>3871</v>
      </c>
      <c r="I15" s="96">
        <f>SUMIFS($G:$G,$A:$A,$A15)</f>
        <v>87616</v>
      </c>
      <c r="J15" s="95">
        <f>IFERROR(D15/H15,0)</f>
        <v>1.2916559028674762E-2</v>
      </c>
      <c r="K15" s="95">
        <f>IFERROR(G15/I15,0)</f>
        <v>0.11357514609203799</v>
      </c>
      <c r="L15" s="97">
        <f>IF(A15&lt;&gt;A14,J15,L14+J15)</f>
        <v>0.99948333763885311</v>
      </c>
      <c r="M15" s="97">
        <f>IF(A15&lt;&gt;A14,K15,M14+K15)</f>
        <v>0.98910016435354275</v>
      </c>
      <c r="N15" s="97">
        <f>(M15+(M15-K15))*(L15-(L15-J15))</f>
        <v>2.4084541237600645E-2</v>
      </c>
      <c r="O15" s="97">
        <f>ABS(L15-M15)</f>
        <v>1.0383173285310354E-2</v>
      </c>
      <c r="Q15" s="98">
        <f>EOMONTH(Q14,1)</f>
        <v>43343</v>
      </c>
      <c r="R15" s="99">
        <f>SUMIFS($N:$N,$A:$A,$Q15)</f>
        <v>0.32663886108202433</v>
      </c>
      <c r="S15" s="100">
        <f t="shared" si="0"/>
        <v>0.67336113891797567</v>
      </c>
      <c r="T15" s="100">
        <f>_xlfn.MAXIFS($O:$O,$A:$A,Q15)</f>
        <v>0.53714532488209443</v>
      </c>
      <c r="U15" s="99"/>
    </row>
    <row r="16" spans="1:23" s="91" customFormat="1" x14ac:dyDescent="0.25">
      <c r="A16" s="440">
        <v>42400</v>
      </c>
      <c r="B16" s="441" t="s">
        <v>34</v>
      </c>
      <c r="C16" s="441">
        <v>945</v>
      </c>
      <c r="D16" s="441">
        <v>2</v>
      </c>
      <c r="E16" s="445">
        <f>D16/C16</f>
        <v>2.1164021164021165E-3</v>
      </c>
      <c r="F16" s="94"/>
      <c r="G16" s="96">
        <f>C16-D16</f>
        <v>943</v>
      </c>
      <c r="H16" s="96">
        <f>SUMIFS($D:$D,$A:$A,$A16)</f>
        <v>3871</v>
      </c>
      <c r="I16" s="96">
        <f>SUMIFS($G:$G,$A:$A,$A16)</f>
        <v>87616</v>
      </c>
      <c r="J16" s="95">
        <f>IFERROR(D16/H16,0)</f>
        <v>5.1666236114699044E-4</v>
      </c>
      <c r="K16" s="95">
        <f>IFERROR(G16/I16,0)</f>
        <v>1.0762874360847333E-2</v>
      </c>
      <c r="L16" s="97">
        <f>IF(A16&lt;&gt;A15,J16,L15+J16)</f>
        <v>1</v>
      </c>
      <c r="M16" s="97">
        <f>IF(A16&lt;&gt;A15,K16,M15+K16)</f>
        <v>0.99986303871439008</v>
      </c>
      <c r="N16" s="97">
        <f>(M16+(M16-K16))*(L16-(L16-J16))</f>
        <v>1.0276224247315825E-3</v>
      </c>
      <c r="O16" s="97">
        <f>ABS(L16-M16)</f>
        <v>1.3696128560991561E-4</v>
      </c>
      <c r="Q16" s="98">
        <f>EOMONTH(Q15,1)</f>
        <v>43373</v>
      </c>
      <c r="R16" s="99">
        <f>SUMIFS($N:$N,$A:$A,$Q16)</f>
        <v>0.32375601532784487</v>
      </c>
      <c r="S16" s="100">
        <f t="shared" si="0"/>
        <v>0.67624398467215507</v>
      </c>
      <c r="T16" s="100">
        <f>_xlfn.MAXIFS($O:$O,$A:$A,Q16)</f>
        <v>0.56656837991001274</v>
      </c>
      <c r="U16" s="99"/>
    </row>
    <row r="17" spans="1:21" s="91" customFormat="1" x14ac:dyDescent="0.25">
      <c r="A17" s="440">
        <v>42400</v>
      </c>
      <c r="B17" s="441" t="s">
        <v>42</v>
      </c>
      <c r="C17" s="441">
        <v>12</v>
      </c>
      <c r="D17" s="441">
        <v>0</v>
      </c>
      <c r="E17" s="445">
        <f>D17/C17</f>
        <v>0</v>
      </c>
      <c r="F17" s="94"/>
      <c r="G17" s="96">
        <f>C17-D17</f>
        <v>12</v>
      </c>
      <c r="H17" s="96">
        <f>SUMIFS($D:$D,$A:$A,$A17)</f>
        <v>3871</v>
      </c>
      <c r="I17" s="96">
        <f>SUMIFS($G:$G,$A:$A,$A17)</f>
        <v>87616</v>
      </c>
      <c r="J17" s="95">
        <f>IFERROR(D17/H17,0)</f>
        <v>0</v>
      </c>
      <c r="K17" s="95">
        <f>IFERROR(G17/I17,0)</f>
        <v>1.3696128560993425E-4</v>
      </c>
      <c r="L17" s="97">
        <f>IF(A17&lt;&gt;A16,J17,L16+J17)</f>
        <v>1</v>
      </c>
      <c r="M17" s="97">
        <f>IF(A17&lt;&gt;A16,K17,M16+K17)</f>
        <v>1</v>
      </c>
      <c r="N17" s="97">
        <f>(M17+(M17-K17))*(L17-(L17-J17))</f>
        <v>0</v>
      </c>
      <c r="O17" s="97">
        <f>ABS(L17-M17)</f>
        <v>0</v>
      </c>
      <c r="Q17" s="98">
        <f>EOMONTH(Q16,1)</f>
        <v>43404</v>
      </c>
      <c r="R17" s="99">
        <f>SUMIFS($N:$N,$A:$A,$Q17)</f>
        <v>0.36752027953959854</v>
      </c>
      <c r="S17" s="100">
        <f t="shared" si="0"/>
        <v>0.63247972046040146</v>
      </c>
      <c r="T17" s="100">
        <f>_xlfn.MAXIFS($O:$O,$A:$A,Q17)</f>
        <v>0.52864336280951407</v>
      </c>
      <c r="U17" s="99"/>
    </row>
    <row r="18" spans="1:21" s="91" customFormat="1" x14ac:dyDescent="0.25">
      <c r="A18" s="440">
        <v>42429</v>
      </c>
      <c r="B18" s="441" t="s">
        <v>42</v>
      </c>
      <c r="C18" s="441">
        <v>332</v>
      </c>
      <c r="D18" s="441">
        <v>273</v>
      </c>
      <c r="E18" s="445">
        <f>D18/C18</f>
        <v>0.82228915662650603</v>
      </c>
      <c r="F18" s="94"/>
      <c r="G18" s="96">
        <f>C18-D18</f>
        <v>59</v>
      </c>
      <c r="H18" s="96">
        <f>SUMIFS($D:$D,$A:$A,$A18)</f>
        <v>3114</v>
      </c>
      <c r="I18" s="96">
        <f>SUMIFS($G:$G,$A:$A,$A18)</f>
        <v>85613</v>
      </c>
      <c r="J18" s="95">
        <f>IFERROR(D18/H18,0)</f>
        <v>8.7668593448940263E-2</v>
      </c>
      <c r="K18" s="95">
        <f>IFERROR(G18/I18,0)</f>
        <v>6.8914767617067499E-4</v>
      </c>
      <c r="L18" s="97">
        <f>IF(A18&lt;&gt;A17,J18,L17+J18)</f>
        <v>8.7668593448940263E-2</v>
      </c>
      <c r="M18" s="97">
        <f>IF(A18&lt;&gt;A17,K18,M17+K18)</f>
        <v>6.8914767617067499E-4</v>
      </c>
      <c r="N18" s="97">
        <f>(M18+(M18-K18))*(L18-(L18-J18))</f>
        <v>6.0416607448488841E-5</v>
      </c>
      <c r="O18" s="97">
        <f>ABS(L18-M18)</f>
        <v>8.6979445772769587E-2</v>
      </c>
      <c r="Q18" s="98">
        <f>EOMONTH(Q17,1)</f>
        <v>43434</v>
      </c>
      <c r="R18" s="99">
        <f>SUMIFS($N:$N,$A:$A,$Q18)</f>
        <v>0.4026499972881179</v>
      </c>
      <c r="S18" s="100">
        <f t="shared" si="0"/>
        <v>0.5973500027118821</v>
      </c>
      <c r="T18" s="100">
        <f>_xlfn.MAXIFS($O:$O,$A:$A,Q18)</f>
        <v>0.47651958583004289</v>
      </c>
      <c r="U18" s="99"/>
    </row>
    <row r="19" spans="1:21" s="91" customFormat="1" x14ac:dyDescent="0.25">
      <c r="A19" s="440">
        <v>42429</v>
      </c>
      <c r="B19" s="441" t="s">
        <v>34</v>
      </c>
      <c r="C19" s="441">
        <v>78</v>
      </c>
      <c r="D19" s="441">
        <v>46</v>
      </c>
      <c r="E19" s="445">
        <f>D19/C19</f>
        <v>0.58974358974358976</v>
      </c>
      <c r="F19" s="94"/>
      <c r="G19" s="96">
        <f>C19-D19</f>
        <v>32</v>
      </c>
      <c r="H19" s="96">
        <f>SUMIFS($D:$D,$A:$A,$A19)</f>
        <v>3114</v>
      </c>
      <c r="I19" s="96">
        <f>SUMIFS($G:$G,$A:$A,$A19)</f>
        <v>85613</v>
      </c>
      <c r="J19" s="95">
        <f>IFERROR(D19/H19,0)</f>
        <v>1.4771997430956968E-2</v>
      </c>
      <c r="K19" s="95">
        <f>IFERROR(G19/I19,0)</f>
        <v>3.7377501080443392E-4</v>
      </c>
      <c r="L19" s="97">
        <f>IF(A19&lt;&gt;A18,J19,L18+J19)</f>
        <v>0.10244059087989724</v>
      </c>
      <c r="M19" s="97">
        <f>IF(A19&lt;&gt;A18,K19,M18+K19)</f>
        <v>1.062922686975109E-3</v>
      </c>
      <c r="N19" s="97">
        <f>(M19+(M19-K19))*(L19-(L19-J19))</f>
        <v>2.5881578903245373E-5</v>
      </c>
      <c r="O19" s="97">
        <f>ABS(L19-M19)</f>
        <v>0.10137766819292213</v>
      </c>
      <c r="Q19" s="98">
        <f>EOMONTH(Q18,1)</f>
        <v>43465</v>
      </c>
      <c r="R19" s="99">
        <f>SUMIFS($N:$N,$A:$A,$Q19)</f>
        <v>0.44507051407433473</v>
      </c>
      <c r="S19" s="100">
        <f t="shared" si="0"/>
        <v>0.55492948592566527</v>
      </c>
      <c r="T19" s="100">
        <f>_xlfn.MAXIFS($O:$O,$A:$A,Q19)</f>
        <v>0.44377029339099283</v>
      </c>
      <c r="U19" s="99"/>
    </row>
    <row r="20" spans="1:21" s="91" customFormat="1" x14ac:dyDescent="0.25">
      <c r="A20" s="440">
        <v>42429</v>
      </c>
      <c r="B20" s="441" t="s">
        <v>30</v>
      </c>
      <c r="C20" s="441">
        <v>547</v>
      </c>
      <c r="D20" s="441">
        <v>268</v>
      </c>
      <c r="E20" s="445">
        <f>D20/C20</f>
        <v>0.489945155393053</v>
      </c>
      <c r="F20" s="94"/>
      <c r="G20" s="96">
        <f>C20-D20</f>
        <v>279</v>
      </c>
      <c r="H20" s="96">
        <f>SUMIFS($D:$D,$A:$A,$A20)</f>
        <v>3114</v>
      </c>
      <c r="I20" s="96">
        <f>SUMIFS($G:$G,$A:$A,$A20)</f>
        <v>85613</v>
      </c>
      <c r="J20" s="95">
        <f>IFERROR(D20/H20,0)</f>
        <v>8.6062941554271036E-2</v>
      </c>
      <c r="K20" s="95">
        <f>IFERROR(G20/I20,0)</f>
        <v>3.2588508754511579E-3</v>
      </c>
      <c r="L20" s="97">
        <f>IF(A20&lt;&gt;A19,J20,L19+J20)</f>
        <v>0.18850353243416829</v>
      </c>
      <c r="M20" s="97">
        <f>IF(A20&lt;&gt;A19,K20,M19+K20)</f>
        <v>4.3217735624262671E-3</v>
      </c>
      <c r="N20" s="97">
        <f>(M20+(M20-K20))*(L20-(L20-J20))</f>
        <v>4.6342279859973306E-4</v>
      </c>
      <c r="O20" s="97">
        <f>ABS(L20-M20)</f>
        <v>0.18418175887174201</v>
      </c>
      <c r="Q20" s="98">
        <f>EOMONTH(Q19,1)</f>
        <v>43496</v>
      </c>
      <c r="R20" s="99">
        <f>SUMIFS($N:$N,$A:$A,$Q20)</f>
        <v>0.40786763041586549</v>
      </c>
      <c r="S20" s="100">
        <f t="shared" si="0"/>
        <v>0.59213236958413451</v>
      </c>
      <c r="T20" s="100">
        <f>_xlfn.MAXIFS($O:$O,$A:$A,Q20)</f>
        <v>0.48435878341493993</v>
      </c>
      <c r="U20" s="99"/>
    </row>
    <row r="21" spans="1:21" s="91" customFormat="1" x14ac:dyDescent="0.25">
      <c r="A21" s="440">
        <v>42429</v>
      </c>
      <c r="B21" s="441" t="s">
        <v>12</v>
      </c>
      <c r="C21" s="441">
        <v>1820</v>
      </c>
      <c r="D21" s="441">
        <v>511</v>
      </c>
      <c r="E21" s="445">
        <f>D21/C21</f>
        <v>0.28076923076923077</v>
      </c>
      <c r="F21" s="94"/>
      <c r="G21" s="96">
        <f>C21-D21</f>
        <v>1309</v>
      </c>
      <c r="H21" s="96">
        <f>SUMIFS($D:$D,$A:$A,$A21)</f>
        <v>3114</v>
      </c>
      <c r="I21" s="96">
        <f>SUMIFS($G:$G,$A:$A,$A21)</f>
        <v>85613</v>
      </c>
      <c r="J21" s="95">
        <f>IFERROR(D21/H21,0)</f>
        <v>0.16409762363519589</v>
      </c>
      <c r="K21" s="95">
        <f>IFERROR(G21/I21,0)</f>
        <v>1.5289734035718875E-2</v>
      </c>
      <c r="L21" s="97">
        <f>IF(A21&lt;&gt;A20,J21,L20+J21)</f>
        <v>0.35260115606936415</v>
      </c>
      <c r="M21" s="97">
        <f>IF(A21&lt;&gt;A20,K21,M20+K21)</f>
        <v>1.9611507598145141E-2</v>
      </c>
      <c r="N21" s="97">
        <f>(M21+(M21-K21))*(L21-(L21-J21))</f>
        <v>3.9273945642427713E-3</v>
      </c>
      <c r="O21" s="97">
        <f>ABS(L21-M21)</f>
        <v>0.33298964847121904</v>
      </c>
      <c r="Q21" s="98">
        <f>EOMONTH(Q20,1)</f>
        <v>43524</v>
      </c>
      <c r="R21" s="99">
        <f>SUMIFS($N:$N,$A:$A,$Q21)</f>
        <v>0.39764192506982915</v>
      </c>
      <c r="S21" s="100">
        <f t="shared" si="0"/>
        <v>0.60235807493017091</v>
      </c>
      <c r="T21" s="100">
        <f>_xlfn.MAXIFS($O:$O,$A:$A,Q21)</f>
        <v>0.49267664836836478</v>
      </c>
      <c r="U21" s="99"/>
    </row>
    <row r="22" spans="1:21" s="91" customFormat="1" x14ac:dyDescent="0.25">
      <c r="A22" s="440">
        <v>42429</v>
      </c>
      <c r="B22" s="441" t="s">
        <v>20</v>
      </c>
      <c r="C22" s="441">
        <v>386</v>
      </c>
      <c r="D22" s="441">
        <v>85</v>
      </c>
      <c r="E22" s="445">
        <f>D22/C22</f>
        <v>0.22020725388601037</v>
      </c>
      <c r="F22" s="94"/>
      <c r="G22" s="96">
        <f>C22-D22</f>
        <v>301</v>
      </c>
      <c r="H22" s="96">
        <f>SUMIFS($D:$D,$A:$A,$A22)</f>
        <v>3114</v>
      </c>
      <c r="I22" s="96">
        <f>SUMIFS($G:$G,$A:$A,$A22)</f>
        <v>85613</v>
      </c>
      <c r="J22" s="95">
        <f>IFERROR(D22/H22,0)</f>
        <v>2.7296082209377008E-2</v>
      </c>
      <c r="K22" s="95">
        <f>IFERROR(G22/I22,0)</f>
        <v>3.5158211953792064E-3</v>
      </c>
      <c r="L22" s="97">
        <f>IF(A22&lt;&gt;A21,J22,L21+J22)</f>
        <v>0.37989723827874117</v>
      </c>
      <c r="M22" s="97">
        <f>IF(A22&lt;&gt;A21,K22,M21+K22)</f>
        <v>2.3127328793524346E-2</v>
      </c>
      <c r="N22" s="97">
        <f>(M22+(M22-K22))*(L22-(L22-J22))</f>
        <v>1.1666027916801243E-3</v>
      </c>
      <c r="O22" s="97">
        <f>ABS(L22-M22)</f>
        <v>0.35676990948521681</v>
      </c>
      <c r="Q22" s="98">
        <f>EOMONTH(Q21,1)</f>
        <v>43555</v>
      </c>
      <c r="R22" s="99">
        <f>SUMIFS($N:$N,$A:$A,$Q22)</f>
        <v>0.37027211797655024</v>
      </c>
      <c r="S22" s="100">
        <f t="shared" si="0"/>
        <v>0.62972788202344976</v>
      </c>
      <c r="T22" s="100">
        <f>_xlfn.MAXIFS($O:$O,$A:$A,Q22)</f>
        <v>0.55226952634582671</v>
      </c>
      <c r="U22" s="99"/>
    </row>
    <row r="23" spans="1:21" s="91" customFormat="1" x14ac:dyDescent="0.25">
      <c r="A23" s="440">
        <v>42429</v>
      </c>
      <c r="B23" s="441" t="s">
        <v>22</v>
      </c>
      <c r="C23" s="441">
        <v>629</v>
      </c>
      <c r="D23" s="441">
        <v>120</v>
      </c>
      <c r="E23" s="445">
        <f>D23/C23</f>
        <v>0.19077901430842609</v>
      </c>
      <c r="F23" s="94"/>
      <c r="G23" s="96">
        <f>C23-D23</f>
        <v>509</v>
      </c>
      <c r="H23" s="96">
        <f>SUMIFS($D:$D,$A:$A,$A23)</f>
        <v>3114</v>
      </c>
      <c r="I23" s="96">
        <f>SUMIFS($G:$G,$A:$A,$A23)</f>
        <v>85613</v>
      </c>
      <c r="J23" s="95">
        <f>IFERROR(D23/H23,0)</f>
        <v>3.8535645472061654E-2</v>
      </c>
      <c r="K23" s="95">
        <f>IFERROR(G23/I23,0)</f>
        <v>5.945358765608027E-3</v>
      </c>
      <c r="L23" s="97">
        <f>IF(A23&lt;&gt;A22,J23,L22+J23)</f>
        <v>0.41843288375080284</v>
      </c>
      <c r="M23" s="97">
        <f>IF(A23&lt;&gt;A22,K23,M22+K23)</f>
        <v>2.9072687559132372E-2</v>
      </c>
      <c r="N23" s="97">
        <f>(M23+(M23-K23))*(L23-(L23-J23))</f>
        <v>2.0115613238018012E-3</v>
      </c>
      <c r="O23" s="97">
        <f>ABS(L23-M23)</f>
        <v>0.38936019619167045</v>
      </c>
      <c r="Q23" s="98">
        <f>EOMONTH(Q22,1)</f>
        <v>43585</v>
      </c>
      <c r="R23" s="99">
        <f>SUMIFS($N:$N,$A:$A,$Q23)</f>
        <v>0.31917108082182089</v>
      </c>
      <c r="S23" s="100">
        <f t="shared" si="0"/>
        <v>0.68082891917817911</v>
      </c>
      <c r="T23" s="100">
        <f>_xlfn.MAXIFS($O:$O,$A:$A,Q23)</f>
        <v>0.56558536717419161</v>
      </c>
      <c r="U23" s="99"/>
    </row>
    <row r="24" spans="1:21" s="91" customFormat="1" x14ac:dyDescent="0.25">
      <c r="A24" s="440">
        <v>42429</v>
      </c>
      <c r="B24" s="441" t="s">
        <v>32</v>
      </c>
      <c r="C24" s="441">
        <v>1253</v>
      </c>
      <c r="D24" s="441">
        <v>234</v>
      </c>
      <c r="E24" s="445">
        <f>D24/C24</f>
        <v>0.18675179569034317</v>
      </c>
      <c r="F24" s="94"/>
      <c r="G24" s="96">
        <f>C24-D24</f>
        <v>1019</v>
      </c>
      <c r="H24" s="96">
        <f>SUMIFS($D:$D,$A:$A,$A24)</f>
        <v>3114</v>
      </c>
      <c r="I24" s="96">
        <f>SUMIFS($G:$G,$A:$A,$A24)</f>
        <v>85613</v>
      </c>
      <c r="J24" s="95">
        <f>IFERROR(D24/H24,0)</f>
        <v>7.5144508670520235E-2</v>
      </c>
      <c r="K24" s="95">
        <f>IFERROR(G24/I24,0)</f>
        <v>1.1902398000303693E-2</v>
      </c>
      <c r="L24" s="97">
        <f>IF(A24&lt;&gt;A23,J24,L23+J24)</f>
        <v>0.49357739242132309</v>
      </c>
      <c r="M24" s="97">
        <f>IF(A24&lt;&gt;A23,K24,M23+K24)</f>
        <v>4.0975085559436061E-2</v>
      </c>
      <c r="N24" s="97">
        <f>(M24+(M24-K24))*(L24-(L24-J24))</f>
        <v>5.2637054944589005E-3</v>
      </c>
      <c r="O24" s="97">
        <f>ABS(L24-M24)</f>
        <v>0.45260230686188702</v>
      </c>
      <c r="Q24" s="98">
        <f>EOMONTH(Q23,1)</f>
        <v>43616</v>
      </c>
      <c r="R24" s="99">
        <f>SUMIFS($N:$N,$A:$A,$Q24)</f>
        <v>0.40880679163975203</v>
      </c>
      <c r="S24" s="100">
        <f t="shared" si="0"/>
        <v>0.59119320836024802</v>
      </c>
      <c r="T24" s="100">
        <f>_xlfn.MAXIFS($O:$O,$A:$A,Q24)</f>
        <v>0.48182437310433768</v>
      </c>
      <c r="U24" s="99"/>
    </row>
    <row r="25" spans="1:21" s="91" customFormat="1" x14ac:dyDescent="0.25">
      <c r="A25" s="440">
        <v>42429</v>
      </c>
      <c r="B25" s="441" t="s">
        <v>18</v>
      </c>
      <c r="C25" s="441">
        <v>1335</v>
      </c>
      <c r="D25" s="441">
        <v>113</v>
      </c>
      <c r="E25" s="445">
        <f>D25/C25</f>
        <v>8.4644194756554311E-2</v>
      </c>
      <c r="F25" s="94"/>
      <c r="G25" s="96">
        <f>C25-D25</f>
        <v>1222</v>
      </c>
      <c r="H25" s="96">
        <f>SUMIFS($D:$D,$A:$A,$A25)</f>
        <v>3114</v>
      </c>
      <c r="I25" s="96">
        <f>SUMIFS($G:$G,$A:$A,$A25)</f>
        <v>85613</v>
      </c>
      <c r="J25" s="95">
        <f>IFERROR(D25/H25,0)</f>
        <v>3.6287732819524729E-2</v>
      </c>
      <c r="K25" s="95">
        <f>IFERROR(G25/I25,0)</f>
        <v>1.427353322509432E-2</v>
      </c>
      <c r="L25" s="97">
        <f>IF(A25&lt;&gt;A24,J25,L24+J25)</f>
        <v>0.52986512524084783</v>
      </c>
      <c r="M25" s="97">
        <f>IF(A25&lt;&gt;A24,K25,M24+K25)</f>
        <v>5.5248618784530384E-2</v>
      </c>
      <c r="N25" s="97">
        <f>(M25+(M25-K25))*(L25-(L25-J25))</f>
        <v>3.4917400741387968E-3</v>
      </c>
      <c r="O25" s="97">
        <f>ABS(L25-M25)</f>
        <v>0.47461650645631748</v>
      </c>
      <c r="Q25" s="98">
        <f>EOMONTH(Q24,1)</f>
        <v>43646</v>
      </c>
      <c r="R25" s="99">
        <f>SUMIFS($N:$N,$A:$A,$Q25)</f>
        <v>0.36769840532197745</v>
      </c>
      <c r="S25" s="100">
        <f t="shared" si="0"/>
        <v>0.6323015946780226</v>
      </c>
      <c r="T25" s="100">
        <f>_xlfn.MAXIFS($O:$O,$A:$A,Q25)</f>
        <v>0.50879078464617788</v>
      </c>
      <c r="U25" s="99"/>
    </row>
    <row r="26" spans="1:21" s="91" customFormat="1" x14ac:dyDescent="0.25">
      <c r="A26" s="440">
        <v>42429</v>
      </c>
      <c r="B26" s="441" t="s">
        <v>28</v>
      </c>
      <c r="C26" s="441">
        <v>16693</v>
      </c>
      <c r="D26" s="441">
        <v>839</v>
      </c>
      <c r="E26" s="445">
        <f>D26/C26</f>
        <v>5.0260588270532557E-2</v>
      </c>
      <c r="F26" s="94"/>
      <c r="G26" s="96">
        <f>C26-D26</f>
        <v>15854</v>
      </c>
      <c r="H26" s="96">
        <f>SUMIFS($D:$D,$A:$A,$A26)</f>
        <v>3114</v>
      </c>
      <c r="I26" s="96">
        <f>SUMIFS($G:$G,$A:$A,$A26)</f>
        <v>85613</v>
      </c>
      <c r="J26" s="95">
        <f>IFERROR(D26/H26,0)</f>
        <v>0.26942838792549773</v>
      </c>
      <c r="K26" s="95">
        <f>IFERROR(G26/I26,0)</f>
        <v>0.18518215691542173</v>
      </c>
      <c r="L26" s="97">
        <f>IF(A26&lt;&gt;A25,J26,L25+J26)</f>
        <v>0.79929351316634556</v>
      </c>
      <c r="M26" s="97">
        <f>IF(A26&lt;&gt;A25,K26,M25+K26)</f>
        <v>0.24043077569995211</v>
      </c>
      <c r="N26" s="97">
        <f>(M26+(M26-K26))*(L26-(L26-J26))</f>
        <v>7.9664422598741416E-2</v>
      </c>
      <c r="O26" s="97">
        <f>ABS(L26-M26)</f>
        <v>0.55886273746639348</v>
      </c>
      <c r="Q26" s="98">
        <f>EOMONTH(Q25,1)</f>
        <v>43677</v>
      </c>
      <c r="R26" s="99">
        <f>SUMIFS($N:$N,$A:$A,$Q26)</f>
        <v>0.38350939855343419</v>
      </c>
      <c r="S26" s="100">
        <f t="shared" si="0"/>
        <v>0.61649060144656587</v>
      </c>
      <c r="T26" s="100">
        <f>_xlfn.MAXIFS($O:$O,$A:$A,Q26)</f>
        <v>0.48866992381344343</v>
      </c>
      <c r="U26" s="99"/>
    </row>
    <row r="27" spans="1:21" s="91" customFormat="1" x14ac:dyDescent="0.25">
      <c r="A27" s="440">
        <v>42429</v>
      </c>
      <c r="B27" s="441" t="s">
        <v>24</v>
      </c>
      <c r="C27" s="441">
        <v>84</v>
      </c>
      <c r="D27" s="441">
        <v>3</v>
      </c>
      <c r="E27" s="445">
        <f>D27/C27</f>
        <v>3.5714285714285712E-2</v>
      </c>
      <c r="F27" s="94"/>
      <c r="G27" s="96">
        <f>C27-D27</f>
        <v>81</v>
      </c>
      <c r="H27" s="96">
        <f>SUMIFS($D:$D,$A:$A,$A27)</f>
        <v>3114</v>
      </c>
      <c r="I27" s="96">
        <f>SUMIFS($G:$G,$A:$A,$A27)</f>
        <v>85613</v>
      </c>
      <c r="J27" s="95">
        <f>IFERROR(D27/H27,0)</f>
        <v>9.6339113680154141E-4</v>
      </c>
      <c r="K27" s="95">
        <f>IFERROR(G27/I27,0)</f>
        <v>9.4611799609872337E-4</v>
      </c>
      <c r="L27" s="97">
        <f>IF(A27&lt;&gt;A26,J27,L26+J27)</f>
        <v>0.80025690430314711</v>
      </c>
      <c r="M27" s="97">
        <f>IF(A27&lt;&gt;A26,K27,M26+K27)</f>
        <v>0.24137689369605084</v>
      </c>
      <c r="N27" s="97">
        <f>(M27+(M27-K27))*(L27-(L27-J27))</f>
        <v>4.6416923833912074E-4</v>
      </c>
      <c r="O27" s="97">
        <f>ABS(L27-M27)</f>
        <v>0.55888001060709624</v>
      </c>
      <c r="Q27" s="98">
        <f>EOMONTH(Q26,1)</f>
        <v>43708</v>
      </c>
      <c r="R27" s="99">
        <f>SUMIFS($N:$N,$A:$A,$Q27)</f>
        <v>0.33196984738676322</v>
      </c>
      <c r="S27" s="100">
        <f t="shared" si="0"/>
        <v>0.66803015261323684</v>
      </c>
      <c r="T27" s="100">
        <f>_xlfn.MAXIFS($O:$O,$A:$A,Q27)</f>
        <v>0.52532978813780051</v>
      </c>
      <c r="U27" s="99"/>
    </row>
    <row r="28" spans="1:21" s="91" customFormat="1" x14ac:dyDescent="0.25">
      <c r="A28" s="440">
        <v>42429</v>
      </c>
      <c r="B28" s="441" t="s">
        <v>38</v>
      </c>
      <c r="C28" s="441">
        <v>8858</v>
      </c>
      <c r="D28" s="441">
        <v>258</v>
      </c>
      <c r="E28" s="445">
        <f>D28/C28</f>
        <v>2.9126213592233011E-2</v>
      </c>
      <c r="F28" s="94"/>
      <c r="G28" s="96">
        <f>C28-D28</f>
        <v>8600</v>
      </c>
      <c r="H28" s="96">
        <f>SUMIFS($D:$D,$A:$A,$A28)</f>
        <v>3114</v>
      </c>
      <c r="I28" s="96">
        <f>SUMIFS($G:$G,$A:$A,$A28)</f>
        <v>85613</v>
      </c>
      <c r="J28" s="95">
        <f>IFERROR(D28/H28,0)</f>
        <v>8.2851637764932567E-2</v>
      </c>
      <c r="K28" s="95">
        <f>IFERROR(G28/I28,0)</f>
        <v>0.10045203415369161</v>
      </c>
      <c r="L28" s="97">
        <f>IF(A28&lt;&gt;A27,J28,L27+J28)</f>
        <v>0.88310854206807965</v>
      </c>
      <c r="M28" s="97">
        <f>IF(A28&lt;&gt;A27,K28,M27+K28)</f>
        <v>0.34182892784974245</v>
      </c>
      <c r="N28" s="97">
        <f>(M28+(M28-K28))*(L28-(L28-J28))</f>
        <v>4.831955746911195E-2</v>
      </c>
      <c r="O28" s="97">
        <f>ABS(L28-M28)</f>
        <v>0.54127961421833715</v>
      </c>
      <c r="Q28" s="98">
        <f>EOMONTH(Q27,1)</f>
        <v>43738</v>
      </c>
      <c r="R28" s="99">
        <f>SUMIFS($N:$N,$A:$A,$Q28)</f>
        <v>0.27128180154654391</v>
      </c>
      <c r="S28" s="100">
        <f t="shared" si="0"/>
        <v>0.72871819845345609</v>
      </c>
      <c r="T28" s="100">
        <f>_xlfn.MAXIFS($O:$O,$A:$A,Q28)</f>
        <v>0.60284565340214358</v>
      </c>
      <c r="U28" s="99"/>
    </row>
    <row r="29" spans="1:21" s="91" customFormat="1" x14ac:dyDescent="0.25">
      <c r="A29" s="440">
        <v>42429</v>
      </c>
      <c r="B29" s="441" t="s">
        <v>40</v>
      </c>
      <c r="C29" s="441">
        <v>160</v>
      </c>
      <c r="D29" s="441">
        <v>4</v>
      </c>
      <c r="E29" s="445">
        <f>D29/C29</f>
        <v>2.5000000000000001E-2</v>
      </c>
      <c r="F29" s="94"/>
      <c r="G29" s="96">
        <f>C29-D29</f>
        <v>156</v>
      </c>
      <c r="H29" s="96">
        <f>SUMIFS($D:$D,$A:$A,$A29)</f>
        <v>3114</v>
      </c>
      <c r="I29" s="96">
        <f>SUMIFS($G:$G,$A:$A,$A29)</f>
        <v>85613</v>
      </c>
      <c r="J29" s="95">
        <f>IFERROR(D29/H29,0)</f>
        <v>1.2845215157353885E-3</v>
      </c>
      <c r="K29" s="95">
        <f>IFERROR(G29/I29,0)</f>
        <v>1.8221531776716152E-3</v>
      </c>
      <c r="L29" s="97">
        <f>IF(A29&lt;&gt;A28,J29,L28+J29)</f>
        <v>0.88439306358381509</v>
      </c>
      <c r="M29" s="97">
        <f>IF(A29&lt;&gt;A28,K29,M28+K29)</f>
        <v>0.34365108102741404</v>
      </c>
      <c r="N29" s="97">
        <f>(M29+(M29-K29))*(L29-(L29-J29))</f>
        <v>8.8051382000922597E-4</v>
      </c>
      <c r="O29" s="97">
        <f>ABS(L29-M29)</f>
        <v>0.54074198255640105</v>
      </c>
      <c r="Q29" s="98">
        <f>EOMONTH(Q28,1)</f>
        <v>43769</v>
      </c>
      <c r="R29" s="99">
        <f>SUMIFS($N:$N,$A:$A,$Q29)</f>
        <v>0.290298804204284</v>
      </c>
      <c r="S29" s="100">
        <f t="shared" si="0"/>
        <v>0.709701195795716</v>
      </c>
      <c r="T29" s="100">
        <f>_xlfn.MAXIFS($O:$O,$A:$A,Q29)</f>
        <v>0.56605841910924704</v>
      </c>
      <c r="U29" s="99"/>
    </row>
    <row r="30" spans="1:21" s="91" customFormat="1" x14ac:dyDescent="0.25">
      <c r="A30" s="440">
        <v>42429</v>
      </c>
      <c r="B30" s="441" t="s">
        <v>16</v>
      </c>
      <c r="C30" s="441">
        <v>960</v>
      </c>
      <c r="D30" s="441">
        <v>8</v>
      </c>
      <c r="E30" s="445">
        <f>D30/C30</f>
        <v>8.3333333333333332E-3</v>
      </c>
      <c r="F30" s="94"/>
      <c r="G30" s="96">
        <f>C30-D30</f>
        <v>952</v>
      </c>
      <c r="H30" s="96">
        <f>SUMIFS($D:$D,$A:$A,$A30)</f>
        <v>3114</v>
      </c>
      <c r="I30" s="96">
        <f>SUMIFS($G:$G,$A:$A,$A30)</f>
        <v>85613</v>
      </c>
      <c r="J30" s="95">
        <f>IFERROR(D30/H30,0)</f>
        <v>2.569043031470777E-3</v>
      </c>
      <c r="K30" s="95">
        <f>IFERROR(G30/I30,0)</f>
        <v>1.1119806571431908E-2</v>
      </c>
      <c r="L30" s="97">
        <f>IF(A30&lt;&gt;A29,J30,L29+J30)</f>
        <v>0.88696210661528585</v>
      </c>
      <c r="M30" s="97">
        <f>IF(A30&lt;&gt;A29,K30,M29+K30)</f>
        <v>0.35477088759884595</v>
      </c>
      <c r="N30" s="97">
        <f>(M30+(M30-K30))*(L30-(L30-J30))</f>
        <v>1.7942760915253856E-3</v>
      </c>
      <c r="O30" s="97">
        <f>ABS(L30-M30)</f>
        <v>0.53219121901643995</v>
      </c>
      <c r="Q30" s="98">
        <f>EOMONTH(Q29,1)</f>
        <v>43799</v>
      </c>
      <c r="R30" s="99">
        <f>SUMIFS($N:$N,$A:$A,$Q30)</f>
        <v>0.28651801203054955</v>
      </c>
      <c r="S30" s="100">
        <f t="shared" si="0"/>
        <v>0.7134819879694505</v>
      </c>
      <c r="T30" s="100">
        <f>_xlfn.MAXIFS($O:$O,$A:$A,Q30)</f>
        <v>0.57637500299782629</v>
      </c>
      <c r="U30" s="99"/>
    </row>
    <row r="31" spans="1:21" s="91" customFormat="1" x14ac:dyDescent="0.25">
      <c r="A31" s="440">
        <v>42429</v>
      </c>
      <c r="B31" s="441" t="s">
        <v>36</v>
      </c>
      <c r="C31" s="441">
        <v>45587</v>
      </c>
      <c r="D31" s="441">
        <v>289</v>
      </c>
      <c r="E31" s="445">
        <f>D31/C31</f>
        <v>6.3395266194309777E-3</v>
      </c>
      <c r="F31" s="94"/>
      <c r="G31" s="96">
        <f>C31-D31</f>
        <v>45298</v>
      </c>
      <c r="H31" s="96">
        <f>SUMIFS($D:$D,$A:$A,$A31)</f>
        <v>3114</v>
      </c>
      <c r="I31" s="96">
        <f>SUMIFS($G:$G,$A:$A,$A31)</f>
        <v>85613</v>
      </c>
      <c r="J31" s="95">
        <f>IFERROR(D31/H31,0)</f>
        <v>9.2806679511881818E-2</v>
      </c>
      <c r="K31" s="95">
        <f>IFERROR(G31/I31,0)</f>
        <v>0.52910188873185149</v>
      </c>
      <c r="L31" s="97">
        <f>IF(A31&lt;&gt;A30,J31,L30+J31)</f>
        <v>0.97976878612716767</v>
      </c>
      <c r="M31" s="97">
        <f>IF(A31&lt;&gt;A30,K31,M30+K31)</f>
        <v>0.8838727763306975</v>
      </c>
      <c r="N31" s="97">
        <f>(M31+(M31-K31))*(L31-(L31-J31))</f>
        <v>0.11495440554773219</v>
      </c>
      <c r="O31" s="97">
        <f>ABS(L31-M31)</f>
        <v>9.5896009796470172E-2</v>
      </c>
      <c r="Q31" s="98">
        <f>EOMONTH(Q30,1)</f>
        <v>43830</v>
      </c>
      <c r="R31" s="99">
        <f>SUMIFS($N:$N,$A:$A,$Q31)</f>
        <v>0.28098803323664068</v>
      </c>
      <c r="S31" s="100">
        <f t="shared" si="0"/>
        <v>0.71901196676335932</v>
      </c>
      <c r="T31" s="100">
        <f>_xlfn.MAXIFS($O:$O,$A:$A,Q31)</f>
        <v>0.57350809090036703</v>
      </c>
      <c r="U31" s="99"/>
    </row>
    <row r="32" spans="1:21" s="91" customFormat="1" x14ac:dyDescent="0.25">
      <c r="A32" s="440">
        <v>42429</v>
      </c>
      <c r="B32" s="441" t="s">
        <v>14</v>
      </c>
      <c r="C32" s="441">
        <v>9994</v>
      </c>
      <c r="D32" s="441">
        <v>63</v>
      </c>
      <c r="E32" s="445">
        <f>D32/C32</f>
        <v>6.3037822693616172E-3</v>
      </c>
      <c r="F32" s="94"/>
      <c r="G32" s="96">
        <f>C32-D32</f>
        <v>9931</v>
      </c>
      <c r="H32" s="96">
        <f>SUMIFS($D:$D,$A:$A,$A32)</f>
        <v>3114</v>
      </c>
      <c r="I32" s="96">
        <f>SUMIFS($G:$G,$A:$A,$A32)</f>
        <v>85613</v>
      </c>
      <c r="J32" s="95">
        <f>IFERROR(D32/H32,0)</f>
        <v>2.023121387283237E-2</v>
      </c>
      <c r="K32" s="95">
        <f>IFERROR(G32/I32,0)</f>
        <v>0.11599873850933853</v>
      </c>
      <c r="L32" s="97">
        <f>IF(A32&lt;&gt;A31,J32,L31+J32)</f>
        <v>1</v>
      </c>
      <c r="M32" s="97">
        <f>IF(A32&lt;&gt;A31,K32,M31+K32)</f>
        <v>0.999871514840036</v>
      </c>
      <c r="N32" s="97">
        <f>(M32+(M32-K32))*(L32-(L32-J32))</f>
        <v>3.8110433636402048E-2</v>
      </c>
      <c r="O32" s="97">
        <f>ABS(L32-M32)</f>
        <v>1.2848515996399801E-4</v>
      </c>
      <c r="Q32" s="98">
        <f>EOMONTH(Q31,1)</f>
        <v>43861</v>
      </c>
      <c r="R32" s="99">
        <f>SUMIFS($N:$N,$A:$A,$Q32)</f>
        <v>0.28225040866865125</v>
      </c>
      <c r="S32" s="100">
        <f t="shared" si="0"/>
        <v>0.71774959133134875</v>
      </c>
      <c r="T32" s="100">
        <f>_xlfn.MAXIFS($O:$O,$A:$A,Q32)</f>
        <v>0.59021200280120523</v>
      </c>
      <c r="U32" s="99"/>
    </row>
    <row r="33" spans="1:21" s="91" customFormat="1" x14ac:dyDescent="0.25">
      <c r="A33" s="440">
        <v>42429</v>
      </c>
      <c r="B33" s="441" t="s">
        <v>26</v>
      </c>
      <c r="C33" s="441">
        <v>11</v>
      </c>
      <c r="D33" s="441">
        <v>0</v>
      </c>
      <c r="E33" s="445">
        <f>D33/C33</f>
        <v>0</v>
      </c>
      <c r="F33" s="94"/>
      <c r="G33" s="96">
        <f>C33-D33</f>
        <v>11</v>
      </c>
      <c r="H33" s="96">
        <f>SUMIFS($D:$D,$A:$A,$A33)</f>
        <v>3114</v>
      </c>
      <c r="I33" s="96">
        <f>SUMIFS($G:$G,$A:$A,$A33)</f>
        <v>85613</v>
      </c>
      <c r="J33" s="95">
        <f>IFERROR(D33/H33,0)</f>
        <v>0</v>
      </c>
      <c r="K33" s="95">
        <f>IFERROR(G33/I33,0)</f>
        <v>1.2848515996402416E-4</v>
      </c>
      <c r="L33" s="97">
        <f>IF(A33&lt;&gt;A32,J33,L32+J33)</f>
        <v>1</v>
      </c>
      <c r="M33" s="97">
        <f>IF(A33&lt;&gt;A32,K33,M32+K33)</f>
        <v>1</v>
      </c>
      <c r="N33" s="97">
        <f>(M33+(M33-K33))*(L33-(L33-J33))</f>
        <v>0</v>
      </c>
      <c r="O33" s="97">
        <f>ABS(L33-M33)</f>
        <v>0</v>
      </c>
      <c r="Q33" s="98">
        <f>EOMONTH(Q32,1)</f>
        <v>43890</v>
      </c>
      <c r="R33" s="99">
        <f>SUMIFS($N:$N,$A:$A,$Q33)</f>
        <v>0.29073342627013632</v>
      </c>
      <c r="S33" s="100">
        <f t="shared" si="0"/>
        <v>0.70926657372986368</v>
      </c>
      <c r="T33" s="100">
        <f>_xlfn.MAXIFS($O:$O,$A:$A,Q33)</f>
        <v>0.58285064703217304</v>
      </c>
      <c r="U33" s="99"/>
    </row>
    <row r="34" spans="1:21" s="91" customFormat="1" x14ac:dyDescent="0.25">
      <c r="A34" s="440">
        <v>42460</v>
      </c>
      <c r="B34" s="441" t="s">
        <v>26</v>
      </c>
      <c r="C34" s="441">
        <v>435</v>
      </c>
      <c r="D34" s="441">
        <v>380</v>
      </c>
      <c r="E34" s="445">
        <f>D34/C34</f>
        <v>0.87356321839080464</v>
      </c>
      <c r="F34" s="94"/>
      <c r="G34" s="96">
        <f>C34-D34</f>
        <v>55</v>
      </c>
      <c r="H34" s="96">
        <f>SUMIFS($D:$D,$A:$A,$A34)</f>
        <v>4327</v>
      </c>
      <c r="I34" s="96">
        <f>SUMIFS($G:$G,$A:$A,$A34)</f>
        <v>84922</v>
      </c>
      <c r="J34" s="95">
        <f>IFERROR(D34/H34,0)</f>
        <v>8.7820660966027267E-2</v>
      </c>
      <c r="K34" s="95">
        <f>IFERROR(G34/I34,0)</f>
        <v>6.4765314052895597E-4</v>
      </c>
      <c r="L34" s="97">
        <f>IF(A34&lt;&gt;A33,J34,L33+J34)</f>
        <v>8.7820660966027267E-2</v>
      </c>
      <c r="M34" s="97">
        <f>IF(A34&lt;&gt;A33,K34,M33+K34)</f>
        <v>6.4765314052895597E-4</v>
      </c>
      <c r="N34" s="97">
        <f>(M34+(M34-K34))*(L34-(L34-J34))</f>
        <v>5.6877326877976256E-5</v>
      </c>
      <c r="O34" s="97">
        <f>ABS(L34-M34)</f>
        <v>8.7173007825498305E-2</v>
      </c>
      <c r="Q34" s="98">
        <f>EOMONTH(Q33,1)</f>
        <v>43921</v>
      </c>
      <c r="R34" s="99">
        <f>SUMIFS($N:$N,$A:$A,$Q34)</f>
        <v>0.28446883655251637</v>
      </c>
      <c r="S34" s="100">
        <f t="shared" si="0"/>
        <v>0.71553116344748369</v>
      </c>
      <c r="T34" s="100">
        <f>_xlfn.MAXIFS($O:$O,$A:$A,Q34)</f>
        <v>0.59838483047934199</v>
      </c>
      <c r="U34" s="99"/>
    </row>
    <row r="35" spans="1:21" s="91" customFormat="1" x14ac:dyDescent="0.25">
      <c r="A35" s="440">
        <v>42460</v>
      </c>
      <c r="B35" s="441" t="s">
        <v>14</v>
      </c>
      <c r="C35" s="441">
        <v>28</v>
      </c>
      <c r="D35" s="441">
        <v>22</v>
      </c>
      <c r="E35" s="445">
        <f>D35/C35</f>
        <v>0.7857142857142857</v>
      </c>
      <c r="F35" s="94"/>
      <c r="G35" s="96">
        <f>C35-D35</f>
        <v>6</v>
      </c>
      <c r="H35" s="96">
        <f>SUMIFS($D:$D,$A:$A,$A35)</f>
        <v>4327</v>
      </c>
      <c r="I35" s="96">
        <f>SUMIFS($G:$G,$A:$A,$A35)</f>
        <v>84922</v>
      </c>
      <c r="J35" s="95">
        <f>IFERROR(D35/H35,0)</f>
        <v>5.0843540559278944E-3</v>
      </c>
      <c r="K35" s="95">
        <f>IFERROR(G35/I35,0)</f>
        <v>7.0653069875886113E-5</v>
      </c>
      <c r="L35" s="97">
        <f>IF(A35&lt;&gt;A34,J35,L34+J35)</f>
        <v>9.2905015021955167E-2</v>
      </c>
      <c r="M35" s="97">
        <f>IF(A35&lt;&gt;A34,K35,M34+K35)</f>
        <v>7.1830621040484214E-4</v>
      </c>
      <c r="N35" s="97">
        <f>(M35+(M35-K35))*(L35-(L35-J35))</f>
        <v>6.9450209661528992E-6</v>
      </c>
      <c r="O35" s="97">
        <f>ABS(L35-M35)</f>
        <v>9.2186708811550319E-2</v>
      </c>
      <c r="Q35" s="98">
        <f>EOMONTH(Q34,1)</f>
        <v>43951</v>
      </c>
      <c r="R35" s="99">
        <f>SUMIFS($N:$N,$A:$A,$Q35)</f>
        <v>0.29839063141144817</v>
      </c>
      <c r="S35" s="100">
        <f t="shared" si="0"/>
        <v>0.70160936858855183</v>
      </c>
      <c r="T35" s="100">
        <f>_xlfn.MAXIFS($O:$O,$A:$A,Q35)</f>
        <v>0.58117769797901919</v>
      </c>
      <c r="U35" s="99"/>
    </row>
    <row r="36" spans="1:21" s="91" customFormat="1" x14ac:dyDescent="0.25">
      <c r="A36" s="440">
        <v>42460</v>
      </c>
      <c r="B36" s="441" t="s">
        <v>34</v>
      </c>
      <c r="C36" s="441">
        <v>270</v>
      </c>
      <c r="D36" s="441">
        <v>169</v>
      </c>
      <c r="E36" s="445">
        <f>D36/C36</f>
        <v>0.62592592592592589</v>
      </c>
      <c r="F36" s="94"/>
      <c r="G36" s="96">
        <f>C36-D36</f>
        <v>101</v>
      </c>
      <c r="H36" s="96">
        <f>SUMIFS($D:$D,$A:$A,$A36)</f>
        <v>4327</v>
      </c>
      <c r="I36" s="96">
        <f>SUMIFS($G:$G,$A:$A,$A36)</f>
        <v>84922</v>
      </c>
      <c r="J36" s="95">
        <f>IFERROR(D36/H36,0)</f>
        <v>3.9057083429627916E-2</v>
      </c>
      <c r="K36" s="95">
        <f>IFERROR(G36/I36,0)</f>
        <v>1.1893266762440827E-3</v>
      </c>
      <c r="L36" s="97">
        <f>IF(A36&lt;&gt;A35,J36,L35+J36)</f>
        <v>0.13196209845158308</v>
      </c>
      <c r="M36" s="97">
        <f>IF(A36&lt;&gt;A35,K36,M35+K36)</f>
        <v>1.9076328866489249E-3</v>
      </c>
      <c r="N36" s="97">
        <f>(M36+(M36-K36))*(L36-(L36-J36))</f>
        <v>1.0256152239475074E-4</v>
      </c>
      <c r="O36" s="97">
        <f>ABS(L36-M36)</f>
        <v>0.13005446556493416</v>
      </c>
      <c r="Q36" s="98">
        <f>EOMONTH(Q35,1)</f>
        <v>43982</v>
      </c>
      <c r="R36" s="99">
        <f>SUMIFS($N:$N,$A:$A,$Q36)</f>
        <v>0.35006150924099649</v>
      </c>
      <c r="S36" s="100">
        <f t="shared" si="0"/>
        <v>0.64993849075900356</v>
      </c>
      <c r="T36" s="100">
        <f>_xlfn.MAXIFS($O:$O,$A:$A,Q36)</f>
        <v>0.53092364046210205</v>
      </c>
      <c r="U36" s="99"/>
    </row>
    <row r="37" spans="1:21" s="91" customFormat="1" x14ac:dyDescent="0.25">
      <c r="A37" s="440">
        <v>42460</v>
      </c>
      <c r="B37" s="441" t="s">
        <v>42</v>
      </c>
      <c r="C37" s="441">
        <v>2049</v>
      </c>
      <c r="D37" s="441">
        <v>1172</v>
      </c>
      <c r="E37" s="445">
        <f>D37/C37</f>
        <v>0.57198633479746219</v>
      </c>
      <c r="F37" s="94"/>
      <c r="G37" s="96">
        <f>C37-D37</f>
        <v>877</v>
      </c>
      <c r="H37" s="96">
        <f>SUMIFS($D:$D,$A:$A,$A37)</f>
        <v>4327</v>
      </c>
      <c r="I37" s="96">
        <f>SUMIFS($G:$G,$A:$A,$A37)</f>
        <v>84922</v>
      </c>
      <c r="J37" s="95">
        <f>IFERROR(D37/H37,0)</f>
        <v>0.2708574069794315</v>
      </c>
      <c r="K37" s="95">
        <f>IFERROR(G37/I37,0)</f>
        <v>1.0327123713525352E-2</v>
      </c>
      <c r="L37" s="97">
        <f>IF(A37&lt;&gt;A36,J37,L36+J37)</f>
        <v>0.40281950543101458</v>
      </c>
      <c r="M37" s="97">
        <f>IF(A37&lt;&gt;A36,K37,M36+K37)</f>
        <v>1.2234756600174278E-2</v>
      </c>
      <c r="N37" s="97">
        <f>(M37+(M37-K37))*(L37-(L37-J37))</f>
        <v>3.8305709448941058E-3</v>
      </c>
      <c r="O37" s="97">
        <f>ABS(L37-M37)</f>
        <v>0.39058474883084032</v>
      </c>
      <c r="Q37" s="98">
        <f>EOMONTH(Q36,1)</f>
        <v>44012</v>
      </c>
      <c r="R37" s="99">
        <f>SUMIFS($N:$N,$A:$A,$Q37)</f>
        <v>0.2889775203548644</v>
      </c>
      <c r="S37" s="100">
        <f t="shared" si="0"/>
        <v>0.71102247964513565</v>
      </c>
      <c r="T37" s="100">
        <f>_xlfn.MAXIFS($O:$O,$A:$A,Q37)</f>
        <v>0.6063264866559146</v>
      </c>
      <c r="U37" s="99"/>
    </row>
    <row r="38" spans="1:21" s="91" customFormat="1" x14ac:dyDescent="0.25">
      <c r="A38" s="440">
        <v>42460</v>
      </c>
      <c r="B38" s="441" t="s">
        <v>20</v>
      </c>
      <c r="C38" s="441">
        <v>720</v>
      </c>
      <c r="D38" s="441">
        <v>175</v>
      </c>
      <c r="E38" s="445">
        <f>D38/C38</f>
        <v>0.24305555555555555</v>
      </c>
      <c r="F38" s="94"/>
      <c r="G38" s="96">
        <f>C38-D38</f>
        <v>545</v>
      </c>
      <c r="H38" s="96">
        <f>SUMIFS($D:$D,$A:$A,$A38)</f>
        <v>4327</v>
      </c>
      <c r="I38" s="96">
        <f>SUMIFS($G:$G,$A:$A,$A38)</f>
        <v>84922</v>
      </c>
      <c r="J38" s="95">
        <f>IFERROR(D38/H38,0)</f>
        <v>4.0443725444880979E-2</v>
      </c>
      <c r="K38" s="95">
        <f>IFERROR(G38/I38,0)</f>
        <v>6.4176538470596548E-3</v>
      </c>
      <c r="L38" s="97">
        <f>IF(A38&lt;&gt;A37,J38,L37+J38)</f>
        <v>0.44326323087589559</v>
      </c>
      <c r="M38" s="97">
        <f>IF(A38&lt;&gt;A37,K38,M37+K38)</f>
        <v>1.8652410447233932E-2</v>
      </c>
      <c r="N38" s="97">
        <f>(M38+(M38-K38))*(L38-(L38-J38))</f>
        <v>1.2491921038355518E-3</v>
      </c>
      <c r="O38" s="97">
        <f>ABS(L38-M38)</f>
        <v>0.42461082042866166</v>
      </c>
      <c r="Q38" s="98">
        <f>EOMONTH(Q37,1)</f>
        <v>44043</v>
      </c>
      <c r="R38" s="99">
        <f>SUMIFS($N:$N,$A:$A,$Q38)</f>
        <v>0.26769892729767741</v>
      </c>
      <c r="S38" s="100">
        <f t="shared" si="0"/>
        <v>0.73230107270232259</v>
      </c>
      <c r="T38" s="100">
        <f>_xlfn.MAXIFS($O:$O,$A:$A,Q38)</f>
        <v>0.63868034311657806</v>
      </c>
      <c r="U38" s="99"/>
    </row>
    <row r="39" spans="1:21" s="91" customFormat="1" x14ac:dyDescent="0.25">
      <c r="A39" s="440">
        <v>42460</v>
      </c>
      <c r="B39" s="441" t="s">
        <v>12</v>
      </c>
      <c r="C39" s="441">
        <v>2152</v>
      </c>
      <c r="D39" s="441">
        <v>504</v>
      </c>
      <c r="E39" s="445">
        <f>D39/C39</f>
        <v>0.2342007434944238</v>
      </c>
      <c r="F39" s="94"/>
      <c r="G39" s="96">
        <f>C39-D39</f>
        <v>1648</v>
      </c>
      <c r="H39" s="96">
        <f>SUMIFS($D:$D,$A:$A,$A39)</f>
        <v>4327</v>
      </c>
      <c r="I39" s="96">
        <f>SUMIFS($G:$G,$A:$A,$A39)</f>
        <v>84922</v>
      </c>
      <c r="J39" s="95">
        <f>IFERROR(D39/H39,0)</f>
        <v>0.11647792928125722</v>
      </c>
      <c r="K39" s="95">
        <f>IFERROR(G39/I39,0)</f>
        <v>1.9406043192576716E-2</v>
      </c>
      <c r="L39" s="97">
        <f>IF(A39&lt;&gt;A38,J39,L38+J39)</f>
        <v>0.55974116015715281</v>
      </c>
      <c r="M39" s="97">
        <f>IF(A39&lt;&gt;A38,K39,M38+K39)</f>
        <v>3.8058453639810648E-2</v>
      </c>
      <c r="N39" s="97">
        <f>(M39+(M39-K39))*(L39-(L39-J39))</f>
        <v>6.6055640166097686E-3</v>
      </c>
      <c r="O39" s="97">
        <f>ABS(L39-M39)</f>
        <v>0.52168270651734217</v>
      </c>
      <c r="Q39" s="98">
        <f>EOMONTH(Q38,1)</f>
        <v>44074</v>
      </c>
      <c r="R39" s="99">
        <f>SUMIFS($N:$N,$A:$A,$Q39)</f>
        <v>0.21546856151553689</v>
      </c>
      <c r="S39" s="100">
        <f t="shared" si="0"/>
        <v>0.78453143848446305</v>
      </c>
      <c r="T39" s="100">
        <f>_xlfn.MAXIFS($O:$O,$A:$A,Q39)</f>
        <v>0.66478998589692984</v>
      </c>
      <c r="U39" s="99"/>
    </row>
    <row r="40" spans="1:21" s="91" customFormat="1" x14ac:dyDescent="0.25">
      <c r="A40" s="440">
        <v>42460</v>
      </c>
      <c r="B40" s="441" t="s">
        <v>36</v>
      </c>
      <c r="C40" s="441">
        <v>711</v>
      </c>
      <c r="D40" s="441">
        <v>141</v>
      </c>
      <c r="E40" s="445">
        <f>D40/C40</f>
        <v>0.19831223628691982</v>
      </c>
      <c r="F40" s="94"/>
      <c r="G40" s="96">
        <f>C40-D40</f>
        <v>570</v>
      </c>
      <c r="H40" s="96">
        <f>SUMIFS($D:$D,$A:$A,$A40)</f>
        <v>4327</v>
      </c>
      <c r="I40" s="96">
        <f>SUMIFS($G:$G,$A:$A,$A40)</f>
        <v>84922</v>
      </c>
      <c r="J40" s="95">
        <f>IFERROR(D40/H40,0)</f>
        <v>3.2586087358446959E-2</v>
      </c>
      <c r="K40" s="95">
        <f>IFERROR(G40/I40,0)</f>
        <v>6.7120416382091801E-3</v>
      </c>
      <c r="L40" s="97">
        <f>IF(A40&lt;&gt;A39,J40,L39+J40)</f>
        <v>0.59232724751559973</v>
      </c>
      <c r="M40" s="97">
        <f>IF(A40&lt;&gt;A39,K40,M39+K40)</f>
        <v>4.477049527801983E-2</v>
      </c>
      <c r="N40" s="97">
        <f>(M40+(M40-K40))*(L40-(L40-J40))</f>
        <v>2.6990713652447619E-3</v>
      </c>
      <c r="O40" s="97">
        <f>ABS(L40-M40)</f>
        <v>0.54755675223757994</v>
      </c>
      <c r="Q40" s="98">
        <f>EOMONTH(Q39,1)</f>
        <v>44104</v>
      </c>
      <c r="R40" s="99">
        <f>SUMIFS($N:$N,$A:$A,$Q40)</f>
        <v>0.16982656707948857</v>
      </c>
      <c r="S40" s="100">
        <f t="shared" si="0"/>
        <v>0.83017343292051149</v>
      </c>
      <c r="T40" s="100">
        <f>_xlfn.MAXIFS($O:$O,$A:$A,Q40)</f>
        <v>0.66954293173290902</v>
      </c>
      <c r="U40" s="99"/>
    </row>
    <row r="41" spans="1:21" s="91" customFormat="1" x14ac:dyDescent="0.25">
      <c r="A41" s="440">
        <v>42460</v>
      </c>
      <c r="B41" s="441" t="s">
        <v>16</v>
      </c>
      <c r="C41" s="441">
        <v>1151</v>
      </c>
      <c r="D41" s="441">
        <v>80</v>
      </c>
      <c r="E41" s="445">
        <f>D41/C41</f>
        <v>6.9504778453518684E-2</v>
      </c>
      <c r="F41" s="94"/>
      <c r="G41" s="96">
        <f>C41-D41</f>
        <v>1071</v>
      </c>
      <c r="H41" s="96">
        <f>SUMIFS($D:$D,$A:$A,$A41)</f>
        <v>4327</v>
      </c>
      <c r="I41" s="96">
        <f>SUMIFS($G:$G,$A:$A,$A41)</f>
        <v>84922</v>
      </c>
      <c r="J41" s="95">
        <f>IFERROR(D41/H41,0)</f>
        <v>1.8488560203374162E-2</v>
      </c>
      <c r="K41" s="95">
        <f>IFERROR(G41/I41,0)</f>
        <v>1.261157297284567E-2</v>
      </c>
      <c r="L41" s="97">
        <f>IF(A41&lt;&gt;A40,J41,L40+J41)</f>
        <v>0.61081580771897392</v>
      </c>
      <c r="M41" s="97">
        <f>IF(A41&lt;&gt;A40,K41,M40+K41)</f>
        <v>5.7382068250865503E-2</v>
      </c>
      <c r="N41" s="97">
        <f>(M41+(M41-K41))*(L41-(L41-J41))</f>
        <v>1.8886538207328037E-3</v>
      </c>
      <c r="O41" s="97">
        <f>ABS(L41-M41)</f>
        <v>0.55343373946810837</v>
      </c>
      <c r="Q41" s="98">
        <f>EOMONTH(Q40,1)</f>
        <v>44135</v>
      </c>
      <c r="R41" s="99">
        <f>SUMIFS($N:$N,$A:$A,$Q41)</f>
        <v>0.24724840874987122</v>
      </c>
      <c r="S41" s="100">
        <f t="shared" si="0"/>
        <v>0.7527515912501288</v>
      </c>
      <c r="T41" s="100">
        <f>_xlfn.MAXIFS($O:$O,$A:$A,Q41)</f>
        <v>0.60772552205374475</v>
      </c>
      <c r="U41" s="99"/>
    </row>
    <row r="42" spans="1:21" s="91" customFormat="1" x14ac:dyDescent="0.25">
      <c r="A42" s="440">
        <v>42460</v>
      </c>
      <c r="B42" s="441" t="s">
        <v>32</v>
      </c>
      <c r="C42" s="441">
        <v>16068</v>
      </c>
      <c r="D42" s="441">
        <v>875</v>
      </c>
      <c r="E42" s="445">
        <f>D42/C42</f>
        <v>5.4456061737615136E-2</v>
      </c>
      <c r="F42" s="94"/>
      <c r="G42" s="96">
        <f>C42-D42</f>
        <v>15193</v>
      </c>
      <c r="H42" s="96">
        <f>SUMIFS($D:$D,$A:$A,$A42)</f>
        <v>4327</v>
      </c>
      <c r="I42" s="96">
        <f>SUMIFS($G:$G,$A:$A,$A42)</f>
        <v>84922</v>
      </c>
      <c r="J42" s="95">
        <f>IFERROR(D42/H42,0)</f>
        <v>0.2022186272244049</v>
      </c>
      <c r="K42" s="95">
        <f>IFERROR(G42/I42,0)</f>
        <v>0.17890534843738962</v>
      </c>
      <c r="L42" s="97">
        <f>IF(A42&lt;&gt;A41,J42,L41+J42)</f>
        <v>0.81303443494337879</v>
      </c>
      <c r="M42" s="97">
        <f>IF(A42&lt;&gt;A41,K42,M41+K42)</f>
        <v>0.23628741668825512</v>
      </c>
      <c r="N42" s="97">
        <f>(M42+(M42-K42))*(L42-(L42-J42))</f>
        <v>5.938544010208701E-2</v>
      </c>
      <c r="O42" s="97">
        <f>ABS(L42-M42)</f>
        <v>0.57674701825512364</v>
      </c>
      <c r="Q42" s="98">
        <f>EOMONTH(Q41,1)</f>
        <v>44165</v>
      </c>
      <c r="R42" s="99">
        <f>SUMIFS($N:$N,$A:$A,$Q42)</f>
        <v>0.26483372873095767</v>
      </c>
      <c r="S42" s="100">
        <f t="shared" si="0"/>
        <v>0.73516627126904233</v>
      </c>
      <c r="T42" s="100">
        <f>_xlfn.MAXIFS($O:$O,$A:$A,Q42)</f>
        <v>0.5690743094631554</v>
      </c>
      <c r="U42" s="99"/>
    </row>
    <row r="43" spans="1:21" s="91" customFormat="1" x14ac:dyDescent="0.25">
      <c r="A43" s="440">
        <v>42460</v>
      </c>
      <c r="B43" s="441" t="s">
        <v>40</v>
      </c>
      <c r="C43" s="441">
        <v>156</v>
      </c>
      <c r="D43" s="441">
        <v>6</v>
      </c>
      <c r="E43" s="445">
        <f>D43/C43</f>
        <v>3.8461538461538464E-2</v>
      </c>
      <c r="F43" s="94"/>
      <c r="G43" s="96">
        <f>C43-D43</f>
        <v>150</v>
      </c>
      <c r="H43" s="96">
        <f>SUMIFS($D:$D,$A:$A,$A43)</f>
        <v>4327</v>
      </c>
      <c r="I43" s="96">
        <f>SUMIFS($G:$G,$A:$A,$A43)</f>
        <v>84922</v>
      </c>
      <c r="J43" s="95">
        <f>IFERROR(D43/H43,0)</f>
        <v>1.3866420152530623E-3</v>
      </c>
      <c r="K43" s="95">
        <f>IFERROR(G43/I43,0)</f>
        <v>1.7663267468971528E-3</v>
      </c>
      <c r="L43" s="97">
        <f>IF(A43&lt;&gt;A42,J43,L42+J43)</f>
        <v>0.81442107695863186</v>
      </c>
      <c r="M43" s="97">
        <f>IF(A43&lt;&gt;A42,K43,M42+K43)</f>
        <v>0.23805374343515226</v>
      </c>
      <c r="N43" s="97">
        <f>(M43+(M43-K43))*(L43-(L43-J43))</f>
        <v>6.5774138219100084E-4</v>
      </c>
      <c r="O43" s="97">
        <f>ABS(L43-M43)</f>
        <v>0.57636733352347957</v>
      </c>
      <c r="Q43" s="98">
        <f>EOMONTH(Q42,1)</f>
        <v>44196</v>
      </c>
      <c r="R43" s="99">
        <f>SUMIFS($N:$N,$A:$A,$Q43)</f>
        <v>0.18266413846525797</v>
      </c>
      <c r="S43" s="100">
        <f t="shared" si="0"/>
        <v>0.81733586153474203</v>
      </c>
      <c r="T43" s="100">
        <f>_xlfn.MAXIFS($O:$O,$A:$A,Q43)</f>
        <v>0.66932738518817347</v>
      </c>
      <c r="U43" s="99"/>
    </row>
    <row r="44" spans="1:21" s="91" customFormat="1" x14ac:dyDescent="0.25">
      <c r="A44" s="440">
        <v>42460</v>
      </c>
      <c r="B44" s="441" t="s">
        <v>22</v>
      </c>
      <c r="C44" s="441">
        <v>8541</v>
      </c>
      <c r="D44" s="441">
        <v>257</v>
      </c>
      <c r="E44" s="445">
        <f>D44/C44</f>
        <v>3.009015337782461E-2</v>
      </c>
      <c r="F44" s="94"/>
      <c r="G44" s="96">
        <f>C44-D44</f>
        <v>8284</v>
      </c>
      <c r="H44" s="96">
        <f>SUMIFS($D:$D,$A:$A,$A44)</f>
        <v>4327</v>
      </c>
      <c r="I44" s="96">
        <f>SUMIFS($G:$G,$A:$A,$A44)</f>
        <v>84922</v>
      </c>
      <c r="J44" s="95">
        <f>IFERROR(D44/H44,0)</f>
        <v>5.9394499653339497E-2</v>
      </c>
      <c r="K44" s="95">
        <f>IFERROR(G44/I44,0)</f>
        <v>9.7548338475306751E-2</v>
      </c>
      <c r="L44" s="97">
        <f>IF(A44&lt;&gt;A43,J44,L43+J44)</f>
        <v>0.8738155766119714</v>
      </c>
      <c r="M44" s="97">
        <f>IF(A44&lt;&gt;A43,K44,M43+K44)</f>
        <v>0.33560208191045904</v>
      </c>
      <c r="N44" s="97">
        <f>(M44+(M44-K44))*(L44-(L44-J44))</f>
        <v>3.4072000719626121E-2</v>
      </c>
      <c r="O44" s="97">
        <f>ABS(L44-M44)</f>
        <v>0.53821349470151236</v>
      </c>
      <c r="Q44" s="98">
        <f>EOMONTH(Q43,1)</f>
        <v>44227</v>
      </c>
      <c r="R44" s="99">
        <f>SUMIFS($N:$N,$A:$A,$Q44)</f>
        <v>0.31411021047607707</v>
      </c>
      <c r="S44" s="100">
        <f t="shared" si="0"/>
        <v>0.68588978952392288</v>
      </c>
      <c r="T44" s="100">
        <f>_xlfn.MAXIFS($O:$O,$A:$A,Q44)</f>
        <v>0.56173100741741799</v>
      </c>
      <c r="U44" s="99"/>
    </row>
    <row r="45" spans="1:21" s="91" customFormat="1" x14ac:dyDescent="0.25">
      <c r="A45" s="440">
        <v>42460</v>
      </c>
      <c r="B45" s="441" t="s">
        <v>38</v>
      </c>
      <c r="C45" s="441">
        <v>82</v>
      </c>
      <c r="D45" s="441">
        <v>2</v>
      </c>
      <c r="E45" s="445">
        <f>D45/C45</f>
        <v>2.4390243902439025E-2</v>
      </c>
      <c r="F45" s="94"/>
      <c r="G45" s="96">
        <f>C45-D45</f>
        <v>80</v>
      </c>
      <c r="H45" s="96">
        <f>SUMIFS($D:$D,$A:$A,$A45)</f>
        <v>4327</v>
      </c>
      <c r="I45" s="96">
        <f>SUMIFS($G:$G,$A:$A,$A45)</f>
        <v>84922</v>
      </c>
      <c r="J45" s="95">
        <f>IFERROR(D45/H45,0)</f>
        <v>4.6221400508435407E-4</v>
      </c>
      <c r="K45" s="95">
        <f>IFERROR(G45/I45,0)</f>
        <v>9.4204093167848143E-4</v>
      </c>
      <c r="L45" s="97">
        <f>IF(A45&lt;&gt;A44,J45,L44+J45)</f>
        <v>0.87427779061705579</v>
      </c>
      <c r="M45" s="97">
        <f>IF(A45&lt;&gt;A44,K45,M44+K45)</f>
        <v>0.33654412284213753</v>
      </c>
      <c r="N45" s="97">
        <f>(M45+(M45-K45))*(L45-(L45-J45))</f>
        <v>3.1067538930097259E-4</v>
      </c>
      <c r="O45" s="97">
        <f>ABS(L45-M45)</f>
        <v>0.53773366777491827</v>
      </c>
      <c r="Q45" s="98">
        <f>EOMONTH(Q44,1)</f>
        <v>44255</v>
      </c>
      <c r="R45" s="99">
        <f>SUMIFS($N:$N,$A:$A,$Q45)</f>
        <v>0.33085649178758159</v>
      </c>
      <c r="S45" s="100">
        <f t="shared" si="0"/>
        <v>0.66914350821241841</v>
      </c>
      <c r="T45" s="100">
        <f>_xlfn.MAXIFS($O:$O,$A:$A,Q45)</f>
        <v>0.53801912985420985</v>
      </c>
      <c r="U45" s="99"/>
    </row>
    <row r="46" spans="1:21" s="91" customFormat="1" x14ac:dyDescent="0.25">
      <c r="A46" s="440">
        <v>42460</v>
      </c>
      <c r="B46" s="441" t="s">
        <v>18</v>
      </c>
      <c r="C46" s="441">
        <v>1028</v>
      </c>
      <c r="D46" s="441">
        <v>11</v>
      </c>
      <c r="E46" s="445">
        <f>D46/C46</f>
        <v>1.0700389105058366E-2</v>
      </c>
      <c r="F46" s="94"/>
      <c r="G46" s="96">
        <f>C46-D46</f>
        <v>1017</v>
      </c>
      <c r="H46" s="96">
        <f>SUMIFS($D:$D,$A:$A,$A46)</f>
        <v>4327</v>
      </c>
      <c r="I46" s="96">
        <f>SUMIFS($G:$G,$A:$A,$A46)</f>
        <v>84922</v>
      </c>
      <c r="J46" s="95">
        <f>IFERROR(D46/H46,0)</f>
        <v>2.5421770279639472E-3</v>
      </c>
      <c r="K46" s="95">
        <f>IFERROR(G46/I46,0)</f>
        <v>1.1975695343962695E-2</v>
      </c>
      <c r="L46" s="97">
        <f>IF(A46&lt;&gt;A45,J46,L45+J46)</f>
        <v>0.87681996764501979</v>
      </c>
      <c r="M46" s="97">
        <f>IF(A46&lt;&gt;A45,K46,M45+K46)</f>
        <v>0.34851981818610023</v>
      </c>
      <c r="N46" s="97">
        <f>(M46+(M46-K46))*(L46-(L46-J46))</f>
        <v>1.7415538135684696E-3</v>
      </c>
      <c r="O46" s="97">
        <f>ABS(L46-M46)</f>
        <v>0.52830014945891957</v>
      </c>
      <c r="Q46" s="98">
        <f>EOMONTH(Q45,1)</f>
        <v>44286</v>
      </c>
      <c r="R46" s="99">
        <f>SUMIFS($N:$N,$A:$A,$Q46)</f>
        <v>0.31652766696220275</v>
      </c>
      <c r="S46" s="100">
        <f t="shared" si="0"/>
        <v>0.6834723330377972</v>
      </c>
      <c r="T46" s="100">
        <f>_xlfn.MAXIFS($O:$O,$A:$A,Q46)</f>
        <v>0.55323484001823708</v>
      </c>
      <c r="U46" s="99"/>
    </row>
    <row r="47" spans="1:21" s="91" customFormat="1" x14ac:dyDescent="0.25">
      <c r="A47" s="440">
        <v>42460</v>
      </c>
      <c r="B47" s="441" t="s">
        <v>30</v>
      </c>
      <c r="C47" s="441">
        <v>45901</v>
      </c>
      <c r="D47" s="441">
        <v>444</v>
      </c>
      <c r="E47" s="445">
        <f>D47/C47</f>
        <v>9.6729918738153852E-3</v>
      </c>
      <c r="F47" s="94"/>
      <c r="G47" s="96">
        <f>C47-D47</f>
        <v>45457</v>
      </c>
      <c r="H47" s="96">
        <f>SUMIFS($D:$D,$A:$A,$A47)</f>
        <v>4327</v>
      </c>
      <c r="I47" s="96">
        <f>SUMIFS($G:$G,$A:$A,$A47)</f>
        <v>84922</v>
      </c>
      <c r="J47" s="95">
        <f>IFERROR(D47/H47,0)</f>
        <v>0.1026115091287266</v>
      </c>
      <c r="K47" s="95">
        <f>IFERROR(G47/I47,0)</f>
        <v>0.53527943289135915</v>
      </c>
      <c r="L47" s="97">
        <f>IF(A47&lt;&gt;A46,J47,L46+J47)</f>
        <v>0.97943147677374642</v>
      </c>
      <c r="M47" s="97">
        <f>IF(A47&lt;&gt;A46,K47,M46+K47)</f>
        <v>0.88379925107745938</v>
      </c>
      <c r="N47" s="97">
        <f>(M47+(M47-K47))*(L47-(L47-J47))</f>
        <v>0.12645011942524167</v>
      </c>
      <c r="O47" s="97">
        <f>ABS(L47-M47)</f>
        <v>9.5632225696287043E-2</v>
      </c>
      <c r="Q47" s="98">
        <f>EOMONTH(Q46,1)</f>
        <v>44316</v>
      </c>
      <c r="R47" s="99">
        <f>SUMIFS($N:$N,$A:$A,$Q47)</f>
        <v>0.31654810853349374</v>
      </c>
      <c r="S47" s="100">
        <f t="shared" si="0"/>
        <v>0.6834518914665062</v>
      </c>
      <c r="T47" s="100">
        <f>_xlfn.MAXIFS($O:$O,$A:$A,Q47)</f>
        <v>0.55011849104338784</v>
      </c>
      <c r="U47" s="99"/>
    </row>
    <row r="48" spans="1:21" s="91" customFormat="1" x14ac:dyDescent="0.25">
      <c r="A48" s="440">
        <v>42460</v>
      </c>
      <c r="B48" s="441" t="s">
        <v>28</v>
      </c>
      <c r="C48" s="441">
        <v>9944</v>
      </c>
      <c r="D48" s="441">
        <v>89</v>
      </c>
      <c r="E48" s="445">
        <f>D48/C48</f>
        <v>8.9501206757843926E-3</v>
      </c>
      <c r="F48" s="94"/>
      <c r="G48" s="96">
        <f>C48-D48</f>
        <v>9855</v>
      </c>
      <c r="H48" s="96">
        <f>SUMIFS($D:$D,$A:$A,$A48)</f>
        <v>4327</v>
      </c>
      <c r="I48" s="96">
        <f>SUMIFS($G:$G,$A:$A,$A48)</f>
        <v>84922</v>
      </c>
      <c r="J48" s="95">
        <f>IFERROR(D48/H48,0)</f>
        <v>2.0568523226253757E-2</v>
      </c>
      <c r="K48" s="95">
        <f>IFERROR(G48/I48,0)</f>
        <v>0.11604766727114293</v>
      </c>
      <c r="L48" s="97">
        <f>IF(A48&lt;&gt;A47,J48,L47+J48)</f>
        <v>1.0000000000000002</v>
      </c>
      <c r="M48" s="97">
        <f>IF(A48&lt;&gt;A47,K48,M47+K48)</f>
        <v>0.99984691834860229</v>
      </c>
      <c r="N48" s="97">
        <f>(M48+(M48-K48))*(L48-(L48-J48))</f>
        <v>3.874381998588395E-2</v>
      </c>
      <c r="O48" s="97">
        <f>ABS(L48-M48)</f>
        <v>1.5308165139793495E-4</v>
      </c>
      <c r="Q48" s="98">
        <f>EOMONTH(Q47,1)</f>
        <v>44347</v>
      </c>
      <c r="R48" s="99">
        <f>SUMIFS($N:$N,$A:$A,$Q48)</f>
        <v>0.25584903999721292</v>
      </c>
      <c r="S48" s="100">
        <f t="shared" si="0"/>
        <v>0.74415096000278713</v>
      </c>
      <c r="T48" s="100">
        <f>_xlfn.MAXIFS($O:$O,$A:$A,Q48)</f>
        <v>0.51717712709739638</v>
      </c>
      <c r="U48" s="99"/>
    </row>
    <row r="49" spans="1:21" s="91" customFormat="1" x14ac:dyDescent="0.25">
      <c r="A49" s="440">
        <v>42460</v>
      </c>
      <c r="B49" s="441" t="s">
        <v>24</v>
      </c>
      <c r="C49" s="441">
        <v>13</v>
      </c>
      <c r="D49" s="441">
        <v>0</v>
      </c>
      <c r="E49" s="445">
        <f>D49/C49</f>
        <v>0</v>
      </c>
      <c r="F49" s="94"/>
      <c r="G49" s="96">
        <f>C49-D49</f>
        <v>13</v>
      </c>
      <c r="H49" s="96">
        <f>SUMIFS($D:$D,$A:$A,$A49)</f>
        <v>4327</v>
      </c>
      <c r="I49" s="96">
        <f>SUMIFS($G:$G,$A:$A,$A49)</f>
        <v>84922</v>
      </c>
      <c r="J49" s="95">
        <f>IFERROR(D49/H49,0)</f>
        <v>0</v>
      </c>
      <c r="K49" s="95">
        <f>IFERROR(G49/I49,0)</f>
        <v>1.5308165139775324E-4</v>
      </c>
      <c r="L49" s="97">
        <f>IF(A49&lt;&gt;A48,J49,L48+J49)</f>
        <v>1.0000000000000002</v>
      </c>
      <c r="M49" s="97">
        <f>IF(A49&lt;&gt;A48,K49,M48+K49)</f>
        <v>1</v>
      </c>
      <c r="N49" s="97">
        <f>(M49+(M49-K49))*(L49-(L49-J49))</f>
        <v>0</v>
      </c>
      <c r="O49" s="97">
        <f>ABS(L49-M49)</f>
        <v>2.2204460492503131E-16</v>
      </c>
      <c r="Q49" s="101">
        <f>EOMONTH(Q48,1)</f>
        <v>44377</v>
      </c>
      <c r="R49" s="102">
        <f>SUMIFS($N:$N,$A:$A,$Q49)</f>
        <v>0.28434394515574041</v>
      </c>
      <c r="S49" s="103">
        <f t="shared" si="0"/>
        <v>0.71565605484425965</v>
      </c>
      <c r="T49" s="103">
        <f>_xlfn.MAXIFS($O:$O,$A:$A,Q49)</f>
        <v>0.58866225535089378</v>
      </c>
      <c r="U49" s="99"/>
    </row>
    <row r="50" spans="1:21" s="91" customFormat="1" x14ac:dyDescent="0.25">
      <c r="A50" s="440">
        <v>42490</v>
      </c>
      <c r="B50" s="441" t="s">
        <v>40</v>
      </c>
      <c r="C50" s="441">
        <v>128</v>
      </c>
      <c r="D50" s="441">
        <v>116</v>
      </c>
      <c r="E50" s="445">
        <f>D50/C50</f>
        <v>0.90625</v>
      </c>
      <c r="F50" s="94"/>
      <c r="G50" s="96">
        <f>C50-D50</f>
        <v>12</v>
      </c>
      <c r="H50" s="96">
        <f>SUMIFS($D:$D,$A:$A,$A50)</f>
        <v>3461</v>
      </c>
      <c r="I50" s="96">
        <f>SUMIFS($G:$G,$A:$A,$A50)</f>
        <v>81854</v>
      </c>
      <c r="J50" s="95">
        <f>IFERROR(D50/H50,0)</f>
        <v>3.3516324761629586E-2</v>
      </c>
      <c r="K50" s="95">
        <f>IFERROR(G50/I50,0)</f>
        <v>1.4660248735553548E-4</v>
      </c>
      <c r="L50" s="97">
        <f>IF(A50&lt;&gt;A49,J50,L49+J50)</f>
        <v>3.3516324761629586E-2</v>
      </c>
      <c r="M50" s="97">
        <f>IF(A50&lt;&gt;A49,K50,M49+K50)</f>
        <v>1.4660248735553548E-4</v>
      </c>
      <c r="N50" s="97">
        <f>(M50+(M50-K50))*(L50-(L50-J50))</f>
        <v>4.913576577070822E-6</v>
      </c>
      <c r="O50" s="97">
        <f>ABS(L50-M50)</f>
        <v>3.3369722274274052E-2</v>
      </c>
      <c r="Q50" s="104"/>
      <c r="R50" s="99"/>
      <c r="S50" s="99"/>
      <c r="T50" s="99"/>
      <c r="U50" s="99"/>
    </row>
    <row r="51" spans="1:21" s="91" customFormat="1" x14ac:dyDescent="0.25">
      <c r="A51" s="440">
        <v>42490</v>
      </c>
      <c r="B51" s="441" t="s">
        <v>16</v>
      </c>
      <c r="C51" s="441">
        <v>45</v>
      </c>
      <c r="D51" s="441">
        <v>35</v>
      </c>
      <c r="E51" s="445">
        <f>D51/C51</f>
        <v>0.77777777777777779</v>
      </c>
      <c r="F51" s="94"/>
      <c r="G51" s="96">
        <f>C51-D51</f>
        <v>10</v>
      </c>
      <c r="H51" s="96">
        <f>SUMIFS($D:$D,$A:$A,$A51)</f>
        <v>3461</v>
      </c>
      <c r="I51" s="96">
        <f>SUMIFS($G:$G,$A:$A,$A51)</f>
        <v>81854</v>
      </c>
      <c r="J51" s="95">
        <f>IFERROR(D51/H51,0)</f>
        <v>1.0112684195319271E-2</v>
      </c>
      <c r="K51" s="95">
        <f>IFERROR(G51/I51,0)</f>
        <v>1.2216873946294622E-4</v>
      </c>
      <c r="L51" s="97">
        <f>IF(A51&lt;&gt;A50,J51,L50+J51)</f>
        <v>4.3629008956948857E-2</v>
      </c>
      <c r="M51" s="97">
        <f>IF(A51&lt;&gt;A50,K51,M50+K51)</f>
        <v>2.687712268184817E-4</v>
      </c>
      <c r="N51" s="97">
        <f>(M51+(M51-K51))*(L51-(L51-J51))</f>
        <v>4.2005431944786478E-6</v>
      </c>
      <c r="O51" s="97">
        <f>ABS(L51-M51)</f>
        <v>4.3360237730130376E-2</v>
      </c>
      <c r="Q51" s="104"/>
      <c r="R51" s="99"/>
      <c r="S51" s="99"/>
      <c r="T51" s="99"/>
      <c r="U51" s="99"/>
    </row>
    <row r="52" spans="1:21" s="91" customFormat="1" x14ac:dyDescent="0.25">
      <c r="A52" s="440">
        <v>42490</v>
      </c>
      <c r="B52" s="441" t="s">
        <v>26</v>
      </c>
      <c r="C52" s="441">
        <v>1036</v>
      </c>
      <c r="D52" s="441">
        <v>625</v>
      </c>
      <c r="E52" s="445">
        <f>D52/C52</f>
        <v>0.60328185328185324</v>
      </c>
      <c r="F52" s="94"/>
      <c r="G52" s="96">
        <f>C52-D52</f>
        <v>411</v>
      </c>
      <c r="H52" s="96">
        <f>SUMIFS($D:$D,$A:$A,$A52)</f>
        <v>3461</v>
      </c>
      <c r="I52" s="96">
        <f>SUMIFS($G:$G,$A:$A,$A52)</f>
        <v>81854</v>
      </c>
      <c r="J52" s="95">
        <f>IFERROR(D52/H52,0)</f>
        <v>0.180583646344987</v>
      </c>
      <c r="K52" s="95">
        <f>IFERROR(G52/I52,0)</f>
        <v>5.02113519192709E-3</v>
      </c>
      <c r="L52" s="97">
        <f>IF(A52&lt;&gt;A51,J52,L51+J52)</f>
        <v>0.22421265530193585</v>
      </c>
      <c r="M52" s="97">
        <f>IF(A52&lt;&gt;A51,K52,M51+K52)</f>
        <v>5.2899064187455717E-3</v>
      </c>
      <c r="N52" s="97">
        <f>(M52+(M52-K52))*(L52-(L52-J52))</f>
        <v>1.003806278092324E-3</v>
      </c>
      <c r="O52" s="97">
        <f>ABS(L52-M52)</f>
        <v>0.21892274888319027</v>
      </c>
      <c r="Q52" s="104"/>
      <c r="R52" s="99"/>
      <c r="S52" s="99"/>
      <c r="T52" s="99"/>
      <c r="U52" s="99"/>
    </row>
    <row r="53" spans="1:21" s="91" customFormat="1" x14ac:dyDescent="0.25">
      <c r="A53" s="440">
        <v>42490</v>
      </c>
      <c r="B53" s="441" t="s">
        <v>34</v>
      </c>
      <c r="C53" s="441">
        <v>367</v>
      </c>
      <c r="D53" s="441">
        <v>189</v>
      </c>
      <c r="E53" s="445">
        <f>D53/C53</f>
        <v>0.51498637602179842</v>
      </c>
      <c r="F53" s="94"/>
      <c r="G53" s="96">
        <f>C53-D53</f>
        <v>178</v>
      </c>
      <c r="H53" s="96">
        <f>SUMIFS($D:$D,$A:$A,$A53)</f>
        <v>3461</v>
      </c>
      <c r="I53" s="96">
        <f>SUMIFS($G:$G,$A:$A,$A53)</f>
        <v>81854</v>
      </c>
      <c r="J53" s="95">
        <f>IFERROR(D53/H53,0)</f>
        <v>5.4608494654724067E-2</v>
      </c>
      <c r="K53" s="95">
        <f>IFERROR(G53/I53,0)</f>
        <v>2.1746035624404425E-3</v>
      </c>
      <c r="L53" s="97">
        <f>IF(A53&lt;&gt;A52,J53,L52+J53)</f>
        <v>0.27882114995665991</v>
      </c>
      <c r="M53" s="97">
        <f>IF(A53&lt;&gt;A52,K53,M52+K53)</f>
        <v>7.4645099811860138E-3</v>
      </c>
      <c r="N53" s="97">
        <f>(M53+(M53-K53))*(L53-(L53-J53))</f>
        <v>6.9649947979978882E-4</v>
      </c>
      <c r="O53" s="97">
        <f>ABS(L53-M53)</f>
        <v>0.27135663997547388</v>
      </c>
      <c r="Q53" s="104"/>
      <c r="R53" s="99"/>
      <c r="S53" s="99"/>
      <c r="T53" s="99"/>
      <c r="U53" s="99"/>
    </row>
    <row r="54" spans="1:21" s="91" customFormat="1" x14ac:dyDescent="0.25">
      <c r="A54" s="440">
        <v>42490</v>
      </c>
      <c r="B54" s="441" t="s">
        <v>42</v>
      </c>
      <c r="C54" s="441">
        <v>2066</v>
      </c>
      <c r="D54" s="441">
        <v>699</v>
      </c>
      <c r="E54" s="445">
        <f>D54/C54</f>
        <v>0.33833494675701842</v>
      </c>
      <c r="F54" s="94"/>
      <c r="G54" s="96">
        <f>C54-D54</f>
        <v>1367</v>
      </c>
      <c r="H54" s="96">
        <f>SUMIFS($D:$D,$A:$A,$A54)</f>
        <v>3461</v>
      </c>
      <c r="I54" s="96">
        <f>SUMIFS($G:$G,$A:$A,$A54)</f>
        <v>81854</v>
      </c>
      <c r="J54" s="95">
        <f>IFERROR(D54/H54,0)</f>
        <v>0.20196475007223347</v>
      </c>
      <c r="K54" s="95">
        <f>IFERROR(G54/I54,0)</f>
        <v>1.6700466684584747E-2</v>
      </c>
      <c r="L54" s="97">
        <f>IF(A54&lt;&gt;A53,J54,L53+J54)</f>
        <v>0.48078590002889338</v>
      </c>
      <c r="M54" s="97">
        <f>IF(A54&lt;&gt;A53,K54,M53+K54)</f>
        <v>2.4164976665770763E-2</v>
      </c>
      <c r="N54" s="97">
        <f>(M54+(M54-K54))*(L54-(L54-J54))</f>
        <v>6.3880413655656712E-3</v>
      </c>
      <c r="O54" s="97">
        <f>ABS(L54-M54)</f>
        <v>0.4566209233631226</v>
      </c>
      <c r="Q54" s="104"/>
      <c r="R54" s="99"/>
      <c r="S54" s="99"/>
      <c r="T54" s="99"/>
      <c r="U54" s="99"/>
    </row>
    <row r="55" spans="1:21" s="91" customFormat="1" x14ac:dyDescent="0.25">
      <c r="A55" s="440">
        <v>42490</v>
      </c>
      <c r="B55" s="441" t="s">
        <v>30</v>
      </c>
      <c r="C55" s="441">
        <v>728</v>
      </c>
      <c r="D55" s="441">
        <v>174</v>
      </c>
      <c r="E55" s="445">
        <f>D55/C55</f>
        <v>0.23901098901098902</v>
      </c>
      <c r="F55" s="94"/>
      <c r="G55" s="96">
        <f>C55-D55</f>
        <v>554</v>
      </c>
      <c r="H55" s="96">
        <f>SUMIFS($D:$D,$A:$A,$A55)</f>
        <v>3461</v>
      </c>
      <c r="I55" s="96">
        <f>SUMIFS($G:$G,$A:$A,$A55)</f>
        <v>81854</v>
      </c>
      <c r="J55" s="95">
        <f>IFERROR(D55/H55,0)</f>
        <v>5.0274487142444382E-2</v>
      </c>
      <c r="K55" s="95">
        <f>IFERROR(G55/I55,0)</f>
        <v>6.7681481662472207E-3</v>
      </c>
      <c r="L55" s="97">
        <f>IF(A55&lt;&gt;A54,J55,L54+J55)</f>
        <v>0.53106038717133774</v>
      </c>
      <c r="M55" s="97">
        <f>IF(A55&lt;&gt;A54,K55,M54+K55)</f>
        <v>3.0933124832017982E-2</v>
      </c>
      <c r="N55" s="97">
        <f>(M55+(M55-K55))*(L55-(L55-J55))</f>
        <v>2.7700287953236749E-3</v>
      </c>
      <c r="O55" s="97">
        <f>ABS(L55-M55)</f>
        <v>0.50012726233931981</v>
      </c>
      <c r="Q55" s="104"/>
      <c r="R55" s="99"/>
      <c r="S55" s="99"/>
      <c r="T55" s="99"/>
      <c r="U55" s="99"/>
    </row>
    <row r="56" spans="1:21" s="91" customFormat="1" x14ac:dyDescent="0.25">
      <c r="A56" s="440">
        <v>42490</v>
      </c>
      <c r="B56" s="441" t="s">
        <v>20</v>
      </c>
      <c r="C56" s="441">
        <v>2056</v>
      </c>
      <c r="D56" s="441">
        <v>221</v>
      </c>
      <c r="E56" s="445">
        <f>D56/C56</f>
        <v>0.10749027237354086</v>
      </c>
      <c r="F56" s="94"/>
      <c r="G56" s="96">
        <f>C56-D56</f>
        <v>1835</v>
      </c>
      <c r="H56" s="96">
        <f>SUMIFS($D:$D,$A:$A,$A56)</f>
        <v>3461</v>
      </c>
      <c r="I56" s="96">
        <f>SUMIFS($G:$G,$A:$A,$A56)</f>
        <v>81854</v>
      </c>
      <c r="J56" s="95">
        <f>IFERROR(D56/H56,0)</f>
        <v>6.3854377347587407E-2</v>
      </c>
      <c r="K56" s="95">
        <f>IFERROR(G56/I56,0)</f>
        <v>2.2417963691450632E-2</v>
      </c>
      <c r="L56" s="97">
        <f>IF(A56&lt;&gt;A55,J56,L55+J56)</f>
        <v>0.59491476451892511</v>
      </c>
      <c r="M56" s="97">
        <f>IF(A56&lt;&gt;A55,K56,M55+K56)</f>
        <v>5.3351088523468614E-2</v>
      </c>
      <c r="N56" s="97">
        <f>(M56+(M56-K56))*(L56-(L56-J56))</f>
        <v>5.3819159640458034E-3</v>
      </c>
      <c r="O56" s="97">
        <f>ABS(L56-M56)</f>
        <v>0.54156367599545652</v>
      </c>
      <c r="Q56" s="104"/>
      <c r="R56" s="99"/>
      <c r="S56" s="99"/>
      <c r="T56" s="99"/>
      <c r="U56" s="99"/>
    </row>
    <row r="57" spans="1:21" s="91" customFormat="1" x14ac:dyDescent="0.25">
      <c r="A57" s="440">
        <v>42490</v>
      </c>
      <c r="B57" s="441" t="s">
        <v>28</v>
      </c>
      <c r="C57" s="441">
        <v>1111</v>
      </c>
      <c r="D57" s="441">
        <v>76</v>
      </c>
      <c r="E57" s="445">
        <f>D57/C57</f>
        <v>6.840684068406841E-2</v>
      </c>
      <c r="F57" s="94"/>
      <c r="G57" s="96">
        <f>C57-D57</f>
        <v>1035</v>
      </c>
      <c r="H57" s="96">
        <f>SUMIFS($D:$D,$A:$A,$A57)</f>
        <v>3461</v>
      </c>
      <c r="I57" s="96">
        <f>SUMIFS($G:$G,$A:$A,$A57)</f>
        <v>81854</v>
      </c>
      <c r="J57" s="95">
        <f>IFERROR(D57/H57,0)</f>
        <v>2.195897139555042E-2</v>
      </c>
      <c r="K57" s="95">
        <f>IFERROR(G57/I57,0)</f>
        <v>1.2644464534414934E-2</v>
      </c>
      <c r="L57" s="97">
        <f>IF(A57&lt;&gt;A56,J57,L56+J57)</f>
        <v>0.61687373591447558</v>
      </c>
      <c r="M57" s="97">
        <f>IF(A57&lt;&gt;A56,K57,M56+K57)</f>
        <v>6.5995553057883544E-2</v>
      </c>
      <c r="N57" s="97">
        <f>(M57+(M57-K57))*(L57-(L57-J57))</f>
        <v>2.6207294886399137E-3</v>
      </c>
      <c r="O57" s="97">
        <f>ABS(L57-M57)</f>
        <v>0.55087818285659207</v>
      </c>
      <c r="Q57" s="104"/>
      <c r="R57" s="99"/>
      <c r="S57" s="99"/>
      <c r="T57" s="99"/>
      <c r="U57" s="99"/>
    </row>
    <row r="58" spans="1:21" s="91" customFormat="1" x14ac:dyDescent="0.25">
      <c r="A58" s="440">
        <v>42490</v>
      </c>
      <c r="B58" s="441" t="s">
        <v>38</v>
      </c>
      <c r="C58" s="441">
        <v>157</v>
      </c>
      <c r="D58" s="441">
        <v>8</v>
      </c>
      <c r="E58" s="445">
        <f>D58/C58</f>
        <v>5.0955414012738856E-2</v>
      </c>
      <c r="F58" s="94"/>
      <c r="G58" s="96">
        <f>C58-D58</f>
        <v>149</v>
      </c>
      <c r="H58" s="96">
        <f>SUMIFS($D:$D,$A:$A,$A58)</f>
        <v>3461</v>
      </c>
      <c r="I58" s="96">
        <f>SUMIFS($G:$G,$A:$A,$A58)</f>
        <v>81854</v>
      </c>
      <c r="J58" s="95">
        <f>IFERROR(D58/H58,0)</f>
        <v>2.3114706732158337E-3</v>
      </c>
      <c r="K58" s="95">
        <f>IFERROR(G58/I58,0)</f>
        <v>1.8203142179978988E-3</v>
      </c>
      <c r="L58" s="97">
        <f>IF(A58&lt;&gt;A57,J58,L57+J58)</f>
        <v>0.61918520658769138</v>
      </c>
      <c r="M58" s="97">
        <f>IF(A58&lt;&gt;A57,K58,M57+K58)</f>
        <v>6.7815867275881445E-2</v>
      </c>
      <c r="N58" s="97">
        <f>(M58+(M58-K58))*(L58-(L58-J58))</f>
        <v>3.0930117384284994E-4</v>
      </c>
      <c r="O58" s="97">
        <f>ABS(L58-M58)</f>
        <v>0.55136933931180998</v>
      </c>
      <c r="Q58" s="104"/>
      <c r="R58" s="99"/>
      <c r="S58" s="99"/>
      <c r="T58" s="99"/>
      <c r="U58" s="99"/>
    </row>
    <row r="59" spans="1:21" s="91" customFormat="1" x14ac:dyDescent="0.25">
      <c r="A59" s="440">
        <v>42490</v>
      </c>
      <c r="B59" s="441" t="s">
        <v>12</v>
      </c>
      <c r="C59" s="441">
        <v>13632</v>
      </c>
      <c r="D59" s="441">
        <v>614</v>
      </c>
      <c r="E59" s="445">
        <f>D59/C59</f>
        <v>4.5041079812206571E-2</v>
      </c>
      <c r="F59" s="94"/>
      <c r="G59" s="96">
        <f>C59-D59</f>
        <v>13018</v>
      </c>
      <c r="H59" s="96">
        <f>SUMIFS($D:$D,$A:$A,$A59)</f>
        <v>3461</v>
      </c>
      <c r="I59" s="96">
        <f>SUMIFS($G:$G,$A:$A,$A59)</f>
        <v>81854</v>
      </c>
      <c r="J59" s="95">
        <f>IFERROR(D59/H59,0)</f>
        <v>0.17740537416931523</v>
      </c>
      <c r="K59" s="95">
        <f>IFERROR(G59/I59,0)</f>
        <v>0.15903926503286339</v>
      </c>
      <c r="L59" s="97">
        <f>IF(A59&lt;&gt;A58,J59,L58+J59)</f>
        <v>0.79659058075700662</v>
      </c>
      <c r="M59" s="97">
        <f>IF(A59&lt;&gt;A58,K59,M58+K59)</f>
        <v>0.22685513230874482</v>
      </c>
      <c r="N59" s="97">
        <f>(M59+(M59-K59))*(L59-(L59-J59))</f>
        <v>5.227621893815676E-2</v>
      </c>
      <c r="O59" s="97">
        <f>ABS(L59-M59)</f>
        <v>0.56973544844826174</v>
      </c>
      <c r="Q59" s="104"/>
      <c r="R59" s="99"/>
      <c r="S59" s="99"/>
      <c r="T59" s="99"/>
      <c r="U59" s="99"/>
    </row>
    <row r="60" spans="1:21" s="91" customFormat="1" x14ac:dyDescent="0.25">
      <c r="A60" s="440">
        <v>42490</v>
      </c>
      <c r="B60" s="441" t="s">
        <v>22</v>
      </c>
      <c r="C60" s="441">
        <v>79</v>
      </c>
      <c r="D60" s="441">
        <v>2</v>
      </c>
      <c r="E60" s="445">
        <f>D60/C60</f>
        <v>2.5316455696202531E-2</v>
      </c>
      <c r="F60" s="94"/>
      <c r="G60" s="96">
        <f>C60-D60</f>
        <v>77</v>
      </c>
      <c r="H60" s="96">
        <f>SUMIFS($D:$D,$A:$A,$A60)</f>
        <v>3461</v>
      </c>
      <c r="I60" s="96">
        <f>SUMIFS($G:$G,$A:$A,$A60)</f>
        <v>81854</v>
      </c>
      <c r="J60" s="95">
        <f>IFERROR(D60/H60,0)</f>
        <v>5.7786766830395843E-4</v>
      </c>
      <c r="K60" s="95">
        <f>IFERROR(G60/I60,0)</f>
        <v>9.4069929386468587E-4</v>
      </c>
      <c r="L60" s="97">
        <f>IF(A60&lt;&gt;A59,J60,L59+J60)</f>
        <v>0.79716844842531054</v>
      </c>
      <c r="M60" s="97">
        <f>IF(A60&lt;&gt;A59,K60,M59+K60)</f>
        <v>0.22779583160260952</v>
      </c>
      <c r="N60" s="97">
        <f>(M60+(M60-K60))*(L60-(L60-J60))</f>
        <v>2.6272809240758489E-4</v>
      </c>
      <c r="O60" s="97">
        <f>ABS(L60-M60)</f>
        <v>0.56937261682270102</v>
      </c>
      <c r="Q60" s="104"/>
      <c r="R60" s="99"/>
      <c r="S60" s="99"/>
      <c r="T60" s="99"/>
      <c r="U60" s="99"/>
    </row>
    <row r="61" spans="1:21" s="91" customFormat="1" x14ac:dyDescent="0.25">
      <c r="A61" s="440">
        <v>42490</v>
      </c>
      <c r="B61" s="441" t="s">
        <v>36</v>
      </c>
      <c r="C61" s="441">
        <v>6896</v>
      </c>
      <c r="D61" s="441">
        <v>121</v>
      </c>
      <c r="E61" s="445">
        <f>D61/C61</f>
        <v>1.7546403712296984E-2</v>
      </c>
      <c r="F61" s="94"/>
      <c r="G61" s="96">
        <f>C61-D61</f>
        <v>6775</v>
      </c>
      <c r="H61" s="96">
        <f>SUMIFS($D:$D,$A:$A,$A61)</f>
        <v>3461</v>
      </c>
      <c r="I61" s="96">
        <f>SUMIFS($G:$G,$A:$A,$A61)</f>
        <v>81854</v>
      </c>
      <c r="J61" s="95">
        <f>IFERROR(D61/H61,0)</f>
        <v>3.4960993932389481E-2</v>
      </c>
      <c r="K61" s="95">
        <f>IFERROR(G61/I61,0)</f>
        <v>8.2769320986146061E-2</v>
      </c>
      <c r="L61" s="97">
        <f>IF(A61&lt;&gt;A60,J61,L60+J61)</f>
        <v>0.83212944235770003</v>
      </c>
      <c r="M61" s="97">
        <f>IF(A61&lt;&gt;A60,K61,M60+K61)</f>
        <v>0.31056515258875561</v>
      </c>
      <c r="N61" s="97">
        <f>(M61+(M61-K61))*(L61-(L61-J61))</f>
        <v>1.8821635101749553E-2</v>
      </c>
      <c r="O61" s="97">
        <f>ABS(L61-M61)</f>
        <v>0.52156428976894442</v>
      </c>
      <c r="Q61" s="104"/>
      <c r="R61" s="99"/>
      <c r="S61" s="99"/>
      <c r="T61" s="99"/>
      <c r="U61" s="99"/>
    </row>
    <row r="62" spans="1:21" s="91" customFormat="1" x14ac:dyDescent="0.25">
      <c r="A62" s="440">
        <v>42490</v>
      </c>
      <c r="B62" s="441" t="s">
        <v>18</v>
      </c>
      <c r="C62" s="441">
        <v>1132</v>
      </c>
      <c r="D62" s="441">
        <v>12</v>
      </c>
      <c r="E62" s="445">
        <f>D62/C62</f>
        <v>1.0600706713780919E-2</v>
      </c>
      <c r="F62" s="94"/>
      <c r="G62" s="96">
        <f>C62-D62</f>
        <v>1120</v>
      </c>
      <c r="H62" s="96">
        <f>SUMIFS($D:$D,$A:$A,$A62)</f>
        <v>3461</v>
      </c>
      <c r="I62" s="96">
        <f>SUMIFS($G:$G,$A:$A,$A62)</f>
        <v>81854</v>
      </c>
      <c r="J62" s="95">
        <f>IFERROR(D62/H62,0)</f>
        <v>3.4672060098237503E-3</v>
      </c>
      <c r="K62" s="95">
        <f>IFERROR(G62/I62,0)</f>
        <v>1.3682898819849977E-2</v>
      </c>
      <c r="L62" s="97">
        <f>IF(A62&lt;&gt;A61,J62,L61+J62)</f>
        <v>0.83559664836752379</v>
      </c>
      <c r="M62" s="97">
        <f>IF(A62&lt;&gt;A61,K62,M61+K62)</f>
        <v>0.32424805140860558</v>
      </c>
      <c r="N62" s="97">
        <f>(M62+(M62-K62))*(L62-(L62-J62))</f>
        <v>2.201028156015123E-3</v>
      </c>
      <c r="O62" s="97">
        <f>ABS(L62-M62)</f>
        <v>0.51134859695891821</v>
      </c>
      <c r="Q62" s="104"/>
      <c r="R62" s="99"/>
      <c r="S62" s="99"/>
      <c r="T62" s="99"/>
      <c r="U62" s="99"/>
    </row>
    <row r="63" spans="1:21" s="91" customFormat="1" x14ac:dyDescent="0.25">
      <c r="A63" s="440">
        <v>42490</v>
      </c>
      <c r="B63" s="441" t="s">
        <v>14</v>
      </c>
      <c r="C63" s="441">
        <v>45956</v>
      </c>
      <c r="D63" s="441">
        <v>473</v>
      </c>
      <c r="E63" s="445">
        <f>D63/C63</f>
        <v>1.0292453651318652E-2</v>
      </c>
      <c r="F63" s="94"/>
      <c r="G63" s="96">
        <f>C63-D63</f>
        <v>45483</v>
      </c>
      <c r="H63" s="96">
        <f>SUMIFS($D:$D,$A:$A,$A63)</f>
        <v>3461</v>
      </c>
      <c r="I63" s="96">
        <f>SUMIFS($G:$G,$A:$A,$A63)</f>
        <v>81854</v>
      </c>
      <c r="J63" s="95">
        <f>IFERROR(D63/H63,0)</f>
        <v>0.13666570355388616</v>
      </c>
      <c r="K63" s="95">
        <f>IFERROR(G63/I63,0)</f>
        <v>0.55566007769931824</v>
      </c>
      <c r="L63" s="97">
        <f>IF(A63&lt;&gt;A62,J63,L62+J63)</f>
        <v>0.97226235192140997</v>
      </c>
      <c r="M63" s="97">
        <f>IF(A63&lt;&gt;A62,K63,M62+K63)</f>
        <v>0.87990812910792382</v>
      </c>
      <c r="N63" s="97">
        <f>(M63+(M63-K63))*(L63-(L63-J63))</f>
        <v>0.16456685159905188</v>
      </c>
      <c r="O63" s="97">
        <f>ABS(L63-M63)</f>
        <v>9.2354222813486153E-2</v>
      </c>
      <c r="Q63" s="104"/>
      <c r="R63" s="99"/>
      <c r="S63" s="99"/>
      <c r="T63" s="99"/>
      <c r="U63" s="99"/>
    </row>
    <row r="64" spans="1:21" s="91" customFormat="1" x14ac:dyDescent="0.25">
      <c r="A64" s="440">
        <v>42490</v>
      </c>
      <c r="B64" s="441" t="s">
        <v>32</v>
      </c>
      <c r="C64" s="441">
        <v>9913</v>
      </c>
      <c r="D64" s="441">
        <v>96</v>
      </c>
      <c r="E64" s="445">
        <f>D64/C64</f>
        <v>9.6842530011096543E-3</v>
      </c>
      <c r="F64" s="94"/>
      <c r="G64" s="96">
        <f>C64-D64</f>
        <v>9817</v>
      </c>
      <c r="H64" s="96">
        <f>SUMIFS($D:$D,$A:$A,$A64)</f>
        <v>3461</v>
      </c>
      <c r="I64" s="96">
        <f>SUMIFS($G:$G,$A:$A,$A64)</f>
        <v>81854</v>
      </c>
      <c r="J64" s="95">
        <f>IFERROR(D64/H64,0)</f>
        <v>2.7737648078590003E-2</v>
      </c>
      <c r="K64" s="95">
        <f>IFERROR(G64/I64,0)</f>
        <v>0.11993305153077431</v>
      </c>
      <c r="L64" s="97">
        <f>IF(A64&lt;&gt;A63,J64,L63+J64)</f>
        <v>1</v>
      </c>
      <c r="M64" s="97">
        <f>IF(A64&lt;&gt;A63,K64,M63+K64)</f>
        <v>0.99984118063869809</v>
      </c>
      <c r="N64" s="97">
        <f>(M64+(M64-K64))*(L64-(L64-J64))</f>
        <v>5.2139824829724318E-2</v>
      </c>
      <c r="O64" s="97">
        <f>ABS(L64-M64)</f>
        <v>1.5881936130190955E-4</v>
      </c>
      <c r="Q64" s="104"/>
      <c r="R64" s="99"/>
      <c r="S64" s="99"/>
      <c r="T64" s="99"/>
      <c r="U64" s="99"/>
    </row>
    <row r="65" spans="1:21" s="91" customFormat="1" x14ac:dyDescent="0.25">
      <c r="A65" s="440">
        <v>42490</v>
      </c>
      <c r="B65" s="441" t="s">
        <v>24</v>
      </c>
      <c r="C65" s="441">
        <v>13</v>
      </c>
      <c r="D65" s="441">
        <v>0</v>
      </c>
      <c r="E65" s="445">
        <f>D65/C65</f>
        <v>0</v>
      </c>
      <c r="F65" s="94"/>
      <c r="G65" s="96">
        <f>C65-D65</f>
        <v>13</v>
      </c>
      <c r="H65" s="96">
        <f>SUMIFS($D:$D,$A:$A,$A65)</f>
        <v>3461</v>
      </c>
      <c r="I65" s="96">
        <f>SUMIFS($G:$G,$A:$A,$A65)</f>
        <v>81854</v>
      </c>
      <c r="J65" s="95">
        <f>IFERROR(D65/H65,0)</f>
        <v>0</v>
      </c>
      <c r="K65" s="95">
        <f>IFERROR(G65/I65,0)</f>
        <v>1.588193613018301E-4</v>
      </c>
      <c r="L65" s="97">
        <f>IF(A65&lt;&gt;A64,J65,L64+J65)</f>
        <v>1</v>
      </c>
      <c r="M65" s="97">
        <f>IF(A65&lt;&gt;A64,K65,M64+K65)</f>
        <v>0.99999999999999989</v>
      </c>
      <c r="N65" s="97">
        <f>(M65+(M65-K65))*(L65-(L65-J65))</f>
        <v>0</v>
      </c>
      <c r="O65" s="97">
        <f>ABS(L65-M65)</f>
        <v>1.1102230246251565E-16</v>
      </c>
      <c r="Q65" s="104"/>
      <c r="R65" s="99"/>
      <c r="S65" s="99"/>
      <c r="T65" s="99"/>
      <c r="U65" s="99"/>
    </row>
    <row r="66" spans="1:21" s="91" customFormat="1" x14ac:dyDescent="0.25">
      <c r="A66" s="440">
        <v>42521</v>
      </c>
      <c r="B66" s="441" t="s">
        <v>24</v>
      </c>
      <c r="C66" s="441">
        <v>145</v>
      </c>
      <c r="D66" s="441">
        <v>127</v>
      </c>
      <c r="E66" s="445">
        <f>D66/C66</f>
        <v>0.87586206896551722</v>
      </c>
      <c r="F66" s="94"/>
      <c r="G66" s="96">
        <f>C66-D66</f>
        <v>18</v>
      </c>
      <c r="H66" s="96">
        <f>SUMIFS($D:$D,$A:$A,$A66)</f>
        <v>3401</v>
      </c>
      <c r="I66" s="96">
        <f>SUMIFS($G:$G,$A:$A,$A66)</f>
        <v>71583</v>
      </c>
      <c r="J66" s="95">
        <f>IFERROR(D66/H66,0)</f>
        <v>3.734195824757424E-2</v>
      </c>
      <c r="K66" s="95">
        <f>IFERROR(G66/I66,0)</f>
        <v>2.5145635136834165E-4</v>
      </c>
      <c r="L66" s="97">
        <f>IF(A66&lt;&gt;A65,J66,L65+J66)</f>
        <v>3.734195824757424E-2</v>
      </c>
      <c r="M66" s="97">
        <f>IF(A66&lt;&gt;A65,K66,M65+K66)</f>
        <v>2.5145635136834165E-4</v>
      </c>
      <c r="N66" s="97">
        <f>(M66+(M66-K66))*(L66-(L66-J66))</f>
        <v>9.3898725738839712E-6</v>
      </c>
      <c r="O66" s="97">
        <f>ABS(L66-M66)</f>
        <v>3.7090501896205899E-2</v>
      </c>
      <c r="Q66" s="104"/>
      <c r="R66" s="99"/>
      <c r="S66" s="99"/>
      <c r="T66" s="99"/>
      <c r="U66" s="99"/>
    </row>
    <row r="67" spans="1:21" s="91" customFormat="1" x14ac:dyDescent="0.25">
      <c r="A67" s="440">
        <v>42521</v>
      </c>
      <c r="B67" s="441" t="s">
        <v>18</v>
      </c>
      <c r="C67" s="441">
        <v>100</v>
      </c>
      <c r="D67" s="441">
        <v>72</v>
      </c>
      <c r="E67" s="445">
        <f>D67/C67</f>
        <v>0.72</v>
      </c>
      <c r="F67" s="94"/>
      <c r="G67" s="96">
        <f>C67-D67</f>
        <v>28</v>
      </c>
      <c r="H67" s="96">
        <f>SUMIFS($D:$D,$A:$A,$A67)</f>
        <v>3401</v>
      </c>
      <c r="I67" s="96">
        <f>SUMIFS($G:$G,$A:$A,$A67)</f>
        <v>71583</v>
      </c>
      <c r="J67" s="95">
        <f>IFERROR(D67/H67,0)</f>
        <v>2.1170244045868862E-2</v>
      </c>
      <c r="K67" s="95">
        <f>IFERROR(G67/I67,0)</f>
        <v>3.9115432435075367E-4</v>
      </c>
      <c r="L67" s="97">
        <f>IF(A67&lt;&gt;A66,J67,L66+J67)</f>
        <v>5.8512202293443102E-2</v>
      </c>
      <c r="M67" s="97">
        <f>IF(A67&lt;&gt;A66,K67,M66+K67)</f>
        <v>6.4261067571909532E-4</v>
      </c>
      <c r="N67" s="97">
        <f>(M67+(M67-K67))*(L67-(L67-J67))</f>
        <v>1.8927617156805488E-5</v>
      </c>
      <c r="O67" s="97">
        <f>ABS(L67-M67)</f>
        <v>5.7869591617724009E-2</v>
      </c>
      <c r="Q67" s="104"/>
      <c r="R67" s="99"/>
      <c r="S67" s="99"/>
      <c r="T67" s="99"/>
      <c r="U67" s="99"/>
    </row>
    <row r="68" spans="1:21" s="91" customFormat="1" x14ac:dyDescent="0.25">
      <c r="A68" s="440">
        <v>42521</v>
      </c>
      <c r="B68" s="441" t="s">
        <v>40</v>
      </c>
      <c r="C68" s="441">
        <v>1197</v>
      </c>
      <c r="D68" s="441">
        <v>617</v>
      </c>
      <c r="E68" s="445">
        <f>D68/C68</f>
        <v>0.51545530492898917</v>
      </c>
      <c r="F68" s="94"/>
      <c r="G68" s="96">
        <f>C68-D68</f>
        <v>580</v>
      </c>
      <c r="H68" s="96">
        <f>SUMIFS($D:$D,$A:$A,$A68)</f>
        <v>3401</v>
      </c>
      <c r="I68" s="96">
        <f>SUMIFS($G:$G,$A:$A,$A68)</f>
        <v>71583</v>
      </c>
      <c r="J68" s="95">
        <f>IFERROR(D68/H68,0)</f>
        <v>0.18141723022640399</v>
      </c>
      <c r="K68" s="95">
        <f>IFERROR(G68/I68,0)</f>
        <v>8.1024824329798979E-3</v>
      </c>
      <c r="L68" s="97">
        <f>IF(A68&lt;&gt;A67,J68,L67+J68)</f>
        <v>0.23992943251984711</v>
      </c>
      <c r="M68" s="97">
        <f>IF(A68&lt;&gt;A67,K68,M67+K68)</f>
        <v>8.7450931086989932E-3</v>
      </c>
      <c r="N68" s="97">
        <f>(M68+(M68-K68))*(L68-(L68-J68))</f>
        <v>1.7030912187550604E-3</v>
      </c>
      <c r="O68" s="97">
        <f>ABS(L68-M68)</f>
        <v>0.2311843394111481</v>
      </c>
      <c r="Q68" s="104"/>
      <c r="R68" s="99"/>
      <c r="S68" s="99"/>
      <c r="T68" s="99"/>
      <c r="U68" s="99"/>
    </row>
    <row r="69" spans="1:21" s="91" customFormat="1" x14ac:dyDescent="0.25">
      <c r="A69" s="440">
        <v>42521</v>
      </c>
      <c r="B69" s="441" t="s">
        <v>16</v>
      </c>
      <c r="C69" s="441">
        <v>700</v>
      </c>
      <c r="D69" s="441">
        <v>301</v>
      </c>
      <c r="E69" s="445">
        <f>D69/C69</f>
        <v>0.43</v>
      </c>
      <c r="F69" s="94"/>
      <c r="G69" s="96">
        <f>C69-D69</f>
        <v>399</v>
      </c>
      <c r="H69" s="96">
        <f>SUMIFS($D:$D,$A:$A,$A69)</f>
        <v>3401</v>
      </c>
      <c r="I69" s="96">
        <f>SUMIFS($G:$G,$A:$A,$A69)</f>
        <v>71583</v>
      </c>
      <c r="J69" s="95">
        <f>IFERROR(D69/H69,0)</f>
        <v>8.8503381358423991E-2</v>
      </c>
      <c r="K69" s="95">
        <f>IFERROR(G69/I69,0)</f>
        <v>5.5739491219982396E-3</v>
      </c>
      <c r="L69" s="97">
        <f>IF(A69&lt;&gt;A68,J69,L68+J69)</f>
        <v>0.32843281387827111</v>
      </c>
      <c r="M69" s="97">
        <f>IF(A69&lt;&gt;A68,K69,M68+K69)</f>
        <v>1.4319042230697233E-2</v>
      </c>
      <c r="N69" s="97">
        <f>(M69+(M69-K69))*(L69-(L69-J69))</f>
        <v>2.0412539656448881E-3</v>
      </c>
      <c r="O69" s="97">
        <f>ABS(L69-M69)</f>
        <v>0.31411377164757387</v>
      </c>
      <c r="Q69" s="104"/>
      <c r="R69" s="99"/>
      <c r="S69" s="99"/>
      <c r="T69" s="99"/>
      <c r="U69" s="99"/>
    </row>
    <row r="70" spans="1:21" s="91" customFormat="1" x14ac:dyDescent="0.25">
      <c r="A70" s="440">
        <v>42521</v>
      </c>
      <c r="B70" s="441" t="s">
        <v>26</v>
      </c>
      <c r="C70" s="441">
        <v>2070</v>
      </c>
      <c r="D70" s="441">
        <v>648</v>
      </c>
      <c r="E70" s="445">
        <f>D70/C70</f>
        <v>0.31304347826086959</v>
      </c>
      <c r="F70" s="94"/>
      <c r="G70" s="96">
        <f>C70-D70</f>
        <v>1422</v>
      </c>
      <c r="H70" s="96">
        <f>SUMIFS($D:$D,$A:$A,$A70)</f>
        <v>3401</v>
      </c>
      <c r="I70" s="96">
        <f>SUMIFS($G:$G,$A:$A,$A70)</f>
        <v>71583</v>
      </c>
      <c r="J70" s="95">
        <f>IFERROR(D70/H70,0)</f>
        <v>0.19053219641281977</v>
      </c>
      <c r="K70" s="95">
        <f>IFERROR(G70/I70,0)</f>
        <v>1.9865051758098991E-2</v>
      </c>
      <c r="L70" s="97">
        <f>IF(A70&lt;&gt;A69,J70,L69+J70)</f>
        <v>0.51896501029109088</v>
      </c>
      <c r="M70" s="97">
        <f>IF(A70&lt;&gt;A69,K70,M69+K70)</f>
        <v>3.4184093988796224E-2</v>
      </c>
      <c r="N70" s="97">
        <f>(M70+(M70-K70))*(L70-(L70-J70))</f>
        <v>9.2414090768102794E-3</v>
      </c>
      <c r="O70" s="97">
        <f>ABS(L70-M70)</f>
        <v>0.48478091630229464</v>
      </c>
      <c r="Q70" s="104"/>
      <c r="R70" s="99"/>
      <c r="S70" s="99"/>
      <c r="T70" s="99"/>
      <c r="U70" s="99"/>
    </row>
    <row r="71" spans="1:21" s="91" customFormat="1" x14ac:dyDescent="0.25">
      <c r="A71" s="440">
        <v>42521</v>
      </c>
      <c r="B71" s="441" t="s">
        <v>14</v>
      </c>
      <c r="C71" s="441">
        <v>696</v>
      </c>
      <c r="D71" s="441">
        <v>156</v>
      </c>
      <c r="E71" s="445">
        <f>D71/C71</f>
        <v>0.22413793103448276</v>
      </c>
      <c r="F71" s="94"/>
      <c r="G71" s="96">
        <f>C71-D71</f>
        <v>540</v>
      </c>
      <c r="H71" s="96">
        <f>SUMIFS($D:$D,$A:$A,$A71)</f>
        <v>3401</v>
      </c>
      <c r="I71" s="96">
        <f>SUMIFS($G:$G,$A:$A,$A71)</f>
        <v>71583</v>
      </c>
      <c r="J71" s="95">
        <f>IFERROR(D71/H71,0)</f>
        <v>4.5868862099382533E-2</v>
      </c>
      <c r="K71" s="95">
        <f>IFERROR(G71/I71,0)</f>
        <v>7.5436905410502493E-3</v>
      </c>
      <c r="L71" s="97">
        <f>IF(A71&lt;&gt;A70,J71,L70+J71)</f>
        <v>0.56483387239047345</v>
      </c>
      <c r="M71" s="97">
        <f>IF(A71&lt;&gt;A70,K71,M70+K71)</f>
        <v>4.1727784529846476E-2</v>
      </c>
      <c r="N71" s="97">
        <f>(M71+(M71-K71))*(L71-(L71-J71))</f>
        <v>3.4819914874767038E-3</v>
      </c>
      <c r="O71" s="97">
        <f>ABS(L71-M71)</f>
        <v>0.52310608786062696</v>
      </c>
      <c r="Q71" s="104"/>
      <c r="R71" s="99"/>
      <c r="S71" s="99"/>
      <c r="T71" s="99"/>
      <c r="U71" s="99"/>
    </row>
    <row r="72" spans="1:21" s="91" customFormat="1" x14ac:dyDescent="0.25">
      <c r="A72" s="440">
        <v>42521</v>
      </c>
      <c r="B72" s="441" t="s">
        <v>42</v>
      </c>
      <c r="C72" s="441">
        <v>3731</v>
      </c>
      <c r="D72" s="441">
        <v>644</v>
      </c>
      <c r="E72" s="445">
        <f>D72/C72</f>
        <v>0.17260787992495311</v>
      </c>
      <c r="F72" s="94"/>
      <c r="G72" s="96">
        <f>C72-D72</f>
        <v>3087</v>
      </c>
      <c r="H72" s="96">
        <f>SUMIFS($D:$D,$A:$A,$A72)</f>
        <v>3401</v>
      </c>
      <c r="I72" s="96">
        <f>SUMIFS($G:$G,$A:$A,$A72)</f>
        <v>71583</v>
      </c>
      <c r="J72" s="95">
        <f>IFERROR(D72/H72,0)</f>
        <v>0.18935607174360483</v>
      </c>
      <c r="K72" s="95">
        <f>IFERROR(G72/I72,0)</f>
        <v>4.3124764259670594E-2</v>
      </c>
      <c r="L72" s="97">
        <f>IF(A72&lt;&gt;A71,J72,L71+J72)</f>
        <v>0.75418994413407825</v>
      </c>
      <c r="M72" s="97">
        <f>IF(A72&lt;&gt;A71,K72,M71+K72)</f>
        <v>8.4852548789517063E-2</v>
      </c>
      <c r="N72" s="97">
        <f>(M72+(M72-K72))*(L72-(L72-J72))</f>
        <v>2.3968754677350809E-2</v>
      </c>
      <c r="O72" s="97">
        <f>ABS(L72-M72)</f>
        <v>0.66933739534456116</v>
      </c>
      <c r="Q72" s="104"/>
      <c r="R72" s="99"/>
      <c r="S72" s="99"/>
      <c r="T72" s="99"/>
      <c r="U72" s="99"/>
    </row>
    <row r="73" spans="1:21" s="91" customFormat="1" x14ac:dyDescent="0.25">
      <c r="A73" s="440">
        <v>42521</v>
      </c>
      <c r="B73" s="441" t="s">
        <v>30</v>
      </c>
      <c r="C73" s="441">
        <v>540</v>
      </c>
      <c r="D73" s="441">
        <v>65</v>
      </c>
      <c r="E73" s="445">
        <f>D73/C73</f>
        <v>0.12037037037037036</v>
      </c>
      <c r="F73" s="94"/>
      <c r="G73" s="96">
        <f>C73-D73</f>
        <v>475</v>
      </c>
      <c r="H73" s="96">
        <f>SUMIFS($D:$D,$A:$A,$A73)</f>
        <v>3401</v>
      </c>
      <c r="I73" s="96">
        <f>SUMIFS($G:$G,$A:$A,$A73)</f>
        <v>71583</v>
      </c>
      <c r="J73" s="95">
        <f>IFERROR(D73/H73,0)</f>
        <v>1.9112025874742724E-2</v>
      </c>
      <c r="K73" s="95">
        <f>IFERROR(G73/I73,0)</f>
        <v>6.6356537166645715E-3</v>
      </c>
      <c r="L73" s="97">
        <f>IF(A73&lt;&gt;A72,J73,L72+J73)</f>
        <v>0.77330197000882095</v>
      </c>
      <c r="M73" s="97">
        <f>IF(A73&lt;&gt;A72,K73,M72+K73)</f>
        <v>9.1488202506181629E-2</v>
      </c>
      <c r="N73" s="97">
        <f>(M73+(M73-K73))*(L73-(L73-J73))</f>
        <v>3.3702290015349607E-3</v>
      </c>
      <c r="O73" s="97">
        <f>ABS(L73-M73)</f>
        <v>0.68181376750263933</v>
      </c>
      <c r="Q73" s="104"/>
      <c r="R73" s="99"/>
      <c r="S73" s="99"/>
      <c r="T73" s="99"/>
      <c r="U73" s="99"/>
    </row>
    <row r="74" spans="1:21" s="91" customFormat="1" x14ac:dyDescent="0.25">
      <c r="A74" s="440">
        <v>42521</v>
      </c>
      <c r="B74" s="441" t="s">
        <v>32</v>
      </c>
      <c r="C74" s="441">
        <v>1040</v>
      </c>
      <c r="D74" s="441">
        <v>75</v>
      </c>
      <c r="E74" s="445">
        <f>D74/C74</f>
        <v>7.2115384615384609E-2</v>
      </c>
      <c r="F74" s="94"/>
      <c r="G74" s="96">
        <f>C74-D74</f>
        <v>965</v>
      </c>
      <c r="H74" s="96">
        <f>SUMIFS($D:$D,$A:$A,$A74)</f>
        <v>3401</v>
      </c>
      <c r="I74" s="96">
        <f>SUMIFS($G:$G,$A:$A,$A74)</f>
        <v>71583</v>
      </c>
      <c r="J74" s="95">
        <f>IFERROR(D74/H74,0)</f>
        <v>2.2052337547780066E-2</v>
      </c>
      <c r="K74" s="95">
        <f>IFERROR(G74/I74,0)</f>
        <v>1.3480854392802761E-2</v>
      </c>
      <c r="L74" s="97">
        <f>IF(A74&lt;&gt;A73,J74,L73+J74)</f>
        <v>0.79535430755660097</v>
      </c>
      <c r="M74" s="97">
        <f>IF(A74&lt;&gt;A73,K74,M73+K74)</f>
        <v>0.10496905689898439</v>
      </c>
      <c r="N74" s="97">
        <f>(M74+(M74-K74))*(L74-(L74-J74))</f>
        <v>4.3323417981145024E-3</v>
      </c>
      <c r="O74" s="97">
        <f>ABS(L74-M74)</f>
        <v>0.69038525065761658</v>
      </c>
      <c r="Q74" s="104"/>
      <c r="R74" s="99"/>
      <c r="S74" s="99"/>
      <c r="T74" s="99"/>
      <c r="U74" s="99"/>
    </row>
    <row r="75" spans="1:21" s="91" customFormat="1" x14ac:dyDescent="0.25">
      <c r="A75" s="440">
        <v>42521</v>
      </c>
      <c r="B75" s="441" t="s">
        <v>22</v>
      </c>
      <c r="C75" s="441">
        <v>159</v>
      </c>
      <c r="D75" s="441">
        <v>9</v>
      </c>
      <c r="E75" s="445">
        <f>D75/C75</f>
        <v>5.6603773584905662E-2</v>
      </c>
      <c r="F75" s="94"/>
      <c r="G75" s="96">
        <f>C75-D75</f>
        <v>150</v>
      </c>
      <c r="H75" s="96">
        <f>SUMIFS($D:$D,$A:$A,$A75)</f>
        <v>3401</v>
      </c>
      <c r="I75" s="96">
        <f>SUMIFS($G:$G,$A:$A,$A75)</f>
        <v>71583</v>
      </c>
      <c r="J75" s="95">
        <f>IFERROR(D75/H75,0)</f>
        <v>2.6462805057336078E-3</v>
      </c>
      <c r="K75" s="95">
        <f>IFERROR(G75/I75,0)</f>
        <v>2.0954695947361804E-3</v>
      </c>
      <c r="L75" s="97">
        <f>IF(A75&lt;&gt;A74,J75,L74+J75)</f>
        <v>0.79800058806233454</v>
      </c>
      <c r="M75" s="97">
        <f>IF(A75&lt;&gt;A74,K75,M74+K75)</f>
        <v>0.10706452649372057</v>
      </c>
      <c r="N75" s="97">
        <f>(M75+(M75-K75))*(L75-(L75-J75))</f>
        <v>5.6110033829294772E-4</v>
      </c>
      <c r="O75" s="97">
        <f>ABS(L75-M75)</f>
        <v>0.69093606156861398</v>
      </c>
      <c r="Q75" s="104"/>
      <c r="R75" s="99"/>
      <c r="S75" s="99"/>
      <c r="T75" s="99"/>
      <c r="U75" s="99"/>
    </row>
    <row r="76" spans="1:21" s="91" customFormat="1" x14ac:dyDescent="0.25">
      <c r="A76" s="440">
        <v>42521</v>
      </c>
      <c r="B76" s="441" t="s">
        <v>36</v>
      </c>
      <c r="C76" s="441">
        <v>77</v>
      </c>
      <c r="D76" s="441">
        <v>2</v>
      </c>
      <c r="E76" s="445">
        <f>D76/C76</f>
        <v>2.5974025974025976E-2</v>
      </c>
      <c r="F76" s="94"/>
      <c r="G76" s="96">
        <f>C76-D76</f>
        <v>75</v>
      </c>
      <c r="H76" s="96">
        <f>SUMIFS($D:$D,$A:$A,$A76)</f>
        <v>3401</v>
      </c>
      <c r="I76" s="96">
        <f>SUMIFS($G:$G,$A:$A,$A76)</f>
        <v>71583</v>
      </c>
      <c r="J76" s="95">
        <f>IFERROR(D76/H76,0)</f>
        <v>5.8806233460746834E-4</v>
      </c>
      <c r="K76" s="95">
        <f>IFERROR(G76/I76,0)</f>
        <v>1.0477347973680902E-3</v>
      </c>
      <c r="L76" s="97">
        <f>IF(A76&lt;&gt;A75,J76,L75+J76)</f>
        <v>0.79858865039694205</v>
      </c>
      <c r="M76" s="97">
        <f>IF(A76&lt;&gt;A75,K76,M75+K76)</f>
        <v>0.10811226129108867</v>
      </c>
      <c r="N76" s="97">
        <f>(M76+(M76-K76))*(L76-(L76-J76))</f>
        <v>1.2653736417807937E-4</v>
      </c>
      <c r="O76" s="97">
        <f>ABS(L76-M76)</f>
        <v>0.69047638910585341</v>
      </c>
      <c r="Q76" s="104"/>
      <c r="R76" s="99"/>
      <c r="S76" s="99"/>
      <c r="T76" s="99"/>
      <c r="U76" s="99"/>
    </row>
    <row r="77" spans="1:21" s="91" customFormat="1" x14ac:dyDescent="0.25">
      <c r="A77" s="440">
        <v>42521</v>
      </c>
      <c r="B77" s="441" t="s">
        <v>20</v>
      </c>
      <c r="C77" s="441">
        <v>7909</v>
      </c>
      <c r="D77" s="441">
        <v>175</v>
      </c>
      <c r="E77" s="445">
        <f>D77/C77</f>
        <v>2.2126691111392083E-2</v>
      </c>
      <c r="F77" s="94"/>
      <c r="G77" s="96">
        <f>C77-D77</f>
        <v>7734</v>
      </c>
      <c r="H77" s="96">
        <f>SUMIFS($D:$D,$A:$A,$A77)</f>
        <v>3401</v>
      </c>
      <c r="I77" s="96">
        <f>SUMIFS($G:$G,$A:$A,$A77)</f>
        <v>71583</v>
      </c>
      <c r="J77" s="95">
        <f>IFERROR(D77/H77,0)</f>
        <v>5.1455454278153484E-2</v>
      </c>
      <c r="K77" s="95">
        <f>IFERROR(G77/I77,0)</f>
        <v>0.10804241230459746</v>
      </c>
      <c r="L77" s="97">
        <f>IF(A77&lt;&gt;A76,J77,L76+J77)</f>
        <v>0.8500441046750955</v>
      </c>
      <c r="M77" s="97">
        <f>IF(A77&lt;&gt;A76,K77,M76+K77)</f>
        <v>0.21615467359568613</v>
      </c>
      <c r="N77" s="97">
        <f>(M77+(M77-K77))*(L77-(L77-J77))</f>
        <v>1.6685302441983407E-2</v>
      </c>
      <c r="O77" s="97">
        <f>ABS(L77-M77)</f>
        <v>0.63388943107940943</v>
      </c>
      <c r="T77" s="99"/>
    </row>
    <row r="78" spans="1:21" s="91" customFormat="1" x14ac:dyDescent="0.25">
      <c r="A78" s="440">
        <v>42521</v>
      </c>
      <c r="B78" s="441" t="s">
        <v>28</v>
      </c>
      <c r="C78" s="441">
        <v>1224</v>
      </c>
      <c r="D78" s="441">
        <v>16</v>
      </c>
      <c r="E78" s="445">
        <f>D78/C78</f>
        <v>1.3071895424836602E-2</v>
      </c>
      <c r="F78" s="94"/>
      <c r="G78" s="96">
        <f>C78-D78</f>
        <v>1208</v>
      </c>
      <c r="H78" s="96">
        <f>SUMIFS($D:$D,$A:$A,$A78)</f>
        <v>3401</v>
      </c>
      <c r="I78" s="96">
        <f>SUMIFS($G:$G,$A:$A,$A78)</f>
        <v>71583</v>
      </c>
      <c r="J78" s="95">
        <f>IFERROR(D78/H78,0)</f>
        <v>4.7044986768597467E-3</v>
      </c>
      <c r="K78" s="95">
        <f>IFERROR(G78/I78,0)</f>
        <v>1.6875515136275374E-2</v>
      </c>
      <c r="L78" s="97">
        <f>IF(A78&lt;&gt;A77,J78,L77+J78)</f>
        <v>0.85474860335195524</v>
      </c>
      <c r="M78" s="97">
        <f>IF(A78&lt;&gt;A77,K78,M77+K78)</f>
        <v>0.23303018873196152</v>
      </c>
      <c r="N78" s="97">
        <f>(M78+(M78-K78))*(L78-(L78-J78))</f>
        <v>2.1131895904858413E-3</v>
      </c>
      <c r="O78" s="97">
        <f>ABS(L78-M78)</f>
        <v>0.62171841461999366</v>
      </c>
      <c r="T78" s="99"/>
    </row>
    <row r="79" spans="1:21" s="91" customFormat="1" x14ac:dyDescent="0.25">
      <c r="A79" s="440">
        <v>42521</v>
      </c>
      <c r="B79" s="441" t="s">
        <v>12</v>
      </c>
      <c r="C79" s="441">
        <v>9914</v>
      </c>
      <c r="D79" s="441">
        <v>114</v>
      </c>
      <c r="E79" s="445">
        <f>D79/C79</f>
        <v>1.1498890457938268E-2</v>
      </c>
      <c r="F79" s="94"/>
      <c r="G79" s="96">
        <f>C79-D79</f>
        <v>9800</v>
      </c>
      <c r="H79" s="96">
        <f>SUMIFS($D:$D,$A:$A,$A79)</f>
        <v>3401</v>
      </c>
      <c r="I79" s="96">
        <f>SUMIFS($G:$G,$A:$A,$A79)</f>
        <v>71583</v>
      </c>
      <c r="J79" s="95">
        <f>IFERROR(D79/H79,0)</f>
        <v>3.3519553072625698E-2</v>
      </c>
      <c r="K79" s="95">
        <f>IFERROR(G79/I79,0)</f>
        <v>0.1369040135227638</v>
      </c>
      <c r="L79" s="97">
        <f>IF(A79&lt;&gt;A78,J79,L78+J79)</f>
        <v>0.8882681564245809</v>
      </c>
      <c r="M79" s="97">
        <f>IF(A79&lt;&gt;A78,K79,M78+K79)</f>
        <v>0.36993420225472529</v>
      </c>
      <c r="N79" s="97">
        <f>(M79+(M79-K79))*(L79-(L79-J79))</f>
        <v>2.0211096904581657E-2</v>
      </c>
      <c r="O79" s="97">
        <f>ABS(L79-M79)</f>
        <v>0.51833395416985562</v>
      </c>
      <c r="T79" s="99"/>
    </row>
    <row r="80" spans="1:21" s="91" customFormat="1" x14ac:dyDescent="0.25">
      <c r="A80" s="440">
        <v>42521</v>
      </c>
      <c r="B80" s="441" t="s">
        <v>34</v>
      </c>
      <c r="C80" s="441">
        <v>45471</v>
      </c>
      <c r="D80" s="441">
        <v>380</v>
      </c>
      <c r="E80" s="445">
        <f>D80/C80</f>
        <v>8.3569747751314032E-3</v>
      </c>
      <c r="F80" s="94"/>
      <c r="G80" s="96">
        <f>C80-D80</f>
        <v>45091</v>
      </c>
      <c r="H80" s="96">
        <f>SUMIFS($D:$D,$A:$A,$A80)</f>
        <v>3401</v>
      </c>
      <c r="I80" s="96">
        <f>SUMIFS($G:$G,$A:$A,$A80)</f>
        <v>71583</v>
      </c>
      <c r="J80" s="95">
        <f>IFERROR(D80/H80,0)</f>
        <v>0.11173184357541899</v>
      </c>
      <c r="K80" s="95">
        <f>IFERROR(G80/I80,0)</f>
        <v>0.62991212997499402</v>
      </c>
      <c r="L80" s="97">
        <f>IF(A80&lt;&gt;A79,J80,L79+J80)</f>
        <v>0.99999999999999989</v>
      </c>
      <c r="M80" s="97">
        <f>IF(A80&lt;&gt;A79,K80,M79+K80)</f>
        <v>0.9998463322297193</v>
      </c>
      <c r="N80" s="97">
        <f>(M80+(M80-K80))*(L80-(L80-J80))</f>
        <v>0.1530481044116698</v>
      </c>
      <c r="O80" s="97">
        <f>ABS(L80-M80)</f>
        <v>1.5366777028058554E-4</v>
      </c>
      <c r="T80" s="99"/>
    </row>
    <row r="81" spans="1:20" s="91" customFormat="1" x14ac:dyDescent="0.25">
      <c r="A81" s="440">
        <v>42521</v>
      </c>
      <c r="B81" s="441" t="s">
        <v>38</v>
      </c>
      <c r="C81" s="441">
        <v>11</v>
      </c>
      <c r="D81" s="441">
        <v>0</v>
      </c>
      <c r="E81" s="445">
        <f>D81/C81</f>
        <v>0</v>
      </c>
      <c r="F81" s="94"/>
      <c r="G81" s="96">
        <f>C81-D81</f>
        <v>11</v>
      </c>
      <c r="H81" s="96">
        <f>SUMIFS($D:$D,$A:$A,$A81)</f>
        <v>3401</v>
      </c>
      <c r="I81" s="96">
        <f>SUMIFS($G:$G,$A:$A,$A81)</f>
        <v>71583</v>
      </c>
      <c r="J81" s="95">
        <f>IFERROR(D81/H81,0)</f>
        <v>0</v>
      </c>
      <c r="K81" s="95">
        <f>IFERROR(G81/I81,0)</f>
        <v>1.5366777028065322E-4</v>
      </c>
      <c r="L81" s="97">
        <f>IF(A81&lt;&gt;A80,J81,L80+J81)</f>
        <v>0.99999999999999989</v>
      </c>
      <c r="M81" s="97">
        <f>IF(A81&lt;&gt;A80,K81,M80+K81)</f>
        <v>1</v>
      </c>
      <c r="N81" s="97">
        <f>(M81+(M81-K81))*(L81-(L81-J81))</f>
        <v>0</v>
      </c>
      <c r="O81" s="97">
        <f>ABS(L81-M81)</f>
        <v>1.1102230246251565E-16</v>
      </c>
      <c r="T81" s="99"/>
    </row>
    <row r="82" spans="1:20" s="91" customFormat="1" x14ac:dyDescent="0.25">
      <c r="A82" s="440">
        <v>42551</v>
      </c>
      <c r="B82" s="441" t="s">
        <v>38</v>
      </c>
      <c r="C82" s="441">
        <v>455</v>
      </c>
      <c r="D82" s="441">
        <v>374</v>
      </c>
      <c r="E82" s="445">
        <f>D82/C82</f>
        <v>0.82197802197802194</v>
      </c>
      <c r="F82" s="94"/>
      <c r="G82" s="96">
        <f>C82-D82</f>
        <v>81</v>
      </c>
      <c r="H82" s="96">
        <f>SUMIFS($D:$D,$A:$A,$A82)</f>
        <v>4199</v>
      </c>
      <c r="I82" s="96">
        <f>SUMIFS($G:$G,$A:$A,$A82)</f>
        <v>74094</v>
      </c>
      <c r="J82" s="95">
        <f>IFERROR(D82/H82,0)</f>
        <v>8.9068825910931168E-2</v>
      </c>
      <c r="K82" s="95">
        <f>IFERROR(G82/I82,0)</f>
        <v>1.0932059276054741E-3</v>
      </c>
      <c r="L82" s="97">
        <f>IF(A82&lt;&gt;A81,J82,L81+J82)</f>
        <v>8.9068825910931168E-2</v>
      </c>
      <c r="M82" s="97">
        <f>IF(A82&lt;&gt;A81,K82,M81+K82)</f>
        <v>1.0932059276054741E-3</v>
      </c>
      <c r="N82" s="97">
        <f>(M82+(M82-K82))*(L82-(L82-J82))</f>
        <v>9.7370568450689987E-5</v>
      </c>
      <c r="O82" s="97">
        <f>ABS(L82-M82)</f>
        <v>8.797561998332569E-2</v>
      </c>
      <c r="T82" s="99"/>
    </row>
    <row r="83" spans="1:20" s="91" customFormat="1" x14ac:dyDescent="0.25">
      <c r="A83" s="440">
        <v>42551</v>
      </c>
      <c r="B83" s="441" t="s">
        <v>32</v>
      </c>
      <c r="C83" s="441">
        <v>52</v>
      </c>
      <c r="D83" s="441">
        <v>39</v>
      </c>
      <c r="E83" s="445">
        <f>D83/C83</f>
        <v>0.75</v>
      </c>
      <c r="F83" s="94"/>
      <c r="G83" s="96">
        <f>C83-D83</f>
        <v>13</v>
      </c>
      <c r="H83" s="96">
        <f>SUMIFS($D:$D,$A:$A,$A83)</f>
        <v>4199</v>
      </c>
      <c r="I83" s="96">
        <f>SUMIFS($G:$G,$A:$A,$A83)</f>
        <v>74094</v>
      </c>
      <c r="J83" s="95">
        <f>IFERROR(D83/H83,0)</f>
        <v>9.2879256965944269E-3</v>
      </c>
      <c r="K83" s="95">
        <f>IFERROR(G83/I83,0)</f>
        <v>1.754528031959403E-4</v>
      </c>
      <c r="L83" s="97">
        <f>IF(A83&lt;&gt;A82,J83,L82+J83)</f>
        <v>9.8356751607525592E-2</v>
      </c>
      <c r="M83" s="97">
        <f>IF(A83&lt;&gt;A82,K83,M82+K83)</f>
        <v>1.2686587308014144E-3</v>
      </c>
      <c r="N83" s="97">
        <f>(M83+(M83-K83))*(L83-(L83-J83))</f>
        <v>2.1936823452695548E-5</v>
      </c>
      <c r="O83" s="97">
        <f>ABS(L83-M83)</f>
        <v>9.708809287672418E-2</v>
      </c>
      <c r="T83" s="99"/>
    </row>
    <row r="84" spans="1:20" s="91" customFormat="1" x14ac:dyDescent="0.25">
      <c r="A84" s="440">
        <v>42551</v>
      </c>
      <c r="B84" s="441" t="s">
        <v>18</v>
      </c>
      <c r="C84" s="441">
        <v>441</v>
      </c>
      <c r="D84" s="441">
        <v>222</v>
      </c>
      <c r="E84" s="445">
        <f>D84/C84</f>
        <v>0.50340136054421769</v>
      </c>
      <c r="F84" s="94"/>
      <c r="G84" s="96">
        <f>C84-D84</f>
        <v>219</v>
      </c>
      <c r="H84" s="96">
        <f>SUMIFS($D:$D,$A:$A,$A84)</f>
        <v>4199</v>
      </c>
      <c r="I84" s="96">
        <f>SUMIFS($G:$G,$A:$A,$A84)</f>
        <v>74094</v>
      </c>
      <c r="J84" s="95">
        <f>IFERROR(D84/H84,0)</f>
        <v>5.2869730888306737E-2</v>
      </c>
      <c r="K84" s="95">
        <f>IFERROR(G84/I84,0)</f>
        <v>2.9557049153777636E-3</v>
      </c>
      <c r="L84" s="97">
        <f>IF(A84&lt;&gt;A83,J84,L83+J84)</f>
        <v>0.15122648249583232</v>
      </c>
      <c r="M84" s="97">
        <f>IF(A84&lt;&gt;A83,K84,M83+K84)</f>
        <v>4.224363646179178E-3</v>
      </c>
      <c r="N84" s="97">
        <f>(M84+(M84-K84))*(L84-(L84-J84))</f>
        <v>2.9041461483441094E-4</v>
      </c>
      <c r="O84" s="97">
        <f>ABS(L84-M84)</f>
        <v>0.14700211884965314</v>
      </c>
      <c r="T84" s="99"/>
    </row>
    <row r="85" spans="1:20" s="91" customFormat="1" x14ac:dyDescent="0.25">
      <c r="A85" s="440">
        <v>42551</v>
      </c>
      <c r="B85" s="441" t="s">
        <v>24</v>
      </c>
      <c r="C85" s="441">
        <v>2031</v>
      </c>
      <c r="D85" s="441">
        <v>1006</v>
      </c>
      <c r="E85" s="445">
        <f>D85/C85</f>
        <v>0.49532250123092075</v>
      </c>
      <c r="F85" s="94"/>
      <c r="G85" s="96">
        <f>C85-D85</f>
        <v>1025</v>
      </c>
      <c r="H85" s="96">
        <f>SUMIFS($D:$D,$A:$A,$A85)</f>
        <v>4199</v>
      </c>
      <c r="I85" s="96">
        <f>SUMIFS($G:$G,$A:$A,$A85)</f>
        <v>74094</v>
      </c>
      <c r="J85" s="95">
        <f>IFERROR(D85/H85,0)</f>
        <v>0.23958085258394857</v>
      </c>
      <c r="K85" s="95">
        <f>IFERROR(G85/I85,0)</f>
        <v>1.3833778713526061E-2</v>
      </c>
      <c r="L85" s="97">
        <f>IF(A85&lt;&gt;A84,J85,L84+J85)</f>
        <v>0.39080733507978088</v>
      </c>
      <c r="M85" s="97">
        <f>IF(A85&lt;&gt;A84,K85,M84+K85)</f>
        <v>1.8058142359705237E-2</v>
      </c>
      <c r="N85" s="97">
        <f>(M85+(M85-K85))*(L85-(L85-J85))</f>
        <v>5.3384617865967418E-3</v>
      </c>
      <c r="O85" s="97">
        <f>ABS(L85-M85)</f>
        <v>0.37274919272007567</v>
      </c>
      <c r="T85" s="99"/>
    </row>
    <row r="86" spans="1:20" s="91" customFormat="1" x14ac:dyDescent="0.25">
      <c r="A86" s="440">
        <v>42551</v>
      </c>
      <c r="B86" s="441" t="s">
        <v>40</v>
      </c>
      <c r="C86" s="441">
        <v>1872</v>
      </c>
      <c r="D86" s="441">
        <v>514</v>
      </c>
      <c r="E86" s="445">
        <f>D86/C86</f>
        <v>0.2745726495726496</v>
      </c>
      <c r="F86" s="94"/>
      <c r="G86" s="96">
        <f>C86-D86</f>
        <v>1358</v>
      </c>
      <c r="H86" s="96">
        <f>SUMIFS($D:$D,$A:$A,$A86)</f>
        <v>4199</v>
      </c>
      <c r="I86" s="96">
        <f>SUMIFS($G:$G,$A:$A,$A86)</f>
        <v>74094</v>
      </c>
      <c r="J86" s="95">
        <f>IFERROR(D86/H86,0)</f>
        <v>0.12241009764229578</v>
      </c>
      <c r="K86" s="95">
        <f>IFERROR(G86/I86,0)</f>
        <v>1.8328069749237456E-2</v>
      </c>
      <c r="L86" s="97">
        <f>IF(A86&lt;&gt;A85,J86,L85+J86)</f>
        <v>0.51321743272207665</v>
      </c>
      <c r="M86" s="97">
        <f>IF(A86&lt;&gt;A85,K86,M85+K86)</f>
        <v>3.6386212108942689E-2</v>
      </c>
      <c r="N86" s="97">
        <f>(M86+(M86-K86))*(L86-(L86-J86))</f>
        <v>6.6645387465789543E-3</v>
      </c>
      <c r="O86" s="97">
        <f>ABS(L86-M86)</f>
        <v>0.47683122061313399</v>
      </c>
      <c r="T86" s="99"/>
    </row>
    <row r="87" spans="1:20" s="91" customFormat="1" x14ac:dyDescent="0.25">
      <c r="A87" s="440">
        <v>42551</v>
      </c>
      <c r="B87" s="441" t="s">
        <v>14</v>
      </c>
      <c r="C87" s="441">
        <v>740</v>
      </c>
      <c r="D87" s="441">
        <v>189</v>
      </c>
      <c r="E87" s="445">
        <f>D87/C87</f>
        <v>0.25540540540540541</v>
      </c>
      <c r="F87" s="94"/>
      <c r="G87" s="96">
        <f>C87-D87</f>
        <v>551</v>
      </c>
      <c r="H87" s="96">
        <f>SUMIFS($D:$D,$A:$A,$A87)</f>
        <v>4199</v>
      </c>
      <c r="I87" s="96">
        <f>SUMIFS($G:$G,$A:$A,$A87)</f>
        <v>74094</v>
      </c>
      <c r="J87" s="95">
        <f>IFERROR(D87/H87,0)</f>
        <v>4.5010716837342223E-2</v>
      </c>
      <c r="K87" s="95">
        <f>IFERROR(G87/I87,0)</f>
        <v>7.4364995816125464E-3</v>
      </c>
      <c r="L87" s="97">
        <f>IF(A87&lt;&gt;A86,J87,L86+J87)</f>
        <v>0.55822814955941891</v>
      </c>
      <c r="M87" s="97">
        <f>IF(A87&lt;&gt;A86,K87,M86+K87)</f>
        <v>4.3822711690555238E-2</v>
      </c>
      <c r="N87" s="97">
        <f>(M87+(M87-K87))*(L87-(L87-J87))</f>
        <v>3.6102611569671637E-3</v>
      </c>
      <c r="O87" s="97">
        <f>ABS(L87-M87)</f>
        <v>0.51440543786886361</v>
      </c>
      <c r="T87" s="99"/>
    </row>
    <row r="88" spans="1:20" s="91" customFormat="1" x14ac:dyDescent="0.25">
      <c r="A88" s="440">
        <v>42551</v>
      </c>
      <c r="B88" s="441" t="s">
        <v>26</v>
      </c>
      <c r="C88" s="441">
        <v>1580</v>
      </c>
      <c r="D88" s="441">
        <v>293</v>
      </c>
      <c r="E88" s="445">
        <f>D88/C88</f>
        <v>0.18544303797468353</v>
      </c>
      <c r="F88" s="94"/>
      <c r="G88" s="96">
        <f>C88-D88</f>
        <v>1287</v>
      </c>
      <c r="H88" s="96">
        <f>SUMIFS($D:$D,$A:$A,$A88)</f>
        <v>4199</v>
      </c>
      <c r="I88" s="96">
        <f>SUMIFS($G:$G,$A:$A,$A88)</f>
        <v>74094</v>
      </c>
      <c r="J88" s="95">
        <f>IFERROR(D88/H88,0)</f>
        <v>6.9778518694927363E-2</v>
      </c>
      <c r="K88" s="95">
        <f>IFERROR(G88/I88,0)</f>
        <v>1.7369827516398088E-2</v>
      </c>
      <c r="L88" s="97">
        <f>IF(A88&lt;&gt;A87,J88,L87+J88)</f>
        <v>0.62800666825434626</v>
      </c>
      <c r="M88" s="97">
        <f>IF(A88&lt;&gt;A87,K88,M87+K88)</f>
        <v>6.1192539206953327E-2</v>
      </c>
      <c r="N88" s="97">
        <f>(M88+(M88-K88))*(L88-(L88-J88))</f>
        <v>7.3278086480042881E-3</v>
      </c>
      <c r="O88" s="97">
        <f>ABS(L88-M88)</f>
        <v>0.56681412904739292</v>
      </c>
      <c r="T88" s="99"/>
    </row>
    <row r="89" spans="1:20" s="91" customFormat="1" x14ac:dyDescent="0.25">
      <c r="A89" s="440">
        <v>42551</v>
      </c>
      <c r="B89" s="441" t="s">
        <v>34</v>
      </c>
      <c r="C89" s="441">
        <v>586</v>
      </c>
      <c r="D89" s="441">
        <v>91</v>
      </c>
      <c r="E89" s="445">
        <f>D89/C89</f>
        <v>0.1552901023890785</v>
      </c>
      <c r="F89" s="94"/>
      <c r="G89" s="96">
        <f>C89-D89</f>
        <v>495</v>
      </c>
      <c r="H89" s="96">
        <f>SUMIFS($D:$D,$A:$A,$A89)</f>
        <v>4199</v>
      </c>
      <c r="I89" s="96">
        <f>SUMIFS($G:$G,$A:$A,$A89)</f>
        <v>74094</v>
      </c>
      <c r="J89" s="95">
        <f>IFERROR(D89/H89,0)</f>
        <v>2.1671826625386997E-2</v>
      </c>
      <c r="K89" s="95">
        <f>IFERROR(G89/I89,0)</f>
        <v>6.6807028909223421E-3</v>
      </c>
      <c r="L89" s="97">
        <f>IF(A89&lt;&gt;A88,J89,L88+J89)</f>
        <v>0.64967849487973328</v>
      </c>
      <c r="M89" s="97">
        <f>IF(A89&lt;&gt;A88,K89,M88+K89)</f>
        <v>6.7873242097875666E-2</v>
      </c>
      <c r="N89" s="97">
        <f>(M89+(M89-K89))*(L89-(L89-J89))</f>
        <v>2.7970912357083719E-3</v>
      </c>
      <c r="O89" s="97">
        <f>ABS(L89-M89)</f>
        <v>0.58180525278185757</v>
      </c>
      <c r="T89" s="99"/>
    </row>
    <row r="90" spans="1:20" s="91" customFormat="1" x14ac:dyDescent="0.25">
      <c r="A90" s="440">
        <v>42551</v>
      </c>
      <c r="B90" s="441" t="s">
        <v>12</v>
      </c>
      <c r="C90" s="441">
        <v>951</v>
      </c>
      <c r="D90" s="441">
        <v>68</v>
      </c>
      <c r="E90" s="445">
        <f>D90/C90</f>
        <v>7.1503680336487907E-2</v>
      </c>
      <c r="F90" s="94"/>
      <c r="G90" s="96">
        <f>C90-D90</f>
        <v>883</v>
      </c>
      <c r="H90" s="96">
        <f>SUMIFS($D:$D,$A:$A,$A90)</f>
        <v>4199</v>
      </c>
      <c r="I90" s="96">
        <f>SUMIFS($G:$G,$A:$A,$A90)</f>
        <v>74094</v>
      </c>
      <c r="J90" s="95">
        <f>IFERROR(D90/H90,0)</f>
        <v>1.6194331983805668E-2</v>
      </c>
      <c r="K90" s="95">
        <f>IFERROR(G90/I90,0)</f>
        <v>1.191729424784733E-2</v>
      </c>
      <c r="L90" s="97">
        <f>IF(A90&lt;&gt;A89,J90,L89+J90)</f>
        <v>0.66587282686353899</v>
      </c>
      <c r="M90" s="97">
        <f>IF(A90&lt;&gt;A89,K90,M89+K90)</f>
        <v>7.9790536345723001E-2</v>
      </c>
      <c r="N90" s="97">
        <f>(M90+(M90-K90))*(L90-(L90-J90))</f>
        <v>2.3913162500987704E-3</v>
      </c>
      <c r="O90" s="97">
        <f>ABS(L90-M90)</f>
        <v>0.58608229051781602</v>
      </c>
      <c r="T90" s="99"/>
    </row>
    <row r="91" spans="1:20" s="91" customFormat="1" x14ac:dyDescent="0.25">
      <c r="A91" s="440">
        <v>42551</v>
      </c>
      <c r="B91" s="441" t="s">
        <v>42</v>
      </c>
      <c r="C91" s="441">
        <v>14492</v>
      </c>
      <c r="D91" s="441">
        <v>746</v>
      </c>
      <c r="E91" s="445">
        <f>D91/C91</f>
        <v>5.1476676787192935E-2</v>
      </c>
      <c r="F91" s="94"/>
      <c r="G91" s="96">
        <f>C91-D91</f>
        <v>13746</v>
      </c>
      <c r="H91" s="96">
        <f>SUMIFS($D:$D,$A:$A,$A91)</f>
        <v>4199</v>
      </c>
      <c r="I91" s="96">
        <f>SUMIFS($G:$G,$A:$A,$A91)</f>
        <v>74094</v>
      </c>
      <c r="J91" s="95">
        <f>IFERROR(D91/H91,0)</f>
        <v>0.1776613479399857</v>
      </c>
      <c r="K91" s="95">
        <f>IFERROR(G91/I91,0)</f>
        <v>0.18552109482549195</v>
      </c>
      <c r="L91" s="97">
        <f>IF(A91&lt;&gt;A90,J91,L90+J91)</f>
        <v>0.84353417480352466</v>
      </c>
      <c r="M91" s="97">
        <f>IF(A91&lt;&gt;A90,K91,M90+K91)</f>
        <v>0.26531163117121492</v>
      </c>
      <c r="N91" s="97">
        <f>(M91+(M91-K91))*(L91-(L91-J91))</f>
        <v>6.1311316258069924E-2</v>
      </c>
      <c r="O91" s="97">
        <f>ABS(L91-M91)</f>
        <v>0.57822254363230974</v>
      </c>
      <c r="T91" s="99"/>
    </row>
    <row r="92" spans="1:20" s="91" customFormat="1" x14ac:dyDescent="0.25">
      <c r="A92" s="440">
        <v>42551</v>
      </c>
      <c r="B92" s="441" t="s">
        <v>36</v>
      </c>
      <c r="C92" s="441">
        <v>169</v>
      </c>
      <c r="D92" s="441">
        <v>8</v>
      </c>
      <c r="E92" s="445">
        <f>D92/C92</f>
        <v>4.7337278106508875E-2</v>
      </c>
      <c r="F92" s="94"/>
      <c r="G92" s="96">
        <f>C92-D92</f>
        <v>161</v>
      </c>
      <c r="H92" s="96">
        <f>SUMIFS($D:$D,$A:$A,$A92)</f>
        <v>4199</v>
      </c>
      <c r="I92" s="96">
        <f>SUMIFS($G:$G,$A:$A,$A92)</f>
        <v>74094</v>
      </c>
      <c r="J92" s="95">
        <f>IFERROR(D92/H92,0)</f>
        <v>1.9052155275065491E-3</v>
      </c>
      <c r="K92" s="95">
        <f>IFERROR(G92/I92,0)</f>
        <v>2.1729154857343374E-3</v>
      </c>
      <c r="L92" s="97">
        <f>IF(A92&lt;&gt;A91,J92,L91+J92)</f>
        <v>0.84543939033103122</v>
      </c>
      <c r="M92" s="97">
        <f>IF(A92&lt;&gt;A91,K92,M91+K92)</f>
        <v>0.26748454665694926</v>
      </c>
      <c r="N92" s="97">
        <f>(M92+(M92-K92))*(L92-(L92-J92))</f>
        <v>1.0150915509943618E-3</v>
      </c>
      <c r="O92" s="97">
        <f>ABS(L92-M92)</f>
        <v>0.57795484367408201</v>
      </c>
      <c r="T92" s="99"/>
    </row>
    <row r="93" spans="1:20" s="91" customFormat="1" x14ac:dyDescent="0.25">
      <c r="A93" s="440">
        <v>42551</v>
      </c>
      <c r="B93" s="441" t="s">
        <v>20</v>
      </c>
      <c r="C93" s="441">
        <v>80</v>
      </c>
      <c r="D93" s="441">
        <v>2</v>
      </c>
      <c r="E93" s="445">
        <f>D93/C93</f>
        <v>2.5000000000000001E-2</v>
      </c>
      <c r="F93" s="94"/>
      <c r="G93" s="96">
        <f>C93-D93</f>
        <v>78</v>
      </c>
      <c r="H93" s="96">
        <f>SUMIFS($D:$D,$A:$A,$A93)</f>
        <v>4199</v>
      </c>
      <c r="I93" s="96">
        <f>SUMIFS($G:$G,$A:$A,$A93)</f>
        <v>74094</v>
      </c>
      <c r="J93" s="95">
        <f>IFERROR(D93/H93,0)</f>
        <v>4.7630388187663728E-4</v>
      </c>
      <c r="K93" s="95">
        <f>IFERROR(G93/I93,0)</f>
        <v>1.0527168191756418E-3</v>
      </c>
      <c r="L93" s="97">
        <f>IF(A93&lt;&gt;A92,J93,L92+J93)</f>
        <v>0.8459156942129078</v>
      </c>
      <c r="M93" s="97">
        <f>IF(A93&lt;&gt;A92,K93,M92+K93)</f>
        <v>0.26853726347612489</v>
      </c>
      <c r="N93" s="97">
        <f>(M93+(M93-K93))*(L93-(L93-J93))</f>
        <v>2.5530926893689598E-4</v>
      </c>
      <c r="O93" s="97">
        <f>ABS(L93-M93)</f>
        <v>0.57737843073678285</v>
      </c>
      <c r="T93" s="99"/>
    </row>
    <row r="94" spans="1:20" s="91" customFormat="1" x14ac:dyDescent="0.25">
      <c r="A94" s="440">
        <v>42551</v>
      </c>
      <c r="B94" s="441" t="s">
        <v>30</v>
      </c>
      <c r="C94" s="441">
        <v>7866</v>
      </c>
      <c r="D94" s="441">
        <v>195</v>
      </c>
      <c r="E94" s="445">
        <f>D94/C94</f>
        <v>2.479023646071701E-2</v>
      </c>
      <c r="F94" s="94"/>
      <c r="G94" s="96">
        <f>C94-D94</f>
        <v>7671</v>
      </c>
      <c r="H94" s="96">
        <f>SUMIFS($D:$D,$A:$A,$A94)</f>
        <v>4199</v>
      </c>
      <c r="I94" s="96">
        <f>SUMIFS($G:$G,$A:$A,$A94)</f>
        <v>74094</v>
      </c>
      <c r="J94" s="95">
        <f>IFERROR(D94/H94,0)</f>
        <v>4.6439628482972138E-2</v>
      </c>
      <c r="K94" s="95">
        <f>IFERROR(G94/I94,0)</f>
        <v>0.10353065025508139</v>
      </c>
      <c r="L94" s="97">
        <f>IF(A94&lt;&gt;A93,J94,L93+J94)</f>
        <v>0.89235532269587992</v>
      </c>
      <c r="M94" s="97">
        <f>IF(A94&lt;&gt;A93,K94,M93+K94)</f>
        <v>0.37206791373120629</v>
      </c>
      <c r="N94" s="97">
        <f>(M94+(M94-K94))*(L94-(L94-J94))</f>
        <v>2.9749466433776975E-2</v>
      </c>
      <c r="O94" s="97">
        <f>ABS(L94-M94)</f>
        <v>0.52028740896467363</v>
      </c>
      <c r="T94" s="99"/>
    </row>
    <row r="95" spans="1:20" s="91" customFormat="1" x14ac:dyDescent="0.25">
      <c r="A95" s="440">
        <v>42551</v>
      </c>
      <c r="B95" s="441" t="s">
        <v>28</v>
      </c>
      <c r="C95" s="441">
        <v>1448</v>
      </c>
      <c r="D95" s="441">
        <v>20</v>
      </c>
      <c r="E95" s="445">
        <f>D95/C95</f>
        <v>1.3812154696132596E-2</v>
      </c>
      <c r="F95" s="94"/>
      <c r="G95" s="96">
        <f>C95-D95</f>
        <v>1428</v>
      </c>
      <c r="H95" s="96">
        <f>SUMIFS($D:$D,$A:$A,$A95)</f>
        <v>4199</v>
      </c>
      <c r="I95" s="96">
        <f>SUMIFS($G:$G,$A:$A,$A95)</f>
        <v>74094</v>
      </c>
      <c r="J95" s="95">
        <f>IFERROR(D95/H95,0)</f>
        <v>4.7630388187663731E-3</v>
      </c>
      <c r="K95" s="95">
        <f>IFERROR(G95/I95,0)</f>
        <v>1.9272815612600209E-2</v>
      </c>
      <c r="L95" s="97">
        <f>IF(A95&lt;&gt;A94,J95,L94+J95)</f>
        <v>0.8971183615146463</v>
      </c>
      <c r="M95" s="97">
        <f>IF(A95&lt;&gt;A94,K95,M94+K95)</f>
        <v>0.39134072934380648</v>
      </c>
      <c r="N95" s="97">
        <f>(M95+(M95-K95))*(L95-(L95-J95))</f>
        <v>3.636145001548058E-3</v>
      </c>
      <c r="O95" s="97">
        <f>ABS(L95-M95)</f>
        <v>0.50577763217083982</v>
      </c>
      <c r="T95" s="99"/>
    </row>
    <row r="96" spans="1:20" s="91" customFormat="1" x14ac:dyDescent="0.25">
      <c r="A96" s="440">
        <v>42551</v>
      </c>
      <c r="B96" s="441" t="s">
        <v>16</v>
      </c>
      <c r="C96" s="441">
        <v>45521</v>
      </c>
      <c r="D96" s="441">
        <v>432</v>
      </c>
      <c r="E96" s="445">
        <f>D96/C96</f>
        <v>9.4901254366116742E-3</v>
      </c>
      <c r="F96" s="94"/>
      <c r="G96" s="96">
        <f>C96-D96</f>
        <v>45089</v>
      </c>
      <c r="H96" s="96">
        <f>SUMIFS($D:$D,$A:$A,$A96)</f>
        <v>4199</v>
      </c>
      <c r="I96" s="96">
        <f>SUMIFS($G:$G,$A:$A,$A96)</f>
        <v>74094</v>
      </c>
      <c r="J96" s="95">
        <f>IFERROR(D96/H96,0)</f>
        <v>0.10288163848535366</v>
      </c>
      <c r="K96" s="95">
        <f>IFERROR(G96/I96,0)</f>
        <v>0.60853780333090401</v>
      </c>
      <c r="L96" s="97">
        <f>IF(A96&lt;&gt;A95,J96,L95+J96)</f>
        <v>1</v>
      </c>
      <c r="M96" s="97">
        <f>IF(A96&lt;&gt;A95,K96,M95+K96)</f>
        <v>0.9998785326747105</v>
      </c>
      <c r="N96" s="97">
        <f>(M96+(M96-K96))*(L96-(L96-J96))</f>
        <v>0.14313091716884965</v>
      </c>
      <c r="O96" s="97">
        <f>ABS(L96-M96)</f>
        <v>1.2146732528950377E-4</v>
      </c>
      <c r="T96" s="99"/>
    </row>
    <row r="97" spans="1:20" s="91" customFormat="1" x14ac:dyDescent="0.25">
      <c r="A97" s="440">
        <v>42551</v>
      </c>
      <c r="B97" s="441" t="s">
        <v>22</v>
      </c>
      <c r="C97" s="441">
        <v>9</v>
      </c>
      <c r="D97" s="441">
        <v>0</v>
      </c>
      <c r="E97" s="445">
        <f>D97/C97</f>
        <v>0</v>
      </c>
      <c r="F97" s="94"/>
      <c r="G97" s="96">
        <f>C97-D97</f>
        <v>9</v>
      </c>
      <c r="H97" s="96">
        <f>SUMIFS($D:$D,$A:$A,$A97)</f>
        <v>4199</v>
      </c>
      <c r="I97" s="96">
        <f>SUMIFS($G:$G,$A:$A,$A97)</f>
        <v>74094</v>
      </c>
      <c r="J97" s="95">
        <f>IFERROR(D97/H97,0)</f>
        <v>0</v>
      </c>
      <c r="K97" s="95">
        <f>IFERROR(G97/I97,0)</f>
        <v>1.2146732528949713E-4</v>
      </c>
      <c r="L97" s="97">
        <f>IF(A97&lt;&gt;A96,J97,L96+J97)</f>
        <v>1</v>
      </c>
      <c r="M97" s="97">
        <f>IF(A97&lt;&gt;A96,K97,M96+K97)</f>
        <v>1</v>
      </c>
      <c r="N97" s="97">
        <f>(M97+(M97-K97))*(L97-(L97-J97))</f>
        <v>0</v>
      </c>
      <c r="O97" s="97">
        <f>ABS(L97-M97)</f>
        <v>0</v>
      </c>
      <c r="T97" s="99"/>
    </row>
    <row r="98" spans="1:20" s="91" customFormat="1" x14ac:dyDescent="0.25">
      <c r="A98" s="440">
        <v>42582</v>
      </c>
      <c r="B98" s="441" t="s">
        <v>22</v>
      </c>
      <c r="C98" s="441">
        <v>275</v>
      </c>
      <c r="D98" s="441">
        <v>248</v>
      </c>
      <c r="E98" s="445">
        <f>D98/C98</f>
        <v>0.90181818181818185</v>
      </c>
      <c r="F98" s="94"/>
      <c r="G98" s="96">
        <f>C98-D98</f>
        <v>27</v>
      </c>
      <c r="H98" s="96">
        <f>SUMIFS($D:$D,$A:$A,$A98)</f>
        <v>4369</v>
      </c>
      <c r="I98" s="96">
        <f>SUMIFS($G:$G,$A:$A,$A98)</f>
        <v>82485</v>
      </c>
      <c r="J98" s="95">
        <f>IFERROR(D98/H98,0)</f>
        <v>5.6763561455710689E-2</v>
      </c>
      <c r="K98" s="95">
        <f>IFERROR(G98/I98,0)</f>
        <v>3.2733224222585927E-4</v>
      </c>
      <c r="L98" s="97">
        <f>IF(A98&lt;&gt;A97,J98,L97+J98)</f>
        <v>5.6763561455710689E-2</v>
      </c>
      <c r="M98" s="97">
        <f>IF(A98&lt;&gt;A97,K98,M97+K98)</f>
        <v>3.2733224222585927E-4</v>
      </c>
      <c r="N98" s="97">
        <f>(M98+(M98-K98))*(L98-(L98-J98))</f>
        <v>1.8580543848023139E-5</v>
      </c>
      <c r="O98" s="97">
        <f>ABS(L98-M98)</f>
        <v>5.6436229213484831E-2</v>
      </c>
      <c r="T98" s="99"/>
    </row>
    <row r="99" spans="1:20" s="91" customFormat="1" x14ac:dyDescent="0.25">
      <c r="A99" s="440">
        <v>42582</v>
      </c>
      <c r="B99" s="441" t="s">
        <v>38</v>
      </c>
      <c r="C99" s="441">
        <v>1397</v>
      </c>
      <c r="D99" s="441">
        <v>798</v>
      </c>
      <c r="E99" s="445">
        <f>D99/C99</f>
        <v>0.57122405153901212</v>
      </c>
      <c r="F99" s="94"/>
      <c r="G99" s="96">
        <f>C99-D99</f>
        <v>599</v>
      </c>
      <c r="H99" s="96">
        <f>SUMIFS($D:$D,$A:$A,$A99)</f>
        <v>4369</v>
      </c>
      <c r="I99" s="96">
        <f>SUMIFS($G:$G,$A:$A,$A99)</f>
        <v>82485</v>
      </c>
      <c r="J99" s="95">
        <f>IFERROR(D99/H99,0)</f>
        <v>0.18265049210345616</v>
      </c>
      <c r="K99" s="95">
        <f>IFERROR(G99/I99,0)</f>
        <v>7.2619264108625811E-3</v>
      </c>
      <c r="L99" s="97">
        <f>IF(A99&lt;&gt;A98,J99,L98+J99)</f>
        <v>0.23941405355916684</v>
      </c>
      <c r="M99" s="97">
        <f>IF(A99&lt;&gt;A98,K99,M98+K99)</f>
        <v>7.5892586530884407E-3</v>
      </c>
      <c r="N99" s="97">
        <f>(M99+(M99-K99))*(L99-(L99-J99))</f>
        <v>1.4459692228108974E-3</v>
      </c>
      <c r="O99" s="97">
        <f>ABS(L99-M99)</f>
        <v>0.23182479490607841</v>
      </c>
      <c r="T99" s="99"/>
    </row>
    <row r="100" spans="1:20" s="91" customFormat="1" x14ac:dyDescent="0.25">
      <c r="A100" s="440">
        <v>42582</v>
      </c>
      <c r="B100" s="441" t="s">
        <v>28</v>
      </c>
      <c r="C100" s="441">
        <v>31</v>
      </c>
      <c r="D100" s="441">
        <v>17</v>
      </c>
      <c r="E100" s="445">
        <f>D100/C100</f>
        <v>0.54838709677419351</v>
      </c>
      <c r="F100" s="94"/>
      <c r="G100" s="96">
        <f>C100-D100</f>
        <v>14</v>
      </c>
      <c r="H100" s="96">
        <f>SUMIFS($D:$D,$A:$A,$A100)</f>
        <v>4369</v>
      </c>
      <c r="I100" s="96">
        <f>SUMIFS($G:$G,$A:$A,$A100)</f>
        <v>82485</v>
      </c>
      <c r="J100" s="95">
        <f>IFERROR(D100/H100,0)</f>
        <v>3.8910505836575876E-3</v>
      </c>
      <c r="K100" s="95">
        <f>IFERROR(G100/I100,0)</f>
        <v>1.6972782930229738E-4</v>
      </c>
      <c r="L100" s="97">
        <f>IF(A100&lt;&gt;A99,J100,L99+J100)</f>
        <v>0.24330510414282441</v>
      </c>
      <c r="M100" s="97">
        <f>IF(A100&lt;&gt;A99,K100,M99+K100)</f>
        <v>7.7589864823907383E-3</v>
      </c>
      <c r="N100" s="97">
        <f>(M100+(M100-K100))*(L100-(L100-J100))</f>
        <v>5.9720798192525778E-5</v>
      </c>
      <c r="O100" s="97">
        <f>ABS(L100-M100)</f>
        <v>0.23554611766043368</v>
      </c>
      <c r="T100" s="99"/>
    </row>
    <row r="101" spans="1:20" s="91" customFormat="1" x14ac:dyDescent="0.25">
      <c r="A101" s="440">
        <v>42582</v>
      </c>
      <c r="B101" s="441" t="s">
        <v>32</v>
      </c>
      <c r="C101" s="441">
        <v>296</v>
      </c>
      <c r="D101" s="441">
        <v>128</v>
      </c>
      <c r="E101" s="445">
        <f>D101/C101</f>
        <v>0.43243243243243246</v>
      </c>
      <c r="F101" s="94"/>
      <c r="G101" s="96">
        <f>C101-D101</f>
        <v>168</v>
      </c>
      <c r="H101" s="96">
        <f>SUMIFS($D:$D,$A:$A,$A101)</f>
        <v>4369</v>
      </c>
      <c r="I101" s="96">
        <f>SUMIFS($G:$G,$A:$A,$A101)</f>
        <v>82485</v>
      </c>
      <c r="J101" s="95">
        <f>IFERROR(D101/H101,0)</f>
        <v>2.929732204165713E-2</v>
      </c>
      <c r="K101" s="95">
        <f>IFERROR(G101/I101,0)</f>
        <v>2.0367339516275686E-3</v>
      </c>
      <c r="L101" s="97">
        <f>IF(A101&lt;&gt;A100,J101,L100+J101)</f>
        <v>0.27260242618448155</v>
      </c>
      <c r="M101" s="97">
        <f>IF(A101&lt;&gt;A100,K101,M100+K101)</f>
        <v>9.7957204340183065E-3</v>
      </c>
      <c r="N101" s="97">
        <f>(M101+(M101-K101))*(L101-(L101-J101))</f>
        <v>5.1430590187694157E-4</v>
      </c>
      <c r="O101" s="97">
        <f>ABS(L101-M101)</f>
        <v>0.26280670575046322</v>
      </c>
      <c r="T101" s="99"/>
    </row>
    <row r="102" spans="1:20" s="91" customFormat="1" x14ac:dyDescent="0.25">
      <c r="A102" s="440">
        <v>42582</v>
      </c>
      <c r="B102" s="441" t="s">
        <v>24</v>
      </c>
      <c r="C102" s="441">
        <v>2000</v>
      </c>
      <c r="D102" s="441">
        <v>605</v>
      </c>
      <c r="E102" s="445">
        <f>D102/C102</f>
        <v>0.30249999999999999</v>
      </c>
      <c r="F102" s="94"/>
      <c r="G102" s="96">
        <f>C102-D102</f>
        <v>1395</v>
      </c>
      <c r="H102" s="96">
        <f>SUMIFS($D:$D,$A:$A,$A102)</f>
        <v>4369</v>
      </c>
      <c r="I102" s="96">
        <f>SUMIFS($G:$G,$A:$A,$A102)</f>
        <v>82485</v>
      </c>
      <c r="J102" s="95">
        <f>IFERROR(D102/H102,0)</f>
        <v>0.13847562371252004</v>
      </c>
      <c r="K102" s="95">
        <f>IFERROR(G102/I102,0)</f>
        <v>1.6912165848336061E-2</v>
      </c>
      <c r="L102" s="97">
        <f>IF(A102&lt;&gt;A101,J102,L101+J102)</f>
        <v>0.41107804989700159</v>
      </c>
      <c r="M102" s="97">
        <f>IF(A102&lt;&gt;A101,K102,M101+K102)</f>
        <v>2.6707886282354369E-2</v>
      </c>
      <c r="N102" s="97">
        <f>(M102+(M102-K102))*(L102-(L102-J102))</f>
        <v>5.0548597078062417E-3</v>
      </c>
      <c r="O102" s="97">
        <f>ABS(L102-M102)</f>
        <v>0.38437016361464721</v>
      </c>
      <c r="T102" s="99"/>
    </row>
    <row r="103" spans="1:20" s="91" customFormat="1" x14ac:dyDescent="0.25">
      <c r="A103" s="440">
        <v>42582</v>
      </c>
      <c r="B103" s="441" t="s">
        <v>16</v>
      </c>
      <c r="C103" s="441">
        <v>743</v>
      </c>
      <c r="D103" s="441">
        <v>215</v>
      </c>
      <c r="E103" s="445">
        <f>D103/C103</f>
        <v>0.28936742934051146</v>
      </c>
      <c r="F103" s="94"/>
      <c r="G103" s="96">
        <f>C103-D103</f>
        <v>528</v>
      </c>
      <c r="H103" s="96">
        <f>SUMIFS($D:$D,$A:$A,$A103)</f>
        <v>4369</v>
      </c>
      <c r="I103" s="96">
        <f>SUMIFS($G:$G,$A:$A,$A103)</f>
        <v>82485</v>
      </c>
      <c r="J103" s="95">
        <f>IFERROR(D103/H103,0)</f>
        <v>4.9210345616845959E-2</v>
      </c>
      <c r="K103" s="95">
        <f>IFERROR(G103/I103,0)</f>
        <v>6.4011638479723586E-3</v>
      </c>
      <c r="L103" s="97">
        <f>IF(A103&lt;&gt;A102,J103,L102+J103)</f>
        <v>0.46028839551384754</v>
      </c>
      <c r="M103" s="97">
        <f>IF(A103&lt;&gt;A102,K103,M102+K103)</f>
        <v>3.310905013032673E-2</v>
      </c>
      <c r="N103" s="97">
        <f>(M103+(M103-K103))*(L103-(L103-J103))</f>
        <v>2.9436121146089343E-3</v>
      </c>
      <c r="O103" s="97">
        <f>ABS(L103-M103)</f>
        <v>0.42717934538352081</v>
      </c>
      <c r="T103" s="99"/>
    </row>
    <row r="104" spans="1:20" s="91" customFormat="1" x14ac:dyDescent="0.25">
      <c r="A104" s="440">
        <v>42582</v>
      </c>
      <c r="B104" s="441" t="s">
        <v>40</v>
      </c>
      <c r="C104" s="441">
        <v>1972</v>
      </c>
      <c r="D104" s="441">
        <v>427</v>
      </c>
      <c r="E104" s="445">
        <f>D104/C104</f>
        <v>0.2165314401622718</v>
      </c>
      <c r="F104" s="94"/>
      <c r="G104" s="96">
        <f>C104-D104</f>
        <v>1545</v>
      </c>
      <c r="H104" s="96">
        <f>SUMIFS($D:$D,$A:$A,$A104)</f>
        <v>4369</v>
      </c>
      <c r="I104" s="96">
        <f>SUMIFS($G:$G,$A:$A,$A104)</f>
        <v>82485</v>
      </c>
      <c r="J104" s="95">
        <f>IFERROR(D104/H104,0)</f>
        <v>9.7734035248340581E-2</v>
      </c>
      <c r="K104" s="95">
        <f>IFERROR(G104/I104,0)</f>
        <v>1.8730678305146391E-2</v>
      </c>
      <c r="L104" s="97">
        <f>IF(A104&lt;&gt;A103,J104,L103+J104)</f>
        <v>0.55802243076218816</v>
      </c>
      <c r="M104" s="97">
        <f>IF(A104&lt;&gt;A103,K104,M103+K104)</f>
        <v>5.1839728435473117E-2</v>
      </c>
      <c r="N104" s="97">
        <f>(M104+(M104-K104))*(L104-(L104-J104))</f>
        <v>8.3023869186533584E-3</v>
      </c>
      <c r="O104" s="97">
        <f>ABS(L104-M104)</f>
        <v>0.50618270232671503</v>
      </c>
      <c r="T104" s="99"/>
    </row>
    <row r="105" spans="1:20" s="91" customFormat="1" x14ac:dyDescent="0.25">
      <c r="A105" s="440">
        <v>42582</v>
      </c>
      <c r="B105" s="441" t="s">
        <v>14</v>
      </c>
      <c r="C105" s="441">
        <v>1702</v>
      </c>
      <c r="D105" s="441">
        <v>161</v>
      </c>
      <c r="E105" s="445">
        <f>D105/C105</f>
        <v>9.45945945945946E-2</v>
      </c>
      <c r="F105" s="94"/>
      <c r="G105" s="96">
        <f>C105-D105</f>
        <v>1541</v>
      </c>
      <c r="H105" s="96">
        <f>SUMIFS($D:$D,$A:$A,$A105)</f>
        <v>4369</v>
      </c>
      <c r="I105" s="96">
        <f>SUMIFS($G:$G,$A:$A,$A105)</f>
        <v>82485</v>
      </c>
      <c r="J105" s="95">
        <f>IFERROR(D105/H105,0)</f>
        <v>3.6850537880521859E-2</v>
      </c>
      <c r="K105" s="95">
        <f>IFERROR(G105/I105,0)</f>
        <v>1.8682184639631449E-2</v>
      </c>
      <c r="L105" s="97">
        <f>IF(A105&lt;&gt;A104,J105,L104+J105)</f>
        <v>0.59487296864271</v>
      </c>
      <c r="M105" s="97">
        <f>IF(A105&lt;&gt;A104,K105,M104+K105)</f>
        <v>7.0521913075104567E-2</v>
      </c>
      <c r="N105" s="97">
        <f>(M105+(M105-K105))*(L105-(L105-J105))</f>
        <v>4.5090923056083764E-3</v>
      </c>
      <c r="O105" s="97">
        <f>ABS(L105-M105)</f>
        <v>0.52435105556760542</v>
      </c>
      <c r="T105" s="99"/>
    </row>
    <row r="106" spans="1:20" s="91" customFormat="1" x14ac:dyDescent="0.25">
      <c r="A106" s="440">
        <v>42582</v>
      </c>
      <c r="B106" s="441" t="s">
        <v>26</v>
      </c>
      <c r="C106" s="441">
        <v>14158</v>
      </c>
      <c r="D106" s="441">
        <v>782</v>
      </c>
      <c r="E106" s="445">
        <f>D106/C106</f>
        <v>5.5233790083345106E-2</v>
      </c>
      <c r="F106" s="94"/>
      <c r="G106" s="96">
        <f>C106-D106</f>
        <v>13376</v>
      </c>
      <c r="H106" s="96">
        <f>SUMIFS($D:$D,$A:$A,$A106)</f>
        <v>4369</v>
      </c>
      <c r="I106" s="96">
        <f>SUMIFS($G:$G,$A:$A,$A106)</f>
        <v>82485</v>
      </c>
      <c r="J106" s="95">
        <f>IFERROR(D106/H106,0)</f>
        <v>0.17898832684824903</v>
      </c>
      <c r="K106" s="95">
        <f>IFERROR(G106/I106,0)</f>
        <v>0.16216281748196643</v>
      </c>
      <c r="L106" s="97">
        <f>IF(A106&lt;&gt;A105,J106,L105+J106)</f>
        <v>0.77386129549095906</v>
      </c>
      <c r="M106" s="97">
        <f>IF(A106&lt;&gt;A105,K106,M105+K106)</f>
        <v>0.23268473055707101</v>
      </c>
      <c r="N106" s="97">
        <f>(M106+(M106-K106))*(L106-(L106-J106))</f>
        <v>5.427044983299642E-2</v>
      </c>
      <c r="O106" s="97">
        <f>ABS(L106-M106)</f>
        <v>0.54117656493388799</v>
      </c>
      <c r="T106" s="99"/>
    </row>
    <row r="107" spans="1:20" s="91" customFormat="1" x14ac:dyDescent="0.25">
      <c r="A107" s="440">
        <v>42582</v>
      </c>
      <c r="B107" s="441" t="s">
        <v>20</v>
      </c>
      <c r="C107" s="441">
        <v>156</v>
      </c>
      <c r="D107" s="441">
        <v>8</v>
      </c>
      <c r="E107" s="445">
        <f>D107/C107</f>
        <v>5.128205128205128E-2</v>
      </c>
      <c r="F107" s="94"/>
      <c r="G107" s="96">
        <f>C107-D107</f>
        <v>148</v>
      </c>
      <c r="H107" s="96">
        <f>SUMIFS($D:$D,$A:$A,$A107)</f>
        <v>4369</v>
      </c>
      <c r="I107" s="96">
        <f>SUMIFS($G:$G,$A:$A,$A107)</f>
        <v>82485</v>
      </c>
      <c r="J107" s="95">
        <f>IFERROR(D107/H107,0)</f>
        <v>1.8310826276035706E-3</v>
      </c>
      <c r="K107" s="95">
        <f>IFERROR(G107/I107,0)</f>
        <v>1.7942656240528582E-3</v>
      </c>
      <c r="L107" s="97">
        <f>IF(A107&lt;&gt;A106,J107,L106+J107)</f>
        <v>0.77569237811856262</v>
      </c>
      <c r="M107" s="97">
        <f>IF(A107&lt;&gt;A106,K107,M106+K107)</f>
        <v>0.23447899618112386</v>
      </c>
      <c r="N107" s="97">
        <f>(M107+(M107-K107))*(L107-(L107-J107))</f>
        <v>8.5541538427684721E-4</v>
      </c>
      <c r="O107" s="97">
        <f>ABS(L107-M107)</f>
        <v>0.54121338193743873</v>
      </c>
      <c r="T107" s="99"/>
    </row>
    <row r="108" spans="1:20" s="91" customFormat="1" x14ac:dyDescent="0.25">
      <c r="A108" s="440">
        <v>42582</v>
      </c>
      <c r="B108" s="441" t="s">
        <v>30</v>
      </c>
      <c r="C108" s="441">
        <v>83</v>
      </c>
      <c r="D108" s="441">
        <v>2</v>
      </c>
      <c r="E108" s="445">
        <f>D108/C108</f>
        <v>2.4096385542168676E-2</v>
      </c>
      <c r="F108" s="94"/>
      <c r="G108" s="96">
        <f>C108-D108</f>
        <v>81</v>
      </c>
      <c r="H108" s="96">
        <f>SUMIFS($D:$D,$A:$A,$A108)</f>
        <v>4369</v>
      </c>
      <c r="I108" s="96">
        <f>SUMIFS($G:$G,$A:$A,$A108)</f>
        <v>82485</v>
      </c>
      <c r="J108" s="95">
        <f>IFERROR(D108/H108,0)</f>
        <v>4.5777065690089265E-4</v>
      </c>
      <c r="K108" s="95">
        <f>IFERROR(G108/I108,0)</f>
        <v>9.8199672667757766E-4</v>
      </c>
      <c r="L108" s="97">
        <f>IF(A108&lt;&gt;A107,J108,L107+J108)</f>
        <v>0.77615014877546351</v>
      </c>
      <c r="M108" s="97">
        <f>IF(A108&lt;&gt;A107,K108,M107+K108)</f>
        <v>0.23546099290780143</v>
      </c>
      <c r="N108" s="97">
        <f>(M108+(M108-K108))*(L108-(L108-J108))</f>
        <v>2.1512473750923491E-4</v>
      </c>
      <c r="O108" s="97">
        <f>ABS(L108-M108)</f>
        <v>0.54068915586766209</v>
      </c>
      <c r="T108" s="99"/>
    </row>
    <row r="109" spans="1:20" s="91" customFormat="1" x14ac:dyDescent="0.25">
      <c r="A109" s="440">
        <v>42582</v>
      </c>
      <c r="B109" s="441" t="s">
        <v>34</v>
      </c>
      <c r="C109" s="441">
        <v>6591</v>
      </c>
      <c r="D109" s="441">
        <v>135</v>
      </c>
      <c r="E109" s="445">
        <f>D109/C109</f>
        <v>2.0482476103777878E-2</v>
      </c>
      <c r="F109" s="94"/>
      <c r="G109" s="96">
        <f>C109-D109</f>
        <v>6456</v>
      </c>
      <c r="H109" s="96">
        <f>SUMIFS($D:$D,$A:$A,$A109)</f>
        <v>4369</v>
      </c>
      <c r="I109" s="96">
        <f>SUMIFS($G:$G,$A:$A,$A109)</f>
        <v>82485</v>
      </c>
      <c r="J109" s="95">
        <f>IFERROR(D109/H109,0)</f>
        <v>3.0899519340810255E-2</v>
      </c>
      <c r="K109" s="95">
        <f>IFERROR(G109/I109,0)</f>
        <v>7.8268776141116561E-2</v>
      </c>
      <c r="L109" s="97">
        <f>IF(A109&lt;&gt;A108,J109,L108+J109)</f>
        <v>0.80704966811627377</v>
      </c>
      <c r="M109" s="97">
        <f>IF(A109&lt;&gt;A108,K109,M108+K109)</f>
        <v>0.31372976904891797</v>
      </c>
      <c r="N109" s="97">
        <f>(M109+(M109-K109))*(L109-(L109-J109))</f>
        <v>1.696973057087597E-2</v>
      </c>
      <c r="O109" s="97">
        <f>ABS(L109-M109)</f>
        <v>0.49331989906735579</v>
      </c>
      <c r="T109" s="99"/>
    </row>
    <row r="110" spans="1:20" s="91" customFormat="1" x14ac:dyDescent="0.25">
      <c r="A110" s="440">
        <v>42582</v>
      </c>
      <c r="B110" s="441" t="s">
        <v>42</v>
      </c>
      <c r="C110" s="441">
        <v>9936</v>
      </c>
      <c r="D110" s="441">
        <v>151</v>
      </c>
      <c r="E110" s="445">
        <f>D110/C110</f>
        <v>1.5197262479871175E-2</v>
      </c>
      <c r="F110" s="94"/>
      <c r="G110" s="96">
        <f>C110-D110</f>
        <v>9785</v>
      </c>
      <c r="H110" s="96">
        <f>SUMIFS($D:$D,$A:$A,$A110)</f>
        <v>4369</v>
      </c>
      <c r="I110" s="96">
        <f>SUMIFS($G:$G,$A:$A,$A110)</f>
        <v>82485</v>
      </c>
      <c r="J110" s="95">
        <f>IFERROR(D110/H110,0)</f>
        <v>3.4561684596017397E-2</v>
      </c>
      <c r="K110" s="95">
        <f>IFERROR(G110/I110,0)</f>
        <v>0.11862762926592714</v>
      </c>
      <c r="L110" s="97">
        <f>IF(A110&lt;&gt;A109,J110,L109+J110)</f>
        <v>0.84161135271229115</v>
      </c>
      <c r="M110" s="97">
        <f>IF(A110&lt;&gt;A109,K110,M109+K110)</f>
        <v>0.4323573983148451</v>
      </c>
      <c r="N110" s="97">
        <f>(M110+(M110-K110))*(L110-(L110-J110))</f>
        <v>2.5786029359562413E-2</v>
      </c>
      <c r="O110" s="97">
        <f>ABS(L110-M110)</f>
        <v>0.40925395439744605</v>
      </c>
      <c r="T110" s="99"/>
    </row>
    <row r="111" spans="1:20" s="91" customFormat="1" x14ac:dyDescent="0.25">
      <c r="A111" s="440">
        <v>42582</v>
      </c>
      <c r="B111" s="441" t="s">
        <v>18</v>
      </c>
      <c r="C111" s="441">
        <v>45936</v>
      </c>
      <c r="D111" s="441">
        <v>671</v>
      </c>
      <c r="E111" s="445">
        <f>D111/C111</f>
        <v>1.460727969348659E-2</v>
      </c>
      <c r="F111" s="94"/>
      <c r="G111" s="96">
        <f>C111-D111</f>
        <v>45265</v>
      </c>
      <c r="H111" s="96">
        <f>SUMIFS($D:$D,$A:$A,$A111)</f>
        <v>4369</v>
      </c>
      <c r="I111" s="96">
        <f>SUMIFS($G:$G,$A:$A,$A111)</f>
        <v>82485</v>
      </c>
      <c r="J111" s="95">
        <f>IFERROR(D111/H111,0)</f>
        <v>0.15358205539024949</v>
      </c>
      <c r="K111" s="95">
        <f>IFERROR(G111/I111,0)</f>
        <v>0.54876644238346362</v>
      </c>
      <c r="L111" s="97">
        <f>IF(A111&lt;&gt;A110,J111,L110+J111)</f>
        <v>0.99519340810254064</v>
      </c>
      <c r="M111" s="97">
        <f>IF(A111&lt;&gt;A110,K111,M110+K111)</f>
        <v>0.98112384069830871</v>
      </c>
      <c r="N111" s="97">
        <f>(M111+(M111-K111))*(L111-(L111-J111))</f>
        <v>0.21708535394319667</v>
      </c>
      <c r="O111" s="97">
        <f>ABS(L111-M111)</f>
        <v>1.4069567404231931E-2</v>
      </c>
      <c r="T111" s="99"/>
    </row>
    <row r="112" spans="1:20" s="91" customFormat="1" x14ac:dyDescent="0.25">
      <c r="A112" s="440">
        <v>42582</v>
      </c>
      <c r="B112" s="441" t="s">
        <v>12</v>
      </c>
      <c r="C112" s="441">
        <v>1572</v>
      </c>
      <c r="D112" s="441">
        <v>21</v>
      </c>
      <c r="E112" s="445">
        <f>D112/C112</f>
        <v>1.3358778625954198E-2</v>
      </c>
      <c r="F112" s="94"/>
      <c r="G112" s="96">
        <f>C112-D112</f>
        <v>1551</v>
      </c>
      <c r="H112" s="96">
        <f>SUMIFS($D:$D,$A:$A,$A112)</f>
        <v>4369</v>
      </c>
      <c r="I112" s="96">
        <f>SUMIFS($G:$G,$A:$A,$A112)</f>
        <v>82485</v>
      </c>
      <c r="J112" s="95">
        <f>IFERROR(D112/H112,0)</f>
        <v>4.8065918974593731E-3</v>
      </c>
      <c r="K112" s="95">
        <f>IFERROR(G112/I112,0)</f>
        <v>1.8803418803418803E-2</v>
      </c>
      <c r="L112" s="97">
        <f>IF(A112&lt;&gt;A111,J112,L111+J112)</f>
        <v>1</v>
      </c>
      <c r="M112" s="97">
        <f>IF(A112&lt;&gt;A111,K112,M111+K112)</f>
        <v>0.99992725950172756</v>
      </c>
      <c r="N112" s="97">
        <f>(M112+(M112-K112))*(L112-(L112-J112))</f>
        <v>9.5221041666744364E-3</v>
      </c>
      <c r="O112" s="97">
        <f>ABS(L112-M112)</f>
        <v>7.2740498272438892E-5</v>
      </c>
      <c r="T112" s="99"/>
    </row>
    <row r="113" spans="1:20" s="91" customFormat="1" x14ac:dyDescent="0.25">
      <c r="A113" s="440">
        <v>42582</v>
      </c>
      <c r="B113" s="441" t="s">
        <v>36</v>
      </c>
      <c r="C113" s="441">
        <v>6</v>
      </c>
      <c r="D113" s="441">
        <v>0</v>
      </c>
      <c r="E113" s="445">
        <f>D113/C113</f>
        <v>0</v>
      </c>
      <c r="F113" s="94"/>
      <c r="G113" s="96">
        <f>C113-D113</f>
        <v>6</v>
      </c>
      <c r="H113" s="96">
        <f>SUMIFS($D:$D,$A:$A,$A113)</f>
        <v>4369</v>
      </c>
      <c r="I113" s="96">
        <f>SUMIFS($G:$G,$A:$A,$A113)</f>
        <v>82485</v>
      </c>
      <c r="J113" s="95">
        <f>IFERROR(D113/H113,0)</f>
        <v>0</v>
      </c>
      <c r="K113" s="95">
        <f>IFERROR(G113/I113,0)</f>
        <v>7.2740498272413169E-5</v>
      </c>
      <c r="L113" s="97">
        <f>IF(A113&lt;&gt;A112,J113,L112+J113)</f>
        <v>1</v>
      </c>
      <c r="M113" s="97">
        <f>IF(A113&lt;&gt;A112,K113,M112+K113)</f>
        <v>1</v>
      </c>
      <c r="N113" s="97">
        <f>(M113+(M113-K113))*(L113-(L113-J113))</f>
        <v>0</v>
      </c>
      <c r="O113" s="97">
        <f>ABS(L113-M113)</f>
        <v>0</v>
      </c>
      <c r="T113" s="99"/>
    </row>
    <row r="114" spans="1:20" s="91" customFormat="1" x14ac:dyDescent="0.25">
      <c r="A114" s="440">
        <v>42613</v>
      </c>
      <c r="B114" s="441" t="s">
        <v>36</v>
      </c>
      <c r="C114" s="441">
        <v>165</v>
      </c>
      <c r="D114" s="441">
        <v>126</v>
      </c>
      <c r="E114" s="445">
        <f>D114/C114</f>
        <v>0.76363636363636367</v>
      </c>
      <c r="F114" s="94"/>
      <c r="G114" s="96">
        <f>C114-D114</f>
        <v>39</v>
      </c>
      <c r="H114" s="96">
        <f>SUMIFS($D:$D,$A:$A,$A114)</f>
        <v>4114</v>
      </c>
      <c r="I114" s="96">
        <f>SUMIFS($G:$G,$A:$A,$A114)</f>
        <v>80426</v>
      </c>
      <c r="J114" s="95">
        <f>IFERROR(D114/H114,0)</f>
        <v>3.0627126883811376E-2</v>
      </c>
      <c r="K114" s="95">
        <f>IFERROR(G114/I114,0)</f>
        <v>4.8491781264765123E-4</v>
      </c>
      <c r="L114" s="97">
        <f>IF(A114&lt;&gt;A113,J114,L113+J114)</f>
        <v>3.0627126883811376E-2</v>
      </c>
      <c r="M114" s="97">
        <f>IF(A114&lt;&gt;A113,K114,M113+K114)</f>
        <v>4.8491781264765123E-4</v>
      </c>
      <c r="N114" s="97">
        <f>(M114+(M114-K114))*(L114-(L114-J114))</f>
        <v>1.4851639376179887E-5</v>
      </c>
      <c r="O114" s="97">
        <f>ABS(L114-M114)</f>
        <v>3.0142209071163724E-2</v>
      </c>
      <c r="T114" s="99"/>
    </row>
    <row r="115" spans="1:20" s="91" customFormat="1" x14ac:dyDescent="0.25">
      <c r="A115" s="440">
        <v>42613</v>
      </c>
      <c r="B115" s="441" t="s">
        <v>12</v>
      </c>
      <c r="C115" s="441">
        <v>114</v>
      </c>
      <c r="D115" s="441">
        <v>78</v>
      </c>
      <c r="E115" s="445">
        <f>D115/C115</f>
        <v>0.68421052631578949</v>
      </c>
      <c r="F115" s="94"/>
      <c r="G115" s="96">
        <f>C115-D115</f>
        <v>36</v>
      </c>
      <c r="H115" s="96">
        <f>SUMIFS($D:$D,$A:$A,$A115)</f>
        <v>4114</v>
      </c>
      <c r="I115" s="96">
        <f>SUMIFS($G:$G,$A:$A,$A115)</f>
        <v>80426</v>
      </c>
      <c r="J115" s="95">
        <f>IFERROR(D115/H115,0)</f>
        <v>1.8959649975692758E-2</v>
      </c>
      <c r="K115" s="95">
        <f>IFERROR(G115/I115,0)</f>
        <v>4.4761644244398576E-4</v>
      </c>
      <c r="L115" s="97">
        <f>IF(A115&lt;&gt;A114,J115,L114+J115)</f>
        <v>4.9586776859504134E-2</v>
      </c>
      <c r="M115" s="97">
        <f>IF(A115&lt;&gt;A114,K115,M114+K115)</f>
        <v>9.32534255091637E-4</v>
      </c>
      <c r="N115" s="97">
        <f>(M115+(M115-K115))*(L115-(L115-J115))</f>
        <v>2.6874395061658843E-5</v>
      </c>
      <c r="O115" s="97">
        <f>ABS(L115-M115)</f>
        <v>4.86542426044125E-2</v>
      </c>
      <c r="T115" s="99"/>
    </row>
    <row r="116" spans="1:20" s="91" customFormat="1" x14ac:dyDescent="0.25">
      <c r="A116" s="440">
        <v>42613</v>
      </c>
      <c r="B116" s="441" t="s">
        <v>22</v>
      </c>
      <c r="C116" s="441">
        <v>1111</v>
      </c>
      <c r="D116" s="441">
        <v>571</v>
      </c>
      <c r="E116" s="445">
        <f>D116/C116</f>
        <v>0.51395139513951393</v>
      </c>
      <c r="F116" s="94"/>
      <c r="G116" s="96">
        <f>C116-D116</f>
        <v>540</v>
      </c>
      <c r="H116" s="96">
        <f>SUMIFS($D:$D,$A:$A,$A116)</f>
        <v>4114</v>
      </c>
      <c r="I116" s="96">
        <f>SUMIFS($G:$G,$A:$A,$A116)</f>
        <v>80426</v>
      </c>
      <c r="J116" s="95">
        <f>IFERROR(D116/H116,0)</f>
        <v>0.13879436071949441</v>
      </c>
      <c r="K116" s="95">
        <f>IFERROR(G116/I116,0)</f>
        <v>6.7142466366597866E-3</v>
      </c>
      <c r="L116" s="97">
        <f>IF(A116&lt;&gt;A115,J116,L115+J116)</f>
        <v>0.18838113757899855</v>
      </c>
      <c r="M116" s="97">
        <f>IF(A116&lt;&gt;A115,K116,M115+K116)</f>
        <v>7.6467808917514233E-3</v>
      </c>
      <c r="N116" s="97">
        <f>(M116+(M116-K116))*(L116-(L116-J116))</f>
        <v>1.1907605612171577E-3</v>
      </c>
      <c r="O116" s="97">
        <f>ABS(L116-M116)</f>
        <v>0.18073435668724713</v>
      </c>
      <c r="T116" s="99"/>
    </row>
    <row r="117" spans="1:20" s="91" customFormat="1" x14ac:dyDescent="0.25">
      <c r="A117" s="440">
        <v>42613</v>
      </c>
      <c r="B117" s="441" t="s">
        <v>28</v>
      </c>
      <c r="C117" s="441">
        <v>468</v>
      </c>
      <c r="D117" s="441">
        <v>194</v>
      </c>
      <c r="E117" s="445">
        <f>D117/C117</f>
        <v>0.41452991452991456</v>
      </c>
      <c r="F117" s="94"/>
      <c r="G117" s="96">
        <f>C117-D117</f>
        <v>274</v>
      </c>
      <c r="H117" s="96">
        <f>SUMIFS($D:$D,$A:$A,$A117)</f>
        <v>4114</v>
      </c>
      <c r="I117" s="96">
        <f>SUMIFS($G:$G,$A:$A,$A117)</f>
        <v>80426</v>
      </c>
      <c r="J117" s="95">
        <f>IFERROR(D117/H117,0)</f>
        <v>4.7156052503646087E-2</v>
      </c>
      <c r="K117" s="95">
        <f>IFERROR(G117/I117,0)</f>
        <v>3.4068584786014471E-3</v>
      </c>
      <c r="L117" s="97">
        <f>IF(A117&lt;&gt;A116,J117,L116+J117)</f>
        <v>0.23553719008264462</v>
      </c>
      <c r="M117" s="97">
        <f>IF(A117&lt;&gt;A116,K117,M116+K117)</f>
        <v>1.105363937035287E-2</v>
      </c>
      <c r="N117" s="97">
        <f>(M117+(M117-K117))*(L117-(L117-J117))</f>
        <v>8.818379997200369E-4</v>
      </c>
      <c r="O117" s="97">
        <f>ABS(L117-M117)</f>
        <v>0.22448355071229176</v>
      </c>
      <c r="T117" s="99"/>
    </row>
    <row r="118" spans="1:20" s="91" customFormat="1" x14ac:dyDescent="0.25">
      <c r="A118" s="440">
        <v>42613</v>
      </c>
      <c r="B118" s="441" t="s">
        <v>38</v>
      </c>
      <c r="C118" s="441">
        <v>1932</v>
      </c>
      <c r="D118" s="441">
        <v>665</v>
      </c>
      <c r="E118" s="445">
        <f>D118/C118</f>
        <v>0.34420289855072461</v>
      </c>
      <c r="F118" s="94"/>
      <c r="G118" s="96">
        <f>C118-D118</f>
        <v>1267</v>
      </c>
      <c r="H118" s="96">
        <f>SUMIFS($D:$D,$A:$A,$A118)</f>
        <v>4114</v>
      </c>
      <c r="I118" s="96">
        <f>SUMIFS($G:$G,$A:$A,$A118)</f>
        <v>80426</v>
      </c>
      <c r="J118" s="95">
        <f>IFERROR(D118/H118,0)</f>
        <v>0.16164316966456005</v>
      </c>
      <c r="K118" s="95">
        <f>IFERROR(G118/I118,0)</f>
        <v>1.5753612016014721E-2</v>
      </c>
      <c r="L118" s="97">
        <f>IF(A118&lt;&gt;A117,J118,L117+J118)</f>
        <v>0.39718035974720467</v>
      </c>
      <c r="M118" s="97">
        <f>IF(A118&lt;&gt;A117,K118,M117+K118)</f>
        <v>2.6807251386367591E-2</v>
      </c>
      <c r="N118" s="97">
        <f>(M118+(M118-K118))*(L118-(L118-J118))</f>
        <v>6.119954388239938E-3</v>
      </c>
      <c r="O118" s="97">
        <f>ABS(L118-M118)</f>
        <v>0.37037310836083709</v>
      </c>
      <c r="T118" s="99"/>
    </row>
    <row r="119" spans="1:20" s="91" customFormat="1" x14ac:dyDescent="0.25">
      <c r="A119" s="440">
        <v>42613</v>
      </c>
      <c r="B119" s="441" t="s">
        <v>18</v>
      </c>
      <c r="C119" s="441">
        <v>718</v>
      </c>
      <c r="D119" s="441">
        <v>177</v>
      </c>
      <c r="E119" s="445">
        <f>D119/C119</f>
        <v>0.24651810584958217</v>
      </c>
      <c r="F119" s="94"/>
      <c r="G119" s="96">
        <f>C119-D119</f>
        <v>541</v>
      </c>
      <c r="H119" s="96">
        <f>SUMIFS($D:$D,$A:$A,$A119)</f>
        <v>4114</v>
      </c>
      <c r="I119" s="96">
        <f>SUMIFS($G:$G,$A:$A,$A119)</f>
        <v>80426</v>
      </c>
      <c r="J119" s="95">
        <f>IFERROR(D119/H119,0)</f>
        <v>4.3023821098687409E-2</v>
      </c>
      <c r="K119" s="95">
        <f>IFERROR(G119/I119,0)</f>
        <v>6.7266804267276754E-3</v>
      </c>
      <c r="L119" s="97">
        <f>IF(A119&lt;&gt;A118,J119,L118+J119)</f>
        <v>0.44020418084589208</v>
      </c>
      <c r="M119" s="97">
        <f>IF(A119&lt;&gt;A118,K119,M118+K119)</f>
        <v>3.3533931813095268E-2</v>
      </c>
      <c r="N119" s="97">
        <f>(M119+(M119-K119))*(L119-(L119-J119))</f>
        <v>2.5961082708568124E-3</v>
      </c>
      <c r="O119" s="97">
        <f>ABS(L119-M119)</f>
        <v>0.4066702490327968</v>
      </c>
      <c r="T119" s="99"/>
    </row>
    <row r="120" spans="1:20" s="91" customFormat="1" x14ac:dyDescent="0.25">
      <c r="A120" s="440">
        <v>42613</v>
      </c>
      <c r="B120" s="441" t="s">
        <v>24</v>
      </c>
      <c r="C120" s="441">
        <v>3040</v>
      </c>
      <c r="D120" s="441">
        <v>577</v>
      </c>
      <c r="E120" s="445">
        <f>D120/C120</f>
        <v>0.18980263157894736</v>
      </c>
      <c r="F120" s="94"/>
      <c r="G120" s="96">
        <f>C120-D120</f>
        <v>2463</v>
      </c>
      <c r="H120" s="96">
        <f>SUMIFS($D:$D,$A:$A,$A120)</f>
        <v>4114</v>
      </c>
      <c r="I120" s="96">
        <f>SUMIFS($G:$G,$A:$A,$A120)</f>
        <v>80426</v>
      </c>
      <c r="J120" s="95">
        <f>IFERROR(D120/H120,0)</f>
        <v>0.14025279533300924</v>
      </c>
      <c r="K120" s="95">
        <f>IFERROR(G120/I120,0)</f>
        <v>3.062442493720936E-2</v>
      </c>
      <c r="L120" s="97">
        <f>IF(A120&lt;&gt;A119,J120,L119+J120)</f>
        <v>0.58045697617890135</v>
      </c>
      <c r="M120" s="97">
        <f>IF(A120&lt;&gt;A119,K120,M119+K120)</f>
        <v>6.4158356750304624E-2</v>
      </c>
      <c r="N120" s="97">
        <f>(M120+(M120-K120))*(L120-(L120-J120))</f>
        <v>1.3701616553495806E-2</v>
      </c>
      <c r="O120" s="97">
        <f>ABS(L120-M120)</f>
        <v>0.51629861942859678</v>
      </c>
      <c r="T120" s="99"/>
    </row>
    <row r="121" spans="1:20" s="91" customFormat="1" x14ac:dyDescent="0.25">
      <c r="A121" s="440">
        <v>42613</v>
      </c>
      <c r="B121" s="441" t="s">
        <v>16</v>
      </c>
      <c r="C121" s="441">
        <v>494</v>
      </c>
      <c r="D121" s="441">
        <v>72</v>
      </c>
      <c r="E121" s="445">
        <f>D121/C121</f>
        <v>0.145748987854251</v>
      </c>
      <c r="F121" s="94"/>
      <c r="G121" s="96">
        <f>C121-D121</f>
        <v>422</v>
      </c>
      <c r="H121" s="96">
        <f>SUMIFS($D:$D,$A:$A,$A121)</f>
        <v>4114</v>
      </c>
      <c r="I121" s="96">
        <f>SUMIFS($G:$G,$A:$A,$A121)</f>
        <v>80426</v>
      </c>
      <c r="J121" s="95">
        <f>IFERROR(D121/H121,0)</f>
        <v>1.7501215362177931E-2</v>
      </c>
      <c r="K121" s="95">
        <f>IFERROR(G121/I121,0)</f>
        <v>5.2470594086489446E-3</v>
      </c>
      <c r="L121" s="97">
        <f>IF(A121&lt;&gt;A120,J121,L120+J121)</f>
        <v>0.59795819154107932</v>
      </c>
      <c r="M121" s="97">
        <f>IF(A121&lt;&gt;A120,K121,M120+K121)</f>
        <v>6.940541615895357E-2</v>
      </c>
      <c r="N121" s="97">
        <f>(M121+(M121-K121))*(L121-(L121-J121))</f>
        <v>2.337528354269959E-3</v>
      </c>
      <c r="O121" s="97">
        <f>ABS(L121-M121)</f>
        <v>0.52855277538212575</v>
      </c>
      <c r="T121" s="99"/>
    </row>
    <row r="122" spans="1:20" s="91" customFormat="1" x14ac:dyDescent="0.25">
      <c r="A122" s="440">
        <v>42613</v>
      </c>
      <c r="B122" s="441" t="s">
        <v>42</v>
      </c>
      <c r="C122" s="441">
        <v>789</v>
      </c>
      <c r="D122" s="441">
        <v>65</v>
      </c>
      <c r="E122" s="445">
        <f>D122/C122</f>
        <v>8.2382762991128011E-2</v>
      </c>
      <c r="F122" s="94"/>
      <c r="G122" s="96">
        <f>C122-D122</f>
        <v>724</v>
      </c>
      <c r="H122" s="96">
        <f>SUMIFS($D:$D,$A:$A,$A122)</f>
        <v>4114</v>
      </c>
      <c r="I122" s="96">
        <f>SUMIFS($G:$G,$A:$A,$A122)</f>
        <v>80426</v>
      </c>
      <c r="J122" s="95">
        <f>IFERROR(D122/H122,0)</f>
        <v>1.5799708313077296E-2</v>
      </c>
      <c r="K122" s="95">
        <f>IFERROR(G122/I122,0)</f>
        <v>9.0020640091512689E-3</v>
      </c>
      <c r="L122" s="97">
        <f>IF(A122&lt;&gt;A121,J122,L121+J122)</f>
        <v>0.61375789985415663</v>
      </c>
      <c r="M122" s="97">
        <f>IF(A122&lt;&gt;A121,K122,M121+K122)</f>
        <v>7.8407480168104837E-2</v>
      </c>
      <c r="N122" s="97">
        <f>(M122+(M122-K122))*(L122-(L122-J122))</f>
        <v>2.3354006468786592E-3</v>
      </c>
      <c r="O122" s="97">
        <f>ABS(L122-M122)</f>
        <v>0.53535041968605179</v>
      </c>
      <c r="T122" s="99"/>
    </row>
    <row r="123" spans="1:20" s="91" customFormat="1" x14ac:dyDescent="0.25">
      <c r="A123" s="440">
        <v>42613</v>
      </c>
      <c r="B123" s="441" t="s">
        <v>40</v>
      </c>
      <c r="C123" s="441">
        <v>12760</v>
      </c>
      <c r="D123" s="441">
        <v>706</v>
      </c>
      <c r="E123" s="445">
        <f>D123/C123</f>
        <v>5.5329153605015675E-2</v>
      </c>
      <c r="F123" s="94"/>
      <c r="G123" s="96">
        <f>C123-D123</f>
        <v>12054</v>
      </c>
      <c r="H123" s="96">
        <f>SUMIFS($D:$D,$A:$A,$A123)</f>
        <v>4114</v>
      </c>
      <c r="I123" s="96">
        <f>SUMIFS($G:$G,$A:$A,$A123)</f>
        <v>80426</v>
      </c>
      <c r="J123" s="95">
        <f>IFERROR(D123/H123,0)</f>
        <v>0.17160913952357804</v>
      </c>
      <c r="K123" s="95">
        <f>IFERROR(G123/I123,0)</f>
        <v>0.14987690547832791</v>
      </c>
      <c r="L123" s="97">
        <f>IF(A123&lt;&gt;A122,J123,L122+J123)</f>
        <v>0.78536703937773467</v>
      </c>
      <c r="M123" s="97">
        <f>IF(A123&lt;&gt;A122,K123,M122+K123)</f>
        <v>0.22828438564643275</v>
      </c>
      <c r="N123" s="97">
        <f>(M123+(M123-K123))*(L123-(L123-J123))</f>
        <v>5.2631127191313451E-2</v>
      </c>
      <c r="O123" s="97">
        <f>ABS(L123-M123)</f>
        <v>0.55708265373130195</v>
      </c>
      <c r="T123" s="99"/>
    </row>
    <row r="124" spans="1:20" s="91" customFormat="1" x14ac:dyDescent="0.25">
      <c r="A124" s="440">
        <v>42613</v>
      </c>
      <c r="B124" s="441" t="s">
        <v>30</v>
      </c>
      <c r="C124" s="441">
        <v>169</v>
      </c>
      <c r="D124" s="441">
        <v>8</v>
      </c>
      <c r="E124" s="445">
        <f>D124/C124</f>
        <v>4.7337278106508875E-2</v>
      </c>
      <c r="F124" s="94"/>
      <c r="G124" s="96">
        <f>C124-D124</f>
        <v>161</v>
      </c>
      <c r="H124" s="96">
        <f>SUMIFS($D:$D,$A:$A,$A124)</f>
        <v>4114</v>
      </c>
      <c r="I124" s="96">
        <f>SUMIFS($G:$G,$A:$A,$A124)</f>
        <v>80426</v>
      </c>
      <c r="J124" s="95">
        <f>IFERROR(D124/H124,0)</f>
        <v>1.9445794846864365E-3</v>
      </c>
      <c r="K124" s="95">
        <f>IFERROR(G124/I124,0)</f>
        <v>2.0018402009300473E-3</v>
      </c>
      <c r="L124" s="97">
        <f>IF(A124&lt;&gt;A123,J124,L123+J124)</f>
        <v>0.78731161886242107</v>
      </c>
      <c r="M124" s="97">
        <f>IF(A124&lt;&gt;A123,K124,M123+K124)</f>
        <v>0.2302862258473628</v>
      </c>
      <c r="N124" s="97">
        <f>(M124+(M124-K124))*(L124-(L124-J124))</f>
        <v>8.9172700339093405E-4</v>
      </c>
      <c r="O124" s="97">
        <f>ABS(L124-M124)</f>
        <v>0.55702539301505827</v>
      </c>
      <c r="T124" s="99"/>
    </row>
    <row r="125" spans="1:20" s="91" customFormat="1" x14ac:dyDescent="0.25">
      <c r="A125" s="440">
        <v>42613</v>
      </c>
      <c r="B125" s="441" t="s">
        <v>34</v>
      </c>
      <c r="C125" s="441">
        <v>85</v>
      </c>
      <c r="D125" s="441">
        <v>3</v>
      </c>
      <c r="E125" s="445">
        <f>D125/C125</f>
        <v>3.5294117647058823E-2</v>
      </c>
      <c r="F125" s="94"/>
      <c r="G125" s="96">
        <f>C125-D125</f>
        <v>82</v>
      </c>
      <c r="H125" s="96">
        <f>SUMIFS($D:$D,$A:$A,$A125)</f>
        <v>4114</v>
      </c>
      <c r="I125" s="96">
        <f>SUMIFS($G:$G,$A:$A,$A125)</f>
        <v>80426</v>
      </c>
      <c r="J125" s="95">
        <f>IFERROR(D125/H125,0)</f>
        <v>7.2921730675741374E-4</v>
      </c>
      <c r="K125" s="95">
        <f>IFERROR(G125/I125,0)</f>
        <v>1.0195707855668564E-3</v>
      </c>
      <c r="L125" s="97">
        <f>IF(A125&lt;&gt;A124,J125,L124+J125)</f>
        <v>0.78804083616917853</v>
      </c>
      <c r="M125" s="97">
        <f>IF(A125&lt;&gt;A124,K125,M124+K125)</f>
        <v>0.23130579663292966</v>
      </c>
      <c r="N125" s="97">
        <f>(M125+(M125-K125))*(L125-(L125-J125))</f>
        <v>3.3660089145380644E-4</v>
      </c>
      <c r="O125" s="97">
        <f>ABS(L125-M125)</f>
        <v>0.55673503953624892</v>
      </c>
      <c r="T125" s="99"/>
    </row>
    <row r="126" spans="1:20" s="91" customFormat="1" x14ac:dyDescent="0.25">
      <c r="A126" s="440">
        <v>42613</v>
      </c>
      <c r="B126" s="441" t="s">
        <v>14</v>
      </c>
      <c r="C126" s="441">
        <v>7470</v>
      </c>
      <c r="D126" s="441">
        <v>190</v>
      </c>
      <c r="E126" s="445">
        <f>D126/C126</f>
        <v>2.5435073627844713E-2</v>
      </c>
      <c r="F126" s="94"/>
      <c r="G126" s="96">
        <f>C126-D126</f>
        <v>7280</v>
      </c>
      <c r="H126" s="96">
        <f>SUMIFS($D:$D,$A:$A,$A126)</f>
        <v>4114</v>
      </c>
      <c r="I126" s="96">
        <f>SUMIFS($G:$G,$A:$A,$A126)</f>
        <v>80426</v>
      </c>
      <c r="J126" s="95">
        <f>IFERROR(D126/H126,0)</f>
        <v>4.6183762761302871E-2</v>
      </c>
      <c r="K126" s="95">
        <f>IFERROR(G126/I126,0)</f>
        <v>9.0517991694228236E-2</v>
      </c>
      <c r="L126" s="97">
        <f>IF(A126&lt;&gt;A125,J126,L125+J126)</f>
        <v>0.8342245989304814</v>
      </c>
      <c r="M126" s="97">
        <f>IF(A126&lt;&gt;A125,K126,M125+K126)</f>
        <v>0.32182378832715791</v>
      </c>
      <c r="N126" s="97">
        <f>(M126+(M126-K126))*(L126-(L126-J126))</f>
        <v>2.5545605528054606E-2</v>
      </c>
      <c r="O126" s="97">
        <f>ABS(L126-M126)</f>
        <v>0.51240081060332354</v>
      </c>
      <c r="T126" s="99"/>
    </row>
    <row r="127" spans="1:20" s="91" customFormat="1" x14ac:dyDescent="0.25">
      <c r="A127" s="440">
        <v>42613</v>
      </c>
      <c r="B127" s="441" t="s">
        <v>26</v>
      </c>
      <c r="C127" s="441">
        <v>9934</v>
      </c>
      <c r="D127" s="441">
        <v>197</v>
      </c>
      <c r="E127" s="445">
        <f>D127/C127</f>
        <v>1.9830883833299777E-2</v>
      </c>
      <c r="F127" s="94"/>
      <c r="G127" s="96">
        <f>C127-D127</f>
        <v>9737</v>
      </c>
      <c r="H127" s="96">
        <f>SUMIFS($D:$D,$A:$A,$A127)</f>
        <v>4114</v>
      </c>
      <c r="I127" s="96">
        <f>SUMIFS($G:$G,$A:$A,$A127)</f>
        <v>80426</v>
      </c>
      <c r="J127" s="95">
        <f>IFERROR(D127/H127,0)</f>
        <v>4.7885269810403502E-2</v>
      </c>
      <c r="K127" s="95">
        <f>IFERROR(G127/I127,0)</f>
        <v>0.12106781389103026</v>
      </c>
      <c r="L127" s="97">
        <f>IF(A127&lt;&gt;A126,J127,L126+J127)</f>
        <v>0.88210986874088493</v>
      </c>
      <c r="M127" s="97">
        <f>IF(A127&lt;&gt;A126,K127,M126+K127)</f>
        <v>0.44289160221818819</v>
      </c>
      <c r="N127" s="97">
        <f>(M127+(M127-K127))*(L127-(L127-J127))</f>
        <v>3.6618602804432007E-2</v>
      </c>
      <c r="O127" s="97">
        <f>ABS(L127-M127)</f>
        <v>0.43921826652269674</v>
      </c>
      <c r="T127" s="99"/>
    </row>
    <row r="128" spans="1:20" s="91" customFormat="1" x14ac:dyDescent="0.25">
      <c r="A128" s="440">
        <v>42613</v>
      </c>
      <c r="B128" s="441" t="s">
        <v>32</v>
      </c>
      <c r="C128" s="441">
        <v>45283</v>
      </c>
      <c r="D128" s="441">
        <v>485</v>
      </c>
      <c r="E128" s="445">
        <f>D128/C128</f>
        <v>1.0710421129342137E-2</v>
      </c>
      <c r="F128" s="94"/>
      <c r="G128" s="96">
        <f>C128-D128</f>
        <v>44798</v>
      </c>
      <c r="H128" s="96">
        <f>SUMIFS($D:$D,$A:$A,$A128)</f>
        <v>4114</v>
      </c>
      <c r="I128" s="96">
        <f>SUMIFS($G:$G,$A:$A,$A128)</f>
        <v>80426</v>
      </c>
      <c r="J128" s="95">
        <f>IFERROR(D128/H128,0)</f>
        <v>0.11789013125911521</v>
      </c>
      <c r="K128" s="95">
        <f>IFERROR(G128/I128,0)</f>
        <v>0.55700892746126873</v>
      </c>
      <c r="L128" s="97">
        <f>IF(A128&lt;&gt;A127,J128,L127+J128)</f>
        <v>1.0000000000000002</v>
      </c>
      <c r="M128" s="97">
        <f>IF(A128&lt;&gt;A127,K128,M127+K128)</f>
        <v>0.99990052967945697</v>
      </c>
      <c r="N128" s="97">
        <f>(M128+(M128-K128))*(L128-(L128-J128))</f>
        <v>0.170090953809032</v>
      </c>
      <c r="O128" s="97">
        <f>ABS(L128-M128)</f>
        <v>9.9470320543249002E-5</v>
      </c>
      <c r="T128" s="99"/>
    </row>
    <row r="129" spans="1:20" s="91" customFormat="1" x14ac:dyDescent="0.25">
      <c r="A129" s="440">
        <v>42613</v>
      </c>
      <c r="B129" s="441" t="s">
        <v>20</v>
      </c>
      <c r="C129" s="441">
        <v>8</v>
      </c>
      <c r="D129" s="441">
        <v>0</v>
      </c>
      <c r="E129" s="445">
        <f>D129/C129</f>
        <v>0</v>
      </c>
      <c r="F129" s="94"/>
      <c r="G129" s="96">
        <f>C129-D129</f>
        <v>8</v>
      </c>
      <c r="H129" s="96">
        <f>SUMIFS($D:$D,$A:$A,$A129)</f>
        <v>4114</v>
      </c>
      <c r="I129" s="96">
        <f>SUMIFS($G:$G,$A:$A,$A129)</f>
        <v>80426</v>
      </c>
      <c r="J129" s="95">
        <f>IFERROR(D129/H129,0)</f>
        <v>0</v>
      </c>
      <c r="K129" s="95">
        <f>IFERROR(G129/I129,0)</f>
        <v>9.9470320543107948E-5</v>
      </c>
      <c r="L129" s="97">
        <f>IF(A129&lt;&gt;A128,J129,L128+J129)</f>
        <v>1.0000000000000002</v>
      </c>
      <c r="M129" s="97">
        <f>IF(A129&lt;&gt;A128,K129,M128+K129)</f>
        <v>1</v>
      </c>
      <c r="N129" s="97">
        <f>(M129+(M129-K129))*(L129-(L129-J129))</f>
        <v>0</v>
      </c>
      <c r="O129" s="97">
        <f>ABS(L129-M129)</f>
        <v>2.2204460492503131E-16</v>
      </c>
      <c r="T129" s="99"/>
    </row>
    <row r="130" spans="1:20" s="91" customFormat="1" x14ac:dyDescent="0.25">
      <c r="A130" s="440">
        <v>42643</v>
      </c>
      <c r="B130" s="441" t="s">
        <v>20</v>
      </c>
      <c r="C130" s="441">
        <v>412</v>
      </c>
      <c r="D130" s="441">
        <v>326</v>
      </c>
      <c r="E130" s="445">
        <f>D130/C130</f>
        <v>0.79126213592233008</v>
      </c>
      <c r="F130" s="94"/>
      <c r="G130" s="96">
        <f>C130-D130</f>
        <v>86</v>
      </c>
      <c r="H130" s="96">
        <f>SUMIFS($D:$D,$A:$A,$A130)</f>
        <v>4279</v>
      </c>
      <c r="I130" s="96">
        <f>SUMIFS($G:$G,$A:$A,$A130)</f>
        <v>81369</v>
      </c>
      <c r="J130" s="95">
        <f>IFERROR(D130/H130,0)</f>
        <v>7.6186024772143021E-2</v>
      </c>
      <c r="K130" s="95">
        <f>IFERROR(G130/I130,0)</f>
        <v>1.0569135665916996E-3</v>
      </c>
      <c r="L130" s="97">
        <f>IF(A130&lt;&gt;A129,J130,L129+J130)</f>
        <v>7.6186024772143021E-2</v>
      </c>
      <c r="M130" s="97">
        <f>IF(A130&lt;&gt;A129,K130,M129+K130)</f>
        <v>1.0569135665916996E-3</v>
      </c>
      <c r="N130" s="97">
        <f>(M130+(M130-K130))*(L130-(L130-J130))</f>
        <v>8.0522043166369255E-5</v>
      </c>
      <c r="O130" s="97">
        <f>ABS(L130-M130)</f>
        <v>7.5129111205551324E-2</v>
      </c>
      <c r="T130" s="99"/>
    </row>
    <row r="131" spans="1:20" s="91" customFormat="1" x14ac:dyDescent="0.25">
      <c r="A131" s="440">
        <v>42643</v>
      </c>
      <c r="B131" s="441" t="s">
        <v>36</v>
      </c>
      <c r="C131" s="441">
        <v>1518</v>
      </c>
      <c r="D131" s="441">
        <v>780</v>
      </c>
      <c r="E131" s="445">
        <f>D131/C131</f>
        <v>0.51383399209486169</v>
      </c>
      <c r="F131" s="94"/>
      <c r="G131" s="96">
        <f>C131-D131</f>
        <v>738</v>
      </c>
      <c r="H131" s="96">
        <f>SUMIFS($D:$D,$A:$A,$A131)</f>
        <v>4279</v>
      </c>
      <c r="I131" s="96">
        <f>SUMIFS($G:$G,$A:$A,$A131)</f>
        <v>81369</v>
      </c>
      <c r="J131" s="95">
        <f>IFERROR(D131/H131,0)</f>
        <v>0.18228558074316428</v>
      </c>
      <c r="K131" s="95">
        <f>IFERROR(G131/I131,0)</f>
        <v>9.0697931644729557E-3</v>
      </c>
      <c r="L131" s="97">
        <f>IF(A131&lt;&gt;A130,J131,L130+J131)</f>
        <v>0.25847160551530729</v>
      </c>
      <c r="M131" s="97">
        <f>IF(A131&lt;&gt;A130,K131,M130+K131)</f>
        <v>1.0126706731064656E-2</v>
      </c>
      <c r="N131" s="97">
        <f>(M131+(M131-K131))*(L131-(L131-J131))</f>
        <v>2.0386127207693287E-3</v>
      </c>
      <c r="O131" s="97">
        <f>ABS(L131-M131)</f>
        <v>0.24834489878424262</v>
      </c>
      <c r="T131" s="99"/>
    </row>
    <row r="132" spans="1:20" s="91" customFormat="1" x14ac:dyDescent="0.25">
      <c r="A132" s="440">
        <v>42643</v>
      </c>
      <c r="B132" s="441" t="s">
        <v>12</v>
      </c>
      <c r="C132" s="441">
        <v>311</v>
      </c>
      <c r="D132" s="441">
        <v>142</v>
      </c>
      <c r="E132" s="445">
        <f>D132/C132</f>
        <v>0.45659163987138263</v>
      </c>
      <c r="F132" s="94"/>
      <c r="G132" s="96">
        <f>C132-D132</f>
        <v>169</v>
      </c>
      <c r="H132" s="96">
        <f>SUMIFS($D:$D,$A:$A,$A132)</f>
        <v>4279</v>
      </c>
      <c r="I132" s="96">
        <f>SUMIFS($G:$G,$A:$A,$A132)</f>
        <v>81369</v>
      </c>
      <c r="J132" s="95">
        <f>IFERROR(D132/H132,0)</f>
        <v>3.3185323673755547E-2</v>
      </c>
      <c r="K132" s="95">
        <f>IFERROR(G132/I132,0)</f>
        <v>2.0769580552790373E-3</v>
      </c>
      <c r="L132" s="97">
        <f>IF(A132&lt;&gt;A131,J132,L131+J132)</f>
        <v>0.29165692918906283</v>
      </c>
      <c r="M132" s="97">
        <f>IF(A132&lt;&gt;A131,K132,M131+K132)</f>
        <v>1.2203664786343693E-2</v>
      </c>
      <c r="N132" s="97">
        <f>(M132+(M132-K132))*(L132-(L132-J132))</f>
        <v>7.4104060656040769E-4</v>
      </c>
      <c r="O132" s="97">
        <f>ABS(L132-M132)</f>
        <v>0.27945326440271911</v>
      </c>
      <c r="T132" s="99"/>
    </row>
    <row r="133" spans="1:20" s="91" customFormat="1" x14ac:dyDescent="0.25">
      <c r="A133" s="440">
        <v>42643</v>
      </c>
      <c r="B133" s="441" t="s">
        <v>22</v>
      </c>
      <c r="C133" s="441">
        <v>1860</v>
      </c>
      <c r="D133" s="441">
        <v>546</v>
      </c>
      <c r="E133" s="445">
        <f>D133/C133</f>
        <v>0.29354838709677417</v>
      </c>
      <c r="F133" s="94"/>
      <c r="G133" s="96">
        <f>C133-D133</f>
        <v>1314</v>
      </c>
      <c r="H133" s="96">
        <f>SUMIFS($D:$D,$A:$A,$A133)</f>
        <v>4279</v>
      </c>
      <c r="I133" s="96">
        <f>SUMIFS($G:$G,$A:$A,$A133)</f>
        <v>81369</v>
      </c>
      <c r="J133" s="95">
        <f>IFERROR(D133/H133,0)</f>
        <v>0.127599906520215</v>
      </c>
      <c r="K133" s="95">
        <f>IFERROR(G133/I133,0)</f>
        <v>1.6148656122110385E-2</v>
      </c>
      <c r="L133" s="97">
        <f>IF(A133&lt;&gt;A132,J133,L132+J133)</f>
        <v>0.41925683570927785</v>
      </c>
      <c r="M133" s="97">
        <f>IF(A133&lt;&gt;A132,K133,M132+K133)</f>
        <v>2.8352320908454076E-2</v>
      </c>
      <c r="N133" s="97">
        <f>(M133+(M133-K133))*(L133-(L133-J133))</f>
        <v>5.1749399834913725E-3</v>
      </c>
      <c r="O133" s="97">
        <f>ABS(L133-M133)</f>
        <v>0.39090451480082378</v>
      </c>
      <c r="T133" s="99"/>
    </row>
    <row r="134" spans="1:20" s="91" customFormat="1" x14ac:dyDescent="0.25">
      <c r="A134" s="440">
        <v>42643</v>
      </c>
      <c r="B134" s="441" t="s">
        <v>32</v>
      </c>
      <c r="C134" s="441">
        <v>818</v>
      </c>
      <c r="D134" s="441">
        <v>229</v>
      </c>
      <c r="E134" s="445">
        <f>D134/C134</f>
        <v>0.27995110024449876</v>
      </c>
      <c r="F134" s="94"/>
      <c r="G134" s="96">
        <f>C134-D134</f>
        <v>589</v>
      </c>
      <c r="H134" s="96">
        <f>SUMIFS($D:$D,$A:$A,$A134)</f>
        <v>4279</v>
      </c>
      <c r="I134" s="96">
        <f>SUMIFS($G:$G,$A:$A,$A134)</f>
        <v>81369</v>
      </c>
      <c r="J134" s="95">
        <f>IFERROR(D134/H134,0)</f>
        <v>5.3517176910493104E-2</v>
      </c>
      <c r="K134" s="95">
        <f>IFERROR(G134/I134,0)</f>
        <v>7.238628961889663E-3</v>
      </c>
      <c r="L134" s="97">
        <f>IF(A134&lt;&gt;A133,J134,L133+J134)</f>
        <v>0.47277401261977098</v>
      </c>
      <c r="M134" s="97">
        <f>IF(A134&lt;&gt;A133,K134,M133+K134)</f>
        <v>3.5590949870343738E-2</v>
      </c>
      <c r="N134" s="97">
        <f>(M134+(M134-K134))*(L134-(L134-J134))</f>
        <v>3.4220633345044883E-3</v>
      </c>
      <c r="O134" s="97">
        <f>ABS(L134-M134)</f>
        <v>0.43718306274942725</v>
      </c>
      <c r="T134" s="99"/>
    </row>
    <row r="135" spans="1:20" s="91" customFormat="1" x14ac:dyDescent="0.25">
      <c r="A135" s="440">
        <v>42643</v>
      </c>
      <c r="B135" s="441" t="s">
        <v>38</v>
      </c>
      <c r="C135" s="441">
        <v>1434</v>
      </c>
      <c r="D135" s="441">
        <v>327</v>
      </c>
      <c r="E135" s="445">
        <f>D135/C135</f>
        <v>0.22803347280334729</v>
      </c>
      <c r="F135" s="94"/>
      <c r="G135" s="96">
        <f>C135-D135</f>
        <v>1107</v>
      </c>
      <c r="H135" s="96">
        <f>SUMIFS($D:$D,$A:$A,$A135)</f>
        <v>4279</v>
      </c>
      <c r="I135" s="96">
        <f>SUMIFS($G:$G,$A:$A,$A135)</f>
        <v>81369</v>
      </c>
      <c r="J135" s="95">
        <f>IFERROR(D135/H135,0)</f>
        <v>7.6419724234634265E-2</v>
      </c>
      <c r="K135" s="95">
        <f>IFERROR(G135/I135,0)</f>
        <v>1.3604689746709435E-2</v>
      </c>
      <c r="L135" s="97">
        <f>IF(A135&lt;&gt;A134,J135,L134+J135)</f>
        <v>0.5491937368544052</v>
      </c>
      <c r="M135" s="97">
        <f>IF(A135&lt;&gt;A134,K135,M134+K135)</f>
        <v>4.9195639617053172E-2</v>
      </c>
      <c r="N135" s="97">
        <f>(M135+(M135-K135))*(L135-(L135-J135))</f>
        <v>6.4793677874220136E-3</v>
      </c>
      <c r="O135" s="97">
        <f>ABS(L135-M135)</f>
        <v>0.499998097237352</v>
      </c>
      <c r="T135" s="99"/>
    </row>
    <row r="136" spans="1:20" s="91" customFormat="1" x14ac:dyDescent="0.25">
      <c r="A136" s="440">
        <v>42643</v>
      </c>
      <c r="B136" s="441" t="s">
        <v>18</v>
      </c>
      <c r="C136" s="441">
        <v>566</v>
      </c>
      <c r="D136" s="441">
        <v>118</v>
      </c>
      <c r="E136" s="445">
        <f>D136/C136</f>
        <v>0.20848056537102475</v>
      </c>
      <c r="F136" s="94"/>
      <c r="G136" s="96">
        <f>C136-D136</f>
        <v>448</v>
      </c>
      <c r="H136" s="96">
        <f>SUMIFS($D:$D,$A:$A,$A136)</f>
        <v>4279</v>
      </c>
      <c r="I136" s="96">
        <f>SUMIFS($G:$G,$A:$A,$A136)</f>
        <v>81369</v>
      </c>
      <c r="J136" s="95">
        <f>IFERROR(D136/H136,0)</f>
        <v>2.757653657396588E-2</v>
      </c>
      <c r="K136" s="95">
        <f>IFERROR(G136/I136,0)</f>
        <v>5.5057823003846675E-3</v>
      </c>
      <c r="L136" s="97">
        <f>IF(A136&lt;&gt;A135,J136,L135+J136)</f>
        <v>0.57677027342837106</v>
      </c>
      <c r="M136" s="97">
        <f>IF(A136&lt;&gt;A135,K136,M135+K136)</f>
        <v>5.4701421917437841E-2</v>
      </c>
      <c r="N136" s="97">
        <f>(M136+(M136-K136))*(L136-(L136-J136))</f>
        <v>2.8651211173334732E-3</v>
      </c>
      <c r="O136" s="97">
        <f>ABS(L136-M136)</f>
        <v>0.52206885151093319</v>
      </c>
      <c r="T136" s="99"/>
    </row>
    <row r="137" spans="1:20" s="91" customFormat="1" x14ac:dyDescent="0.25">
      <c r="A137" s="440">
        <v>42643</v>
      </c>
      <c r="B137" s="441" t="s">
        <v>26</v>
      </c>
      <c r="C137" s="441">
        <v>666</v>
      </c>
      <c r="D137" s="441">
        <v>61</v>
      </c>
      <c r="E137" s="445">
        <f>D137/C137</f>
        <v>9.1591591591591595E-2</v>
      </c>
      <c r="F137" s="94"/>
      <c r="G137" s="96">
        <f>C137-D137</f>
        <v>605</v>
      </c>
      <c r="H137" s="96">
        <f>SUMIFS($D:$D,$A:$A,$A137)</f>
        <v>4279</v>
      </c>
      <c r="I137" s="96">
        <f>SUMIFS($G:$G,$A:$A,$A137)</f>
        <v>81369</v>
      </c>
      <c r="J137" s="95">
        <f>IFERROR(D137/H137,0)</f>
        <v>1.4255667211965412E-2</v>
      </c>
      <c r="K137" s="95">
        <f>IFERROR(G137/I137,0)</f>
        <v>7.4352640440462584E-3</v>
      </c>
      <c r="L137" s="97">
        <f>IF(A137&lt;&gt;A136,J137,L136+J137)</f>
        <v>0.59102594064033642</v>
      </c>
      <c r="M137" s="97">
        <f>IF(A137&lt;&gt;A136,K137,M136+K137)</f>
        <v>6.2136685961484098E-2</v>
      </c>
      <c r="N137" s="97">
        <f>(M137+(M137-K137))*(L137-(L137-J137))</f>
        <v>1.6656051835976192E-3</v>
      </c>
      <c r="O137" s="97">
        <f>ABS(L137-M137)</f>
        <v>0.52888925467885228</v>
      </c>
      <c r="T137" s="99"/>
    </row>
    <row r="138" spans="1:20" s="91" customFormat="1" x14ac:dyDescent="0.25">
      <c r="A138" s="440">
        <v>42643</v>
      </c>
      <c r="B138" s="441" t="s">
        <v>24</v>
      </c>
      <c r="C138" s="441">
        <v>13649</v>
      </c>
      <c r="D138" s="441">
        <v>866</v>
      </c>
      <c r="E138" s="445">
        <f>D138/C138</f>
        <v>6.3447871638947911E-2</v>
      </c>
      <c r="F138" s="94"/>
      <c r="G138" s="96">
        <f>C138-D138</f>
        <v>12783</v>
      </c>
      <c r="H138" s="96">
        <f>SUMIFS($D:$D,$A:$A,$A138)</f>
        <v>4279</v>
      </c>
      <c r="I138" s="96">
        <f>SUMIFS($G:$G,$A:$A,$A138)</f>
        <v>81369</v>
      </c>
      <c r="J138" s="95">
        <f>IFERROR(D138/H138,0)</f>
        <v>0.2023837345174106</v>
      </c>
      <c r="K138" s="95">
        <f>IFERROR(G138/I138,0)</f>
        <v>0.15709914095048483</v>
      </c>
      <c r="L138" s="97">
        <f>IF(A138&lt;&gt;A137,J138,L137+J138)</f>
        <v>0.79340967515774707</v>
      </c>
      <c r="M138" s="97">
        <f>IF(A138&lt;&gt;A137,K138,M137+K138)</f>
        <v>0.21923582691196891</v>
      </c>
      <c r="N138" s="97">
        <f>(M138+(M138-K138))*(L138-(L138-J138))</f>
        <v>5.6945219945877625E-2</v>
      </c>
      <c r="O138" s="97">
        <f>ABS(L138-M138)</f>
        <v>0.57417384824577811</v>
      </c>
      <c r="T138" s="99"/>
    </row>
    <row r="139" spans="1:20" s="91" customFormat="1" x14ac:dyDescent="0.25">
      <c r="A139" s="440">
        <v>42643</v>
      </c>
      <c r="B139" s="441" t="s">
        <v>34</v>
      </c>
      <c r="C139" s="441">
        <v>196</v>
      </c>
      <c r="D139" s="441">
        <v>10</v>
      </c>
      <c r="E139" s="445">
        <f>D139/C139</f>
        <v>5.1020408163265307E-2</v>
      </c>
      <c r="F139" s="94"/>
      <c r="G139" s="96">
        <f>C139-D139</f>
        <v>186</v>
      </c>
      <c r="H139" s="96">
        <f>SUMIFS($D:$D,$A:$A,$A139)</f>
        <v>4279</v>
      </c>
      <c r="I139" s="96">
        <f>SUMIFS($G:$G,$A:$A,$A139)</f>
        <v>81369</v>
      </c>
      <c r="J139" s="95">
        <f>IFERROR(D139/H139,0)</f>
        <v>2.3369946249123625E-3</v>
      </c>
      <c r="K139" s="95">
        <f>IFERROR(G139/I139,0)</f>
        <v>2.2858828300704199E-3</v>
      </c>
      <c r="L139" s="97">
        <f>IF(A139&lt;&gt;A138,J139,L138+J139)</f>
        <v>0.7957466697826594</v>
      </c>
      <c r="M139" s="97">
        <f>IF(A139&lt;&gt;A138,K139,M138+K139)</f>
        <v>0.22152170974203933</v>
      </c>
      <c r="N139" s="97">
        <f>(M139+(M139-K139))*(L139-(L139-J139))</f>
        <v>1.0300479940500145E-3</v>
      </c>
      <c r="O139" s="97">
        <f>ABS(L139-M139)</f>
        <v>0.57422496004062007</v>
      </c>
      <c r="T139" s="99"/>
    </row>
    <row r="140" spans="1:20" s="91" customFormat="1" x14ac:dyDescent="0.25">
      <c r="A140" s="440">
        <v>42643</v>
      </c>
      <c r="B140" s="441" t="s">
        <v>14</v>
      </c>
      <c r="C140" s="441">
        <v>85</v>
      </c>
      <c r="D140" s="441">
        <v>3</v>
      </c>
      <c r="E140" s="445">
        <f>D140/C140</f>
        <v>3.5294117647058823E-2</v>
      </c>
      <c r="F140" s="94"/>
      <c r="G140" s="96">
        <f>C140-D140</f>
        <v>82</v>
      </c>
      <c r="H140" s="96">
        <f>SUMIFS($D:$D,$A:$A,$A140)</f>
        <v>4279</v>
      </c>
      <c r="I140" s="96">
        <f>SUMIFS($G:$G,$A:$A,$A140)</f>
        <v>81369</v>
      </c>
      <c r="J140" s="95">
        <f>IFERROR(D140/H140,0)</f>
        <v>7.0109838747370876E-4</v>
      </c>
      <c r="K140" s="95">
        <f>IFERROR(G140/I140,0)</f>
        <v>1.0077547960525507E-3</v>
      </c>
      <c r="L140" s="97">
        <f>IF(A140&lt;&gt;A139,J140,L139+J140)</f>
        <v>0.79644776817013307</v>
      </c>
      <c r="M140" s="97">
        <f>IF(A140&lt;&gt;A139,K140,M139+K140)</f>
        <v>0.22252946453809189</v>
      </c>
      <c r="N140" s="97">
        <f>(M140+(M140-K140))*(L140-(L140-J140))</f>
        <v>3.1132356224359198E-4</v>
      </c>
      <c r="O140" s="97">
        <f>ABS(L140-M140)</f>
        <v>0.57391830363204122</v>
      </c>
      <c r="T140" s="99"/>
    </row>
    <row r="141" spans="1:20" s="91" customFormat="1" x14ac:dyDescent="0.25">
      <c r="A141" s="440">
        <v>42643</v>
      </c>
      <c r="B141" s="441" t="s">
        <v>16</v>
      </c>
      <c r="C141" s="441">
        <v>7389</v>
      </c>
      <c r="D141" s="441">
        <v>220</v>
      </c>
      <c r="E141" s="445">
        <f>D141/C141</f>
        <v>2.9773988361077277E-2</v>
      </c>
      <c r="F141" s="94"/>
      <c r="G141" s="96">
        <f>C141-D141</f>
        <v>7169</v>
      </c>
      <c r="H141" s="96">
        <f>SUMIFS($D:$D,$A:$A,$A141)</f>
        <v>4279</v>
      </c>
      <c r="I141" s="96">
        <f>SUMIFS($G:$G,$A:$A,$A141)</f>
        <v>81369</v>
      </c>
      <c r="J141" s="95">
        <f>IFERROR(D141/H141,0)</f>
        <v>5.1413881748071981E-2</v>
      </c>
      <c r="K141" s="95">
        <f>IFERROR(G141/I141,0)</f>
        <v>8.8104806498789462E-2</v>
      </c>
      <c r="L141" s="97">
        <f>IF(A141&lt;&gt;A140,J141,L140+J141)</f>
        <v>0.84786164991820501</v>
      </c>
      <c r="M141" s="97">
        <f>IF(A141&lt;&gt;A140,K141,M140+K141)</f>
        <v>0.31063427103688135</v>
      </c>
      <c r="N141" s="97">
        <f>(M141+(M141-K141))*(L141-(L141-J141))</f>
        <v>2.7412017253211966E-2</v>
      </c>
      <c r="O141" s="97">
        <f>ABS(L141-M141)</f>
        <v>0.53722737888132366</v>
      </c>
      <c r="T141" s="99"/>
    </row>
    <row r="142" spans="1:20" s="91" customFormat="1" x14ac:dyDescent="0.25">
      <c r="A142" s="440">
        <v>42643</v>
      </c>
      <c r="B142" s="441" t="s">
        <v>40</v>
      </c>
      <c r="C142" s="441">
        <v>9803</v>
      </c>
      <c r="D142" s="441">
        <v>205</v>
      </c>
      <c r="E142" s="445">
        <f>D142/C142</f>
        <v>2.0911965724778128E-2</v>
      </c>
      <c r="F142" s="94"/>
      <c r="G142" s="96">
        <f>C142-D142</f>
        <v>9598</v>
      </c>
      <c r="H142" s="96">
        <f>SUMIFS($D:$D,$A:$A,$A142)</f>
        <v>4279</v>
      </c>
      <c r="I142" s="96">
        <f>SUMIFS($G:$G,$A:$A,$A142)</f>
        <v>81369</v>
      </c>
      <c r="J142" s="95">
        <f>IFERROR(D142/H142,0)</f>
        <v>4.7908389810703438E-2</v>
      </c>
      <c r="K142" s="95">
        <f>IFERROR(G142/I142,0)</f>
        <v>0.11795646990868758</v>
      </c>
      <c r="L142" s="97">
        <f>IF(A142&lt;&gt;A141,J142,L141+J142)</f>
        <v>0.89577003972890845</v>
      </c>
      <c r="M142" s="97">
        <f>IF(A142&lt;&gt;A141,K142,M141+K142)</f>
        <v>0.42859074094556893</v>
      </c>
      <c r="N142" s="97">
        <f>(M142+(M142-K142))*(L142-(L142-J142))</f>
        <v>3.5415080031877155E-2</v>
      </c>
      <c r="O142" s="97">
        <f>ABS(L142-M142)</f>
        <v>0.46717929878333952</v>
      </c>
      <c r="T142" s="99"/>
    </row>
    <row r="143" spans="1:20" s="91" customFormat="1" x14ac:dyDescent="0.25">
      <c r="A143" s="440">
        <v>42643</v>
      </c>
      <c r="B143" s="441" t="s">
        <v>42</v>
      </c>
      <c r="C143" s="441">
        <v>1945</v>
      </c>
      <c r="D143" s="441">
        <v>31</v>
      </c>
      <c r="E143" s="445">
        <f>D143/C143</f>
        <v>1.5938303341902313E-2</v>
      </c>
      <c r="F143" s="94"/>
      <c r="G143" s="96">
        <f>C143-D143</f>
        <v>1914</v>
      </c>
      <c r="H143" s="96">
        <f>SUMIFS($D:$D,$A:$A,$A143)</f>
        <v>4279</v>
      </c>
      <c r="I143" s="96">
        <f>SUMIFS($G:$G,$A:$A,$A143)</f>
        <v>81369</v>
      </c>
      <c r="J143" s="95">
        <f>IFERROR(D143/H143,0)</f>
        <v>7.2446833372283243E-3</v>
      </c>
      <c r="K143" s="95">
        <f>IFERROR(G143/I143,0)</f>
        <v>2.352247170298271E-2</v>
      </c>
      <c r="L143" s="97">
        <f>IF(A143&lt;&gt;A142,J143,L142+J143)</f>
        <v>0.90301472306613673</v>
      </c>
      <c r="M143" s="97">
        <f>IF(A143&lt;&gt;A142,K143,M142+K143)</f>
        <v>0.45211321264855164</v>
      </c>
      <c r="N143" s="97">
        <f>(M143+(M143-K143))*(L143-(L143-J143))</f>
        <v>6.3804212576343894E-3</v>
      </c>
      <c r="O143" s="97">
        <f>ABS(L143-M143)</f>
        <v>0.45090151041758508</v>
      </c>
      <c r="T143" s="99"/>
    </row>
    <row r="144" spans="1:20" s="91" customFormat="1" x14ac:dyDescent="0.25">
      <c r="A144" s="440">
        <v>42643</v>
      </c>
      <c r="B144" s="441" t="s">
        <v>28</v>
      </c>
      <c r="C144" s="441">
        <v>44985</v>
      </c>
      <c r="D144" s="441">
        <v>415</v>
      </c>
      <c r="E144" s="445">
        <f>D144/C144</f>
        <v>9.2252973213293316E-3</v>
      </c>
      <c r="F144" s="94"/>
      <c r="G144" s="96">
        <f>C144-D144</f>
        <v>44570</v>
      </c>
      <c r="H144" s="96">
        <f>SUMIFS($D:$D,$A:$A,$A144)</f>
        <v>4279</v>
      </c>
      <c r="I144" s="96">
        <f>SUMIFS($G:$G,$A:$A,$A144)</f>
        <v>81369</v>
      </c>
      <c r="J144" s="95">
        <f>IFERROR(D144/H144,0)</f>
        <v>9.6985276933863052E-2</v>
      </c>
      <c r="K144" s="95">
        <f>IFERROR(G144/I144,0)</f>
        <v>0.54775160073246565</v>
      </c>
      <c r="L144" s="97">
        <f>IF(A144&lt;&gt;A143,J144,L143+J144)</f>
        <v>0.99999999999999978</v>
      </c>
      <c r="M144" s="97">
        <f>IF(A144&lt;&gt;A143,K144,M143+K144)</f>
        <v>0.99986481338101729</v>
      </c>
      <c r="N144" s="97">
        <f>(M144+(M144-K144))*(L144-(L144-J144))</f>
        <v>0.14082049095636157</v>
      </c>
      <c r="O144" s="97">
        <f>ABS(L144-M144)</f>
        <v>1.3518661898248574E-4</v>
      </c>
      <c r="T144" s="99"/>
    </row>
    <row r="145" spans="1:20" s="91" customFormat="1" x14ac:dyDescent="0.25">
      <c r="A145" s="440">
        <v>42643</v>
      </c>
      <c r="B145" s="441" t="s">
        <v>30</v>
      </c>
      <c r="C145" s="441">
        <v>11</v>
      </c>
      <c r="D145" s="441">
        <v>0</v>
      </c>
      <c r="E145" s="445">
        <f>D145/C145</f>
        <v>0</v>
      </c>
      <c r="F145" s="94"/>
      <c r="G145" s="96">
        <f>C145-D145</f>
        <v>11</v>
      </c>
      <c r="H145" s="96">
        <f>SUMIFS($D:$D,$A:$A,$A145)</f>
        <v>4279</v>
      </c>
      <c r="I145" s="96">
        <f>SUMIFS($G:$G,$A:$A,$A145)</f>
        <v>81369</v>
      </c>
      <c r="J145" s="95">
        <f>IFERROR(D145/H145,0)</f>
        <v>0</v>
      </c>
      <c r="K145" s="95">
        <f>IFERROR(G145/I145,0)</f>
        <v>1.3518661898265924E-4</v>
      </c>
      <c r="L145" s="97">
        <f>IF(A145&lt;&gt;A144,J145,L144+J145)</f>
        <v>0.99999999999999978</v>
      </c>
      <c r="M145" s="97">
        <f>IF(A145&lt;&gt;A144,K145,M144+K145)</f>
        <v>1</v>
      </c>
      <c r="N145" s="97">
        <f>(M145+(M145-K145))*(L145-(L145-J145))</f>
        <v>0</v>
      </c>
      <c r="O145" s="97">
        <f>ABS(L145-M145)</f>
        <v>2.2204460492503131E-16</v>
      </c>
      <c r="T145" s="99"/>
    </row>
    <row r="146" spans="1:20" s="91" customFormat="1" x14ac:dyDescent="0.25">
      <c r="A146" s="440">
        <v>42674</v>
      </c>
      <c r="B146" s="441" t="s">
        <v>30</v>
      </c>
      <c r="C146" s="441">
        <v>231</v>
      </c>
      <c r="D146" s="441">
        <v>202</v>
      </c>
      <c r="E146" s="445">
        <f>D146/C146</f>
        <v>0.87445887445887449</v>
      </c>
      <c r="F146" s="94"/>
      <c r="G146" s="96">
        <f>C146-D146</f>
        <v>29</v>
      </c>
      <c r="H146" s="96">
        <f>SUMIFS($D:$D,$A:$A,$A146)</f>
        <v>4364</v>
      </c>
      <c r="I146" s="96">
        <f>SUMIFS($G:$G,$A:$A,$A146)</f>
        <v>80587</v>
      </c>
      <c r="J146" s="95">
        <f>IFERROR(D146/H146,0)</f>
        <v>4.6287809349220901E-2</v>
      </c>
      <c r="K146" s="95">
        <f>IFERROR(G146/I146,0)</f>
        <v>3.5985953069353618E-4</v>
      </c>
      <c r="L146" s="97">
        <f>IF(A146&lt;&gt;A145,J146,L145+J146)</f>
        <v>4.6287809349220901E-2</v>
      </c>
      <c r="M146" s="97">
        <f>IF(A146&lt;&gt;A145,K146,M145+K146)</f>
        <v>3.5985953069353618E-4</v>
      </c>
      <c r="N146" s="97">
        <f>(M146+(M146-K146))*(L146-(L146-J146))</f>
        <v>1.6657109349242511E-5</v>
      </c>
      <c r="O146" s="97">
        <f>ABS(L146-M146)</f>
        <v>4.5927949818527367E-2</v>
      </c>
      <c r="T146" s="99"/>
    </row>
    <row r="147" spans="1:20" s="91" customFormat="1" x14ac:dyDescent="0.25">
      <c r="A147" s="440">
        <v>42674</v>
      </c>
      <c r="B147" s="441" t="s">
        <v>42</v>
      </c>
      <c r="C147" s="441">
        <v>70</v>
      </c>
      <c r="D147" s="441">
        <v>53</v>
      </c>
      <c r="E147" s="445">
        <f>D147/C147</f>
        <v>0.75714285714285712</v>
      </c>
      <c r="F147" s="94"/>
      <c r="G147" s="96">
        <f>C147-D147</f>
        <v>17</v>
      </c>
      <c r="H147" s="96">
        <f>SUMIFS($D:$D,$A:$A,$A147)</f>
        <v>4364</v>
      </c>
      <c r="I147" s="96">
        <f>SUMIFS($G:$G,$A:$A,$A147)</f>
        <v>80587</v>
      </c>
      <c r="J147" s="95">
        <f>IFERROR(D147/H147,0)</f>
        <v>1.2144821264894592E-2</v>
      </c>
      <c r="K147" s="95">
        <f>IFERROR(G147/I147,0)</f>
        <v>2.1095213868241777E-4</v>
      </c>
      <c r="L147" s="97">
        <f>IF(A147&lt;&gt;A146,J147,L146+J147)</f>
        <v>5.8432630614115494E-2</v>
      </c>
      <c r="M147" s="97">
        <f>IF(A147&lt;&gt;A146,K147,M146+K147)</f>
        <v>5.7081166937595392E-4</v>
      </c>
      <c r="N147" s="97">
        <f>(M147+(M147-K147))*(L147-(L147-J147))</f>
        <v>1.1302835381228913E-5</v>
      </c>
      <c r="O147" s="97">
        <f>ABS(L147-M147)</f>
        <v>5.7861818944739539E-2</v>
      </c>
      <c r="T147" s="99"/>
    </row>
    <row r="148" spans="1:20" s="91" customFormat="1" x14ac:dyDescent="0.25">
      <c r="A148" s="440">
        <v>42674</v>
      </c>
      <c r="B148" s="441" t="s">
        <v>20</v>
      </c>
      <c r="C148" s="441">
        <v>1194</v>
      </c>
      <c r="D148" s="441">
        <v>700</v>
      </c>
      <c r="E148" s="445">
        <f>D148/C148</f>
        <v>0.58626465661641536</v>
      </c>
      <c r="F148" s="94"/>
      <c r="G148" s="96">
        <f>C148-D148</f>
        <v>494</v>
      </c>
      <c r="H148" s="96">
        <f>SUMIFS($D:$D,$A:$A,$A148)</f>
        <v>4364</v>
      </c>
      <c r="I148" s="96">
        <f>SUMIFS($G:$G,$A:$A,$A148)</f>
        <v>80587</v>
      </c>
      <c r="J148" s="95">
        <f>IFERROR(D148/H148,0)</f>
        <v>0.1604032997250229</v>
      </c>
      <c r="K148" s="95">
        <f>IFERROR(G148/I148,0)</f>
        <v>6.1300209711243753E-3</v>
      </c>
      <c r="L148" s="97">
        <f>IF(A148&lt;&gt;A147,J148,L147+J148)</f>
        <v>0.2188359303391384</v>
      </c>
      <c r="M148" s="97">
        <f>IF(A148&lt;&gt;A147,K148,M147+K148)</f>
        <v>6.7008326405003293E-3</v>
      </c>
      <c r="N148" s="97">
        <f>(M148+(M148-K148))*(L148-(L148-J148))</f>
        <v>1.1663957417308427E-3</v>
      </c>
      <c r="O148" s="97">
        <f>ABS(L148-M148)</f>
        <v>0.21213509769863806</v>
      </c>
      <c r="T148" s="99"/>
    </row>
    <row r="149" spans="1:20" s="91" customFormat="1" x14ac:dyDescent="0.25">
      <c r="A149" s="440">
        <v>42674</v>
      </c>
      <c r="B149" s="441" t="s">
        <v>36</v>
      </c>
      <c r="C149" s="441">
        <v>2135</v>
      </c>
      <c r="D149" s="441">
        <v>709</v>
      </c>
      <c r="E149" s="445">
        <f>D149/C149</f>
        <v>0.33208430913348946</v>
      </c>
      <c r="F149" s="94"/>
      <c r="G149" s="96">
        <f>C149-D149</f>
        <v>1426</v>
      </c>
      <c r="H149" s="96">
        <f>SUMIFS($D:$D,$A:$A,$A149)</f>
        <v>4364</v>
      </c>
      <c r="I149" s="96">
        <f>SUMIFS($G:$G,$A:$A,$A149)</f>
        <v>80587</v>
      </c>
      <c r="J149" s="95">
        <f>IFERROR(D149/H149,0)</f>
        <v>0.16246562786434462</v>
      </c>
      <c r="K149" s="95">
        <f>IFERROR(G149/I149,0)</f>
        <v>1.7695161750654571E-2</v>
      </c>
      <c r="L149" s="97">
        <f>IF(A149&lt;&gt;A148,J149,L148+J149)</f>
        <v>0.38130155820348299</v>
      </c>
      <c r="M149" s="97">
        <f>IF(A149&lt;&gt;A148,K149,M148+K149)</f>
        <v>2.4395994391154901E-2</v>
      </c>
      <c r="N149" s="97">
        <f>(M149+(M149-K149))*(L149-(L149-J149))</f>
        <v>5.052165528286791E-3</v>
      </c>
      <c r="O149" s="97">
        <f>ABS(L149-M149)</f>
        <v>0.35690556381232807</v>
      </c>
      <c r="T149" s="99"/>
    </row>
    <row r="150" spans="1:20" s="91" customFormat="1" x14ac:dyDescent="0.25">
      <c r="A150" s="440">
        <v>42674</v>
      </c>
      <c r="B150" s="441" t="s">
        <v>28</v>
      </c>
      <c r="C150" s="441">
        <v>839</v>
      </c>
      <c r="D150" s="441">
        <v>247</v>
      </c>
      <c r="E150" s="445">
        <f>D150/C150</f>
        <v>0.29439809296781883</v>
      </c>
      <c r="F150" s="94"/>
      <c r="G150" s="96">
        <f>C150-D150</f>
        <v>592</v>
      </c>
      <c r="H150" s="96">
        <f>SUMIFS($D:$D,$A:$A,$A150)</f>
        <v>4364</v>
      </c>
      <c r="I150" s="96">
        <f>SUMIFS($G:$G,$A:$A,$A150)</f>
        <v>80587</v>
      </c>
      <c r="J150" s="95">
        <f>IFERROR(D150/H150,0)</f>
        <v>5.6599450045829516E-2</v>
      </c>
      <c r="K150" s="95">
        <f>IFERROR(G150/I150,0)</f>
        <v>7.3460980058818416E-3</v>
      </c>
      <c r="L150" s="97">
        <f>IF(A150&lt;&gt;A149,J150,L149+J150)</f>
        <v>0.4379010082493125</v>
      </c>
      <c r="M150" s="97">
        <f>IF(A150&lt;&gt;A149,K150,M149+K150)</f>
        <v>3.1742092397036743E-2</v>
      </c>
      <c r="N150" s="97">
        <f>(M150+(M150-K150))*(L150-(L150-J150))</f>
        <v>3.1773848388366938E-3</v>
      </c>
      <c r="O150" s="97">
        <f>ABS(L150-M150)</f>
        <v>0.40615891585227576</v>
      </c>
      <c r="T150" s="99"/>
    </row>
    <row r="151" spans="1:20" s="91" customFormat="1" x14ac:dyDescent="0.25">
      <c r="A151" s="440">
        <v>42674</v>
      </c>
      <c r="B151" s="441" t="s">
        <v>22</v>
      </c>
      <c r="C151" s="441">
        <v>1875</v>
      </c>
      <c r="D151" s="441">
        <v>432</v>
      </c>
      <c r="E151" s="445">
        <f>D151/C151</f>
        <v>0.23039999999999999</v>
      </c>
      <c r="F151" s="94"/>
      <c r="G151" s="96">
        <f>C151-D151</f>
        <v>1443</v>
      </c>
      <c r="H151" s="96">
        <f>SUMIFS($D:$D,$A:$A,$A151)</f>
        <v>4364</v>
      </c>
      <c r="I151" s="96">
        <f>SUMIFS($G:$G,$A:$A,$A151)</f>
        <v>80587</v>
      </c>
      <c r="J151" s="95">
        <f>IFERROR(D151/H151,0)</f>
        <v>9.8991750687442717E-2</v>
      </c>
      <c r="K151" s="95">
        <f>IFERROR(G151/I151,0)</f>
        <v>1.7906113889336991E-2</v>
      </c>
      <c r="L151" s="97">
        <f>IF(A151&lt;&gt;A150,J151,L150+J151)</f>
        <v>0.53689275893675525</v>
      </c>
      <c r="M151" s="97">
        <f>IF(A151&lt;&gt;A150,K151,M150+K151)</f>
        <v>4.9648206286373731E-2</v>
      </c>
      <c r="N151" s="97">
        <f>(M151+(M151-K151))*(L151-(L151-J151))</f>
        <v>8.056968155644665E-3</v>
      </c>
      <c r="O151" s="97">
        <f>ABS(L151-M151)</f>
        <v>0.48724455265038152</v>
      </c>
      <c r="T151" s="99"/>
    </row>
    <row r="152" spans="1:20" s="91" customFormat="1" x14ac:dyDescent="0.25">
      <c r="A152" s="440">
        <v>42674</v>
      </c>
      <c r="B152" s="441" t="s">
        <v>32</v>
      </c>
      <c r="C152" s="441">
        <v>581</v>
      </c>
      <c r="D152" s="441">
        <v>127</v>
      </c>
      <c r="E152" s="445">
        <f>D152/C152</f>
        <v>0.21858864027538727</v>
      </c>
      <c r="F152" s="94"/>
      <c r="G152" s="96">
        <f>C152-D152</f>
        <v>454</v>
      </c>
      <c r="H152" s="96">
        <f>SUMIFS($D:$D,$A:$A,$A152)</f>
        <v>4364</v>
      </c>
      <c r="I152" s="96">
        <f>SUMIFS($G:$G,$A:$A,$A152)</f>
        <v>80587</v>
      </c>
      <c r="J152" s="95">
        <f>IFERROR(D152/H152,0)</f>
        <v>2.9101741521539871E-2</v>
      </c>
      <c r="K152" s="95">
        <f>IFERROR(G152/I152,0)</f>
        <v>5.6336629977539803E-3</v>
      </c>
      <c r="L152" s="97">
        <f>IF(A152&lt;&gt;A151,J152,L151+J152)</f>
        <v>0.56599450045829514</v>
      </c>
      <c r="M152" s="97">
        <f>IF(A152&lt;&gt;A151,K152,M151+K152)</f>
        <v>5.5281869284127712E-2</v>
      </c>
      <c r="N152" s="97">
        <f>(M152+(M152-K152))*(L152-(L152-J152))</f>
        <v>3.0536479370883792E-3</v>
      </c>
      <c r="O152" s="97">
        <f>ABS(L152-M152)</f>
        <v>0.51071263117416743</v>
      </c>
      <c r="T152" s="99"/>
    </row>
    <row r="153" spans="1:20" s="91" customFormat="1" x14ac:dyDescent="0.25">
      <c r="A153" s="440">
        <v>42674</v>
      </c>
      <c r="B153" s="441" t="s">
        <v>40</v>
      </c>
      <c r="C153" s="441">
        <v>671</v>
      </c>
      <c r="D153" s="441">
        <v>70</v>
      </c>
      <c r="E153" s="445">
        <f>D153/C153</f>
        <v>0.10432190760059612</v>
      </c>
      <c r="F153" s="94"/>
      <c r="G153" s="96">
        <f>C153-D153</f>
        <v>601</v>
      </c>
      <c r="H153" s="96">
        <f>SUMIFS($D:$D,$A:$A,$A153)</f>
        <v>4364</v>
      </c>
      <c r="I153" s="96">
        <f>SUMIFS($G:$G,$A:$A,$A153)</f>
        <v>80587</v>
      </c>
      <c r="J153" s="95">
        <f>IFERROR(D153/H153,0)</f>
        <v>1.6040329972502293E-2</v>
      </c>
      <c r="K153" s="95">
        <f>IFERROR(G153/I153,0)</f>
        <v>7.4577785498901811E-3</v>
      </c>
      <c r="L153" s="97">
        <f>IF(A153&lt;&gt;A152,J153,L152+J153)</f>
        <v>0.5820348304307974</v>
      </c>
      <c r="M153" s="97">
        <f>IF(A153&lt;&gt;A152,K153,M152+K153)</f>
        <v>6.2739647834017892E-2</v>
      </c>
      <c r="N153" s="97">
        <f>(M153+(M153-K153))*(L153-(L153-J153))</f>
        <v>1.8931040784303801E-3</v>
      </c>
      <c r="O153" s="97">
        <f>ABS(L153-M153)</f>
        <v>0.51929518259677954</v>
      </c>
      <c r="T153" s="99"/>
    </row>
    <row r="154" spans="1:20" s="91" customFormat="1" x14ac:dyDescent="0.25">
      <c r="A154" s="440">
        <v>42674</v>
      </c>
      <c r="B154" s="441" t="s">
        <v>34</v>
      </c>
      <c r="C154" s="441">
        <v>209</v>
      </c>
      <c r="D154" s="441">
        <v>15</v>
      </c>
      <c r="E154" s="445">
        <f>D154/C154</f>
        <v>7.1770334928229665E-2</v>
      </c>
      <c r="F154" s="94"/>
      <c r="G154" s="96">
        <f>C154-D154</f>
        <v>194</v>
      </c>
      <c r="H154" s="96">
        <f>SUMIFS($D:$D,$A:$A,$A154)</f>
        <v>4364</v>
      </c>
      <c r="I154" s="96">
        <f>SUMIFS($G:$G,$A:$A,$A154)</f>
        <v>80587</v>
      </c>
      <c r="J154" s="95">
        <f>IFERROR(D154/H154,0)</f>
        <v>3.4372135655362053E-3</v>
      </c>
      <c r="K154" s="95">
        <f>IFERROR(G154/I154,0)</f>
        <v>2.4073361708464146E-3</v>
      </c>
      <c r="L154" s="97">
        <f>IF(A154&lt;&gt;A153,J154,L153+J154)</f>
        <v>0.58547204399633357</v>
      </c>
      <c r="M154" s="97">
        <f>IF(A154&lt;&gt;A153,K154,M153+K154)</f>
        <v>6.5146984004864308E-2</v>
      </c>
      <c r="N154" s="97">
        <f>(M154+(M154-K154))*(L154-(L154-J154))</f>
        <v>4.3957366580733555E-4</v>
      </c>
      <c r="O154" s="97">
        <f>ABS(L154-M154)</f>
        <v>0.52032505999146927</v>
      </c>
      <c r="T154" s="99"/>
    </row>
    <row r="155" spans="1:20" s="91" customFormat="1" x14ac:dyDescent="0.25">
      <c r="A155" s="440">
        <v>42674</v>
      </c>
      <c r="B155" s="441" t="s">
        <v>38</v>
      </c>
      <c r="C155" s="441">
        <v>12966</v>
      </c>
      <c r="D155" s="441">
        <v>878</v>
      </c>
      <c r="E155" s="445">
        <f>D155/C155</f>
        <v>6.7715563782199603E-2</v>
      </c>
      <c r="F155" s="94"/>
      <c r="G155" s="96">
        <f>C155-D155</f>
        <v>12088</v>
      </c>
      <c r="H155" s="96">
        <f>SUMIFS($D:$D,$A:$A,$A155)</f>
        <v>4364</v>
      </c>
      <c r="I155" s="96">
        <f>SUMIFS($G:$G,$A:$A,$A155)</f>
        <v>80587</v>
      </c>
      <c r="J155" s="95">
        <f>IFERROR(D155/H155,0)</f>
        <v>0.20119156736938587</v>
      </c>
      <c r="K155" s="95">
        <f>IFERROR(G155/I155,0)</f>
        <v>0.14999937955253329</v>
      </c>
      <c r="L155" s="97">
        <f>IF(A155&lt;&gt;A154,J155,L154+J155)</f>
        <v>0.7866636113657195</v>
      </c>
      <c r="M155" s="97">
        <f>IF(A155&lt;&gt;A154,K155,M154+K155)</f>
        <v>0.21514636355739758</v>
      </c>
      <c r="N155" s="97">
        <f>(M155+(M155-K155))*(L155-(L155-J155))</f>
        <v>5.6392657919263484E-2</v>
      </c>
      <c r="O155" s="97">
        <f>ABS(L155-M155)</f>
        <v>0.57151724780832192</v>
      </c>
      <c r="T155" s="99"/>
    </row>
    <row r="156" spans="1:20" s="91" customFormat="1" x14ac:dyDescent="0.25">
      <c r="A156" s="440">
        <v>42674</v>
      </c>
      <c r="B156" s="441" t="s">
        <v>16</v>
      </c>
      <c r="C156" s="441">
        <v>87</v>
      </c>
      <c r="D156" s="441">
        <v>3</v>
      </c>
      <c r="E156" s="445">
        <f>D156/C156</f>
        <v>3.4482758620689655E-2</v>
      </c>
      <c r="F156" s="94"/>
      <c r="G156" s="96">
        <f>C156-D156</f>
        <v>84</v>
      </c>
      <c r="H156" s="96">
        <f>SUMIFS($D:$D,$A:$A,$A156)</f>
        <v>4364</v>
      </c>
      <c r="I156" s="96">
        <f>SUMIFS($G:$G,$A:$A,$A156)</f>
        <v>80587</v>
      </c>
      <c r="J156" s="95">
        <f>IFERROR(D156/H156,0)</f>
        <v>6.8744271310724103E-4</v>
      </c>
      <c r="K156" s="95">
        <f>IFERROR(G156/I156,0)</f>
        <v>1.042351744077829E-3</v>
      </c>
      <c r="L156" s="97">
        <f>IF(A156&lt;&gt;A155,J156,L155+J156)</f>
        <v>0.78735105407882677</v>
      </c>
      <c r="M156" s="97">
        <f>IF(A156&lt;&gt;A155,K156,M155+K156)</f>
        <v>0.2161887153014754</v>
      </c>
      <c r="N156" s="97">
        <f>(M156+(M156-K156))*(L156-(L156-J156))</f>
        <v>2.9651815686908538E-4</v>
      </c>
      <c r="O156" s="97">
        <f>ABS(L156-M156)</f>
        <v>0.57116233877735134</v>
      </c>
      <c r="T156" s="99"/>
    </row>
    <row r="157" spans="1:20" s="91" customFormat="1" x14ac:dyDescent="0.25">
      <c r="A157" s="440">
        <v>42674</v>
      </c>
      <c r="B157" s="441" t="s">
        <v>18</v>
      </c>
      <c r="C157" s="441">
        <v>7188</v>
      </c>
      <c r="D157" s="441">
        <v>214</v>
      </c>
      <c r="E157" s="445">
        <f>D157/C157</f>
        <v>2.9771841958820256E-2</v>
      </c>
      <c r="F157" s="94"/>
      <c r="G157" s="96">
        <f>C157-D157</f>
        <v>6974</v>
      </c>
      <c r="H157" s="96">
        <f>SUMIFS($D:$D,$A:$A,$A157)</f>
        <v>4364</v>
      </c>
      <c r="I157" s="96">
        <f>SUMIFS($G:$G,$A:$A,$A157)</f>
        <v>80587</v>
      </c>
      <c r="J157" s="95">
        <f>IFERROR(D157/H157,0)</f>
        <v>4.9037580201649861E-2</v>
      </c>
      <c r="K157" s="95">
        <f>IFERROR(G157/I157,0)</f>
        <v>8.6540012657128323E-2</v>
      </c>
      <c r="L157" s="97">
        <f>IF(A157&lt;&gt;A156,J157,L156+J157)</f>
        <v>0.83638863428047661</v>
      </c>
      <c r="M157" s="97">
        <f>IF(A157&lt;&gt;A156,K157,M156+K157)</f>
        <v>0.30272872795860373</v>
      </c>
      <c r="N157" s="97">
        <f>(M157+(M157-K157))*(L157-(L157-J157))</f>
        <v>2.5446455741901207E-2</v>
      </c>
      <c r="O157" s="97">
        <f>ABS(L157-M157)</f>
        <v>0.53365990632187288</v>
      </c>
      <c r="T157" s="99"/>
    </row>
    <row r="158" spans="1:20" s="91" customFormat="1" x14ac:dyDescent="0.25">
      <c r="A158" s="440">
        <v>42674</v>
      </c>
      <c r="B158" s="441" t="s">
        <v>24</v>
      </c>
      <c r="C158" s="441">
        <v>9664</v>
      </c>
      <c r="D158" s="441">
        <v>215</v>
      </c>
      <c r="E158" s="445">
        <f>D158/C158</f>
        <v>2.224751655629139E-2</v>
      </c>
      <c r="F158" s="94"/>
      <c r="G158" s="96">
        <f>C158-D158</f>
        <v>9449</v>
      </c>
      <c r="H158" s="96">
        <f>SUMIFS($D:$D,$A:$A,$A158)</f>
        <v>4364</v>
      </c>
      <c r="I158" s="96">
        <f>SUMIFS($G:$G,$A:$A,$A158)</f>
        <v>80587</v>
      </c>
      <c r="J158" s="95">
        <f>IFERROR(D158/H158,0)</f>
        <v>4.9266727772685606E-2</v>
      </c>
      <c r="K158" s="95">
        <f>IFERROR(G158/I158,0)</f>
        <v>0.11725216225942149</v>
      </c>
      <c r="L158" s="97">
        <f>IF(A158&lt;&gt;A157,J158,L157+J158)</f>
        <v>0.8856553620531622</v>
      </c>
      <c r="M158" s="97">
        <f>IF(A158&lt;&gt;A157,K158,M157+K158)</f>
        <v>0.4199808902180252</v>
      </c>
      <c r="N158" s="97">
        <f>(M158+(M158-K158))*(L158-(L158-J158))</f>
        <v>3.5605538017409524E-2</v>
      </c>
      <c r="O158" s="97">
        <f>ABS(L158-M158)</f>
        <v>0.46567447183513699</v>
      </c>
      <c r="T158" s="99"/>
    </row>
    <row r="159" spans="1:20" s="91" customFormat="1" x14ac:dyDescent="0.25">
      <c r="A159" s="440">
        <v>42674</v>
      </c>
      <c r="B159" s="441" t="s">
        <v>26</v>
      </c>
      <c r="C159" s="441">
        <v>2235</v>
      </c>
      <c r="D159" s="441">
        <v>39</v>
      </c>
      <c r="E159" s="445">
        <f>D159/C159</f>
        <v>1.74496644295302E-2</v>
      </c>
      <c r="F159" s="94"/>
      <c r="G159" s="96">
        <f>C159-D159</f>
        <v>2196</v>
      </c>
      <c r="H159" s="96">
        <f>SUMIFS($D:$D,$A:$A,$A159)</f>
        <v>4364</v>
      </c>
      <c r="I159" s="96">
        <f>SUMIFS($G:$G,$A:$A,$A159)</f>
        <v>80587</v>
      </c>
      <c r="J159" s="95">
        <f>IFERROR(D159/H159,0)</f>
        <v>8.9367552703941335E-3</v>
      </c>
      <c r="K159" s="95">
        <f>IFERROR(G159/I159,0)</f>
        <v>2.7250052738034672E-2</v>
      </c>
      <c r="L159" s="97">
        <f>IF(A159&lt;&gt;A158,J159,L158+J159)</f>
        <v>0.89459211732355637</v>
      </c>
      <c r="M159" s="97">
        <f>IF(A159&lt;&gt;A158,K159,M158+K159)</f>
        <v>0.44723094295605986</v>
      </c>
      <c r="N159" s="97">
        <f>(M159+(M159-K159))*(L159-(L159-J159))</f>
        <v>7.750059920666694E-3</v>
      </c>
      <c r="O159" s="97">
        <f>ABS(L159-M159)</f>
        <v>0.44736117436749651</v>
      </c>
      <c r="T159" s="99"/>
    </row>
    <row r="160" spans="1:20" s="91" customFormat="1" x14ac:dyDescent="0.25">
      <c r="A160" s="440">
        <v>42674</v>
      </c>
      <c r="B160" s="441" t="s">
        <v>12</v>
      </c>
      <c r="C160" s="441">
        <v>44993</v>
      </c>
      <c r="D160" s="441">
        <v>460</v>
      </c>
      <c r="E160" s="445">
        <f>D160/C160</f>
        <v>1.0223812593070033E-2</v>
      </c>
      <c r="F160" s="94"/>
      <c r="G160" s="96">
        <f>C160-D160</f>
        <v>44533</v>
      </c>
      <c r="H160" s="96">
        <f>SUMIFS($D:$D,$A:$A,$A160)</f>
        <v>4364</v>
      </c>
      <c r="I160" s="96">
        <f>SUMIFS($G:$G,$A:$A,$A160)</f>
        <v>80587</v>
      </c>
      <c r="J160" s="95">
        <f>IFERROR(D160/H160,0)</f>
        <v>0.10540788267644363</v>
      </c>
      <c r="K160" s="95">
        <f>IFERROR(G160/I160,0)</f>
        <v>0.55260774070259466</v>
      </c>
      <c r="L160" s="97">
        <f>IF(A160&lt;&gt;A159,J160,L159+J160)</f>
        <v>1</v>
      </c>
      <c r="M160" s="97">
        <f>IF(A160&lt;&gt;A159,K160,M159+K160)</f>
        <v>0.99983868365865458</v>
      </c>
      <c r="N160" s="97">
        <f>(M160+(M160-K160))*(L160-(L160-J160))</f>
        <v>0.15253254542684891</v>
      </c>
      <c r="O160" s="97">
        <f>ABS(L160-M160)</f>
        <v>1.6131634134541883E-4</v>
      </c>
      <c r="T160" s="99"/>
    </row>
    <row r="161" spans="1:20" s="91" customFormat="1" x14ac:dyDescent="0.25">
      <c r="A161" s="440">
        <v>42674</v>
      </c>
      <c r="B161" s="441" t="s">
        <v>14</v>
      </c>
      <c r="C161" s="441">
        <v>13</v>
      </c>
      <c r="D161" s="441">
        <v>0</v>
      </c>
      <c r="E161" s="445">
        <f>D161/C161</f>
        <v>0</v>
      </c>
      <c r="F161" s="94"/>
      <c r="G161" s="96">
        <f>C161-D161</f>
        <v>13</v>
      </c>
      <c r="H161" s="96">
        <f>SUMIFS($D:$D,$A:$A,$A161)</f>
        <v>4364</v>
      </c>
      <c r="I161" s="96">
        <f>SUMIFS($G:$G,$A:$A,$A161)</f>
        <v>80587</v>
      </c>
      <c r="J161" s="95">
        <f>IFERROR(D161/H161,0)</f>
        <v>0</v>
      </c>
      <c r="K161" s="95">
        <f>IFERROR(G161/I161,0)</f>
        <v>1.6131634134537829E-4</v>
      </c>
      <c r="L161" s="97">
        <f>IF(A161&lt;&gt;A160,J161,L160+J161)</f>
        <v>1</v>
      </c>
      <c r="M161" s="97">
        <f>IF(A161&lt;&gt;A160,K161,M160+K161)</f>
        <v>1</v>
      </c>
      <c r="N161" s="97">
        <f>(M161+(M161-K161))*(L161-(L161-J161))</f>
        <v>0</v>
      </c>
      <c r="O161" s="97">
        <f>ABS(L161-M161)</f>
        <v>0</v>
      </c>
      <c r="T161" s="99"/>
    </row>
    <row r="162" spans="1:20" s="91" customFormat="1" x14ac:dyDescent="0.25">
      <c r="A162" s="440">
        <v>42704</v>
      </c>
      <c r="B162" s="441" t="s">
        <v>14</v>
      </c>
      <c r="C162" s="441">
        <v>116</v>
      </c>
      <c r="D162" s="441">
        <v>91</v>
      </c>
      <c r="E162" s="445">
        <f>D162/C162</f>
        <v>0.78448275862068961</v>
      </c>
      <c r="F162" s="94"/>
      <c r="G162" s="96">
        <f>C162-D162</f>
        <v>25</v>
      </c>
      <c r="H162" s="96">
        <f>SUMIFS($D:$D,$A:$A,$A162)</f>
        <v>3830</v>
      </c>
      <c r="I162" s="96">
        <f>SUMIFS($G:$G,$A:$A,$A162)</f>
        <v>35486</v>
      </c>
      <c r="J162" s="95">
        <f>IFERROR(D162/H162,0)</f>
        <v>2.3759791122715406E-2</v>
      </c>
      <c r="K162" s="95">
        <f>IFERROR(G162/I162,0)</f>
        <v>7.0450318435439328E-4</v>
      </c>
      <c r="L162" s="97">
        <f>IF(A162&lt;&gt;A161,J162,L161+J162)</f>
        <v>2.3759791122715406E-2</v>
      </c>
      <c r="M162" s="97">
        <f>IF(A162&lt;&gt;A161,K162,M161+K162)</f>
        <v>7.0450318435439328E-4</v>
      </c>
      <c r="N162" s="97">
        <f>(M162+(M162-K162))*(L162-(L162-J162))</f>
        <v>1.6738848505548248E-5</v>
      </c>
      <c r="O162" s="97">
        <f>ABS(L162-M162)</f>
        <v>2.3055287938361015E-2</v>
      </c>
      <c r="T162" s="99"/>
    </row>
    <row r="163" spans="1:20" s="91" customFormat="1" x14ac:dyDescent="0.25">
      <c r="A163" s="440">
        <v>42704</v>
      </c>
      <c r="B163" s="441" t="s">
        <v>26</v>
      </c>
      <c r="C163" s="441">
        <v>53</v>
      </c>
      <c r="D163" s="441">
        <v>40</v>
      </c>
      <c r="E163" s="445">
        <f>D163/C163</f>
        <v>0.75471698113207553</v>
      </c>
      <c r="F163" s="94"/>
      <c r="G163" s="96">
        <f>C163-D163</f>
        <v>13</v>
      </c>
      <c r="H163" s="96">
        <f>SUMIFS($D:$D,$A:$A,$A163)</f>
        <v>3830</v>
      </c>
      <c r="I163" s="96">
        <f>SUMIFS($G:$G,$A:$A,$A163)</f>
        <v>35486</v>
      </c>
      <c r="J163" s="95">
        <f>IFERROR(D163/H163,0)</f>
        <v>1.0443864229765013E-2</v>
      </c>
      <c r="K163" s="95">
        <f>IFERROR(G163/I163,0)</f>
        <v>3.6634165586428449E-4</v>
      </c>
      <c r="L163" s="97">
        <f>IF(A163&lt;&gt;A162,J163,L162+J163)</f>
        <v>3.4203655352480419E-2</v>
      </c>
      <c r="M163" s="97">
        <f>IF(A163&lt;&gt;A162,K163,M162+K163)</f>
        <v>1.0708448402186777E-3</v>
      </c>
      <c r="N163" s="97">
        <f>(M163+(M163-K163))*(L163-(L163-J163))</f>
        <v>1.8541493729222675E-5</v>
      </c>
      <c r="O163" s="97">
        <f>ABS(L163-M163)</f>
        <v>3.3132810512261739E-2</v>
      </c>
      <c r="T163" s="99"/>
    </row>
    <row r="164" spans="1:20" s="91" customFormat="1" x14ac:dyDescent="0.25">
      <c r="A164" s="440">
        <v>42704</v>
      </c>
      <c r="B164" s="441" t="s">
        <v>30</v>
      </c>
      <c r="C164" s="441">
        <v>1034</v>
      </c>
      <c r="D164" s="441">
        <v>526</v>
      </c>
      <c r="E164" s="445">
        <f>D164/C164</f>
        <v>0.50870406189555128</v>
      </c>
      <c r="F164" s="94"/>
      <c r="G164" s="96">
        <f>C164-D164</f>
        <v>508</v>
      </c>
      <c r="H164" s="96">
        <f>SUMIFS($D:$D,$A:$A,$A164)</f>
        <v>3830</v>
      </c>
      <c r="I164" s="96">
        <f>SUMIFS($G:$G,$A:$A,$A164)</f>
        <v>35486</v>
      </c>
      <c r="J164" s="95">
        <f>IFERROR(D164/H164,0)</f>
        <v>0.13733681462140993</v>
      </c>
      <c r="K164" s="95">
        <f>IFERROR(G164/I164,0)</f>
        <v>1.4315504706081271E-2</v>
      </c>
      <c r="L164" s="97">
        <f>IF(A164&lt;&gt;A163,J164,L163+J164)</f>
        <v>0.17154046997389033</v>
      </c>
      <c r="M164" s="97">
        <f>IF(A164&lt;&gt;A163,K164,M163+K164)</f>
        <v>1.5386349546299949E-2</v>
      </c>
      <c r="N164" s="97">
        <f>(M164+(M164-K164))*(L164-(L164-J164))</f>
        <v>2.2601786546498164E-3</v>
      </c>
      <c r="O164" s="97">
        <f>ABS(L164-M164)</f>
        <v>0.15615412042759039</v>
      </c>
      <c r="T164" s="99"/>
    </row>
    <row r="165" spans="1:20" s="91" customFormat="1" x14ac:dyDescent="0.25">
      <c r="A165" s="440">
        <v>42704</v>
      </c>
      <c r="B165" s="441" t="s">
        <v>42</v>
      </c>
      <c r="C165" s="441">
        <v>268</v>
      </c>
      <c r="D165" s="441">
        <v>130</v>
      </c>
      <c r="E165" s="445">
        <f>D165/C165</f>
        <v>0.48507462686567165</v>
      </c>
      <c r="F165" s="94"/>
      <c r="G165" s="96">
        <f>C165-D165</f>
        <v>138</v>
      </c>
      <c r="H165" s="96">
        <f>SUMIFS($D:$D,$A:$A,$A165)</f>
        <v>3830</v>
      </c>
      <c r="I165" s="96">
        <f>SUMIFS($G:$G,$A:$A,$A165)</f>
        <v>35486</v>
      </c>
      <c r="J165" s="95">
        <f>IFERROR(D165/H165,0)</f>
        <v>3.3942558746736295E-2</v>
      </c>
      <c r="K165" s="95">
        <f>IFERROR(G165/I165,0)</f>
        <v>3.8888575776362508E-3</v>
      </c>
      <c r="L165" s="97">
        <f>IF(A165&lt;&gt;A164,J165,L164+J165)</f>
        <v>0.20548302872062663</v>
      </c>
      <c r="M165" s="97">
        <f>IF(A165&lt;&gt;A164,K165,M164+K165)</f>
        <v>1.9275207123936201E-2</v>
      </c>
      <c r="N165" s="97">
        <f>(M165+(M165-K165))*(L165-(L165-J165))</f>
        <v>1.17650192353282E-3</v>
      </c>
      <c r="O165" s="97">
        <f>ABS(L165-M165)</f>
        <v>0.18620782159669041</v>
      </c>
      <c r="T165" s="99"/>
    </row>
    <row r="166" spans="1:20" s="91" customFormat="1" x14ac:dyDescent="0.25">
      <c r="A166" s="440">
        <v>42704</v>
      </c>
      <c r="B166" s="441" t="s">
        <v>20</v>
      </c>
      <c r="C166" s="441">
        <v>2277</v>
      </c>
      <c r="D166" s="441">
        <v>788</v>
      </c>
      <c r="E166" s="445">
        <f>D166/C166</f>
        <v>0.34606938954765043</v>
      </c>
      <c r="F166" s="94"/>
      <c r="G166" s="96">
        <f>C166-D166</f>
        <v>1489</v>
      </c>
      <c r="H166" s="96">
        <f>SUMIFS($D:$D,$A:$A,$A166)</f>
        <v>3830</v>
      </c>
      <c r="I166" s="96">
        <f>SUMIFS($G:$G,$A:$A,$A166)</f>
        <v>35486</v>
      </c>
      <c r="J166" s="95">
        <f>IFERROR(D166/H166,0)</f>
        <v>0.20574412532637076</v>
      </c>
      <c r="K166" s="95">
        <f>IFERROR(G166/I166,0)</f>
        <v>4.1960209660147664E-2</v>
      </c>
      <c r="L166" s="97">
        <f>IF(A166&lt;&gt;A165,J166,L165+J166)</f>
        <v>0.41122715404699739</v>
      </c>
      <c r="M166" s="97">
        <f>IF(A166&lt;&gt;A165,K166,M165+K166)</f>
        <v>6.1235416784083868E-2</v>
      </c>
      <c r="N166" s="97">
        <f>(M166+(M166-K166))*(L166-(L166-J166))</f>
        <v>1.6564587895435984E-2</v>
      </c>
      <c r="O166" s="97">
        <f>ABS(L166-M166)</f>
        <v>0.34999173726291355</v>
      </c>
      <c r="T166" s="99"/>
    </row>
    <row r="167" spans="1:20" s="91" customFormat="1" x14ac:dyDescent="0.25">
      <c r="A167" s="440">
        <v>42704</v>
      </c>
      <c r="B167" s="441" t="s">
        <v>12</v>
      </c>
      <c r="C167" s="441">
        <v>859</v>
      </c>
      <c r="D167" s="441">
        <v>254</v>
      </c>
      <c r="E167" s="445">
        <f>D167/C167</f>
        <v>0.29569266589057042</v>
      </c>
      <c r="F167" s="94"/>
      <c r="G167" s="96">
        <f>C167-D167</f>
        <v>605</v>
      </c>
      <c r="H167" s="96">
        <f>SUMIFS($D:$D,$A:$A,$A167)</f>
        <v>3830</v>
      </c>
      <c r="I167" s="96">
        <f>SUMIFS($G:$G,$A:$A,$A167)</f>
        <v>35486</v>
      </c>
      <c r="J167" s="95">
        <f>IFERROR(D167/H167,0)</f>
        <v>6.6318537859007834E-2</v>
      </c>
      <c r="K167" s="95">
        <f>IFERROR(G167/I167,0)</f>
        <v>1.7048977061376317E-2</v>
      </c>
      <c r="L167" s="97">
        <f>IF(A167&lt;&gt;A166,J167,L166+J167)</f>
        <v>0.47754569190600521</v>
      </c>
      <c r="M167" s="97">
        <f>IF(A167&lt;&gt;A166,K167,M166+K167)</f>
        <v>7.8284393845460182E-2</v>
      </c>
      <c r="N167" s="97">
        <f>(M167+(M167-K167))*(L167-(L167-J167))</f>
        <v>9.252749843317018E-3</v>
      </c>
      <c r="O167" s="97">
        <f>ABS(L167-M167)</f>
        <v>0.399261298060545</v>
      </c>
      <c r="T167" s="99"/>
    </row>
    <row r="168" spans="1:20" s="91" customFormat="1" x14ac:dyDescent="0.25">
      <c r="A168" s="440">
        <v>42704</v>
      </c>
      <c r="B168" s="441" t="s">
        <v>36</v>
      </c>
      <c r="C168" s="441">
        <v>2035</v>
      </c>
      <c r="D168" s="441">
        <v>531</v>
      </c>
      <c r="E168" s="445">
        <f>D168/C168</f>
        <v>0.26093366093366094</v>
      </c>
      <c r="F168" s="94"/>
      <c r="G168" s="96">
        <f>C168-D168</f>
        <v>1504</v>
      </c>
      <c r="H168" s="96">
        <f>SUMIFS($D:$D,$A:$A,$A168)</f>
        <v>3830</v>
      </c>
      <c r="I168" s="96">
        <f>SUMIFS($G:$G,$A:$A,$A168)</f>
        <v>35486</v>
      </c>
      <c r="J168" s="95">
        <f>IFERROR(D168/H168,0)</f>
        <v>0.13864229765013056</v>
      </c>
      <c r="K168" s="95">
        <f>IFERROR(G168/I168,0)</f>
        <v>4.2382911570760302E-2</v>
      </c>
      <c r="L168" s="97">
        <f>IF(A168&lt;&gt;A167,J168,L167+J168)</f>
        <v>0.61618798955613574</v>
      </c>
      <c r="M168" s="97">
        <f>IF(A168&lt;&gt;A167,K168,M167+K168)</f>
        <v>0.12066730541622048</v>
      </c>
      <c r="N168" s="97">
        <f>(M168+(M168-K168))*(L168-(L168-J168))</f>
        <v>2.7583120707037195E-2</v>
      </c>
      <c r="O168" s="97">
        <f>ABS(L168-M168)</f>
        <v>0.49552068413991524</v>
      </c>
      <c r="T168" s="99"/>
    </row>
    <row r="169" spans="1:20" s="91" customFormat="1" x14ac:dyDescent="0.25">
      <c r="A169" s="440">
        <v>42704</v>
      </c>
      <c r="B169" s="441" t="s">
        <v>28</v>
      </c>
      <c r="C169" s="441">
        <v>543</v>
      </c>
      <c r="D169" s="441">
        <v>120</v>
      </c>
      <c r="E169" s="445">
        <f>D169/C169</f>
        <v>0.22099447513812154</v>
      </c>
      <c r="F169" s="94"/>
      <c r="G169" s="96">
        <f>C169-D169</f>
        <v>423</v>
      </c>
      <c r="H169" s="96">
        <f>SUMIFS($D:$D,$A:$A,$A169)</f>
        <v>3830</v>
      </c>
      <c r="I169" s="96">
        <f>SUMIFS($G:$G,$A:$A,$A169)</f>
        <v>35486</v>
      </c>
      <c r="J169" s="95">
        <f>IFERROR(D169/H169,0)</f>
        <v>3.1331592689295036E-2</v>
      </c>
      <c r="K169" s="95">
        <f>IFERROR(G169/I169,0)</f>
        <v>1.1920193879276335E-2</v>
      </c>
      <c r="L169" s="97">
        <f>IF(A169&lt;&gt;A168,J169,L168+J169)</f>
        <v>0.64751958224543082</v>
      </c>
      <c r="M169" s="97">
        <f>IF(A169&lt;&gt;A168,K169,M168+K169)</f>
        <v>0.13258749929549682</v>
      </c>
      <c r="N169" s="97">
        <f>(M169+(M169-K169))*(L169-(L169-J169))</f>
        <v>7.9348763878344959E-3</v>
      </c>
      <c r="O169" s="97">
        <f>ABS(L169-M169)</f>
        <v>0.51493208294993398</v>
      </c>
      <c r="T169" s="99"/>
    </row>
    <row r="170" spans="1:20" s="91" customFormat="1" x14ac:dyDescent="0.25">
      <c r="A170" s="440">
        <v>42704</v>
      </c>
      <c r="B170" s="441" t="s">
        <v>24</v>
      </c>
      <c r="C170" s="441">
        <v>635</v>
      </c>
      <c r="D170" s="441">
        <v>70</v>
      </c>
      <c r="E170" s="445">
        <f>D170/C170</f>
        <v>0.11023622047244094</v>
      </c>
      <c r="F170" s="94"/>
      <c r="G170" s="96">
        <f>C170-D170</f>
        <v>565</v>
      </c>
      <c r="H170" s="96">
        <f>SUMIFS($D:$D,$A:$A,$A170)</f>
        <v>3830</v>
      </c>
      <c r="I170" s="96">
        <f>SUMIFS($G:$G,$A:$A,$A170)</f>
        <v>35486</v>
      </c>
      <c r="J170" s="95">
        <f>IFERROR(D170/H170,0)</f>
        <v>1.8276762402088774E-2</v>
      </c>
      <c r="K170" s="95">
        <f>IFERROR(G170/I170,0)</f>
        <v>1.5921771966409287E-2</v>
      </c>
      <c r="L170" s="97">
        <f>IF(A170&lt;&gt;A169,J170,L169+J170)</f>
        <v>0.66579634464751958</v>
      </c>
      <c r="M170" s="97">
        <f>IF(A170&lt;&gt;A169,K170,M169+K170)</f>
        <v>0.14850927126190611</v>
      </c>
      <c r="N170" s="97">
        <f>(M170+(M170-K170))*(L170-(L170-J170))</f>
        <v>5.1375388874721102E-3</v>
      </c>
      <c r="O170" s="97">
        <f>ABS(L170-M170)</f>
        <v>0.51728707338561342</v>
      </c>
      <c r="T170" s="99"/>
    </row>
    <row r="171" spans="1:20" s="91" customFormat="1" x14ac:dyDescent="0.25">
      <c r="A171" s="440">
        <v>42704</v>
      </c>
      <c r="B171" s="441" t="s">
        <v>18</v>
      </c>
      <c r="C171" s="441">
        <v>208</v>
      </c>
      <c r="D171" s="441">
        <v>18</v>
      </c>
      <c r="E171" s="445">
        <f>D171/C171</f>
        <v>8.6538461538461536E-2</v>
      </c>
      <c r="F171" s="94"/>
      <c r="G171" s="96">
        <f>C171-D171</f>
        <v>190</v>
      </c>
      <c r="H171" s="96">
        <f>SUMIFS($D:$D,$A:$A,$A171)</f>
        <v>3830</v>
      </c>
      <c r="I171" s="96">
        <f>SUMIFS($G:$G,$A:$A,$A171)</f>
        <v>35486</v>
      </c>
      <c r="J171" s="95">
        <f>IFERROR(D171/H171,0)</f>
        <v>4.6997389033942563E-3</v>
      </c>
      <c r="K171" s="95">
        <f>IFERROR(G171/I171,0)</f>
        <v>5.3542242010933888E-3</v>
      </c>
      <c r="L171" s="97">
        <f>IF(A171&lt;&gt;A170,J171,L170+J171)</f>
        <v>0.67049608355091384</v>
      </c>
      <c r="M171" s="97">
        <f>IF(A171&lt;&gt;A170,K171,M170+K171)</f>
        <v>0.15386349546299949</v>
      </c>
      <c r="N171" s="97">
        <f>(M171+(M171-K171))*(L171-(L171-J171))</f>
        <v>1.4210730551039953E-3</v>
      </c>
      <c r="O171" s="97">
        <f>ABS(L171-M171)</f>
        <v>0.51663258808791435</v>
      </c>
      <c r="T171" s="99"/>
    </row>
    <row r="172" spans="1:20" s="91" customFormat="1" x14ac:dyDescent="0.25">
      <c r="A172" s="440">
        <v>42704</v>
      </c>
      <c r="B172" s="441" t="s">
        <v>22</v>
      </c>
      <c r="C172" s="441">
        <v>12244</v>
      </c>
      <c r="D172" s="441">
        <v>794</v>
      </c>
      <c r="E172" s="445">
        <f>D172/C172</f>
        <v>6.4848088859849717E-2</v>
      </c>
      <c r="F172" s="94"/>
      <c r="G172" s="96">
        <f>C172-D172</f>
        <v>11450</v>
      </c>
      <c r="H172" s="96">
        <f>SUMIFS($D:$D,$A:$A,$A172)</f>
        <v>3830</v>
      </c>
      <c r="I172" s="96">
        <f>SUMIFS($G:$G,$A:$A,$A172)</f>
        <v>35486</v>
      </c>
      <c r="J172" s="95">
        <f>IFERROR(D172/H172,0)</f>
        <v>0.20731070496083551</v>
      </c>
      <c r="K172" s="95">
        <f>IFERROR(G172/I172,0)</f>
        <v>0.32266245843431213</v>
      </c>
      <c r="L172" s="97">
        <f>IF(A172&lt;&gt;A171,J172,L171+J172)</f>
        <v>0.87780678851174931</v>
      </c>
      <c r="M172" s="97">
        <f>IF(A172&lt;&gt;A171,K172,M171+K172)</f>
        <v>0.47652595389731162</v>
      </c>
      <c r="N172" s="97">
        <f>(M172+(M172-K172))*(L172-(L172-J172))</f>
        <v>0.13068648114675899</v>
      </c>
      <c r="O172" s="97">
        <f>ABS(L172-M172)</f>
        <v>0.4012808346144377</v>
      </c>
      <c r="T172" s="99"/>
    </row>
    <row r="173" spans="1:20" s="91" customFormat="1" x14ac:dyDescent="0.25">
      <c r="A173" s="440">
        <v>42704</v>
      </c>
      <c r="B173" s="441" t="s">
        <v>16</v>
      </c>
      <c r="C173" s="441">
        <v>7030</v>
      </c>
      <c r="D173" s="441">
        <v>207</v>
      </c>
      <c r="E173" s="445">
        <f>D173/C173</f>
        <v>2.9445234708392602E-2</v>
      </c>
      <c r="F173" s="94"/>
      <c r="G173" s="96">
        <f>C173-D173</f>
        <v>6823</v>
      </c>
      <c r="H173" s="96">
        <f>SUMIFS($D:$D,$A:$A,$A173)</f>
        <v>3830</v>
      </c>
      <c r="I173" s="96">
        <f>SUMIFS($G:$G,$A:$A,$A173)</f>
        <v>35486</v>
      </c>
      <c r="J173" s="95">
        <f>IFERROR(D173/H173,0)</f>
        <v>5.4046997389033943E-2</v>
      </c>
      <c r="K173" s="95">
        <f>IFERROR(G173/I173,0)</f>
        <v>0.19227300907400102</v>
      </c>
      <c r="L173" s="97">
        <f>IF(A173&lt;&gt;A172,J173,L172+J173)</f>
        <v>0.93185378590078327</v>
      </c>
      <c r="M173" s="97">
        <f>IF(A173&lt;&gt;A172,K173,M172+K173)</f>
        <v>0.66879896297131269</v>
      </c>
      <c r="N173" s="97">
        <f>(M173+(M173-K173))*(L173-(L173-J173))</f>
        <v>6.1901372791594078E-2</v>
      </c>
      <c r="O173" s="97">
        <f>ABS(L173-M173)</f>
        <v>0.26305482292947058</v>
      </c>
      <c r="T173" s="99"/>
    </row>
    <row r="174" spans="1:20" s="91" customFormat="1" x14ac:dyDescent="0.25">
      <c r="A174" s="440">
        <v>42704</v>
      </c>
      <c r="B174" s="441" t="s">
        <v>32</v>
      </c>
      <c r="C174" s="441">
        <v>85</v>
      </c>
      <c r="D174" s="441">
        <v>2</v>
      </c>
      <c r="E174" s="445">
        <f>D174/C174</f>
        <v>2.3529411764705882E-2</v>
      </c>
      <c r="F174" s="94"/>
      <c r="G174" s="96">
        <f>C174-D174</f>
        <v>83</v>
      </c>
      <c r="H174" s="96">
        <f>SUMIFS($D:$D,$A:$A,$A174)</f>
        <v>3830</v>
      </c>
      <c r="I174" s="96">
        <f>SUMIFS($G:$G,$A:$A,$A174)</f>
        <v>35486</v>
      </c>
      <c r="J174" s="95">
        <f>IFERROR(D174/H174,0)</f>
        <v>5.2219321148825064E-4</v>
      </c>
      <c r="K174" s="95">
        <f>IFERROR(G174/I174,0)</f>
        <v>2.3389505720565855E-3</v>
      </c>
      <c r="L174" s="97">
        <f>IF(A174&lt;&gt;A173,J174,L173+J174)</f>
        <v>0.93237597911227155</v>
      </c>
      <c r="M174" s="97">
        <f>IF(A174&lt;&gt;A173,K174,M173+K174)</f>
        <v>0.67113791354336927</v>
      </c>
      <c r="N174" s="97">
        <f>(M174+(M174-K174))*(L174-(L174-J174))</f>
        <v>6.9970594073877053E-4</v>
      </c>
      <c r="O174" s="97">
        <f>ABS(L174-M174)</f>
        <v>0.26123806556890228</v>
      </c>
      <c r="T174" s="99"/>
    </row>
    <row r="175" spans="1:20" s="91" customFormat="1" x14ac:dyDescent="0.25">
      <c r="A175" s="440">
        <v>42704</v>
      </c>
      <c r="B175" s="441" t="s">
        <v>38</v>
      </c>
      <c r="C175" s="441">
        <v>9508</v>
      </c>
      <c r="D175" s="441">
        <v>222</v>
      </c>
      <c r="E175" s="445">
        <f>D175/C175</f>
        <v>2.3348758939840134E-2</v>
      </c>
      <c r="F175" s="94"/>
      <c r="G175" s="96">
        <f>C175-D175</f>
        <v>9286</v>
      </c>
      <c r="H175" s="96">
        <f>SUMIFS($D:$D,$A:$A,$A175)</f>
        <v>3830</v>
      </c>
      <c r="I175" s="96">
        <f>SUMIFS($G:$G,$A:$A,$A175)</f>
        <v>35486</v>
      </c>
      <c r="J175" s="95">
        <f>IFERROR(D175/H175,0)</f>
        <v>5.7963446475195822E-2</v>
      </c>
      <c r="K175" s="95">
        <f>IFERROR(G175/I175,0)</f>
        <v>0.26168066279659585</v>
      </c>
      <c r="L175" s="97">
        <f>IF(A175&lt;&gt;A174,J175,L174+J175)</f>
        <v>0.99033942558746735</v>
      </c>
      <c r="M175" s="97">
        <f>IF(A175&lt;&gt;A174,K175,M174+K175)</f>
        <v>0.93281857633996512</v>
      </c>
      <c r="N175" s="97">
        <f>(M175+(M175-K175))*(L175-(L175-J175))</f>
        <v>9.2970846149895592E-2</v>
      </c>
      <c r="O175" s="97">
        <f>ABS(L175-M175)</f>
        <v>5.7520849247502226E-2</v>
      </c>
      <c r="T175" s="99"/>
    </row>
    <row r="176" spans="1:20" s="91" customFormat="1" x14ac:dyDescent="0.25">
      <c r="A176" s="440">
        <v>42704</v>
      </c>
      <c r="B176" s="441" t="s">
        <v>40</v>
      </c>
      <c r="C176" s="441">
        <v>2407</v>
      </c>
      <c r="D176" s="441">
        <v>37</v>
      </c>
      <c r="E176" s="445">
        <f>D176/C176</f>
        <v>1.5371832156211051E-2</v>
      </c>
      <c r="F176" s="94"/>
      <c r="G176" s="96">
        <f>C176-D176</f>
        <v>2370</v>
      </c>
      <c r="H176" s="96">
        <f>SUMIFS($D:$D,$A:$A,$A176)</f>
        <v>3830</v>
      </c>
      <c r="I176" s="96">
        <f>SUMIFS($G:$G,$A:$A,$A176)</f>
        <v>35486</v>
      </c>
      <c r="J176" s="95">
        <f>IFERROR(D176/H176,0)</f>
        <v>9.6605744125326364E-3</v>
      </c>
      <c r="K176" s="95">
        <f>IFERROR(G176/I176,0)</f>
        <v>6.6786901876796478E-2</v>
      </c>
      <c r="L176" s="97">
        <f>IF(A176&lt;&gt;A175,J176,L175+J176)</f>
        <v>1</v>
      </c>
      <c r="M176" s="97">
        <f>IF(A176&lt;&gt;A175,K176,M175+K176)</f>
        <v>0.9996054782167616</v>
      </c>
      <c r="N176" s="97">
        <f>(M176+(M176-K176))*(L176-(L176-J176))</f>
        <v>1.8668326375613317E-2</v>
      </c>
      <c r="O176" s="97">
        <f>ABS(L176-M176)</f>
        <v>3.9452178323839959E-4</v>
      </c>
      <c r="T176" s="99"/>
    </row>
    <row r="177" spans="1:20" s="91" customFormat="1" x14ac:dyDescent="0.25">
      <c r="A177" s="440">
        <v>42704</v>
      </c>
      <c r="B177" s="441" t="s">
        <v>34</v>
      </c>
      <c r="C177" s="441">
        <v>14</v>
      </c>
      <c r="D177" s="441">
        <v>0</v>
      </c>
      <c r="E177" s="445">
        <f>D177/C177</f>
        <v>0</v>
      </c>
      <c r="F177" s="94"/>
      <c r="G177" s="96">
        <f>C177-D177</f>
        <v>14</v>
      </c>
      <c r="H177" s="96">
        <f>SUMIFS($D:$D,$A:$A,$A177)</f>
        <v>3830</v>
      </c>
      <c r="I177" s="96">
        <f>SUMIFS($G:$G,$A:$A,$A177)</f>
        <v>35486</v>
      </c>
      <c r="J177" s="95">
        <f>IFERROR(D177/H177,0)</f>
        <v>0</v>
      </c>
      <c r="K177" s="95">
        <f>IFERROR(G177/I177,0)</f>
        <v>3.9452178323846025E-4</v>
      </c>
      <c r="L177" s="97">
        <f>IF(A177&lt;&gt;A176,J177,L176+J177)</f>
        <v>1</v>
      </c>
      <c r="M177" s="97">
        <f>IF(A177&lt;&gt;A176,K177,M176+K177)</f>
        <v>1</v>
      </c>
      <c r="N177" s="97">
        <f>(M177+(M177-K177))*(L177-(L177-J177))</f>
        <v>0</v>
      </c>
      <c r="O177" s="97">
        <f>ABS(L177-M177)</f>
        <v>0</v>
      </c>
      <c r="T177" s="99"/>
    </row>
    <row r="178" spans="1:20" s="91" customFormat="1" x14ac:dyDescent="0.25">
      <c r="A178" s="440">
        <v>42735</v>
      </c>
      <c r="B178" s="441" t="s">
        <v>34</v>
      </c>
      <c r="C178" s="441">
        <v>244</v>
      </c>
      <c r="D178" s="441">
        <v>213</v>
      </c>
      <c r="E178" s="445">
        <f>D178/C178</f>
        <v>0.87295081967213117</v>
      </c>
      <c r="F178" s="94"/>
      <c r="G178" s="96">
        <f>C178-D178</f>
        <v>31</v>
      </c>
      <c r="H178" s="96">
        <f>SUMIFS($D:$D,$A:$A,$A178)</f>
        <v>4267</v>
      </c>
      <c r="I178" s="96">
        <f>SUMIFS($G:$G,$A:$A,$A178)</f>
        <v>78701</v>
      </c>
      <c r="J178" s="95">
        <f>IFERROR(D178/H178,0)</f>
        <v>4.9917975158190769E-2</v>
      </c>
      <c r="K178" s="95">
        <f>IFERROR(G178/I178,0)</f>
        <v>3.938958844233237E-4</v>
      </c>
      <c r="L178" s="97">
        <f>IF(A178&lt;&gt;A177,J178,L177+J178)</f>
        <v>4.9917975158190769E-2</v>
      </c>
      <c r="M178" s="97">
        <f>IF(A178&lt;&gt;A177,K178,M177+K178)</f>
        <v>3.938958844233237E-4</v>
      </c>
      <c r="N178" s="97">
        <f>(M178+(M178-K178))*(L178-(L178-J178))</f>
        <v>1.9662484973557054E-5</v>
      </c>
      <c r="O178" s="97">
        <f>ABS(L178-M178)</f>
        <v>4.9524079273767445E-2</v>
      </c>
      <c r="T178" s="99"/>
    </row>
    <row r="179" spans="1:20" s="91" customFormat="1" x14ac:dyDescent="0.25">
      <c r="A179" s="440">
        <v>42735</v>
      </c>
      <c r="B179" s="441" t="s">
        <v>40</v>
      </c>
      <c r="C179" s="441">
        <v>87</v>
      </c>
      <c r="D179" s="441">
        <v>67</v>
      </c>
      <c r="E179" s="445">
        <f>D179/C179</f>
        <v>0.77011494252873558</v>
      </c>
      <c r="F179" s="94"/>
      <c r="G179" s="96">
        <f>C179-D179</f>
        <v>20</v>
      </c>
      <c r="H179" s="96">
        <f>SUMIFS($D:$D,$A:$A,$A179)</f>
        <v>4267</v>
      </c>
      <c r="I179" s="96">
        <f>SUMIFS($G:$G,$A:$A,$A179)</f>
        <v>78701</v>
      </c>
      <c r="J179" s="95">
        <f>IFERROR(D179/H179,0)</f>
        <v>1.5701898289196155E-2</v>
      </c>
      <c r="K179" s="95">
        <f>IFERROR(G179/I179,0)</f>
        <v>2.5412637704730562E-4</v>
      </c>
      <c r="L179" s="97">
        <f>IF(A179&lt;&gt;A178,J179,L178+J179)</f>
        <v>6.5619873447386928E-2</v>
      </c>
      <c r="M179" s="97">
        <f>IF(A179&lt;&gt;A178,K179,M178+K179)</f>
        <v>6.4802226147062927E-4</v>
      </c>
      <c r="N179" s="97">
        <f>(M179+(M179-K179))*(L179-(L179-J179))</f>
        <v>1.6360092752494693E-5</v>
      </c>
      <c r="O179" s="97">
        <f>ABS(L179-M179)</f>
        <v>6.4971851185916293E-2</v>
      </c>
      <c r="T179" s="99"/>
    </row>
    <row r="180" spans="1:20" s="91" customFormat="1" x14ac:dyDescent="0.25">
      <c r="A180" s="440">
        <v>42735</v>
      </c>
      <c r="B180" s="441" t="s">
        <v>14</v>
      </c>
      <c r="C180" s="441">
        <v>1330</v>
      </c>
      <c r="D180" s="441">
        <v>741</v>
      </c>
      <c r="E180" s="445">
        <f>D180/C180</f>
        <v>0.55714285714285716</v>
      </c>
      <c r="F180" s="94"/>
      <c r="G180" s="96">
        <f>C180-D180</f>
        <v>589</v>
      </c>
      <c r="H180" s="96">
        <f>SUMIFS($D:$D,$A:$A,$A180)</f>
        <v>4267</v>
      </c>
      <c r="I180" s="96">
        <f>SUMIFS($G:$G,$A:$A,$A180)</f>
        <v>78701</v>
      </c>
      <c r="J180" s="95">
        <f>IFERROR(D180/H180,0)</f>
        <v>0.17365830794469181</v>
      </c>
      <c r="K180" s="95">
        <f>IFERROR(G180/I180,0)</f>
        <v>7.4840218040431511E-3</v>
      </c>
      <c r="L180" s="97">
        <f>IF(A180&lt;&gt;A179,J180,L179+J180)</f>
        <v>0.23927818139207874</v>
      </c>
      <c r="M180" s="97">
        <f>IF(A180&lt;&gt;A179,K180,M179+K180)</f>
        <v>8.1320440655137799E-3</v>
      </c>
      <c r="N180" s="97">
        <f>(M180+(M180-K180))*(L180-(L180-J180))</f>
        <v>1.5247314619862774E-3</v>
      </c>
      <c r="O180" s="97">
        <f>ABS(L180-M180)</f>
        <v>0.23114613732656497</v>
      </c>
      <c r="T180" s="99"/>
    </row>
    <row r="181" spans="1:20" s="91" customFormat="1" x14ac:dyDescent="0.25">
      <c r="A181" s="440">
        <v>42735</v>
      </c>
      <c r="B181" s="441" t="s">
        <v>26</v>
      </c>
      <c r="C181" s="441">
        <v>353</v>
      </c>
      <c r="D181" s="441">
        <v>180</v>
      </c>
      <c r="E181" s="445">
        <f>D181/C181</f>
        <v>0.50991501416430596</v>
      </c>
      <c r="F181" s="94"/>
      <c r="G181" s="96">
        <f>C181-D181</f>
        <v>173</v>
      </c>
      <c r="H181" s="96">
        <f>SUMIFS($D:$D,$A:$A,$A181)</f>
        <v>4267</v>
      </c>
      <c r="I181" s="96">
        <f>SUMIFS($G:$G,$A:$A,$A181)</f>
        <v>78701</v>
      </c>
      <c r="J181" s="95">
        <f>IFERROR(D181/H181,0)</f>
        <v>4.2184204359034451E-2</v>
      </c>
      <c r="K181" s="95">
        <f>IFERROR(G181/I181,0)</f>
        <v>2.1981931614591939E-3</v>
      </c>
      <c r="L181" s="97">
        <f>IF(A181&lt;&gt;A180,J181,L180+J181)</f>
        <v>0.28146238575111321</v>
      </c>
      <c r="M181" s="97">
        <f>IF(A181&lt;&gt;A180,K181,M180+K181)</f>
        <v>1.0330237226972974E-2</v>
      </c>
      <c r="N181" s="97">
        <f>(M181+(M181-K181))*(L181-(L181-J181))</f>
        <v>7.7881664697623983E-4</v>
      </c>
      <c r="O181" s="97">
        <f>ABS(L181-M181)</f>
        <v>0.27113214852414025</v>
      </c>
      <c r="T181" s="99"/>
    </row>
    <row r="182" spans="1:20" s="91" customFormat="1" x14ac:dyDescent="0.25">
      <c r="A182" s="440">
        <v>42735</v>
      </c>
      <c r="B182" s="441" t="s">
        <v>30</v>
      </c>
      <c r="C182" s="441">
        <v>2344</v>
      </c>
      <c r="D182" s="441">
        <v>808</v>
      </c>
      <c r="E182" s="445">
        <f>D182/C182</f>
        <v>0.34470989761092152</v>
      </c>
      <c r="F182" s="94"/>
      <c r="G182" s="96">
        <f>C182-D182</f>
        <v>1536</v>
      </c>
      <c r="H182" s="96">
        <f>SUMIFS($D:$D,$A:$A,$A182)</f>
        <v>4267</v>
      </c>
      <c r="I182" s="96">
        <f>SUMIFS($G:$G,$A:$A,$A182)</f>
        <v>78701</v>
      </c>
      <c r="J182" s="95">
        <f>IFERROR(D182/H182,0)</f>
        <v>0.18936020623388797</v>
      </c>
      <c r="K182" s="95">
        <f>IFERROR(G182/I182,0)</f>
        <v>1.9516905757233072E-2</v>
      </c>
      <c r="L182" s="97">
        <f>IF(A182&lt;&gt;A181,J182,L181+J182)</f>
        <v>0.4708225919850012</v>
      </c>
      <c r="M182" s="97">
        <f>IF(A182&lt;&gt;A181,K182,M181+K182)</f>
        <v>2.9847142984206047E-2</v>
      </c>
      <c r="N182" s="97">
        <f>(M182+(M182-K182))*(L182-(L182-J182))</f>
        <v>7.6079970027261865E-3</v>
      </c>
      <c r="O182" s="97">
        <f>ABS(L182-M182)</f>
        <v>0.44097544900079516</v>
      </c>
      <c r="T182" s="99"/>
    </row>
    <row r="183" spans="1:20" s="91" customFormat="1" x14ac:dyDescent="0.25">
      <c r="A183" s="440">
        <v>42735</v>
      </c>
      <c r="B183" s="441" t="s">
        <v>20</v>
      </c>
      <c r="C183" s="441">
        <v>1919</v>
      </c>
      <c r="D183" s="441">
        <v>509</v>
      </c>
      <c r="E183" s="445">
        <f>D183/C183</f>
        <v>0.26524231370505469</v>
      </c>
      <c r="F183" s="94"/>
      <c r="G183" s="96">
        <f>C183-D183</f>
        <v>1410</v>
      </c>
      <c r="H183" s="96">
        <f>SUMIFS($D:$D,$A:$A,$A183)</f>
        <v>4267</v>
      </c>
      <c r="I183" s="96">
        <f>SUMIFS($G:$G,$A:$A,$A183)</f>
        <v>78701</v>
      </c>
      <c r="J183" s="95">
        <f>IFERROR(D183/H183,0)</f>
        <v>0.11928755565971408</v>
      </c>
      <c r="K183" s="95">
        <f>IFERROR(G183/I183,0)</f>
        <v>1.7915909581835046E-2</v>
      </c>
      <c r="L183" s="97">
        <f>IF(A183&lt;&gt;A182,J183,L182+J183)</f>
        <v>0.59011014764471525</v>
      </c>
      <c r="M183" s="97">
        <f>IF(A183&lt;&gt;A182,K183,M182+K183)</f>
        <v>4.7763052566041089E-2</v>
      </c>
      <c r="N183" s="97">
        <f>(M183+(M183-K183))*(L183-(L183-J183))</f>
        <v>9.2579305214613959E-3</v>
      </c>
      <c r="O183" s="97">
        <f>ABS(L183-M183)</f>
        <v>0.54234709507867418</v>
      </c>
      <c r="T183" s="99"/>
    </row>
    <row r="184" spans="1:20" s="91" customFormat="1" x14ac:dyDescent="0.25">
      <c r="A184" s="440">
        <v>42735</v>
      </c>
      <c r="B184" s="441" t="s">
        <v>12</v>
      </c>
      <c r="C184" s="441">
        <v>1444</v>
      </c>
      <c r="D184" s="441">
        <v>228</v>
      </c>
      <c r="E184" s="445">
        <f>D184/C184</f>
        <v>0.15789473684210525</v>
      </c>
      <c r="F184" s="94"/>
      <c r="G184" s="96">
        <f>C184-D184</f>
        <v>1216</v>
      </c>
      <c r="H184" s="96">
        <f>SUMIFS($D:$D,$A:$A,$A184)</f>
        <v>4267</v>
      </c>
      <c r="I184" s="96">
        <f>SUMIFS($G:$G,$A:$A,$A184)</f>
        <v>78701</v>
      </c>
      <c r="J184" s="95">
        <f>IFERROR(D184/H184,0)</f>
        <v>5.3433325521443635E-2</v>
      </c>
      <c r="K184" s="95">
        <f>IFERROR(G184/I184,0)</f>
        <v>1.5450883724476182E-2</v>
      </c>
      <c r="L184" s="97">
        <f>IF(A184&lt;&gt;A183,J184,L183+J184)</f>
        <v>0.6435434731661589</v>
      </c>
      <c r="M184" s="97">
        <f>IF(A184&lt;&gt;A183,K184,M183+K184)</f>
        <v>6.3213936290517275E-2</v>
      </c>
      <c r="N184" s="97">
        <f>(M184+(M184-K184))*(L184-(L184-J184))</f>
        <v>5.9298695709621065E-3</v>
      </c>
      <c r="O184" s="97">
        <f>ABS(L184-M184)</f>
        <v>0.58032953687564159</v>
      </c>
      <c r="T184" s="99"/>
    </row>
    <row r="185" spans="1:20" s="91" customFormat="1" x14ac:dyDescent="0.25">
      <c r="A185" s="440">
        <v>42735</v>
      </c>
      <c r="B185" s="441" t="s">
        <v>38</v>
      </c>
      <c r="C185" s="441">
        <v>628</v>
      </c>
      <c r="D185" s="441">
        <v>80</v>
      </c>
      <c r="E185" s="445">
        <f>D185/C185</f>
        <v>0.12738853503184713</v>
      </c>
      <c r="F185" s="94"/>
      <c r="G185" s="96">
        <f>C185-D185</f>
        <v>548</v>
      </c>
      <c r="H185" s="96">
        <f>SUMIFS($D:$D,$A:$A,$A185)</f>
        <v>4267</v>
      </c>
      <c r="I185" s="96">
        <f>SUMIFS($G:$G,$A:$A,$A185)</f>
        <v>78701</v>
      </c>
      <c r="J185" s="95">
        <f>IFERROR(D185/H185,0)</f>
        <v>1.8748535270681977E-2</v>
      </c>
      <c r="K185" s="95">
        <f>IFERROR(G185/I185,0)</f>
        <v>6.9630627310961739E-3</v>
      </c>
      <c r="L185" s="97">
        <f>IF(A185&lt;&gt;A184,J185,L184+J185)</f>
        <v>0.66229200843684088</v>
      </c>
      <c r="M185" s="97">
        <f>IF(A185&lt;&gt;A184,K185,M184+K185)</f>
        <v>7.0176999021613451E-2</v>
      </c>
      <c r="N185" s="97">
        <f>(M185+(M185-K185))*(L185-(L185-J185))</f>
        <v>2.5008846554887424E-3</v>
      </c>
      <c r="O185" s="97">
        <f>ABS(L185-M185)</f>
        <v>0.59211500941522743</v>
      </c>
      <c r="T185" s="99"/>
    </row>
    <row r="186" spans="1:20" s="91" customFormat="1" x14ac:dyDescent="0.25">
      <c r="A186" s="440">
        <v>42735</v>
      </c>
      <c r="B186" s="441" t="s">
        <v>16</v>
      </c>
      <c r="C186" s="441">
        <v>210</v>
      </c>
      <c r="D186" s="441">
        <v>14</v>
      </c>
      <c r="E186" s="445">
        <f>D186/C186</f>
        <v>6.6666666666666666E-2</v>
      </c>
      <c r="F186" s="94"/>
      <c r="G186" s="96">
        <f>C186-D186</f>
        <v>196</v>
      </c>
      <c r="H186" s="96">
        <f>SUMIFS($D:$D,$A:$A,$A186)</f>
        <v>4267</v>
      </c>
      <c r="I186" s="96">
        <f>SUMIFS($G:$G,$A:$A,$A186)</f>
        <v>78701</v>
      </c>
      <c r="J186" s="95">
        <f>IFERROR(D186/H186,0)</f>
        <v>3.2809936723693462E-3</v>
      </c>
      <c r="K186" s="95">
        <f>IFERROR(G186/I186,0)</f>
        <v>2.4904384950635949E-3</v>
      </c>
      <c r="L186" s="97">
        <f>IF(A186&lt;&gt;A185,J186,L185+J186)</f>
        <v>0.66557300210921022</v>
      </c>
      <c r="M186" s="97">
        <f>IF(A186&lt;&gt;A185,K186,M185+K186)</f>
        <v>7.266743751667705E-2</v>
      </c>
      <c r="N186" s="97">
        <f>(M186+(M186-K186))*(L186-(L186-J186))</f>
        <v>4.6867169241529436E-4</v>
      </c>
      <c r="O186" s="97">
        <f>ABS(L186-M186)</f>
        <v>0.59290556459253319</v>
      </c>
      <c r="T186" s="99"/>
    </row>
    <row r="187" spans="1:20" s="91" customFormat="1" x14ac:dyDescent="0.25">
      <c r="A187" s="440">
        <v>42735</v>
      </c>
      <c r="B187" s="441" t="s">
        <v>36</v>
      </c>
      <c r="C187" s="441">
        <v>11722</v>
      </c>
      <c r="D187" s="441">
        <v>721</v>
      </c>
      <c r="E187" s="445">
        <f>D187/C187</f>
        <v>6.1508275038389355E-2</v>
      </c>
      <c r="F187" s="94"/>
      <c r="G187" s="96">
        <f>C187-D187</f>
        <v>11001</v>
      </c>
      <c r="H187" s="96">
        <f>SUMIFS($D:$D,$A:$A,$A187)</f>
        <v>4267</v>
      </c>
      <c r="I187" s="96">
        <f>SUMIFS($G:$G,$A:$A,$A187)</f>
        <v>78701</v>
      </c>
      <c r="J187" s="95">
        <f>IFERROR(D187/H187,0)</f>
        <v>0.16897117412702134</v>
      </c>
      <c r="K187" s="95">
        <f>IFERROR(G187/I187,0)</f>
        <v>0.13978221369487046</v>
      </c>
      <c r="L187" s="97">
        <f>IF(A187&lt;&gt;A186,J187,L186+J187)</f>
        <v>0.83454417623623156</v>
      </c>
      <c r="M187" s="97">
        <f>IF(A187&lt;&gt;A186,K187,M186+K187)</f>
        <v>0.21244965121154752</v>
      </c>
      <c r="N187" s="97">
        <f>(M187+(M187-K187))*(L187-(L187-J187))</f>
        <v>4.8176569246086237E-2</v>
      </c>
      <c r="O187" s="97">
        <f>ABS(L187-M187)</f>
        <v>0.6220945250246841</v>
      </c>
      <c r="T187" s="99"/>
    </row>
    <row r="188" spans="1:20" s="91" customFormat="1" x14ac:dyDescent="0.25">
      <c r="A188" s="440">
        <v>42735</v>
      </c>
      <c r="B188" s="441" t="s">
        <v>22</v>
      </c>
      <c r="C188" s="441">
        <v>9625</v>
      </c>
      <c r="D188" s="441">
        <v>240</v>
      </c>
      <c r="E188" s="445">
        <f>D188/C188</f>
        <v>2.4935064935064935E-2</v>
      </c>
      <c r="F188" s="94"/>
      <c r="G188" s="96">
        <f>C188-D188</f>
        <v>9385</v>
      </c>
      <c r="H188" s="96">
        <f>SUMIFS($D:$D,$A:$A,$A188)</f>
        <v>4267</v>
      </c>
      <c r="I188" s="96">
        <f>SUMIFS($G:$G,$A:$A,$A188)</f>
        <v>78701</v>
      </c>
      <c r="J188" s="95">
        <f>IFERROR(D188/H188,0)</f>
        <v>5.6245605812045935E-2</v>
      </c>
      <c r="K188" s="95">
        <f>IFERROR(G188/I188,0)</f>
        <v>0.11924880242944816</v>
      </c>
      <c r="L188" s="97">
        <f>IF(A188&lt;&gt;A187,J188,L187+J188)</f>
        <v>0.89078978204827752</v>
      </c>
      <c r="M188" s="97">
        <f>IF(A188&lt;&gt;A187,K188,M187+K188)</f>
        <v>0.33169845364099571</v>
      </c>
      <c r="N188" s="97">
        <f>(M188+(M188-K188))*(L188-(L188-J188))</f>
        <v>3.0605939808908005E-2</v>
      </c>
      <c r="O188" s="97">
        <f>ABS(L188-M188)</f>
        <v>0.55909132840728182</v>
      </c>
      <c r="T188" s="99"/>
    </row>
    <row r="189" spans="1:20" s="91" customFormat="1" x14ac:dyDescent="0.25">
      <c r="A189" s="440">
        <v>42735</v>
      </c>
      <c r="B189" s="441" t="s">
        <v>18</v>
      </c>
      <c r="C189" s="441">
        <v>87</v>
      </c>
      <c r="D189" s="441">
        <v>2</v>
      </c>
      <c r="E189" s="445">
        <f>D189/C189</f>
        <v>2.2988505747126436E-2</v>
      </c>
      <c r="F189" s="94"/>
      <c r="G189" s="96">
        <f>C189-D189</f>
        <v>85</v>
      </c>
      <c r="H189" s="96">
        <f>SUMIFS($D:$D,$A:$A,$A189)</f>
        <v>4267</v>
      </c>
      <c r="I189" s="96">
        <f>SUMIFS($G:$G,$A:$A,$A189)</f>
        <v>78701</v>
      </c>
      <c r="J189" s="95">
        <f>IFERROR(D189/H189,0)</f>
        <v>4.6871338176704945E-4</v>
      </c>
      <c r="K189" s="95">
        <f>IFERROR(G189/I189,0)</f>
        <v>1.080037102451049E-3</v>
      </c>
      <c r="L189" s="97">
        <f>IF(A189&lt;&gt;A188,J189,L188+J189)</f>
        <v>0.89125849543004454</v>
      </c>
      <c r="M189" s="97">
        <f>IF(A189&lt;&gt;A188,K189,M188+K189)</f>
        <v>0.33277849074344673</v>
      </c>
      <c r="N189" s="97">
        <f>(M189+(M189-K189))*(L189-(L189-J189))</f>
        <v>3.1144923570864568E-4</v>
      </c>
      <c r="O189" s="97">
        <f>ABS(L189-M189)</f>
        <v>0.55848000468659786</v>
      </c>
      <c r="T189" s="99"/>
    </row>
    <row r="190" spans="1:20" s="91" customFormat="1" x14ac:dyDescent="0.25">
      <c r="A190" s="440">
        <v>42735</v>
      </c>
      <c r="B190" s="441" t="s">
        <v>28</v>
      </c>
      <c r="C190" s="441">
        <v>5998</v>
      </c>
      <c r="D190" s="441">
        <v>136</v>
      </c>
      <c r="E190" s="445">
        <f>D190/C190</f>
        <v>2.2674224741580526E-2</v>
      </c>
      <c r="F190" s="94"/>
      <c r="G190" s="96">
        <f>C190-D190</f>
        <v>5862</v>
      </c>
      <c r="H190" s="96">
        <f>SUMIFS($D:$D,$A:$A,$A190)</f>
        <v>4267</v>
      </c>
      <c r="I190" s="96">
        <f>SUMIFS($G:$G,$A:$A,$A190)</f>
        <v>78701</v>
      </c>
      <c r="J190" s="95">
        <f>IFERROR(D190/H190,0)</f>
        <v>3.1872509960159362E-2</v>
      </c>
      <c r="K190" s="95">
        <f>IFERROR(G190/I190,0)</f>
        <v>7.4484441112565275E-2</v>
      </c>
      <c r="L190" s="97">
        <f>IF(A190&lt;&gt;A189,J190,L189+J190)</f>
        <v>0.92313100539020387</v>
      </c>
      <c r="M190" s="97">
        <f>IF(A190&lt;&gt;A189,K190,M189+K190)</f>
        <v>0.40726293185601203</v>
      </c>
      <c r="N190" s="97">
        <f>(M190+(M190-K190))*(L190-(L190-J190))</f>
        <v>2.3586977612731735E-2</v>
      </c>
      <c r="O190" s="97">
        <f>ABS(L190-M190)</f>
        <v>0.51586807353419184</v>
      </c>
      <c r="T190" s="99"/>
    </row>
    <row r="191" spans="1:20" s="91" customFormat="1" x14ac:dyDescent="0.25">
      <c r="A191" s="440">
        <v>42735</v>
      </c>
      <c r="B191" s="441" t="s">
        <v>24</v>
      </c>
      <c r="C191" s="441">
        <v>2533</v>
      </c>
      <c r="D191" s="441">
        <v>39</v>
      </c>
      <c r="E191" s="445">
        <f>D191/C191</f>
        <v>1.5396762731938412E-2</v>
      </c>
      <c r="F191" s="94"/>
      <c r="G191" s="96">
        <f>C191-D191</f>
        <v>2494</v>
      </c>
      <c r="H191" s="96">
        <f>SUMIFS($D:$D,$A:$A,$A191)</f>
        <v>4267</v>
      </c>
      <c r="I191" s="96">
        <f>SUMIFS($G:$G,$A:$A,$A191)</f>
        <v>78701</v>
      </c>
      <c r="J191" s="95">
        <f>IFERROR(D191/H191,0)</f>
        <v>9.1399109444574647E-3</v>
      </c>
      <c r="K191" s="95">
        <f>IFERROR(G191/I191,0)</f>
        <v>3.1689559217799014E-2</v>
      </c>
      <c r="L191" s="97">
        <f>IF(A191&lt;&gt;A190,J191,L190+J191)</f>
        <v>0.9322709163346613</v>
      </c>
      <c r="M191" s="97">
        <f>IF(A191&lt;&gt;A190,K191,M190+K191)</f>
        <v>0.43895249107381107</v>
      </c>
      <c r="N191" s="97">
        <f>(M191+(M191-K191))*(L191-(L191-J191))</f>
        <v>7.7343336054049626E-3</v>
      </c>
      <c r="O191" s="97">
        <f>ABS(L191-M191)</f>
        <v>0.49331842526085024</v>
      </c>
      <c r="T191" s="99"/>
    </row>
    <row r="192" spans="1:20" s="91" customFormat="1" x14ac:dyDescent="0.25">
      <c r="A192" s="440">
        <v>42735</v>
      </c>
      <c r="B192" s="441" t="s">
        <v>42</v>
      </c>
      <c r="C192" s="441">
        <v>44431</v>
      </c>
      <c r="D192" s="441">
        <v>289</v>
      </c>
      <c r="E192" s="445">
        <f>D192/C192</f>
        <v>6.5044676014494388E-3</v>
      </c>
      <c r="F192" s="94"/>
      <c r="G192" s="96">
        <f>C192-D192</f>
        <v>44142</v>
      </c>
      <c r="H192" s="96">
        <f>SUMIFS($D:$D,$A:$A,$A192)</f>
        <v>4267</v>
      </c>
      <c r="I192" s="96">
        <f>SUMIFS($G:$G,$A:$A,$A192)</f>
        <v>78701</v>
      </c>
      <c r="J192" s="95">
        <f>IFERROR(D192/H192,0)</f>
        <v>6.7729083665338641E-2</v>
      </c>
      <c r="K192" s="95">
        <f>IFERROR(G192/I192,0)</f>
        <v>0.56088232678110828</v>
      </c>
      <c r="L192" s="97">
        <f>IF(A192&lt;&gt;A191,J192,L191+J192)</f>
        <v>1</v>
      </c>
      <c r="M192" s="97">
        <f>IF(A192&lt;&gt;A191,K192,M191+K192)</f>
        <v>0.99983481785491934</v>
      </c>
      <c r="N192" s="97">
        <f>(M192+(M192-K192))*(L192-(L192-J192))</f>
        <v>9.7447746023061332E-2</v>
      </c>
      <c r="O192" s="97">
        <f>ABS(L192-M192)</f>
        <v>1.6518214508065565E-4</v>
      </c>
      <c r="T192" s="99"/>
    </row>
    <row r="193" spans="1:20" s="91" customFormat="1" x14ac:dyDescent="0.25">
      <c r="A193" s="440">
        <v>42735</v>
      </c>
      <c r="B193" s="441" t="s">
        <v>32</v>
      </c>
      <c r="C193" s="441">
        <v>13</v>
      </c>
      <c r="D193" s="441">
        <v>0</v>
      </c>
      <c r="E193" s="445">
        <f>D193/C193</f>
        <v>0</v>
      </c>
      <c r="F193" s="94"/>
      <c r="G193" s="96">
        <f>C193-D193</f>
        <v>13</v>
      </c>
      <c r="H193" s="96">
        <f>SUMIFS($D:$D,$A:$A,$A193)</f>
        <v>4267</v>
      </c>
      <c r="I193" s="96">
        <f>SUMIFS($G:$G,$A:$A,$A193)</f>
        <v>78701</v>
      </c>
      <c r="J193" s="95">
        <f>IFERROR(D193/H193,0)</f>
        <v>0</v>
      </c>
      <c r="K193" s="95">
        <f>IFERROR(G193/I193,0)</f>
        <v>1.6518214508074865E-4</v>
      </c>
      <c r="L193" s="97">
        <f>IF(A193&lt;&gt;A192,J193,L192+J193)</f>
        <v>1</v>
      </c>
      <c r="M193" s="97">
        <f>IF(A193&lt;&gt;A192,K193,M192+K193)</f>
        <v>1</v>
      </c>
      <c r="N193" s="97">
        <f>(M193+(M193-K193))*(L193-(L193-J193))</f>
        <v>0</v>
      </c>
      <c r="O193" s="97">
        <f>ABS(L193-M193)</f>
        <v>0</v>
      </c>
      <c r="T193" s="99"/>
    </row>
    <row r="194" spans="1:20" s="91" customFormat="1" x14ac:dyDescent="0.25">
      <c r="A194" s="440">
        <v>42766</v>
      </c>
      <c r="B194" s="441" t="s">
        <v>32</v>
      </c>
      <c r="C194" s="441">
        <v>250</v>
      </c>
      <c r="D194" s="441">
        <v>225</v>
      </c>
      <c r="E194" s="445">
        <f>D194/C194</f>
        <v>0.9</v>
      </c>
      <c r="F194" s="94"/>
      <c r="G194" s="96">
        <f>C194-D194</f>
        <v>25</v>
      </c>
      <c r="H194" s="96">
        <f>SUMIFS($D:$D,$A:$A,$A194)</f>
        <v>4654</v>
      </c>
      <c r="I194" s="96">
        <f>SUMIFS($G:$G,$A:$A,$A194)</f>
        <v>77909</v>
      </c>
      <c r="J194" s="95">
        <f>IFERROR(D194/H194,0)</f>
        <v>4.8345509239363989E-2</v>
      </c>
      <c r="K194" s="95">
        <f>IFERROR(G194/I194,0)</f>
        <v>3.2088718889987036E-4</v>
      </c>
      <c r="L194" s="97">
        <f>IF(A194&lt;&gt;A193,J194,L193+J194)</f>
        <v>4.8345509239363989E-2</v>
      </c>
      <c r="M194" s="97">
        <f>IF(A194&lt;&gt;A193,K194,M193+K194)</f>
        <v>3.2088718889987036E-4</v>
      </c>
      <c r="N194" s="97">
        <f>(M194+(M194-K194))*(L194-(L194-J194))</f>
        <v>1.5513454555752219E-5</v>
      </c>
      <c r="O194" s="97">
        <f>ABS(L194-M194)</f>
        <v>4.8024622050464115E-2</v>
      </c>
      <c r="T194" s="99"/>
    </row>
    <row r="195" spans="1:20" s="91" customFormat="1" x14ac:dyDescent="0.25">
      <c r="A195" s="440">
        <v>42766</v>
      </c>
      <c r="B195" s="441" t="s">
        <v>24</v>
      </c>
      <c r="C195" s="441">
        <v>85</v>
      </c>
      <c r="D195" s="441">
        <v>69</v>
      </c>
      <c r="E195" s="445">
        <f>D195/C195</f>
        <v>0.81176470588235294</v>
      </c>
      <c r="F195" s="94"/>
      <c r="G195" s="96">
        <f>C195-D195</f>
        <v>16</v>
      </c>
      <c r="H195" s="96">
        <f>SUMIFS($D:$D,$A:$A,$A195)</f>
        <v>4654</v>
      </c>
      <c r="I195" s="96">
        <f>SUMIFS($G:$G,$A:$A,$A195)</f>
        <v>77909</v>
      </c>
      <c r="J195" s="95">
        <f>IFERROR(D195/H195,0)</f>
        <v>1.4825956166738289E-2</v>
      </c>
      <c r="K195" s="95">
        <f>IFERROR(G195/I195,0)</f>
        <v>2.0536780089591702E-4</v>
      </c>
      <c r="L195" s="97">
        <f>IF(A195&lt;&gt;A194,J195,L194+J195)</f>
        <v>6.3171465406102273E-2</v>
      </c>
      <c r="M195" s="97">
        <f>IF(A195&lt;&gt;A194,K195,M194+K195)</f>
        <v>5.2625498979578741E-4</v>
      </c>
      <c r="N195" s="97">
        <f>(M195+(M195-K195))*(L195-(L195-J195))</f>
        <v>1.2559692808337E-5</v>
      </c>
      <c r="O195" s="97">
        <f>ABS(L195-M195)</f>
        <v>6.2645210416306482E-2</v>
      </c>
      <c r="T195" s="99"/>
    </row>
    <row r="196" spans="1:20" s="91" customFormat="1" x14ac:dyDescent="0.25">
      <c r="A196" s="440">
        <v>42766</v>
      </c>
      <c r="B196" s="441" t="s">
        <v>34</v>
      </c>
      <c r="C196" s="441">
        <v>1268</v>
      </c>
      <c r="D196" s="441">
        <v>752</v>
      </c>
      <c r="E196" s="445">
        <f>D196/C196</f>
        <v>0.59305993690851733</v>
      </c>
      <c r="F196" s="94"/>
      <c r="G196" s="96">
        <f>C196-D196</f>
        <v>516</v>
      </c>
      <c r="H196" s="96">
        <f>SUMIFS($D:$D,$A:$A,$A196)</f>
        <v>4654</v>
      </c>
      <c r="I196" s="96">
        <f>SUMIFS($G:$G,$A:$A,$A196)</f>
        <v>77909</v>
      </c>
      <c r="J196" s="95">
        <f>IFERROR(D196/H196,0)</f>
        <v>0.16158143532445207</v>
      </c>
      <c r="K196" s="95">
        <f>IFERROR(G196/I196,0)</f>
        <v>6.623111578893324E-3</v>
      </c>
      <c r="L196" s="97">
        <f>IF(A196&lt;&gt;A195,J196,L195+J196)</f>
        <v>0.22475290073055434</v>
      </c>
      <c r="M196" s="97">
        <f>IF(A196&lt;&gt;A195,K196,M195+K196)</f>
        <v>7.1493665686891113E-3</v>
      </c>
      <c r="N196" s="97">
        <f>(M196+(M196-K196))*(L196-(L196-J196))</f>
        <v>1.2402379484272976E-3</v>
      </c>
      <c r="O196" s="97">
        <f>ABS(L196-M196)</f>
        <v>0.21760353416186523</v>
      </c>
      <c r="T196" s="99"/>
    </row>
    <row r="197" spans="1:20" s="91" customFormat="1" x14ac:dyDescent="0.25">
      <c r="A197" s="440">
        <v>42766</v>
      </c>
      <c r="B197" s="441" t="s">
        <v>40</v>
      </c>
      <c r="C197" s="441">
        <v>332</v>
      </c>
      <c r="D197" s="441">
        <v>184</v>
      </c>
      <c r="E197" s="445">
        <f>D197/C197</f>
        <v>0.55421686746987953</v>
      </c>
      <c r="F197" s="94"/>
      <c r="G197" s="96">
        <f>C197-D197</f>
        <v>148</v>
      </c>
      <c r="H197" s="96">
        <f>SUMIFS($D:$D,$A:$A,$A197)</f>
        <v>4654</v>
      </c>
      <c r="I197" s="96">
        <f>SUMIFS($G:$G,$A:$A,$A197)</f>
        <v>77909</v>
      </c>
      <c r="J197" s="95">
        <f>IFERROR(D197/H197,0)</f>
        <v>3.9535883111302107E-2</v>
      </c>
      <c r="K197" s="95">
        <f>IFERROR(G197/I197,0)</f>
        <v>1.8996521582872324E-3</v>
      </c>
      <c r="L197" s="97">
        <f>IF(A197&lt;&gt;A196,J197,L196+J197)</f>
        <v>0.26428878384185645</v>
      </c>
      <c r="M197" s="97">
        <f>IF(A197&lt;&gt;A196,K197,M196+K197)</f>
        <v>9.0490187269763444E-3</v>
      </c>
      <c r="N197" s="97">
        <f>(M197+(M197-K197))*(L197-(L197-J197))</f>
        <v>6.4041746764126415E-4</v>
      </c>
      <c r="O197" s="97">
        <f>ABS(L197-M197)</f>
        <v>0.25523976511488011</v>
      </c>
      <c r="T197" s="99"/>
    </row>
    <row r="198" spans="1:20" s="91" customFormat="1" x14ac:dyDescent="0.25">
      <c r="A198" s="440">
        <v>42766</v>
      </c>
      <c r="B198" s="441" t="s">
        <v>14</v>
      </c>
      <c r="C198" s="441">
        <v>2322</v>
      </c>
      <c r="D198" s="441">
        <v>887</v>
      </c>
      <c r="E198" s="445">
        <f>D198/C198</f>
        <v>0.38199827734711456</v>
      </c>
      <c r="F198" s="94"/>
      <c r="G198" s="96">
        <f>C198-D198</f>
        <v>1435</v>
      </c>
      <c r="H198" s="96">
        <f>SUMIFS($D:$D,$A:$A,$A198)</f>
        <v>4654</v>
      </c>
      <c r="I198" s="96">
        <f>SUMIFS($G:$G,$A:$A,$A198)</f>
        <v>77909</v>
      </c>
      <c r="J198" s="95">
        <f>IFERROR(D198/H198,0)</f>
        <v>0.19058874086807048</v>
      </c>
      <c r="K198" s="95">
        <f>IFERROR(G198/I198,0)</f>
        <v>1.8418924642852559E-2</v>
      </c>
      <c r="L198" s="97">
        <f>IF(A198&lt;&gt;A197,J198,L197+J198)</f>
        <v>0.45487752470992693</v>
      </c>
      <c r="M198" s="97">
        <f>IF(A198&lt;&gt;A197,K198,M197+K198)</f>
        <v>2.7467943369828905E-2</v>
      </c>
      <c r="N198" s="97">
        <f>(M198+(M198-K198))*(L198-(L198-J198))</f>
        <v>6.9597218263571679E-3</v>
      </c>
      <c r="O198" s="97">
        <f>ABS(L198-M198)</f>
        <v>0.42740958134009804</v>
      </c>
      <c r="T198" s="99"/>
    </row>
    <row r="199" spans="1:20" s="91" customFormat="1" x14ac:dyDescent="0.25">
      <c r="A199" s="440">
        <v>42766</v>
      </c>
      <c r="B199" s="441" t="s">
        <v>42</v>
      </c>
      <c r="C199" s="441">
        <v>856</v>
      </c>
      <c r="D199" s="441">
        <v>283</v>
      </c>
      <c r="E199" s="445">
        <f>D199/C199</f>
        <v>0.33060747663551404</v>
      </c>
      <c r="F199" s="94"/>
      <c r="G199" s="96">
        <f>C199-D199</f>
        <v>573</v>
      </c>
      <c r="H199" s="96">
        <f>SUMIFS($D:$D,$A:$A,$A199)</f>
        <v>4654</v>
      </c>
      <c r="I199" s="96">
        <f>SUMIFS($G:$G,$A:$A,$A199)</f>
        <v>77909</v>
      </c>
      <c r="J199" s="95">
        <f>IFERROR(D199/H199,0)</f>
        <v>6.080790717662226E-2</v>
      </c>
      <c r="K199" s="95">
        <f>IFERROR(G199/I199,0)</f>
        <v>7.3547343695850283E-3</v>
      </c>
      <c r="L199" s="97">
        <f>IF(A199&lt;&gt;A198,J199,L198+J199)</f>
        <v>0.51568543188654914</v>
      </c>
      <c r="M199" s="97">
        <f>IF(A199&lt;&gt;A198,K199,M198+K199)</f>
        <v>3.4822677739413936E-2</v>
      </c>
      <c r="N199" s="97">
        <f>(M199+(M199-K199))*(L199-(L199-J199))</f>
        <v>3.787762306384986E-3</v>
      </c>
      <c r="O199" s="97">
        <f>ABS(L199-M199)</f>
        <v>0.4808627541471352</v>
      </c>
      <c r="T199" s="99"/>
    </row>
    <row r="200" spans="1:20" s="91" customFormat="1" x14ac:dyDescent="0.25">
      <c r="A200" s="440">
        <v>42766</v>
      </c>
      <c r="B200" s="441" t="s">
        <v>30</v>
      </c>
      <c r="C200" s="441">
        <v>2532</v>
      </c>
      <c r="D200" s="441">
        <v>748</v>
      </c>
      <c r="E200" s="445">
        <f>D200/C200</f>
        <v>0.29541864139020535</v>
      </c>
      <c r="F200" s="94"/>
      <c r="G200" s="96">
        <f>C200-D200</f>
        <v>1784</v>
      </c>
      <c r="H200" s="96">
        <f>SUMIFS($D:$D,$A:$A,$A200)</f>
        <v>4654</v>
      </c>
      <c r="I200" s="96">
        <f>SUMIFS($G:$G,$A:$A,$A200)</f>
        <v>77909</v>
      </c>
      <c r="J200" s="95">
        <f>IFERROR(D200/H200,0)</f>
        <v>0.16072195960464117</v>
      </c>
      <c r="K200" s="95">
        <f>IFERROR(G200/I200,0)</f>
        <v>2.2898509799894749E-2</v>
      </c>
      <c r="L200" s="97">
        <f>IF(A200&lt;&gt;A199,J200,L199+J200)</f>
        <v>0.67640739149119034</v>
      </c>
      <c r="M200" s="97">
        <f>IF(A200&lt;&gt;A199,K200,M199+K200)</f>
        <v>5.7721187539308688E-2</v>
      </c>
      <c r="N200" s="97">
        <f>(M200+(M200-K200))*(L200-(L200-J200))</f>
        <v>1.4873831376984215E-2</v>
      </c>
      <c r="O200" s="97">
        <f>ABS(L200-M200)</f>
        <v>0.61868620395188167</v>
      </c>
      <c r="T200" s="99"/>
    </row>
    <row r="201" spans="1:20" s="91" customFormat="1" x14ac:dyDescent="0.25">
      <c r="A201" s="440">
        <v>42766</v>
      </c>
      <c r="B201" s="441" t="s">
        <v>22</v>
      </c>
      <c r="C201" s="441">
        <v>614</v>
      </c>
      <c r="D201" s="441">
        <v>73</v>
      </c>
      <c r="E201" s="445">
        <f>D201/C201</f>
        <v>0.11889250814332247</v>
      </c>
      <c r="F201" s="94"/>
      <c r="G201" s="96">
        <f>C201-D201</f>
        <v>541</v>
      </c>
      <c r="H201" s="96">
        <f>SUMIFS($D:$D,$A:$A,$A201)</f>
        <v>4654</v>
      </c>
      <c r="I201" s="96">
        <f>SUMIFS($G:$G,$A:$A,$A201)</f>
        <v>77909</v>
      </c>
      <c r="J201" s="95">
        <f>IFERROR(D201/H201,0)</f>
        <v>1.5685431886549205E-2</v>
      </c>
      <c r="K201" s="95">
        <f>IFERROR(G201/I201,0)</f>
        <v>6.9439987677931943E-3</v>
      </c>
      <c r="L201" s="97">
        <f>IF(A201&lt;&gt;A200,J201,L200+J201)</f>
        <v>0.69209282337773959</v>
      </c>
      <c r="M201" s="97">
        <f>IF(A201&lt;&gt;A200,K201,M200+K201)</f>
        <v>6.4665186307101885E-2</v>
      </c>
      <c r="N201" s="97">
        <f>(M201+(M201-K201))*(L201-(L201-J201))</f>
        <v>1.9196831308096257E-3</v>
      </c>
      <c r="O201" s="97">
        <f>ABS(L201-M201)</f>
        <v>0.62742763707063776</v>
      </c>
      <c r="T201" s="99"/>
    </row>
    <row r="202" spans="1:20" s="91" customFormat="1" x14ac:dyDescent="0.25">
      <c r="A202" s="440">
        <v>42766</v>
      </c>
      <c r="B202" s="441" t="s">
        <v>28</v>
      </c>
      <c r="C202" s="441">
        <v>205</v>
      </c>
      <c r="D202" s="441">
        <v>13</v>
      </c>
      <c r="E202" s="445">
        <f>D202/C202</f>
        <v>6.3414634146341464E-2</v>
      </c>
      <c r="F202" s="94"/>
      <c r="G202" s="96">
        <f>C202-D202</f>
        <v>192</v>
      </c>
      <c r="H202" s="96">
        <f>SUMIFS($D:$D,$A:$A,$A202)</f>
        <v>4654</v>
      </c>
      <c r="I202" s="96">
        <f>SUMIFS($G:$G,$A:$A,$A202)</f>
        <v>77909</v>
      </c>
      <c r="J202" s="95">
        <f>IFERROR(D202/H202,0)</f>
        <v>2.7932960893854749E-3</v>
      </c>
      <c r="K202" s="95">
        <f>IFERROR(G202/I202,0)</f>
        <v>2.4644136107510044E-3</v>
      </c>
      <c r="L202" s="97">
        <f>IF(A202&lt;&gt;A201,J202,L201+J202)</f>
        <v>0.69488611946712509</v>
      </c>
      <c r="M202" s="97">
        <f>IF(A202&lt;&gt;A201,K202,M201+K202)</f>
        <v>6.7129599917852889E-2</v>
      </c>
      <c r="N202" s="97">
        <f>(M202+(M202-K202))*(L202-(L202-J202))</f>
        <v>3.6814186096356411E-4</v>
      </c>
      <c r="O202" s="97">
        <f>ABS(L202-M202)</f>
        <v>0.62775651954927225</v>
      </c>
      <c r="T202" s="99"/>
    </row>
    <row r="203" spans="1:20" s="91" customFormat="1" x14ac:dyDescent="0.25">
      <c r="A203" s="440">
        <v>42766</v>
      </c>
      <c r="B203" s="441" t="s">
        <v>20</v>
      </c>
      <c r="C203" s="441">
        <v>10762</v>
      </c>
      <c r="D203" s="441">
        <v>603</v>
      </c>
      <c r="E203" s="445">
        <f>D203/C203</f>
        <v>5.6030477606392862E-2</v>
      </c>
      <c r="F203" s="94"/>
      <c r="G203" s="96">
        <f>C203-D203</f>
        <v>10159</v>
      </c>
      <c r="H203" s="96">
        <f>SUMIFS($D:$D,$A:$A,$A203)</f>
        <v>4654</v>
      </c>
      <c r="I203" s="96">
        <f>SUMIFS($G:$G,$A:$A,$A203)</f>
        <v>77909</v>
      </c>
      <c r="J203" s="95">
        <f>IFERROR(D203/H203,0)</f>
        <v>0.12956596476149548</v>
      </c>
      <c r="K203" s="95">
        <f>IFERROR(G203/I203,0)</f>
        <v>0.13039571808135131</v>
      </c>
      <c r="L203" s="97">
        <f>IF(A203&lt;&gt;A202,J203,L202+J203)</f>
        <v>0.8244520842286206</v>
      </c>
      <c r="M203" s="97">
        <f>IF(A203&lt;&gt;A202,K203,M202+K203)</f>
        <v>0.1975253179992042</v>
      </c>
      <c r="N203" s="97">
        <f>(M203+(M203-K203))*(L203-(L203-J203))</f>
        <v>3.4290269768797906E-2</v>
      </c>
      <c r="O203" s="97">
        <f>ABS(L203-M203)</f>
        <v>0.62692676622941645</v>
      </c>
      <c r="T203" s="99"/>
    </row>
    <row r="204" spans="1:20" s="91" customFormat="1" x14ac:dyDescent="0.25">
      <c r="A204" s="440">
        <v>42766</v>
      </c>
      <c r="B204" s="441" t="s">
        <v>12</v>
      </c>
      <c r="C204" s="441">
        <v>6678</v>
      </c>
      <c r="D204" s="441">
        <v>177</v>
      </c>
      <c r="E204" s="445">
        <f>D204/C204</f>
        <v>2.6504941599281222E-2</v>
      </c>
      <c r="F204" s="94"/>
      <c r="G204" s="96">
        <f>C204-D204</f>
        <v>6501</v>
      </c>
      <c r="H204" s="96">
        <f>SUMIFS($D:$D,$A:$A,$A204)</f>
        <v>4654</v>
      </c>
      <c r="I204" s="96">
        <f>SUMIFS($G:$G,$A:$A,$A204)</f>
        <v>77909</v>
      </c>
      <c r="J204" s="95">
        <f>IFERROR(D204/H204,0)</f>
        <v>3.8031800601633005E-2</v>
      </c>
      <c r="K204" s="95">
        <f>IFERROR(G204/I204,0)</f>
        <v>8.3443504601522292E-2</v>
      </c>
      <c r="L204" s="97">
        <f>IF(A204&lt;&gt;A203,J204,L203+J204)</f>
        <v>0.86248388483025362</v>
      </c>
      <c r="M204" s="97">
        <f>IF(A204&lt;&gt;A203,K204,M203+K204)</f>
        <v>0.28096882260072648</v>
      </c>
      <c r="N204" s="97">
        <f>(M204+(M204-K204))*(L204-(L204-J204))</f>
        <v>1.819799374434632E-2</v>
      </c>
      <c r="O204" s="97">
        <f>ABS(L204-M204)</f>
        <v>0.58151506222952709</v>
      </c>
      <c r="T204" s="99"/>
    </row>
    <row r="205" spans="1:20" s="91" customFormat="1" x14ac:dyDescent="0.25">
      <c r="A205" s="440">
        <v>42766</v>
      </c>
      <c r="B205" s="441" t="s">
        <v>36</v>
      </c>
      <c r="C205" s="441">
        <v>9721</v>
      </c>
      <c r="D205" s="441">
        <v>257</v>
      </c>
      <c r="E205" s="445">
        <f>D205/C205</f>
        <v>2.6437609299454788E-2</v>
      </c>
      <c r="F205" s="94"/>
      <c r="G205" s="96">
        <f>C205-D205</f>
        <v>9464</v>
      </c>
      <c r="H205" s="96">
        <f>SUMIFS($D:$D,$A:$A,$A205)</f>
        <v>4654</v>
      </c>
      <c r="I205" s="96">
        <f>SUMIFS($G:$G,$A:$A,$A205)</f>
        <v>77909</v>
      </c>
      <c r="J205" s="95">
        <f>IFERROR(D205/H205,0)</f>
        <v>5.5221314997851309E-2</v>
      </c>
      <c r="K205" s="95">
        <f>IFERROR(G205/I205,0)</f>
        <v>0.12147505422993492</v>
      </c>
      <c r="L205" s="97">
        <f>IF(A205&lt;&gt;A204,J205,L204+J205)</f>
        <v>0.91770519982810494</v>
      </c>
      <c r="M205" s="97">
        <f>IF(A205&lt;&gt;A204,K205,M204+K205)</f>
        <v>0.40244387683066141</v>
      </c>
      <c r="N205" s="97">
        <f>(M205+(M205-K205))*(L205-(L205-J205))</f>
        <v>3.7738947948832556E-2</v>
      </c>
      <c r="O205" s="97">
        <f>ABS(L205-M205)</f>
        <v>0.51526132299744354</v>
      </c>
      <c r="T205" s="99"/>
    </row>
    <row r="206" spans="1:20" s="91" customFormat="1" x14ac:dyDescent="0.25">
      <c r="A206" s="440">
        <v>42766</v>
      </c>
      <c r="B206" s="441" t="s">
        <v>38</v>
      </c>
      <c r="C206" s="441">
        <v>2633</v>
      </c>
      <c r="D206" s="441">
        <v>38</v>
      </c>
      <c r="E206" s="445">
        <f>D206/C206</f>
        <v>1.4432206608431447E-2</v>
      </c>
      <c r="F206" s="94"/>
      <c r="G206" s="96">
        <f>C206-D206</f>
        <v>2595</v>
      </c>
      <c r="H206" s="96">
        <f>SUMIFS($D:$D,$A:$A,$A206)</f>
        <v>4654</v>
      </c>
      <c r="I206" s="96">
        <f>SUMIFS($G:$G,$A:$A,$A206)</f>
        <v>77909</v>
      </c>
      <c r="J206" s="95">
        <f>IFERROR(D206/H206,0)</f>
        <v>8.165019338203695E-3</v>
      </c>
      <c r="K206" s="95">
        <f>IFERROR(G206/I206,0)</f>
        <v>3.3308090207806541E-2</v>
      </c>
      <c r="L206" s="97">
        <f>IF(A206&lt;&gt;A205,J206,L205+J206)</f>
        <v>0.92587021916630863</v>
      </c>
      <c r="M206" s="97">
        <f>IF(A206&lt;&gt;A205,K206,M205+K206)</f>
        <v>0.43575196703846797</v>
      </c>
      <c r="N206" s="97">
        <f>(M206+(M206-K206))*(L206-(L206-J206))</f>
        <v>6.8438852743933961E-3</v>
      </c>
      <c r="O206" s="97">
        <f>ABS(L206-M206)</f>
        <v>0.49011825212784066</v>
      </c>
      <c r="T206" s="99"/>
    </row>
    <row r="207" spans="1:20" s="91" customFormat="1" x14ac:dyDescent="0.25">
      <c r="A207" s="440">
        <v>42766</v>
      </c>
      <c r="B207" s="441" t="s">
        <v>16</v>
      </c>
      <c r="C207" s="441">
        <v>86</v>
      </c>
      <c r="D207" s="441">
        <v>1</v>
      </c>
      <c r="E207" s="445">
        <f>D207/C207</f>
        <v>1.1627906976744186E-2</v>
      </c>
      <c r="F207" s="94"/>
      <c r="G207" s="96">
        <f>C207-D207</f>
        <v>85</v>
      </c>
      <c r="H207" s="96">
        <f>SUMIFS($D:$D,$A:$A,$A207)</f>
        <v>4654</v>
      </c>
      <c r="I207" s="96">
        <f>SUMIFS($G:$G,$A:$A,$A207)</f>
        <v>77909</v>
      </c>
      <c r="J207" s="95">
        <f>IFERROR(D207/H207,0)</f>
        <v>2.1486892995272884E-4</v>
      </c>
      <c r="K207" s="95">
        <f>IFERROR(G207/I207,0)</f>
        <v>1.0910164422595593E-3</v>
      </c>
      <c r="L207" s="97">
        <f>IF(A207&lt;&gt;A206,J207,L206+J207)</f>
        <v>0.92608508809626133</v>
      </c>
      <c r="M207" s="97">
        <f>IF(A207&lt;&gt;A206,K207,M206+K207)</f>
        <v>0.43684298348072753</v>
      </c>
      <c r="N207" s="97">
        <f>(M207+(M207-K207))*(L207-(L207-J207))</f>
        <v>1.8749354330019319E-4</v>
      </c>
      <c r="O207" s="97">
        <f>ABS(L207-M207)</f>
        <v>0.4892421046155338</v>
      </c>
      <c r="T207" s="99"/>
    </row>
    <row r="208" spans="1:20" s="91" customFormat="1" x14ac:dyDescent="0.25">
      <c r="A208" s="440">
        <v>42766</v>
      </c>
      <c r="B208" s="441" t="s">
        <v>26</v>
      </c>
      <c r="C208" s="441">
        <v>44206</v>
      </c>
      <c r="D208" s="441">
        <v>344</v>
      </c>
      <c r="E208" s="445">
        <f>D208/C208</f>
        <v>7.7817490838347735E-3</v>
      </c>
      <c r="F208" s="94"/>
      <c r="G208" s="96">
        <f>C208-D208</f>
        <v>43862</v>
      </c>
      <c r="H208" s="96">
        <f>SUMIFS($D:$D,$A:$A,$A208)</f>
        <v>4654</v>
      </c>
      <c r="I208" s="96">
        <f>SUMIFS($G:$G,$A:$A,$A208)</f>
        <v>77909</v>
      </c>
      <c r="J208" s="95">
        <f>IFERROR(D208/H208,0)</f>
        <v>7.3914911903738723E-2</v>
      </c>
      <c r="K208" s="95">
        <f>IFERROR(G208/I208,0)</f>
        <v>0.56299015518104456</v>
      </c>
      <c r="L208" s="97">
        <f>IF(A208&lt;&gt;A207,J208,L207+J208)</f>
        <v>1</v>
      </c>
      <c r="M208" s="97">
        <f>IF(A208&lt;&gt;A207,K208,M207+K208)</f>
        <v>0.99983313866177204</v>
      </c>
      <c r="N208" s="97">
        <f>(M208+(M208-K208))*(L208-(L208-J208))</f>
        <v>0.10619178900236791</v>
      </c>
      <c r="O208" s="97">
        <f>ABS(L208-M208)</f>
        <v>1.6686133822796378E-4</v>
      </c>
      <c r="T208" s="99"/>
    </row>
    <row r="209" spans="1:20" s="91" customFormat="1" x14ac:dyDescent="0.25">
      <c r="A209" s="440">
        <v>42766</v>
      </c>
      <c r="B209" s="441" t="s">
        <v>18</v>
      </c>
      <c r="C209" s="441">
        <v>13</v>
      </c>
      <c r="D209" s="441">
        <v>0</v>
      </c>
      <c r="E209" s="445">
        <f>D209/C209</f>
        <v>0</v>
      </c>
      <c r="F209" s="94"/>
      <c r="G209" s="96">
        <f>C209-D209</f>
        <v>13</v>
      </c>
      <c r="H209" s="96">
        <f>SUMIFS($D:$D,$A:$A,$A209)</f>
        <v>4654</v>
      </c>
      <c r="I209" s="96">
        <f>SUMIFS($G:$G,$A:$A,$A209)</f>
        <v>77909</v>
      </c>
      <c r="J209" s="95">
        <f>IFERROR(D209/H209,0)</f>
        <v>0</v>
      </c>
      <c r="K209" s="95">
        <f>IFERROR(G209/I209,0)</f>
        <v>1.6686133822793259E-4</v>
      </c>
      <c r="L209" s="97">
        <f>IF(A209&lt;&gt;A208,J209,L208+J209)</f>
        <v>1</v>
      </c>
      <c r="M209" s="97">
        <f>IF(A209&lt;&gt;A208,K209,M208+K209)</f>
        <v>1</v>
      </c>
      <c r="N209" s="97">
        <f>(M209+(M209-K209))*(L209-(L209-J209))</f>
        <v>0</v>
      </c>
      <c r="O209" s="97">
        <f>ABS(L209-M209)</f>
        <v>0</v>
      </c>
      <c r="T209" s="99"/>
    </row>
    <row r="210" spans="1:20" s="91" customFormat="1" x14ac:dyDescent="0.25">
      <c r="A210" s="440">
        <v>42794</v>
      </c>
      <c r="B210" s="441" t="s">
        <v>18</v>
      </c>
      <c r="C210" s="441">
        <v>501</v>
      </c>
      <c r="D210" s="441">
        <v>414</v>
      </c>
      <c r="E210" s="445">
        <f>D210/C210</f>
        <v>0.82634730538922152</v>
      </c>
      <c r="F210" s="94"/>
      <c r="G210" s="96">
        <f>C210-D210</f>
        <v>87</v>
      </c>
      <c r="H210" s="96">
        <f>SUMIFS($D:$D,$A:$A,$A210)</f>
        <v>4262</v>
      </c>
      <c r="I210" s="96">
        <f>SUMIFS($G:$G,$A:$A,$A210)</f>
        <v>71701</v>
      </c>
      <c r="J210" s="95">
        <f>IFERROR(D210/H210,0)</f>
        <v>9.7137494134209287E-2</v>
      </c>
      <c r="K210" s="95">
        <f>IFERROR(G210/I210,0)</f>
        <v>1.2133721984351684E-3</v>
      </c>
      <c r="L210" s="97">
        <f>IF(A210&lt;&gt;A209,J210,L209+J210)</f>
        <v>9.7137494134209287E-2</v>
      </c>
      <c r="M210" s="97">
        <f>IF(A210&lt;&gt;A209,K210,M209+K210)</f>
        <v>1.2133721984351684E-3</v>
      </c>
      <c r="N210" s="97">
        <f>(M210+(M210-K210))*(L210-(L210-J210))</f>
        <v>1.1786393480810879E-4</v>
      </c>
      <c r="O210" s="97">
        <f>ABS(L210-M210)</f>
        <v>9.5924121935774126E-2</v>
      </c>
      <c r="T210" s="99"/>
    </row>
    <row r="211" spans="1:20" s="91" customFormat="1" x14ac:dyDescent="0.25">
      <c r="A211" s="440">
        <v>42794</v>
      </c>
      <c r="B211" s="441" t="s">
        <v>38</v>
      </c>
      <c r="C211" s="441">
        <v>158</v>
      </c>
      <c r="D211" s="441">
        <v>123</v>
      </c>
      <c r="E211" s="445">
        <f>D211/C211</f>
        <v>0.77848101265822789</v>
      </c>
      <c r="F211" s="94"/>
      <c r="G211" s="96">
        <f>C211-D211</f>
        <v>35</v>
      </c>
      <c r="H211" s="96">
        <f>SUMIFS($D:$D,$A:$A,$A211)</f>
        <v>4262</v>
      </c>
      <c r="I211" s="96">
        <f>SUMIFS($G:$G,$A:$A,$A211)</f>
        <v>71701</v>
      </c>
      <c r="J211" s="95">
        <f>IFERROR(D211/H211,0)</f>
        <v>2.8859690286250586E-2</v>
      </c>
      <c r="K211" s="95">
        <f>IFERROR(G211/I211,0)</f>
        <v>4.8813824074978035E-4</v>
      </c>
      <c r="L211" s="97">
        <f>IF(A211&lt;&gt;A210,J211,L210+J211)</f>
        <v>0.12599718442045987</v>
      </c>
      <c r="M211" s="97">
        <f>IF(A211&lt;&gt;A210,K211,M210+K211)</f>
        <v>1.7015104391849487E-3</v>
      </c>
      <c r="N211" s="97">
        <f>(M211+(M211-K211))*(L211-(L211-J211))</f>
        <v>8.4122610142485776E-5</v>
      </c>
      <c r="O211" s="97">
        <f>ABS(L211-M211)</f>
        <v>0.12429567398127492</v>
      </c>
      <c r="T211" s="99"/>
    </row>
    <row r="212" spans="1:20" s="91" customFormat="1" x14ac:dyDescent="0.25">
      <c r="A212" s="440">
        <v>42794</v>
      </c>
      <c r="B212" s="441" t="s">
        <v>32</v>
      </c>
      <c r="C212" s="441">
        <v>1455</v>
      </c>
      <c r="D212" s="441">
        <v>870</v>
      </c>
      <c r="E212" s="445">
        <f>D212/C212</f>
        <v>0.59793814432989689</v>
      </c>
      <c r="F212" s="94"/>
      <c r="G212" s="96">
        <f>C212-D212</f>
        <v>585</v>
      </c>
      <c r="H212" s="96">
        <f>SUMIFS($D:$D,$A:$A,$A212)</f>
        <v>4262</v>
      </c>
      <c r="I212" s="96">
        <f>SUMIFS($G:$G,$A:$A,$A212)</f>
        <v>71701</v>
      </c>
      <c r="J212" s="95">
        <f>IFERROR(D212/H212,0)</f>
        <v>0.2041295166588456</v>
      </c>
      <c r="K212" s="95">
        <f>IFERROR(G212/I212,0)</f>
        <v>8.158882023960614E-3</v>
      </c>
      <c r="L212" s="97">
        <f>IF(A212&lt;&gt;A211,J212,L211+J212)</f>
        <v>0.33012670107930547</v>
      </c>
      <c r="M212" s="97">
        <f>IF(A212&lt;&gt;A211,K212,M211+K212)</f>
        <v>9.8603924631455626E-3</v>
      </c>
      <c r="N212" s="97">
        <f>(M212+(M212-K212))*(L212-(L212-J212))</f>
        <v>2.3601256511092314E-3</v>
      </c>
      <c r="O212" s="97">
        <f>ABS(L212-M212)</f>
        <v>0.3202663086161599</v>
      </c>
      <c r="T212" s="99"/>
    </row>
    <row r="213" spans="1:20" s="91" customFormat="1" x14ac:dyDescent="0.25">
      <c r="A213" s="440">
        <v>42794</v>
      </c>
      <c r="B213" s="441" t="s">
        <v>40</v>
      </c>
      <c r="C213" s="441">
        <v>425</v>
      </c>
      <c r="D213" s="441">
        <v>237</v>
      </c>
      <c r="E213" s="445">
        <f>D213/C213</f>
        <v>0.55764705882352938</v>
      </c>
      <c r="F213" s="94"/>
      <c r="G213" s="96">
        <f>C213-D213</f>
        <v>188</v>
      </c>
      <c r="H213" s="96">
        <f>SUMIFS($D:$D,$A:$A,$A213)</f>
        <v>4262</v>
      </c>
      <c r="I213" s="96">
        <f>SUMIFS($G:$G,$A:$A,$A213)</f>
        <v>71701</v>
      </c>
      <c r="J213" s="95">
        <f>IFERROR(D213/H213,0)</f>
        <v>5.5607695917409668E-2</v>
      </c>
      <c r="K213" s="95">
        <f>IFERROR(G213/I213,0)</f>
        <v>2.6219996931702485E-3</v>
      </c>
      <c r="L213" s="97">
        <f>IF(A213&lt;&gt;A212,J213,L212+J213)</f>
        <v>0.38573439699671513</v>
      </c>
      <c r="M213" s="97">
        <f>IF(A213&lt;&gt;A212,K213,M212+K213)</f>
        <v>1.2482392156315811E-2</v>
      </c>
      <c r="N213" s="97">
        <f>(M213+(M213-K213))*(L213-(L213-J213))</f>
        <v>1.2424307730671857E-3</v>
      </c>
      <c r="O213" s="97">
        <f>ABS(L213-M213)</f>
        <v>0.37325200484039933</v>
      </c>
      <c r="T213" s="99"/>
    </row>
    <row r="214" spans="1:20" s="91" customFormat="1" x14ac:dyDescent="0.25">
      <c r="A214" s="440">
        <v>42794</v>
      </c>
      <c r="B214" s="441" t="s">
        <v>14</v>
      </c>
      <c r="C214" s="441">
        <v>2137</v>
      </c>
      <c r="D214" s="441">
        <v>649</v>
      </c>
      <c r="E214" s="445">
        <f>D214/C214</f>
        <v>0.30369677117454374</v>
      </c>
      <c r="F214" s="94"/>
      <c r="G214" s="96">
        <f>C214-D214</f>
        <v>1488</v>
      </c>
      <c r="H214" s="96">
        <f>SUMIFS($D:$D,$A:$A,$A214)</f>
        <v>4262</v>
      </c>
      <c r="I214" s="96">
        <f>SUMIFS($G:$G,$A:$A,$A214)</f>
        <v>71701</v>
      </c>
      <c r="J214" s="95">
        <f>IFERROR(D214/H214,0)</f>
        <v>0.15227592679493196</v>
      </c>
      <c r="K214" s="95">
        <f>IFERROR(G214/I214,0)</f>
        <v>2.0752848635304948E-2</v>
      </c>
      <c r="L214" s="97">
        <f>IF(A214&lt;&gt;A213,J214,L213+J214)</f>
        <v>0.53801032379164715</v>
      </c>
      <c r="M214" s="97">
        <f>IF(A214&lt;&gt;A213,K214,M213+K214)</f>
        <v>3.3235240791620761E-2</v>
      </c>
      <c r="N214" s="97">
        <f>(M214+(M214-K214))*(L214-(L214-J214))</f>
        <v>6.9616949280175587E-3</v>
      </c>
      <c r="O214" s="97">
        <f>ABS(L214-M214)</f>
        <v>0.50477508300002638</v>
      </c>
      <c r="T214" s="99"/>
    </row>
    <row r="215" spans="1:20" s="91" customFormat="1" x14ac:dyDescent="0.25">
      <c r="A215" s="440">
        <v>42794</v>
      </c>
      <c r="B215" s="441" t="s">
        <v>26</v>
      </c>
      <c r="C215" s="441">
        <v>790</v>
      </c>
      <c r="D215" s="441">
        <v>216</v>
      </c>
      <c r="E215" s="445">
        <f>D215/C215</f>
        <v>0.27341772151898736</v>
      </c>
      <c r="F215" s="94"/>
      <c r="G215" s="96">
        <f>C215-D215</f>
        <v>574</v>
      </c>
      <c r="H215" s="96">
        <f>SUMIFS($D:$D,$A:$A,$A215)</f>
        <v>4262</v>
      </c>
      <c r="I215" s="96">
        <f>SUMIFS($G:$G,$A:$A,$A215)</f>
        <v>71701</v>
      </c>
      <c r="J215" s="95">
        <f>IFERROR(D215/H215,0)</f>
        <v>5.0680431722196155E-2</v>
      </c>
      <c r="K215" s="95">
        <f>IFERROR(G215/I215,0)</f>
        <v>8.0054671482963982E-3</v>
      </c>
      <c r="L215" s="97">
        <f>IF(A215&lt;&gt;A214,J215,L214+J215)</f>
        <v>0.58869075551384331</v>
      </c>
      <c r="M215" s="97">
        <f>IF(A215&lt;&gt;A214,K215,M214+K215)</f>
        <v>4.1240707939917159E-2</v>
      </c>
      <c r="N215" s="97">
        <f>(M215+(M215-K215))*(L215-(L215-J215))</f>
        <v>3.7744732346344898E-3</v>
      </c>
      <c r="O215" s="97">
        <f>ABS(L215-M215)</f>
        <v>0.54745004757392612</v>
      </c>
      <c r="T215" s="99"/>
    </row>
    <row r="216" spans="1:20" s="91" customFormat="1" x14ac:dyDescent="0.25">
      <c r="A216" s="440">
        <v>42794</v>
      </c>
      <c r="B216" s="441" t="s">
        <v>34</v>
      </c>
      <c r="C216" s="441">
        <v>1483</v>
      </c>
      <c r="D216" s="441">
        <v>377</v>
      </c>
      <c r="E216" s="445">
        <f>D216/C216</f>
        <v>0.25421443020903572</v>
      </c>
      <c r="F216" s="94"/>
      <c r="G216" s="96">
        <f>C216-D216</f>
        <v>1106</v>
      </c>
      <c r="H216" s="96">
        <f>SUMIFS($D:$D,$A:$A,$A216)</f>
        <v>4262</v>
      </c>
      <c r="I216" s="96">
        <f>SUMIFS($G:$G,$A:$A,$A216)</f>
        <v>71701</v>
      </c>
      <c r="J216" s="95">
        <f>IFERROR(D216/H216,0)</f>
        <v>8.8456123885499768E-2</v>
      </c>
      <c r="K216" s="95">
        <f>IFERROR(G216/I216,0)</f>
        <v>1.5425168407693059E-2</v>
      </c>
      <c r="L216" s="97">
        <f>IF(A216&lt;&gt;A215,J216,L215+J216)</f>
        <v>0.67714687939934304</v>
      </c>
      <c r="M216" s="97">
        <f>IF(A216&lt;&gt;A215,K216,M215+K216)</f>
        <v>5.6665876347610222E-2</v>
      </c>
      <c r="N216" s="97">
        <f>(M216+(M216-K216))*(L216-(L216-J216))</f>
        <v>8.6604369489436429E-3</v>
      </c>
      <c r="O216" s="97">
        <f>ABS(L216-M216)</f>
        <v>0.62048100305173282</v>
      </c>
      <c r="T216" s="99"/>
    </row>
    <row r="217" spans="1:20" s="91" customFormat="1" x14ac:dyDescent="0.25">
      <c r="A217" s="440">
        <v>42794</v>
      </c>
      <c r="B217" s="441" t="s">
        <v>42</v>
      </c>
      <c r="C217" s="441">
        <v>473</v>
      </c>
      <c r="D217" s="441">
        <v>78</v>
      </c>
      <c r="E217" s="445">
        <f>D217/C217</f>
        <v>0.16490486257928119</v>
      </c>
      <c r="F217" s="94"/>
      <c r="G217" s="96">
        <f>C217-D217</f>
        <v>395</v>
      </c>
      <c r="H217" s="96">
        <f>SUMIFS($D:$D,$A:$A,$A217)</f>
        <v>4262</v>
      </c>
      <c r="I217" s="96">
        <f>SUMIFS($G:$G,$A:$A,$A217)</f>
        <v>71701</v>
      </c>
      <c r="J217" s="95">
        <f>IFERROR(D217/H217,0)</f>
        <v>1.8301267010793053E-2</v>
      </c>
      <c r="K217" s="95">
        <f>IFERROR(G217/I217,0)</f>
        <v>5.5089887170332351E-3</v>
      </c>
      <c r="L217" s="97">
        <f>IF(A217&lt;&gt;A216,J217,L216+J217)</f>
        <v>0.69544814641013608</v>
      </c>
      <c r="M217" s="97">
        <f>IF(A217&lt;&gt;A216,K217,M216+K217)</f>
        <v>6.217486506464346E-2</v>
      </c>
      <c r="N217" s="97">
        <f>(M217+(M217-K217))*(L217-(L217-J217))</f>
        <v>2.1749361403462647E-3</v>
      </c>
      <c r="O217" s="97">
        <f>ABS(L217-M217)</f>
        <v>0.63327328134549266</v>
      </c>
      <c r="T217" s="99"/>
    </row>
    <row r="218" spans="1:20" s="91" customFormat="1" x14ac:dyDescent="0.25">
      <c r="A218" s="440">
        <v>42794</v>
      </c>
      <c r="B218" s="441" t="s">
        <v>36</v>
      </c>
      <c r="C218" s="441">
        <v>580</v>
      </c>
      <c r="D218" s="441">
        <v>66</v>
      </c>
      <c r="E218" s="445">
        <f>D218/C218</f>
        <v>0.11379310344827587</v>
      </c>
      <c r="F218" s="94"/>
      <c r="G218" s="96">
        <f>C218-D218</f>
        <v>514</v>
      </c>
      <c r="H218" s="96">
        <f>SUMIFS($D:$D,$A:$A,$A218)</f>
        <v>4262</v>
      </c>
      <c r="I218" s="96">
        <f>SUMIFS($G:$G,$A:$A,$A218)</f>
        <v>71701</v>
      </c>
      <c r="J218" s="95">
        <f>IFERROR(D218/H218,0)</f>
        <v>1.5485687470671047E-2</v>
      </c>
      <c r="K218" s="95">
        <f>IFERROR(G218/I218,0)</f>
        <v>7.1686587355824886E-3</v>
      </c>
      <c r="L218" s="97">
        <f>IF(A218&lt;&gt;A217,J218,L217+J218)</f>
        <v>0.71093383388080711</v>
      </c>
      <c r="M218" s="97">
        <f>IF(A218&lt;&gt;A217,K218,M217+K218)</f>
        <v>6.9343523800225945E-2</v>
      </c>
      <c r="N218" s="97">
        <f>(M218+(M218-K218))*(L218-(L218-J218))</f>
        <v>2.0366526666075477E-3</v>
      </c>
      <c r="O218" s="97">
        <f>ABS(L218-M218)</f>
        <v>0.64159031008058121</v>
      </c>
      <c r="T218" s="99"/>
    </row>
    <row r="219" spans="1:20" s="91" customFormat="1" x14ac:dyDescent="0.25">
      <c r="A219" s="440">
        <v>42794</v>
      </c>
      <c r="B219" s="441" t="s">
        <v>30</v>
      </c>
      <c r="C219" s="441">
        <v>10967</v>
      </c>
      <c r="D219" s="441">
        <v>655</v>
      </c>
      <c r="E219" s="445">
        <f>D219/C219</f>
        <v>5.9724628430746787E-2</v>
      </c>
      <c r="F219" s="94"/>
      <c r="G219" s="96">
        <f>C219-D219</f>
        <v>10312</v>
      </c>
      <c r="H219" s="96">
        <f>SUMIFS($D:$D,$A:$A,$A219)</f>
        <v>4262</v>
      </c>
      <c r="I219" s="96">
        <f>SUMIFS($G:$G,$A:$A,$A219)</f>
        <v>71701</v>
      </c>
      <c r="J219" s="95">
        <f>IFERROR(D219/H219,0)</f>
        <v>0.15368371656499297</v>
      </c>
      <c r="K219" s="95">
        <f>IFERROR(G219/I219,0)</f>
        <v>0.14381947253176386</v>
      </c>
      <c r="L219" s="97">
        <f>IF(A219&lt;&gt;A218,J219,L218+J219)</f>
        <v>0.86461755044580002</v>
      </c>
      <c r="M219" s="97">
        <f>IF(A219&lt;&gt;A218,K219,M218+K219)</f>
        <v>0.21316299633198982</v>
      </c>
      <c r="N219" s="97">
        <f>(M219+(M219-K219))*(L219-(L219-J219))</f>
        <v>4.3416651967761913E-2</v>
      </c>
      <c r="O219" s="97">
        <f>ABS(L219-M219)</f>
        <v>0.65145455411381015</v>
      </c>
      <c r="T219" s="99"/>
    </row>
    <row r="220" spans="1:20" s="91" customFormat="1" x14ac:dyDescent="0.25">
      <c r="A220" s="440">
        <v>42794</v>
      </c>
      <c r="B220" s="441" t="s">
        <v>16</v>
      </c>
      <c r="C220" s="441">
        <v>217</v>
      </c>
      <c r="D220" s="441">
        <v>11</v>
      </c>
      <c r="E220" s="445">
        <f>D220/C220</f>
        <v>5.0691244239631339E-2</v>
      </c>
      <c r="F220" s="94"/>
      <c r="G220" s="96">
        <f>C220-D220</f>
        <v>206</v>
      </c>
      <c r="H220" s="96">
        <f>SUMIFS($D:$D,$A:$A,$A220)</f>
        <v>4262</v>
      </c>
      <c r="I220" s="96">
        <f>SUMIFS($G:$G,$A:$A,$A220)</f>
        <v>71701</v>
      </c>
      <c r="J220" s="95">
        <f>IFERROR(D220/H220,0)</f>
        <v>2.5809479117785078E-3</v>
      </c>
      <c r="K220" s="95">
        <f>IFERROR(G220/I220,0)</f>
        <v>2.8730422169844214E-3</v>
      </c>
      <c r="L220" s="97">
        <f>IF(A220&lt;&gt;A219,J220,L219+J220)</f>
        <v>0.86719849835757856</v>
      </c>
      <c r="M220" s="97">
        <f>IF(A220&lt;&gt;A219,K220,M219+K220)</f>
        <v>0.21603603854897424</v>
      </c>
      <c r="N220" s="97">
        <f>(M220+(M220-K220))*(L220-(L220-J220))</f>
        <v>1.1077403528133897E-3</v>
      </c>
      <c r="O220" s="97">
        <f>ABS(L220-M220)</f>
        <v>0.65116245980860432</v>
      </c>
      <c r="T220" s="99"/>
    </row>
    <row r="221" spans="1:20" s="91" customFormat="1" x14ac:dyDescent="0.25">
      <c r="A221" s="440">
        <v>42794</v>
      </c>
      <c r="B221" s="441" t="s">
        <v>20</v>
      </c>
      <c r="C221" s="441">
        <v>9834</v>
      </c>
      <c r="D221" s="441">
        <v>267</v>
      </c>
      <c r="E221" s="445">
        <f>D221/C221</f>
        <v>2.7150701647345944E-2</v>
      </c>
      <c r="F221" s="94"/>
      <c r="G221" s="96">
        <f>C221-D221</f>
        <v>9567</v>
      </c>
      <c r="H221" s="96">
        <f>SUMIFS($D:$D,$A:$A,$A221)</f>
        <v>4262</v>
      </c>
      <c r="I221" s="96">
        <f>SUMIFS($G:$G,$A:$A,$A221)</f>
        <v>71701</v>
      </c>
      <c r="J221" s="95">
        <f>IFERROR(D221/H221,0)</f>
        <v>6.2646644767714685E-2</v>
      </c>
      <c r="K221" s="95">
        <f>IFERROR(G221/I221,0)</f>
        <v>0.13342910140723283</v>
      </c>
      <c r="L221" s="97">
        <f>IF(A221&lt;&gt;A220,J221,L220+J221)</f>
        <v>0.92984514312529321</v>
      </c>
      <c r="M221" s="97">
        <f>IF(A221&lt;&gt;A220,K221,M220+K221)</f>
        <v>0.34946513995620709</v>
      </c>
      <c r="N221" s="97">
        <f>(M221+(M221-K221))*(L221-(L221-J221))</f>
        <v>3.5426751445538085E-2</v>
      </c>
      <c r="O221" s="97">
        <f>ABS(L221-M221)</f>
        <v>0.58038000316908611</v>
      </c>
      <c r="T221" s="99"/>
    </row>
    <row r="222" spans="1:20" s="91" customFormat="1" x14ac:dyDescent="0.25">
      <c r="A222" s="440">
        <v>42794</v>
      </c>
      <c r="B222" s="441" t="s">
        <v>22</v>
      </c>
      <c r="C222" s="441">
        <v>2593</v>
      </c>
      <c r="D222" s="441">
        <v>34</v>
      </c>
      <c r="E222" s="445">
        <f>D222/C222</f>
        <v>1.3112225221750868E-2</v>
      </c>
      <c r="F222" s="94"/>
      <c r="G222" s="96">
        <f>C222-D222</f>
        <v>2559</v>
      </c>
      <c r="H222" s="96">
        <f>SUMIFS($D:$D,$A:$A,$A222)</f>
        <v>4262</v>
      </c>
      <c r="I222" s="96">
        <f>SUMIFS($G:$G,$A:$A,$A222)</f>
        <v>71701</v>
      </c>
      <c r="J222" s="95">
        <f>IFERROR(D222/H222,0)</f>
        <v>7.9774753636790239E-3</v>
      </c>
      <c r="K222" s="95">
        <f>IFERROR(G222/I222,0)</f>
        <v>3.5689878802248227E-2</v>
      </c>
      <c r="L222" s="97">
        <f>IF(A222&lt;&gt;A221,J222,L221+J222)</f>
        <v>0.93782261848897219</v>
      </c>
      <c r="M222" s="97">
        <f>IF(A222&lt;&gt;A221,K222,M221+K222)</f>
        <v>0.38515501875845531</v>
      </c>
      <c r="N222" s="97">
        <f>(M222+(M222-K222))*(L222-(L222-J222))</f>
        <v>5.8604142178081669E-3</v>
      </c>
      <c r="O222" s="97">
        <f>ABS(L222-M222)</f>
        <v>0.55266759973051682</v>
      </c>
      <c r="T222" s="99"/>
    </row>
    <row r="223" spans="1:20" s="91" customFormat="1" x14ac:dyDescent="0.25">
      <c r="A223" s="440">
        <v>42794</v>
      </c>
      <c r="B223" s="441" t="s">
        <v>12</v>
      </c>
      <c r="C223" s="441">
        <v>86</v>
      </c>
      <c r="D223" s="441">
        <v>1</v>
      </c>
      <c r="E223" s="445">
        <f>D223/C223</f>
        <v>1.1627906976744186E-2</v>
      </c>
      <c r="F223" s="94"/>
      <c r="G223" s="96">
        <f>C223-D223</f>
        <v>85</v>
      </c>
      <c r="H223" s="96">
        <f>SUMIFS($D:$D,$A:$A,$A223)</f>
        <v>4262</v>
      </c>
      <c r="I223" s="96">
        <f>SUMIFS($G:$G,$A:$A,$A223)</f>
        <v>71701</v>
      </c>
      <c r="J223" s="95">
        <f>IFERROR(D223/H223,0)</f>
        <v>2.3463162834350069E-4</v>
      </c>
      <c r="K223" s="95">
        <f>IFERROR(G223/I223,0)</f>
        <v>1.185478584678038E-3</v>
      </c>
      <c r="L223" s="97">
        <f>IF(A223&lt;&gt;A222,J223,L222+J223)</f>
        <v>0.93805725011731567</v>
      </c>
      <c r="M223" s="97">
        <f>IF(A223&lt;&gt;A222,K223,M222+K223)</f>
        <v>0.38634049734313336</v>
      </c>
      <c r="N223" s="97">
        <f>(M223+(M223-K223))*(L223-(L223-J223))</f>
        <v>1.8101724920260422E-4</v>
      </c>
      <c r="O223" s="97">
        <f>ABS(L223-M223)</f>
        <v>0.55171675277418231</v>
      </c>
      <c r="T223" s="99"/>
    </row>
    <row r="224" spans="1:20" s="91" customFormat="1" x14ac:dyDescent="0.25">
      <c r="A224" s="440">
        <v>42794</v>
      </c>
      <c r="B224" s="441" t="s">
        <v>24</v>
      </c>
      <c r="C224" s="441">
        <v>44253</v>
      </c>
      <c r="D224" s="441">
        <v>264</v>
      </c>
      <c r="E224" s="445">
        <f>D224/C224</f>
        <v>5.9656972408650257E-3</v>
      </c>
      <c r="F224" s="94"/>
      <c r="G224" s="96">
        <f>C224-D224</f>
        <v>43989</v>
      </c>
      <c r="H224" s="96">
        <f>SUMIFS($D:$D,$A:$A,$A224)</f>
        <v>4262</v>
      </c>
      <c r="I224" s="96">
        <f>SUMIFS($G:$G,$A:$A,$A224)</f>
        <v>71701</v>
      </c>
      <c r="J224" s="95">
        <f>IFERROR(D224/H224,0)</f>
        <v>6.1942749882684188E-2</v>
      </c>
      <c r="K224" s="95">
        <f>IFERROR(G224/I224,0)</f>
        <v>0.61350608778120252</v>
      </c>
      <c r="L224" s="97">
        <f>IF(A224&lt;&gt;A223,J224,L223+J224)</f>
        <v>0.99999999999999989</v>
      </c>
      <c r="M224" s="97">
        <f>IF(A224&lt;&gt;A223,K224,M223+K224)</f>
        <v>0.99984658512433588</v>
      </c>
      <c r="N224" s="97">
        <f>(M224+(M224-K224))*(L224-(L224-J224))</f>
        <v>8.5864239739890227E-2</v>
      </c>
      <c r="O224" s="97">
        <f>ABS(L224-M224)</f>
        <v>1.5341487566400414E-4</v>
      </c>
      <c r="T224" s="99"/>
    </row>
    <row r="225" spans="1:20" s="91" customFormat="1" x14ac:dyDescent="0.25">
      <c r="A225" s="440">
        <v>42794</v>
      </c>
      <c r="B225" s="441" t="s">
        <v>28</v>
      </c>
      <c r="C225" s="441">
        <v>11</v>
      </c>
      <c r="D225" s="441">
        <v>0</v>
      </c>
      <c r="E225" s="445">
        <f>D225/C225</f>
        <v>0</v>
      </c>
      <c r="F225" s="94"/>
      <c r="G225" s="96">
        <f>C225-D225</f>
        <v>11</v>
      </c>
      <c r="H225" s="96">
        <f>SUMIFS($D:$D,$A:$A,$A225)</f>
        <v>4262</v>
      </c>
      <c r="I225" s="96">
        <f>SUMIFS($G:$G,$A:$A,$A225)</f>
        <v>71701</v>
      </c>
      <c r="J225" s="95">
        <f>IFERROR(D225/H225,0)</f>
        <v>0</v>
      </c>
      <c r="K225" s="95">
        <f>IFERROR(G225/I225,0)</f>
        <v>1.5341487566421667E-4</v>
      </c>
      <c r="L225" s="97">
        <f>IF(A225&lt;&gt;A224,J225,L224+J225)</f>
        <v>0.99999999999999989</v>
      </c>
      <c r="M225" s="97">
        <f>IF(A225&lt;&gt;A224,K225,M224+K225)</f>
        <v>1</v>
      </c>
      <c r="N225" s="97">
        <f>(M225+(M225-K225))*(L225-(L225-J225))</f>
        <v>0</v>
      </c>
      <c r="O225" s="97">
        <f>ABS(L225-M225)</f>
        <v>1.1102230246251565E-16</v>
      </c>
      <c r="T225" s="99"/>
    </row>
    <row r="226" spans="1:20" s="91" customFormat="1" x14ac:dyDescent="0.25">
      <c r="A226" s="440">
        <v>42825</v>
      </c>
      <c r="B226" s="441" t="s">
        <v>28</v>
      </c>
      <c r="C226" s="441">
        <v>329</v>
      </c>
      <c r="D226" s="441">
        <v>298</v>
      </c>
      <c r="E226" s="445">
        <f>D226/C226</f>
        <v>0.9057750759878419</v>
      </c>
      <c r="F226" s="94"/>
      <c r="G226" s="96">
        <f>C226-D226</f>
        <v>31</v>
      </c>
      <c r="H226" s="96">
        <f>SUMIFS($D:$D,$A:$A,$A226)</f>
        <v>4280</v>
      </c>
      <c r="I226" s="96">
        <f>SUMIFS($G:$G,$A:$A,$A226)</f>
        <v>77571</v>
      </c>
      <c r="J226" s="95">
        <f>IFERROR(D226/H226,0)</f>
        <v>6.9626168224299068E-2</v>
      </c>
      <c r="K226" s="95">
        <f>IFERROR(G226/I226,0)</f>
        <v>3.9963388379677973E-4</v>
      </c>
      <c r="L226" s="97">
        <f>IF(A226&lt;&gt;A225,J226,L225+J226)</f>
        <v>6.9626168224299068E-2</v>
      </c>
      <c r="M226" s="97">
        <f>IF(A226&lt;&gt;A225,K226,M225+K226)</f>
        <v>3.9963388379677973E-4</v>
      </c>
      <c r="N226" s="97">
        <f>(M226+(M226-K226))*(L226-(L226-J226))</f>
        <v>2.7824976021364569E-5</v>
      </c>
      <c r="O226" s="97">
        <f>ABS(L226-M226)</f>
        <v>6.9226534340502285E-2</v>
      </c>
      <c r="T226" s="99"/>
    </row>
    <row r="227" spans="1:20" s="91" customFormat="1" x14ac:dyDescent="0.25">
      <c r="A227" s="440">
        <v>42825</v>
      </c>
      <c r="B227" s="441" t="s">
        <v>22</v>
      </c>
      <c r="C227" s="441">
        <v>117</v>
      </c>
      <c r="D227" s="441">
        <v>101</v>
      </c>
      <c r="E227" s="445">
        <f>D227/C227</f>
        <v>0.86324786324786329</v>
      </c>
      <c r="F227" s="94"/>
      <c r="G227" s="96">
        <f>C227-D227</f>
        <v>16</v>
      </c>
      <c r="H227" s="96">
        <f>SUMIFS($D:$D,$A:$A,$A227)</f>
        <v>4280</v>
      </c>
      <c r="I227" s="96">
        <f>SUMIFS($G:$G,$A:$A,$A227)</f>
        <v>77571</v>
      </c>
      <c r="J227" s="95">
        <f>IFERROR(D227/H227,0)</f>
        <v>2.3598130841121494E-2</v>
      </c>
      <c r="K227" s="95">
        <f>IFERROR(G227/I227,0)</f>
        <v>2.0626264970156373E-4</v>
      </c>
      <c r="L227" s="97">
        <f>IF(A227&lt;&gt;A226,J227,L226+J227)</f>
        <v>9.3224299065420568E-2</v>
      </c>
      <c r="M227" s="97">
        <f>IF(A227&lt;&gt;A226,K227,M226+K227)</f>
        <v>6.0589653349834346E-4</v>
      </c>
      <c r="N227" s="97">
        <f>(M227+(M227-K227))*(L227-(L227-J227))</f>
        <v>2.3728638352057815E-5</v>
      </c>
      <c r="O227" s="97">
        <f>ABS(L227-M227)</f>
        <v>9.2618402531922231E-2</v>
      </c>
      <c r="T227" s="99"/>
    </row>
    <row r="228" spans="1:20" s="91" customFormat="1" x14ac:dyDescent="0.25">
      <c r="A228" s="440">
        <v>42825</v>
      </c>
      <c r="B228" s="441" t="s">
        <v>38</v>
      </c>
      <c r="C228" s="441">
        <v>326</v>
      </c>
      <c r="D228" s="441">
        <v>209</v>
      </c>
      <c r="E228" s="445">
        <f>D228/C228</f>
        <v>0.64110429447852757</v>
      </c>
      <c r="F228" s="94"/>
      <c r="G228" s="96">
        <f>C228-D228</f>
        <v>117</v>
      </c>
      <c r="H228" s="96">
        <f>SUMIFS($D:$D,$A:$A,$A228)</f>
        <v>4280</v>
      </c>
      <c r="I228" s="96">
        <f>SUMIFS($G:$G,$A:$A,$A228)</f>
        <v>77571</v>
      </c>
      <c r="J228" s="95">
        <f>IFERROR(D228/H228,0)</f>
        <v>4.8831775700934582E-2</v>
      </c>
      <c r="K228" s="95">
        <f>IFERROR(G228/I228,0)</f>
        <v>1.5082956259426848E-3</v>
      </c>
      <c r="L228" s="97">
        <f>IF(A228&lt;&gt;A227,J228,L227+J228)</f>
        <v>0.14205607476635515</v>
      </c>
      <c r="M228" s="97">
        <f>IF(A228&lt;&gt;A227,K228,M227+K228)</f>
        <v>2.1141921594410281E-3</v>
      </c>
      <c r="N228" s="97">
        <f>(M228+(M228-K228))*(L228-(L228-J228))</f>
        <v>1.3282676094026371E-4</v>
      </c>
      <c r="O228" s="97">
        <f>ABS(L228-M228)</f>
        <v>0.13994188260691412</v>
      </c>
      <c r="T228" s="99"/>
    </row>
    <row r="229" spans="1:20" s="91" customFormat="1" x14ac:dyDescent="0.25">
      <c r="A229" s="440">
        <v>42825</v>
      </c>
      <c r="B229" s="441" t="s">
        <v>32</v>
      </c>
      <c r="C229" s="441">
        <v>1184</v>
      </c>
      <c r="D229" s="441">
        <v>755</v>
      </c>
      <c r="E229" s="445">
        <f>D229/C229</f>
        <v>0.63766891891891897</v>
      </c>
      <c r="F229" s="94"/>
      <c r="G229" s="96">
        <f>C229-D229</f>
        <v>429</v>
      </c>
      <c r="H229" s="96">
        <f>SUMIFS($D:$D,$A:$A,$A229)</f>
        <v>4280</v>
      </c>
      <c r="I229" s="96">
        <f>SUMIFS($G:$G,$A:$A,$A229)</f>
        <v>77571</v>
      </c>
      <c r="J229" s="95">
        <f>IFERROR(D229/H229,0)</f>
        <v>0.17640186915887851</v>
      </c>
      <c r="K229" s="95">
        <f>IFERROR(G229/I229,0)</f>
        <v>5.5304172951231778E-3</v>
      </c>
      <c r="L229" s="97">
        <f>IF(A229&lt;&gt;A228,J229,L228+J229)</f>
        <v>0.31845794392523363</v>
      </c>
      <c r="M229" s="97">
        <f>IF(A229&lt;&gt;A228,K229,M228+K229)</f>
        <v>7.6446094545642058E-3</v>
      </c>
      <c r="N229" s="97">
        <f>(M229+(M229-K229))*(L229-(L229-J229))</f>
        <v>1.7214708454612036E-3</v>
      </c>
      <c r="O229" s="97">
        <f>ABS(L229-M229)</f>
        <v>0.31081333447066944</v>
      </c>
      <c r="T229" s="99"/>
    </row>
    <row r="230" spans="1:20" s="91" customFormat="1" x14ac:dyDescent="0.25">
      <c r="A230" s="440">
        <v>42825</v>
      </c>
      <c r="B230" s="441" t="s">
        <v>18</v>
      </c>
      <c r="C230" s="441">
        <v>2272</v>
      </c>
      <c r="D230" s="441">
        <v>761</v>
      </c>
      <c r="E230" s="445">
        <f>D230/C230</f>
        <v>0.33494718309859156</v>
      </c>
      <c r="F230" s="94"/>
      <c r="G230" s="96">
        <f>C230-D230</f>
        <v>1511</v>
      </c>
      <c r="H230" s="96">
        <f>SUMIFS($D:$D,$A:$A,$A230)</f>
        <v>4280</v>
      </c>
      <c r="I230" s="96">
        <f>SUMIFS($G:$G,$A:$A,$A230)</f>
        <v>77571</v>
      </c>
      <c r="J230" s="95">
        <f>IFERROR(D230/H230,0)</f>
        <v>0.177803738317757</v>
      </c>
      <c r="K230" s="95">
        <f>IFERROR(G230/I230,0)</f>
        <v>1.9478928981191426E-2</v>
      </c>
      <c r="L230" s="97">
        <f>IF(A230&lt;&gt;A229,J230,L229+J230)</f>
        <v>0.49626168224299061</v>
      </c>
      <c r="M230" s="97">
        <f>IF(A230&lt;&gt;A229,K230,M229+K230)</f>
        <v>2.7123538435755632E-2</v>
      </c>
      <c r="N230" s="97">
        <f>(M230+(M230-K230))*(L230-(L230-J230))</f>
        <v>6.1819066692835028E-3</v>
      </c>
      <c r="O230" s="97">
        <f>ABS(L230-M230)</f>
        <v>0.46913814380723495</v>
      </c>
      <c r="T230" s="99"/>
    </row>
    <row r="231" spans="1:20" s="91" customFormat="1" x14ac:dyDescent="0.25">
      <c r="A231" s="440">
        <v>42825</v>
      </c>
      <c r="B231" s="441" t="s">
        <v>42</v>
      </c>
      <c r="C231" s="441">
        <v>802</v>
      </c>
      <c r="D231" s="441">
        <v>221</v>
      </c>
      <c r="E231" s="445">
        <f>D231/C231</f>
        <v>0.27556109725685785</v>
      </c>
      <c r="F231" s="94"/>
      <c r="G231" s="96">
        <f>C231-D231</f>
        <v>581</v>
      </c>
      <c r="H231" s="96">
        <f>SUMIFS($D:$D,$A:$A,$A231)</f>
        <v>4280</v>
      </c>
      <c r="I231" s="96">
        <f>SUMIFS($G:$G,$A:$A,$A231)</f>
        <v>77571</v>
      </c>
      <c r="J231" s="95">
        <f>IFERROR(D231/H231,0)</f>
        <v>5.163551401869159E-2</v>
      </c>
      <c r="K231" s="95">
        <f>IFERROR(G231/I231,0)</f>
        <v>7.4899124672880325E-3</v>
      </c>
      <c r="L231" s="97">
        <f>IF(A231&lt;&gt;A230,J231,L230+J231)</f>
        <v>0.54789719626168221</v>
      </c>
      <c r="M231" s="97">
        <f>IF(A231&lt;&gt;A230,K231,M230+K231)</f>
        <v>3.4613450903043665E-2</v>
      </c>
      <c r="N231" s="97">
        <f>(M231+(M231-K231))*(L231-(L231-J231))</f>
        <v>3.187821178475385E-3</v>
      </c>
      <c r="O231" s="97">
        <f>ABS(L231-M231)</f>
        <v>0.51328374535863852</v>
      </c>
      <c r="T231" s="99"/>
    </row>
    <row r="232" spans="1:20" s="91" customFormat="1" x14ac:dyDescent="0.25">
      <c r="A232" s="440">
        <v>42825</v>
      </c>
      <c r="B232" s="441" t="s">
        <v>14</v>
      </c>
      <c r="C232" s="441">
        <v>1609</v>
      </c>
      <c r="D232" s="441">
        <v>434</v>
      </c>
      <c r="E232" s="445">
        <f>D232/C232</f>
        <v>0.2697327532628962</v>
      </c>
      <c r="F232" s="94"/>
      <c r="G232" s="96">
        <f>C232-D232</f>
        <v>1175</v>
      </c>
      <c r="H232" s="96">
        <f>SUMIFS($D:$D,$A:$A,$A232)</f>
        <v>4280</v>
      </c>
      <c r="I232" s="96">
        <f>SUMIFS($G:$G,$A:$A,$A232)</f>
        <v>77571</v>
      </c>
      <c r="J232" s="95">
        <f>IFERROR(D232/H232,0)</f>
        <v>0.1014018691588785</v>
      </c>
      <c r="K232" s="95">
        <f>IFERROR(G232/I232,0)</f>
        <v>1.5147413337458586E-2</v>
      </c>
      <c r="L232" s="97">
        <f>IF(A232&lt;&gt;A231,J232,L231+J232)</f>
        <v>0.64929906542056071</v>
      </c>
      <c r="M232" s="97">
        <f>IF(A232&lt;&gt;A231,K232,M231+K232)</f>
        <v>4.9760864240502252E-2</v>
      </c>
      <c r="N232" s="97">
        <f>(M232+(M232-K232))*(L232-(L232-J232))</f>
        <v>8.5557132645558229E-3</v>
      </c>
      <c r="O232" s="97">
        <f>ABS(L232-M232)</f>
        <v>0.59953820118005841</v>
      </c>
      <c r="T232" s="99"/>
    </row>
    <row r="233" spans="1:20" s="91" customFormat="1" x14ac:dyDescent="0.25">
      <c r="A233" s="440">
        <v>42825</v>
      </c>
      <c r="B233" s="441" t="s">
        <v>26</v>
      </c>
      <c r="C233" s="441">
        <v>434</v>
      </c>
      <c r="D233" s="441">
        <v>81</v>
      </c>
      <c r="E233" s="445">
        <f>D233/C233</f>
        <v>0.18663594470046083</v>
      </c>
      <c r="F233" s="94"/>
      <c r="G233" s="96">
        <f>C233-D233</f>
        <v>353</v>
      </c>
      <c r="H233" s="96">
        <f>SUMIFS($D:$D,$A:$A,$A233)</f>
        <v>4280</v>
      </c>
      <c r="I233" s="96">
        <f>SUMIFS($G:$G,$A:$A,$A233)</f>
        <v>77571</v>
      </c>
      <c r="J233" s="95">
        <f>IFERROR(D233/H233,0)</f>
        <v>1.8925233644859814E-2</v>
      </c>
      <c r="K233" s="95">
        <f>IFERROR(G233/I233,0)</f>
        <v>4.55066970904075E-3</v>
      </c>
      <c r="L233" s="97">
        <f>IF(A233&lt;&gt;A232,J233,L232+J233)</f>
        <v>0.66822429906542047</v>
      </c>
      <c r="M233" s="97">
        <f>IF(A233&lt;&gt;A232,K233,M232+K233)</f>
        <v>5.4311533949543002E-2</v>
      </c>
      <c r="N233" s="97">
        <f>(M233+(M233-K233))*(L233-(L233-J233))</f>
        <v>1.9695944517274869E-3</v>
      </c>
      <c r="O233" s="97">
        <f>ABS(L233-M233)</f>
        <v>0.61391276511587745</v>
      </c>
      <c r="T233" s="99"/>
    </row>
    <row r="234" spans="1:20" s="91" customFormat="1" x14ac:dyDescent="0.25">
      <c r="A234" s="440">
        <v>42825</v>
      </c>
      <c r="B234" s="441" t="s">
        <v>20</v>
      </c>
      <c r="C234" s="441">
        <v>516</v>
      </c>
      <c r="D234" s="441">
        <v>62</v>
      </c>
      <c r="E234" s="445">
        <f>D234/C234</f>
        <v>0.12015503875968993</v>
      </c>
      <c r="F234" s="94"/>
      <c r="G234" s="96">
        <f>C234-D234</f>
        <v>454</v>
      </c>
      <c r="H234" s="96">
        <f>SUMIFS($D:$D,$A:$A,$A234)</f>
        <v>4280</v>
      </c>
      <c r="I234" s="96">
        <f>SUMIFS($G:$G,$A:$A,$A234)</f>
        <v>77571</v>
      </c>
      <c r="J234" s="95">
        <f>IFERROR(D234/H234,0)</f>
        <v>1.4485981308411215E-2</v>
      </c>
      <c r="K234" s="95">
        <f>IFERROR(G234/I234,0)</f>
        <v>5.8527026852818707E-3</v>
      </c>
      <c r="L234" s="97">
        <f>IF(A234&lt;&gt;A233,J234,L233+J234)</f>
        <v>0.68271028037383164</v>
      </c>
      <c r="M234" s="97">
        <f>IF(A234&lt;&gt;A233,K234,M233+K234)</f>
        <v>6.0164236634824869E-2</v>
      </c>
      <c r="N234" s="97">
        <f>(M234+(M234-K234))*(L234-(L234-J234))</f>
        <v>1.6582938729511178E-3</v>
      </c>
      <c r="O234" s="97">
        <f>ABS(L234-M234)</f>
        <v>0.62254604373900679</v>
      </c>
      <c r="T234" s="99"/>
    </row>
    <row r="235" spans="1:20" s="91" customFormat="1" x14ac:dyDescent="0.25">
      <c r="A235" s="440">
        <v>42825</v>
      </c>
      <c r="B235" s="441" t="s">
        <v>34</v>
      </c>
      <c r="C235" s="441">
        <v>10528</v>
      </c>
      <c r="D235" s="441">
        <v>603</v>
      </c>
      <c r="E235" s="445">
        <f>D235/C235</f>
        <v>5.72758358662614E-2</v>
      </c>
      <c r="F235" s="94"/>
      <c r="G235" s="96">
        <f>C235-D235</f>
        <v>9925</v>
      </c>
      <c r="H235" s="96">
        <f>SUMIFS($D:$D,$A:$A,$A235)</f>
        <v>4280</v>
      </c>
      <c r="I235" s="96">
        <f>SUMIFS($G:$G,$A:$A,$A235)</f>
        <v>77571</v>
      </c>
      <c r="J235" s="95">
        <f>IFERROR(D235/H235,0)</f>
        <v>0.14088785046728972</v>
      </c>
      <c r="K235" s="95">
        <f>IFERROR(G235/I235,0)</f>
        <v>0.12794729989300124</v>
      </c>
      <c r="L235" s="97">
        <f>IF(A235&lt;&gt;A234,J235,L234+J235)</f>
        <v>0.82359813084112132</v>
      </c>
      <c r="M235" s="97">
        <f>IF(A235&lt;&gt;A234,K235,M234+K235)</f>
        <v>0.18811153652782611</v>
      </c>
      <c r="N235" s="97">
        <f>(M235+(M235-K235))*(L235-(L235-J235))</f>
        <v>3.4979040003990304E-2</v>
      </c>
      <c r="O235" s="97">
        <f>ABS(L235-M235)</f>
        <v>0.63548659431329524</v>
      </c>
      <c r="T235" s="99"/>
    </row>
    <row r="236" spans="1:20" s="91" customFormat="1" x14ac:dyDescent="0.25">
      <c r="A236" s="440">
        <v>42825</v>
      </c>
      <c r="B236" s="441" t="s">
        <v>16</v>
      </c>
      <c r="C236" s="441">
        <v>209</v>
      </c>
      <c r="D236" s="441">
        <v>9</v>
      </c>
      <c r="E236" s="445">
        <f>D236/C236</f>
        <v>4.3062200956937802E-2</v>
      </c>
      <c r="F236" s="94"/>
      <c r="G236" s="96">
        <f>C236-D236</f>
        <v>200</v>
      </c>
      <c r="H236" s="96">
        <f>SUMIFS($D:$D,$A:$A,$A236)</f>
        <v>4280</v>
      </c>
      <c r="I236" s="96">
        <f>SUMIFS($G:$G,$A:$A,$A236)</f>
        <v>77571</v>
      </c>
      <c r="J236" s="95">
        <f>IFERROR(D236/H236,0)</f>
        <v>2.1028037383177571E-3</v>
      </c>
      <c r="K236" s="95">
        <f>IFERROR(G236/I236,0)</f>
        <v>2.5782831212695467E-3</v>
      </c>
      <c r="L236" s="97">
        <f>IF(A236&lt;&gt;A235,J236,L235+J236)</f>
        <v>0.82570093457943905</v>
      </c>
      <c r="M236" s="97">
        <f>IF(A236&lt;&gt;A235,K236,M235+K236)</f>
        <v>0.19068981964909565</v>
      </c>
      <c r="N236" s="97">
        <f>(M236+(M236-K236))*(L236-(L236-J236))</f>
        <v>7.9654490784865578E-4</v>
      </c>
      <c r="O236" s="97">
        <f>ABS(L236-M236)</f>
        <v>0.63501111493034346</v>
      </c>
      <c r="T236" s="99"/>
    </row>
    <row r="237" spans="1:20" s="91" customFormat="1" x14ac:dyDescent="0.25">
      <c r="A237" s="440">
        <v>42825</v>
      </c>
      <c r="B237" s="441" t="s">
        <v>30</v>
      </c>
      <c r="C237" s="441">
        <v>9969</v>
      </c>
      <c r="D237" s="441">
        <v>282</v>
      </c>
      <c r="E237" s="445">
        <f>D237/C237</f>
        <v>2.8287691844718629E-2</v>
      </c>
      <c r="F237" s="94"/>
      <c r="G237" s="96">
        <f>C237-D237</f>
        <v>9687</v>
      </c>
      <c r="H237" s="96">
        <f>SUMIFS($D:$D,$A:$A,$A237)</f>
        <v>4280</v>
      </c>
      <c r="I237" s="96">
        <f>SUMIFS($G:$G,$A:$A,$A237)</f>
        <v>77571</v>
      </c>
      <c r="J237" s="95">
        <f>IFERROR(D237/H237,0)</f>
        <v>6.5887850467289719E-2</v>
      </c>
      <c r="K237" s="95">
        <f>IFERROR(G237/I237,0)</f>
        <v>0.12487914297869049</v>
      </c>
      <c r="L237" s="97">
        <f>IF(A237&lt;&gt;A236,J237,L236+J237)</f>
        <v>0.89158878504672878</v>
      </c>
      <c r="M237" s="97">
        <f>IF(A237&lt;&gt;A236,K237,M236+K237)</f>
        <v>0.31556896262778611</v>
      </c>
      <c r="N237" s="97">
        <f>(M237+(M237-K237))*(L237-(L237-J237))</f>
        <v>3.3356302944411373E-2</v>
      </c>
      <c r="O237" s="97">
        <f>ABS(L237-M237)</f>
        <v>0.57601982241894267</v>
      </c>
      <c r="T237" s="99"/>
    </row>
    <row r="238" spans="1:20" s="91" customFormat="1" x14ac:dyDescent="0.25">
      <c r="A238" s="440">
        <v>42825</v>
      </c>
      <c r="B238" s="441" t="s">
        <v>40</v>
      </c>
      <c r="C238" s="441">
        <v>6704</v>
      </c>
      <c r="D238" s="441">
        <v>185</v>
      </c>
      <c r="E238" s="445">
        <f>D238/C238</f>
        <v>2.759546539379475E-2</v>
      </c>
      <c r="F238" s="94"/>
      <c r="G238" s="96">
        <f>C238-D238</f>
        <v>6519</v>
      </c>
      <c r="H238" s="96">
        <f>SUMIFS($D:$D,$A:$A,$A238)</f>
        <v>4280</v>
      </c>
      <c r="I238" s="96">
        <f>SUMIFS($G:$G,$A:$A,$A238)</f>
        <v>77571</v>
      </c>
      <c r="J238" s="95">
        <f>IFERROR(D238/H238,0)</f>
        <v>4.3224299065420559E-2</v>
      </c>
      <c r="K238" s="95">
        <f>IFERROR(G238/I238,0)</f>
        <v>8.4039138337780872E-2</v>
      </c>
      <c r="L238" s="97">
        <f>IF(A238&lt;&gt;A237,J238,L237+J238)</f>
        <v>0.93481308411214936</v>
      </c>
      <c r="M238" s="97">
        <f>IF(A238&lt;&gt;A237,K238,M237+K238)</f>
        <v>0.39960810096556698</v>
      </c>
      <c r="N238" s="97">
        <f>(M238+(M238-K238))*(L238-(L238-J238))</f>
        <v>3.0913027281488405E-2</v>
      </c>
      <c r="O238" s="97">
        <f>ABS(L238-M238)</f>
        <v>0.53520498314658238</v>
      </c>
      <c r="T238" s="99"/>
    </row>
    <row r="239" spans="1:20" s="91" customFormat="1" x14ac:dyDescent="0.25">
      <c r="A239" s="440">
        <v>42825</v>
      </c>
      <c r="B239" s="441" t="s">
        <v>36</v>
      </c>
      <c r="C239" s="441">
        <v>2528</v>
      </c>
      <c r="D239" s="441">
        <v>34</v>
      </c>
      <c r="E239" s="445">
        <f>D239/C239</f>
        <v>1.3449367088607595E-2</v>
      </c>
      <c r="F239" s="94"/>
      <c r="G239" s="96">
        <f>C239-D239</f>
        <v>2494</v>
      </c>
      <c r="H239" s="96">
        <f>SUMIFS($D:$D,$A:$A,$A239)</f>
        <v>4280</v>
      </c>
      <c r="I239" s="96">
        <f>SUMIFS($G:$G,$A:$A,$A239)</f>
        <v>77571</v>
      </c>
      <c r="J239" s="95">
        <f>IFERROR(D239/H239,0)</f>
        <v>7.9439252336448597E-3</v>
      </c>
      <c r="K239" s="95">
        <f>IFERROR(G239/I239,0)</f>
        <v>3.2151190522231247E-2</v>
      </c>
      <c r="L239" s="97">
        <f>IF(A239&lt;&gt;A238,J239,L238+J239)</f>
        <v>0.94275700934579421</v>
      </c>
      <c r="M239" s="97">
        <f>IF(A239&lt;&gt;A238,K239,M238+K239)</f>
        <v>0.43175929148779824</v>
      </c>
      <c r="N239" s="97">
        <f>(M239+(M239-K239))*(L239-(L239-J239))</f>
        <v>6.6043204073398037E-3</v>
      </c>
      <c r="O239" s="97">
        <f>ABS(L239-M239)</f>
        <v>0.51099771785799597</v>
      </c>
      <c r="T239" s="99"/>
    </row>
    <row r="240" spans="1:20" s="91" customFormat="1" x14ac:dyDescent="0.25">
      <c r="A240" s="440">
        <v>42825</v>
      </c>
      <c r="B240" s="441" t="s">
        <v>24</v>
      </c>
      <c r="C240" s="441">
        <v>44312</v>
      </c>
      <c r="D240" s="441">
        <v>245</v>
      </c>
      <c r="E240" s="445">
        <f>D240/C240</f>
        <v>5.5289763495215746E-3</v>
      </c>
      <c r="F240" s="94"/>
      <c r="G240" s="96">
        <f>C240-D240</f>
        <v>44067</v>
      </c>
      <c r="H240" s="96">
        <f>SUMIFS($D:$D,$A:$A,$A240)</f>
        <v>4280</v>
      </c>
      <c r="I240" s="96">
        <f>SUMIFS($G:$G,$A:$A,$A240)</f>
        <v>77571</v>
      </c>
      <c r="J240" s="95">
        <f>IFERROR(D240/H240,0)</f>
        <v>5.7242990654205607E-2</v>
      </c>
      <c r="K240" s="95">
        <f>IFERROR(G240/I240,0)</f>
        <v>0.56808601152492555</v>
      </c>
      <c r="L240" s="97">
        <f>IF(A240&lt;&gt;A239,J240,L239+J240)</f>
        <v>0.99999999999999978</v>
      </c>
      <c r="M240" s="97">
        <f>IF(A240&lt;&gt;A239,K240,M239+K240)</f>
        <v>0.99984530301272379</v>
      </c>
      <c r="N240" s="97">
        <f>(M240+(M240-K240))*(L240-(L240-J240))</f>
        <v>8.1949328423511145E-2</v>
      </c>
      <c r="O240" s="97">
        <f>ABS(L240-M240)</f>
        <v>1.546969872759929E-4</v>
      </c>
      <c r="T240" s="99"/>
    </row>
    <row r="241" spans="1:20" s="91" customFormat="1" x14ac:dyDescent="0.25">
      <c r="A241" s="440">
        <v>42825</v>
      </c>
      <c r="B241" s="441" t="s">
        <v>12</v>
      </c>
      <c r="C241" s="441">
        <v>12</v>
      </c>
      <c r="D241" s="441">
        <v>0</v>
      </c>
      <c r="E241" s="445">
        <f>D241/C241</f>
        <v>0</v>
      </c>
      <c r="F241" s="94"/>
      <c r="G241" s="96">
        <f>C241-D241</f>
        <v>12</v>
      </c>
      <c r="H241" s="96">
        <f>SUMIFS($D:$D,$A:$A,$A241)</f>
        <v>4280</v>
      </c>
      <c r="I241" s="96">
        <f>SUMIFS($G:$G,$A:$A,$A241)</f>
        <v>77571</v>
      </c>
      <c r="J241" s="95">
        <f>IFERROR(D241/H241,0)</f>
        <v>0</v>
      </c>
      <c r="K241" s="95">
        <f>IFERROR(G241/I241,0)</f>
        <v>1.546969872761728E-4</v>
      </c>
      <c r="L241" s="97">
        <f>IF(A241&lt;&gt;A240,J241,L240+J241)</f>
        <v>0.99999999999999978</v>
      </c>
      <c r="M241" s="97">
        <f>IF(A241&lt;&gt;A240,K241,M240+K241)</f>
        <v>1</v>
      </c>
      <c r="N241" s="97">
        <f>(M241+(M241-K241))*(L241-(L241-J241))</f>
        <v>0</v>
      </c>
      <c r="O241" s="97">
        <f>ABS(L241-M241)</f>
        <v>2.2204460492503131E-16</v>
      </c>
      <c r="T241" s="99"/>
    </row>
    <row r="242" spans="1:20" s="91" customFormat="1" x14ac:dyDescent="0.25">
      <c r="A242" s="440">
        <v>42855</v>
      </c>
      <c r="B242" s="442" t="s">
        <v>12</v>
      </c>
      <c r="C242" s="441">
        <v>231</v>
      </c>
      <c r="D242" s="441">
        <v>206</v>
      </c>
      <c r="E242" s="445">
        <f>D242/C242</f>
        <v>0.89177489177489178</v>
      </c>
      <c r="F242" s="94"/>
      <c r="G242" s="96">
        <f>C242-D242</f>
        <v>25</v>
      </c>
      <c r="H242" s="96">
        <f>SUMIFS($D:$D,$A:$A,$A242)</f>
        <v>4016</v>
      </c>
      <c r="I242" s="96">
        <f>SUMIFS($G:$G,$A:$A,$A242)</f>
        <v>76899</v>
      </c>
      <c r="J242" s="95">
        <f>IFERROR(D242/H242,0)</f>
        <v>5.1294820717131477E-2</v>
      </c>
      <c r="K242" s="95">
        <f>IFERROR(G242/I242,0)</f>
        <v>3.2510175684989401E-4</v>
      </c>
      <c r="L242" s="97">
        <f>IF(A242&lt;&gt;A241,J242,L241+J242)</f>
        <v>5.1294820717131477E-2</v>
      </c>
      <c r="M242" s="97">
        <f>IF(A242&lt;&gt;A241,K242,M241+K242)</f>
        <v>3.2510175684989401E-4</v>
      </c>
      <c r="N242" s="97">
        <f>(M242+(M242-K242))*(L242-(L242-J242))</f>
        <v>1.6676036332439784E-5</v>
      </c>
      <c r="O242" s="97">
        <f>ABS(L242-M242)</f>
        <v>5.0969718960281581E-2</v>
      </c>
      <c r="T242" s="99"/>
    </row>
    <row r="243" spans="1:20" s="91" customFormat="1" x14ac:dyDescent="0.25">
      <c r="A243" s="440">
        <v>42855</v>
      </c>
      <c r="B243" s="442" t="s">
        <v>36</v>
      </c>
      <c r="C243" s="441">
        <v>70</v>
      </c>
      <c r="D243" s="441">
        <v>58</v>
      </c>
      <c r="E243" s="445">
        <f>D243/C243</f>
        <v>0.82857142857142863</v>
      </c>
      <c r="F243" s="94"/>
      <c r="G243" s="96">
        <f>C243-D243</f>
        <v>12</v>
      </c>
      <c r="H243" s="96">
        <f>SUMIFS($D:$D,$A:$A,$A243)</f>
        <v>4016</v>
      </c>
      <c r="I243" s="96">
        <f>SUMIFS($G:$G,$A:$A,$A243)</f>
        <v>76899</v>
      </c>
      <c r="J243" s="95">
        <f>IFERROR(D243/H243,0)</f>
        <v>1.444223107569721E-2</v>
      </c>
      <c r="K243" s="95">
        <f>IFERROR(G243/I243,0)</f>
        <v>1.5604884328794912E-4</v>
      </c>
      <c r="L243" s="97">
        <f>IF(A243&lt;&gt;A242,J243,L242+J243)</f>
        <v>6.5737051792828682E-2</v>
      </c>
      <c r="M243" s="97">
        <f>IF(A243&lt;&gt;A242,K243,M242+K243)</f>
        <v>4.8115060013784313E-4</v>
      </c>
      <c r="N243" s="97">
        <f>(M243+(M243-K243))*(L243-(L243-J243))</f>
        <v>1.1644082844942419E-5</v>
      </c>
      <c r="O243" s="97">
        <f>ABS(L243-M243)</f>
        <v>6.5255901192690841E-2</v>
      </c>
      <c r="T243" s="99"/>
    </row>
    <row r="244" spans="1:20" s="91" customFormat="1" x14ac:dyDescent="0.25">
      <c r="A244" s="440">
        <v>42855</v>
      </c>
      <c r="B244" s="442" t="s">
        <v>28</v>
      </c>
      <c r="C244" s="441">
        <v>989</v>
      </c>
      <c r="D244" s="441">
        <v>622</v>
      </c>
      <c r="E244" s="445">
        <f>D244/C244</f>
        <v>0.62891809908998986</v>
      </c>
      <c r="F244" s="94"/>
      <c r="G244" s="96">
        <f>C244-D244</f>
        <v>367</v>
      </c>
      <c r="H244" s="96">
        <f>SUMIFS($D:$D,$A:$A,$A244)</f>
        <v>4016</v>
      </c>
      <c r="I244" s="96">
        <f>SUMIFS($G:$G,$A:$A,$A244)</f>
        <v>76899</v>
      </c>
      <c r="J244" s="95">
        <f>IFERROR(D244/H244,0)</f>
        <v>0.1548804780876494</v>
      </c>
      <c r="K244" s="95">
        <f>IFERROR(G244/I244,0)</f>
        <v>4.7724937905564441E-3</v>
      </c>
      <c r="L244" s="97">
        <f>IF(A244&lt;&gt;A243,J244,L243+J244)</f>
        <v>0.22061752988047809</v>
      </c>
      <c r="M244" s="97">
        <f>IF(A244&lt;&gt;A243,K244,M243+K244)</f>
        <v>5.2536443906942877E-3</v>
      </c>
      <c r="N244" s="97">
        <f>(M244+(M244-K244))*(L244-(L244-J244))</f>
        <v>8.8820778991473748E-4</v>
      </c>
      <c r="O244" s="97">
        <f>ABS(L244-M244)</f>
        <v>0.2153638854897838</v>
      </c>
      <c r="T244" s="99"/>
    </row>
    <row r="245" spans="1:20" s="91" customFormat="1" x14ac:dyDescent="0.25">
      <c r="A245" s="440">
        <v>42855</v>
      </c>
      <c r="B245" s="442" t="s">
        <v>22</v>
      </c>
      <c r="C245" s="441">
        <v>218</v>
      </c>
      <c r="D245" s="441">
        <v>131</v>
      </c>
      <c r="E245" s="445">
        <f>D245/C245</f>
        <v>0.6009174311926605</v>
      </c>
      <c r="F245" s="94"/>
      <c r="G245" s="96">
        <f>C245-D245</f>
        <v>87</v>
      </c>
      <c r="H245" s="96">
        <f>SUMIFS($D:$D,$A:$A,$A245)</f>
        <v>4016</v>
      </c>
      <c r="I245" s="96">
        <f>SUMIFS($G:$G,$A:$A,$A245)</f>
        <v>76899</v>
      </c>
      <c r="J245" s="95">
        <f>IFERROR(D245/H245,0)</f>
        <v>3.2619521912350596E-2</v>
      </c>
      <c r="K245" s="95">
        <f>IFERROR(G245/I245,0)</f>
        <v>1.1313541138376312E-3</v>
      </c>
      <c r="L245" s="97">
        <f>IF(A245&lt;&gt;A244,J245,L244+J245)</f>
        <v>0.25323705179282868</v>
      </c>
      <c r="M245" s="97">
        <f>IF(A245&lt;&gt;A244,K245,M244+K245)</f>
        <v>6.3849985045319191E-3</v>
      </c>
      <c r="N245" s="97">
        <f>(M245+(M245-K245))*(L245-(L245-J245))</f>
        <v>3.7964696695085487E-4</v>
      </c>
      <c r="O245" s="97">
        <f>ABS(L245-M245)</f>
        <v>0.24685205328829676</v>
      </c>
      <c r="T245" s="99"/>
    </row>
    <row r="246" spans="1:20" s="91" customFormat="1" x14ac:dyDescent="0.25">
      <c r="A246" s="440">
        <v>42855</v>
      </c>
      <c r="B246" s="442" t="s">
        <v>18</v>
      </c>
      <c r="C246" s="441">
        <v>2205</v>
      </c>
      <c r="D246" s="441">
        <v>723</v>
      </c>
      <c r="E246" s="445">
        <f>D246/C246</f>
        <v>0.32789115646258504</v>
      </c>
      <c r="F246" s="94"/>
      <c r="G246" s="96">
        <f>C246-D246</f>
        <v>1482</v>
      </c>
      <c r="H246" s="96">
        <f>SUMIFS($D:$D,$A:$A,$A246)</f>
        <v>4016</v>
      </c>
      <c r="I246" s="96">
        <f>SUMIFS($G:$G,$A:$A,$A246)</f>
        <v>76899</v>
      </c>
      <c r="J246" s="95">
        <f>IFERROR(D246/H246,0)</f>
        <v>0.18002988047808766</v>
      </c>
      <c r="K246" s="95">
        <f>IFERROR(G246/I246,0)</f>
        <v>1.9272032146061716E-2</v>
      </c>
      <c r="L246" s="97">
        <f>IF(A246&lt;&gt;A245,J246,L245+J246)</f>
        <v>0.43326693227091634</v>
      </c>
      <c r="M246" s="97">
        <f>IF(A246&lt;&gt;A245,K246,M245+K246)</f>
        <v>2.5657030650593635E-2</v>
      </c>
      <c r="N246" s="97">
        <f>(M246+(M246-K246))*(L246-(L246-J246))</f>
        <v>5.768522679072653E-3</v>
      </c>
      <c r="O246" s="97">
        <f>ABS(L246-M246)</f>
        <v>0.40760990162032268</v>
      </c>
      <c r="T246" s="99"/>
    </row>
    <row r="247" spans="1:20" s="91" customFormat="1" x14ac:dyDescent="0.25">
      <c r="A247" s="440">
        <v>42855</v>
      </c>
      <c r="B247" s="442" t="s">
        <v>24</v>
      </c>
      <c r="C247" s="441">
        <v>797</v>
      </c>
      <c r="D247" s="441">
        <v>236</v>
      </c>
      <c r="E247" s="445">
        <f>D247/C247</f>
        <v>0.29611041405269761</v>
      </c>
      <c r="F247" s="94"/>
      <c r="G247" s="96">
        <f>C247-D247</f>
        <v>561</v>
      </c>
      <c r="H247" s="96">
        <f>SUMIFS($D:$D,$A:$A,$A247)</f>
        <v>4016</v>
      </c>
      <c r="I247" s="96">
        <f>SUMIFS($G:$G,$A:$A,$A247)</f>
        <v>76899</v>
      </c>
      <c r="J247" s="95">
        <f>IFERROR(D247/H247,0)</f>
        <v>5.8764940239043828E-2</v>
      </c>
      <c r="K247" s="95">
        <f>IFERROR(G247/I247,0)</f>
        <v>7.2952834237116218E-3</v>
      </c>
      <c r="L247" s="97">
        <f>IF(A247&lt;&gt;A246,J247,L246+J247)</f>
        <v>0.49203187250996017</v>
      </c>
      <c r="M247" s="97">
        <f>IF(A247&lt;&gt;A246,K247,M246+K247)</f>
        <v>3.295231407430526E-2</v>
      </c>
      <c r="N247" s="97">
        <f>(M247+(M247-K247))*(L247-(L247-J247))</f>
        <v>3.4441746402082024E-3</v>
      </c>
      <c r="O247" s="97">
        <f>ABS(L247-M247)</f>
        <v>0.4590795584356549</v>
      </c>
      <c r="T247" s="99"/>
    </row>
    <row r="248" spans="1:20" s="91" customFormat="1" x14ac:dyDescent="0.25">
      <c r="A248" s="440">
        <v>42855</v>
      </c>
      <c r="B248" s="442" t="s">
        <v>32</v>
      </c>
      <c r="C248" s="441">
        <v>1517</v>
      </c>
      <c r="D248" s="441">
        <v>429</v>
      </c>
      <c r="E248" s="445">
        <f>D248/C248</f>
        <v>0.28279499011206327</v>
      </c>
      <c r="F248" s="94"/>
      <c r="G248" s="96">
        <f>C248-D248</f>
        <v>1088</v>
      </c>
      <c r="H248" s="96">
        <f>SUMIFS($D:$D,$A:$A,$A248)</f>
        <v>4016</v>
      </c>
      <c r="I248" s="96">
        <f>SUMIFS($G:$G,$A:$A,$A248)</f>
        <v>76899</v>
      </c>
      <c r="J248" s="95">
        <f>IFERROR(D248/H248,0)</f>
        <v>0.10682270916334662</v>
      </c>
      <c r="K248" s="95">
        <f>IFERROR(G248/I248,0)</f>
        <v>1.4148428458107388E-2</v>
      </c>
      <c r="L248" s="97">
        <f>IF(A248&lt;&gt;A247,J248,L247+J248)</f>
        <v>0.59885458167330674</v>
      </c>
      <c r="M248" s="97">
        <f>IF(A248&lt;&gt;A247,K248,M247+K248)</f>
        <v>4.710074253241265E-2</v>
      </c>
      <c r="N248" s="97">
        <f>(M248+(M248-K248))*(L248-(L248-J248))</f>
        <v>8.5514843835363518E-3</v>
      </c>
      <c r="O248" s="97">
        <f>ABS(L248-M248)</f>
        <v>0.55175383914089404</v>
      </c>
      <c r="T248" s="99"/>
    </row>
    <row r="249" spans="1:20" s="91" customFormat="1" x14ac:dyDescent="0.25">
      <c r="A249" s="440">
        <v>42855</v>
      </c>
      <c r="B249" s="442" t="s">
        <v>42</v>
      </c>
      <c r="C249" s="441">
        <v>539</v>
      </c>
      <c r="D249" s="441">
        <v>109</v>
      </c>
      <c r="E249" s="445">
        <f>D249/C249</f>
        <v>0.20222634508348794</v>
      </c>
      <c r="F249" s="94"/>
      <c r="G249" s="96">
        <f>C249-D249</f>
        <v>430</v>
      </c>
      <c r="H249" s="96">
        <f>SUMIFS($D:$D,$A:$A,$A249)</f>
        <v>4016</v>
      </c>
      <c r="I249" s="96">
        <f>SUMIFS($G:$G,$A:$A,$A249)</f>
        <v>76899</v>
      </c>
      <c r="J249" s="95">
        <f>IFERROR(D249/H249,0)</f>
        <v>2.7141434262948207E-2</v>
      </c>
      <c r="K249" s="95">
        <f>IFERROR(G249/I249,0)</f>
        <v>5.5917502178181771E-3</v>
      </c>
      <c r="L249" s="97">
        <f>IF(A249&lt;&gt;A248,J249,L248+J249)</f>
        <v>0.62599601593625498</v>
      </c>
      <c r="M249" s="97">
        <f>IF(A249&lt;&gt;A248,K249,M248+K249)</f>
        <v>5.2692492750230829E-2</v>
      </c>
      <c r="N249" s="97">
        <f>(M249+(M249-K249))*(L249-(L249-J249))</f>
        <v>2.7085315353107945E-3</v>
      </c>
      <c r="O249" s="97">
        <f>ABS(L249-M249)</f>
        <v>0.57330352318602418</v>
      </c>
      <c r="T249" s="99"/>
    </row>
    <row r="250" spans="1:20" s="91" customFormat="1" x14ac:dyDescent="0.25">
      <c r="A250" s="440">
        <v>42855</v>
      </c>
      <c r="B250" s="442" t="s">
        <v>30</v>
      </c>
      <c r="C250" s="441">
        <v>479</v>
      </c>
      <c r="D250" s="441">
        <v>46</v>
      </c>
      <c r="E250" s="445">
        <f>D250/C250</f>
        <v>9.6033402922755737E-2</v>
      </c>
      <c r="F250" s="94"/>
      <c r="G250" s="96">
        <f>C250-D250</f>
        <v>433</v>
      </c>
      <c r="H250" s="96">
        <f>SUMIFS($D:$D,$A:$A,$A250)</f>
        <v>4016</v>
      </c>
      <c r="I250" s="96">
        <f>SUMIFS($G:$G,$A:$A,$A250)</f>
        <v>76899</v>
      </c>
      <c r="J250" s="95">
        <f>IFERROR(D250/H250,0)</f>
        <v>1.1454183266932271E-2</v>
      </c>
      <c r="K250" s="95">
        <f>IFERROR(G250/I250,0)</f>
        <v>5.6307624286401643E-3</v>
      </c>
      <c r="L250" s="97">
        <f>IF(A250&lt;&gt;A249,J250,L249+J250)</f>
        <v>0.63745019920318724</v>
      </c>
      <c r="M250" s="97">
        <f>IF(A250&lt;&gt;A249,K250,M249+K250)</f>
        <v>5.8323255178870992E-2</v>
      </c>
      <c r="N250" s="97">
        <f>(M250+(M250-K250))*(L250-(L250-J250))</f>
        <v>1.2715947222954878E-3</v>
      </c>
      <c r="O250" s="97">
        <f>ABS(L250-M250)</f>
        <v>0.5791269440243163</v>
      </c>
      <c r="T250" s="99"/>
    </row>
    <row r="251" spans="1:20" s="91" customFormat="1" x14ac:dyDescent="0.25">
      <c r="A251" s="440">
        <v>42855</v>
      </c>
      <c r="B251" s="442" t="s">
        <v>14</v>
      </c>
      <c r="C251" s="441">
        <v>10131</v>
      </c>
      <c r="D251" s="441">
        <v>593</v>
      </c>
      <c r="E251" s="445">
        <f>D251/C251</f>
        <v>5.8533214885006415E-2</v>
      </c>
      <c r="F251" s="94"/>
      <c r="G251" s="96">
        <f>C251-D251</f>
        <v>9538</v>
      </c>
      <c r="H251" s="96">
        <f>SUMIFS($D:$D,$A:$A,$A251)</f>
        <v>4016</v>
      </c>
      <c r="I251" s="96">
        <f>SUMIFS($G:$G,$A:$A,$A251)</f>
        <v>76899</v>
      </c>
      <c r="J251" s="95">
        <f>IFERROR(D251/H251,0)</f>
        <v>0.1476593625498008</v>
      </c>
      <c r="K251" s="95">
        <f>IFERROR(G251/I251,0)</f>
        <v>0.12403282227337156</v>
      </c>
      <c r="L251" s="97">
        <f>IF(A251&lt;&gt;A250,J251,L250+J251)</f>
        <v>0.78510956175298807</v>
      </c>
      <c r="M251" s="97">
        <f>IF(A251&lt;&gt;A250,K251,M250+K251)</f>
        <v>0.18235607745224255</v>
      </c>
      <c r="N251" s="97">
        <f>(M251+(M251-K251))*(L251-(L251-J251))</f>
        <v>3.5538556835221703E-2</v>
      </c>
      <c r="O251" s="97">
        <f>ABS(L251-M251)</f>
        <v>0.60275348430074549</v>
      </c>
      <c r="T251" s="99"/>
    </row>
    <row r="252" spans="1:20" s="91" customFormat="1" x14ac:dyDescent="0.25">
      <c r="A252" s="440">
        <v>42855</v>
      </c>
      <c r="B252" s="442" t="s">
        <v>26</v>
      </c>
      <c r="C252" s="441">
        <v>6493</v>
      </c>
      <c r="D252" s="441">
        <v>185</v>
      </c>
      <c r="E252" s="445">
        <f>D252/C252</f>
        <v>2.8492222393346683E-2</v>
      </c>
      <c r="F252" s="94"/>
      <c r="G252" s="96">
        <f>C252-D252</f>
        <v>6308</v>
      </c>
      <c r="H252" s="96">
        <f>SUMIFS($D:$D,$A:$A,$A252)</f>
        <v>4016</v>
      </c>
      <c r="I252" s="96">
        <f>SUMIFS($G:$G,$A:$A,$A252)</f>
        <v>76899</v>
      </c>
      <c r="J252" s="95">
        <f>IFERROR(D252/H252,0)</f>
        <v>4.6065737051792829E-2</v>
      </c>
      <c r="K252" s="95">
        <f>IFERROR(G252/I252,0)</f>
        <v>8.2029675288365259E-2</v>
      </c>
      <c r="L252" s="97">
        <f>IF(A252&lt;&gt;A251,J252,L251+J252)</f>
        <v>0.83117529880478092</v>
      </c>
      <c r="M252" s="97">
        <f>IF(A252&lt;&gt;A251,K252,M251+K252)</f>
        <v>0.26438575274060783</v>
      </c>
      <c r="N252" s="97">
        <f>(M252+(M252-K252))*(L252-(L252-J252))</f>
        <v>2.0579491679700537E-2</v>
      </c>
      <c r="O252" s="97">
        <f>ABS(L252-M252)</f>
        <v>0.56678954606417309</v>
      </c>
      <c r="T252" s="99"/>
    </row>
    <row r="253" spans="1:20" s="91" customFormat="1" x14ac:dyDescent="0.25">
      <c r="A253" s="440">
        <v>42855</v>
      </c>
      <c r="B253" s="442" t="s">
        <v>34</v>
      </c>
      <c r="C253" s="441">
        <v>10124</v>
      </c>
      <c r="D253" s="441">
        <v>273</v>
      </c>
      <c r="E253" s="445">
        <f>D253/C253</f>
        <v>2.6965626234689847E-2</v>
      </c>
      <c r="F253" s="94"/>
      <c r="G253" s="96">
        <f>C253-D253</f>
        <v>9851</v>
      </c>
      <c r="H253" s="96">
        <f>SUMIFS($D:$D,$A:$A,$A253)</f>
        <v>4016</v>
      </c>
      <c r="I253" s="96">
        <f>SUMIFS($G:$G,$A:$A,$A253)</f>
        <v>76899</v>
      </c>
      <c r="J253" s="95">
        <f>IFERROR(D253/H253,0)</f>
        <v>6.7978087649402386E-2</v>
      </c>
      <c r="K253" s="95">
        <f>IFERROR(G253/I253,0)</f>
        <v>0.12810309626913224</v>
      </c>
      <c r="L253" s="97">
        <f>IF(A253&lt;&gt;A252,J253,L252+J253)</f>
        <v>0.8991533864541833</v>
      </c>
      <c r="M253" s="97">
        <f>IF(A253&lt;&gt;A252,K253,M252+K253)</f>
        <v>0.39248884900974007</v>
      </c>
      <c r="N253" s="97">
        <f>(M253+(M253-K253))*(L253-(L253-J253))</f>
        <v>4.465307925245144E-2</v>
      </c>
      <c r="O253" s="97">
        <f>ABS(L253-M253)</f>
        <v>0.50666453744444317</v>
      </c>
      <c r="T253" s="99"/>
    </row>
    <row r="254" spans="1:20" s="91" customFormat="1" x14ac:dyDescent="0.25">
      <c r="A254" s="440">
        <v>42855</v>
      </c>
      <c r="B254" s="442" t="s">
        <v>20</v>
      </c>
      <c r="C254" s="441">
        <v>2493</v>
      </c>
      <c r="D254" s="441">
        <v>37</v>
      </c>
      <c r="E254" s="445">
        <f>D254/C254</f>
        <v>1.4841556357801846E-2</v>
      </c>
      <c r="F254" s="94"/>
      <c r="G254" s="96">
        <f>C254-D254</f>
        <v>2456</v>
      </c>
      <c r="H254" s="96">
        <f>SUMIFS($D:$D,$A:$A,$A254)</f>
        <v>4016</v>
      </c>
      <c r="I254" s="96">
        <f>SUMIFS($G:$G,$A:$A,$A254)</f>
        <v>76899</v>
      </c>
      <c r="J254" s="95">
        <f>IFERROR(D254/H254,0)</f>
        <v>9.2131474103585662E-3</v>
      </c>
      <c r="K254" s="95">
        <f>IFERROR(G254/I254,0)</f>
        <v>3.1937996592933587E-2</v>
      </c>
      <c r="L254" s="97">
        <f>IF(A254&lt;&gt;A253,J254,L253+J254)</f>
        <v>0.90836653386454191</v>
      </c>
      <c r="M254" s="97">
        <f>IF(A254&lt;&gt;A253,K254,M253+K254)</f>
        <v>0.42442684560267363</v>
      </c>
      <c r="N254" s="97">
        <f>(M254+(M254-K254))*(L254-(L254-J254))</f>
        <v>7.5263647162996661E-3</v>
      </c>
      <c r="O254" s="97">
        <f>ABS(L254-M254)</f>
        <v>0.48393968826186828</v>
      </c>
      <c r="T254" s="99"/>
    </row>
    <row r="255" spans="1:20" s="91" customFormat="1" x14ac:dyDescent="0.25">
      <c r="A255" s="440">
        <v>42855</v>
      </c>
      <c r="B255" s="442" t="s">
        <v>38</v>
      </c>
      <c r="C255" s="441">
        <v>44533</v>
      </c>
      <c r="D255" s="441">
        <v>368</v>
      </c>
      <c r="E255" s="445">
        <f>D255/C255</f>
        <v>8.2635349066984033E-3</v>
      </c>
      <c r="F255" s="94"/>
      <c r="G255" s="96">
        <f>C255-D255</f>
        <v>44165</v>
      </c>
      <c r="H255" s="96">
        <f>SUMIFS($D:$D,$A:$A,$A255)</f>
        <v>4016</v>
      </c>
      <c r="I255" s="96">
        <f>SUMIFS($G:$G,$A:$A,$A255)</f>
        <v>76899</v>
      </c>
      <c r="J255" s="95">
        <f>IFERROR(D255/H255,0)</f>
        <v>9.1633466135458169E-2</v>
      </c>
      <c r="K255" s="95">
        <f>IFERROR(G255/I255,0)</f>
        <v>0.57432476365102281</v>
      </c>
      <c r="L255" s="97">
        <f>IF(A255&lt;&gt;A254,J255,L254+J255)</f>
        <v>1</v>
      </c>
      <c r="M255" s="97">
        <f>IF(A255&lt;&gt;A254,K255,M254+K255)</f>
        <v>0.99875160925369644</v>
      </c>
      <c r="N255" s="97">
        <f>(M255+(M255-K255))*(L255-(L255-J255))</f>
        <v>0.13041077474779489</v>
      </c>
      <c r="O255" s="97">
        <f>ABS(L255-M255)</f>
        <v>1.2483907463035626E-3</v>
      </c>
      <c r="T255" s="99"/>
    </row>
    <row r="256" spans="1:20" s="91" customFormat="1" x14ac:dyDescent="0.25">
      <c r="A256" s="440">
        <v>42855</v>
      </c>
      <c r="B256" s="442" t="s">
        <v>40</v>
      </c>
      <c r="C256" s="441">
        <v>84</v>
      </c>
      <c r="D256" s="441">
        <v>0</v>
      </c>
      <c r="E256" s="445">
        <f>D256/C256</f>
        <v>0</v>
      </c>
      <c r="F256" s="94"/>
      <c r="G256" s="96">
        <f>C256-D256</f>
        <v>84</v>
      </c>
      <c r="H256" s="96">
        <f>SUMIFS($D:$D,$A:$A,$A256)</f>
        <v>4016</v>
      </c>
      <c r="I256" s="96">
        <f>SUMIFS($G:$G,$A:$A,$A256)</f>
        <v>76899</v>
      </c>
      <c r="J256" s="95">
        <f>IFERROR(D256/H256,0)</f>
        <v>0</v>
      </c>
      <c r="K256" s="95">
        <f>IFERROR(G256/I256,0)</f>
        <v>1.092341903015644E-3</v>
      </c>
      <c r="L256" s="97">
        <f>IF(A256&lt;&gt;A255,J256,L255+J256)</f>
        <v>1</v>
      </c>
      <c r="M256" s="97">
        <f>IF(A256&lt;&gt;A255,K256,M255+K256)</f>
        <v>0.9998439511567121</v>
      </c>
      <c r="N256" s="97">
        <f>(M256+(M256-K256))*(L256-(L256-J256))</f>
        <v>0</v>
      </c>
      <c r="O256" s="97">
        <f>ABS(L256-M256)</f>
        <v>1.5604884328790369E-4</v>
      </c>
      <c r="T256" s="99"/>
    </row>
    <row r="257" spans="1:20" s="91" customFormat="1" x14ac:dyDescent="0.25">
      <c r="A257" s="440">
        <v>42855</v>
      </c>
      <c r="B257" s="442" t="s">
        <v>16</v>
      </c>
      <c r="C257" s="441">
        <v>12</v>
      </c>
      <c r="D257" s="441">
        <v>0</v>
      </c>
      <c r="E257" s="445">
        <f>D257/C257</f>
        <v>0</v>
      </c>
      <c r="F257" s="94"/>
      <c r="G257" s="96">
        <f>C257-D257</f>
        <v>12</v>
      </c>
      <c r="H257" s="96">
        <f>SUMIFS($D:$D,$A:$A,$A257)</f>
        <v>4016</v>
      </c>
      <c r="I257" s="96">
        <f>SUMIFS($G:$G,$A:$A,$A257)</f>
        <v>76899</v>
      </c>
      <c r="J257" s="95">
        <f>IFERROR(D257/H257,0)</f>
        <v>0</v>
      </c>
      <c r="K257" s="95">
        <f>IFERROR(G257/I257,0)</f>
        <v>1.5604884328794912E-4</v>
      </c>
      <c r="L257" s="97">
        <f>IF(A257&lt;&gt;A256,J257,L256+J257)</f>
        <v>1</v>
      </c>
      <c r="M257" s="97">
        <f>IF(A257&lt;&gt;A256,K257,M256+K257)</f>
        <v>1</v>
      </c>
      <c r="N257" s="97">
        <f>(M257+(M257-K257))*(L257-(L257-J257))</f>
        <v>0</v>
      </c>
      <c r="O257" s="97">
        <f>ABS(L257-M257)</f>
        <v>0</v>
      </c>
      <c r="T257" s="99"/>
    </row>
    <row r="258" spans="1:20" s="91" customFormat="1" x14ac:dyDescent="0.25">
      <c r="A258" s="440">
        <v>42886</v>
      </c>
      <c r="B258" s="442" t="s">
        <v>16</v>
      </c>
      <c r="C258" s="441">
        <v>321</v>
      </c>
      <c r="D258" s="441">
        <v>289</v>
      </c>
      <c r="E258" s="445">
        <f>D258/C258</f>
        <v>0.90031152647975077</v>
      </c>
      <c r="F258" s="94"/>
      <c r="G258" s="96">
        <f>C258-D258</f>
        <v>32</v>
      </c>
      <c r="H258" s="96">
        <f>SUMIFS($D:$D,$A:$A,$A258)</f>
        <v>3924</v>
      </c>
      <c r="I258" s="96">
        <f>SUMIFS($G:$G,$A:$A,$A258)</f>
        <v>76634</v>
      </c>
      <c r="J258" s="95">
        <f>IFERROR(D258/H258,0)</f>
        <v>7.3649337410805302E-2</v>
      </c>
      <c r="K258" s="95">
        <f>IFERROR(G258/I258,0)</f>
        <v>4.1756922514810661E-4</v>
      </c>
      <c r="L258" s="97">
        <f>IF(A258&lt;&gt;A257,J258,L257+J258)</f>
        <v>7.3649337410805302E-2</v>
      </c>
      <c r="M258" s="97">
        <f>IF(A258&lt;&gt;A257,K258,M257+K258)</f>
        <v>4.1756922514810661E-4</v>
      </c>
      <c r="N258" s="97">
        <f>(M258+(M258-K258))*(L258-(L258-J258))</f>
        <v>3.0753696755301433E-5</v>
      </c>
      <c r="O258" s="97">
        <f>ABS(L258-M258)</f>
        <v>7.3231768185657201E-2</v>
      </c>
      <c r="T258" s="99"/>
    </row>
    <row r="259" spans="1:20" s="91" customFormat="1" x14ac:dyDescent="0.25">
      <c r="A259" s="440">
        <v>42886</v>
      </c>
      <c r="B259" s="442" t="s">
        <v>20</v>
      </c>
      <c r="C259" s="441">
        <v>97</v>
      </c>
      <c r="D259" s="441">
        <v>75</v>
      </c>
      <c r="E259" s="445">
        <f>D259/C259</f>
        <v>0.77319587628865982</v>
      </c>
      <c r="F259" s="94"/>
      <c r="G259" s="96">
        <f>C259-D259</f>
        <v>22</v>
      </c>
      <c r="H259" s="96">
        <f>SUMIFS($D:$D,$A:$A,$A259)</f>
        <v>3924</v>
      </c>
      <c r="I259" s="96">
        <f>SUMIFS($G:$G,$A:$A,$A259)</f>
        <v>76634</v>
      </c>
      <c r="J259" s="95">
        <f>IFERROR(D259/H259,0)</f>
        <v>1.91131498470948E-2</v>
      </c>
      <c r="K259" s="95">
        <f>IFERROR(G259/I259,0)</f>
        <v>2.8707884228932327E-4</v>
      </c>
      <c r="L259" s="97">
        <f>IF(A259&lt;&gt;A258,J259,L258+J259)</f>
        <v>9.2762487257900095E-2</v>
      </c>
      <c r="M259" s="97">
        <f>IF(A259&lt;&gt;A258,K259,M258+K259)</f>
        <v>7.0464806743742987E-4</v>
      </c>
      <c r="N259" s="97">
        <f>(M259+(M259-K259))*(L259-(L259-J259))</f>
        <v>2.1449107274188397E-5</v>
      </c>
      <c r="O259" s="97">
        <f>ABS(L259-M259)</f>
        <v>9.2057839190462662E-2</v>
      </c>
      <c r="T259" s="99"/>
    </row>
    <row r="260" spans="1:20" s="91" customFormat="1" x14ac:dyDescent="0.25">
      <c r="A260" s="440">
        <v>42886</v>
      </c>
      <c r="B260" s="442" t="s">
        <v>12</v>
      </c>
      <c r="C260" s="441">
        <v>1154</v>
      </c>
      <c r="D260" s="441">
        <v>714</v>
      </c>
      <c r="E260" s="445">
        <f>D260/C260</f>
        <v>0.61871750433275563</v>
      </c>
      <c r="F260" s="94"/>
      <c r="G260" s="96">
        <f>C260-D260</f>
        <v>440</v>
      </c>
      <c r="H260" s="96">
        <f>SUMIFS($D:$D,$A:$A,$A260)</f>
        <v>3924</v>
      </c>
      <c r="I260" s="96">
        <f>SUMIFS($G:$G,$A:$A,$A260)</f>
        <v>76634</v>
      </c>
      <c r="J260" s="95">
        <f>IFERROR(D260/H260,0)</f>
        <v>0.18195718654434251</v>
      </c>
      <c r="K260" s="95">
        <f>IFERROR(G260/I260,0)</f>
        <v>5.7415768457864651E-3</v>
      </c>
      <c r="L260" s="97">
        <f>IF(A260&lt;&gt;A259,J260,L259+J260)</f>
        <v>0.2747196738022426</v>
      </c>
      <c r="M260" s="97">
        <f>IF(A260&lt;&gt;A259,K260,M259+K260)</f>
        <v>6.4462249132238953E-3</v>
      </c>
      <c r="N260" s="97">
        <f>(M260+(M260-K260))*(L260-(L260-J260))</f>
        <v>1.3011527288970914E-3</v>
      </c>
      <c r="O260" s="97">
        <f>ABS(L260-M260)</f>
        <v>0.26827344888901872</v>
      </c>
      <c r="T260" s="99"/>
    </row>
    <row r="261" spans="1:20" s="91" customFormat="1" x14ac:dyDescent="0.25">
      <c r="A261" s="440">
        <v>42886</v>
      </c>
      <c r="B261" s="442" t="s">
        <v>36</v>
      </c>
      <c r="C261" s="441">
        <v>291</v>
      </c>
      <c r="D261" s="441">
        <v>161</v>
      </c>
      <c r="E261" s="445">
        <f>D261/C261</f>
        <v>0.5532646048109966</v>
      </c>
      <c r="F261" s="94"/>
      <c r="G261" s="96">
        <f>C261-D261</f>
        <v>130</v>
      </c>
      <c r="H261" s="96">
        <f>SUMIFS($D:$D,$A:$A,$A261)</f>
        <v>3924</v>
      </c>
      <c r="I261" s="96">
        <f>SUMIFS($G:$G,$A:$A,$A261)</f>
        <v>76634</v>
      </c>
      <c r="J261" s="95">
        <f>IFERROR(D261/H261,0)</f>
        <v>4.1029561671763505E-2</v>
      </c>
      <c r="K261" s="95">
        <f>IFERROR(G261/I261,0)</f>
        <v>1.696374977164183E-3</v>
      </c>
      <c r="L261" s="97">
        <f>IF(A261&lt;&gt;A260,J261,L260+J261)</f>
        <v>0.31574923547400613</v>
      </c>
      <c r="M261" s="97">
        <f>IF(A261&lt;&gt;A260,K261,M260+K261)</f>
        <v>8.1425998903880779E-3</v>
      </c>
      <c r="N261" s="97">
        <f>(M261+(M261-K261))*(L261-(L261-J261))</f>
        <v>5.9857308699835083E-4</v>
      </c>
      <c r="O261" s="97">
        <f>ABS(L261-M261)</f>
        <v>0.30760663558361806</v>
      </c>
      <c r="T261" s="99"/>
    </row>
    <row r="262" spans="1:20" s="91" customFormat="1" x14ac:dyDescent="0.25">
      <c r="A262" s="440">
        <v>42886</v>
      </c>
      <c r="B262" s="442" t="s">
        <v>28</v>
      </c>
      <c r="C262" s="441">
        <v>2164</v>
      </c>
      <c r="D262" s="441">
        <v>665</v>
      </c>
      <c r="E262" s="445">
        <f>D262/C262</f>
        <v>0.30730129390018485</v>
      </c>
      <c r="F262" s="94"/>
      <c r="G262" s="96">
        <f>C262-D262</f>
        <v>1499</v>
      </c>
      <c r="H262" s="96">
        <f>SUMIFS($D:$D,$A:$A,$A262)</f>
        <v>3924</v>
      </c>
      <c r="I262" s="96">
        <f>SUMIFS($G:$G,$A:$A,$A262)</f>
        <v>76634</v>
      </c>
      <c r="J262" s="95">
        <f>IFERROR(D262/H262,0)</f>
        <v>0.16946992864424057</v>
      </c>
      <c r="K262" s="95">
        <f>IFERROR(G262/I262,0)</f>
        <v>1.9560508390531618E-2</v>
      </c>
      <c r="L262" s="97">
        <f>IF(A262&lt;&gt;A261,J262,L261+J262)</f>
        <v>0.48521916411824673</v>
      </c>
      <c r="M262" s="97">
        <f>IF(A262&lt;&gt;A261,K262,M261+K262)</f>
        <v>2.7703108280919694E-2</v>
      </c>
      <c r="N262" s="97">
        <f>(M262+(M262-K262))*(L262-(L262-J262))</f>
        <v>6.0747696059938001E-3</v>
      </c>
      <c r="O262" s="97">
        <f>ABS(L262-M262)</f>
        <v>0.45751605583732702</v>
      </c>
      <c r="T262" s="99"/>
    </row>
    <row r="263" spans="1:20" s="91" customFormat="1" x14ac:dyDescent="0.25">
      <c r="A263" s="440">
        <v>42886</v>
      </c>
      <c r="B263" s="442" t="s">
        <v>38</v>
      </c>
      <c r="C263" s="441">
        <v>783</v>
      </c>
      <c r="D263" s="441">
        <v>220</v>
      </c>
      <c r="E263" s="445">
        <f>D263/C263</f>
        <v>0.28097062579821203</v>
      </c>
      <c r="F263" s="94"/>
      <c r="G263" s="96">
        <f>C263-D263</f>
        <v>563</v>
      </c>
      <c r="H263" s="96">
        <f>SUMIFS($D:$D,$A:$A,$A263)</f>
        <v>3924</v>
      </c>
      <c r="I263" s="96">
        <f>SUMIFS($G:$G,$A:$A,$A263)</f>
        <v>76634</v>
      </c>
      <c r="J263" s="95">
        <f>IFERROR(D263/H263,0)</f>
        <v>5.6065239551478081E-2</v>
      </c>
      <c r="K263" s="95">
        <f>IFERROR(G263/I263,0)</f>
        <v>7.3466085549495005E-3</v>
      </c>
      <c r="L263" s="97">
        <f>IF(A263&lt;&gt;A262,J263,L262+J263)</f>
        <v>0.54128440366972486</v>
      </c>
      <c r="M263" s="97">
        <f>IF(A263&lt;&gt;A262,K263,M262+K263)</f>
        <v>3.5049716835869195E-2</v>
      </c>
      <c r="N263" s="97">
        <f>(M263+(M263-K263))*(L263-(L263-J263))</f>
        <v>3.5182521727047797E-3</v>
      </c>
      <c r="O263" s="97">
        <f>ABS(L263-M263)</f>
        <v>0.50623468683385564</v>
      </c>
      <c r="T263" s="99"/>
    </row>
    <row r="264" spans="1:20" s="91" customFormat="1" x14ac:dyDescent="0.25">
      <c r="A264" s="440">
        <v>42886</v>
      </c>
      <c r="B264" s="442" t="s">
        <v>32</v>
      </c>
      <c r="C264" s="441">
        <v>1886</v>
      </c>
      <c r="D264" s="441">
        <v>442</v>
      </c>
      <c r="E264" s="445">
        <f>D264/C264</f>
        <v>0.23435843054082714</v>
      </c>
      <c r="F264" s="94"/>
      <c r="G264" s="96">
        <f>C264-D264</f>
        <v>1444</v>
      </c>
      <c r="H264" s="96">
        <f>SUMIFS($D:$D,$A:$A,$A264)</f>
        <v>3924</v>
      </c>
      <c r="I264" s="96">
        <f>SUMIFS($G:$G,$A:$A,$A264)</f>
        <v>76634</v>
      </c>
      <c r="J264" s="95">
        <f>IFERROR(D264/H264,0)</f>
        <v>0.1126401630988787</v>
      </c>
      <c r="K264" s="95">
        <f>IFERROR(G264/I264,0)</f>
        <v>1.884281128480831E-2</v>
      </c>
      <c r="L264" s="97">
        <f>IF(A264&lt;&gt;A263,J264,L263+J264)</f>
        <v>0.65392456676860355</v>
      </c>
      <c r="M264" s="97">
        <f>IF(A264&lt;&gt;A263,K264,M263+K264)</f>
        <v>5.3892528120677505E-2</v>
      </c>
      <c r="N264" s="97">
        <f>(M264+(M264-K264))*(L264-(L264-J264))</f>
        <v>1.0018468978285842E-2</v>
      </c>
      <c r="O264" s="97">
        <f>ABS(L264-M264)</f>
        <v>0.60003203864792609</v>
      </c>
      <c r="T264" s="99"/>
    </row>
    <row r="265" spans="1:20" s="91" customFormat="1" x14ac:dyDescent="0.25">
      <c r="A265" s="440">
        <v>42886</v>
      </c>
      <c r="B265" s="442" t="s">
        <v>24</v>
      </c>
      <c r="C265" s="441">
        <v>1335</v>
      </c>
      <c r="D265" s="441">
        <v>141</v>
      </c>
      <c r="E265" s="445">
        <f>D265/C265</f>
        <v>0.10561797752808989</v>
      </c>
      <c r="F265" s="94"/>
      <c r="G265" s="96">
        <f>C265-D265</f>
        <v>1194</v>
      </c>
      <c r="H265" s="96">
        <f>SUMIFS($D:$D,$A:$A,$A265)</f>
        <v>3924</v>
      </c>
      <c r="I265" s="96">
        <f>SUMIFS($G:$G,$A:$A,$A265)</f>
        <v>76634</v>
      </c>
      <c r="J265" s="95">
        <f>IFERROR(D265/H265,0)</f>
        <v>3.5932721712538224E-2</v>
      </c>
      <c r="K265" s="95">
        <f>IFERROR(G265/I265,0)</f>
        <v>1.5580551713338726E-2</v>
      </c>
      <c r="L265" s="97">
        <f>IF(A265&lt;&gt;A264,J265,L264+J265)</f>
        <v>0.68985728848114181</v>
      </c>
      <c r="M265" s="97">
        <f>IF(A265&lt;&gt;A264,K265,M264+K265)</f>
        <v>6.9473079834016238E-2</v>
      </c>
      <c r="N265" s="97">
        <f>(M265+(M265-K265))*(L265-(L265-J265))</f>
        <v>4.432862059534106E-3</v>
      </c>
      <c r="O265" s="97">
        <f>ABS(L265-M265)</f>
        <v>0.62038420864712562</v>
      </c>
      <c r="T265" s="99"/>
    </row>
    <row r="266" spans="1:20" s="91" customFormat="1" x14ac:dyDescent="0.25">
      <c r="A266" s="440">
        <v>42886</v>
      </c>
      <c r="B266" s="442" t="s">
        <v>34</v>
      </c>
      <c r="C266" s="441">
        <v>401</v>
      </c>
      <c r="D266" s="441">
        <v>40</v>
      </c>
      <c r="E266" s="445">
        <f>D266/C266</f>
        <v>9.9750623441396513E-2</v>
      </c>
      <c r="F266" s="94"/>
      <c r="G266" s="96">
        <f>C266-D266</f>
        <v>361</v>
      </c>
      <c r="H266" s="96">
        <f>SUMIFS($D:$D,$A:$A,$A266)</f>
        <v>3924</v>
      </c>
      <c r="I266" s="96">
        <f>SUMIFS($G:$G,$A:$A,$A266)</f>
        <v>76634</v>
      </c>
      <c r="J266" s="95">
        <f>IFERROR(D266/H266,0)</f>
        <v>1.0193679918450561E-2</v>
      </c>
      <c r="K266" s="95">
        <f>IFERROR(G266/I266,0)</f>
        <v>4.7107028212020775E-3</v>
      </c>
      <c r="L266" s="97">
        <f>IF(A266&lt;&gt;A265,J266,L265+J266)</f>
        <v>0.70005096839959235</v>
      </c>
      <c r="M266" s="97">
        <f>IF(A266&lt;&gt;A265,K266,M265+K266)</f>
        <v>7.4183782655218314E-2</v>
      </c>
      <c r="N266" s="97">
        <f>(M266+(M266-K266))*(L266-(L266-J266))</f>
        <v>1.464392074304122E-3</v>
      </c>
      <c r="O266" s="97">
        <f>ABS(L266-M266)</f>
        <v>0.62586718574437405</v>
      </c>
      <c r="T266" s="99"/>
    </row>
    <row r="267" spans="1:20" s="91" customFormat="1" x14ac:dyDescent="0.25">
      <c r="A267" s="440">
        <v>42886</v>
      </c>
      <c r="B267" s="442" t="s">
        <v>18</v>
      </c>
      <c r="C267" s="441">
        <v>9220</v>
      </c>
      <c r="D267" s="441">
        <v>453</v>
      </c>
      <c r="E267" s="445">
        <f>D267/C267</f>
        <v>4.9132321041214753E-2</v>
      </c>
      <c r="F267" s="94"/>
      <c r="G267" s="96">
        <f>C267-D267</f>
        <v>8767</v>
      </c>
      <c r="H267" s="96">
        <f>SUMIFS($D:$D,$A:$A,$A267)</f>
        <v>3924</v>
      </c>
      <c r="I267" s="96">
        <f>SUMIFS($G:$G,$A:$A,$A267)</f>
        <v>76634</v>
      </c>
      <c r="J267" s="95">
        <f>IFERROR(D267/H267,0)</f>
        <v>0.1154434250764526</v>
      </c>
      <c r="K267" s="95">
        <f>IFERROR(G267/I267,0)</f>
        <v>0.11440091865229532</v>
      </c>
      <c r="L267" s="97">
        <f>IF(A267&lt;&gt;A266,J267,L266+J267)</f>
        <v>0.81549439347604491</v>
      </c>
      <c r="M267" s="97">
        <f>IF(A267&lt;&gt;A266,K267,M266+K267)</f>
        <v>0.18858470130751365</v>
      </c>
      <c r="N267" s="97">
        <f>(M267+(M267-K267))*(L267-(L267-J267))</f>
        <v>3.0334893790804677E-2</v>
      </c>
      <c r="O267" s="97">
        <f>ABS(L267-M267)</f>
        <v>0.62690969216853132</v>
      </c>
      <c r="T267" s="99"/>
    </row>
    <row r="268" spans="1:20" s="91" customFormat="1" x14ac:dyDescent="0.25">
      <c r="A268" s="440">
        <v>42886</v>
      </c>
      <c r="B268" s="442" t="s">
        <v>40</v>
      </c>
      <c r="C268" s="441">
        <v>202</v>
      </c>
      <c r="D268" s="441">
        <v>7</v>
      </c>
      <c r="E268" s="445">
        <f>D268/C268</f>
        <v>3.4653465346534656E-2</v>
      </c>
      <c r="F268" s="94"/>
      <c r="G268" s="96">
        <f>C268-D268</f>
        <v>195</v>
      </c>
      <c r="H268" s="96">
        <f>SUMIFS($D:$D,$A:$A,$A268)</f>
        <v>3924</v>
      </c>
      <c r="I268" s="96">
        <f>SUMIFS($G:$G,$A:$A,$A268)</f>
        <v>76634</v>
      </c>
      <c r="J268" s="95">
        <f>IFERROR(D268/H268,0)</f>
        <v>1.7838939857288481E-3</v>
      </c>
      <c r="K268" s="95">
        <f>IFERROR(G268/I268,0)</f>
        <v>2.5445624657462747E-3</v>
      </c>
      <c r="L268" s="97">
        <f>IF(A268&lt;&gt;A267,J268,L267+J268)</f>
        <v>0.81727828746177378</v>
      </c>
      <c r="M268" s="97">
        <f>IF(A268&lt;&gt;A267,K268,M267+K268)</f>
        <v>0.19112926377325992</v>
      </c>
      <c r="N268" s="97">
        <f>(M268+(M268-K268))*(L268-(L268-J268))</f>
        <v>6.7736945860485357E-4</v>
      </c>
      <c r="O268" s="97">
        <f>ABS(L268-M268)</f>
        <v>0.62614902368851388</v>
      </c>
      <c r="T268" s="99"/>
    </row>
    <row r="269" spans="1:20" s="91" customFormat="1" x14ac:dyDescent="0.25">
      <c r="A269" s="440">
        <v>42886</v>
      </c>
      <c r="B269" s="442" t="s">
        <v>14</v>
      </c>
      <c r="C269" s="441">
        <v>10336</v>
      </c>
      <c r="D269" s="441">
        <v>266</v>
      </c>
      <c r="E269" s="445">
        <f>D269/C269</f>
        <v>2.5735294117647058E-2</v>
      </c>
      <c r="F269" s="94"/>
      <c r="G269" s="96">
        <f>C269-D269</f>
        <v>10070</v>
      </c>
      <c r="H269" s="96">
        <f>SUMIFS($D:$D,$A:$A,$A269)</f>
        <v>3924</v>
      </c>
      <c r="I269" s="96">
        <f>SUMIFS($G:$G,$A:$A,$A269)</f>
        <v>76634</v>
      </c>
      <c r="J269" s="95">
        <f>IFERROR(D269/H269,0)</f>
        <v>6.7787971457696231E-2</v>
      </c>
      <c r="K269" s="95">
        <f>IFERROR(G269/I269,0)</f>
        <v>0.13140381553879479</v>
      </c>
      <c r="L269" s="97">
        <f>IF(A269&lt;&gt;A268,J269,L268+J269)</f>
        <v>0.88506625891946999</v>
      </c>
      <c r="M269" s="97">
        <f>IF(A269&lt;&gt;A268,K269,M268+K269)</f>
        <v>0.32253307931205472</v>
      </c>
      <c r="N269" s="97">
        <f>(M269+(M269-K269))*(L269-(L269-J269))</f>
        <v>3.4820128251960673E-2</v>
      </c>
      <c r="O269" s="97">
        <f>ABS(L269-M269)</f>
        <v>0.56253317960741533</v>
      </c>
      <c r="T269" s="99"/>
    </row>
    <row r="270" spans="1:20" s="91" customFormat="1" x14ac:dyDescent="0.25">
      <c r="A270" s="440">
        <v>42886</v>
      </c>
      <c r="B270" s="442" t="s">
        <v>42</v>
      </c>
      <c r="C270" s="441">
        <v>5519</v>
      </c>
      <c r="D270" s="441">
        <v>126</v>
      </c>
      <c r="E270" s="445">
        <f>D270/C270</f>
        <v>2.2830222866461317E-2</v>
      </c>
      <c r="F270" s="94"/>
      <c r="G270" s="96">
        <f>C270-D270</f>
        <v>5393</v>
      </c>
      <c r="H270" s="96">
        <f>SUMIFS($D:$D,$A:$A,$A270)</f>
        <v>3924</v>
      </c>
      <c r="I270" s="96">
        <f>SUMIFS($G:$G,$A:$A,$A270)</f>
        <v>76634</v>
      </c>
      <c r="J270" s="95">
        <f>IFERROR(D270/H270,0)</f>
        <v>3.2110091743119268E-2</v>
      </c>
      <c r="K270" s="95">
        <f>IFERROR(G270/I270,0)</f>
        <v>7.0373463475741832E-2</v>
      </c>
      <c r="L270" s="97">
        <f>IF(A270&lt;&gt;A269,J270,L269+J270)</f>
        <v>0.91717635066258929</v>
      </c>
      <c r="M270" s="97">
        <f>IF(A270&lt;&gt;A269,K270,M269+K270)</f>
        <v>0.39290654278779658</v>
      </c>
      <c r="N270" s="97">
        <f>(M270+(M270-K270))*(L270-(L270-J270))</f>
        <v>2.2972831902288826E-2</v>
      </c>
      <c r="O270" s="97">
        <f>ABS(L270-M270)</f>
        <v>0.52426980787479271</v>
      </c>
      <c r="T270" s="99"/>
    </row>
    <row r="271" spans="1:20" s="91" customFormat="1" x14ac:dyDescent="0.25">
      <c r="A271" s="440">
        <v>42886</v>
      </c>
      <c r="B271" s="442" t="s">
        <v>30</v>
      </c>
      <c r="C271" s="441">
        <v>2409</v>
      </c>
      <c r="D271" s="441">
        <v>29</v>
      </c>
      <c r="E271" s="445">
        <f>D271/C271</f>
        <v>1.2038190120381901E-2</v>
      </c>
      <c r="F271" s="94"/>
      <c r="G271" s="96">
        <f>C271-D271</f>
        <v>2380</v>
      </c>
      <c r="H271" s="96">
        <f>SUMIFS($D:$D,$A:$A,$A271)</f>
        <v>3924</v>
      </c>
      <c r="I271" s="96">
        <f>SUMIFS($G:$G,$A:$A,$A271)</f>
        <v>76634</v>
      </c>
      <c r="J271" s="95">
        <f>IFERROR(D271/H271,0)</f>
        <v>7.3904179408766568E-3</v>
      </c>
      <c r="K271" s="95">
        <f>IFERROR(G271/I271,0)</f>
        <v>3.1056711120390428E-2</v>
      </c>
      <c r="L271" s="97">
        <f>IF(A271&lt;&gt;A270,J271,L270+J271)</f>
        <v>0.92456676860346598</v>
      </c>
      <c r="M271" s="97">
        <f>IF(A271&lt;&gt;A270,K271,M270+K271)</f>
        <v>0.42396325390818701</v>
      </c>
      <c r="N271" s="97">
        <f>(M271+(M271-K271))*(L271-(L271-J271))</f>
        <v>6.0370092008622932E-3</v>
      </c>
      <c r="O271" s="97">
        <f>ABS(L271-M271)</f>
        <v>0.50060351469527897</v>
      </c>
      <c r="T271" s="99"/>
    </row>
    <row r="272" spans="1:20" s="91" customFormat="1" x14ac:dyDescent="0.25">
      <c r="A272" s="440">
        <v>42886</v>
      </c>
      <c r="B272" s="442" t="s">
        <v>22</v>
      </c>
      <c r="C272" s="441">
        <v>44357</v>
      </c>
      <c r="D272" s="441">
        <v>296</v>
      </c>
      <c r="E272" s="445">
        <f>D272/C272</f>
        <v>6.6731293820592019E-3</v>
      </c>
      <c r="F272" s="94"/>
      <c r="G272" s="96">
        <f>C272-D272</f>
        <v>44061</v>
      </c>
      <c r="H272" s="96">
        <f>SUMIFS($D:$D,$A:$A,$A272)</f>
        <v>3924</v>
      </c>
      <c r="I272" s="96">
        <f>SUMIFS($G:$G,$A:$A,$A272)</f>
        <v>76634</v>
      </c>
      <c r="J272" s="95">
        <f>IFERROR(D272/H272,0)</f>
        <v>7.5433231396534142E-2</v>
      </c>
      <c r="K272" s="95">
        <f>IFERROR(G272/I272,0)</f>
        <v>0.57495367591408508</v>
      </c>
      <c r="L272" s="97">
        <f>IF(A272&lt;&gt;A271,J272,L271+J272)</f>
        <v>1.0000000000000002</v>
      </c>
      <c r="M272" s="97">
        <f>IF(A272&lt;&gt;A271,K272,M271+K272)</f>
        <v>0.99891692982227209</v>
      </c>
      <c r="N272" s="97">
        <f>(M272+(M272-K272))*(L272-(L272-J272))</f>
        <v>0.10733245014888271</v>
      </c>
      <c r="O272" s="97">
        <f>ABS(L272-M272)</f>
        <v>1.0830701777281293E-3</v>
      </c>
      <c r="T272" s="99"/>
    </row>
    <row r="273" spans="1:20" s="91" customFormat="1" x14ac:dyDescent="0.25">
      <c r="A273" s="440">
        <v>42886</v>
      </c>
      <c r="B273" s="442" t="s">
        <v>26</v>
      </c>
      <c r="C273" s="441">
        <v>83</v>
      </c>
      <c r="D273" s="441">
        <v>0</v>
      </c>
      <c r="E273" s="445">
        <f>D273/C273</f>
        <v>0</v>
      </c>
      <c r="F273" s="94"/>
      <c r="G273" s="96">
        <f>C273-D273</f>
        <v>83</v>
      </c>
      <c r="H273" s="96">
        <f>SUMIFS($D:$D,$A:$A,$A273)</f>
        <v>3924</v>
      </c>
      <c r="I273" s="96">
        <f>SUMIFS($G:$G,$A:$A,$A273)</f>
        <v>76634</v>
      </c>
      <c r="J273" s="95">
        <f>IFERROR(D273/H273,0)</f>
        <v>0</v>
      </c>
      <c r="K273" s="95">
        <f>IFERROR(G273/I273,0)</f>
        <v>1.0830701777279014E-3</v>
      </c>
      <c r="L273" s="97">
        <f>IF(A273&lt;&gt;A272,J273,L272+J273)</f>
        <v>1.0000000000000002</v>
      </c>
      <c r="M273" s="97">
        <f>IF(A273&lt;&gt;A272,K273,M272+K273)</f>
        <v>1</v>
      </c>
      <c r="N273" s="97">
        <f>(M273+(M273-K273))*(L273-(L273-J273))</f>
        <v>0</v>
      </c>
      <c r="O273" s="97">
        <f>ABS(L273-M273)</f>
        <v>2.2204460492503131E-16</v>
      </c>
      <c r="T273" s="99"/>
    </row>
    <row r="274" spans="1:20" s="91" customFormat="1" x14ac:dyDescent="0.25">
      <c r="A274" s="440">
        <v>42916</v>
      </c>
      <c r="B274" s="442" t="s">
        <v>30</v>
      </c>
      <c r="C274" s="441">
        <v>156</v>
      </c>
      <c r="D274" s="441">
        <v>119</v>
      </c>
      <c r="E274" s="445">
        <f>D274/C274</f>
        <v>0.76282051282051277</v>
      </c>
      <c r="F274" s="94"/>
      <c r="G274" s="96">
        <f>C274-D274</f>
        <v>37</v>
      </c>
      <c r="H274" s="96">
        <f>SUMIFS($D:$D,$A:$A,$A274)</f>
        <v>3307</v>
      </c>
      <c r="I274" s="96">
        <f>SUMIFS($G:$G,$A:$A,$A274)</f>
        <v>76332</v>
      </c>
      <c r="J274" s="95">
        <f>IFERROR(D274/H274,0)</f>
        <v>3.5984275778651348E-2</v>
      </c>
      <c r="K274" s="95">
        <f>IFERROR(G274/I274,0)</f>
        <v>4.8472462401089977E-4</v>
      </c>
      <c r="L274" s="97">
        <f>IF(A274&lt;&gt;A273,J274,L273+J274)</f>
        <v>3.5984275778651348E-2</v>
      </c>
      <c r="M274" s="97">
        <f>IF(A274&lt;&gt;A273,K274,M273+K274)</f>
        <v>4.8472462401089977E-4</v>
      </c>
      <c r="N274" s="97">
        <f>(M274+(M274-K274))*(L274-(L274-J274))</f>
        <v>1.7442464547111302E-5</v>
      </c>
      <c r="O274" s="97">
        <f>ABS(L274-M274)</f>
        <v>3.549955115464045E-2</v>
      </c>
      <c r="T274" s="99"/>
    </row>
    <row r="275" spans="1:20" s="91" customFormat="1" x14ac:dyDescent="0.25">
      <c r="A275" s="440">
        <v>42916</v>
      </c>
      <c r="B275" s="442" t="s">
        <v>12</v>
      </c>
      <c r="C275" s="441">
        <v>1227</v>
      </c>
      <c r="D275" s="441">
        <v>765</v>
      </c>
      <c r="E275" s="445">
        <f>D275/C275</f>
        <v>0.62347188264058684</v>
      </c>
      <c r="F275" s="94"/>
      <c r="G275" s="96">
        <f>C275-D275</f>
        <v>462</v>
      </c>
      <c r="H275" s="96">
        <f>SUMIFS($D:$D,$A:$A,$A275)</f>
        <v>3307</v>
      </c>
      <c r="I275" s="96">
        <f>SUMIFS($G:$G,$A:$A,$A275)</f>
        <v>76332</v>
      </c>
      <c r="J275" s="95">
        <f>IFERROR(D275/H275,0)</f>
        <v>0.23132748714847293</v>
      </c>
      <c r="K275" s="95">
        <f>IFERROR(G275/I275,0)</f>
        <v>6.0525074673793431E-3</v>
      </c>
      <c r="L275" s="97">
        <f>IF(A275&lt;&gt;A274,J275,L274+J275)</f>
        <v>0.26731176292712427</v>
      </c>
      <c r="M275" s="97">
        <f>IF(A275&lt;&gt;A274,K275,M274+K275)</f>
        <v>6.5372320913902431E-3</v>
      </c>
      <c r="N275" s="97">
        <f>(M275+(M275-K275))*(L275-(L275-J275))</f>
        <v>1.624371601839091E-3</v>
      </c>
      <c r="O275" s="97">
        <f>ABS(L275-M275)</f>
        <v>0.26077453083573404</v>
      </c>
      <c r="T275" s="99"/>
    </row>
    <row r="276" spans="1:20" s="91" customFormat="1" x14ac:dyDescent="0.25">
      <c r="A276" s="440">
        <v>42916</v>
      </c>
      <c r="B276" s="442" t="s">
        <v>20</v>
      </c>
      <c r="C276" s="441">
        <v>354</v>
      </c>
      <c r="D276" s="441">
        <v>187</v>
      </c>
      <c r="E276" s="445">
        <f>D276/C276</f>
        <v>0.52824858757062143</v>
      </c>
      <c r="F276" s="94"/>
      <c r="G276" s="96">
        <f>C276-D276</f>
        <v>167</v>
      </c>
      <c r="H276" s="96">
        <f>SUMIFS($D:$D,$A:$A,$A276)</f>
        <v>3307</v>
      </c>
      <c r="I276" s="96">
        <f>SUMIFS($G:$G,$A:$A,$A276)</f>
        <v>76332</v>
      </c>
      <c r="J276" s="95">
        <f>IFERROR(D276/H276,0)</f>
        <v>5.6546719080737828E-2</v>
      </c>
      <c r="K276" s="95">
        <f>IFERROR(G276/I276,0)</f>
        <v>2.1878111408059528E-3</v>
      </c>
      <c r="L276" s="97">
        <f>IF(A276&lt;&gt;A275,J276,L275+J276)</f>
        <v>0.3238584820078621</v>
      </c>
      <c r="M276" s="97">
        <f>IF(A276&lt;&gt;A275,K276,M275+K276)</f>
        <v>8.7250432321961963E-3</v>
      </c>
      <c r="N276" s="97">
        <f>(M276+(M276-K276))*(L276-(L276-J276))</f>
        <v>8.6303159525571939E-4</v>
      </c>
      <c r="O276" s="97">
        <f>ABS(L276-M276)</f>
        <v>0.31513343877566591</v>
      </c>
      <c r="T276" s="99"/>
    </row>
    <row r="277" spans="1:20" s="91" customFormat="1" x14ac:dyDescent="0.25">
      <c r="A277" s="440">
        <v>42916</v>
      </c>
      <c r="B277" s="442" t="s">
        <v>16</v>
      </c>
      <c r="C277" s="441">
        <v>1933</v>
      </c>
      <c r="D277" s="441">
        <v>466</v>
      </c>
      <c r="E277" s="445">
        <f>D277/C277</f>
        <v>0.24107604759441284</v>
      </c>
      <c r="F277" s="94"/>
      <c r="G277" s="96">
        <f>C277-D277</f>
        <v>1467</v>
      </c>
      <c r="H277" s="96">
        <f>SUMIFS($D:$D,$A:$A,$A277)</f>
        <v>3307</v>
      </c>
      <c r="I277" s="96">
        <f>SUMIFS($G:$G,$A:$A,$A277)</f>
        <v>76332</v>
      </c>
      <c r="J277" s="95">
        <f>IFERROR(D277/H277,0)</f>
        <v>0.14091321439371032</v>
      </c>
      <c r="K277" s="95">
        <f>IFERROR(G277/I277,0)</f>
        <v>1.9218676308756486E-2</v>
      </c>
      <c r="L277" s="97">
        <f>IF(A277&lt;&gt;A276,J277,L276+J277)</f>
        <v>0.46477169640157245</v>
      </c>
      <c r="M277" s="97">
        <f>IF(A277&lt;&gt;A276,K277,M276+K277)</f>
        <v>2.7943719540952684E-2</v>
      </c>
      <c r="N277" s="97">
        <f>(M277+(M277-K277))*(L277-(L277-J277))</f>
        <v>5.1671132302048318E-3</v>
      </c>
      <c r="O277" s="97">
        <f>ABS(L277-M277)</f>
        <v>0.43682797686061975</v>
      </c>
      <c r="T277" s="99"/>
    </row>
    <row r="278" spans="1:20" s="91" customFormat="1" x14ac:dyDescent="0.25">
      <c r="A278" s="440">
        <v>42916</v>
      </c>
      <c r="B278" s="442" t="s">
        <v>22</v>
      </c>
      <c r="C278" s="441">
        <v>723</v>
      </c>
      <c r="D278" s="441">
        <v>169</v>
      </c>
      <c r="E278" s="445">
        <f>D278/C278</f>
        <v>0.23374827109266944</v>
      </c>
      <c r="F278" s="94"/>
      <c r="G278" s="96">
        <f>C278-D278</f>
        <v>554</v>
      </c>
      <c r="H278" s="96">
        <f>SUMIFS($D:$D,$A:$A,$A278)</f>
        <v>3307</v>
      </c>
      <c r="I278" s="96">
        <f>SUMIFS($G:$G,$A:$A,$A278)</f>
        <v>76332</v>
      </c>
      <c r="J278" s="95">
        <f>IFERROR(D278/H278,0)</f>
        <v>5.1103719383126703E-2</v>
      </c>
      <c r="K278" s="95">
        <f>IFERROR(G278/I278,0)</f>
        <v>7.257768694649688E-3</v>
      </c>
      <c r="L278" s="97">
        <f>IF(A278&lt;&gt;A277,J278,L277+J278)</f>
        <v>0.5158754157846992</v>
      </c>
      <c r="M278" s="97">
        <f>IF(A278&lt;&gt;A277,K278,M277+K278)</f>
        <v>3.5201488235602374E-2</v>
      </c>
      <c r="N278" s="97">
        <f>(M278+(M278-K278))*(L278-(L278-J278))</f>
        <v>3.2269549786022983E-3</v>
      </c>
      <c r="O278" s="97">
        <f>ABS(L278-M278)</f>
        <v>0.48067392754909682</v>
      </c>
      <c r="T278" s="99"/>
    </row>
    <row r="279" spans="1:20" s="91" customFormat="1" x14ac:dyDescent="0.25">
      <c r="A279" s="440">
        <v>42916</v>
      </c>
      <c r="B279" s="442" t="s">
        <v>28</v>
      </c>
      <c r="C279" s="441">
        <v>1228</v>
      </c>
      <c r="D279" s="441">
        <v>286</v>
      </c>
      <c r="E279" s="445">
        <f>D279/C279</f>
        <v>0.23289902280130292</v>
      </c>
      <c r="F279" s="94"/>
      <c r="G279" s="96">
        <f>C279-D279</f>
        <v>942</v>
      </c>
      <c r="H279" s="96">
        <f>SUMIFS($D:$D,$A:$A,$A279)</f>
        <v>3307</v>
      </c>
      <c r="I279" s="96">
        <f>SUMIFS($G:$G,$A:$A,$A279)</f>
        <v>76332</v>
      </c>
      <c r="J279" s="95">
        <f>IFERROR(D279/H279,0)</f>
        <v>8.6483217417599026E-2</v>
      </c>
      <c r="K279" s="95">
        <f>IFERROR(G279/I279,0)</f>
        <v>1.2340826914007232E-2</v>
      </c>
      <c r="L279" s="97">
        <f>IF(A279&lt;&gt;A278,J279,L278+J279)</f>
        <v>0.60235863320229821</v>
      </c>
      <c r="M279" s="97">
        <f>IF(A279&lt;&gt;A278,K279,M278+K279)</f>
        <v>4.7542315149609604E-2</v>
      </c>
      <c r="N279" s="97">
        <f>(M279+(M279-K279))*(L279-(L279-J279))</f>
        <v>7.1559503381223525E-3</v>
      </c>
      <c r="O279" s="97">
        <f>ABS(L279-M279)</f>
        <v>0.55481631805268861</v>
      </c>
      <c r="T279" s="99"/>
    </row>
    <row r="280" spans="1:20" s="91" customFormat="1" x14ac:dyDescent="0.25">
      <c r="A280" s="440">
        <v>42916</v>
      </c>
      <c r="B280" s="442" t="s">
        <v>38</v>
      </c>
      <c r="C280" s="441">
        <v>466</v>
      </c>
      <c r="D280" s="441">
        <v>76</v>
      </c>
      <c r="E280" s="445">
        <f>D280/C280</f>
        <v>0.1630901287553648</v>
      </c>
      <c r="F280" s="94"/>
      <c r="G280" s="96">
        <f>C280-D280</f>
        <v>390</v>
      </c>
      <c r="H280" s="96">
        <f>SUMIFS($D:$D,$A:$A,$A280)</f>
        <v>3307</v>
      </c>
      <c r="I280" s="96">
        <f>SUMIFS($G:$G,$A:$A,$A280)</f>
        <v>76332</v>
      </c>
      <c r="J280" s="95">
        <f>IFERROR(D280/H280,0)</f>
        <v>2.2981554278802541E-2</v>
      </c>
      <c r="K280" s="95">
        <f>IFERROR(G280/I280,0)</f>
        <v>5.1092595503851599E-3</v>
      </c>
      <c r="L280" s="97">
        <f>IF(A280&lt;&gt;A279,J280,L279+J280)</f>
        <v>0.62534018748110076</v>
      </c>
      <c r="M280" s="97">
        <f>IF(A280&lt;&gt;A279,K280,M279+K280)</f>
        <v>5.2651574699994763E-2</v>
      </c>
      <c r="N280" s="97">
        <f>(M280+(M280-K280))*(L280-(L280-J280))</f>
        <v>2.302611317983047E-3</v>
      </c>
      <c r="O280" s="97">
        <f>ABS(L280-M280)</f>
        <v>0.57268861278110594</v>
      </c>
      <c r="T280" s="99"/>
    </row>
    <row r="281" spans="1:20" s="91" customFormat="1" x14ac:dyDescent="0.25">
      <c r="A281" s="440">
        <v>42916</v>
      </c>
      <c r="B281" s="442" t="s">
        <v>14</v>
      </c>
      <c r="C281" s="441">
        <v>398</v>
      </c>
      <c r="D281" s="441">
        <v>43</v>
      </c>
      <c r="E281" s="445">
        <f>D281/C281</f>
        <v>0.10804020100502512</v>
      </c>
      <c r="F281" s="94"/>
      <c r="G281" s="96">
        <f>C281-D281</f>
        <v>355</v>
      </c>
      <c r="H281" s="96">
        <f>SUMIFS($D:$D,$A:$A,$A281)</f>
        <v>3307</v>
      </c>
      <c r="I281" s="96">
        <f>SUMIFS($G:$G,$A:$A,$A281)</f>
        <v>76332</v>
      </c>
      <c r="J281" s="95">
        <f>IFERROR(D281/H281,0)</f>
        <v>1.3002721499848805E-2</v>
      </c>
      <c r="K281" s="95">
        <f>IFERROR(G281/I281,0)</f>
        <v>4.6507362574018758E-3</v>
      </c>
      <c r="L281" s="97">
        <f>IF(A281&lt;&gt;A280,J281,L280+J281)</f>
        <v>0.63834290898094959</v>
      </c>
      <c r="M281" s="97">
        <f>IF(A281&lt;&gt;A280,K281,M280+K281)</f>
        <v>5.7302310957396636E-2</v>
      </c>
      <c r="N281" s="97">
        <f>(M281+(M281-K281))*(L281-(L281-J281))</f>
        <v>1.4296997530292824E-3</v>
      </c>
      <c r="O281" s="97">
        <f>ABS(L281-M281)</f>
        <v>0.5810405980235529</v>
      </c>
      <c r="T281" s="99"/>
    </row>
    <row r="282" spans="1:20" s="91" customFormat="1" x14ac:dyDescent="0.25">
      <c r="A282" s="440">
        <v>42916</v>
      </c>
      <c r="B282" s="442" t="s">
        <v>32</v>
      </c>
      <c r="C282" s="441">
        <v>9266</v>
      </c>
      <c r="D282" s="441">
        <v>463</v>
      </c>
      <c r="E282" s="445">
        <f>D282/C282</f>
        <v>4.996762357004101E-2</v>
      </c>
      <c r="F282" s="94"/>
      <c r="G282" s="96">
        <f>C282-D282</f>
        <v>8803</v>
      </c>
      <c r="H282" s="96">
        <f>SUMIFS($D:$D,$A:$A,$A282)</f>
        <v>3307</v>
      </c>
      <c r="I282" s="96">
        <f>SUMIFS($G:$G,$A:$A,$A282)</f>
        <v>76332</v>
      </c>
      <c r="J282" s="95">
        <f>IFERROR(D282/H282,0)</f>
        <v>0.1400060477774418</v>
      </c>
      <c r="K282" s="95">
        <f>IFERROR(G282/I282,0)</f>
        <v>0.11532515851805272</v>
      </c>
      <c r="L282" s="97">
        <f>IF(A282&lt;&gt;A281,J282,L281+J282)</f>
        <v>0.77834895675839144</v>
      </c>
      <c r="M282" s="97">
        <f>IF(A282&lt;&gt;A281,K282,M281+K282)</f>
        <v>0.17262746947544935</v>
      </c>
      <c r="N282" s="97">
        <f>(M282+(M282-K282))*(L282-(L282-J282))</f>
        <v>3.2191559824737752E-2</v>
      </c>
      <c r="O282" s="97">
        <f>ABS(L282-M282)</f>
        <v>0.60572148728294206</v>
      </c>
      <c r="T282" s="99"/>
    </row>
    <row r="283" spans="1:20" s="91" customFormat="1" x14ac:dyDescent="0.25">
      <c r="A283" s="440">
        <v>42916</v>
      </c>
      <c r="B283" s="442" t="s">
        <v>26</v>
      </c>
      <c r="C283" s="441">
        <v>215</v>
      </c>
      <c r="D283" s="441">
        <v>6</v>
      </c>
      <c r="E283" s="445">
        <f>D283/C283</f>
        <v>2.7906976744186046E-2</v>
      </c>
      <c r="F283" s="94"/>
      <c r="G283" s="96">
        <f>C283-D283</f>
        <v>209</v>
      </c>
      <c r="H283" s="96">
        <f>SUMIFS($D:$D,$A:$A,$A283)</f>
        <v>3307</v>
      </c>
      <c r="I283" s="96">
        <f>SUMIFS($G:$G,$A:$A,$A283)</f>
        <v>76332</v>
      </c>
      <c r="J283" s="95">
        <f>IFERROR(D283/H283,0)</f>
        <v>1.8143332325370426E-3</v>
      </c>
      <c r="K283" s="95">
        <f>IFERROR(G283/I283,0)</f>
        <v>2.738039092385893E-3</v>
      </c>
      <c r="L283" s="97">
        <f>IF(A283&lt;&gt;A282,J283,L282+J283)</f>
        <v>0.78016328999092843</v>
      </c>
      <c r="M283" s="97">
        <f>IF(A283&lt;&gt;A282,K283,M282+K283)</f>
        <v>0.17536550856783525</v>
      </c>
      <c r="N283" s="97">
        <f>(M283+(M283-K283))*(L283-(L283-J283))</f>
        <v>6.3137522475344664E-4</v>
      </c>
      <c r="O283" s="97">
        <f>ABS(L283-M283)</f>
        <v>0.60479778142309315</v>
      </c>
      <c r="T283" s="99"/>
    </row>
    <row r="284" spans="1:20" s="91" customFormat="1" x14ac:dyDescent="0.25">
      <c r="A284" s="440">
        <v>42916</v>
      </c>
      <c r="B284" s="442" t="s">
        <v>24</v>
      </c>
      <c r="C284" s="441">
        <v>6188</v>
      </c>
      <c r="D284" s="441">
        <v>167</v>
      </c>
      <c r="E284" s="445">
        <f>D284/C284</f>
        <v>2.6987718164188754E-2</v>
      </c>
      <c r="F284" s="94"/>
      <c r="G284" s="96">
        <f>C284-D284</f>
        <v>6021</v>
      </c>
      <c r="H284" s="96">
        <f>SUMIFS($D:$D,$A:$A,$A284)</f>
        <v>3307</v>
      </c>
      <c r="I284" s="96">
        <f>SUMIFS($G:$G,$A:$A,$A284)</f>
        <v>76332</v>
      </c>
      <c r="J284" s="95">
        <f>IFERROR(D284/H284,0)</f>
        <v>5.0498941638947685E-2</v>
      </c>
      <c r="K284" s="95">
        <f>IFERROR(G284/I284,0)</f>
        <v>7.8879107058638584E-2</v>
      </c>
      <c r="L284" s="97">
        <f>IF(A284&lt;&gt;A283,J284,L283+J284)</f>
        <v>0.83066223162987607</v>
      </c>
      <c r="M284" s="97">
        <f>IF(A284&lt;&gt;A283,K284,M283+K284)</f>
        <v>0.25424461562647382</v>
      </c>
      <c r="N284" s="97">
        <f>(M284+(M284-K284))*(L284-(L284-J284))</f>
        <v>2.169485658918946E-2</v>
      </c>
      <c r="O284" s="97">
        <f>ABS(L284-M284)</f>
        <v>0.57641761600340224</v>
      </c>
      <c r="T284" s="99"/>
    </row>
    <row r="285" spans="1:20" s="91" customFormat="1" x14ac:dyDescent="0.25">
      <c r="A285" s="440">
        <v>42916</v>
      </c>
      <c r="B285" s="442" t="s">
        <v>18</v>
      </c>
      <c r="C285" s="441">
        <v>10466</v>
      </c>
      <c r="D285" s="441">
        <v>259</v>
      </c>
      <c r="E285" s="445">
        <f>D285/C285</f>
        <v>2.4746799159182112E-2</v>
      </c>
      <c r="F285" s="94"/>
      <c r="G285" s="96">
        <f>C285-D285</f>
        <v>10207</v>
      </c>
      <c r="H285" s="96">
        <f>SUMIFS($D:$D,$A:$A,$A285)</f>
        <v>3307</v>
      </c>
      <c r="I285" s="96">
        <f>SUMIFS($G:$G,$A:$A,$A285)</f>
        <v>76332</v>
      </c>
      <c r="J285" s="95">
        <f>IFERROR(D285/H285,0)</f>
        <v>7.8318717871182345E-2</v>
      </c>
      <c r="K285" s="95">
        <f>IFERROR(G285/I285,0)</f>
        <v>0.1337184928994393</v>
      </c>
      <c r="L285" s="97">
        <f>IF(A285&lt;&gt;A284,J285,L284+J285)</f>
        <v>0.90898094950105846</v>
      </c>
      <c r="M285" s="97">
        <f>IF(A285&lt;&gt;A284,K285,M284+K285)</f>
        <v>0.38796310852591309</v>
      </c>
      <c r="N285" s="97">
        <f>(M285+(M285-K285))*(L285-(L285-J285))</f>
        <v>5.0296885562584916E-2</v>
      </c>
      <c r="O285" s="97">
        <f>ABS(L285-M285)</f>
        <v>0.52101784097514536</v>
      </c>
      <c r="T285" s="99"/>
    </row>
    <row r="286" spans="1:20" s="91" customFormat="1" x14ac:dyDescent="0.25">
      <c r="A286" s="440">
        <v>42916</v>
      </c>
      <c r="B286" s="442" t="s">
        <v>34</v>
      </c>
      <c r="C286" s="441">
        <v>2605</v>
      </c>
      <c r="D286" s="441">
        <v>26</v>
      </c>
      <c r="E286" s="445">
        <f>D286/C286</f>
        <v>9.9808061420345491E-3</v>
      </c>
      <c r="F286" s="94"/>
      <c r="G286" s="96">
        <f>C286-D286</f>
        <v>2579</v>
      </c>
      <c r="H286" s="96">
        <f>SUMIFS($D:$D,$A:$A,$A286)</f>
        <v>3307</v>
      </c>
      <c r="I286" s="96">
        <f>SUMIFS($G:$G,$A:$A,$A286)</f>
        <v>76332</v>
      </c>
      <c r="J286" s="95">
        <f>IFERROR(D286/H286,0)</f>
        <v>7.8621106743271846E-3</v>
      </c>
      <c r="K286" s="95">
        <f>IFERROR(G286/I286,0)</f>
        <v>3.3786616360111092E-2</v>
      </c>
      <c r="L286" s="97">
        <f>IF(A286&lt;&gt;A285,J286,L285+J286)</f>
        <v>0.91684306017538564</v>
      </c>
      <c r="M286" s="97">
        <f>IF(A286&lt;&gt;A285,K286,M285+K286)</f>
        <v>0.42174972488602419</v>
      </c>
      <c r="N286" s="97">
        <f>(M286+(M286-K286))*(L286-(L286-J286))</f>
        <v>6.3660519107076995E-3</v>
      </c>
      <c r="O286" s="97">
        <f>ABS(L286-M286)</f>
        <v>0.49509333528936145</v>
      </c>
      <c r="T286" s="99"/>
    </row>
    <row r="287" spans="1:20" s="91" customFormat="1" x14ac:dyDescent="0.25">
      <c r="A287" s="440">
        <v>42916</v>
      </c>
      <c r="B287" s="442" t="s">
        <v>36</v>
      </c>
      <c r="C287" s="441">
        <v>44311</v>
      </c>
      <c r="D287" s="441">
        <v>275</v>
      </c>
      <c r="E287" s="445">
        <f>D287/C287</f>
        <v>6.2061339170860512E-3</v>
      </c>
      <c r="F287" s="94"/>
      <c r="G287" s="96">
        <f>C287-D287</f>
        <v>44036</v>
      </c>
      <c r="H287" s="96">
        <f>SUMIFS($D:$D,$A:$A,$A287)</f>
        <v>3307</v>
      </c>
      <c r="I287" s="96">
        <f>SUMIFS($G:$G,$A:$A,$A287)</f>
        <v>76332</v>
      </c>
      <c r="J287" s="95">
        <f>IFERROR(D287/H287,0)</f>
        <v>8.3156939824614459E-2</v>
      </c>
      <c r="K287" s="95">
        <f>IFERROR(G287/I287,0)</f>
        <v>0.57690090656605353</v>
      </c>
      <c r="L287" s="97">
        <f>IF(A287&lt;&gt;A286,J287,L286+J287)</f>
        <v>1</v>
      </c>
      <c r="M287" s="97">
        <f>IF(A287&lt;&gt;A286,K287,M286+K287)</f>
        <v>0.99865063145207777</v>
      </c>
      <c r="N287" s="97">
        <f>(M287+(M287-K287))*(L287-(L287-J287))</f>
        <v>0.1181161469588685</v>
      </c>
      <c r="O287" s="97">
        <f>ABS(L287-M287)</f>
        <v>1.349368547922225E-3</v>
      </c>
      <c r="T287" s="99"/>
    </row>
    <row r="288" spans="1:20" s="91" customFormat="1" x14ac:dyDescent="0.25">
      <c r="A288" s="440">
        <v>42916</v>
      </c>
      <c r="B288" s="442" t="s">
        <v>42</v>
      </c>
      <c r="C288" s="441">
        <v>17</v>
      </c>
      <c r="D288" s="441">
        <v>0</v>
      </c>
      <c r="E288" s="445">
        <f>D288/C288</f>
        <v>0</v>
      </c>
      <c r="F288" s="94"/>
      <c r="G288" s="96">
        <f>C288-D288</f>
        <v>17</v>
      </c>
      <c r="H288" s="96">
        <f>SUMIFS($D:$D,$A:$A,$A288)</f>
        <v>3307</v>
      </c>
      <c r="I288" s="96">
        <f>SUMIFS($G:$G,$A:$A,$A288)</f>
        <v>76332</v>
      </c>
      <c r="J288" s="95">
        <f>IFERROR(D288/H288,0)</f>
        <v>0</v>
      </c>
      <c r="K288" s="95">
        <f>IFERROR(G288/I288,0)</f>
        <v>2.2271131373473774E-4</v>
      </c>
      <c r="L288" s="97">
        <f>IF(A288&lt;&gt;A287,J288,L287+J288)</f>
        <v>1</v>
      </c>
      <c r="M288" s="97">
        <f>IF(A288&lt;&gt;A287,K288,M287+K288)</f>
        <v>0.99887334276581252</v>
      </c>
      <c r="N288" s="97">
        <f>(M288+(M288-K288))*(L288-(L288-J288))</f>
        <v>0</v>
      </c>
      <c r="O288" s="97">
        <f>ABS(L288-M288)</f>
        <v>1.1266572341874781E-3</v>
      </c>
      <c r="T288" s="99"/>
    </row>
    <row r="289" spans="1:20" s="91" customFormat="1" ht="13.2" customHeight="1" x14ac:dyDescent="0.25">
      <c r="A289" s="440">
        <v>42916</v>
      </c>
      <c r="B289" s="442" t="s">
        <v>40</v>
      </c>
      <c r="C289" s="441">
        <v>86</v>
      </c>
      <c r="D289" s="441">
        <v>0</v>
      </c>
      <c r="E289" s="445">
        <f>D289/C289</f>
        <v>0</v>
      </c>
      <c r="F289" s="94"/>
      <c r="G289" s="96">
        <f>C289-D289</f>
        <v>86</v>
      </c>
      <c r="H289" s="96">
        <f>SUMIFS($D:$D,$A:$A,$A289)</f>
        <v>3307</v>
      </c>
      <c r="I289" s="96">
        <f>SUMIFS($G:$G,$A:$A,$A289)</f>
        <v>76332</v>
      </c>
      <c r="J289" s="95">
        <f>IFERROR(D289/H289,0)</f>
        <v>0</v>
      </c>
      <c r="K289" s="95">
        <f>IFERROR(G289/I289,0)</f>
        <v>1.1266572341874967E-3</v>
      </c>
      <c r="L289" s="97">
        <f>IF(A289&lt;&gt;A288,J289,L288+J289)</f>
        <v>1</v>
      </c>
      <c r="M289" s="97">
        <f>IF(A289&lt;&gt;A288,K289,M288+K289)</f>
        <v>1</v>
      </c>
      <c r="N289" s="97">
        <f>(M289+(M289-K289))*(L289-(L289-J289))</f>
        <v>0</v>
      </c>
      <c r="O289" s="97">
        <f>ABS(L289-M289)</f>
        <v>0</v>
      </c>
      <c r="T289" s="99"/>
    </row>
    <row r="290" spans="1:20" s="91" customFormat="1" ht="13.2" customHeight="1" x14ac:dyDescent="0.25">
      <c r="A290" s="440">
        <v>42947</v>
      </c>
      <c r="B290" s="442" t="s">
        <v>34</v>
      </c>
      <c r="C290" s="441">
        <v>103</v>
      </c>
      <c r="D290" s="441">
        <v>91</v>
      </c>
      <c r="E290" s="445">
        <f>D290/C290</f>
        <v>0.88349514563106801</v>
      </c>
      <c r="F290" s="94"/>
      <c r="G290" s="96">
        <f>C290-D290</f>
        <v>12</v>
      </c>
      <c r="H290" s="96">
        <f>SUMIFS($D:$D,$A:$A,$A290)</f>
        <v>3123</v>
      </c>
      <c r="I290" s="96">
        <f>SUMIFS($G:$G,$A:$A,$A290)</f>
        <v>75990</v>
      </c>
      <c r="J290" s="95">
        <f>IFERROR(D290/H290,0)</f>
        <v>2.9138648735190523E-2</v>
      </c>
      <c r="K290" s="95">
        <f>IFERROR(G290/I290,0)</f>
        <v>1.5791551519936834E-4</v>
      </c>
      <c r="L290" s="97">
        <f>IF(A290&lt;&gt;A289,J290,L289+J290)</f>
        <v>2.9138648735190523E-2</v>
      </c>
      <c r="M290" s="97">
        <f>IF(A290&lt;&gt;A289,K290,M289+K290)</f>
        <v>1.5791551519936834E-4</v>
      </c>
      <c r="N290" s="97">
        <f>(M290+(M290-K290))*(L290-(L290-J290))</f>
        <v>4.601444727231034E-6</v>
      </c>
      <c r="O290" s="97">
        <f>ABS(L290-M290)</f>
        <v>2.8980733219991155E-2</v>
      </c>
      <c r="T290" s="99"/>
    </row>
    <row r="291" spans="1:20" s="91" customFormat="1" ht="13.2" customHeight="1" x14ac:dyDescent="0.25">
      <c r="A291" s="440">
        <v>42947</v>
      </c>
      <c r="B291" s="442" t="s">
        <v>42</v>
      </c>
      <c r="C291" s="441">
        <v>506</v>
      </c>
      <c r="D291" s="441">
        <v>431</v>
      </c>
      <c r="E291" s="445">
        <f>D291/C291</f>
        <v>0.85177865612648218</v>
      </c>
      <c r="F291" s="94"/>
      <c r="G291" s="96">
        <f>C291-D291</f>
        <v>75</v>
      </c>
      <c r="H291" s="96">
        <f>SUMIFS($D:$D,$A:$A,$A291)</f>
        <v>3123</v>
      </c>
      <c r="I291" s="96">
        <f>SUMIFS($G:$G,$A:$A,$A291)</f>
        <v>75990</v>
      </c>
      <c r="J291" s="95">
        <f>IFERROR(D291/H291,0)</f>
        <v>0.13800832532821006</v>
      </c>
      <c r="K291" s="95">
        <f>IFERROR(G291/I291,0)</f>
        <v>9.8697196999605213E-4</v>
      </c>
      <c r="L291" s="97">
        <f>IF(A291&lt;&gt;A290,J291,L290+J291)</f>
        <v>0.16714697406340057</v>
      </c>
      <c r="M291" s="97">
        <f>IF(A291&lt;&gt;A290,K291,M290+K291)</f>
        <v>1.1448874851954205E-3</v>
      </c>
      <c r="N291" s="97">
        <f>(M291+(M291-K291))*(L291-(L291-J291))</f>
        <v>1.7979766031705222E-4</v>
      </c>
      <c r="O291" s="97">
        <f>ABS(L291-M291)</f>
        <v>0.16600208657820514</v>
      </c>
      <c r="T291" s="99"/>
    </row>
    <row r="292" spans="1:20" s="91" customFormat="1" ht="13.2" customHeight="1" x14ac:dyDescent="0.25">
      <c r="A292" s="440">
        <v>42947</v>
      </c>
      <c r="B292" s="442" t="s">
        <v>30</v>
      </c>
      <c r="C292" s="441">
        <v>242</v>
      </c>
      <c r="D292" s="441">
        <v>144</v>
      </c>
      <c r="E292" s="445">
        <f>D292/C292</f>
        <v>0.5950413223140496</v>
      </c>
      <c r="F292" s="94"/>
      <c r="G292" s="96">
        <f>C292-D292</f>
        <v>98</v>
      </c>
      <c r="H292" s="96">
        <f>SUMIFS($D:$D,$A:$A,$A292)</f>
        <v>3123</v>
      </c>
      <c r="I292" s="96">
        <f>SUMIFS($G:$G,$A:$A,$A292)</f>
        <v>75990</v>
      </c>
      <c r="J292" s="95">
        <f>IFERROR(D292/H292,0)</f>
        <v>4.6109510086455328E-2</v>
      </c>
      <c r="K292" s="95">
        <f>IFERROR(G292/I292,0)</f>
        <v>1.2896433741281747E-3</v>
      </c>
      <c r="L292" s="97">
        <f>IF(A292&lt;&gt;A291,J292,L291+J292)</f>
        <v>0.2132564841498559</v>
      </c>
      <c r="M292" s="97">
        <f>IF(A292&lt;&gt;A291,K292,M291+K292)</f>
        <v>2.4345308593235952E-3</v>
      </c>
      <c r="N292" s="97">
        <f>(M292+(M292-K292))*(L292-(L292-J292))</f>
        <v>1.650452262602428E-4</v>
      </c>
      <c r="O292" s="97">
        <f>ABS(L292-M292)</f>
        <v>0.2108219532905323</v>
      </c>
      <c r="T292" s="99"/>
    </row>
    <row r="293" spans="1:20" s="91" customFormat="1" ht="13.2" customHeight="1" x14ac:dyDescent="0.25">
      <c r="A293" s="440">
        <v>42947</v>
      </c>
      <c r="B293" s="442" t="s">
        <v>12</v>
      </c>
      <c r="C293" s="441">
        <v>2041</v>
      </c>
      <c r="D293" s="441">
        <v>595</v>
      </c>
      <c r="E293" s="445">
        <f>D293/C293</f>
        <v>0.29152376286134246</v>
      </c>
      <c r="F293" s="94"/>
      <c r="G293" s="96">
        <f>C293-D293</f>
        <v>1446</v>
      </c>
      <c r="H293" s="96">
        <f>SUMIFS($D:$D,$A:$A,$A293)</f>
        <v>3123</v>
      </c>
      <c r="I293" s="96">
        <f>SUMIFS($G:$G,$A:$A,$A293)</f>
        <v>75990</v>
      </c>
      <c r="J293" s="95">
        <f>IFERROR(D293/H293,0)</f>
        <v>0.19052193403778417</v>
      </c>
      <c r="K293" s="95">
        <f>IFERROR(G293/I293,0)</f>
        <v>1.9028819581523884E-2</v>
      </c>
      <c r="L293" s="97">
        <f>IF(A293&lt;&gt;A292,J293,L292+J293)</f>
        <v>0.40377841818764004</v>
      </c>
      <c r="M293" s="97">
        <f>IF(A293&lt;&gt;A292,K293,M292+K293)</f>
        <v>2.1463350440847479E-2</v>
      </c>
      <c r="N293" s="97">
        <f>(M293+(M293-K293))*(L293-(L293-J293))</f>
        <v>4.5530705647139893E-3</v>
      </c>
      <c r="O293" s="97">
        <f>ABS(L293-M293)</f>
        <v>0.38231506774679258</v>
      </c>
      <c r="T293" s="99"/>
    </row>
    <row r="294" spans="1:20" s="91" customFormat="1" ht="13.2" customHeight="1" x14ac:dyDescent="0.25">
      <c r="A294" s="440">
        <v>42947</v>
      </c>
      <c r="B294" s="442" t="s">
        <v>36</v>
      </c>
      <c r="C294" s="441">
        <v>776</v>
      </c>
      <c r="D294" s="441">
        <v>207</v>
      </c>
      <c r="E294" s="445">
        <f>D294/C294</f>
        <v>0.26675257731958762</v>
      </c>
      <c r="F294" s="94"/>
      <c r="G294" s="96">
        <f>C294-D294</f>
        <v>569</v>
      </c>
      <c r="H294" s="96">
        <f>SUMIFS($D:$D,$A:$A,$A294)</f>
        <v>3123</v>
      </c>
      <c r="I294" s="96">
        <f>SUMIFS($G:$G,$A:$A,$A294)</f>
        <v>75990</v>
      </c>
      <c r="J294" s="95">
        <f>IFERROR(D294/H294,0)</f>
        <v>6.6282420749279536E-2</v>
      </c>
      <c r="K294" s="95">
        <f>IFERROR(G294/I294,0)</f>
        <v>7.4878273457033824E-3</v>
      </c>
      <c r="L294" s="97">
        <f>IF(A294&lt;&gt;A293,J294,L293+J294)</f>
        <v>0.47006083893691958</v>
      </c>
      <c r="M294" s="97">
        <f>IF(A294&lt;&gt;A293,K294,M293+K294)</f>
        <v>2.8951177786550861E-2</v>
      </c>
      <c r="N294" s="97">
        <f>(M294+(M294-K294))*(L294-(L294-J294))</f>
        <v>3.3415969718448464E-3</v>
      </c>
      <c r="O294" s="97">
        <f>ABS(L294-M294)</f>
        <v>0.4411096611503687</v>
      </c>
      <c r="T294" s="99"/>
    </row>
    <row r="295" spans="1:20" s="91" customFormat="1" ht="13.2" customHeight="1" x14ac:dyDescent="0.25">
      <c r="A295" s="440">
        <v>42947</v>
      </c>
      <c r="B295" s="442" t="s">
        <v>16</v>
      </c>
      <c r="C295" s="441">
        <v>1307</v>
      </c>
      <c r="D295" s="441">
        <v>326</v>
      </c>
      <c r="E295" s="445">
        <f>D295/C295</f>
        <v>0.24942616679418517</v>
      </c>
      <c r="F295" s="94"/>
      <c r="G295" s="96">
        <f>C295-D295</f>
        <v>981</v>
      </c>
      <c r="H295" s="96">
        <f>SUMIFS($D:$D,$A:$A,$A295)</f>
        <v>3123</v>
      </c>
      <c r="I295" s="96">
        <f>SUMIFS($G:$G,$A:$A,$A295)</f>
        <v>75990</v>
      </c>
      <c r="J295" s="95">
        <f>IFERROR(D295/H295,0)</f>
        <v>0.10438680755683638</v>
      </c>
      <c r="K295" s="95">
        <f>IFERROR(G295/I295,0)</f>
        <v>1.2909593367548362E-2</v>
      </c>
      <c r="L295" s="97">
        <f>IF(A295&lt;&gt;A294,J295,L294+J295)</f>
        <v>0.57444764649375601</v>
      </c>
      <c r="M295" s="97">
        <f>IF(A295&lt;&gt;A294,K295,M294+K295)</f>
        <v>4.1860771154099224E-2</v>
      </c>
      <c r="N295" s="97">
        <f>(M295+(M295-K295))*(L295-(L295-J295))</f>
        <v>7.3918332867921642E-3</v>
      </c>
      <c r="O295" s="97">
        <f>ABS(L295-M295)</f>
        <v>0.53258687533965676</v>
      </c>
      <c r="T295" s="99"/>
    </row>
    <row r="296" spans="1:20" s="91" customFormat="1" ht="13.2" customHeight="1" x14ac:dyDescent="0.25">
      <c r="A296" s="440">
        <v>42947</v>
      </c>
      <c r="B296" s="442" t="s">
        <v>22</v>
      </c>
      <c r="C296" s="441">
        <v>385</v>
      </c>
      <c r="D296" s="441">
        <v>88</v>
      </c>
      <c r="E296" s="445">
        <f>D296/C296</f>
        <v>0.22857142857142856</v>
      </c>
      <c r="F296" s="94"/>
      <c r="G296" s="96">
        <f>C296-D296</f>
        <v>297</v>
      </c>
      <c r="H296" s="96">
        <f>SUMIFS($D:$D,$A:$A,$A296)</f>
        <v>3123</v>
      </c>
      <c r="I296" s="96">
        <f>SUMIFS($G:$G,$A:$A,$A296)</f>
        <v>75990</v>
      </c>
      <c r="J296" s="95">
        <f>IFERROR(D296/H296,0)</f>
        <v>2.8178033941722701E-2</v>
      </c>
      <c r="K296" s="95">
        <f>IFERROR(G296/I296,0)</f>
        <v>3.9084090011843667E-3</v>
      </c>
      <c r="L296" s="97">
        <f>IF(A296&lt;&gt;A295,J296,L295+J296)</f>
        <v>0.60262568043547871</v>
      </c>
      <c r="M296" s="97">
        <f>IF(A296&lt;&gt;A295,K296,M295+K296)</f>
        <v>4.5769180155283591E-2</v>
      </c>
      <c r="N296" s="97">
        <f>(M296+(M296-K296))*(L296-(L296-J296))</f>
        <v>2.4692397423072957E-3</v>
      </c>
      <c r="O296" s="97">
        <f>ABS(L296-M296)</f>
        <v>0.55685650028019507</v>
      </c>
      <c r="T296" s="99"/>
    </row>
    <row r="297" spans="1:20" s="91" customFormat="1" ht="13.2" customHeight="1" x14ac:dyDescent="0.25">
      <c r="A297" s="440">
        <v>42947</v>
      </c>
      <c r="B297" s="442" t="s">
        <v>32</v>
      </c>
      <c r="C297" s="441">
        <v>371</v>
      </c>
      <c r="D297" s="441">
        <v>44</v>
      </c>
      <c r="E297" s="445">
        <f>D297/C297</f>
        <v>0.11859838274932614</v>
      </c>
      <c r="F297" s="94"/>
      <c r="G297" s="96">
        <f>C297-D297</f>
        <v>327</v>
      </c>
      <c r="H297" s="96">
        <f>SUMIFS($D:$D,$A:$A,$A297)</f>
        <v>3123</v>
      </c>
      <c r="I297" s="96">
        <f>SUMIFS($G:$G,$A:$A,$A297)</f>
        <v>75990</v>
      </c>
      <c r="J297" s="95">
        <f>IFERROR(D297/H297,0)</f>
        <v>1.4089016970861351E-2</v>
      </c>
      <c r="K297" s="95">
        <f>IFERROR(G297/I297,0)</f>
        <v>4.3031977891827876E-3</v>
      </c>
      <c r="L297" s="97">
        <f>IF(A297&lt;&gt;A296,J297,L296+J297)</f>
        <v>0.61671469740634011</v>
      </c>
      <c r="M297" s="97">
        <f>IF(A297&lt;&gt;A296,K297,M296+K297)</f>
        <v>5.0072377944466381E-2</v>
      </c>
      <c r="N297" s="97">
        <f>(M297+(M297-K297))*(L297-(L297-J297))</f>
        <v>1.3503133385811765E-3</v>
      </c>
      <c r="O297" s="97">
        <f>ABS(L297-M297)</f>
        <v>0.56664231946187371</v>
      </c>
      <c r="T297" s="99"/>
    </row>
    <row r="298" spans="1:20" s="91" customFormat="1" ht="13.2" customHeight="1" x14ac:dyDescent="0.25">
      <c r="A298" s="440">
        <v>42947</v>
      </c>
      <c r="B298" s="442" t="s">
        <v>28</v>
      </c>
      <c r="C298" s="441">
        <v>8831</v>
      </c>
      <c r="D298" s="441">
        <v>418</v>
      </c>
      <c r="E298" s="445">
        <f>D298/C298</f>
        <v>4.7333257841694031E-2</v>
      </c>
      <c r="F298" s="94"/>
      <c r="G298" s="96">
        <f>C298-D298</f>
        <v>8413</v>
      </c>
      <c r="H298" s="96">
        <f>SUMIFS($D:$D,$A:$A,$A298)</f>
        <v>3123</v>
      </c>
      <c r="I298" s="96">
        <f>SUMIFS($G:$G,$A:$A,$A298)</f>
        <v>75990</v>
      </c>
      <c r="J298" s="95">
        <f>IFERROR(D298/H298,0)</f>
        <v>0.13384566122318284</v>
      </c>
      <c r="K298" s="95">
        <f>IFERROR(G298/I298,0)</f>
        <v>0.11071193578102381</v>
      </c>
      <c r="L298" s="97">
        <f>IF(A298&lt;&gt;A297,J298,L297+J298)</f>
        <v>0.75056035862952297</v>
      </c>
      <c r="M298" s="97">
        <f>IF(A298&lt;&gt;A297,K298,M297+K298)</f>
        <v>0.16078431372549018</v>
      </c>
      <c r="N298" s="97">
        <f>(M298+(M298-K298))*(L298-(L298-J298))</f>
        <v>2.8222253319898128E-2</v>
      </c>
      <c r="O298" s="97">
        <f>ABS(L298-M298)</f>
        <v>0.58977604490403279</v>
      </c>
      <c r="T298" s="99"/>
    </row>
    <row r="299" spans="1:20" s="91" customFormat="1" ht="13.2" customHeight="1" x14ac:dyDescent="0.25">
      <c r="A299" s="440">
        <v>42947</v>
      </c>
      <c r="B299" s="442" t="s">
        <v>40</v>
      </c>
      <c r="C299" s="441">
        <v>246</v>
      </c>
      <c r="D299" s="441">
        <v>7</v>
      </c>
      <c r="E299" s="445">
        <f>D299/C299</f>
        <v>2.8455284552845527E-2</v>
      </c>
      <c r="F299" s="94"/>
      <c r="G299" s="96">
        <f>C299-D299</f>
        <v>239</v>
      </c>
      <c r="H299" s="96">
        <f>SUMIFS($D:$D,$A:$A,$A299)</f>
        <v>3123</v>
      </c>
      <c r="I299" s="96">
        <f>SUMIFS($G:$G,$A:$A,$A299)</f>
        <v>75990</v>
      </c>
      <c r="J299" s="95">
        <f>IFERROR(D299/H299,0)</f>
        <v>2.2414345180915788E-3</v>
      </c>
      <c r="K299" s="95">
        <f>IFERROR(G299/I299,0)</f>
        <v>3.1451506777207526E-3</v>
      </c>
      <c r="L299" s="97">
        <f>IF(A299&lt;&gt;A298,J299,L298+J299)</f>
        <v>0.75280179314761453</v>
      </c>
      <c r="M299" s="97">
        <f>IF(A299&lt;&gt;A298,K299,M298+K299)</f>
        <v>0.16392946440321093</v>
      </c>
      <c r="N299" s="97">
        <f>(M299+(M299-K299))*(L299-(L299-J299))</f>
        <v>7.2782467079759365E-4</v>
      </c>
      <c r="O299" s="97">
        <f>ABS(L299-M299)</f>
        <v>0.58887232874440354</v>
      </c>
      <c r="T299" s="99"/>
    </row>
    <row r="300" spans="1:20" s="91" customFormat="1" ht="13.2" customHeight="1" x14ac:dyDescent="0.25">
      <c r="A300" s="440">
        <v>42947</v>
      </c>
      <c r="B300" s="442" t="s">
        <v>38</v>
      </c>
      <c r="C300" s="441">
        <v>6218</v>
      </c>
      <c r="D300" s="441">
        <v>168</v>
      </c>
      <c r="E300" s="445">
        <f>D300/C300</f>
        <v>2.7018333869411385E-2</v>
      </c>
      <c r="F300" s="94"/>
      <c r="G300" s="96">
        <f>C300-D300</f>
        <v>6050</v>
      </c>
      <c r="H300" s="96">
        <f>SUMIFS($D:$D,$A:$A,$A300)</f>
        <v>3123</v>
      </c>
      <c r="I300" s="96">
        <f>SUMIFS($G:$G,$A:$A,$A300)</f>
        <v>75990</v>
      </c>
      <c r="J300" s="95">
        <f>IFERROR(D300/H300,0)</f>
        <v>5.3794428434197884E-2</v>
      </c>
      <c r="K300" s="95">
        <f>IFERROR(G300/I300,0)</f>
        <v>7.9615738913014863E-2</v>
      </c>
      <c r="L300" s="97">
        <f>IF(A300&lt;&gt;A299,J300,L299+J300)</f>
        <v>0.80659622158181243</v>
      </c>
      <c r="M300" s="97">
        <f>IF(A300&lt;&gt;A299,K300,M299+K300)</f>
        <v>0.24354520331622581</v>
      </c>
      <c r="N300" s="97">
        <f>(M300+(M300-K300))*(L300-(L300-J300))</f>
        <v>2.1919866851381812E-2</v>
      </c>
      <c r="O300" s="97">
        <f>ABS(L300-M300)</f>
        <v>0.56305101826558657</v>
      </c>
      <c r="T300" s="99"/>
    </row>
    <row r="301" spans="1:20" s="91" customFormat="1" ht="13.2" customHeight="1" x14ac:dyDescent="0.25">
      <c r="A301" s="440">
        <v>42947</v>
      </c>
      <c r="B301" s="442" t="s">
        <v>14</v>
      </c>
      <c r="C301" s="441">
        <v>10605</v>
      </c>
      <c r="D301" s="441">
        <v>246</v>
      </c>
      <c r="E301" s="445">
        <f>D301/C301</f>
        <v>2.3196605374823195E-2</v>
      </c>
      <c r="F301" s="94"/>
      <c r="G301" s="96">
        <f>C301-D301</f>
        <v>10359</v>
      </c>
      <c r="H301" s="96">
        <f>SUMIFS($D:$D,$A:$A,$A301)</f>
        <v>3123</v>
      </c>
      <c r="I301" s="96">
        <f>SUMIFS($G:$G,$A:$A,$A301)</f>
        <v>75990</v>
      </c>
      <c r="J301" s="95">
        <f>IFERROR(D301/H301,0)</f>
        <v>7.8770413064361194E-2</v>
      </c>
      <c r="K301" s="95">
        <f>IFERROR(G301/I301,0)</f>
        <v>0.13632056849585472</v>
      </c>
      <c r="L301" s="97">
        <f>IF(A301&lt;&gt;A300,J301,L300+J301)</f>
        <v>0.8853666346461736</v>
      </c>
      <c r="M301" s="97">
        <f>IF(A301&lt;&gt;A300,K301,M300+K301)</f>
        <v>0.37986577181208053</v>
      </c>
      <c r="N301" s="97">
        <f>(M301+(M301-K301))*(L301-(L301-J301))</f>
        <v>4.9106340019712875E-2</v>
      </c>
      <c r="O301" s="97">
        <f>ABS(L301-M301)</f>
        <v>0.50550086283409312</v>
      </c>
      <c r="T301" s="99"/>
    </row>
    <row r="302" spans="1:20" s="91" customFormat="1" ht="13.2" customHeight="1" x14ac:dyDescent="0.25">
      <c r="A302" s="440">
        <v>42947</v>
      </c>
      <c r="B302" s="442" t="s">
        <v>18</v>
      </c>
      <c r="C302" s="441">
        <v>2953</v>
      </c>
      <c r="D302" s="441">
        <v>35</v>
      </c>
      <c r="E302" s="445">
        <f>D302/C302</f>
        <v>1.1852353538774127E-2</v>
      </c>
      <c r="F302" s="94"/>
      <c r="G302" s="96">
        <f>C302-D302</f>
        <v>2918</v>
      </c>
      <c r="H302" s="96">
        <f>SUMIFS($D:$D,$A:$A,$A302)</f>
        <v>3123</v>
      </c>
      <c r="I302" s="96">
        <f>SUMIFS($G:$G,$A:$A,$A302)</f>
        <v>75990</v>
      </c>
      <c r="J302" s="95">
        <f>IFERROR(D302/H302,0)</f>
        <v>1.1207172590457892E-2</v>
      </c>
      <c r="K302" s="95">
        <f>IFERROR(G302/I302,0)</f>
        <v>3.8399789445979736E-2</v>
      </c>
      <c r="L302" s="97">
        <f>IF(A302&lt;&gt;A301,J302,L301+J302)</f>
        <v>0.89657380723663149</v>
      </c>
      <c r="M302" s="97">
        <f>IF(A302&lt;&gt;A301,K302,M301+K302)</f>
        <v>0.41826556125806025</v>
      </c>
      <c r="N302" s="97">
        <f>(M302+(M302-K302))*(L302-(L302-J302))</f>
        <v>8.9447955995693006E-3</v>
      </c>
      <c r="O302" s="97">
        <f>ABS(L302-M302)</f>
        <v>0.47830824597857124</v>
      </c>
      <c r="T302" s="99"/>
    </row>
    <row r="303" spans="1:20" s="91" customFormat="1" ht="13.2" customHeight="1" x14ac:dyDescent="0.25">
      <c r="A303" s="440">
        <v>42947</v>
      </c>
      <c r="B303" s="442" t="s">
        <v>24</v>
      </c>
      <c r="C303" s="441">
        <v>89</v>
      </c>
      <c r="D303" s="441">
        <v>1</v>
      </c>
      <c r="E303" s="445">
        <f>D303/C303</f>
        <v>1.1235955056179775E-2</v>
      </c>
      <c r="F303" s="94"/>
      <c r="G303" s="96">
        <f>C303-D303</f>
        <v>88</v>
      </c>
      <c r="H303" s="96">
        <f>SUMIFS($D:$D,$A:$A,$A303)</f>
        <v>3123</v>
      </c>
      <c r="I303" s="96">
        <f>SUMIFS($G:$G,$A:$A,$A303)</f>
        <v>75990</v>
      </c>
      <c r="J303" s="95">
        <f>IFERROR(D303/H303,0)</f>
        <v>3.2020493115593977E-4</v>
      </c>
      <c r="K303" s="95">
        <f>IFERROR(G303/I303,0)</f>
        <v>1.1580471114620344E-3</v>
      </c>
      <c r="L303" s="97">
        <f>IF(A303&lt;&gt;A302,J303,L302+J303)</f>
        <v>0.89689401216778741</v>
      </c>
      <c r="M303" s="97">
        <f>IF(A303&lt;&gt;A302,K303,M302+K303)</f>
        <v>0.4194236083695223</v>
      </c>
      <c r="N303" s="97">
        <f>(M303+(M303-K303))*(L303-(L303-J303))</f>
        <v>2.6823220289066047E-4</v>
      </c>
      <c r="O303" s="97">
        <f>ABS(L303-M303)</f>
        <v>0.47747040379826511</v>
      </c>
      <c r="T303" s="99"/>
    </row>
    <row r="304" spans="1:20" s="91" customFormat="1" ht="13.2" customHeight="1" x14ac:dyDescent="0.25">
      <c r="A304" s="440">
        <v>42947</v>
      </c>
      <c r="B304" s="442" t="s">
        <v>20</v>
      </c>
      <c r="C304" s="441">
        <v>44417</v>
      </c>
      <c r="D304" s="441">
        <v>322</v>
      </c>
      <c r="E304" s="445">
        <f>D304/C304</f>
        <v>7.249476551770718E-3</v>
      </c>
      <c r="F304" s="94"/>
      <c r="G304" s="96">
        <f>C304-D304</f>
        <v>44095</v>
      </c>
      <c r="H304" s="96">
        <f>SUMIFS($D:$D,$A:$A,$A304)</f>
        <v>3123</v>
      </c>
      <c r="I304" s="96">
        <f>SUMIFS($G:$G,$A:$A,$A304)</f>
        <v>75990</v>
      </c>
      <c r="J304" s="95">
        <f>IFERROR(D304/H304,0)</f>
        <v>0.10310598783221261</v>
      </c>
      <c r="K304" s="95">
        <f>IFERROR(G304/I304,0)</f>
        <v>0.5802737202263456</v>
      </c>
      <c r="L304" s="97">
        <f>IF(A304&lt;&gt;A303,J304,L303+J304)</f>
        <v>1</v>
      </c>
      <c r="M304" s="97">
        <f>IF(A304&lt;&gt;A303,K304,M303+K304)</f>
        <v>0.99969732859586791</v>
      </c>
      <c r="N304" s="97">
        <f>(M304+(M304-K304))*(L304-(L304-J304))</f>
        <v>0.14631986605919164</v>
      </c>
      <c r="O304" s="97">
        <f>ABS(L304-M304)</f>
        <v>3.0267140413209326E-4</v>
      </c>
      <c r="T304" s="99"/>
    </row>
    <row r="305" spans="1:20" s="91" customFormat="1" ht="13.2" customHeight="1" x14ac:dyDescent="0.25">
      <c r="A305" s="440">
        <v>42947</v>
      </c>
      <c r="B305" s="442" t="s">
        <v>26</v>
      </c>
      <c r="C305" s="441">
        <v>23</v>
      </c>
      <c r="D305" s="441">
        <v>0</v>
      </c>
      <c r="E305" s="445">
        <f>D305/C305</f>
        <v>0</v>
      </c>
      <c r="F305" s="94"/>
      <c r="G305" s="96">
        <f>C305-D305</f>
        <v>23</v>
      </c>
      <c r="H305" s="96">
        <f>SUMIFS($D:$D,$A:$A,$A305)</f>
        <v>3123</v>
      </c>
      <c r="I305" s="96">
        <f>SUMIFS($G:$G,$A:$A,$A305)</f>
        <v>75990</v>
      </c>
      <c r="J305" s="95">
        <f>IFERROR(D305/H305,0)</f>
        <v>0</v>
      </c>
      <c r="K305" s="95">
        <f>IFERROR(G305/I305,0)</f>
        <v>3.0267140413212264E-4</v>
      </c>
      <c r="L305" s="97">
        <f>IF(A305&lt;&gt;A304,J305,L304+J305)</f>
        <v>1</v>
      </c>
      <c r="M305" s="97">
        <f>IF(A305&lt;&gt;A304,K305,M304+K305)</f>
        <v>1</v>
      </c>
      <c r="N305" s="97">
        <f>(M305+(M305-K305))*(L305-(L305-J305))</f>
        <v>0</v>
      </c>
      <c r="O305" s="97">
        <f>ABS(L305-M305)</f>
        <v>0</v>
      </c>
      <c r="T305" s="99"/>
    </row>
    <row r="306" spans="1:20" s="91" customFormat="1" ht="13.2" customHeight="1" x14ac:dyDescent="0.25">
      <c r="A306" s="440">
        <v>42978</v>
      </c>
      <c r="B306" s="442" t="s">
        <v>26</v>
      </c>
      <c r="C306" s="441">
        <v>326</v>
      </c>
      <c r="D306" s="441">
        <v>296</v>
      </c>
      <c r="E306" s="445">
        <f>D306/C306</f>
        <v>0.90797546012269936</v>
      </c>
      <c r="F306" s="94"/>
      <c r="G306" s="96">
        <f>C306-D306</f>
        <v>30</v>
      </c>
      <c r="H306" s="96">
        <f>SUMIFS($D:$D,$A:$A,$A306)</f>
        <v>2916</v>
      </c>
      <c r="I306" s="96">
        <f>SUMIFS($G:$G,$A:$A,$A306)</f>
        <v>74934</v>
      </c>
      <c r="J306" s="95">
        <f>IFERROR(D306/H306,0)</f>
        <v>0.10150891632373114</v>
      </c>
      <c r="K306" s="95">
        <f>IFERROR(G306/I306,0)</f>
        <v>4.0035231003282887E-4</v>
      </c>
      <c r="L306" s="97">
        <f>IF(A306&lt;&gt;A305,J306,L305+J306)</f>
        <v>0.10150891632373114</v>
      </c>
      <c r="M306" s="97">
        <f>IF(A306&lt;&gt;A305,K306,M305+K306)</f>
        <v>4.0035231003282887E-4</v>
      </c>
      <c r="N306" s="97">
        <f>(M306+(M306-K306))*(L306-(L306-J306))</f>
        <v>4.0639329139134894E-5</v>
      </c>
      <c r="O306" s="97">
        <f>ABS(L306-M306)</f>
        <v>0.10110856401369832</v>
      </c>
      <c r="T306" s="99"/>
    </row>
    <row r="307" spans="1:20" s="91" customFormat="1" ht="13.2" customHeight="1" x14ac:dyDescent="0.25">
      <c r="A307" s="440">
        <v>42978</v>
      </c>
      <c r="B307" s="442" t="s">
        <v>14</v>
      </c>
      <c r="C307" s="441">
        <v>68</v>
      </c>
      <c r="D307" s="441">
        <v>56</v>
      </c>
      <c r="E307" s="445">
        <f>D307/C307</f>
        <v>0.82352941176470584</v>
      </c>
      <c r="F307" s="94"/>
      <c r="G307" s="96">
        <f>C307-D307</f>
        <v>12</v>
      </c>
      <c r="H307" s="96">
        <f>SUMIFS($D:$D,$A:$A,$A307)</f>
        <v>2916</v>
      </c>
      <c r="I307" s="96">
        <f>SUMIFS($G:$G,$A:$A,$A307)</f>
        <v>74934</v>
      </c>
      <c r="J307" s="95">
        <f>IFERROR(D307/H307,0)</f>
        <v>1.9204389574759947E-2</v>
      </c>
      <c r="K307" s="95">
        <f>IFERROR(G307/I307,0)</f>
        <v>1.6014092401313155E-4</v>
      </c>
      <c r="L307" s="97">
        <f>IF(A307&lt;&gt;A306,J307,L306+J307)</f>
        <v>0.12071330589849109</v>
      </c>
      <c r="M307" s="97">
        <f>IF(A307&lt;&gt;A306,K307,M306+K307)</f>
        <v>5.6049323404596036E-4</v>
      </c>
      <c r="N307" s="97">
        <f>(M307+(M307-K307))*(L307-(L307-J307))</f>
        <v>1.8452452149661251E-5</v>
      </c>
      <c r="O307" s="97">
        <f>ABS(L307-M307)</f>
        <v>0.12015281266444514</v>
      </c>
      <c r="T307" s="99"/>
    </row>
    <row r="308" spans="1:20" s="91" customFormat="1" ht="13.2" customHeight="1" x14ac:dyDescent="0.25">
      <c r="A308" s="440">
        <v>42978</v>
      </c>
      <c r="B308" s="442" t="s">
        <v>42</v>
      </c>
      <c r="C308" s="441">
        <v>1018</v>
      </c>
      <c r="D308" s="441">
        <v>633</v>
      </c>
      <c r="E308" s="445">
        <f>D308/C308</f>
        <v>0.62180746561886047</v>
      </c>
      <c r="F308" s="94"/>
      <c r="G308" s="96">
        <f>C308-D308</f>
        <v>385</v>
      </c>
      <c r="H308" s="96">
        <f>SUMIFS($D:$D,$A:$A,$A308)</f>
        <v>2916</v>
      </c>
      <c r="I308" s="96">
        <f>SUMIFS($G:$G,$A:$A,$A308)</f>
        <v>74934</v>
      </c>
      <c r="J308" s="95">
        <f>IFERROR(D308/H308,0)</f>
        <v>0.21707818930041153</v>
      </c>
      <c r="K308" s="95">
        <f>IFERROR(G308/I308,0)</f>
        <v>5.1378546454213039E-3</v>
      </c>
      <c r="L308" s="97">
        <f>IF(A308&lt;&gt;A307,J308,L307+J308)</f>
        <v>0.33779149519890261</v>
      </c>
      <c r="M308" s="97">
        <f>IF(A308&lt;&gt;A307,K308,M307+K308)</f>
        <v>5.6983478794672641E-3</v>
      </c>
      <c r="N308" s="97">
        <f>(M308+(M308-K308))*(L308-(L308-J308))</f>
        <v>1.3586578960404223E-3</v>
      </c>
      <c r="O308" s="97">
        <f>ABS(L308-M308)</f>
        <v>0.33209314731943534</v>
      </c>
      <c r="T308" s="99"/>
    </row>
    <row r="309" spans="1:20" s="91" customFormat="1" ht="13.2" customHeight="1" x14ac:dyDescent="0.25">
      <c r="A309" s="440">
        <v>42978</v>
      </c>
      <c r="B309" s="442" t="s">
        <v>34</v>
      </c>
      <c r="C309" s="441">
        <v>216</v>
      </c>
      <c r="D309" s="441">
        <v>123</v>
      </c>
      <c r="E309" s="445">
        <f>D309/C309</f>
        <v>0.56944444444444442</v>
      </c>
      <c r="F309" s="94"/>
      <c r="G309" s="96">
        <f>C309-D309</f>
        <v>93</v>
      </c>
      <c r="H309" s="96">
        <f>SUMIFS($D:$D,$A:$A,$A309)</f>
        <v>2916</v>
      </c>
      <c r="I309" s="96">
        <f>SUMIFS($G:$G,$A:$A,$A309)</f>
        <v>74934</v>
      </c>
      <c r="J309" s="95">
        <f>IFERROR(D309/H309,0)</f>
        <v>4.2181069958847739E-2</v>
      </c>
      <c r="K309" s="95">
        <f>IFERROR(G309/I309,0)</f>
        <v>1.2410921611017696E-3</v>
      </c>
      <c r="L309" s="97">
        <f>IF(A309&lt;&gt;A308,J309,L308+J309)</f>
        <v>0.37997256515775035</v>
      </c>
      <c r="M309" s="97">
        <f>IF(A309&lt;&gt;A308,K309,M308+K309)</f>
        <v>6.9394400405690341E-3</v>
      </c>
      <c r="N309" s="97">
        <f>(M309+(M309-K309))*(L309-(L309-J309))</f>
        <v>5.3307541638013191E-4</v>
      </c>
      <c r="O309" s="97">
        <f>ABS(L309-M309)</f>
        <v>0.37303312511718134</v>
      </c>
      <c r="T309" s="99"/>
    </row>
    <row r="310" spans="1:20" s="91" customFormat="1" ht="13.2" customHeight="1" x14ac:dyDescent="0.25">
      <c r="A310" s="440">
        <v>42978</v>
      </c>
      <c r="B310" s="442" t="s">
        <v>20</v>
      </c>
      <c r="C310" s="441">
        <v>755</v>
      </c>
      <c r="D310" s="441">
        <v>189</v>
      </c>
      <c r="E310" s="445">
        <f>D310/C310</f>
        <v>0.25033112582781458</v>
      </c>
      <c r="F310" s="94"/>
      <c r="G310" s="96">
        <f>C310-D310</f>
        <v>566</v>
      </c>
      <c r="H310" s="96">
        <f>SUMIFS($D:$D,$A:$A,$A310)</f>
        <v>2916</v>
      </c>
      <c r="I310" s="96">
        <f>SUMIFS($G:$G,$A:$A,$A310)</f>
        <v>74934</v>
      </c>
      <c r="J310" s="95">
        <f>IFERROR(D310/H310,0)</f>
        <v>6.4814814814814811E-2</v>
      </c>
      <c r="K310" s="95">
        <f>IFERROR(G310/I310,0)</f>
        <v>7.5533135826193719E-3</v>
      </c>
      <c r="L310" s="97">
        <f>IF(A310&lt;&gt;A309,J310,L309+J310)</f>
        <v>0.44478737997256518</v>
      </c>
      <c r="M310" s="97">
        <f>IF(A310&lt;&gt;A309,K310,M309+K310)</f>
        <v>1.4492753623188406E-2</v>
      </c>
      <c r="N310" s="97">
        <f>(M310+(M310-K310))*(L310-(L310-J310))</f>
        <v>1.3891236633916861E-3</v>
      </c>
      <c r="O310" s="97">
        <f>ABS(L310-M310)</f>
        <v>0.43029462634937676</v>
      </c>
      <c r="T310" s="99"/>
    </row>
    <row r="311" spans="1:20" s="91" customFormat="1" ht="13.2" customHeight="1" x14ac:dyDescent="0.25">
      <c r="A311" s="440">
        <v>42978</v>
      </c>
      <c r="B311" s="442" t="s">
        <v>12</v>
      </c>
      <c r="C311" s="441">
        <v>1133</v>
      </c>
      <c r="D311" s="441">
        <v>274</v>
      </c>
      <c r="E311" s="445">
        <f>D311/C311</f>
        <v>0.24183583406884379</v>
      </c>
      <c r="F311" s="94"/>
      <c r="G311" s="96">
        <f>C311-D311</f>
        <v>859</v>
      </c>
      <c r="H311" s="96">
        <f>SUMIFS($D:$D,$A:$A,$A311)</f>
        <v>2916</v>
      </c>
      <c r="I311" s="96">
        <f>SUMIFS($G:$G,$A:$A,$A311)</f>
        <v>74934</v>
      </c>
      <c r="J311" s="95">
        <f>IFERROR(D311/H311,0)</f>
        <v>9.3964334705075439E-2</v>
      </c>
      <c r="K311" s="95">
        <f>IFERROR(G311/I311,0)</f>
        <v>1.146342114394E-2</v>
      </c>
      <c r="L311" s="97">
        <f>IF(A311&lt;&gt;A310,J311,L310+J311)</f>
        <v>0.5387517146776406</v>
      </c>
      <c r="M311" s="97">
        <f>IF(A311&lt;&gt;A310,K311,M310+K311)</f>
        <v>2.5956174767128408E-2</v>
      </c>
      <c r="N311" s="97">
        <f>(M311+(M311-K311))*(L311-(L311-J311))</f>
        <v>3.8007566457293569E-3</v>
      </c>
      <c r="O311" s="97">
        <f>ABS(L311-M311)</f>
        <v>0.51279553991051219</v>
      </c>
      <c r="T311" s="99"/>
    </row>
    <row r="312" spans="1:20" s="91" customFormat="1" ht="13.2" customHeight="1" x14ac:dyDescent="0.25">
      <c r="A312" s="440">
        <v>42978</v>
      </c>
      <c r="B312" s="442" t="s">
        <v>36</v>
      </c>
      <c r="C312" s="441">
        <v>343</v>
      </c>
      <c r="D312" s="441">
        <v>79</v>
      </c>
      <c r="E312" s="445">
        <f>D312/C312</f>
        <v>0.23032069970845481</v>
      </c>
      <c r="F312" s="94"/>
      <c r="G312" s="96">
        <f>C312-D312</f>
        <v>264</v>
      </c>
      <c r="H312" s="96">
        <f>SUMIFS($D:$D,$A:$A,$A312)</f>
        <v>2916</v>
      </c>
      <c r="I312" s="96">
        <f>SUMIFS($G:$G,$A:$A,$A312)</f>
        <v>74934</v>
      </c>
      <c r="J312" s="95">
        <f>IFERROR(D312/H312,0)</f>
        <v>2.709190672153635E-2</v>
      </c>
      <c r="K312" s="95">
        <f>IFERROR(G312/I312,0)</f>
        <v>3.5231003282888943E-3</v>
      </c>
      <c r="L312" s="97">
        <f>IF(A312&lt;&gt;A311,J312,L311+J312)</f>
        <v>0.56584362139917699</v>
      </c>
      <c r="M312" s="97">
        <f>IF(A312&lt;&gt;A311,K312,M311+K312)</f>
        <v>2.9479275095417302E-2</v>
      </c>
      <c r="N312" s="97">
        <f>(M312+(M312-K312))*(L312-(L312-J312))</f>
        <v>1.5018520367424955E-3</v>
      </c>
      <c r="O312" s="97">
        <f>ABS(L312-M312)</f>
        <v>0.53636434630375973</v>
      </c>
      <c r="T312" s="99"/>
    </row>
    <row r="313" spans="1:20" s="91" customFormat="1" ht="13.2" customHeight="1" x14ac:dyDescent="0.25">
      <c r="A313" s="440">
        <v>42978</v>
      </c>
      <c r="B313" s="442" t="s">
        <v>18</v>
      </c>
      <c r="C313" s="441">
        <v>296</v>
      </c>
      <c r="D313" s="441">
        <v>48</v>
      </c>
      <c r="E313" s="445">
        <f>D313/C313</f>
        <v>0.16216216216216217</v>
      </c>
      <c r="F313" s="94"/>
      <c r="G313" s="96">
        <f>C313-D313</f>
        <v>248</v>
      </c>
      <c r="H313" s="96">
        <f>SUMIFS($D:$D,$A:$A,$A313)</f>
        <v>2916</v>
      </c>
      <c r="I313" s="96">
        <f>SUMIFS($G:$G,$A:$A,$A313)</f>
        <v>74934</v>
      </c>
      <c r="J313" s="95">
        <f>IFERROR(D313/H313,0)</f>
        <v>1.646090534979424E-2</v>
      </c>
      <c r="K313" s="95">
        <f>IFERROR(G313/I313,0)</f>
        <v>3.3095790962713854E-3</v>
      </c>
      <c r="L313" s="97">
        <f>IF(A313&lt;&gt;A312,J313,L312+J313)</f>
        <v>0.58230452674897126</v>
      </c>
      <c r="M313" s="97">
        <f>IF(A313&lt;&gt;A312,K313,M312+K313)</f>
        <v>3.2788854191688685E-2</v>
      </c>
      <c r="N313" s="97">
        <f>(M313+(M313-K313))*(L313-(L313-J313))</f>
        <v>1.0249897825038044E-3</v>
      </c>
      <c r="O313" s="97">
        <f>ABS(L313-M313)</f>
        <v>0.54951567255728262</v>
      </c>
      <c r="T313" s="99"/>
    </row>
    <row r="314" spans="1:20" s="91" customFormat="1" ht="13.2" customHeight="1" x14ac:dyDescent="0.25">
      <c r="A314" s="440">
        <v>42978</v>
      </c>
      <c r="B314" s="442" t="s">
        <v>16</v>
      </c>
      <c r="C314" s="441">
        <v>8480</v>
      </c>
      <c r="D314" s="441">
        <v>384</v>
      </c>
      <c r="E314" s="445">
        <f>D314/C314</f>
        <v>4.5283018867924525E-2</v>
      </c>
      <c r="F314" s="94"/>
      <c r="G314" s="96">
        <f>C314-D314</f>
        <v>8096</v>
      </c>
      <c r="H314" s="96">
        <f>SUMIFS($D:$D,$A:$A,$A314)</f>
        <v>2916</v>
      </c>
      <c r="I314" s="96">
        <f>SUMIFS($G:$G,$A:$A,$A314)</f>
        <v>74934</v>
      </c>
      <c r="J314" s="95">
        <f>IFERROR(D314/H314,0)</f>
        <v>0.13168724279835392</v>
      </c>
      <c r="K314" s="95">
        <f>IFERROR(G314/I314,0)</f>
        <v>0.10804174340085942</v>
      </c>
      <c r="L314" s="97">
        <f>IF(A314&lt;&gt;A313,J314,L313+J314)</f>
        <v>0.71399176954732524</v>
      </c>
      <c r="M314" s="97">
        <f>IF(A314&lt;&gt;A313,K314,M313+K314)</f>
        <v>0.14083059759254812</v>
      </c>
      <c r="N314" s="97">
        <f>(M314+(M314-K314))*(L314-(L314-J314))</f>
        <v>2.2863466901627907E-2</v>
      </c>
      <c r="O314" s="97">
        <f>ABS(L314-M314)</f>
        <v>0.57316117195477712</v>
      </c>
      <c r="T314" s="99"/>
    </row>
    <row r="315" spans="1:20" s="91" customFormat="1" ht="13.2" customHeight="1" x14ac:dyDescent="0.25">
      <c r="A315" s="440">
        <v>42978</v>
      </c>
      <c r="B315" s="442" t="s">
        <v>22</v>
      </c>
      <c r="C315" s="441">
        <v>6164</v>
      </c>
      <c r="D315" s="441">
        <v>149</v>
      </c>
      <c r="E315" s="445">
        <f>D315/C315</f>
        <v>2.4172615184944842E-2</v>
      </c>
      <c r="F315" s="94"/>
      <c r="G315" s="96">
        <f>C315-D315</f>
        <v>6015</v>
      </c>
      <c r="H315" s="96">
        <f>SUMIFS($D:$D,$A:$A,$A315)</f>
        <v>2916</v>
      </c>
      <c r="I315" s="96">
        <f>SUMIFS($G:$G,$A:$A,$A315)</f>
        <v>74934</v>
      </c>
      <c r="J315" s="95">
        <f>IFERROR(D315/H315,0)</f>
        <v>5.1097393689986281E-2</v>
      </c>
      <c r="K315" s="95">
        <f>IFERROR(G315/I315,0)</f>
        <v>8.0270638161582197E-2</v>
      </c>
      <c r="L315" s="97">
        <f>IF(A315&lt;&gt;A314,J315,L314+J315)</f>
        <v>0.76508916323731158</v>
      </c>
      <c r="M315" s="97">
        <f>IF(A315&lt;&gt;A314,K315,M314+K315)</f>
        <v>0.22110123575413032</v>
      </c>
      <c r="N315" s="97">
        <f>(M315+(M315-K315))*(L315-(L315-J315))</f>
        <v>1.8493773377453754E-2</v>
      </c>
      <c r="O315" s="97">
        <f>ABS(L315-M315)</f>
        <v>0.54398792748318126</v>
      </c>
      <c r="T315" s="99"/>
    </row>
    <row r="316" spans="1:20" s="91" customFormat="1" ht="13.2" customHeight="1" x14ac:dyDescent="0.25">
      <c r="A316" s="440">
        <v>42978</v>
      </c>
      <c r="B316" s="442" t="s">
        <v>28</v>
      </c>
      <c r="C316" s="441">
        <v>10746</v>
      </c>
      <c r="D316" s="441">
        <v>247</v>
      </c>
      <c r="E316" s="445">
        <f>D316/C316</f>
        <v>2.2985296854643587E-2</v>
      </c>
      <c r="F316" s="94"/>
      <c r="G316" s="96">
        <f>C316-D316</f>
        <v>10499</v>
      </c>
      <c r="H316" s="96">
        <f>SUMIFS($D:$D,$A:$A,$A316)</f>
        <v>2916</v>
      </c>
      <c r="I316" s="96">
        <f>SUMIFS($G:$G,$A:$A,$A316)</f>
        <v>74934</v>
      </c>
      <c r="J316" s="95">
        <f>IFERROR(D316/H316,0)</f>
        <v>8.470507544581618E-2</v>
      </c>
      <c r="K316" s="95">
        <f>IFERROR(G316/I316,0)</f>
        <v>0.140109963434489</v>
      </c>
      <c r="L316" s="97">
        <f>IF(A316&lt;&gt;A315,J316,L315+J316)</f>
        <v>0.84979423868312776</v>
      </c>
      <c r="M316" s="97">
        <f>IF(A316&lt;&gt;A315,K316,M315+K316)</f>
        <v>0.36121119918861933</v>
      </c>
      <c r="N316" s="97">
        <f>(M316+(M316-K316))*(L316-(L316-J316))</f>
        <v>4.9324818734862538E-2</v>
      </c>
      <c r="O316" s="97">
        <f>ABS(L316-M316)</f>
        <v>0.48858303949450843</v>
      </c>
      <c r="T316" s="99"/>
    </row>
    <row r="317" spans="1:20" s="91" customFormat="1" ht="13.2" customHeight="1" x14ac:dyDescent="0.25">
      <c r="A317" s="440">
        <v>42978</v>
      </c>
      <c r="B317" s="442" t="s">
        <v>40</v>
      </c>
      <c r="C317" s="441">
        <v>250</v>
      </c>
      <c r="D317" s="441">
        <v>4</v>
      </c>
      <c r="E317" s="445">
        <f>D317/C317</f>
        <v>1.6E-2</v>
      </c>
      <c r="F317" s="94"/>
      <c r="G317" s="96">
        <f>C317-D317</f>
        <v>246</v>
      </c>
      <c r="H317" s="96">
        <f>SUMIFS($D:$D,$A:$A,$A317)</f>
        <v>2916</v>
      </c>
      <c r="I317" s="96">
        <f>SUMIFS($G:$G,$A:$A,$A317)</f>
        <v>74934</v>
      </c>
      <c r="J317" s="95">
        <f>IFERROR(D317/H317,0)</f>
        <v>1.3717421124828531E-3</v>
      </c>
      <c r="K317" s="95">
        <f>IFERROR(G317/I317,0)</f>
        <v>3.282888942269197E-3</v>
      </c>
      <c r="L317" s="97">
        <f>IF(A317&lt;&gt;A316,J317,L316+J317)</f>
        <v>0.85116598079561057</v>
      </c>
      <c r="M317" s="97">
        <f>IF(A317&lt;&gt;A316,K317,M316+K317)</f>
        <v>0.36449408813088852</v>
      </c>
      <c r="N317" s="97">
        <f>(M317+(M317-K317))*(L317-(L317-J317))</f>
        <v>9.9548050386760625E-4</v>
      </c>
      <c r="O317" s="97">
        <f>ABS(L317-M317)</f>
        <v>0.48667189266472205</v>
      </c>
      <c r="T317" s="99"/>
    </row>
    <row r="318" spans="1:20" s="91" customFormat="1" ht="13.2" customHeight="1" x14ac:dyDescent="0.25">
      <c r="A318" s="440">
        <v>42978</v>
      </c>
      <c r="B318" s="442" t="s">
        <v>32</v>
      </c>
      <c r="C318" s="441">
        <v>3188</v>
      </c>
      <c r="D318" s="441">
        <v>36</v>
      </c>
      <c r="E318" s="445">
        <f>D318/C318</f>
        <v>1.1292346298619825E-2</v>
      </c>
      <c r="F318" s="94"/>
      <c r="G318" s="96">
        <f>C318-D318</f>
        <v>3152</v>
      </c>
      <c r="H318" s="96">
        <f>SUMIFS($D:$D,$A:$A,$A318)</f>
        <v>2916</v>
      </c>
      <c r="I318" s="96">
        <f>SUMIFS($G:$G,$A:$A,$A318)</f>
        <v>74934</v>
      </c>
      <c r="J318" s="95">
        <f>IFERROR(D318/H318,0)</f>
        <v>1.2345679012345678E-2</v>
      </c>
      <c r="K318" s="95">
        <f>IFERROR(G318/I318,0)</f>
        <v>4.2063682707449222E-2</v>
      </c>
      <c r="L318" s="97">
        <f>IF(A318&lt;&gt;A317,J318,L317+J318)</f>
        <v>0.86351165980795619</v>
      </c>
      <c r="M318" s="97">
        <f>IF(A318&lt;&gt;A317,K318,M317+K318)</f>
        <v>0.40655777083833772</v>
      </c>
      <c r="N318" s="97">
        <f>(M318+(M318-K318))*(L318-(L318-J318))</f>
        <v>9.5191587527065392E-3</v>
      </c>
      <c r="O318" s="97">
        <f>ABS(L318-M318)</f>
        <v>0.45695388896961847</v>
      </c>
      <c r="T318" s="99"/>
    </row>
    <row r="319" spans="1:20" s="91" customFormat="1" ht="13.2" customHeight="1" x14ac:dyDescent="0.25">
      <c r="A319" s="440">
        <v>42978</v>
      </c>
      <c r="B319" s="442" t="s">
        <v>38</v>
      </c>
      <c r="C319" s="441">
        <v>92</v>
      </c>
      <c r="D319" s="441">
        <v>1</v>
      </c>
      <c r="E319" s="445">
        <f>D319/C319</f>
        <v>1.0869565217391304E-2</v>
      </c>
      <c r="F319" s="94"/>
      <c r="G319" s="96">
        <f>C319-D319</f>
        <v>91</v>
      </c>
      <c r="H319" s="96">
        <f>SUMIFS($D:$D,$A:$A,$A319)</f>
        <v>2916</v>
      </c>
      <c r="I319" s="96">
        <f>SUMIFS($G:$G,$A:$A,$A319)</f>
        <v>74934</v>
      </c>
      <c r="J319" s="95">
        <f>IFERROR(D319/H319,0)</f>
        <v>3.4293552812071328E-4</v>
      </c>
      <c r="K319" s="95">
        <f>IFERROR(G319/I319,0)</f>
        <v>1.214402007099581E-3</v>
      </c>
      <c r="L319" s="97">
        <f>IF(A319&lt;&gt;A318,J319,L318+J319)</f>
        <v>0.86385459533607689</v>
      </c>
      <c r="M319" s="97">
        <f>IF(A319&lt;&gt;A318,K319,M318+K319)</f>
        <v>0.40777217284543732</v>
      </c>
      <c r="N319" s="97">
        <f>(M319+(M319-K319))*(L319-(L319-J319))</f>
        <v>2.792626693016973E-4</v>
      </c>
      <c r="O319" s="97">
        <f>ABS(L319-M319)</f>
        <v>0.45608242249063957</v>
      </c>
      <c r="T319" s="99"/>
    </row>
    <row r="320" spans="1:20" s="91" customFormat="1" ht="13.2" customHeight="1" x14ac:dyDescent="0.25">
      <c r="A320" s="440">
        <v>42978</v>
      </c>
      <c r="B320" s="442" t="s">
        <v>30</v>
      </c>
      <c r="C320" s="441">
        <v>44751</v>
      </c>
      <c r="D320" s="441">
        <v>397</v>
      </c>
      <c r="E320" s="445">
        <f>D320/C320</f>
        <v>8.8713101383209314E-3</v>
      </c>
      <c r="F320" s="94"/>
      <c r="G320" s="96">
        <f>C320-D320</f>
        <v>44354</v>
      </c>
      <c r="H320" s="96">
        <f>SUMIFS($D:$D,$A:$A,$A320)</f>
        <v>2916</v>
      </c>
      <c r="I320" s="96">
        <f>SUMIFS($G:$G,$A:$A,$A320)</f>
        <v>74934</v>
      </c>
      <c r="J320" s="95">
        <f>IFERROR(D320/H320,0)</f>
        <v>0.13614540466392319</v>
      </c>
      <c r="K320" s="95">
        <f>IFERROR(G320/I320,0)</f>
        <v>0.59190754530653644</v>
      </c>
      <c r="L320" s="97">
        <f>IF(A320&lt;&gt;A319,J320,L319+J320)</f>
        <v>1</v>
      </c>
      <c r="M320" s="97">
        <f>IF(A320&lt;&gt;A319,K320,M319+K320)</f>
        <v>0.99967971815197376</v>
      </c>
      <c r="N320" s="97">
        <f>(M320+(M320-K320))*(L320-(L320-J320))</f>
        <v>0.19161810724484646</v>
      </c>
      <c r="O320" s="97">
        <f>ABS(L320-M320)</f>
        <v>3.2028184802623816E-4</v>
      </c>
      <c r="T320" s="99"/>
    </row>
    <row r="321" spans="1:20" s="91" customFormat="1" ht="13.2" customHeight="1" x14ac:dyDescent="0.25">
      <c r="A321" s="440">
        <v>42978</v>
      </c>
      <c r="B321" s="442" t="s">
        <v>24</v>
      </c>
      <c r="C321" s="441">
        <v>24</v>
      </c>
      <c r="D321" s="441">
        <v>0</v>
      </c>
      <c r="E321" s="445">
        <f>D321/C321</f>
        <v>0</v>
      </c>
      <c r="F321" s="94"/>
      <c r="G321" s="96">
        <f>C321-D321</f>
        <v>24</v>
      </c>
      <c r="H321" s="96">
        <f>SUMIFS($D:$D,$A:$A,$A321)</f>
        <v>2916</v>
      </c>
      <c r="I321" s="96">
        <f>SUMIFS($G:$G,$A:$A,$A321)</f>
        <v>74934</v>
      </c>
      <c r="J321" s="95">
        <f>IFERROR(D321/H321,0)</f>
        <v>0</v>
      </c>
      <c r="K321" s="95">
        <f>IFERROR(G321/I321,0)</f>
        <v>3.202818480262631E-4</v>
      </c>
      <c r="L321" s="97">
        <f>IF(A321&lt;&gt;A320,J321,L320+J321)</f>
        <v>1</v>
      </c>
      <c r="M321" s="97">
        <f>IF(A321&lt;&gt;A320,K321,M320+K321)</f>
        <v>1</v>
      </c>
      <c r="N321" s="97">
        <f>(M321+(M321-K321))*(L321-(L321-J321))</f>
        <v>0</v>
      </c>
      <c r="O321" s="97">
        <f>ABS(L321-M321)</f>
        <v>0</v>
      </c>
      <c r="T321" s="99"/>
    </row>
    <row r="322" spans="1:20" s="91" customFormat="1" ht="13.2" customHeight="1" x14ac:dyDescent="0.25">
      <c r="A322" s="440">
        <v>43008</v>
      </c>
      <c r="B322" s="442" t="s">
        <v>40</v>
      </c>
      <c r="C322" s="441">
        <v>207</v>
      </c>
      <c r="D322" s="441">
        <v>175</v>
      </c>
      <c r="E322" s="445">
        <f>D322/C322</f>
        <v>0.84541062801932365</v>
      </c>
      <c r="F322" s="94"/>
      <c r="G322" s="96">
        <f>C322-D322</f>
        <v>32</v>
      </c>
      <c r="H322" s="96">
        <f>SUMIFS($D:$D,$A:$A,$A322)</f>
        <v>2925</v>
      </c>
      <c r="I322" s="96">
        <f>SUMIFS($G:$G,$A:$A,$A322)</f>
        <v>75061</v>
      </c>
      <c r="J322" s="95">
        <f>IFERROR(D322/H322,0)</f>
        <v>5.9829059829059832E-2</v>
      </c>
      <c r="K322" s="95">
        <f>IFERROR(G322/I322,0)</f>
        <v>4.2631992645981271E-4</v>
      </c>
      <c r="L322" s="97">
        <f>IF(A322&lt;&gt;A321,J322,L321+J322)</f>
        <v>5.9829059829059832E-2</v>
      </c>
      <c r="M322" s="97">
        <f>IF(A322&lt;&gt;A321,K322,M321+K322)</f>
        <v>4.2631992645981271E-4</v>
      </c>
      <c r="N322" s="97">
        <f>(M322+(M322-K322))*(L322-(L322-J322))</f>
        <v>2.5506320386484523E-5</v>
      </c>
      <c r="O322" s="97">
        <f>ABS(L322-M322)</f>
        <v>5.9402739902600019E-2</v>
      </c>
      <c r="T322" s="99"/>
    </row>
    <row r="323" spans="1:20" s="91" customFormat="1" ht="13.2" customHeight="1" x14ac:dyDescent="0.25">
      <c r="A323" s="440">
        <v>43008</v>
      </c>
      <c r="B323" s="442" t="s">
        <v>18</v>
      </c>
      <c r="C323" s="441">
        <v>108</v>
      </c>
      <c r="D323" s="441">
        <v>88</v>
      </c>
      <c r="E323" s="445">
        <f>D323/C323</f>
        <v>0.81481481481481477</v>
      </c>
      <c r="F323" s="94"/>
      <c r="G323" s="96">
        <f>C323-D323</f>
        <v>20</v>
      </c>
      <c r="H323" s="96">
        <f>SUMIFS($D:$D,$A:$A,$A323)</f>
        <v>2925</v>
      </c>
      <c r="I323" s="96">
        <f>SUMIFS($G:$G,$A:$A,$A323)</f>
        <v>75061</v>
      </c>
      <c r="J323" s="95">
        <f>IFERROR(D323/H323,0)</f>
        <v>3.0085470085470085E-2</v>
      </c>
      <c r="K323" s="95">
        <f>IFERROR(G323/I323,0)</f>
        <v>2.6644995403738293E-4</v>
      </c>
      <c r="L323" s="97">
        <f>IF(A323&lt;&gt;A322,J323,L322+J323)</f>
        <v>8.9914529914529917E-2</v>
      </c>
      <c r="M323" s="97">
        <f>IF(A323&lt;&gt;A322,K323,M322+K323)</f>
        <v>6.9276988049719564E-4</v>
      </c>
      <c r="N323" s="97">
        <f>(M323+(M323-K323))*(L323-(L323-J323))</f>
        <v>3.3668342910159567E-5</v>
      </c>
      <c r="O323" s="97">
        <f>ABS(L323-M323)</f>
        <v>8.9221760034032718E-2</v>
      </c>
      <c r="T323" s="99"/>
    </row>
    <row r="324" spans="1:20" s="91" customFormat="1" ht="13.2" customHeight="1" x14ac:dyDescent="0.25">
      <c r="A324" s="440">
        <v>43008</v>
      </c>
      <c r="B324" s="442" t="s">
        <v>32</v>
      </c>
      <c r="C324" s="441">
        <v>245</v>
      </c>
      <c r="D324" s="441">
        <v>154</v>
      </c>
      <c r="E324" s="445">
        <f>D324/C324</f>
        <v>0.62857142857142856</v>
      </c>
      <c r="F324" s="94"/>
      <c r="G324" s="96">
        <f>C324-D324</f>
        <v>91</v>
      </c>
      <c r="H324" s="96">
        <f>SUMIFS($D:$D,$A:$A,$A324)</f>
        <v>2925</v>
      </c>
      <c r="I324" s="96">
        <f>SUMIFS($G:$G,$A:$A,$A324)</f>
        <v>75061</v>
      </c>
      <c r="J324" s="95">
        <f>IFERROR(D324/H324,0)</f>
        <v>5.2649572649572651E-2</v>
      </c>
      <c r="K324" s="95">
        <f>IFERROR(G324/I324,0)</f>
        <v>1.2123472908700922E-3</v>
      </c>
      <c r="L324" s="97">
        <f>IF(A324&lt;&gt;A323,J324,L323+J324)</f>
        <v>0.14256410256410257</v>
      </c>
      <c r="M324" s="97">
        <f>IF(A324&lt;&gt;A323,K324,M323+K324)</f>
        <v>1.905117171367288E-3</v>
      </c>
      <c r="N324" s="97">
        <f>(M324+(M324-K324))*(L324-(L324-J324))</f>
        <v>1.3677764307252325E-4</v>
      </c>
      <c r="O324" s="97">
        <f>ABS(L324-M324)</f>
        <v>0.14065898539273528</v>
      </c>
      <c r="T324" s="99"/>
    </row>
    <row r="325" spans="1:20" s="91" customFormat="1" ht="13.2" customHeight="1" x14ac:dyDescent="0.25">
      <c r="A325" s="440">
        <v>43008</v>
      </c>
      <c r="B325" s="442" t="s">
        <v>26</v>
      </c>
      <c r="C325" s="441">
        <v>894</v>
      </c>
      <c r="D325" s="441">
        <v>521</v>
      </c>
      <c r="E325" s="445">
        <f>D325/C325</f>
        <v>0.58277404921700227</v>
      </c>
      <c r="F325" s="94"/>
      <c r="G325" s="96">
        <f>C325-D325</f>
        <v>373</v>
      </c>
      <c r="H325" s="96">
        <f>SUMIFS($D:$D,$A:$A,$A325)</f>
        <v>2925</v>
      </c>
      <c r="I325" s="96">
        <f>SUMIFS($G:$G,$A:$A,$A325)</f>
        <v>75061</v>
      </c>
      <c r="J325" s="95">
        <f>IFERROR(D325/H325,0)</f>
        <v>0.17811965811965813</v>
      </c>
      <c r="K325" s="95">
        <f>IFERROR(G325/I325,0)</f>
        <v>4.969291642797192E-3</v>
      </c>
      <c r="L325" s="97">
        <f>IF(A325&lt;&gt;A324,J325,L324+J325)</f>
        <v>0.3206837606837607</v>
      </c>
      <c r="M325" s="97">
        <f>IF(A325&lt;&gt;A324,K325,M324+K325)</f>
        <v>6.87440881416448E-3</v>
      </c>
      <c r="N325" s="97">
        <f>(M325+(M325-K325))*(L325-(L325-J325))</f>
        <v>1.563806166995573E-3</v>
      </c>
      <c r="O325" s="97">
        <f>ABS(L325-M325)</f>
        <v>0.31380935186959624</v>
      </c>
      <c r="T325" s="99"/>
    </row>
    <row r="326" spans="1:20" s="91" customFormat="1" ht="13.2" customHeight="1" x14ac:dyDescent="0.25">
      <c r="A326" s="440">
        <v>43008</v>
      </c>
      <c r="B326" s="442" t="s">
        <v>42</v>
      </c>
      <c r="C326" s="441">
        <v>1969</v>
      </c>
      <c r="D326" s="441">
        <v>527</v>
      </c>
      <c r="E326" s="445">
        <f>D326/C326</f>
        <v>0.26764855256475367</v>
      </c>
      <c r="F326" s="94"/>
      <c r="G326" s="96">
        <f>C326-D326</f>
        <v>1442</v>
      </c>
      <c r="H326" s="96">
        <f>SUMIFS($D:$D,$A:$A,$A326)</f>
        <v>2925</v>
      </c>
      <c r="I326" s="96">
        <f>SUMIFS($G:$G,$A:$A,$A326)</f>
        <v>75061</v>
      </c>
      <c r="J326" s="95">
        <f>IFERROR(D326/H326,0)</f>
        <v>0.18017094017094018</v>
      </c>
      <c r="K326" s="95">
        <f>IFERROR(G326/I326,0)</f>
        <v>1.9211041686095311E-2</v>
      </c>
      <c r="L326" s="97">
        <f>IF(A326&lt;&gt;A325,J326,L325+J326)</f>
        <v>0.50085470085470085</v>
      </c>
      <c r="M326" s="97">
        <f>IF(A326&lt;&gt;A325,K326,M325+K326)</f>
        <v>2.6085450500259792E-2</v>
      </c>
      <c r="N326" s="97">
        <f>(M326+(M326-K326))*(L326-(L326-J326))</f>
        <v>5.9384088405817397E-3</v>
      </c>
      <c r="O326" s="97">
        <f>ABS(L326-M326)</f>
        <v>0.47476925035444106</v>
      </c>
      <c r="T326" s="99"/>
    </row>
    <row r="327" spans="1:20" s="91" customFormat="1" ht="13.2" customHeight="1" x14ac:dyDescent="0.25">
      <c r="A327" s="440">
        <v>43008</v>
      </c>
      <c r="B327" s="442" t="s">
        <v>30</v>
      </c>
      <c r="C327" s="441">
        <v>745</v>
      </c>
      <c r="D327" s="441">
        <v>186</v>
      </c>
      <c r="E327" s="445">
        <f>D327/C327</f>
        <v>0.24966442953020135</v>
      </c>
      <c r="F327" s="94"/>
      <c r="G327" s="96">
        <f>C327-D327</f>
        <v>559</v>
      </c>
      <c r="H327" s="96">
        <f>SUMIFS($D:$D,$A:$A,$A327)</f>
        <v>2925</v>
      </c>
      <c r="I327" s="96">
        <f>SUMIFS($G:$G,$A:$A,$A327)</f>
        <v>75061</v>
      </c>
      <c r="J327" s="95">
        <f>IFERROR(D327/H327,0)</f>
        <v>6.3589743589743591E-2</v>
      </c>
      <c r="K327" s="95">
        <f>IFERROR(G327/I327,0)</f>
        <v>7.4472762153448531E-3</v>
      </c>
      <c r="L327" s="97">
        <f>IF(A327&lt;&gt;A326,J327,L326+J327)</f>
        <v>0.56444444444444442</v>
      </c>
      <c r="M327" s="97">
        <f>IF(A327&lt;&gt;A326,K327,M326+K327)</f>
        <v>3.3532726715604644E-2</v>
      </c>
      <c r="N327" s="97">
        <f>(M327+(M327-K327))*(L327-(L327-J327))</f>
        <v>3.7911046024447109E-3</v>
      </c>
      <c r="O327" s="97">
        <f>ABS(L327-M327)</f>
        <v>0.53091171772883983</v>
      </c>
      <c r="T327" s="99"/>
    </row>
    <row r="328" spans="1:20" s="91" customFormat="1" ht="13.2" customHeight="1" x14ac:dyDescent="0.25">
      <c r="A328" s="440">
        <v>43008</v>
      </c>
      <c r="B328" s="442" t="s">
        <v>20</v>
      </c>
      <c r="C328" s="441">
        <v>489</v>
      </c>
      <c r="D328" s="441">
        <v>89</v>
      </c>
      <c r="E328" s="445">
        <f>D328/C328</f>
        <v>0.18200408997955012</v>
      </c>
      <c r="F328" s="94"/>
      <c r="G328" s="96">
        <f>C328-D328</f>
        <v>400</v>
      </c>
      <c r="H328" s="96">
        <f>SUMIFS($D:$D,$A:$A,$A328)</f>
        <v>2925</v>
      </c>
      <c r="I328" s="96">
        <f>SUMIFS($G:$G,$A:$A,$A328)</f>
        <v>75061</v>
      </c>
      <c r="J328" s="95">
        <f>IFERROR(D328/H328,0)</f>
        <v>3.0427350427350428E-2</v>
      </c>
      <c r="K328" s="95">
        <f>IFERROR(G328/I328,0)</f>
        <v>5.3289990807476586E-3</v>
      </c>
      <c r="L328" s="97">
        <f>IF(A328&lt;&gt;A327,J328,L327+J328)</f>
        <v>0.59487179487179487</v>
      </c>
      <c r="M328" s="97">
        <f>IF(A328&lt;&gt;A327,K328,M327+K328)</f>
        <v>3.8861725796352303E-2</v>
      </c>
      <c r="N328" s="97">
        <f>(M328+(M328-K328))*(L328-(L328-J328))</f>
        <v>2.2027713755774954E-3</v>
      </c>
      <c r="O328" s="97">
        <f>ABS(L328-M328)</f>
        <v>0.55601006907544259</v>
      </c>
      <c r="T328" s="99"/>
    </row>
    <row r="329" spans="1:20" s="91" customFormat="1" ht="13.2" customHeight="1" x14ac:dyDescent="0.25">
      <c r="A329" s="440">
        <v>43008</v>
      </c>
      <c r="B329" s="442" t="s">
        <v>28</v>
      </c>
      <c r="C329" s="441">
        <v>309</v>
      </c>
      <c r="D329" s="441">
        <v>46</v>
      </c>
      <c r="E329" s="445">
        <f>D329/C329</f>
        <v>0.14886731391585761</v>
      </c>
      <c r="F329" s="94"/>
      <c r="G329" s="96">
        <f>C329-D329</f>
        <v>263</v>
      </c>
      <c r="H329" s="96">
        <f>SUMIFS($D:$D,$A:$A,$A329)</f>
        <v>2925</v>
      </c>
      <c r="I329" s="96">
        <f>SUMIFS($G:$G,$A:$A,$A329)</f>
        <v>75061</v>
      </c>
      <c r="J329" s="95">
        <f>IFERROR(D329/H329,0)</f>
        <v>1.5726495726495728E-2</v>
      </c>
      <c r="K329" s="95">
        <f>IFERROR(G329/I329,0)</f>
        <v>3.5038168955915856E-3</v>
      </c>
      <c r="L329" s="97">
        <f>IF(A329&lt;&gt;A328,J329,L328+J329)</f>
        <v>0.61059829059829063</v>
      </c>
      <c r="M329" s="97">
        <f>IF(A329&lt;&gt;A328,K329,M328+K329)</f>
        <v>4.236554269194389E-2</v>
      </c>
      <c r="N329" s="97">
        <f>(M329+(M329-K329))*(L329-(L329-J329))</f>
        <v>1.2774202907561139E-3</v>
      </c>
      <c r="O329" s="97">
        <f>ABS(L329-M329)</f>
        <v>0.5682327479063467</v>
      </c>
      <c r="T329" s="99"/>
    </row>
    <row r="330" spans="1:20" s="91" customFormat="1" ht="13.2" customHeight="1" x14ac:dyDescent="0.25">
      <c r="A330" s="440">
        <v>43008</v>
      </c>
      <c r="B330" s="442" t="s">
        <v>12</v>
      </c>
      <c r="C330" s="441">
        <v>7782</v>
      </c>
      <c r="D330" s="441">
        <v>372</v>
      </c>
      <c r="E330" s="445">
        <f>D330/C330</f>
        <v>4.7802621434078645E-2</v>
      </c>
      <c r="F330" s="94"/>
      <c r="G330" s="96">
        <f>C330-D330</f>
        <v>7410</v>
      </c>
      <c r="H330" s="96">
        <f>SUMIFS($D:$D,$A:$A,$A330)</f>
        <v>2925</v>
      </c>
      <c r="I330" s="96">
        <f>SUMIFS($G:$G,$A:$A,$A330)</f>
        <v>75061</v>
      </c>
      <c r="J330" s="95">
        <f>IFERROR(D330/H330,0)</f>
        <v>0.12717948717948718</v>
      </c>
      <c r="K330" s="95">
        <f>IFERROR(G330/I330,0)</f>
        <v>9.8719707970850376E-2</v>
      </c>
      <c r="L330" s="97">
        <f>IF(A330&lt;&gt;A329,J330,L329+J330)</f>
        <v>0.73777777777777787</v>
      </c>
      <c r="M330" s="97">
        <f>IF(A330&lt;&gt;A329,K330,M329+K330)</f>
        <v>0.14108525066279426</v>
      </c>
      <c r="N330" s="97">
        <f>(M330+(M330-K330))*(L330-(L330-J330))</f>
        <v>2.3331177821525662E-2</v>
      </c>
      <c r="O330" s="97">
        <f>ABS(L330-M330)</f>
        <v>0.59669252711498366</v>
      </c>
      <c r="T330" s="99"/>
    </row>
    <row r="331" spans="1:20" s="91" customFormat="1" ht="13.2" customHeight="1" x14ac:dyDescent="0.25">
      <c r="A331" s="440">
        <v>43008</v>
      </c>
      <c r="B331" s="442" t="s">
        <v>38</v>
      </c>
      <c r="C331" s="441">
        <v>257</v>
      </c>
      <c r="D331" s="441">
        <v>6</v>
      </c>
      <c r="E331" s="445">
        <f>D331/C331</f>
        <v>2.3346303501945526E-2</v>
      </c>
      <c r="F331" s="94"/>
      <c r="G331" s="96">
        <f>C331-D331</f>
        <v>251</v>
      </c>
      <c r="H331" s="96">
        <f>SUMIFS($D:$D,$A:$A,$A331)</f>
        <v>2925</v>
      </c>
      <c r="I331" s="96">
        <f>SUMIFS($G:$G,$A:$A,$A331)</f>
        <v>75061</v>
      </c>
      <c r="J331" s="95">
        <f>IFERROR(D331/H331,0)</f>
        <v>2.0512820512820513E-3</v>
      </c>
      <c r="K331" s="95">
        <f>IFERROR(G331/I331,0)</f>
        <v>3.3439469231691557E-3</v>
      </c>
      <c r="L331" s="97">
        <f>IF(A331&lt;&gt;A330,J331,L330+J331)</f>
        <v>0.73982905982905989</v>
      </c>
      <c r="M331" s="97">
        <f>IF(A331&lt;&gt;A330,K331,M330+K331)</f>
        <v>0.14442919758596343</v>
      </c>
      <c r="N331" s="97">
        <f>(M331+(M331-K331))*(L331-(L331-J331))</f>
        <v>5.856706630743664E-4</v>
      </c>
      <c r="O331" s="97">
        <f>ABS(L331-M331)</f>
        <v>0.59539986224309649</v>
      </c>
      <c r="T331" s="99"/>
    </row>
    <row r="332" spans="1:20" s="91" customFormat="1" ht="13.2" customHeight="1" x14ac:dyDescent="0.25">
      <c r="A332" s="440">
        <v>43008</v>
      </c>
      <c r="B332" s="442" t="s">
        <v>16</v>
      </c>
      <c r="C332" s="441">
        <v>10822</v>
      </c>
      <c r="D332" s="441">
        <v>238</v>
      </c>
      <c r="E332" s="445">
        <f>D332/C332</f>
        <v>2.1992238033635189E-2</v>
      </c>
      <c r="F332" s="94"/>
      <c r="G332" s="96">
        <f>C332-D332</f>
        <v>10584</v>
      </c>
      <c r="H332" s="96">
        <f>SUMIFS($D:$D,$A:$A,$A332)</f>
        <v>2925</v>
      </c>
      <c r="I332" s="96">
        <f>SUMIFS($G:$G,$A:$A,$A332)</f>
        <v>75061</v>
      </c>
      <c r="J332" s="95">
        <f>IFERROR(D332/H332,0)</f>
        <v>8.1367521367521373E-2</v>
      </c>
      <c r="K332" s="95">
        <f>IFERROR(G332/I332,0)</f>
        <v>0.14100531567658306</v>
      </c>
      <c r="L332" s="97">
        <f>IF(A332&lt;&gt;A331,J332,L331+J332)</f>
        <v>0.82119658119658123</v>
      </c>
      <c r="M332" s="97">
        <f>IF(A332&lt;&gt;A331,K332,M331+K332)</f>
        <v>0.28543451326254649</v>
      </c>
      <c r="N332" s="97">
        <f>(M332+(M332-K332))*(L332-(L332-J332))</f>
        <v>3.4976944677588148E-2</v>
      </c>
      <c r="O332" s="97">
        <f>ABS(L332-M332)</f>
        <v>0.53576206793403469</v>
      </c>
      <c r="T332" s="99"/>
    </row>
    <row r="333" spans="1:20" s="91" customFormat="1" ht="13.2" customHeight="1" x14ac:dyDescent="0.25">
      <c r="A333" s="440">
        <v>43008</v>
      </c>
      <c r="B333" s="442" t="s">
        <v>36</v>
      </c>
      <c r="C333" s="441">
        <v>5955</v>
      </c>
      <c r="D333" s="441">
        <v>128</v>
      </c>
      <c r="E333" s="445">
        <f>D333/C333</f>
        <v>2.1494542401343408E-2</v>
      </c>
      <c r="F333" s="94"/>
      <c r="G333" s="96">
        <f>C333-D333</f>
        <v>5827</v>
      </c>
      <c r="H333" s="96">
        <f>SUMIFS($D:$D,$A:$A,$A333)</f>
        <v>2925</v>
      </c>
      <c r="I333" s="96">
        <f>SUMIFS($G:$G,$A:$A,$A333)</f>
        <v>75061</v>
      </c>
      <c r="J333" s="95">
        <f>IFERROR(D333/H333,0)</f>
        <v>4.3760683760683761E-2</v>
      </c>
      <c r="K333" s="95">
        <f>IFERROR(G333/I333,0)</f>
        <v>7.7630194108791517E-2</v>
      </c>
      <c r="L333" s="97">
        <f>IF(A333&lt;&gt;A332,J333,L332+J333)</f>
        <v>0.86495726495726499</v>
      </c>
      <c r="M333" s="97">
        <f>IF(A333&lt;&gt;A332,K333,M332+K333)</f>
        <v>0.363064707371338</v>
      </c>
      <c r="N333" s="97">
        <f>(M333+(M333-K333))*(L333-(L333-J333))</f>
        <v>2.83787693132093E-2</v>
      </c>
      <c r="O333" s="97">
        <f>ABS(L333-M333)</f>
        <v>0.50189255758592699</v>
      </c>
      <c r="T333" s="99"/>
    </row>
    <row r="334" spans="1:20" s="91" customFormat="1" ht="13.2" customHeight="1" x14ac:dyDescent="0.25">
      <c r="A334" s="440">
        <v>43008</v>
      </c>
      <c r="B334" s="442" t="s">
        <v>14</v>
      </c>
      <c r="C334" s="441">
        <v>3553</v>
      </c>
      <c r="D334" s="441">
        <v>55</v>
      </c>
      <c r="E334" s="445">
        <f>D334/C334</f>
        <v>1.5479876160990712E-2</v>
      </c>
      <c r="F334" s="94"/>
      <c r="G334" s="96">
        <f>C334-D334</f>
        <v>3498</v>
      </c>
      <c r="H334" s="96">
        <f>SUMIFS($D:$D,$A:$A,$A334)</f>
        <v>2925</v>
      </c>
      <c r="I334" s="96">
        <f>SUMIFS($G:$G,$A:$A,$A334)</f>
        <v>75061</v>
      </c>
      <c r="J334" s="95">
        <f>IFERROR(D334/H334,0)</f>
        <v>1.8803418803418803E-2</v>
      </c>
      <c r="K334" s="95">
        <f>IFERROR(G334/I334,0)</f>
        <v>4.6602096961138276E-2</v>
      </c>
      <c r="L334" s="97">
        <f>IF(A334&lt;&gt;A333,J334,L333+J334)</f>
        <v>0.88376068376068384</v>
      </c>
      <c r="M334" s="97">
        <f>IF(A334&lt;&gt;A333,K334,M333+K334)</f>
        <v>0.40966680433247626</v>
      </c>
      <c r="N334" s="97">
        <f>(M334+(M334-K334))*(L334-(L334-J334))</f>
        <v>1.4529994237165772E-2</v>
      </c>
      <c r="O334" s="97">
        <f>ABS(L334-M334)</f>
        <v>0.47409387942820758</v>
      </c>
      <c r="T334" s="99"/>
    </row>
    <row r="335" spans="1:20" s="91" customFormat="1" ht="13.2" customHeight="1" x14ac:dyDescent="0.25">
      <c r="A335" s="440">
        <v>43008</v>
      </c>
      <c r="B335" s="442" t="s">
        <v>22</v>
      </c>
      <c r="C335" s="441">
        <v>92</v>
      </c>
      <c r="D335" s="441">
        <v>1</v>
      </c>
      <c r="E335" s="445">
        <f>D335/C335</f>
        <v>1.0869565217391304E-2</v>
      </c>
      <c r="F335" s="94"/>
      <c r="G335" s="96">
        <f>C335-D335</f>
        <v>91</v>
      </c>
      <c r="H335" s="96">
        <f>SUMIFS($D:$D,$A:$A,$A335)</f>
        <v>2925</v>
      </c>
      <c r="I335" s="96">
        <f>SUMIFS($G:$G,$A:$A,$A335)</f>
        <v>75061</v>
      </c>
      <c r="J335" s="95">
        <f>IFERROR(D335/H335,0)</f>
        <v>3.4188034188034188E-4</v>
      </c>
      <c r="K335" s="95">
        <f>IFERROR(G335/I335,0)</f>
        <v>1.2123472908700922E-3</v>
      </c>
      <c r="L335" s="97">
        <f>IF(A335&lt;&gt;A334,J335,L334+J335)</f>
        <v>0.88410256410256416</v>
      </c>
      <c r="M335" s="97">
        <f>IF(A335&lt;&gt;A334,K335,M334+K335)</f>
        <v>0.41087915162334637</v>
      </c>
      <c r="N335" s="97">
        <f>(M335+(M335-K335))*(L335-(L335-J335))</f>
        <v>2.8052853195068938E-4</v>
      </c>
      <c r="O335" s="97">
        <f>ABS(L335-M335)</f>
        <v>0.47322341247921779</v>
      </c>
      <c r="T335" s="99"/>
    </row>
    <row r="336" spans="1:20" s="91" customFormat="1" ht="13.2" customHeight="1" x14ac:dyDescent="0.25">
      <c r="A336" s="440">
        <v>43008</v>
      </c>
      <c r="B336" s="442" t="s">
        <v>34</v>
      </c>
      <c r="C336" s="441">
        <v>44533</v>
      </c>
      <c r="D336" s="441">
        <v>339</v>
      </c>
      <c r="E336" s="445">
        <f>D336/C336</f>
        <v>7.6123324276379314E-3</v>
      </c>
      <c r="F336" s="94"/>
      <c r="G336" s="96">
        <f>C336-D336</f>
        <v>44194</v>
      </c>
      <c r="H336" s="96">
        <f>SUMIFS($D:$D,$A:$A,$A336)</f>
        <v>2925</v>
      </c>
      <c r="I336" s="96">
        <f>SUMIFS($G:$G,$A:$A,$A336)</f>
        <v>75061</v>
      </c>
      <c r="J336" s="95">
        <f>IFERROR(D336/H336,0)</f>
        <v>0.1158974358974359</v>
      </c>
      <c r="K336" s="95">
        <f>IFERROR(G336/I336,0)</f>
        <v>0.58877446343640505</v>
      </c>
      <c r="L336" s="97">
        <f>IF(A336&lt;&gt;A335,J336,L335+J336)</f>
        <v>1</v>
      </c>
      <c r="M336" s="97">
        <f>IF(A336&lt;&gt;A335,K336,M335+K336)</f>
        <v>0.99965361505975148</v>
      </c>
      <c r="N336" s="97">
        <f>(M336+(M336-K336))*(L336-(L336-J336))</f>
        <v>0.16347713090788715</v>
      </c>
      <c r="O336" s="97">
        <f>ABS(L336-M336)</f>
        <v>3.4638494024852307E-4</v>
      </c>
      <c r="T336" s="99"/>
    </row>
    <row r="337" spans="1:20" s="91" customFormat="1" ht="13.2" customHeight="1" x14ac:dyDescent="0.25">
      <c r="A337" s="440">
        <v>43008</v>
      </c>
      <c r="B337" s="442" t="s">
        <v>24</v>
      </c>
      <c r="C337" s="441">
        <v>26</v>
      </c>
      <c r="D337" s="441">
        <v>0</v>
      </c>
      <c r="E337" s="445">
        <f>D337/C337</f>
        <v>0</v>
      </c>
      <c r="F337" s="94"/>
      <c r="G337" s="96">
        <f>C337-D337</f>
        <v>26</v>
      </c>
      <c r="H337" s="96">
        <f>SUMIFS($D:$D,$A:$A,$A337)</f>
        <v>2925</v>
      </c>
      <c r="I337" s="96">
        <f>SUMIFS($G:$G,$A:$A,$A337)</f>
        <v>75061</v>
      </c>
      <c r="J337" s="95">
        <f>IFERROR(D337/H337,0)</f>
        <v>0</v>
      </c>
      <c r="K337" s="95">
        <f>IFERROR(G337/I337,0)</f>
        <v>3.4638494024859782E-4</v>
      </c>
      <c r="L337" s="97">
        <f>IF(A337&lt;&gt;A336,J337,L336+J337)</f>
        <v>1</v>
      </c>
      <c r="M337" s="97">
        <f>IF(A337&lt;&gt;A336,K337,M336+K337)</f>
        <v>1</v>
      </c>
      <c r="N337" s="97">
        <f>(M337+(M337-K337))*(L337-(L337-J337))</f>
        <v>0</v>
      </c>
      <c r="O337" s="97">
        <f>ABS(L337-M337)</f>
        <v>0</v>
      </c>
      <c r="T337" s="99"/>
    </row>
    <row r="338" spans="1:20" s="91" customFormat="1" ht="13.2" customHeight="1" x14ac:dyDescent="0.25">
      <c r="A338" s="440">
        <v>43039</v>
      </c>
      <c r="B338" s="442" t="s">
        <v>24</v>
      </c>
      <c r="C338" s="441">
        <v>274</v>
      </c>
      <c r="D338" s="441">
        <v>241</v>
      </c>
      <c r="E338" s="445">
        <f>D338/C338</f>
        <v>0.87956204379562042</v>
      </c>
      <c r="F338" s="94"/>
      <c r="G338" s="96">
        <f>C338-D338</f>
        <v>33</v>
      </c>
      <c r="H338" s="96">
        <f>SUMIFS($D:$D,$A:$A,$A338)</f>
        <v>2885</v>
      </c>
      <c r="I338" s="96">
        <f>SUMIFS($G:$G,$A:$A,$A338)</f>
        <v>68925</v>
      </c>
      <c r="J338" s="95">
        <f>IFERROR(D338/H338,0)</f>
        <v>8.3535528596187181E-2</v>
      </c>
      <c r="K338" s="95">
        <f>IFERROR(G338/I338,0)</f>
        <v>4.7878128400435254E-4</v>
      </c>
      <c r="L338" s="97">
        <f>IF(A338&lt;&gt;A337,J338,L337+J338)</f>
        <v>8.3535528596187181E-2</v>
      </c>
      <c r="M338" s="97">
        <f>IF(A338&lt;&gt;A337,K338,M337+K338)</f>
        <v>4.7878128400435254E-4</v>
      </c>
      <c r="N338" s="97">
        <f>(M338+(M338-K338))*(L338-(L338-J338))</f>
        <v>3.9995247641264807E-5</v>
      </c>
      <c r="O338" s="97">
        <f>ABS(L338-M338)</f>
        <v>8.3056747312182821E-2</v>
      </c>
      <c r="T338" s="99"/>
    </row>
    <row r="339" spans="1:20" s="91" customFormat="1" ht="13.2" customHeight="1" x14ac:dyDescent="0.25">
      <c r="A339" s="440">
        <v>43039</v>
      </c>
      <c r="B339" s="442" t="s">
        <v>18</v>
      </c>
      <c r="C339" s="441">
        <v>106</v>
      </c>
      <c r="D339" s="441">
        <v>79</v>
      </c>
      <c r="E339" s="445">
        <f>D339/C339</f>
        <v>0.74528301886792447</v>
      </c>
      <c r="F339" s="94"/>
      <c r="G339" s="96">
        <f>C339-D339</f>
        <v>27</v>
      </c>
      <c r="H339" s="96">
        <f>SUMIFS($D:$D,$A:$A,$A339)</f>
        <v>2885</v>
      </c>
      <c r="I339" s="96">
        <f>SUMIFS($G:$G,$A:$A,$A339)</f>
        <v>68925</v>
      </c>
      <c r="J339" s="95">
        <f>IFERROR(D339/H339,0)</f>
        <v>2.7383015597920276E-2</v>
      </c>
      <c r="K339" s="95">
        <f>IFERROR(G339/I339,0)</f>
        <v>3.9173014145810664E-4</v>
      </c>
      <c r="L339" s="97">
        <f>IF(A339&lt;&gt;A338,J339,L338+J339)</f>
        <v>0.11091854419410746</v>
      </c>
      <c r="M339" s="97">
        <f>IF(A339&lt;&gt;A338,K339,M338+K339)</f>
        <v>8.7051142546245913E-4</v>
      </c>
      <c r="N339" s="97">
        <f>(M339+(M339-K339))*(L339-(L339-J339))</f>
        <v>3.694770330948982E-5</v>
      </c>
      <c r="O339" s="97">
        <f>ABS(L339-M339)</f>
        <v>0.110048032768645</v>
      </c>
      <c r="T339" s="99"/>
    </row>
    <row r="340" spans="1:20" s="91" customFormat="1" ht="13.2" customHeight="1" x14ac:dyDescent="0.25">
      <c r="A340" s="440">
        <v>43039</v>
      </c>
      <c r="B340" s="442" t="s">
        <v>42</v>
      </c>
      <c r="C340" s="441">
        <v>849</v>
      </c>
      <c r="D340" s="441">
        <v>525</v>
      </c>
      <c r="E340" s="445">
        <f>D340/C340</f>
        <v>0.61837455830388688</v>
      </c>
      <c r="F340" s="94"/>
      <c r="G340" s="96">
        <f>C340-D340</f>
        <v>324</v>
      </c>
      <c r="H340" s="96">
        <f>SUMIFS($D:$D,$A:$A,$A340)</f>
        <v>2885</v>
      </c>
      <c r="I340" s="96">
        <f>SUMIFS($G:$G,$A:$A,$A340)</f>
        <v>68925</v>
      </c>
      <c r="J340" s="95">
        <f>IFERROR(D340/H340,0)</f>
        <v>0.18197573656845753</v>
      </c>
      <c r="K340" s="95">
        <f>IFERROR(G340/I340,0)</f>
        <v>4.7007616974972799E-3</v>
      </c>
      <c r="L340" s="97">
        <f>IF(A340&lt;&gt;A339,J340,L339+J340)</f>
        <v>0.29289428076256496</v>
      </c>
      <c r="M340" s="97">
        <f>IF(A340&lt;&gt;A339,K340,M339+K340)</f>
        <v>5.5712731229597395E-3</v>
      </c>
      <c r="N340" s="97">
        <f>(M340+(M340-K340))*(L340-(L340-J340))</f>
        <v>1.1722484880144382E-3</v>
      </c>
      <c r="O340" s="97">
        <f>ABS(L340-M340)</f>
        <v>0.28732300763960522</v>
      </c>
      <c r="T340" s="99"/>
    </row>
    <row r="341" spans="1:20" s="91" customFormat="1" ht="13.2" customHeight="1" x14ac:dyDescent="0.25">
      <c r="A341" s="440">
        <v>43039</v>
      </c>
      <c r="B341" s="442" t="s">
        <v>14</v>
      </c>
      <c r="C341" s="441">
        <v>274</v>
      </c>
      <c r="D341" s="441">
        <v>149</v>
      </c>
      <c r="E341" s="445">
        <f>D341/C341</f>
        <v>0.54379562043795615</v>
      </c>
      <c r="F341" s="94"/>
      <c r="G341" s="96">
        <f>C341-D341</f>
        <v>125</v>
      </c>
      <c r="H341" s="96">
        <f>SUMIFS($D:$D,$A:$A,$A341)</f>
        <v>2885</v>
      </c>
      <c r="I341" s="96">
        <f>SUMIFS($G:$G,$A:$A,$A341)</f>
        <v>68925</v>
      </c>
      <c r="J341" s="95">
        <f>IFERROR(D341/H341,0)</f>
        <v>5.1646447140381281E-2</v>
      </c>
      <c r="K341" s="95">
        <f>IFERROR(G341/I341,0)</f>
        <v>1.8135654697134566E-3</v>
      </c>
      <c r="L341" s="97">
        <f>IF(A341&lt;&gt;A340,J341,L340+J341)</f>
        <v>0.34454072790294626</v>
      </c>
      <c r="M341" s="97">
        <f>IF(A341&lt;&gt;A340,K341,M340+K341)</f>
        <v>7.3848385926731965E-3</v>
      </c>
      <c r="N341" s="97">
        <f>(M341+(M341-K341))*(L341-(L341-J341))</f>
        <v>6.6913713886631134E-4</v>
      </c>
      <c r="O341" s="97">
        <f>ABS(L341-M341)</f>
        <v>0.33715588931027307</v>
      </c>
      <c r="T341" s="99"/>
    </row>
    <row r="342" spans="1:20" s="91" customFormat="1" ht="13.2" customHeight="1" x14ac:dyDescent="0.25">
      <c r="A342" s="440">
        <v>43039</v>
      </c>
      <c r="B342" s="442" t="s">
        <v>34</v>
      </c>
      <c r="C342" s="441">
        <v>739</v>
      </c>
      <c r="D342" s="441">
        <v>197</v>
      </c>
      <c r="E342" s="445">
        <f>D342/C342</f>
        <v>0.26657645466847091</v>
      </c>
      <c r="F342" s="94"/>
      <c r="G342" s="96">
        <f>C342-D342</f>
        <v>542</v>
      </c>
      <c r="H342" s="96">
        <f>SUMIFS($D:$D,$A:$A,$A342)</f>
        <v>2885</v>
      </c>
      <c r="I342" s="96">
        <f>SUMIFS($G:$G,$A:$A,$A342)</f>
        <v>68925</v>
      </c>
      <c r="J342" s="95">
        <f>IFERROR(D342/H342,0)</f>
        <v>6.8284228769497399E-2</v>
      </c>
      <c r="K342" s="95">
        <f>IFERROR(G342/I342,0)</f>
        <v>7.8636198766775488E-3</v>
      </c>
      <c r="L342" s="97">
        <f>IF(A342&lt;&gt;A341,J342,L341+J342)</f>
        <v>0.41282495667244368</v>
      </c>
      <c r="M342" s="97">
        <f>IF(A342&lt;&gt;A341,K342,M341+K342)</f>
        <v>1.5248458469350745E-2</v>
      </c>
      <c r="N342" s="97">
        <f>(M342+(M342-K342))*(L342-(L342-J342))</f>
        <v>1.5454972343912365E-3</v>
      </c>
      <c r="O342" s="97">
        <f>ABS(L342-M342)</f>
        <v>0.39757649820309293</v>
      </c>
      <c r="T342" s="99"/>
    </row>
    <row r="343" spans="1:20" s="91" customFormat="1" ht="13.2" customHeight="1" x14ac:dyDescent="0.25">
      <c r="A343" s="440">
        <v>43039</v>
      </c>
      <c r="B343" s="442" t="s">
        <v>26</v>
      </c>
      <c r="C343" s="441">
        <v>1971</v>
      </c>
      <c r="D343" s="441">
        <v>513</v>
      </c>
      <c r="E343" s="445">
        <f>D343/C343</f>
        <v>0.26027397260273971</v>
      </c>
      <c r="F343" s="94"/>
      <c r="G343" s="96">
        <f>C343-D343</f>
        <v>1458</v>
      </c>
      <c r="H343" s="96">
        <f>SUMIFS($D:$D,$A:$A,$A343)</f>
        <v>2885</v>
      </c>
      <c r="I343" s="96">
        <f>SUMIFS($G:$G,$A:$A,$A343)</f>
        <v>68925</v>
      </c>
      <c r="J343" s="95">
        <f>IFERROR(D343/H343,0)</f>
        <v>0.1778162911611785</v>
      </c>
      <c r="K343" s="95">
        <f>IFERROR(G343/I343,0)</f>
        <v>2.115342763873776E-2</v>
      </c>
      <c r="L343" s="97">
        <f>IF(A343&lt;&gt;A342,J343,L342+J343)</f>
        <v>0.59064124783362215</v>
      </c>
      <c r="M343" s="97">
        <f>IF(A343&lt;&gt;A342,K343,M342+K343)</f>
        <v>3.6401886108088505E-2</v>
      </c>
      <c r="N343" s="97">
        <f>(M343+(M343-K343))*(L343-(L343-J343))</f>
        <v>9.1842727099571333E-3</v>
      </c>
      <c r="O343" s="97">
        <f>ABS(L343-M343)</f>
        <v>0.55423936172553367</v>
      </c>
      <c r="T343" s="99"/>
    </row>
    <row r="344" spans="1:20" s="91" customFormat="1" ht="13.2" customHeight="1" x14ac:dyDescent="0.25">
      <c r="A344" s="440">
        <v>43039</v>
      </c>
      <c r="B344" s="441" t="s">
        <v>40</v>
      </c>
      <c r="C344" s="441">
        <v>1152</v>
      </c>
      <c r="D344" s="441">
        <v>257</v>
      </c>
      <c r="E344" s="445">
        <f>D344/C344</f>
        <v>0.22309027777777779</v>
      </c>
      <c r="F344" s="94"/>
      <c r="G344" s="96">
        <f>C344-D344</f>
        <v>895</v>
      </c>
      <c r="H344" s="96">
        <f>SUMIFS($D:$D,$A:$A,$A344)</f>
        <v>2885</v>
      </c>
      <c r="I344" s="96">
        <f>SUMIFS($G:$G,$A:$A,$A344)</f>
        <v>68925</v>
      </c>
      <c r="J344" s="95">
        <f>IFERROR(D344/H344,0)</f>
        <v>8.9081455805892551E-2</v>
      </c>
      <c r="K344" s="95">
        <f>IFERROR(G344/I344,0)</f>
        <v>1.298512876314835E-2</v>
      </c>
      <c r="L344" s="97">
        <f>IF(A344&lt;&gt;A343,J344,L343+J344)</f>
        <v>0.6797227036395147</v>
      </c>
      <c r="M344" s="97">
        <f>IF(A344&lt;&gt;A343,K344,M343+K344)</f>
        <v>4.9387014871236853E-2</v>
      </c>
      <c r="N344" s="97">
        <f>(M344+(M344-K344))*(L344-(L344-J344))</f>
        <v>7.6422001912258642E-3</v>
      </c>
      <c r="O344" s="97">
        <f>ABS(L344-M344)</f>
        <v>0.63033568876827784</v>
      </c>
      <c r="T344" s="99"/>
    </row>
    <row r="345" spans="1:20" s="91" customFormat="1" ht="13.2" customHeight="1" x14ac:dyDescent="0.25">
      <c r="A345" s="440">
        <v>43039</v>
      </c>
      <c r="B345" s="441" t="s">
        <v>30</v>
      </c>
      <c r="C345" s="441">
        <v>1213</v>
      </c>
      <c r="D345" s="441">
        <v>104</v>
      </c>
      <c r="E345" s="445">
        <f>D345/C345</f>
        <v>8.5737840065952184E-2</v>
      </c>
      <c r="F345" s="94"/>
      <c r="G345" s="96">
        <f>C345-D345</f>
        <v>1109</v>
      </c>
      <c r="H345" s="96">
        <f>SUMIFS($D:$D,$A:$A,$A345)</f>
        <v>2885</v>
      </c>
      <c r="I345" s="96">
        <f>SUMIFS($G:$G,$A:$A,$A345)</f>
        <v>68925</v>
      </c>
      <c r="J345" s="95">
        <f>IFERROR(D345/H345,0)</f>
        <v>3.604852686308492E-2</v>
      </c>
      <c r="K345" s="95">
        <f>IFERROR(G345/I345,0)</f>
        <v>1.6089952847297789E-2</v>
      </c>
      <c r="L345" s="97">
        <f>IF(A345&lt;&gt;A344,J345,L344+J345)</f>
        <v>0.71577123050259961</v>
      </c>
      <c r="M345" s="97">
        <f>IF(A345&lt;&gt;A344,K345,M344+K345)</f>
        <v>6.5476967718534645E-2</v>
      </c>
      <c r="N345" s="97">
        <f>(M345+(M345-K345))*(L345-(L345-J345))</f>
        <v>4.140677361988295E-3</v>
      </c>
      <c r="O345" s="97">
        <f>ABS(L345-M345)</f>
        <v>0.65029426278406499</v>
      </c>
      <c r="T345" s="99"/>
    </row>
    <row r="346" spans="1:20" s="91" customFormat="1" ht="13.2" customHeight="1" x14ac:dyDescent="0.25">
      <c r="A346" s="440">
        <v>43039</v>
      </c>
      <c r="B346" s="441" t="s">
        <v>12</v>
      </c>
      <c r="C346" s="441">
        <v>522</v>
      </c>
      <c r="D346" s="441">
        <v>44</v>
      </c>
      <c r="E346" s="445">
        <f>D346/C346</f>
        <v>8.4291187739463605E-2</v>
      </c>
      <c r="F346" s="94"/>
      <c r="G346" s="96">
        <f>C346-D346</f>
        <v>478</v>
      </c>
      <c r="H346" s="96">
        <f>SUMIFS($D:$D,$A:$A,$A346)</f>
        <v>2885</v>
      </c>
      <c r="I346" s="96">
        <f>SUMIFS($G:$G,$A:$A,$A346)</f>
        <v>68925</v>
      </c>
      <c r="J346" s="95">
        <f>IFERROR(D346/H346,0)</f>
        <v>1.5251299826689775E-2</v>
      </c>
      <c r="K346" s="95">
        <f>IFERROR(G346/I346,0)</f>
        <v>6.9350743561842586E-3</v>
      </c>
      <c r="L346" s="97">
        <f>IF(A346&lt;&gt;A345,J346,L345+J346)</f>
        <v>0.73102253032928943</v>
      </c>
      <c r="M346" s="97">
        <f>IF(A346&lt;&gt;A345,K346,M345+K346)</f>
        <v>7.2412042074718908E-2</v>
      </c>
      <c r="N346" s="97">
        <f>(M346+(M346-K346))*(L346-(L346-J346))</f>
        <v>2.1029866311622794E-3</v>
      </c>
      <c r="O346" s="97">
        <f>ABS(L346-M346)</f>
        <v>0.65861048825457047</v>
      </c>
      <c r="T346" s="99"/>
    </row>
    <row r="347" spans="1:20" s="91" customFormat="1" ht="13.2" customHeight="1" x14ac:dyDescent="0.25">
      <c r="A347" s="440">
        <v>43039</v>
      </c>
      <c r="B347" s="441" t="s">
        <v>16</v>
      </c>
      <c r="C347" s="441">
        <v>10905</v>
      </c>
      <c r="D347" s="441">
        <v>240</v>
      </c>
      <c r="E347" s="445">
        <f>D347/C347</f>
        <v>2.2008253094910592E-2</v>
      </c>
      <c r="F347" s="94"/>
      <c r="G347" s="96">
        <f>C347-D347</f>
        <v>10665</v>
      </c>
      <c r="H347" s="96">
        <f>SUMIFS($D:$D,$A:$A,$A347)</f>
        <v>2885</v>
      </c>
      <c r="I347" s="96">
        <f>SUMIFS($G:$G,$A:$A,$A347)</f>
        <v>68925</v>
      </c>
      <c r="J347" s="95">
        <f>IFERROR(D347/H347,0)</f>
        <v>8.3188908145580595E-2</v>
      </c>
      <c r="K347" s="95">
        <f>IFERROR(G347/I347,0)</f>
        <v>0.15473340587595213</v>
      </c>
      <c r="L347" s="97">
        <f>IF(A347&lt;&gt;A346,J347,L346+J347)</f>
        <v>0.81421143847486999</v>
      </c>
      <c r="M347" s="97">
        <f>IF(A347&lt;&gt;A346,K347,M346+K347)</f>
        <v>0.22714544795067104</v>
      </c>
      <c r="N347" s="97">
        <f>(M347+(M347-K347))*(L347-(L347-J347))</f>
        <v>2.4919860522042828E-2</v>
      </c>
      <c r="O347" s="97">
        <f>ABS(L347-M347)</f>
        <v>0.58706599052419894</v>
      </c>
      <c r="T347" s="99"/>
    </row>
    <row r="348" spans="1:20" s="91" customFormat="1" ht="13.2" customHeight="1" x14ac:dyDescent="0.25">
      <c r="A348" s="440">
        <v>43039</v>
      </c>
      <c r="B348" s="441" t="s">
        <v>20</v>
      </c>
      <c r="C348" s="441">
        <v>5116</v>
      </c>
      <c r="D348" s="441">
        <v>95</v>
      </c>
      <c r="E348" s="445">
        <f>D348/C348</f>
        <v>1.8569194683346363E-2</v>
      </c>
      <c r="F348" s="94"/>
      <c r="G348" s="96">
        <f>C348-D348</f>
        <v>5021</v>
      </c>
      <c r="H348" s="96">
        <f>SUMIFS($D:$D,$A:$A,$A348)</f>
        <v>2885</v>
      </c>
      <c r="I348" s="96">
        <f>SUMIFS($G:$G,$A:$A,$A348)</f>
        <v>68925</v>
      </c>
      <c r="J348" s="95">
        <f>IFERROR(D348/H348,0)</f>
        <v>3.292894280762565E-2</v>
      </c>
      <c r="K348" s="95">
        <f>IFERROR(G348/I348,0)</f>
        <v>7.2847297787450124E-2</v>
      </c>
      <c r="L348" s="97">
        <f>IF(A348&lt;&gt;A347,J348,L347+J348)</f>
        <v>0.84714038128249558</v>
      </c>
      <c r="M348" s="97">
        <f>IF(A348&lt;&gt;A347,K348,M347+K348)</f>
        <v>0.29999274573812118</v>
      </c>
      <c r="N348" s="97">
        <f>(M348+(M348-K348))*(L348-(L348-J348))</f>
        <v>1.7358103431693302E-2</v>
      </c>
      <c r="O348" s="97">
        <f>ABS(L348-M348)</f>
        <v>0.5471476355443744</v>
      </c>
      <c r="T348" s="99"/>
    </row>
    <row r="349" spans="1:20" s="91" customFormat="1" ht="13.2" customHeight="1" x14ac:dyDescent="0.25">
      <c r="A349" s="440">
        <v>43039</v>
      </c>
      <c r="B349" s="441" t="s">
        <v>36</v>
      </c>
      <c r="C349" s="441">
        <v>275</v>
      </c>
      <c r="D349" s="441">
        <v>5</v>
      </c>
      <c r="E349" s="445">
        <f>D349/C349</f>
        <v>1.8181818181818181E-2</v>
      </c>
      <c r="F349" s="94"/>
      <c r="G349" s="96">
        <f>C349-D349</f>
        <v>270</v>
      </c>
      <c r="H349" s="96">
        <f>SUMIFS($D:$D,$A:$A,$A349)</f>
        <v>2885</v>
      </c>
      <c r="I349" s="96">
        <f>SUMIFS($G:$G,$A:$A,$A349)</f>
        <v>68925</v>
      </c>
      <c r="J349" s="95">
        <f>IFERROR(D349/H349,0)</f>
        <v>1.7331022530329288E-3</v>
      </c>
      <c r="K349" s="95">
        <f>IFERROR(G349/I349,0)</f>
        <v>3.9173014145810663E-3</v>
      </c>
      <c r="L349" s="97">
        <f>IF(A349&lt;&gt;A348,J349,L348+J349)</f>
        <v>0.84887348353552849</v>
      </c>
      <c r="M349" s="97">
        <f>IF(A349&lt;&gt;A348,K349,M348+K349)</f>
        <v>0.30391004715270226</v>
      </c>
      <c r="N349" s="97">
        <f>(M349+(M349-K349))*(L349-(L349-J349))</f>
        <v>1.0466252909719553E-3</v>
      </c>
      <c r="O349" s="97">
        <f>ABS(L349-M349)</f>
        <v>0.54496343638282618</v>
      </c>
      <c r="T349" s="99"/>
    </row>
    <row r="350" spans="1:20" s="91" customFormat="1" ht="13.2" customHeight="1" x14ac:dyDescent="0.25">
      <c r="A350" s="440">
        <v>43039</v>
      </c>
      <c r="B350" s="441" t="s">
        <v>28</v>
      </c>
      <c r="C350" s="441">
        <v>3718</v>
      </c>
      <c r="D350" s="441">
        <v>57</v>
      </c>
      <c r="E350" s="445">
        <f>D350/C350</f>
        <v>1.5330823023130715E-2</v>
      </c>
      <c r="F350" s="94"/>
      <c r="G350" s="96">
        <f>C350-D350</f>
        <v>3661</v>
      </c>
      <c r="H350" s="96">
        <f>SUMIFS($D:$D,$A:$A,$A350)</f>
        <v>2885</v>
      </c>
      <c r="I350" s="96">
        <f>SUMIFS($G:$G,$A:$A,$A350)</f>
        <v>68925</v>
      </c>
      <c r="J350" s="95">
        <f>IFERROR(D350/H350,0)</f>
        <v>1.9757365684575388E-2</v>
      </c>
      <c r="K350" s="95">
        <f>IFERROR(G350/I350,0)</f>
        <v>5.3115705476967721E-2</v>
      </c>
      <c r="L350" s="97">
        <f>IF(A350&lt;&gt;A349,J350,L349+J350)</f>
        <v>0.86863084922010392</v>
      </c>
      <c r="M350" s="97">
        <f>IF(A350&lt;&gt;A349,K350,M349+K350)</f>
        <v>0.35702575262966996</v>
      </c>
      <c r="N350" s="97">
        <f>(M350+(M350-K350))*(L350-(L350-J350))</f>
        <v>1.3058350290327652E-2</v>
      </c>
      <c r="O350" s="97">
        <f>ABS(L350-M350)</f>
        <v>0.51160509659043396</v>
      </c>
      <c r="T350" s="99"/>
    </row>
    <row r="351" spans="1:20" s="91" customFormat="1" ht="13.2" customHeight="1" x14ac:dyDescent="0.25">
      <c r="A351" s="440">
        <v>43039</v>
      </c>
      <c r="B351" s="441" t="s">
        <v>22</v>
      </c>
      <c r="C351" s="441">
        <v>92</v>
      </c>
      <c r="D351" s="441">
        <v>1</v>
      </c>
      <c r="E351" s="445">
        <f>D351/C351</f>
        <v>1.0869565217391304E-2</v>
      </c>
      <c r="F351" s="94"/>
      <c r="G351" s="96">
        <f>C351-D351</f>
        <v>91</v>
      </c>
      <c r="H351" s="96">
        <f>SUMIFS($D:$D,$A:$A,$A351)</f>
        <v>2885</v>
      </c>
      <c r="I351" s="96">
        <f>SUMIFS($G:$G,$A:$A,$A351)</f>
        <v>68925</v>
      </c>
      <c r="J351" s="95">
        <f>IFERROR(D351/H351,0)</f>
        <v>3.466204506065858E-4</v>
      </c>
      <c r="K351" s="95">
        <f>IFERROR(G351/I351,0)</f>
        <v>1.3202756619513964E-3</v>
      </c>
      <c r="L351" s="97">
        <f>IF(A351&lt;&gt;A350,J351,L350+J351)</f>
        <v>0.86897746967071055</v>
      </c>
      <c r="M351" s="97">
        <f>IF(A351&lt;&gt;A350,K351,M350+K351)</f>
        <v>0.35834602829162138</v>
      </c>
      <c r="N351" s="97">
        <f>(M351+(M351-K351))*(L351-(L351-J351))</f>
        <v>2.4796248905420345E-4</v>
      </c>
      <c r="O351" s="97">
        <f>ABS(L351-M351)</f>
        <v>0.51063144137908911</v>
      </c>
      <c r="T351" s="99"/>
    </row>
    <row r="352" spans="1:20" s="91" customFormat="1" ht="13.2" customHeight="1" x14ac:dyDescent="0.25">
      <c r="A352" s="440">
        <v>43039</v>
      </c>
      <c r="B352" s="441" t="s">
        <v>32</v>
      </c>
      <c r="C352" s="441">
        <v>44572</v>
      </c>
      <c r="D352" s="441">
        <v>378</v>
      </c>
      <c r="E352" s="445">
        <f>D352/C352</f>
        <v>8.4806605043525086E-3</v>
      </c>
      <c r="F352" s="94"/>
      <c r="G352" s="96">
        <f>C352-D352</f>
        <v>44194</v>
      </c>
      <c r="H352" s="96">
        <f>SUMIFS($D:$D,$A:$A,$A352)</f>
        <v>2885</v>
      </c>
      <c r="I352" s="96">
        <f>SUMIFS($G:$G,$A:$A,$A352)</f>
        <v>68925</v>
      </c>
      <c r="J352" s="95">
        <f>IFERROR(D352/H352,0)</f>
        <v>0.13102253032928943</v>
      </c>
      <c r="K352" s="95">
        <f>IFERROR(G352/I352,0)</f>
        <v>0.64118969894813205</v>
      </c>
      <c r="L352" s="97">
        <f>IF(A352&lt;&gt;A351,J352,L351+J352)</f>
        <v>1</v>
      </c>
      <c r="M352" s="97">
        <f>IF(A352&lt;&gt;A351,K352,M351+K352)</f>
        <v>0.99953572723975337</v>
      </c>
      <c r="N352" s="97">
        <f>(M352+(M352-K352))*(L352-(L352-J352))</f>
        <v>0.17791310349769834</v>
      </c>
      <c r="O352" s="97">
        <f>ABS(L352-M352)</f>
        <v>4.6427276024663122E-4</v>
      </c>
      <c r="T352" s="99"/>
    </row>
    <row r="353" spans="1:20" s="91" customFormat="1" ht="13.2" customHeight="1" x14ac:dyDescent="0.25">
      <c r="A353" s="440">
        <v>43039</v>
      </c>
      <c r="B353" s="441" t="s">
        <v>38</v>
      </c>
      <c r="C353" s="441">
        <v>32</v>
      </c>
      <c r="D353" s="441">
        <v>0</v>
      </c>
      <c r="E353" s="445">
        <f>D353/C353</f>
        <v>0</v>
      </c>
      <c r="F353" s="94"/>
      <c r="G353" s="96">
        <f>C353-D353</f>
        <v>32</v>
      </c>
      <c r="H353" s="96">
        <f>SUMIFS($D:$D,$A:$A,$A353)</f>
        <v>2885</v>
      </c>
      <c r="I353" s="96">
        <f>SUMIFS($G:$G,$A:$A,$A353)</f>
        <v>68925</v>
      </c>
      <c r="J353" s="95">
        <f>IFERROR(D353/H353,0)</f>
        <v>0</v>
      </c>
      <c r="K353" s="95">
        <f>IFERROR(G353/I353,0)</f>
        <v>4.6427276024664488E-4</v>
      </c>
      <c r="L353" s="97">
        <f>IF(A353&lt;&gt;A352,J353,L352+J353)</f>
        <v>1</v>
      </c>
      <c r="M353" s="97">
        <f>IF(A353&lt;&gt;A352,K353,M352+K353)</f>
        <v>1</v>
      </c>
      <c r="N353" s="97">
        <f>(M353+(M353-K353))*(L353-(L353-J353))</f>
        <v>0</v>
      </c>
      <c r="O353" s="97">
        <f>ABS(L353-M353)</f>
        <v>0</v>
      </c>
      <c r="T353" s="99"/>
    </row>
    <row r="354" spans="1:20" s="91" customFormat="1" ht="13.2" customHeight="1" x14ac:dyDescent="0.25">
      <c r="A354" s="440">
        <v>43069</v>
      </c>
      <c r="B354" s="441" t="s">
        <v>38</v>
      </c>
      <c r="C354" s="441">
        <v>250</v>
      </c>
      <c r="D354" s="441">
        <v>217</v>
      </c>
      <c r="E354" s="445">
        <f>D354/C354</f>
        <v>0.86799999999999999</v>
      </c>
      <c r="F354" s="94"/>
      <c r="G354" s="96">
        <f>C354-D354</f>
        <v>33</v>
      </c>
      <c r="H354" s="96">
        <f>SUMIFS($D:$D,$A:$A,$A354)</f>
        <v>2826</v>
      </c>
      <c r="I354" s="96">
        <f>SUMIFS($G:$G,$A:$A,$A354)</f>
        <v>64967</v>
      </c>
      <c r="J354" s="95">
        <f>IFERROR(D354/H354,0)</f>
        <v>7.6786978060863417E-2</v>
      </c>
      <c r="K354" s="95">
        <f>IFERROR(G354/I354,0)</f>
        <v>5.0795019009651054E-4</v>
      </c>
      <c r="L354" s="97">
        <f>IF(A354&lt;&gt;A353,J354,L353+J354)</f>
        <v>7.6786978060863417E-2</v>
      </c>
      <c r="M354" s="97">
        <f>IF(A354&lt;&gt;A353,K354,M353+K354)</f>
        <v>5.0795019009651054E-4</v>
      </c>
      <c r="N354" s="97">
        <f>(M354+(M354-K354))*(L354-(L354-J354))</f>
        <v>3.9003960102952157E-5</v>
      </c>
      <c r="O354" s="97">
        <f>ABS(L354-M354)</f>
        <v>7.6279027870766902E-2</v>
      </c>
      <c r="T354" s="99"/>
    </row>
    <row r="355" spans="1:20" s="91" customFormat="1" ht="13.2" customHeight="1" x14ac:dyDescent="0.25">
      <c r="A355" s="440">
        <v>43069</v>
      </c>
      <c r="B355" s="441" t="s">
        <v>14</v>
      </c>
      <c r="C355" s="441">
        <v>151</v>
      </c>
      <c r="D355" s="441">
        <v>104</v>
      </c>
      <c r="E355" s="445">
        <f>D355/C355</f>
        <v>0.6887417218543046</v>
      </c>
      <c r="F355" s="94"/>
      <c r="G355" s="96">
        <f>C355-D355</f>
        <v>47</v>
      </c>
      <c r="H355" s="96">
        <f>SUMIFS($D:$D,$A:$A,$A355)</f>
        <v>2826</v>
      </c>
      <c r="I355" s="96">
        <f>SUMIFS($G:$G,$A:$A,$A355)</f>
        <v>64967</v>
      </c>
      <c r="J355" s="95">
        <f>IFERROR(D355/H355,0)</f>
        <v>3.680113234253362E-2</v>
      </c>
      <c r="K355" s="95">
        <f>IFERROR(G355/I355,0)</f>
        <v>7.2344421013745437E-4</v>
      </c>
      <c r="L355" s="97">
        <f>IF(A355&lt;&gt;A354,J355,L354+J355)</f>
        <v>0.11358811040339703</v>
      </c>
      <c r="M355" s="97">
        <f>IF(A355&lt;&gt;A354,K355,M354+K355)</f>
        <v>1.2313944002339649E-3</v>
      </c>
      <c r="N355" s="97">
        <f>(M355+(M355-K355))*(L355-(L355-J355))</f>
        <v>6.4009850458021758E-5</v>
      </c>
      <c r="O355" s="97">
        <f>ABS(L355-M355)</f>
        <v>0.11235671600316306</v>
      </c>
      <c r="T355" s="99"/>
    </row>
    <row r="356" spans="1:20" s="91" customFormat="1" ht="13.2" customHeight="1" x14ac:dyDescent="0.25">
      <c r="A356" s="440">
        <v>43069</v>
      </c>
      <c r="B356" s="441" t="s">
        <v>24</v>
      </c>
      <c r="C356" s="441">
        <v>810</v>
      </c>
      <c r="D356" s="441">
        <v>488</v>
      </c>
      <c r="E356" s="445">
        <f>D356/C356</f>
        <v>0.60246913580246919</v>
      </c>
      <c r="F356" s="94"/>
      <c r="G356" s="96">
        <f>C356-D356</f>
        <v>322</v>
      </c>
      <c r="H356" s="96">
        <f>SUMIFS($D:$D,$A:$A,$A356)</f>
        <v>2826</v>
      </c>
      <c r="I356" s="96">
        <f>SUMIFS($G:$G,$A:$A,$A356)</f>
        <v>64967</v>
      </c>
      <c r="J356" s="95">
        <f>IFERROR(D356/H356,0)</f>
        <v>0.1726822363765039</v>
      </c>
      <c r="K356" s="95">
        <f>IFERROR(G356/I356,0)</f>
        <v>4.956362460941709E-3</v>
      </c>
      <c r="L356" s="97">
        <f>IF(A356&lt;&gt;A355,J356,L355+J356)</f>
        <v>0.28627034677990093</v>
      </c>
      <c r="M356" s="97">
        <f>IF(A356&lt;&gt;A355,K356,M355+K356)</f>
        <v>6.1877568611756742E-3</v>
      </c>
      <c r="N356" s="97">
        <f>(M356+(M356-K356))*(L356-(L356-J356))</f>
        <v>1.2811556318357764E-3</v>
      </c>
      <c r="O356" s="97">
        <f>ABS(L356-M356)</f>
        <v>0.28008258991872526</v>
      </c>
      <c r="T356" s="99"/>
    </row>
    <row r="357" spans="1:20" s="91" customFormat="1" ht="13.2" customHeight="1" x14ac:dyDescent="0.25">
      <c r="A357" s="440">
        <v>43069</v>
      </c>
      <c r="B357" s="441" t="s">
        <v>28</v>
      </c>
      <c r="C357" s="441">
        <v>336</v>
      </c>
      <c r="D357" s="441">
        <v>160</v>
      </c>
      <c r="E357" s="445">
        <f>D357/C357</f>
        <v>0.47619047619047616</v>
      </c>
      <c r="F357" s="94"/>
      <c r="G357" s="96">
        <f>C357-D357</f>
        <v>176</v>
      </c>
      <c r="H357" s="96">
        <f>SUMIFS($D:$D,$A:$A,$A357)</f>
        <v>2826</v>
      </c>
      <c r="I357" s="96">
        <f>SUMIFS($G:$G,$A:$A,$A357)</f>
        <v>64967</v>
      </c>
      <c r="J357" s="95">
        <f>IFERROR(D357/H357,0)</f>
        <v>5.6617126680820945E-2</v>
      </c>
      <c r="K357" s="95">
        <f>IFERROR(G357/I357,0)</f>
        <v>2.709067680514723E-3</v>
      </c>
      <c r="L357" s="97">
        <f>IF(A357&lt;&gt;A356,J357,L356+J357)</f>
        <v>0.3428874734607219</v>
      </c>
      <c r="M357" s="97">
        <f>IF(A357&lt;&gt;A356,K357,M356+K357)</f>
        <v>8.8968245416903968E-3</v>
      </c>
      <c r="N357" s="97">
        <f>(M357+(M357-K357))*(L357-(L357-J357))</f>
        <v>8.5404565621322438E-4</v>
      </c>
      <c r="O357" s="97">
        <f>ABS(L357-M357)</f>
        <v>0.33399064891903152</v>
      </c>
      <c r="T357" s="99"/>
    </row>
    <row r="358" spans="1:20" s="91" customFormat="1" ht="13.2" customHeight="1" x14ac:dyDescent="0.25">
      <c r="A358" s="440">
        <v>43069</v>
      </c>
      <c r="B358" s="441" t="s">
        <v>42</v>
      </c>
      <c r="C358" s="441">
        <v>1953</v>
      </c>
      <c r="D358" s="441">
        <v>534</v>
      </c>
      <c r="E358" s="445">
        <f>D358/C358</f>
        <v>0.27342549923195086</v>
      </c>
      <c r="F358" s="94"/>
      <c r="G358" s="96">
        <f>C358-D358</f>
        <v>1419</v>
      </c>
      <c r="H358" s="96">
        <f>SUMIFS($D:$D,$A:$A,$A358)</f>
        <v>2826</v>
      </c>
      <c r="I358" s="96">
        <f>SUMIFS($G:$G,$A:$A,$A358)</f>
        <v>64967</v>
      </c>
      <c r="J358" s="95">
        <f>IFERROR(D358/H358,0)</f>
        <v>0.18895966029723993</v>
      </c>
      <c r="K358" s="95">
        <f>IFERROR(G358/I358,0)</f>
        <v>2.1841858174149954E-2</v>
      </c>
      <c r="L358" s="97">
        <f>IF(A358&lt;&gt;A357,J358,L357+J358)</f>
        <v>0.53184713375796178</v>
      </c>
      <c r="M358" s="97">
        <f>IF(A358&lt;&gt;A357,K358,M357+K358)</f>
        <v>3.0738682715840349E-2</v>
      </c>
      <c r="N358" s="97">
        <f>(M358+(M358-K358))*(L358-(L358-J358))</f>
        <v>7.489511987091798E-3</v>
      </c>
      <c r="O358" s="97">
        <f>ABS(L358-M358)</f>
        <v>0.50110845104212143</v>
      </c>
      <c r="T358" s="99"/>
    </row>
    <row r="359" spans="1:20" s="91" customFormat="1" ht="13.2" customHeight="1" x14ac:dyDescent="0.25">
      <c r="A359" s="440">
        <v>43069</v>
      </c>
      <c r="B359" s="441" t="s">
        <v>32</v>
      </c>
      <c r="C359" s="441">
        <v>676</v>
      </c>
      <c r="D359" s="441">
        <v>146</v>
      </c>
      <c r="E359" s="445">
        <f>D359/C359</f>
        <v>0.21597633136094674</v>
      </c>
      <c r="F359" s="94"/>
      <c r="G359" s="96">
        <f>C359-D359</f>
        <v>530</v>
      </c>
      <c r="H359" s="96">
        <f>SUMIFS($D:$D,$A:$A,$A359)</f>
        <v>2826</v>
      </c>
      <c r="I359" s="96">
        <f>SUMIFS($G:$G,$A:$A,$A359)</f>
        <v>64967</v>
      </c>
      <c r="J359" s="95">
        <f>IFERROR(D359/H359,0)</f>
        <v>5.1663128096249115E-2</v>
      </c>
      <c r="K359" s="95">
        <f>IFERROR(G359/I359,0)</f>
        <v>8.1579879015500172E-3</v>
      </c>
      <c r="L359" s="97">
        <f>IF(A359&lt;&gt;A358,J359,L358+J359)</f>
        <v>0.58351026185421084</v>
      </c>
      <c r="M359" s="97">
        <f>IF(A359&lt;&gt;A358,K359,M358+K359)</f>
        <v>3.8896670617390369E-2</v>
      </c>
      <c r="N359" s="97">
        <f>(M359+(M359-K359))*(L359-(L359-J359))</f>
        <v>3.597580179282263E-3</v>
      </c>
      <c r="O359" s="97">
        <f>ABS(L359-M359)</f>
        <v>0.54461359123682052</v>
      </c>
      <c r="T359" s="99"/>
    </row>
    <row r="360" spans="1:20" s="91" customFormat="1" ht="13.2" customHeight="1" x14ac:dyDescent="0.25">
      <c r="A360" s="440">
        <v>43069</v>
      </c>
      <c r="B360" s="441" t="s">
        <v>26</v>
      </c>
      <c r="C360" s="441">
        <v>1198</v>
      </c>
      <c r="D360" s="441">
        <v>244</v>
      </c>
      <c r="E360" s="445">
        <f>D360/C360</f>
        <v>0.2036727879799666</v>
      </c>
      <c r="F360" s="94"/>
      <c r="G360" s="96">
        <f>C360-D360</f>
        <v>954</v>
      </c>
      <c r="H360" s="96">
        <f>SUMIFS($D:$D,$A:$A,$A360)</f>
        <v>2826</v>
      </c>
      <c r="I360" s="96">
        <f>SUMIFS($G:$G,$A:$A,$A360)</f>
        <v>64967</v>
      </c>
      <c r="J360" s="95">
        <f>IFERROR(D360/H360,0)</f>
        <v>8.634111818825195E-2</v>
      </c>
      <c r="K360" s="95">
        <f>IFERROR(G360/I360,0)</f>
        <v>1.4684378222790033E-2</v>
      </c>
      <c r="L360" s="97">
        <f>IF(A360&lt;&gt;A359,J360,L359+J360)</f>
        <v>0.66985138004246281</v>
      </c>
      <c r="M360" s="97">
        <f>IF(A360&lt;&gt;A359,K360,M359+K360)</f>
        <v>5.3581048840180404E-2</v>
      </c>
      <c r="N360" s="97">
        <f>(M360+(M360-K360))*(L360-(L360-J360))</f>
        <v>7.9846297054661265E-3</v>
      </c>
      <c r="O360" s="97">
        <f>ABS(L360-M360)</f>
        <v>0.61627033120228236</v>
      </c>
      <c r="T360" s="99"/>
    </row>
    <row r="361" spans="1:20" s="91" customFormat="1" ht="13.2" customHeight="1" x14ac:dyDescent="0.25">
      <c r="A361" s="440">
        <v>43069</v>
      </c>
      <c r="B361" s="441" t="s">
        <v>34</v>
      </c>
      <c r="C361" s="441">
        <v>433</v>
      </c>
      <c r="D361" s="441">
        <v>61</v>
      </c>
      <c r="E361" s="445">
        <f>D361/C361</f>
        <v>0.14087759815242495</v>
      </c>
      <c r="F361" s="94"/>
      <c r="G361" s="96">
        <f>C361-D361</f>
        <v>372</v>
      </c>
      <c r="H361" s="96">
        <f>SUMIFS($D:$D,$A:$A,$A361)</f>
        <v>2826</v>
      </c>
      <c r="I361" s="96">
        <f>SUMIFS($G:$G,$A:$A,$A361)</f>
        <v>64967</v>
      </c>
      <c r="J361" s="95">
        <f>IFERROR(D361/H361,0)</f>
        <v>2.1585279547062988E-2</v>
      </c>
      <c r="K361" s="95">
        <f>IFERROR(G361/I361,0)</f>
        <v>5.7259839610879371E-3</v>
      </c>
      <c r="L361" s="97">
        <f>IF(A361&lt;&gt;A360,J361,L360+J361)</f>
        <v>0.69143665958952583</v>
      </c>
      <c r="M361" s="97">
        <f>IF(A361&lt;&gt;A360,K361,M360+K361)</f>
        <v>5.9307032801268339E-2</v>
      </c>
      <c r="N361" s="97">
        <f>(M361+(M361-K361))*(L361-(L361-J361))</f>
        <v>2.4367207997623439E-3</v>
      </c>
      <c r="O361" s="97">
        <f>ABS(L361-M361)</f>
        <v>0.63212962678825746</v>
      </c>
      <c r="T361" s="99"/>
    </row>
    <row r="362" spans="1:20" s="91" customFormat="1" ht="13.2" customHeight="1" x14ac:dyDescent="0.25">
      <c r="A362" s="440">
        <v>43069</v>
      </c>
      <c r="B362" s="441" t="s">
        <v>16</v>
      </c>
      <c r="C362" s="441">
        <v>675</v>
      </c>
      <c r="D362" s="441">
        <v>48</v>
      </c>
      <c r="E362" s="445">
        <f>D362/C362</f>
        <v>7.1111111111111111E-2</v>
      </c>
      <c r="F362" s="94"/>
      <c r="G362" s="96">
        <f>C362-D362</f>
        <v>627</v>
      </c>
      <c r="H362" s="96">
        <f>SUMIFS($D:$D,$A:$A,$A362)</f>
        <v>2826</v>
      </c>
      <c r="I362" s="96">
        <f>SUMIFS($G:$G,$A:$A,$A362)</f>
        <v>64967</v>
      </c>
      <c r="J362" s="95">
        <f>IFERROR(D362/H362,0)</f>
        <v>1.6985138004246284E-2</v>
      </c>
      <c r="K362" s="95">
        <f>IFERROR(G362/I362,0)</f>
        <v>9.6510536118336997E-3</v>
      </c>
      <c r="L362" s="97">
        <f>IF(A362&lt;&gt;A361,J362,L361+J362)</f>
        <v>0.70842179759377211</v>
      </c>
      <c r="M362" s="97">
        <f>IF(A362&lt;&gt;A361,K362,M361+K362)</f>
        <v>6.895808641310204E-2</v>
      </c>
      <c r="N362" s="97">
        <f>(M362+(M362-K362))*(L362-(L362-J362))</f>
        <v>2.1786007509871823E-3</v>
      </c>
      <c r="O362" s="97">
        <f>ABS(L362-M362)</f>
        <v>0.63946371118067002</v>
      </c>
      <c r="T362" s="99"/>
    </row>
    <row r="363" spans="1:20" s="91" customFormat="1" ht="13.2" customHeight="1" x14ac:dyDescent="0.25">
      <c r="A363" s="440">
        <v>43069</v>
      </c>
      <c r="B363" s="441" t="s">
        <v>40</v>
      </c>
      <c r="C363" s="441">
        <v>6908</v>
      </c>
      <c r="D363" s="441">
        <v>339</v>
      </c>
      <c r="E363" s="445">
        <f>D363/C363</f>
        <v>4.9073537927041111E-2</v>
      </c>
      <c r="F363" s="94"/>
      <c r="G363" s="96">
        <f>C363-D363</f>
        <v>6569</v>
      </c>
      <c r="H363" s="96">
        <f>SUMIFS($D:$D,$A:$A,$A363)</f>
        <v>2826</v>
      </c>
      <c r="I363" s="96">
        <f>SUMIFS($G:$G,$A:$A,$A363)</f>
        <v>64967</v>
      </c>
      <c r="J363" s="95">
        <f>IFERROR(D363/H363,0)</f>
        <v>0.11995753715498939</v>
      </c>
      <c r="K363" s="95">
        <f>IFERROR(G363/I363,0)</f>
        <v>0.10111287268921144</v>
      </c>
      <c r="L363" s="97">
        <f>IF(A363&lt;&gt;A362,J363,L362+J363)</f>
        <v>0.82837933474876146</v>
      </c>
      <c r="M363" s="97">
        <f>IF(A363&lt;&gt;A362,K363,M362+K363)</f>
        <v>0.17007095910231348</v>
      </c>
      <c r="N363" s="97">
        <f>(M363+(M363-K363))*(L363-(L363-J363))</f>
        <v>2.86733356085371E-2</v>
      </c>
      <c r="O363" s="97">
        <f>ABS(L363-M363)</f>
        <v>0.65830837564644795</v>
      </c>
      <c r="T363" s="99"/>
    </row>
    <row r="364" spans="1:20" s="91" customFormat="1" ht="13.2" customHeight="1" x14ac:dyDescent="0.25">
      <c r="A364" s="440">
        <v>43069</v>
      </c>
      <c r="B364" s="441" t="s">
        <v>36</v>
      </c>
      <c r="C364" s="441">
        <v>283</v>
      </c>
      <c r="D364" s="441">
        <v>5</v>
      </c>
      <c r="E364" s="445">
        <f>D364/C364</f>
        <v>1.7667844522968199E-2</v>
      </c>
      <c r="F364" s="94"/>
      <c r="G364" s="96">
        <f>C364-D364</f>
        <v>278</v>
      </c>
      <c r="H364" s="96">
        <f>SUMIFS($D:$D,$A:$A,$A364)</f>
        <v>2826</v>
      </c>
      <c r="I364" s="96">
        <f>SUMIFS($G:$G,$A:$A,$A364)</f>
        <v>64967</v>
      </c>
      <c r="J364" s="95">
        <f>IFERROR(D364/H364,0)</f>
        <v>1.7692852087756545E-3</v>
      </c>
      <c r="K364" s="95">
        <f>IFERROR(G364/I364,0)</f>
        <v>4.2790955408130282E-3</v>
      </c>
      <c r="L364" s="97">
        <f>IF(A364&lt;&gt;A363,J364,L363+J364)</f>
        <v>0.83014861995753708</v>
      </c>
      <c r="M364" s="97">
        <f>IF(A364&lt;&gt;A363,K364,M363+K364)</f>
        <v>0.1743500546431265</v>
      </c>
      <c r="N364" s="97">
        <f>(M364+(M364-K364))*(L364-(L364-J364))</f>
        <v>6.093790052113105E-4</v>
      </c>
      <c r="O364" s="97">
        <f>ABS(L364-M364)</f>
        <v>0.65579856531441061</v>
      </c>
      <c r="T364" s="99"/>
    </row>
    <row r="365" spans="1:20" s="91" customFormat="1" ht="13.2" customHeight="1" x14ac:dyDescent="0.25">
      <c r="A365" s="440">
        <v>43069</v>
      </c>
      <c r="B365" s="441" t="s">
        <v>30</v>
      </c>
      <c r="C365" s="441">
        <v>5776</v>
      </c>
      <c r="D365" s="441">
        <v>99</v>
      </c>
      <c r="E365" s="445">
        <f>D365/C365</f>
        <v>1.71398891966759E-2</v>
      </c>
      <c r="F365" s="94"/>
      <c r="G365" s="96">
        <f>C365-D365</f>
        <v>5677</v>
      </c>
      <c r="H365" s="96">
        <f>SUMIFS($D:$D,$A:$A,$A365)</f>
        <v>2826</v>
      </c>
      <c r="I365" s="96">
        <f>SUMIFS($G:$G,$A:$A,$A365)</f>
        <v>64967</v>
      </c>
      <c r="J365" s="95">
        <f>IFERROR(D365/H365,0)</f>
        <v>3.5031847133757961E-2</v>
      </c>
      <c r="K365" s="95">
        <f>IFERROR(G365/I365,0)</f>
        <v>8.7382825126602739E-2</v>
      </c>
      <c r="L365" s="97">
        <f>IF(A365&lt;&gt;A364,J365,L364+J365)</f>
        <v>0.86518046709129504</v>
      </c>
      <c r="M365" s="97">
        <f>IF(A365&lt;&gt;A364,K365,M364+K365)</f>
        <v>0.26173287976972925</v>
      </c>
      <c r="N365" s="97">
        <f>(M365+(M365-K365))*(L365-(L365-J365))</f>
        <v>1.5276790695991759E-2</v>
      </c>
      <c r="O365" s="97">
        <f>ABS(L365-M365)</f>
        <v>0.60344758732156578</v>
      </c>
      <c r="T365" s="99"/>
    </row>
    <row r="366" spans="1:20" s="91" customFormat="1" ht="13.2" customHeight="1" x14ac:dyDescent="0.25">
      <c r="A366" s="440">
        <v>43069</v>
      </c>
      <c r="B366" s="441" t="s">
        <v>12</v>
      </c>
      <c r="C366" s="441">
        <v>3706</v>
      </c>
      <c r="D366" s="441">
        <v>62</v>
      </c>
      <c r="E366" s="445">
        <f>D366/C366</f>
        <v>1.6729627630868861E-2</v>
      </c>
      <c r="F366" s="94"/>
      <c r="G366" s="96">
        <f>C366-D366</f>
        <v>3644</v>
      </c>
      <c r="H366" s="96">
        <f>SUMIFS($D:$D,$A:$A,$A366)</f>
        <v>2826</v>
      </c>
      <c r="I366" s="96">
        <f>SUMIFS($G:$G,$A:$A,$A366)</f>
        <v>64967</v>
      </c>
      <c r="J366" s="95">
        <f>IFERROR(D366/H366,0)</f>
        <v>2.1939136588818117E-2</v>
      </c>
      <c r="K366" s="95">
        <f>IFERROR(G366/I366,0)</f>
        <v>5.6090014930657101E-2</v>
      </c>
      <c r="L366" s="97">
        <f>IF(A366&lt;&gt;A365,J366,L365+J366)</f>
        <v>0.88711960368011311</v>
      </c>
      <c r="M366" s="97">
        <f>IF(A366&lt;&gt;A365,K366,M365+K366)</f>
        <v>0.31782289470038638</v>
      </c>
      <c r="N366" s="97">
        <f>(M366+(M366-K366))*(L366-(L366-J366))</f>
        <v>1.2714953296938111E-2</v>
      </c>
      <c r="O366" s="97">
        <f>ABS(L366-M366)</f>
        <v>0.56929670897972673</v>
      </c>
      <c r="T366" s="99"/>
    </row>
    <row r="367" spans="1:20" s="91" customFormat="1" ht="13.2" customHeight="1" x14ac:dyDescent="0.25">
      <c r="A367" s="440">
        <v>43069</v>
      </c>
      <c r="B367" s="441" t="s">
        <v>18</v>
      </c>
      <c r="C367" s="441">
        <v>44503</v>
      </c>
      <c r="D367" s="441">
        <v>319</v>
      </c>
      <c r="E367" s="445">
        <f>D367/C367</f>
        <v>7.168056086106555E-3</v>
      </c>
      <c r="F367" s="94"/>
      <c r="G367" s="96">
        <f>C367-D367</f>
        <v>44184</v>
      </c>
      <c r="H367" s="96">
        <f>SUMIFS($D:$D,$A:$A,$A367)</f>
        <v>2826</v>
      </c>
      <c r="I367" s="96">
        <f>SUMIFS($G:$G,$A:$A,$A367)</f>
        <v>64967</v>
      </c>
      <c r="J367" s="95">
        <f>IFERROR(D367/H367,0)</f>
        <v>0.11288039631988676</v>
      </c>
      <c r="K367" s="95">
        <f>IFERROR(G367/I367,0)</f>
        <v>0.68009912724921884</v>
      </c>
      <c r="L367" s="97">
        <f>IF(A367&lt;&gt;A366,J367,L366+J367)</f>
        <v>0.99999999999999989</v>
      </c>
      <c r="M367" s="97">
        <f>IF(A367&lt;&gt;A366,K367,M366+K367)</f>
        <v>0.99792202194960522</v>
      </c>
      <c r="N367" s="97">
        <f>(M367+(M367-K367))*(L367-(L367-J367))</f>
        <v>0.14852180764732745</v>
      </c>
      <c r="O367" s="97">
        <f>ABS(L367-M367)</f>
        <v>2.0779780503946688E-3</v>
      </c>
      <c r="T367" s="99"/>
    </row>
    <row r="368" spans="1:20" s="91" customFormat="1" ht="13.2" customHeight="1" x14ac:dyDescent="0.25">
      <c r="A368" s="440">
        <v>43069</v>
      </c>
      <c r="B368" s="441" t="s">
        <v>22</v>
      </c>
      <c r="C368" s="441">
        <v>43</v>
      </c>
      <c r="D368" s="441">
        <v>0</v>
      </c>
      <c r="E368" s="445">
        <f>D368/C368</f>
        <v>0</v>
      </c>
      <c r="F368" s="94"/>
      <c r="G368" s="96">
        <f>C368-D368</f>
        <v>43</v>
      </c>
      <c r="H368" s="96">
        <f>SUMIFS($D:$D,$A:$A,$A368)</f>
        <v>2826</v>
      </c>
      <c r="I368" s="96">
        <f>SUMIFS($G:$G,$A:$A,$A368)</f>
        <v>64967</v>
      </c>
      <c r="J368" s="95">
        <f>IFERROR(D368/H368,0)</f>
        <v>0</v>
      </c>
      <c r="K368" s="95">
        <f>IFERROR(G368/I368,0)</f>
        <v>6.6187449012575618E-4</v>
      </c>
      <c r="L368" s="97">
        <f>IF(A368&lt;&gt;A367,J368,L367+J368)</f>
        <v>0.99999999999999989</v>
      </c>
      <c r="M368" s="97">
        <f>IF(A368&lt;&gt;A367,K368,M367+K368)</f>
        <v>0.998583896439731</v>
      </c>
      <c r="N368" s="97">
        <f>(M368+(M368-K368))*(L368-(L368-J368))</f>
        <v>0</v>
      </c>
      <c r="O368" s="97">
        <f>ABS(L368-M368)</f>
        <v>1.4161035602688887E-3</v>
      </c>
      <c r="T368" s="99"/>
    </row>
    <row r="369" spans="1:20" s="91" customFormat="1" ht="13.2" customHeight="1" x14ac:dyDescent="0.25">
      <c r="A369" s="440">
        <v>43069</v>
      </c>
      <c r="B369" s="441" t="s">
        <v>20</v>
      </c>
      <c r="C369" s="441">
        <v>92</v>
      </c>
      <c r="D369" s="441">
        <v>0</v>
      </c>
      <c r="E369" s="445">
        <f>D369/C369</f>
        <v>0</v>
      </c>
      <c r="F369" s="94"/>
      <c r="G369" s="96">
        <f>C369-D369</f>
        <v>92</v>
      </c>
      <c r="H369" s="96">
        <f>SUMIFS($D:$D,$A:$A,$A369)</f>
        <v>2826</v>
      </c>
      <c r="I369" s="96">
        <f>SUMIFS($G:$G,$A:$A,$A369)</f>
        <v>64967</v>
      </c>
      <c r="J369" s="95">
        <f>IFERROR(D369/H369,0)</f>
        <v>0</v>
      </c>
      <c r="K369" s="95">
        <f>IFERROR(G369/I369,0)</f>
        <v>1.4161035602690596E-3</v>
      </c>
      <c r="L369" s="97">
        <f>IF(A369&lt;&gt;A368,J369,L368+J369)</f>
        <v>0.99999999999999989</v>
      </c>
      <c r="M369" s="97">
        <f>IF(A369&lt;&gt;A368,K369,M368+K369)</f>
        <v>1</v>
      </c>
      <c r="N369" s="97">
        <f>(M369+(M369-K369))*(L369-(L369-J369))</f>
        <v>0</v>
      </c>
      <c r="O369" s="97">
        <f>ABS(L369-M369)</f>
        <v>1.1102230246251565E-16</v>
      </c>
      <c r="T369" s="99"/>
    </row>
    <row r="370" spans="1:20" s="91" customFormat="1" ht="13.2" customHeight="1" x14ac:dyDescent="0.25">
      <c r="A370" s="440">
        <v>43100</v>
      </c>
      <c r="B370" s="441" t="s">
        <v>12</v>
      </c>
      <c r="C370" s="441">
        <v>99</v>
      </c>
      <c r="D370" s="441">
        <v>80</v>
      </c>
      <c r="E370" s="445">
        <f>D370/C370</f>
        <v>0.80808080808080807</v>
      </c>
      <c r="F370" s="94"/>
      <c r="G370" s="96">
        <f>C370-D370</f>
        <v>19</v>
      </c>
      <c r="H370" s="96">
        <f>SUMIFS($D:$D,$A:$A,$A370)</f>
        <v>2842</v>
      </c>
      <c r="I370" s="96">
        <f>SUMIFS($G:$G,$A:$A,$A370)</f>
        <v>74642</v>
      </c>
      <c r="J370" s="95">
        <f>IFERROR(D370/H370,0)</f>
        <v>2.8149190710767064E-2</v>
      </c>
      <c r="K370" s="95">
        <f>IFERROR(G370/I370,0)</f>
        <v>2.5454837758902494E-4</v>
      </c>
      <c r="L370" s="97">
        <f>IF(A370&lt;&gt;A369,J370,L369+J370)</f>
        <v>2.8149190710767064E-2</v>
      </c>
      <c r="M370" s="97">
        <f>IF(A370&lt;&gt;A369,K370,M369+K370)</f>
        <v>2.5454837758902494E-4</v>
      </c>
      <c r="N370" s="97">
        <f>(M370+(M370-K370))*(L370-(L370-J370))</f>
        <v>7.1653308258698081E-6</v>
      </c>
      <c r="O370" s="97">
        <f>ABS(L370-M370)</f>
        <v>2.7894642333178038E-2</v>
      </c>
      <c r="T370" s="99"/>
    </row>
    <row r="371" spans="1:20" s="91" customFormat="1" ht="13.2" customHeight="1" x14ac:dyDescent="0.25">
      <c r="A371" s="440">
        <v>43100</v>
      </c>
      <c r="B371" s="441" t="s">
        <v>36</v>
      </c>
      <c r="C371" s="441">
        <v>380</v>
      </c>
      <c r="D371" s="441">
        <v>286</v>
      </c>
      <c r="E371" s="445">
        <f>D371/C371</f>
        <v>0.75263157894736843</v>
      </c>
      <c r="F371" s="94"/>
      <c r="G371" s="96">
        <f>C371-D371</f>
        <v>94</v>
      </c>
      <c r="H371" s="96">
        <f>SUMIFS($D:$D,$A:$A,$A371)</f>
        <v>2842</v>
      </c>
      <c r="I371" s="96">
        <f>SUMIFS($G:$G,$A:$A,$A371)</f>
        <v>74642</v>
      </c>
      <c r="J371" s="95">
        <f>IFERROR(D371/H371,0)</f>
        <v>0.10063335679099226</v>
      </c>
      <c r="K371" s="95">
        <f>IFERROR(G371/I371,0)</f>
        <v>1.2593446049141235E-3</v>
      </c>
      <c r="L371" s="97">
        <f>IF(A371&lt;&gt;A370,J371,L370+J371)</f>
        <v>0.12878254750175933</v>
      </c>
      <c r="M371" s="97">
        <f>IF(A371&lt;&gt;A370,K371,M370+K371)</f>
        <v>1.5138929825031485E-3</v>
      </c>
      <c r="N371" s="97">
        <f>(M371+(M371-K371))*(L371-(L371-J371))</f>
        <v>1.7796419035410332E-4</v>
      </c>
      <c r="O371" s="97">
        <f>ABS(L371-M371)</f>
        <v>0.12726865451925617</v>
      </c>
      <c r="T371" s="99"/>
    </row>
    <row r="372" spans="1:20" s="91" customFormat="1" ht="13.2" customHeight="1" x14ac:dyDescent="0.25">
      <c r="A372" s="440">
        <v>43100</v>
      </c>
      <c r="B372" s="441" t="s">
        <v>38</v>
      </c>
      <c r="C372" s="441">
        <v>765</v>
      </c>
      <c r="D372" s="441">
        <v>458</v>
      </c>
      <c r="E372" s="445">
        <f>D372/C372</f>
        <v>0.59869281045751632</v>
      </c>
      <c r="F372" s="94"/>
      <c r="G372" s="96">
        <f>C372-D372</f>
        <v>307</v>
      </c>
      <c r="H372" s="96">
        <f>SUMIFS($D:$D,$A:$A,$A372)</f>
        <v>2842</v>
      </c>
      <c r="I372" s="96">
        <f>SUMIFS($G:$G,$A:$A,$A372)</f>
        <v>74642</v>
      </c>
      <c r="J372" s="95">
        <f>IFERROR(D372/H372,0)</f>
        <v>0.16115411681914146</v>
      </c>
      <c r="K372" s="95">
        <f>IFERROR(G372/I372,0)</f>
        <v>4.1129658905174034E-3</v>
      </c>
      <c r="L372" s="97">
        <f>IF(A372&lt;&gt;A371,J372,L371+J372)</f>
        <v>0.28993666432090082</v>
      </c>
      <c r="M372" s="97">
        <f>IF(A372&lt;&gt;A371,K372,M371+K372)</f>
        <v>5.6268588730205519E-3</v>
      </c>
      <c r="N372" s="97">
        <f>(M372+(M372-K372))*(L372-(L372-J372))</f>
        <v>1.1507615587015676E-3</v>
      </c>
      <c r="O372" s="97">
        <f>ABS(L372-M372)</f>
        <v>0.28430980544788026</v>
      </c>
      <c r="T372" s="99"/>
    </row>
    <row r="373" spans="1:20" s="91" customFormat="1" ht="13.2" customHeight="1" x14ac:dyDescent="0.25">
      <c r="A373" s="440">
        <v>43100</v>
      </c>
      <c r="B373" s="441" t="s">
        <v>18</v>
      </c>
      <c r="C373" s="441">
        <v>215</v>
      </c>
      <c r="D373" s="441">
        <v>112</v>
      </c>
      <c r="E373" s="445">
        <f>D373/C373</f>
        <v>0.52093023255813953</v>
      </c>
      <c r="F373" s="94"/>
      <c r="G373" s="96">
        <f>C373-D373</f>
        <v>103</v>
      </c>
      <c r="H373" s="96">
        <f>SUMIFS($D:$D,$A:$A,$A373)</f>
        <v>2842</v>
      </c>
      <c r="I373" s="96">
        <f>SUMIFS($G:$G,$A:$A,$A373)</f>
        <v>74642</v>
      </c>
      <c r="J373" s="95">
        <f>IFERROR(D373/H373,0)</f>
        <v>3.9408866995073892E-2</v>
      </c>
      <c r="K373" s="95">
        <f>IFERROR(G373/I373,0)</f>
        <v>1.3799201521931352E-3</v>
      </c>
      <c r="L373" s="97">
        <f>IF(A373&lt;&gt;A372,J373,L372+J373)</f>
        <v>0.32934553131597472</v>
      </c>
      <c r="M373" s="97">
        <f>IF(A373&lt;&gt;A372,K373,M372+K373)</f>
        <v>7.0067790252136873E-3</v>
      </c>
      <c r="N373" s="97">
        <f>(M373+(M373-K373))*(L373-(L373-J373))</f>
        <v>4.9787735559543816E-4</v>
      </c>
      <c r="O373" s="97">
        <f>ABS(L373-M373)</f>
        <v>0.32233875229076103</v>
      </c>
      <c r="T373" s="99"/>
    </row>
    <row r="374" spans="1:20" s="91" customFormat="1" ht="13.2" customHeight="1" x14ac:dyDescent="0.25">
      <c r="A374" s="440">
        <v>43100</v>
      </c>
      <c r="B374" s="441" t="s">
        <v>24</v>
      </c>
      <c r="C374" s="441">
        <v>1840</v>
      </c>
      <c r="D374" s="441">
        <v>447</v>
      </c>
      <c r="E374" s="445">
        <f>D374/C374</f>
        <v>0.24293478260869567</v>
      </c>
      <c r="F374" s="94"/>
      <c r="G374" s="96">
        <f>C374-D374</f>
        <v>1393</v>
      </c>
      <c r="H374" s="96">
        <f>SUMIFS($D:$D,$A:$A,$A374)</f>
        <v>2842</v>
      </c>
      <c r="I374" s="96">
        <f>SUMIFS($G:$G,$A:$A,$A374)</f>
        <v>74642</v>
      </c>
      <c r="J374" s="95">
        <f>IFERROR(D374/H374,0)</f>
        <v>0.15728360309641098</v>
      </c>
      <c r="K374" s="95">
        <f>IFERROR(G374/I374,0)</f>
        <v>1.8662415262184828E-2</v>
      </c>
      <c r="L374" s="97">
        <f>IF(A374&lt;&gt;A373,J374,L373+J374)</f>
        <v>0.4866291344123857</v>
      </c>
      <c r="M374" s="97">
        <f>IF(A374&lt;&gt;A373,K374,M373+K374)</f>
        <v>2.5669194287398514E-2</v>
      </c>
      <c r="N374" s="97">
        <f>(M374+(M374-K374))*(L374-(L374-J374))</f>
        <v>5.1393948172898142E-3</v>
      </c>
      <c r="O374" s="97">
        <f>ABS(L374-M374)</f>
        <v>0.4609599401249872</v>
      </c>
      <c r="T374" s="99"/>
    </row>
    <row r="375" spans="1:20" s="91" customFormat="1" ht="13.2" customHeight="1" x14ac:dyDescent="0.25">
      <c r="A375" s="440">
        <v>43100</v>
      </c>
      <c r="B375" s="441" t="s">
        <v>28</v>
      </c>
      <c r="C375" s="441">
        <v>739</v>
      </c>
      <c r="D375" s="441">
        <v>163</v>
      </c>
      <c r="E375" s="445">
        <f>D375/C375</f>
        <v>0.22056833558863329</v>
      </c>
      <c r="F375" s="94"/>
      <c r="G375" s="96">
        <f>C375-D375</f>
        <v>576</v>
      </c>
      <c r="H375" s="96">
        <f>SUMIFS($D:$D,$A:$A,$A375)</f>
        <v>2842</v>
      </c>
      <c r="I375" s="96">
        <f>SUMIFS($G:$G,$A:$A,$A375)</f>
        <v>74642</v>
      </c>
      <c r="J375" s="95">
        <f>IFERROR(D375/H375,0)</f>
        <v>5.7353976073187894E-2</v>
      </c>
      <c r="K375" s="95">
        <f>IFERROR(G375/I375,0)</f>
        <v>7.716835025856756E-3</v>
      </c>
      <c r="L375" s="97">
        <f>IF(A375&lt;&gt;A374,J375,L374+J375)</f>
        <v>0.54398311048557357</v>
      </c>
      <c r="M375" s="97">
        <f>IF(A375&lt;&gt;A374,K375,M374+K375)</f>
        <v>3.3386029313255267E-2</v>
      </c>
      <c r="N375" s="97">
        <f>(M375+(M375-K375))*(L375-(L375-J375))</f>
        <v>3.3870518813886568E-3</v>
      </c>
      <c r="O375" s="97">
        <f>ABS(L375-M375)</f>
        <v>0.51059708117231828</v>
      </c>
      <c r="T375" s="99"/>
    </row>
    <row r="376" spans="1:20" s="91" customFormat="1" ht="13.2" customHeight="1" x14ac:dyDescent="0.25">
      <c r="A376" s="440">
        <v>43100</v>
      </c>
      <c r="B376" s="441" t="s">
        <v>42</v>
      </c>
      <c r="C376" s="441">
        <v>990</v>
      </c>
      <c r="D376" s="441">
        <v>216</v>
      </c>
      <c r="E376" s="445">
        <f>D376/C376</f>
        <v>0.21818181818181817</v>
      </c>
      <c r="F376" s="94"/>
      <c r="G376" s="96">
        <f>C376-D376</f>
        <v>774</v>
      </c>
      <c r="H376" s="96">
        <f>SUMIFS($D:$D,$A:$A,$A376)</f>
        <v>2842</v>
      </c>
      <c r="I376" s="96">
        <f>SUMIFS($G:$G,$A:$A,$A376)</f>
        <v>74642</v>
      </c>
      <c r="J376" s="95">
        <f>IFERROR(D376/H376,0)</f>
        <v>7.6002814919071071E-2</v>
      </c>
      <c r="K376" s="95">
        <f>IFERROR(G376/I376,0)</f>
        <v>1.0369497065995017E-2</v>
      </c>
      <c r="L376" s="97">
        <f>IF(A376&lt;&gt;A375,J376,L375+J376)</f>
        <v>0.6199859254046447</v>
      </c>
      <c r="M376" s="97">
        <f>IF(A376&lt;&gt;A375,K376,M375+K376)</f>
        <v>4.3755526379250287E-2</v>
      </c>
      <c r="N376" s="97">
        <f>(M376+(M376-K376))*(L376-(L376-J376))</f>
        <v>5.8629753798667087E-3</v>
      </c>
      <c r="O376" s="97">
        <f>ABS(L376-M376)</f>
        <v>0.57623039902539441</v>
      </c>
      <c r="T376" s="99"/>
    </row>
    <row r="377" spans="1:20" s="91" customFormat="1" ht="13.2" customHeight="1" x14ac:dyDescent="0.25">
      <c r="A377" s="440">
        <v>43100</v>
      </c>
      <c r="B377" s="441" t="s">
        <v>32</v>
      </c>
      <c r="C377" s="441">
        <v>386</v>
      </c>
      <c r="D377" s="441">
        <v>59</v>
      </c>
      <c r="E377" s="445">
        <f>D377/C377</f>
        <v>0.15284974093264247</v>
      </c>
      <c r="F377" s="94"/>
      <c r="G377" s="96">
        <f>C377-D377</f>
        <v>327</v>
      </c>
      <c r="H377" s="96">
        <f>SUMIFS($D:$D,$A:$A,$A377)</f>
        <v>2842</v>
      </c>
      <c r="I377" s="96">
        <f>SUMIFS($G:$G,$A:$A,$A377)</f>
        <v>74642</v>
      </c>
      <c r="J377" s="95">
        <f>IFERROR(D377/H377,0)</f>
        <v>2.0760028149190712E-2</v>
      </c>
      <c r="K377" s="95">
        <f>IFERROR(G377/I377,0)</f>
        <v>4.3809115511374295E-3</v>
      </c>
      <c r="L377" s="97">
        <f>IF(A377&lt;&gt;A376,J377,L376+J377)</f>
        <v>0.64074595355383546</v>
      </c>
      <c r="M377" s="97">
        <f>IF(A377&lt;&gt;A376,K377,M376+K377)</f>
        <v>4.8136437930387715E-2</v>
      </c>
      <c r="N377" s="97">
        <f>(M377+(M377-K377))*(L377-(L377-J377))</f>
        <v>1.9076797657525174E-3</v>
      </c>
      <c r="O377" s="97">
        <f>ABS(L377-M377)</f>
        <v>0.59260951562344777</v>
      </c>
      <c r="T377" s="99"/>
    </row>
    <row r="378" spans="1:20" s="91" customFormat="1" ht="13.2" customHeight="1" x14ac:dyDescent="0.25">
      <c r="A378" s="440">
        <v>43100</v>
      </c>
      <c r="B378" s="441" t="s">
        <v>26</v>
      </c>
      <c r="C378" s="441">
        <v>6519</v>
      </c>
      <c r="D378" s="441">
        <v>312</v>
      </c>
      <c r="E378" s="445">
        <f>D378/C378</f>
        <v>4.7860101242521859E-2</v>
      </c>
      <c r="F378" s="94"/>
      <c r="G378" s="96">
        <f>C378-D378</f>
        <v>6207</v>
      </c>
      <c r="H378" s="96">
        <f>SUMIFS($D:$D,$A:$A,$A378)</f>
        <v>2842</v>
      </c>
      <c r="I378" s="96">
        <f>SUMIFS($G:$G,$A:$A,$A378)</f>
        <v>74642</v>
      </c>
      <c r="J378" s="95">
        <f>IFERROR(D378/H378,0)</f>
        <v>0.10978184377199156</v>
      </c>
      <c r="K378" s="95">
        <f>IFERROR(G378/I378,0)</f>
        <v>8.3156935773425145E-2</v>
      </c>
      <c r="L378" s="97">
        <f>IF(A378&lt;&gt;A377,J378,L377+J378)</f>
        <v>0.75052779732582697</v>
      </c>
      <c r="M378" s="97">
        <f>IF(A378&lt;&gt;A377,K378,M377+K378)</f>
        <v>0.13129337370381286</v>
      </c>
      <c r="N378" s="97">
        <f>(M378+(M378-K378))*(L378-(L378-J378))</f>
        <v>1.9698135548863672E-2</v>
      </c>
      <c r="O378" s="97">
        <f>ABS(L378-M378)</f>
        <v>0.61923442362201409</v>
      </c>
      <c r="T378" s="99"/>
    </row>
    <row r="379" spans="1:20" s="91" customFormat="1" ht="13.2" customHeight="1" x14ac:dyDescent="0.25">
      <c r="A379" s="440">
        <v>43100</v>
      </c>
      <c r="B379" s="441" t="s">
        <v>40</v>
      </c>
      <c r="C379" s="441">
        <v>11180</v>
      </c>
      <c r="D379" s="441">
        <v>258</v>
      </c>
      <c r="E379" s="445">
        <f>D379/C379</f>
        <v>2.3076923076923078E-2</v>
      </c>
      <c r="F379" s="94"/>
      <c r="G379" s="96">
        <f>C379-D379</f>
        <v>10922</v>
      </c>
      <c r="H379" s="96">
        <f>SUMIFS($D:$D,$A:$A,$A379)</f>
        <v>2842</v>
      </c>
      <c r="I379" s="96">
        <f>SUMIFS($G:$G,$A:$A,$A379)</f>
        <v>74642</v>
      </c>
      <c r="J379" s="95">
        <f>IFERROR(D379/H379,0)</f>
        <v>9.078114004222379E-2</v>
      </c>
      <c r="K379" s="95">
        <f>IFERROR(G379/I379,0)</f>
        <v>0.14632512526459635</v>
      </c>
      <c r="L379" s="97">
        <f>IF(A379&lt;&gt;A378,J379,L378+J379)</f>
        <v>0.84130893736805079</v>
      </c>
      <c r="M379" s="97">
        <f>IF(A379&lt;&gt;A378,K379,M378+K379)</f>
        <v>0.27761849896840918</v>
      </c>
      <c r="N379" s="97">
        <f>(M379+(M379-K379))*(L379-(L379-J379))</f>
        <v>3.712148597798498E-2</v>
      </c>
      <c r="O379" s="97">
        <f>ABS(L379-M379)</f>
        <v>0.56369043839964161</v>
      </c>
      <c r="T379" s="99"/>
    </row>
    <row r="380" spans="1:20" s="91" customFormat="1" ht="13.2" customHeight="1" x14ac:dyDescent="0.25">
      <c r="A380" s="440">
        <v>43100</v>
      </c>
      <c r="B380" s="441" t="s">
        <v>34</v>
      </c>
      <c r="C380" s="441">
        <v>5862</v>
      </c>
      <c r="D380" s="441">
        <v>109</v>
      </c>
      <c r="E380" s="445">
        <f>D380/C380</f>
        <v>1.8594336403957693E-2</v>
      </c>
      <c r="F380" s="94"/>
      <c r="G380" s="96">
        <f>C380-D380</f>
        <v>5753</v>
      </c>
      <c r="H380" s="96">
        <f>SUMIFS($D:$D,$A:$A,$A380)</f>
        <v>2842</v>
      </c>
      <c r="I380" s="96">
        <f>SUMIFS($G:$G,$A:$A,$A380)</f>
        <v>74642</v>
      </c>
      <c r="J380" s="95">
        <f>IFERROR(D380/H380,0)</f>
        <v>3.8353272343420126E-2</v>
      </c>
      <c r="K380" s="95">
        <f>IFERROR(G380/I380,0)</f>
        <v>7.7074569277350555E-2</v>
      </c>
      <c r="L380" s="97">
        <f>IF(A380&lt;&gt;A379,J380,L379+J380)</f>
        <v>0.87966220971147091</v>
      </c>
      <c r="M380" s="97">
        <f>IF(A380&lt;&gt;A379,K380,M379+K380)</f>
        <v>0.35469306824575975</v>
      </c>
      <c r="N380" s="97">
        <f>(M380+(M380-K380))*(L380-(L380-J380))</f>
        <v>2.4251217743259817E-2</v>
      </c>
      <c r="O380" s="97">
        <f>ABS(L380-M380)</f>
        <v>0.52496914146571116</v>
      </c>
      <c r="T380" s="99"/>
    </row>
    <row r="381" spans="1:20" s="91" customFormat="1" ht="13.2" customHeight="1" x14ac:dyDescent="0.25">
      <c r="A381" s="440">
        <v>43100</v>
      </c>
      <c r="B381" s="441" t="s">
        <v>16</v>
      </c>
      <c r="C381" s="441">
        <v>3742</v>
      </c>
      <c r="D381" s="441">
        <v>65</v>
      </c>
      <c r="E381" s="445">
        <f>D381/C381</f>
        <v>1.7370390165686797E-2</v>
      </c>
      <c r="F381" s="94"/>
      <c r="G381" s="96">
        <f>C381-D381</f>
        <v>3677</v>
      </c>
      <c r="H381" s="96">
        <f>SUMIFS($D:$D,$A:$A,$A381)</f>
        <v>2842</v>
      </c>
      <c r="I381" s="96">
        <f>SUMIFS($G:$G,$A:$A,$A381)</f>
        <v>74642</v>
      </c>
      <c r="J381" s="95">
        <f>IFERROR(D381/H381,0)</f>
        <v>2.287121745249824E-2</v>
      </c>
      <c r="K381" s="95">
        <f>IFERROR(G381/I381,0)</f>
        <v>4.9261809704991825E-2</v>
      </c>
      <c r="L381" s="97">
        <f>IF(A381&lt;&gt;A380,J381,L380+J381)</f>
        <v>0.90253342716396912</v>
      </c>
      <c r="M381" s="97">
        <f>IF(A381&lt;&gt;A380,K381,M380+K381)</f>
        <v>0.40395487795075158</v>
      </c>
      <c r="N381" s="97">
        <f>(M381+(M381-K381))*(L381-(L381-J381))</f>
        <v>1.7351202147351568E-2</v>
      </c>
      <c r="O381" s="97">
        <f>ABS(L381-M381)</f>
        <v>0.49857854921321754</v>
      </c>
      <c r="T381" s="99"/>
    </row>
    <row r="382" spans="1:20" s="91" customFormat="1" ht="13.2" customHeight="1" x14ac:dyDescent="0.25">
      <c r="A382" s="440">
        <v>43100</v>
      </c>
      <c r="B382" s="441" t="s">
        <v>20</v>
      </c>
      <c r="C382" s="441">
        <v>313</v>
      </c>
      <c r="D382" s="441">
        <v>5</v>
      </c>
      <c r="E382" s="445">
        <f>D382/C382</f>
        <v>1.5974440894568689E-2</v>
      </c>
      <c r="F382" s="94"/>
      <c r="G382" s="96">
        <f>C382-D382</f>
        <v>308</v>
      </c>
      <c r="H382" s="96">
        <f>SUMIFS($D:$D,$A:$A,$A382)</f>
        <v>2842</v>
      </c>
      <c r="I382" s="96">
        <f>SUMIFS($G:$G,$A:$A,$A382)</f>
        <v>74642</v>
      </c>
      <c r="J382" s="95">
        <f>IFERROR(D382/H382,0)</f>
        <v>1.7593244194229415E-3</v>
      </c>
      <c r="K382" s="95">
        <f>IFERROR(G382/I382,0)</f>
        <v>4.126363173548404E-3</v>
      </c>
      <c r="L382" s="97">
        <f>IF(A382&lt;&gt;A381,J382,L381+J382)</f>
        <v>0.90429275158339206</v>
      </c>
      <c r="M382" s="97">
        <f>IF(A382&lt;&gt;A381,K382,M381+K382)</f>
        <v>0.4080812411243</v>
      </c>
      <c r="N382" s="97">
        <f>(M382+(M382-K382))*(L382-(L382-J382))</f>
        <v>1.4286349737421785E-3</v>
      </c>
      <c r="O382" s="97">
        <f>ABS(L382-M382)</f>
        <v>0.49621151045909206</v>
      </c>
      <c r="T382" s="99"/>
    </row>
    <row r="383" spans="1:20" s="91" customFormat="1" ht="13.2" customHeight="1" x14ac:dyDescent="0.25">
      <c r="A383" s="440">
        <v>43100</v>
      </c>
      <c r="B383" s="441" t="s">
        <v>14</v>
      </c>
      <c r="C383" s="441">
        <v>44309</v>
      </c>
      <c r="D383" s="441">
        <v>272</v>
      </c>
      <c r="E383" s="445">
        <f>D383/C383</f>
        <v>6.1387077117515633E-3</v>
      </c>
      <c r="F383" s="94"/>
      <c r="G383" s="96">
        <f>C383-D383</f>
        <v>44037</v>
      </c>
      <c r="H383" s="96">
        <f>SUMIFS($D:$D,$A:$A,$A383)</f>
        <v>2842</v>
      </c>
      <c r="I383" s="96">
        <f>SUMIFS($G:$G,$A:$A,$A383)</f>
        <v>74642</v>
      </c>
      <c r="J383" s="95">
        <f>IFERROR(D383/H383,0)</f>
        <v>9.5707248416608021E-2</v>
      </c>
      <c r="K383" s="95">
        <f>IFERROR(G383/I383,0)</f>
        <v>0.58997615283620486</v>
      </c>
      <c r="L383" s="97">
        <f>IF(A383&lt;&gt;A382,J383,L382+J383)</f>
        <v>1</v>
      </c>
      <c r="M383" s="97">
        <f>IF(A383&lt;&gt;A382,K383,M382+K383)</f>
        <v>0.99805739396050486</v>
      </c>
      <c r="N383" s="97">
        <f>(M383+(M383-K383))*(L383-(L383-J383))</f>
        <v>0.1345776596562516</v>
      </c>
      <c r="O383" s="97">
        <f>ABS(L383-M383)</f>
        <v>1.9426060394951428E-3</v>
      </c>
      <c r="T383" s="99"/>
    </row>
    <row r="384" spans="1:20" s="91" customFormat="1" ht="13.2" customHeight="1" x14ac:dyDescent="0.25">
      <c r="A384" s="440">
        <v>43100</v>
      </c>
      <c r="B384" s="441" t="s">
        <v>22</v>
      </c>
      <c r="C384" s="441">
        <v>55</v>
      </c>
      <c r="D384" s="441">
        <v>0</v>
      </c>
      <c r="E384" s="445">
        <f>D384/C384</f>
        <v>0</v>
      </c>
      <c r="F384" s="94"/>
      <c r="G384" s="96">
        <f>C384-D384</f>
        <v>55</v>
      </c>
      <c r="H384" s="96">
        <f>SUMIFS($D:$D,$A:$A,$A384)</f>
        <v>2842</v>
      </c>
      <c r="I384" s="96">
        <f>SUMIFS($G:$G,$A:$A,$A384)</f>
        <v>74642</v>
      </c>
      <c r="J384" s="95">
        <f>IFERROR(D384/H384,0)</f>
        <v>0</v>
      </c>
      <c r="K384" s="95">
        <f>IFERROR(G384/I384,0)</f>
        <v>7.3685056670507224E-4</v>
      </c>
      <c r="L384" s="97">
        <f>IF(A384&lt;&gt;A383,J384,L383+J384)</f>
        <v>1</v>
      </c>
      <c r="M384" s="97">
        <f>IF(A384&lt;&gt;A383,K384,M383+K384)</f>
        <v>0.99879424452720988</v>
      </c>
      <c r="N384" s="97">
        <f>(M384+(M384-K384))*(L384-(L384-J384))</f>
        <v>0</v>
      </c>
      <c r="O384" s="97">
        <f>ABS(L384-M384)</f>
        <v>1.2057554727901154E-3</v>
      </c>
      <c r="T384" s="99"/>
    </row>
    <row r="385" spans="1:20" s="91" customFormat="1" ht="13.2" customHeight="1" x14ac:dyDescent="0.25">
      <c r="A385" s="440">
        <v>43100</v>
      </c>
      <c r="B385" s="441" t="s">
        <v>30</v>
      </c>
      <c r="C385" s="441">
        <v>90</v>
      </c>
      <c r="D385" s="441">
        <v>0</v>
      </c>
      <c r="E385" s="445">
        <f>D385/C385</f>
        <v>0</v>
      </c>
      <c r="F385" s="94"/>
      <c r="G385" s="96">
        <f>C385-D385</f>
        <v>90</v>
      </c>
      <c r="H385" s="96">
        <f>SUMIFS($D:$D,$A:$A,$A385)</f>
        <v>2842</v>
      </c>
      <c r="I385" s="96">
        <f>SUMIFS($G:$G,$A:$A,$A385)</f>
        <v>74642</v>
      </c>
      <c r="J385" s="95">
        <f>IFERROR(D385/H385,0)</f>
        <v>0</v>
      </c>
      <c r="K385" s="95">
        <f>IFERROR(G385/I385,0)</f>
        <v>1.2057554727901182E-3</v>
      </c>
      <c r="L385" s="97">
        <f>IF(A385&lt;&gt;A384,J385,L384+J385)</f>
        <v>1</v>
      </c>
      <c r="M385" s="97">
        <f>IF(A385&lt;&gt;A384,K385,M384+K385)</f>
        <v>1</v>
      </c>
      <c r="N385" s="97">
        <f>(M385+(M385-K385))*(L385-(L385-J385))</f>
        <v>0</v>
      </c>
      <c r="O385" s="97">
        <f>ABS(L385-M385)</f>
        <v>0</v>
      </c>
      <c r="T385" s="99"/>
    </row>
    <row r="386" spans="1:20" s="91" customFormat="1" ht="13.2" customHeight="1" x14ac:dyDescent="0.25">
      <c r="A386" s="440">
        <v>43131</v>
      </c>
      <c r="B386" s="441" t="s">
        <v>22</v>
      </c>
      <c r="C386" s="441">
        <v>247</v>
      </c>
      <c r="D386" s="441">
        <v>202</v>
      </c>
      <c r="E386" s="445">
        <f>D386/C386</f>
        <v>0.81781376518218618</v>
      </c>
      <c r="F386" s="94"/>
      <c r="G386" s="96">
        <f>C386-D386</f>
        <v>45</v>
      </c>
      <c r="H386" s="96">
        <f>SUMIFS($D:$D,$A:$A,$A386)</f>
        <v>2630</v>
      </c>
      <c r="I386" s="96">
        <f>SUMIFS($G:$G,$A:$A,$A386)</f>
        <v>71809</v>
      </c>
      <c r="J386" s="95">
        <f>IFERROR(D386/H386,0)</f>
        <v>7.6806083650190107E-2</v>
      </c>
      <c r="K386" s="95">
        <f>IFERROR(G386/I386,0)</f>
        <v>6.2666239607848603E-4</v>
      </c>
      <c r="L386" s="97">
        <f>IF(A386&lt;&gt;A385,J386,L385+J386)</f>
        <v>7.6806083650190107E-2</v>
      </c>
      <c r="M386" s="97">
        <f>IF(A386&lt;&gt;A385,K386,M385+K386)</f>
        <v>6.2666239607848603E-4</v>
      </c>
      <c r="N386" s="97">
        <f>(M386+(M386-K386))*(L386-(L386-J386))</f>
        <v>4.8131484413632766E-5</v>
      </c>
      <c r="O386" s="97">
        <f>ABS(L386-M386)</f>
        <v>7.6179421254111618E-2</v>
      </c>
      <c r="T386" s="99"/>
    </row>
    <row r="387" spans="1:20" s="91" customFormat="1" ht="13.2" customHeight="1" x14ac:dyDescent="0.25">
      <c r="A387" s="440">
        <v>43131</v>
      </c>
      <c r="B387" s="441" t="s">
        <v>16</v>
      </c>
      <c r="C387" s="441">
        <v>71</v>
      </c>
      <c r="D387" s="441">
        <v>44</v>
      </c>
      <c r="E387" s="445">
        <f>D387/C387</f>
        <v>0.61971830985915488</v>
      </c>
      <c r="F387" s="94"/>
      <c r="G387" s="96">
        <f>C387-D387</f>
        <v>27</v>
      </c>
      <c r="H387" s="96">
        <f>SUMIFS($D:$D,$A:$A,$A387)</f>
        <v>2630</v>
      </c>
      <c r="I387" s="96">
        <f>SUMIFS($G:$G,$A:$A,$A387)</f>
        <v>71809</v>
      </c>
      <c r="J387" s="95">
        <f>IFERROR(D387/H387,0)</f>
        <v>1.6730038022813688E-2</v>
      </c>
      <c r="K387" s="95">
        <f>IFERROR(G387/I387,0)</f>
        <v>3.7599743764709157E-4</v>
      </c>
      <c r="L387" s="97">
        <f>IF(A387&lt;&gt;A386,J387,L386+J387)</f>
        <v>9.3536121673003791E-2</v>
      </c>
      <c r="M387" s="97">
        <f>IF(A387&lt;&gt;A386,K387,M386+K387)</f>
        <v>1.0026598337255777E-3</v>
      </c>
      <c r="N387" s="97">
        <f>(M387+(M387-K387))*(L387-(L387-J387))</f>
        <v>2.7258622856037562E-5</v>
      </c>
      <c r="O387" s="97">
        <f>ABS(L387-M387)</f>
        <v>9.2533461839278214E-2</v>
      </c>
      <c r="T387" s="99"/>
    </row>
    <row r="388" spans="1:20" s="91" customFormat="1" ht="13.2" customHeight="1" x14ac:dyDescent="0.25">
      <c r="A388" s="440">
        <v>43131</v>
      </c>
      <c r="B388" s="441" t="s">
        <v>36</v>
      </c>
      <c r="C388" s="441">
        <v>702</v>
      </c>
      <c r="D388" s="441">
        <v>425</v>
      </c>
      <c r="E388" s="445">
        <f>D388/C388</f>
        <v>0.60541310541310545</v>
      </c>
      <c r="F388" s="94"/>
      <c r="G388" s="96">
        <f>C388-D388</f>
        <v>277</v>
      </c>
      <c r="H388" s="96">
        <f>SUMIFS($D:$D,$A:$A,$A388)</f>
        <v>2630</v>
      </c>
      <c r="I388" s="96">
        <f>SUMIFS($G:$G,$A:$A,$A388)</f>
        <v>71809</v>
      </c>
      <c r="J388" s="95">
        <f>IFERROR(D388/H388,0)</f>
        <v>0.16159695817490494</v>
      </c>
      <c r="K388" s="95">
        <f>IFERROR(G388/I388,0)</f>
        <v>3.8574551936386803E-3</v>
      </c>
      <c r="L388" s="97">
        <f>IF(A388&lt;&gt;A387,J388,L387+J388)</f>
        <v>0.25513307984790873</v>
      </c>
      <c r="M388" s="97">
        <f>IF(A388&lt;&gt;A387,K388,M387+K388)</f>
        <v>4.8601150273642583E-3</v>
      </c>
      <c r="N388" s="97">
        <f>(M388+(M388-K388))*(L388-(L388-J388))</f>
        <v>9.4740658401641837E-4</v>
      </c>
      <c r="O388" s="97">
        <f>ABS(L388-M388)</f>
        <v>0.25027296482054445</v>
      </c>
      <c r="T388" s="99"/>
    </row>
    <row r="389" spans="1:20" s="91" customFormat="1" ht="13.2" customHeight="1" x14ac:dyDescent="0.25">
      <c r="A389" s="440">
        <v>43131</v>
      </c>
      <c r="B389" s="441" t="s">
        <v>12</v>
      </c>
      <c r="C389" s="441">
        <v>188</v>
      </c>
      <c r="D389" s="441">
        <v>80</v>
      </c>
      <c r="E389" s="445">
        <f>D389/C389</f>
        <v>0.42553191489361702</v>
      </c>
      <c r="F389" s="94"/>
      <c r="G389" s="96">
        <f>C389-D389</f>
        <v>108</v>
      </c>
      <c r="H389" s="96">
        <f>SUMIFS($D:$D,$A:$A,$A389)</f>
        <v>2630</v>
      </c>
      <c r="I389" s="96">
        <f>SUMIFS($G:$G,$A:$A,$A389)</f>
        <v>71809</v>
      </c>
      <c r="J389" s="95">
        <f>IFERROR(D389/H389,0)</f>
        <v>3.0418250950570342E-2</v>
      </c>
      <c r="K389" s="95">
        <f>IFERROR(G389/I389,0)</f>
        <v>1.5039897505883663E-3</v>
      </c>
      <c r="L389" s="97">
        <f>IF(A389&lt;&gt;A388,J389,L388+J389)</f>
        <v>0.28555133079847905</v>
      </c>
      <c r="M389" s="97">
        <f>IF(A389&lt;&gt;A388,K389,M388+K389)</f>
        <v>6.3641047779526248E-3</v>
      </c>
      <c r="N389" s="97">
        <f>(M389+(M389-K389))*(L389-(L389-J389))</f>
        <v>3.4142113476249056E-4</v>
      </c>
      <c r="O389" s="97">
        <f>ABS(L389-M389)</f>
        <v>0.27918722602052642</v>
      </c>
      <c r="T389" s="99"/>
    </row>
    <row r="390" spans="1:20" s="91" customFormat="1" ht="13.2" customHeight="1" x14ac:dyDescent="0.25">
      <c r="A390" s="440">
        <v>43131</v>
      </c>
      <c r="B390" s="441" t="s">
        <v>38</v>
      </c>
      <c r="C390" s="441">
        <v>1998</v>
      </c>
      <c r="D390" s="441">
        <v>533</v>
      </c>
      <c r="E390" s="445">
        <f>D390/C390</f>
        <v>0.26676676676676675</v>
      </c>
      <c r="F390" s="94"/>
      <c r="G390" s="96">
        <f>C390-D390</f>
        <v>1465</v>
      </c>
      <c r="H390" s="96">
        <f>SUMIFS($D:$D,$A:$A,$A390)</f>
        <v>2630</v>
      </c>
      <c r="I390" s="96">
        <f>SUMIFS($G:$G,$A:$A,$A390)</f>
        <v>71809</v>
      </c>
      <c r="J390" s="95">
        <f>IFERROR(D390/H390,0)</f>
        <v>0.2026615969581749</v>
      </c>
      <c r="K390" s="95">
        <f>IFERROR(G390/I390,0)</f>
        <v>2.0401342450110712E-2</v>
      </c>
      <c r="L390" s="97">
        <f>IF(A390&lt;&gt;A389,J390,L389+J390)</f>
        <v>0.48821292775665392</v>
      </c>
      <c r="M390" s="97">
        <f>IF(A390&lt;&gt;A389,K390,M389+K390)</f>
        <v>2.6765447228063337E-2</v>
      </c>
      <c r="N390" s="97">
        <f>(M390+(M390-K390))*(L390-(L390-J390))</f>
        <v>6.7140879160480999E-3</v>
      </c>
      <c r="O390" s="97">
        <f>ABS(L390-M390)</f>
        <v>0.46144748052859058</v>
      </c>
      <c r="T390" s="99"/>
    </row>
    <row r="391" spans="1:20" s="91" customFormat="1" ht="13.2" customHeight="1" x14ac:dyDescent="0.25">
      <c r="A391" s="440">
        <v>43131</v>
      </c>
      <c r="B391" s="441" t="s">
        <v>24</v>
      </c>
      <c r="C391" s="441">
        <v>878</v>
      </c>
      <c r="D391" s="441">
        <v>180</v>
      </c>
      <c r="E391" s="445">
        <f>D391/C391</f>
        <v>0.20501138952164008</v>
      </c>
      <c r="F391" s="94"/>
      <c r="G391" s="96">
        <f>C391-D391</f>
        <v>698</v>
      </c>
      <c r="H391" s="96">
        <f>SUMIFS($D:$D,$A:$A,$A391)</f>
        <v>2630</v>
      </c>
      <c r="I391" s="96">
        <f>SUMIFS($G:$G,$A:$A,$A391)</f>
        <v>71809</v>
      </c>
      <c r="J391" s="95">
        <f>IFERROR(D391/H391,0)</f>
        <v>6.8441064638783272E-2</v>
      </c>
      <c r="K391" s="95">
        <f>IFERROR(G391/I391,0)</f>
        <v>9.7202300547285167E-3</v>
      </c>
      <c r="L391" s="97">
        <f>IF(A391&lt;&gt;A390,J391,L390+J391)</f>
        <v>0.55665399239543722</v>
      </c>
      <c r="M391" s="97">
        <f>IF(A391&lt;&gt;A390,K391,M390+K391)</f>
        <v>3.6485677282791854E-2</v>
      </c>
      <c r="N391" s="97">
        <f>(M391+(M391-K391))*(L391-(L391-J391))</f>
        <v>4.32897430112317E-3</v>
      </c>
      <c r="O391" s="97">
        <f>ABS(L391-M391)</f>
        <v>0.52016831511264539</v>
      </c>
      <c r="T391" s="99"/>
    </row>
    <row r="392" spans="1:20" s="91" customFormat="1" ht="13.2" customHeight="1" x14ac:dyDescent="0.25">
      <c r="A392" s="440">
        <v>43131</v>
      </c>
      <c r="B392" s="441" t="s">
        <v>18</v>
      </c>
      <c r="C392" s="441">
        <v>732</v>
      </c>
      <c r="D392" s="441">
        <v>149</v>
      </c>
      <c r="E392" s="445">
        <f>D392/C392</f>
        <v>0.20355191256830601</v>
      </c>
      <c r="F392" s="94"/>
      <c r="G392" s="96">
        <f>C392-D392</f>
        <v>583</v>
      </c>
      <c r="H392" s="96">
        <f>SUMIFS($D:$D,$A:$A,$A392)</f>
        <v>2630</v>
      </c>
      <c r="I392" s="96">
        <f>SUMIFS($G:$G,$A:$A,$A392)</f>
        <v>71809</v>
      </c>
      <c r="J392" s="95">
        <f>IFERROR(D392/H392,0)</f>
        <v>5.665399239543726E-2</v>
      </c>
      <c r="K392" s="95">
        <f>IFERROR(G392/I392,0)</f>
        <v>8.1187594869723857E-3</v>
      </c>
      <c r="L392" s="97">
        <f>IF(A392&lt;&gt;A391,J392,L391+J392)</f>
        <v>0.61330798479087445</v>
      </c>
      <c r="M392" s="97">
        <f>IF(A392&lt;&gt;A391,K392,M391+K392)</f>
        <v>4.4604436769764236E-2</v>
      </c>
      <c r="N392" s="97">
        <f>(M392+(M392-K392))*(L392-(L392-J392))</f>
        <v>4.5940787048786499E-3</v>
      </c>
      <c r="O392" s="97">
        <f>ABS(L392-M392)</f>
        <v>0.56870354802111023</v>
      </c>
      <c r="T392" s="99"/>
    </row>
    <row r="393" spans="1:20" s="91" customFormat="1" ht="13.2" customHeight="1" x14ac:dyDescent="0.25">
      <c r="A393" s="440">
        <v>43131</v>
      </c>
      <c r="B393" s="441" t="s">
        <v>28</v>
      </c>
      <c r="C393" s="441">
        <v>1024</v>
      </c>
      <c r="D393" s="441">
        <v>90</v>
      </c>
      <c r="E393" s="445">
        <f>D393/C393</f>
        <v>8.7890625E-2</v>
      </c>
      <c r="F393" s="94"/>
      <c r="G393" s="96">
        <f>C393-D393</f>
        <v>934</v>
      </c>
      <c r="H393" s="96">
        <f>SUMIFS($D:$D,$A:$A,$A393)</f>
        <v>2630</v>
      </c>
      <c r="I393" s="96">
        <f>SUMIFS($G:$G,$A:$A,$A393)</f>
        <v>71809</v>
      </c>
      <c r="J393" s="95">
        <f>IFERROR(D393/H393,0)</f>
        <v>3.4220532319391636E-2</v>
      </c>
      <c r="K393" s="95">
        <f>IFERROR(G393/I393,0)</f>
        <v>1.3006726176384575E-2</v>
      </c>
      <c r="L393" s="97">
        <f>IF(A393&lt;&gt;A392,J393,L392+J393)</f>
        <v>0.64752851711026604</v>
      </c>
      <c r="M393" s="97">
        <f>IF(A393&lt;&gt;A392,K393,M392+K393)</f>
        <v>5.7611162946148813E-2</v>
      </c>
      <c r="N393" s="97">
        <f>(M393+(M393-K393))*(L393-(L393-J393))</f>
        <v>3.4978722336243967E-3</v>
      </c>
      <c r="O393" s="97">
        <f>ABS(L393-M393)</f>
        <v>0.58991735416411728</v>
      </c>
      <c r="T393" s="99"/>
    </row>
    <row r="394" spans="1:20" s="91" customFormat="1" ht="13.2" customHeight="1" x14ac:dyDescent="0.25">
      <c r="A394" s="440">
        <v>43131</v>
      </c>
      <c r="B394" s="441" t="s">
        <v>40</v>
      </c>
      <c r="C394" s="441">
        <v>915</v>
      </c>
      <c r="D394" s="441">
        <v>58</v>
      </c>
      <c r="E394" s="445">
        <f>D394/C394</f>
        <v>6.3387978142076501E-2</v>
      </c>
      <c r="F394" s="94"/>
      <c r="G394" s="96">
        <f>C394-D394</f>
        <v>857</v>
      </c>
      <c r="H394" s="96">
        <f>SUMIFS($D:$D,$A:$A,$A394)</f>
        <v>2630</v>
      </c>
      <c r="I394" s="96">
        <f>SUMIFS($G:$G,$A:$A,$A394)</f>
        <v>71809</v>
      </c>
      <c r="J394" s="95">
        <f>IFERROR(D394/H394,0)</f>
        <v>2.2053231939163497E-2</v>
      </c>
      <c r="K394" s="95">
        <f>IFERROR(G394/I394,0)</f>
        <v>1.1934437187539166E-2</v>
      </c>
      <c r="L394" s="97">
        <f>IF(A394&lt;&gt;A393,J394,L393+J394)</f>
        <v>0.66958174904942958</v>
      </c>
      <c r="M394" s="97">
        <f>IF(A394&lt;&gt;A393,K394,M393+K394)</f>
        <v>6.9545600133687976E-2</v>
      </c>
      <c r="N394" s="97">
        <f>(M394+(M394-K394))*(L394-(L394-J394))</f>
        <v>2.8042175888329068E-3</v>
      </c>
      <c r="O394" s="97">
        <f>ABS(L394-M394)</f>
        <v>0.60003614891574164</v>
      </c>
      <c r="T394" s="99"/>
    </row>
    <row r="395" spans="1:20" s="91" customFormat="1" ht="13.2" customHeight="1" x14ac:dyDescent="0.25">
      <c r="A395" s="440">
        <v>43131</v>
      </c>
      <c r="B395" s="441" t="s">
        <v>42</v>
      </c>
      <c r="C395" s="441">
        <v>6251</v>
      </c>
      <c r="D395" s="441">
        <v>303</v>
      </c>
      <c r="E395" s="445">
        <f>D395/C395</f>
        <v>4.8472244440889455E-2</v>
      </c>
      <c r="F395" s="94"/>
      <c r="G395" s="96">
        <f>C395-D395</f>
        <v>5948</v>
      </c>
      <c r="H395" s="96">
        <f>SUMIFS($D:$D,$A:$A,$A395)</f>
        <v>2630</v>
      </c>
      <c r="I395" s="96">
        <f>SUMIFS($G:$G,$A:$A,$A395)</f>
        <v>71809</v>
      </c>
      <c r="J395" s="95">
        <f>IFERROR(D395/H395,0)</f>
        <v>0.11520912547528517</v>
      </c>
      <c r="K395" s="95">
        <f>IFERROR(G395/I395,0)</f>
        <v>8.2830842930551887E-2</v>
      </c>
      <c r="L395" s="97">
        <f>IF(A395&lt;&gt;A394,J395,L394+J395)</f>
        <v>0.78479087452471474</v>
      </c>
      <c r="M395" s="97">
        <f>IF(A395&lt;&gt;A394,K395,M394+K395)</f>
        <v>0.15237644306423986</v>
      </c>
      <c r="N395" s="97">
        <f>(M395+(M395-K395))*(L395-(L395-J395))</f>
        <v>2.5567444520521725E-2</v>
      </c>
      <c r="O395" s="97">
        <f>ABS(L395-M395)</f>
        <v>0.63241443146047494</v>
      </c>
      <c r="T395" s="99"/>
    </row>
    <row r="396" spans="1:20" s="91" customFormat="1" ht="13.2" customHeight="1" x14ac:dyDescent="0.25">
      <c r="A396" s="440">
        <v>43131</v>
      </c>
      <c r="B396" s="441" t="s">
        <v>26</v>
      </c>
      <c r="C396" s="441">
        <v>11427</v>
      </c>
      <c r="D396" s="441">
        <v>243</v>
      </c>
      <c r="E396" s="445">
        <f>D396/C396</f>
        <v>2.1265423995799424E-2</v>
      </c>
      <c r="F396" s="94"/>
      <c r="G396" s="96">
        <f>C396-D396</f>
        <v>11184</v>
      </c>
      <c r="H396" s="96">
        <f>SUMIFS($D:$D,$A:$A,$A396)</f>
        <v>2630</v>
      </c>
      <c r="I396" s="96">
        <f>SUMIFS($G:$G,$A:$A,$A396)</f>
        <v>71809</v>
      </c>
      <c r="J396" s="95">
        <f>IFERROR(D396/H396,0)</f>
        <v>9.2395437262357411E-2</v>
      </c>
      <c r="K396" s="95">
        <f>IFERROR(G396/I396,0)</f>
        <v>0.15574649417203973</v>
      </c>
      <c r="L396" s="97">
        <f>IF(A396&lt;&gt;A395,J396,L395+J396)</f>
        <v>0.87718631178707218</v>
      </c>
      <c r="M396" s="97">
        <f>IF(A396&lt;&gt;A395,K396,M395+K396)</f>
        <v>0.30812293723627959</v>
      </c>
      <c r="N396" s="97">
        <f>(M396+(M396-K396))*(L396-(L396-J396))</f>
        <v>4.2548041601911127E-2</v>
      </c>
      <c r="O396" s="97">
        <f>ABS(L396-M396)</f>
        <v>0.56906337455079259</v>
      </c>
      <c r="T396" s="99"/>
    </row>
    <row r="397" spans="1:20" s="91" customFormat="1" ht="13.2" customHeight="1" x14ac:dyDescent="0.25">
      <c r="A397" s="440">
        <v>43131</v>
      </c>
      <c r="B397" s="441" t="s">
        <v>30</v>
      </c>
      <c r="C397" s="441">
        <v>319</v>
      </c>
      <c r="D397" s="441">
        <v>5</v>
      </c>
      <c r="E397" s="445">
        <f>D397/C397</f>
        <v>1.5673981191222569E-2</v>
      </c>
      <c r="F397" s="94"/>
      <c r="G397" s="96">
        <f>C397-D397</f>
        <v>314</v>
      </c>
      <c r="H397" s="96">
        <f>SUMIFS($D:$D,$A:$A,$A397)</f>
        <v>2630</v>
      </c>
      <c r="I397" s="96">
        <f>SUMIFS($G:$G,$A:$A,$A397)</f>
        <v>71809</v>
      </c>
      <c r="J397" s="95">
        <f>IFERROR(D397/H397,0)</f>
        <v>1.9011406844106464E-3</v>
      </c>
      <c r="K397" s="95">
        <f>IFERROR(G397/I397,0)</f>
        <v>4.3727109415254359E-3</v>
      </c>
      <c r="L397" s="97">
        <f>IF(A397&lt;&gt;A396,J397,L396+J397)</f>
        <v>0.87908745247148279</v>
      </c>
      <c r="M397" s="97">
        <f>IF(A397&lt;&gt;A396,K397,M396+K397)</f>
        <v>0.31249564817780501</v>
      </c>
      <c r="N397" s="97">
        <f>(M397+(M397-K397))*(L397-(L397-J397))</f>
        <v>1.1798832422320758E-3</v>
      </c>
      <c r="O397" s="97">
        <f>ABS(L397-M397)</f>
        <v>0.56659180429367773</v>
      </c>
      <c r="T397" s="99"/>
    </row>
    <row r="398" spans="1:20" s="91" customFormat="1" ht="13.2" customHeight="1" x14ac:dyDescent="0.25">
      <c r="A398" s="440">
        <v>43131</v>
      </c>
      <c r="B398" s="441" t="s">
        <v>32</v>
      </c>
      <c r="C398" s="441">
        <v>5201</v>
      </c>
      <c r="D398" s="441">
        <v>71</v>
      </c>
      <c r="E398" s="445">
        <f>D398/C398</f>
        <v>1.3651220919054028E-2</v>
      </c>
      <c r="F398" s="94"/>
      <c r="G398" s="96">
        <f>C398-D398</f>
        <v>5130</v>
      </c>
      <c r="H398" s="96">
        <f>SUMIFS($D:$D,$A:$A,$A398)</f>
        <v>2630</v>
      </c>
      <c r="I398" s="96">
        <f>SUMIFS($G:$G,$A:$A,$A398)</f>
        <v>71809</v>
      </c>
      <c r="J398" s="95">
        <f>IFERROR(D398/H398,0)</f>
        <v>2.6996197718631178E-2</v>
      </c>
      <c r="K398" s="95">
        <f>IFERROR(G398/I398,0)</f>
        <v>7.1439513152947401E-2</v>
      </c>
      <c r="L398" s="97">
        <f>IF(A398&lt;&gt;A397,J398,L397+J398)</f>
        <v>0.90608365019011394</v>
      </c>
      <c r="M398" s="97">
        <f>IF(A398&lt;&gt;A397,K398,M397+K398)</f>
        <v>0.38393516133075239</v>
      </c>
      <c r="N398" s="97">
        <f>(M398+(M398-K398))*(L398-(L398-J398))</f>
        <v>1.8800983830839366E-2</v>
      </c>
      <c r="O398" s="97">
        <f>ABS(L398-M398)</f>
        <v>0.52214848885936149</v>
      </c>
      <c r="T398" s="99"/>
    </row>
    <row r="399" spans="1:20" s="91" customFormat="1" ht="13.2" customHeight="1" x14ac:dyDescent="0.25">
      <c r="A399" s="440">
        <v>43131</v>
      </c>
      <c r="B399" s="441" t="s">
        <v>14</v>
      </c>
      <c r="C399" s="441">
        <v>44335</v>
      </c>
      <c r="D399" s="441">
        <v>247</v>
      </c>
      <c r="E399" s="445">
        <f>D399/C399</f>
        <v>5.5712191271004852E-3</v>
      </c>
      <c r="F399" s="94"/>
      <c r="G399" s="96">
        <f>C399-D399</f>
        <v>44088</v>
      </c>
      <c r="H399" s="96">
        <f>SUMIFS($D:$D,$A:$A,$A399)</f>
        <v>2630</v>
      </c>
      <c r="I399" s="96">
        <f>SUMIFS($G:$G,$A:$A,$A399)</f>
        <v>71809</v>
      </c>
      <c r="J399" s="95">
        <f>IFERROR(D399/H399,0)</f>
        <v>9.3916349809885932E-2</v>
      </c>
      <c r="K399" s="95">
        <f>IFERROR(G399/I399,0)</f>
        <v>0.61396203818462869</v>
      </c>
      <c r="L399" s="97">
        <f>IF(A399&lt;&gt;A398,J399,L398+J399)</f>
        <v>0.99999999999999989</v>
      </c>
      <c r="M399" s="97">
        <f>IF(A399&lt;&gt;A398,K399,M398+K399)</f>
        <v>0.99789719951538114</v>
      </c>
      <c r="N399" s="97">
        <f>(M399+(M399-K399))*(L399-(L399-J399))</f>
        <v>0.12977665137984604</v>
      </c>
      <c r="O399" s="97">
        <f>ABS(L399-M399)</f>
        <v>2.1028004846187498E-3</v>
      </c>
      <c r="T399" s="99"/>
    </row>
    <row r="400" spans="1:20" s="91" customFormat="1" ht="13.2" customHeight="1" x14ac:dyDescent="0.25">
      <c r="A400" s="440">
        <v>43131</v>
      </c>
      <c r="B400" s="441" t="s">
        <v>20</v>
      </c>
      <c r="C400" s="441">
        <v>51</v>
      </c>
      <c r="D400" s="441">
        <v>0</v>
      </c>
      <c r="E400" s="445">
        <f>D400/C400</f>
        <v>0</v>
      </c>
      <c r="F400" s="94"/>
      <c r="G400" s="96">
        <f>C400-D400</f>
        <v>51</v>
      </c>
      <c r="H400" s="96">
        <f>SUMIFS($D:$D,$A:$A,$A400)</f>
        <v>2630</v>
      </c>
      <c r="I400" s="96">
        <f>SUMIFS($G:$G,$A:$A,$A400)</f>
        <v>71809</v>
      </c>
      <c r="J400" s="95">
        <f>IFERROR(D400/H400,0)</f>
        <v>0</v>
      </c>
      <c r="K400" s="95">
        <f>IFERROR(G400/I400,0)</f>
        <v>7.1021738222228406E-4</v>
      </c>
      <c r="L400" s="97">
        <f>IF(A400&lt;&gt;A399,J400,L399+J400)</f>
        <v>0.99999999999999989</v>
      </c>
      <c r="M400" s="97">
        <f>IF(A400&lt;&gt;A399,K400,M399+K400)</f>
        <v>0.99860741689760346</v>
      </c>
      <c r="N400" s="97">
        <f>(M400+(M400-K400))*(L400-(L400-J400))</f>
        <v>0</v>
      </c>
      <c r="O400" s="97">
        <f>ABS(L400-M400)</f>
        <v>1.3925831023964275E-3</v>
      </c>
      <c r="T400" s="99"/>
    </row>
    <row r="401" spans="1:20" s="91" customFormat="1" ht="13.2" customHeight="1" x14ac:dyDescent="0.25">
      <c r="A401" s="440">
        <v>43131</v>
      </c>
      <c r="B401" s="441" t="s">
        <v>34</v>
      </c>
      <c r="C401" s="441">
        <v>100</v>
      </c>
      <c r="D401" s="441">
        <v>0</v>
      </c>
      <c r="E401" s="445">
        <f>D401/C401</f>
        <v>0</v>
      </c>
      <c r="F401" s="94"/>
      <c r="G401" s="96">
        <f>C401-D401</f>
        <v>100</v>
      </c>
      <c r="H401" s="96">
        <f>SUMIFS($D:$D,$A:$A,$A401)</f>
        <v>2630</v>
      </c>
      <c r="I401" s="96">
        <f>SUMIFS($G:$G,$A:$A,$A401)</f>
        <v>71809</v>
      </c>
      <c r="J401" s="95">
        <f>IFERROR(D401/H401,0)</f>
        <v>0</v>
      </c>
      <c r="K401" s="95">
        <f>IFERROR(G401/I401,0)</f>
        <v>1.3925831023966354E-3</v>
      </c>
      <c r="L401" s="97">
        <f>IF(A401&lt;&gt;A400,J401,L400+J401)</f>
        <v>0.99999999999999989</v>
      </c>
      <c r="M401" s="97">
        <f>IF(A401&lt;&gt;A400,K401,M400+K401)</f>
        <v>1</v>
      </c>
      <c r="N401" s="97">
        <f>(M401+(M401-K401))*(L401-(L401-J401))</f>
        <v>0</v>
      </c>
      <c r="O401" s="97">
        <f>ABS(L401-M401)</f>
        <v>1.1102230246251565E-16</v>
      </c>
      <c r="T401" s="99"/>
    </row>
    <row r="402" spans="1:20" s="91" customFormat="1" ht="13.2" customHeight="1" x14ac:dyDescent="0.25">
      <c r="A402" s="440">
        <v>43159</v>
      </c>
      <c r="B402" s="441" t="s">
        <v>20</v>
      </c>
      <c r="C402" s="441">
        <v>183</v>
      </c>
      <c r="D402" s="441">
        <v>136</v>
      </c>
      <c r="E402" s="445">
        <f>D402/C402</f>
        <v>0.74316939890710387</v>
      </c>
      <c r="F402" s="94"/>
      <c r="G402" s="96">
        <f>C402-D402</f>
        <v>47</v>
      </c>
      <c r="H402" s="96">
        <f>SUMIFS($D:$D,$A:$A,$A402)</f>
        <v>2384</v>
      </c>
      <c r="I402" s="96">
        <f>SUMIFS($G:$G,$A:$A,$A402)</f>
        <v>34367</v>
      </c>
      <c r="J402" s="95">
        <f>IFERROR(D402/H402,0)</f>
        <v>5.7046979865771813E-2</v>
      </c>
      <c r="K402" s="95">
        <f>IFERROR(G402/I402,0)</f>
        <v>1.3675910029970612E-3</v>
      </c>
      <c r="L402" s="97">
        <f>IF(A402&lt;&gt;A401,J402,L401+J402)</f>
        <v>5.7046979865771813E-2</v>
      </c>
      <c r="M402" s="97">
        <f>IF(A402&lt;&gt;A401,K402,M401+K402)</f>
        <v>1.3675910029970612E-3</v>
      </c>
      <c r="N402" s="97">
        <f>(M402+(M402-K402))*(L402-(L402-J402))</f>
        <v>7.8016936412584023E-5</v>
      </c>
      <c r="O402" s="97">
        <f>ABS(L402-M402)</f>
        <v>5.5679388862774751E-2</v>
      </c>
      <c r="T402" s="99"/>
    </row>
    <row r="403" spans="1:20" s="91" customFormat="1" ht="13.2" customHeight="1" x14ac:dyDescent="0.25">
      <c r="A403" s="440">
        <v>43159</v>
      </c>
      <c r="B403" s="441" t="s">
        <v>22</v>
      </c>
      <c r="C403" s="441">
        <v>614</v>
      </c>
      <c r="D403" s="441">
        <v>357</v>
      </c>
      <c r="E403" s="445">
        <f>D403/C403</f>
        <v>0.58143322475570036</v>
      </c>
      <c r="F403" s="94"/>
      <c r="G403" s="96">
        <f>C403-D403</f>
        <v>257</v>
      </c>
      <c r="H403" s="96">
        <f>SUMIFS($D:$D,$A:$A,$A403)</f>
        <v>2384</v>
      </c>
      <c r="I403" s="96">
        <f>SUMIFS($G:$G,$A:$A,$A403)</f>
        <v>34367</v>
      </c>
      <c r="J403" s="95">
        <f>IFERROR(D403/H403,0)</f>
        <v>0.14974832214765102</v>
      </c>
      <c r="K403" s="95">
        <f>IFERROR(G403/I403,0)</f>
        <v>7.4781039951115893E-3</v>
      </c>
      <c r="L403" s="97">
        <f>IF(A403&lt;&gt;A402,J403,L402+J403)</f>
        <v>0.20679530201342283</v>
      </c>
      <c r="M403" s="97">
        <f>IF(A403&lt;&gt;A402,K403,M402+K403)</f>
        <v>8.8456949981086507E-3</v>
      </c>
      <c r="N403" s="97">
        <f>(M403+(M403-K403))*(L403-(L403-J403))</f>
        <v>1.5294224422796724E-3</v>
      </c>
      <c r="O403" s="97">
        <f>ABS(L403-M403)</f>
        <v>0.19794960701531419</v>
      </c>
      <c r="T403" s="99"/>
    </row>
    <row r="404" spans="1:20" s="91" customFormat="1" ht="13.2" customHeight="1" x14ac:dyDescent="0.25">
      <c r="A404" s="440">
        <v>43159</v>
      </c>
      <c r="B404" s="441" t="s">
        <v>16</v>
      </c>
      <c r="C404" s="441">
        <v>256</v>
      </c>
      <c r="D404" s="441">
        <v>118</v>
      </c>
      <c r="E404" s="445">
        <f>D404/C404</f>
        <v>0.4609375</v>
      </c>
      <c r="F404" s="94"/>
      <c r="G404" s="96">
        <f>C404-D404</f>
        <v>138</v>
      </c>
      <c r="H404" s="96">
        <f>SUMIFS($D:$D,$A:$A,$A404)</f>
        <v>2384</v>
      </c>
      <c r="I404" s="96">
        <f>SUMIFS($G:$G,$A:$A,$A404)</f>
        <v>34367</v>
      </c>
      <c r="J404" s="95">
        <f>IFERROR(D404/H404,0)</f>
        <v>4.9496644295302011E-2</v>
      </c>
      <c r="K404" s="95">
        <f>IFERROR(G404/I404,0)</f>
        <v>4.01547996624669E-3</v>
      </c>
      <c r="L404" s="97">
        <f>IF(A404&lt;&gt;A403,J404,L403+J404)</f>
        <v>0.25629194630872487</v>
      </c>
      <c r="M404" s="97">
        <f>IF(A404&lt;&gt;A403,K404,M403+K404)</f>
        <v>1.2861174964355342E-2</v>
      </c>
      <c r="N404" s="97">
        <f>(M404+(M404-K404))*(L404-(L404-J404))</f>
        <v>1.074417221296456E-3</v>
      </c>
      <c r="O404" s="97">
        <f>ABS(L404-M404)</f>
        <v>0.24343077134436952</v>
      </c>
      <c r="T404" s="99"/>
    </row>
    <row r="405" spans="1:20" s="91" customFormat="1" ht="13.2" customHeight="1" x14ac:dyDescent="0.25">
      <c r="A405" s="440">
        <v>43159</v>
      </c>
      <c r="B405" s="441" t="s">
        <v>36</v>
      </c>
      <c r="C405" s="441">
        <v>2023</v>
      </c>
      <c r="D405" s="441">
        <v>513</v>
      </c>
      <c r="E405" s="445">
        <f>D405/C405</f>
        <v>0.2535837864557588</v>
      </c>
      <c r="F405" s="94"/>
      <c r="G405" s="96">
        <f>C405-D405</f>
        <v>1510</v>
      </c>
      <c r="H405" s="96">
        <f>SUMIFS($D:$D,$A:$A,$A405)</f>
        <v>2384</v>
      </c>
      <c r="I405" s="96">
        <f>SUMIFS($G:$G,$A:$A,$A405)</f>
        <v>34367</v>
      </c>
      <c r="J405" s="95">
        <f>IFERROR(D405/H405,0)</f>
        <v>0.21518456375838926</v>
      </c>
      <c r="K405" s="95">
        <f>IFERROR(G405/I405,0)</f>
        <v>4.3937498181394946E-2</v>
      </c>
      <c r="L405" s="97">
        <f>IF(A405&lt;&gt;A404,J405,L404+J405)</f>
        <v>0.47147651006711411</v>
      </c>
      <c r="M405" s="97">
        <f>IF(A405&lt;&gt;A404,K405,M404+K405)</f>
        <v>5.6798673145750288E-2</v>
      </c>
      <c r="N405" s="97">
        <f>(M405+(M405-K405))*(L405-(L405-J405))</f>
        <v>1.4989724027048734E-2</v>
      </c>
      <c r="O405" s="97">
        <f>ABS(L405-M405)</f>
        <v>0.41467783692136384</v>
      </c>
      <c r="T405" s="99"/>
    </row>
    <row r="406" spans="1:20" s="91" customFormat="1" ht="13.2" customHeight="1" x14ac:dyDescent="0.25">
      <c r="A406" s="440">
        <v>43159</v>
      </c>
      <c r="B406" s="441" t="s">
        <v>38</v>
      </c>
      <c r="C406" s="441">
        <v>884</v>
      </c>
      <c r="D406" s="441">
        <v>186</v>
      </c>
      <c r="E406" s="445">
        <f>D406/C406</f>
        <v>0.21040723981900453</v>
      </c>
      <c r="F406" s="94"/>
      <c r="G406" s="96">
        <f>C406-D406</f>
        <v>698</v>
      </c>
      <c r="H406" s="96">
        <f>SUMIFS($D:$D,$A:$A,$A406)</f>
        <v>2384</v>
      </c>
      <c r="I406" s="96">
        <f>SUMIFS($G:$G,$A:$A,$A406)</f>
        <v>34367</v>
      </c>
      <c r="J406" s="95">
        <f>IFERROR(D406/H406,0)</f>
        <v>7.8020134228187918E-2</v>
      </c>
      <c r="K406" s="95">
        <f>IFERROR(G406/I406,0)</f>
        <v>2.0310181278552098E-2</v>
      </c>
      <c r="L406" s="97">
        <f>IF(A406&lt;&gt;A405,J406,L405+J406)</f>
        <v>0.54949664429530198</v>
      </c>
      <c r="M406" s="97">
        <f>IF(A406&lt;&gt;A405,K406,M405+K406)</f>
        <v>7.7108854424302389E-2</v>
      </c>
      <c r="N406" s="97">
        <f>(M406+(M406-K406))*(L406-(L406-J406))</f>
        <v>1.0447483275180287E-2</v>
      </c>
      <c r="O406" s="97">
        <f>ABS(L406-M406)</f>
        <v>0.47238778987099961</v>
      </c>
      <c r="T406" s="99"/>
    </row>
    <row r="407" spans="1:20" s="91" customFormat="1" ht="13.2" customHeight="1" x14ac:dyDescent="0.25">
      <c r="A407" s="440">
        <v>43159</v>
      </c>
      <c r="B407" s="441" t="s">
        <v>14</v>
      </c>
      <c r="C407" s="441">
        <v>717</v>
      </c>
      <c r="D407" s="441">
        <v>124</v>
      </c>
      <c r="E407" s="445">
        <f>D407/C407</f>
        <v>0.17294281729428174</v>
      </c>
      <c r="F407" s="94"/>
      <c r="G407" s="96">
        <f>C407-D407</f>
        <v>593</v>
      </c>
      <c r="H407" s="96">
        <f>SUMIFS($D:$D,$A:$A,$A407)</f>
        <v>2384</v>
      </c>
      <c r="I407" s="96">
        <f>SUMIFS($G:$G,$A:$A,$A407)</f>
        <v>34367</v>
      </c>
      <c r="J407" s="95">
        <f>IFERROR(D407/H407,0)</f>
        <v>5.2013422818791948E-2</v>
      </c>
      <c r="K407" s="95">
        <f>IFERROR(G407/I407,0)</f>
        <v>1.7254924782494834E-2</v>
      </c>
      <c r="L407" s="97">
        <f>IF(A407&lt;&gt;A406,J407,L406+J407)</f>
        <v>0.60151006711409394</v>
      </c>
      <c r="M407" s="97">
        <f>IF(A407&lt;&gt;A406,K407,M406+K407)</f>
        <v>9.4363779206797227E-2</v>
      </c>
      <c r="N407" s="97">
        <f>(M407+(M407-K407))*(L407-(L407-J407))</f>
        <v>8.9188785949061884E-3</v>
      </c>
      <c r="O407" s="97">
        <f>ABS(L407-M407)</f>
        <v>0.50714628790729677</v>
      </c>
      <c r="T407" s="99"/>
    </row>
    <row r="408" spans="1:20" s="91" customFormat="1" ht="13.2" customHeight="1" x14ac:dyDescent="0.25">
      <c r="A408" s="440">
        <v>43159</v>
      </c>
      <c r="B408" s="441" t="s">
        <v>18</v>
      </c>
      <c r="C408" s="441">
        <v>406</v>
      </c>
      <c r="D408" s="441">
        <v>54</v>
      </c>
      <c r="E408" s="445">
        <f>D408/C408</f>
        <v>0.13300492610837439</v>
      </c>
      <c r="F408" s="94"/>
      <c r="G408" s="96">
        <f>C408-D408</f>
        <v>352</v>
      </c>
      <c r="H408" s="96">
        <f>SUMIFS($D:$D,$A:$A,$A408)</f>
        <v>2384</v>
      </c>
      <c r="I408" s="96">
        <f>SUMIFS($G:$G,$A:$A,$A408)</f>
        <v>34367</v>
      </c>
      <c r="J408" s="95">
        <f>IFERROR(D408/H408,0)</f>
        <v>2.2651006711409395E-2</v>
      </c>
      <c r="K408" s="95">
        <f>IFERROR(G408/I408,0)</f>
        <v>1.0242383682020543E-2</v>
      </c>
      <c r="L408" s="97">
        <f>IF(A408&lt;&gt;A407,J408,L407+J408)</f>
        <v>0.62416107382550334</v>
      </c>
      <c r="M408" s="97">
        <f>IF(A408&lt;&gt;A407,K408,M407+K408)</f>
        <v>0.10460616288881777</v>
      </c>
      <c r="N408" s="97">
        <f>(M408+(M408-K408))*(L408-(L408-J408))</f>
        <v>4.5068694937765164E-3</v>
      </c>
      <c r="O408" s="97">
        <f>ABS(L408-M408)</f>
        <v>0.5195549109366856</v>
      </c>
      <c r="T408" s="99"/>
    </row>
    <row r="409" spans="1:20" s="91" customFormat="1" ht="13.2" customHeight="1" x14ac:dyDescent="0.25">
      <c r="A409" s="440">
        <v>43159</v>
      </c>
      <c r="B409" s="441" t="s">
        <v>12</v>
      </c>
      <c r="C409" s="441">
        <v>2908</v>
      </c>
      <c r="D409" s="441">
        <v>209</v>
      </c>
      <c r="E409" s="445">
        <f>D409/C409</f>
        <v>7.1870701513067403E-2</v>
      </c>
      <c r="F409" s="94"/>
      <c r="G409" s="96">
        <f>C409-D409</f>
        <v>2699</v>
      </c>
      <c r="H409" s="96">
        <f>SUMIFS($D:$D,$A:$A,$A409)</f>
        <v>2384</v>
      </c>
      <c r="I409" s="96">
        <f>SUMIFS($G:$G,$A:$A,$A409)</f>
        <v>34367</v>
      </c>
      <c r="J409" s="95">
        <f>IFERROR(D409/H409,0)</f>
        <v>8.7667785234899334E-2</v>
      </c>
      <c r="K409" s="95">
        <f>IFERROR(G409/I409,0)</f>
        <v>7.8534640789129112E-2</v>
      </c>
      <c r="L409" s="97">
        <f>IF(A409&lt;&gt;A408,J409,L408+J409)</f>
        <v>0.71182885906040272</v>
      </c>
      <c r="M409" s="97">
        <f>IF(A409&lt;&gt;A408,K409,M408+K409)</f>
        <v>0.18314080367794688</v>
      </c>
      <c r="N409" s="97">
        <f>(M409+(M409-K409))*(L409-(L409-J409))</f>
        <v>2.5226139266968896E-2</v>
      </c>
      <c r="O409" s="97">
        <f>ABS(L409-M409)</f>
        <v>0.52868805538245578</v>
      </c>
      <c r="T409" s="99"/>
    </row>
    <row r="410" spans="1:20" s="91" customFormat="1" ht="13.2" customHeight="1" x14ac:dyDescent="0.25">
      <c r="A410" s="440">
        <v>43159</v>
      </c>
      <c r="B410" s="441" t="s">
        <v>40</v>
      </c>
      <c r="C410" s="441">
        <v>1058</v>
      </c>
      <c r="D410" s="441">
        <v>51</v>
      </c>
      <c r="E410" s="445">
        <f>D410/C410</f>
        <v>4.8204158790170135E-2</v>
      </c>
      <c r="F410" s="94"/>
      <c r="G410" s="96">
        <f>C410-D410</f>
        <v>1007</v>
      </c>
      <c r="H410" s="96">
        <f>SUMIFS($D:$D,$A:$A,$A410)</f>
        <v>2384</v>
      </c>
      <c r="I410" s="96">
        <f>SUMIFS($G:$G,$A:$A,$A410)</f>
        <v>34367</v>
      </c>
      <c r="J410" s="95">
        <f>IFERROR(D410/H410,0)</f>
        <v>2.139261744966443E-2</v>
      </c>
      <c r="K410" s="95">
        <f>IFERROR(G410/I410,0)</f>
        <v>2.9301364681234905E-2</v>
      </c>
      <c r="L410" s="97">
        <f>IF(A410&lt;&gt;A409,J410,L409+J410)</f>
        <v>0.73322147651006719</v>
      </c>
      <c r="M410" s="97">
        <f>IF(A410&lt;&gt;A409,K410,M409+K410)</f>
        <v>0.21244216835918178</v>
      </c>
      <c r="N410" s="97">
        <f>(M410+(M410-K410))*(L410-(L410-J410))</f>
        <v>8.4625551903916123E-3</v>
      </c>
      <c r="O410" s="97">
        <f>ABS(L410-M410)</f>
        <v>0.52077930815088536</v>
      </c>
      <c r="T410" s="99"/>
    </row>
    <row r="411" spans="1:20" s="91" customFormat="1" ht="13.2" customHeight="1" x14ac:dyDescent="0.25">
      <c r="A411" s="440">
        <v>43159</v>
      </c>
      <c r="B411" s="441" t="s">
        <v>24</v>
      </c>
      <c r="C411" s="441">
        <v>5923</v>
      </c>
      <c r="D411" s="441">
        <v>230</v>
      </c>
      <c r="E411" s="445">
        <f>D411/C411</f>
        <v>3.8831673138612188E-2</v>
      </c>
      <c r="F411" s="94"/>
      <c r="G411" s="96">
        <f>C411-D411</f>
        <v>5693</v>
      </c>
      <c r="H411" s="96">
        <f>SUMIFS($D:$D,$A:$A,$A411)</f>
        <v>2384</v>
      </c>
      <c r="I411" s="96">
        <f>SUMIFS($G:$G,$A:$A,$A411)</f>
        <v>34367</v>
      </c>
      <c r="J411" s="95">
        <f>IFERROR(D411/H411,0)</f>
        <v>9.6476510067114093E-2</v>
      </c>
      <c r="K411" s="95">
        <f>IFERROR(G411/I411,0)</f>
        <v>0.16565309744813339</v>
      </c>
      <c r="L411" s="97">
        <f>IF(A411&lt;&gt;A410,J411,L410+J411)</f>
        <v>0.8296979865771813</v>
      </c>
      <c r="M411" s="97">
        <f>IF(A411&lt;&gt;A410,K411,M410+K411)</f>
        <v>0.37809526580731517</v>
      </c>
      <c r="N411" s="97">
        <f>(M411+(M411-K411))*(L411-(L411-J411))</f>
        <v>5.6972990712371781E-2</v>
      </c>
      <c r="O411" s="97">
        <f>ABS(L411-M411)</f>
        <v>0.45160272076986613</v>
      </c>
      <c r="T411" s="99"/>
    </row>
    <row r="412" spans="1:20" s="91" customFormat="1" ht="13.2" customHeight="1" x14ac:dyDescent="0.25">
      <c r="A412" s="440">
        <v>43159</v>
      </c>
      <c r="B412" s="441" t="s">
        <v>42</v>
      </c>
      <c r="C412" s="441">
        <v>11859</v>
      </c>
      <c r="D412" s="441">
        <v>255</v>
      </c>
      <c r="E412" s="445">
        <f>D412/C412</f>
        <v>2.1502656210473058E-2</v>
      </c>
      <c r="F412" s="94"/>
      <c r="G412" s="96">
        <f>C412-D412</f>
        <v>11604</v>
      </c>
      <c r="H412" s="96">
        <f>SUMIFS($D:$D,$A:$A,$A412)</f>
        <v>2384</v>
      </c>
      <c r="I412" s="96">
        <f>SUMIFS($G:$G,$A:$A,$A412)</f>
        <v>34367</v>
      </c>
      <c r="J412" s="95">
        <f>IFERROR(D412/H412,0)</f>
        <v>0.10696308724832215</v>
      </c>
      <c r="K412" s="95">
        <f>IFERROR(G412/I412,0)</f>
        <v>0.33764948933569994</v>
      </c>
      <c r="L412" s="97">
        <f>IF(A412&lt;&gt;A411,J412,L411+J412)</f>
        <v>0.93666107382550345</v>
      </c>
      <c r="M412" s="97">
        <f>IF(A412&lt;&gt;A411,K412,M411+K412)</f>
        <v>0.71574475514301517</v>
      </c>
      <c r="N412" s="97">
        <f>(M412+(M412-K412))*(L412-(L412-J412))</f>
        <v>0.11700050559661673</v>
      </c>
      <c r="O412" s="97">
        <f>ABS(L412-M412)</f>
        <v>0.22091631868248829</v>
      </c>
      <c r="T412" s="99"/>
    </row>
    <row r="413" spans="1:20" s="91" customFormat="1" ht="13.2" customHeight="1" x14ac:dyDescent="0.25">
      <c r="A413" s="440">
        <v>43159</v>
      </c>
      <c r="B413" s="441" t="s">
        <v>26</v>
      </c>
      <c r="C413" s="441">
        <v>3682</v>
      </c>
      <c r="D413" s="441">
        <v>61</v>
      </c>
      <c r="E413" s="445">
        <f>D413/C413</f>
        <v>1.6567083107007063E-2</v>
      </c>
      <c r="F413" s="94"/>
      <c r="G413" s="96">
        <f>C413-D413</f>
        <v>3621</v>
      </c>
      <c r="H413" s="96">
        <f>SUMIFS($D:$D,$A:$A,$A413)</f>
        <v>2384</v>
      </c>
      <c r="I413" s="96">
        <f>SUMIFS($G:$G,$A:$A,$A413)</f>
        <v>34367</v>
      </c>
      <c r="J413" s="95">
        <f>IFERROR(D413/H413,0)</f>
        <v>2.5587248322147652E-2</v>
      </c>
      <c r="K413" s="95">
        <f>IFERROR(G413/I413,0)</f>
        <v>0.10536270259260337</v>
      </c>
      <c r="L413" s="97">
        <f>IF(A413&lt;&gt;A412,J413,L412+J413)</f>
        <v>0.9622483221476511</v>
      </c>
      <c r="M413" s="97">
        <f>IF(A413&lt;&gt;A412,K413,M412+K413)</f>
        <v>0.82110745773561855</v>
      </c>
      <c r="N413" s="97">
        <f>(M413+(M413-K413))*(L413-(L413-J413))</f>
        <v>3.9323819205367719E-2</v>
      </c>
      <c r="O413" s="97">
        <f>ABS(L413-M413)</f>
        <v>0.14114086441203255</v>
      </c>
      <c r="T413" s="99"/>
    </row>
    <row r="414" spans="1:20" s="91" customFormat="1" ht="13.2" customHeight="1" x14ac:dyDescent="0.25">
      <c r="A414" s="440">
        <v>43159</v>
      </c>
      <c r="B414" s="441" t="s">
        <v>28</v>
      </c>
      <c r="C414" s="441">
        <v>5753</v>
      </c>
      <c r="D414" s="441">
        <v>87</v>
      </c>
      <c r="E414" s="445">
        <f>D414/C414</f>
        <v>1.512254475925604E-2</v>
      </c>
      <c r="F414" s="94"/>
      <c r="G414" s="96">
        <f>C414-D414</f>
        <v>5666</v>
      </c>
      <c r="H414" s="96">
        <f>SUMIFS($D:$D,$A:$A,$A414)</f>
        <v>2384</v>
      </c>
      <c r="I414" s="96">
        <f>SUMIFS($G:$G,$A:$A,$A414)</f>
        <v>34367</v>
      </c>
      <c r="J414" s="95">
        <f>IFERROR(D414/H414,0)</f>
        <v>3.649328859060403E-2</v>
      </c>
      <c r="K414" s="95">
        <f>IFERROR(G414/I414,0)</f>
        <v>0.16486746006343295</v>
      </c>
      <c r="L414" s="97">
        <f>IF(A414&lt;&gt;A413,J414,L413+J414)</f>
        <v>0.99874161073825518</v>
      </c>
      <c r="M414" s="97">
        <f>IF(A414&lt;&gt;A413,K414,M413+K414)</f>
        <v>0.98597491779905155</v>
      </c>
      <c r="N414" s="97">
        <f>(M414+(M414-K414))*(L414-(L414-J414))</f>
        <v>6.5946378637381092E-2</v>
      </c>
      <c r="O414" s="97">
        <f>ABS(L414-M414)</f>
        <v>1.2766692939203628E-2</v>
      </c>
      <c r="T414" s="99"/>
    </row>
    <row r="415" spans="1:20" s="91" customFormat="1" ht="13.2" customHeight="1" x14ac:dyDescent="0.25">
      <c r="A415" s="440">
        <v>43159</v>
      </c>
      <c r="B415" s="441" t="s">
        <v>34</v>
      </c>
      <c r="C415" s="441">
        <v>323</v>
      </c>
      <c r="D415" s="441">
        <v>3</v>
      </c>
      <c r="E415" s="445">
        <f>D415/C415</f>
        <v>9.2879256965944269E-3</v>
      </c>
      <c r="F415" s="94"/>
      <c r="G415" s="96">
        <f>C415-D415</f>
        <v>320</v>
      </c>
      <c r="H415" s="96">
        <f>SUMIFS($D:$D,$A:$A,$A415)</f>
        <v>2384</v>
      </c>
      <c r="I415" s="96">
        <f>SUMIFS($G:$G,$A:$A,$A415)</f>
        <v>34367</v>
      </c>
      <c r="J415" s="95">
        <f>IFERROR(D415/H415,0)</f>
        <v>1.2583892617449664E-3</v>
      </c>
      <c r="K415" s="95">
        <f>IFERROR(G415/I415,0)</f>
        <v>9.3112578927459482E-3</v>
      </c>
      <c r="L415" s="97">
        <f>IF(A415&lt;&gt;A414,J415,L414+J415)</f>
        <v>1.0000000000000002</v>
      </c>
      <c r="M415" s="97">
        <f>IF(A415&lt;&gt;A414,K415,M414+K415)</f>
        <v>0.99528617569179745</v>
      </c>
      <c r="N415" s="97">
        <f>(M415+(M415-K415))*(L415-(L415-J415))</f>
        <v>2.4931976847619021E-3</v>
      </c>
      <c r="O415" s="97">
        <f>ABS(L415-M415)</f>
        <v>4.7138243082027742E-3</v>
      </c>
      <c r="T415" s="99"/>
    </row>
    <row r="416" spans="1:20" s="91" customFormat="1" ht="13.2" customHeight="1" x14ac:dyDescent="0.25">
      <c r="A416" s="440">
        <v>43159</v>
      </c>
      <c r="B416" s="441" t="s">
        <v>30</v>
      </c>
      <c r="C416" s="441">
        <v>52</v>
      </c>
      <c r="D416" s="441">
        <v>0</v>
      </c>
      <c r="E416" s="445">
        <f>D416/C416</f>
        <v>0</v>
      </c>
      <c r="F416" s="94"/>
      <c r="G416" s="96">
        <f>C416-D416</f>
        <v>52</v>
      </c>
      <c r="H416" s="96">
        <f>SUMIFS($D:$D,$A:$A,$A416)</f>
        <v>2384</v>
      </c>
      <c r="I416" s="96">
        <f>SUMIFS($G:$G,$A:$A,$A416)</f>
        <v>34367</v>
      </c>
      <c r="J416" s="95">
        <f>IFERROR(D416/H416,0)</f>
        <v>0</v>
      </c>
      <c r="K416" s="95">
        <f>IFERROR(G416/I416,0)</f>
        <v>1.5130794075712166E-3</v>
      </c>
      <c r="L416" s="97">
        <f>IF(A416&lt;&gt;A415,J416,L415+J416)</f>
        <v>1.0000000000000002</v>
      </c>
      <c r="M416" s="97">
        <f>IF(A416&lt;&gt;A415,K416,M415+K416)</f>
        <v>0.99679925509936862</v>
      </c>
      <c r="N416" s="97">
        <f>(M416+(M416-K416))*(L416-(L416-J416))</f>
        <v>0</v>
      </c>
      <c r="O416" s="97">
        <f>ABS(L416-M416)</f>
        <v>3.2007449006316024E-3</v>
      </c>
      <c r="T416" s="99"/>
    </row>
    <row r="417" spans="1:20" s="91" customFormat="1" ht="13.2" customHeight="1" x14ac:dyDescent="0.25">
      <c r="A417" s="440">
        <v>43159</v>
      </c>
      <c r="B417" s="441" t="s">
        <v>32</v>
      </c>
      <c r="C417" s="441">
        <v>110</v>
      </c>
      <c r="D417" s="441">
        <v>0</v>
      </c>
      <c r="E417" s="445">
        <f>D417/C417</f>
        <v>0</v>
      </c>
      <c r="F417" s="94"/>
      <c r="G417" s="96">
        <f>C417-D417</f>
        <v>110</v>
      </c>
      <c r="H417" s="96">
        <f>SUMIFS($D:$D,$A:$A,$A417)</f>
        <v>2384</v>
      </c>
      <c r="I417" s="96">
        <f>SUMIFS($G:$G,$A:$A,$A417)</f>
        <v>34367</v>
      </c>
      <c r="J417" s="95">
        <f>IFERROR(D417/H417,0)</f>
        <v>0</v>
      </c>
      <c r="K417" s="95">
        <f>IFERROR(G417/I417,0)</f>
        <v>3.2007449006314199E-3</v>
      </c>
      <c r="L417" s="97">
        <f>IF(A417&lt;&gt;A416,J417,L416+J417)</f>
        <v>1.0000000000000002</v>
      </c>
      <c r="M417" s="97">
        <f>IF(A417&lt;&gt;A416,K417,M416+K417)</f>
        <v>1</v>
      </c>
      <c r="N417" s="97">
        <f>(M417+(M417-K417))*(L417-(L417-J417))</f>
        <v>0</v>
      </c>
      <c r="O417" s="97">
        <f>ABS(L417-M417)</f>
        <v>2.2204460492503131E-16</v>
      </c>
      <c r="T417" s="99"/>
    </row>
    <row r="418" spans="1:20" s="91" customFormat="1" ht="13.2" customHeight="1" x14ac:dyDescent="0.25">
      <c r="A418" s="440">
        <v>43190</v>
      </c>
      <c r="B418" s="441" t="s">
        <v>30</v>
      </c>
      <c r="C418" s="441">
        <v>459</v>
      </c>
      <c r="D418" s="441">
        <v>324</v>
      </c>
      <c r="E418" s="445">
        <f>D418/C418</f>
        <v>0.70588235294117652</v>
      </c>
      <c r="F418" s="94"/>
      <c r="G418" s="96">
        <f>C418-D418</f>
        <v>135</v>
      </c>
      <c r="H418" s="96">
        <f>SUMIFS($D:$D,$A:$A,$A418)</f>
        <v>2385</v>
      </c>
      <c r="I418" s="96">
        <f>SUMIFS($G:$G,$A:$A,$A418)</f>
        <v>34581</v>
      </c>
      <c r="J418" s="95">
        <f>IFERROR(D418/H418,0)</f>
        <v>0.13584905660377358</v>
      </c>
      <c r="K418" s="95">
        <f>IFERROR(G418/I418,0)</f>
        <v>3.9038778519996532E-3</v>
      </c>
      <c r="L418" s="97">
        <f>IF(A418&lt;&gt;A417,J418,L417+J418)</f>
        <v>0.13584905660377358</v>
      </c>
      <c r="M418" s="97">
        <f>IF(A418&lt;&gt;A417,K418,M417+K418)</f>
        <v>3.9038778519996532E-3</v>
      </c>
      <c r="N418" s="97">
        <f>(M418+(M418-K418))*(L418-(L418-J418))</f>
        <v>5.3033812329051895E-4</v>
      </c>
      <c r="O418" s="97">
        <f>ABS(L418-M418)</f>
        <v>0.13194517875177392</v>
      </c>
      <c r="T418" s="99"/>
    </row>
    <row r="419" spans="1:20" s="91" customFormat="1" ht="13.2" customHeight="1" x14ac:dyDescent="0.25">
      <c r="A419" s="440">
        <v>43190</v>
      </c>
      <c r="B419" s="441" t="s">
        <v>26</v>
      </c>
      <c r="C419" s="441">
        <v>159</v>
      </c>
      <c r="D419" s="441">
        <v>99</v>
      </c>
      <c r="E419" s="445">
        <f>D419/C419</f>
        <v>0.62264150943396224</v>
      </c>
      <c r="F419" s="94"/>
      <c r="G419" s="96">
        <f>C419-D419</f>
        <v>60</v>
      </c>
      <c r="H419" s="96">
        <f>SUMIFS($D:$D,$A:$A,$A419)</f>
        <v>2385</v>
      </c>
      <c r="I419" s="96">
        <f>SUMIFS($G:$G,$A:$A,$A419)</f>
        <v>34581</v>
      </c>
      <c r="J419" s="95">
        <f>IFERROR(D419/H419,0)</f>
        <v>4.1509433962264149E-2</v>
      </c>
      <c r="K419" s="95">
        <f>IFERROR(G419/I419,0)</f>
        <v>1.7350568231109568E-3</v>
      </c>
      <c r="L419" s="97">
        <f>IF(A419&lt;&gt;A418,J419,L418+J419)</f>
        <v>0.17735849056603772</v>
      </c>
      <c r="M419" s="97">
        <f>IF(A419&lt;&gt;A418,K419,M418+K419)</f>
        <v>5.6389346751106097E-3</v>
      </c>
      <c r="N419" s="97">
        <f>(M419+(M419-K419))*(L419-(L419-J419))</f>
        <v>3.9611674640835045E-4</v>
      </c>
      <c r="O419" s="97">
        <f>ABS(L419-M419)</f>
        <v>0.17171955589092711</v>
      </c>
      <c r="T419" s="99"/>
    </row>
    <row r="420" spans="1:20" s="91" customFormat="1" ht="13.2" customHeight="1" x14ac:dyDescent="0.25">
      <c r="A420" s="440">
        <v>43190</v>
      </c>
      <c r="B420" s="441" t="s">
        <v>20</v>
      </c>
      <c r="C420" s="441">
        <v>589</v>
      </c>
      <c r="D420" s="441">
        <v>341</v>
      </c>
      <c r="E420" s="445">
        <f>D420/C420</f>
        <v>0.57894736842105265</v>
      </c>
      <c r="F420" s="94"/>
      <c r="G420" s="96">
        <f>C420-D420</f>
        <v>248</v>
      </c>
      <c r="H420" s="96">
        <f>SUMIFS($D:$D,$A:$A,$A420)</f>
        <v>2385</v>
      </c>
      <c r="I420" s="96">
        <f>SUMIFS($G:$G,$A:$A,$A420)</f>
        <v>34581</v>
      </c>
      <c r="J420" s="95">
        <f>IFERROR(D420/H420,0)</f>
        <v>0.1429769392033543</v>
      </c>
      <c r="K420" s="95">
        <f>IFERROR(G420/I420,0)</f>
        <v>7.1715682021919547E-3</v>
      </c>
      <c r="L420" s="97">
        <f>IF(A420&lt;&gt;A419,J420,L419+J420)</f>
        <v>0.320335429769392</v>
      </c>
      <c r="M420" s="97">
        <f>IF(A420&lt;&gt;A419,K420,M419+K420)</f>
        <v>1.2810502877302565E-2</v>
      </c>
      <c r="N420" s="97">
        <f>(M420+(M420-K420))*(L420-(L420-J420))</f>
        <v>2.6378441112674604E-3</v>
      </c>
      <c r="O420" s="97">
        <f>ABS(L420-M420)</f>
        <v>0.30752492689208943</v>
      </c>
      <c r="T420" s="99"/>
    </row>
    <row r="421" spans="1:20" s="91" customFormat="1" ht="13.2" customHeight="1" x14ac:dyDescent="0.25">
      <c r="A421" s="440">
        <v>43190</v>
      </c>
      <c r="B421" s="441" t="s">
        <v>36</v>
      </c>
      <c r="C421" s="441">
        <v>1768</v>
      </c>
      <c r="D421" s="441">
        <v>388</v>
      </c>
      <c r="E421" s="445">
        <f>D421/C421</f>
        <v>0.21945701357466063</v>
      </c>
      <c r="F421" s="94"/>
      <c r="G421" s="96">
        <f>C421-D421</f>
        <v>1380</v>
      </c>
      <c r="H421" s="96">
        <f>SUMIFS($D:$D,$A:$A,$A421)</f>
        <v>2385</v>
      </c>
      <c r="I421" s="96">
        <f>SUMIFS($G:$G,$A:$A,$A421)</f>
        <v>34581</v>
      </c>
      <c r="J421" s="95">
        <f>IFERROR(D421/H421,0)</f>
        <v>0.16268343815513628</v>
      </c>
      <c r="K421" s="95">
        <f>IFERROR(G421/I421,0)</f>
        <v>3.9906306931552012E-2</v>
      </c>
      <c r="L421" s="97">
        <f>IF(A421&lt;&gt;A420,J421,L420+J421)</f>
        <v>0.48301886792452831</v>
      </c>
      <c r="M421" s="97">
        <f>IF(A421&lt;&gt;A420,K421,M420+K421)</f>
        <v>5.2716809808854577E-2</v>
      </c>
      <c r="N421" s="97">
        <f>(M421+(M421-K421))*(L421-(L421-J421))</f>
        <v>1.0660208520850723E-2</v>
      </c>
      <c r="O421" s="97">
        <f>ABS(L421-M421)</f>
        <v>0.43030205811567374</v>
      </c>
      <c r="T421" s="99"/>
    </row>
    <row r="422" spans="1:20" s="91" customFormat="1" ht="13.2" customHeight="1" x14ac:dyDescent="0.25">
      <c r="A422" s="440">
        <v>43190</v>
      </c>
      <c r="B422" s="441" t="s">
        <v>22</v>
      </c>
      <c r="C422" s="441">
        <v>741</v>
      </c>
      <c r="D422" s="441">
        <v>151</v>
      </c>
      <c r="E422" s="445">
        <f>D422/C422</f>
        <v>0.203778677462888</v>
      </c>
      <c r="F422" s="94"/>
      <c r="G422" s="96">
        <f>C422-D422</f>
        <v>590</v>
      </c>
      <c r="H422" s="96">
        <f>SUMIFS($D:$D,$A:$A,$A422)</f>
        <v>2385</v>
      </c>
      <c r="I422" s="96">
        <f>SUMIFS($G:$G,$A:$A,$A422)</f>
        <v>34581</v>
      </c>
      <c r="J422" s="95">
        <f>IFERROR(D422/H422,0)</f>
        <v>6.3312368972746336E-2</v>
      </c>
      <c r="K422" s="95">
        <f>IFERROR(G422/I422,0)</f>
        <v>1.7061392093924408E-2</v>
      </c>
      <c r="L422" s="97">
        <f>IF(A422&lt;&gt;A421,J422,L421+J422)</f>
        <v>0.54633123689727459</v>
      </c>
      <c r="M422" s="97">
        <f>IF(A422&lt;&gt;A421,K422,M421+K422)</f>
        <v>6.9778201902778988E-2</v>
      </c>
      <c r="N422" s="97">
        <f>(M422+(M422-K422))*(L422-(L422-J422))</f>
        <v>7.7554493788078282E-3</v>
      </c>
      <c r="O422" s="97">
        <f>ABS(L422-M422)</f>
        <v>0.47655303499449558</v>
      </c>
      <c r="T422" s="99"/>
    </row>
    <row r="423" spans="1:20" s="91" customFormat="1" ht="13.2" customHeight="1" x14ac:dyDescent="0.25">
      <c r="A423" s="440">
        <v>43190</v>
      </c>
      <c r="B423" s="441" t="s">
        <v>16</v>
      </c>
      <c r="C423" s="441">
        <v>945</v>
      </c>
      <c r="D423" s="441">
        <v>183</v>
      </c>
      <c r="E423" s="445">
        <f>D423/C423</f>
        <v>0.19365079365079366</v>
      </c>
      <c r="F423" s="94"/>
      <c r="G423" s="96">
        <f>C423-D423</f>
        <v>762</v>
      </c>
      <c r="H423" s="96">
        <f>SUMIFS($D:$D,$A:$A,$A423)</f>
        <v>2385</v>
      </c>
      <c r="I423" s="96">
        <f>SUMIFS($G:$G,$A:$A,$A423)</f>
        <v>34581</v>
      </c>
      <c r="J423" s="95">
        <f>IFERROR(D423/H423,0)</f>
        <v>7.672955974842767E-2</v>
      </c>
      <c r="K423" s="95">
        <f>IFERROR(G423/I423,0)</f>
        <v>2.2035221653509154E-2</v>
      </c>
      <c r="L423" s="97">
        <f>IF(A423&lt;&gt;A422,J423,L422+J423)</f>
        <v>0.62306079664570224</v>
      </c>
      <c r="M423" s="97">
        <f>IF(A423&lt;&gt;A422,K423,M422+K423)</f>
        <v>9.1813423556288146E-2</v>
      </c>
      <c r="N423" s="97">
        <f>(M423+(M423-K423))*(L423-(L423-J423))</f>
        <v>1.2398854280507035E-2</v>
      </c>
      <c r="O423" s="97">
        <f>ABS(L423-M423)</f>
        <v>0.53124737308941405</v>
      </c>
      <c r="T423" s="99"/>
    </row>
    <row r="424" spans="1:20" s="91" customFormat="1" ht="13.2" customHeight="1" x14ac:dyDescent="0.25">
      <c r="A424" s="440">
        <v>43190</v>
      </c>
      <c r="B424" s="441" t="s">
        <v>14</v>
      </c>
      <c r="C424" s="441">
        <v>332</v>
      </c>
      <c r="D424" s="441">
        <v>49</v>
      </c>
      <c r="E424" s="445">
        <f>D424/C424</f>
        <v>0.14759036144578314</v>
      </c>
      <c r="F424" s="94"/>
      <c r="G424" s="96">
        <f>C424-D424</f>
        <v>283</v>
      </c>
      <c r="H424" s="96">
        <f>SUMIFS($D:$D,$A:$A,$A424)</f>
        <v>2385</v>
      </c>
      <c r="I424" s="96">
        <f>SUMIFS($G:$G,$A:$A,$A424)</f>
        <v>34581</v>
      </c>
      <c r="J424" s="95">
        <f>IFERROR(D424/H424,0)</f>
        <v>2.0545073375262055E-2</v>
      </c>
      <c r="K424" s="95">
        <f>IFERROR(G424/I424,0)</f>
        <v>8.1836846823400127E-3</v>
      </c>
      <c r="L424" s="97">
        <f>IF(A424&lt;&gt;A423,J424,L423+J424)</f>
        <v>0.64360587002096425</v>
      </c>
      <c r="M424" s="97">
        <f>IF(A424&lt;&gt;A423,K424,M423+K424)</f>
        <v>9.999710823862816E-2</v>
      </c>
      <c r="N424" s="97">
        <f>(M424+(M424-K424))*(L424-(L424-J424))</f>
        <v>3.940761449874583E-3</v>
      </c>
      <c r="O424" s="97">
        <f>ABS(L424-M424)</f>
        <v>0.54360876178233608</v>
      </c>
      <c r="T424" s="99"/>
    </row>
    <row r="425" spans="1:20" s="91" customFormat="1" ht="13.2" customHeight="1" x14ac:dyDescent="0.25">
      <c r="A425" s="440">
        <v>43190</v>
      </c>
      <c r="B425" s="441" t="s">
        <v>40</v>
      </c>
      <c r="C425" s="441">
        <v>1155</v>
      </c>
      <c r="D425" s="441">
        <v>61</v>
      </c>
      <c r="E425" s="445">
        <f>D425/C425</f>
        <v>5.2813852813852813E-2</v>
      </c>
      <c r="F425" s="94"/>
      <c r="G425" s="96">
        <f>C425-D425</f>
        <v>1094</v>
      </c>
      <c r="H425" s="96">
        <f>SUMIFS($D:$D,$A:$A,$A425)</f>
        <v>2385</v>
      </c>
      <c r="I425" s="96">
        <f>SUMIFS($G:$G,$A:$A,$A425)</f>
        <v>34581</v>
      </c>
      <c r="J425" s="95">
        <f>IFERROR(D425/H425,0)</f>
        <v>2.5576519916142557E-2</v>
      </c>
      <c r="K425" s="95">
        <f>IFERROR(G425/I425,0)</f>
        <v>3.1635869408056447E-2</v>
      </c>
      <c r="L425" s="97">
        <f>IF(A425&lt;&gt;A424,J425,L424+J425)</f>
        <v>0.66918238993710677</v>
      </c>
      <c r="M425" s="97">
        <f>IF(A425&lt;&gt;A424,K425,M424+K425)</f>
        <v>0.13163297764668461</v>
      </c>
      <c r="N425" s="97">
        <f>(M425+(M425-K425))*(L425-(L425-J425))</f>
        <v>5.9242915048235032E-3</v>
      </c>
      <c r="O425" s="97">
        <f>ABS(L425-M425)</f>
        <v>0.53754941229042219</v>
      </c>
      <c r="T425" s="99"/>
    </row>
    <row r="426" spans="1:20" s="91" customFormat="1" ht="13.2" customHeight="1" x14ac:dyDescent="0.25">
      <c r="A426" s="440">
        <v>43190</v>
      </c>
      <c r="B426" s="441" t="s">
        <v>12</v>
      </c>
      <c r="C426" s="441">
        <v>2669</v>
      </c>
      <c r="D426" s="441">
        <v>132</v>
      </c>
      <c r="E426" s="445">
        <f>D426/C426</f>
        <v>4.9456725365305355E-2</v>
      </c>
      <c r="F426" s="94"/>
      <c r="G426" s="96">
        <f>C426-D426</f>
        <v>2537</v>
      </c>
      <c r="H426" s="96">
        <f>SUMIFS($D:$D,$A:$A,$A426)</f>
        <v>2385</v>
      </c>
      <c r="I426" s="96">
        <f>SUMIFS($G:$G,$A:$A,$A426)</f>
        <v>34581</v>
      </c>
      <c r="J426" s="95">
        <f>IFERROR(D426/H426,0)</f>
        <v>5.5345911949685536E-2</v>
      </c>
      <c r="K426" s="95">
        <f>IFERROR(G426/I426,0)</f>
        <v>7.3363986003874962E-2</v>
      </c>
      <c r="L426" s="97">
        <f>IF(A426&lt;&gt;A425,J426,L425+J426)</f>
        <v>0.72452830188679229</v>
      </c>
      <c r="M426" s="97">
        <f>IF(A426&lt;&gt;A425,K426,M425+K426)</f>
        <v>0.20499696365055958</v>
      </c>
      <c r="N426" s="97">
        <f>(M426+(M426-K426))*(L426-(L426-J426))</f>
        <v>1.8631091090665085E-2</v>
      </c>
      <c r="O426" s="97">
        <f>ABS(L426-M426)</f>
        <v>0.51953133823623276</v>
      </c>
      <c r="T426" s="99"/>
    </row>
    <row r="427" spans="1:20" s="91" customFormat="1" ht="13.2" customHeight="1" x14ac:dyDescent="0.25">
      <c r="A427" s="440">
        <v>43190</v>
      </c>
      <c r="B427" s="441" t="s">
        <v>38</v>
      </c>
      <c r="C427" s="441">
        <v>5749</v>
      </c>
      <c r="D427" s="441">
        <v>231</v>
      </c>
      <c r="E427" s="445">
        <f>D427/C427</f>
        <v>4.0180901026265439E-2</v>
      </c>
      <c r="F427" s="94"/>
      <c r="G427" s="96">
        <f>C427-D427</f>
        <v>5518</v>
      </c>
      <c r="H427" s="96">
        <f>SUMIFS($D:$D,$A:$A,$A427)</f>
        <v>2385</v>
      </c>
      <c r="I427" s="96">
        <f>SUMIFS($G:$G,$A:$A,$A427)</f>
        <v>34581</v>
      </c>
      <c r="J427" s="95">
        <f>IFERROR(D427/H427,0)</f>
        <v>9.6855345911949692E-2</v>
      </c>
      <c r="K427" s="95">
        <f>IFERROR(G427/I427,0)</f>
        <v>0.159567392498771</v>
      </c>
      <c r="L427" s="97">
        <f>IF(A427&lt;&gt;A426,J427,L426+J427)</f>
        <v>0.82138364779874196</v>
      </c>
      <c r="M427" s="97">
        <f>IF(A427&lt;&gt;A426,K427,M426+K427)</f>
        <v>0.36456435614933058</v>
      </c>
      <c r="N427" s="97">
        <f>(M427+(M427-K427))*(L427-(L427-J427))</f>
        <v>5.5165058647284944E-2</v>
      </c>
      <c r="O427" s="97">
        <f>ABS(L427-M427)</f>
        <v>0.45681929164941137</v>
      </c>
      <c r="T427" s="99"/>
    </row>
    <row r="428" spans="1:20" s="91" customFormat="1" ht="13.2" customHeight="1" x14ac:dyDescent="0.25">
      <c r="A428" s="440">
        <v>43190</v>
      </c>
      <c r="B428" s="441" t="s">
        <v>24</v>
      </c>
      <c r="C428" s="441">
        <v>12398</v>
      </c>
      <c r="D428" s="441">
        <v>268</v>
      </c>
      <c r="E428" s="445">
        <f>D428/C428</f>
        <v>2.1616389740280691E-2</v>
      </c>
      <c r="F428" s="94"/>
      <c r="G428" s="96">
        <f>C428-D428</f>
        <v>12130</v>
      </c>
      <c r="H428" s="96">
        <f>SUMIFS($D:$D,$A:$A,$A428)</f>
        <v>2385</v>
      </c>
      <c r="I428" s="96">
        <f>SUMIFS($G:$G,$A:$A,$A428)</f>
        <v>34581</v>
      </c>
      <c r="J428" s="95">
        <f>IFERROR(D428/H428,0)</f>
        <v>0.11236897274633123</v>
      </c>
      <c r="K428" s="95">
        <f>IFERROR(G428/I428,0)</f>
        <v>0.35077065440559846</v>
      </c>
      <c r="L428" s="97">
        <f>IF(A428&lt;&gt;A427,J428,L427+J428)</f>
        <v>0.93375262054507324</v>
      </c>
      <c r="M428" s="97">
        <f>IF(A428&lt;&gt;A427,K428,M427+K428)</f>
        <v>0.71533501055492899</v>
      </c>
      <c r="N428" s="97">
        <f>(M428+(M428-K428))*(L428-(L428-J428))</f>
        <v>0.12134718250597136</v>
      </c>
      <c r="O428" s="97">
        <f>ABS(L428-M428)</f>
        <v>0.21841760999014426</v>
      </c>
      <c r="T428" s="99"/>
    </row>
    <row r="429" spans="1:20" s="91" customFormat="1" ht="13.2" customHeight="1" x14ac:dyDescent="0.25">
      <c r="A429" s="440">
        <v>43190</v>
      </c>
      <c r="B429" s="441" t="s">
        <v>42</v>
      </c>
      <c r="C429" s="441">
        <v>3639</v>
      </c>
      <c r="D429" s="441">
        <v>68</v>
      </c>
      <c r="E429" s="445">
        <f>D429/C429</f>
        <v>1.8686452322066501E-2</v>
      </c>
      <c r="F429" s="94"/>
      <c r="G429" s="96">
        <f>C429-D429</f>
        <v>3571</v>
      </c>
      <c r="H429" s="96">
        <f>SUMIFS($D:$D,$A:$A,$A429)</f>
        <v>2385</v>
      </c>
      <c r="I429" s="96">
        <f>SUMIFS($G:$G,$A:$A,$A429)</f>
        <v>34581</v>
      </c>
      <c r="J429" s="95">
        <f>IFERROR(D429/H429,0)</f>
        <v>2.8511530398322851E-2</v>
      </c>
      <c r="K429" s="95">
        <f>IFERROR(G429/I429,0)</f>
        <v>0.10326479858882046</v>
      </c>
      <c r="L429" s="97">
        <f>IF(A429&lt;&gt;A428,J429,L428+J429)</f>
        <v>0.96226415094339612</v>
      </c>
      <c r="M429" s="97">
        <f>IF(A429&lt;&gt;A428,K429,M428+K429)</f>
        <v>0.81859980914374941</v>
      </c>
      <c r="N429" s="97">
        <f>(M429+(M429-K429))*(L429-(L429-J429))</f>
        <v>4.3734829240884801E-2</v>
      </c>
      <c r="O429" s="97">
        <f>ABS(L429-M429)</f>
        <v>0.14366434179964671</v>
      </c>
      <c r="T429" s="99"/>
    </row>
    <row r="430" spans="1:20" s="91" customFormat="1" ht="13.2" customHeight="1" x14ac:dyDescent="0.25">
      <c r="A430" s="440">
        <v>43190</v>
      </c>
      <c r="B430" s="441" t="s">
        <v>18</v>
      </c>
      <c r="C430" s="441">
        <v>5861</v>
      </c>
      <c r="D430" s="441">
        <v>88</v>
      </c>
      <c r="E430" s="445">
        <f>D430/C430</f>
        <v>1.5014502644599897E-2</v>
      </c>
      <c r="F430" s="94"/>
      <c r="G430" s="96">
        <f>C430-D430</f>
        <v>5773</v>
      </c>
      <c r="H430" s="96">
        <f>SUMIFS($D:$D,$A:$A,$A430)</f>
        <v>2385</v>
      </c>
      <c r="I430" s="96">
        <f>SUMIFS($G:$G,$A:$A,$A430)</f>
        <v>34581</v>
      </c>
      <c r="J430" s="95">
        <f>IFERROR(D430/H430,0)</f>
        <v>3.6897274633123693E-2</v>
      </c>
      <c r="K430" s="95">
        <f>IFERROR(G430/I430,0)</f>
        <v>0.16694138399699257</v>
      </c>
      <c r="L430" s="97">
        <f>IF(A430&lt;&gt;A429,J430,L429+J430)</f>
        <v>0.99916142557651977</v>
      </c>
      <c r="M430" s="97">
        <f>IF(A430&lt;&gt;A429,K430,M429+K430)</f>
        <v>0.98554119314074196</v>
      </c>
      <c r="N430" s="97">
        <f>(M430+(M430-K430))*(L430-(L430-J430))</f>
        <v>6.6567886038169821E-2</v>
      </c>
      <c r="O430" s="97">
        <f>ABS(L430-M430)</f>
        <v>1.3620232435777813E-2</v>
      </c>
      <c r="T430" s="99"/>
    </row>
    <row r="431" spans="1:20" s="91" customFormat="1" ht="13.2" customHeight="1" x14ac:dyDescent="0.25">
      <c r="A431" s="440">
        <v>43190</v>
      </c>
      <c r="B431" s="441" t="s">
        <v>32</v>
      </c>
      <c r="C431" s="441">
        <v>329</v>
      </c>
      <c r="D431" s="441">
        <v>2</v>
      </c>
      <c r="E431" s="445">
        <f>D431/C431</f>
        <v>6.0790273556231003E-3</v>
      </c>
      <c r="F431" s="94"/>
      <c r="G431" s="96">
        <f>C431-D431</f>
        <v>327</v>
      </c>
      <c r="H431" s="96">
        <f>SUMIFS($D:$D,$A:$A,$A431)</f>
        <v>2385</v>
      </c>
      <c r="I431" s="96">
        <f>SUMIFS($G:$G,$A:$A,$A431)</f>
        <v>34581</v>
      </c>
      <c r="J431" s="95">
        <f>IFERROR(D431/H431,0)</f>
        <v>8.3857442348008382E-4</v>
      </c>
      <c r="K431" s="95">
        <f>IFERROR(G431/I431,0)</f>
        <v>9.4560596859547142E-3</v>
      </c>
      <c r="L431" s="97">
        <f>IF(A431&lt;&gt;A430,J431,L430+J431)</f>
        <v>0.99999999999999989</v>
      </c>
      <c r="M431" s="97">
        <f>IF(A431&lt;&gt;A430,K431,M430+K431)</f>
        <v>0.99499725282669671</v>
      </c>
      <c r="N431" s="97">
        <f>(M431+(M431-K431))*(L431-(L431-J431))</f>
        <v>1.6608288855073591E-3</v>
      </c>
      <c r="O431" s="97">
        <f>ABS(L431-M431)</f>
        <v>5.0027471733031792E-3</v>
      </c>
      <c r="T431" s="99"/>
    </row>
    <row r="432" spans="1:20" s="91" customFormat="1" ht="13.2" customHeight="1" x14ac:dyDescent="0.25">
      <c r="A432" s="440">
        <v>43190</v>
      </c>
      <c r="B432" s="441" t="s">
        <v>34</v>
      </c>
      <c r="C432" s="441">
        <v>60</v>
      </c>
      <c r="D432" s="441">
        <v>0</v>
      </c>
      <c r="E432" s="445">
        <f>D432/C432</f>
        <v>0</v>
      </c>
      <c r="F432" s="94"/>
      <c r="G432" s="96">
        <f>C432-D432</f>
        <v>60</v>
      </c>
      <c r="H432" s="96">
        <f>SUMIFS($D:$D,$A:$A,$A432)</f>
        <v>2385</v>
      </c>
      <c r="I432" s="96">
        <f>SUMIFS($G:$G,$A:$A,$A432)</f>
        <v>34581</v>
      </c>
      <c r="J432" s="95">
        <f>IFERROR(D432/H432,0)</f>
        <v>0</v>
      </c>
      <c r="K432" s="95">
        <f>IFERROR(G432/I432,0)</f>
        <v>1.7350568231109568E-3</v>
      </c>
      <c r="L432" s="97">
        <f>IF(A432&lt;&gt;A431,J432,L431+J432)</f>
        <v>0.99999999999999989</v>
      </c>
      <c r="M432" s="97">
        <f>IF(A432&lt;&gt;A431,K432,M431+K432)</f>
        <v>0.99673230964980764</v>
      </c>
      <c r="N432" s="97">
        <f>(M432+(M432-K432))*(L432-(L432-J432))</f>
        <v>0</v>
      </c>
      <c r="O432" s="97">
        <f>ABS(L432-M432)</f>
        <v>3.2676903501922538E-3</v>
      </c>
      <c r="T432" s="99"/>
    </row>
    <row r="433" spans="1:20" s="91" customFormat="1" ht="13.2" customHeight="1" x14ac:dyDescent="0.25">
      <c r="A433" s="440">
        <v>43190</v>
      </c>
      <c r="B433" s="441" t="s">
        <v>28</v>
      </c>
      <c r="C433" s="441">
        <v>113</v>
      </c>
      <c r="D433" s="441">
        <v>0</v>
      </c>
      <c r="E433" s="445">
        <f>D433/C433</f>
        <v>0</v>
      </c>
      <c r="F433" s="94"/>
      <c r="G433" s="96">
        <f>C433-D433</f>
        <v>113</v>
      </c>
      <c r="H433" s="96">
        <f>SUMIFS($D:$D,$A:$A,$A433)</f>
        <v>2385</v>
      </c>
      <c r="I433" s="96">
        <f>SUMIFS($G:$G,$A:$A,$A433)</f>
        <v>34581</v>
      </c>
      <c r="J433" s="95">
        <f>IFERROR(D433/H433,0)</f>
        <v>0</v>
      </c>
      <c r="K433" s="95">
        <f>IFERROR(G433/I433,0)</f>
        <v>3.267690350192302E-3</v>
      </c>
      <c r="L433" s="97">
        <f>IF(A433&lt;&gt;A432,J433,L432+J433)</f>
        <v>0.99999999999999989</v>
      </c>
      <c r="M433" s="97">
        <f>IF(A433&lt;&gt;A432,K433,M432+K433)</f>
        <v>0.99999999999999989</v>
      </c>
      <c r="N433" s="97">
        <f>(M433+(M433-K433))*(L433-(L433-J433))</f>
        <v>0</v>
      </c>
      <c r="O433" s="97">
        <f>ABS(L433-M433)</f>
        <v>0</v>
      </c>
      <c r="T433" s="99"/>
    </row>
    <row r="434" spans="1:20" s="91" customFormat="1" ht="13.2" customHeight="1" x14ac:dyDescent="0.25">
      <c r="A434" s="440">
        <v>43220</v>
      </c>
      <c r="B434" s="441" t="s">
        <v>26</v>
      </c>
      <c r="C434" s="441">
        <v>99</v>
      </c>
      <c r="D434" s="441">
        <v>78</v>
      </c>
      <c r="E434" s="445">
        <f>D434/C434</f>
        <v>0.78787878787878785</v>
      </c>
      <c r="F434" s="94"/>
      <c r="G434" s="96">
        <f>C434-D434</f>
        <v>21</v>
      </c>
      <c r="H434" s="96">
        <f>SUMIFS($D:$D,$A:$A,$A434)</f>
        <v>2391</v>
      </c>
      <c r="I434" s="96">
        <f>SUMIFS($G:$G,$A:$A,$A434)</f>
        <v>32610</v>
      </c>
      <c r="J434" s="95">
        <f>IFERROR(D434/H434,0)</f>
        <v>3.262233375156838E-2</v>
      </c>
      <c r="K434" s="95">
        <f>IFERROR(G434/I434,0)</f>
        <v>6.4397424103035882E-4</v>
      </c>
      <c r="L434" s="97">
        <f>IF(A434&lt;&gt;A433,J434,L433+J434)</f>
        <v>3.262233375156838E-2</v>
      </c>
      <c r="M434" s="97">
        <f>IF(A434&lt;&gt;A433,K434,M433+K434)</f>
        <v>6.4397424103035882E-4</v>
      </c>
      <c r="N434" s="97">
        <f>(M434+(M434-K434))*(L434-(L434-J434))</f>
        <v>2.1007942618305307E-5</v>
      </c>
      <c r="O434" s="97">
        <f>ABS(L434-M434)</f>
        <v>3.1978359510538019E-2</v>
      </c>
      <c r="T434" s="99"/>
    </row>
    <row r="435" spans="1:20" s="91" customFormat="1" ht="13.2" customHeight="1" x14ac:dyDescent="0.25">
      <c r="A435" s="440">
        <v>43220</v>
      </c>
      <c r="B435" s="441" t="s">
        <v>34</v>
      </c>
      <c r="C435" s="441">
        <v>254</v>
      </c>
      <c r="D435" s="441">
        <v>196</v>
      </c>
      <c r="E435" s="445">
        <f>D435/C435</f>
        <v>0.77165354330708658</v>
      </c>
      <c r="F435" s="94"/>
      <c r="G435" s="96">
        <f>C435-D435</f>
        <v>58</v>
      </c>
      <c r="H435" s="96">
        <f>SUMIFS($D:$D,$A:$A,$A435)</f>
        <v>2391</v>
      </c>
      <c r="I435" s="96">
        <f>SUMIFS($G:$G,$A:$A,$A435)</f>
        <v>32610</v>
      </c>
      <c r="J435" s="95">
        <f>IFERROR(D435/H435,0)</f>
        <v>8.1974069427017987E-2</v>
      </c>
      <c r="K435" s="95">
        <f>IFERROR(G435/I435,0)</f>
        <v>1.7785955228457528E-3</v>
      </c>
      <c r="L435" s="97">
        <f>IF(A435&lt;&gt;A434,J435,L434+J435)</f>
        <v>0.11459640317858637</v>
      </c>
      <c r="M435" s="97">
        <f>IF(A435&lt;&gt;A434,K435,M434+K435)</f>
        <v>2.4225697638761115E-3</v>
      </c>
      <c r="N435" s="97">
        <f>(M435+(M435-K435))*(L435-(L435-J435))</f>
        <v>2.5137709115920876E-4</v>
      </c>
      <c r="O435" s="97">
        <f>ABS(L435-M435)</f>
        <v>0.11217383341471025</v>
      </c>
      <c r="T435" s="99"/>
    </row>
    <row r="436" spans="1:20" s="91" customFormat="1" ht="13.2" customHeight="1" x14ac:dyDescent="0.25">
      <c r="A436" s="440">
        <v>43220</v>
      </c>
      <c r="B436" s="441" t="s">
        <v>30</v>
      </c>
      <c r="C436" s="441">
        <v>560</v>
      </c>
      <c r="D436" s="441">
        <v>321</v>
      </c>
      <c r="E436" s="445">
        <f>D436/C436</f>
        <v>0.57321428571428568</v>
      </c>
      <c r="F436" s="94"/>
      <c r="G436" s="96">
        <f>C436-D436</f>
        <v>239</v>
      </c>
      <c r="H436" s="96">
        <f>SUMIFS($D:$D,$A:$A,$A436)</f>
        <v>2391</v>
      </c>
      <c r="I436" s="96">
        <f>SUMIFS($G:$G,$A:$A,$A436)</f>
        <v>32610</v>
      </c>
      <c r="J436" s="95">
        <f>IFERROR(D436/H436,0)</f>
        <v>0.1342534504391468</v>
      </c>
      <c r="K436" s="95">
        <f>IFERROR(G436/I436,0)</f>
        <v>7.329040171726464E-3</v>
      </c>
      <c r="L436" s="97">
        <f>IF(A436&lt;&gt;A435,J436,L435+J436)</f>
        <v>0.24884985361773315</v>
      </c>
      <c r="M436" s="97">
        <f>IF(A436&lt;&gt;A435,K436,M435+K436)</f>
        <v>9.7516099356025759E-3</v>
      </c>
      <c r="N436" s="97">
        <f>(M436+(M436-K436))*(L436-(L436-J436))</f>
        <v>1.634425630921229E-3</v>
      </c>
      <c r="O436" s="97">
        <f>ABS(L436-M436)</f>
        <v>0.23909824368213056</v>
      </c>
      <c r="T436" s="99"/>
    </row>
    <row r="437" spans="1:20" s="91" customFormat="1" ht="13.2" customHeight="1" x14ac:dyDescent="0.25">
      <c r="A437" s="440">
        <v>43220</v>
      </c>
      <c r="B437" s="441" t="s">
        <v>42</v>
      </c>
      <c r="C437" s="441">
        <v>233</v>
      </c>
      <c r="D437" s="441">
        <v>117</v>
      </c>
      <c r="E437" s="445">
        <f>D437/C437</f>
        <v>0.50214592274678116</v>
      </c>
      <c r="F437" s="94"/>
      <c r="G437" s="96">
        <f>C437-D437</f>
        <v>116</v>
      </c>
      <c r="H437" s="96">
        <f>SUMIFS($D:$D,$A:$A,$A437)</f>
        <v>2391</v>
      </c>
      <c r="I437" s="96">
        <f>SUMIFS($G:$G,$A:$A,$A437)</f>
        <v>32610</v>
      </c>
      <c r="J437" s="95">
        <f>IFERROR(D437/H437,0)</f>
        <v>4.8933500627352571E-2</v>
      </c>
      <c r="K437" s="95">
        <f>IFERROR(G437/I437,0)</f>
        <v>3.5571910456915056E-3</v>
      </c>
      <c r="L437" s="97">
        <f>IF(A437&lt;&gt;A436,J437,L436+J437)</f>
        <v>0.29778335424508573</v>
      </c>
      <c r="M437" s="97">
        <f>IF(A437&lt;&gt;A436,K437,M436+K437)</f>
        <v>1.3308800981294082E-2</v>
      </c>
      <c r="N437" s="97">
        <f>(M437+(M437-K437))*(L437-(L437-J437))</f>
        <v>1.1284266320689708E-3</v>
      </c>
      <c r="O437" s="97">
        <f>ABS(L437-M437)</f>
        <v>0.28447455326379167</v>
      </c>
      <c r="T437" s="99"/>
    </row>
    <row r="438" spans="1:20" s="91" customFormat="1" ht="13.2" customHeight="1" x14ac:dyDescent="0.25">
      <c r="A438" s="440">
        <v>43220</v>
      </c>
      <c r="B438" s="441" t="s">
        <v>20</v>
      </c>
      <c r="C438" s="441">
        <v>2016</v>
      </c>
      <c r="D438" s="441">
        <v>515</v>
      </c>
      <c r="E438" s="445">
        <f>D438/C438</f>
        <v>0.25545634920634919</v>
      </c>
      <c r="F438" s="94"/>
      <c r="G438" s="96">
        <f>C438-D438</f>
        <v>1501</v>
      </c>
      <c r="H438" s="96">
        <f>SUMIFS($D:$D,$A:$A,$A438)</f>
        <v>2391</v>
      </c>
      <c r="I438" s="96">
        <f>SUMIFS($G:$G,$A:$A,$A438)</f>
        <v>32610</v>
      </c>
      <c r="J438" s="95">
        <f>IFERROR(D438/H438,0)</f>
        <v>0.21539104976997073</v>
      </c>
      <c r="K438" s="95">
        <f>IFERROR(G438/I438,0)</f>
        <v>4.6028825513646121E-2</v>
      </c>
      <c r="L438" s="97">
        <f>IF(A438&lt;&gt;A437,J438,L437+J438)</f>
        <v>0.51317440401505643</v>
      </c>
      <c r="M438" s="97">
        <f>IF(A438&lt;&gt;A437,K438,M437+K438)</f>
        <v>5.9337626494940204E-2</v>
      </c>
      <c r="N438" s="97">
        <f>(M438+(M438-K438))*(L438-(L438-J438))</f>
        <v>1.5647390276144146E-2</v>
      </c>
      <c r="O438" s="97">
        <f>ABS(L438-M438)</f>
        <v>0.4538367775201162</v>
      </c>
      <c r="T438" s="99"/>
    </row>
    <row r="439" spans="1:20" s="91" customFormat="1" ht="13.2" customHeight="1" x14ac:dyDescent="0.25">
      <c r="A439" s="440">
        <v>43220</v>
      </c>
      <c r="B439" s="441" t="s">
        <v>12</v>
      </c>
      <c r="C439" s="441">
        <v>1014</v>
      </c>
      <c r="D439" s="441">
        <v>221</v>
      </c>
      <c r="E439" s="445">
        <f>D439/C439</f>
        <v>0.21794871794871795</v>
      </c>
      <c r="F439" s="94"/>
      <c r="G439" s="96">
        <f>C439-D439</f>
        <v>793</v>
      </c>
      <c r="H439" s="96">
        <f>SUMIFS($D:$D,$A:$A,$A439)</f>
        <v>2391</v>
      </c>
      <c r="I439" s="96">
        <f>SUMIFS($G:$G,$A:$A,$A439)</f>
        <v>32610</v>
      </c>
      <c r="J439" s="95">
        <f>IFERROR(D439/H439,0)</f>
        <v>9.2429945629443747E-2</v>
      </c>
      <c r="K439" s="95">
        <f>IFERROR(G439/I439,0)</f>
        <v>2.4317693958908312E-2</v>
      </c>
      <c r="L439" s="97">
        <f>IF(A439&lt;&gt;A438,J439,L438+J439)</f>
        <v>0.60560434964450016</v>
      </c>
      <c r="M439" s="97">
        <f>IF(A439&lt;&gt;A438,K439,M438+K439)</f>
        <v>8.365532045384852E-2</v>
      </c>
      <c r="N439" s="97">
        <f>(M439+(M439-K439))*(L439-(L439-J439))</f>
        <v>1.3216830311870474E-2</v>
      </c>
      <c r="O439" s="97">
        <f>ABS(L439-M439)</f>
        <v>0.52194902919065167</v>
      </c>
      <c r="T439" s="99"/>
    </row>
    <row r="440" spans="1:20" s="91" customFormat="1" ht="13.2" customHeight="1" x14ac:dyDescent="0.25">
      <c r="A440" s="440">
        <v>43220</v>
      </c>
      <c r="B440" s="441" t="s">
        <v>22</v>
      </c>
      <c r="C440" s="441">
        <v>730</v>
      </c>
      <c r="D440" s="441">
        <v>144</v>
      </c>
      <c r="E440" s="445">
        <f>D440/C440</f>
        <v>0.19726027397260273</v>
      </c>
      <c r="F440" s="94"/>
      <c r="G440" s="96">
        <f>C440-D440</f>
        <v>586</v>
      </c>
      <c r="H440" s="96">
        <f>SUMIFS($D:$D,$A:$A,$A440)</f>
        <v>2391</v>
      </c>
      <c r="I440" s="96">
        <f>SUMIFS($G:$G,$A:$A,$A440)</f>
        <v>32610</v>
      </c>
      <c r="J440" s="95">
        <f>IFERROR(D440/H440,0)</f>
        <v>6.0225846925972396E-2</v>
      </c>
      <c r="K440" s="95">
        <f>IFERROR(G440/I440,0)</f>
        <v>1.7969947868751918E-2</v>
      </c>
      <c r="L440" s="97">
        <f>IF(A440&lt;&gt;A439,J440,L439+J440)</f>
        <v>0.6658301965704726</v>
      </c>
      <c r="M440" s="97">
        <f>IF(A440&lt;&gt;A439,K440,M439+K440)</f>
        <v>0.10162526832260044</v>
      </c>
      <c r="N440" s="97">
        <f>(M440+(M440-K440))*(L440-(L440-J440))</f>
        <v>1.1158680378004462E-2</v>
      </c>
      <c r="O440" s="97">
        <f>ABS(L440-M440)</f>
        <v>0.56420492824787216</v>
      </c>
      <c r="T440" s="99"/>
    </row>
    <row r="441" spans="1:20" s="91" customFormat="1" ht="13.2" customHeight="1" x14ac:dyDescent="0.25">
      <c r="A441" s="440">
        <v>43220</v>
      </c>
      <c r="B441" s="441" t="s">
        <v>14</v>
      </c>
      <c r="C441" s="441">
        <v>1230</v>
      </c>
      <c r="D441" s="441">
        <v>97</v>
      </c>
      <c r="E441" s="445">
        <f>D441/C441</f>
        <v>7.8861788617886175E-2</v>
      </c>
      <c r="F441" s="94"/>
      <c r="G441" s="96">
        <f>C441-D441</f>
        <v>1133</v>
      </c>
      <c r="H441" s="96">
        <f>SUMIFS($D:$D,$A:$A,$A441)</f>
        <v>2391</v>
      </c>
      <c r="I441" s="96">
        <f>SUMIFS($G:$G,$A:$A,$A441)</f>
        <v>32610</v>
      </c>
      <c r="J441" s="95">
        <f>IFERROR(D441/H441,0)</f>
        <v>4.0568799665411964E-2</v>
      </c>
      <c r="K441" s="95">
        <f>IFERROR(G441/I441,0)</f>
        <v>3.4743943575590311E-2</v>
      </c>
      <c r="L441" s="97">
        <f>IF(A441&lt;&gt;A440,J441,L440+J441)</f>
        <v>0.70639899623588454</v>
      </c>
      <c r="M441" s="97">
        <f>IF(A441&lt;&gt;A440,K441,M440+K441)</f>
        <v>0.13636921189819073</v>
      </c>
      <c r="N441" s="97">
        <f>(M441+(M441-K441))*(L441-(L441-J441))</f>
        <v>9.65515038955112E-3</v>
      </c>
      <c r="O441" s="97">
        <f>ABS(L441-M441)</f>
        <v>0.5700297843376938</v>
      </c>
      <c r="T441" s="99"/>
    </row>
    <row r="442" spans="1:20" s="91" customFormat="1" ht="13.2" customHeight="1" x14ac:dyDescent="0.25">
      <c r="A442" s="440">
        <v>43220</v>
      </c>
      <c r="B442" s="441" t="s">
        <v>24</v>
      </c>
      <c r="C442" s="441">
        <v>1376</v>
      </c>
      <c r="D442" s="441">
        <v>93</v>
      </c>
      <c r="E442" s="445">
        <f>D442/C442</f>
        <v>6.7587209302325577E-2</v>
      </c>
      <c r="F442" s="94"/>
      <c r="G442" s="96">
        <f>C442-D442</f>
        <v>1283</v>
      </c>
      <c r="H442" s="96">
        <f>SUMIFS($D:$D,$A:$A,$A442)</f>
        <v>2391</v>
      </c>
      <c r="I442" s="96">
        <f>SUMIFS($G:$G,$A:$A,$A442)</f>
        <v>32610</v>
      </c>
      <c r="J442" s="95">
        <f>IFERROR(D442/H442,0)</f>
        <v>3.889585947302384E-2</v>
      </c>
      <c r="K442" s="95">
        <f>IFERROR(G442/I442,0)</f>
        <v>3.9343759582950014E-2</v>
      </c>
      <c r="L442" s="97">
        <f>IF(A442&lt;&gt;A441,J442,L441+J442)</f>
        <v>0.74529485570890841</v>
      </c>
      <c r="M442" s="97">
        <f>IF(A442&lt;&gt;A441,K442,M441+K442)</f>
        <v>0.17571297148114073</v>
      </c>
      <c r="N442" s="97">
        <f>(M442+(M442-K442))*(L442-(L442-J442))</f>
        <v>1.2138704748756944E-2</v>
      </c>
      <c r="O442" s="97">
        <f>ABS(L442-M442)</f>
        <v>0.56958188422776768</v>
      </c>
      <c r="T442" s="99"/>
    </row>
    <row r="443" spans="1:20" s="91" customFormat="1" ht="13.2" customHeight="1" x14ac:dyDescent="0.25">
      <c r="A443" s="440">
        <v>43220</v>
      </c>
      <c r="B443" s="441" t="s">
        <v>38</v>
      </c>
      <c r="C443" s="441">
        <v>5610</v>
      </c>
      <c r="D443" s="441">
        <v>231</v>
      </c>
      <c r="E443" s="445">
        <f>D443/C443</f>
        <v>4.1176470588235294E-2</v>
      </c>
      <c r="F443" s="94"/>
      <c r="G443" s="96">
        <f>C443-D443</f>
        <v>5379</v>
      </c>
      <c r="H443" s="96">
        <f>SUMIFS($D:$D,$A:$A,$A443)</f>
        <v>2391</v>
      </c>
      <c r="I443" s="96">
        <f>SUMIFS($G:$G,$A:$A,$A443)</f>
        <v>32610</v>
      </c>
      <c r="J443" s="95">
        <f>IFERROR(D443/H443,0)</f>
        <v>9.6612296110414053E-2</v>
      </c>
      <c r="K443" s="95">
        <f>IFERROR(G443/I443,0)</f>
        <v>0.16494940202391906</v>
      </c>
      <c r="L443" s="97">
        <f>IF(A443&lt;&gt;A442,J443,L442+J443)</f>
        <v>0.84190715181932241</v>
      </c>
      <c r="M443" s="97">
        <f>IF(A443&lt;&gt;A442,K443,M442+K443)</f>
        <v>0.34066237350505979</v>
      </c>
      <c r="N443" s="97">
        <f>(M443+(M443-K443))*(L443-(L443-J443))</f>
        <v>4.9888207733924043E-2</v>
      </c>
      <c r="O443" s="97">
        <f>ABS(L443-M443)</f>
        <v>0.50124477831426262</v>
      </c>
      <c r="T443" s="99"/>
    </row>
    <row r="444" spans="1:20" s="91" customFormat="1" ht="13.2" customHeight="1" x14ac:dyDescent="0.25">
      <c r="A444" s="440">
        <v>43220</v>
      </c>
      <c r="B444" s="441" t="s">
        <v>36</v>
      </c>
      <c r="C444" s="441">
        <v>12738</v>
      </c>
      <c r="D444" s="441">
        <v>264</v>
      </c>
      <c r="E444" s="445">
        <f>D444/C444</f>
        <v>2.072538860103627E-2</v>
      </c>
      <c r="F444" s="94"/>
      <c r="G444" s="96">
        <f>C444-D444</f>
        <v>12474</v>
      </c>
      <c r="H444" s="96">
        <f>SUMIFS($D:$D,$A:$A,$A444)</f>
        <v>2391</v>
      </c>
      <c r="I444" s="96">
        <f>SUMIFS($G:$G,$A:$A,$A444)</f>
        <v>32610</v>
      </c>
      <c r="J444" s="95">
        <f>IFERROR(D444/H444,0)</f>
        <v>0.11041405269761606</v>
      </c>
      <c r="K444" s="95">
        <f>IFERROR(G444/I444,0)</f>
        <v>0.38252069917203313</v>
      </c>
      <c r="L444" s="97">
        <f>IF(A444&lt;&gt;A443,J444,L443+J444)</f>
        <v>0.95232120451693847</v>
      </c>
      <c r="M444" s="97">
        <f>IF(A444&lt;&gt;A443,K444,M443+K444)</f>
        <v>0.72318307267709292</v>
      </c>
      <c r="N444" s="97">
        <f>(M444+(M444-K444))*(L444-(L444-J444))</f>
        <v>0.11746348715687507</v>
      </c>
      <c r="O444" s="97">
        <f>ABS(L444-M444)</f>
        <v>0.22913813183984555</v>
      </c>
      <c r="T444" s="99"/>
    </row>
    <row r="445" spans="1:20" s="91" customFormat="1" ht="13.2" customHeight="1" x14ac:dyDescent="0.25">
      <c r="A445" s="440">
        <v>43220</v>
      </c>
      <c r="B445" s="441" t="s">
        <v>40</v>
      </c>
      <c r="C445" s="441">
        <v>3676</v>
      </c>
      <c r="D445" s="441">
        <v>57</v>
      </c>
      <c r="E445" s="445">
        <f>D445/C445</f>
        <v>1.5505984766050054E-2</v>
      </c>
      <c r="F445" s="94"/>
      <c r="G445" s="96">
        <f>C445-D445</f>
        <v>3619</v>
      </c>
      <c r="H445" s="96">
        <f>SUMIFS($D:$D,$A:$A,$A445)</f>
        <v>2391</v>
      </c>
      <c r="I445" s="96">
        <f>SUMIFS($G:$G,$A:$A,$A445)</f>
        <v>32610</v>
      </c>
      <c r="J445" s="95">
        <f>IFERROR(D445/H445,0)</f>
        <v>2.3839397741530741E-2</v>
      </c>
      <c r="K445" s="95">
        <f>IFERROR(G445/I445,0)</f>
        <v>0.11097822753756516</v>
      </c>
      <c r="L445" s="97">
        <f>IF(A445&lt;&gt;A444,J445,L444+J445)</f>
        <v>0.97616060225846923</v>
      </c>
      <c r="M445" s="97">
        <f>IF(A445&lt;&gt;A444,K445,M444+K445)</f>
        <v>0.83416130021465806</v>
      </c>
      <c r="N445" s="97">
        <f>(M445+(M445-K445))*(L445-(L445-J445))</f>
        <v>3.7126151925901255E-2</v>
      </c>
      <c r="O445" s="97">
        <f>ABS(L445-M445)</f>
        <v>0.14199930204381117</v>
      </c>
      <c r="T445" s="99"/>
    </row>
    <row r="446" spans="1:20" s="91" customFormat="1" ht="13.2" customHeight="1" x14ac:dyDescent="0.25">
      <c r="A446" s="440">
        <v>43220</v>
      </c>
      <c r="B446" s="441" t="s">
        <v>16</v>
      </c>
      <c r="C446" s="441">
        <v>4948</v>
      </c>
      <c r="D446" s="441">
        <v>53</v>
      </c>
      <c r="E446" s="445">
        <f>D446/C446</f>
        <v>1.0711398544866612E-2</v>
      </c>
      <c r="F446" s="94"/>
      <c r="G446" s="96">
        <f>C446-D446</f>
        <v>4895</v>
      </c>
      <c r="H446" s="96">
        <f>SUMIFS($D:$D,$A:$A,$A446)</f>
        <v>2391</v>
      </c>
      <c r="I446" s="96">
        <f>SUMIFS($G:$G,$A:$A,$A446)</f>
        <v>32610</v>
      </c>
      <c r="J446" s="95">
        <f>IFERROR(D446/H446,0)</f>
        <v>2.2166457549142617E-2</v>
      </c>
      <c r="K446" s="95">
        <f>IFERROR(G446/I446,0)</f>
        <v>0.15010732904017174</v>
      </c>
      <c r="L446" s="97">
        <f>IF(A446&lt;&gt;A445,J446,L445+J446)</f>
        <v>0.99832705980761183</v>
      </c>
      <c r="M446" s="97">
        <f>IF(A446&lt;&gt;A445,K446,M445+K446)</f>
        <v>0.98426862925482983</v>
      </c>
      <c r="N446" s="97">
        <f>(M446+(M446-K446))*(L446-(L446-J446))</f>
        <v>4.0308149837675764E-2</v>
      </c>
      <c r="O446" s="97">
        <f>ABS(L446-M446)</f>
        <v>1.4058430552781997E-2</v>
      </c>
      <c r="T446" s="99"/>
    </row>
    <row r="447" spans="1:20" s="91" customFormat="1" ht="13.2" customHeight="1" x14ac:dyDescent="0.25">
      <c r="A447" s="440">
        <v>43220</v>
      </c>
      <c r="B447" s="441" t="s">
        <v>28</v>
      </c>
      <c r="C447" s="441">
        <v>348</v>
      </c>
      <c r="D447" s="441">
        <v>3</v>
      </c>
      <c r="E447" s="445">
        <f>D447/C447</f>
        <v>8.6206896551724137E-3</v>
      </c>
      <c r="F447" s="94"/>
      <c r="G447" s="96">
        <f>C447-D447</f>
        <v>345</v>
      </c>
      <c r="H447" s="96">
        <f>SUMIFS($D:$D,$A:$A,$A447)</f>
        <v>2391</v>
      </c>
      <c r="I447" s="96">
        <f>SUMIFS($G:$G,$A:$A,$A447)</f>
        <v>32610</v>
      </c>
      <c r="J447" s="95">
        <f>IFERROR(D447/H447,0)</f>
        <v>1.2547051442910915E-3</v>
      </c>
      <c r="K447" s="95">
        <f>IFERROR(G447/I447,0)</f>
        <v>1.0579576816927323E-2</v>
      </c>
      <c r="L447" s="97">
        <f>IF(A447&lt;&gt;A446,J447,L446+J447)</f>
        <v>0.99958176495190287</v>
      </c>
      <c r="M447" s="97">
        <f>IF(A447&lt;&gt;A446,K447,M446+K447)</f>
        <v>0.99484820607175717</v>
      </c>
      <c r="N447" s="97">
        <f>(M447+(M447-K447))*(L447-(L447-J447))</f>
        <v>2.4832080744372838E-3</v>
      </c>
      <c r="O447" s="97">
        <f>ABS(L447-M447)</f>
        <v>4.7335588801457051E-3</v>
      </c>
      <c r="T447" s="99"/>
    </row>
    <row r="448" spans="1:20" s="91" customFormat="1" ht="13.2" customHeight="1" x14ac:dyDescent="0.25">
      <c r="A448" s="440">
        <v>43220</v>
      </c>
      <c r="B448" s="441" t="s">
        <v>18</v>
      </c>
      <c r="C448" s="441">
        <v>118</v>
      </c>
      <c r="D448" s="441">
        <v>1</v>
      </c>
      <c r="E448" s="445">
        <f>D448/C448</f>
        <v>8.4745762711864406E-3</v>
      </c>
      <c r="F448" s="94"/>
      <c r="G448" s="96">
        <f>C448-D448</f>
        <v>117</v>
      </c>
      <c r="H448" s="96">
        <f>SUMIFS($D:$D,$A:$A,$A448)</f>
        <v>2391</v>
      </c>
      <c r="I448" s="96">
        <f>SUMIFS($G:$G,$A:$A,$A448)</f>
        <v>32610</v>
      </c>
      <c r="J448" s="95">
        <f>IFERROR(D448/H448,0)</f>
        <v>4.1823504809703052E-4</v>
      </c>
      <c r="K448" s="95">
        <f>IFERROR(G448/I448,0)</f>
        <v>3.5878564857405705E-3</v>
      </c>
      <c r="L448" s="97">
        <f>IF(A448&lt;&gt;A447,J448,L447+J448)</f>
        <v>0.99999999999999989</v>
      </c>
      <c r="M448" s="97">
        <f>IF(A448&lt;&gt;A447,K448,M447+K448)</f>
        <v>0.99843606255749773</v>
      </c>
      <c r="N448" s="97">
        <f>(M448+(M448-K448))*(L448-(L448-J448))</f>
        <v>8.3366134196118059E-4</v>
      </c>
      <c r="O448" s="97">
        <f>ABS(L448-M448)</f>
        <v>1.5639374425021613E-3</v>
      </c>
      <c r="T448" s="99"/>
    </row>
    <row r="449" spans="1:20" s="91" customFormat="1" ht="13.2" customHeight="1" x14ac:dyDescent="0.25">
      <c r="A449" s="440">
        <v>43220</v>
      </c>
      <c r="B449" s="441" t="s">
        <v>32</v>
      </c>
      <c r="C449" s="441">
        <v>51</v>
      </c>
      <c r="D449" s="441">
        <v>0</v>
      </c>
      <c r="E449" s="445">
        <f>D449/C449</f>
        <v>0</v>
      </c>
      <c r="F449" s="94"/>
      <c r="G449" s="96">
        <f>C449-D449</f>
        <v>51</v>
      </c>
      <c r="H449" s="96">
        <f>SUMIFS($D:$D,$A:$A,$A449)</f>
        <v>2391</v>
      </c>
      <c r="I449" s="96">
        <f>SUMIFS($G:$G,$A:$A,$A449)</f>
        <v>32610</v>
      </c>
      <c r="J449" s="95">
        <f>IFERROR(D449/H449,0)</f>
        <v>0</v>
      </c>
      <c r="K449" s="95">
        <f>IFERROR(G449/I449,0)</f>
        <v>1.5639374425022998E-3</v>
      </c>
      <c r="L449" s="97">
        <f>IF(A449&lt;&gt;A448,J449,L448+J449)</f>
        <v>0.99999999999999989</v>
      </c>
      <c r="M449" s="97">
        <f>IF(A449&lt;&gt;A448,K449,M448+K449)</f>
        <v>1</v>
      </c>
      <c r="N449" s="97">
        <f>(M449+(M449-K449))*(L449-(L449-J449))</f>
        <v>0</v>
      </c>
      <c r="O449" s="97">
        <f>ABS(L449-M449)</f>
        <v>1.1102230246251565E-16</v>
      </c>
      <c r="T449" s="99"/>
    </row>
    <row r="450" spans="1:20" s="91" customFormat="1" ht="13.2" customHeight="1" x14ac:dyDescent="0.25">
      <c r="A450" s="440">
        <v>43251</v>
      </c>
      <c r="B450" s="441" t="s">
        <v>40</v>
      </c>
      <c r="C450" s="441">
        <v>57</v>
      </c>
      <c r="D450" s="441">
        <v>41</v>
      </c>
      <c r="E450" s="445">
        <f>D450/C450</f>
        <v>0.7192982456140351</v>
      </c>
      <c r="F450" s="94"/>
      <c r="G450" s="96">
        <f>C450-D450</f>
        <v>16</v>
      </c>
      <c r="H450" s="96">
        <f>SUMIFS($D:$D,$A:$A,$A450)</f>
        <v>2118</v>
      </c>
      <c r="I450" s="96">
        <f>SUMIFS($G:$G,$A:$A,$A450)</f>
        <v>34470</v>
      </c>
      <c r="J450" s="95">
        <f>IFERROR(D450/H450,0)</f>
        <v>1.9357884796978281E-2</v>
      </c>
      <c r="K450" s="95">
        <f>IFERROR(G450/I450,0)</f>
        <v>4.641717435451117E-4</v>
      </c>
      <c r="L450" s="97">
        <f>IF(A450&lt;&gt;A449,J450,L449+J450)</f>
        <v>1.9357884796978281E-2</v>
      </c>
      <c r="M450" s="97">
        <f>IF(A450&lt;&gt;A449,K450,M449+K450)</f>
        <v>4.641717435451117E-4</v>
      </c>
      <c r="N450" s="97">
        <f>(M450+(M450-K450))*(L450-(L450-J450))</f>
        <v>8.9853831375588187E-6</v>
      </c>
      <c r="O450" s="97">
        <f>ABS(L450-M450)</f>
        <v>1.8893713053433171E-2</v>
      </c>
      <c r="T450" s="99"/>
    </row>
    <row r="451" spans="1:20" s="91" customFormat="1" ht="13.2" customHeight="1" x14ac:dyDescent="0.25">
      <c r="A451" s="440">
        <v>43251</v>
      </c>
      <c r="B451" s="441" t="s">
        <v>32</v>
      </c>
      <c r="C451" s="441">
        <v>202</v>
      </c>
      <c r="D451" s="441">
        <v>142</v>
      </c>
      <c r="E451" s="445">
        <f>D451/C451</f>
        <v>0.70297029702970293</v>
      </c>
      <c r="F451" s="94"/>
      <c r="G451" s="96">
        <f>C451-D451</f>
        <v>60</v>
      </c>
      <c r="H451" s="96">
        <f>SUMIFS($D:$D,$A:$A,$A451)</f>
        <v>2118</v>
      </c>
      <c r="I451" s="96">
        <f>SUMIFS($G:$G,$A:$A,$A451)</f>
        <v>34470</v>
      </c>
      <c r="J451" s="95">
        <f>IFERROR(D451/H451,0)</f>
        <v>6.7044381491973559E-2</v>
      </c>
      <c r="K451" s="95">
        <f>IFERROR(G451/I451,0)</f>
        <v>1.7406440382941688E-3</v>
      </c>
      <c r="L451" s="97">
        <f>IF(A451&lt;&gt;A450,J451,L450+J451)</f>
        <v>8.640226628895184E-2</v>
      </c>
      <c r="M451" s="97">
        <f>IF(A451&lt;&gt;A450,K451,M450+K451)</f>
        <v>2.2048157818392805E-3</v>
      </c>
      <c r="N451" s="97">
        <f>(M451+(M451-K451))*(L451-(L451-J451))</f>
        <v>1.7894061784918969E-4</v>
      </c>
      <c r="O451" s="97">
        <f>ABS(L451-M451)</f>
        <v>8.4197450507112553E-2</v>
      </c>
      <c r="T451" s="99"/>
    </row>
    <row r="452" spans="1:20" s="91" customFormat="1" ht="13.2" customHeight="1" x14ac:dyDescent="0.25">
      <c r="A452" s="440">
        <v>43251</v>
      </c>
      <c r="B452" s="441" t="s">
        <v>34</v>
      </c>
      <c r="C452" s="441">
        <v>503</v>
      </c>
      <c r="D452" s="441">
        <v>292</v>
      </c>
      <c r="E452" s="445">
        <f>D452/C452</f>
        <v>0.58051689860834987</v>
      </c>
      <c r="F452" s="94"/>
      <c r="G452" s="96">
        <f>C452-D452</f>
        <v>211</v>
      </c>
      <c r="H452" s="96">
        <f>SUMIFS($D:$D,$A:$A,$A452)</f>
        <v>2118</v>
      </c>
      <c r="I452" s="96">
        <f>SUMIFS($G:$G,$A:$A,$A452)</f>
        <v>34470</v>
      </c>
      <c r="J452" s="95">
        <f>IFERROR(D452/H452,0)</f>
        <v>0.13786591123701605</v>
      </c>
      <c r="K452" s="95">
        <f>IFERROR(G452/I452,0)</f>
        <v>6.1212648680011601E-3</v>
      </c>
      <c r="L452" s="97">
        <f>IF(A452&lt;&gt;A451,J452,L451+J452)</f>
        <v>0.22426817752596789</v>
      </c>
      <c r="M452" s="97">
        <f>IF(A452&lt;&gt;A451,K452,M451+K452)</f>
        <v>8.3260806498404415E-3</v>
      </c>
      <c r="N452" s="97">
        <f>(M452+(M452-K452))*(L452-(L452-J452))</f>
        <v>1.4518516326961657E-3</v>
      </c>
      <c r="O452" s="97">
        <f>ABS(L452-M452)</f>
        <v>0.21594209687612745</v>
      </c>
      <c r="T452" s="99"/>
    </row>
    <row r="453" spans="1:20" s="91" customFormat="1" ht="13.2" customHeight="1" x14ac:dyDescent="0.25">
      <c r="A453" s="440">
        <v>43251</v>
      </c>
      <c r="B453" s="441" t="s">
        <v>26</v>
      </c>
      <c r="C453" s="441">
        <v>177</v>
      </c>
      <c r="D453" s="441">
        <v>78</v>
      </c>
      <c r="E453" s="445">
        <f>D453/C453</f>
        <v>0.44067796610169491</v>
      </c>
      <c r="F453" s="94"/>
      <c r="G453" s="96">
        <f>C453-D453</f>
        <v>99</v>
      </c>
      <c r="H453" s="96">
        <f>SUMIFS($D:$D,$A:$A,$A453)</f>
        <v>2118</v>
      </c>
      <c r="I453" s="96">
        <f>SUMIFS($G:$G,$A:$A,$A453)</f>
        <v>34470</v>
      </c>
      <c r="J453" s="95">
        <f>IFERROR(D453/H453,0)</f>
        <v>3.6827195467422094E-2</v>
      </c>
      <c r="K453" s="95">
        <f>IFERROR(G453/I453,0)</f>
        <v>2.8720626631853785E-3</v>
      </c>
      <c r="L453" s="97">
        <f>IF(A453&lt;&gt;A452,J453,L452+J453)</f>
        <v>0.26109537299338997</v>
      </c>
      <c r="M453" s="97">
        <f>IF(A453&lt;&gt;A452,K453,M452+K453)</f>
        <v>1.1198143313025819E-2</v>
      </c>
      <c r="N453" s="97">
        <f>(M453+(M453-K453))*(L453-(L453-J453))</f>
        <v>7.1902241223020184E-4</v>
      </c>
      <c r="O453" s="97">
        <f>ABS(L453-M453)</f>
        <v>0.24989722968036415</v>
      </c>
      <c r="T453" s="99"/>
    </row>
    <row r="454" spans="1:20" s="91" customFormat="1" ht="13.2" customHeight="1" x14ac:dyDescent="0.25">
      <c r="A454" s="440">
        <v>43251</v>
      </c>
      <c r="B454" s="441" t="s">
        <v>30</v>
      </c>
      <c r="C454" s="441">
        <v>1972</v>
      </c>
      <c r="D454" s="441">
        <v>496</v>
      </c>
      <c r="E454" s="445">
        <f>D454/C454</f>
        <v>0.25152129817444219</v>
      </c>
      <c r="F454" s="94"/>
      <c r="G454" s="96">
        <f>C454-D454</f>
        <v>1476</v>
      </c>
      <c r="H454" s="96">
        <f>SUMIFS($D:$D,$A:$A,$A454)</f>
        <v>2118</v>
      </c>
      <c r="I454" s="96">
        <f>SUMIFS($G:$G,$A:$A,$A454)</f>
        <v>34470</v>
      </c>
      <c r="J454" s="95">
        <f>IFERROR(D454/H454,0)</f>
        <v>0.23418319169027385</v>
      </c>
      <c r="K454" s="95">
        <f>IFERROR(G454/I454,0)</f>
        <v>4.2819843342036555E-2</v>
      </c>
      <c r="L454" s="97">
        <f>IF(A454&lt;&gt;A453,J454,L453+J454)</f>
        <v>0.49527856468366382</v>
      </c>
      <c r="M454" s="97">
        <f>IF(A454&lt;&gt;A453,K454,M453+K454)</f>
        <v>5.4017986655062376E-2</v>
      </c>
      <c r="N454" s="97">
        <f>(M454+(M454-K454))*(L454-(L454-J454))</f>
        <v>1.5272521465614614E-2</v>
      </c>
      <c r="O454" s="97">
        <f>ABS(L454-M454)</f>
        <v>0.44126057802860147</v>
      </c>
      <c r="T454" s="99"/>
    </row>
    <row r="455" spans="1:20" s="91" customFormat="1" ht="13.2" customHeight="1" x14ac:dyDescent="0.25">
      <c r="A455" s="440">
        <v>43251</v>
      </c>
      <c r="B455" s="441" t="s">
        <v>20</v>
      </c>
      <c r="C455" s="441">
        <v>837</v>
      </c>
      <c r="D455" s="441">
        <v>170</v>
      </c>
      <c r="E455" s="445">
        <f>D455/C455</f>
        <v>0.2031063321385902</v>
      </c>
      <c r="F455" s="94"/>
      <c r="G455" s="96">
        <f>C455-D455</f>
        <v>667</v>
      </c>
      <c r="H455" s="96">
        <f>SUMIFS($D:$D,$A:$A,$A455)</f>
        <v>2118</v>
      </c>
      <c r="I455" s="96">
        <f>SUMIFS($G:$G,$A:$A,$A455)</f>
        <v>34470</v>
      </c>
      <c r="J455" s="95">
        <f>IFERROR(D455/H455,0)</f>
        <v>8.0264400377714831E-2</v>
      </c>
      <c r="K455" s="95">
        <f>IFERROR(G455/I455,0)</f>
        <v>1.9350159559036843E-2</v>
      </c>
      <c r="L455" s="97">
        <f>IF(A455&lt;&gt;A454,J455,L454+J455)</f>
        <v>0.5755429650613787</v>
      </c>
      <c r="M455" s="97">
        <f>IF(A455&lt;&gt;A454,K455,M454+K455)</f>
        <v>7.336814621409922E-2</v>
      </c>
      <c r="N455" s="97">
        <f>(M455+(M455-K455))*(L455-(L455-J455))</f>
        <v>1.0224571571179163E-2</v>
      </c>
      <c r="O455" s="97">
        <f>ABS(L455-M455)</f>
        <v>0.50217481884727944</v>
      </c>
      <c r="T455" s="99"/>
    </row>
    <row r="456" spans="1:20" s="91" customFormat="1" ht="13.2" customHeight="1" x14ac:dyDescent="0.25">
      <c r="A456" s="440">
        <v>43251</v>
      </c>
      <c r="B456" s="441" t="s">
        <v>12</v>
      </c>
      <c r="C456" s="441">
        <v>248</v>
      </c>
      <c r="D456" s="441">
        <v>39</v>
      </c>
      <c r="E456" s="445">
        <f>D456/C456</f>
        <v>0.15725806451612903</v>
      </c>
      <c r="F456" s="94"/>
      <c r="G456" s="96">
        <f>C456-D456</f>
        <v>209</v>
      </c>
      <c r="H456" s="96">
        <f>SUMIFS($D:$D,$A:$A,$A456)</f>
        <v>2118</v>
      </c>
      <c r="I456" s="96">
        <f>SUMIFS($G:$G,$A:$A,$A456)</f>
        <v>34470</v>
      </c>
      <c r="J456" s="95">
        <f>IFERROR(D456/H456,0)</f>
        <v>1.8413597733711047E-2</v>
      </c>
      <c r="K456" s="95">
        <f>IFERROR(G456/I456,0)</f>
        <v>6.0632434000580217E-3</v>
      </c>
      <c r="L456" s="97">
        <f>IF(A456&lt;&gt;A455,J456,L455+J456)</f>
        <v>0.59395656279508979</v>
      </c>
      <c r="M456" s="97">
        <f>IF(A456&lt;&gt;A455,K456,M455+K456)</f>
        <v>7.9431389614157244E-2</v>
      </c>
      <c r="N456" s="97">
        <f>(M456+(M456-K456))*(L456-(L456-J456))</f>
        <v>2.8135891866392904E-3</v>
      </c>
      <c r="O456" s="97">
        <f>ABS(L456-M456)</f>
        <v>0.5145251731809326</v>
      </c>
      <c r="T456" s="99"/>
    </row>
    <row r="457" spans="1:20" s="91" customFormat="1" ht="13.2" customHeight="1" x14ac:dyDescent="0.25">
      <c r="A457" s="440">
        <v>43251</v>
      </c>
      <c r="B457" s="441" t="s">
        <v>36</v>
      </c>
      <c r="C457" s="441">
        <v>1428</v>
      </c>
      <c r="D457" s="441">
        <v>98</v>
      </c>
      <c r="E457" s="445">
        <f>D457/C457</f>
        <v>6.8627450980392163E-2</v>
      </c>
      <c r="F457" s="94"/>
      <c r="G457" s="96">
        <f>C457-D457</f>
        <v>1330</v>
      </c>
      <c r="H457" s="96">
        <f>SUMIFS($D:$D,$A:$A,$A457)</f>
        <v>2118</v>
      </c>
      <c r="I457" s="96">
        <f>SUMIFS($G:$G,$A:$A,$A457)</f>
        <v>34470</v>
      </c>
      <c r="J457" s="95">
        <f>IFERROR(D457/H457,0)</f>
        <v>4.6270066100094431E-2</v>
      </c>
      <c r="K457" s="95">
        <f>IFERROR(G457/I457,0)</f>
        <v>3.8584276182187412E-2</v>
      </c>
      <c r="L457" s="97">
        <f>IF(A457&lt;&gt;A456,J457,L456+J457)</f>
        <v>0.64022662889518422</v>
      </c>
      <c r="M457" s="97">
        <f>IF(A457&lt;&gt;A456,K457,M456+K457)</f>
        <v>0.11801566579634465</v>
      </c>
      <c r="N457" s="97">
        <f>(M457+(M457-K457))*(L457-(L457-J457))</f>
        <v>9.1358883051129297E-3</v>
      </c>
      <c r="O457" s="97">
        <f>ABS(L457-M457)</f>
        <v>0.52221096309883963</v>
      </c>
      <c r="T457" s="99"/>
    </row>
    <row r="458" spans="1:20" s="91" customFormat="1" ht="13.2" customHeight="1" x14ac:dyDescent="0.25">
      <c r="A458" s="440">
        <v>43251</v>
      </c>
      <c r="B458" s="441" t="s">
        <v>42</v>
      </c>
      <c r="C458" s="441">
        <v>2782</v>
      </c>
      <c r="D458" s="441">
        <v>161</v>
      </c>
      <c r="E458" s="445">
        <f>D458/C458</f>
        <v>5.7872034507548527E-2</v>
      </c>
      <c r="F458" s="94"/>
      <c r="G458" s="96">
        <f>C458-D458</f>
        <v>2621</v>
      </c>
      <c r="H458" s="96">
        <f>SUMIFS($D:$D,$A:$A,$A458)</f>
        <v>2118</v>
      </c>
      <c r="I458" s="96">
        <f>SUMIFS($G:$G,$A:$A,$A458)</f>
        <v>34470</v>
      </c>
      <c r="J458" s="95">
        <f>IFERROR(D458/H458,0)</f>
        <v>7.6015108593012276E-2</v>
      </c>
      <c r="K458" s="95">
        <f>IFERROR(G458/I458,0)</f>
        <v>7.6037133739483606E-2</v>
      </c>
      <c r="L458" s="97">
        <f>IF(A458&lt;&gt;A457,J458,L457+J458)</f>
        <v>0.71624173748819653</v>
      </c>
      <c r="M458" s="97">
        <f>IF(A458&lt;&gt;A457,K458,M457+K458)</f>
        <v>0.19405279953582827</v>
      </c>
      <c r="N458" s="97">
        <f>(M458+(M458-K458))*(L458-(L458-J458))</f>
        <v>2.3721918280679821E-2</v>
      </c>
      <c r="O458" s="97">
        <f>ABS(L458-M458)</f>
        <v>0.52218893795236832</v>
      </c>
      <c r="T458" s="99"/>
    </row>
    <row r="459" spans="1:20" s="91" customFormat="1" ht="13.2" customHeight="1" x14ac:dyDescent="0.25">
      <c r="A459" s="440">
        <v>43251</v>
      </c>
      <c r="B459" s="441" t="s">
        <v>22</v>
      </c>
      <c r="C459" s="441">
        <v>5339</v>
      </c>
      <c r="D459" s="441">
        <v>213</v>
      </c>
      <c r="E459" s="445">
        <f>D459/C459</f>
        <v>3.9895111444090657E-2</v>
      </c>
      <c r="F459" s="94"/>
      <c r="G459" s="96">
        <f>C459-D459</f>
        <v>5126</v>
      </c>
      <c r="H459" s="96">
        <f>SUMIFS($D:$D,$A:$A,$A459)</f>
        <v>2118</v>
      </c>
      <c r="I459" s="96">
        <f>SUMIFS($G:$G,$A:$A,$A459)</f>
        <v>34470</v>
      </c>
      <c r="J459" s="95">
        <f>IFERROR(D459/H459,0)</f>
        <v>0.10056657223796034</v>
      </c>
      <c r="K459" s="95">
        <f>IFERROR(G459/I459,0)</f>
        <v>0.14870902233826516</v>
      </c>
      <c r="L459" s="97">
        <f>IF(A459&lt;&gt;A458,J459,L458+J459)</f>
        <v>0.81680830972615692</v>
      </c>
      <c r="M459" s="97">
        <f>IF(A459&lt;&gt;A458,K459,M458+K459)</f>
        <v>0.34276182187409343</v>
      </c>
      <c r="N459" s="97">
        <f>(M459+(M459-K459))*(L459-(L459-J459))</f>
        <v>5.3985606402414184E-2</v>
      </c>
      <c r="O459" s="97">
        <f>ABS(L459-M459)</f>
        <v>0.47404648785206349</v>
      </c>
      <c r="T459" s="99"/>
    </row>
    <row r="460" spans="1:20" s="91" customFormat="1" ht="13.2" customHeight="1" x14ac:dyDescent="0.25">
      <c r="A460" s="440">
        <v>43251</v>
      </c>
      <c r="B460" s="441" t="s">
        <v>38</v>
      </c>
      <c r="C460" s="441">
        <v>13076</v>
      </c>
      <c r="D460" s="441">
        <v>255</v>
      </c>
      <c r="E460" s="445">
        <f>D460/C460</f>
        <v>1.9501376567757724E-2</v>
      </c>
      <c r="F460" s="94"/>
      <c r="G460" s="96">
        <f>C460-D460</f>
        <v>12821</v>
      </c>
      <c r="H460" s="96">
        <f>SUMIFS($D:$D,$A:$A,$A460)</f>
        <v>2118</v>
      </c>
      <c r="I460" s="96">
        <f>SUMIFS($G:$G,$A:$A,$A460)</f>
        <v>34470</v>
      </c>
      <c r="J460" s="95">
        <f>IFERROR(D460/H460,0)</f>
        <v>0.12039660056657224</v>
      </c>
      <c r="K460" s="95">
        <f>IFERROR(G460/I460,0)</f>
        <v>0.37194662024949232</v>
      </c>
      <c r="L460" s="97">
        <f>IF(A460&lt;&gt;A459,J460,L459+J460)</f>
        <v>0.93720491029272912</v>
      </c>
      <c r="M460" s="97">
        <f>IF(A460&lt;&gt;A459,K460,M459+K460)</f>
        <v>0.71470844212358575</v>
      </c>
      <c r="N460" s="97">
        <f>(M460+(M460-K460))*(L460-(L460-J460))</f>
        <v>0.12731582498555624</v>
      </c>
      <c r="O460" s="97">
        <f>ABS(L460-M460)</f>
        <v>0.22249646816914337</v>
      </c>
      <c r="T460" s="99"/>
    </row>
    <row r="461" spans="1:20" s="91" customFormat="1" ht="13.2" customHeight="1" x14ac:dyDescent="0.25">
      <c r="A461" s="440">
        <v>43251</v>
      </c>
      <c r="B461" s="441" t="s">
        <v>24</v>
      </c>
      <c r="C461" s="441">
        <v>3649</v>
      </c>
      <c r="D461" s="441">
        <v>56</v>
      </c>
      <c r="E461" s="445">
        <f>D461/C461</f>
        <v>1.534667032063579E-2</v>
      </c>
      <c r="F461" s="94"/>
      <c r="G461" s="96">
        <f>C461-D461</f>
        <v>3593</v>
      </c>
      <c r="H461" s="96">
        <f>SUMIFS($D:$D,$A:$A,$A461)</f>
        <v>2118</v>
      </c>
      <c r="I461" s="96">
        <f>SUMIFS($G:$G,$A:$A,$A461)</f>
        <v>34470</v>
      </c>
      <c r="J461" s="95">
        <f>IFERROR(D461/H461,0)</f>
        <v>2.644003777148253E-2</v>
      </c>
      <c r="K461" s="95">
        <f>IFERROR(G461/I461,0)</f>
        <v>0.10423556715984915</v>
      </c>
      <c r="L461" s="97">
        <f>IF(A461&lt;&gt;A460,J461,L460+J461)</f>
        <v>0.96364494806421164</v>
      </c>
      <c r="M461" s="97">
        <f>IF(A461&lt;&gt;A460,K461,M460+K461)</f>
        <v>0.81894400928343491</v>
      </c>
      <c r="N461" s="97">
        <f>(M461+(M461-K461))*(L461-(L461-J461))</f>
        <v>4.0549828743528381E-2</v>
      </c>
      <c r="O461" s="97">
        <f>ABS(L461-M461)</f>
        <v>0.14470093878077672</v>
      </c>
      <c r="T461" s="99"/>
    </row>
    <row r="462" spans="1:20" s="91" customFormat="1" ht="13.2" customHeight="1" x14ac:dyDescent="0.25">
      <c r="A462" s="440">
        <v>43251</v>
      </c>
      <c r="B462" s="441" t="s">
        <v>16</v>
      </c>
      <c r="C462" s="441">
        <v>5787</v>
      </c>
      <c r="D462" s="441">
        <v>74</v>
      </c>
      <c r="E462" s="445">
        <f>D462/C462</f>
        <v>1.2787281838603767E-2</v>
      </c>
      <c r="F462" s="94"/>
      <c r="G462" s="96">
        <f>C462-D462</f>
        <v>5713</v>
      </c>
      <c r="H462" s="96">
        <f>SUMIFS($D:$D,$A:$A,$A462)</f>
        <v>2118</v>
      </c>
      <c r="I462" s="96">
        <f>SUMIFS($G:$G,$A:$A,$A462)</f>
        <v>34470</v>
      </c>
      <c r="J462" s="95">
        <f>IFERROR(D462/H462,0)</f>
        <v>3.4938621340887627E-2</v>
      </c>
      <c r="K462" s="95">
        <f>IFERROR(G462/I462,0)</f>
        <v>0.16573832317957643</v>
      </c>
      <c r="L462" s="97">
        <f>IF(A462&lt;&gt;A461,J462,L461+J462)</f>
        <v>0.99858356940509929</v>
      </c>
      <c r="M462" s="97">
        <f>IF(A462&lt;&gt;A461,K462,M461+K462)</f>
        <v>0.9846823324630114</v>
      </c>
      <c r="N462" s="97">
        <f>(M462+(M462-K462))*(L462-(L462-J462))</f>
        <v>6.3016217794729518E-2</v>
      </c>
      <c r="O462" s="97">
        <f>ABS(L462-M462)</f>
        <v>1.3901236942087891E-2</v>
      </c>
      <c r="T462" s="99"/>
    </row>
    <row r="463" spans="1:20" s="91" customFormat="1" ht="13.2" customHeight="1" x14ac:dyDescent="0.25">
      <c r="A463" s="440">
        <v>43251</v>
      </c>
      <c r="B463" s="441" t="s">
        <v>14</v>
      </c>
      <c r="C463" s="441">
        <v>121</v>
      </c>
      <c r="D463" s="441">
        <v>1</v>
      </c>
      <c r="E463" s="445">
        <f>D463/C463</f>
        <v>8.2644628099173556E-3</v>
      </c>
      <c r="F463" s="94"/>
      <c r="G463" s="96">
        <f>C463-D463</f>
        <v>120</v>
      </c>
      <c r="H463" s="96">
        <f>SUMIFS($D:$D,$A:$A,$A463)</f>
        <v>2118</v>
      </c>
      <c r="I463" s="96">
        <f>SUMIFS($G:$G,$A:$A,$A463)</f>
        <v>34470</v>
      </c>
      <c r="J463" s="95">
        <f>IFERROR(D463/H463,0)</f>
        <v>4.7214353163361664E-4</v>
      </c>
      <c r="K463" s="95">
        <f>IFERROR(G463/I463,0)</f>
        <v>3.4812880765883376E-3</v>
      </c>
      <c r="L463" s="97">
        <f>IF(A463&lt;&gt;A462,J463,L462+J463)</f>
        <v>0.9990557129367329</v>
      </c>
      <c r="M463" s="97">
        <f>IF(A463&lt;&gt;A462,K463,M462+K463)</f>
        <v>0.98816362053959972</v>
      </c>
      <c r="N463" s="97">
        <f>(M463+(M463-K463))*(L463-(L463-J463))</f>
        <v>9.3146645561972071E-4</v>
      </c>
      <c r="O463" s="97">
        <f>ABS(L463-M463)</f>
        <v>1.089209239713318E-2</v>
      </c>
      <c r="T463" s="99"/>
    </row>
    <row r="464" spans="1:20" s="91" customFormat="1" ht="13.2" customHeight="1" x14ac:dyDescent="0.25">
      <c r="A464" s="440">
        <v>43251</v>
      </c>
      <c r="B464" s="441" t="s">
        <v>18</v>
      </c>
      <c r="C464" s="441">
        <v>358</v>
      </c>
      <c r="D464" s="441">
        <v>2</v>
      </c>
      <c r="E464" s="445">
        <f>D464/C464</f>
        <v>5.5865921787709499E-3</v>
      </c>
      <c r="F464" s="94"/>
      <c r="G464" s="96">
        <f>C464-D464</f>
        <v>356</v>
      </c>
      <c r="H464" s="96">
        <f>SUMIFS($D:$D,$A:$A,$A464)</f>
        <v>2118</v>
      </c>
      <c r="I464" s="96">
        <f>SUMIFS($G:$G,$A:$A,$A464)</f>
        <v>34470</v>
      </c>
      <c r="J464" s="95">
        <f>IFERROR(D464/H464,0)</f>
        <v>9.4428706326723328E-4</v>
      </c>
      <c r="K464" s="95">
        <f>IFERROR(G464/I464,0)</f>
        <v>1.0327821293878735E-2</v>
      </c>
      <c r="L464" s="97">
        <f>IF(A464&lt;&gt;A463,J464,L463+J464)</f>
        <v>1.0000000000000002</v>
      </c>
      <c r="M464" s="97">
        <f>IF(A464&lt;&gt;A463,K464,M463+K464)</f>
        <v>0.99849144183347849</v>
      </c>
      <c r="N464" s="97">
        <f>(M464+(M464-K464))*(L464-(L464-J464))</f>
        <v>1.8759726745732155E-3</v>
      </c>
      <c r="O464" s="97">
        <f>ABS(L464-M464)</f>
        <v>1.508558166521734E-3</v>
      </c>
      <c r="T464" s="99"/>
    </row>
    <row r="465" spans="1:20" s="91" customFormat="1" ht="13.2" customHeight="1" x14ac:dyDescent="0.25">
      <c r="A465" s="440">
        <v>43251</v>
      </c>
      <c r="B465" s="441" t="s">
        <v>28</v>
      </c>
      <c r="C465" s="441">
        <v>52</v>
      </c>
      <c r="D465" s="441">
        <v>0</v>
      </c>
      <c r="E465" s="445">
        <f>D465/C465</f>
        <v>0</v>
      </c>
      <c r="F465" s="94"/>
      <c r="G465" s="96">
        <f>C465-D465</f>
        <v>52</v>
      </c>
      <c r="H465" s="96">
        <f>SUMIFS($D:$D,$A:$A,$A465)</f>
        <v>2118</v>
      </c>
      <c r="I465" s="96">
        <f>SUMIFS($G:$G,$A:$A,$A465)</f>
        <v>34470</v>
      </c>
      <c r="J465" s="95">
        <f>IFERROR(D465/H465,0)</f>
        <v>0</v>
      </c>
      <c r="K465" s="95">
        <f>IFERROR(G465/I465,0)</f>
        <v>1.508558166521613E-3</v>
      </c>
      <c r="L465" s="97">
        <f>IF(A465&lt;&gt;A464,J465,L464+J465)</f>
        <v>1.0000000000000002</v>
      </c>
      <c r="M465" s="97">
        <f>IF(A465&lt;&gt;A464,K465,M464+K465)</f>
        <v>1</v>
      </c>
      <c r="N465" s="97">
        <f>(M465+(M465-K465))*(L465-(L465-J465))</f>
        <v>0</v>
      </c>
      <c r="O465" s="97">
        <f>ABS(L465-M465)</f>
        <v>2.2204460492503131E-16</v>
      </c>
      <c r="T465" s="99"/>
    </row>
    <row r="466" spans="1:20" s="91" customFormat="1" ht="13.2" customHeight="1" x14ac:dyDescent="0.25">
      <c r="A466" s="440">
        <v>43281</v>
      </c>
      <c r="B466" s="441" t="s">
        <v>28</v>
      </c>
      <c r="C466" s="441">
        <v>485</v>
      </c>
      <c r="D466" s="441">
        <v>342</v>
      </c>
      <c r="E466" s="445">
        <f>D466/C466</f>
        <v>0.70515463917525778</v>
      </c>
      <c r="F466" s="94"/>
      <c r="G466" s="96">
        <f>C466-D466</f>
        <v>143</v>
      </c>
      <c r="H466" s="96">
        <f>SUMIFS($D:$D,$A:$A,$A466)</f>
        <v>2292</v>
      </c>
      <c r="I466" s="96">
        <f>SUMIFS($G:$G,$A:$A,$A466)</f>
        <v>35420</v>
      </c>
      <c r="J466" s="95">
        <f>IFERROR(D466/H466,0)</f>
        <v>0.14921465968586387</v>
      </c>
      <c r="K466" s="95">
        <f>IFERROR(G466/I466,0)</f>
        <v>4.0372670807453416E-3</v>
      </c>
      <c r="L466" s="97">
        <f>IF(A466&lt;&gt;A465,J466,L465+J466)</f>
        <v>0.14921465968586387</v>
      </c>
      <c r="M466" s="97">
        <f>IF(A466&lt;&gt;A465,K466,M465+K466)</f>
        <v>4.0372670807453416E-3</v>
      </c>
      <c r="N466" s="97">
        <f>(M466+(M466-K466))*(L466-(L466-J466))</f>
        <v>6.024194335143572E-4</v>
      </c>
      <c r="O466" s="97">
        <f>ABS(L466-M466)</f>
        <v>0.14517739260511853</v>
      </c>
      <c r="T466" s="99"/>
    </row>
    <row r="467" spans="1:20" s="91" customFormat="1" ht="13.2" customHeight="1" x14ac:dyDescent="0.25">
      <c r="A467" s="440">
        <v>43281</v>
      </c>
      <c r="B467" s="441" t="s">
        <v>24</v>
      </c>
      <c r="C467" s="441">
        <v>158</v>
      </c>
      <c r="D467" s="441">
        <v>98</v>
      </c>
      <c r="E467" s="445">
        <f>D467/C467</f>
        <v>0.620253164556962</v>
      </c>
      <c r="F467" s="94"/>
      <c r="G467" s="96">
        <f>C467-D467</f>
        <v>60</v>
      </c>
      <c r="H467" s="96">
        <f>SUMIFS($D:$D,$A:$A,$A467)</f>
        <v>2292</v>
      </c>
      <c r="I467" s="96">
        <f>SUMIFS($G:$G,$A:$A,$A467)</f>
        <v>35420</v>
      </c>
      <c r="J467" s="95">
        <f>IFERROR(D467/H467,0)</f>
        <v>4.2757417102966842E-2</v>
      </c>
      <c r="K467" s="95">
        <f>IFERROR(G467/I467,0)</f>
        <v>1.6939582156973462E-3</v>
      </c>
      <c r="L467" s="97">
        <f>IF(A467&lt;&gt;A466,J467,L466+J467)</f>
        <v>0.19197207678883071</v>
      </c>
      <c r="M467" s="97">
        <f>IF(A467&lt;&gt;A466,K467,M466+K467)</f>
        <v>5.7312252964426876E-3</v>
      </c>
      <c r="N467" s="97">
        <f>(M467+(M467-K467))*(L467-(L467-J467))</f>
        <v>4.1767550303858074E-4</v>
      </c>
      <c r="O467" s="97">
        <f>ABS(L467-M467)</f>
        <v>0.18624085149238803</v>
      </c>
      <c r="T467" s="99"/>
    </row>
    <row r="468" spans="1:20" s="91" customFormat="1" ht="13.2" customHeight="1" x14ac:dyDescent="0.25">
      <c r="A468" s="440">
        <v>43281</v>
      </c>
      <c r="B468" s="441" t="s">
        <v>32</v>
      </c>
      <c r="C468" s="441">
        <v>518</v>
      </c>
      <c r="D468" s="441">
        <v>296</v>
      </c>
      <c r="E468" s="445">
        <f>D468/C468</f>
        <v>0.5714285714285714</v>
      </c>
      <c r="F468" s="94"/>
      <c r="G468" s="96">
        <f>C468-D468</f>
        <v>222</v>
      </c>
      <c r="H468" s="96">
        <f>SUMIFS($D:$D,$A:$A,$A468)</f>
        <v>2292</v>
      </c>
      <c r="I468" s="96">
        <f>SUMIFS($G:$G,$A:$A,$A468)</f>
        <v>35420</v>
      </c>
      <c r="J468" s="95">
        <f>IFERROR(D468/H468,0)</f>
        <v>0.12914485165794065</v>
      </c>
      <c r="K468" s="95">
        <f>IFERROR(G468/I468,0)</f>
        <v>6.2676453980801804E-3</v>
      </c>
      <c r="L468" s="97">
        <f>IF(A468&lt;&gt;A467,J468,L467+J468)</f>
        <v>0.32111692844677137</v>
      </c>
      <c r="M468" s="97">
        <f>IF(A468&lt;&gt;A467,K468,M467+K468)</f>
        <v>1.1998870694522868E-2</v>
      </c>
      <c r="N468" s="97">
        <f>(M468+(M468-K468))*(L468-(L468-J468))</f>
        <v>2.2897506166342945E-3</v>
      </c>
      <c r="O468" s="97">
        <f>ABS(L468-M468)</f>
        <v>0.30911805775224849</v>
      </c>
      <c r="T468" s="99"/>
    </row>
    <row r="469" spans="1:20" s="91" customFormat="1" ht="13.2" customHeight="1" x14ac:dyDescent="0.25">
      <c r="A469" s="440">
        <v>43281</v>
      </c>
      <c r="B469" s="441" t="s">
        <v>40</v>
      </c>
      <c r="C469" s="441">
        <v>295</v>
      </c>
      <c r="D469" s="441">
        <v>100</v>
      </c>
      <c r="E469" s="445">
        <f>D469/C469</f>
        <v>0.33898305084745761</v>
      </c>
      <c r="F469" s="94"/>
      <c r="G469" s="96">
        <f>C469-D469</f>
        <v>195</v>
      </c>
      <c r="H469" s="96">
        <f>SUMIFS($D:$D,$A:$A,$A469)</f>
        <v>2292</v>
      </c>
      <c r="I469" s="96">
        <f>SUMIFS($G:$G,$A:$A,$A469)</f>
        <v>35420</v>
      </c>
      <c r="J469" s="95">
        <f>IFERROR(D469/H469,0)</f>
        <v>4.3630017452006981E-2</v>
      </c>
      <c r="K469" s="95">
        <f>IFERROR(G469/I469,0)</f>
        <v>5.505364201016375E-3</v>
      </c>
      <c r="L469" s="97">
        <f>IF(A469&lt;&gt;A468,J469,L468+J469)</f>
        <v>0.36474694589877832</v>
      </c>
      <c r="M469" s="97">
        <f>IF(A469&lt;&gt;A468,K469,M468+K469)</f>
        <v>1.7504234895539244E-2</v>
      </c>
      <c r="N469" s="97">
        <f>(M469+(M469-K469))*(L469-(L469-J469))</f>
        <v>1.2872210117828155E-3</v>
      </c>
      <c r="O469" s="97">
        <f>ABS(L469-M469)</f>
        <v>0.34724271100323906</v>
      </c>
      <c r="T469" s="99"/>
    </row>
    <row r="470" spans="1:20" s="91" customFormat="1" ht="13.2" customHeight="1" x14ac:dyDescent="0.25">
      <c r="A470" s="440">
        <v>43281</v>
      </c>
      <c r="B470" s="441" t="s">
        <v>20</v>
      </c>
      <c r="C470" s="441">
        <v>657</v>
      </c>
      <c r="D470" s="441">
        <v>129</v>
      </c>
      <c r="E470" s="445">
        <f>D470/C470</f>
        <v>0.19634703196347031</v>
      </c>
      <c r="F470" s="94"/>
      <c r="G470" s="96">
        <f>C470-D470</f>
        <v>528</v>
      </c>
      <c r="H470" s="96">
        <f>SUMIFS($D:$D,$A:$A,$A470)</f>
        <v>2292</v>
      </c>
      <c r="I470" s="96">
        <f>SUMIFS($G:$G,$A:$A,$A470)</f>
        <v>35420</v>
      </c>
      <c r="J470" s="95">
        <f>IFERROR(D470/H470,0)</f>
        <v>5.6282722513089002E-2</v>
      </c>
      <c r="K470" s="95">
        <f>IFERROR(G470/I470,0)</f>
        <v>1.4906832298136646E-2</v>
      </c>
      <c r="L470" s="97">
        <f>IF(A470&lt;&gt;A469,J470,L469+J470)</f>
        <v>0.42102966841186734</v>
      </c>
      <c r="M470" s="97">
        <f>IF(A470&lt;&gt;A469,K470,M469+K470)</f>
        <v>3.241106719367589E-2</v>
      </c>
      <c r="N470" s="97">
        <f>(M470+(M470-K470))*(L470-(L470-J470))</f>
        <v>2.8093690966443079E-3</v>
      </c>
      <c r="O470" s="97">
        <f>ABS(L470-M470)</f>
        <v>0.38861860121819147</v>
      </c>
      <c r="T470" s="99"/>
    </row>
    <row r="471" spans="1:20" s="91" customFormat="1" ht="13.2" customHeight="1" x14ac:dyDescent="0.25">
      <c r="A471" s="440">
        <v>43281</v>
      </c>
      <c r="B471" s="441" t="s">
        <v>34</v>
      </c>
      <c r="C471" s="441">
        <v>1683</v>
      </c>
      <c r="D471" s="441">
        <v>322</v>
      </c>
      <c r="E471" s="445">
        <f>D471/C471</f>
        <v>0.19132501485442663</v>
      </c>
      <c r="F471" s="94"/>
      <c r="G471" s="96">
        <f>C471-D471</f>
        <v>1361</v>
      </c>
      <c r="H471" s="96">
        <f>SUMIFS($D:$D,$A:$A,$A471)</f>
        <v>2292</v>
      </c>
      <c r="I471" s="96">
        <f>SUMIFS($G:$G,$A:$A,$A471)</f>
        <v>35420</v>
      </c>
      <c r="J471" s="95">
        <f>IFERROR(D471/H471,0)</f>
        <v>0.14048865619546247</v>
      </c>
      <c r="K471" s="95">
        <f>IFERROR(G471/I471,0)</f>
        <v>3.8424618859401467E-2</v>
      </c>
      <c r="L471" s="97">
        <f>IF(A471&lt;&gt;A470,J471,L470+J471)</f>
        <v>0.56151832460732987</v>
      </c>
      <c r="M471" s="97">
        <f>IF(A471&lt;&gt;A470,K471,M470+K471)</f>
        <v>7.0835686053077357E-2</v>
      </c>
      <c r="N471" s="97">
        <f>(M471+(M471-K471))*(L471-(L471-J471))</f>
        <v>1.4504997620180867E-2</v>
      </c>
      <c r="O471" s="97">
        <f>ABS(L471-M471)</f>
        <v>0.49068263855425254</v>
      </c>
      <c r="T471" s="99"/>
    </row>
    <row r="472" spans="1:20" s="91" customFormat="1" ht="13.2" customHeight="1" x14ac:dyDescent="0.25">
      <c r="A472" s="440">
        <v>43281</v>
      </c>
      <c r="B472" s="441" t="s">
        <v>26</v>
      </c>
      <c r="C472" s="441">
        <v>931</v>
      </c>
      <c r="D472" s="441">
        <v>169</v>
      </c>
      <c r="E472" s="445">
        <f>D472/C472</f>
        <v>0.18152524167561762</v>
      </c>
      <c r="F472" s="94"/>
      <c r="G472" s="96">
        <f>C472-D472</f>
        <v>762</v>
      </c>
      <c r="H472" s="96">
        <f>SUMIFS($D:$D,$A:$A,$A472)</f>
        <v>2292</v>
      </c>
      <c r="I472" s="96">
        <f>SUMIFS($G:$G,$A:$A,$A472)</f>
        <v>35420</v>
      </c>
      <c r="J472" s="95">
        <f>IFERROR(D472/H472,0)</f>
        <v>7.3734729493891801E-2</v>
      </c>
      <c r="K472" s="95">
        <f>IFERROR(G472/I472,0)</f>
        <v>2.1513269339356295E-2</v>
      </c>
      <c r="L472" s="97">
        <f>IF(A472&lt;&gt;A471,J472,L471+J472)</f>
        <v>0.63525305410122168</v>
      </c>
      <c r="M472" s="97">
        <f>IF(A472&lt;&gt;A471,K472,M471+K472)</f>
        <v>9.2348955392433651E-2</v>
      </c>
      <c r="N472" s="97">
        <f>(M472+(M472-K472))*(L472-(L472-J472))</f>
        <v>1.2032375394542482E-2</v>
      </c>
      <c r="O472" s="97">
        <f>ABS(L472-M472)</f>
        <v>0.54290409870878809</v>
      </c>
      <c r="T472" s="99"/>
    </row>
    <row r="473" spans="1:20" s="91" customFormat="1" ht="13.2" customHeight="1" x14ac:dyDescent="0.25">
      <c r="A473" s="440">
        <v>43281</v>
      </c>
      <c r="B473" s="441" t="s">
        <v>38</v>
      </c>
      <c r="C473" s="441">
        <v>1286</v>
      </c>
      <c r="D473" s="441">
        <v>96</v>
      </c>
      <c r="E473" s="445">
        <f>D473/C473</f>
        <v>7.4650077760497674E-2</v>
      </c>
      <c r="F473" s="94"/>
      <c r="G473" s="96">
        <f>C473-D473</f>
        <v>1190</v>
      </c>
      <c r="H473" s="96">
        <f>SUMIFS($D:$D,$A:$A,$A473)</f>
        <v>2292</v>
      </c>
      <c r="I473" s="96">
        <f>SUMIFS($G:$G,$A:$A,$A473)</f>
        <v>35420</v>
      </c>
      <c r="J473" s="95">
        <f>IFERROR(D473/H473,0)</f>
        <v>4.1884816753926704E-2</v>
      </c>
      <c r="K473" s="95">
        <f>IFERROR(G473/I473,0)</f>
        <v>3.3596837944664032E-2</v>
      </c>
      <c r="L473" s="97">
        <f>IF(A473&lt;&gt;A472,J473,L472+J473)</f>
        <v>0.67713787085514843</v>
      </c>
      <c r="M473" s="97">
        <f>IF(A473&lt;&gt;A472,K473,M472+K473)</f>
        <v>0.12594579333709768</v>
      </c>
      <c r="N473" s="97">
        <f>(M473+(M473-K473))*(L473-(L473-J473))</f>
        <v>9.1432355488809038E-3</v>
      </c>
      <c r="O473" s="97">
        <f>ABS(L473-M473)</f>
        <v>0.55119207751805077</v>
      </c>
      <c r="T473" s="99"/>
    </row>
    <row r="474" spans="1:20" s="91" customFormat="1" ht="13.2" customHeight="1" x14ac:dyDescent="0.25">
      <c r="A474" s="440">
        <v>43281</v>
      </c>
      <c r="B474" s="441" t="s">
        <v>42</v>
      </c>
      <c r="C474" s="441">
        <v>2789</v>
      </c>
      <c r="D474" s="441">
        <v>133</v>
      </c>
      <c r="E474" s="445">
        <f>D474/C474</f>
        <v>4.7687343133739693E-2</v>
      </c>
      <c r="F474" s="94"/>
      <c r="G474" s="96">
        <f>C474-D474</f>
        <v>2656</v>
      </c>
      <c r="H474" s="96">
        <f>SUMIFS($D:$D,$A:$A,$A474)</f>
        <v>2292</v>
      </c>
      <c r="I474" s="96">
        <f>SUMIFS($G:$G,$A:$A,$A474)</f>
        <v>35420</v>
      </c>
      <c r="J474" s="95">
        <f>IFERROR(D474/H474,0)</f>
        <v>5.8027923211169286E-2</v>
      </c>
      <c r="K474" s="95">
        <f>IFERROR(G474/I474,0)</f>
        <v>7.4985883681535859E-2</v>
      </c>
      <c r="L474" s="97">
        <f>IF(A474&lt;&gt;A473,J474,L473+J474)</f>
        <v>0.73516579406631766</v>
      </c>
      <c r="M474" s="97">
        <f>IF(A474&lt;&gt;A473,K474,M473+K474)</f>
        <v>0.20093167701863354</v>
      </c>
      <c r="N474" s="97">
        <f>(M474+(M474-K474))*(L474-(L474-J474))</f>
        <v>1.8968020749263653E-2</v>
      </c>
      <c r="O474" s="97">
        <f>ABS(L474-M474)</f>
        <v>0.53423411704768409</v>
      </c>
      <c r="T474" s="99"/>
    </row>
    <row r="475" spans="1:20" s="91" customFormat="1" ht="13.2" customHeight="1" x14ac:dyDescent="0.25">
      <c r="A475" s="440">
        <v>43281</v>
      </c>
      <c r="B475" s="441" t="s">
        <v>30</v>
      </c>
      <c r="C475" s="441">
        <v>5481</v>
      </c>
      <c r="D475" s="441">
        <v>223</v>
      </c>
      <c r="E475" s="445">
        <f>D475/C475</f>
        <v>4.0686006203247582E-2</v>
      </c>
      <c r="F475" s="94"/>
      <c r="G475" s="96">
        <f>C475-D475</f>
        <v>5258</v>
      </c>
      <c r="H475" s="96">
        <f>SUMIFS($D:$D,$A:$A,$A475)</f>
        <v>2292</v>
      </c>
      <c r="I475" s="96">
        <f>SUMIFS($G:$G,$A:$A,$A475)</f>
        <v>35420</v>
      </c>
      <c r="J475" s="95">
        <f>IFERROR(D475/H475,0)</f>
        <v>9.7294938917975568E-2</v>
      </c>
      <c r="K475" s="95">
        <f>IFERROR(G475/I475,0)</f>
        <v>0.14844720496894409</v>
      </c>
      <c r="L475" s="97">
        <f>IF(A475&lt;&gt;A474,J475,L474+J475)</f>
        <v>0.83246073298429324</v>
      </c>
      <c r="M475" s="97">
        <f>IF(A475&lt;&gt;A474,K475,M474+K475)</f>
        <v>0.34937888198757761</v>
      </c>
      <c r="N475" s="97">
        <f>(M475+(M475-K475))*(L475-(L475-J475))</f>
        <v>5.3542432224426312E-2</v>
      </c>
      <c r="O475" s="97">
        <f>ABS(L475-M475)</f>
        <v>0.48308185099671563</v>
      </c>
      <c r="T475" s="99"/>
    </row>
    <row r="476" spans="1:20" s="91" customFormat="1" ht="13.2" customHeight="1" x14ac:dyDescent="0.25">
      <c r="A476" s="440">
        <v>43281</v>
      </c>
      <c r="B476" s="441" t="s">
        <v>22</v>
      </c>
      <c r="C476" s="441">
        <v>13326</v>
      </c>
      <c r="D476" s="441">
        <v>251</v>
      </c>
      <c r="E476" s="445">
        <f>D476/C476</f>
        <v>1.8835359447696234E-2</v>
      </c>
      <c r="F476" s="94"/>
      <c r="G476" s="96">
        <f>C476-D476</f>
        <v>13075</v>
      </c>
      <c r="H476" s="96">
        <f>SUMIFS($D:$D,$A:$A,$A476)</f>
        <v>2292</v>
      </c>
      <c r="I476" s="96">
        <f>SUMIFS($G:$G,$A:$A,$A476)</f>
        <v>35420</v>
      </c>
      <c r="J476" s="95">
        <f>IFERROR(D476/H476,0)</f>
        <v>0.10951134380453752</v>
      </c>
      <c r="K476" s="95">
        <f>IFERROR(G476/I476,0)</f>
        <v>0.36914172783738003</v>
      </c>
      <c r="L476" s="97">
        <f>IF(A476&lt;&gt;A475,J476,L475+J476)</f>
        <v>0.94197207678883077</v>
      </c>
      <c r="M476" s="97">
        <f>IF(A476&lt;&gt;A475,K476,M475+K476)</f>
        <v>0.71852060982495769</v>
      </c>
      <c r="N476" s="97">
        <f>(M476+(M476-K476))*(L476-(L476-J476))</f>
        <v>0.11694710839657346</v>
      </c>
      <c r="O476" s="97">
        <f>ABS(L476-M476)</f>
        <v>0.22345146696387308</v>
      </c>
      <c r="T476" s="99"/>
    </row>
    <row r="477" spans="1:20" s="91" customFormat="1" ht="13.2" customHeight="1" x14ac:dyDescent="0.25">
      <c r="A477" s="440">
        <v>43281</v>
      </c>
      <c r="B477" s="441" t="s">
        <v>36</v>
      </c>
      <c r="C477" s="441">
        <v>3876</v>
      </c>
      <c r="D477" s="441">
        <v>59</v>
      </c>
      <c r="E477" s="445">
        <f>D477/C477</f>
        <v>1.52218782249742E-2</v>
      </c>
      <c r="F477" s="94"/>
      <c r="G477" s="96">
        <f>C477-D477</f>
        <v>3817</v>
      </c>
      <c r="H477" s="96">
        <f>SUMIFS($D:$D,$A:$A,$A477)</f>
        <v>2292</v>
      </c>
      <c r="I477" s="96">
        <f>SUMIFS($G:$G,$A:$A,$A477)</f>
        <v>35420</v>
      </c>
      <c r="J477" s="95">
        <f>IFERROR(D477/H477,0)</f>
        <v>2.5741710296684119E-2</v>
      </c>
      <c r="K477" s="95">
        <f>IFERROR(G477/I477,0)</f>
        <v>0.10776397515527951</v>
      </c>
      <c r="L477" s="97">
        <f>IF(A477&lt;&gt;A476,J477,L476+J477)</f>
        <v>0.96771378708551492</v>
      </c>
      <c r="M477" s="97">
        <f>IF(A477&lt;&gt;A476,K477,M476+K477)</f>
        <v>0.82628458498023716</v>
      </c>
      <c r="N477" s="97">
        <f>(M477+(M477-K477))*(L477-(L477-J477))</f>
        <v>3.9765927789488051E-2</v>
      </c>
      <c r="O477" s="97">
        <f>ABS(L477-M477)</f>
        <v>0.14142920210527776</v>
      </c>
      <c r="T477" s="99"/>
    </row>
    <row r="478" spans="1:20" s="91" customFormat="1" ht="13.2" customHeight="1" x14ac:dyDescent="0.25">
      <c r="A478" s="440">
        <v>43281</v>
      </c>
      <c r="B478" s="441" t="s">
        <v>12</v>
      </c>
      <c r="C478" s="441">
        <v>5631</v>
      </c>
      <c r="D478" s="441">
        <v>69</v>
      </c>
      <c r="E478" s="445">
        <f>D478/C478</f>
        <v>1.2253596164091636E-2</v>
      </c>
      <c r="F478" s="94"/>
      <c r="G478" s="96">
        <f>C478-D478</f>
        <v>5562</v>
      </c>
      <c r="H478" s="96">
        <f>SUMIFS($D:$D,$A:$A,$A478)</f>
        <v>2292</v>
      </c>
      <c r="I478" s="96">
        <f>SUMIFS($G:$G,$A:$A,$A478)</f>
        <v>35420</v>
      </c>
      <c r="J478" s="95">
        <f>IFERROR(D478/H478,0)</f>
        <v>3.0104712041884817E-2</v>
      </c>
      <c r="K478" s="95">
        <f>IFERROR(G478/I478,0)</f>
        <v>0.15702992659514398</v>
      </c>
      <c r="L478" s="97">
        <f>IF(A478&lt;&gt;A477,J478,L477+J478)</f>
        <v>0.99781849912739973</v>
      </c>
      <c r="M478" s="97">
        <f>IF(A478&lt;&gt;A477,K478,M477+K478)</f>
        <v>0.98331451157538119</v>
      </c>
      <c r="N478" s="97">
        <f>(M478+(M478-K478))*(L478-(L478-J478))</f>
        <v>5.4477459713061789E-2</v>
      </c>
      <c r="O478" s="97">
        <f>ABS(L478-M478)</f>
        <v>1.4503987552018538E-2</v>
      </c>
      <c r="T478" s="99"/>
    </row>
    <row r="479" spans="1:20" s="91" customFormat="1" ht="13.2" customHeight="1" x14ac:dyDescent="0.25">
      <c r="A479" s="440">
        <v>43281</v>
      </c>
      <c r="B479" s="441" t="s">
        <v>18</v>
      </c>
      <c r="C479" s="441">
        <v>396</v>
      </c>
      <c r="D479" s="441">
        <v>4</v>
      </c>
      <c r="E479" s="445">
        <f>D479/C479</f>
        <v>1.0101010101010102E-2</v>
      </c>
      <c r="F479" s="94"/>
      <c r="G479" s="96">
        <f>C479-D479</f>
        <v>392</v>
      </c>
      <c r="H479" s="96">
        <f>SUMIFS($D:$D,$A:$A,$A479)</f>
        <v>2292</v>
      </c>
      <c r="I479" s="96">
        <f>SUMIFS($G:$G,$A:$A,$A479)</f>
        <v>35420</v>
      </c>
      <c r="J479" s="95">
        <f>IFERROR(D479/H479,0)</f>
        <v>1.7452006980802793E-3</v>
      </c>
      <c r="K479" s="95">
        <f>IFERROR(G479/I479,0)</f>
        <v>1.1067193675889328E-2</v>
      </c>
      <c r="L479" s="97">
        <f>IF(A479&lt;&gt;A478,J479,L478+J479)</f>
        <v>0.99956369982547999</v>
      </c>
      <c r="M479" s="97">
        <f>IF(A479&lt;&gt;A478,K479,M478+K479)</f>
        <v>0.99438170525127056</v>
      </c>
      <c r="N479" s="97">
        <f>(M479+(M479-K479))*(L479-(L479-J479))</f>
        <v>3.4514768181965667E-3</v>
      </c>
      <c r="O479" s="97">
        <f>ABS(L479-M479)</f>
        <v>5.1819945742094253E-3</v>
      </c>
      <c r="T479" s="99"/>
    </row>
    <row r="480" spans="1:20" s="91" customFormat="1" ht="13.2" customHeight="1" x14ac:dyDescent="0.25">
      <c r="A480" s="440">
        <v>43281</v>
      </c>
      <c r="B480" s="441" t="s">
        <v>16</v>
      </c>
      <c r="C480" s="441">
        <v>131</v>
      </c>
      <c r="D480" s="441">
        <v>1</v>
      </c>
      <c r="E480" s="445">
        <f>D480/C480</f>
        <v>7.6335877862595417E-3</v>
      </c>
      <c r="F480" s="94"/>
      <c r="G480" s="96">
        <f>C480-D480</f>
        <v>130</v>
      </c>
      <c r="H480" s="96">
        <f>SUMIFS($D:$D,$A:$A,$A480)</f>
        <v>2292</v>
      </c>
      <c r="I480" s="96">
        <f>SUMIFS($G:$G,$A:$A,$A480)</f>
        <v>35420</v>
      </c>
      <c r="J480" s="95">
        <f>IFERROR(D480/H480,0)</f>
        <v>4.3630017452006982E-4</v>
      </c>
      <c r="K480" s="95">
        <f>IFERROR(G480/I480,0)</f>
        <v>3.6702428006775835E-3</v>
      </c>
      <c r="L480" s="97">
        <f>IF(A480&lt;&gt;A479,J480,L479+J480)</f>
        <v>1</v>
      </c>
      <c r="M480" s="97">
        <f>IF(A480&lt;&gt;A479,K480,M479+K480)</f>
        <v>0.99805194805194819</v>
      </c>
      <c r="N480" s="97">
        <f>(M480+(M480-K480))*(L480-(L480-J480))</f>
        <v>8.6929915065595692E-4</v>
      </c>
      <c r="O480" s="97">
        <f>ABS(L480-M480)</f>
        <v>1.9480519480518099E-3</v>
      </c>
      <c r="T480" s="99"/>
    </row>
    <row r="481" spans="1:20" s="91" customFormat="1" ht="13.2" customHeight="1" x14ac:dyDescent="0.25">
      <c r="A481" s="440">
        <v>43281</v>
      </c>
      <c r="B481" s="441" t="s">
        <v>14</v>
      </c>
      <c r="C481" s="441">
        <v>69</v>
      </c>
      <c r="D481" s="441">
        <v>0</v>
      </c>
      <c r="E481" s="445">
        <f>D481/C481</f>
        <v>0</v>
      </c>
      <c r="F481" s="94"/>
      <c r="G481" s="96">
        <f>C481-D481</f>
        <v>69</v>
      </c>
      <c r="H481" s="96">
        <f>SUMIFS($D:$D,$A:$A,$A481)</f>
        <v>2292</v>
      </c>
      <c r="I481" s="96">
        <f>SUMIFS($G:$G,$A:$A,$A481)</f>
        <v>35420</v>
      </c>
      <c r="J481" s="95">
        <f>IFERROR(D481/H481,0)</f>
        <v>0</v>
      </c>
      <c r="K481" s="95">
        <f>IFERROR(G481/I481,0)</f>
        <v>1.9480519480519481E-3</v>
      </c>
      <c r="L481" s="97">
        <f>IF(A481&lt;&gt;A480,J481,L480+J481)</f>
        <v>1</v>
      </c>
      <c r="M481" s="97">
        <f>IF(A481&lt;&gt;A480,K481,M480+K481)</f>
        <v>1.0000000000000002</v>
      </c>
      <c r="N481" s="97">
        <f>(M481+(M481-K481))*(L481-(L481-J481))</f>
        <v>0</v>
      </c>
      <c r="O481" s="97">
        <f>ABS(L481-M481)</f>
        <v>2.2204460492503131E-16</v>
      </c>
      <c r="T481" s="99"/>
    </row>
    <row r="482" spans="1:20" s="91" customFormat="1" ht="13.2" customHeight="1" x14ac:dyDescent="0.25">
      <c r="A482" s="440">
        <v>43312</v>
      </c>
      <c r="B482" s="441" t="s">
        <v>28</v>
      </c>
      <c r="C482" s="441">
        <v>265</v>
      </c>
      <c r="D482" s="441">
        <v>219</v>
      </c>
      <c r="E482" s="445">
        <f>D482/C482</f>
        <v>0.82641509433962268</v>
      </c>
      <c r="F482" s="94"/>
      <c r="G482" s="96">
        <f>C482-D482</f>
        <v>46</v>
      </c>
      <c r="H482" s="96">
        <f>SUMIFS($D:$D,$A:$A,$A482)</f>
        <v>2303</v>
      </c>
      <c r="I482" s="96">
        <f>SUMIFS($G:$G,$A:$A,$A482)</f>
        <v>30534</v>
      </c>
      <c r="J482" s="95">
        <f>IFERROR(D482/H482,0)</f>
        <v>9.5093356491532777E-2</v>
      </c>
      <c r="K482" s="95">
        <f>IFERROR(G482/I482,0)</f>
        <v>1.506517324949237E-3</v>
      </c>
      <c r="L482" s="97">
        <f>IF(A482&lt;&gt;A481,J482,L481+J482)</f>
        <v>9.5093356491532777E-2</v>
      </c>
      <c r="M482" s="97">
        <f>IF(A482&lt;&gt;A481,K482,M481+K482)</f>
        <v>1.506517324949237E-3</v>
      </c>
      <c r="N482" s="97">
        <f>(M482+(M482-K482))*(L482-(L482-J482))</f>
        <v>1.4325978904206811E-4</v>
      </c>
      <c r="O482" s="97">
        <f>ABS(L482-M482)</f>
        <v>9.3586839166583544E-2</v>
      </c>
      <c r="T482" s="99"/>
    </row>
    <row r="483" spans="1:20" s="91" customFormat="1" ht="13.2" customHeight="1" x14ac:dyDescent="0.25">
      <c r="A483" s="440">
        <v>43312</v>
      </c>
      <c r="B483" s="441" t="s">
        <v>36</v>
      </c>
      <c r="C483" s="441">
        <v>112</v>
      </c>
      <c r="D483" s="441">
        <v>87</v>
      </c>
      <c r="E483" s="445">
        <f>D483/C483</f>
        <v>0.7767857142857143</v>
      </c>
      <c r="F483" s="94"/>
      <c r="G483" s="96">
        <f>C483-D483</f>
        <v>25</v>
      </c>
      <c r="H483" s="96">
        <f>SUMIFS($D:$D,$A:$A,$A483)</f>
        <v>2303</v>
      </c>
      <c r="I483" s="96">
        <f>SUMIFS($G:$G,$A:$A,$A483)</f>
        <v>30534</v>
      </c>
      <c r="J483" s="95">
        <f>IFERROR(D483/H483,0)</f>
        <v>3.7776812852800698E-2</v>
      </c>
      <c r="K483" s="95">
        <f>IFERROR(G483/I483,0)</f>
        <v>8.1875941573328098E-4</v>
      </c>
      <c r="L483" s="97">
        <f>IF(A483&lt;&gt;A482,J483,L482+J483)</f>
        <v>0.13287016934433349</v>
      </c>
      <c r="M483" s="97">
        <f>IF(A483&lt;&gt;A482,K483,M482+K483)</f>
        <v>2.3252767406825182E-3</v>
      </c>
      <c r="N483" s="97">
        <f>(M483+(M483-K483))*(L483-(L483-J483))</f>
        <v>1.4475296730784314E-4</v>
      </c>
      <c r="O483" s="97">
        <f>ABS(L483-M483)</f>
        <v>0.13054489260365096</v>
      </c>
      <c r="T483" s="99"/>
    </row>
    <row r="484" spans="1:20" s="91" customFormat="1" ht="13.2" customHeight="1" x14ac:dyDescent="0.25">
      <c r="A484" s="440">
        <v>43312</v>
      </c>
      <c r="B484" s="441" t="s">
        <v>32</v>
      </c>
      <c r="C484" s="441">
        <v>459</v>
      </c>
      <c r="D484" s="441">
        <v>273</v>
      </c>
      <c r="E484" s="445">
        <f>D484/C484</f>
        <v>0.59477124183006536</v>
      </c>
      <c r="F484" s="94"/>
      <c r="G484" s="96">
        <f>C484-D484</f>
        <v>186</v>
      </c>
      <c r="H484" s="96">
        <f>SUMIFS($D:$D,$A:$A,$A484)</f>
        <v>2303</v>
      </c>
      <c r="I484" s="96">
        <f>SUMIFS($G:$G,$A:$A,$A484)</f>
        <v>30534</v>
      </c>
      <c r="J484" s="95">
        <f>IFERROR(D484/H484,0)</f>
        <v>0.11854103343465046</v>
      </c>
      <c r="K484" s="95">
        <f>IFERROR(G484/I484,0)</f>
        <v>6.0915700530556104E-3</v>
      </c>
      <c r="L484" s="97">
        <f>IF(A484&lt;&gt;A483,J484,L483+J484)</f>
        <v>0.25141120277898393</v>
      </c>
      <c r="M484" s="97">
        <f>IF(A484&lt;&gt;A483,K484,M483+K484)</f>
        <v>8.4168467937381294E-3</v>
      </c>
      <c r="N484" s="97">
        <f>(M484+(M484-K484))*(L484-(L484-J484))</f>
        <v>1.2733824250529037E-3</v>
      </c>
      <c r="O484" s="97">
        <f>ABS(L484-M484)</f>
        <v>0.2429943559852458</v>
      </c>
      <c r="T484" s="99"/>
    </row>
    <row r="485" spans="1:20" s="91" customFormat="1" ht="13.2" customHeight="1" x14ac:dyDescent="0.25">
      <c r="A485" s="440">
        <v>43312</v>
      </c>
      <c r="B485" s="441" t="s">
        <v>24</v>
      </c>
      <c r="C485" s="441">
        <v>193</v>
      </c>
      <c r="D485" s="441">
        <v>82</v>
      </c>
      <c r="E485" s="445">
        <f>D485/C485</f>
        <v>0.42487046632124353</v>
      </c>
      <c r="F485" s="94"/>
      <c r="G485" s="96">
        <f>C485-D485</f>
        <v>111</v>
      </c>
      <c r="H485" s="96">
        <f>SUMIFS($D:$D,$A:$A,$A485)</f>
        <v>2303</v>
      </c>
      <c r="I485" s="96">
        <f>SUMIFS($G:$G,$A:$A,$A485)</f>
        <v>30534</v>
      </c>
      <c r="J485" s="95">
        <f>IFERROR(D485/H485,0)</f>
        <v>3.560573165436387E-2</v>
      </c>
      <c r="K485" s="95">
        <f>IFERROR(G485/I485,0)</f>
        <v>3.6352918058557672E-3</v>
      </c>
      <c r="L485" s="97">
        <f>IF(A485&lt;&gt;A484,J485,L484+J485)</f>
        <v>0.2870169344333478</v>
      </c>
      <c r="M485" s="97">
        <f>IF(A485&lt;&gt;A484,K485,M484+K485)</f>
        <v>1.2052138599593896E-2</v>
      </c>
      <c r="N485" s="97">
        <f>(M485+(M485-K485))*(L485-(L485-J485))</f>
        <v>7.2881320115207376E-4</v>
      </c>
      <c r="O485" s="97">
        <f>ABS(L485-M485)</f>
        <v>0.27496479583375388</v>
      </c>
      <c r="T485" s="99"/>
    </row>
    <row r="486" spans="1:20" s="91" customFormat="1" ht="13.2" customHeight="1" x14ac:dyDescent="0.25">
      <c r="A486" s="440">
        <v>43312</v>
      </c>
      <c r="B486" s="441" t="s">
        <v>34</v>
      </c>
      <c r="C486" s="441">
        <v>698</v>
      </c>
      <c r="D486" s="441">
        <v>169</v>
      </c>
      <c r="E486" s="445">
        <f>D486/C486</f>
        <v>0.24212034383954154</v>
      </c>
      <c r="F486" s="94"/>
      <c r="G486" s="96">
        <f>C486-D486</f>
        <v>529</v>
      </c>
      <c r="H486" s="96">
        <f>SUMIFS($D:$D,$A:$A,$A486)</f>
        <v>2303</v>
      </c>
      <c r="I486" s="96">
        <f>SUMIFS($G:$G,$A:$A,$A486)</f>
        <v>30534</v>
      </c>
      <c r="J486" s="95">
        <f>IFERROR(D486/H486,0)</f>
        <v>7.3382544507164568E-2</v>
      </c>
      <c r="K486" s="95">
        <f>IFERROR(G486/I486,0)</f>
        <v>1.7324949236916225E-2</v>
      </c>
      <c r="L486" s="97">
        <f>IF(A486&lt;&gt;A485,J486,L485+J486)</f>
        <v>0.36039947894051239</v>
      </c>
      <c r="M486" s="97">
        <f>IF(A486&lt;&gt;A485,K486,M485+K486)</f>
        <v>2.9377087836510121E-2</v>
      </c>
      <c r="N486" s="97">
        <f>(M486+(M486-K486))*(L486-(L486-J486))</f>
        <v>3.0401820528448021E-3</v>
      </c>
      <c r="O486" s="97">
        <f>ABS(L486-M486)</f>
        <v>0.33102239110400228</v>
      </c>
      <c r="T486" s="99"/>
    </row>
    <row r="487" spans="1:20" s="91" customFormat="1" ht="13.2" customHeight="1" x14ac:dyDescent="0.25">
      <c r="A487" s="440">
        <v>43312</v>
      </c>
      <c r="B487" s="441" t="s">
        <v>14</v>
      </c>
      <c r="C487" s="441">
        <v>1789</v>
      </c>
      <c r="D487" s="441">
        <v>400</v>
      </c>
      <c r="E487" s="445">
        <f>D487/C487</f>
        <v>0.22358859698155395</v>
      </c>
      <c r="F487" s="94"/>
      <c r="G487" s="96">
        <f>C487-D487</f>
        <v>1389</v>
      </c>
      <c r="H487" s="96">
        <f>SUMIFS($D:$D,$A:$A,$A487)</f>
        <v>2303</v>
      </c>
      <c r="I487" s="96">
        <f>SUMIFS($G:$G,$A:$A,$A487)</f>
        <v>30534</v>
      </c>
      <c r="J487" s="95">
        <f>IFERROR(D487/H487,0)</f>
        <v>0.17368649587494572</v>
      </c>
      <c r="K487" s="95">
        <f>IFERROR(G487/I487,0)</f>
        <v>4.5490273138141087E-2</v>
      </c>
      <c r="L487" s="97">
        <f>IF(A487&lt;&gt;A486,J487,L486+J487)</f>
        <v>0.53408597481545805</v>
      </c>
      <c r="M487" s="97">
        <f>IF(A487&lt;&gt;A486,K487,M486+K487)</f>
        <v>7.4867360974651215E-2</v>
      </c>
      <c r="N487" s="97">
        <f>(M487+(M487-K487))*(L487-(L487-J487))</f>
        <v>1.8105853028425767E-2</v>
      </c>
      <c r="O487" s="97">
        <f>ABS(L487-M487)</f>
        <v>0.45921861384080687</v>
      </c>
      <c r="T487" s="99"/>
    </row>
    <row r="488" spans="1:20" s="91" customFormat="1" ht="13.2" customHeight="1" x14ac:dyDescent="0.25">
      <c r="A488" s="440">
        <v>43312</v>
      </c>
      <c r="B488" s="441" t="s">
        <v>40</v>
      </c>
      <c r="C488" s="441">
        <v>960</v>
      </c>
      <c r="D488" s="441">
        <v>189</v>
      </c>
      <c r="E488" s="445">
        <f>D488/C488</f>
        <v>0.19687499999999999</v>
      </c>
      <c r="F488" s="94"/>
      <c r="G488" s="96">
        <f>C488-D488</f>
        <v>771</v>
      </c>
      <c r="H488" s="96">
        <f>SUMIFS($D:$D,$A:$A,$A488)</f>
        <v>2303</v>
      </c>
      <c r="I488" s="96">
        <f>SUMIFS($G:$G,$A:$A,$A488)</f>
        <v>30534</v>
      </c>
      <c r="J488" s="95">
        <f>IFERROR(D488/H488,0)</f>
        <v>8.2066869300911852E-2</v>
      </c>
      <c r="K488" s="95">
        <f>IFERROR(G488/I488,0)</f>
        <v>2.5250540381214385E-2</v>
      </c>
      <c r="L488" s="97">
        <f>IF(A488&lt;&gt;A487,J488,L487+J488)</f>
        <v>0.61615284411636995</v>
      </c>
      <c r="M488" s="97">
        <f>IF(A488&lt;&gt;A487,K488,M487+K488)</f>
        <v>0.1001179013558656</v>
      </c>
      <c r="N488" s="97">
        <f>(M488+(M488-K488))*(L488-(L488-J488))</f>
        <v>1.4360492653264305E-2</v>
      </c>
      <c r="O488" s="97">
        <f>ABS(L488-M488)</f>
        <v>0.51603494276050432</v>
      </c>
      <c r="T488" s="99"/>
    </row>
    <row r="489" spans="1:20" s="91" customFormat="1" ht="13.2" customHeight="1" x14ac:dyDescent="0.25">
      <c r="A489" s="440">
        <v>43312</v>
      </c>
      <c r="B489" s="441" t="s">
        <v>42</v>
      </c>
      <c r="C489" s="441">
        <v>449</v>
      </c>
      <c r="D489" s="441">
        <v>72</v>
      </c>
      <c r="E489" s="445">
        <f>D489/C489</f>
        <v>0.16035634743875279</v>
      </c>
      <c r="F489" s="94"/>
      <c r="G489" s="96">
        <f>C489-D489</f>
        <v>377</v>
      </c>
      <c r="H489" s="96">
        <f>SUMIFS($D:$D,$A:$A,$A489)</f>
        <v>2303</v>
      </c>
      <c r="I489" s="96">
        <f>SUMIFS($G:$G,$A:$A,$A489)</f>
        <v>30534</v>
      </c>
      <c r="J489" s="95">
        <f>IFERROR(D489/H489,0)</f>
        <v>3.1263569257490229E-2</v>
      </c>
      <c r="K489" s="95">
        <f>IFERROR(G489/I489,0)</f>
        <v>1.2346891989257876E-2</v>
      </c>
      <c r="L489" s="97">
        <f>IF(A489&lt;&gt;A488,J489,L488+J489)</f>
        <v>0.64741641337386013</v>
      </c>
      <c r="M489" s="97">
        <f>IF(A489&lt;&gt;A488,K489,M488+K489)</f>
        <v>0.11246479334512346</v>
      </c>
      <c r="N489" s="97">
        <f>(M489+(M489-K489))*(L489-(L489-J489))</f>
        <v>6.6460937987282637E-3</v>
      </c>
      <c r="O489" s="97">
        <f>ABS(L489-M489)</f>
        <v>0.53495162002873664</v>
      </c>
      <c r="T489" s="99"/>
    </row>
    <row r="490" spans="1:20" s="91" customFormat="1" ht="13.2" customHeight="1" x14ac:dyDescent="0.25">
      <c r="A490" s="440">
        <v>43312</v>
      </c>
      <c r="B490" s="441" t="s">
        <v>22</v>
      </c>
      <c r="C490" s="441">
        <v>1278</v>
      </c>
      <c r="D490" s="441">
        <v>117</v>
      </c>
      <c r="E490" s="445">
        <f>D490/C490</f>
        <v>9.154929577464789E-2</v>
      </c>
      <c r="F490" s="94"/>
      <c r="G490" s="96">
        <f>C490-D490</f>
        <v>1161</v>
      </c>
      <c r="H490" s="96">
        <f>SUMIFS($D:$D,$A:$A,$A490)</f>
        <v>2303</v>
      </c>
      <c r="I490" s="96">
        <f>SUMIFS($G:$G,$A:$A,$A490)</f>
        <v>30534</v>
      </c>
      <c r="J490" s="95">
        <f>IFERROR(D490/H490,0)</f>
        <v>5.0803300043421623E-2</v>
      </c>
      <c r="K490" s="95">
        <f>IFERROR(G490/I490,0)</f>
        <v>3.8023187266653567E-2</v>
      </c>
      <c r="L490" s="97">
        <f>IF(A490&lt;&gt;A489,J490,L489+J490)</f>
        <v>0.69821971341728173</v>
      </c>
      <c r="M490" s="97">
        <f>IF(A490&lt;&gt;A489,K490,M489+K490)</f>
        <v>0.15048798061177704</v>
      </c>
      <c r="N490" s="97">
        <f>(M490+(M490-K490))*(L490-(L490-J490))</f>
        <v>1.3358868672582434E-2</v>
      </c>
      <c r="O490" s="97">
        <f>ABS(L490-M490)</f>
        <v>0.54773173280550469</v>
      </c>
      <c r="T490" s="99"/>
    </row>
    <row r="491" spans="1:20" s="91" customFormat="1" ht="13.2" customHeight="1" x14ac:dyDescent="0.25">
      <c r="A491" s="440">
        <v>43312</v>
      </c>
      <c r="B491" s="441" t="s">
        <v>26</v>
      </c>
      <c r="C491" s="441">
        <v>2927</v>
      </c>
      <c r="D491" s="441">
        <v>136</v>
      </c>
      <c r="E491" s="445">
        <f>D491/C491</f>
        <v>4.6463956269217628E-2</v>
      </c>
      <c r="F491" s="94"/>
      <c r="G491" s="96">
        <f>C491-D491</f>
        <v>2791</v>
      </c>
      <c r="H491" s="96">
        <f>SUMIFS($D:$D,$A:$A,$A491)</f>
        <v>2303</v>
      </c>
      <c r="I491" s="96">
        <f>SUMIFS($G:$G,$A:$A,$A491)</f>
        <v>30534</v>
      </c>
      <c r="J491" s="95">
        <f>IFERROR(D491/H491,0)</f>
        <v>5.9053408597481545E-2</v>
      </c>
      <c r="K491" s="95">
        <f>IFERROR(G491/I491,0)</f>
        <v>9.1406301172463483E-2</v>
      </c>
      <c r="L491" s="97">
        <f>IF(A491&lt;&gt;A490,J491,L490+J491)</f>
        <v>0.75727312201476327</v>
      </c>
      <c r="M491" s="97">
        <f>IF(A491&lt;&gt;A490,K491,M490+K491)</f>
        <v>0.24189428178424052</v>
      </c>
      <c r="N491" s="97">
        <f>(M491+(M491-K491))*(L491-(L491-J491))</f>
        <v>2.3171510067676242E-2</v>
      </c>
      <c r="O491" s="97">
        <f>ABS(L491-M491)</f>
        <v>0.51537884023052272</v>
      </c>
      <c r="T491" s="99"/>
    </row>
    <row r="492" spans="1:20" s="91" customFormat="1" ht="13.2" customHeight="1" x14ac:dyDescent="0.25">
      <c r="A492" s="440">
        <v>43312</v>
      </c>
      <c r="B492" s="441" t="s">
        <v>30</v>
      </c>
      <c r="C492" s="441">
        <v>5376</v>
      </c>
      <c r="D492" s="441">
        <v>235</v>
      </c>
      <c r="E492" s="445">
        <f>D492/C492</f>
        <v>4.3712797619047616E-2</v>
      </c>
      <c r="F492" s="94"/>
      <c r="G492" s="96">
        <f>C492-D492</f>
        <v>5141</v>
      </c>
      <c r="H492" s="96">
        <f>SUMIFS($D:$D,$A:$A,$A492)</f>
        <v>2303</v>
      </c>
      <c r="I492" s="96">
        <f>SUMIFS($G:$G,$A:$A,$A492)</f>
        <v>30534</v>
      </c>
      <c r="J492" s="95">
        <f>IFERROR(D492/H492,0)</f>
        <v>0.10204081632653061</v>
      </c>
      <c r="K492" s="95">
        <f>IFERROR(G492/I492,0)</f>
        <v>0.1683696862513919</v>
      </c>
      <c r="L492" s="97">
        <f>IF(A492&lt;&gt;A491,J492,L491+J492)</f>
        <v>0.85931393834129388</v>
      </c>
      <c r="M492" s="97">
        <f>IF(A492&lt;&gt;A491,K492,M491+K492)</f>
        <v>0.41026396803563242</v>
      </c>
      <c r="N492" s="97">
        <f>(M492+(M492-K492))*(L492-(L492-J492))</f>
        <v>6.6546760185701326E-2</v>
      </c>
      <c r="O492" s="97">
        <f>ABS(L492-M492)</f>
        <v>0.44904997030566146</v>
      </c>
      <c r="T492" s="99"/>
    </row>
    <row r="493" spans="1:20" s="91" customFormat="1" ht="13.2" customHeight="1" x14ac:dyDescent="0.25">
      <c r="A493" s="440">
        <v>43312</v>
      </c>
      <c r="B493" s="441" t="s">
        <v>20</v>
      </c>
      <c r="C493" s="441">
        <v>13478</v>
      </c>
      <c r="D493" s="441">
        <v>253</v>
      </c>
      <c r="E493" s="445">
        <f>D493/C493</f>
        <v>1.877133105802048E-2</v>
      </c>
      <c r="F493" s="94"/>
      <c r="G493" s="96">
        <f>C493-D493</f>
        <v>13225</v>
      </c>
      <c r="H493" s="96">
        <f>SUMIFS($D:$D,$A:$A,$A493)</f>
        <v>2303</v>
      </c>
      <c r="I493" s="96">
        <f>SUMIFS($G:$G,$A:$A,$A493)</f>
        <v>30534</v>
      </c>
      <c r="J493" s="95">
        <f>IFERROR(D493/H493,0)</f>
        <v>0.10985670864090318</v>
      </c>
      <c r="K493" s="95">
        <f>IFERROR(G493/I493,0)</f>
        <v>0.43312373092290563</v>
      </c>
      <c r="L493" s="97">
        <f>IF(A493&lt;&gt;A492,J493,L492+J493)</f>
        <v>0.96917064698219701</v>
      </c>
      <c r="M493" s="97">
        <f>IF(A493&lt;&gt;A492,K493,M492+K493)</f>
        <v>0.84338769895853805</v>
      </c>
      <c r="N493" s="97">
        <f>(M493+(M493-K493))*(L493-(L493-J493))</f>
        <v>0.13772204591816109</v>
      </c>
      <c r="O493" s="97">
        <f>ABS(L493-M493)</f>
        <v>0.12578294802365897</v>
      </c>
      <c r="T493" s="99"/>
    </row>
    <row r="494" spans="1:20" s="91" customFormat="1" ht="13.2" customHeight="1" x14ac:dyDescent="0.25">
      <c r="A494" s="440">
        <v>43312</v>
      </c>
      <c r="B494" s="441" t="s">
        <v>38</v>
      </c>
      <c r="C494" s="441">
        <v>4181</v>
      </c>
      <c r="D494" s="441">
        <v>66</v>
      </c>
      <c r="E494" s="445">
        <f>D494/C494</f>
        <v>1.5785697201626404E-2</v>
      </c>
      <c r="F494" s="94"/>
      <c r="G494" s="96">
        <f>C494-D494</f>
        <v>4115</v>
      </c>
      <c r="H494" s="96">
        <f>SUMIFS($D:$D,$A:$A,$A494)</f>
        <v>2303</v>
      </c>
      <c r="I494" s="96">
        <f>SUMIFS($G:$G,$A:$A,$A494)</f>
        <v>30534</v>
      </c>
      <c r="J494" s="95">
        <f>IFERROR(D494/H494,0)</f>
        <v>2.8658271819366043E-2</v>
      </c>
      <c r="K494" s="95">
        <f>IFERROR(G494/I494,0)</f>
        <v>0.13476779982969805</v>
      </c>
      <c r="L494" s="97">
        <f>IF(A494&lt;&gt;A493,J494,L493+J494)</f>
        <v>0.9978289188015631</v>
      </c>
      <c r="M494" s="97">
        <f>IF(A494&lt;&gt;A493,K494,M493+K494)</f>
        <v>0.97815549878823616</v>
      </c>
      <c r="N494" s="97">
        <f>(M494+(M494-K494))*(L494-(L494-J494))</f>
        <v>5.2202280091744366E-2</v>
      </c>
      <c r="O494" s="97">
        <f>ABS(L494-M494)</f>
        <v>1.9673420013326948E-2</v>
      </c>
      <c r="T494" s="99"/>
    </row>
    <row r="495" spans="1:20" s="91" customFormat="1" ht="13.2" customHeight="1" x14ac:dyDescent="0.25">
      <c r="A495" s="440">
        <v>43312</v>
      </c>
      <c r="B495" s="441" t="s">
        <v>16</v>
      </c>
      <c r="C495" s="441">
        <v>445</v>
      </c>
      <c r="D495" s="441">
        <v>4</v>
      </c>
      <c r="E495" s="445">
        <f>D495/C495</f>
        <v>8.988764044943821E-3</v>
      </c>
      <c r="F495" s="94"/>
      <c r="G495" s="96">
        <f>C495-D495</f>
        <v>441</v>
      </c>
      <c r="H495" s="96">
        <f>SUMIFS($D:$D,$A:$A,$A495)</f>
        <v>2303</v>
      </c>
      <c r="I495" s="96">
        <f>SUMIFS($G:$G,$A:$A,$A495)</f>
        <v>30534</v>
      </c>
      <c r="J495" s="95">
        <f>IFERROR(D495/H495,0)</f>
        <v>1.7368649587494573E-3</v>
      </c>
      <c r="K495" s="95">
        <f>IFERROR(G495/I495,0)</f>
        <v>1.4442916093535076E-2</v>
      </c>
      <c r="L495" s="97">
        <f>IF(A495&lt;&gt;A494,J495,L494+J495)</f>
        <v>0.99956578376031258</v>
      </c>
      <c r="M495" s="97">
        <f>IF(A495&lt;&gt;A494,K495,M494+K495)</f>
        <v>0.99259841488177125</v>
      </c>
      <c r="N495" s="97">
        <f>(M495+(M495-K495))*(L495-(L495-J495))</f>
        <v>3.4229334149718203E-3</v>
      </c>
      <c r="O495" s="97">
        <f>ABS(L495-M495)</f>
        <v>6.9673688785413246E-3</v>
      </c>
      <c r="T495" s="99"/>
    </row>
    <row r="496" spans="1:20" s="91" customFormat="1" ht="13.2" customHeight="1" x14ac:dyDescent="0.25">
      <c r="A496" s="440">
        <v>43312</v>
      </c>
      <c r="B496" s="441" t="s">
        <v>12</v>
      </c>
      <c r="C496" s="441">
        <v>140</v>
      </c>
      <c r="D496" s="441">
        <v>1</v>
      </c>
      <c r="E496" s="445">
        <f>D496/C496</f>
        <v>7.1428571428571426E-3</v>
      </c>
      <c r="F496" s="94"/>
      <c r="G496" s="96">
        <f>C496-D496</f>
        <v>139</v>
      </c>
      <c r="H496" s="96">
        <f>SUMIFS($D:$D,$A:$A,$A496)</f>
        <v>2303</v>
      </c>
      <c r="I496" s="96">
        <f>SUMIFS($G:$G,$A:$A,$A496)</f>
        <v>30534</v>
      </c>
      <c r="J496" s="95">
        <f>IFERROR(D496/H496,0)</f>
        <v>4.3421623968736432E-4</v>
      </c>
      <c r="K496" s="95">
        <f>IFERROR(G496/I496,0)</f>
        <v>4.5523023514770422E-3</v>
      </c>
      <c r="L496" s="97">
        <f>IF(A496&lt;&gt;A495,J496,L495+J496)</f>
        <v>0.99999999999999989</v>
      </c>
      <c r="M496" s="97">
        <f>IF(A496&lt;&gt;A495,K496,M495+K496)</f>
        <v>0.99715071723324833</v>
      </c>
      <c r="N496" s="97">
        <f>(M496+(M496-K496))*(L496-(L496-J496))</f>
        <v>8.63981386068078E-4</v>
      </c>
      <c r="O496" s="97">
        <f>ABS(L496-M496)</f>
        <v>2.8492827667515597E-3</v>
      </c>
      <c r="T496" s="99"/>
    </row>
    <row r="497" spans="1:20" s="91" customFormat="1" ht="13.2" customHeight="1" x14ac:dyDescent="0.25">
      <c r="A497" s="440">
        <v>43312</v>
      </c>
      <c r="B497" s="441" t="s">
        <v>18</v>
      </c>
      <c r="C497" s="441">
        <v>87</v>
      </c>
      <c r="D497" s="441">
        <v>0</v>
      </c>
      <c r="E497" s="445">
        <f>D497/C497</f>
        <v>0</v>
      </c>
      <c r="F497" s="94"/>
      <c r="G497" s="96">
        <f>C497-D497</f>
        <v>87</v>
      </c>
      <c r="H497" s="96">
        <f>SUMIFS($D:$D,$A:$A,$A497)</f>
        <v>2303</v>
      </c>
      <c r="I497" s="96">
        <f>SUMIFS($G:$G,$A:$A,$A497)</f>
        <v>30534</v>
      </c>
      <c r="J497" s="95">
        <f>IFERROR(D497/H497,0)</f>
        <v>0</v>
      </c>
      <c r="K497" s="95">
        <f>IFERROR(G497/I497,0)</f>
        <v>2.8492827667518177E-3</v>
      </c>
      <c r="L497" s="97">
        <f>IF(A497&lt;&gt;A496,J497,L496+J497)</f>
        <v>0.99999999999999989</v>
      </c>
      <c r="M497" s="97">
        <f>IF(A497&lt;&gt;A496,K497,M496+K497)</f>
        <v>1.0000000000000002</v>
      </c>
      <c r="N497" s="97">
        <f>(M497+(M497-K497))*(L497-(L497-J497))</f>
        <v>0</v>
      </c>
      <c r="O497" s="97">
        <f>ABS(L497-M497)</f>
        <v>3.3306690738754696E-16</v>
      </c>
      <c r="T497" s="99"/>
    </row>
    <row r="498" spans="1:20" s="91" customFormat="1" ht="13.2" customHeight="1" x14ac:dyDescent="0.25">
      <c r="A498" s="440">
        <v>43343</v>
      </c>
      <c r="B498" s="441" t="s">
        <v>38</v>
      </c>
      <c r="C498" s="441">
        <v>94</v>
      </c>
      <c r="D498" s="441">
        <v>70</v>
      </c>
      <c r="E498" s="445">
        <f>D498/C498</f>
        <v>0.74468085106382975</v>
      </c>
      <c r="F498" s="94"/>
      <c r="G498" s="96">
        <f>C498-D498</f>
        <v>24</v>
      </c>
      <c r="H498" s="96">
        <f>SUMIFS($D:$D,$A:$A,$A498)</f>
        <v>2135</v>
      </c>
      <c r="I498" s="96">
        <f>SUMIFS($G:$G,$A:$A,$A498)</f>
        <v>36594</v>
      </c>
      <c r="J498" s="95">
        <f>IFERROR(D498/H498,0)</f>
        <v>3.2786885245901641E-2</v>
      </c>
      <c r="K498" s="95">
        <f>IFERROR(G498/I498,0)</f>
        <v>6.5584522052795544E-4</v>
      </c>
      <c r="L498" s="97">
        <f>IF(A498&lt;&gt;A497,J498,L497+J498)</f>
        <v>3.2786885245901641E-2</v>
      </c>
      <c r="M498" s="97">
        <f>IF(A498&lt;&gt;A497,K498,M497+K498)</f>
        <v>6.5584522052795544E-4</v>
      </c>
      <c r="N498" s="97">
        <f>(M498+(M498-K498))*(L498-(L498-J498))</f>
        <v>2.150312198452313E-5</v>
      </c>
      <c r="O498" s="97">
        <f>ABS(L498-M498)</f>
        <v>3.2131040025373689E-2</v>
      </c>
      <c r="T498" s="99"/>
    </row>
    <row r="499" spans="1:20" s="91" customFormat="1" ht="13.2" customHeight="1" x14ac:dyDescent="0.25">
      <c r="A499" s="440">
        <v>43343</v>
      </c>
      <c r="B499" s="441" t="s">
        <v>18</v>
      </c>
      <c r="C499" s="441">
        <v>190</v>
      </c>
      <c r="D499" s="441">
        <v>129</v>
      </c>
      <c r="E499" s="445">
        <f>D499/C499</f>
        <v>0.67894736842105263</v>
      </c>
      <c r="F499" s="94"/>
      <c r="G499" s="96">
        <f>C499-D499</f>
        <v>61</v>
      </c>
      <c r="H499" s="96">
        <f>SUMIFS($D:$D,$A:$A,$A499)</f>
        <v>2135</v>
      </c>
      <c r="I499" s="96">
        <f>SUMIFS($G:$G,$A:$A,$A499)</f>
        <v>36594</v>
      </c>
      <c r="J499" s="95">
        <f>IFERROR(D499/H499,0)</f>
        <v>6.0421545667447306E-2</v>
      </c>
      <c r="K499" s="95">
        <f>IFERROR(G499/I499,0)</f>
        <v>1.6669399355085533E-3</v>
      </c>
      <c r="L499" s="97">
        <f>IF(A499&lt;&gt;A498,J499,L498+J499)</f>
        <v>9.3208430913348947E-2</v>
      </c>
      <c r="M499" s="97">
        <f>IF(A499&lt;&gt;A498,K499,M498+K499)</f>
        <v>2.3227851560365088E-3</v>
      </c>
      <c r="N499" s="97">
        <f>(M499+(M499-K499))*(L499-(L499-J499))</f>
        <v>1.7997345132403554E-4</v>
      </c>
      <c r="O499" s="97">
        <f>ABS(L499-M499)</f>
        <v>9.0885645757312436E-2</v>
      </c>
      <c r="T499" s="99"/>
    </row>
    <row r="500" spans="1:20" s="91" customFormat="1" ht="13.2" customHeight="1" x14ac:dyDescent="0.25">
      <c r="A500" s="440">
        <v>43343</v>
      </c>
      <c r="B500" s="441" t="s">
        <v>28</v>
      </c>
      <c r="C500" s="441">
        <v>453</v>
      </c>
      <c r="D500" s="441">
        <v>267</v>
      </c>
      <c r="E500" s="445">
        <f>D500/C500</f>
        <v>0.58940397350993379</v>
      </c>
      <c r="F500" s="94"/>
      <c r="G500" s="96">
        <f>C500-D500</f>
        <v>186</v>
      </c>
      <c r="H500" s="96">
        <f>SUMIFS($D:$D,$A:$A,$A500)</f>
        <v>2135</v>
      </c>
      <c r="I500" s="96">
        <f>SUMIFS($G:$G,$A:$A,$A500)</f>
        <v>36594</v>
      </c>
      <c r="J500" s="95">
        <f>IFERROR(D500/H500,0)</f>
        <v>0.12505854800936769</v>
      </c>
      <c r="K500" s="95">
        <f>IFERROR(G500/I500,0)</f>
        <v>5.0828004590916546E-3</v>
      </c>
      <c r="L500" s="97">
        <f>IF(A500&lt;&gt;A499,J500,L499+J500)</f>
        <v>0.21826697892271663</v>
      </c>
      <c r="M500" s="97">
        <f>IF(A500&lt;&gt;A499,K500,M499+K500)</f>
        <v>7.4055856151281629E-3</v>
      </c>
      <c r="N500" s="97">
        <f>(M500+(M500-K500))*(L500-(L500-J500))</f>
        <v>1.2166159231386264E-3</v>
      </c>
      <c r="O500" s="97">
        <f>ABS(L500-M500)</f>
        <v>0.21086139330758846</v>
      </c>
      <c r="T500" s="99"/>
    </row>
    <row r="501" spans="1:20" s="91" customFormat="1" ht="13.2" customHeight="1" x14ac:dyDescent="0.25">
      <c r="A501" s="440">
        <v>43343</v>
      </c>
      <c r="B501" s="441" t="s">
        <v>36</v>
      </c>
      <c r="C501" s="441">
        <v>188</v>
      </c>
      <c r="D501" s="441">
        <v>78</v>
      </c>
      <c r="E501" s="445">
        <f>D501/C501</f>
        <v>0.41489361702127658</v>
      </c>
      <c r="F501" s="94"/>
      <c r="G501" s="96">
        <f>C501-D501</f>
        <v>110</v>
      </c>
      <c r="H501" s="96">
        <f>SUMIFS($D:$D,$A:$A,$A501)</f>
        <v>2135</v>
      </c>
      <c r="I501" s="96">
        <f>SUMIFS($G:$G,$A:$A,$A501)</f>
        <v>36594</v>
      </c>
      <c r="J501" s="95">
        <f>IFERROR(D501/H501,0)</f>
        <v>3.6533957845433257E-2</v>
      </c>
      <c r="K501" s="95">
        <f>IFERROR(G501/I501,0)</f>
        <v>3.0059572607531288E-3</v>
      </c>
      <c r="L501" s="97">
        <f>IF(A501&lt;&gt;A500,J501,L500+J501)</f>
        <v>0.25480093676814985</v>
      </c>
      <c r="M501" s="97">
        <f>IF(A501&lt;&gt;A500,K501,M500+K501)</f>
        <v>1.0411542875881292E-2</v>
      </c>
      <c r="N501" s="97">
        <f>(M501+(M501-K501))*(L501-(L501-J501))</f>
        <v>6.509302212172074E-4</v>
      </c>
      <c r="O501" s="97">
        <f>ABS(L501-M501)</f>
        <v>0.24438939389226857</v>
      </c>
      <c r="T501" s="99"/>
    </row>
    <row r="502" spans="1:20" s="91" customFormat="1" ht="13.2" customHeight="1" x14ac:dyDescent="0.25">
      <c r="A502" s="440">
        <v>43343</v>
      </c>
      <c r="B502" s="441" t="s">
        <v>14</v>
      </c>
      <c r="C502" s="441">
        <v>745</v>
      </c>
      <c r="D502" s="441">
        <v>187</v>
      </c>
      <c r="E502" s="445">
        <f>D502/C502</f>
        <v>0.25100671140939596</v>
      </c>
      <c r="F502" s="94"/>
      <c r="G502" s="96">
        <f>C502-D502</f>
        <v>558</v>
      </c>
      <c r="H502" s="96">
        <f>SUMIFS($D:$D,$A:$A,$A502)</f>
        <v>2135</v>
      </c>
      <c r="I502" s="96">
        <f>SUMIFS($G:$G,$A:$A,$A502)</f>
        <v>36594</v>
      </c>
      <c r="J502" s="95">
        <f>IFERROR(D502/H502,0)</f>
        <v>8.758782201405152E-2</v>
      </c>
      <c r="K502" s="95">
        <f>IFERROR(G502/I502,0)</f>
        <v>1.5248401377274963E-2</v>
      </c>
      <c r="L502" s="97">
        <f>IF(A502&lt;&gt;A501,J502,L501+J502)</f>
        <v>0.34238875878220137</v>
      </c>
      <c r="M502" s="97">
        <f>IF(A502&lt;&gt;A501,K502,M501+K502)</f>
        <v>2.5659944253156257E-2</v>
      </c>
      <c r="N502" s="97">
        <f>(M502+(M502-K502))*(L502-(L502-J502))</f>
        <v>3.1594229944402912E-3</v>
      </c>
      <c r="O502" s="97">
        <f>ABS(L502-M502)</f>
        <v>0.31672881452904511</v>
      </c>
      <c r="T502" s="99"/>
    </row>
    <row r="503" spans="1:20" s="91" customFormat="1" ht="13.2" customHeight="1" x14ac:dyDescent="0.25">
      <c r="A503" s="440">
        <v>43343</v>
      </c>
      <c r="B503" s="441" t="s">
        <v>32</v>
      </c>
      <c r="C503" s="441">
        <v>1747</v>
      </c>
      <c r="D503" s="441">
        <v>371</v>
      </c>
      <c r="E503" s="445">
        <f>D503/C503</f>
        <v>0.21236405266170577</v>
      </c>
      <c r="F503" s="94"/>
      <c r="G503" s="96">
        <f>C503-D503</f>
        <v>1376</v>
      </c>
      <c r="H503" s="96">
        <f>SUMIFS($D:$D,$A:$A,$A503)</f>
        <v>2135</v>
      </c>
      <c r="I503" s="96">
        <f>SUMIFS($G:$G,$A:$A,$A503)</f>
        <v>36594</v>
      </c>
      <c r="J503" s="95">
        <f>IFERROR(D503/H503,0)</f>
        <v>0.17377049180327869</v>
      </c>
      <c r="K503" s="95">
        <f>IFERROR(G503/I503,0)</f>
        <v>3.7601792643602777E-2</v>
      </c>
      <c r="L503" s="97">
        <f>IF(A503&lt;&gt;A502,J503,L502+J503)</f>
        <v>0.51615925058548007</v>
      </c>
      <c r="M503" s="97">
        <f>IF(A503&lt;&gt;A502,K503,M502+K503)</f>
        <v>6.3261736896759041E-2</v>
      </c>
      <c r="N503" s="97">
        <f>(M503+(M503-K503))*(L503-(L503-J503))</f>
        <v>1.5451964265395119E-2</v>
      </c>
      <c r="O503" s="97">
        <f>ABS(L503-M503)</f>
        <v>0.452897513688721</v>
      </c>
      <c r="T503" s="99"/>
    </row>
    <row r="504" spans="1:20" s="91" customFormat="1" ht="13.2" customHeight="1" x14ac:dyDescent="0.25">
      <c r="A504" s="440">
        <v>43343</v>
      </c>
      <c r="B504" s="441" t="s">
        <v>26</v>
      </c>
      <c r="C504" s="441">
        <v>941</v>
      </c>
      <c r="D504" s="441">
        <v>159</v>
      </c>
      <c r="E504" s="445">
        <f>D504/C504</f>
        <v>0.1689691817215728</v>
      </c>
      <c r="F504" s="94"/>
      <c r="G504" s="96">
        <f>C504-D504</f>
        <v>782</v>
      </c>
      <c r="H504" s="96">
        <f>SUMIFS($D:$D,$A:$A,$A504)</f>
        <v>2135</v>
      </c>
      <c r="I504" s="96">
        <f>SUMIFS($G:$G,$A:$A,$A504)</f>
        <v>36594</v>
      </c>
      <c r="J504" s="95">
        <f>IFERROR(D504/H504,0)</f>
        <v>7.447306791569086E-2</v>
      </c>
      <c r="K504" s="95">
        <f>IFERROR(G504/I504,0)</f>
        <v>2.1369623435535879E-2</v>
      </c>
      <c r="L504" s="97">
        <f>IF(A504&lt;&gt;A503,J504,L503+J504)</f>
        <v>0.59063231850117093</v>
      </c>
      <c r="M504" s="97">
        <f>IF(A504&lt;&gt;A503,K504,M503+K504)</f>
        <v>8.4631360332294917E-2</v>
      </c>
      <c r="N504" s="97">
        <f>(M504+(M504-K504))*(L504-(L504-J504))</f>
        <v>1.1014052674201209E-2</v>
      </c>
      <c r="O504" s="97">
        <f>ABS(L504-M504)</f>
        <v>0.50600095816887602</v>
      </c>
      <c r="T504" s="99"/>
    </row>
    <row r="505" spans="1:20" s="91" customFormat="1" ht="13.2" customHeight="1" x14ac:dyDescent="0.25">
      <c r="A505" s="440">
        <v>43343</v>
      </c>
      <c r="B505" s="441" t="s">
        <v>30</v>
      </c>
      <c r="C505" s="441">
        <v>1127</v>
      </c>
      <c r="D505" s="441">
        <v>111</v>
      </c>
      <c r="E505" s="445">
        <f>D505/C505</f>
        <v>9.8491570541259982E-2</v>
      </c>
      <c r="F505" s="94"/>
      <c r="G505" s="96">
        <f>C505-D505</f>
        <v>1016</v>
      </c>
      <c r="H505" s="96">
        <f>SUMIFS($D:$D,$A:$A,$A505)</f>
        <v>2135</v>
      </c>
      <c r="I505" s="96">
        <f>SUMIFS($G:$G,$A:$A,$A505)</f>
        <v>36594</v>
      </c>
      <c r="J505" s="95">
        <f>IFERROR(D505/H505,0)</f>
        <v>5.1990632318501172E-2</v>
      </c>
      <c r="K505" s="95">
        <f>IFERROR(G505/I505,0)</f>
        <v>2.7764114335683446E-2</v>
      </c>
      <c r="L505" s="97">
        <f>IF(A505&lt;&gt;A504,J505,L504+J505)</f>
        <v>0.64262295081967213</v>
      </c>
      <c r="M505" s="97">
        <f>IF(A505&lt;&gt;A504,K505,M504+K505)</f>
        <v>0.11239547466797836</v>
      </c>
      <c r="N505" s="97">
        <f>(M505+(M505-K505))*(L505-(L505-J505))</f>
        <v>1.0243549735377213E-2</v>
      </c>
      <c r="O505" s="97">
        <f>ABS(L505-M505)</f>
        <v>0.53022747615169374</v>
      </c>
      <c r="T505" s="99"/>
    </row>
    <row r="506" spans="1:20" s="91" customFormat="1" ht="13.2" customHeight="1" x14ac:dyDescent="0.25">
      <c r="A506" s="440">
        <v>43343</v>
      </c>
      <c r="B506" s="441" t="s">
        <v>40</v>
      </c>
      <c r="C506" s="441">
        <v>1164</v>
      </c>
      <c r="D506" s="441">
        <v>71</v>
      </c>
      <c r="E506" s="445">
        <f>D506/C506</f>
        <v>6.099656357388316E-2</v>
      </c>
      <c r="F506" s="94"/>
      <c r="G506" s="96">
        <f>C506-D506</f>
        <v>1093</v>
      </c>
      <c r="H506" s="96">
        <f>SUMIFS($D:$D,$A:$A,$A506)</f>
        <v>2135</v>
      </c>
      <c r="I506" s="96">
        <f>SUMIFS($G:$G,$A:$A,$A506)</f>
        <v>36594</v>
      </c>
      <c r="J506" s="95">
        <f>IFERROR(D506/H506,0)</f>
        <v>3.3255269320843092E-2</v>
      </c>
      <c r="K506" s="95">
        <f>IFERROR(G506/I506,0)</f>
        <v>2.9868284418210635E-2</v>
      </c>
      <c r="L506" s="97">
        <f>IF(A506&lt;&gt;A505,J506,L505+J506)</f>
        <v>0.67587822014051524</v>
      </c>
      <c r="M506" s="97">
        <f>IF(A506&lt;&gt;A505,K506,M505+K506)</f>
        <v>0.14226375908618899</v>
      </c>
      <c r="N506" s="97">
        <f>(M506+(M506-K506))*(L506-(L506-J506))</f>
        <v>8.4687614035343743E-3</v>
      </c>
      <c r="O506" s="97">
        <f>ABS(L506-M506)</f>
        <v>0.53361446105432631</v>
      </c>
      <c r="T506" s="99"/>
    </row>
    <row r="507" spans="1:20" s="91" customFormat="1" ht="13.2" customHeight="1" x14ac:dyDescent="0.25">
      <c r="A507" s="440">
        <v>43343</v>
      </c>
      <c r="B507" s="441" t="s">
        <v>24</v>
      </c>
      <c r="C507" s="441">
        <v>3136</v>
      </c>
      <c r="D507" s="441">
        <v>180</v>
      </c>
      <c r="E507" s="445">
        <f>D507/C507</f>
        <v>5.7397959183673471E-2</v>
      </c>
      <c r="F507" s="94"/>
      <c r="G507" s="96">
        <f>C507-D507</f>
        <v>2956</v>
      </c>
      <c r="H507" s="96">
        <f>SUMIFS($D:$D,$A:$A,$A507)</f>
        <v>2135</v>
      </c>
      <c r="I507" s="96">
        <f>SUMIFS($G:$G,$A:$A,$A507)</f>
        <v>36594</v>
      </c>
      <c r="J507" s="95">
        <f>IFERROR(D507/H507,0)</f>
        <v>8.4309133489461355E-2</v>
      </c>
      <c r="K507" s="95">
        <f>IFERROR(G507/I507,0)</f>
        <v>8.0778269661693172E-2</v>
      </c>
      <c r="L507" s="97">
        <f>IF(A507&lt;&gt;A506,J507,L506+J507)</f>
        <v>0.76018735362997658</v>
      </c>
      <c r="M507" s="97">
        <f>IF(A507&lt;&gt;A506,K507,M506+K507)</f>
        <v>0.22304202874788215</v>
      </c>
      <c r="N507" s="97">
        <f>(M507+(M507-K507))*(L507-(L507-J507))</f>
        <v>3.0798614430975545E-2</v>
      </c>
      <c r="O507" s="97">
        <f>ABS(L507-M507)</f>
        <v>0.53714532488209443</v>
      </c>
      <c r="T507" s="99"/>
    </row>
    <row r="508" spans="1:20" s="91" customFormat="1" ht="13.2" customHeight="1" x14ac:dyDescent="0.25">
      <c r="A508" s="440">
        <v>43343</v>
      </c>
      <c r="B508" s="441" t="s">
        <v>34</v>
      </c>
      <c r="C508" s="441">
        <v>5255</v>
      </c>
      <c r="D508" s="441">
        <v>189</v>
      </c>
      <c r="E508" s="445">
        <f>D508/C508</f>
        <v>3.5965746907706944E-2</v>
      </c>
      <c r="F508" s="94"/>
      <c r="G508" s="96">
        <f>C508-D508</f>
        <v>5066</v>
      </c>
      <c r="H508" s="96">
        <f>SUMIFS($D:$D,$A:$A,$A508)</f>
        <v>2135</v>
      </c>
      <c r="I508" s="96">
        <f>SUMIFS($G:$G,$A:$A,$A508)</f>
        <v>36594</v>
      </c>
      <c r="J508" s="95">
        <f>IFERROR(D508/H508,0)</f>
        <v>8.8524590163934422E-2</v>
      </c>
      <c r="K508" s="95">
        <f>IFERROR(G508/I508,0)</f>
        <v>0.13843799529977591</v>
      </c>
      <c r="L508" s="97">
        <f>IF(A508&lt;&gt;A507,J508,L507+J508)</f>
        <v>0.84871194379391102</v>
      </c>
      <c r="M508" s="97">
        <f>IF(A508&lt;&gt;A507,K508,M507+K508)</f>
        <v>0.36148002404765806</v>
      </c>
      <c r="N508" s="97">
        <f>(M508+(M508-K508))*(L508-(L508-J508))</f>
        <v>5.1744575165506838E-2</v>
      </c>
      <c r="O508" s="97">
        <f>ABS(L508-M508)</f>
        <v>0.48723191974625296</v>
      </c>
      <c r="T508" s="99"/>
    </row>
    <row r="509" spans="1:20" s="91" customFormat="1" ht="13.2" customHeight="1" x14ac:dyDescent="0.25">
      <c r="A509" s="440">
        <v>43343</v>
      </c>
      <c r="B509" s="441" t="s">
        <v>12</v>
      </c>
      <c r="C509" s="441">
        <v>494</v>
      </c>
      <c r="D509" s="441">
        <v>11</v>
      </c>
      <c r="E509" s="445">
        <f>D509/C509</f>
        <v>2.2267206477732792E-2</v>
      </c>
      <c r="F509" s="94"/>
      <c r="G509" s="96">
        <f>C509-D509</f>
        <v>483</v>
      </c>
      <c r="H509" s="96">
        <f>SUMIFS($D:$D,$A:$A,$A509)</f>
        <v>2135</v>
      </c>
      <c r="I509" s="96">
        <f>SUMIFS($G:$G,$A:$A,$A509)</f>
        <v>36594</v>
      </c>
      <c r="J509" s="95">
        <f>IFERROR(D509/H509,0)</f>
        <v>5.1522248243559719E-3</v>
      </c>
      <c r="K509" s="95">
        <f>IFERROR(G509/I509,0)</f>
        <v>1.3198885063125103E-2</v>
      </c>
      <c r="L509" s="97">
        <f>IF(A509&lt;&gt;A508,J509,L508+J509)</f>
        <v>0.85386416861826697</v>
      </c>
      <c r="M509" s="97">
        <f>IF(A509&lt;&gt;A508,K509,M508+K509)</f>
        <v>0.37467890911078316</v>
      </c>
      <c r="N509" s="97">
        <f>(M509+(M509-K509))*(L509-(L509-J509))</f>
        <v>3.7928563300903178E-3</v>
      </c>
      <c r="O509" s="97">
        <f>ABS(L509-M509)</f>
        <v>0.47918525950748381</v>
      </c>
      <c r="T509" s="99"/>
    </row>
    <row r="510" spans="1:20" s="91" customFormat="1" ht="13.2" customHeight="1" x14ac:dyDescent="0.25">
      <c r="A510" s="440">
        <v>43343</v>
      </c>
      <c r="B510" s="441" t="s">
        <v>20</v>
      </c>
      <c r="C510" s="441">
        <v>13673</v>
      </c>
      <c r="D510" s="441">
        <v>218</v>
      </c>
      <c r="E510" s="445">
        <f>D510/C510</f>
        <v>1.5943830907628173E-2</v>
      </c>
      <c r="F510" s="94"/>
      <c r="G510" s="96">
        <f>C510-D510</f>
        <v>13455</v>
      </c>
      <c r="H510" s="96">
        <f>SUMIFS($D:$D,$A:$A,$A510)</f>
        <v>2135</v>
      </c>
      <c r="I510" s="96">
        <f>SUMIFS($G:$G,$A:$A,$A510)</f>
        <v>36594</v>
      </c>
      <c r="J510" s="95">
        <f>IFERROR(D510/H510,0)</f>
        <v>0.10210772833723654</v>
      </c>
      <c r="K510" s="95">
        <f>IFERROR(G510/I510,0)</f>
        <v>0.36768322675848497</v>
      </c>
      <c r="L510" s="97">
        <f>IF(A510&lt;&gt;A509,J510,L509+J510)</f>
        <v>0.95597189695550355</v>
      </c>
      <c r="M510" s="97">
        <f>IF(A510&lt;&gt;A509,K510,M509+K510)</f>
        <v>0.74236213586926814</v>
      </c>
      <c r="N510" s="97">
        <f>(M510+(M510-K510))*(L510-(L510-J510))</f>
        <v>0.11405852356236594</v>
      </c>
      <c r="O510" s="97">
        <f>ABS(L510-M510)</f>
        <v>0.21360976108623542</v>
      </c>
      <c r="T510" s="99"/>
    </row>
    <row r="511" spans="1:20" s="91" customFormat="1" ht="13.2" customHeight="1" x14ac:dyDescent="0.25">
      <c r="A511" s="440">
        <v>43343</v>
      </c>
      <c r="B511" s="441" t="s">
        <v>22</v>
      </c>
      <c r="C511" s="441">
        <v>4499</v>
      </c>
      <c r="D511" s="441">
        <v>51</v>
      </c>
      <c r="E511" s="445">
        <f>D511/C511</f>
        <v>1.1335852411647033E-2</v>
      </c>
      <c r="F511" s="94"/>
      <c r="G511" s="96">
        <f>C511-D511</f>
        <v>4448</v>
      </c>
      <c r="H511" s="96">
        <f>SUMIFS($D:$D,$A:$A,$A511)</f>
        <v>2135</v>
      </c>
      <c r="I511" s="96">
        <f>SUMIFS($G:$G,$A:$A,$A511)</f>
        <v>36594</v>
      </c>
      <c r="J511" s="95">
        <f>IFERROR(D511/H511,0)</f>
        <v>2.3887587822014052E-2</v>
      </c>
      <c r="K511" s="95">
        <f>IFERROR(G511/I511,0)</f>
        <v>0.12154998087118107</v>
      </c>
      <c r="L511" s="97">
        <f>IF(A511&lt;&gt;A510,J511,L510+J511)</f>
        <v>0.97985948477751761</v>
      </c>
      <c r="M511" s="97">
        <f>IF(A511&lt;&gt;A510,K511,M510+K511)</f>
        <v>0.86391211674044921</v>
      </c>
      <c r="N511" s="97">
        <f>(M511+(M511-K511))*(L511-(L511-J511))</f>
        <v>3.8370017275454617E-2</v>
      </c>
      <c r="O511" s="97">
        <f>ABS(L511-M511)</f>
        <v>0.1159473680370684</v>
      </c>
      <c r="T511" s="99"/>
    </row>
    <row r="512" spans="1:20" s="91" customFormat="1" ht="13.2" customHeight="1" x14ac:dyDescent="0.25">
      <c r="A512" s="440">
        <v>43343</v>
      </c>
      <c r="B512" s="441" t="s">
        <v>42</v>
      </c>
      <c r="C512" s="441">
        <v>4891</v>
      </c>
      <c r="D512" s="441">
        <v>43</v>
      </c>
      <c r="E512" s="445">
        <f>D512/C512</f>
        <v>8.7916581476180748E-3</v>
      </c>
      <c r="F512" s="94"/>
      <c r="G512" s="96">
        <f>C512-D512</f>
        <v>4848</v>
      </c>
      <c r="H512" s="96">
        <f>SUMIFS($D:$D,$A:$A,$A512)</f>
        <v>2135</v>
      </c>
      <c r="I512" s="96">
        <f>SUMIFS($G:$G,$A:$A,$A512)</f>
        <v>36594</v>
      </c>
      <c r="J512" s="95">
        <f>IFERROR(D512/H512,0)</f>
        <v>2.0140515222482436E-2</v>
      </c>
      <c r="K512" s="95">
        <f>IFERROR(G512/I512,0)</f>
        <v>0.13248073454664699</v>
      </c>
      <c r="L512" s="97">
        <f>IF(A512&lt;&gt;A511,J512,L511+J512)</f>
        <v>1</v>
      </c>
      <c r="M512" s="97">
        <f>IF(A512&lt;&gt;A511,K512,M511+K512)</f>
        <v>0.9963928512870962</v>
      </c>
      <c r="N512" s="97">
        <f>(M512+(M512-K512))*(L512-(L512-J512))</f>
        <v>3.7467500527018395E-2</v>
      </c>
      <c r="O512" s="97">
        <f>ABS(L512-M512)</f>
        <v>3.607148712903796E-3</v>
      </c>
      <c r="T512" s="99"/>
    </row>
    <row r="513" spans="1:20" s="91" customFormat="1" ht="13.2" customHeight="1" x14ac:dyDescent="0.25">
      <c r="A513" s="440">
        <v>43343</v>
      </c>
      <c r="B513" s="441" t="s">
        <v>16</v>
      </c>
      <c r="C513" s="441">
        <v>132</v>
      </c>
      <c r="D513" s="441">
        <v>0</v>
      </c>
      <c r="E513" s="445">
        <f>D513/C513</f>
        <v>0</v>
      </c>
      <c r="F513" s="94"/>
      <c r="G513" s="96">
        <f>C513-D513</f>
        <v>132</v>
      </c>
      <c r="H513" s="96">
        <f>SUMIFS($D:$D,$A:$A,$A513)</f>
        <v>2135</v>
      </c>
      <c r="I513" s="96">
        <f>SUMIFS($G:$G,$A:$A,$A513)</f>
        <v>36594</v>
      </c>
      <c r="J513" s="95">
        <f>IFERROR(D513/H513,0)</f>
        <v>0</v>
      </c>
      <c r="K513" s="95">
        <f>IFERROR(G513/I513,0)</f>
        <v>3.6071487129037548E-3</v>
      </c>
      <c r="L513" s="97">
        <f>IF(A513&lt;&gt;A512,J513,L512+J513)</f>
        <v>1</v>
      </c>
      <c r="M513" s="97">
        <f>IF(A513&lt;&gt;A512,K513,M512+K513)</f>
        <v>1</v>
      </c>
      <c r="N513" s="97">
        <f>(M513+(M513-K513))*(L513-(L513-J513))</f>
        <v>0</v>
      </c>
      <c r="O513" s="97">
        <f>ABS(L513-M513)</f>
        <v>0</v>
      </c>
      <c r="T513" s="99"/>
    </row>
    <row r="514" spans="1:20" s="91" customFormat="1" ht="13.2" customHeight="1" x14ac:dyDescent="0.25">
      <c r="A514" s="440">
        <v>43373</v>
      </c>
      <c r="B514" s="441" t="s">
        <v>16</v>
      </c>
      <c r="C514" s="441">
        <v>377</v>
      </c>
      <c r="D514" s="441">
        <v>257</v>
      </c>
      <c r="E514" s="445">
        <f>D514/C514</f>
        <v>0.6816976127320955</v>
      </c>
      <c r="F514" s="94"/>
      <c r="G514" s="96">
        <f>C514-D514</f>
        <v>120</v>
      </c>
      <c r="H514" s="96">
        <f>SUMIFS($D:$D,$A:$A,$A514)</f>
        <v>2213</v>
      </c>
      <c r="I514" s="96">
        <f>SUMIFS($G:$G,$A:$A,$A514)</f>
        <v>36563</v>
      </c>
      <c r="J514" s="95">
        <f>IFERROR(D514/H514,0)</f>
        <v>0.11613194758246724</v>
      </c>
      <c r="K514" s="95">
        <f>IFERROR(G514/I514,0)</f>
        <v>3.2820063999124799E-3</v>
      </c>
      <c r="L514" s="97">
        <f>IF(A514&lt;&gt;A513,J514,L513+J514)</f>
        <v>0.11613194758246724</v>
      </c>
      <c r="M514" s="97">
        <f>IF(A514&lt;&gt;A513,K514,M513+K514)</f>
        <v>3.2820063999124799E-3</v>
      </c>
      <c r="N514" s="97">
        <f>(M514+(M514-K514))*(L514-(L514-J514))</f>
        <v>3.8114579519995812E-4</v>
      </c>
      <c r="O514" s="97">
        <f>ABS(L514-M514)</f>
        <v>0.11284994118255476</v>
      </c>
      <c r="T514" s="99"/>
    </row>
    <row r="515" spans="1:20" s="91" customFormat="1" ht="13.2" customHeight="1" x14ac:dyDescent="0.25">
      <c r="A515" s="440">
        <v>43373</v>
      </c>
      <c r="B515" s="441" t="s">
        <v>18</v>
      </c>
      <c r="C515" s="441">
        <v>481</v>
      </c>
      <c r="D515" s="441">
        <v>313</v>
      </c>
      <c r="E515" s="445">
        <f>D515/C515</f>
        <v>0.65072765072765071</v>
      </c>
      <c r="F515" s="94"/>
      <c r="G515" s="96">
        <f>C515-D515</f>
        <v>168</v>
      </c>
      <c r="H515" s="96">
        <f>SUMIFS($D:$D,$A:$A,$A515)</f>
        <v>2213</v>
      </c>
      <c r="I515" s="96">
        <f>SUMIFS($G:$G,$A:$A,$A515)</f>
        <v>36563</v>
      </c>
      <c r="J515" s="95">
        <f>IFERROR(D515/H515,0)</f>
        <v>0.14143696339810213</v>
      </c>
      <c r="K515" s="95">
        <f>IFERROR(G515/I515,0)</f>
        <v>4.5948089598774715E-3</v>
      </c>
      <c r="L515" s="97">
        <f>IF(A515&lt;&gt;A514,J515,L514+J515)</f>
        <v>0.25756891098056939</v>
      </c>
      <c r="M515" s="97">
        <f>IF(A515&lt;&gt;A514,K515,M514+K515)</f>
        <v>7.8768153597899519E-3</v>
      </c>
      <c r="N515" s="97">
        <f>(M515+(M515-K515))*(L515-(L515-J515))</f>
        <v>1.5782698647929785E-3</v>
      </c>
      <c r="O515" s="97">
        <f>ABS(L515-M515)</f>
        <v>0.24969209562077943</v>
      </c>
      <c r="T515" s="99"/>
    </row>
    <row r="516" spans="1:20" s="91" customFormat="1" ht="13.2" customHeight="1" x14ac:dyDescent="0.25">
      <c r="A516" s="440">
        <v>43373</v>
      </c>
      <c r="B516" s="441" t="s">
        <v>22</v>
      </c>
      <c r="C516" s="441">
        <v>184</v>
      </c>
      <c r="D516" s="441">
        <v>108</v>
      </c>
      <c r="E516" s="445">
        <f>D516/C516</f>
        <v>0.58695652173913049</v>
      </c>
      <c r="F516" s="94"/>
      <c r="G516" s="96">
        <f>C516-D516</f>
        <v>76</v>
      </c>
      <c r="H516" s="96">
        <f>SUMIFS($D:$D,$A:$A,$A516)</f>
        <v>2213</v>
      </c>
      <c r="I516" s="96">
        <f>SUMIFS($G:$G,$A:$A,$A516)</f>
        <v>36563</v>
      </c>
      <c r="J516" s="95">
        <f>IFERROR(D516/H516,0)</f>
        <v>4.8802530501581565E-2</v>
      </c>
      <c r="K516" s="95">
        <f>IFERROR(G516/I516,0)</f>
        <v>2.0786040532779037E-3</v>
      </c>
      <c r="L516" s="97">
        <f>IF(A516&lt;&gt;A515,J516,L515+J516)</f>
        <v>0.30637144148215095</v>
      </c>
      <c r="M516" s="97">
        <f>IF(A516&lt;&gt;A515,K516,M515+K516)</f>
        <v>9.955419413067856E-3</v>
      </c>
      <c r="N516" s="97">
        <f>(M516+(M516-K516))*(L516-(L516-J516))</f>
        <v>8.7025818141375658E-4</v>
      </c>
      <c r="O516" s="97">
        <f>ABS(L516-M516)</f>
        <v>0.29641602206908307</v>
      </c>
      <c r="T516" s="99"/>
    </row>
    <row r="517" spans="1:20" s="91" customFormat="1" ht="13.2" customHeight="1" x14ac:dyDescent="0.25">
      <c r="A517" s="440">
        <v>43373</v>
      </c>
      <c r="B517" s="441" t="s">
        <v>38</v>
      </c>
      <c r="C517" s="441">
        <v>263</v>
      </c>
      <c r="D517" s="441">
        <v>102</v>
      </c>
      <c r="E517" s="445">
        <f>D517/C517</f>
        <v>0.38783269961977185</v>
      </c>
      <c r="F517" s="94"/>
      <c r="G517" s="96">
        <f>C517-D517</f>
        <v>161</v>
      </c>
      <c r="H517" s="96">
        <f>SUMIFS($D:$D,$A:$A,$A517)</f>
        <v>2213</v>
      </c>
      <c r="I517" s="96">
        <f>SUMIFS($G:$G,$A:$A,$A517)</f>
        <v>36563</v>
      </c>
      <c r="J517" s="95">
        <f>IFERROR(D517/H517,0)</f>
        <v>4.6091278807049253E-2</v>
      </c>
      <c r="K517" s="95">
        <f>IFERROR(G517/I517,0)</f>
        <v>4.4033585865492436E-3</v>
      </c>
      <c r="L517" s="97">
        <f>IF(A517&lt;&gt;A516,J517,L516+J517)</f>
        <v>0.35246272028920023</v>
      </c>
      <c r="M517" s="97">
        <f>IF(A517&lt;&gt;A516,K517,M516+K517)</f>
        <v>1.4358777999617101E-2</v>
      </c>
      <c r="N517" s="97">
        <f>(M517+(M517-K517))*(L517-(L517-J517))</f>
        <v>1.1206724519176984E-3</v>
      </c>
      <c r="O517" s="97">
        <f>ABS(L517-M517)</f>
        <v>0.33810394228958313</v>
      </c>
      <c r="T517" s="99"/>
    </row>
    <row r="518" spans="1:20" s="91" customFormat="1" ht="13.2" customHeight="1" x14ac:dyDescent="0.25">
      <c r="A518" s="440">
        <v>43373</v>
      </c>
      <c r="B518" s="441" t="s">
        <v>32</v>
      </c>
      <c r="C518" s="441">
        <v>552</v>
      </c>
      <c r="D518" s="441">
        <v>133</v>
      </c>
      <c r="E518" s="445">
        <f>D518/C518</f>
        <v>0.24094202898550723</v>
      </c>
      <c r="F518" s="94"/>
      <c r="G518" s="96">
        <f>C518-D518</f>
        <v>419</v>
      </c>
      <c r="H518" s="96">
        <f>SUMIFS($D:$D,$A:$A,$A518)</f>
        <v>2213</v>
      </c>
      <c r="I518" s="96">
        <f>SUMIFS($G:$G,$A:$A,$A518)</f>
        <v>36563</v>
      </c>
      <c r="J518" s="95">
        <f>IFERROR(D518/H518,0)</f>
        <v>6.0099412562132852E-2</v>
      </c>
      <c r="K518" s="95">
        <f>IFERROR(G518/I518,0)</f>
        <v>1.1459672346361076E-2</v>
      </c>
      <c r="L518" s="97">
        <f>IF(A518&lt;&gt;A517,J518,L517+J518)</f>
        <v>0.41256213285133309</v>
      </c>
      <c r="M518" s="97">
        <f>IF(A518&lt;&gt;A517,K518,M517+K518)</f>
        <v>2.5818450345978176E-2</v>
      </c>
      <c r="N518" s="97">
        <f>(M518+(M518-K518))*(L518-(L518-J518))</f>
        <v>2.4146278219449491E-3</v>
      </c>
      <c r="O518" s="97">
        <f>ABS(L518-M518)</f>
        <v>0.3867436825053549</v>
      </c>
      <c r="T518" s="99"/>
    </row>
    <row r="519" spans="1:20" s="91" customFormat="1" ht="13.2" customHeight="1" x14ac:dyDescent="0.25">
      <c r="A519" s="440">
        <v>43373</v>
      </c>
      <c r="B519" s="441" t="s">
        <v>28</v>
      </c>
      <c r="C519" s="441">
        <v>1580</v>
      </c>
      <c r="D519" s="441">
        <v>289</v>
      </c>
      <c r="E519" s="445">
        <f>D519/C519</f>
        <v>0.18291139240506329</v>
      </c>
      <c r="F519" s="94"/>
      <c r="G519" s="96">
        <f>C519-D519</f>
        <v>1291</v>
      </c>
      <c r="H519" s="96">
        <f>SUMIFS($D:$D,$A:$A,$A519)</f>
        <v>2213</v>
      </c>
      <c r="I519" s="96">
        <f>SUMIFS($G:$G,$A:$A,$A519)</f>
        <v>36563</v>
      </c>
      <c r="J519" s="95">
        <f>IFERROR(D519/H519,0)</f>
        <v>0.13059195661997289</v>
      </c>
      <c r="K519" s="95">
        <f>IFERROR(G519/I519,0)</f>
        <v>3.5308918852391763E-2</v>
      </c>
      <c r="L519" s="97">
        <f>IF(A519&lt;&gt;A518,J519,L518+J519)</f>
        <v>0.54315408947130595</v>
      </c>
      <c r="M519" s="97">
        <f>IF(A519&lt;&gt;A518,K519,M518+K519)</f>
        <v>6.1127369198369939E-2</v>
      </c>
      <c r="N519" s="97">
        <f>(M519+(M519-K519))*(L519-(L519-J519))</f>
        <v>1.1354424694223502E-2</v>
      </c>
      <c r="O519" s="97">
        <f>ABS(L519-M519)</f>
        <v>0.48202672027293603</v>
      </c>
      <c r="T519" s="99"/>
    </row>
    <row r="520" spans="1:20" s="91" customFormat="1" ht="13.2" customHeight="1" x14ac:dyDescent="0.25">
      <c r="A520" s="440">
        <v>43373</v>
      </c>
      <c r="B520" s="441" t="s">
        <v>24</v>
      </c>
      <c r="C520" s="441">
        <v>889</v>
      </c>
      <c r="D520" s="441">
        <v>143</v>
      </c>
      <c r="E520" s="445">
        <f>D520/C520</f>
        <v>0.16085489313835771</v>
      </c>
      <c r="F520" s="94"/>
      <c r="G520" s="96">
        <f>C520-D520</f>
        <v>746</v>
      </c>
      <c r="H520" s="96">
        <f>SUMIFS($D:$D,$A:$A,$A520)</f>
        <v>2213</v>
      </c>
      <c r="I520" s="96">
        <f>SUMIFS($G:$G,$A:$A,$A520)</f>
        <v>36563</v>
      </c>
      <c r="J520" s="95">
        <f>IFERROR(D520/H520,0)</f>
        <v>6.4618165386353371E-2</v>
      </c>
      <c r="K520" s="95">
        <f>IFERROR(G520/I520,0)</f>
        <v>2.0403139786122584E-2</v>
      </c>
      <c r="L520" s="97">
        <f>IF(A520&lt;&gt;A519,J520,L519+J520)</f>
        <v>0.60777225485765929</v>
      </c>
      <c r="M520" s="97">
        <f>IF(A520&lt;&gt;A519,K520,M519+K520)</f>
        <v>8.1530508984492517E-2</v>
      </c>
      <c r="N520" s="97">
        <f>(M520+(M520-K520))*(L520-(L520-J520))</f>
        <v>9.2182903660864551E-3</v>
      </c>
      <c r="O520" s="97">
        <f>ABS(L520-M520)</f>
        <v>0.52624174587316674</v>
      </c>
      <c r="T520" s="99"/>
    </row>
    <row r="521" spans="1:20" s="91" customFormat="1" ht="13.2" customHeight="1" x14ac:dyDescent="0.25">
      <c r="A521" s="440">
        <v>43373</v>
      </c>
      <c r="B521" s="441" t="s">
        <v>26</v>
      </c>
      <c r="C521" s="441">
        <v>232</v>
      </c>
      <c r="D521" s="441">
        <v>32</v>
      </c>
      <c r="E521" s="445">
        <f>D521/C521</f>
        <v>0.13793103448275862</v>
      </c>
      <c r="F521" s="94"/>
      <c r="G521" s="96">
        <f>C521-D521</f>
        <v>200</v>
      </c>
      <c r="H521" s="96">
        <f>SUMIFS($D:$D,$A:$A,$A521)</f>
        <v>2213</v>
      </c>
      <c r="I521" s="96">
        <f>SUMIFS($G:$G,$A:$A,$A521)</f>
        <v>36563</v>
      </c>
      <c r="J521" s="95">
        <f>IFERROR(D521/H521,0)</f>
        <v>1.4460009037505649E-2</v>
      </c>
      <c r="K521" s="95">
        <f>IFERROR(G521/I521,0)</f>
        <v>5.4700106665207995E-3</v>
      </c>
      <c r="L521" s="97">
        <f>IF(A521&lt;&gt;A520,J521,L520+J521)</f>
        <v>0.62223226389516495</v>
      </c>
      <c r="M521" s="97">
        <f>IF(A521&lt;&gt;A520,K521,M520+K521)</f>
        <v>8.7000519651013311E-2</v>
      </c>
      <c r="N521" s="97">
        <f>(M521+(M521-K521))*(L521-(L521-J521))</f>
        <v>2.43696019716954E-3</v>
      </c>
      <c r="O521" s="97">
        <f>ABS(L521-M521)</f>
        <v>0.53523174424415165</v>
      </c>
      <c r="T521" s="99"/>
    </row>
    <row r="522" spans="1:20" s="91" customFormat="1" ht="13.2" customHeight="1" x14ac:dyDescent="0.25">
      <c r="A522" s="440">
        <v>43373</v>
      </c>
      <c r="B522" s="441" t="s">
        <v>20</v>
      </c>
      <c r="C522" s="441">
        <v>1062</v>
      </c>
      <c r="D522" s="441">
        <v>126</v>
      </c>
      <c r="E522" s="445">
        <f>D522/C522</f>
        <v>0.11864406779661017</v>
      </c>
      <c r="F522" s="94"/>
      <c r="G522" s="96">
        <f>C522-D522</f>
        <v>936</v>
      </c>
      <c r="H522" s="96">
        <f>SUMIFS($D:$D,$A:$A,$A522)</f>
        <v>2213</v>
      </c>
      <c r="I522" s="96">
        <f>SUMIFS($G:$G,$A:$A,$A522)</f>
        <v>36563</v>
      </c>
      <c r="J522" s="95">
        <f>IFERROR(D522/H522,0)</f>
        <v>5.6936285585178492E-2</v>
      </c>
      <c r="K522" s="95">
        <f>IFERROR(G522/I522,0)</f>
        <v>2.5599649919317343E-2</v>
      </c>
      <c r="L522" s="97">
        <f>IF(A522&lt;&gt;A521,J522,L521+J522)</f>
        <v>0.67916854948034344</v>
      </c>
      <c r="M522" s="97">
        <f>IF(A522&lt;&gt;A521,K522,M521+K522)</f>
        <v>0.11260016957033066</v>
      </c>
      <c r="N522" s="97">
        <f>(M522+(M522-K522))*(L522-(L522-J522))</f>
        <v>1.1364521844504899E-2</v>
      </c>
      <c r="O522" s="97">
        <f>ABS(L522-M522)</f>
        <v>0.56656837991001274</v>
      </c>
      <c r="T522" s="99"/>
    </row>
    <row r="523" spans="1:20" s="91" customFormat="1" ht="13.2" customHeight="1" x14ac:dyDescent="0.25">
      <c r="A523" s="440">
        <v>43373</v>
      </c>
      <c r="B523" s="441" t="s">
        <v>36</v>
      </c>
      <c r="C523" s="441">
        <v>3067</v>
      </c>
      <c r="D523" s="441">
        <v>130</v>
      </c>
      <c r="E523" s="445">
        <f>D523/C523</f>
        <v>4.238669709814151E-2</v>
      </c>
      <c r="F523" s="94"/>
      <c r="G523" s="96">
        <f>C523-D523</f>
        <v>2937</v>
      </c>
      <c r="H523" s="96">
        <f>SUMIFS($D:$D,$A:$A,$A523)</f>
        <v>2213</v>
      </c>
      <c r="I523" s="96">
        <f>SUMIFS($G:$G,$A:$A,$A523)</f>
        <v>36563</v>
      </c>
      <c r="J523" s="95">
        <f>IFERROR(D523/H523,0)</f>
        <v>5.87437867148667E-2</v>
      </c>
      <c r="K523" s="95">
        <f>IFERROR(G523/I523,0)</f>
        <v>8.0327106637857942E-2</v>
      </c>
      <c r="L523" s="97">
        <f>IF(A523&lt;&gt;A522,J523,L522+J523)</f>
        <v>0.73791233619521013</v>
      </c>
      <c r="M523" s="97">
        <f>IF(A523&lt;&gt;A522,K523,M522+K523)</f>
        <v>0.19292727620818861</v>
      </c>
      <c r="N523" s="97">
        <f>(M523+(M523-K523))*(L523-(L523-J523))</f>
        <v>1.7947839110351336E-2</v>
      </c>
      <c r="O523" s="97">
        <f>ABS(L523-M523)</f>
        <v>0.54498505998702151</v>
      </c>
      <c r="T523" s="99"/>
    </row>
    <row r="524" spans="1:20" s="91" customFormat="1" ht="13.2" customHeight="1" x14ac:dyDescent="0.25">
      <c r="A524" s="440">
        <v>43373</v>
      </c>
      <c r="B524" s="441" t="s">
        <v>14</v>
      </c>
      <c r="C524" s="441">
        <v>5388</v>
      </c>
      <c r="D524" s="441">
        <v>210</v>
      </c>
      <c r="E524" s="445">
        <f>D524/C524</f>
        <v>3.8975501113585748E-2</v>
      </c>
      <c r="F524" s="94"/>
      <c r="G524" s="96">
        <f>C524-D524</f>
        <v>5178</v>
      </c>
      <c r="H524" s="96">
        <f>SUMIFS($D:$D,$A:$A,$A524)</f>
        <v>2213</v>
      </c>
      <c r="I524" s="96">
        <f>SUMIFS($G:$G,$A:$A,$A524)</f>
        <v>36563</v>
      </c>
      <c r="J524" s="95">
        <f>IFERROR(D524/H524,0)</f>
        <v>9.4893809308630811E-2</v>
      </c>
      <c r="K524" s="95">
        <f>IFERROR(G524/I524,0)</f>
        <v>0.1416185761562235</v>
      </c>
      <c r="L524" s="97">
        <f>IF(A524&lt;&gt;A523,J524,L523+J524)</f>
        <v>0.83280614550384091</v>
      </c>
      <c r="M524" s="97">
        <f>IF(A524&lt;&gt;A523,K524,M523+K524)</f>
        <v>0.33454585236441214</v>
      </c>
      <c r="N524" s="97">
        <f>(M524+(M524-K524))*(L524-(L524-J524))</f>
        <v>5.0053934478195262E-2</v>
      </c>
      <c r="O524" s="97">
        <f>ABS(L524-M524)</f>
        <v>0.49826029313942877</v>
      </c>
      <c r="T524" s="99"/>
    </row>
    <row r="525" spans="1:20" s="91" customFormat="1" ht="13.2" customHeight="1" x14ac:dyDescent="0.25">
      <c r="A525" s="440">
        <v>43373</v>
      </c>
      <c r="B525" s="441" t="s">
        <v>34</v>
      </c>
      <c r="C525" s="441">
        <v>14085</v>
      </c>
      <c r="D525" s="441">
        <v>235</v>
      </c>
      <c r="E525" s="445">
        <f>D525/C525</f>
        <v>1.6684416045438411E-2</v>
      </c>
      <c r="F525" s="94"/>
      <c r="G525" s="96">
        <f>C525-D525</f>
        <v>13850</v>
      </c>
      <c r="H525" s="96">
        <f>SUMIFS($D:$D,$A:$A,$A525)</f>
        <v>2213</v>
      </c>
      <c r="I525" s="96">
        <f>SUMIFS($G:$G,$A:$A,$A525)</f>
        <v>36563</v>
      </c>
      <c r="J525" s="95">
        <f>IFERROR(D525/H525,0)</f>
        <v>0.10619069136918211</v>
      </c>
      <c r="K525" s="95">
        <f>IFERROR(G525/I525,0)</f>
        <v>0.37879823865656537</v>
      </c>
      <c r="L525" s="97">
        <f>IF(A525&lt;&gt;A524,J525,L524+J525)</f>
        <v>0.93899683687302304</v>
      </c>
      <c r="M525" s="97">
        <f>IF(A525&lt;&gt;A524,K525,M524+K525)</f>
        <v>0.71334409102097751</v>
      </c>
      <c r="N525" s="97">
        <f>(M525+(M525-K525))*(L525-(L525-J525))</f>
        <v>0.11127615756690765</v>
      </c>
      <c r="O525" s="97">
        <f>ABS(L525-M525)</f>
        <v>0.22565274585204553</v>
      </c>
      <c r="T525" s="99"/>
    </row>
    <row r="526" spans="1:20" s="91" customFormat="1" ht="13.2" customHeight="1" x14ac:dyDescent="0.25">
      <c r="A526" s="440">
        <v>43373</v>
      </c>
      <c r="B526" s="441" t="s">
        <v>30</v>
      </c>
      <c r="C526" s="441">
        <v>4537</v>
      </c>
      <c r="D526" s="441">
        <v>62</v>
      </c>
      <c r="E526" s="445">
        <f>D526/C526</f>
        <v>1.3665417676878995E-2</v>
      </c>
      <c r="F526" s="94"/>
      <c r="G526" s="96">
        <f>C526-D526</f>
        <v>4475</v>
      </c>
      <c r="H526" s="96">
        <f>SUMIFS($D:$D,$A:$A,$A526)</f>
        <v>2213</v>
      </c>
      <c r="I526" s="96">
        <f>SUMIFS($G:$G,$A:$A,$A526)</f>
        <v>36563</v>
      </c>
      <c r="J526" s="95">
        <f>IFERROR(D526/H526,0)</f>
        <v>2.8016267510167194E-2</v>
      </c>
      <c r="K526" s="95">
        <f>IFERROR(G526/I526,0)</f>
        <v>0.12239148866340289</v>
      </c>
      <c r="L526" s="97">
        <f>IF(A526&lt;&gt;A525,J526,L525+J526)</f>
        <v>0.96701310438319021</v>
      </c>
      <c r="M526" s="97">
        <f>IF(A526&lt;&gt;A525,K526,M525+K526)</f>
        <v>0.83573557968438039</v>
      </c>
      <c r="N526" s="97">
        <f>(M526+(M526-K526))*(L526-(L526-J526))</f>
        <v>4.3399430449042972E-2</v>
      </c>
      <c r="O526" s="97">
        <f>ABS(L526-M526)</f>
        <v>0.13127752469880982</v>
      </c>
      <c r="T526" s="99"/>
    </row>
    <row r="527" spans="1:20" s="91" customFormat="1" ht="13.2" customHeight="1" x14ac:dyDescent="0.25">
      <c r="A527" s="440">
        <v>43373</v>
      </c>
      <c r="B527" s="441" t="s">
        <v>40</v>
      </c>
      <c r="C527" s="441">
        <v>5759</v>
      </c>
      <c r="D527" s="441">
        <v>72</v>
      </c>
      <c r="E527" s="445">
        <f>D527/C527</f>
        <v>1.2502170515714534E-2</v>
      </c>
      <c r="F527" s="94"/>
      <c r="G527" s="96">
        <f>C527-D527</f>
        <v>5687</v>
      </c>
      <c r="H527" s="96">
        <f>SUMIFS($D:$D,$A:$A,$A527)</f>
        <v>2213</v>
      </c>
      <c r="I527" s="96">
        <f>SUMIFS($G:$G,$A:$A,$A527)</f>
        <v>36563</v>
      </c>
      <c r="J527" s="95">
        <f>IFERROR(D527/H527,0)</f>
        <v>3.253502033438771E-2</v>
      </c>
      <c r="K527" s="95">
        <f>IFERROR(G527/I527,0)</f>
        <v>0.15553975330251893</v>
      </c>
      <c r="L527" s="97">
        <f>IF(A527&lt;&gt;A526,J527,L526+J527)</f>
        <v>0.99954812471757792</v>
      </c>
      <c r="M527" s="97">
        <f>IF(A527&lt;&gt;A526,K527,M526+K527)</f>
        <v>0.99127533298689929</v>
      </c>
      <c r="N527" s="97">
        <f>(M527+(M527-K527))*(L527-(L527-J527))</f>
        <v>5.944183719490833E-2</v>
      </c>
      <c r="O527" s="97">
        <f>ABS(L527-M527)</f>
        <v>8.2727917306786303E-3</v>
      </c>
      <c r="T527" s="99"/>
    </row>
    <row r="528" spans="1:20" s="91" customFormat="1" ht="13.2" customHeight="1" x14ac:dyDescent="0.25">
      <c r="A528" s="440">
        <v>43373</v>
      </c>
      <c r="B528" s="441" t="s">
        <v>42</v>
      </c>
      <c r="C528" s="441">
        <v>145</v>
      </c>
      <c r="D528" s="441">
        <v>1</v>
      </c>
      <c r="E528" s="445">
        <f>D528/C528</f>
        <v>6.8965517241379309E-3</v>
      </c>
      <c r="F528" s="94"/>
      <c r="G528" s="96">
        <f>C528-D528</f>
        <v>144</v>
      </c>
      <c r="H528" s="96">
        <f>SUMIFS($D:$D,$A:$A,$A528)</f>
        <v>2213</v>
      </c>
      <c r="I528" s="96">
        <f>SUMIFS($G:$G,$A:$A,$A528)</f>
        <v>36563</v>
      </c>
      <c r="J528" s="95">
        <f>IFERROR(D528/H528,0)</f>
        <v>4.5187528242205153E-4</v>
      </c>
      <c r="K528" s="95">
        <f>IFERROR(G528/I528,0)</f>
        <v>3.9384076798949759E-3</v>
      </c>
      <c r="L528" s="97">
        <f>IF(A528&lt;&gt;A527,J528,L527+J528)</f>
        <v>1</v>
      </c>
      <c r="M528" s="97">
        <f>IF(A528&lt;&gt;A527,K528,M527+K528)</f>
        <v>0.99521374066679424</v>
      </c>
      <c r="N528" s="97">
        <f>(M528+(M528-K528))*(L528-(L528-J528))</f>
        <v>8.9764531118563127E-4</v>
      </c>
      <c r="O528" s="97">
        <f>ABS(L528-M528)</f>
        <v>4.7862593332057557E-3</v>
      </c>
      <c r="T528" s="99"/>
    </row>
    <row r="529" spans="1:20" s="91" customFormat="1" ht="13.2" customHeight="1" x14ac:dyDescent="0.25">
      <c r="A529" s="440">
        <v>43373</v>
      </c>
      <c r="B529" s="441" t="s">
        <v>12</v>
      </c>
      <c r="C529" s="441">
        <v>175</v>
      </c>
      <c r="D529" s="441">
        <v>0</v>
      </c>
      <c r="E529" s="445">
        <f>D529/C529</f>
        <v>0</v>
      </c>
      <c r="F529" s="94"/>
      <c r="G529" s="96">
        <f>C529-D529</f>
        <v>175</v>
      </c>
      <c r="H529" s="96">
        <f>SUMIFS($D:$D,$A:$A,$A529)</f>
        <v>2213</v>
      </c>
      <c r="I529" s="96">
        <f>SUMIFS($G:$G,$A:$A,$A529)</f>
        <v>36563</v>
      </c>
      <c r="J529" s="95">
        <f>IFERROR(D529/H529,0)</f>
        <v>0</v>
      </c>
      <c r="K529" s="95">
        <f>IFERROR(G529/I529,0)</f>
        <v>4.7862593332057002E-3</v>
      </c>
      <c r="L529" s="97">
        <f>IF(A529&lt;&gt;A528,J529,L528+J529)</f>
        <v>1</v>
      </c>
      <c r="M529" s="97">
        <f>IF(A529&lt;&gt;A528,K529,M528+K529)</f>
        <v>1</v>
      </c>
      <c r="N529" s="97">
        <f>(M529+(M529-K529))*(L529-(L529-J529))</f>
        <v>0</v>
      </c>
      <c r="O529" s="97">
        <f>ABS(L529-M529)</f>
        <v>0</v>
      </c>
      <c r="T529" s="99"/>
    </row>
    <row r="530" spans="1:20" s="91" customFormat="1" ht="13.2" customHeight="1" x14ac:dyDescent="0.25">
      <c r="A530" s="440">
        <v>43404</v>
      </c>
      <c r="B530" s="441" t="s">
        <v>12</v>
      </c>
      <c r="C530" s="441">
        <v>240</v>
      </c>
      <c r="D530" s="441">
        <v>186</v>
      </c>
      <c r="E530" s="445">
        <f>D530/C530</f>
        <v>0.77500000000000002</v>
      </c>
      <c r="F530" s="94"/>
      <c r="G530" s="96">
        <f>C530-D530</f>
        <v>54</v>
      </c>
      <c r="H530" s="96">
        <f>SUMIFS($D:$D,$A:$A,$A530)</f>
        <v>2226</v>
      </c>
      <c r="I530" s="96">
        <f>SUMIFS($G:$G,$A:$A,$A530)</f>
        <v>37257</v>
      </c>
      <c r="J530" s="95">
        <f>IFERROR(D530/H530,0)</f>
        <v>8.3557951482479784E-2</v>
      </c>
      <c r="K530" s="95">
        <f>IFERROR(G530/I530,0)</f>
        <v>1.4493920605523794E-3</v>
      </c>
      <c r="L530" s="97">
        <f>IF(A530&lt;&gt;A529,J530,L529+J530)</f>
        <v>8.3557951482479784E-2</v>
      </c>
      <c r="M530" s="97">
        <f>IF(A530&lt;&gt;A529,K530,M529+K530)</f>
        <v>1.4493920605523794E-3</v>
      </c>
      <c r="N530" s="97">
        <f>(M530+(M530-K530))*(L530-(L530-J530))</f>
        <v>1.2110823147472712E-4</v>
      </c>
      <c r="O530" s="97">
        <f>ABS(L530-M530)</f>
        <v>8.2108559421927407E-2</v>
      </c>
      <c r="T530" s="99"/>
    </row>
    <row r="531" spans="1:20" s="91" customFormat="1" ht="13.2" customHeight="1" x14ac:dyDescent="0.25">
      <c r="A531" s="440">
        <v>43404</v>
      </c>
      <c r="B531" s="441" t="s">
        <v>16</v>
      </c>
      <c r="C531" s="441">
        <v>425</v>
      </c>
      <c r="D531" s="441">
        <v>283</v>
      </c>
      <c r="E531" s="445">
        <f>D531/C531</f>
        <v>0.66588235294117648</v>
      </c>
      <c r="F531" s="94"/>
      <c r="G531" s="96">
        <f>C531-D531</f>
        <v>142</v>
      </c>
      <c r="H531" s="96">
        <f>SUMIFS($D:$D,$A:$A,$A531)</f>
        <v>2226</v>
      </c>
      <c r="I531" s="96">
        <f>SUMIFS($G:$G,$A:$A,$A531)</f>
        <v>37257</v>
      </c>
      <c r="J531" s="95">
        <f>IFERROR(D531/H531,0)</f>
        <v>0.12713387241689128</v>
      </c>
      <c r="K531" s="95">
        <f>IFERROR(G531/I531,0)</f>
        <v>3.8113643073784793E-3</v>
      </c>
      <c r="L531" s="97">
        <f>IF(A531&lt;&gt;A530,J531,L530+J531)</f>
        <v>0.21069182389937108</v>
      </c>
      <c r="M531" s="97">
        <f>IF(A531&lt;&gt;A530,K531,M530+K531)</f>
        <v>5.2607563679308586E-3</v>
      </c>
      <c r="N531" s="97">
        <f>(M531+(M531-K531))*(L531-(L531-J531))</f>
        <v>8.5308715420519146E-4</v>
      </c>
      <c r="O531" s="97">
        <f>ABS(L531-M531)</f>
        <v>0.20543106753144022</v>
      </c>
      <c r="T531" s="99"/>
    </row>
    <row r="532" spans="1:20" s="91" customFormat="1" ht="13.2" customHeight="1" x14ac:dyDescent="0.25">
      <c r="A532" s="440">
        <v>43404</v>
      </c>
      <c r="B532" s="441" t="s">
        <v>20</v>
      </c>
      <c r="C532" s="441">
        <v>120</v>
      </c>
      <c r="D532" s="441">
        <v>77</v>
      </c>
      <c r="E532" s="445">
        <f>D532/C532</f>
        <v>0.64166666666666672</v>
      </c>
      <c r="F532" s="94"/>
      <c r="G532" s="96">
        <f>C532-D532</f>
        <v>43</v>
      </c>
      <c r="H532" s="96">
        <f>SUMIFS($D:$D,$A:$A,$A532)</f>
        <v>2226</v>
      </c>
      <c r="I532" s="96">
        <f>SUMIFS($G:$G,$A:$A,$A532)</f>
        <v>37257</v>
      </c>
      <c r="J532" s="95">
        <f>IFERROR(D532/H532,0)</f>
        <v>3.4591194968553458E-2</v>
      </c>
      <c r="K532" s="95">
        <f>IFERROR(G532/I532,0)</f>
        <v>1.1541455296991169E-3</v>
      </c>
      <c r="L532" s="97">
        <f>IF(A532&lt;&gt;A531,J532,L531+J532)</f>
        <v>0.24528301886792453</v>
      </c>
      <c r="M532" s="97">
        <f>IF(A532&lt;&gt;A531,K532,M531+K532)</f>
        <v>6.4149018976299753E-3</v>
      </c>
      <c r="N532" s="97">
        <f>(M532+(M532-K532))*(L532-(L532-J532))</f>
        <v>4.0387497145021744E-4</v>
      </c>
      <c r="O532" s="97">
        <f>ABS(L532-M532)</f>
        <v>0.23886811697029456</v>
      </c>
      <c r="T532" s="99"/>
    </row>
    <row r="533" spans="1:20" s="91" customFormat="1" ht="13.2" customHeight="1" x14ac:dyDescent="0.25">
      <c r="A533" s="440">
        <v>43404</v>
      </c>
      <c r="B533" s="441" t="s">
        <v>22</v>
      </c>
      <c r="C533" s="441">
        <v>182</v>
      </c>
      <c r="D533" s="441">
        <v>74</v>
      </c>
      <c r="E533" s="445">
        <f>D533/C533</f>
        <v>0.40659340659340659</v>
      </c>
      <c r="F533" s="94"/>
      <c r="G533" s="96">
        <f>C533-D533</f>
        <v>108</v>
      </c>
      <c r="H533" s="96">
        <f>SUMIFS($D:$D,$A:$A,$A533)</f>
        <v>2226</v>
      </c>
      <c r="I533" s="96">
        <f>SUMIFS($G:$G,$A:$A,$A533)</f>
        <v>37257</v>
      </c>
      <c r="J533" s="95">
        <f>IFERROR(D533/H533,0)</f>
        <v>3.324348607367475E-2</v>
      </c>
      <c r="K533" s="95">
        <f>IFERROR(G533/I533,0)</f>
        <v>2.8987841211047588E-3</v>
      </c>
      <c r="L533" s="97">
        <f>IF(A533&lt;&gt;A532,J533,L532+J533)</f>
        <v>0.27852650494159925</v>
      </c>
      <c r="M533" s="97">
        <f>IF(A533&lt;&gt;A532,K533,M532+K533)</f>
        <v>9.3136860187347341E-3</v>
      </c>
      <c r="N533" s="97">
        <f>(M533+(M533-K533))*(L533-(L533-J533))</f>
        <v>5.2287309335623917E-4</v>
      </c>
      <c r="O533" s="97">
        <f>ABS(L533-M533)</f>
        <v>0.26921281892286453</v>
      </c>
      <c r="T533" s="99"/>
    </row>
    <row r="534" spans="1:20" s="91" customFormat="1" ht="13.2" customHeight="1" x14ac:dyDescent="0.25">
      <c r="A534" s="440">
        <v>43404</v>
      </c>
      <c r="B534" s="441" t="s">
        <v>28</v>
      </c>
      <c r="C534" s="441">
        <v>662</v>
      </c>
      <c r="D534" s="441">
        <v>164</v>
      </c>
      <c r="E534" s="445">
        <f>D534/C534</f>
        <v>0.24773413897280966</v>
      </c>
      <c r="F534" s="94"/>
      <c r="G534" s="96">
        <f>C534-D534</f>
        <v>498</v>
      </c>
      <c r="H534" s="96">
        <f>SUMIFS($D:$D,$A:$A,$A534)</f>
        <v>2226</v>
      </c>
      <c r="I534" s="96">
        <f>SUMIFS($G:$G,$A:$A,$A534)</f>
        <v>37257</v>
      </c>
      <c r="J534" s="95">
        <f>IFERROR(D534/H534,0)</f>
        <v>7.3674752920035932E-2</v>
      </c>
      <c r="K534" s="95">
        <f>IFERROR(G534/I534,0)</f>
        <v>1.336661566953861E-2</v>
      </c>
      <c r="L534" s="97">
        <f>IF(A534&lt;&gt;A533,J534,L533+J534)</f>
        <v>0.3522012578616352</v>
      </c>
      <c r="M534" s="97">
        <f>IF(A534&lt;&gt;A533,K534,M533+K534)</f>
        <v>2.2680301688273345E-2</v>
      </c>
      <c r="N534" s="97">
        <f>(M534+(M534-K534))*(L534-(L534-J534))</f>
        <v>2.3571491392404874E-3</v>
      </c>
      <c r="O534" s="97">
        <f>ABS(L534-M534)</f>
        <v>0.32952095617336186</v>
      </c>
      <c r="T534" s="99"/>
    </row>
    <row r="535" spans="1:20" s="91" customFormat="1" ht="13.2" customHeight="1" x14ac:dyDescent="0.25">
      <c r="A535" s="440">
        <v>43404</v>
      </c>
      <c r="B535" s="441" t="s">
        <v>18</v>
      </c>
      <c r="C535" s="441">
        <v>1638</v>
      </c>
      <c r="D535" s="441">
        <v>327</v>
      </c>
      <c r="E535" s="445">
        <f>D535/C535</f>
        <v>0.19963369963369965</v>
      </c>
      <c r="F535" s="94"/>
      <c r="G535" s="96">
        <f>C535-D535</f>
        <v>1311</v>
      </c>
      <c r="H535" s="96">
        <f>SUMIFS($D:$D,$A:$A,$A535)</f>
        <v>2226</v>
      </c>
      <c r="I535" s="96">
        <f>SUMIFS($G:$G,$A:$A,$A535)</f>
        <v>37257</v>
      </c>
      <c r="J535" s="95">
        <f>IFERROR(D535/H535,0)</f>
        <v>0.14690026954177898</v>
      </c>
      <c r="K535" s="95">
        <f>IFERROR(G535/I535,0)</f>
        <v>3.5188018358966101E-2</v>
      </c>
      <c r="L535" s="97">
        <f>IF(A535&lt;&gt;A534,J535,L534+J535)</f>
        <v>0.49910152740341418</v>
      </c>
      <c r="M535" s="97">
        <f>IF(A535&lt;&gt;A534,K535,M534+K535)</f>
        <v>5.7868320047239449E-2</v>
      </c>
      <c r="N535" s="97">
        <f>(M535+(M535-K535))*(L535-(L535-J535))</f>
        <v>1.1832614244165629E-2</v>
      </c>
      <c r="O535" s="97">
        <f>ABS(L535-M535)</f>
        <v>0.44123320735617472</v>
      </c>
      <c r="T535" s="99"/>
    </row>
    <row r="536" spans="1:20" s="91" customFormat="1" ht="13.2" customHeight="1" x14ac:dyDescent="0.25">
      <c r="A536" s="440">
        <v>43404</v>
      </c>
      <c r="B536" s="441" t="s">
        <v>36</v>
      </c>
      <c r="C536" s="441">
        <v>956</v>
      </c>
      <c r="D536" s="441">
        <v>156</v>
      </c>
      <c r="E536" s="445">
        <f>D536/C536</f>
        <v>0.16317991631799164</v>
      </c>
      <c r="F536" s="94"/>
      <c r="G536" s="96">
        <f>C536-D536</f>
        <v>800</v>
      </c>
      <c r="H536" s="96">
        <f>SUMIFS($D:$D,$A:$A,$A536)</f>
        <v>2226</v>
      </c>
      <c r="I536" s="96">
        <f>SUMIFS($G:$G,$A:$A,$A536)</f>
        <v>37257</v>
      </c>
      <c r="J536" s="95">
        <f>IFERROR(D536/H536,0)</f>
        <v>7.0080862533692723E-2</v>
      </c>
      <c r="K536" s="95">
        <f>IFERROR(G536/I536,0)</f>
        <v>2.1472474971146363E-2</v>
      </c>
      <c r="L536" s="97">
        <f>IF(A536&lt;&gt;A535,J536,L535+J536)</f>
        <v>0.5691823899371069</v>
      </c>
      <c r="M536" s="97">
        <f>IF(A536&lt;&gt;A535,K536,M535+K536)</f>
        <v>7.9340795018385812E-2</v>
      </c>
      <c r="N536" s="97">
        <f>(M536+(M536-K536))*(L536-(L536-J536))</f>
        <v>9.6157331312837126E-3</v>
      </c>
      <c r="O536" s="97">
        <f>ABS(L536-M536)</f>
        <v>0.48984159491872109</v>
      </c>
      <c r="T536" s="99"/>
    </row>
    <row r="537" spans="1:20" s="91" customFormat="1" ht="13.2" customHeight="1" x14ac:dyDescent="0.25">
      <c r="A537" s="440">
        <v>43404</v>
      </c>
      <c r="B537" s="441" t="s">
        <v>34</v>
      </c>
      <c r="C537" s="441">
        <v>1028</v>
      </c>
      <c r="D537" s="441">
        <v>122</v>
      </c>
      <c r="E537" s="445">
        <f>D537/C537</f>
        <v>0.11867704280155641</v>
      </c>
      <c r="F537" s="94"/>
      <c r="G537" s="96">
        <f>C537-D537</f>
        <v>906</v>
      </c>
      <c r="H537" s="96">
        <f>SUMIFS($D:$D,$A:$A,$A537)</f>
        <v>2226</v>
      </c>
      <c r="I537" s="96">
        <f>SUMIFS($G:$G,$A:$A,$A537)</f>
        <v>37257</v>
      </c>
      <c r="J537" s="95">
        <f>IFERROR(D537/H537,0)</f>
        <v>5.480682839173405E-2</v>
      </c>
      <c r="K537" s="95">
        <f>IFERROR(G537/I537,0)</f>
        <v>2.4317577904823254E-2</v>
      </c>
      <c r="L537" s="97">
        <f>IF(A537&lt;&gt;A536,J537,L536+J537)</f>
        <v>0.62398921832884091</v>
      </c>
      <c r="M537" s="97">
        <f>IF(A537&lt;&gt;A536,K537,M536+K537)</f>
        <v>0.10365837292320906</v>
      </c>
      <c r="N537" s="97">
        <f>(M537+(M537-K537))*(L537-(L537-J537))</f>
        <v>1.0029603993205101E-2</v>
      </c>
      <c r="O537" s="97">
        <f>ABS(L537-M537)</f>
        <v>0.5203308454056319</v>
      </c>
      <c r="T537" s="99"/>
    </row>
    <row r="538" spans="1:20" s="91" customFormat="1" ht="13.2" customHeight="1" x14ac:dyDescent="0.25">
      <c r="A538" s="440">
        <v>43404</v>
      </c>
      <c r="B538" s="441" t="s">
        <v>24</v>
      </c>
      <c r="C538" s="441">
        <v>453</v>
      </c>
      <c r="D538" s="441">
        <v>43</v>
      </c>
      <c r="E538" s="445">
        <f>D538/C538</f>
        <v>9.4922737306843266E-2</v>
      </c>
      <c r="F538" s="94"/>
      <c r="G538" s="96">
        <f>C538-D538</f>
        <v>410</v>
      </c>
      <c r="H538" s="96">
        <f>SUMIFS($D:$D,$A:$A,$A538)</f>
        <v>2226</v>
      </c>
      <c r="I538" s="96">
        <f>SUMIFS($G:$G,$A:$A,$A538)</f>
        <v>37257</v>
      </c>
      <c r="J538" s="95">
        <f>IFERROR(D538/H538,0)</f>
        <v>1.9317160826594789E-2</v>
      </c>
      <c r="K538" s="95">
        <f>IFERROR(G538/I538,0)</f>
        <v>1.1004643422712511E-2</v>
      </c>
      <c r="L538" s="97">
        <f>IF(A538&lt;&gt;A537,J538,L537+J538)</f>
        <v>0.64330637915543565</v>
      </c>
      <c r="M538" s="97">
        <f>IF(A538&lt;&gt;A537,K538,M537+K538)</f>
        <v>0.11466301634592158</v>
      </c>
      <c r="N538" s="97">
        <f>(M538+(M538-K538))*(L538-(L538-J538))</f>
        <v>4.2173493883973911E-3</v>
      </c>
      <c r="O538" s="97">
        <f>ABS(L538-M538)</f>
        <v>0.52864336280951407</v>
      </c>
      <c r="T538" s="99"/>
    </row>
    <row r="539" spans="1:20" s="91" customFormat="1" ht="13.2" customHeight="1" x14ac:dyDescent="0.25">
      <c r="A539" s="440">
        <v>43404</v>
      </c>
      <c r="B539" s="441" t="s">
        <v>38</v>
      </c>
      <c r="C539" s="441">
        <v>3188</v>
      </c>
      <c r="D539" s="441">
        <v>152</v>
      </c>
      <c r="E539" s="445">
        <f>D539/C539</f>
        <v>4.7678795483061483E-2</v>
      </c>
      <c r="F539" s="94"/>
      <c r="G539" s="96">
        <f>C539-D539</f>
        <v>3036</v>
      </c>
      <c r="H539" s="96">
        <f>SUMIFS($D:$D,$A:$A,$A539)</f>
        <v>2226</v>
      </c>
      <c r="I539" s="96">
        <f>SUMIFS($G:$G,$A:$A,$A539)</f>
        <v>37257</v>
      </c>
      <c r="J539" s="95">
        <f>IFERROR(D539/H539,0)</f>
        <v>6.8283917340521111E-2</v>
      </c>
      <c r="K539" s="95">
        <f>IFERROR(G539/I539,0)</f>
        <v>8.1488042515500445E-2</v>
      </c>
      <c r="L539" s="97">
        <f>IF(A539&lt;&gt;A538,J539,L538+J539)</f>
        <v>0.71159029649595673</v>
      </c>
      <c r="M539" s="97">
        <f>IF(A539&lt;&gt;A538,K539,M538+K539)</f>
        <v>0.19615105886142203</v>
      </c>
      <c r="N539" s="97">
        <f>(M539+(M539-K539))*(L539-(L539-J539))</f>
        <v>2.1223602619728756E-2</v>
      </c>
      <c r="O539" s="97">
        <f>ABS(L539-M539)</f>
        <v>0.5154392376345347</v>
      </c>
      <c r="T539" s="99"/>
    </row>
    <row r="540" spans="1:20" s="91" customFormat="1" ht="13.2" customHeight="1" x14ac:dyDescent="0.25">
      <c r="A540" s="440">
        <v>43404</v>
      </c>
      <c r="B540" s="441" t="s">
        <v>32</v>
      </c>
      <c r="C540" s="441">
        <v>5251</v>
      </c>
      <c r="D540" s="441">
        <v>196</v>
      </c>
      <c r="E540" s="445">
        <f>D540/C540</f>
        <v>3.7326223576461627E-2</v>
      </c>
      <c r="F540" s="94"/>
      <c r="G540" s="96">
        <f>C540-D540</f>
        <v>5055</v>
      </c>
      <c r="H540" s="96">
        <f>SUMIFS($D:$D,$A:$A,$A540)</f>
        <v>2226</v>
      </c>
      <c r="I540" s="96">
        <f>SUMIFS($G:$G,$A:$A,$A540)</f>
        <v>37257</v>
      </c>
      <c r="J540" s="95">
        <f>IFERROR(D540/H540,0)</f>
        <v>8.8050314465408799E-2</v>
      </c>
      <c r="K540" s="95">
        <f>IFERROR(G540/I540,0)</f>
        <v>0.13567920122393107</v>
      </c>
      <c r="L540" s="97">
        <f>IF(A540&lt;&gt;A539,J540,L539+J540)</f>
        <v>0.79964061096136552</v>
      </c>
      <c r="M540" s="97">
        <f>IF(A540&lt;&gt;A539,K540,M539+K540)</f>
        <v>0.3318302600853531</v>
      </c>
      <c r="N540" s="97">
        <f>(M540+(M540-K540))*(L540-(L540-J540))</f>
        <v>4.6488921165124847E-2</v>
      </c>
      <c r="O540" s="97">
        <f>ABS(L540-M540)</f>
        <v>0.46781035087601242</v>
      </c>
      <c r="T540" s="99"/>
    </row>
    <row r="541" spans="1:20" s="91" customFormat="1" ht="13.2" customHeight="1" x14ac:dyDescent="0.25">
      <c r="A541" s="440">
        <v>43404</v>
      </c>
      <c r="B541" s="441" t="s">
        <v>40</v>
      </c>
      <c r="C541" s="441">
        <v>553</v>
      </c>
      <c r="D541" s="441">
        <v>12</v>
      </c>
      <c r="E541" s="445">
        <f>D541/C541</f>
        <v>2.1699819168173599E-2</v>
      </c>
      <c r="F541" s="94"/>
      <c r="G541" s="96">
        <f>C541-D541</f>
        <v>541</v>
      </c>
      <c r="H541" s="96">
        <f>SUMIFS($D:$D,$A:$A,$A541)</f>
        <v>2226</v>
      </c>
      <c r="I541" s="96">
        <f>SUMIFS($G:$G,$A:$A,$A541)</f>
        <v>37257</v>
      </c>
      <c r="J541" s="95">
        <f>IFERROR(D541/H541,0)</f>
        <v>5.3908355795148251E-3</v>
      </c>
      <c r="K541" s="95">
        <f>IFERROR(G541/I541,0)</f>
        <v>1.4520761199237727E-2</v>
      </c>
      <c r="L541" s="97">
        <f>IF(A541&lt;&gt;A540,J541,L540+J541)</f>
        <v>0.80503144654088032</v>
      </c>
      <c r="M541" s="97">
        <f>IF(A541&lt;&gt;A540,K541,M540+K541)</f>
        <v>0.34635102128459083</v>
      </c>
      <c r="N541" s="97">
        <f>(M541+(M541-K541))*(L541-(L541-J541))</f>
        <v>3.6559637809700364E-3</v>
      </c>
      <c r="O541" s="97">
        <f>ABS(L541-M541)</f>
        <v>0.45868042525628949</v>
      </c>
      <c r="T541" s="99"/>
    </row>
    <row r="542" spans="1:20" s="91" customFormat="1" ht="13.2" customHeight="1" x14ac:dyDescent="0.25">
      <c r="A542" s="440">
        <v>43404</v>
      </c>
      <c r="B542" s="441" t="s">
        <v>14</v>
      </c>
      <c r="C542" s="441">
        <v>14330</v>
      </c>
      <c r="D542" s="441">
        <v>267</v>
      </c>
      <c r="E542" s="445">
        <f>D542/C542</f>
        <v>1.8632240055826938E-2</v>
      </c>
      <c r="F542" s="94"/>
      <c r="G542" s="96">
        <f>C542-D542</f>
        <v>14063</v>
      </c>
      <c r="H542" s="96">
        <f>SUMIFS($D:$D,$A:$A,$A542)</f>
        <v>2226</v>
      </c>
      <c r="I542" s="96">
        <f>SUMIFS($G:$G,$A:$A,$A542)</f>
        <v>37257</v>
      </c>
      <c r="J542" s="95">
        <f>IFERROR(D542/H542,0)</f>
        <v>0.11994609164420485</v>
      </c>
      <c r="K542" s="95">
        <f>IFERROR(G542/I542,0)</f>
        <v>0.37745926939903912</v>
      </c>
      <c r="L542" s="97">
        <f>IF(A542&lt;&gt;A541,J542,L541+J542)</f>
        <v>0.92497753818508521</v>
      </c>
      <c r="M542" s="97">
        <f>IF(A542&lt;&gt;A541,K542,M541+K542)</f>
        <v>0.7238102906836299</v>
      </c>
      <c r="N542" s="97">
        <f>(M542+(M542-K542))*(L542-(L542-J542))</f>
        <v>0.12836166679942274</v>
      </c>
      <c r="O542" s="97">
        <f>ABS(L542-M542)</f>
        <v>0.20116724750145532</v>
      </c>
      <c r="T542" s="99"/>
    </row>
    <row r="543" spans="1:20" s="91" customFormat="1" ht="13.2" customHeight="1" x14ac:dyDescent="0.25">
      <c r="A543" s="440">
        <v>43404</v>
      </c>
      <c r="B543" s="441" t="s">
        <v>30</v>
      </c>
      <c r="C543" s="441">
        <v>4746</v>
      </c>
      <c r="D543" s="441">
        <v>87</v>
      </c>
      <c r="E543" s="445">
        <f>D543/C543</f>
        <v>1.8331226295828066E-2</v>
      </c>
      <c r="F543" s="94"/>
      <c r="G543" s="96">
        <f>C543-D543</f>
        <v>4659</v>
      </c>
      <c r="H543" s="96">
        <f>SUMIFS($D:$D,$A:$A,$A543)</f>
        <v>2226</v>
      </c>
      <c r="I543" s="96">
        <f>SUMIFS($G:$G,$A:$A,$A543)</f>
        <v>37257</v>
      </c>
      <c r="J543" s="95">
        <f>IFERROR(D543/H543,0)</f>
        <v>3.9083557951482481E-2</v>
      </c>
      <c r="K543" s="95">
        <f>IFERROR(G543/I543,0)</f>
        <v>0.12505032611321362</v>
      </c>
      <c r="L543" s="97">
        <f>IF(A543&lt;&gt;A542,J543,L542+J543)</f>
        <v>0.96406109613656765</v>
      </c>
      <c r="M543" s="97">
        <f>IF(A543&lt;&gt;A542,K543,M542+K543)</f>
        <v>0.84886061679684355</v>
      </c>
      <c r="N543" s="97">
        <f>(M543+(M543-K543))*(L543-(L543-J543))</f>
        <v>6.1465574551123558E-2</v>
      </c>
      <c r="O543" s="97">
        <f>ABS(L543-M543)</f>
        <v>0.1152004793397241</v>
      </c>
      <c r="T543" s="99"/>
    </row>
    <row r="544" spans="1:20" s="91" customFormat="1" ht="13.2" customHeight="1" x14ac:dyDescent="0.25">
      <c r="A544" s="440">
        <v>43404</v>
      </c>
      <c r="B544" s="441" t="s">
        <v>26</v>
      </c>
      <c r="C544" s="441">
        <v>5562</v>
      </c>
      <c r="D544" s="441">
        <v>79</v>
      </c>
      <c r="E544" s="445">
        <f>D544/C544</f>
        <v>1.4203523912261776E-2</v>
      </c>
      <c r="F544" s="94"/>
      <c r="G544" s="96">
        <f>C544-D544</f>
        <v>5483</v>
      </c>
      <c r="H544" s="96">
        <f>SUMIFS($D:$D,$A:$A,$A544)</f>
        <v>2226</v>
      </c>
      <c r="I544" s="96">
        <f>SUMIFS($G:$G,$A:$A,$A544)</f>
        <v>37257</v>
      </c>
      <c r="J544" s="95">
        <f>IFERROR(D544/H544,0)</f>
        <v>3.5489667565139264E-2</v>
      </c>
      <c r="K544" s="95">
        <f>IFERROR(G544/I544,0)</f>
        <v>0.14716697533349438</v>
      </c>
      <c r="L544" s="97">
        <f>IF(A544&lt;&gt;A543,J544,L543+J544)</f>
        <v>0.99955076370170692</v>
      </c>
      <c r="M544" s="97">
        <f>IF(A544&lt;&gt;A543,K544,M543+K544)</f>
        <v>0.99602759213033787</v>
      </c>
      <c r="N544" s="97">
        <f>(M544+(M544-K544))*(L544-(L544-J544))</f>
        <v>6.5474469229670873E-2</v>
      </c>
      <c r="O544" s="97">
        <f>ABS(L544-M544)</f>
        <v>3.5231715713690548E-3</v>
      </c>
      <c r="T544" s="99"/>
    </row>
    <row r="545" spans="1:20" s="91" customFormat="1" ht="13.2" customHeight="1" x14ac:dyDescent="0.25">
      <c r="A545" s="440">
        <v>43404</v>
      </c>
      <c r="B545" s="441" t="s">
        <v>42</v>
      </c>
      <c r="C545" s="441">
        <v>149</v>
      </c>
      <c r="D545" s="441">
        <v>1</v>
      </c>
      <c r="E545" s="445">
        <f>D545/C545</f>
        <v>6.7114093959731542E-3</v>
      </c>
      <c r="F545" s="94"/>
      <c r="G545" s="96">
        <f>C545-D545</f>
        <v>148</v>
      </c>
      <c r="H545" s="96">
        <f>SUMIFS($D:$D,$A:$A,$A545)</f>
        <v>2226</v>
      </c>
      <c r="I545" s="96">
        <f>SUMIFS($G:$G,$A:$A,$A545)</f>
        <v>37257</v>
      </c>
      <c r="J545" s="95">
        <f>IFERROR(D545/H545,0)</f>
        <v>4.4923629829290209E-4</v>
      </c>
      <c r="K545" s="95">
        <f>IFERROR(G545/I545,0)</f>
        <v>3.9724078696620766E-3</v>
      </c>
      <c r="L545" s="97">
        <f>IF(A545&lt;&gt;A544,J545,L544+J545)</f>
        <v>0.99999999999999978</v>
      </c>
      <c r="M545" s="97">
        <f>IF(A545&lt;&gt;A544,K545,M544+K545)</f>
        <v>1</v>
      </c>
      <c r="N545" s="97">
        <f>(M545+(M545-K545))*(L545-(L545-J545))</f>
        <v>8.9668804677903234E-4</v>
      </c>
      <c r="O545" s="97">
        <f>ABS(L545-M545)</f>
        <v>2.2204460492503131E-16</v>
      </c>
      <c r="T545" s="99"/>
    </row>
    <row r="546" spans="1:20" s="91" customFormat="1" ht="13.2" customHeight="1" x14ac:dyDescent="0.25">
      <c r="A546" s="440">
        <v>43434</v>
      </c>
      <c r="B546" s="441" t="s">
        <v>16</v>
      </c>
      <c r="C546" s="441">
        <v>456</v>
      </c>
      <c r="D546" s="441">
        <v>269</v>
      </c>
      <c r="E546" s="445">
        <f>D546/C546</f>
        <v>0.58991228070175439</v>
      </c>
      <c r="F546" s="94"/>
      <c r="G546" s="96">
        <f>C546-D546</f>
        <v>187</v>
      </c>
      <c r="H546" s="96">
        <f>SUMIFS($D:$D,$A:$A,$A546)</f>
        <v>2036</v>
      </c>
      <c r="I546" s="96">
        <f>SUMIFS($G:$G,$A:$A,$A546)</f>
        <v>38215</v>
      </c>
      <c r="J546" s="95">
        <f>IFERROR(D546/H546,0)</f>
        <v>0.13212180746561886</v>
      </c>
      <c r="K546" s="95">
        <f>IFERROR(G546/I546,0)</f>
        <v>4.8933664791312309E-3</v>
      </c>
      <c r="L546" s="97">
        <f>IF(A546&lt;&gt;A545,J546,L545+J546)</f>
        <v>0.13212180746561886</v>
      </c>
      <c r="M546" s="97">
        <f>IF(A546&lt;&gt;A545,K546,M545+K546)</f>
        <v>4.8933664791312309E-3</v>
      </c>
      <c r="N546" s="97">
        <f>(M546+(M546-K546))*(L546-(L546-J546))</f>
        <v>6.4652042381448973E-4</v>
      </c>
      <c r="O546" s="97">
        <f>ABS(L546-M546)</f>
        <v>0.12722844098648761</v>
      </c>
      <c r="T546" s="99"/>
    </row>
    <row r="547" spans="1:20" s="91" customFormat="1" ht="13.2" customHeight="1" x14ac:dyDescent="0.25">
      <c r="A547" s="440">
        <v>43434</v>
      </c>
      <c r="B547" s="441" t="s">
        <v>30</v>
      </c>
      <c r="C547" s="441">
        <v>84</v>
      </c>
      <c r="D547" s="441">
        <v>37</v>
      </c>
      <c r="E547" s="445">
        <f>D547/C547</f>
        <v>0.44047619047619047</v>
      </c>
      <c r="F547" s="94"/>
      <c r="G547" s="96">
        <f>C547-D547</f>
        <v>47</v>
      </c>
      <c r="H547" s="96">
        <f>SUMIFS($D:$D,$A:$A,$A547)</f>
        <v>2036</v>
      </c>
      <c r="I547" s="96">
        <f>SUMIFS($G:$G,$A:$A,$A547)</f>
        <v>38215</v>
      </c>
      <c r="J547" s="95">
        <f>IFERROR(D547/H547,0)</f>
        <v>1.8172888015717092E-2</v>
      </c>
      <c r="K547" s="95">
        <f>IFERROR(G547/I547,0)</f>
        <v>1.2298835535784378E-3</v>
      </c>
      <c r="L547" s="97">
        <f>IF(A547&lt;&gt;A546,J547,L546+J547)</f>
        <v>0.15029469548133595</v>
      </c>
      <c r="M547" s="97">
        <f>IF(A547&lt;&gt;A546,K547,M546+K547)</f>
        <v>6.1232500327096685E-3</v>
      </c>
      <c r="N547" s="97">
        <f>(M547+(M547-K547))*(L547-(L547-J547))</f>
        <v>2.0020373818178453E-4</v>
      </c>
      <c r="O547" s="97">
        <f>ABS(L547-M547)</f>
        <v>0.14417144544862628</v>
      </c>
      <c r="T547" s="99"/>
    </row>
    <row r="548" spans="1:20" s="91" customFormat="1" ht="13.2" customHeight="1" x14ac:dyDescent="0.25">
      <c r="A548" s="440">
        <v>43434</v>
      </c>
      <c r="B548" s="441" t="s">
        <v>20</v>
      </c>
      <c r="C548" s="441">
        <v>183</v>
      </c>
      <c r="D548" s="441">
        <v>49</v>
      </c>
      <c r="E548" s="445">
        <f>D548/C548</f>
        <v>0.26775956284153007</v>
      </c>
      <c r="F548" s="94"/>
      <c r="G548" s="96">
        <f>C548-D548</f>
        <v>134</v>
      </c>
      <c r="H548" s="96">
        <f>SUMIFS($D:$D,$A:$A,$A548)</f>
        <v>2036</v>
      </c>
      <c r="I548" s="96">
        <f>SUMIFS($G:$G,$A:$A,$A548)</f>
        <v>38215</v>
      </c>
      <c r="J548" s="95">
        <f>IFERROR(D548/H548,0)</f>
        <v>2.406679764243615E-2</v>
      </c>
      <c r="K548" s="95">
        <f>IFERROR(G548/I548,0)</f>
        <v>3.5064765144576736E-3</v>
      </c>
      <c r="L548" s="97">
        <f>IF(A548&lt;&gt;A547,J548,L547+J548)</f>
        <v>0.17436149312377211</v>
      </c>
      <c r="M548" s="97">
        <f>IF(A548&lt;&gt;A547,K548,M547+K548)</f>
        <v>9.6297265471673426E-3</v>
      </c>
      <c r="N548" s="97">
        <f>(M548+(M548-K548))*(L548-(L548-J548))</f>
        <v>3.7912369961393605E-4</v>
      </c>
      <c r="O548" s="97">
        <f>ABS(L548-M548)</f>
        <v>0.16473176657660477</v>
      </c>
      <c r="T548" s="99"/>
    </row>
    <row r="549" spans="1:20" s="91" customFormat="1" ht="13.2" customHeight="1" x14ac:dyDescent="0.25">
      <c r="A549" s="440">
        <v>43434</v>
      </c>
      <c r="B549" s="441" t="s">
        <v>18</v>
      </c>
      <c r="C549" s="441">
        <v>642</v>
      </c>
      <c r="D549" s="441">
        <v>160</v>
      </c>
      <c r="E549" s="445">
        <f>D549/C549</f>
        <v>0.24922118380062305</v>
      </c>
      <c r="F549" s="94"/>
      <c r="G549" s="96">
        <f>C549-D549</f>
        <v>482</v>
      </c>
      <c r="H549" s="96">
        <f>SUMIFS($D:$D,$A:$A,$A549)</f>
        <v>2036</v>
      </c>
      <c r="I549" s="96">
        <f>SUMIFS($G:$G,$A:$A,$A549)</f>
        <v>38215</v>
      </c>
      <c r="J549" s="95">
        <f>IFERROR(D549/H549,0)</f>
        <v>7.8585461689587424E-2</v>
      </c>
      <c r="K549" s="95">
        <f>IFERROR(G549/I549,0)</f>
        <v>1.2612848357974618E-2</v>
      </c>
      <c r="L549" s="97">
        <f>IF(A549&lt;&gt;A548,J549,L548+J549)</f>
        <v>0.25294695481335955</v>
      </c>
      <c r="M549" s="97">
        <f>IF(A549&lt;&gt;A548,K549,M548+K549)</f>
        <v>2.2242574905141962E-2</v>
      </c>
      <c r="N549" s="97">
        <f>(M549+(M549-K549))*(L549-(L549-J549))</f>
        <v>2.5046995247394342E-3</v>
      </c>
      <c r="O549" s="97">
        <f>ABS(L549-M549)</f>
        <v>0.23070437990821757</v>
      </c>
      <c r="T549" s="99"/>
    </row>
    <row r="550" spans="1:20" s="91" customFormat="1" ht="13.2" customHeight="1" x14ac:dyDescent="0.25">
      <c r="A550" s="440">
        <v>43434</v>
      </c>
      <c r="B550" s="441" t="s">
        <v>12</v>
      </c>
      <c r="C550" s="441">
        <v>1598</v>
      </c>
      <c r="D550" s="441">
        <v>318</v>
      </c>
      <c r="E550" s="445">
        <f>D550/C550</f>
        <v>0.19899874843554444</v>
      </c>
      <c r="F550" s="94"/>
      <c r="G550" s="96">
        <f>C550-D550</f>
        <v>1280</v>
      </c>
      <c r="H550" s="96">
        <f>SUMIFS($D:$D,$A:$A,$A550)</f>
        <v>2036</v>
      </c>
      <c r="I550" s="96">
        <f>SUMIFS($G:$G,$A:$A,$A550)</f>
        <v>38215</v>
      </c>
      <c r="J550" s="95">
        <f>IFERROR(D550/H550,0)</f>
        <v>0.15618860510805502</v>
      </c>
      <c r="K550" s="95">
        <f>IFERROR(G550/I550,0)</f>
        <v>3.3494701033625542E-2</v>
      </c>
      <c r="L550" s="97">
        <f>IF(A550&lt;&gt;A549,J550,L549+J550)</f>
        <v>0.40913555992141459</v>
      </c>
      <c r="M550" s="97">
        <f>IF(A550&lt;&gt;A549,K550,M549+K550)</f>
        <v>5.5737275938767504E-2</v>
      </c>
      <c r="N550" s="97">
        <f>(M550+(M550-K550))*(L550-(L550-J550))</f>
        <v>1.2179564129844403E-2</v>
      </c>
      <c r="O550" s="97">
        <f>ABS(L550-M550)</f>
        <v>0.35339828398264711</v>
      </c>
      <c r="T550" s="99"/>
    </row>
    <row r="551" spans="1:20" s="91" customFormat="1" ht="13.2" customHeight="1" x14ac:dyDescent="0.25">
      <c r="A551" s="440">
        <v>43434</v>
      </c>
      <c r="B551" s="441" t="s">
        <v>38</v>
      </c>
      <c r="C551" s="441">
        <v>973</v>
      </c>
      <c r="D551" s="441">
        <v>169</v>
      </c>
      <c r="E551" s="445">
        <f>D551/C551</f>
        <v>0.17368961973278521</v>
      </c>
      <c r="F551" s="94"/>
      <c r="G551" s="96">
        <f>C551-D551</f>
        <v>804</v>
      </c>
      <c r="H551" s="96">
        <f>SUMIFS($D:$D,$A:$A,$A551)</f>
        <v>2036</v>
      </c>
      <c r="I551" s="96">
        <f>SUMIFS($G:$G,$A:$A,$A551)</f>
        <v>38215</v>
      </c>
      <c r="J551" s="95">
        <f>IFERROR(D551/H551,0)</f>
        <v>8.3005893909626718E-2</v>
      </c>
      <c r="K551" s="95">
        <f>IFERROR(G551/I551,0)</f>
        <v>2.1038859086746041E-2</v>
      </c>
      <c r="L551" s="97">
        <f>IF(A551&lt;&gt;A550,J551,L550+J551)</f>
        <v>0.4921414538310413</v>
      </c>
      <c r="M551" s="97">
        <f>IF(A551&lt;&gt;A550,K551,M550+K551)</f>
        <v>7.6776135025513545E-2</v>
      </c>
      <c r="N551" s="97">
        <f>(M551+(M551-K551))*(L551-(L551-J551))</f>
        <v>1.0999394132103876E-2</v>
      </c>
      <c r="O551" s="97">
        <f>ABS(L551-M551)</f>
        <v>0.41536531880552774</v>
      </c>
      <c r="T551" s="99"/>
    </row>
    <row r="552" spans="1:20" s="91" customFormat="1" ht="13.2" customHeight="1" x14ac:dyDescent="0.25">
      <c r="A552" s="440">
        <v>43434</v>
      </c>
      <c r="B552" s="441" t="s">
        <v>32</v>
      </c>
      <c r="C552" s="441">
        <v>998</v>
      </c>
      <c r="D552" s="441">
        <v>117</v>
      </c>
      <c r="E552" s="445">
        <f>D552/C552</f>
        <v>0.11723446893787576</v>
      </c>
      <c r="F552" s="94"/>
      <c r="G552" s="96">
        <f>C552-D552</f>
        <v>881</v>
      </c>
      <c r="H552" s="96">
        <f>SUMIFS($D:$D,$A:$A,$A552)</f>
        <v>2036</v>
      </c>
      <c r="I552" s="96">
        <f>SUMIFS($G:$G,$A:$A,$A552)</f>
        <v>38215</v>
      </c>
      <c r="J552" s="95">
        <f>IFERROR(D552/H552,0)</f>
        <v>5.7465618860510805E-2</v>
      </c>
      <c r="K552" s="95">
        <f>IFERROR(G552/I552,0)</f>
        <v>2.305377469580008E-2</v>
      </c>
      <c r="L552" s="97">
        <f>IF(A552&lt;&gt;A551,J552,L551+J552)</f>
        <v>0.54960707269155207</v>
      </c>
      <c r="M552" s="97">
        <f>IF(A552&lt;&gt;A551,K552,M551+K552)</f>
        <v>9.9829909721313628E-2</v>
      </c>
      <c r="N552" s="97">
        <f>(M552+(M552-K552))*(L552-(L552-J552))</f>
        <v>1.014877565588349E-2</v>
      </c>
      <c r="O552" s="97">
        <f>ABS(L552-M552)</f>
        <v>0.44977716297023845</v>
      </c>
      <c r="T552" s="99"/>
    </row>
    <row r="553" spans="1:20" s="91" customFormat="1" ht="13.2" customHeight="1" x14ac:dyDescent="0.25">
      <c r="A553" s="440">
        <v>43434</v>
      </c>
      <c r="B553" s="441" t="s">
        <v>36</v>
      </c>
      <c r="C553" s="441">
        <v>1109</v>
      </c>
      <c r="D553" s="441">
        <v>84</v>
      </c>
      <c r="E553" s="445">
        <f>D553/C553</f>
        <v>7.5743913435527499E-2</v>
      </c>
      <c r="F553" s="94"/>
      <c r="G553" s="96">
        <f>C553-D553</f>
        <v>1025</v>
      </c>
      <c r="H553" s="96">
        <f>SUMIFS($D:$D,$A:$A,$A553)</f>
        <v>2036</v>
      </c>
      <c r="I553" s="96">
        <f>SUMIFS($G:$G,$A:$A,$A553)</f>
        <v>38215</v>
      </c>
      <c r="J553" s="95">
        <f>IFERROR(D553/H553,0)</f>
        <v>4.1257367387033402E-2</v>
      </c>
      <c r="K553" s="95">
        <f>IFERROR(G553/I553,0)</f>
        <v>2.6821928562082951E-2</v>
      </c>
      <c r="L553" s="97">
        <f>IF(A553&lt;&gt;A552,J553,L552+J553)</f>
        <v>0.59086444007858552</v>
      </c>
      <c r="M553" s="97">
        <f>IF(A553&lt;&gt;A552,K553,M552+K553)</f>
        <v>0.12665183828339657</v>
      </c>
      <c r="N553" s="97">
        <f>(M553+(M553-K553))*(L553-(L553-J553))</f>
        <v>9.3440406838878574E-3</v>
      </c>
      <c r="O553" s="97">
        <f>ABS(L553-M553)</f>
        <v>0.46421260179518897</v>
      </c>
      <c r="T553" s="99"/>
    </row>
    <row r="554" spans="1:20" s="91" customFormat="1" ht="13.2" customHeight="1" x14ac:dyDescent="0.25">
      <c r="A554" s="440">
        <v>43434</v>
      </c>
      <c r="B554" s="441" t="s">
        <v>22</v>
      </c>
      <c r="C554" s="441">
        <v>3365</v>
      </c>
      <c r="D554" s="441">
        <v>194</v>
      </c>
      <c r="E554" s="445">
        <f>D554/C554</f>
        <v>5.7652303120356616E-2</v>
      </c>
      <c r="F554" s="94"/>
      <c r="G554" s="96">
        <f>C554-D554</f>
        <v>3171</v>
      </c>
      <c r="H554" s="96">
        <f>SUMIFS($D:$D,$A:$A,$A554)</f>
        <v>2036</v>
      </c>
      <c r="I554" s="96">
        <f>SUMIFS($G:$G,$A:$A,$A554)</f>
        <v>38215</v>
      </c>
      <c r="J554" s="95">
        <f>IFERROR(D554/H554,0)</f>
        <v>9.5284872298624756E-2</v>
      </c>
      <c r="K554" s="95">
        <f>IFERROR(G554/I554,0)</f>
        <v>8.2977888263770769E-2</v>
      </c>
      <c r="L554" s="97">
        <f>IF(A554&lt;&gt;A553,J554,L553+J554)</f>
        <v>0.68614931237721022</v>
      </c>
      <c r="M554" s="97">
        <f>IF(A554&lt;&gt;A553,K554,M553+K554)</f>
        <v>0.20962972654716733</v>
      </c>
      <c r="N554" s="97">
        <f>(M554+(M554-K554))*(L554-(L554-J554))</f>
        <v>3.2042545961261999E-2</v>
      </c>
      <c r="O554" s="97">
        <f>ABS(L554-M554)</f>
        <v>0.47651958583004289</v>
      </c>
      <c r="T554" s="99"/>
    </row>
    <row r="555" spans="1:20" s="91" customFormat="1" ht="13.2" customHeight="1" x14ac:dyDescent="0.25">
      <c r="A555" s="440">
        <v>43434</v>
      </c>
      <c r="B555" s="441" t="s">
        <v>14</v>
      </c>
      <c r="C555" s="441">
        <v>5265</v>
      </c>
      <c r="D555" s="441">
        <v>208</v>
      </c>
      <c r="E555" s="445">
        <f>D555/C555</f>
        <v>3.9506172839506172E-2</v>
      </c>
      <c r="F555" s="94"/>
      <c r="G555" s="96">
        <f>C555-D555</f>
        <v>5057</v>
      </c>
      <c r="H555" s="96">
        <f>SUMIFS($D:$D,$A:$A,$A555)</f>
        <v>2036</v>
      </c>
      <c r="I555" s="96">
        <f>SUMIFS($G:$G,$A:$A,$A555)</f>
        <v>38215</v>
      </c>
      <c r="J555" s="95">
        <f>IFERROR(D555/H555,0)</f>
        <v>0.10216110019646366</v>
      </c>
      <c r="K555" s="95">
        <f>IFERROR(G555/I555,0)</f>
        <v>0.1323302368180034</v>
      </c>
      <c r="L555" s="97">
        <f>IF(A555&lt;&gt;A554,J555,L554+J555)</f>
        <v>0.78831041257367385</v>
      </c>
      <c r="M555" s="97">
        <f>IF(A555&lt;&gt;A554,K555,M554+K555)</f>
        <v>0.34195996336517076</v>
      </c>
      <c r="N555" s="97">
        <f>(M555+(M555-K555))*(L555-(L555-J555))</f>
        <v>5.6351009578470682E-2</v>
      </c>
      <c r="O555" s="97">
        <f>ABS(L555-M555)</f>
        <v>0.44635044920850309</v>
      </c>
      <c r="T555" s="99"/>
    </row>
    <row r="556" spans="1:20" s="91" customFormat="1" ht="13.2" customHeight="1" x14ac:dyDescent="0.25">
      <c r="A556" s="440">
        <v>43434</v>
      </c>
      <c r="B556" s="441" t="s">
        <v>40</v>
      </c>
      <c r="C556" s="441">
        <v>636</v>
      </c>
      <c r="D556" s="441">
        <v>19</v>
      </c>
      <c r="E556" s="445">
        <f>D556/C556</f>
        <v>2.9874213836477988E-2</v>
      </c>
      <c r="F556" s="94"/>
      <c r="G556" s="96">
        <f>C556-D556</f>
        <v>617</v>
      </c>
      <c r="H556" s="96">
        <f>SUMIFS($D:$D,$A:$A,$A556)</f>
        <v>2036</v>
      </c>
      <c r="I556" s="96">
        <f>SUMIFS($G:$G,$A:$A,$A556)</f>
        <v>38215</v>
      </c>
      <c r="J556" s="95">
        <f>IFERROR(D556/H556,0)</f>
        <v>9.3320235756385074E-3</v>
      </c>
      <c r="K556" s="95">
        <f>IFERROR(G556/I556,0)</f>
        <v>1.614549260761481E-2</v>
      </c>
      <c r="L556" s="97">
        <f>IF(A556&lt;&gt;A555,J556,L555+J556)</f>
        <v>0.79764243614931241</v>
      </c>
      <c r="M556" s="97">
        <f>IF(A556&lt;&gt;A555,K556,M555+K556)</f>
        <v>0.35810545597278559</v>
      </c>
      <c r="N556" s="97">
        <f>(M556+(M556-K556))*(L556-(L556-J556))</f>
        <v>6.5330269977511022E-3</v>
      </c>
      <c r="O556" s="97">
        <f>ABS(L556-M556)</f>
        <v>0.43953698017652681</v>
      </c>
      <c r="T556" s="99"/>
    </row>
    <row r="557" spans="1:20" s="91" customFormat="1" ht="13.2" customHeight="1" x14ac:dyDescent="0.25">
      <c r="A557" s="440">
        <v>43434</v>
      </c>
      <c r="B557" s="441" t="s">
        <v>28</v>
      </c>
      <c r="C557" s="441">
        <v>14631</v>
      </c>
      <c r="D557" s="441">
        <v>275</v>
      </c>
      <c r="E557" s="445">
        <f>D557/C557</f>
        <v>1.8795707743831592E-2</v>
      </c>
      <c r="F557" s="94"/>
      <c r="G557" s="96">
        <f>C557-D557</f>
        <v>14356</v>
      </c>
      <c r="H557" s="96">
        <f>SUMIFS($D:$D,$A:$A,$A557)</f>
        <v>2036</v>
      </c>
      <c r="I557" s="96">
        <f>SUMIFS($G:$G,$A:$A,$A557)</f>
        <v>38215</v>
      </c>
      <c r="J557" s="95">
        <f>IFERROR(D557/H557,0)</f>
        <v>0.13506876227897838</v>
      </c>
      <c r="K557" s="95">
        <f>IFERROR(G557/I557,0)</f>
        <v>0.37566400628025642</v>
      </c>
      <c r="L557" s="97">
        <f>IF(A557&lt;&gt;A556,J557,L556+J557)</f>
        <v>0.93271119842829076</v>
      </c>
      <c r="M557" s="97">
        <f>IF(A557&lt;&gt;A556,K557,M556+K557)</f>
        <v>0.73376946225304196</v>
      </c>
      <c r="N557" s="97">
        <f>(M557+(M557-K557))*(L557-(L557-J557))</f>
        <v>0.14747819376822324</v>
      </c>
      <c r="O557" s="97">
        <f>ABS(L557-M557)</f>
        <v>0.1989417361752488</v>
      </c>
      <c r="T557" s="99"/>
    </row>
    <row r="558" spans="1:20" s="91" customFormat="1" ht="13.2" customHeight="1" x14ac:dyDescent="0.25">
      <c r="A558" s="440">
        <v>43434</v>
      </c>
      <c r="B558" s="441" t="s">
        <v>34</v>
      </c>
      <c r="C558" s="441">
        <v>5051</v>
      </c>
      <c r="D558" s="441">
        <v>87</v>
      </c>
      <c r="E558" s="445">
        <f>D558/C558</f>
        <v>1.7224312017422291E-2</v>
      </c>
      <c r="F558" s="94"/>
      <c r="G558" s="96">
        <f>C558-D558</f>
        <v>4964</v>
      </c>
      <c r="H558" s="96">
        <f>SUMIFS($D:$D,$A:$A,$A558)</f>
        <v>2036</v>
      </c>
      <c r="I558" s="96">
        <f>SUMIFS($G:$G,$A:$A,$A558)</f>
        <v>38215</v>
      </c>
      <c r="J558" s="95">
        <f>IFERROR(D558/H558,0)</f>
        <v>4.2730844793713162E-2</v>
      </c>
      <c r="K558" s="95">
        <f>IFERROR(G558/I558,0)</f>
        <v>0.12989663744602906</v>
      </c>
      <c r="L558" s="97">
        <f>IF(A558&lt;&gt;A557,J558,L557+J558)</f>
        <v>0.9754420432220039</v>
      </c>
      <c r="M558" s="97">
        <f>IF(A558&lt;&gt;A557,K558,M557+K558)</f>
        <v>0.86366609969907104</v>
      </c>
      <c r="N558" s="97">
        <f>(M558+(M558-K558))*(L558-(L558-J558))</f>
        <v>6.8259771065733679E-2</v>
      </c>
      <c r="O558" s="97">
        <f>ABS(L558-M558)</f>
        <v>0.11177594352293285</v>
      </c>
      <c r="T558" s="99"/>
    </row>
    <row r="559" spans="1:20" s="91" customFormat="1" ht="13.2" customHeight="1" x14ac:dyDescent="0.25">
      <c r="A559" s="440">
        <v>43434</v>
      </c>
      <c r="B559" s="441" t="s">
        <v>24</v>
      </c>
      <c r="C559" s="441">
        <v>4872</v>
      </c>
      <c r="D559" s="441">
        <v>49</v>
      </c>
      <c r="E559" s="445">
        <f>D559/C559</f>
        <v>1.0057471264367816E-2</v>
      </c>
      <c r="F559" s="94"/>
      <c r="G559" s="96">
        <f>C559-D559</f>
        <v>4823</v>
      </c>
      <c r="H559" s="96">
        <f>SUMIFS($D:$D,$A:$A,$A559)</f>
        <v>2036</v>
      </c>
      <c r="I559" s="96">
        <f>SUMIFS($G:$G,$A:$A,$A559)</f>
        <v>38215</v>
      </c>
      <c r="J559" s="95">
        <f>IFERROR(D559/H559,0)</f>
        <v>2.406679764243615E-2</v>
      </c>
      <c r="K559" s="95">
        <f>IFERROR(G559/I559,0)</f>
        <v>0.12620698678529374</v>
      </c>
      <c r="L559" s="97">
        <f>IF(A559&lt;&gt;A558,J559,L558+J559)</f>
        <v>0.99950884086444003</v>
      </c>
      <c r="M559" s="97">
        <f>IF(A559&lt;&gt;A558,K559,M558+K559)</f>
        <v>0.98987308648436478</v>
      </c>
      <c r="N559" s="97">
        <f>(M559+(M559-K559))*(L559-(L559-J559))</f>
        <v>4.4608752516202499E-2</v>
      </c>
      <c r="O559" s="97">
        <f>ABS(L559-M559)</f>
        <v>9.6357543800752454E-3</v>
      </c>
      <c r="T559" s="99"/>
    </row>
    <row r="560" spans="1:20" s="91" customFormat="1" ht="13.2" customHeight="1" x14ac:dyDescent="0.25">
      <c r="A560" s="440">
        <v>43434</v>
      </c>
      <c r="B560" s="441" t="s">
        <v>42</v>
      </c>
      <c r="C560" s="441">
        <v>157</v>
      </c>
      <c r="D560" s="441">
        <v>1</v>
      </c>
      <c r="E560" s="445">
        <f>D560/C560</f>
        <v>6.369426751592357E-3</v>
      </c>
      <c r="F560" s="94"/>
      <c r="G560" s="96">
        <f>C560-D560</f>
        <v>156</v>
      </c>
      <c r="H560" s="96">
        <f>SUMIFS($D:$D,$A:$A,$A560)</f>
        <v>2036</v>
      </c>
      <c r="I560" s="96">
        <f>SUMIFS($G:$G,$A:$A,$A560)</f>
        <v>38215</v>
      </c>
      <c r="J560" s="95">
        <f>IFERROR(D560/H560,0)</f>
        <v>4.9115913555992138E-4</v>
      </c>
      <c r="K560" s="95">
        <f>IFERROR(G560/I560,0)</f>
        <v>4.0821666884731126E-3</v>
      </c>
      <c r="L560" s="97">
        <f>IF(A560&lt;&gt;A559,J560,L559+J560)</f>
        <v>1</v>
      </c>
      <c r="M560" s="97">
        <f>IF(A560&lt;&gt;A559,K560,M559+K560)</f>
        <v>0.99395525317283795</v>
      </c>
      <c r="N560" s="97">
        <f>(M560+(M560-K560))*(L560-(L560-J560))</f>
        <v>9.7437541240540408E-4</v>
      </c>
      <c r="O560" s="97">
        <f>ABS(L560-M560)</f>
        <v>6.0447468271620508E-3</v>
      </c>
      <c r="T560" s="99"/>
    </row>
    <row r="561" spans="1:20" s="91" customFormat="1" ht="13.2" customHeight="1" x14ac:dyDescent="0.25">
      <c r="A561" s="440">
        <v>43434</v>
      </c>
      <c r="B561" s="441" t="s">
        <v>26</v>
      </c>
      <c r="C561" s="441">
        <v>231</v>
      </c>
      <c r="D561" s="441">
        <v>0</v>
      </c>
      <c r="E561" s="445">
        <f>D561/C561</f>
        <v>0</v>
      </c>
      <c r="F561" s="94"/>
      <c r="G561" s="96">
        <f>C561-D561</f>
        <v>231</v>
      </c>
      <c r="H561" s="96">
        <f>SUMIFS($D:$D,$A:$A,$A561)</f>
        <v>2036</v>
      </c>
      <c r="I561" s="96">
        <f>SUMIFS($G:$G,$A:$A,$A561)</f>
        <v>38215</v>
      </c>
      <c r="J561" s="95">
        <f>IFERROR(D561/H561,0)</f>
        <v>0</v>
      </c>
      <c r="K561" s="95">
        <f>IFERROR(G561/I561,0)</f>
        <v>6.0447468271621089E-3</v>
      </c>
      <c r="L561" s="97">
        <f>IF(A561&lt;&gt;A560,J561,L560+J561)</f>
        <v>1</v>
      </c>
      <c r="M561" s="97">
        <f>IF(A561&lt;&gt;A560,K561,M560+K561)</f>
        <v>1</v>
      </c>
      <c r="N561" s="97">
        <f>(M561+(M561-K561))*(L561-(L561-J561))</f>
        <v>0</v>
      </c>
      <c r="O561" s="97">
        <f>ABS(L561-M561)</f>
        <v>0</v>
      </c>
      <c r="T561" s="99"/>
    </row>
    <row r="562" spans="1:20" s="91" customFormat="1" ht="13.2" customHeight="1" x14ac:dyDescent="0.25">
      <c r="A562" s="440">
        <v>43465</v>
      </c>
      <c r="B562" s="441" t="s">
        <v>40</v>
      </c>
      <c r="C562" s="441">
        <v>168</v>
      </c>
      <c r="D562" s="441">
        <v>102</v>
      </c>
      <c r="E562" s="445">
        <f>D562/C562</f>
        <v>0.6071428571428571</v>
      </c>
      <c r="F562" s="94"/>
      <c r="G562" s="96">
        <f>C562-D562</f>
        <v>66</v>
      </c>
      <c r="H562" s="96">
        <f>SUMIFS($D:$D,$A:$A,$A562)</f>
        <v>1828</v>
      </c>
      <c r="I562" s="96">
        <f>SUMIFS($G:$G,$A:$A,$A562)</f>
        <v>38954</v>
      </c>
      <c r="J562" s="95">
        <f>IFERROR(D562/H562,0)</f>
        <v>5.5798687089715533E-2</v>
      </c>
      <c r="K562" s="95">
        <f>IFERROR(G562/I562,0)</f>
        <v>1.6943061046362376E-3</v>
      </c>
      <c r="L562" s="97">
        <f>IF(A562&lt;&gt;A561,J562,L561+J562)</f>
        <v>5.5798687089715533E-2</v>
      </c>
      <c r="M562" s="97">
        <f>IF(A562&lt;&gt;A561,K562,M561+K562)</f>
        <v>1.6943061046362376E-3</v>
      </c>
      <c r="N562" s="97">
        <f>(M562+(M562-K562))*(L562-(L562-J562))</f>
        <v>9.4540056166792245E-5</v>
      </c>
      <c r="O562" s="97">
        <f>ABS(L562-M562)</f>
        <v>5.4104380985079296E-2</v>
      </c>
      <c r="T562" s="99"/>
    </row>
    <row r="563" spans="1:20" s="91" customFormat="1" ht="13.2" customHeight="1" x14ac:dyDescent="0.25">
      <c r="A563" s="440">
        <v>43465</v>
      </c>
      <c r="B563" s="441" t="s">
        <v>34</v>
      </c>
      <c r="C563" s="441">
        <v>153</v>
      </c>
      <c r="D563" s="441">
        <v>86</v>
      </c>
      <c r="E563" s="445">
        <f>D563/C563</f>
        <v>0.56209150326797386</v>
      </c>
      <c r="F563" s="94"/>
      <c r="G563" s="96">
        <f>C563-D563</f>
        <v>67</v>
      </c>
      <c r="H563" s="96">
        <f>SUMIFS($D:$D,$A:$A,$A563)</f>
        <v>1828</v>
      </c>
      <c r="I563" s="96">
        <f>SUMIFS($G:$G,$A:$A,$A563)</f>
        <v>38954</v>
      </c>
      <c r="J563" s="95">
        <f>IFERROR(D563/H563,0)</f>
        <v>4.7045951859956234E-2</v>
      </c>
      <c r="K563" s="95">
        <f>IFERROR(G563/I563,0)</f>
        <v>1.7199774092519382E-3</v>
      </c>
      <c r="L563" s="97">
        <f>IF(A563&lt;&gt;A562,J563,L562+J563)</f>
        <v>0.10284463894967177</v>
      </c>
      <c r="M563" s="97">
        <f>IF(A563&lt;&gt;A562,K563,M562+K563)</f>
        <v>3.4142835138881757E-3</v>
      </c>
      <c r="N563" s="97">
        <f>(M563+(M563-K563))*(L563-(L563-J563))</f>
        <v>2.4033846126537173E-4</v>
      </c>
      <c r="O563" s="97">
        <f>ABS(L563-M563)</f>
        <v>9.9430355435783602E-2</v>
      </c>
      <c r="T563" s="99"/>
    </row>
    <row r="564" spans="1:20" s="91" customFormat="1" ht="13.2" customHeight="1" x14ac:dyDescent="0.25">
      <c r="A564" s="440">
        <v>43465</v>
      </c>
      <c r="B564" s="441" t="s">
        <v>20</v>
      </c>
      <c r="C564" s="441">
        <v>273</v>
      </c>
      <c r="D564" s="441">
        <v>87</v>
      </c>
      <c r="E564" s="445">
        <f>D564/C564</f>
        <v>0.31868131868131866</v>
      </c>
      <c r="F564" s="94"/>
      <c r="G564" s="96">
        <f>C564-D564</f>
        <v>186</v>
      </c>
      <c r="H564" s="96">
        <f>SUMIFS($D:$D,$A:$A,$A564)</f>
        <v>1828</v>
      </c>
      <c r="I564" s="96">
        <f>SUMIFS($G:$G,$A:$A,$A564)</f>
        <v>38954</v>
      </c>
      <c r="J564" s="95">
        <f>IFERROR(D564/H564,0)</f>
        <v>4.7592997811816196E-2</v>
      </c>
      <c r="K564" s="95">
        <f>IFERROR(G564/I564,0)</f>
        <v>4.7748626585203064E-3</v>
      </c>
      <c r="L564" s="97">
        <f>IF(A564&lt;&gt;A563,J564,L563+J564)</f>
        <v>0.15043763676148797</v>
      </c>
      <c r="M564" s="97">
        <f>IF(A564&lt;&gt;A563,K564,M563+K564)</f>
        <v>8.1891461724084812E-3</v>
      </c>
      <c r="N564" s="97">
        <f>(M564+(M564-K564))*(L564-(L564-J564))</f>
        <v>5.5224200366947986E-4</v>
      </c>
      <c r="O564" s="97">
        <f>ABS(L564-M564)</f>
        <v>0.14224849058907948</v>
      </c>
      <c r="T564" s="99"/>
    </row>
    <row r="565" spans="1:20" s="91" customFormat="1" ht="13.2" customHeight="1" x14ac:dyDescent="0.25">
      <c r="A565" s="440">
        <v>43465</v>
      </c>
      <c r="B565" s="441" t="s">
        <v>12</v>
      </c>
      <c r="C565" s="441">
        <v>625</v>
      </c>
      <c r="D565" s="441">
        <v>141</v>
      </c>
      <c r="E565" s="445">
        <f>D565/C565</f>
        <v>0.22559999999999999</v>
      </c>
      <c r="F565" s="94"/>
      <c r="G565" s="96">
        <f>C565-D565</f>
        <v>484</v>
      </c>
      <c r="H565" s="96">
        <f>SUMIFS($D:$D,$A:$A,$A565)</f>
        <v>1828</v>
      </c>
      <c r="I565" s="96">
        <f>SUMIFS($G:$G,$A:$A,$A565)</f>
        <v>38954</v>
      </c>
      <c r="J565" s="95">
        <f>IFERROR(D565/H565,0)</f>
        <v>7.713347921225383E-2</v>
      </c>
      <c r="K565" s="95">
        <f>IFERROR(G565/I565,0)</f>
        <v>1.2424911433999077E-2</v>
      </c>
      <c r="L565" s="97">
        <f>IF(A565&lt;&gt;A564,J565,L564+J565)</f>
        <v>0.2275711159737418</v>
      </c>
      <c r="M565" s="97">
        <f>IF(A565&lt;&gt;A564,K565,M564+K565)</f>
        <v>2.0614057606407558E-2</v>
      </c>
      <c r="N565" s="97">
        <f>(M565+(M565-K565))*(L565-(L565-J565))</f>
        <v>2.2216913199196177E-3</v>
      </c>
      <c r="O565" s="97">
        <f>ABS(L565-M565)</f>
        <v>0.20695705836733425</v>
      </c>
      <c r="T565" s="99"/>
    </row>
    <row r="566" spans="1:20" s="91" customFormat="1" ht="13.2" customHeight="1" x14ac:dyDescent="0.25">
      <c r="A566" s="440">
        <v>43465</v>
      </c>
      <c r="B566" s="441" t="s">
        <v>16</v>
      </c>
      <c r="C566" s="441">
        <v>1497</v>
      </c>
      <c r="D566" s="441">
        <v>280</v>
      </c>
      <c r="E566" s="445">
        <f>D566/C566</f>
        <v>0.18704074816299265</v>
      </c>
      <c r="F566" s="94"/>
      <c r="G566" s="96">
        <f>C566-D566</f>
        <v>1217</v>
      </c>
      <c r="H566" s="96">
        <f>SUMIFS($D:$D,$A:$A,$A566)</f>
        <v>1828</v>
      </c>
      <c r="I566" s="96">
        <f>SUMIFS($G:$G,$A:$A,$A566)</f>
        <v>38954</v>
      </c>
      <c r="J566" s="95">
        <f>IFERROR(D566/H566,0)</f>
        <v>0.15317286652078774</v>
      </c>
      <c r="K566" s="95">
        <f>IFERROR(G566/I566,0)</f>
        <v>3.1241977717307592E-2</v>
      </c>
      <c r="L566" s="97">
        <f>IF(A566&lt;&gt;A565,J566,L565+J566)</f>
        <v>0.38074398249452956</v>
      </c>
      <c r="M566" s="97">
        <f>IF(A566&lt;&gt;A565,K566,M565+K566)</f>
        <v>5.1856035323715147E-2</v>
      </c>
      <c r="N566" s="97">
        <f>(M566+(M566-K566))*(L566-(L566-J566))</f>
        <v>1.1100451871134768E-2</v>
      </c>
      <c r="O566" s="97">
        <f>ABS(L566-M566)</f>
        <v>0.32888794717081443</v>
      </c>
      <c r="T566" s="99"/>
    </row>
    <row r="567" spans="1:20" s="91" customFormat="1" ht="13.2" customHeight="1" x14ac:dyDescent="0.25">
      <c r="A567" s="440">
        <v>43465</v>
      </c>
      <c r="B567" s="441" t="s">
        <v>22</v>
      </c>
      <c r="C567" s="441">
        <v>937</v>
      </c>
      <c r="D567" s="441">
        <v>137</v>
      </c>
      <c r="E567" s="445">
        <f>D567/C567</f>
        <v>0.14621131270010673</v>
      </c>
      <c r="F567" s="94"/>
      <c r="G567" s="96">
        <f>C567-D567</f>
        <v>800</v>
      </c>
      <c r="H567" s="96">
        <f>SUMIFS($D:$D,$A:$A,$A567)</f>
        <v>1828</v>
      </c>
      <c r="I567" s="96">
        <f>SUMIFS($G:$G,$A:$A,$A567)</f>
        <v>38954</v>
      </c>
      <c r="J567" s="95">
        <f>IFERROR(D567/H567,0)</f>
        <v>7.4945295404814011E-2</v>
      </c>
      <c r="K567" s="95">
        <f>IFERROR(G567/I567,0)</f>
        <v>2.0537043692560455E-2</v>
      </c>
      <c r="L567" s="97">
        <f>IF(A567&lt;&gt;A566,J567,L566+J567)</f>
        <v>0.45568927789934355</v>
      </c>
      <c r="M567" s="97">
        <f>IF(A567&lt;&gt;A566,K567,M566+K567)</f>
        <v>7.2393079016275605E-2</v>
      </c>
      <c r="N567" s="97">
        <f>(M567+(M567-K567))*(L567-(L567-J567))</f>
        <v>9.3118865779971156E-3</v>
      </c>
      <c r="O567" s="97">
        <f>ABS(L567-M567)</f>
        <v>0.38329619888306793</v>
      </c>
      <c r="T567" s="99"/>
    </row>
    <row r="568" spans="1:20" s="91" customFormat="1" ht="13.2" customHeight="1" x14ac:dyDescent="0.25">
      <c r="A568" s="440">
        <v>43465</v>
      </c>
      <c r="B568" s="441" t="s">
        <v>38</v>
      </c>
      <c r="C568" s="441">
        <v>406</v>
      </c>
      <c r="D568" s="441">
        <v>52</v>
      </c>
      <c r="E568" s="445">
        <f>D568/C568</f>
        <v>0.12807881773399016</v>
      </c>
      <c r="F568" s="94"/>
      <c r="G568" s="96">
        <f>C568-D568</f>
        <v>354</v>
      </c>
      <c r="H568" s="96">
        <f>SUMIFS($D:$D,$A:$A,$A568)</f>
        <v>1828</v>
      </c>
      <c r="I568" s="96">
        <f>SUMIFS($G:$G,$A:$A,$A568)</f>
        <v>38954</v>
      </c>
      <c r="J568" s="95">
        <f>IFERROR(D568/H568,0)</f>
        <v>2.8446389496717725E-2</v>
      </c>
      <c r="K568" s="95">
        <f>IFERROR(G568/I568,0)</f>
        <v>9.0876418339580021E-3</v>
      </c>
      <c r="L568" s="97">
        <f>IF(A568&lt;&gt;A567,J568,L567+J568)</f>
        <v>0.48413566739606129</v>
      </c>
      <c r="M568" s="97">
        <f>IF(A568&lt;&gt;A567,K568,M567+K568)</f>
        <v>8.1480720850233612E-2</v>
      </c>
      <c r="N568" s="97">
        <f>(M568+(M568-K568))*(L568-(L568-J568))</f>
        <v>4.3771540443427156E-3</v>
      </c>
      <c r="O568" s="97">
        <f>ABS(L568-M568)</f>
        <v>0.40265494654582767</v>
      </c>
      <c r="T568" s="99"/>
    </row>
    <row r="569" spans="1:20" s="91" customFormat="1" ht="13.2" customHeight="1" x14ac:dyDescent="0.25">
      <c r="A569" s="440">
        <v>43465</v>
      </c>
      <c r="B569" s="441" t="s">
        <v>32</v>
      </c>
      <c r="C569" s="441">
        <v>964</v>
      </c>
      <c r="D569" s="441">
        <v>115</v>
      </c>
      <c r="E569" s="445">
        <f>D569/C569</f>
        <v>0.11929460580912864</v>
      </c>
      <c r="F569" s="94"/>
      <c r="G569" s="96">
        <f>C569-D569</f>
        <v>849</v>
      </c>
      <c r="H569" s="96">
        <f>SUMIFS($D:$D,$A:$A,$A569)</f>
        <v>1828</v>
      </c>
      <c r="I569" s="96">
        <f>SUMIFS($G:$G,$A:$A,$A569)</f>
        <v>38954</v>
      </c>
      <c r="J569" s="95">
        <f>IFERROR(D569/H569,0)</f>
        <v>6.2910284463894961E-2</v>
      </c>
      <c r="K569" s="95">
        <f>IFERROR(G569/I569,0)</f>
        <v>2.1794937618729783E-2</v>
      </c>
      <c r="L569" s="97">
        <f>IF(A569&lt;&gt;A568,J569,L568+J569)</f>
        <v>0.54704595185995619</v>
      </c>
      <c r="M569" s="97">
        <f>IF(A569&lt;&gt;A568,K569,M568+K569)</f>
        <v>0.10327565846896339</v>
      </c>
      <c r="N569" s="97">
        <f>(M569+(M569-K569))*(L569-(L569-J569))</f>
        <v>1.1623076379489963E-2</v>
      </c>
      <c r="O569" s="97">
        <f>ABS(L569-M569)</f>
        <v>0.44377029339099283</v>
      </c>
      <c r="T569" s="99"/>
    </row>
    <row r="570" spans="1:20" s="91" customFormat="1" ht="13.2" customHeight="1" x14ac:dyDescent="0.25">
      <c r="A570" s="440">
        <v>43465</v>
      </c>
      <c r="B570" s="441" t="s">
        <v>18</v>
      </c>
      <c r="C570" s="441">
        <v>5356</v>
      </c>
      <c r="D570" s="441">
        <v>228</v>
      </c>
      <c r="E570" s="445">
        <f>D570/C570</f>
        <v>4.2569081404032857E-2</v>
      </c>
      <c r="F570" s="94"/>
      <c r="G570" s="96">
        <f>C570-D570</f>
        <v>5128</v>
      </c>
      <c r="H570" s="96">
        <f>SUMIFS($D:$D,$A:$A,$A570)</f>
        <v>1828</v>
      </c>
      <c r="I570" s="96">
        <f>SUMIFS($G:$G,$A:$A,$A570)</f>
        <v>38954</v>
      </c>
      <c r="J570" s="95">
        <f>IFERROR(D570/H570,0)</f>
        <v>0.12472647702407003</v>
      </c>
      <c r="K570" s="95">
        <f>IFERROR(G570/I570,0)</f>
        <v>0.13164245006931252</v>
      </c>
      <c r="L570" s="97">
        <f>IF(A570&lt;&gt;A569,J570,L569+J570)</f>
        <v>0.67177242888402622</v>
      </c>
      <c r="M570" s="97">
        <f>IF(A570&lt;&gt;A569,K570,M569+K570)</f>
        <v>0.23491810853827591</v>
      </c>
      <c r="N570" s="97">
        <f>(M570+(M570-K570))*(L570-(L570-J570))</f>
        <v>4.2181717110312121E-2</v>
      </c>
      <c r="O570" s="97">
        <f>ABS(L570-M570)</f>
        <v>0.43685432034575034</v>
      </c>
      <c r="T570" s="99"/>
    </row>
    <row r="571" spans="1:20" s="91" customFormat="1" ht="13.2" customHeight="1" x14ac:dyDescent="0.25">
      <c r="A571" s="440">
        <v>43465</v>
      </c>
      <c r="B571" s="441" t="s">
        <v>30</v>
      </c>
      <c r="C571" s="441">
        <v>3253</v>
      </c>
      <c r="D571" s="441">
        <v>129</v>
      </c>
      <c r="E571" s="445">
        <f>D571/C571</f>
        <v>3.9655702428527513E-2</v>
      </c>
      <c r="F571" s="94"/>
      <c r="G571" s="96">
        <f>C571-D571</f>
        <v>3124</v>
      </c>
      <c r="H571" s="96">
        <f>SUMIFS($D:$D,$A:$A,$A571)</f>
        <v>1828</v>
      </c>
      <c r="I571" s="96">
        <f>SUMIFS($G:$G,$A:$A,$A571)</f>
        <v>38954</v>
      </c>
      <c r="J571" s="95">
        <f>IFERROR(D571/H571,0)</f>
        <v>7.0568927789934358E-2</v>
      </c>
      <c r="K571" s="95">
        <f>IFERROR(G571/I571,0)</f>
        <v>8.0197155619448582E-2</v>
      </c>
      <c r="L571" s="97">
        <f>IF(A571&lt;&gt;A570,J571,L570+J571)</f>
        <v>0.74234135667396062</v>
      </c>
      <c r="M571" s="97">
        <f>IF(A571&lt;&gt;A570,K571,M570+K571)</f>
        <v>0.31511526415772451</v>
      </c>
      <c r="N571" s="97">
        <f>(M571+(M571-K571))*(L571-(L571-J571))</f>
        <v>3.8815265359838133E-2</v>
      </c>
      <c r="O571" s="97">
        <f>ABS(L571-M571)</f>
        <v>0.42722609251623611</v>
      </c>
      <c r="T571" s="99"/>
    </row>
    <row r="572" spans="1:20" s="91" customFormat="1" ht="13.2" customHeight="1" x14ac:dyDescent="0.25">
      <c r="A572" s="440">
        <v>43465</v>
      </c>
      <c r="B572" s="441" t="s">
        <v>42</v>
      </c>
      <c r="C572" s="441">
        <v>673</v>
      </c>
      <c r="D572" s="441">
        <v>16</v>
      </c>
      <c r="E572" s="445">
        <f>D572/C572</f>
        <v>2.3774145616641901E-2</v>
      </c>
      <c r="F572" s="94"/>
      <c r="G572" s="96">
        <f>C572-D572</f>
        <v>657</v>
      </c>
      <c r="H572" s="96">
        <f>SUMIFS($D:$D,$A:$A,$A572)</f>
        <v>1828</v>
      </c>
      <c r="I572" s="96">
        <f>SUMIFS($G:$G,$A:$A,$A572)</f>
        <v>38954</v>
      </c>
      <c r="J572" s="95">
        <f>IFERROR(D572/H572,0)</f>
        <v>8.7527352297592995E-3</v>
      </c>
      <c r="K572" s="95">
        <f>IFERROR(G572/I572,0)</f>
        <v>1.6866047132515275E-2</v>
      </c>
      <c r="L572" s="97">
        <f>IF(A572&lt;&gt;A571,J572,L571+J572)</f>
        <v>0.7510940919037199</v>
      </c>
      <c r="M572" s="97">
        <f>IF(A572&lt;&gt;A571,K572,M571+K572)</f>
        <v>0.33198131129023978</v>
      </c>
      <c r="N572" s="97">
        <f>(M572+(M572-K572))*(L572-(L572-J572))</f>
        <v>5.6638649929799797E-3</v>
      </c>
      <c r="O572" s="97">
        <f>ABS(L572-M572)</f>
        <v>0.41911278061348012</v>
      </c>
      <c r="T572" s="99"/>
    </row>
    <row r="573" spans="1:20" s="91" customFormat="1" ht="13.2" customHeight="1" x14ac:dyDescent="0.25">
      <c r="A573" s="440">
        <v>43465</v>
      </c>
      <c r="B573" s="441" t="s">
        <v>28</v>
      </c>
      <c r="C573" s="441">
        <v>15120</v>
      </c>
      <c r="D573" s="441">
        <v>286</v>
      </c>
      <c r="E573" s="445">
        <f>D573/C573</f>
        <v>1.8915343915343916E-2</v>
      </c>
      <c r="F573" s="94"/>
      <c r="G573" s="96">
        <f>C573-D573</f>
        <v>14834</v>
      </c>
      <c r="H573" s="96">
        <f>SUMIFS($D:$D,$A:$A,$A573)</f>
        <v>1828</v>
      </c>
      <c r="I573" s="96">
        <f>SUMIFS($G:$G,$A:$A,$A573)</f>
        <v>38954</v>
      </c>
      <c r="J573" s="95">
        <f>IFERROR(D573/H573,0)</f>
        <v>0.15645514223194748</v>
      </c>
      <c r="K573" s="95">
        <f>IFERROR(G573/I573,0)</f>
        <v>0.38080813266930225</v>
      </c>
      <c r="L573" s="97">
        <f>IF(A573&lt;&gt;A572,J573,L572+J573)</f>
        <v>0.90754923413566735</v>
      </c>
      <c r="M573" s="97">
        <f>IF(A573&lt;&gt;A572,K573,M572+K573)</f>
        <v>0.71278944395954202</v>
      </c>
      <c r="N573" s="97">
        <f>(M573+(M573-K573))*(L573-(L573-J573))</f>
        <v>0.16345975711238378</v>
      </c>
      <c r="O573" s="97">
        <f>ABS(L573-M573)</f>
        <v>0.19475979017612532</v>
      </c>
      <c r="T573" s="99"/>
    </row>
    <row r="574" spans="1:20" s="91" customFormat="1" ht="13.2" customHeight="1" x14ac:dyDescent="0.25">
      <c r="A574" s="440">
        <v>43465</v>
      </c>
      <c r="B574" s="441" t="s">
        <v>14</v>
      </c>
      <c r="C574" s="441">
        <v>5386</v>
      </c>
      <c r="D574" s="441">
        <v>96</v>
      </c>
      <c r="E574" s="445">
        <f>D574/C574</f>
        <v>1.7823988117341254E-2</v>
      </c>
      <c r="F574" s="94"/>
      <c r="G574" s="96">
        <f>C574-D574</f>
        <v>5290</v>
      </c>
      <c r="H574" s="96">
        <f>SUMIFS($D:$D,$A:$A,$A574)</f>
        <v>1828</v>
      </c>
      <c r="I574" s="96">
        <f>SUMIFS($G:$G,$A:$A,$A574)</f>
        <v>38954</v>
      </c>
      <c r="J574" s="95">
        <f>IFERROR(D574/H574,0)</f>
        <v>5.2516411378555797E-2</v>
      </c>
      <c r="K574" s="95">
        <f>IFERROR(G574/I574,0)</f>
        <v>0.13580120141705601</v>
      </c>
      <c r="L574" s="97">
        <f>IF(A574&lt;&gt;A573,J574,L573+J574)</f>
        <v>0.96006564551422313</v>
      </c>
      <c r="M574" s="97">
        <f>IF(A574&lt;&gt;A573,K574,M573+K574)</f>
        <v>0.84859064537659801</v>
      </c>
      <c r="N574" s="97">
        <f>(M574+(M574-K574))*(L574-(L574-J574))</f>
        <v>8.199807908986291E-2</v>
      </c>
      <c r="O574" s="97">
        <f>ABS(L574-M574)</f>
        <v>0.11147500013762512</v>
      </c>
      <c r="T574" s="99"/>
    </row>
    <row r="575" spans="1:20" s="91" customFormat="1" ht="13.2" customHeight="1" x14ac:dyDescent="0.25">
      <c r="A575" s="440">
        <v>43465</v>
      </c>
      <c r="B575" s="441" t="s">
        <v>36</v>
      </c>
      <c r="C575" s="441">
        <v>5511</v>
      </c>
      <c r="D575" s="441">
        <v>72</v>
      </c>
      <c r="E575" s="445">
        <f>D575/C575</f>
        <v>1.30647795318454E-2</v>
      </c>
      <c r="F575" s="94"/>
      <c r="G575" s="96">
        <f>C575-D575</f>
        <v>5439</v>
      </c>
      <c r="H575" s="96">
        <f>SUMIFS($D:$D,$A:$A,$A575)</f>
        <v>1828</v>
      </c>
      <c r="I575" s="96">
        <f>SUMIFS($G:$G,$A:$A,$A575)</f>
        <v>38954</v>
      </c>
      <c r="J575" s="95">
        <f>IFERROR(D575/H575,0)</f>
        <v>3.9387308533916851E-2</v>
      </c>
      <c r="K575" s="95">
        <f>IFERROR(G575/I575,0)</f>
        <v>0.13962622580479539</v>
      </c>
      <c r="L575" s="97">
        <f>IF(A575&lt;&gt;A574,J575,L574+J575)</f>
        <v>0.99945295404813994</v>
      </c>
      <c r="M575" s="97">
        <f>IF(A575&lt;&gt;A574,K575,M574+K575)</f>
        <v>0.98821687118139345</v>
      </c>
      <c r="N575" s="97">
        <f>(M575+(M575-K575))*(L575-(L575-J575))</f>
        <v>7.2346904372087129E-2</v>
      </c>
      <c r="O575" s="97">
        <f>ABS(L575-M575)</f>
        <v>1.1236082866746488E-2</v>
      </c>
      <c r="T575" s="99"/>
    </row>
    <row r="576" spans="1:20" s="91" customFormat="1" ht="13.2" customHeight="1" x14ac:dyDescent="0.25">
      <c r="A576" s="440">
        <v>43465</v>
      </c>
      <c r="B576" s="441" t="s">
        <v>24</v>
      </c>
      <c r="C576" s="441">
        <v>168</v>
      </c>
      <c r="D576" s="441">
        <v>1</v>
      </c>
      <c r="E576" s="445">
        <f>D576/C576</f>
        <v>5.9523809523809521E-3</v>
      </c>
      <c r="F576" s="94"/>
      <c r="G576" s="96">
        <f>C576-D576</f>
        <v>167</v>
      </c>
      <c r="H576" s="96">
        <f>SUMIFS($D:$D,$A:$A,$A576)</f>
        <v>1828</v>
      </c>
      <c r="I576" s="96">
        <f>SUMIFS($G:$G,$A:$A,$A576)</f>
        <v>38954</v>
      </c>
      <c r="J576" s="95">
        <f>IFERROR(D576/H576,0)</f>
        <v>5.4704595185995622E-4</v>
      </c>
      <c r="K576" s="95">
        <f>IFERROR(G576/I576,0)</f>
        <v>4.2871078708219953E-3</v>
      </c>
      <c r="L576" s="97">
        <f>IF(A576&lt;&gt;A575,J576,L575+J576)</f>
        <v>0.99999999999999989</v>
      </c>
      <c r="M576" s="97">
        <f>IF(A576&lt;&gt;A575,K576,M575+K576)</f>
        <v>0.99250397905221543</v>
      </c>
      <c r="N576" s="97">
        <f>(M576+(M576-K576))*(L576-(L576-J576))</f>
        <v>1.08354532288489E-3</v>
      </c>
      <c r="O576" s="97">
        <f>ABS(L576-M576)</f>
        <v>7.4960209477844542E-3</v>
      </c>
      <c r="T576" s="99"/>
    </row>
    <row r="577" spans="1:20" s="91" customFormat="1" ht="13.2" customHeight="1" x14ac:dyDescent="0.25">
      <c r="A577" s="440">
        <v>43465</v>
      </c>
      <c r="B577" s="441" t="s">
        <v>26</v>
      </c>
      <c r="C577" s="441">
        <v>292</v>
      </c>
      <c r="D577" s="441">
        <v>0</v>
      </c>
      <c r="E577" s="445">
        <f>D577/C577</f>
        <v>0</v>
      </c>
      <c r="F577" s="94"/>
      <c r="G577" s="96">
        <f>C577-D577</f>
        <v>292</v>
      </c>
      <c r="H577" s="96">
        <f>SUMIFS($D:$D,$A:$A,$A577)</f>
        <v>1828</v>
      </c>
      <c r="I577" s="96">
        <f>SUMIFS($G:$G,$A:$A,$A577)</f>
        <v>38954</v>
      </c>
      <c r="J577" s="95">
        <f>IFERROR(D577/H577,0)</f>
        <v>0</v>
      </c>
      <c r="K577" s="95">
        <f>IFERROR(G577/I577,0)</f>
        <v>7.496020947784566E-3</v>
      </c>
      <c r="L577" s="97">
        <f>IF(A577&lt;&gt;A576,J577,L576+J577)</f>
        <v>0.99999999999999989</v>
      </c>
      <c r="M577" s="97">
        <f>IF(A577&lt;&gt;A576,K577,M576+K577)</f>
        <v>1</v>
      </c>
      <c r="N577" s="97">
        <f>(M577+(M577-K577))*(L577-(L577-J577))</f>
        <v>0</v>
      </c>
      <c r="O577" s="97">
        <f>ABS(L577-M577)</f>
        <v>1.1102230246251565E-16</v>
      </c>
      <c r="T577" s="99"/>
    </row>
    <row r="578" spans="1:20" s="91" customFormat="1" ht="13.2" customHeight="1" x14ac:dyDescent="0.25">
      <c r="A578" s="440">
        <v>43496</v>
      </c>
      <c r="B578" s="441" t="s">
        <v>32</v>
      </c>
      <c r="C578" s="441">
        <v>95</v>
      </c>
      <c r="D578" s="441">
        <v>65</v>
      </c>
      <c r="E578" s="445">
        <f>D578/C578</f>
        <v>0.68421052631578949</v>
      </c>
      <c r="F578" s="94"/>
      <c r="G578" s="96">
        <f>C578-D578</f>
        <v>30</v>
      </c>
      <c r="H578" s="96">
        <f>SUMIFS($D:$D,$A:$A,$A578)</f>
        <v>1955</v>
      </c>
      <c r="I578" s="96">
        <f>SUMIFS($G:$G,$A:$A,$A578)</f>
        <v>38802</v>
      </c>
      <c r="J578" s="95">
        <f>IFERROR(D578/H578,0)</f>
        <v>3.3248081841432228E-2</v>
      </c>
      <c r="K578" s="95">
        <f>IFERROR(G578/I578,0)</f>
        <v>7.7315602288541827E-4</v>
      </c>
      <c r="L578" s="97">
        <f>IF(A578&lt;&gt;A577,J578,L577+J578)</f>
        <v>3.3248081841432228E-2</v>
      </c>
      <c r="M578" s="97">
        <f>IF(A578&lt;&gt;A577,K578,M577+K578)</f>
        <v>7.7315602288541827E-4</v>
      </c>
      <c r="N578" s="97">
        <f>(M578+(M578-K578))*(L578-(L578-J578))</f>
        <v>2.5705954725090637E-5</v>
      </c>
      <c r="O578" s="97">
        <f>ABS(L578-M578)</f>
        <v>3.2474925818546808E-2</v>
      </c>
      <c r="T578" s="99"/>
    </row>
    <row r="579" spans="1:20" s="91" customFormat="1" ht="13.2" customHeight="1" x14ac:dyDescent="0.25">
      <c r="A579" s="440">
        <v>43496</v>
      </c>
      <c r="B579" s="441" t="s">
        <v>40</v>
      </c>
      <c r="C579" s="441">
        <v>432</v>
      </c>
      <c r="D579" s="441">
        <v>265</v>
      </c>
      <c r="E579" s="445">
        <f>D579/C579</f>
        <v>0.61342592592592593</v>
      </c>
      <c r="F579" s="94"/>
      <c r="G579" s="96">
        <f>C579-D579</f>
        <v>167</v>
      </c>
      <c r="H579" s="96">
        <f>SUMIFS($D:$D,$A:$A,$A579)</f>
        <v>1955</v>
      </c>
      <c r="I579" s="96">
        <f>SUMIFS($G:$G,$A:$A,$A579)</f>
        <v>38802</v>
      </c>
      <c r="J579" s="95">
        <f>IFERROR(D579/H579,0)</f>
        <v>0.13554987212276215</v>
      </c>
      <c r="K579" s="95">
        <f>IFERROR(G579/I579,0)</f>
        <v>4.3039018607288282E-3</v>
      </c>
      <c r="L579" s="97">
        <f>IF(A579&lt;&gt;A578,J579,L578+J579)</f>
        <v>0.16879795396419439</v>
      </c>
      <c r="M579" s="97">
        <f>IF(A579&lt;&gt;A578,K579,M578+K579)</f>
        <v>5.0770578836142463E-3</v>
      </c>
      <c r="N579" s="97">
        <f>(M579+(M579-K579))*(L579-(L579-J579))</f>
        <v>7.9299574691683427E-4</v>
      </c>
      <c r="O579" s="97">
        <f>ABS(L579-M579)</f>
        <v>0.16372089608058016</v>
      </c>
      <c r="T579" s="99"/>
    </row>
    <row r="580" spans="1:20" s="91" customFormat="1" ht="13.2" customHeight="1" x14ac:dyDescent="0.25">
      <c r="A580" s="440">
        <v>43496</v>
      </c>
      <c r="B580" s="441" t="s">
        <v>42</v>
      </c>
      <c r="C580" s="441">
        <v>310</v>
      </c>
      <c r="D580" s="441">
        <v>185</v>
      </c>
      <c r="E580" s="445">
        <f>D580/C580</f>
        <v>0.59677419354838712</v>
      </c>
      <c r="F580" s="94"/>
      <c r="G580" s="96">
        <f>C580-D580</f>
        <v>125</v>
      </c>
      <c r="H580" s="96">
        <f>SUMIFS($D:$D,$A:$A,$A580)</f>
        <v>1955</v>
      </c>
      <c r="I580" s="96">
        <f>SUMIFS($G:$G,$A:$A,$A580)</f>
        <v>38802</v>
      </c>
      <c r="J580" s="95">
        <f>IFERROR(D580/H580,0)</f>
        <v>9.4629156010230184E-2</v>
      </c>
      <c r="K580" s="95">
        <f>IFERROR(G580/I580,0)</f>
        <v>3.2214834286892428E-3</v>
      </c>
      <c r="L580" s="97">
        <f>IF(A580&lt;&gt;A579,J580,L579+J580)</f>
        <v>0.26342710997442459</v>
      </c>
      <c r="M580" s="97">
        <f>IF(A580&lt;&gt;A579,K580,M579+K580)</f>
        <v>8.2985413123034882E-3</v>
      </c>
      <c r="N580" s="97">
        <f>(M580+(M580-K580))*(L580-(L580-J580))</f>
        <v>1.2657216630408087E-3</v>
      </c>
      <c r="O580" s="97">
        <f>ABS(L580-M580)</f>
        <v>0.25512856866212108</v>
      </c>
      <c r="T580" s="99"/>
    </row>
    <row r="581" spans="1:20" s="91" customFormat="1" ht="13.2" customHeight="1" x14ac:dyDescent="0.25">
      <c r="A581" s="440">
        <v>43496</v>
      </c>
      <c r="B581" s="441" t="s">
        <v>34</v>
      </c>
      <c r="C581" s="441">
        <v>214</v>
      </c>
      <c r="D581" s="441">
        <v>88</v>
      </c>
      <c r="E581" s="445">
        <f>D581/C581</f>
        <v>0.41121495327102803</v>
      </c>
      <c r="F581" s="94"/>
      <c r="G581" s="96">
        <f>C581-D581</f>
        <v>126</v>
      </c>
      <c r="H581" s="96">
        <f>SUMIFS($D:$D,$A:$A,$A581)</f>
        <v>1955</v>
      </c>
      <c r="I581" s="96">
        <f>SUMIFS($G:$G,$A:$A,$A581)</f>
        <v>38802</v>
      </c>
      <c r="J581" s="95">
        <f>IFERROR(D581/H581,0)</f>
        <v>4.5012787723785169E-2</v>
      </c>
      <c r="K581" s="95">
        <f>IFERROR(G581/I581,0)</f>
        <v>3.2472552961187568E-3</v>
      </c>
      <c r="L581" s="97">
        <f>IF(A581&lt;&gt;A580,J581,L580+J581)</f>
        <v>0.30843989769820979</v>
      </c>
      <c r="M581" s="97">
        <f>IF(A581&lt;&gt;A580,K581,M580+K581)</f>
        <v>1.1545796608422245E-2</v>
      </c>
      <c r="N581" s="97">
        <f>(M581+(M581-K581))*(L581-(L581-J581))</f>
        <v>8.9324897034468733E-4</v>
      </c>
      <c r="O581" s="97">
        <f>ABS(L581-M581)</f>
        <v>0.29689410108978753</v>
      </c>
      <c r="T581" s="99"/>
    </row>
    <row r="582" spans="1:20" s="91" customFormat="1" ht="13.2" customHeight="1" x14ac:dyDescent="0.25">
      <c r="A582" s="440">
        <v>43496</v>
      </c>
      <c r="B582" s="441" t="s">
        <v>16</v>
      </c>
      <c r="C582" s="441">
        <v>620</v>
      </c>
      <c r="D582" s="441">
        <v>166</v>
      </c>
      <c r="E582" s="445">
        <f>D582/C582</f>
        <v>0.26774193548387099</v>
      </c>
      <c r="F582" s="94"/>
      <c r="G582" s="96">
        <f>C582-D582</f>
        <v>454</v>
      </c>
      <c r="H582" s="96">
        <f>SUMIFS($D:$D,$A:$A,$A582)</f>
        <v>1955</v>
      </c>
      <c r="I582" s="96">
        <f>SUMIFS($G:$G,$A:$A,$A582)</f>
        <v>38802</v>
      </c>
      <c r="J582" s="95">
        <f>IFERROR(D582/H582,0)</f>
        <v>8.4910485933503838E-2</v>
      </c>
      <c r="K582" s="95">
        <f>IFERROR(G582/I582,0)</f>
        <v>1.170042781299933E-2</v>
      </c>
      <c r="L582" s="97">
        <f>IF(A582&lt;&gt;A581,J582,L581+J582)</f>
        <v>0.3933503836317136</v>
      </c>
      <c r="M582" s="97">
        <f>IF(A582&lt;&gt;A581,K582,M581+K582)</f>
        <v>2.3246224421421574E-2</v>
      </c>
      <c r="N582" s="97">
        <f>(M582+(M582-K582))*(L582-(L582-J582))</f>
        <v>2.9542074122527219E-3</v>
      </c>
      <c r="O582" s="97">
        <f>ABS(L582-M582)</f>
        <v>0.37010415921029205</v>
      </c>
      <c r="T582" s="99"/>
    </row>
    <row r="583" spans="1:20" s="91" customFormat="1" ht="13.2" customHeight="1" x14ac:dyDescent="0.25">
      <c r="A583" s="440">
        <v>43496</v>
      </c>
      <c r="B583" s="441" t="s">
        <v>20</v>
      </c>
      <c r="C583" s="441">
        <v>1009</v>
      </c>
      <c r="D583" s="441">
        <v>166</v>
      </c>
      <c r="E583" s="445">
        <f>D583/C583</f>
        <v>0.16451932606541131</v>
      </c>
      <c r="F583" s="94"/>
      <c r="G583" s="96">
        <f>C583-D583</f>
        <v>843</v>
      </c>
      <c r="H583" s="96">
        <f>SUMIFS($D:$D,$A:$A,$A583)</f>
        <v>1955</v>
      </c>
      <c r="I583" s="96">
        <f>SUMIFS($G:$G,$A:$A,$A583)</f>
        <v>38802</v>
      </c>
      <c r="J583" s="95">
        <f>IFERROR(D583/H583,0)</f>
        <v>8.4910485933503838E-2</v>
      </c>
      <c r="K583" s="95">
        <f>IFERROR(G583/I583,0)</f>
        <v>2.1725684243080252E-2</v>
      </c>
      <c r="L583" s="97">
        <f>IF(A583&lt;&gt;A582,J583,L582+J583)</f>
        <v>0.47826086956521741</v>
      </c>
      <c r="M583" s="97">
        <f>IF(A583&lt;&gt;A582,K583,M582+K583)</f>
        <v>4.4971908664501827E-2</v>
      </c>
      <c r="N583" s="97">
        <f>(M583+(M583-K583))*(L583-(L583-J583))</f>
        <v>5.7924348298021896E-3</v>
      </c>
      <c r="O583" s="97">
        <f>ABS(L583-M583)</f>
        <v>0.43328896090071556</v>
      </c>
      <c r="T583" s="99"/>
    </row>
    <row r="584" spans="1:20" s="91" customFormat="1" ht="13.2" customHeight="1" x14ac:dyDescent="0.25">
      <c r="A584" s="440">
        <v>43496</v>
      </c>
      <c r="B584" s="441" t="s">
        <v>22</v>
      </c>
      <c r="C584" s="441">
        <v>378</v>
      </c>
      <c r="D584" s="441">
        <v>52</v>
      </c>
      <c r="E584" s="445">
        <f>D584/C584</f>
        <v>0.13756613756613756</v>
      </c>
      <c r="F584" s="94"/>
      <c r="G584" s="96">
        <f>C584-D584</f>
        <v>326</v>
      </c>
      <c r="H584" s="96">
        <f>SUMIFS($D:$D,$A:$A,$A584)</f>
        <v>1955</v>
      </c>
      <c r="I584" s="96">
        <f>SUMIFS($G:$G,$A:$A,$A584)</f>
        <v>38802</v>
      </c>
      <c r="J584" s="95">
        <f>IFERROR(D584/H584,0)</f>
        <v>2.6598465473145781E-2</v>
      </c>
      <c r="K584" s="95">
        <f>IFERROR(G584/I584,0)</f>
        <v>8.401628782021546E-3</v>
      </c>
      <c r="L584" s="97">
        <f>IF(A584&lt;&gt;A583,J584,L583+J584)</f>
        <v>0.50485933503836322</v>
      </c>
      <c r="M584" s="97">
        <f>IF(A584&lt;&gt;A583,K584,M583+K584)</f>
        <v>5.3373537446523373E-2</v>
      </c>
      <c r="N584" s="97">
        <f>(M584+(M584-K584))*(L584-(L584-J584))</f>
        <v>2.6158379528252204E-3</v>
      </c>
      <c r="O584" s="97">
        <f>ABS(L584-M584)</f>
        <v>0.45148579759183982</v>
      </c>
      <c r="T584" s="99"/>
    </row>
    <row r="585" spans="1:20" s="91" customFormat="1" ht="13.2" customHeight="1" x14ac:dyDescent="0.25">
      <c r="A585" s="440">
        <v>43496</v>
      </c>
      <c r="B585" s="441" t="s">
        <v>14</v>
      </c>
      <c r="C585" s="441">
        <v>976</v>
      </c>
      <c r="D585" s="441">
        <v>108</v>
      </c>
      <c r="E585" s="445">
        <f>D585/C585</f>
        <v>0.11065573770491803</v>
      </c>
      <c r="F585" s="94"/>
      <c r="G585" s="96">
        <f>C585-D585</f>
        <v>868</v>
      </c>
      <c r="H585" s="96">
        <f>SUMIFS($D:$D,$A:$A,$A585)</f>
        <v>1955</v>
      </c>
      <c r="I585" s="96">
        <f>SUMIFS($G:$G,$A:$A,$A585)</f>
        <v>38802</v>
      </c>
      <c r="J585" s="95">
        <f>IFERROR(D585/H585,0)</f>
        <v>5.5242966751918157E-2</v>
      </c>
      <c r="K585" s="95">
        <f>IFERROR(G585/I585,0)</f>
        <v>2.2369980928818103E-2</v>
      </c>
      <c r="L585" s="97">
        <f>IF(A585&lt;&gt;A584,J585,L584+J585)</f>
        <v>0.56010230179028142</v>
      </c>
      <c r="M585" s="97">
        <f>IF(A585&lt;&gt;A584,K585,M584+K585)</f>
        <v>7.5743518375341476E-2</v>
      </c>
      <c r="N585" s="97">
        <f>(M585+(M585-K585))*(L585-(L585-J585))</f>
        <v>7.1328092218728451E-3</v>
      </c>
      <c r="O585" s="97">
        <f>ABS(L585-M585)</f>
        <v>0.48435878341493993</v>
      </c>
      <c r="T585" s="99"/>
    </row>
    <row r="586" spans="1:20" s="91" customFormat="1" ht="13.2" customHeight="1" x14ac:dyDescent="0.25">
      <c r="A586" s="440">
        <v>43496</v>
      </c>
      <c r="B586" s="441" t="s">
        <v>12</v>
      </c>
      <c r="C586" s="441">
        <v>5345</v>
      </c>
      <c r="D586" s="441">
        <v>220</v>
      </c>
      <c r="E586" s="445">
        <f>D586/C586</f>
        <v>4.11599625818522E-2</v>
      </c>
      <c r="F586" s="94"/>
      <c r="G586" s="96">
        <f>C586-D586</f>
        <v>5125</v>
      </c>
      <c r="H586" s="96">
        <f>SUMIFS($D:$D,$A:$A,$A586)</f>
        <v>1955</v>
      </c>
      <c r="I586" s="96">
        <f>SUMIFS($G:$G,$A:$A,$A586)</f>
        <v>38802</v>
      </c>
      <c r="J586" s="95">
        <f>IFERROR(D586/H586,0)</f>
        <v>0.11253196930946291</v>
      </c>
      <c r="K586" s="95">
        <f>IFERROR(G586/I586,0)</f>
        <v>0.13208082057625894</v>
      </c>
      <c r="L586" s="97">
        <f>IF(A586&lt;&gt;A585,J586,L585+J586)</f>
        <v>0.67263427109974439</v>
      </c>
      <c r="M586" s="97">
        <f>IF(A586&lt;&gt;A585,K586,M585+K586)</f>
        <v>0.20782433895160041</v>
      </c>
      <c r="N586" s="97">
        <f>(M586+(M586-K586))*(L586-(L586-J586))</f>
        <v>3.1910449417865569E-2</v>
      </c>
      <c r="O586" s="97">
        <f>ABS(L586-M586)</f>
        <v>0.46480993214814398</v>
      </c>
      <c r="T586" s="99"/>
    </row>
    <row r="587" spans="1:20" s="91" customFormat="1" ht="13.2" customHeight="1" x14ac:dyDescent="0.25">
      <c r="A587" s="440">
        <v>43496</v>
      </c>
      <c r="B587" s="441" t="s">
        <v>30</v>
      </c>
      <c r="C587" s="441">
        <v>3255</v>
      </c>
      <c r="D587" s="441">
        <v>119</v>
      </c>
      <c r="E587" s="445">
        <f>D587/C587</f>
        <v>3.6559139784946237E-2</v>
      </c>
      <c r="F587" s="94"/>
      <c r="G587" s="96">
        <f>C587-D587</f>
        <v>3136</v>
      </c>
      <c r="H587" s="96">
        <f>SUMIFS($D:$D,$A:$A,$A587)</f>
        <v>1955</v>
      </c>
      <c r="I587" s="96">
        <f>SUMIFS($G:$G,$A:$A,$A587)</f>
        <v>38802</v>
      </c>
      <c r="J587" s="95">
        <f>IFERROR(D587/H587,0)</f>
        <v>6.0869565217391307E-2</v>
      </c>
      <c r="K587" s="95">
        <f>IFERROR(G587/I587,0)</f>
        <v>8.0820576258955723E-2</v>
      </c>
      <c r="L587" s="97">
        <f>IF(A587&lt;&gt;A586,J587,L586+J587)</f>
        <v>0.73350383631713567</v>
      </c>
      <c r="M587" s="97">
        <f>IF(A587&lt;&gt;A586,K587,M586+K587)</f>
        <v>0.28864491521055613</v>
      </c>
      <c r="N587" s="97">
        <f>(M587+(M587-K587))*(L587-(L587-J587))</f>
        <v>3.0219867644652999E-2</v>
      </c>
      <c r="O587" s="97">
        <f>ABS(L587-M587)</f>
        <v>0.44485892110657954</v>
      </c>
      <c r="T587" s="99"/>
    </row>
    <row r="588" spans="1:20" s="91" customFormat="1" ht="13.2" customHeight="1" x14ac:dyDescent="0.25">
      <c r="A588" s="440">
        <v>43496</v>
      </c>
      <c r="B588" s="441" t="s">
        <v>18</v>
      </c>
      <c r="C588" s="441">
        <v>15612</v>
      </c>
      <c r="D588" s="441">
        <v>330</v>
      </c>
      <c r="E588" s="445">
        <f>D588/C588</f>
        <v>2.1137586471944657E-2</v>
      </c>
      <c r="F588" s="94"/>
      <c r="G588" s="96">
        <f>C588-D588</f>
        <v>15282</v>
      </c>
      <c r="H588" s="96">
        <f>SUMIFS($D:$D,$A:$A,$A588)</f>
        <v>1955</v>
      </c>
      <c r="I588" s="96">
        <f>SUMIFS($G:$G,$A:$A,$A588)</f>
        <v>38802</v>
      </c>
      <c r="J588" s="95">
        <f>IFERROR(D588/H588,0)</f>
        <v>0.16879795396419436</v>
      </c>
      <c r="K588" s="95">
        <f>IFERROR(G588/I588,0)</f>
        <v>0.39384567805783205</v>
      </c>
      <c r="L588" s="97">
        <f>IF(A588&lt;&gt;A587,J588,L587+J588)</f>
        <v>0.90230179028133006</v>
      </c>
      <c r="M588" s="97">
        <f>IF(A588&lt;&gt;A587,K588,M587+K588)</f>
        <v>0.68249059326838823</v>
      </c>
      <c r="N588" s="97">
        <f>(M588+(M588-K588))*(L588-(L588-J588))</f>
        <v>0.16392568685322337</v>
      </c>
      <c r="O588" s="97">
        <f>ABS(L588-M588)</f>
        <v>0.21981119701294183</v>
      </c>
      <c r="T588" s="99"/>
    </row>
    <row r="589" spans="1:20" s="91" customFormat="1" ht="13.2" customHeight="1" x14ac:dyDescent="0.25">
      <c r="A589" s="440">
        <v>43496</v>
      </c>
      <c r="B589" s="441" t="s">
        <v>28</v>
      </c>
      <c r="C589" s="441">
        <v>5578</v>
      </c>
      <c r="D589" s="441">
        <v>104</v>
      </c>
      <c r="E589" s="445">
        <f>D589/C589</f>
        <v>1.8644675510935821E-2</v>
      </c>
      <c r="F589" s="94"/>
      <c r="G589" s="96">
        <f>C589-D589</f>
        <v>5474</v>
      </c>
      <c r="H589" s="96">
        <f>SUMIFS($D:$D,$A:$A,$A589)</f>
        <v>1955</v>
      </c>
      <c r="I589" s="96">
        <f>SUMIFS($G:$G,$A:$A,$A589)</f>
        <v>38802</v>
      </c>
      <c r="J589" s="95">
        <f>IFERROR(D589/H589,0)</f>
        <v>5.3196930946291562E-2</v>
      </c>
      <c r="K589" s="95">
        <f>IFERROR(G589/I589,0)</f>
        <v>0.14107520230915932</v>
      </c>
      <c r="L589" s="97">
        <f>IF(A589&lt;&gt;A588,J589,L588+J589)</f>
        <v>0.95549872122762158</v>
      </c>
      <c r="M589" s="97">
        <f>IF(A589&lt;&gt;A588,K589,M588+K589)</f>
        <v>0.8235657955775475</v>
      </c>
      <c r="N589" s="97">
        <f>(M589+(M589-K589))*(L589-(L589-J589))</f>
        <v>8.011757771865842E-2</v>
      </c>
      <c r="O589" s="97">
        <f>ABS(L589-M589)</f>
        <v>0.13193292565007408</v>
      </c>
      <c r="T589" s="99"/>
    </row>
    <row r="590" spans="1:20" s="91" customFormat="1" ht="13.2" customHeight="1" x14ac:dyDescent="0.25">
      <c r="A590" s="440">
        <v>43496</v>
      </c>
      <c r="B590" s="441" t="s">
        <v>24</v>
      </c>
      <c r="C590" s="441">
        <v>768</v>
      </c>
      <c r="D590" s="441">
        <v>14</v>
      </c>
      <c r="E590" s="445">
        <f>D590/C590</f>
        <v>1.8229166666666668E-2</v>
      </c>
      <c r="F590" s="94"/>
      <c r="G590" s="96">
        <f>C590-D590</f>
        <v>754</v>
      </c>
      <c r="H590" s="96">
        <f>SUMIFS($D:$D,$A:$A,$A590)</f>
        <v>1955</v>
      </c>
      <c r="I590" s="96">
        <f>SUMIFS($G:$G,$A:$A,$A590)</f>
        <v>38802</v>
      </c>
      <c r="J590" s="95">
        <f>IFERROR(D590/H590,0)</f>
        <v>7.1611253196930949E-3</v>
      </c>
      <c r="K590" s="95">
        <f>IFERROR(G590/I590,0)</f>
        <v>1.9431988041853511E-2</v>
      </c>
      <c r="L590" s="97">
        <f>IF(A590&lt;&gt;A589,J590,L589+J590)</f>
        <v>0.96265984654731462</v>
      </c>
      <c r="M590" s="97">
        <f>IF(A590&lt;&gt;A589,K590,M589+K590)</f>
        <v>0.84299778361940103</v>
      </c>
      <c r="N590" s="97">
        <f>(M590+(M590-K590))*(L590-(L590-J590))</f>
        <v>1.1934470643865526E-2</v>
      </c>
      <c r="O590" s="97">
        <f>ABS(L590-M590)</f>
        <v>0.11966206292791359</v>
      </c>
      <c r="T590" s="99"/>
    </row>
    <row r="591" spans="1:20" s="91" customFormat="1" ht="13.2" customHeight="1" x14ac:dyDescent="0.25">
      <c r="A591" s="440">
        <v>43496</v>
      </c>
      <c r="B591" s="441" t="s">
        <v>38</v>
      </c>
      <c r="C591" s="441">
        <v>5613</v>
      </c>
      <c r="D591" s="441">
        <v>73</v>
      </c>
      <c r="E591" s="445">
        <f>D591/C591</f>
        <v>1.3005522893283449E-2</v>
      </c>
      <c r="F591" s="94"/>
      <c r="G591" s="96">
        <f>C591-D591</f>
        <v>5540</v>
      </c>
      <c r="H591" s="96">
        <f>SUMIFS($D:$D,$A:$A,$A591)</f>
        <v>1955</v>
      </c>
      <c r="I591" s="96">
        <f>SUMIFS($G:$G,$A:$A,$A591)</f>
        <v>38802</v>
      </c>
      <c r="J591" s="95">
        <f>IFERROR(D591/H591,0)</f>
        <v>3.7340153452685425E-2</v>
      </c>
      <c r="K591" s="95">
        <f>IFERROR(G591/I591,0)</f>
        <v>0.14277614555950724</v>
      </c>
      <c r="L591" s="97">
        <f>IF(A591&lt;&gt;A590,J591,L590+J591)</f>
        <v>1</v>
      </c>
      <c r="M591" s="97">
        <f>IF(A591&lt;&gt;A590,K591,M590+K591)</f>
        <v>0.98577392917890827</v>
      </c>
      <c r="N591" s="97">
        <f>(M591+(M591-K591))*(L591-(L591-J591))</f>
        <v>6.8286616385819149E-2</v>
      </c>
      <c r="O591" s="97">
        <f>ABS(L591-M591)</f>
        <v>1.422607082109173E-2</v>
      </c>
      <c r="T591" s="99"/>
    </row>
    <row r="592" spans="1:20" s="91" customFormat="1" ht="13.2" customHeight="1" x14ac:dyDescent="0.25">
      <c r="A592" s="440">
        <v>43496</v>
      </c>
      <c r="B592" s="441" t="s">
        <v>26</v>
      </c>
      <c r="C592" s="441">
        <v>349</v>
      </c>
      <c r="D592" s="441">
        <v>0</v>
      </c>
      <c r="E592" s="445">
        <f>D592/C592</f>
        <v>0</v>
      </c>
      <c r="F592" s="94"/>
      <c r="G592" s="96">
        <f>C592-D592</f>
        <v>349</v>
      </c>
      <c r="H592" s="96">
        <f>SUMIFS($D:$D,$A:$A,$A592)</f>
        <v>1955</v>
      </c>
      <c r="I592" s="96">
        <f>SUMIFS($G:$G,$A:$A,$A592)</f>
        <v>38802</v>
      </c>
      <c r="J592" s="95">
        <f>IFERROR(D592/H592,0)</f>
        <v>0</v>
      </c>
      <c r="K592" s="95">
        <f>IFERROR(G592/I592,0)</f>
        <v>8.9943817329003663E-3</v>
      </c>
      <c r="L592" s="97">
        <f>IF(A592&lt;&gt;A591,J592,L591+J592)</f>
        <v>1</v>
      </c>
      <c r="M592" s="97">
        <f>IF(A592&lt;&gt;A591,K592,M591+K592)</f>
        <v>0.99476831091180862</v>
      </c>
      <c r="N592" s="97">
        <f>(M592+(M592-K592))*(L592-(L592-J592))</f>
        <v>0</v>
      </c>
      <c r="O592" s="97">
        <f>ABS(L592-M592)</f>
        <v>5.2316890881913825E-3</v>
      </c>
      <c r="T592" s="99"/>
    </row>
    <row r="593" spans="1:20" s="91" customFormat="1" ht="13.2" customHeight="1" x14ac:dyDescent="0.25">
      <c r="A593" s="440">
        <v>43496</v>
      </c>
      <c r="B593" s="441" t="s">
        <v>36</v>
      </c>
      <c r="C593" s="441">
        <v>203</v>
      </c>
      <c r="D593" s="441">
        <v>0</v>
      </c>
      <c r="E593" s="445">
        <f>D593/C593</f>
        <v>0</v>
      </c>
      <c r="F593" s="94"/>
      <c r="G593" s="96">
        <f>C593-D593</f>
        <v>203</v>
      </c>
      <c r="H593" s="96">
        <f>SUMIFS($D:$D,$A:$A,$A593)</f>
        <v>1955</v>
      </c>
      <c r="I593" s="96">
        <f>SUMIFS($G:$G,$A:$A,$A593)</f>
        <v>38802</v>
      </c>
      <c r="J593" s="95">
        <f>IFERROR(D593/H593,0)</f>
        <v>0</v>
      </c>
      <c r="K593" s="95">
        <f>IFERROR(G593/I593,0)</f>
        <v>5.2316890881913304E-3</v>
      </c>
      <c r="L593" s="97">
        <f>IF(A593&lt;&gt;A592,J593,L592+J593)</f>
        <v>1</v>
      </c>
      <c r="M593" s="97">
        <f>IF(A593&lt;&gt;A592,K593,M592+K593)</f>
        <v>1</v>
      </c>
      <c r="N593" s="97">
        <f>(M593+(M593-K593))*(L593-(L593-J593))</f>
        <v>0</v>
      </c>
      <c r="O593" s="97">
        <f>ABS(L593-M593)</f>
        <v>0</v>
      </c>
      <c r="T593" s="99"/>
    </row>
    <row r="594" spans="1:20" s="91" customFormat="1" ht="13.2" customHeight="1" x14ac:dyDescent="0.25">
      <c r="A594" s="440">
        <v>43524</v>
      </c>
      <c r="B594" s="441" t="s">
        <v>42</v>
      </c>
      <c r="C594" s="441">
        <v>212</v>
      </c>
      <c r="D594" s="441">
        <v>145</v>
      </c>
      <c r="E594" s="445">
        <f>D594/C594</f>
        <v>0.68396226415094341</v>
      </c>
      <c r="F594" s="94"/>
      <c r="G594" s="96">
        <f>C594-D594</f>
        <v>67</v>
      </c>
      <c r="H594" s="96">
        <f>SUMIFS($D:$D,$A:$A,$A594)</f>
        <v>1989</v>
      </c>
      <c r="I594" s="96">
        <f>SUMIFS($G:$G,$A:$A,$A594)</f>
        <v>39851</v>
      </c>
      <c r="J594" s="95">
        <f>IFERROR(D594/H594,0)</f>
        <v>7.2900955253896435E-2</v>
      </c>
      <c r="K594" s="95">
        <f>IFERROR(G594/I594,0)</f>
        <v>1.6812627035708012E-3</v>
      </c>
      <c r="L594" s="97">
        <f>IF(A594&lt;&gt;A593,J594,L593+J594)</f>
        <v>7.2900955253896435E-2</v>
      </c>
      <c r="M594" s="97">
        <f>IF(A594&lt;&gt;A593,K594,M593+K594)</f>
        <v>1.6812627035708012E-3</v>
      </c>
      <c r="N594" s="97">
        <f>(M594+(M594-K594))*(L594-(L594-J594))</f>
        <v>1.2256565712305992E-4</v>
      </c>
      <c r="O594" s="97">
        <f>ABS(L594-M594)</f>
        <v>7.1219692550325633E-2</v>
      </c>
      <c r="T594" s="99"/>
    </row>
    <row r="595" spans="1:20" s="91" customFormat="1" ht="13.2" customHeight="1" x14ac:dyDescent="0.25">
      <c r="A595" s="440">
        <v>43524</v>
      </c>
      <c r="B595" s="441" t="s">
        <v>32</v>
      </c>
      <c r="C595" s="441">
        <v>95</v>
      </c>
      <c r="D595" s="441">
        <v>62</v>
      </c>
      <c r="E595" s="445">
        <f>D595/C595</f>
        <v>0.65263157894736845</v>
      </c>
      <c r="F595" s="94"/>
      <c r="G595" s="96">
        <f>C595-D595</f>
        <v>33</v>
      </c>
      <c r="H595" s="96">
        <f>SUMIFS($D:$D,$A:$A,$A595)</f>
        <v>1989</v>
      </c>
      <c r="I595" s="96">
        <f>SUMIFS($G:$G,$A:$A,$A595)</f>
        <v>39851</v>
      </c>
      <c r="J595" s="95">
        <f>IFERROR(D595/H595,0)</f>
        <v>3.1171442936148819E-2</v>
      </c>
      <c r="K595" s="95">
        <f>IFERROR(G595/I595,0)</f>
        <v>8.2808461519158862E-4</v>
      </c>
      <c r="L595" s="97">
        <f>IF(A595&lt;&gt;A594,J595,L594+J595)</f>
        <v>0.10407239819004525</v>
      </c>
      <c r="M595" s="97">
        <f>IF(A595&lt;&gt;A594,K595,M594+K595)</f>
        <v>2.5093473187623901E-3</v>
      </c>
      <c r="N595" s="97">
        <f>(M595+(M595-K595))*(L595-(L595-J595))</f>
        <v>1.3062736117881241E-4</v>
      </c>
      <c r="O595" s="97">
        <f>ABS(L595-M595)</f>
        <v>0.10156305087128287</v>
      </c>
      <c r="T595" s="99"/>
    </row>
    <row r="596" spans="1:20" s="91" customFormat="1" ht="13.2" customHeight="1" x14ac:dyDescent="0.25">
      <c r="A596" s="440">
        <v>43524</v>
      </c>
      <c r="B596" s="441" t="s">
        <v>26</v>
      </c>
      <c r="C596" s="441">
        <v>421</v>
      </c>
      <c r="D596" s="441">
        <v>245</v>
      </c>
      <c r="E596" s="445">
        <f>D596/C596</f>
        <v>0.58194774346793354</v>
      </c>
      <c r="F596" s="94"/>
      <c r="G596" s="96">
        <f>C596-D596</f>
        <v>176</v>
      </c>
      <c r="H596" s="96">
        <f>SUMIFS($D:$D,$A:$A,$A596)</f>
        <v>1989</v>
      </c>
      <c r="I596" s="96">
        <f>SUMIFS($G:$G,$A:$A,$A596)</f>
        <v>39851</v>
      </c>
      <c r="J596" s="95">
        <f>IFERROR(D596/H596,0)</f>
        <v>0.1231774761186526</v>
      </c>
      <c r="K596" s="95">
        <f>IFERROR(G596/I596,0)</f>
        <v>4.4164512810218066E-3</v>
      </c>
      <c r="L596" s="97">
        <f>IF(A596&lt;&gt;A595,J596,L595+J596)</f>
        <v>0.22724987430869786</v>
      </c>
      <c r="M596" s="97">
        <f>IF(A596&lt;&gt;A595,K596,M595+K596)</f>
        <v>6.9257985997841966E-3</v>
      </c>
      <c r="N596" s="97">
        <f>(M596+(M596-K596))*(L596-(L596-J596))</f>
        <v>1.1621974610577747E-3</v>
      </c>
      <c r="O596" s="97">
        <f>ABS(L596-M596)</f>
        <v>0.22032407570891366</v>
      </c>
      <c r="T596" s="99"/>
    </row>
    <row r="597" spans="1:20" s="91" customFormat="1" ht="13.2" customHeight="1" x14ac:dyDescent="0.25">
      <c r="A597" s="440">
        <v>43524</v>
      </c>
      <c r="B597" s="441" t="s">
        <v>28</v>
      </c>
      <c r="C597" s="441">
        <v>217</v>
      </c>
      <c r="D597" s="441">
        <v>83</v>
      </c>
      <c r="E597" s="445">
        <f>D597/C597</f>
        <v>0.38248847926267282</v>
      </c>
      <c r="F597" s="94"/>
      <c r="G597" s="96">
        <f>C597-D597</f>
        <v>134</v>
      </c>
      <c r="H597" s="96">
        <f>SUMIFS($D:$D,$A:$A,$A597)</f>
        <v>1989</v>
      </c>
      <c r="I597" s="96">
        <f>SUMIFS($G:$G,$A:$A,$A597)</f>
        <v>39851</v>
      </c>
      <c r="J597" s="95">
        <f>IFERROR(D597/H597,0)</f>
        <v>4.1729512317747609E-2</v>
      </c>
      <c r="K597" s="95">
        <f>IFERROR(G597/I597,0)</f>
        <v>3.3625254071416024E-3</v>
      </c>
      <c r="L597" s="97">
        <f>IF(A597&lt;&gt;A596,J597,L596+J597)</f>
        <v>0.26897938662644549</v>
      </c>
      <c r="M597" s="97">
        <f>IF(A597&lt;&gt;A596,K597,M596+K597)</f>
        <v>1.0288324006925798E-2</v>
      </c>
      <c r="N597" s="97">
        <f>(M597+(M597-K597))*(L597-(L597-J597))</f>
        <v>7.1833694135592212E-4</v>
      </c>
      <c r="O597" s="97">
        <f>ABS(L597-M597)</f>
        <v>0.25869106261951968</v>
      </c>
      <c r="T597" s="99"/>
    </row>
    <row r="598" spans="1:20" s="91" customFormat="1" ht="13.2" customHeight="1" x14ac:dyDescent="0.25">
      <c r="A598" s="440">
        <v>43524</v>
      </c>
      <c r="B598" s="441" t="s">
        <v>40</v>
      </c>
      <c r="C598" s="441">
        <v>1584</v>
      </c>
      <c r="D598" s="441">
        <v>332</v>
      </c>
      <c r="E598" s="445">
        <f>D598/C598</f>
        <v>0.20959595959595959</v>
      </c>
      <c r="F598" s="94"/>
      <c r="G598" s="96">
        <f>C598-D598</f>
        <v>1252</v>
      </c>
      <c r="H598" s="96">
        <f>SUMIFS($D:$D,$A:$A,$A598)</f>
        <v>1989</v>
      </c>
      <c r="I598" s="96">
        <f>SUMIFS($G:$G,$A:$A,$A598)</f>
        <v>39851</v>
      </c>
      <c r="J598" s="95">
        <f>IFERROR(D598/H598,0)</f>
        <v>0.16691804927099044</v>
      </c>
      <c r="K598" s="95">
        <f>IFERROR(G598/I598,0)</f>
        <v>3.1417028430905124E-2</v>
      </c>
      <c r="L598" s="97">
        <f>IF(A598&lt;&gt;A597,J598,L597+J598)</f>
        <v>0.4358974358974359</v>
      </c>
      <c r="M598" s="97">
        <f>IF(A598&lt;&gt;A597,K598,M597+K598)</f>
        <v>4.1705352437830925E-2</v>
      </c>
      <c r="N598" s="97">
        <f>(M598+(M598-K598))*(L598-(L598-J598))</f>
        <v>8.6786830465858372E-3</v>
      </c>
      <c r="O598" s="97">
        <f>ABS(L598-M598)</f>
        <v>0.39419208345960499</v>
      </c>
      <c r="T598" s="99"/>
    </row>
    <row r="599" spans="1:20" s="91" customFormat="1" ht="13.2" customHeight="1" x14ac:dyDescent="0.25">
      <c r="A599" s="440">
        <v>43524</v>
      </c>
      <c r="B599" s="441" t="s">
        <v>30</v>
      </c>
      <c r="C599" s="441">
        <v>993</v>
      </c>
      <c r="D599" s="441">
        <v>161</v>
      </c>
      <c r="E599" s="445">
        <f>D599/C599</f>
        <v>0.162134944612286</v>
      </c>
      <c r="F599" s="94"/>
      <c r="G599" s="96">
        <f>C599-D599</f>
        <v>832</v>
      </c>
      <c r="H599" s="96">
        <f>SUMIFS($D:$D,$A:$A,$A599)</f>
        <v>1989</v>
      </c>
      <c r="I599" s="96">
        <f>SUMIFS($G:$G,$A:$A,$A599)</f>
        <v>39851</v>
      </c>
      <c r="J599" s="95">
        <f>IFERROR(D599/H599,0)</f>
        <v>8.094519859225742E-2</v>
      </c>
      <c r="K599" s="95">
        <f>IFERROR(G599/I599,0)</f>
        <v>2.0877769692103084E-2</v>
      </c>
      <c r="L599" s="97">
        <f>IF(A599&lt;&gt;A598,J599,L598+J599)</f>
        <v>0.51684263448969336</v>
      </c>
      <c r="M599" s="97">
        <f>IF(A599&lt;&gt;A598,K599,M598+K599)</f>
        <v>6.2583122129934013E-2</v>
      </c>
      <c r="N599" s="97">
        <f>(M599+(M599-K599))*(L599-(L599-J599))</f>
        <v>8.441651284771319E-3</v>
      </c>
      <c r="O599" s="97">
        <f>ABS(L599-M599)</f>
        <v>0.45425951235975937</v>
      </c>
      <c r="T599" s="99"/>
    </row>
    <row r="600" spans="1:20" s="91" customFormat="1" ht="13.2" customHeight="1" x14ac:dyDescent="0.25">
      <c r="A600" s="440">
        <v>43524</v>
      </c>
      <c r="B600" s="441" t="s">
        <v>18</v>
      </c>
      <c r="C600" s="441">
        <v>944</v>
      </c>
      <c r="D600" s="441">
        <v>96</v>
      </c>
      <c r="E600" s="445">
        <f>D600/C600</f>
        <v>0.10169491525423729</v>
      </c>
      <c r="F600" s="94"/>
      <c r="G600" s="96">
        <f>C600-D600</f>
        <v>848</v>
      </c>
      <c r="H600" s="96">
        <f>SUMIFS($D:$D,$A:$A,$A600)</f>
        <v>1989</v>
      </c>
      <c r="I600" s="96">
        <f>SUMIFS($G:$G,$A:$A,$A600)</f>
        <v>39851</v>
      </c>
      <c r="J600" s="95">
        <f>IFERROR(D600/H600,0)</f>
        <v>4.8265460030165915E-2</v>
      </c>
      <c r="K600" s="95">
        <f>IFERROR(G600/I600,0)</f>
        <v>2.1279265263105068E-2</v>
      </c>
      <c r="L600" s="97">
        <f>IF(A600&lt;&gt;A599,J600,L599+J600)</f>
        <v>0.56510809451985933</v>
      </c>
      <c r="M600" s="97">
        <f>IF(A600&lt;&gt;A599,K600,M599+K600)</f>
        <v>8.3862387393039084E-2</v>
      </c>
      <c r="N600" s="97">
        <f>(M600+(M600-K600))*(L600-(L600-J600))</f>
        <v>7.0682598864783459E-3</v>
      </c>
      <c r="O600" s="97">
        <f>ABS(L600-M600)</f>
        <v>0.48124570712682024</v>
      </c>
      <c r="T600" s="99"/>
    </row>
    <row r="601" spans="1:20" s="91" customFormat="1" ht="13.2" customHeight="1" x14ac:dyDescent="0.25">
      <c r="A601" s="440">
        <v>43524</v>
      </c>
      <c r="B601" s="441" t="s">
        <v>20</v>
      </c>
      <c r="C601" s="441">
        <v>1038</v>
      </c>
      <c r="D601" s="441">
        <v>71</v>
      </c>
      <c r="E601" s="445">
        <f>D601/C601</f>
        <v>6.8400770712909439E-2</v>
      </c>
      <c r="F601" s="94"/>
      <c r="G601" s="96">
        <f>C601-D601</f>
        <v>967</v>
      </c>
      <c r="H601" s="96">
        <f>SUMIFS($D:$D,$A:$A,$A601)</f>
        <v>1989</v>
      </c>
      <c r="I601" s="96">
        <f>SUMIFS($G:$G,$A:$A,$A601)</f>
        <v>39851</v>
      </c>
      <c r="J601" s="95">
        <f>IFERROR(D601/H601,0)</f>
        <v>3.5696329813976871E-2</v>
      </c>
      <c r="K601" s="95">
        <f>IFERROR(G601/I601,0)</f>
        <v>2.4265388572432309E-2</v>
      </c>
      <c r="L601" s="97">
        <f>IF(A601&lt;&gt;A600,J601,L600+J601)</f>
        <v>0.60080442433383618</v>
      </c>
      <c r="M601" s="97">
        <f>IF(A601&lt;&gt;A600,K601,M600+K601)</f>
        <v>0.10812777596547139</v>
      </c>
      <c r="N601" s="97">
        <f>(M601+(M601-K601))*(L601-(L601-J601))</f>
        <v>6.8533441922846855E-3</v>
      </c>
      <c r="O601" s="97">
        <f>ABS(L601-M601)</f>
        <v>0.49267664836836478</v>
      </c>
      <c r="T601" s="99"/>
    </row>
    <row r="602" spans="1:20" s="91" customFormat="1" ht="13.2" customHeight="1" x14ac:dyDescent="0.25">
      <c r="A602" s="440">
        <v>43524</v>
      </c>
      <c r="B602" s="441" t="s">
        <v>34</v>
      </c>
      <c r="C602" s="441">
        <v>3242</v>
      </c>
      <c r="D602" s="441">
        <v>124</v>
      </c>
      <c r="E602" s="445">
        <f>D602/C602</f>
        <v>3.8247995064774831E-2</v>
      </c>
      <c r="F602" s="94"/>
      <c r="G602" s="96">
        <f>C602-D602</f>
        <v>3118</v>
      </c>
      <c r="H602" s="96">
        <f>SUMIFS($D:$D,$A:$A,$A602)</f>
        <v>1989</v>
      </c>
      <c r="I602" s="96">
        <f>SUMIFS($G:$G,$A:$A,$A602)</f>
        <v>39851</v>
      </c>
      <c r="J602" s="95">
        <f>IFERROR(D602/H602,0)</f>
        <v>6.2342885872297638E-2</v>
      </c>
      <c r="K602" s="95">
        <f>IFERROR(G602/I602,0)</f>
        <v>7.8241449399011315E-2</v>
      </c>
      <c r="L602" s="97">
        <f>IF(A602&lt;&gt;A601,J602,L601+J602)</f>
        <v>0.66314731020613382</v>
      </c>
      <c r="M602" s="97">
        <f>IF(A602&lt;&gt;A601,K602,M601+K602)</f>
        <v>0.18636922536448269</v>
      </c>
      <c r="N602" s="97">
        <f>(M602+(M602-K602))*(L602-(L602-J602))</f>
        <v>1.8359792943647212E-2</v>
      </c>
      <c r="O602" s="97">
        <f>ABS(L602-M602)</f>
        <v>0.47677808484165113</v>
      </c>
      <c r="T602" s="99"/>
    </row>
    <row r="603" spans="1:20" s="91" customFormat="1" ht="13.2" customHeight="1" x14ac:dyDescent="0.25">
      <c r="A603" s="440">
        <v>43524</v>
      </c>
      <c r="B603" s="441" t="s">
        <v>16</v>
      </c>
      <c r="C603" s="441">
        <v>5291</v>
      </c>
      <c r="D603" s="441">
        <v>189</v>
      </c>
      <c r="E603" s="445">
        <f>D603/C603</f>
        <v>3.5721035721035722E-2</v>
      </c>
      <c r="F603" s="94"/>
      <c r="G603" s="96">
        <f>C603-D603</f>
        <v>5102</v>
      </c>
      <c r="H603" s="96">
        <f>SUMIFS($D:$D,$A:$A,$A603)</f>
        <v>1989</v>
      </c>
      <c r="I603" s="96">
        <f>SUMIFS($G:$G,$A:$A,$A603)</f>
        <v>39851</v>
      </c>
      <c r="J603" s="95">
        <f>IFERROR(D603/H603,0)</f>
        <v>9.5022624434389136E-2</v>
      </c>
      <c r="K603" s="95">
        <f>IFERROR(G603/I603,0)</f>
        <v>0.12802690020325713</v>
      </c>
      <c r="L603" s="97">
        <f>IF(A603&lt;&gt;A602,J603,L602+J603)</f>
        <v>0.75816993464052296</v>
      </c>
      <c r="M603" s="97">
        <f>IF(A603&lt;&gt;A602,K603,M602+K603)</f>
        <v>0.31439612556773983</v>
      </c>
      <c r="N603" s="97">
        <f>(M603+(M603-K603))*(L603-(L603-J603))</f>
        <v>4.7584037871387659E-2</v>
      </c>
      <c r="O603" s="97">
        <f>ABS(L603-M603)</f>
        <v>0.44377380907278313</v>
      </c>
      <c r="T603" s="99"/>
    </row>
    <row r="604" spans="1:20" s="91" customFormat="1" ht="13.2" customHeight="1" x14ac:dyDescent="0.25">
      <c r="A604" s="440">
        <v>43524</v>
      </c>
      <c r="B604" s="441" t="s">
        <v>36</v>
      </c>
      <c r="C604" s="441">
        <v>793</v>
      </c>
      <c r="D604" s="441">
        <v>16</v>
      </c>
      <c r="E604" s="445">
        <f>D604/C604</f>
        <v>2.0176544766708701E-2</v>
      </c>
      <c r="F604" s="94"/>
      <c r="G604" s="96">
        <f>C604-D604</f>
        <v>777</v>
      </c>
      <c r="H604" s="96">
        <f>SUMIFS($D:$D,$A:$A,$A604)</f>
        <v>1989</v>
      </c>
      <c r="I604" s="96">
        <f>SUMIFS($G:$G,$A:$A,$A604)</f>
        <v>39851</v>
      </c>
      <c r="J604" s="95">
        <f>IFERROR(D604/H604,0)</f>
        <v>8.0442433383609846E-3</v>
      </c>
      <c r="K604" s="95">
        <f>IFERROR(G604/I604,0)</f>
        <v>1.949762866678377E-2</v>
      </c>
      <c r="L604" s="97">
        <f>IF(A604&lt;&gt;A603,J604,L603+J604)</f>
        <v>0.76621417797888391</v>
      </c>
      <c r="M604" s="97">
        <f>IF(A604&lt;&gt;A603,K604,M603+K604)</f>
        <v>0.33389375423452361</v>
      </c>
      <c r="N604" s="97">
        <f>(M604+(M604-K604))*(L604-(L604-J604))</f>
        <v>5.2150015469261827E-3</v>
      </c>
      <c r="O604" s="97">
        <f>ABS(L604-M604)</f>
        <v>0.4323204237443603</v>
      </c>
      <c r="T604" s="99"/>
    </row>
    <row r="605" spans="1:20" s="91" customFormat="1" ht="13.2" customHeight="1" x14ac:dyDescent="0.25">
      <c r="A605" s="440">
        <v>43524</v>
      </c>
      <c r="B605" s="441" t="s">
        <v>12</v>
      </c>
      <c r="C605" s="441">
        <v>16190</v>
      </c>
      <c r="D605" s="441">
        <v>323</v>
      </c>
      <c r="E605" s="445">
        <f>D605/C605</f>
        <v>1.9950586781964177E-2</v>
      </c>
      <c r="F605" s="94"/>
      <c r="G605" s="96">
        <f>C605-D605</f>
        <v>15867</v>
      </c>
      <c r="H605" s="96">
        <f>SUMIFS($D:$D,$A:$A,$A605)</f>
        <v>1989</v>
      </c>
      <c r="I605" s="96">
        <f>SUMIFS($G:$G,$A:$A,$A605)</f>
        <v>39851</v>
      </c>
      <c r="J605" s="95">
        <f>IFERROR(D605/H605,0)</f>
        <v>0.1623931623931624</v>
      </c>
      <c r="K605" s="95">
        <f>IFERROR(G605/I605,0)</f>
        <v>0.39815813906802838</v>
      </c>
      <c r="L605" s="97">
        <f>IF(A605&lt;&gt;A604,J605,L604+J605)</f>
        <v>0.92860734037204629</v>
      </c>
      <c r="M605" s="97">
        <f>IF(A605&lt;&gt;A604,K605,M604+K605)</f>
        <v>0.73205189330255194</v>
      </c>
      <c r="N605" s="97">
        <f>(M605+(M605-K605))*(L605-(L605-J605))</f>
        <v>0.17310228464277291</v>
      </c>
      <c r="O605" s="97">
        <f>ABS(L605-M605)</f>
        <v>0.19655544706949435</v>
      </c>
      <c r="T605" s="99"/>
    </row>
    <row r="606" spans="1:20" s="91" customFormat="1" ht="13.2" customHeight="1" x14ac:dyDescent="0.25">
      <c r="A606" s="440">
        <v>43524</v>
      </c>
      <c r="B606" s="441" t="s">
        <v>14</v>
      </c>
      <c r="C606" s="441">
        <v>5233</v>
      </c>
      <c r="D606" s="441">
        <v>91</v>
      </c>
      <c r="E606" s="445">
        <f>D606/C606</f>
        <v>1.7389642652398243E-2</v>
      </c>
      <c r="F606" s="94"/>
      <c r="G606" s="96">
        <f>C606-D606</f>
        <v>5142</v>
      </c>
      <c r="H606" s="96">
        <f>SUMIFS($D:$D,$A:$A,$A606)</f>
        <v>1989</v>
      </c>
      <c r="I606" s="96">
        <f>SUMIFS($G:$G,$A:$A,$A606)</f>
        <v>39851</v>
      </c>
      <c r="J606" s="95">
        <f>IFERROR(D606/H606,0)</f>
        <v>4.5751633986928102E-2</v>
      </c>
      <c r="K606" s="95">
        <f>IFERROR(G606/I606,0)</f>
        <v>0.1290306391307621</v>
      </c>
      <c r="L606" s="97">
        <f>IF(A606&lt;&gt;A605,J606,L605+J606)</f>
        <v>0.97435897435897434</v>
      </c>
      <c r="M606" s="97">
        <f>IF(A606&lt;&gt;A605,K606,M605+K606)</f>
        <v>0.86108253243331401</v>
      </c>
      <c r="N606" s="97">
        <f>(M606+(M606-K606))*(L606-(L606-J606))</f>
        <v>7.2888503138242147E-2</v>
      </c>
      <c r="O606" s="97">
        <f>ABS(L606-M606)</f>
        <v>0.11327644192566033</v>
      </c>
      <c r="T606" s="99"/>
    </row>
    <row r="607" spans="1:20" s="91" customFormat="1" ht="13.2" customHeight="1" x14ac:dyDescent="0.25">
      <c r="A607" s="440">
        <v>43524</v>
      </c>
      <c r="B607" s="441" t="s">
        <v>22</v>
      </c>
      <c r="C607" s="441">
        <v>4960</v>
      </c>
      <c r="D607" s="441">
        <v>51</v>
      </c>
      <c r="E607" s="445">
        <f>D607/C607</f>
        <v>1.0282258064516129E-2</v>
      </c>
      <c r="F607" s="94"/>
      <c r="G607" s="96">
        <f>C607-D607</f>
        <v>4909</v>
      </c>
      <c r="H607" s="96">
        <f>SUMIFS($D:$D,$A:$A,$A607)</f>
        <v>1989</v>
      </c>
      <c r="I607" s="96">
        <f>SUMIFS($G:$G,$A:$A,$A607)</f>
        <v>39851</v>
      </c>
      <c r="J607" s="95">
        <f>IFERROR(D607/H607,0)</f>
        <v>2.564102564102564E-2</v>
      </c>
      <c r="K607" s="95">
        <f>IFERROR(G607/I607,0)</f>
        <v>0.12318385987804573</v>
      </c>
      <c r="L607" s="97">
        <f>IF(A607&lt;&gt;A606,J607,L606+J607)</f>
        <v>1</v>
      </c>
      <c r="M607" s="97">
        <f>IF(A607&lt;&gt;A606,K607,M606+K607)</f>
        <v>0.98426639231135971</v>
      </c>
      <c r="N607" s="97">
        <f>(M607+(M607-K607))*(L607-(L607-J607))</f>
        <v>4.7316639096017313E-2</v>
      </c>
      <c r="O607" s="97">
        <f>ABS(L607-M607)</f>
        <v>1.5733607688640294E-2</v>
      </c>
      <c r="T607" s="99"/>
    </row>
    <row r="608" spans="1:20" s="91" customFormat="1" ht="13.2" customHeight="1" x14ac:dyDescent="0.25">
      <c r="A608" s="440">
        <v>43524</v>
      </c>
      <c r="B608" s="441" t="s">
        <v>24</v>
      </c>
      <c r="C608" s="441">
        <v>385</v>
      </c>
      <c r="D608" s="441">
        <v>0</v>
      </c>
      <c r="E608" s="445">
        <f>D608/C608</f>
        <v>0</v>
      </c>
      <c r="F608" s="94"/>
      <c r="G608" s="96">
        <f>C608-D608</f>
        <v>385</v>
      </c>
      <c r="H608" s="96">
        <f>SUMIFS($D:$D,$A:$A,$A608)</f>
        <v>1989</v>
      </c>
      <c r="I608" s="96">
        <f>SUMIFS($G:$G,$A:$A,$A608)</f>
        <v>39851</v>
      </c>
      <c r="J608" s="95">
        <f>IFERROR(D608/H608,0)</f>
        <v>0</v>
      </c>
      <c r="K608" s="95">
        <f>IFERROR(G608/I608,0)</f>
        <v>9.6609871772352016E-3</v>
      </c>
      <c r="L608" s="97">
        <f>IF(A608&lt;&gt;A607,J608,L607+J608)</f>
        <v>1</v>
      </c>
      <c r="M608" s="97">
        <f>IF(A608&lt;&gt;A607,K608,M607+K608)</f>
        <v>0.99392737948859489</v>
      </c>
      <c r="N608" s="97">
        <f>(M608+(M608-K608))*(L608-(L608-J608))</f>
        <v>0</v>
      </c>
      <c r="O608" s="97">
        <f>ABS(L608-M608)</f>
        <v>6.0726205114051135E-3</v>
      </c>
      <c r="T608" s="99"/>
    </row>
    <row r="609" spans="1:20" s="91" customFormat="1" ht="13.2" customHeight="1" x14ac:dyDescent="0.25">
      <c r="A609" s="440">
        <v>43524</v>
      </c>
      <c r="B609" s="441" t="s">
        <v>38</v>
      </c>
      <c r="C609" s="441">
        <v>242</v>
      </c>
      <c r="D609" s="441">
        <v>0</v>
      </c>
      <c r="E609" s="445">
        <f>D609/C609</f>
        <v>0</v>
      </c>
      <c r="F609" s="94"/>
      <c r="G609" s="96">
        <f>C609-D609</f>
        <v>242</v>
      </c>
      <c r="H609" s="96">
        <f>SUMIFS($D:$D,$A:$A,$A609)</f>
        <v>1989</v>
      </c>
      <c r="I609" s="96">
        <f>SUMIFS($G:$G,$A:$A,$A609)</f>
        <v>39851</v>
      </c>
      <c r="J609" s="95">
        <f>IFERROR(D609/H609,0)</f>
        <v>0</v>
      </c>
      <c r="K609" s="95">
        <f>IFERROR(G609/I609,0)</f>
        <v>6.0726205114049834E-3</v>
      </c>
      <c r="L609" s="97">
        <f>IF(A609&lt;&gt;A608,J609,L608+J609)</f>
        <v>1</v>
      </c>
      <c r="M609" s="97">
        <f>IF(A609&lt;&gt;A608,K609,M608+K609)</f>
        <v>0.99999999999999989</v>
      </c>
      <c r="N609" s="97">
        <f>(M609+(M609-K609))*(L609-(L609-J609))</f>
        <v>0</v>
      </c>
      <c r="O609" s="97">
        <f>ABS(L609-M609)</f>
        <v>1.1102230246251565E-16</v>
      </c>
      <c r="T609" s="99"/>
    </row>
    <row r="610" spans="1:20" s="91" customFormat="1" ht="13.2" customHeight="1" x14ac:dyDescent="0.25">
      <c r="A610" s="440">
        <v>43555</v>
      </c>
      <c r="B610" s="441" t="s">
        <v>24</v>
      </c>
      <c r="C610" s="441">
        <v>207</v>
      </c>
      <c r="D610" s="441">
        <v>149</v>
      </c>
      <c r="E610" s="445">
        <f>D610/C610</f>
        <v>0.71980676328502413</v>
      </c>
      <c r="F610" s="94"/>
      <c r="G610" s="96">
        <f>C610-D610</f>
        <v>58</v>
      </c>
      <c r="H610" s="96">
        <f>SUMIFS($D:$D,$A:$A,$A610)</f>
        <v>2074</v>
      </c>
      <c r="I610" s="96">
        <f>SUMIFS($G:$G,$A:$A,$A610)</f>
        <v>35612</v>
      </c>
      <c r="J610" s="95">
        <f>IFERROR(D610/H610,0)</f>
        <v>7.1841851494696241E-2</v>
      </c>
      <c r="K610" s="95">
        <f>IFERROR(G610/I610,0)</f>
        <v>1.6286644951140066E-3</v>
      </c>
      <c r="L610" s="97">
        <f>IF(A610&lt;&gt;A609,J610,L609+J610)</f>
        <v>7.1841851494696241E-2</v>
      </c>
      <c r="M610" s="97">
        <f>IF(A610&lt;&gt;A609,K610,M609+K610)</f>
        <v>1.6286644951140066E-3</v>
      </c>
      <c r="N610" s="97">
        <f>(M610+(M610-K610))*(L610-(L610-J610))</f>
        <v>1.1700627279266489E-4</v>
      </c>
      <c r="O610" s="97">
        <f>ABS(L610-M610)</f>
        <v>7.0213186999582233E-2</v>
      </c>
      <c r="T610" s="99"/>
    </row>
    <row r="611" spans="1:20" s="91" customFormat="1" ht="13.2" customHeight="1" x14ac:dyDescent="0.25">
      <c r="A611" s="440">
        <v>43555</v>
      </c>
      <c r="B611" s="441" t="s">
        <v>26</v>
      </c>
      <c r="C611" s="441">
        <v>411</v>
      </c>
      <c r="D611" s="441">
        <v>249</v>
      </c>
      <c r="E611" s="445">
        <f>D611/C611</f>
        <v>0.6058394160583942</v>
      </c>
      <c r="F611" s="94"/>
      <c r="G611" s="96">
        <f>C611-D611</f>
        <v>162</v>
      </c>
      <c r="H611" s="96">
        <f>SUMIFS($D:$D,$A:$A,$A611)</f>
        <v>2074</v>
      </c>
      <c r="I611" s="96">
        <f>SUMIFS($G:$G,$A:$A,$A611)</f>
        <v>35612</v>
      </c>
      <c r="J611" s="95">
        <f>IFERROR(D611/H611,0)</f>
        <v>0.12005785920925748</v>
      </c>
      <c r="K611" s="95">
        <f>IFERROR(G611/I611,0)</f>
        <v>4.5490284173873973E-3</v>
      </c>
      <c r="L611" s="97">
        <f>IF(A611&lt;&gt;A610,J611,L610+J611)</f>
        <v>0.19189971070395373</v>
      </c>
      <c r="M611" s="97">
        <f>IF(A611&lt;&gt;A610,K611,M610+K611)</f>
        <v>6.1776929125014037E-3</v>
      </c>
      <c r="N611" s="97">
        <f>(M611+(M611-K611))*(L611-(L611-J611))</f>
        <v>9.372145585806351E-4</v>
      </c>
      <c r="O611" s="97">
        <f>ABS(L611-M611)</f>
        <v>0.18572201779145234</v>
      </c>
      <c r="T611" s="99"/>
    </row>
    <row r="612" spans="1:20" s="91" customFormat="1" ht="13.2" customHeight="1" x14ac:dyDescent="0.25">
      <c r="A612" s="440">
        <v>43555</v>
      </c>
      <c r="B612" s="441" t="s">
        <v>14</v>
      </c>
      <c r="C612" s="441">
        <v>196</v>
      </c>
      <c r="D612" s="441">
        <v>102</v>
      </c>
      <c r="E612" s="445">
        <f>D612/C612</f>
        <v>0.52040816326530615</v>
      </c>
      <c r="F612" s="94"/>
      <c r="G612" s="96">
        <f>C612-D612</f>
        <v>94</v>
      </c>
      <c r="H612" s="96">
        <f>SUMIFS($D:$D,$A:$A,$A612)</f>
        <v>2074</v>
      </c>
      <c r="I612" s="96">
        <f>SUMIFS($G:$G,$A:$A,$A612)</f>
        <v>35612</v>
      </c>
      <c r="J612" s="95">
        <f>IFERROR(D612/H612,0)</f>
        <v>4.9180327868852458E-2</v>
      </c>
      <c r="K612" s="95">
        <f>IFERROR(G612/I612,0)</f>
        <v>2.6395596989778726E-3</v>
      </c>
      <c r="L612" s="97">
        <f>IF(A612&lt;&gt;A611,J612,L611+J612)</f>
        <v>0.24108003857280619</v>
      </c>
      <c r="M612" s="97">
        <f>IF(A612&lt;&gt;A611,K612,M611+K612)</f>
        <v>8.8172526114792763E-3</v>
      </c>
      <c r="N612" s="97">
        <f>(M612+(M612-K612))*(L612-(L612-J612))</f>
        <v>7.3745633724495152E-4</v>
      </c>
      <c r="O612" s="97">
        <f>ABS(L612-M612)</f>
        <v>0.23226278596132691</v>
      </c>
      <c r="T612" s="99"/>
    </row>
    <row r="613" spans="1:20" s="91" customFormat="1" ht="13.2" customHeight="1" x14ac:dyDescent="0.25">
      <c r="A613" s="440">
        <v>43555</v>
      </c>
      <c r="B613" s="441" t="s">
        <v>32</v>
      </c>
      <c r="C613" s="441">
        <v>272</v>
      </c>
      <c r="D613" s="441">
        <v>86</v>
      </c>
      <c r="E613" s="445">
        <f>D613/C613</f>
        <v>0.31617647058823528</v>
      </c>
      <c r="F613" s="94"/>
      <c r="G613" s="96">
        <f>C613-D613</f>
        <v>186</v>
      </c>
      <c r="H613" s="96">
        <f>SUMIFS($D:$D,$A:$A,$A613)</f>
        <v>2074</v>
      </c>
      <c r="I613" s="96">
        <f>SUMIFS($G:$G,$A:$A,$A613)</f>
        <v>35612</v>
      </c>
      <c r="J613" s="95">
        <f>IFERROR(D613/H613,0)</f>
        <v>4.1465766634522665E-2</v>
      </c>
      <c r="K613" s="95">
        <f>IFERROR(G613/I613,0)</f>
        <v>5.2229585532966418E-3</v>
      </c>
      <c r="L613" s="97">
        <f>IF(A613&lt;&gt;A612,J613,L612+J613)</f>
        <v>0.28254580520732886</v>
      </c>
      <c r="M613" s="97">
        <f>IF(A613&lt;&gt;A612,K613,M612+K613)</f>
        <v>1.4040211164775919E-2</v>
      </c>
      <c r="N613" s="97">
        <f>(M613+(M613-K613))*(L613-(L613-J613))</f>
        <v>9.4780225880325333E-4</v>
      </c>
      <c r="O613" s="97">
        <f>ABS(L613-M613)</f>
        <v>0.26850559404255292</v>
      </c>
      <c r="T613" s="99"/>
    </row>
    <row r="614" spans="1:20" s="91" customFormat="1" ht="13.2" customHeight="1" x14ac:dyDescent="0.25">
      <c r="A614" s="440">
        <v>43555</v>
      </c>
      <c r="B614" s="441" t="s">
        <v>40</v>
      </c>
      <c r="C614" s="441">
        <v>782</v>
      </c>
      <c r="D614" s="441">
        <v>234</v>
      </c>
      <c r="E614" s="445">
        <f>D614/C614</f>
        <v>0.29923273657289001</v>
      </c>
      <c r="F614" s="94"/>
      <c r="G614" s="96">
        <f>C614-D614</f>
        <v>548</v>
      </c>
      <c r="H614" s="96">
        <f>SUMIFS($D:$D,$A:$A,$A614)</f>
        <v>2074</v>
      </c>
      <c r="I614" s="96">
        <f>SUMIFS($G:$G,$A:$A,$A614)</f>
        <v>35612</v>
      </c>
      <c r="J614" s="95">
        <f>IFERROR(D614/H614,0)</f>
        <v>0.11282545805207329</v>
      </c>
      <c r="K614" s="95">
        <f>IFERROR(G614/I614,0)</f>
        <v>1.5388071436594406E-2</v>
      </c>
      <c r="L614" s="97">
        <f>IF(A614&lt;&gt;A613,J614,L613+J614)</f>
        <v>0.39537126325940214</v>
      </c>
      <c r="M614" s="97">
        <f>IF(A614&lt;&gt;A613,K614,M613+K614)</f>
        <v>2.9428282601370325E-2</v>
      </c>
      <c r="N614" s="97">
        <f>(M614+(M614-K614))*(L614-(L614-J614))</f>
        <v>4.9043527199991417E-3</v>
      </c>
      <c r="O614" s="97">
        <f>ABS(L614-M614)</f>
        <v>0.36594298065803182</v>
      </c>
      <c r="T614" s="99"/>
    </row>
    <row r="615" spans="1:20" s="91" customFormat="1" ht="13.2" customHeight="1" x14ac:dyDescent="0.25">
      <c r="A615" s="440">
        <v>43555</v>
      </c>
      <c r="B615" s="441" t="s">
        <v>42</v>
      </c>
      <c r="C615" s="441">
        <v>1547</v>
      </c>
      <c r="D615" s="441">
        <v>318</v>
      </c>
      <c r="E615" s="445">
        <f>D615/C615</f>
        <v>0.20555914673561732</v>
      </c>
      <c r="F615" s="94"/>
      <c r="G615" s="96">
        <f>C615-D615</f>
        <v>1229</v>
      </c>
      <c r="H615" s="96">
        <f>SUMIFS($D:$D,$A:$A,$A615)</f>
        <v>2074</v>
      </c>
      <c r="I615" s="96">
        <f>SUMIFS($G:$G,$A:$A,$A615)</f>
        <v>35612</v>
      </c>
      <c r="J615" s="95">
        <f>IFERROR(D615/H615,0)</f>
        <v>0.15332690453230471</v>
      </c>
      <c r="K615" s="95">
        <f>IFERROR(G615/I615,0)</f>
        <v>3.4510839043019208E-2</v>
      </c>
      <c r="L615" s="97">
        <f>IF(A615&lt;&gt;A614,J615,L614+J615)</f>
        <v>0.54869816779170688</v>
      </c>
      <c r="M615" s="97">
        <f>IF(A615&lt;&gt;A614,K615,M614+K615)</f>
        <v>6.3939121644389529E-2</v>
      </c>
      <c r="N615" s="97">
        <f>(M615+(M615-K615))*(L615-(L615-J615))</f>
        <v>1.4315735077218719E-2</v>
      </c>
      <c r="O615" s="97">
        <f>ABS(L615-M615)</f>
        <v>0.48475904614731735</v>
      </c>
      <c r="T615" s="99"/>
    </row>
    <row r="616" spans="1:20" s="91" customFormat="1" ht="13.2" customHeight="1" x14ac:dyDescent="0.25">
      <c r="A616" s="440">
        <v>43555</v>
      </c>
      <c r="B616" s="441" t="s">
        <v>34</v>
      </c>
      <c r="C616" s="441">
        <v>889</v>
      </c>
      <c r="D616" s="441">
        <v>120</v>
      </c>
      <c r="E616" s="445">
        <f>D616/C616</f>
        <v>0.13498312710911137</v>
      </c>
      <c r="F616" s="94"/>
      <c r="G616" s="96">
        <f>C616-D616</f>
        <v>769</v>
      </c>
      <c r="H616" s="96">
        <f>SUMIFS($D:$D,$A:$A,$A616)</f>
        <v>2074</v>
      </c>
      <c r="I616" s="96">
        <f>SUMIFS($G:$G,$A:$A,$A616)</f>
        <v>35612</v>
      </c>
      <c r="J616" s="95">
        <f>IFERROR(D616/H616,0)</f>
        <v>5.7859209257473482E-2</v>
      </c>
      <c r="K616" s="95">
        <f>IFERROR(G616/I616,0)</f>
        <v>2.1593844771425362E-2</v>
      </c>
      <c r="L616" s="97">
        <f>IF(A616&lt;&gt;A615,J616,L615+J616)</f>
        <v>0.60655737704918034</v>
      </c>
      <c r="M616" s="97">
        <f>IF(A616&lt;&gt;A615,K616,M615+K616)</f>
        <v>8.5532966415814898E-2</v>
      </c>
      <c r="N616" s="97">
        <f>(M616+(M616-K616))*(L616-(L616-J616))</f>
        <v>8.6483368212268673E-3</v>
      </c>
      <c r="O616" s="97">
        <f>ABS(L616-M616)</f>
        <v>0.52102441063336546</v>
      </c>
      <c r="T616" s="99"/>
    </row>
    <row r="617" spans="1:20" s="91" customFormat="1" ht="13.2" customHeight="1" x14ac:dyDescent="0.25">
      <c r="A617" s="440">
        <v>43555</v>
      </c>
      <c r="B617" s="441" t="s">
        <v>20</v>
      </c>
      <c r="C617" s="441">
        <v>394</v>
      </c>
      <c r="D617" s="441">
        <v>45</v>
      </c>
      <c r="E617" s="445">
        <f>D617/C617</f>
        <v>0.11421319796954314</v>
      </c>
      <c r="F617" s="94"/>
      <c r="G617" s="96">
        <f>C617-D617</f>
        <v>349</v>
      </c>
      <c r="H617" s="96">
        <f>SUMIFS($D:$D,$A:$A,$A617)</f>
        <v>2074</v>
      </c>
      <c r="I617" s="96">
        <f>SUMIFS($G:$G,$A:$A,$A617)</f>
        <v>35612</v>
      </c>
      <c r="J617" s="95">
        <f>IFERROR(D617/H617,0)</f>
        <v>2.1697203471552556E-2</v>
      </c>
      <c r="K617" s="95">
        <f>IFERROR(G617/I617,0)</f>
        <v>9.8000673930135913E-3</v>
      </c>
      <c r="L617" s="97">
        <f>IF(A617&lt;&gt;A616,J617,L616+J617)</f>
        <v>0.62825458052073291</v>
      </c>
      <c r="M617" s="97">
        <f>IF(A617&lt;&gt;A616,K617,M616+K617)</f>
        <v>9.5333033808828488E-2</v>
      </c>
      <c r="N617" s="97">
        <f>(M617+(M617-K617))*(L617-(L617-J617))</f>
        <v>3.9242864079599609E-3</v>
      </c>
      <c r="O617" s="97">
        <f>ABS(L617-M617)</f>
        <v>0.53292154671190439</v>
      </c>
      <c r="T617" s="99"/>
    </row>
    <row r="618" spans="1:20" s="91" customFormat="1" ht="13.2" customHeight="1" x14ac:dyDescent="0.25">
      <c r="A618" s="440">
        <v>43555</v>
      </c>
      <c r="B618" s="441" t="s">
        <v>12</v>
      </c>
      <c r="C618" s="441">
        <v>910</v>
      </c>
      <c r="D618" s="441">
        <v>88</v>
      </c>
      <c r="E618" s="445">
        <f>D618/C618</f>
        <v>9.6703296703296707E-2</v>
      </c>
      <c r="F618" s="94"/>
      <c r="G618" s="96">
        <f>C618-D618</f>
        <v>822</v>
      </c>
      <c r="H618" s="96">
        <f>SUMIFS($D:$D,$A:$A,$A618)</f>
        <v>2074</v>
      </c>
      <c r="I618" s="96">
        <f>SUMIFS($G:$G,$A:$A,$A618)</f>
        <v>35612</v>
      </c>
      <c r="J618" s="95">
        <f>IFERROR(D618/H618,0)</f>
        <v>4.2430086788813888E-2</v>
      </c>
      <c r="K618" s="95">
        <f>IFERROR(G618/I618,0)</f>
        <v>2.3082107154891611E-2</v>
      </c>
      <c r="L618" s="97">
        <f>IF(A618&lt;&gt;A617,J618,L617+J618)</f>
        <v>0.67068466730954679</v>
      </c>
      <c r="M618" s="97">
        <f>IF(A618&lt;&gt;A617,K618,M617+K618)</f>
        <v>0.11841514096372011</v>
      </c>
      <c r="N618" s="97">
        <f>(M618+(M618-K618))*(L618-(L618-J618))</f>
        <v>9.0693536065497952E-3</v>
      </c>
      <c r="O618" s="97">
        <f>ABS(L618-M618)</f>
        <v>0.55226952634582671</v>
      </c>
      <c r="T618" s="99"/>
    </row>
    <row r="619" spans="1:20" s="91" customFormat="1" ht="13.2" customHeight="1" x14ac:dyDescent="0.25">
      <c r="A619" s="440">
        <v>43555</v>
      </c>
      <c r="B619" s="441" t="s">
        <v>28</v>
      </c>
      <c r="C619" s="441">
        <v>3290</v>
      </c>
      <c r="D619" s="441">
        <v>95</v>
      </c>
      <c r="E619" s="445">
        <f>D619/C619</f>
        <v>2.8875379939209727E-2</v>
      </c>
      <c r="F619" s="94"/>
      <c r="G619" s="96">
        <f>C619-D619</f>
        <v>3195</v>
      </c>
      <c r="H619" s="96">
        <f>SUMIFS($D:$D,$A:$A,$A619)</f>
        <v>2074</v>
      </c>
      <c r="I619" s="96">
        <f>SUMIFS($G:$G,$A:$A,$A619)</f>
        <v>35612</v>
      </c>
      <c r="J619" s="95">
        <f>IFERROR(D619/H619,0)</f>
        <v>4.580520732883317E-2</v>
      </c>
      <c r="K619" s="95">
        <f>IFERROR(G619/I619,0)</f>
        <v>8.9716949342918115E-2</v>
      </c>
      <c r="L619" s="97">
        <f>IF(A619&lt;&gt;A618,J619,L618+J619)</f>
        <v>0.71648987463837999</v>
      </c>
      <c r="M619" s="97">
        <f>IF(A619&lt;&gt;A618,K619,M618+K619)</f>
        <v>0.20813209030663821</v>
      </c>
      <c r="N619" s="97">
        <f>(M619+(M619-K619))*(L619-(L619-J619))</f>
        <v>1.4957563630995204E-2</v>
      </c>
      <c r="O619" s="97">
        <f>ABS(L619-M619)</f>
        <v>0.50835778433174172</v>
      </c>
      <c r="T619" s="99"/>
    </row>
    <row r="620" spans="1:20" s="91" customFormat="1" ht="13.2" customHeight="1" x14ac:dyDescent="0.25">
      <c r="A620" s="440">
        <v>43555</v>
      </c>
      <c r="B620" s="441" t="s">
        <v>16</v>
      </c>
      <c r="C620" s="441">
        <v>16722</v>
      </c>
      <c r="D620" s="441">
        <v>404</v>
      </c>
      <c r="E620" s="445">
        <f>D620/C620</f>
        <v>2.4159789498863771E-2</v>
      </c>
      <c r="F620" s="94"/>
      <c r="G620" s="96">
        <f>C620-D620</f>
        <v>16318</v>
      </c>
      <c r="H620" s="96">
        <f>SUMIFS($D:$D,$A:$A,$A620)</f>
        <v>2074</v>
      </c>
      <c r="I620" s="96">
        <f>SUMIFS($G:$G,$A:$A,$A620)</f>
        <v>35612</v>
      </c>
      <c r="J620" s="95">
        <f>IFERROR(D620/H620,0)</f>
        <v>0.19479267116682739</v>
      </c>
      <c r="K620" s="95">
        <f>IFERROR(G620/I620,0)</f>
        <v>0.45821633157362684</v>
      </c>
      <c r="L620" s="97">
        <f>IF(A620&lt;&gt;A619,J620,L619+J620)</f>
        <v>0.9112825458052074</v>
      </c>
      <c r="M620" s="97">
        <f>IF(A620&lt;&gt;A619,K620,M619+K620)</f>
        <v>0.66634842188026511</v>
      </c>
      <c r="N620" s="97">
        <f>(M620+(M620-K620))*(L620-(L620-J620))</f>
        <v>0.17034239485222227</v>
      </c>
      <c r="O620" s="97">
        <f>ABS(L620-M620)</f>
        <v>0.24493412392494229</v>
      </c>
      <c r="T620" s="99"/>
    </row>
    <row r="621" spans="1:20" s="91" customFormat="1" ht="13.2" customHeight="1" x14ac:dyDescent="0.25">
      <c r="A621" s="440">
        <v>43555</v>
      </c>
      <c r="B621" s="441" t="s">
        <v>18</v>
      </c>
      <c r="C621" s="441">
        <v>4963</v>
      </c>
      <c r="D621" s="441">
        <v>108</v>
      </c>
      <c r="E621" s="445">
        <f>D621/C621</f>
        <v>2.1761031634092282E-2</v>
      </c>
      <c r="F621" s="94"/>
      <c r="G621" s="96">
        <f>C621-D621</f>
        <v>4855</v>
      </c>
      <c r="H621" s="96">
        <f>SUMIFS($D:$D,$A:$A,$A621)</f>
        <v>2074</v>
      </c>
      <c r="I621" s="96">
        <f>SUMIFS($G:$G,$A:$A,$A621)</f>
        <v>35612</v>
      </c>
      <c r="J621" s="95">
        <f>IFERROR(D621/H621,0)</f>
        <v>5.2073288331726135E-2</v>
      </c>
      <c r="K621" s="95">
        <f>IFERROR(G621/I621,0)</f>
        <v>0.13633045040997416</v>
      </c>
      <c r="L621" s="97">
        <f>IF(A621&lt;&gt;A620,J621,L620+J621)</f>
        <v>0.96335583413693349</v>
      </c>
      <c r="M621" s="97">
        <f>IF(A621&lt;&gt;A620,K621,M620+K621)</f>
        <v>0.80267887229023926</v>
      </c>
      <c r="N621" s="97">
        <f>(M621+(M621-K621))*(L621-(L621-J621))</f>
        <v>7.6497081856516075E-2</v>
      </c>
      <c r="O621" s="97">
        <f>ABS(L621-M621)</f>
        <v>0.16067696184669422</v>
      </c>
      <c r="T621" s="99"/>
    </row>
    <row r="622" spans="1:20" s="91" customFormat="1" ht="13.2" customHeight="1" x14ac:dyDescent="0.25">
      <c r="A622" s="440">
        <v>43555</v>
      </c>
      <c r="B622" s="441" t="s">
        <v>38</v>
      </c>
      <c r="C622" s="441">
        <v>821</v>
      </c>
      <c r="D622" s="441">
        <v>15</v>
      </c>
      <c r="E622" s="445">
        <f>D622/C622</f>
        <v>1.8270401948842874E-2</v>
      </c>
      <c r="F622" s="94"/>
      <c r="G622" s="96">
        <f>C622-D622</f>
        <v>806</v>
      </c>
      <c r="H622" s="96">
        <f>SUMIFS($D:$D,$A:$A,$A622)</f>
        <v>2074</v>
      </c>
      <c r="I622" s="96">
        <f>SUMIFS($G:$G,$A:$A,$A622)</f>
        <v>35612</v>
      </c>
      <c r="J622" s="95">
        <f>IFERROR(D622/H622,0)</f>
        <v>7.2324011571841852E-3</v>
      </c>
      <c r="K622" s="95">
        <f>IFERROR(G622/I622,0)</f>
        <v>2.263282039761878E-2</v>
      </c>
      <c r="L622" s="97">
        <f>IF(A622&lt;&gt;A621,J622,L621+J622)</f>
        <v>0.97058823529411764</v>
      </c>
      <c r="M622" s="97">
        <f>IF(A622&lt;&gt;A621,K622,M621+K622)</f>
        <v>0.82531169268785809</v>
      </c>
      <c r="N622" s="97">
        <f>(M622+(M622-K622))*(L622-(L622-J622))</f>
        <v>1.1774280846032475E-2</v>
      </c>
      <c r="O622" s="97">
        <f>ABS(L622-M622)</f>
        <v>0.14527654260625955</v>
      </c>
      <c r="T622" s="99"/>
    </row>
    <row r="623" spans="1:20" s="91" customFormat="1" ht="13.2" customHeight="1" x14ac:dyDescent="0.25">
      <c r="A623" s="440">
        <v>43555</v>
      </c>
      <c r="B623" s="441" t="s">
        <v>30</v>
      </c>
      <c r="C623" s="441">
        <v>5572</v>
      </c>
      <c r="D623" s="441">
        <v>61</v>
      </c>
      <c r="E623" s="445">
        <f>D623/C623</f>
        <v>1.094759511844939E-2</v>
      </c>
      <c r="F623" s="94"/>
      <c r="G623" s="96">
        <f>C623-D623</f>
        <v>5511</v>
      </c>
      <c r="H623" s="96">
        <f>SUMIFS($D:$D,$A:$A,$A623)</f>
        <v>2074</v>
      </c>
      <c r="I623" s="96">
        <f>SUMIFS($G:$G,$A:$A,$A623)</f>
        <v>35612</v>
      </c>
      <c r="J623" s="95">
        <f>IFERROR(D623/H623,0)</f>
        <v>2.9411764705882353E-2</v>
      </c>
      <c r="K623" s="95">
        <f>IFERROR(G623/I623,0)</f>
        <v>0.15475120745816018</v>
      </c>
      <c r="L623" s="97">
        <f>IF(A623&lt;&gt;A622,J623,L622+J623)</f>
        <v>1</v>
      </c>
      <c r="M623" s="97">
        <f>IF(A623&lt;&gt;A622,K623,M622+K623)</f>
        <v>0.98006290014601827</v>
      </c>
      <c r="N623" s="97">
        <f>(M623+(M623-K623))*(L623-(L623-J623))</f>
        <v>5.3099252730408136E-2</v>
      </c>
      <c r="O623" s="97">
        <f>ABS(L623-M623)</f>
        <v>1.9937099853981732E-2</v>
      </c>
      <c r="T623" s="99"/>
    </row>
    <row r="624" spans="1:20" s="91" customFormat="1" ht="13.2" customHeight="1" x14ac:dyDescent="0.25">
      <c r="A624" s="440">
        <v>43555</v>
      </c>
      <c r="B624" s="441" t="s">
        <v>36</v>
      </c>
      <c r="C624" s="441">
        <v>424</v>
      </c>
      <c r="D624" s="441">
        <v>0</v>
      </c>
      <c r="E624" s="445">
        <f>D624/C624</f>
        <v>0</v>
      </c>
      <c r="F624" s="94"/>
      <c r="G624" s="96">
        <f>C624-D624</f>
        <v>424</v>
      </c>
      <c r="H624" s="96">
        <f>SUMIFS($D:$D,$A:$A,$A624)</f>
        <v>2074</v>
      </c>
      <c r="I624" s="96">
        <f>SUMIFS($G:$G,$A:$A,$A624)</f>
        <v>35612</v>
      </c>
      <c r="J624" s="95">
        <f>IFERROR(D624/H624,0)</f>
        <v>0</v>
      </c>
      <c r="K624" s="95">
        <f>IFERROR(G624/I624,0)</f>
        <v>1.1906099067729979E-2</v>
      </c>
      <c r="L624" s="97">
        <f>IF(A624&lt;&gt;A623,J624,L623+J624)</f>
        <v>1</v>
      </c>
      <c r="M624" s="97">
        <f>IF(A624&lt;&gt;A623,K624,M623+K624)</f>
        <v>0.99196899921374826</v>
      </c>
      <c r="N624" s="97">
        <f>(M624+(M624-K624))*(L624-(L624-J624))</f>
        <v>0</v>
      </c>
      <c r="O624" s="97">
        <f>ABS(L624-M624)</f>
        <v>8.0310007862517407E-3</v>
      </c>
      <c r="T624" s="99"/>
    </row>
    <row r="625" spans="1:20" s="91" customFormat="1" ht="13.2" customHeight="1" x14ac:dyDescent="0.25">
      <c r="A625" s="440">
        <v>43555</v>
      </c>
      <c r="B625" s="441" t="s">
        <v>22</v>
      </c>
      <c r="C625" s="441">
        <v>286</v>
      </c>
      <c r="D625" s="441">
        <v>0</v>
      </c>
      <c r="E625" s="445">
        <f>D625/C625</f>
        <v>0</v>
      </c>
      <c r="F625" s="94"/>
      <c r="G625" s="96">
        <f>C625-D625</f>
        <v>286</v>
      </c>
      <c r="H625" s="96">
        <f>SUMIFS($D:$D,$A:$A,$A625)</f>
        <v>2074</v>
      </c>
      <c r="I625" s="96">
        <f>SUMIFS($G:$G,$A:$A,$A625)</f>
        <v>35612</v>
      </c>
      <c r="J625" s="95">
        <f>IFERROR(D625/H625,0)</f>
        <v>0</v>
      </c>
      <c r="K625" s="95">
        <f>IFERROR(G625/I625,0)</f>
        <v>8.0310007862518257E-3</v>
      </c>
      <c r="L625" s="97">
        <f>IF(A625&lt;&gt;A624,J625,L624+J625)</f>
        <v>1</v>
      </c>
      <c r="M625" s="97">
        <f>IF(A625&lt;&gt;A624,K625,M624+K625)</f>
        <v>1</v>
      </c>
      <c r="N625" s="97">
        <f>(M625+(M625-K625))*(L625-(L625-J625))</f>
        <v>0</v>
      </c>
      <c r="O625" s="97">
        <f>ABS(L625-M625)</f>
        <v>0</v>
      </c>
      <c r="T625" s="99"/>
    </row>
    <row r="626" spans="1:20" s="91" customFormat="1" ht="13.2" customHeight="1" x14ac:dyDescent="0.25">
      <c r="A626" s="440">
        <v>43585</v>
      </c>
      <c r="B626" s="441" t="s">
        <v>36</v>
      </c>
      <c r="C626" s="441">
        <v>338</v>
      </c>
      <c r="D626" s="441">
        <v>225</v>
      </c>
      <c r="E626" s="445">
        <f>D626/C626</f>
        <v>0.66568047337278102</v>
      </c>
      <c r="F626" s="94"/>
      <c r="G626" s="96">
        <f>C626-D626</f>
        <v>113</v>
      </c>
      <c r="H626" s="96">
        <f>SUMIFS($D:$D,$A:$A,$A626)</f>
        <v>1917</v>
      </c>
      <c r="I626" s="96">
        <f>SUMIFS($G:$G,$A:$A,$A626)</f>
        <v>24222</v>
      </c>
      <c r="J626" s="95">
        <f>IFERROR(D626/H626,0)</f>
        <v>0.11737089201877934</v>
      </c>
      <c r="K626" s="95">
        <f>IFERROR(G626/I626,0)</f>
        <v>4.6651804144992159E-3</v>
      </c>
      <c r="L626" s="97">
        <f>IF(A626&lt;&gt;A625,J626,L625+J626)</f>
        <v>0.11737089201877934</v>
      </c>
      <c r="M626" s="97">
        <f>IF(A626&lt;&gt;A625,K626,M625+K626)</f>
        <v>4.6651804144992159E-3</v>
      </c>
      <c r="N626" s="97">
        <f>(M626+(M626-K626))*(L626-(L626-J626))</f>
        <v>5.475563866783117E-4</v>
      </c>
      <c r="O626" s="97">
        <f>ABS(L626-M626)</f>
        <v>0.11270571160428013</v>
      </c>
      <c r="T626" s="99"/>
    </row>
    <row r="627" spans="1:20" s="91" customFormat="1" ht="13.2" customHeight="1" x14ac:dyDescent="0.25">
      <c r="A627" s="440">
        <v>43585</v>
      </c>
      <c r="B627" s="441" t="s">
        <v>18</v>
      </c>
      <c r="C627" s="441">
        <v>150</v>
      </c>
      <c r="D627" s="441">
        <v>95</v>
      </c>
      <c r="E627" s="445">
        <f>D627/C627</f>
        <v>0.6333333333333333</v>
      </c>
      <c r="F627" s="94"/>
      <c r="G627" s="96">
        <f>C627-D627</f>
        <v>55</v>
      </c>
      <c r="H627" s="96">
        <f>SUMIFS($D:$D,$A:$A,$A627)</f>
        <v>1917</v>
      </c>
      <c r="I627" s="96">
        <f>SUMIFS($G:$G,$A:$A,$A627)</f>
        <v>24222</v>
      </c>
      <c r="J627" s="95">
        <f>IFERROR(D627/H627,0)</f>
        <v>4.9556598852373498E-2</v>
      </c>
      <c r="K627" s="95">
        <f>IFERROR(G627/I627,0)</f>
        <v>2.270663033605813E-3</v>
      </c>
      <c r="L627" s="97">
        <f>IF(A627&lt;&gt;A626,J627,L626+J627)</f>
        <v>0.16692749087115283</v>
      </c>
      <c r="M627" s="97">
        <f>IF(A627&lt;&gt;A626,K627,M626+K627)</f>
        <v>6.9358434481050293E-3</v>
      </c>
      <c r="N627" s="97">
        <f>(M627+(M627-K627))*(L627-(L627-J627))</f>
        <v>5.7490728583589113E-4</v>
      </c>
      <c r="O627" s="97">
        <f>ABS(L627-M627)</f>
        <v>0.15999164742304781</v>
      </c>
      <c r="T627" s="99"/>
    </row>
    <row r="628" spans="1:20" s="91" customFormat="1" ht="13.2" customHeight="1" x14ac:dyDescent="0.25">
      <c r="A628" s="440">
        <v>43585</v>
      </c>
      <c r="B628" s="441" t="s">
        <v>24</v>
      </c>
      <c r="C628" s="441">
        <v>443</v>
      </c>
      <c r="D628" s="441">
        <v>280</v>
      </c>
      <c r="E628" s="445">
        <f>D628/C628</f>
        <v>0.6320541760722348</v>
      </c>
      <c r="F628" s="94"/>
      <c r="G628" s="96">
        <f>C628-D628</f>
        <v>163</v>
      </c>
      <c r="H628" s="96">
        <f>SUMIFS($D:$D,$A:$A,$A628)</f>
        <v>1917</v>
      </c>
      <c r="I628" s="96">
        <f>SUMIFS($G:$G,$A:$A,$A628)</f>
        <v>24222</v>
      </c>
      <c r="J628" s="95">
        <f>IFERROR(D628/H628,0)</f>
        <v>0.14606155451225875</v>
      </c>
      <c r="K628" s="95">
        <f>IFERROR(G628/I628,0)</f>
        <v>6.7294195359590457E-3</v>
      </c>
      <c r="L628" s="97">
        <f>IF(A628&lt;&gt;A627,J628,L627+J628)</f>
        <v>0.31298904538341155</v>
      </c>
      <c r="M628" s="97">
        <f>IF(A628&lt;&gt;A627,K628,M627+K628)</f>
        <v>1.3665262984064074E-2</v>
      </c>
      <c r="N628" s="97">
        <f>(M628+(M628-K628))*(L628-(L628-J628))</f>
        <v>3.009029630155112E-3</v>
      </c>
      <c r="O628" s="97">
        <f>ABS(L628-M628)</f>
        <v>0.29932378239934748</v>
      </c>
      <c r="T628" s="99"/>
    </row>
    <row r="629" spans="1:20" s="91" customFormat="1" ht="13.2" customHeight="1" x14ac:dyDescent="0.25">
      <c r="A629" s="440">
        <v>43585</v>
      </c>
      <c r="B629" s="441" t="s">
        <v>14</v>
      </c>
      <c r="C629" s="441">
        <v>210</v>
      </c>
      <c r="D629" s="441">
        <v>81</v>
      </c>
      <c r="E629" s="445">
        <f>D629/C629</f>
        <v>0.38571428571428573</v>
      </c>
      <c r="F629" s="94"/>
      <c r="G629" s="96">
        <f>C629-D629</f>
        <v>129</v>
      </c>
      <c r="H629" s="96">
        <f>SUMIFS($D:$D,$A:$A,$A629)</f>
        <v>1917</v>
      </c>
      <c r="I629" s="96">
        <f>SUMIFS($G:$G,$A:$A,$A629)</f>
        <v>24222</v>
      </c>
      <c r="J629" s="95">
        <f>IFERROR(D629/H629,0)</f>
        <v>4.2253521126760563E-2</v>
      </c>
      <c r="K629" s="95">
        <f>IFERROR(G629/I629,0)</f>
        <v>5.3257369333663609E-3</v>
      </c>
      <c r="L629" s="97">
        <f>IF(A629&lt;&gt;A628,J629,L628+J629)</f>
        <v>0.35524256651017211</v>
      </c>
      <c r="M629" s="97">
        <f>IF(A629&lt;&gt;A628,K629,M628+K629)</f>
        <v>1.8990999917430435E-2</v>
      </c>
      <c r="N629" s="97">
        <f>(M629+(M629-K629))*(L629-(L629-J629))</f>
        <v>1.3798420944293455E-3</v>
      </c>
      <c r="O629" s="97">
        <f>ABS(L629-M629)</f>
        <v>0.33625156659274169</v>
      </c>
      <c r="T629" s="99"/>
    </row>
    <row r="630" spans="1:20" s="91" customFormat="1" ht="13.2" customHeight="1" x14ac:dyDescent="0.25">
      <c r="A630" s="440">
        <v>43585</v>
      </c>
      <c r="B630" s="441" t="s">
        <v>42</v>
      </c>
      <c r="C630" s="441">
        <v>619</v>
      </c>
      <c r="D630" s="441">
        <v>171</v>
      </c>
      <c r="E630" s="445">
        <f>D630/C630</f>
        <v>0.27625201938610661</v>
      </c>
      <c r="F630" s="94"/>
      <c r="G630" s="96">
        <f>C630-D630</f>
        <v>448</v>
      </c>
      <c r="H630" s="96">
        <f>SUMIFS($D:$D,$A:$A,$A630)</f>
        <v>1917</v>
      </c>
      <c r="I630" s="96">
        <f>SUMIFS($G:$G,$A:$A,$A630)</f>
        <v>24222</v>
      </c>
      <c r="J630" s="95">
        <f>IFERROR(D630/H630,0)</f>
        <v>8.9201877934272297E-2</v>
      </c>
      <c r="K630" s="95">
        <f>IFERROR(G630/I630,0)</f>
        <v>1.8495582528280076E-2</v>
      </c>
      <c r="L630" s="97">
        <f>IF(A630&lt;&gt;A629,J630,L629+J630)</f>
        <v>0.44444444444444442</v>
      </c>
      <c r="M630" s="97">
        <f>IF(A630&lt;&gt;A629,K630,M629+K630)</f>
        <v>3.7486582445710515E-2</v>
      </c>
      <c r="N630" s="97">
        <f>(M630+(M630-K630))*(L630-(L630-J630))</f>
        <v>5.0379064079797099E-3</v>
      </c>
      <c r="O630" s="97">
        <f>ABS(L630-M630)</f>
        <v>0.40695786199873391</v>
      </c>
      <c r="T630" s="99"/>
    </row>
    <row r="631" spans="1:20" s="91" customFormat="1" ht="13.2" customHeight="1" x14ac:dyDescent="0.25">
      <c r="A631" s="440">
        <v>43585</v>
      </c>
      <c r="B631" s="441" t="s">
        <v>26</v>
      </c>
      <c r="C631" s="441">
        <v>1432</v>
      </c>
      <c r="D631" s="441">
        <v>267</v>
      </c>
      <c r="E631" s="445">
        <f>D631/C631</f>
        <v>0.18645251396648044</v>
      </c>
      <c r="F631" s="94"/>
      <c r="G631" s="96">
        <f>C631-D631</f>
        <v>1165</v>
      </c>
      <c r="H631" s="96">
        <f>SUMIFS($D:$D,$A:$A,$A631)</f>
        <v>1917</v>
      </c>
      <c r="I631" s="96">
        <f>SUMIFS($G:$G,$A:$A,$A631)</f>
        <v>24222</v>
      </c>
      <c r="J631" s="95">
        <f>IFERROR(D631/H631,0)</f>
        <v>0.13928012519561817</v>
      </c>
      <c r="K631" s="95">
        <f>IFERROR(G631/I631,0)</f>
        <v>4.8096771530014036E-2</v>
      </c>
      <c r="L631" s="97">
        <f>IF(A631&lt;&gt;A630,J631,L630+J631)</f>
        <v>0.58372456964006258</v>
      </c>
      <c r="M631" s="97">
        <f>IF(A631&lt;&gt;A630,K631,M630+K631)</f>
        <v>8.5583353975724558E-2</v>
      </c>
      <c r="N631" s="97">
        <f>(M631+(M631-K631))*(L631-(L631-J631))</f>
        <v>1.7141196152594244E-2</v>
      </c>
      <c r="O631" s="97">
        <f>ABS(L631-M631)</f>
        <v>0.498141215664338</v>
      </c>
      <c r="T631" s="99"/>
    </row>
    <row r="632" spans="1:20" s="91" customFormat="1" ht="13.2" customHeight="1" x14ac:dyDescent="0.25">
      <c r="A632" s="440">
        <v>43585</v>
      </c>
      <c r="B632" s="441" t="s">
        <v>32</v>
      </c>
      <c r="C632" s="441">
        <v>929</v>
      </c>
      <c r="D632" s="441">
        <v>134</v>
      </c>
      <c r="E632" s="445">
        <f>D632/C632</f>
        <v>0.14424111948331539</v>
      </c>
      <c r="F632" s="94"/>
      <c r="G632" s="96">
        <f>C632-D632</f>
        <v>795</v>
      </c>
      <c r="H632" s="96">
        <f>SUMIFS($D:$D,$A:$A,$A632)</f>
        <v>1917</v>
      </c>
      <c r="I632" s="96">
        <f>SUMIFS($G:$G,$A:$A,$A632)</f>
        <v>24222</v>
      </c>
      <c r="J632" s="95">
        <f>IFERROR(D632/H632,0)</f>
        <v>6.9900886802295253E-2</v>
      </c>
      <c r="K632" s="95">
        <f>IFERROR(G632/I632,0)</f>
        <v>3.2821402031211297E-2</v>
      </c>
      <c r="L632" s="97">
        <f>IF(A632&lt;&gt;A631,J632,L631+J632)</f>
        <v>0.65362545644235781</v>
      </c>
      <c r="M632" s="97">
        <f>IF(A632&lt;&gt;A631,K632,M631+K632)</f>
        <v>0.11840475600693585</v>
      </c>
      <c r="N632" s="97">
        <f>(M632+(M632-K632))*(L632-(L632-J632))</f>
        <v>1.4258949784912095E-2</v>
      </c>
      <c r="O632" s="97">
        <f>ABS(L632-M632)</f>
        <v>0.53522070043542191</v>
      </c>
      <c r="T632" s="99"/>
    </row>
    <row r="633" spans="1:20" s="91" customFormat="1" ht="13.2" customHeight="1" x14ac:dyDescent="0.25">
      <c r="A633" s="440">
        <v>43585</v>
      </c>
      <c r="B633" s="441" t="s">
        <v>34</v>
      </c>
      <c r="C633" s="441">
        <v>330</v>
      </c>
      <c r="D633" s="441">
        <v>43</v>
      </c>
      <c r="E633" s="445">
        <f>D633/C633</f>
        <v>0.13030303030303031</v>
      </c>
      <c r="F633" s="94"/>
      <c r="G633" s="96">
        <f>C633-D633</f>
        <v>287</v>
      </c>
      <c r="H633" s="96">
        <f>SUMIFS($D:$D,$A:$A,$A633)</f>
        <v>1917</v>
      </c>
      <c r="I633" s="96">
        <f>SUMIFS($G:$G,$A:$A,$A633)</f>
        <v>24222</v>
      </c>
      <c r="J633" s="95">
        <f>IFERROR(D633/H633,0)</f>
        <v>2.2430881585811163E-2</v>
      </c>
      <c r="K633" s="95">
        <f>IFERROR(G633/I633,0)</f>
        <v>1.1848732557179423E-2</v>
      </c>
      <c r="L633" s="97">
        <f>IF(A633&lt;&gt;A632,J633,L632+J633)</f>
        <v>0.676056338028169</v>
      </c>
      <c r="M633" s="97">
        <f>IF(A633&lt;&gt;A632,K633,M632+K633)</f>
        <v>0.13025348856411528</v>
      </c>
      <c r="N633" s="97">
        <f>(M633+(M633-K633))*(L633-(L633-J633))</f>
        <v>5.5776236393089264E-3</v>
      </c>
      <c r="O633" s="97">
        <f>ABS(L633-M633)</f>
        <v>0.54580284946405366</v>
      </c>
      <c r="T633" s="99"/>
    </row>
    <row r="634" spans="1:20" s="91" customFormat="1" ht="13.2" customHeight="1" x14ac:dyDescent="0.25">
      <c r="A634" s="440">
        <v>43585</v>
      </c>
      <c r="B634" s="441" t="s">
        <v>16</v>
      </c>
      <c r="C634" s="441">
        <v>898</v>
      </c>
      <c r="D634" s="441">
        <v>101</v>
      </c>
      <c r="E634" s="445">
        <f>D634/C634</f>
        <v>0.11247216035634744</v>
      </c>
      <c r="F634" s="94"/>
      <c r="G634" s="96">
        <f>C634-D634</f>
        <v>797</v>
      </c>
      <c r="H634" s="96">
        <f>SUMIFS($D:$D,$A:$A,$A634)</f>
        <v>1917</v>
      </c>
      <c r="I634" s="96">
        <f>SUMIFS($G:$G,$A:$A,$A634)</f>
        <v>24222</v>
      </c>
      <c r="J634" s="95">
        <f>IFERROR(D634/H634,0)</f>
        <v>5.2686489306207618E-2</v>
      </c>
      <c r="K634" s="95">
        <f>IFERROR(G634/I634,0)</f>
        <v>3.2903971596069691E-2</v>
      </c>
      <c r="L634" s="97">
        <f>IF(A634&lt;&gt;A633,J634,L633+J634)</f>
        <v>0.72874282733437656</v>
      </c>
      <c r="M634" s="97">
        <f>IF(A634&lt;&gt;A633,K634,M633+K634)</f>
        <v>0.16315746016018498</v>
      </c>
      <c r="N634" s="97">
        <f>(M634+(M634-K634))*(L634-(L634-J634))</f>
        <v>1.5458792812287063E-2</v>
      </c>
      <c r="O634" s="97">
        <f>ABS(L634-M634)</f>
        <v>0.56558536717419161</v>
      </c>
      <c r="T634" s="99"/>
    </row>
    <row r="635" spans="1:20" s="91" customFormat="1" ht="13.2" customHeight="1" x14ac:dyDescent="0.25">
      <c r="A635" s="440">
        <v>43585</v>
      </c>
      <c r="B635" s="441" t="s">
        <v>40</v>
      </c>
      <c r="C635" s="441">
        <v>5329</v>
      </c>
      <c r="D635" s="441">
        <v>216</v>
      </c>
      <c r="E635" s="445">
        <f>D635/C635</f>
        <v>4.0532933008069059E-2</v>
      </c>
      <c r="F635" s="94"/>
      <c r="G635" s="96">
        <f>C635-D635</f>
        <v>5113</v>
      </c>
      <c r="H635" s="96">
        <f>SUMIFS($D:$D,$A:$A,$A635)</f>
        <v>1917</v>
      </c>
      <c r="I635" s="96">
        <f>SUMIFS($G:$G,$A:$A,$A635)</f>
        <v>24222</v>
      </c>
      <c r="J635" s="95">
        <f>IFERROR(D635/H635,0)</f>
        <v>0.11267605633802817</v>
      </c>
      <c r="K635" s="95">
        <f>IFERROR(G635/I635,0)</f>
        <v>0.21108909256048219</v>
      </c>
      <c r="L635" s="97">
        <f>IF(A635&lt;&gt;A634,J635,L634+J635)</f>
        <v>0.84141888367240469</v>
      </c>
      <c r="M635" s="97">
        <f>IF(A635&lt;&gt;A634,K635,M634+K635)</f>
        <v>0.3742465527206672</v>
      </c>
      <c r="N635" s="97">
        <f>(M635+(M635-K635))*(L635-(L635-J635))</f>
        <v>6.0552564831645291E-2</v>
      </c>
      <c r="O635" s="97">
        <f>ABS(L635-M635)</f>
        <v>0.46717233095173749</v>
      </c>
      <c r="T635" s="99"/>
    </row>
    <row r="636" spans="1:20" s="91" customFormat="1" ht="13.2" customHeight="1" x14ac:dyDescent="0.25">
      <c r="A636" s="440">
        <v>43585</v>
      </c>
      <c r="B636" s="441" t="s">
        <v>28</v>
      </c>
      <c r="C636" s="441">
        <v>3403</v>
      </c>
      <c r="D636" s="441">
        <v>102</v>
      </c>
      <c r="E636" s="445">
        <f>D636/C636</f>
        <v>2.9973552747575669E-2</v>
      </c>
      <c r="F636" s="94"/>
      <c r="G636" s="96">
        <f>C636-D636</f>
        <v>3301</v>
      </c>
      <c r="H636" s="96">
        <f>SUMIFS($D:$D,$A:$A,$A636)</f>
        <v>1917</v>
      </c>
      <c r="I636" s="96">
        <f>SUMIFS($G:$G,$A:$A,$A636)</f>
        <v>24222</v>
      </c>
      <c r="J636" s="95">
        <f>IFERROR(D636/H636,0)</f>
        <v>5.3208137715179966E-2</v>
      </c>
      <c r="K636" s="95">
        <f>IFERROR(G636/I636,0)</f>
        <v>0.13628106679877797</v>
      </c>
      <c r="L636" s="97">
        <f>IF(A636&lt;&gt;A635,J636,L635+J636)</f>
        <v>0.89462702138758465</v>
      </c>
      <c r="M636" s="97">
        <f>IF(A636&lt;&gt;A635,K636,M635+K636)</f>
        <v>0.51052761951944514</v>
      </c>
      <c r="N636" s="97">
        <f>(M636+(M636-K636))*(L636-(L636-J636))</f>
        <v>4.707718600338625E-2</v>
      </c>
      <c r="O636" s="97">
        <f>ABS(L636-M636)</f>
        <v>0.38409940186813951</v>
      </c>
      <c r="T636" s="99"/>
    </row>
    <row r="637" spans="1:20" s="91" customFormat="1" ht="13.2" customHeight="1" x14ac:dyDescent="0.25">
      <c r="A637" s="440">
        <v>43585</v>
      </c>
      <c r="B637" s="441" t="s">
        <v>12</v>
      </c>
      <c r="C637" s="441">
        <v>4730</v>
      </c>
      <c r="D637" s="441">
        <v>114</v>
      </c>
      <c r="E637" s="445">
        <f>D637/C637</f>
        <v>2.4101479915433405E-2</v>
      </c>
      <c r="F637" s="94"/>
      <c r="G637" s="96">
        <f>C637-D637</f>
        <v>4616</v>
      </c>
      <c r="H637" s="96">
        <f>SUMIFS($D:$D,$A:$A,$A637)</f>
        <v>1917</v>
      </c>
      <c r="I637" s="96">
        <f>SUMIFS($G:$G,$A:$A,$A637)</f>
        <v>24222</v>
      </c>
      <c r="J637" s="95">
        <f>IFERROR(D637/H637,0)</f>
        <v>5.9467918622848198E-2</v>
      </c>
      <c r="K637" s="95">
        <f>IFERROR(G637/I637,0)</f>
        <v>0.1905705556931715</v>
      </c>
      <c r="L637" s="97">
        <f>IF(A637&lt;&gt;A636,J637,L636+J637)</f>
        <v>0.95409494001043282</v>
      </c>
      <c r="M637" s="97">
        <f>IF(A637&lt;&gt;A636,K637,M636+K637)</f>
        <v>0.70109817521261664</v>
      </c>
      <c r="N637" s="97">
        <f>(M637+(M637-K637))*(L637-(L637-J637))</f>
        <v>7.205286416246999E-2</v>
      </c>
      <c r="O637" s="97">
        <f>ABS(L637-M637)</f>
        <v>0.25299676479781619</v>
      </c>
      <c r="T637" s="99"/>
    </row>
    <row r="638" spans="1:20" s="91" customFormat="1" ht="13.2" customHeight="1" x14ac:dyDescent="0.25">
      <c r="A638" s="440">
        <v>43585</v>
      </c>
      <c r="B638" s="441" t="s">
        <v>20</v>
      </c>
      <c r="C638" s="441">
        <v>835</v>
      </c>
      <c r="D638" s="441">
        <v>12</v>
      </c>
      <c r="E638" s="445">
        <f>D638/C638</f>
        <v>1.437125748502994E-2</v>
      </c>
      <c r="F638" s="94"/>
      <c r="G638" s="96">
        <f>C638-D638</f>
        <v>823</v>
      </c>
      <c r="H638" s="96">
        <f>SUMIFS($D:$D,$A:$A,$A638)</f>
        <v>1917</v>
      </c>
      <c r="I638" s="96">
        <f>SUMIFS($G:$G,$A:$A,$A638)</f>
        <v>24222</v>
      </c>
      <c r="J638" s="95">
        <f>IFERROR(D638/H638,0)</f>
        <v>6.2597809076682318E-3</v>
      </c>
      <c r="K638" s="95">
        <f>IFERROR(G638/I638,0)</f>
        <v>3.3977375939228803E-2</v>
      </c>
      <c r="L638" s="97">
        <f>IF(A638&lt;&gt;A637,J638,L637+J638)</f>
        <v>0.96035472091810103</v>
      </c>
      <c r="M638" s="97">
        <f>IF(A638&lt;&gt;A637,K638,M637+K638)</f>
        <v>0.73507555115184542</v>
      </c>
      <c r="N638" s="97">
        <f>(M638+(M638-K638))*(L638-(L638-J638))</f>
        <v>8.9901328723909699E-3</v>
      </c>
      <c r="O638" s="97">
        <f>ABS(L638-M638)</f>
        <v>0.22527916976625562</v>
      </c>
      <c r="T638" s="99"/>
    </row>
    <row r="639" spans="1:20" s="91" customFormat="1" ht="13.2" customHeight="1" x14ac:dyDescent="0.25">
      <c r="A639" s="440">
        <v>43585</v>
      </c>
      <c r="B639" s="441" t="s">
        <v>22</v>
      </c>
      <c r="C639" s="441">
        <v>5714</v>
      </c>
      <c r="D639" s="441">
        <v>76</v>
      </c>
      <c r="E639" s="445">
        <f>D639/C639</f>
        <v>1.3300665033251663E-2</v>
      </c>
      <c r="F639" s="94"/>
      <c r="G639" s="96">
        <f>C639-D639</f>
        <v>5638</v>
      </c>
      <c r="H639" s="96">
        <f>SUMIFS($D:$D,$A:$A,$A639)</f>
        <v>1917</v>
      </c>
      <c r="I639" s="96">
        <f>SUMIFS($G:$G,$A:$A,$A639)</f>
        <v>24222</v>
      </c>
      <c r="J639" s="95">
        <f>IFERROR(D639/H639,0)</f>
        <v>3.9645279081898799E-2</v>
      </c>
      <c r="K639" s="95">
        <f>IFERROR(G639/I639,0)</f>
        <v>0.23276360333581042</v>
      </c>
      <c r="L639" s="97">
        <f>IF(A639&lt;&gt;A638,J639,L638+J639)</f>
        <v>0.99999999999999978</v>
      </c>
      <c r="M639" s="97">
        <f>IF(A639&lt;&gt;A638,K639,M638+K639)</f>
        <v>0.96783915448765589</v>
      </c>
      <c r="N639" s="97">
        <f>(M639+(M639-K639))*(L639-(L639-J639))</f>
        <v>6.7512528757747672E-2</v>
      </c>
      <c r="O639" s="97">
        <f>ABS(L639-M639)</f>
        <v>3.2160845512343883E-2</v>
      </c>
      <c r="T639" s="99"/>
    </row>
    <row r="640" spans="1:20" s="91" customFormat="1" ht="13.2" customHeight="1" x14ac:dyDescent="0.25">
      <c r="A640" s="440">
        <v>43585</v>
      </c>
      <c r="B640" s="441" t="s">
        <v>38</v>
      </c>
      <c r="C640" s="441">
        <v>455</v>
      </c>
      <c r="D640" s="441">
        <v>0</v>
      </c>
      <c r="E640" s="445">
        <f>D640/C640</f>
        <v>0</v>
      </c>
      <c r="F640" s="94"/>
      <c r="G640" s="96">
        <f>C640-D640</f>
        <v>455</v>
      </c>
      <c r="H640" s="96">
        <f>SUMIFS($D:$D,$A:$A,$A640)</f>
        <v>1917</v>
      </c>
      <c r="I640" s="96">
        <f>SUMIFS($G:$G,$A:$A,$A640)</f>
        <v>24222</v>
      </c>
      <c r="J640" s="95">
        <f>IFERROR(D640/H640,0)</f>
        <v>0</v>
      </c>
      <c r="K640" s="95">
        <f>IFERROR(G640/I640,0)</f>
        <v>1.8784576005284451E-2</v>
      </c>
      <c r="L640" s="97">
        <f>IF(A640&lt;&gt;A639,J640,L639+J640)</f>
        <v>0.99999999999999978</v>
      </c>
      <c r="M640" s="97">
        <f>IF(A640&lt;&gt;A639,K640,M639+K640)</f>
        <v>0.98662373049294039</v>
      </c>
      <c r="N640" s="97">
        <f>(M640+(M640-K640))*(L640-(L640-J640))</f>
        <v>0</v>
      </c>
      <c r="O640" s="97">
        <f>ABS(L640-M640)</f>
        <v>1.3376269507059391E-2</v>
      </c>
      <c r="T640" s="99"/>
    </row>
    <row r="641" spans="1:20" s="91" customFormat="1" ht="13.2" customHeight="1" x14ac:dyDescent="0.25">
      <c r="A641" s="440">
        <v>43585</v>
      </c>
      <c r="B641" s="441" t="s">
        <v>30</v>
      </c>
      <c r="C641" s="441">
        <v>324</v>
      </c>
      <c r="D641" s="441">
        <v>0</v>
      </c>
      <c r="E641" s="445">
        <f>D641/C641</f>
        <v>0</v>
      </c>
      <c r="F641" s="94"/>
      <c r="G641" s="96">
        <f>C641-D641</f>
        <v>324</v>
      </c>
      <c r="H641" s="96">
        <f>SUMIFS($D:$D,$A:$A,$A641)</f>
        <v>1917</v>
      </c>
      <c r="I641" s="96">
        <f>SUMIFS($G:$G,$A:$A,$A641)</f>
        <v>24222</v>
      </c>
      <c r="J641" s="95">
        <f>IFERROR(D641/H641,0)</f>
        <v>0</v>
      </c>
      <c r="K641" s="95">
        <f>IFERROR(G641/I641,0)</f>
        <v>1.3376269507059698E-2</v>
      </c>
      <c r="L641" s="97">
        <f>IF(A641&lt;&gt;A640,J641,L640+J641)</f>
        <v>0.99999999999999978</v>
      </c>
      <c r="M641" s="97">
        <f>IF(A641&lt;&gt;A640,K641,M640+K641)</f>
        <v>1</v>
      </c>
      <c r="N641" s="97">
        <f>(M641+(M641-K641))*(L641-(L641-J641))</f>
        <v>0</v>
      </c>
      <c r="O641" s="97">
        <f>ABS(L641-M641)</f>
        <v>2.2204460492503131E-16</v>
      </c>
      <c r="T641" s="99"/>
    </row>
    <row r="642" spans="1:20" s="91" customFormat="1" ht="13.2" customHeight="1" x14ac:dyDescent="0.25">
      <c r="A642" s="440">
        <v>43616</v>
      </c>
      <c r="B642" s="441" t="s">
        <v>38</v>
      </c>
      <c r="C642" s="441">
        <v>229</v>
      </c>
      <c r="D642" s="441">
        <v>172</v>
      </c>
      <c r="E642" s="445">
        <f>D642/C642</f>
        <v>0.75109170305676853</v>
      </c>
      <c r="F642" s="94"/>
      <c r="G642" s="96">
        <f>C642-D642</f>
        <v>57</v>
      </c>
      <c r="H642" s="96">
        <f>SUMIFS($D:$D,$A:$A,$A642)</f>
        <v>2225</v>
      </c>
      <c r="I642" s="96">
        <f>SUMIFS($G:$G,$A:$A,$A642)</f>
        <v>40216</v>
      </c>
      <c r="J642" s="95">
        <f>IFERROR(D642/H642,0)</f>
        <v>7.7303370786516848E-2</v>
      </c>
      <c r="K642" s="95">
        <f>IFERROR(G642/I642,0)</f>
        <v>1.4173463298189776E-3</v>
      </c>
      <c r="L642" s="97">
        <f>IF(A642&lt;&gt;A641,J642,L641+J642)</f>
        <v>7.7303370786516848E-2</v>
      </c>
      <c r="M642" s="97">
        <f>IF(A642&lt;&gt;A641,K642,M641+K642)</f>
        <v>1.4173463298189776E-3</v>
      </c>
      <c r="N642" s="97">
        <f>(M642+(M642-K642))*(L642-(L642-J642))</f>
        <v>1.0956564886690522E-4</v>
      </c>
      <c r="O642" s="97">
        <f>ABS(L642-M642)</f>
        <v>7.588602445669787E-2</v>
      </c>
      <c r="T642" s="99"/>
    </row>
    <row r="643" spans="1:20" s="91" customFormat="1" ht="13.2" customHeight="1" x14ac:dyDescent="0.25">
      <c r="A643" s="440">
        <v>43616</v>
      </c>
      <c r="B643" s="441" t="s">
        <v>36</v>
      </c>
      <c r="C643" s="441">
        <v>479</v>
      </c>
      <c r="D643" s="441">
        <v>285</v>
      </c>
      <c r="E643" s="445">
        <f>D643/C643</f>
        <v>0.59498956158663885</v>
      </c>
      <c r="F643" s="94"/>
      <c r="G643" s="96">
        <f>C643-D643</f>
        <v>194</v>
      </c>
      <c r="H643" s="96">
        <f>SUMIFS($D:$D,$A:$A,$A643)</f>
        <v>2225</v>
      </c>
      <c r="I643" s="96">
        <f>SUMIFS($G:$G,$A:$A,$A643)</f>
        <v>40216</v>
      </c>
      <c r="J643" s="95">
        <f>IFERROR(D643/H643,0)</f>
        <v>0.12808988764044943</v>
      </c>
      <c r="K643" s="95">
        <f>IFERROR(G643/I643,0)</f>
        <v>4.8239506664014319E-3</v>
      </c>
      <c r="L643" s="97">
        <f>IF(A643&lt;&gt;A642,J643,L642+J643)</f>
        <v>0.20539325842696626</v>
      </c>
      <c r="M643" s="97">
        <f>IF(A643&lt;&gt;A642,K643,M642+K643)</f>
        <v>6.2412969962204095E-3</v>
      </c>
      <c r="N643" s="97">
        <f>(M643+(M643-K643))*(L643-(L643-J643))</f>
        <v>9.8099476311066299E-4</v>
      </c>
      <c r="O643" s="97">
        <f>ABS(L643-M643)</f>
        <v>0.19915196143074584</v>
      </c>
      <c r="T643" s="99"/>
    </row>
    <row r="644" spans="1:20" s="91" customFormat="1" ht="13.2" customHeight="1" x14ac:dyDescent="0.25">
      <c r="A644" s="440">
        <v>43616</v>
      </c>
      <c r="B644" s="441" t="s">
        <v>12</v>
      </c>
      <c r="C644" s="441">
        <v>128</v>
      </c>
      <c r="D644" s="441">
        <v>74</v>
      </c>
      <c r="E644" s="445">
        <f>D644/C644</f>
        <v>0.578125</v>
      </c>
      <c r="F644" s="94"/>
      <c r="G644" s="96">
        <f>C644-D644</f>
        <v>54</v>
      </c>
      <c r="H644" s="96">
        <f>SUMIFS($D:$D,$A:$A,$A644)</f>
        <v>2225</v>
      </c>
      <c r="I644" s="96">
        <f>SUMIFS($G:$G,$A:$A,$A644)</f>
        <v>40216</v>
      </c>
      <c r="J644" s="95">
        <f>IFERROR(D644/H644,0)</f>
        <v>3.3258426966292137E-2</v>
      </c>
      <c r="K644" s="95">
        <f>IFERROR(G644/I644,0)</f>
        <v>1.3427491545653471E-3</v>
      </c>
      <c r="L644" s="97">
        <f>IF(A644&lt;&gt;A643,J644,L643+J644)</f>
        <v>0.2386516853932584</v>
      </c>
      <c r="M644" s="97">
        <f>IF(A644&lt;&gt;A643,K644,M643+K644)</f>
        <v>7.5840461507857568E-3</v>
      </c>
      <c r="N644" s="97">
        <f>(M644+(M644-K644))*(L644-(L644-J644))</f>
        <v>4.598091653386321E-4</v>
      </c>
      <c r="O644" s="97">
        <f>ABS(L644-M644)</f>
        <v>0.23106763924247264</v>
      </c>
      <c r="T644" s="99"/>
    </row>
    <row r="645" spans="1:20" s="91" customFormat="1" ht="13.2" customHeight="1" x14ac:dyDescent="0.25">
      <c r="A645" s="440">
        <v>43616</v>
      </c>
      <c r="B645" s="441" t="s">
        <v>18</v>
      </c>
      <c r="C645" s="441">
        <v>194</v>
      </c>
      <c r="D645" s="441">
        <v>83</v>
      </c>
      <c r="E645" s="445">
        <f>D645/C645</f>
        <v>0.42783505154639173</v>
      </c>
      <c r="F645" s="94"/>
      <c r="G645" s="96">
        <f>C645-D645</f>
        <v>111</v>
      </c>
      <c r="H645" s="96">
        <f>SUMIFS($D:$D,$A:$A,$A645)</f>
        <v>2225</v>
      </c>
      <c r="I645" s="96">
        <f>SUMIFS($G:$G,$A:$A,$A645)</f>
        <v>40216</v>
      </c>
      <c r="J645" s="95">
        <f>IFERROR(D645/H645,0)</f>
        <v>3.7303370786516854E-2</v>
      </c>
      <c r="K645" s="95">
        <f>IFERROR(G645/I645,0)</f>
        <v>2.7600954843843245E-3</v>
      </c>
      <c r="L645" s="97">
        <f>IF(A645&lt;&gt;A644,J645,L644+J645)</f>
        <v>0.27595505617977523</v>
      </c>
      <c r="M645" s="97">
        <f>IF(A645&lt;&gt;A644,K645,M644+K645)</f>
        <v>1.0344141635170081E-2</v>
      </c>
      <c r="N645" s="97">
        <f>(M645+(M645-K645))*(L645-(L645-J645))</f>
        <v>6.6878183650981326E-4</v>
      </c>
      <c r="O645" s="97">
        <f>ABS(L645-M645)</f>
        <v>0.26561091454460517</v>
      </c>
      <c r="T645" s="99"/>
    </row>
    <row r="646" spans="1:20" s="91" customFormat="1" ht="13.2" customHeight="1" x14ac:dyDescent="0.25">
      <c r="A646" s="440">
        <v>43616</v>
      </c>
      <c r="B646" s="441" t="s">
        <v>26</v>
      </c>
      <c r="C646" s="441">
        <v>618</v>
      </c>
      <c r="D646" s="441">
        <v>169</v>
      </c>
      <c r="E646" s="445">
        <f>D646/C646</f>
        <v>0.27346278317152106</v>
      </c>
      <c r="F646" s="94"/>
      <c r="G646" s="96">
        <f>C646-D646</f>
        <v>449</v>
      </c>
      <c r="H646" s="96">
        <f>SUMIFS($D:$D,$A:$A,$A646)</f>
        <v>2225</v>
      </c>
      <c r="I646" s="96">
        <f>SUMIFS($G:$G,$A:$A,$A646)</f>
        <v>40216</v>
      </c>
      <c r="J646" s="95">
        <f>IFERROR(D646/H646,0)</f>
        <v>7.5955056179775285E-2</v>
      </c>
      <c r="K646" s="95">
        <f>IFERROR(G646/I646,0)</f>
        <v>1.1164710562960017E-2</v>
      </c>
      <c r="L646" s="97">
        <f>IF(A646&lt;&gt;A645,J646,L645+J646)</f>
        <v>0.3519101123595505</v>
      </c>
      <c r="M646" s="97">
        <f>IF(A646&lt;&gt;A645,K646,M645+K646)</f>
        <v>2.1508852198130098E-2</v>
      </c>
      <c r="N646" s="97">
        <f>(M646+(M646-K646))*(L646-(L646-J646))</f>
        <v>2.4193959361023501E-3</v>
      </c>
      <c r="O646" s="97">
        <f>ABS(L646-M646)</f>
        <v>0.33040126016142041</v>
      </c>
      <c r="T646" s="99"/>
    </row>
    <row r="647" spans="1:20" s="91" customFormat="1" ht="13.2" customHeight="1" x14ac:dyDescent="0.25">
      <c r="A647" s="440">
        <v>43616</v>
      </c>
      <c r="B647" s="441" t="s">
        <v>24</v>
      </c>
      <c r="C647" s="441">
        <v>1479</v>
      </c>
      <c r="D647" s="441">
        <v>290</v>
      </c>
      <c r="E647" s="445">
        <f>D647/C647</f>
        <v>0.19607843137254902</v>
      </c>
      <c r="F647" s="94"/>
      <c r="G647" s="96">
        <f>C647-D647</f>
        <v>1189</v>
      </c>
      <c r="H647" s="96">
        <f>SUMIFS($D:$D,$A:$A,$A647)</f>
        <v>2225</v>
      </c>
      <c r="I647" s="96">
        <f>SUMIFS($G:$G,$A:$A,$A647)</f>
        <v>40216</v>
      </c>
      <c r="J647" s="95">
        <f>IFERROR(D647/H647,0)</f>
        <v>0.1303370786516854</v>
      </c>
      <c r="K647" s="95">
        <f>IFERROR(G647/I647,0)</f>
        <v>2.9565347125522182E-2</v>
      </c>
      <c r="L647" s="97">
        <f>IF(A647&lt;&gt;A646,J647,L646+J647)</f>
        <v>0.48224719101123592</v>
      </c>
      <c r="M647" s="97">
        <f>IF(A647&lt;&gt;A646,K647,M646+K647)</f>
        <v>5.1074199323652279E-2</v>
      </c>
      <c r="N647" s="97">
        <f>(M647+(M647-K647))*(L647-(L647-J647))</f>
        <v>9.4602628949738855E-3</v>
      </c>
      <c r="O647" s="97">
        <f>ABS(L647-M647)</f>
        <v>0.43117299168758366</v>
      </c>
      <c r="T647" s="99"/>
    </row>
    <row r="648" spans="1:20" s="91" customFormat="1" ht="13.2" customHeight="1" x14ac:dyDescent="0.25">
      <c r="A648" s="440">
        <v>43616</v>
      </c>
      <c r="B648" s="441" t="s">
        <v>14</v>
      </c>
      <c r="C648" s="441">
        <v>911</v>
      </c>
      <c r="D648" s="441">
        <v>139</v>
      </c>
      <c r="E648" s="445">
        <f>D648/C648</f>
        <v>0.15257958287596049</v>
      </c>
      <c r="F648" s="94"/>
      <c r="G648" s="96">
        <f>C648-D648</f>
        <v>772</v>
      </c>
      <c r="H648" s="96">
        <f>SUMIFS($D:$D,$A:$A,$A648)</f>
        <v>2225</v>
      </c>
      <c r="I648" s="96">
        <f>SUMIFS($G:$G,$A:$A,$A648)</f>
        <v>40216</v>
      </c>
      <c r="J648" s="95">
        <f>IFERROR(D648/H648,0)</f>
        <v>6.2471910112359551E-2</v>
      </c>
      <c r="K648" s="95">
        <f>IFERROR(G648/I648,0)</f>
        <v>1.9196339765267554E-2</v>
      </c>
      <c r="L648" s="97">
        <f>IF(A648&lt;&gt;A647,J648,L647+J648)</f>
        <v>0.54471910112359545</v>
      </c>
      <c r="M648" s="97">
        <f>IF(A648&lt;&gt;A647,K648,M647+K648)</f>
        <v>7.0270539088919837E-2</v>
      </c>
      <c r="N648" s="97">
        <f>(M648+(M648-K648))*(L648-(L648-J648))</f>
        <v>7.5806375907179861E-3</v>
      </c>
      <c r="O648" s="97">
        <f>ABS(L648-M648)</f>
        <v>0.47444856203467561</v>
      </c>
      <c r="T648" s="99"/>
    </row>
    <row r="649" spans="1:20" s="91" customFormat="1" ht="13.2" customHeight="1" x14ac:dyDescent="0.25">
      <c r="A649" s="440">
        <v>43616</v>
      </c>
      <c r="B649" s="441" t="s">
        <v>32</v>
      </c>
      <c r="C649" s="441">
        <v>886</v>
      </c>
      <c r="D649" s="441">
        <v>62</v>
      </c>
      <c r="E649" s="445">
        <f>D649/C649</f>
        <v>6.9977426636568849E-2</v>
      </c>
      <c r="F649" s="94"/>
      <c r="G649" s="96">
        <f>C649-D649</f>
        <v>824</v>
      </c>
      <c r="H649" s="96">
        <f>SUMIFS($D:$D,$A:$A,$A649)</f>
        <v>2225</v>
      </c>
      <c r="I649" s="96">
        <f>SUMIFS($G:$G,$A:$A,$A649)</f>
        <v>40216</v>
      </c>
      <c r="J649" s="95">
        <f>IFERROR(D649/H649,0)</f>
        <v>2.7865168539325844E-2</v>
      </c>
      <c r="K649" s="95">
        <f>IFERROR(G649/I649,0)</f>
        <v>2.0489357469663814E-2</v>
      </c>
      <c r="L649" s="97">
        <f>IF(A649&lt;&gt;A648,J649,L648+J649)</f>
        <v>0.57258426966292131</v>
      </c>
      <c r="M649" s="97">
        <f>IF(A649&lt;&gt;A648,K649,M648+K649)</f>
        <v>9.0759896558583658E-2</v>
      </c>
      <c r="N649" s="97">
        <f>(M649+(M649-K649))*(L649-(L649-J649))</f>
        <v>4.4871402292787511E-3</v>
      </c>
      <c r="O649" s="97">
        <f>ABS(L649-M649)</f>
        <v>0.48182437310433768</v>
      </c>
      <c r="T649" s="99"/>
    </row>
    <row r="650" spans="1:20" s="91" customFormat="1" ht="13.2" customHeight="1" x14ac:dyDescent="0.25">
      <c r="A650" s="440">
        <v>43616</v>
      </c>
      <c r="B650" s="441" t="s">
        <v>42</v>
      </c>
      <c r="C650" s="441">
        <v>5303</v>
      </c>
      <c r="D650" s="441">
        <v>228</v>
      </c>
      <c r="E650" s="445">
        <f>D650/C650</f>
        <v>4.2994531397322268E-2</v>
      </c>
      <c r="F650" s="94"/>
      <c r="G650" s="96">
        <f>C650-D650</f>
        <v>5075</v>
      </c>
      <c r="H650" s="96">
        <f>SUMIFS($D:$D,$A:$A,$A650)</f>
        <v>2225</v>
      </c>
      <c r="I650" s="96">
        <f>SUMIFS($G:$G,$A:$A,$A650)</f>
        <v>40216</v>
      </c>
      <c r="J650" s="95">
        <f>IFERROR(D650/H650,0)</f>
        <v>0.10247191011235955</v>
      </c>
      <c r="K650" s="95">
        <f>IFERROR(G650/I650,0)</f>
        <v>0.12619355480405808</v>
      </c>
      <c r="L650" s="97">
        <f>IF(A650&lt;&gt;A649,J650,L649+J650)</f>
        <v>0.67505617977528087</v>
      </c>
      <c r="M650" s="97">
        <f>IF(A650&lt;&gt;A649,K650,M649+K650)</f>
        <v>0.21695345136264174</v>
      </c>
      <c r="N650" s="97">
        <f>(M650+(M650-K650))*(L650-(L650-J650))</f>
        <v>3.1531974528557036E-2</v>
      </c>
      <c r="O650" s="97">
        <f>ABS(L650-M650)</f>
        <v>0.4581027284126391</v>
      </c>
      <c r="T650" s="99"/>
    </row>
    <row r="651" spans="1:20" s="91" customFormat="1" ht="13.2" customHeight="1" x14ac:dyDescent="0.25">
      <c r="A651" s="440">
        <v>43616</v>
      </c>
      <c r="B651" s="441" t="s">
        <v>28</v>
      </c>
      <c r="C651" s="441">
        <v>3552</v>
      </c>
      <c r="D651" s="441">
        <v>135</v>
      </c>
      <c r="E651" s="445">
        <f>D651/C651</f>
        <v>3.8006756756756757E-2</v>
      </c>
      <c r="F651" s="94"/>
      <c r="G651" s="96">
        <f>C651-D651</f>
        <v>3417</v>
      </c>
      <c r="H651" s="96">
        <f>SUMIFS($D:$D,$A:$A,$A651)</f>
        <v>2225</v>
      </c>
      <c r="I651" s="96">
        <f>SUMIFS($G:$G,$A:$A,$A651)</f>
        <v>40216</v>
      </c>
      <c r="J651" s="95">
        <f>IFERROR(D651/H651,0)</f>
        <v>6.0674157303370786E-2</v>
      </c>
      <c r="K651" s="95">
        <f>IFERROR(G651/I651,0)</f>
        <v>8.4966182613885027E-2</v>
      </c>
      <c r="L651" s="97">
        <f>IF(A651&lt;&gt;A650,J651,L650+J651)</f>
        <v>0.73573033707865165</v>
      </c>
      <c r="M651" s="97">
        <f>IF(A651&lt;&gt;A650,K651,M650+K651)</f>
        <v>0.30191963397652677</v>
      </c>
      <c r="N651" s="97">
        <f>(M651+(M651-K651))*(L651-(L651-J651))</f>
        <v>3.1482187200354041E-2</v>
      </c>
      <c r="O651" s="97">
        <f>ABS(L651-M651)</f>
        <v>0.43381070310212488</v>
      </c>
      <c r="T651" s="99"/>
    </row>
    <row r="652" spans="1:20" s="91" customFormat="1" ht="13.2" customHeight="1" x14ac:dyDescent="0.25">
      <c r="A652" s="440">
        <v>43616</v>
      </c>
      <c r="B652" s="441" t="s">
        <v>40</v>
      </c>
      <c r="C652" s="441">
        <v>17138</v>
      </c>
      <c r="D652" s="441">
        <v>412</v>
      </c>
      <c r="E652" s="445">
        <f>D652/C652</f>
        <v>2.4040144707667171E-2</v>
      </c>
      <c r="F652" s="94"/>
      <c r="G652" s="96">
        <f>C652-D652</f>
        <v>16726</v>
      </c>
      <c r="H652" s="96">
        <f>SUMIFS($D:$D,$A:$A,$A652)</f>
        <v>2225</v>
      </c>
      <c r="I652" s="96">
        <f>SUMIFS($G:$G,$A:$A,$A652)</f>
        <v>40216</v>
      </c>
      <c r="J652" s="95">
        <f>IFERROR(D652/H652,0)</f>
        <v>0.18516853932584271</v>
      </c>
      <c r="K652" s="95">
        <f>IFERROR(G652/I652,0)</f>
        <v>0.41590411776407399</v>
      </c>
      <c r="L652" s="97">
        <f>IF(A652&lt;&gt;A651,J652,L651+J652)</f>
        <v>0.9208988764044943</v>
      </c>
      <c r="M652" s="97">
        <f>IF(A652&lt;&gt;A651,K652,M651+K652)</f>
        <v>0.71782375174060076</v>
      </c>
      <c r="N652" s="97">
        <f>(M652+(M652-K652))*(L652-(L652-J652))</f>
        <v>0.18882439322042988</v>
      </c>
      <c r="O652" s="97">
        <f>ABS(L652-M652)</f>
        <v>0.20307512466389355</v>
      </c>
      <c r="T652" s="99"/>
    </row>
    <row r="653" spans="1:20" s="91" customFormat="1" ht="13.2" customHeight="1" x14ac:dyDescent="0.25">
      <c r="A653" s="440">
        <v>43616</v>
      </c>
      <c r="B653" s="441" t="s">
        <v>16</v>
      </c>
      <c r="C653" s="441">
        <v>4577</v>
      </c>
      <c r="D653" s="441">
        <v>101</v>
      </c>
      <c r="E653" s="445">
        <f>D653/C653</f>
        <v>2.2066856019226568E-2</v>
      </c>
      <c r="F653" s="94"/>
      <c r="G653" s="96">
        <f>C653-D653</f>
        <v>4476</v>
      </c>
      <c r="H653" s="96">
        <f>SUMIFS($D:$D,$A:$A,$A653)</f>
        <v>2225</v>
      </c>
      <c r="I653" s="96">
        <f>SUMIFS($G:$G,$A:$A,$A653)</f>
        <v>40216</v>
      </c>
      <c r="J653" s="95">
        <f>IFERROR(D653/H653,0)</f>
        <v>4.5393258426966294E-2</v>
      </c>
      <c r="K653" s="95">
        <f>IFERROR(G653/I653,0)</f>
        <v>0.11129898547841655</v>
      </c>
      <c r="L653" s="97">
        <f>IF(A653&lt;&gt;A652,J653,L652+J653)</f>
        <v>0.96629213483146059</v>
      </c>
      <c r="M653" s="97">
        <f>IF(A653&lt;&gt;A652,K653,M652+K653)</f>
        <v>0.8291227372190173</v>
      </c>
      <c r="N653" s="97">
        <f>(M653+(M653-K653))*(L653-(L653-J653))</f>
        <v>7.0220941746032092E-2</v>
      </c>
      <c r="O653" s="97">
        <f>ABS(L653-M653)</f>
        <v>0.13716939761244329</v>
      </c>
      <c r="T653" s="99"/>
    </row>
    <row r="654" spans="1:20" s="91" customFormat="1" ht="13.2" customHeight="1" x14ac:dyDescent="0.25">
      <c r="A654" s="440">
        <v>43616</v>
      </c>
      <c r="B654" s="441" t="s">
        <v>22</v>
      </c>
      <c r="C654" s="441">
        <v>868</v>
      </c>
      <c r="D654" s="441">
        <v>16</v>
      </c>
      <c r="E654" s="445">
        <f>D654/C654</f>
        <v>1.8433179723502304E-2</v>
      </c>
      <c r="F654" s="94"/>
      <c r="G654" s="96">
        <f>C654-D654</f>
        <v>852</v>
      </c>
      <c r="H654" s="96">
        <f>SUMIFS($D:$D,$A:$A,$A654)</f>
        <v>2225</v>
      </c>
      <c r="I654" s="96">
        <f>SUMIFS($G:$G,$A:$A,$A654)</f>
        <v>40216</v>
      </c>
      <c r="J654" s="95">
        <f>IFERROR(D654/H654,0)</f>
        <v>7.1910112359550565E-3</v>
      </c>
      <c r="K654" s="95">
        <f>IFERROR(G654/I654,0)</f>
        <v>2.1185597772031033E-2</v>
      </c>
      <c r="L654" s="97">
        <f>IF(A654&lt;&gt;A653,J654,L653+J654)</f>
        <v>0.97348314606741559</v>
      </c>
      <c r="M654" s="97">
        <f>IF(A654&lt;&gt;A653,K654,M653+K654)</f>
        <v>0.8503083349910483</v>
      </c>
      <c r="N654" s="97">
        <f>(M654+(M654-K654))*(L654-(L654-J654))</f>
        <v>1.2076807710274539E-2</v>
      </c>
      <c r="O654" s="97">
        <f>ABS(L654-M654)</f>
        <v>0.1231748110763673</v>
      </c>
      <c r="T654" s="99"/>
    </row>
    <row r="655" spans="1:20" s="91" customFormat="1" ht="13.2" customHeight="1" x14ac:dyDescent="0.25">
      <c r="A655" s="440">
        <v>43616</v>
      </c>
      <c r="B655" s="441" t="s">
        <v>34</v>
      </c>
      <c r="C655" s="441">
        <v>5229</v>
      </c>
      <c r="D655" s="441">
        <v>59</v>
      </c>
      <c r="E655" s="445">
        <f>D655/C655</f>
        <v>1.128322815069803E-2</v>
      </c>
      <c r="F655" s="94"/>
      <c r="G655" s="96">
        <f>C655-D655</f>
        <v>5170</v>
      </c>
      <c r="H655" s="96">
        <f>SUMIFS($D:$D,$A:$A,$A655)</f>
        <v>2225</v>
      </c>
      <c r="I655" s="96">
        <f>SUMIFS($G:$G,$A:$A,$A655)</f>
        <v>40216</v>
      </c>
      <c r="J655" s="95">
        <f>IFERROR(D655/H655,0)</f>
        <v>2.651685393258427E-2</v>
      </c>
      <c r="K655" s="95">
        <f>IFERROR(G655/I655,0)</f>
        <v>0.12855579868708972</v>
      </c>
      <c r="L655" s="97">
        <f>IF(A655&lt;&gt;A654,J655,L654+J655)</f>
        <v>0.99999999999999989</v>
      </c>
      <c r="M655" s="97">
        <f>IF(A655&lt;&gt;A654,K655,M654+K655)</f>
        <v>0.97886413367813807</v>
      </c>
      <c r="N655" s="97">
        <f>(M655+(M655-K655))*(L655-(L655-J655))</f>
        <v>4.8503899169205437E-2</v>
      </c>
      <c r="O655" s="97">
        <f>ABS(L655-M655)</f>
        <v>2.1135866321861818E-2</v>
      </c>
      <c r="T655" s="99"/>
    </row>
    <row r="656" spans="1:20" s="91" customFormat="1" ht="13.2" customHeight="1" x14ac:dyDescent="0.25">
      <c r="A656" s="440">
        <v>43616</v>
      </c>
      <c r="B656" s="441" t="s">
        <v>30</v>
      </c>
      <c r="C656" s="441">
        <v>490</v>
      </c>
      <c r="D656" s="441">
        <v>0</v>
      </c>
      <c r="E656" s="445">
        <f>D656/C656</f>
        <v>0</v>
      </c>
      <c r="F656" s="94"/>
      <c r="G656" s="96">
        <f>C656-D656</f>
        <v>490</v>
      </c>
      <c r="H656" s="96">
        <f>SUMIFS($D:$D,$A:$A,$A656)</f>
        <v>2225</v>
      </c>
      <c r="I656" s="96">
        <f>SUMIFS($G:$G,$A:$A,$A656)</f>
        <v>40216</v>
      </c>
      <c r="J656" s="95">
        <f>IFERROR(D656/H656,0)</f>
        <v>0</v>
      </c>
      <c r="K656" s="95">
        <f>IFERROR(G656/I656,0)</f>
        <v>1.2184205291426298E-2</v>
      </c>
      <c r="L656" s="97">
        <f>IF(A656&lt;&gt;A655,J656,L655+J656)</f>
        <v>0.99999999999999989</v>
      </c>
      <c r="M656" s="97">
        <f>IF(A656&lt;&gt;A655,K656,M655+K656)</f>
        <v>0.99104833896956435</v>
      </c>
      <c r="N656" s="97">
        <f>(M656+(M656-K656))*(L656-(L656-J656))</f>
        <v>0</v>
      </c>
      <c r="O656" s="97">
        <f>ABS(L656-M656)</f>
        <v>8.9516610304355426E-3</v>
      </c>
      <c r="T656" s="99"/>
    </row>
    <row r="657" spans="1:20" s="91" customFormat="1" ht="13.2" customHeight="1" x14ac:dyDescent="0.25">
      <c r="A657" s="440">
        <v>43616</v>
      </c>
      <c r="B657" s="441" t="s">
        <v>20</v>
      </c>
      <c r="C657" s="441">
        <v>360</v>
      </c>
      <c r="D657" s="441">
        <v>0</v>
      </c>
      <c r="E657" s="445">
        <f>D657/C657</f>
        <v>0</v>
      </c>
      <c r="F657" s="94"/>
      <c r="G657" s="96">
        <f>C657-D657</f>
        <v>360</v>
      </c>
      <c r="H657" s="96">
        <f>SUMIFS($D:$D,$A:$A,$A657)</f>
        <v>2225</v>
      </c>
      <c r="I657" s="96">
        <f>SUMIFS($G:$G,$A:$A,$A657)</f>
        <v>40216</v>
      </c>
      <c r="J657" s="95">
        <f>IFERROR(D657/H657,0)</f>
        <v>0</v>
      </c>
      <c r="K657" s="95">
        <f>IFERROR(G657/I657,0)</f>
        <v>8.9516610304356467E-3</v>
      </c>
      <c r="L657" s="97">
        <f>IF(A657&lt;&gt;A656,J657,L656+J657)</f>
        <v>0.99999999999999989</v>
      </c>
      <c r="M657" s="97">
        <f>IF(A657&lt;&gt;A656,K657,M656+K657)</f>
        <v>1</v>
      </c>
      <c r="N657" s="97">
        <f>(M657+(M657-K657))*(L657-(L657-J657))</f>
        <v>0</v>
      </c>
      <c r="O657" s="97">
        <f>ABS(L657-M657)</f>
        <v>1.1102230246251565E-16</v>
      </c>
      <c r="T657" s="99"/>
    </row>
    <row r="658" spans="1:20" s="91" customFormat="1" ht="13.2" customHeight="1" x14ac:dyDescent="0.25">
      <c r="A658" s="440">
        <v>43646</v>
      </c>
      <c r="B658" s="441" t="s">
        <v>30</v>
      </c>
      <c r="C658" s="441">
        <v>180</v>
      </c>
      <c r="D658" s="441">
        <v>133</v>
      </c>
      <c r="E658" s="445">
        <f>D658/C658</f>
        <v>0.73888888888888893</v>
      </c>
      <c r="F658" s="94"/>
      <c r="G658" s="96">
        <f>C658-D658</f>
        <v>47</v>
      </c>
      <c r="H658" s="96">
        <f>SUMIFS($D:$D,$A:$A,$A658)</f>
        <v>2304</v>
      </c>
      <c r="I658" s="96">
        <f>SUMIFS($G:$G,$A:$A,$A658)</f>
        <v>36985</v>
      </c>
      <c r="J658" s="95">
        <f>IFERROR(D658/H658,0)</f>
        <v>5.7725694444444448E-2</v>
      </c>
      <c r="K658" s="95">
        <f>IFERROR(G658/I658,0)</f>
        <v>1.270785453562255E-3</v>
      </c>
      <c r="L658" s="97">
        <f>IF(A658&lt;&gt;A657,J658,L657+J658)</f>
        <v>5.7725694444444448E-2</v>
      </c>
      <c r="M658" s="97">
        <f>IF(A658&lt;&gt;A657,K658,M657+K658)</f>
        <v>1.270785453562255E-3</v>
      </c>
      <c r="N658" s="97">
        <f>(M658+(M658-K658))*(L658-(L658-J658))</f>
        <v>7.3356972796779485E-5</v>
      </c>
      <c r="O658" s="97">
        <f>ABS(L658-M658)</f>
        <v>5.6454908990882194E-2</v>
      </c>
      <c r="T658" s="99"/>
    </row>
    <row r="659" spans="1:20" s="91" customFormat="1" ht="13.2" customHeight="1" x14ac:dyDescent="0.25">
      <c r="A659" s="440">
        <v>43646</v>
      </c>
      <c r="B659" s="441" t="s">
        <v>38</v>
      </c>
      <c r="C659" s="441">
        <v>505</v>
      </c>
      <c r="D659" s="441">
        <v>329</v>
      </c>
      <c r="E659" s="445">
        <f>D659/C659</f>
        <v>0.65148514851485151</v>
      </c>
      <c r="F659" s="94"/>
      <c r="G659" s="96">
        <f>C659-D659</f>
        <v>176</v>
      </c>
      <c r="H659" s="96">
        <f>SUMIFS($D:$D,$A:$A,$A659)</f>
        <v>2304</v>
      </c>
      <c r="I659" s="96">
        <f>SUMIFS($G:$G,$A:$A,$A659)</f>
        <v>36985</v>
      </c>
      <c r="J659" s="95">
        <f>IFERROR(D659/H659,0)</f>
        <v>0.1427951388888889</v>
      </c>
      <c r="K659" s="95">
        <f>IFERROR(G659/I659,0)</f>
        <v>4.7586859537650395E-3</v>
      </c>
      <c r="L659" s="97">
        <f>IF(A659&lt;&gt;A658,J659,L658+J659)</f>
        <v>0.20052083333333334</v>
      </c>
      <c r="M659" s="97">
        <f>IF(A659&lt;&gt;A658,K659,M658+K659)</f>
        <v>6.0294714073272949E-3</v>
      </c>
      <c r="N659" s="97">
        <f>(M659+(M659-K659))*(L659-(L659-J659))</f>
        <v>1.0424411923752874E-3</v>
      </c>
      <c r="O659" s="97">
        <f>ABS(L659-M659)</f>
        <v>0.19449136192600605</v>
      </c>
      <c r="T659" s="99"/>
    </row>
    <row r="660" spans="1:20" s="91" customFormat="1" ht="13.2" customHeight="1" x14ac:dyDescent="0.25">
      <c r="A660" s="440">
        <v>43646</v>
      </c>
      <c r="B660" s="441" t="s">
        <v>16</v>
      </c>
      <c r="C660" s="441">
        <v>186</v>
      </c>
      <c r="D660" s="441">
        <v>100</v>
      </c>
      <c r="E660" s="445">
        <f>D660/C660</f>
        <v>0.5376344086021505</v>
      </c>
      <c r="F660" s="94"/>
      <c r="G660" s="96">
        <f>C660-D660</f>
        <v>86</v>
      </c>
      <c r="H660" s="96">
        <f>SUMIFS($D:$D,$A:$A,$A660)</f>
        <v>2304</v>
      </c>
      <c r="I660" s="96">
        <f>SUMIFS($G:$G,$A:$A,$A660)</f>
        <v>36985</v>
      </c>
      <c r="J660" s="95">
        <f>IFERROR(D660/H660,0)</f>
        <v>4.3402777777777776E-2</v>
      </c>
      <c r="K660" s="95">
        <f>IFERROR(G660/I660,0)</f>
        <v>2.3252670001351898E-3</v>
      </c>
      <c r="L660" s="97">
        <f>IF(A660&lt;&gt;A659,J660,L659+J660)</f>
        <v>0.2439236111111111</v>
      </c>
      <c r="M660" s="97">
        <f>IF(A660&lt;&gt;A659,K660,M659+K660)</f>
        <v>8.3547384074624843E-3</v>
      </c>
      <c r="N660" s="97">
        <f>(M660+(M660-K660))*(L660-(L660-J660))</f>
        <v>6.2431466210025098E-4</v>
      </c>
      <c r="O660" s="97">
        <f>ABS(L660-M660)</f>
        <v>0.23556887270364862</v>
      </c>
      <c r="T660" s="99"/>
    </row>
    <row r="661" spans="1:20" s="91" customFormat="1" ht="13.2" customHeight="1" x14ac:dyDescent="0.25">
      <c r="A661" s="440">
        <v>43646</v>
      </c>
      <c r="B661" s="441" t="s">
        <v>12</v>
      </c>
      <c r="C661" s="441">
        <v>220</v>
      </c>
      <c r="D661" s="441">
        <v>89</v>
      </c>
      <c r="E661" s="445">
        <f>D661/C661</f>
        <v>0.40454545454545454</v>
      </c>
      <c r="F661" s="94"/>
      <c r="G661" s="96">
        <f>C661-D661</f>
        <v>131</v>
      </c>
      <c r="H661" s="96">
        <f>SUMIFS($D:$D,$A:$A,$A661)</f>
        <v>2304</v>
      </c>
      <c r="I661" s="96">
        <f>SUMIFS($G:$G,$A:$A,$A661)</f>
        <v>36985</v>
      </c>
      <c r="J661" s="95">
        <f>IFERROR(D661/H661,0)</f>
        <v>3.8628472222222224E-2</v>
      </c>
      <c r="K661" s="95">
        <f>IFERROR(G661/I661,0)</f>
        <v>3.5419764769501149E-3</v>
      </c>
      <c r="L661" s="97">
        <f>IF(A661&lt;&gt;A660,J661,L660+J661)</f>
        <v>0.28255208333333331</v>
      </c>
      <c r="M661" s="97">
        <f>IF(A661&lt;&gt;A660,K661,M660+K661)</f>
        <v>1.18967148844126E-2</v>
      </c>
      <c r="N661" s="97">
        <f>(M661+(M661-K661))*(L661-(L661-J661))</f>
        <v>7.8228270094482717E-4</v>
      </c>
      <c r="O661" s="97">
        <f>ABS(L661-M661)</f>
        <v>0.27065536844892074</v>
      </c>
      <c r="T661" s="99"/>
    </row>
    <row r="662" spans="1:20" s="91" customFormat="1" ht="13.2" customHeight="1" x14ac:dyDescent="0.25">
      <c r="A662" s="440">
        <v>43646</v>
      </c>
      <c r="B662" s="441" t="s">
        <v>36</v>
      </c>
      <c r="C662" s="441">
        <v>689</v>
      </c>
      <c r="D662" s="441">
        <v>177</v>
      </c>
      <c r="E662" s="445">
        <f>D662/C662</f>
        <v>0.25689404934687954</v>
      </c>
      <c r="F662" s="94"/>
      <c r="G662" s="96">
        <f>C662-D662</f>
        <v>512</v>
      </c>
      <c r="H662" s="96">
        <f>SUMIFS($D:$D,$A:$A,$A662)</f>
        <v>2304</v>
      </c>
      <c r="I662" s="96">
        <f>SUMIFS($G:$G,$A:$A,$A662)</f>
        <v>36985</v>
      </c>
      <c r="J662" s="95">
        <f>IFERROR(D662/H662,0)</f>
        <v>7.6822916666666671E-2</v>
      </c>
      <c r="K662" s="95">
        <f>IFERROR(G662/I662,0)</f>
        <v>1.3843450047316479E-2</v>
      </c>
      <c r="L662" s="97">
        <f>IF(A662&lt;&gt;A661,J662,L661+J662)</f>
        <v>0.359375</v>
      </c>
      <c r="M662" s="97">
        <f>IF(A662&lt;&gt;A661,K662,M661+K662)</f>
        <v>2.5740164931729079E-2</v>
      </c>
      <c r="N662" s="97">
        <f>(M662+(M662-K662))*(L662-(L662-J662))</f>
        <v>2.8913748817088018E-3</v>
      </c>
      <c r="O662" s="97">
        <f>ABS(L662-M662)</f>
        <v>0.33363483506827091</v>
      </c>
      <c r="T662" s="99"/>
    </row>
    <row r="663" spans="1:20" s="91" customFormat="1" ht="13.2" customHeight="1" x14ac:dyDescent="0.25">
      <c r="A663" s="440">
        <v>43646</v>
      </c>
      <c r="B663" s="441" t="s">
        <v>24</v>
      </c>
      <c r="C663" s="441">
        <v>1428</v>
      </c>
      <c r="D663" s="441">
        <v>275</v>
      </c>
      <c r="E663" s="445">
        <f>D663/C663</f>
        <v>0.19257703081232494</v>
      </c>
      <c r="F663" s="94"/>
      <c r="G663" s="96">
        <f>C663-D663</f>
        <v>1153</v>
      </c>
      <c r="H663" s="96">
        <f>SUMIFS($D:$D,$A:$A,$A663)</f>
        <v>2304</v>
      </c>
      <c r="I663" s="96">
        <f>SUMIFS($G:$G,$A:$A,$A663)</f>
        <v>36985</v>
      </c>
      <c r="J663" s="95">
        <f>IFERROR(D663/H663,0)</f>
        <v>0.1193576388888889</v>
      </c>
      <c r="K663" s="95">
        <f>IFERROR(G663/I663,0)</f>
        <v>3.1174800594835746E-2</v>
      </c>
      <c r="L663" s="97">
        <f>IF(A663&lt;&gt;A662,J663,L662+J663)</f>
        <v>0.4787326388888889</v>
      </c>
      <c r="M663" s="97">
        <f>IF(A663&lt;&gt;A662,K663,M662+K663)</f>
        <v>5.6914965526564824E-2</v>
      </c>
      <c r="N663" s="97">
        <f>(M663+(M663-K663))*(L663-(L663-J663))</f>
        <v>9.8655212135550438E-3</v>
      </c>
      <c r="O663" s="97">
        <f>ABS(L663-M663)</f>
        <v>0.42181767336232406</v>
      </c>
      <c r="T663" s="99"/>
    </row>
    <row r="664" spans="1:20" s="91" customFormat="1" ht="13.2" customHeight="1" x14ac:dyDescent="0.25">
      <c r="A664" s="440">
        <v>43646</v>
      </c>
      <c r="B664" s="441" t="s">
        <v>14</v>
      </c>
      <c r="C664" s="441">
        <v>388</v>
      </c>
      <c r="D664" s="441">
        <v>59</v>
      </c>
      <c r="E664" s="445">
        <f>D664/C664</f>
        <v>0.15206185567010308</v>
      </c>
      <c r="F664" s="94"/>
      <c r="G664" s="96">
        <f>C664-D664</f>
        <v>329</v>
      </c>
      <c r="H664" s="96">
        <f>SUMIFS($D:$D,$A:$A,$A664)</f>
        <v>2304</v>
      </c>
      <c r="I664" s="96">
        <f>SUMIFS($G:$G,$A:$A,$A664)</f>
        <v>36985</v>
      </c>
      <c r="J664" s="95">
        <f>IFERROR(D664/H664,0)</f>
        <v>2.5607638888888888E-2</v>
      </c>
      <c r="K664" s="95">
        <f>IFERROR(G664/I664,0)</f>
        <v>8.8954981749357846E-3</v>
      </c>
      <c r="L664" s="97">
        <f>IF(A664&lt;&gt;A663,J664,L663+J664)</f>
        <v>0.50434027777777779</v>
      </c>
      <c r="M664" s="97">
        <f>IF(A664&lt;&gt;A663,K664,M663+K664)</f>
        <v>6.5810463701500607E-2</v>
      </c>
      <c r="N664" s="97">
        <f>(M664+(M664-K664))*(L664-(L664-J664))</f>
        <v>3.1427084741561901E-3</v>
      </c>
      <c r="O664" s="97">
        <f>ABS(L664-M664)</f>
        <v>0.43852981407627717</v>
      </c>
      <c r="T664" s="99"/>
    </row>
    <row r="665" spans="1:20" s="91" customFormat="1" ht="13.2" customHeight="1" x14ac:dyDescent="0.25">
      <c r="A665" s="440">
        <v>43646</v>
      </c>
      <c r="B665" s="441" t="s">
        <v>28</v>
      </c>
      <c r="C665" s="441">
        <v>858</v>
      </c>
      <c r="D665" s="441">
        <v>128</v>
      </c>
      <c r="E665" s="445">
        <f>D665/C665</f>
        <v>0.14918414918414918</v>
      </c>
      <c r="F665" s="94"/>
      <c r="G665" s="96">
        <f>C665-D665</f>
        <v>730</v>
      </c>
      <c r="H665" s="96">
        <f>SUMIFS($D:$D,$A:$A,$A665)</f>
        <v>2304</v>
      </c>
      <c r="I665" s="96">
        <f>SUMIFS($G:$G,$A:$A,$A665)</f>
        <v>36985</v>
      </c>
      <c r="J665" s="95">
        <f>IFERROR(D665/H665,0)</f>
        <v>5.5555555555555552E-2</v>
      </c>
      <c r="K665" s="95">
        <f>IFERROR(G665/I665,0)</f>
        <v>1.9737731512775449E-2</v>
      </c>
      <c r="L665" s="97">
        <f>IF(A665&lt;&gt;A664,J665,L664+J665)</f>
        <v>0.55989583333333337</v>
      </c>
      <c r="M665" s="97">
        <f>IF(A665&lt;&gt;A664,K665,M664+K665)</f>
        <v>8.5548195214276063E-2</v>
      </c>
      <c r="N665" s="97">
        <f>(M665+(M665-K665))*(L665-(L665-J665))</f>
        <v>8.408814384209819E-3</v>
      </c>
      <c r="O665" s="97">
        <f>ABS(L665-M665)</f>
        <v>0.47434763811905734</v>
      </c>
      <c r="T665" s="99"/>
    </row>
    <row r="666" spans="1:20" s="91" customFormat="1" ht="13.2" customHeight="1" x14ac:dyDescent="0.25">
      <c r="A666" s="440">
        <v>43646</v>
      </c>
      <c r="B666" s="441" t="s">
        <v>40</v>
      </c>
      <c r="C666" s="441">
        <v>960</v>
      </c>
      <c r="D666" s="441">
        <v>131</v>
      </c>
      <c r="E666" s="445">
        <f>D666/C666</f>
        <v>0.13645833333333332</v>
      </c>
      <c r="F666" s="94"/>
      <c r="G666" s="96">
        <f>C666-D666</f>
        <v>829</v>
      </c>
      <c r="H666" s="96">
        <f>SUMIFS($D:$D,$A:$A,$A666)</f>
        <v>2304</v>
      </c>
      <c r="I666" s="96">
        <f>SUMIFS($G:$G,$A:$A,$A666)</f>
        <v>36985</v>
      </c>
      <c r="J666" s="95">
        <f>IFERROR(D666/H666,0)</f>
        <v>5.6857638888888888E-2</v>
      </c>
      <c r="K666" s="95">
        <f>IFERROR(G666/I666,0)</f>
        <v>2.2414492361768283E-2</v>
      </c>
      <c r="L666" s="97">
        <f>IF(A666&lt;&gt;A665,J666,L665+J666)</f>
        <v>0.61675347222222221</v>
      </c>
      <c r="M666" s="97">
        <f>IF(A666&lt;&gt;A665,K666,M665+K666)</f>
        <v>0.10796268757604435</v>
      </c>
      <c r="N666" s="97">
        <f>(M666+(M666-K666))*(L666-(L666-J666))</f>
        <v>1.1002571894762132E-2</v>
      </c>
      <c r="O666" s="97">
        <f>ABS(L666-M666)</f>
        <v>0.50879078464617788</v>
      </c>
      <c r="T666" s="99"/>
    </row>
    <row r="667" spans="1:20" s="91" customFormat="1" ht="13.2" customHeight="1" x14ac:dyDescent="0.25">
      <c r="A667" s="440">
        <v>43646</v>
      </c>
      <c r="B667" s="441" t="s">
        <v>26</v>
      </c>
      <c r="C667" s="441">
        <v>5302</v>
      </c>
      <c r="D667" s="441">
        <v>272</v>
      </c>
      <c r="E667" s="445">
        <f>D667/C667</f>
        <v>5.1301395699735949E-2</v>
      </c>
      <c r="F667" s="94"/>
      <c r="G667" s="96">
        <f>C667-D667</f>
        <v>5030</v>
      </c>
      <c r="H667" s="96">
        <f>SUMIFS($D:$D,$A:$A,$A667)</f>
        <v>2304</v>
      </c>
      <c r="I667" s="96">
        <f>SUMIFS($G:$G,$A:$A,$A667)</f>
        <v>36985</v>
      </c>
      <c r="J667" s="95">
        <f>IFERROR(D667/H667,0)</f>
        <v>0.11805555555555555</v>
      </c>
      <c r="K667" s="95">
        <f>IFERROR(G667/I667,0)</f>
        <v>0.13600108151953494</v>
      </c>
      <c r="L667" s="97">
        <f>IF(A667&lt;&gt;A666,J667,L666+J667)</f>
        <v>0.73480902777777779</v>
      </c>
      <c r="M667" s="97">
        <f>IF(A667&lt;&gt;A666,K667,M666+K667)</f>
        <v>0.24396376909557929</v>
      </c>
      <c r="N667" s="97">
        <f>(M667+(M667-K667))*(L667-(L667-J667))</f>
        <v>4.1546873357066687E-2</v>
      </c>
      <c r="O667" s="97">
        <f>ABS(L667-M667)</f>
        <v>0.49084525868219853</v>
      </c>
      <c r="T667" s="99"/>
    </row>
    <row r="668" spans="1:20" s="91" customFormat="1" ht="13.2" customHeight="1" x14ac:dyDescent="0.25">
      <c r="A668" s="440">
        <v>43646</v>
      </c>
      <c r="B668" s="441" t="s">
        <v>18</v>
      </c>
      <c r="C668" s="441">
        <v>3550</v>
      </c>
      <c r="D668" s="441">
        <v>147</v>
      </c>
      <c r="E668" s="445">
        <f>D668/C668</f>
        <v>4.1408450704225351E-2</v>
      </c>
      <c r="F668" s="94"/>
      <c r="G668" s="96">
        <f>C668-D668</f>
        <v>3403</v>
      </c>
      <c r="H668" s="96">
        <f>SUMIFS($D:$D,$A:$A,$A668)</f>
        <v>2304</v>
      </c>
      <c r="I668" s="96">
        <f>SUMIFS($G:$G,$A:$A,$A668)</f>
        <v>36985</v>
      </c>
      <c r="J668" s="95">
        <f>IFERROR(D668/H668,0)</f>
        <v>6.3802083333333329E-2</v>
      </c>
      <c r="K668" s="95">
        <f>IFERROR(G668/I668,0)</f>
        <v>9.201027443558199E-2</v>
      </c>
      <c r="L668" s="97">
        <f>IF(A668&lt;&gt;A667,J668,L667+J668)</f>
        <v>0.79861111111111116</v>
      </c>
      <c r="M668" s="97">
        <f>IF(A668&lt;&gt;A667,K668,M667+K668)</f>
        <v>0.33597404353116128</v>
      </c>
      <c r="N668" s="97">
        <f>(M668+(M668-K668))*(L668-(L668-J668))</f>
        <v>3.7001240649362374E-2</v>
      </c>
      <c r="O668" s="97">
        <f>ABS(L668-M668)</f>
        <v>0.46263706757994988</v>
      </c>
      <c r="T668" s="99"/>
    </row>
    <row r="669" spans="1:20" s="91" customFormat="1" ht="13.2" customHeight="1" x14ac:dyDescent="0.25">
      <c r="A669" s="440">
        <v>43646</v>
      </c>
      <c r="B669" s="441" t="s">
        <v>42</v>
      </c>
      <c r="C669" s="441">
        <v>17542</v>
      </c>
      <c r="D669" s="441">
        <v>382</v>
      </c>
      <c r="E669" s="445">
        <f>D669/C669</f>
        <v>2.17763082886786E-2</v>
      </c>
      <c r="F669" s="94"/>
      <c r="G669" s="96">
        <f>C669-D669</f>
        <v>17160</v>
      </c>
      <c r="H669" s="96">
        <f>SUMIFS($D:$D,$A:$A,$A669)</f>
        <v>2304</v>
      </c>
      <c r="I669" s="96">
        <f>SUMIFS($G:$G,$A:$A,$A669)</f>
        <v>36985</v>
      </c>
      <c r="J669" s="95">
        <f>IFERROR(D669/H669,0)</f>
        <v>0.1657986111111111</v>
      </c>
      <c r="K669" s="95">
        <f>IFERROR(G669/I669,0)</f>
        <v>0.46397188049209137</v>
      </c>
      <c r="L669" s="97">
        <f>IF(A669&lt;&gt;A668,J669,L668+J669)</f>
        <v>0.96440972222222232</v>
      </c>
      <c r="M669" s="97">
        <f>IF(A669&lt;&gt;A668,K669,M668+K669)</f>
        <v>0.79994592402325271</v>
      </c>
      <c r="N669" s="97">
        <f>(M669+(M669-K669))*(L669-(L669-J669))</f>
        <v>0.18833395295390029</v>
      </c>
      <c r="O669" s="97">
        <f>ABS(L669-M669)</f>
        <v>0.16446379819896961</v>
      </c>
      <c r="T669" s="99"/>
    </row>
    <row r="670" spans="1:20" s="91" customFormat="1" ht="13.2" customHeight="1" x14ac:dyDescent="0.25">
      <c r="A670" s="440">
        <v>43646</v>
      </c>
      <c r="B670" s="441" t="s">
        <v>20</v>
      </c>
      <c r="C670" s="441">
        <v>826</v>
      </c>
      <c r="D670" s="441">
        <v>13</v>
      </c>
      <c r="E670" s="445">
        <f>D670/C670</f>
        <v>1.5738498789346248E-2</v>
      </c>
      <c r="F670" s="94"/>
      <c r="G670" s="96">
        <f>C670-D670</f>
        <v>813</v>
      </c>
      <c r="H670" s="96">
        <f>SUMIFS($D:$D,$A:$A,$A670)</f>
        <v>2304</v>
      </c>
      <c r="I670" s="96">
        <f>SUMIFS($G:$G,$A:$A,$A670)</f>
        <v>36985</v>
      </c>
      <c r="J670" s="95">
        <f>IFERROR(D670/H670,0)</f>
        <v>5.642361111111111E-3</v>
      </c>
      <c r="K670" s="95">
        <f>IFERROR(G670/I670,0)</f>
        <v>2.1981884547789644E-2</v>
      </c>
      <c r="L670" s="97">
        <f>IF(A670&lt;&gt;A669,J670,L669+J670)</f>
        <v>0.97005208333333348</v>
      </c>
      <c r="M670" s="97">
        <f>IF(A670&lt;&gt;A669,K670,M669+K670)</f>
        <v>0.82192780857104231</v>
      </c>
      <c r="N670" s="97">
        <f>(M670+(M670-K670))*(L670-(L670-J670))</f>
        <v>9.1511972759227515E-3</v>
      </c>
      <c r="O670" s="97">
        <f>ABS(L670-M670)</f>
        <v>0.14812427476229117</v>
      </c>
      <c r="T670" s="99"/>
    </row>
    <row r="671" spans="1:20" s="91" customFormat="1" ht="13.2" customHeight="1" x14ac:dyDescent="0.25">
      <c r="A671" s="440">
        <v>43646</v>
      </c>
      <c r="B671" s="441" t="s">
        <v>32</v>
      </c>
      <c r="C671" s="441">
        <v>5752</v>
      </c>
      <c r="D671" s="441">
        <v>69</v>
      </c>
      <c r="E671" s="445">
        <f>D671/C671</f>
        <v>1.1995827538247567E-2</v>
      </c>
      <c r="F671" s="94"/>
      <c r="G671" s="96">
        <f>C671-D671</f>
        <v>5683</v>
      </c>
      <c r="H671" s="96">
        <f>SUMIFS($D:$D,$A:$A,$A671)</f>
        <v>2304</v>
      </c>
      <c r="I671" s="96">
        <f>SUMIFS($G:$G,$A:$A,$A671)</f>
        <v>36985</v>
      </c>
      <c r="J671" s="95">
        <f>IFERROR(D671/H671,0)</f>
        <v>2.9947916666666668E-2</v>
      </c>
      <c r="K671" s="95">
        <f>IFERROR(G671/I671,0)</f>
        <v>0.1536568879275382</v>
      </c>
      <c r="L671" s="97">
        <f>IF(A671&lt;&gt;A670,J671,L670+J671)</f>
        <v>1.0000000000000002</v>
      </c>
      <c r="M671" s="97">
        <f>IF(A671&lt;&gt;A670,K671,M670+K671)</f>
        <v>0.97558469649858048</v>
      </c>
      <c r="N671" s="97">
        <f>(M671+(M671-K671))*(L671-(L671-J671))</f>
        <v>5.383175470911624E-2</v>
      </c>
      <c r="O671" s="97">
        <f>ABS(L671-M671)</f>
        <v>2.4415303501419738E-2</v>
      </c>
      <c r="T671" s="99"/>
    </row>
    <row r="672" spans="1:20" s="91" customFormat="1" ht="13.2" customHeight="1" x14ac:dyDescent="0.25">
      <c r="A672" s="440">
        <v>43646</v>
      </c>
      <c r="B672" s="441" t="s">
        <v>22</v>
      </c>
      <c r="C672" s="441">
        <v>479</v>
      </c>
      <c r="D672" s="441">
        <v>0</v>
      </c>
      <c r="E672" s="445">
        <f>D672/C672</f>
        <v>0</v>
      </c>
      <c r="F672" s="94"/>
      <c r="G672" s="96">
        <f>C672-D672</f>
        <v>479</v>
      </c>
      <c r="H672" s="96">
        <f>SUMIFS($D:$D,$A:$A,$A672)</f>
        <v>2304</v>
      </c>
      <c r="I672" s="96">
        <f>SUMIFS($G:$G,$A:$A,$A672)</f>
        <v>36985</v>
      </c>
      <c r="J672" s="95">
        <f>IFERROR(D672/H672,0)</f>
        <v>0</v>
      </c>
      <c r="K672" s="95">
        <f>IFERROR(G672/I672,0)</f>
        <v>1.2951196430985535E-2</v>
      </c>
      <c r="L672" s="97">
        <f>IF(A672&lt;&gt;A671,J672,L671+J672)</f>
        <v>1.0000000000000002</v>
      </c>
      <c r="M672" s="97">
        <f>IF(A672&lt;&gt;A671,K672,M671+K672)</f>
        <v>0.98853589292956601</v>
      </c>
      <c r="N672" s="97">
        <f>(M672+(M672-K672))*(L672-(L672-J672))</f>
        <v>0</v>
      </c>
      <c r="O672" s="97">
        <f>ABS(L672-M672)</f>
        <v>1.1464107070434215E-2</v>
      </c>
      <c r="T672" s="99"/>
    </row>
    <row r="673" spans="1:20" s="91" customFormat="1" ht="13.2" customHeight="1" x14ac:dyDescent="0.25">
      <c r="A673" s="440">
        <v>43646</v>
      </c>
      <c r="B673" s="441" t="s">
        <v>34</v>
      </c>
      <c r="C673" s="441">
        <v>424</v>
      </c>
      <c r="D673" s="441">
        <v>0</v>
      </c>
      <c r="E673" s="445">
        <f>D673/C673</f>
        <v>0</v>
      </c>
      <c r="F673" s="94"/>
      <c r="G673" s="96">
        <f>C673-D673</f>
        <v>424</v>
      </c>
      <c r="H673" s="96">
        <f>SUMIFS($D:$D,$A:$A,$A673)</f>
        <v>2304</v>
      </c>
      <c r="I673" s="96">
        <f>SUMIFS($G:$G,$A:$A,$A673)</f>
        <v>36985</v>
      </c>
      <c r="J673" s="95">
        <f>IFERROR(D673/H673,0)</f>
        <v>0</v>
      </c>
      <c r="K673" s="95">
        <f>IFERROR(G673/I673,0)</f>
        <v>1.146410707043396E-2</v>
      </c>
      <c r="L673" s="97">
        <f>IF(A673&lt;&gt;A672,J673,L672+J673)</f>
        <v>1.0000000000000002</v>
      </c>
      <c r="M673" s="97">
        <f>IF(A673&lt;&gt;A672,K673,M672+K673)</f>
        <v>1</v>
      </c>
      <c r="N673" s="97">
        <f>(M673+(M673-K673))*(L673-(L673-J673))</f>
        <v>0</v>
      </c>
      <c r="O673" s="97">
        <f>ABS(L673-M673)</f>
        <v>2.2204460492503131E-16</v>
      </c>
      <c r="T673" s="99"/>
    </row>
    <row r="674" spans="1:20" s="91" customFormat="1" ht="13.2" customHeight="1" x14ac:dyDescent="0.25">
      <c r="A674" s="440">
        <v>43677</v>
      </c>
      <c r="B674" s="441" t="s">
        <v>22</v>
      </c>
      <c r="C674" s="441">
        <v>304</v>
      </c>
      <c r="D674" s="441">
        <v>209</v>
      </c>
      <c r="E674" s="445">
        <f>D674/C674</f>
        <v>0.6875</v>
      </c>
      <c r="F674" s="94"/>
      <c r="G674" s="96">
        <f>C674-D674</f>
        <v>95</v>
      </c>
      <c r="H674" s="96">
        <f>SUMIFS($D:$D,$A:$A,$A674)</f>
        <v>2428</v>
      </c>
      <c r="I674" s="96">
        <f>SUMIFS($G:$G,$A:$A,$A674)</f>
        <v>42016</v>
      </c>
      <c r="J674" s="95">
        <f>IFERROR(D674/H674,0)</f>
        <v>8.6079077429983525E-2</v>
      </c>
      <c r="K674" s="95">
        <f>IFERROR(G674/I674,0)</f>
        <v>2.2610434120335109E-3</v>
      </c>
      <c r="L674" s="97">
        <f>IF(A674&lt;&gt;A673,J674,L673+J674)</f>
        <v>8.6079077429983525E-2</v>
      </c>
      <c r="M674" s="97">
        <f>IF(A674&lt;&gt;A673,K674,M673+K674)</f>
        <v>2.2610434120335109E-3</v>
      </c>
      <c r="N674" s="97">
        <f>(M674+(M674-K674))*(L674-(L674-J674))</f>
        <v>1.9462853093698673E-4</v>
      </c>
      <c r="O674" s="97">
        <f>ABS(L674-M674)</f>
        <v>8.3818034017950016E-2</v>
      </c>
      <c r="T674" s="99"/>
    </row>
    <row r="675" spans="1:20" s="91" customFormat="1" ht="13.2" customHeight="1" x14ac:dyDescent="0.25">
      <c r="A675" s="440">
        <v>43677</v>
      </c>
      <c r="B675" s="441" t="s">
        <v>30</v>
      </c>
      <c r="C675" s="441">
        <v>509</v>
      </c>
      <c r="D675" s="441">
        <v>330</v>
      </c>
      <c r="E675" s="445">
        <f>D675/C675</f>
        <v>0.64833005893909623</v>
      </c>
      <c r="F675" s="94"/>
      <c r="G675" s="96">
        <f>C675-D675</f>
        <v>179</v>
      </c>
      <c r="H675" s="96">
        <f>SUMIFS($D:$D,$A:$A,$A675)</f>
        <v>2428</v>
      </c>
      <c r="I675" s="96">
        <f>SUMIFS($G:$G,$A:$A,$A675)</f>
        <v>42016</v>
      </c>
      <c r="J675" s="95">
        <f>IFERROR(D675/H675,0)</f>
        <v>0.13591433278418452</v>
      </c>
      <c r="K675" s="95">
        <f>IFERROR(G675/I675,0)</f>
        <v>4.2602817974105103E-3</v>
      </c>
      <c r="L675" s="97">
        <f>IF(A675&lt;&gt;A674,J675,L674+J675)</f>
        <v>0.22199341021416805</v>
      </c>
      <c r="M675" s="97">
        <f>IF(A675&lt;&gt;A674,K675,M674+K675)</f>
        <v>6.5213252094440208E-3</v>
      </c>
      <c r="N675" s="97">
        <f>(M675+(M675-K675))*(L675-(L675-J675))</f>
        <v>1.193649771452877E-3</v>
      </c>
      <c r="O675" s="97">
        <f>ABS(L675-M675)</f>
        <v>0.21547208500472403</v>
      </c>
      <c r="T675" s="99"/>
    </row>
    <row r="676" spans="1:20" s="91" customFormat="1" ht="13.2" customHeight="1" x14ac:dyDescent="0.25">
      <c r="A676" s="440">
        <v>43677</v>
      </c>
      <c r="B676" s="441" t="s">
        <v>16</v>
      </c>
      <c r="C676" s="441">
        <v>235</v>
      </c>
      <c r="D676" s="441">
        <v>84</v>
      </c>
      <c r="E676" s="445">
        <f>D676/C676</f>
        <v>0.35744680851063831</v>
      </c>
      <c r="F676" s="94"/>
      <c r="G676" s="96">
        <f>C676-D676</f>
        <v>151</v>
      </c>
      <c r="H676" s="96">
        <f>SUMIFS($D:$D,$A:$A,$A676)</f>
        <v>2428</v>
      </c>
      <c r="I676" s="96">
        <f>SUMIFS($G:$G,$A:$A,$A676)</f>
        <v>42016</v>
      </c>
      <c r="J676" s="95">
        <f>IFERROR(D676/H676,0)</f>
        <v>3.459637561779242E-2</v>
      </c>
      <c r="K676" s="95">
        <f>IFERROR(G676/I676,0)</f>
        <v>3.5938690022848437E-3</v>
      </c>
      <c r="L676" s="97">
        <f>IF(A676&lt;&gt;A675,J676,L675+J676)</f>
        <v>0.25658978583196046</v>
      </c>
      <c r="M676" s="97">
        <f>IF(A676&lt;&gt;A675,K676,M675+K676)</f>
        <v>1.0115194211728865E-2</v>
      </c>
      <c r="N676" s="97">
        <f>(M676+(M676-K676))*(L676-(L676-J676))</f>
        <v>5.7556327486759555E-4</v>
      </c>
      <c r="O676" s="97">
        <f>ABS(L676-M676)</f>
        <v>0.24647459162023161</v>
      </c>
      <c r="T676" s="99"/>
    </row>
    <row r="677" spans="1:20" s="91" customFormat="1" ht="13.2" customHeight="1" x14ac:dyDescent="0.25">
      <c r="A677" s="440">
        <v>43677</v>
      </c>
      <c r="B677" s="441" t="s">
        <v>24</v>
      </c>
      <c r="C677" s="441">
        <v>747</v>
      </c>
      <c r="D677" s="441">
        <v>248</v>
      </c>
      <c r="E677" s="445">
        <f>D677/C677</f>
        <v>0.33199464524765732</v>
      </c>
      <c r="F677" s="94"/>
      <c r="G677" s="96">
        <f>C677-D677</f>
        <v>499</v>
      </c>
      <c r="H677" s="96">
        <f>SUMIFS($D:$D,$A:$A,$A677)</f>
        <v>2428</v>
      </c>
      <c r="I677" s="96">
        <f>SUMIFS($G:$G,$A:$A,$A677)</f>
        <v>42016</v>
      </c>
      <c r="J677" s="95">
        <f>IFERROR(D677/H677,0)</f>
        <v>0.10214168039538715</v>
      </c>
      <c r="K677" s="95">
        <f>IFERROR(G677/I677,0)</f>
        <v>1.1876428027418126E-2</v>
      </c>
      <c r="L677" s="97">
        <f>IF(A677&lt;&gt;A676,J677,L676+J677)</f>
        <v>0.35873146622734764</v>
      </c>
      <c r="M677" s="97">
        <f>IF(A677&lt;&gt;A676,K677,M676+K677)</f>
        <v>2.1991622239146989E-2</v>
      </c>
      <c r="N677" s="97">
        <f>(M677+(M677-K677))*(L677-(L677-J677))</f>
        <v>3.2794441844387207E-3</v>
      </c>
      <c r="O677" s="97">
        <f>ABS(L677-M677)</f>
        <v>0.33673984398820067</v>
      </c>
      <c r="T677" s="99"/>
    </row>
    <row r="678" spans="1:20" s="91" customFormat="1" ht="13.2" customHeight="1" x14ac:dyDescent="0.25">
      <c r="A678" s="440">
        <v>43677</v>
      </c>
      <c r="B678" s="441" t="s">
        <v>38</v>
      </c>
      <c r="C678" s="441">
        <v>1276</v>
      </c>
      <c r="D678" s="441">
        <v>218</v>
      </c>
      <c r="E678" s="445">
        <f>D678/C678</f>
        <v>0.17084639498432602</v>
      </c>
      <c r="F678" s="94"/>
      <c r="G678" s="96">
        <f>C678-D678</f>
        <v>1058</v>
      </c>
      <c r="H678" s="96">
        <f>SUMIFS($D:$D,$A:$A,$A678)</f>
        <v>2428</v>
      </c>
      <c r="I678" s="96">
        <f>SUMIFS($G:$G,$A:$A,$A678)</f>
        <v>42016</v>
      </c>
      <c r="J678" s="95">
        <f>IFERROR(D678/H678,0)</f>
        <v>8.978583196046129E-2</v>
      </c>
      <c r="K678" s="95">
        <f>IFERROR(G678/I678,0)</f>
        <v>2.5180883472962681E-2</v>
      </c>
      <c r="L678" s="97">
        <f>IF(A678&lt;&gt;A677,J678,L677+J678)</f>
        <v>0.44851729818780894</v>
      </c>
      <c r="M678" s="97">
        <f>IF(A678&lt;&gt;A677,K678,M677+K678)</f>
        <v>4.7172505712109666E-2</v>
      </c>
      <c r="N678" s="97">
        <f>(M678+(M678-K678))*(L678-(L678-J678))</f>
        <v>6.209958769923374E-3</v>
      </c>
      <c r="O678" s="97">
        <f>ABS(L678-M678)</f>
        <v>0.40134479247569926</v>
      </c>
      <c r="T678" s="99"/>
    </row>
    <row r="679" spans="1:20" s="91" customFormat="1" ht="13.2" customHeight="1" x14ac:dyDescent="0.25">
      <c r="A679" s="440">
        <v>43677</v>
      </c>
      <c r="B679" s="441" t="s">
        <v>42</v>
      </c>
      <c r="C679" s="441">
        <v>954</v>
      </c>
      <c r="D679" s="441">
        <v>143</v>
      </c>
      <c r="E679" s="445">
        <f>D679/C679</f>
        <v>0.14989517819706499</v>
      </c>
      <c r="F679" s="94"/>
      <c r="G679" s="96">
        <f>C679-D679</f>
        <v>811</v>
      </c>
      <c r="H679" s="96">
        <f>SUMIFS($D:$D,$A:$A,$A679)</f>
        <v>2428</v>
      </c>
      <c r="I679" s="96">
        <f>SUMIFS($G:$G,$A:$A,$A679)</f>
        <v>42016</v>
      </c>
      <c r="J679" s="95">
        <f>IFERROR(D679/H679,0)</f>
        <v>5.8896210873146622E-2</v>
      </c>
      <c r="K679" s="95">
        <f>IFERROR(G679/I679,0)</f>
        <v>1.9302170601675554E-2</v>
      </c>
      <c r="L679" s="97">
        <f>IF(A679&lt;&gt;A678,J679,L678+J679)</f>
        <v>0.50741350906095561</v>
      </c>
      <c r="M679" s="97">
        <f>IF(A679&lt;&gt;A678,K679,M678+K679)</f>
        <v>6.6474676313785216E-2</v>
      </c>
      <c r="N679" s="97">
        <f>(M679+(M679-K679))*(L679-(L679-J679))</f>
        <v>6.6933883977359828E-3</v>
      </c>
      <c r="O679" s="97">
        <f>ABS(L679-M679)</f>
        <v>0.44093883274717038</v>
      </c>
      <c r="T679" s="99"/>
    </row>
    <row r="680" spans="1:20" s="91" customFormat="1" ht="13.2" customHeight="1" x14ac:dyDescent="0.25">
      <c r="A680" s="440">
        <v>43677</v>
      </c>
      <c r="B680" s="441" t="s">
        <v>14</v>
      </c>
      <c r="C680" s="441">
        <v>872</v>
      </c>
      <c r="D680" s="441">
        <v>124</v>
      </c>
      <c r="E680" s="445">
        <f>D680/C680</f>
        <v>0.14220183486238533</v>
      </c>
      <c r="F680" s="94"/>
      <c r="G680" s="96">
        <f>C680-D680</f>
        <v>748</v>
      </c>
      <c r="H680" s="96">
        <f>SUMIFS($D:$D,$A:$A,$A680)</f>
        <v>2428</v>
      </c>
      <c r="I680" s="96">
        <f>SUMIFS($G:$G,$A:$A,$A680)</f>
        <v>42016</v>
      </c>
      <c r="J680" s="95">
        <f>IFERROR(D680/H680,0)</f>
        <v>5.1070840197693576E-2</v>
      </c>
      <c r="K680" s="95">
        <f>IFERROR(G680/I680,0)</f>
        <v>1.7802741812642804E-2</v>
      </c>
      <c r="L680" s="97">
        <f>IF(A680&lt;&gt;A679,J680,L679+J680)</f>
        <v>0.5584843492586492</v>
      </c>
      <c r="M680" s="97">
        <f>IF(A680&lt;&gt;A679,K680,M679+K680)</f>
        <v>8.4277418126428028E-2</v>
      </c>
      <c r="N680" s="97">
        <f>(M680+(M680-K680))*(L680-(L680-J680))</f>
        <v>7.6990361246237439E-3</v>
      </c>
      <c r="O680" s="97">
        <f>ABS(L680-M680)</f>
        <v>0.47420693113222118</v>
      </c>
      <c r="T680" s="99"/>
    </row>
    <row r="681" spans="1:20" s="91" customFormat="1" ht="13.2" customHeight="1" x14ac:dyDescent="0.25">
      <c r="A681" s="440">
        <v>43677</v>
      </c>
      <c r="B681" s="441" t="s">
        <v>28</v>
      </c>
      <c r="C681" s="441">
        <v>454</v>
      </c>
      <c r="D681" s="441">
        <v>58</v>
      </c>
      <c r="E681" s="445">
        <f>D681/C681</f>
        <v>0.1277533039647577</v>
      </c>
      <c r="F681" s="94"/>
      <c r="G681" s="96">
        <f>C681-D681</f>
        <v>396</v>
      </c>
      <c r="H681" s="96">
        <f>SUMIFS($D:$D,$A:$A,$A681)</f>
        <v>2428</v>
      </c>
      <c r="I681" s="96">
        <f>SUMIFS($G:$G,$A:$A,$A681)</f>
        <v>42016</v>
      </c>
      <c r="J681" s="95">
        <f>IFERROR(D681/H681,0)</f>
        <v>2.3887973640856673E-2</v>
      </c>
      <c r="K681" s="95">
        <f>IFERROR(G681/I681,0)</f>
        <v>9.4249809596344252E-3</v>
      </c>
      <c r="L681" s="97">
        <f>IF(A681&lt;&gt;A680,J681,L680+J681)</f>
        <v>0.58237232289950591</v>
      </c>
      <c r="M681" s="97">
        <f>IF(A681&lt;&gt;A680,K681,M680+K681)</f>
        <v>9.3702399086062454E-2</v>
      </c>
      <c r="N681" s="97">
        <f>(M681+(M681-K681))*(L681-(L681-J681))</f>
        <v>4.2515771821764678E-3</v>
      </c>
      <c r="O681" s="97">
        <f>ABS(L681-M681)</f>
        <v>0.48866992381344343</v>
      </c>
      <c r="T681" s="99"/>
    </row>
    <row r="682" spans="1:20" s="91" customFormat="1" ht="13.2" customHeight="1" x14ac:dyDescent="0.25">
      <c r="A682" s="440">
        <v>43677</v>
      </c>
      <c r="B682" s="441" t="s">
        <v>36</v>
      </c>
      <c r="C682" s="441">
        <v>5286</v>
      </c>
      <c r="D682" s="441">
        <v>270</v>
      </c>
      <c r="E682" s="445">
        <f>D682/C682</f>
        <v>5.1078320090805901E-2</v>
      </c>
      <c r="F682" s="94"/>
      <c r="G682" s="96">
        <f>C682-D682</f>
        <v>5016</v>
      </c>
      <c r="H682" s="96">
        <f>SUMIFS($D:$D,$A:$A,$A682)</f>
        <v>2428</v>
      </c>
      <c r="I682" s="96">
        <f>SUMIFS($G:$G,$A:$A,$A682)</f>
        <v>42016</v>
      </c>
      <c r="J682" s="95">
        <f>IFERROR(D682/H682,0)</f>
        <v>0.11120263591433278</v>
      </c>
      <c r="K682" s="95">
        <f>IFERROR(G682/I682,0)</f>
        <v>0.11938309215536938</v>
      </c>
      <c r="L682" s="97">
        <f>IF(A682&lt;&gt;A681,J682,L681+J682)</f>
        <v>0.69357495881383868</v>
      </c>
      <c r="M682" s="97">
        <f>IF(A682&lt;&gt;A681,K682,M681+K682)</f>
        <v>0.21308549124143183</v>
      </c>
      <c r="N682" s="97">
        <f>(M682+(M682-K682))*(L682-(L682-J682))</f>
        <v>3.4115622071014602E-2</v>
      </c>
      <c r="O682" s="97">
        <f>ABS(L682-M682)</f>
        <v>0.48048946757240685</v>
      </c>
      <c r="T682" s="99"/>
    </row>
    <row r="683" spans="1:20" s="91" customFormat="1" ht="13.2" customHeight="1" x14ac:dyDescent="0.25">
      <c r="A683" s="440">
        <v>43677</v>
      </c>
      <c r="B683" s="441" t="s">
        <v>12</v>
      </c>
      <c r="C683" s="441">
        <v>3726</v>
      </c>
      <c r="D683" s="441">
        <v>173</v>
      </c>
      <c r="E683" s="445">
        <f>D683/C683</f>
        <v>4.6430488459473965E-2</v>
      </c>
      <c r="F683" s="94"/>
      <c r="G683" s="96">
        <f>C683-D683</f>
        <v>3553</v>
      </c>
      <c r="H683" s="96">
        <f>SUMIFS($D:$D,$A:$A,$A683)</f>
        <v>2428</v>
      </c>
      <c r="I683" s="96">
        <f>SUMIFS($G:$G,$A:$A,$A683)</f>
        <v>42016</v>
      </c>
      <c r="J683" s="95">
        <f>IFERROR(D683/H683,0)</f>
        <v>7.1252059308072491E-2</v>
      </c>
      <c r="K683" s="95">
        <f>IFERROR(G683/I683,0)</f>
        <v>8.4563023610053314E-2</v>
      </c>
      <c r="L683" s="97">
        <f>IF(A683&lt;&gt;A682,J683,L682+J683)</f>
        <v>0.76482701812191123</v>
      </c>
      <c r="M683" s="97">
        <f>IF(A683&lt;&gt;A682,K683,M682+K683)</f>
        <v>0.29764851485148514</v>
      </c>
      <c r="N683" s="97">
        <f>(M683+(M683-K683))*(L683-(L683-J683))</f>
        <v>3.6390849692782008E-2</v>
      </c>
      <c r="O683" s="97">
        <f>ABS(L683-M683)</f>
        <v>0.46717850327042609</v>
      </c>
      <c r="T683" s="99"/>
    </row>
    <row r="684" spans="1:20" s="91" customFormat="1" ht="13.2" customHeight="1" x14ac:dyDescent="0.25">
      <c r="A684" s="440">
        <v>43677</v>
      </c>
      <c r="B684" s="441" t="s">
        <v>26</v>
      </c>
      <c r="C684" s="441">
        <v>18139</v>
      </c>
      <c r="D684" s="441">
        <v>406</v>
      </c>
      <c r="E684" s="445">
        <f>D684/C684</f>
        <v>2.2382711285076354E-2</v>
      </c>
      <c r="F684" s="94"/>
      <c r="G684" s="96">
        <f>C684-D684</f>
        <v>17733</v>
      </c>
      <c r="H684" s="96">
        <f>SUMIFS($D:$D,$A:$A,$A684)</f>
        <v>2428</v>
      </c>
      <c r="I684" s="96">
        <f>SUMIFS($G:$G,$A:$A,$A684)</f>
        <v>42016</v>
      </c>
      <c r="J684" s="95">
        <f>IFERROR(D684/H684,0)</f>
        <v>0.1672158154859967</v>
      </c>
      <c r="K684" s="95">
        <f>IFERROR(G684/I684,0)</f>
        <v>0.42205350342726583</v>
      </c>
      <c r="L684" s="97">
        <f>IF(A684&lt;&gt;A683,J684,L683+J684)</f>
        <v>0.93204283360790796</v>
      </c>
      <c r="M684" s="97">
        <f>IF(A684&lt;&gt;A683,K684,M683+K684)</f>
        <v>0.71970201827875102</v>
      </c>
      <c r="N684" s="97">
        <f>(M684+(M684-K684))*(L684-(L684-J684))</f>
        <v>0.17011709903248598</v>
      </c>
      <c r="O684" s="97">
        <f>ABS(L684-M684)</f>
        <v>0.21234081532915694</v>
      </c>
      <c r="T684" s="99"/>
    </row>
    <row r="685" spans="1:20" s="91" customFormat="1" ht="13.2" customHeight="1" x14ac:dyDescent="0.25">
      <c r="A685" s="440">
        <v>43677</v>
      </c>
      <c r="B685" s="441" t="s">
        <v>40</v>
      </c>
      <c r="C685" s="441">
        <v>4364</v>
      </c>
      <c r="D685" s="441">
        <v>87</v>
      </c>
      <c r="E685" s="445">
        <f>D685/C685</f>
        <v>1.993583868010999E-2</v>
      </c>
      <c r="F685" s="94"/>
      <c r="G685" s="96">
        <f>C685-D685</f>
        <v>4277</v>
      </c>
      <c r="H685" s="96">
        <f>SUMIFS($D:$D,$A:$A,$A685)</f>
        <v>2428</v>
      </c>
      <c r="I685" s="96">
        <f>SUMIFS($G:$G,$A:$A,$A685)</f>
        <v>42016</v>
      </c>
      <c r="J685" s="95">
        <f>IFERROR(D685/H685,0)</f>
        <v>3.5831960461285006E-2</v>
      </c>
      <c r="K685" s="95">
        <f>IFERROR(G685/I685,0)</f>
        <v>0.10179455445544554</v>
      </c>
      <c r="L685" s="97">
        <f>IF(A685&lt;&gt;A684,J685,L684+J685)</f>
        <v>0.96787479406919297</v>
      </c>
      <c r="M685" s="97">
        <f>IF(A685&lt;&gt;A684,K685,M684+K685)</f>
        <v>0.82149657273419652</v>
      </c>
      <c r="N685" s="97">
        <f>(M685+(M685-K685))*(L685-(L685-J685))</f>
        <v>5.5224166976164099E-2</v>
      </c>
      <c r="O685" s="97">
        <f>ABS(L685-M685)</f>
        <v>0.14637822133499645</v>
      </c>
      <c r="T685" s="99"/>
    </row>
    <row r="686" spans="1:20" s="91" customFormat="1" ht="13.2" customHeight="1" x14ac:dyDescent="0.25">
      <c r="A686" s="440">
        <v>43677</v>
      </c>
      <c r="B686" s="441" t="s">
        <v>34</v>
      </c>
      <c r="C686" s="441">
        <v>871</v>
      </c>
      <c r="D686" s="441">
        <v>13</v>
      </c>
      <c r="E686" s="445">
        <f>D686/C686</f>
        <v>1.4925373134328358E-2</v>
      </c>
      <c r="F686" s="94"/>
      <c r="G686" s="96">
        <f>C686-D686</f>
        <v>858</v>
      </c>
      <c r="H686" s="96">
        <f>SUMIFS($D:$D,$A:$A,$A686)</f>
        <v>2428</v>
      </c>
      <c r="I686" s="96">
        <f>SUMIFS($G:$G,$A:$A,$A686)</f>
        <v>42016</v>
      </c>
      <c r="J686" s="95">
        <f>IFERROR(D686/H686,0)</f>
        <v>5.3542009884678752E-3</v>
      </c>
      <c r="K686" s="95">
        <f>IFERROR(G686/I686,0)</f>
        <v>2.0420792079207922E-2</v>
      </c>
      <c r="L686" s="97">
        <f>IF(A686&lt;&gt;A685,J686,L685+J686)</f>
        <v>0.97322899505766081</v>
      </c>
      <c r="M686" s="97">
        <f>IF(A686&lt;&gt;A685,K686,M685+K686)</f>
        <v>0.8419173648134044</v>
      </c>
      <c r="N686" s="97">
        <f>(M686+(M686-K686))*(L686-(L686-J686))</f>
        <v>8.9062525486485449E-3</v>
      </c>
      <c r="O686" s="97">
        <f>ABS(L686-M686)</f>
        <v>0.13131163024425641</v>
      </c>
      <c r="T686" s="99"/>
    </row>
    <row r="687" spans="1:20" s="91" customFormat="1" ht="13.2" customHeight="1" x14ac:dyDescent="0.25">
      <c r="A687" s="440">
        <v>43677</v>
      </c>
      <c r="B687" s="441" t="s">
        <v>18</v>
      </c>
      <c r="C687" s="441">
        <v>5684</v>
      </c>
      <c r="D687" s="441">
        <v>65</v>
      </c>
      <c r="E687" s="445">
        <f>D687/C687</f>
        <v>1.143560872624912E-2</v>
      </c>
      <c r="F687" s="94"/>
      <c r="G687" s="96">
        <f>C687-D687</f>
        <v>5619</v>
      </c>
      <c r="H687" s="96">
        <f>SUMIFS($D:$D,$A:$A,$A687)</f>
        <v>2428</v>
      </c>
      <c r="I687" s="96">
        <f>SUMIFS($G:$G,$A:$A,$A687)</f>
        <v>42016</v>
      </c>
      <c r="J687" s="95">
        <f>IFERROR(D687/H687,0)</f>
        <v>2.6771004942339374E-2</v>
      </c>
      <c r="K687" s="95">
        <f>IFERROR(G687/I687,0)</f>
        <v>0.13373476770753998</v>
      </c>
      <c r="L687" s="97">
        <f>IF(A687&lt;&gt;A686,J687,L686+J687)</f>
        <v>1.0000000000000002</v>
      </c>
      <c r="M687" s="97">
        <f>IF(A687&lt;&gt;A686,K687,M686+K687)</f>
        <v>0.9756521325209444</v>
      </c>
      <c r="N687" s="97">
        <f>(M687+(M687-K687))*(L687-(L687-J687))</f>
        <v>4.8658161996183218E-2</v>
      </c>
      <c r="O687" s="97">
        <f>ABS(L687-M687)</f>
        <v>2.4347867479055818E-2</v>
      </c>
      <c r="T687" s="99"/>
    </row>
    <row r="688" spans="1:20" s="91" customFormat="1" ht="13.2" customHeight="1" x14ac:dyDescent="0.25">
      <c r="A688" s="440">
        <v>43677</v>
      </c>
      <c r="B688" s="441" t="s">
        <v>20</v>
      </c>
      <c r="C688" s="441">
        <v>558</v>
      </c>
      <c r="D688" s="441">
        <v>0</v>
      </c>
      <c r="E688" s="445">
        <f>D688/C688</f>
        <v>0</v>
      </c>
      <c r="F688" s="94"/>
      <c r="G688" s="96">
        <f>C688-D688</f>
        <v>558</v>
      </c>
      <c r="H688" s="96">
        <f>SUMIFS($D:$D,$A:$A,$A688)</f>
        <v>2428</v>
      </c>
      <c r="I688" s="96">
        <f>SUMIFS($G:$G,$A:$A,$A688)</f>
        <v>42016</v>
      </c>
      <c r="J688" s="95">
        <f>IFERROR(D688/H688,0)</f>
        <v>0</v>
      </c>
      <c r="K688" s="95">
        <f>IFERROR(G688/I688,0)</f>
        <v>1.3280654988575781E-2</v>
      </c>
      <c r="L688" s="97">
        <f>IF(A688&lt;&gt;A687,J688,L687+J688)</f>
        <v>1.0000000000000002</v>
      </c>
      <c r="M688" s="97">
        <f>IF(A688&lt;&gt;A687,K688,M687+K688)</f>
        <v>0.98893278750952018</v>
      </c>
      <c r="N688" s="97">
        <f>(M688+(M688-K688))*(L688-(L688-J688))</f>
        <v>0</v>
      </c>
      <c r="O688" s="97">
        <f>ABS(L688-M688)</f>
        <v>1.1067212490480038E-2</v>
      </c>
      <c r="T688" s="99"/>
    </row>
    <row r="689" spans="1:20" s="91" customFormat="1" ht="13.2" customHeight="1" x14ac:dyDescent="0.25">
      <c r="A689" s="440">
        <v>43677</v>
      </c>
      <c r="B689" s="441" t="s">
        <v>32</v>
      </c>
      <c r="C689" s="441">
        <v>465</v>
      </c>
      <c r="D689" s="441">
        <v>0</v>
      </c>
      <c r="E689" s="445">
        <f>D689/C689</f>
        <v>0</v>
      </c>
      <c r="F689" s="94"/>
      <c r="G689" s="96">
        <f>C689-D689</f>
        <v>465</v>
      </c>
      <c r="H689" s="96">
        <f>SUMIFS($D:$D,$A:$A,$A689)</f>
        <v>2428</v>
      </c>
      <c r="I689" s="96">
        <f>SUMIFS($G:$G,$A:$A,$A689)</f>
        <v>42016</v>
      </c>
      <c r="J689" s="95">
        <f>IFERROR(D689/H689,0)</f>
        <v>0</v>
      </c>
      <c r="K689" s="95">
        <f>IFERROR(G689/I689,0)</f>
        <v>1.1067212490479816E-2</v>
      </c>
      <c r="L689" s="97">
        <f>IF(A689&lt;&gt;A688,J689,L688+J689)</f>
        <v>1.0000000000000002</v>
      </c>
      <c r="M689" s="97">
        <f>IF(A689&lt;&gt;A688,K689,M688+K689)</f>
        <v>1</v>
      </c>
      <c r="N689" s="97">
        <f>(M689+(M689-K689))*(L689-(L689-J689))</f>
        <v>0</v>
      </c>
      <c r="O689" s="97">
        <f>ABS(L689-M689)</f>
        <v>2.2204460492503131E-16</v>
      </c>
      <c r="T689" s="99"/>
    </row>
    <row r="690" spans="1:20" s="91" customFormat="1" ht="13.2" customHeight="1" x14ac:dyDescent="0.25">
      <c r="A690" s="440">
        <v>43708</v>
      </c>
      <c r="B690" s="441" t="s">
        <v>20</v>
      </c>
      <c r="C690" s="441">
        <v>219</v>
      </c>
      <c r="D690" s="441">
        <v>164</v>
      </c>
      <c r="E690" s="445">
        <f>D690/C690</f>
        <v>0.74885844748858443</v>
      </c>
      <c r="F690" s="94"/>
      <c r="G690" s="96">
        <f>C690-D690</f>
        <v>55</v>
      </c>
      <c r="H690" s="96">
        <f>SUMIFS($D:$D,$A:$A,$A690)</f>
        <v>2433</v>
      </c>
      <c r="I690" s="96">
        <f>SUMIFS($G:$G,$A:$A,$A690)</f>
        <v>42324</v>
      </c>
      <c r="J690" s="95">
        <f>IFERROR(D690/H690,0)</f>
        <v>6.7406494040279485E-2</v>
      </c>
      <c r="K690" s="95">
        <f>IFERROR(G690/I690,0)</f>
        <v>1.2994991021642566E-3</v>
      </c>
      <c r="L690" s="97">
        <f>IF(A690&lt;&gt;A689,J690,L689+J690)</f>
        <v>6.7406494040279485E-2</v>
      </c>
      <c r="M690" s="97">
        <f>IF(A690&lt;&gt;A689,K690,M689+K690)</f>
        <v>1.2994991021642566E-3</v>
      </c>
      <c r="N690" s="97">
        <f>(M690+(M690-K690))*(L690-(L690-J690))</f>
        <v>8.7594678485383506E-5</v>
      </c>
      <c r="O690" s="97">
        <f>ABS(L690-M690)</f>
        <v>6.6106994938115227E-2</v>
      </c>
      <c r="T690" s="99"/>
    </row>
    <row r="691" spans="1:20" s="91" customFormat="1" ht="13.2" customHeight="1" x14ac:dyDescent="0.25">
      <c r="A691" s="440">
        <v>43708</v>
      </c>
      <c r="B691" s="441" t="s">
        <v>22</v>
      </c>
      <c r="C691" s="441">
        <v>524</v>
      </c>
      <c r="D691" s="441">
        <v>348</v>
      </c>
      <c r="E691" s="445">
        <f>D691/C691</f>
        <v>0.66412213740458015</v>
      </c>
      <c r="F691" s="94"/>
      <c r="G691" s="96">
        <f>C691-D691</f>
        <v>176</v>
      </c>
      <c r="H691" s="96">
        <f>SUMIFS($D:$D,$A:$A,$A691)</f>
        <v>2433</v>
      </c>
      <c r="I691" s="96">
        <f>SUMIFS($G:$G,$A:$A,$A691)</f>
        <v>42324</v>
      </c>
      <c r="J691" s="95">
        <f>IFERROR(D691/H691,0)</f>
        <v>0.14303329223181258</v>
      </c>
      <c r="K691" s="95">
        <f>IFERROR(G691/I691,0)</f>
        <v>4.1583971269256214E-3</v>
      </c>
      <c r="L691" s="97">
        <f>IF(A691&lt;&gt;A690,J691,L690+J691)</f>
        <v>0.21043978627209206</v>
      </c>
      <c r="M691" s="97">
        <f>IF(A691&lt;&gt;A690,K691,M690+K691)</f>
        <v>5.4578962290898776E-3</v>
      </c>
      <c r="N691" s="97">
        <f>(M691+(M691-K691))*(L691-(L691-J691))</f>
        <v>9.665325011411585E-4</v>
      </c>
      <c r="O691" s="97">
        <f>ABS(L691-M691)</f>
        <v>0.20498189004300219</v>
      </c>
      <c r="T691" s="99"/>
    </row>
    <row r="692" spans="1:20" s="91" customFormat="1" ht="13.2" customHeight="1" x14ac:dyDescent="0.25">
      <c r="A692" s="440">
        <v>43708</v>
      </c>
      <c r="B692" s="441" t="s">
        <v>40</v>
      </c>
      <c r="C692" s="441">
        <v>156</v>
      </c>
      <c r="D692" s="441">
        <v>90</v>
      </c>
      <c r="E692" s="445">
        <f>D692/C692</f>
        <v>0.57692307692307687</v>
      </c>
      <c r="F692" s="94"/>
      <c r="G692" s="96">
        <f>C692-D692</f>
        <v>66</v>
      </c>
      <c r="H692" s="96">
        <f>SUMIFS($D:$D,$A:$A,$A692)</f>
        <v>2433</v>
      </c>
      <c r="I692" s="96">
        <f>SUMIFS($G:$G,$A:$A,$A692)</f>
        <v>42324</v>
      </c>
      <c r="J692" s="95">
        <f>IFERROR(D692/H692,0)</f>
        <v>3.6991368680641186E-2</v>
      </c>
      <c r="K692" s="95">
        <f>IFERROR(G692/I692,0)</f>
        <v>1.5593989225971081E-3</v>
      </c>
      <c r="L692" s="97">
        <f>IF(A692&lt;&gt;A691,J692,L691+J692)</f>
        <v>0.24743115495273324</v>
      </c>
      <c r="M692" s="97">
        <f>IF(A692&lt;&gt;A691,K692,M691+K692)</f>
        <v>7.0172951516869857E-3</v>
      </c>
      <c r="N692" s="97">
        <f>(M692+(M692-K692))*(L692-(L692-J692))</f>
        <v>4.6147440372787407E-4</v>
      </c>
      <c r="O692" s="97">
        <f>ABS(L692-M692)</f>
        <v>0.24041385980104626</v>
      </c>
      <c r="T692" s="99"/>
    </row>
    <row r="693" spans="1:20" s="91" customFormat="1" ht="13.2" customHeight="1" x14ac:dyDescent="0.25">
      <c r="A693" s="440">
        <v>43708</v>
      </c>
      <c r="B693" s="441" t="s">
        <v>38</v>
      </c>
      <c r="C693" s="441">
        <v>681</v>
      </c>
      <c r="D693" s="441">
        <v>216</v>
      </c>
      <c r="E693" s="445">
        <f>D693/C693</f>
        <v>0.31718061674008813</v>
      </c>
      <c r="F693" s="94"/>
      <c r="G693" s="96">
        <f>C693-D693</f>
        <v>465</v>
      </c>
      <c r="H693" s="96">
        <f>SUMIFS($D:$D,$A:$A,$A693)</f>
        <v>2433</v>
      </c>
      <c r="I693" s="96">
        <f>SUMIFS($G:$G,$A:$A,$A693)</f>
        <v>42324</v>
      </c>
      <c r="J693" s="95">
        <f>IFERROR(D693/H693,0)</f>
        <v>8.8779284833538835E-2</v>
      </c>
      <c r="K693" s="95">
        <f>IFERROR(G693/I693,0)</f>
        <v>1.0986674227388716E-2</v>
      </c>
      <c r="L693" s="97">
        <f>IF(A693&lt;&gt;A692,J693,L692+J693)</f>
        <v>0.33621043978627208</v>
      </c>
      <c r="M693" s="97">
        <f>IF(A693&lt;&gt;A692,K693,M692+K693)</f>
        <v>1.8003969379075703E-2</v>
      </c>
      <c r="N693" s="97">
        <f>(M693+(M693-K693))*(L693-(L693-J693))</f>
        <v>2.2213699706719035E-3</v>
      </c>
      <c r="O693" s="97">
        <f>ABS(L693-M693)</f>
        <v>0.31820647040719635</v>
      </c>
      <c r="T693" s="99"/>
    </row>
    <row r="694" spans="1:20" s="91" customFormat="1" ht="13.2" customHeight="1" x14ac:dyDescent="0.25">
      <c r="A694" s="440">
        <v>43708</v>
      </c>
      <c r="B694" s="441" t="s">
        <v>30</v>
      </c>
      <c r="C694" s="441">
        <v>1309</v>
      </c>
      <c r="D694" s="441">
        <v>253</v>
      </c>
      <c r="E694" s="445">
        <f>D694/C694</f>
        <v>0.19327731092436976</v>
      </c>
      <c r="F694" s="94"/>
      <c r="G694" s="96">
        <f>C694-D694</f>
        <v>1056</v>
      </c>
      <c r="H694" s="96">
        <f>SUMIFS($D:$D,$A:$A,$A694)</f>
        <v>2433</v>
      </c>
      <c r="I694" s="96">
        <f>SUMIFS($G:$G,$A:$A,$A694)</f>
        <v>42324</v>
      </c>
      <c r="J694" s="95">
        <f>IFERROR(D694/H694,0)</f>
        <v>0.10398684751335799</v>
      </c>
      <c r="K694" s="95">
        <f>IFERROR(G694/I694,0)</f>
        <v>2.495038276155373E-2</v>
      </c>
      <c r="L694" s="97">
        <f>IF(A694&lt;&gt;A693,J694,L693+J694)</f>
        <v>0.44019728729963004</v>
      </c>
      <c r="M694" s="97">
        <f>IF(A694&lt;&gt;A693,K694,M693+K694)</f>
        <v>4.2954352140629433E-2</v>
      </c>
      <c r="N694" s="97">
        <f>(M694+(M694-K694))*(L694-(L694-J694))</f>
        <v>6.3388636845398251E-3</v>
      </c>
      <c r="O694" s="97">
        <f>ABS(L694-M694)</f>
        <v>0.39724293515900061</v>
      </c>
      <c r="T694" s="99"/>
    </row>
    <row r="695" spans="1:20" s="91" customFormat="1" ht="13.2" customHeight="1" x14ac:dyDescent="0.25">
      <c r="A695" s="440">
        <v>43708</v>
      </c>
      <c r="B695" s="441" t="s">
        <v>26</v>
      </c>
      <c r="C695" s="441">
        <v>1110</v>
      </c>
      <c r="D695" s="441">
        <v>200</v>
      </c>
      <c r="E695" s="445">
        <f>D695/C695</f>
        <v>0.18018018018018017</v>
      </c>
      <c r="F695" s="94"/>
      <c r="G695" s="96">
        <f>C695-D695</f>
        <v>910</v>
      </c>
      <c r="H695" s="96">
        <f>SUMIFS($D:$D,$A:$A,$A695)</f>
        <v>2433</v>
      </c>
      <c r="I695" s="96">
        <f>SUMIFS($G:$G,$A:$A,$A695)</f>
        <v>42324</v>
      </c>
      <c r="J695" s="95">
        <f>IFERROR(D695/H695,0)</f>
        <v>8.2203041512535963E-2</v>
      </c>
      <c r="K695" s="95">
        <f>IFERROR(G695/I695,0)</f>
        <v>2.15008033267177E-2</v>
      </c>
      <c r="L695" s="97">
        <f>IF(A695&lt;&gt;A694,J695,L694+J695)</f>
        <v>0.52240032881216603</v>
      </c>
      <c r="M695" s="97">
        <f>IF(A695&lt;&gt;A694,K695,M694+K695)</f>
        <v>6.4455155467347133E-2</v>
      </c>
      <c r="N695" s="97">
        <f>(M695+(M695-K695))*(L695-(L695-J695))</f>
        <v>8.8293882127395487E-3</v>
      </c>
      <c r="O695" s="97">
        <f>ABS(L695-M695)</f>
        <v>0.45794517334481888</v>
      </c>
      <c r="T695" s="99"/>
    </row>
    <row r="696" spans="1:20" s="91" customFormat="1" ht="13.2" customHeight="1" x14ac:dyDescent="0.25">
      <c r="A696" s="440">
        <v>43708</v>
      </c>
      <c r="B696" s="441" t="s">
        <v>12</v>
      </c>
      <c r="C696" s="441">
        <v>866</v>
      </c>
      <c r="D696" s="441">
        <v>131</v>
      </c>
      <c r="E696" s="445">
        <f>D696/C696</f>
        <v>0.151270207852194</v>
      </c>
      <c r="F696" s="94"/>
      <c r="G696" s="96">
        <f>C696-D696</f>
        <v>735</v>
      </c>
      <c r="H696" s="96">
        <f>SUMIFS($D:$D,$A:$A,$A696)</f>
        <v>2433</v>
      </c>
      <c r="I696" s="96">
        <f>SUMIFS($G:$G,$A:$A,$A696)</f>
        <v>42324</v>
      </c>
      <c r="J696" s="95">
        <f>IFERROR(D696/H696,0)</f>
        <v>5.3842992190711057E-2</v>
      </c>
      <c r="K696" s="95">
        <f>IFERROR(G696/I696,0)</f>
        <v>1.7366033456195067E-2</v>
      </c>
      <c r="L696" s="97">
        <f>IF(A696&lt;&gt;A695,J696,L695+J696)</f>
        <v>0.57624332100287712</v>
      </c>
      <c r="M696" s="97">
        <f>IF(A696&lt;&gt;A695,K696,M695+K696)</f>
        <v>8.1821188923542204E-2</v>
      </c>
      <c r="N696" s="97">
        <f>(M696+(M696-K696))*(L696-(L696-J696))</f>
        <v>7.8759560687244202E-3</v>
      </c>
      <c r="O696" s="97">
        <f>ABS(L696-M696)</f>
        <v>0.49442213207933494</v>
      </c>
      <c r="T696" s="99"/>
    </row>
    <row r="697" spans="1:20" s="91" customFormat="1" ht="13.2" customHeight="1" x14ac:dyDescent="0.25">
      <c r="A697" s="440">
        <v>43708</v>
      </c>
      <c r="B697" s="441" t="s">
        <v>14</v>
      </c>
      <c r="C697" s="441">
        <v>626</v>
      </c>
      <c r="D697" s="441">
        <v>75</v>
      </c>
      <c r="E697" s="445">
        <f>D697/C697</f>
        <v>0.11980830670926518</v>
      </c>
      <c r="F697" s="94"/>
      <c r="G697" s="96">
        <f>C697-D697</f>
        <v>551</v>
      </c>
      <c r="H697" s="96">
        <f>SUMIFS($D:$D,$A:$A,$A697)</f>
        <v>2433</v>
      </c>
      <c r="I697" s="96">
        <f>SUMIFS($G:$G,$A:$A,$A697)</f>
        <v>42324</v>
      </c>
      <c r="J697" s="95">
        <f>IFERROR(D697/H697,0)</f>
        <v>3.0826140567200986E-2</v>
      </c>
      <c r="K697" s="95">
        <f>IFERROR(G697/I697,0)</f>
        <v>1.3018618278045553E-2</v>
      </c>
      <c r="L697" s="97">
        <f>IF(A697&lt;&gt;A696,J697,L696+J697)</f>
        <v>0.60706946157007813</v>
      </c>
      <c r="M697" s="97">
        <f>IF(A697&lt;&gt;A696,K697,M696+K697)</f>
        <v>9.4839807201587759E-2</v>
      </c>
      <c r="N697" s="97">
        <f>(M697+(M697-K697))*(L697-(L697-J697))</f>
        <v>5.4457766992950093E-3</v>
      </c>
      <c r="O697" s="97">
        <f>ABS(L697-M697)</f>
        <v>0.51222965436849033</v>
      </c>
      <c r="T697" s="99"/>
    </row>
    <row r="698" spans="1:20" s="91" customFormat="1" ht="13.2" customHeight="1" x14ac:dyDescent="0.25">
      <c r="A698" s="440">
        <v>43708</v>
      </c>
      <c r="B698" s="441" t="s">
        <v>36</v>
      </c>
      <c r="C698" s="441">
        <v>5369</v>
      </c>
      <c r="D698" s="441">
        <v>322</v>
      </c>
      <c r="E698" s="445">
        <f>D698/C698</f>
        <v>5.9973924380704043E-2</v>
      </c>
      <c r="F698" s="94"/>
      <c r="G698" s="96">
        <f>C698-D698</f>
        <v>5047</v>
      </c>
      <c r="H698" s="96">
        <f>SUMIFS($D:$D,$A:$A,$A698)</f>
        <v>2433</v>
      </c>
      <c r="I698" s="96">
        <f>SUMIFS($G:$G,$A:$A,$A698)</f>
        <v>42324</v>
      </c>
      <c r="J698" s="95">
        <f>IFERROR(D698/H698,0)</f>
        <v>0.13234689683518291</v>
      </c>
      <c r="K698" s="95">
        <f>IFERROR(G698/I698,0)</f>
        <v>0.11924676306587279</v>
      </c>
      <c r="L698" s="97">
        <f>IF(A698&lt;&gt;A697,J698,L697+J698)</f>
        <v>0.7394163584052611</v>
      </c>
      <c r="M698" s="97">
        <f>IF(A698&lt;&gt;A697,K698,M697+K698)</f>
        <v>0.21408657026746053</v>
      </c>
      <c r="N698" s="97">
        <f>(M698+(M698-K698))*(L698-(L698-J698))</f>
        <v>4.088544740856289E-2</v>
      </c>
      <c r="O698" s="97">
        <f>ABS(L698-M698)</f>
        <v>0.52532978813780051</v>
      </c>
      <c r="T698" s="99"/>
    </row>
    <row r="699" spans="1:20" s="91" customFormat="1" ht="13.2" customHeight="1" x14ac:dyDescent="0.25">
      <c r="A699" s="440">
        <v>43708</v>
      </c>
      <c r="B699" s="441" t="s">
        <v>16</v>
      </c>
      <c r="C699" s="441">
        <v>3719</v>
      </c>
      <c r="D699" s="441">
        <v>179</v>
      </c>
      <c r="E699" s="445">
        <f>D699/C699</f>
        <v>4.813121806937349E-2</v>
      </c>
      <c r="F699" s="94"/>
      <c r="G699" s="96">
        <f>C699-D699</f>
        <v>3540</v>
      </c>
      <c r="H699" s="96">
        <f>SUMIFS($D:$D,$A:$A,$A699)</f>
        <v>2433</v>
      </c>
      <c r="I699" s="96">
        <f>SUMIFS($G:$G,$A:$A,$A699)</f>
        <v>42324</v>
      </c>
      <c r="J699" s="95">
        <f>IFERROR(D699/H699,0)</f>
        <v>7.3571722153719682E-2</v>
      </c>
      <c r="K699" s="95">
        <f>IFERROR(G699/I699,0)</f>
        <v>8.3640487666572158E-2</v>
      </c>
      <c r="L699" s="97">
        <f>IF(A699&lt;&gt;A698,J699,L698+J699)</f>
        <v>0.81298808055898075</v>
      </c>
      <c r="M699" s="97">
        <f>IF(A699&lt;&gt;A698,K699,M698+K699)</f>
        <v>0.2977270579340327</v>
      </c>
      <c r="N699" s="97">
        <f>(M699+(M699-K699))*(L699-(L699-J699))</f>
        <v>3.7655010048527435E-2</v>
      </c>
      <c r="O699" s="97">
        <f>ABS(L699-M699)</f>
        <v>0.51526102262494811</v>
      </c>
      <c r="T699" s="99"/>
    </row>
    <row r="700" spans="1:20" s="91" customFormat="1" ht="13.2" customHeight="1" x14ac:dyDescent="0.25">
      <c r="A700" s="440">
        <v>43708</v>
      </c>
      <c r="B700" s="441" t="s">
        <v>24</v>
      </c>
      <c r="C700" s="441">
        <v>18516</v>
      </c>
      <c r="D700" s="441">
        <v>346</v>
      </c>
      <c r="E700" s="445">
        <f>D700/C700</f>
        <v>1.8686541369626268E-2</v>
      </c>
      <c r="F700" s="94"/>
      <c r="G700" s="96">
        <f>C700-D700</f>
        <v>18170</v>
      </c>
      <c r="H700" s="96">
        <f>SUMIFS($D:$D,$A:$A,$A700)</f>
        <v>2433</v>
      </c>
      <c r="I700" s="96">
        <f>SUMIFS($G:$G,$A:$A,$A700)</f>
        <v>42324</v>
      </c>
      <c r="J700" s="95">
        <f>IFERROR(D700/H700,0)</f>
        <v>0.14221126181668722</v>
      </c>
      <c r="K700" s="95">
        <f>IFERROR(G700/I700,0)</f>
        <v>0.42930724884226446</v>
      </c>
      <c r="L700" s="97">
        <f>IF(A700&lt;&gt;A699,J700,L699+J700)</f>
        <v>0.95519934237566795</v>
      </c>
      <c r="M700" s="97">
        <f>IF(A700&lt;&gt;A699,K700,M699+K700)</f>
        <v>0.72703430677629721</v>
      </c>
      <c r="N700" s="97">
        <f>(M700+(M700-K700))*(L700-(L700-J700))</f>
        <v>0.14573260673644642</v>
      </c>
      <c r="O700" s="97">
        <f>ABS(L700-M700)</f>
        <v>0.22816503559937074</v>
      </c>
      <c r="T700" s="99"/>
    </row>
    <row r="701" spans="1:20" s="91" customFormat="1" ht="13.2" customHeight="1" x14ac:dyDescent="0.25">
      <c r="A701" s="440">
        <v>43708</v>
      </c>
      <c r="B701" s="441" t="s">
        <v>42</v>
      </c>
      <c r="C701" s="441">
        <v>4103</v>
      </c>
      <c r="D701" s="441">
        <v>49</v>
      </c>
      <c r="E701" s="445">
        <f>D701/C701</f>
        <v>1.1942481111381915E-2</v>
      </c>
      <c r="F701" s="94"/>
      <c r="G701" s="96">
        <f>C701-D701</f>
        <v>4054</v>
      </c>
      <c r="H701" s="96">
        <f>SUMIFS($D:$D,$A:$A,$A701)</f>
        <v>2433</v>
      </c>
      <c r="I701" s="96">
        <f>SUMIFS($G:$G,$A:$A,$A701)</f>
        <v>42324</v>
      </c>
      <c r="J701" s="95">
        <f>IFERROR(D701/H701,0)</f>
        <v>2.0139745170571311E-2</v>
      </c>
      <c r="K701" s="95">
        <f>IFERROR(G701/I701,0)</f>
        <v>9.5784897457707213E-2</v>
      </c>
      <c r="L701" s="97">
        <f>IF(A701&lt;&gt;A700,J701,L700+J701)</f>
        <v>0.97533908754623921</v>
      </c>
      <c r="M701" s="97">
        <f>IF(A701&lt;&gt;A700,K701,M700+K701)</f>
        <v>0.82281920423400445</v>
      </c>
      <c r="N701" s="97">
        <f>(M701+(M701-K701))*(L701-(L701-J701))</f>
        <v>3.1213654763462644E-2</v>
      </c>
      <c r="O701" s="97">
        <f>ABS(L701-M701)</f>
        <v>0.15251988331223476</v>
      </c>
      <c r="T701" s="99"/>
    </row>
    <row r="702" spans="1:20" s="91" customFormat="1" ht="13.2" customHeight="1" x14ac:dyDescent="0.25">
      <c r="A702" s="440">
        <v>43708</v>
      </c>
      <c r="B702" s="441" t="s">
        <v>32</v>
      </c>
      <c r="C702" s="441">
        <v>801</v>
      </c>
      <c r="D702" s="441">
        <v>8</v>
      </c>
      <c r="E702" s="445">
        <f>D702/C702</f>
        <v>9.9875156054931337E-3</v>
      </c>
      <c r="F702" s="94"/>
      <c r="G702" s="96">
        <f>C702-D702</f>
        <v>793</v>
      </c>
      <c r="H702" s="96">
        <f>SUMIFS($D:$D,$A:$A,$A702)</f>
        <v>2433</v>
      </c>
      <c r="I702" s="96">
        <f>SUMIFS($G:$G,$A:$A,$A702)</f>
        <v>42324</v>
      </c>
      <c r="J702" s="95">
        <f>IFERROR(D702/H702,0)</f>
        <v>3.2881216605014385E-3</v>
      </c>
      <c r="K702" s="95">
        <f>IFERROR(G702/I702,0)</f>
        <v>1.8736414327568281E-2</v>
      </c>
      <c r="L702" s="97">
        <f>IF(A702&lt;&gt;A701,J702,L701+J702)</f>
        <v>0.97862720920674062</v>
      </c>
      <c r="M702" s="97">
        <f>IF(A702&lt;&gt;A701,K702,M701+K702)</f>
        <v>0.84155561856157268</v>
      </c>
      <c r="N702" s="97">
        <f>(M702+(M702-K702))*(L702-(L702-J702))</f>
        <v>5.4726669060273306E-3</v>
      </c>
      <c r="O702" s="97">
        <f>ABS(L702-M702)</f>
        <v>0.13707159064516794</v>
      </c>
      <c r="T702" s="99"/>
    </row>
    <row r="703" spans="1:20" s="91" customFormat="1" ht="13.2" customHeight="1" x14ac:dyDescent="0.25">
      <c r="A703" s="440">
        <v>43708</v>
      </c>
      <c r="B703" s="441" t="s">
        <v>28</v>
      </c>
      <c r="C703" s="441">
        <v>5618</v>
      </c>
      <c r="D703" s="441">
        <v>52</v>
      </c>
      <c r="E703" s="445">
        <f>D703/C703</f>
        <v>9.2559629761480959E-3</v>
      </c>
      <c r="F703" s="94"/>
      <c r="G703" s="96">
        <f>C703-D703</f>
        <v>5566</v>
      </c>
      <c r="H703" s="96">
        <f>SUMIFS($D:$D,$A:$A,$A703)</f>
        <v>2433</v>
      </c>
      <c r="I703" s="96">
        <f>SUMIFS($G:$G,$A:$A,$A703)</f>
        <v>42324</v>
      </c>
      <c r="J703" s="95">
        <f>IFERROR(D703/H703,0)</f>
        <v>2.137279079325935E-2</v>
      </c>
      <c r="K703" s="95">
        <f>IFERROR(G703/I703,0)</f>
        <v>0.13150930913902278</v>
      </c>
      <c r="L703" s="97">
        <f>IF(A703&lt;&gt;A702,J703,L702+J703)</f>
        <v>1</v>
      </c>
      <c r="M703" s="97">
        <f>IF(A703&lt;&gt;A702,K703,M702+K703)</f>
        <v>0.97306492770059549</v>
      </c>
      <c r="N703" s="97">
        <f>(M703+(M703-K703))*(L703-(L703-J703))</f>
        <v>3.8783505304411367E-2</v>
      </c>
      <c r="O703" s="97">
        <f>ABS(L703-M703)</f>
        <v>2.6935072299404506E-2</v>
      </c>
      <c r="T703" s="99"/>
    </row>
    <row r="704" spans="1:20" s="91" customFormat="1" ht="13.2" customHeight="1" x14ac:dyDescent="0.25">
      <c r="A704" s="440">
        <v>43708</v>
      </c>
      <c r="B704" s="441" t="s">
        <v>34</v>
      </c>
      <c r="C704" s="441">
        <v>613</v>
      </c>
      <c r="D704" s="441">
        <v>0</v>
      </c>
      <c r="E704" s="445">
        <f>D704/C704</f>
        <v>0</v>
      </c>
      <c r="F704" s="94"/>
      <c r="G704" s="96">
        <f>C704-D704</f>
        <v>613</v>
      </c>
      <c r="H704" s="96">
        <f>SUMIFS($D:$D,$A:$A,$A704)</f>
        <v>2433</v>
      </c>
      <c r="I704" s="96">
        <f>SUMIFS($G:$G,$A:$A,$A704)</f>
        <v>42324</v>
      </c>
      <c r="J704" s="95">
        <f>IFERROR(D704/H704,0)</f>
        <v>0</v>
      </c>
      <c r="K704" s="95">
        <f>IFERROR(G704/I704,0)</f>
        <v>1.4483508175030715E-2</v>
      </c>
      <c r="L704" s="97">
        <f>IF(A704&lt;&gt;A703,J704,L703+J704)</f>
        <v>1</v>
      </c>
      <c r="M704" s="97">
        <f>IF(A704&lt;&gt;A703,K704,M703+K704)</f>
        <v>0.98754843587562624</v>
      </c>
      <c r="N704" s="97">
        <f>(M704+(M704-K704))*(L704-(L704-J704))</f>
        <v>0</v>
      </c>
      <c r="O704" s="97">
        <f>ABS(L704-M704)</f>
        <v>1.245156412437376E-2</v>
      </c>
      <c r="T704" s="99"/>
    </row>
    <row r="705" spans="1:20" s="91" customFormat="1" ht="13.2" customHeight="1" x14ac:dyDescent="0.25">
      <c r="A705" s="440">
        <v>43708</v>
      </c>
      <c r="B705" s="441" t="s">
        <v>18</v>
      </c>
      <c r="C705" s="441">
        <v>527</v>
      </c>
      <c r="D705" s="441">
        <v>0</v>
      </c>
      <c r="E705" s="445">
        <f>D705/C705</f>
        <v>0</v>
      </c>
      <c r="F705" s="94"/>
      <c r="G705" s="96">
        <f>C705-D705</f>
        <v>527</v>
      </c>
      <c r="H705" s="96">
        <f>SUMIFS($D:$D,$A:$A,$A705)</f>
        <v>2433</v>
      </c>
      <c r="I705" s="96">
        <f>SUMIFS($G:$G,$A:$A,$A705)</f>
        <v>42324</v>
      </c>
      <c r="J705" s="95">
        <f>IFERROR(D705/H705,0)</f>
        <v>0</v>
      </c>
      <c r="K705" s="95">
        <f>IFERROR(G705/I705,0)</f>
        <v>1.2451564124373878E-2</v>
      </c>
      <c r="L705" s="97">
        <f>IF(A705&lt;&gt;A704,J705,L704+J705)</f>
        <v>1</v>
      </c>
      <c r="M705" s="97">
        <f>IF(A705&lt;&gt;A704,K705,M704+K705)</f>
        <v>1.0000000000000002</v>
      </c>
      <c r="N705" s="97">
        <f>(M705+(M705-K705))*(L705-(L705-J705))</f>
        <v>0</v>
      </c>
      <c r="O705" s="97">
        <f>ABS(L705-M705)</f>
        <v>2.2204460492503131E-16</v>
      </c>
      <c r="T705" s="99"/>
    </row>
    <row r="706" spans="1:20" s="91" customFormat="1" ht="13.2" customHeight="1" x14ac:dyDescent="0.25">
      <c r="A706" s="440">
        <v>43738</v>
      </c>
      <c r="B706" s="441" t="s">
        <v>34</v>
      </c>
      <c r="C706" s="441">
        <v>210</v>
      </c>
      <c r="D706" s="441">
        <v>156</v>
      </c>
      <c r="E706" s="445">
        <f>D706/C706</f>
        <v>0.74285714285714288</v>
      </c>
      <c r="F706" s="94"/>
      <c r="G706" s="96">
        <f>C706-D706</f>
        <v>54</v>
      </c>
      <c r="H706" s="96">
        <f>SUMIFS($D:$D,$A:$A,$A706)</f>
        <v>2400</v>
      </c>
      <c r="I706" s="96">
        <f>SUMIFS($G:$G,$A:$A,$A706)</f>
        <v>39529</v>
      </c>
      <c r="J706" s="95">
        <f>IFERROR(D706/H706,0)</f>
        <v>6.5000000000000002E-2</v>
      </c>
      <c r="K706" s="95">
        <f>IFERROR(G706/I706,0)</f>
        <v>1.3660856586303726E-3</v>
      </c>
      <c r="L706" s="97">
        <f>IF(A706&lt;&gt;A705,J706,L705+J706)</f>
        <v>6.5000000000000002E-2</v>
      </c>
      <c r="M706" s="97">
        <f>IF(A706&lt;&gt;A705,K706,M705+K706)</f>
        <v>1.3660856586303726E-3</v>
      </c>
      <c r="N706" s="97">
        <f>(M706+(M706-K706))*(L706-(L706-J706))</f>
        <v>8.879556781097423E-5</v>
      </c>
      <c r="O706" s="97">
        <f>ABS(L706-M706)</f>
        <v>6.3633914341369627E-2</v>
      </c>
      <c r="T706" s="99"/>
    </row>
    <row r="707" spans="1:20" s="91" customFormat="1" ht="13.2" customHeight="1" x14ac:dyDescent="0.25">
      <c r="A707" s="440">
        <v>43738</v>
      </c>
      <c r="B707" s="441" t="s">
        <v>20</v>
      </c>
      <c r="C707" s="441">
        <v>523</v>
      </c>
      <c r="D707" s="441">
        <v>356</v>
      </c>
      <c r="E707" s="445">
        <f>D707/C707</f>
        <v>0.68068833652007643</v>
      </c>
      <c r="F707" s="94"/>
      <c r="G707" s="96">
        <f>C707-D707</f>
        <v>167</v>
      </c>
      <c r="H707" s="96">
        <f>SUMIFS($D:$D,$A:$A,$A707)</f>
        <v>2400</v>
      </c>
      <c r="I707" s="96">
        <f>SUMIFS($G:$G,$A:$A,$A707)</f>
        <v>39529</v>
      </c>
      <c r="J707" s="95">
        <f>IFERROR(D707/H707,0)</f>
        <v>0.14833333333333334</v>
      </c>
      <c r="K707" s="95">
        <f>IFERROR(G707/I707,0)</f>
        <v>4.2247463887272636E-3</v>
      </c>
      <c r="L707" s="97">
        <f>IF(A707&lt;&gt;A706,J707,L706+J707)</f>
        <v>0.21333333333333335</v>
      </c>
      <c r="M707" s="97">
        <f>IF(A707&lt;&gt;A706,K707,M706+K707)</f>
        <v>5.5908320473576365E-3</v>
      </c>
      <c r="N707" s="97">
        <f>(M707+(M707-K707))*(L707-(L707-J707))</f>
        <v>1.0319427930548881E-3</v>
      </c>
      <c r="O707" s="97">
        <f>ABS(L707-M707)</f>
        <v>0.20774250128597571</v>
      </c>
      <c r="T707" s="99"/>
    </row>
    <row r="708" spans="1:20" s="91" customFormat="1" ht="13.2" customHeight="1" x14ac:dyDescent="0.25">
      <c r="A708" s="440">
        <v>43738</v>
      </c>
      <c r="B708" s="441" t="s">
        <v>42</v>
      </c>
      <c r="C708" s="441">
        <v>157</v>
      </c>
      <c r="D708" s="441">
        <v>89</v>
      </c>
      <c r="E708" s="445">
        <f>D708/C708</f>
        <v>0.56687898089171973</v>
      </c>
      <c r="F708" s="94"/>
      <c r="G708" s="96">
        <f>C708-D708</f>
        <v>68</v>
      </c>
      <c r="H708" s="96">
        <f>SUMIFS($D:$D,$A:$A,$A708)</f>
        <v>2400</v>
      </c>
      <c r="I708" s="96">
        <f>SUMIFS($G:$G,$A:$A,$A708)</f>
        <v>39529</v>
      </c>
      <c r="J708" s="95">
        <f>IFERROR(D708/H708,0)</f>
        <v>3.7083333333333336E-2</v>
      </c>
      <c r="K708" s="95">
        <f>IFERROR(G708/I708,0)</f>
        <v>1.7202560145715804E-3</v>
      </c>
      <c r="L708" s="97">
        <f>IF(A708&lt;&gt;A707,J708,L707+J708)</f>
        <v>0.25041666666666668</v>
      </c>
      <c r="M708" s="97">
        <f>IF(A708&lt;&gt;A707,K708,M707+K708)</f>
        <v>7.3110880619292173E-3</v>
      </c>
      <c r="N708" s="97">
        <f>(M708+(M708-K708))*(L708-(L708-J708))</f>
        <v>4.7844620405272079E-4</v>
      </c>
      <c r="O708" s="97">
        <f>ABS(L708-M708)</f>
        <v>0.24310557860473747</v>
      </c>
      <c r="T708" s="99"/>
    </row>
    <row r="709" spans="1:20" s="91" customFormat="1" ht="13.2" customHeight="1" x14ac:dyDescent="0.25">
      <c r="A709" s="440">
        <v>43738</v>
      </c>
      <c r="B709" s="441" t="s">
        <v>22</v>
      </c>
      <c r="C709" s="441">
        <v>848</v>
      </c>
      <c r="D709" s="441">
        <v>328</v>
      </c>
      <c r="E709" s="445">
        <f>D709/C709</f>
        <v>0.3867924528301887</v>
      </c>
      <c r="F709" s="94"/>
      <c r="G709" s="96">
        <f>C709-D709</f>
        <v>520</v>
      </c>
      <c r="H709" s="96">
        <f>SUMIFS($D:$D,$A:$A,$A709)</f>
        <v>2400</v>
      </c>
      <c r="I709" s="96">
        <f>SUMIFS($G:$G,$A:$A,$A709)</f>
        <v>39529</v>
      </c>
      <c r="J709" s="95">
        <f>IFERROR(D709/H709,0)</f>
        <v>0.13666666666666666</v>
      </c>
      <c r="K709" s="95">
        <f>IFERROR(G709/I709,0)</f>
        <v>1.3154898934959145E-2</v>
      </c>
      <c r="L709" s="97">
        <f>IF(A709&lt;&gt;A708,J709,L708+J709)</f>
        <v>0.38708333333333333</v>
      </c>
      <c r="M709" s="97">
        <f>IF(A709&lt;&gt;A708,K709,M708+K709)</f>
        <v>2.0465986996888362E-2</v>
      </c>
      <c r="N709" s="97">
        <f>(M709+(M709-K709))*(L709-(L709-J709))</f>
        <v>3.7962002580384027E-3</v>
      </c>
      <c r="O709" s="97">
        <f>ABS(L709-M709)</f>
        <v>0.36661734633644499</v>
      </c>
      <c r="T709" s="99"/>
    </row>
    <row r="710" spans="1:20" s="91" customFormat="1" ht="13.2" customHeight="1" x14ac:dyDescent="0.25">
      <c r="A710" s="440">
        <v>43738</v>
      </c>
      <c r="B710" s="441" t="s">
        <v>40</v>
      </c>
      <c r="C710" s="441">
        <v>231</v>
      </c>
      <c r="D710" s="441">
        <v>85</v>
      </c>
      <c r="E710" s="445">
        <f>D710/C710</f>
        <v>0.36796536796536794</v>
      </c>
      <c r="F710" s="94"/>
      <c r="G710" s="96">
        <f>C710-D710</f>
        <v>146</v>
      </c>
      <c r="H710" s="96">
        <f>SUMIFS($D:$D,$A:$A,$A710)</f>
        <v>2400</v>
      </c>
      <c r="I710" s="96">
        <f>SUMIFS($G:$G,$A:$A,$A710)</f>
        <v>39529</v>
      </c>
      <c r="J710" s="95">
        <f>IFERROR(D710/H710,0)</f>
        <v>3.5416666666666666E-2</v>
      </c>
      <c r="K710" s="95">
        <f>IFERROR(G710/I710,0)</f>
        <v>3.6934908548154522E-3</v>
      </c>
      <c r="L710" s="97">
        <f>IF(A710&lt;&gt;A709,J710,L709+J710)</f>
        <v>0.42249999999999999</v>
      </c>
      <c r="M710" s="97">
        <f>IF(A710&lt;&gt;A709,K710,M709+K710)</f>
        <v>2.4159477851703814E-2</v>
      </c>
      <c r="N710" s="97">
        <f>(M710+(M710-K710))*(L710-(L710-J710))</f>
        <v>1.5804852133876387E-3</v>
      </c>
      <c r="O710" s="97">
        <f>ABS(L710-M710)</f>
        <v>0.39834052214829618</v>
      </c>
      <c r="T710" s="99"/>
    </row>
    <row r="711" spans="1:20" s="91" customFormat="1" ht="13.2" customHeight="1" x14ac:dyDescent="0.25">
      <c r="A711" s="440">
        <v>43738</v>
      </c>
      <c r="B711" s="441" t="s">
        <v>30</v>
      </c>
      <c r="C711" s="441">
        <v>1286</v>
      </c>
      <c r="D711" s="441">
        <v>263</v>
      </c>
      <c r="E711" s="445">
        <f>D711/C711</f>
        <v>0.20451010886469673</v>
      </c>
      <c r="F711" s="94"/>
      <c r="G711" s="96">
        <f>C711-D711</f>
        <v>1023</v>
      </c>
      <c r="H711" s="96">
        <f>SUMIFS($D:$D,$A:$A,$A711)</f>
        <v>2400</v>
      </c>
      <c r="I711" s="96">
        <f>SUMIFS($G:$G,$A:$A,$A711)</f>
        <v>39529</v>
      </c>
      <c r="J711" s="95">
        <f>IFERROR(D711/H711,0)</f>
        <v>0.10958333333333334</v>
      </c>
      <c r="K711" s="95">
        <f>IFERROR(G711/I711,0)</f>
        <v>2.5879733866275394E-2</v>
      </c>
      <c r="L711" s="97">
        <f>IF(A711&lt;&gt;A710,J711,L710+J711)</f>
        <v>0.53208333333333335</v>
      </c>
      <c r="M711" s="97">
        <f>IF(A711&lt;&gt;A710,K711,M710+K711)</f>
        <v>5.0039211717979204E-2</v>
      </c>
      <c r="N711" s="97">
        <f>(M711+(M711-K711))*(L711-(L711-J711))</f>
        <v>8.1309397320110978E-3</v>
      </c>
      <c r="O711" s="97">
        <f>ABS(L711-M711)</f>
        <v>0.48204412161535415</v>
      </c>
      <c r="T711" s="99"/>
    </row>
    <row r="712" spans="1:20" s="91" customFormat="1" ht="13.2" customHeight="1" x14ac:dyDescent="0.25">
      <c r="A712" s="440">
        <v>43738</v>
      </c>
      <c r="B712" s="441" t="s">
        <v>36</v>
      </c>
      <c r="C712" s="441">
        <v>1112</v>
      </c>
      <c r="D712" s="441">
        <v>219</v>
      </c>
      <c r="E712" s="445">
        <f>D712/C712</f>
        <v>0.19694244604316546</v>
      </c>
      <c r="F712" s="94"/>
      <c r="G712" s="96">
        <f>C712-D712</f>
        <v>893</v>
      </c>
      <c r="H712" s="96">
        <f>SUMIFS($D:$D,$A:$A,$A712)</f>
        <v>2400</v>
      </c>
      <c r="I712" s="96">
        <f>SUMIFS($G:$G,$A:$A,$A712)</f>
        <v>39529</v>
      </c>
      <c r="J712" s="95">
        <f>IFERROR(D712/H712,0)</f>
        <v>9.1249999999999998E-2</v>
      </c>
      <c r="K712" s="95">
        <f>IFERROR(G712/I712,0)</f>
        <v>2.2591009132535606E-2</v>
      </c>
      <c r="L712" s="97">
        <f>IF(A712&lt;&gt;A711,J712,L711+J712)</f>
        <v>0.62333333333333329</v>
      </c>
      <c r="M712" s="97">
        <f>IF(A712&lt;&gt;A711,K712,M711+K712)</f>
        <v>7.2630220850514807E-2</v>
      </c>
      <c r="N712" s="97">
        <f>(M712+(M712-K712))*(L712-(L712-J712))</f>
        <v>1.1193585721875085E-2</v>
      </c>
      <c r="O712" s="97">
        <f>ABS(L712-M712)</f>
        <v>0.55070311248281845</v>
      </c>
      <c r="T712" s="99"/>
    </row>
    <row r="713" spans="1:20" s="91" customFormat="1" ht="13.2" customHeight="1" x14ac:dyDescent="0.25">
      <c r="A713" s="440">
        <v>43738</v>
      </c>
      <c r="B713" s="441" t="s">
        <v>16</v>
      </c>
      <c r="C713" s="441">
        <v>879</v>
      </c>
      <c r="D713" s="441">
        <v>126</v>
      </c>
      <c r="E713" s="445">
        <f>D713/C713</f>
        <v>0.14334470989761092</v>
      </c>
      <c r="F713" s="94"/>
      <c r="G713" s="96">
        <f>C713-D713</f>
        <v>753</v>
      </c>
      <c r="H713" s="96">
        <f>SUMIFS($D:$D,$A:$A,$A713)</f>
        <v>2400</v>
      </c>
      <c r="I713" s="96">
        <f>SUMIFS($G:$G,$A:$A,$A713)</f>
        <v>39529</v>
      </c>
      <c r="J713" s="95">
        <f>IFERROR(D713/H713,0)</f>
        <v>5.2499999999999998E-2</v>
      </c>
      <c r="K713" s="95">
        <f>IFERROR(G713/I713,0)</f>
        <v>1.904930557312353E-2</v>
      </c>
      <c r="L713" s="97">
        <f>IF(A713&lt;&gt;A712,J713,L712+J713)</f>
        <v>0.67583333333333329</v>
      </c>
      <c r="M713" s="97">
        <f>IF(A713&lt;&gt;A712,K713,M712+K713)</f>
        <v>9.167952642363833E-2</v>
      </c>
      <c r="N713" s="97">
        <f>(M713+(M713-K713))*(L713-(L713-J713))</f>
        <v>8.6262617318930371E-3</v>
      </c>
      <c r="O713" s="97">
        <f>ABS(L713-M713)</f>
        <v>0.58415380690969498</v>
      </c>
      <c r="T713" s="99"/>
    </row>
    <row r="714" spans="1:20" s="91" customFormat="1" ht="13.2" customHeight="1" x14ac:dyDescent="0.25">
      <c r="A714" s="440">
        <v>43738</v>
      </c>
      <c r="B714" s="441" t="s">
        <v>12</v>
      </c>
      <c r="C714" s="441">
        <v>519</v>
      </c>
      <c r="D714" s="441">
        <v>72</v>
      </c>
      <c r="E714" s="445">
        <f>D714/C714</f>
        <v>0.13872832369942195</v>
      </c>
      <c r="F714" s="94"/>
      <c r="G714" s="96">
        <f>C714-D714</f>
        <v>447</v>
      </c>
      <c r="H714" s="96">
        <f>SUMIFS($D:$D,$A:$A,$A714)</f>
        <v>2400</v>
      </c>
      <c r="I714" s="96">
        <f>SUMIFS($G:$G,$A:$A,$A714)</f>
        <v>39529</v>
      </c>
      <c r="J714" s="95">
        <f>IFERROR(D714/H714,0)</f>
        <v>0.03</v>
      </c>
      <c r="K714" s="95">
        <f>IFERROR(G714/I714,0)</f>
        <v>1.1308153507551417E-2</v>
      </c>
      <c r="L714" s="97">
        <f>IF(A714&lt;&gt;A713,J714,L713+J714)</f>
        <v>0.70583333333333331</v>
      </c>
      <c r="M714" s="97">
        <f>IF(A714&lt;&gt;A713,K714,M713+K714)</f>
        <v>0.10298767993118975</v>
      </c>
      <c r="N714" s="97">
        <f>(M714+(M714-K714))*(L714-(L714-J714))</f>
        <v>5.840016190644848E-3</v>
      </c>
      <c r="O714" s="97">
        <f>ABS(L714-M714)</f>
        <v>0.60284565340214358</v>
      </c>
      <c r="T714" s="99"/>
    </row>
    <row r="715" spans="1:20" s="91" customFormat="1" ht="13.2" customHeight="1" x14ac:dyDescent="0.25">
      <c r="A715" s="440">
        <v>43738</v>
      </c>
      <c r="B715" s="441" t="s">
        <v>38</v>
      </c>
      <c r="C715" s="441">
        <v>5335</v>
      </c>
      <c r="D715" s="441">
        <v>294</v>
      </c>
      <c r="E715" s="445">
        <f>D715/C715</f>
        <v>5.5107778819119026E-2</v>
      </c>
      <c r="F715" s="94"/>
      <c r="G715" s="96">
        <f>C715-D715</f>
        <v>5041</v>
      </c>
      <c r="H715" s="96">
        <f>SUMIFS($D:$D,$A:$A,$A715)</f>
        <v>2400</v>
      </c>
      <c r="I715" s="96">
        <f>SUMIFS($G:$G,$A:$A,$A715)</f>
        <v>39529</v>
      </c>
      <c r="J715" s="95">
        <f>IFERROR(D715/H715,0)</f>
        <v>0.1225</v>
      </c>
      <c r="K715" s="95">
        <f>IFERROR(G715/I715,0)</f>
        <v>0.127526626021402</v>
      </c>
      <c r="L715" s="97">
        <f>IF(A715&lt;&gt;A714,J715,L714+J715)</f>
        <v>0.82833333333333337</v>
      </c>
      <c r="M715" s="97">
        <f>IF(A715&lt;&gt;A714,K715,M714+K715)</f>
        <v>0.23051430595259176</v>
      </c>
      <c r="N715" s="97">
        <f>(M715+(M715-K715))*(L715-(L715-J715))</f>
        <v>4.0853993270763257E-2</v>
      </c>
      <c r="O715" s="97">
        <f>ABS(L715-M715)</f>
        <v>0.59781902738074155</v>
      </c>
      <c r="T715" s="99"/>
    </row>
    <row r="716" spans="1:20" s="91" customFormat="1" ht="13.2" customHeight="1" x14ac:dyDescent="0.25">
      <c r="A716" s="440">
        <v>43738</v>
      </c>
      <c r="B716" s="441" t="s">
        <v>24</v>
      </c>
      <c r="C716" s="441">
        <v>19084</v>
      </c>
      <c r="D716" s="441">
        <v>316</v>
      </c>
      <c r="E716" s="445">
        <f>D716/C716</f>
        <v>1.655837350660239E-2</v>
      </c>
      <c r="F716" s="94"/>
      <c r="G716" s="96">
        <f>C716-D716</f>
        <v>18768</v>
      </c>
      <c r="H716" s="96">
        <f>SUMIFS($D:$D,$A:$A,$A716)</f>
        <v>2400</v>
      </c>
      <c r="I716" s="96">
        <f>SUMIFS($G:$G,$A:$A,$A716)</f>
        <v>39529</v>
      </c>
      <c r="J716" s="95">
        <f>IFERROR(D716/H716,0)</f>
        <v>0.13166666666666665</v>
      </c>
      <c r="K716" s="95">
        <f>IFERROR(G716/I716,0)</f>
        <v>0.47479066002175618</v>
      </c>
      <c r="L716" s="97">
        <f>IF(A716&lt;&gt;A715,J716,L715+J716)</f>
        <v>0.96</v>
      </c>
      <c r="M716" s="97">
        <f>IF(A716&lt;&gt;A715,K716,M715+K716)</f>
        <v>0.705304965974348</v>
      </c>
      <c r="N716" s="97">
        <f>(M716+(M716-K716))*(L716-(L716-J716))</f>
        <v>0.12321620413704701</v>
      </c>
      <c r="O716" s="97">
        <f>ABS(L716-M716)</f>
        <v>0.25469503402565197</v>
      </c>
      <c r="T716" s="99"/>
    </row>
    <row r="717" spans="1:20" s="91" customFormat="1" ht="13.2" customHeight="1" x14ac:dyDescent="0.25">
      <c r="A717" s="440">
        <v>43738</v>
      </c>
      <c r="B717" s="441" t="s">
        <v>26</v>
      </c>
      <c r="C717" s="441">
        <v>3872</v>
      </c>
      <c r="D717" s="441">
        <v>38</v>
      </c>
      <c r="E717" s="445">
        <f>D717/C717</f>
        <v>9.8140495867768598E-3</v>
      </c>
      <c r="F717" s="94"/>
      <c r="G717" s="96">
        <f>C717-D717</f>
        <v>3834</v>
      </c>
      <c r="H717" s="96">
        <f>SUMIFS($D:$D,$A:$A,$A717)</f>
        <v>2400</v>
      </c>
      <c r="I717" s="96">
        <f>SUMIFS($G:$G,$A:$A,$A717)</f>
        <v>39529</v>
      </c>
      <c r="J717" s="95">
        <f>IFERROR(D717/H717,0)</f>
        <v>1.5833333333333335E-2</v>
      </c>
      <c r="K717" s="95">
        <f>IFERROR(G717/I717,0)</f>
        <v>9.6992081762756463E-2</v>
      </c>
      <c r="L717" s="97">
        <f>IF(A717&lt;&gt;A716,J717,L716+J717)</f>
        <v>0.97583333333333333</v>
      </c>
      <c r="M717" s="97">
        <f>IF(A717&lt;&gt;A716,K717,M716+K717)</f>
        <v>0.80229704773710442</v>
      </c>
      <c r="N717" s="97">
        <f>(M717+(M717-K717))*(L717-(L717-J717))</f>
        <v>2.3870365217098045E-2</v>
      </c>
      <c r="O717" s="97">
        <f>ABS(L717-M717)</f>
        <v>0.17353628559622891</v>
      </c>
      <c r="T717" s="99"/>
    </row>
    <row r="718" spans="1:20" s="91" customFormat="1" ht="13.2" customHeight="1" x14ac:dyDescent="0.25">
      <c r="A718" s="440">
        <v>43738</v>
      </c>
      <c r="B718" s="441" t="s">
        <v>14</v>
      </c>
      <c r="C718" s="441">
        <v>5812</v>
      </c>
      <c r="D718" s="441">
        <v>54</v>
      </c>
      <c r="E718" s="445">
        <f>D718/C718</f>
        <v>9.2911218169304879E-3</v>
      </c>
      <c r="F718" s="94"/>
      <c r="G718" s="96">
        <f>C718-D718</f>
        <v>5758</v>
      </c>
      <c r="H718" s="96">
        <f>SUMIFS($D:$D,$A:$A,$A718)</f>
        <v>2400</v>
      </c>
      <c r="I718" s="96">
        <f>SUMIFS($G:$G,$A:$A,$A718)</f>
        <v>39529</v>
      </c>
      <c r="J718" s="95">
        <f>IFERROR(D718/H718,0)</f>
        <v>2.2499999999999999E-2</v>
      </c>
      <c r="K718" s="95">
        <f>IFERROR(G718/I718,0)</f>
        <v>0.14566520782210529</v>
      </c>
      <c r="L718" s="97">
        <f>IF(A718&lt;&gt;A717,J718,L717+J718)</f>
        <v>0.99833333333333329</v>
      </c>
      <c r="M718" s="97">
        <f>IF(A718&lt;&gt;A717,K718,M717+K718)</f>
        <v>0.94796225555920977</v>
      </c>
      <c r="N718" s="97">
        <f>(M718+(M718-K718))*(L718-(L718-J718))</f>
        <v>3.9380834324167009E-2</v>
      </c>
      <c r="O718" s="97">
        <f>ABS(L718-M718)</f>
        <v>5.0371077774123529E-2</v>
      </c>
      <c r="T718" s="99"/>
    </row>
    <row r="719" spans="1:20" s="91" customFormat="1" ht="13.2" customHeight="1" x14ac:dyDescent="0.25">
      <c r="A719" s="440">
        <v>43738</v>
      </c>
      <c r="B719" s="441" t="s">
        <v>18</v>
      </c>
      <c r="C719" s="441">
        <v>807</v>
      </c>
      <c r="D719" s="441">
        <v>4</v>
      </c>
      <c r="E719" s="445">
        <f>D719/C719</f>
        <v>4.9566294919454771E-3</v>
      </c>
      <c r="F719" s="94"/>
      <c r="G719" s="96">
        <f>C719-D719</f>
        <v>803</v>
      </c>
      <c r="H719" s="96">
        <f>SUMIFS($D:$D,$A:$A,$A719)</f>
        <v>2400</v>
      </c>
      <c r="I719" s="96">
        <f>SUMIFS($G:$G,$A:$A,$A719)</f>
        <v>39529</v>
      </c>
      <c r="J719" s="95">
        <f>IFERROR(D719/H719,0)</f>
        <v>1.6666666666666668E-3</v>
      </c>
      <c r="K719" s="95">
        <f>IFERROR(G719/I719,0)</f>
        <v>2.0314199701484986E-2</v>
      </c>
      <c r="L719" s="97">
        <f>IF(A719&lt;&gt;A718,J719,L718+J719)</f>
        <v>1</v>
      </c>
      <c r="M719" s="97">
        <f>IF(A719&lt;&gt;A718,K719,M718+K719)</f>
        <v>0.96827645526069472</v>
      </c>
      <c r="N719" s="97">
        <f>(M719+(M719-K719))*(L719-(L719-J719))</f>
        <v>3.1937311846999147E-3</v>
      </c>
      <c r="O719" s="97">
        <f>ABS(L719-M719)</f>
        <v>3.1723544739305276E-2</v>
      </c>
      <c r="T719" s="99"/>
    </row>
    <row r="720" spans="1:20" s="91" customFormat="1" ht="13.2" customHeight="1" x14ac:dyDescent="0.25">
      <c r="A720" s="440">
        <v>43738</v>
      </c>
      <c r="B720" s="441" t="s">
        <v>32</v>
      </c>
      <c r="C720" s="441">
        <v>650</v>
      </c>
      <c r="D720" s="441">
        <v>0</v>
      </c>
      <c r="E720" s="445">
        <f>D720/C720</f>
        <v>0</v>
      </c>
      <c r="F720" s="94"/>
      <c r="G720" s="96">
        <f>C720-D720</f>
        <v>650</v>
      </c>
      <c r="H720" s="96">
        <f>SUMIFS($D:$D,$A:$A,$A720)</f>
        <v>2400</v>
      </c>
      <c r="I720" s="96">
        <f>SUMIFS($G:$G,$A:$A,$A720)</f>
        <v>39529</v>
      </c>
      <c r="J720" s="95">
        <f>IFERROR(D720/H720,0)</f>
        <v>0</v>
      </c>
      <c r="K720" s="95">
        <f>IFERROR(G720/I720,0)</f>
        <v>1.6443623668698931E-2</v>
      </c>
      <c r="L720" s="97">
        <f>IF(A720&lt;&gt;A719,J720,L719+J720)</f>
        <v>1</v>
      </c>
      <c r="M720" s="97">
        <f>IF(A720&lt;&gt;A719,K720,M719+K720)</f>
        <v>0.98472007892939362</v>
      </c>
      <c r="N720" s="97">
        <f>(M720+(M720-K720))*(L720-(L720-J720))</f>
        <v>0</v>
      </c>
      <c r="O720" s="97">
        <f>ABS(L720-M720)</f>
        <v>1.5279921070606384E-2</v>
      </c>
      <c r="T720" s="99"/>
    </row>
    <row r="721" spans="1:20" s="91" customFormat="1" ht="13.2" customHeight="1" x14ac:dyDescent="0.25">
      <c r="A721" s="440">
        <v>43738</v>
      </c>
      <c r="B721" s="441" t="s">
        <v>28</v>
      </c>
      <c r="C721" s="441">
        <v>604</v>
      </c>
      <c r="D721" s="441">
        <v>0</v>
      </c>
      <c r="E721" s="445">
        <f>D721/C721</f>
        <v>0</v>
      </c>
      <c r="F721" s="94"/>
      <c r="G721" s="96">
        <f>C721-D721</f>
        <v>604</v>
      </c>
      <c r="H721" s="96">
        <f>SUMIFS($D:$D,$A:$A,$A721)</f>
        <v>2400</v>
      </c>
      <c r="I721" s="96">
        <f>SUMIFS($G:$G,$A:$A,$A721)</f>
        <v>39529</v>
      </c>
      <c r="J721" s="95">
        <f>IFERROR(D721/H721,0)</f>
        <v>0</v>
      </c>
      <c r="K721" s="95">
        <f>IFERROR(G721/I721,0)</f>
        <v>1.5279921070606391E-2</v>
      </c>
      <c r="L721" s="97">
        <f>IF(A721&lt;&gt;A720,J721,L720+J721)</f>
        <v>1</v>
      </c>
      <c r="M721" s="97">
        <f>IF(A721&lt;&gt;A720,K721,M720+K721)</f>
        <v>1</v>
      </c>
      <c r="N721" s="97">
        <f>(M721+(M721-K721))*(L721-(L721-J721))</f>
        <v>0</v>
      </c>
      <c r="O721" s="97">
        <f>ABS(L721-M721)</f>
        <v>0</v>
      </c>
      <c r="T721" s="99"/>
    </row>
    <row r="722" spans="1:20" s="91" customFormat="1" ht="13.2" customHeight="1" x14ac:dyDescent="0.25">
      <c r="A722" s="440">
        <v>43769</v>
      </c>
      <c r="B722" s="441" t="s">
        <v>32</v>
      </c>
      <c r="C722" s="441">
        <v>231</v>
      </c>
      <c r="D722" s="441">
        <v>160</v>
      </c>
      <c r="E722" s="445">
        <f>D722/C722</f>
        <v>0.69264069264069261</v>
      </c>
      <c r="F722" s="94"/>
      <c r="G722" s="96">
        <f>C722-D722</f>
        <v>71</v>
      </c>
      <c r="H722" s="96">
        <f>SUMIFS($D:$D,$A:$A,$A722)</f>
        <v>2486</v>
      </c>
      <c r="I722" s="96">
        <f>SUMIFS($G:$G,$A:$A,$A722)</f>
        <v>43109</v>
      </c>
      <c r="J722" s="95">
        <f>IFERROR(D722/H722,0)</f>
        <v>6.4360418342719231E-2</v>
      </c>
      <c r="K722" s="95">
        <f>IFERROR(G722/I722,0)</f>
        <v>1.6469878679626064E-3</v>
      </c>
      <c r="L722" s="97">
        <f>IF(A722&lt;&gt;A721,J722,L721+J722)</f>
        <v>6.4360418342719231E-2</v>
      </c>
      <c r="M722" s="97">
        <f>IF(A722&lt;&gt;A721,K722,M721+K722)</f>
        <v>1.6469878679626064E-3</v>
      </c>
      <c r="N722" s="97">
        <f>(M722+(M722-K722))*(L722-(L722-J722))</f>
        <v>1.0600082818745658E-4</v>
      </c>
      <c r="O722" s="97">
        <f>ABS(L722-M722)</f>
        <v>6.2713430474756623E-2</v>
      </c>
      <c r="T722" s="99"/>
    </row>
    <row r="723" spans="1:20" s="91" customFormat="1" ht="13.2" customHeight="1" x14ac:dyDescent="0.25">
      <c r="A723" s="440">
        <v>43769</v>
      </c>
      <c r="B723" s="441" t="s">
        <v>34</v>
      </c>
      <c r="C723" s="441">
        <v>582</v>
      </c>
      <c r="D723" s="441">
        <v>397</v>
      </c>
      <c r="E723" s="445">
        <f>D723/C723</f>
        <v>0.68213058419243988</v>
      </c>
      <c r="F723" s="94"/>
      <c r="G723" s="96">
        <f>C723-D723</f>
        <v>185</v>
      </c>
      <c r="H723" s="96">
        <f>SUMIFS($D:$D,$A:$A,$A723)</f>
        <v>2486</v>
      </c>
      <c r="I723" s="96">
        <f>SUMIFS($G:$G,$A:$A,$A723)</f>
        <v>43109</v>
      </c>
      <c r="J723" s="95">
        <f>IFERROR(D723/H723,0)</f>
        <v>0.15969428801287208</v>
      </c>
      <c r="K723" s="95">
        <f>IFERROR(G723/I723,0)</f>
        <v>4.291447261592707E-3</v>
      </c>
      <c r="L723" s="97">
        <f>IF(A723&lt;&gt;A722,J723,L722+J723)</f>
        <v>0.22405470635559133</v>
      </c>
      <c r="M723" s="97">
        <f>IF(A723&lt;&gt;A722,K723,M722+K723)</f>
        <v>5.9384351295553132E-3</v>
      </c>
      <c r="N723" s="97">
        <f>(M723+(M723-K723))*(L723-(L723-J723))</f>
        <v>1.2113487248650902E-3</v>
      </c>
      <c r="O723" s="97">
        <f>ABS(L723-M723)</f>
        <v>0.21811627122603602</v>
      </c>
      <c r="T723" s="99"/>
    </row>
    <row r="724" spans="1:20" s="91" customFormat="1" ht="13.2" customHeight="1" x14ac:dyDescent="0.25">
      <c r="A724" s="440">
        <v>43769</v>
      </c>
      <c r="B724" s="441" t="s">
        <v>26</v>
      </c>
      <c r="C724" s="441">
        <v>129</v>
      </c>
      <c r="D724" s="441">
        <v>81</v>
      </c>
      <c r="E724" s="445">
        <f>D724/C724</f>
        <v>0.62790697674418605</v>
      </c>
      <c r="F724" s="94"/>
      <c r="G724" s="96">
        <f>C724-D724</f>
        <v>48</v>
      </c>
      <c r="H724" s="96">
        <f>SUMIFS($D:$D,$A:$A,$A724)</f>
        <v>2486</v>
      </c>
      <c r="I724" s="96">
        <f>SUMIFS($G:$G,$A:$A,$A724)</f>
        <v>43109</v>
      </c>
      <c r="J724" s="95">
        <f>IFERROR(D724/H724,0)</f>
        <v>3.2582461786001611E-2</v>
      </c>
      <c r="K724" s="95">
        <f>IFERROR(G724/I724,0)</f>
        <v>1.1134565867916212E-3</v>
      </c>
      <c r="L724" s="97">
        <f>IF(A724&lt;&gt;A723,J724,L723+J724)</f>
        <v>0.25663716814159293</v>
      </c>
      <c r="M724" s="97">
        <f>IF(A724&lt;&gt;A723,K724,M723+K724)</f>
        <v>7.0518917163469343E-3</v>
      </c>
      <c r="N724" s="97">
        <f>(M724+(M724-K724))*(L724-(L724-J724))</f>
        <v>4.2325682804428071E-4</v>
      </c>
      <c r="O724" s="97">
        <f>ABS(L724-M724)</f>
        <v>0.249585276425246</v>
      </c>
      <c r="T724" s="99"/>
    </row>
    <row r="725" spans="1:20" s="91" customFormat="1" ht="13.2" customHeight="1" x14ac:dyDescent="0.25">
      <c r="A725" s="440">
        <v>43769</v>
      </c>
      <c r="B725" s="441" t="s">
        <v>30</v>
      </c>
      <c r="C725" s="441">
        <v>671</v>
      </c>
      <c r="D725" s="441">
        <v>258</v>
      </c>
      <c r="E725" s="445">
        <f>D725/C725</f>
        <v>0.38450074515648286</v>
      </c>
      <c r="F725" s="94"/>
      <c r="G725" s="96">
        <f>C725-D725</f>
        <v>413</v>
      </c>
      <c r="H725" s="96">
        <f>SUMIFS($D:$D,$A:$A,$A725)</f>
        <v>2486</v>
      </c>
      <c r="I725" s="96">
        <f>SUMIFS($G:$G,$A:$A,$A725)</f>
        <v>43109</v>
      </c>
      <c r="J725" s="95">
        <f>IFERROR(D725/H725,0)</f>
        <v>0.10378117457763475</v>
      </c>
      <c r="K725" s="95">
        <f>IFERROR(G725/I725,0)</f>
        <v>9.5803660488529077E-3</v>
      </c>
      <c r="L725" s="97">
        <f>IF(A725&lt;&gt;A724,J725,L724+J725)</f>
        <v>0.36041834271922768</v>
      </c>
      <c r="M725" s="97">
        <f>IF(A725&lt;&gt;A724,K725,M724+K725)</f>
        <v>1.6632257765199842E-2</v>
      </c>
      <c r="N725" s="97">
        <f>(M725+(M725-K725))*(L725-(L725-J725))</f>
        <v>2.4579688520672037E-3</v>
      </c>
      <c r="O725" s="97">
        <f>ABS(L725-M725)</f>
        <v>0.34378608495402785</v>
      </c>
      <c r="T725" s="99"/>
    </row>
    <row r="726" spans="1:20" s="91" customFormat="1" ht="13.2" customHeight="1" x14ac:dyDescent="0.25">
      <c r="A726" s="440">
        <v>43769</v>
      </c>
      <c r="B726" s="441" t="s">
        <v>42</v>
      </c>
      <c r="C726" s="441">
        <v>211</v>
      </c>
      <c r="D726" s="441">
        <v>79</v>
      </c>
      <c r="E726" s="445">
        <f>D726/C726</f>
        <v>0.37440758293838861</v>
      </c>
      <c r="F726" s="94"/>
      <c r="G726" s="96">
        <f>C726-D726</f>
        <v>132</v>
      </c>
      <c r="H726" s="96">
        <f>SUMIFS($D:$D,$A:$A,$A726)</f>
        <v>2486</v>
      </c>
      <c r="I726" s="96">
        <f>SUMIFS($G:$G,$A:$A,$A726)</f>
        <v>43109</v>
      </c>
      <c r="J726" s="95">
        <f>IFERROR(D726/H726,0)</f>
        <v>3.1777956556717619E-2</v>
      </c>
      <c r="K726" s="95">
        <f>IFERROR(G726/I726,0)</f>
        <v>3.0620056136769582E-3</v>
      </c>
      <c r="L726" s="97">
        <f>IF(A726&lt;&gt;A725,J726,L725+J726)</f>
        <v>0.39219629927594529</v>
      </c>
      <c r="M726" s="97">
        <f>IF(A726&lt;&gt;A725,K726,M725+K726)</f>
        <v>1.9694263378876802E-2</v>
      </c>
      <c r="N726" s="97">
        <f>(M726+(M726-K726))*(L726-(L726-J726))</f>
        <v>1.1543826107731513E-3</v>
      </c>
      <c r="O726" s="97">
        <f>ABS(L726-M726)</f>
        <v>0.37250203589706848</v>
      </c>
      <c r="T726" s="99"/>
    </row>
    <row r="727" spans="1:20" s="91" customFormat="1" ht="13.2" customHeight="1" x14ac:dyDescent="0.25">
      <c r="A727" s="440">
        <v>43769</v>
      </c>
      <c r="B727" s="441" t="s">
        <v>20</v>
      </c>
      <c r="C727" s="441">
        <v>1248</v>
      </c>
      <c r="D727" s="441">
        <v>283</v>
      </c>
      <c r="E727" s="445">
        <f>D727/C727</f>
        <v>0.22676282051282051</v>
      </c>
      <c r="F727" s="94"/>
      <c r="G727" s="96">
        <f>C727-D727</f>
        <v>965</v>
      </c>
      <c r="H727" s="96">
        <f>SUMIFS($D:$D,$A:$A,$A727)</f>
        <v>2486</v>
      </c>
      <c r="I727" s="96">
        <f>SUMIFS($G:$G,$A:$A,$A727)</f>
        <v>43109</v>
      </c>
      <c r="J727" s="95">
        <f>IFERROR(D727/H727,0)</f>
        <v>0.11383748994368463</v>
      </c>
      <c r="K727" s="95">
        <f>IFERROR(G727/I727,0)</f>
        <v>2.2385116796956553E-2</v>
      </c>
      <c r="L727" s="97">
        <f>IF(A727&lt;&gt;A726,J727,L726+J727)</f>
        <v>0.50603378921962994</v>
      </c>
      <c r="M727" s="97">
        <f>IF(A727&lt;&gt;A726,K727,M726+K727)</f>
        <v>4.2079380175833354E-2</v>
      </c>
      <c r="N727" s="97">
        <f>(M727+(M727-K727))*(L727-(L727-J727))</f>
        <v>7.0321565269440773E-3</v>
      </c>
      <c r="O727" s="97">
        <f>ABS(L727-M727)</f>
        <v>0.46395440904379659</v>
      </c>
      <c r="T727" s="99"/>
    </row>
    <row r="728" spans="1:20" s="91" customFormat="1" ht="13.2" customHeight="1" x14ac:dyDescent="0.25">
      <c r="A728" s="440">
        <v>43769</v>
      </c>
      <c r="B728" s="441" t="s">
        <v>24</v>
      </c>
      <c r="C728" s="441">
        <v>1048</v>
      </c>
      <c r="D728" s="441">
        <v>214</v>
      </c>
      <c r="E728" s="445">
        <f>D728/C728</f>
        <v>0.20419847328244276</v>
      </c>
      <c r="F728" s="94"/>
      <c r="G728" s="96">
        <f>C728-D728</f>
        <v>834</v>
      </c>
      <c r="H728" s="96">
        <f>SUMIFS($D:$D,$A:$A,$A728)</f>
        <v>2486</v>
      </c>
      <c r="I728" s="96">
        <f>SUMIFS($G:$G,$A:$A,$A728)</f>
        <v>43109</v>
      </c>
      <c r="J728" s="95">
        <f>IFERROR(D728/H728,0)</f>
        <v>8.6082059533386962E-2</v>
      </c>
      <c r="K728" s="95">
        <f>IFERROR(G728/I728,0)</f>
        <v>1.9346308195504418E-2</v>
      </c>
      <c r="L728" s="97">
        <f>IF(A728&lt;&gt;A727,J728,L727+J728)</f>
        <v>0.59211584875301693</v>
      </c>
      <c r="M728" s="97">
        <f>IF(A728&lt;&gt;A727,K728,M727+K728)</f>
        <v>6.1425688371337772E-2</v>
      </c>
      <c r="N728" s="97">
        <f>(M728+(M728-K728))*(L728-(L728-J728))</f>
        <v>8.9099294726848847E-3</v>
      </c>
      <c r="O728" s="97">
        <f>ABS(L728-M728)</f>
        <v>0.53069016038167915</v>
      </c>
      <c r="T728" s="99"/>
    </row>
    <row r="729" spans="1:20" s="91" customFormat="1" ht="13.2" customHeight="1" x14ac:dyDescent="0.25">
      <c r="A729" s="440">
        <v>43769</v>
      </c>
      <c r="B729" s="441" t="s">
        <v>16</v>
      </c>
      <c r="C729" s="441">
        <v>538</v>
      </c>
      <c r="D729" s="441">
        <v>59</v>
      </c>
      <c r="E729" s="445">
        <f>D729/C729</f>
        <v>0.10966542750929369</v>
      </c>
      <c r="F729" s="94"/>
      <c r="G729" s="96">
        <f>C729-D729</f>
        <v>479</v>
      </c>
      <c r="H729" s="96">
        <f>SUMIFS($D:$D,$A:$A,$A729)</f>
        <v>2486</v>
      </c>
      <c r="I729" s="96">
        <f>SUMIFS($G:$G,$A:$A,$A729)</f>
        <v>43109</v>
      </c>
      <c r="J729" s="95">
        <f>IFERROR(D729/H729,0)</f>
        <v>2.3732904263877714E-2</v>
      </c>
      <c r="K729" s="95">
        <f>IFERROR(G729/I729,0)</f>
        <v>1.1111368855691387E-2</v>
      </c>
      <c r="L729" s="97">
        <f>IF(A729&lt;&gt;A728,J729,L728+J729)</f>
        <v>0.61584875301689468</v>
      </c>
      <c r="M729" s="97">
        <f>IF(A729&lt;&gt;A728,K729,M728+K729)</f>
        <v>7.2537057227029161E-2</v>
      </c>
      <c r="N729" s="97">
        <f>(M729+(M729-K729))*(L729-(L729-J729))</f>
        <v>3.1793250162122531E-3</v>
      </c>
      <c r="O729" s="97">
        <f>ABS(L729-M729)</f>
        <v>0.54331169578986549</v>
      </c>
      <c r="T729" s="99"/>
    </row>
    <row r="730" spans="1:20" s="91" customFormat="1" ht="13.2" customHeight="1" x14ac:dyDescent="0.25">
      <c r="A730" s="440">
        <v>43769</v>
      </c>
      <c r="B730" s="441" t="s">
        <v>22</v>
      </c>
      <c r="C730" s="441">
        <v>5457</v>
      </c>
      <c r="D730" s="441">
        <v>351</v>
      </c>
      <c r="E730" s="445">
        <f>D730/C730</f>
        <v>6.4321055525013743E-2</v>
      </c>
      <c r="F730" s="94"/>
      <c r="G730" s="96">
        <f>C730-D730</f>
        <v>5106</v>
      </c>
      <c r="H730" s="96">
        <f>SUMIFS($D:$D,$A:$A,$A730)</f>
        <v>2486</v>
      </c>
      <c r="I730" s="96">
        <f>SUMIFS($G:$G,$A:$A,$A730)</f>
        <v>43109</v>
      </c>
      <c r="J730" s="95">
        <f>IFERROR(D730/H730,0)</f>
        <v>0.1411906677393403</v>
      </c>
      <c r="K730" s="95">
        <f>IFERROR(G730/I730,0)</f>
        <v>0.11844394441995872</v>
      </c>
      <c r="L730" s="97">
        <f>IF(A730&lt;&gt;A729,J730,L729+J730)</f>
        <v>0.75703942075623498</v>
      </c>
      <c r="M730" s="97">
        <f>IF(A730&lt;&gt;A729,K730,M729+K730)</f>
        <v>0.19098100164698789</v>
      </c>
      <c r="N730" s="97">
        <f>(M730+(M730-K730))*(L730-(L730-J730))</f>
        <v>3.7206290693797259E-2</v>
      </c>
      <c r="O730" s="97">
        <f>ABS(L730-M730)</f>
        <v>0.56605841910924704</v>
      </c>
      <c r="T730" s="99"/>
    </row>
    <row r="731" spans="1:20" s="91" customFormat="1" ht="13.2" customHeight="1" x14ac:dyDescent="0.25">
      <c r="A731" s="440">
        <v>43769</v>
      </c>
      <c r="B731" s="443" t="s">
        <v>40</v>
      </c>
      <c r="C731" s="441">
        <v>3847</v>
      </c>
      <c r="D731" s="441">
        <v>179</v>
      </c>
      <c r="E731" s="445">
        <f>D731/C731</f>
        <v>4.6529763452040553E-2</v>
      </c>
      <c r="F731" s="94"/>
      <c r="G731" s="96">
        <f>C731-D731</f>
        <v>3668</v>
      </c>
      <c r="H731" s="96">
        <f>SUMIFS($D:$D,$A:$A,$A731)</f>
        <v>2486</v>
      </c>
      <c r="I731" s="96">
        <f>SUMIFS($G:$G,$A:$A,$A731)</f>
        <v>43109</v>
      </c>
      <c r="J731" s="95">
        <f>IFERROR(D731/H731,0)</f>
        <v>7.2003218020917137E-2</v>
      </c>
      <c r="K731" s="95">
        <f>IFERROR(G731/I731,0)</f>
        <v>8.5086640840659727E-2</v>
      </c>
      <c r="L731" s="97">
        <f>IF(A731&lt;&gt;A730,J731,L730+J731)</f>
        <v>0.82904263877715212</v>
      </c>
      <c r="M731" s="97">
        <f>IF(A731&lt;&gt;A730,K731,M730+K731)</f>
        <v>0.27606764248764759</v>
      </c>
      <c r="N731" s="97">
        <f>(M731+(M731-K731))*(L731-(L731-J731))</f>
        <v>3.3629005349999894E-2</v>
      </c>
      <c r="O731" s="97">
        <f>ABS(L731-M731)</f>
        <v>0.55297499628950453</v>
      </c>
      <c r="T731" s="99"/>
    </row>
    <row r="732" spans="1:20" s="91" customFormat="1" ht="13.2" customHeight="1" x14ac:dyDescent="0.25">
      <c r="A732" s="440">
        <v>43769</v>
      </c>
      <c r="B732" s="443" t="s">
        <v>38</v>
      </c>
      <c r="C732" s="441">
        <v>19463</v>
      </c>
      <c r="D732" s="441">
        <v>333</v>
      </c>
      <c r="E732" s="445">
        <f>D732/C732</f>
        <v>1.7109387042079843E-2</v>
      </c>
      <c r="F732" s="94"/>
      <c r="G732" s="96">
        <f>C732-D732</f>
        <v>19130</v>
      </c>
      <c r="H732" s="96">
        <f>SUMIFS($D:$D,$A:$A,$A732)</f>
        <v>2486</v>
      </c>
      <c r="I732" s="96">
        <f>SUMIFS($G:$G,$A:$A,$A732)</f>
        <v>43109</v>
      </c>
      <c r="J732" s="95">
        <f>IFERROR(D732/H732,0)</f>
        <v>0.13395012067578438</v>
      </c>
      <c r="K732" s="95">
        <f>IFERROR(G732/I732,0)</f>
        <v>0.44375884386091069</v>
      </c>
      <c r="L732" s="97">
        <f>IF(A732&lt;&gt;A731,J732,L731+J732)</f>
        <v>0.9629927594529365</v>
      </c>
      <c r="M732" s="97">
        <f>IF(A732&lt;&gt;A731,K732,M731+K732)</f>
        <v>0.71982648634855828</v>
      </c>
      <c r="N732" s="97">
        <f>(M732+(M732-K732))*(L732-(L732-J732))</f>
        <v>0.13340013873791493</v>
      </c>
      <c r="O732" s="97">
        <f>ABS(L732-M732)</f>
        <v>0.24316627310437822</v>
      </c>
      <c r="T732" s="99"/>
    </row>
    <row r="733" spans="1:20" s="91" customFormat="1" ht="13.2" customHeight="1" x14ac:dyDescent="0.25">
      <c r="A733" s="440">
        <v>43769</v>
      </c>
      <c r="B733" s="443" t="s">
        <v>14</v>
      </c>
      <c r="C733" s="441">
        <v>5799</v>
      </c>
      <c r="D733" s="441">
        <v>57</v>
      </c>
      <c r="E733" s="445">
        <f>D733/C733</f>
        <v>9.8292809105018104E-3</v>
      </c>
      <c r="F733" s="94"/>
      <c r="G733" s="96">
        <f>C733-D733</f>
        <v>5742</v>
      </c>
      <c r="H733" s="96">
        <f>SUMIFS($D:$D,$A:$A,$A733)</f>
        <v>2486</v>
      </c>
      <c r="I733" s="96">
        <f>SUMIFS($G:$G,$A:$A,$A733)</f>
        <v>43109</v>
      </c>
      <c r="J733" s="95">
        <f>IFERROR(D733/H733,0)</f>
        <v>2.2928399034593726E-2</v>
      </c>
      <c r="K733" s="95">
        <f>IFERROR(G733/I733,0)</f>
        <v>0.13319724419494769</v>
      </c>
      <c r="L733" s="97">
        <f>IF(A733&lt;&gt;A732,J733,L732+J733)</f>
        <v>0.98592115848753026</v>
      </c>
      <c r="M733" s="97">
        <f>IF(A733&lt;&gt;A732,K733,M732+K733)</f>
        <v>0.853023730543506</v>
      </c>
      <c r="N733" s="97">
        <f>(M733+(M733-K733))*(L733-(L733-J733))</f>
        <v>3.6062937394548591E-2</v>
      </c>
      <c r="O733" s="97">
        <f>ABS(L733-M733)</f>
        <v>0.13289742794402426</v>
      </c>
      <c r="T733" s="99"/>
    </row>
    <row r="734" spans="1:20" s="91" customFormat="1" ht="13.2" customHeight="1" x14ac:dyDescent="0.25">
      <c r="A734" s="440">
        <v>43769</v>
      </c>
      <c r="B734" s="443" t="s">
        <v>36</v>
      </c>
      <c r="C734" s="441">
        <v>4079</v>
      </c>
      <c r="D734" s="441">
        <v>31</v>
      </c>
      <c r="E734" s="445">
        <f>D734/C734</f>
        <v>7.5999019367492034E-3</v>
      </c>
      <c r="F734" s="94"/>
      <c r="G734" s="96">
        <f>C734-D734</f>
        <v>4048</v>
      </c>
      <c r="H734" s="96">
        <f>SUMIFS($D:$D,$A:$A,$A734)</f>
        <v>2486</v>
      </c>
      <c r="I734" s="96">
        <f>SUMIFS($G:$G,$A:$A,$A734)</f>
        <v>43109</v>
      </c>
      <c r="J734" s="95">
        <f>IFERROR(D734/H734,0)</f>
        <v>1.2469831053901851E-2</v>
      </c>
      <c r="K734" s="95">
        <f>IFERROR(G734/I734,0)</f>
        <v>9.3901505486093398E-2</v>
      </c>
      <c r="L734" s="97">
        <f>IF(A734&lt;&gt;A733,J734,L733+J734)</f>
        <v>0.99839098954143213</v>
      </c>
      <c r="M734" s="97">
        <f>IF(A734&lt;&gt;A733,K734,M733+K734)</f>
        <v>0.94692523602959944</v>
      </c>
      <c r="N734" s="97">
        <f>(M734+(M734-K734))*(L734-(L734-J734))</f>
        <v>2.2445059518811889E-2</v>
      </c>
      <c r="O734" s="97">
        <f>ABS(L734-M734)</f>
        <v>5.146575351183269E-2</v>
      </c>
      <c r="T734" s="99"/>
    </row>
    <row r="735" spans="1:20" s="91" customFormat="1" ht="13.2" customHeight="1" x14ac:dyDescent="0.25">
      <c r="A735" s="440">
        <v>43769</v>
      </c>
      <c r="B735" s="443" t="s">
        <v>28</v>
      </c>
      <c r="C735" s="441">
        <v>909</v>
      </c>
      <c r="D735" s="441">
        <v>4</v>
      </c>
      <c r="E735" s="445">
        <f>D735/C735</f>
        <v>4.4004400440044002E-3</v>
      </c>
      <c r="F735" s="94"/>
      <c r="G735" s="96">
        <f>C735-D735</f>
        <v>905</v>
      </c>
      <c r="H735" s="96">
        <f>SUMIFS($D:$D,$A:$A,$A735)</f>
        <v>2486</v>
      </c>
      <c r="I735" s="96">
        <f>SUMIFS($G:$G,$A:$A,$A735)</f>
        <v>43109</v>
      </c>
      <c r="J735" s="95">
        <f>IFERROR(D735/H735,0)</f>
        <v>1.6090104585679806E-3</v>
      </c>
      <c r="K735" s="95">
        <f>IFERROR(G735/I735,0)</f>
        <v>2.0993296063467025E-2</v>
      </c>
      <c r="L735" s="97">
        <f>IF(A735&lt;&gt;A734,J735,L734+J735)</f>
        <v>1</v>
      </c>
      <c r="M735" s="97">
        <f>IF(A735&lt;&gt;A734,K735,M734+K735)</f>
        <v>0.96791853209306644</v>
      </c>
      <c r="N735" s="97">
        <f>(M735+(M735-K735))*(L735-(L735-J735))</f>
        <v>3.0810036494330955E-3</v>
      </c>
      <c r="O735" s="97">
        <f>ABS(L735-M735)</f>
        <v>3.2081467906933558E-2</v>
      </c>
      <c r="T735" s="99"/>
    </row>
    <row r="736" spans="1:20" s="91" customFormat="1" ht="13.2" customHeight="1" x14ac:dyDescent="0.25">
      <c r="A736" s="440">
        <v>43769</v>
      </c>
      <c r="B736" s="443" t="s">
        <v>18</v>
      </c>
      <c r="C736" s="441">
        <v>724</v>
      </c>
      <c r="D736" s="441">
        <v>0</v>
      </c>
      <c r="E736" s="445">
        <f>D736/C736</f>
        <v>0</v>
      </c>
      <c r="F736" s="94"/>
      <c r="G736" s="96">
        <f>C736-D736</f>
        <v>724</v>
      </c>
      <c r="H736" s="96">
        <f>SUMIFS($D:$D,$A:$A,$A736)</f>
        <v>2486</v>
      </c>
      <c r="I736" s="96">
        <f>SUMIFS($G:$G,$A:$A,$A736)</f>
        <v>43109</v>
      </c>
      <c r="J736" s="95">
        <f>IFERROR(D736/H736,0)</f>
        <v>0</v>
      </c>
      <c r="K736" s="95">
        <f>IFERROR(G736/I736,0)</f>
        <v>1.679463685077362E-2</v>
      </c>
      <c r="L736" s="97">
        <f>IF(A736&lt;&gt;A735,J736,L735+J736)</f>
        <v>1</v>
      </c>
      <c r="M736" s="97">
        <f>IF(A736&lt;&gt;A735,K736,M735+K736)</f>
        <v>0.98471316894384009</v>
      </c>
      <c r="N736" s="97">
        <f>(M736+(M736-K736))*(L736-(L736-J736))</f>
        <v>0</v>
      </c>
      <c r="O736" s="97">
        <f>ABS(L736-M736)</f>
        <v>1.5286831056159911E-2</v>
      </c>
      <c r="T736" s="99"/>
    </row>
    <row r="737" spans="1:20" s="91" customFormat="1" ht="13.2" customHeight="1" x14ac:dyDescent="0.25">
      <c r="A737" s="440">
        <v>43769</v>
      </c>
      <c r="B737" s="443" t="s">
        <v>12</v>
      </c>
      <c r="C737" s="441">
        <v>659</v>
      </c>
      <c r="D737" s="441">
        <v>0</v>
      </c>
      <c r="E737" s="445">
        <f>D737/C737</f>
        <v>0</v>
      </c>
      <c r="F737" s="94"/>
      <c r="G737" s="96">
        <f>C737-D737</f>
        <v>659</v>
      </c>
      <c r="H737" s="96">
        <f>SUMIFS($D:$D,$A:$A,$A737)</f>
        <v>2486</v>
      </c>
      <c r="I737" s="96">
        <f>SUMIFS($G:$G,$A:$A,$A737)</f>
        <v>43109</v>
      </c>
      <c r="J737" s="95">
        <f>IFERROR(D737/H737,0)</f>
        <v>0</v>
      </c>
      <c r="K737" s="95">
        <f>IFERROR(G737/I737,0)</f>
        <v>1.5286831056159966E-2</v>
      </c>
      <c r="L737" s="97">
        <f>IF(A737&lt;&gt;A736,J737,L736+J737)</f>
        <v>1</v>
      </c>
      <c r="M737" s="97">
        <f>IF(A737&lt;&gt;A736,K737,M736+K737)</f>
        <v>1</v>
      </c>
      <c r="N737" s="97">
        <f>(M737+(M737-K737))*(L737-(L737-J737))</f>
        <v>0</v>
      </c>
      <c r="O737" s="97">
        <f>ABS(L737-M737)</f>
        <v>0</v>
      </c>
      <c r="T737" s="99"/>
    </row>
    <row r="738" spans="1:20" s="91" customFormat="1" ht="13.2" customHeight="1" x14ac:dyDescent="0.25">
      <c r="A738" s="440">
        <v>43799</v>
      </c>
      <c r="B738" s="443" t="s">
        <v>18</v>
      </c>
      <c r="C738" s="441">
        <v>194</v>
      </c>
      <c r="D738" s="441">
        <v>144</v>
      </c>
      <c r="E738" s="445">
        <f>D738/C738</f>
        <v>0.74226804123711343</v>
      </c>
      <c r="F738" s="94"/>
      <c r="G738" s="96">
        <f>C738-D738</f>
        <v>50</v>
      </c>
      <c r="H738" s="96">
        <f>SUMIFS($D:$D,$A:$A,$A738)</f>
        <v>2480</v>
      </c>
      <c r="I738" s="96">
        <f>SUMIFS($G:$G,$A:$A,$A738)</f>
        <v>44387</v>
      </c>
      <c r="J738" s="95">
        <f>IFERROR(D738/H738,0)</f>
        <v>5.8064516129032261E-2</v>
      </c>
      <c r="K738" s="95">
        <f>IFERROR(G738/I738,0)</f>
        <v>1.126455944308018E-3</v>
      </c>
      <c r="L738" s="97">
        <f>IF(A738&lt;&gt;A737,J738,L737+J738)</f>
        <v>5.8064516129032261E-2</v>
      </c>
      <c r="M738" s="97">
        <f>IF(A738&lt;&gt;A737,K738,M737+K738)</f>
        <v>1.126455944308018E-3</v>
      </c>
      <c r="N738" s="97">
        <f>(M738+(M738-K738))*(L738-(L738-J738))</f>
        <v>6.5407119346917175E-5</v>
      </c>
      <c r="O738" s="97">
        <f>ABS(L738-M738)</f>
        <v>5.6938060184724242E-2</v>
      </c>
      <c r="T738" s="99"/>
    </row>
    <row r="739" spans="1:20" s="91" customFormat="1" ht="13.2" customHeight="1" x14ac:dyDescent="0.25">
      <c r="A739" s="440">
        <v>43799</v>
      </c>
      <c r="B739" s="443" t="s">
        <v>32</v>
      </c>
      <c r="C739" s="441">
        <v>540</v>
      </c>
      <c r="D739" s="441">
        <v>372</v>
      </c>
      <c r="E739" s="445">
        <f>D739/C739</f>
        <v>0.68888888888888888</v>
      </c>
      <c r="F739" s="94"/>
      <c r="G739" s="96">
        <f>C739-D739</f>
        <v>168</v>
      </c>
      <c r="H739" s="96">
        <f>SUMIFS($D:$D,$A:$A,$A739)</f>
        <v>2480</v>
      </c>
      <c r="I739" s="96">
        <f>SUMIFS($G:$G,$A:$A,$A739)</f>
        <v>44387</v>
      </c>
      <c r="J739" s="95">
        <f>IFERROR(D739/H739,0)</f>
        <v>0.15</v>
      </c>
      <c r="K739" s="95">
        <f>IFERROR(G739/I739,0)</f>
        <v>3.7848919728749411E-3</v>
      </c>
      <c r="L739" s="97">
        <f>IF(A739&lt;&gt;A738,J739,L738+J739)</f>
        <v>0.20806451612903226</v>
      </c>
      <c r="M739" s="97">
        <f>IF(A739&lt;&gt;A738,K739,M738+K739)</f>
        <v>4.9113479171829589E-3</v>
      </c>
      <c r="N739" s="97">
        <f>(M739+(M739-K739))*(L739-(L739-J739))</f>
        <v>9.056705792236465E-4</v>
      </c>
      <c r="O739" s="97">
        <f>ABS(L739-M739)</f>
        <v>0.20315316821184931</v>
      </c>
      <c r="T739" s="99"/>
    </row>
    <row r="740" spans="1:20" s="91" customFormat="1" ht="13.2" customHeight="1" x14ac:dyDescent="0.25">
      <c r="A740" s="440">
        <v>43799</v>
      </c>
      <c r="B740" s="443" t="s">
        <v>36</v>
      </c>
      <c r="C740" s="441">
        <v>119</v>
      </c>
      <c r="D740" s="441">
        <v>77</v>
      </c>
      <c r="E740" s="445">
        <f>D740/C740</f>
        <v>0.6470588235294118</v>
      </c>
      <c r="F740" s="94"/>
      <c r="G740" s="96">
        <f>C740-D740</f>
        <v>42</v>
      </c>
      <c r="H740" s="96">
        <f>SUMIFS($D:$D,$A:$A,$A740)</f>
        <v>2480</v>
      </c>
      <c r="I740" s="96">
        <f>SUMIFS($G:$G,$A:$A,$A740)</f>
        <v>44387</v>
      </c>
      <c r="J740" s="95">
        <f>IFERROR(D740/H740,0)</f>
        <v>3.1048387096774193E-2</v>
      </c>
      <c r="K740" s="95">
        <f>IFERROR(G740/I740,0)</f>
        <v>9.4622299321873527E-4</v>
      </c>
      <c r="L740" s="97">
        <f>IF(A740&lt;&gt;A739,J740,L739+J740)</f>
        <v>0.23911290322580644</v>
      </c>
      <c r="M740" s="97">
        <f>IF(A740&lt;&gt;A739,K740,M739+K740)</f>
        <v>5.8575709104016944E-3</v>
      </c>
      <c r="N740" s="97">
        <f>(M740+(M740-K740))*(L740-(L740-J740))</f>
        <v>3.3435756037258787E-4</v>
      </c>
      <c r="O740" s="97">
        <f>ABS(L740-M740)</f>
        <v>0.23325533231540474</v>
      </c>
      <c r="T740" s="99"/>
    </row>
    <row r="741" spans="1:20" s="91" customFormat="1" ht="13.2" customHeight="1" x14ac:dyDescent="0.25">
      <c r="A741" s="440">
        <v>43799</v>
      </c>
      <c r="B741" s="443" t="s">
        <v>26</v>
      </c>
      <c r="C741" s="441">
        <v>226</v>
      </c>
      <c r="D741" s="441">
        <v>81</v>
      </c>
      <c r="E741" s="445">
        <f>D741/C741</f>
        <v>0.3584070796460177</v>
      </c>
      <c r="F741" s="94"/>
      <c r="G741" s="96">
        <f>C741-D741</f>
        <v>145</v>
      </c>
      <c r="H741" s="96">
        <f>SUMIFS($D:$D,$A:$A,$A741)</f>
        <v>2480</v>
      </c>
      <c r="I741" s="96">
        <f>SUMIFS($G:$G,$A:$A,$A741)</f>
        <v>44387</v>
      </c>
      <c r="J741" s="95">
        <f>IFERROR(D741/H741,0)</f>
        <v>3.2661290322580645E-2</v>
      </c>
      <c r="K741" s="95">
        <f>IFERROR(G741/I741,0)</f>
        <v>3.2667222384932526E-3</v>
      </c>
      <c r="L741" s="97">
        <f>IF(A741&lt;&gt;A740,J741,L740+J741)</f>
        <v>0.27177419354838711</v>
      </c>
      <c r="M741" s="97">
        <f>IF(A741&lt;&gt;A740,K741,M740+K741)</f>
        <v>9.1242931488949471E-3</v>
      </c>
      <c r="N741" s="97">
        <f>(M741+(M741-K741))*(L741-(L741-J741))</f>
        <v>4.8932701161412406E-4</v>
      </c>
      <c r="O741" s="97">
        <f>ABS(L741-M741)</f>
        <v>0.26264990039949215</v>
      </c>
      <c r="T741" s="99"/>
    </row>
    <row r="742" spans="1:20" s="91" customFormat="1" ht="13.2" customHeight="1" x14ac:dyDescent="0.25">
      <c r="A742" s="440">
        <v>43799</v>
      </c>
      <c r="B742" s="443" t="s">
        <v>30</v>
      </c>
      <c r="C742" s="441">
        <v>689</v>
      </c>
      <c r="D742" s="441">
        <v>242</v>
      </c>
      <c r="E742" s="445">
        <f>D742/C742</f>
        <v>0.35123367198838895</v>
      </c>
      <c r="F742" s="94"/>
      <c r="G742" s="96">
        <f>C742-D742</f>
        <v>447</v>
      </c>
      <c r="H742" s="96">
        <f>SUMIFS($D:$D,$A:$A,$A742)</f>
        <v>2480</v>
      </c>
      <c r="I742" s="96">
        <f>SUMIFS($G:$G,$A:$A,$A742)</f>
        <v>44387</v>
      </c>
      <c r="J742" s="95">
        <f>IFERROR(D742/H742,0)</f>
        <v>9.7580645161290322E-2</v>
      </c>
      <c r="K742" s="95">
        <f>IFERROR(G742/I742,0)</f>
        <v>1.0070516142113682E-2</v>
      </c>
      <c r="L742" s="97">
        <f>IF(A742&lt;&gt;A741,J742,L741+J742)</f>
        <v>0.36935483870967745</v>
      </c>
      <c r="M742" s="97">
        <f>IF(A742&lt;&gt;A741,K742,M741+K742)</f>
        <v>1.9194809291008627E-2</v>
      </c>
      <c r="N742" s="97">
        <f>(M742+(M742-K742))*(L742-(L742-J742))</f>
        <v>2.7633962864744618E-3</v>
      </c>
      <c r="O742" s="97">
        <f>ABS(L742-M742)</f>
        <v>0.35016002941866881</v>
      </c>
      <c r="T742" s="99"/>
    </row>
    <row r="743" spans="1:20" s="91" customFormat="1" ht="13.2" customHeight="1" x14ac:dyDescent="0.25">
      <c r="A743" s="440">
        <v>43799</v>
      </c>
      <c r="B743" s="443" t="s">
        <v>34</v>
      </c>
      <c r="C743" s="441">
        <v>1270</v>
      </c>
      <c r="D743" s="441">
        <v>294</v>
      </c>
      <c r="E743" s="445">
        <f>D743/C743</f>
        <v>0.23149606299212599</v>
      </c>
      <c r="F743" s="94"/>
      <c r="G743" s="96">
        <f>C743-D743</f>
        <v>976</v>
      </c>
      <c r="H743" s="96">
        <f>SUMIFS($D:$D,$A:$A,$A743)</f>
        <v>2480</v>
      </c>
      <c r="I743" s="96">
        <f>SUMIFS($G:$G,$A:$A,$A743)</f>
        <v>44387</v>
      </c>
      <c r="J743" s="95">
        <f>IFERROR(D743/H743,0)</f>
        <v>0.11854838709677419</v>
      </c>
      <c r="K743" s="95">
        <f>IFERROR(G743/I743,0)</f>
        <v>2.1988420032892513E-2</v>
      </c>
      <c r="L743" s="97">
        <f>IF(A743&lt;&gt;A742,J743,L742+J743)</f>
        <v>0.48790322580645162</v>
      </c>
      <c r="M743" s="97">
        <f>IF(A743&lt;&gt;A742,K743,M742+K743)</f>
        <v>4.1183229323901144E-2</v>
      </c>
      <c r="N743" s="97">
        <f>(M743+(M743-K743))*(L743-(L743-J743))</f>
        <v>7.1577190938643025E-3</v>
      </c>
      <c r="O743" s="97">
        <f>ABS(L743-M743)</f>
        <v>0.44671999648255045</v>
      </c>
      <c r="T743" s="99"/>
    </row>
    <row r="744" spans="1:20" s="91" customFormat="1" ht="13.2" customHeight="1" x14ac:dyDescent="0.25">
      <c r="A744" s="440">
        <v>43799</v>
      </c>
      <c r="B744" s="443" t="s">
        <v>38</v>
      </c>
      <c r="C744" s="441">
        <v>1119</v>
      </c>
      <c r="D744" s="441">
        <v>212</v>
      </c>
      <c r="E744" s="445">
        <f>D744/C744</f>
        <v>0.18945487042001788</v>
      </c>
      <c r="F744" s="94"/>
      <c r="G744" s="96">
        <f>C744-D744</f>
        <v>907</v>
      </c>
      <c r="H744" s="96">
        <f>SUMIFS($D:$D,$A:$A,$A744)</f>
        <v>2480</v>
      </c>
      <c r="I744" s="96">
        <f>SUMIFS($G:$G,$A:$A,$A744)</f>
        <v>44387</v>
      </c>
      <c r="J744" s="95">
        <f>IFERROR(D744/H744,0)</f>
        <v>8.5483870967741932E-2</v>
      </c>
      <c r="K744" s="95">
        <f>IFERROR(G744/I744,0)</f>
        <v>2.0433910829747447E-2</v>
      </c>
      <c r="L744" s="97">
        <f>IF(A744&lt;&gt;A743,J744,L743+J744)</f>
        <v>0.57338709677419353</v>
      </c>
      <c r="M744" s="97">
        <f>IF(A744&lt;&gt;A743,K744,M743+K744)</f>
        <v>6.1617140153648595E-2</v>
      </c>
      <c r="N744" s="97">
        <f>(M744+(M744-K744))*(L744-(L744-J744))</f>
        <v>8.7877735198550553E-3</v>
      </c>
      <c r="O744" s="97">
        <f>ABS(L744-M744)</f>
        <v>0.51176995662054492</v>
      </c>
      <c r="T744" s="99"/>
    </row>
    <row r="745" spans="1:20" s="91" customFormat="1" ht="13.2" customHeight="1" x14ac:dyDescent="0.25">
      <c r="A745" s="440">
        <v>43799</v>
      </c>
      <c r="B745" s="443" t="s">
        <v>42</v>
      </c>
      <c r="C745" s="441">
        <v>901</v>
      </c>
      <c r="D745" s="441">
        <v>137</v>
      </c>
      <c r="E745" s="445">
        <f>D745/C745</f>
        <v>0.15205327413984462</v>
      </c>
      <c r="F745" s="94"/>
      <c r="G745" s="96">
        <f>C745-D745</f>
        <v>764</v>
      </c>
      <c r="H745" s="96">
        <f>SUMIFS($D:$D,$A:$A,$A745)</f>
        <v>2480</v>
      </c>
      <c r="I745" s="96">
        <f>SUMIFS($G:$G,$A:$A,$A745)</f>
        <v>44387</v>
      </c>
      <c r="J745" s="95">
        <f>IFERROR(D745/H745,0)</f>
        <v>5.524193548387097E-2</v>
      </c>
      <c r="K745" s="95">
        <f>IFERROR(G745/I745,0)</f>
        <v>1.7212246829026518E-2</v>
      </c>
      <c r="L745" s="97">
        <f>IF(A745&lt;&gt;A744,J745,L744+J745)</f>
        <v>0.62862903225806455</v>
      </c>
      <c r="M745" s="97">
        <f>IF(A745&lt;&gt;A744,K745,M744+K745)</f>
        <v>7.8829386982675109E-2</v>
      </c>
      <c r="N745" s="97">
        <f>(M745+(M745-K745))*(L745-(L745-J745))</f>
        <v>7.7585379909985352E-3</v>
      </c>
      <c r="O745" s="97">
        <f>ABS(L745-M745)</f>
        <v>0.54979964527538949</v>
      </c>
      <c r="T745" s="99"/>
    </row>
    <row r="746" spans="1:20" s="91" customFormat="1" ht="13.2" customHeight="1" x14ac:dyDescent="0.25">
      <c r="A746" s="440">
        <v>43799</v>
      </c>
      <c r="B746" s="443" t="s">
        <v>20</v>
      </c>
      <c r="C746" s="441">
        <v>5378</v>
      </c>
      <c r="D746" s="441">
        <v>347</v>
      </c>
      <c r="E746" s="445">
        <f>D746/C746</f>
        <v>6.4522127184827069E-2</v>
      </c>
      <c r="F746" s="94"/>
      <c r="G746" s="96">
        <f>C746-D746</f>
        <v>5031</v>
      </c>
      <c r="H746" s="96">
        <f>SUMIFS($D:$D,$A:$A,$A746)</f>
        <v>2480</v>
      </c>
      <c r="I746" s="96">
        <f>SUMIFS($G:$G,$A:$A,$A746)</f>
        <v>44387</v>
      </c>
      <c r="J746" s="95">
        <f>IFERROR(D746/H746,0)</f>
        <v>0.13991935483870968</v>
      </c>
      <c r="K746" s="95">
        <f>IFERROR(G746/I746,0)</f>
        <v>0.11334399711627278</v>
      </c>
      <c r="L746" s="97">
        <f>IF(A746&lt;&gt;A745,J746,L745+J746)</f>
        <v>0.7685483870967742</v>
      </c>
      <c r="M746" s="97">
        <f>IF(A746&lt;&gt;A745,K746,M745+K746)</f>
        <v>0.19217338409894791</v>
      </c>
      <c r="N746" s="97">
        <f>(M746+(M746-K746))*(L746-(L746-J746))</f>
        <v>3.7918532889243212E-2</v>
      </c>
      <c r="O746" s="97">
        <f>ABS(L746-M746)</f>
        <v>0.57637500299782629</v>
      </c>
      <c r="T746" s="99"/>
    </row>
    <row r="747" spans="1:20" s="91" customFormat="1" ht="13.2" customHeight="1" x14ac:dyDescent="0.25">
      <c r="A747" s="440">
        <v>43799</v>
      </c>
      <c r="B747" s="443" t="s">
        <v>40</v>
      </c>
      <c r="C747" s="441">
        <v>3933</v>
      </c>
      <c r="D747" s="441">
        <v>166</v>
      </c>
      <c r="E747" s="445">
        <f>D747/C747</f>
        <v>4.2206966692092548E-2</v>
      </c>
      <c r="F747" s="94"/>
      <c r="G747" s="96">
        <f>C747-D747</f>
        <v>3767</v>
      </c>
      <c r="H747" s="96">
        <f>SUMIFS($D:$D,$A:$A,$A747)</f>
        <v>2480</v>
      </c>
      <c r="I747" s="96">
        <f>SUMIFS($G:$G,$A:$A,$A747)</f>
        <v>44387</v>
      </c>
      <c r="J747" s="95">
        <f>IFERROR(D747/H747,0)</f>
        <v>6.6935483870967746E-2</v>
      </c>
      <c r="K747" s="95">
        <f>IFERROR(G747/I747,0)</f>
        <v>8.4867190844166079E-2</v>
      </c>
      <c r="L747" s="97">
        <f>IF(A747&lt;&gt;A746,J747,L746+J747)</f>
        <v>0.8354838709677419</v>
      </c>
      <c r="M747" s="97">
        <f>IF(A747&lt;&gt;A746,K747,M746+K747)</f>
        <v>0.27704057494311396</v>
      </c>
      <c r="N747" s="97">
        <f>(M747+(M747-K747))*(L747-(L747-J747))</f>
        <v>3.1407063387492835E-2</v>
      </c>
      <c r="O747" s="97">
        <f>ABS(L747-M747)</f>
        <v>0.55844329602462794</v>
      </c>
      <c r="T747" s="99"/>
    </row>
    <row r="748" spans="1:20" s="91" customFormat="1" ht="13.2" customHeight="1" x14ac:dyDescent="0.25">
      <c r="A748" s="440">
        <v>43799</v>
      </c>
      <c r="B748" s="443" t="s">
        <v>22</v>
      </c>
      <c r="C748" s="441">
        <v>19586</v>
      </c>
      <c r="D748" s="441">
        <v>308</v>
      </c>
      <c r="E748" s="445">
        <f>D748/C748</f>
        <v>1.5725518227305217E-2</v>
      </c>
      <c r="F748" s="94"/>
      <c r="G748" s="96">
        <f>C748-D748</f>
        <v>19278</v>
      </c>
      <c r="H748" s="96">
        <f>SUMIFS($D:$D,$A:$A,$A748)</f>
        <v>2480</v>
      </c>
      <c r="I748" s="96">
        <f>SUMIFS($G:$G,$A:$A,$A748)</f>
        <v>44387</v>
      </c>
      <c r="J748" s="95">
        <f>IFERROR(D748/H748,0)</f>
        <v>0.12419354838709677</v>
      </c>
      <c r="K748" s="95">
        <f>IFERROR(G748/I748,0)</f>
        <v>0.43431635388739948</v>
      </c>
      <c r="L748" s="97">
        <f>IF(A748&lt;&gt;A747,J748,L747+J748)</f>
        <v>0.95967741935483863</v>
      </c>
      <c r="M748" s="97">
        <f>IF(A748&lt;&gt;A747,K748,M747+K748)</f>
        <v>0.71135692883051349</v>
      </c>
      <c r="N748" s="97">
        <f>(M748+(M748-K748))*(L748-(L748-J748))</f>
        <v>0.12275259321059562</v>
      </c>
      <c r="O748" s="97">
        <f>ABS(L748-M748)</f>
        <v>0.24832049052432514</v>
      </c>
      <c r="T748" s="99"/>
    </row>
    <row r="749" spans="1:20" s="91" customFormat="1" ht="13.2" customHeight="1" x14ac:dyDescent="0.25">
      <c r="A749" s="440">
        <v>43799</v>
      </c>
      <c r="B749" s="443" t="s">
        <v>16</v>
      </c>
      <c r="C749" s="441">
        <v>6041</v>
      </c>
      <c r="D749" s="441">
        <v>65</v>
      </c>
      <c r="E749" s="445">
        <f>D749/C749</f>
        <v>1.0759807978811455E-2</v>
      </c>
      <c r="F749" s="94"/>
      <c r="G749" s="96">
        <f>C749-D749</f>
        <v>5976</v>
      </c>
      <c r="H749" s="96">
        <f>SUMIFS($D:$D,$A:$A,$A749)</f>
        <v>2480</v>
      </c>
      <c r="I749" s="96">
        <f>SUMIFS($G:$G,$A:$A,$A749)</f>
        <v>44387</v>
      </c>
      <c r="J749" s="95">
        <f>IFERROR(D749/H749,0)</f>
        <v>2.620967741935484E-2</v>
      </c>
      <c r="K749" s="95">
        <f>IFERROR(G749/I749,0)</f>
        <v>0.13463401446369433</v>
      </c>
      <c r="L749" s="97">
        <f>IF(A749&lt;&gt;A748,J749,L748+J749)</f>
        <v>0.98588709677419351</v>
      </c>
      <c r="M749" s="97">
        <f>IF(A749&lt;&gt;A748,K749,M748+K749)</f>
        <v>0.84599094329420788</v>
      </c>
      <c r="N749" s="97">
        <f>(M749+(M749-K749))*(L749-(L749-J749))</f>
        <v>4.0817585358107665E-2</v>
      </c>
      <c r="O749" s="97">
        <f>ABS(L749-M749)</f>
        <v>0.13989615347998563</v>
      </c>
      <c r="T749" s="99"/>
    </row>
    <row r="750" spans="1:20" s="91" customFormat="1" ht="13.2" customHeight="1" x14ac:dyDescent="0.25">
      <c r="A750" s="440">
        <v>43799</v>
      </c>
      <c r="B750" s="443" t="s">
        <v>24</v>
      </c>
      <c r="C750" s="441">
        <v>4387</v>
      </c>
      <c r="D750" s="441">
        <v>33</v>
      </c>
      <c r="E750" s="445">
        <f>D750/C750</f>
        <v>7.5222247549578299E-3</v>
      </c>
      <c r="F750" s="94"/>
      <c r="G750" s="96">
        <f>C750-D750</f>
        <v>4354</v>
      </c>
      <c r="H750" s="96">
        <f>SUMIFS($D:$D,$A:$A,$A750)</f>
        <v>2480</v>
      </c>
      <c r="I750" s="96">
        <f>SUMIFS($G:$G,$A:$A,$A750)</f>
        <v>44387</v>
      </c>
      <c r="J750" s="95">
        <f>IFERROR(D750/H750,0)</f>
        <v>1.3306451612903225E-2</v>
      </c>
      <c r="K750" s="95">
        <f>IFERROR(G750/I750,0)</f>
        <v>9.8091783630342211E-2</v>
      </c>
      <c r="L750" s="97">
        <f>IF(A750&lt;&gt;A749,J750,L749+J750)</f>
        <v>0.99919354838709673</v>
      </c>
      <c r="M750" s="97">
        <f>IF(A750&lt;&gt;A749,K750,M749+K750)</f>
        <v>0.94408272692455009</v>
      </c>
      <c r="N750" s="97">
        <f>(M750+(M750-K750))*(L750-(L750-J750))</f>
        <v>2.3819528676297986E-2</v>
      </c>
      <c r="O750" s="97">
        <f>ABS(L750-M750)</f>
        <v>5.5110821462546644E-2</v>
      </c>
      <c r="T750" s="99"/>
    </row>
    <row r="751" spans="1:20" s="91" customFormat="1" ht="13.2" customHeight="1" x14ac:dyDescent="0.25">
      <c r="A751" s="440">
        <v>43799</v>
      </c>
      <c r="B751" s="443" t="s">
        <v>12</v>
      </c>
      <c r="C751" s="441">
        <v>982</v>
      </c>
      <c r="D751" s="441">
        <v>2</v>
      </c>
      <c r="E751" s="445">
        <f>D751/C751</f>
        <v>2.0366598778004071E-3</v>
      </c>
      <c r="F751" s="94"/>
      <c r="G751" s="96">
        <f>C751-D751</f>
        <v>980</v>
      </c>
      <c r="H751" s="96">
        <f>SUMIFS($D:$D,$A:$A,$A751)</f>
        <v>2480</v>
      </c>
      <c r="I751" s="96">
        <f>SUMIFS($G:$G,$A:$A,$A751)</f>
        <v>44387</v>
      </c>
      <c r="J751" s="95">
        <f>IFERROR(D751/H751,0)</f>
        <v>8.0645161290322581E-4</v>
      </c>
      <c r="K751" s="95">
        <f>IFERROR(G751/I751,0)</f>
        <v>2.2078536508437156E-2</v>
      </c>
      <c r="L751" s="97">
        <f>IF(A751&lt;&gt;A750,J751,L750+J751)</f>
        <v>1</v>
      </c>
      <c r="M751" s="97">
        <f>IF(A751&lt;&gt;A750,K751,M750+K751)</f>
        <v>0.96616126343298725</v>
      </c>
      <c r="N751" s="97">
        <f>(M751+(M751-K751))*(L751-(L751-J751))</f>
        <v>1.5405193470626134E-3</v>
      </c>
      <c r="O751" s="97">
        <f>ABS(L751-M751)</f>
        <v>3.383873656701275E-2</v>
      </c>
      <c r="T751" s="99"/>
    </row>
    <row r="752" spans="1:20" s="91" customFormat="1" ht="13.2" customHeight="1" x14ac:dyDescent="0.25">
      <c r="A752" s="440">
        <v>43799</v>
      </c>
      <c r="B752" s="443" t="s">
        <v>28</v>
      </c>
      <c r="C752" s="441">
        <v>788</v>
      </c>
      <c r="D752" s="441">
        <v>0</v>
      </c>
      <c r="E752" s="445">
        <f>D752/C752</f>
        <v>0</v>
      </c>
      <c r="F752" s="94"/>
      <c r="G752" s="96">
        <f>C752-D752</f>
        <v>788</v>
      </c>
      <c r="H752" s="96">
        <f>SUMIFS($D:$D,$A:$A,$A752)</f>
        <v>2480</v>
      </c>
      <c r="I752" s="96">
        <f>SUMIFS($G:$G,$A:$A,$A752)</f>
        <v>44387</v>
      </c>
      <c r="J752" s="95">
        <f>IFERROR(D752/H752,0)</f>
        <v>0</v>
      </c>
      <c r="K752" s="95">
        <f>IFERROR(G752/I752,0)</f>
        <v>1.7752945682294366E-2</v>
      </c>
      <c r="L752" s="97">
        <f>IF(A752&lt;&gt;A751,J752,L751+J752)</f>
        <v>1</v>
      </c>
      <c r="M752" s="97">
        <f>IF(A752&lt;&gt;A751,K752,M751+K752)</f>
        <v>0.9839142091152816</v>
      </c>
      <c r="N752" s="97">
        <f>(M752+(M752-K752))*(L752-(L752-J752))</f>
        <v>0</v>
      </c>
      <c r="O752" s="97">
        <f>ABS(L752-M752)</f>
        <v>1.6085790884718398E-2</v>
      </c>
      <c r="T752" s="99"/>
    </row>
    <row r="753" spans="1:20" s="91" customFormat="1" ht="13.2" customHeight="1" x14ac:dyDescent="0.25">
      <c r="A753" s="440">
        <v>43799</v>
      </c>
      <c r="B753" s="443" t="s">
        <v>14</v>
      </c>
      <c r="C753" s="441">
        <v>714</v>
      </c>
      <c r="D753" s="441">
        <v>0</v>
      </c>
      <c r="E753" s="445">
        <f>D753/C753</f>
        <v>0</v>
      </c>
      <c r="F753" s="94"/>
      <c r="G753" s="96">
        <f>C753-D753</f>
        <v>714</v>
      </c>
      <c r="H753" s="96">
        <f>SUMIFS($D:$D,$A:$A,$A753)</f>
        <v>2480</v>
      </c>
      <c r="I753" s="96">
        <f>SUMIFS($G:$G,$A:$A,$A753)</f>
        <v>44387</v>
      </c>
      <c r="J753" s="95">
        <f>IFERROR(D753/H753,0)</f>
        <v>0</v>
      </c>
      <c r="K753" s="95">
        <f>IFERROR(G753/I753,0)</f>
        <v>1.6085790884718499E-2</v>
      </c>
      <c r="L753" s="97">
        <f>IF(A753&lt;&gt;A752,J753,L752+J753)</f>
        <v>1</v>
      </c>
      <c r="M753" s="97">
        <f>IF(A753&lt;&gt;A752,K753,M752+K753)</f>
        <v>1</v>
      </c>
      <c r="N753" s="97">
        <f>(M753+(M753-K753))*(L753-(L753-J753))</f>
        <v>0</v>
      </c>
      <c r="O753" s="97">
        <f>ABS(L753-M753)</f>
        <v>0</v>
      </c>
      <c r="T753" s="99"/>
    </row>
    <row r="754" spans="1:20" s="91" customFormat="1" ht="13.2" customHeight="1" x14ac:dyDescent="0.25">
      <c r="A754" s="440">
        <v>43830</v>
      </c>
      <c r="B754" s="443" t="s">
        <v>18</v>
      </c>
      <c r="C754" s="441">
        <v>192</v>
      </c>
      <c r="D754" s="441">
        <v>132</v>
      </c>
      <c r="E754" s="445">
        <f>D754/C754</f>
        <v>0.6875</v>
      </c>
      <c r="F754" s="94"/>
      <c r="G754" s="96">
        <f>C754-D754</f>
        <v>60</v>
      </c>
      <c r="H754" s="96">
        <f>SUMIFS($D:$D,$A:$A,$A754)</f>
        <v>2403</v>
      </c>
      <c r="I754" s="96">
        <f>SUMIFS($G:$G,$A:$A,$A754)</f>
        <v>39259</v>
      </c>
      <c r="J754" s="95">
        <f>IFERROR(D754/H754,0)</f>
        <v>5.4931335830212237E-2</v>
      </c>
      <c r="K754" s="95">
        <f>IFERROR(G754/I754,0)</f>
        <v>1.528311979418732E-3</v>
      </c>
      <c r="L754" s="97">
        <f>IF(A754&lt;&gt;A753,J754,L753+J754)</f>
        <v>5.4931335830212237E-2</v>
      </c>
      <c r="M754" s="97">
        <f>IF(A754&lt;&gt;A753,K754,M753+K754)</f>
        <v>1.528311979418732E-3</v>
      </c>
      <c r="N754" s="97">
        <f>(M754+(M754-K754))*(L754-(L754-J754))</f>
        <v>8.3952218594786774E-5</v>
      </c>
      <c r="O754" s="97">
        <f>ABS(L754-M754)</f>
        <v>5.3403023850793506E-2</v>
      </c>
      <c r="T754" s="99"/>
    </row>
    <row r="755" spans="1:20" s="91" customFormat="1" ht="13.2" customHeight="1" x14ac:dyDescent="0.25">
      <c r="A755" s="440">
        <v>43830</v>
      </c>
      <c r="B755" s="443" t="s">
        <v>28</v>
      </c>
      <c r="C755" s="441">
        <v>588</v>
      </c>
      <c r="D755" s="441">
        <v>402</v>
      </c>
      <c r="E755" s="445">
        <f>D755/C755</f>
        <v>0.68367346938775508</v>
      </c>
      <c r="F755" s="94"/>
      <c r="G755" s="96">
        <f>C755-D755</f>
        <v>186</v>
      </c>
      <c r="H755" s="96">
        <f>SUMIFS($D:$D,$A:$A,$A755)</f>
        <v>2403</v>
      </c>
      <c r="I755" s="96">
        <f>SUMIFS($G:$G,$A:$A,$A755)</f>
        <v>39259</v>
      </c>
      <c r="J755" s="95">
        <f>IFERROR(D755/H755,0)</f>
        <v>0.16729088639200998</v>
      </c>
      <c r="K755" s="95">
        <f>IFERROR(G755/I755,0)</f>
        <v>4.7377671361980688E-3</v>
      </c>
      <c r="L755" s="97">
        <f>IF(A755&lt;&gt;A754,J755,L754+J755)</f>
        <v>0.22222222222222221</v>
      </c>
      <c r="M755" s="97">
        <f>IF(A755&lt;&gt;A754,K755,M754+K755)</f>
        <v>6.2660791156168008E-3</v>
      </c>
      <c r="N755" s="97">
        <f>(M755+(M755-K755))*(L755-(L755-J755))</f>
        <v>1.3039305951744835E-3</v>
      </c>
      <c r="O755" s="97">
        <f>ABS(L755-M755)</f>
        <v>0.21595614310660541</v>
      </c>
      <c r="T755" s="99"/>
    </row>
    <row r="756" spans="1:20" s="91" customFormat="1" ht="13.2" customHeight="1" x14ac:dyDescent="0.25">
      <c r="A756" s="440">
        <v>43830</v>
      </c>
      <c r="B756" s="443" t="s">
        <v>24</v>
      </c>
      <c r="C756" s="441">
        <v>132</v>
      </c>
      <c r="D756" s="441">
        <v>68</v>
      </c>
      <c r="E756" s="445">
        <f>D756/C756</f>
        <v>0.51515151515151514</v>
      </c>
      <c r="F756" s="94"/>
      <c r="G756" s="96">
        <f>C756-D756</f>
        <v>64</v>
      </c>
      <c r="H756" s="96">
        <f>SUMIFS($D:$D,$A:$A,$A756)</f>
        <v>2403</v>
      </c>
      <c r="I756" s="96">
        <f>SUMIFS($G:$G,$A:$A,$A756)</f>
        <v>39259</v>
      </c>
      <c r="J756" s="95">
        <f>IFERROR(D756/H756,0)</f>
        <v>2.8297960882230546E-2</v>
      </c>
      <c r="K756" s="95">
        <f>IFERROR(G756/I756,0)</f>
        <v>1.6301994447133141E-3</v>
      </c>
      <c r="L756" s="97">
        <f>IF(A756&lt;&gt;A755,J756,L755+J756)</f>
        <v>0.25052018310445273</v>
      </c>
      <c r="M756" s="97">
        <f>IF(A756&lt;&gt;A755,K756,M755+K756)</f>
        <v>7.8962785603301153E-3</v>
      </c>
      <c r="N756" s="97">
        <f>(M756+(M756-K756))*(L756-(L756-J756))</f>
        <v>4.0076584351410343E-4</v>
      </c>
      <c r="O756" s="97">
        <f>ABS(L756-M756)</f>
        <v>0.24262390454412261</v>
      </c>
      <c r="T756" s="99"/>
    </row>
    <row r="757" spans="1:20" s="91" customFormat="1" ht="13.2" customHeight="1" x14ac:dyDescent="0.25">
      <c r="A757" s="440">
        <v>43830</v>
      </c>
      <c r="B757" s="443" t="s">
        <v>34</v>
      </c>
      <c r="C757" s="441">
        <v>618</v>
      </c>
      <c r="D757" s="441">
        <v>257</v>
      </c>
      <c r="E757" s="445">
        <f>D757/C757</f>
        <v>0.41585760517799353</v>
      </c>
      <c r="F757" s="94"/>
      <c r="G757" s="96">
        <f>C757-D757</f>
        <v>361</v>
      </c>
      <c r="H757" s="96">
        <f>SUMIFS($D:$D,$A:$A,$A757)</f>
        <v>2403</v>
      </c>
      <c r="I757" s="96">
        <f>SUMIFS($G:$G,$A:$A,$A757)</f>
        <v>39259</v>
      </c>
      <c r="J757" s="95">
        <f>IFERROR(D757/H757,0)</f>
        <v>0.10694964627548897</v>
      </c>
      <c r="K757" s="95">
        <f>IFERROR(G757/I757,0)</f>
        <v>9.1953437428360374E-3</v>
      </c>
      <c r="L757" s="97">
        <f>IF(A757&lt;&gt;A756,J757,L756+J757)</f>
        <v>0.35746982937994171</v>
      </c>
      <c r="M757" s="97">
        <f>IF(A757&lt;&gt;A756,K757,M756+K757)</f>
        <v>1.7091622303166153E-2</v>
      </c>
      <c r="N757" s="97">
        <f>(M757+(M757-K757))*(L757-(L757-J757))</f>
        <v>2.6724471585179111E-3</v>
      </c>
      <c r="O757" s="97">
        <f>ABS(L757-M757)</f>
        <v>0.34037820707677557</v>
      </c>
      <c r="T757" s="99"/>
    </row>
    <row r="758" spans="1:20" s="91" customFormat="1" ht="13.2" customHeight="1" x14ac:dyDescent="0.25">
      <c r="A758" s="440">
        <v>43830</v>
      </c>
      <c r="B758" s="443" t="s">
        <v>36</v>
      </c>
      <c r="C758" s="441">
        <v>222</v>
      </c>
      <c r="D758" s="441">
        <v>87</v>
      </c>
      <c r="E758" s="445">
        <f>D758/C758</f>
        <v>0.39189189189189189</v>
      </c>
      <c r="F758" s="94"/>
      <c r="G758" s="96">
        <f>C758-D758</f>
        <v>135</v>
      </c>
      <c r="H758" s="96">
        <f>SUMIFS($D:$D,$A:$A,$A758)</f>
        <v>2403</v>
      </c>
      <c r="I758" s="96">
        <f>SUMIFS($G:$G,$A:$A,$A758)</f>
        <v>39259</v>
      </c>
      <c r="J758" s="95">
        <f>IFERROR(D758/H758,0)</f>
        <v>3.6204744069912607E-2</v>
      </c>
      <c r="K758" s="95">
        <f>IFERROR(G758/I758,0)</f>
        <v>3.4387019536921471E-3</v>
      </c>
      <c r="L758" s="97">
        <f>IF(A758&lt;&gt;A757,J758,L757+J758)</f>
        <v>0.39367457344985429</v>
      </c>
      <c r="M758" s="97">
        <f>IF(A758&lt;&gt;A757,K758,M757+K758)</f>
        <v>2.0530324256858301E-2</v>
      </c>
      <c r="N758" s="97">
        <f>(M758+(M758-K758))*(L758-(L758-J758))</f>
        <v>1.3620929466176136E-3</v>
      </c>
      <c r="O758" s="97">
        <f>ABS(L758-M758)</f>
        <v>0.37314424919299599</v>
      </c>
      <c r="T758" s="99"/>
    </row>
    <row r="759" spans="1:20" s="91" customFormat="1" ht="13.2" customHeight="1" x14ac:dyDescent="0.25">
      <c r="A759" s="440">
        <v>43830</v>
      </c>
      <c r="B759" s="443" t="s">
        <v>32</v>
      </c>
      <c r="C759" s="441">
        <v>1256</v>
      </c>
      <c r="D759" s="441">
        <v>291</v>
      </c>
      <c r="E759" s="445">
        <f>D759/C759</f>
        <v>0.23168789808917198</v>
      </c>
      <c r="F759" s="94"/>
      <c r="G759" s="96">
        <f>C759-D759</f>
        <v>965</v>
      </c>
      <c r="H759" s="96">
        <f>SUMIFS($D:$D,$A:$A,$A759)</f>
        <v>2403</v>
      </c>
      <c r="I759" s="96">
        <f>SUMIFS($G:$G,$A:$A,$A759)</f>
        <v>39259</v>
      </c>
      <c r="J759" s="95">
        <f>IFERROR(D759/H759,0)</f>
        <v>0.12109862671660425</v>
      </c>
      <c r="K759" s="95">
        <f>IFERROR(G759/I759,0)</f>
        <v>2.4580351002317941E-2</v>
      </c>
      <c r="L759" s="97">
        <f>IF(A759&lt;&gt;A758,J759,L758+J759)</f>
        <v>0.51477320016645856</v>
      </c>
      <c r="M759" s="97">
        <f>IF(A759&lt;&gt;A758,K759,M758+K759)</f>
        <v>4.5110675259176239E-2</v>
      </c>
      <c r="N759" s="97">
        <f>(M759+(M759-K759))*(L759-(L759-J759))</f>
        <v>7.9490348976970684E-3</v>
      </c>
      <c r="O759" s="97">
        <f>ABS(L759-M759)</f>
        <v>0.46966252490728233</v>
      </c>
      <c r="T759" s="99"/>
    </row>
    <row r="760" spans="1:20" s="91" customFormat="1" ht="13.2" customHeight="1" x14ac:dyDescent="0.25">
      <c r="A760" s="440">
        <v>43830</v>
      </c>
      <c r="B760" s="443" t="s">
        <v>40</v>
      </c>
      <c r="C760" s="441">
        <v>897</v>
      </c>
      <c r="D760" s="441">
        <v>153</v>
      </c>
      <c r="E760" s="445">
        <f>D760/C760</f>
        <v>0.1705685618729097</v>
      </c>
      <c r="F760" s="94"/>
      <c r="G760" s="96">
        <f>C760-D760</f>
        <v>744</v>
      </c>
      <c r="H760" s="96">
        <f>SUMIFS($D:$D,$A:$A,$A760)</f>
        <v>2403</v>
      </c>
      <c r="I760" s="96">
        <f>SUMIFS($G:$G,$A:$A,$A760)</f>
        <v>39259</v>
      </c>
      <c r="J760" s="95">
        <f>IFERROR(D760/H760,0)</f>
        <v>6.3670411985018729E-2</v>
      </c>
      <c r="K760" s="95">
        <f>IFERROR(G760/I760,0)</f>
        <v>1.8951068544792275E-2</v>
      </c>
      <c r="L760" s="97">
        <f>IF(A760&lt;&gt;A759,J760,L759+J760)</f>
        <v>0.57844361215147733</v>
      </c>
      <c r="M760" s="97">
        <f>IF(A760&lt;&gt;A759,K760,M759+K760)</f>
        <v>6.4061743803968507E-2</v>
      </c>
      <c r="N760" s="97">
        <f>(M760+(M760-K760))*(L760-(L760-J760))</f>
        <v>6.9510528991515424E-3</v>
      </c>
      <c r="O760" s="97">
        <f>ABS(L760-M760)</f>
        <v>0.51438186834750876</v>
      </c>
      <c r="T760" s="99"/>
    </row>
    <row r="761" spans="1:20" s="91" customFormat="1" ht="13.2" customHeight="1" x14ac:dyDescent="0.25">
      <c r="A761" s="440">
        <v>43830</v>
      </c>
      <c r="B761" s="443" t="s">
        <v>22</v>
      </c>
      <c r="C761" s="441">
        <v>1115</v>
      </c>
      <c r="D761" s="441">
        <v>180</v>
      </c>
      <c r="E761" s="445">
        <f>D761/C761</f>
        <v>0.16143497757847533</v>
      </c>
      <c r="F761" s="94"/>
      <c r="G761" s="96">
        <f>C761-D761</f>
        <v>935</v>
      </c>
      <c r="H761" s="96">
        <f>SUMIFS($D:$D,$A:$A,$A761)</f>
        <v>2403</v>
      </c>
      <c r="I761" s="96">
        <f>SUMIFS($G:$G,$A:$A,$A761)</f>
        <v>39259</v>
      </c>
      <c r="J761" s="95">
        <f>IFERROR(D761/H761,0)</f>
        <v>7.4906367041198504E-2</v>
      </c>
      <c r="K761" s="95">
        <f>IFERROR(G761/I761,0)</f>
        <v>2.3816195012608572E-2</v>
      </c>
      <c r="L761" s="97">
        <f>IF(A761&lt;&gt;A760,J761,L760+J761)</f>
        <v>0.65334997919267579</v>
      </c>
      <c r="M761" s="97">
        <f>IF(A761&lt;&gt;A760,K761,M760+K761)</f>
        <v>8.7877938816577073E-2</v>
      </c>
      <c r="N761" s="97">
        <f>(M761+(M761-K761))*(L761-(L761-J761))</f>
        <v>1.1381249634497791E-2</v>
      </c>
      <c r="O761" s="97">
        <f>ABS(L761-M761)</f>
        <v>0.56547204037609866</v>
      </c>
      <c r="T761" s="99"/>
    </row>
    <row r="762" spans="1:20" s="91" customFormat="1" ht="13.2" customHeight="1" x14ac:dyDescent="0.25">
      <c r="A762" s="440">
        <v>43830</v>
      </c>
      <c r="B762" s="443" t="s">
        <v>42</v>
      </c>
      <c r="C762" s="441">
        <v>326</v>
      </c>
      <c r="D762" s="441">
        <v>37</v>
      </c>
      <c r="E762" s="445">
        <f>D762/C762</f>
        <v>0.11349693251533742</v>
      </c>
      <c r="F762" s="94"/>
      <c r="G762" s="96">
        <f>C762-D762</f>
        <v>289</v>
      </c>
      <c r="H762" s="96">
        <f>SUMIFS($D:$D,$A:$A,$A762)</f>
        <v>2403</v>
      </c>
      <c r="I762" s="96">
        <f>SUMIFS($G:$G,$A:$A,$A762)</f>
        <v>39259</v>
      </c>
      <c r="J762" s="95">
        <f>IFERROR(D762/H762,0)</f>
        <v>1.5397419891801914E-2</v>
      </c>
      <c r="K762" s="95">
        <f>IFERROR(G762/I762,0)</f>
        <v>7.3613693675335596E-3</v>
      </c>
      <c r="L762" s="97">
        <f>IF(A762&lt;&gt;A761,J762,L761+J762)</f>
        <v>0.66874739908447767</v>
      </c>
      <c r="M762" s="97">
        <f>IF(A762&lt;&gt;A761,K762,M761+K762)</f>
        <v>9.5239308184110638E-2</v>
      </c>
      <c r="N762" s="97">
        <f>(M762+(M762-K762))*(L762-(L762-J762))</f>
        <v>2.8195331415003869E-3</v>
      </c>
      <c r="O762" s="97">
        <f>ABS(L762-M762)</f>
        <v>0.57350809090036703</v>
      </c>
      <c r="T762" s="99"/>
    </row>
    <row r="763" spans="1:20" s="91" customFormat="1" ht="13.2" customHeight="1" x14ac:dyDescent="0.25">
      <c r="A763" s="440">
        <v>43830</v>
      </c>
      <c r="B763" s="443" t="s">
        <v>20</v>
      </c>
      <c r="C763" s="441">
        <v>5397</v>
      </c>
      <c r="D763" s="441">
        <v>309</v>
      </c>
      <c r="E763" s="445">
        <f>D763/C763</f>
        <v>5.7254030016675929E-2</v>
      </c>
      <c r="F763" s="94"/>
      <c r="G763" s="96">
        <f>C763-D763</f>
        <v>5088</v>
      </c>
      <c r="H763" s="96">
        <f>SUMIFS($D:$D,$A:$A,$A763)</f>
        <v>2403</v>
      </c>
      <c r="I763" s="96">
        <f>SUMIFS($G:$G,$A:$A,$A763)</f>
        <v>39259</v>
      </c>
      <c r="J763" s="95">
        <f>IFERROR(D763/H763,0)</f>
        <v>0.1285892634207241</v>
      </c>
      <c r="K763" s="95">
        <f>IFERROR(G763/I763,0)</f>
        <v>0.12960085585470849</v>
      </c>
      <c r="L763" s="97">
        <f>IF(A763&lt;&gt;A762,J763,L762+J763)</f>
        <v>0.79733666250520174</v>
      </c>
      <c r="M763" s="97">
        <f>IF(A763&lt;&gt;A762,K763,M762+K763)</f>
        <v>0.22484016403881912</v>
      </c>
      <c r="N763" s="97">
        <f>(M763+(M763-K763))*(L763-(L763-J763))</f>
        <v>4.1158783569240652E-2</v>
      </c>
      <c r="O763" s="97">
        <f>ABS(L763-M763)</f>
        <v>0.57249649846638262</v>
      </c>
      <c r="T763" s="99"/>
    </row>
    <row r="764" spans="1:20" s="91" customFormat="1" ht="13.2" customHeight="1" x14ac:dyDescent="0.25">
      <c r="A764" s="440">
        <v>43830</v>
      </c>
      <c r="B764" s="443" t="s">
        <v>26</v>
      </c>
      <c r="C764" s="441">
        <v>3990</v>
      </c>
      <c r="D764" s="441">
        <v>152</v>
      </c>
      <c r="E764" s="445">
        <f>D764/C764</f>
        <v>3.8095238095238099E-2</v>
      </c>
      <c r="F764" s="94"/>
      <c r="G764" s="96">
        <f>C764-D764</f>
        <v>3838</v>
      </c>
      <c r="H764" s="96">
        <f>SUMIFS($D:$D,$A:$A,$A764)</f>
        <v>2403</v>
      </c>
      <c r="I764" s="96">
        <f>SUMIFS($G:$G,$A:$A,$A764)</f>
        <v>39259</v>
      </c>
      <c r="J764" s="95">
        <f>IFERROR(D764/H764,0)</f>
        <v>6.3254265501456519E-2</v>
      </c>
      <c r="K764" s="95">
        <f>IFERROR(G764/I764,0)</f>
        <v>9.7761022950151558E-2</v>
      </c>
      <c r="L764" s="97">
        <f>IF(A764&lt;&gt;A763,J764,L763+J764)</f>
        <v>0.86059092800665826</v>
      </c>
      <c r="M764" s="97">
        <f>IF(A764&lt;&gt;A763,K764,M763+K764)</f>
        <v>0.32260118698897067</v>
      </c>
      <c r="N764" s="97">
        <f>(M764+(M764-K764))*(L764-(L764-J764))</f>
        <v>3.4628000564387869E-2</v>
      </c>
      <c r="O764" s="97">
        <f>ABS(L764-M764)</f>
        <v>0.53798974101768759</v>
      </c>
      <c r="T764" s="99"/>
    </row>
    <row r="765" spans="1:20" s="91" customFormat="1" ht="13.2" customHeight="1" x14ac:dyDescent="0.25">
      <c r="A765" s="440">
        <v>43830</v>
      </c>
      <c r="B765" s="443" t="s">
        <v>30</v>
      </c>
      <c r="C765" s="441">
        <v>19683</v>
      </c>
      <c r="D765" s="441">
        <v>291</v>
      </c>
      <c r="E765" s="445">
        <f>D765/C765</f>
        <v>1.4784331656759641E-2</v>
      </c>
      <c r="F765" s="94"/>
      <c r="G765" s="96">
        <f>C765-D765</f>
        <v>19392</v>
      </c>
      <c r="H765" s="96">
        <f>SUMIFS($D:$D,$A:$A,$A765)</f>
        <v>2403</v>
      </c>
      <c r="I765" s="96">
        <f>SUMIFS($G:$G,$A:$A,$A765)</f>
        <v>39259</v>
      </c>
      <c r="J765" s="95">
        <f>IFERROR(D765/H765,0)</f>
        <v>0.12109862671660425</v>
      </c>
      <c r="K765" s="95">
        <f>IFERROR(G765/I765,0)</f>
        <v>0.49395043174813419</v>
      </c>
      <c r="L765" s="97">
        <f>IF(A765&lt;&gt;A764,J765,L764+J765)</f>
        <v>0.98168955472326247</v>
      </c>
      <c r="M765" s="97">
        <f>IF(A765&lt;&gt;A764,K765,M764+K765)</f>
        <v>0.81655161873710491</v>
      </c>
      <c r="N765" s="97">
        <f>(M765+(M765-K765))*(L765-(L765-J765))</f>
        <v>0.13794984039379438</v>
      </c>
      <c r="O765" s="97">
        <f>ABS(L765-M765)</f>
        <v>0.16513793598615756</v>
      </c>
      <c r="T765" s="99"/>
    </row>
    <row r="766" spans="1:20" s="91" customFormat="1" ht="13.2" customHeight="1" x14ac:dyDescent="0.25">
      <c r="A766" s="440">
        <v>43830</v>
      </c>
      <c r="B766" s="443" t="s">
        <v>38</v>
      </c>
      <c r="C766" s="441">
        <v>4661</v>
      </c>
      <c r="D766" s="441">
        <v>40</v>
      </c>
      <c r="E766" s="445">
        <f>D766/C766</f>
        <v>8.5818493885432313E-3</v>
      </c>
      <c r="F766" s="94"/>
      <c r="G766" s="96">
        <f>C766-D766</f>
        <v>4621</v>
      </c>
      <c r="H766" s="96">
        <f>SUMIFS($D:$D,$A:$A,$A766)</f>
        <v>2403</v>
      </c>
      <c r="I766" s="96">
        <f>SUMIFS($G:$G,$A:$A,$A766)</f>
        <v>39259</v>
      </c>
      <c r="J766" s="95">
        <f>IFERROR(D766/H766,0)</f>
        <v>1.6645859342488557E-2</v>
      </c>
      <c r="K766" s="95">
        <f>IFERROR(G766/I766,0)</f>
        <v>0.11770549428156601</v>
      </c>
      <c r="L766" s="97">
        <f>IF(A766&lt;&gt;A765,J766,L765+J766)</f>
        <v>0.99833541406575099</v>
      </c>
      <c r="M766" s="97">
        <f>IF(A766&lt;&gt;A765,K766,M765+K766)</f>
        <v>0.93425711301867098</v>
      </c>
      <c r="N766" s="97">
        <f>(M766+(M766-K766))*(L766-(L766-J766))</f>
        <v>2.9143715884407364E-2</v>
      </c>
      <c r="O766" s="97">
        <f>ABS(L766-M766)</f>
        <v>6.4078301047080011E-2</v>
      </c>
      <c r="T766" s="99"/>
    </row>
    <row r="767" spans="1:20" s="91" customFormat="1" ht="13.2" customHeight="1" x14ac:dyDescent="0.25">
      <c r="A767" s="440">
        <v>43830</v>
      </c>
      <c r="B767" s="443" t="s">
        <v>12</v>
      </c>
      <c r="C767" s="441">
        <v>842</v>
      </c>
      <c r="D767" s="441">
        <v>2</v>
      </c>
      <c r="E767" s="445">
        <f>D767/C767</f>
        <v>2.3752969121140144E-3</v>
      </c>
      <c r="F767" s="94"/>
      <c r="G767" s="96">
        <f>C767-D767</f>
        <v>840</v>
      </c>
      <c r="H767" s="96">
        <f>SUMIFS($D:$D,$A:$A,$A767)</f>
        <v>2403</v>
      </c>
      <c r="I767" s="96">
        <f>SUMIFS($G:$G,$A:$A,$A767)</f>
        <v>39259</v>
      </c>
      <c r="J767" s="95">
        <f>IFERROR(D767/H767,0)</f>
        <v>8.3229296712442784E-4</v>
      </c>
      <c r="K767" s="95">
        <f>IFERROR(G767/I767,0)</f>
        <v>2.1396367711862249E-2</v>
      </c>
      <c r="L767" s="97">
        <f>IF(A767&lt;&gt;A766,J767,L766+J767)</f>
        <v>0.99916770703287539</v>
      </c>
      <c r="M767" s="97">
        <f>IF(A767&lt;&gt;A766,K767,M766+K767)</f>
        <v>0.95565348073053324</v>
      </c>
      <c r="N767" s="97">
        <f>(M767+(M767-K767))*(L767-(L767-J767))</f>
        <v>1.5729592956713482E-3</v>
      </c>
      <c r="O767" s="97">
        <f>ABS(L767-M767)</f>
        <v>4.3514226302342141E-2</v>
      </c>
      <c r="T767" s="99"/>
    </row>
    <row r="768" spans="1:20" s="91" customFormat="1" ht="13.2" customHeight="1" x14ac:dyDescent="0.25">
      <c r="A768" s="440">
        <v>43830</v>
      </c>
      <c r="B768" s="443" t="s">
        <v>14</v>
      </c>
      <c r="C768" s="441">
        <v>941</v>
      </c>
      <c r="D768" s="441">
        <v>2</v>
      </c>
      <c r="E768" s="445">
        <f>D768/C768</f>
        <v>2.1253985122210413E-3</v>
      </c>
      <c r="F768" s="94"/>
      <c r="G768" s="96">
        <f>C768-D768</f>
        <v>939</v>
      </c>
      <c r="H768" s="96">
        <f>SUMIFS($D:$D,$A:$A,$A768)</f>
        <v>2403</v>
      </c>
      <c r="I768" s="96">
        <f>SUMIFS($G:$G,$A:$A,$A768)</f>
        <v>39259</v>
      </c>
      <c r="J768" s="95">
        <f>IFERROR(D768/H768,0)</f>
        <v>8.3229296712442784E-4</v>
      </c>
      <c r="K768" s="95">
        <f>IFERROR(G768/I768,0)</f>
        <v>2.3918082477903155E-2</v>
      </c>
      <c r="L768" s="97">
        <f>IF(A768&lt;&gt;A767,J768,L767+J768)</f>
        <v>0.99999999999999978</v>
      </c>
      <c r="M768" s="97">
        <f>IF(A768&lt;&gt;A767,K768,M767+K768)</f>
        <v>0.97957156320843641</v>
      </c>
      <c r="N768" s="97">
        <f>(M768+(M768-K768))*(L768-(L768-J768))</f>
        <v>1.6106741938733985E-3</v>
      </c>
      <c r="O768" s="97">
        <f>ABS(L768-M768)</f>
        <v>2.0428436791563365E-2</v>
      </c>
      <c r="T768" s="99"/>
    </row>
    <row r="769" spans="1:20" s="91" customFormat="1" ht="13.2" customHeight="1" x14ac:dyDescent="0.25">
      <c r="A769" s="440">
        <v>43830</v>
      </c>
      <c r="B769" s="443" t="s">
        <v>16</v>
      </c>
      <c r="C769" s="441">
        <v>802</v>
      </c>
      <c r="D769" s="441">
        <v>0</v>
      </c>
      <c r="E769" s="445">
        <f>D769/C769</f>
        <v>0</v>
      </c>
      <c r="F769" s="94"/>
      <c r="G769" s="96">
        <f>C769-D769</f>
        <v>802</v>
      </c>
      <c r="H769" s="96">
        <f>SUMIFS($D:$D,$A:$A,$A769)</f>
        <v>2403</v>
      </c>
      <c r="I769" s="96">
        <f>SUMIFS($G:$G,$A:$A,$A769)</f>
        <v>39259</v>
      </c>
      <c r="J769" s="95">
        <f>IFERROR(D769/H769,0)</f>
        <v>0</v>
      </c>
      <c r="K769" s="95">
        <f>IFERROR(G769/I769,0)</f>
        <v>2.0428436791563719E-2</v>
      </c>
      <c r="L769" s="97">
        <f>IF(A769&lt;&gt;A768,J769,L768+J769)</f>
        <v>0.99999999999999978</v>
      </c>
      <c r="M769" s="97">
        <f>IF(A769&lt;&gt;A768,K769,M768+K769)</f>
        <v>1.0000000000000002</v>
      </c>
      <c r="N769" s="97">
        <f>(M769+(M769-K769))*(L769-(L769-J769))</f>
        <v>0</v>
      </c>
      <c r="O769" s="97">
        <f>ABS(L769-M769)</f>
        <v>4.4408920985006262E-16</v>
      </c>
      <c r="T769" s="99"/>
    </row>
    <row r="770" spans="1:20" s="91" customFormat="1" ht="13.2" customHeight="1" x14ac:dyDescent="0.25">
      <c r="A770" s="440">
        <v>43861</v>
      </c>
      <c r="B770" s="443" t="s">
        <v>18</v>
      </c>
      <c r="C770" s="441">
        <v>614</v>
      </c>
      <c r="D770" s="441">
        <v>458</v>
      </c>
      <c r="E770" s="445">
        <f>D770/C770</f>
        <v>0.74592833876221498</v>
      </c>
      <c r="F770" s="94"/>
      <c r="G770" s="96">
        <f>C770-D770</f>
        <v>156</v>
      </c>
      <c r="H770" s="96">
        <f>SUMIFS($D:$D,$A:$A,$A770)</f>
        <v>2416</v>
      </c>
      <c r="I770" s="96">
        <f>SUMIFS($G:$G,$A:$A,$A770)</f>
        <v>44957</v>
      </c>
      <c r="J770" s="95">
        <f>IFERROR(D770/H770,0)</f>
        <v>0.18956953642384106</v>
      </c>
      <c r="K770" s="95">
        <f>IFERROR(G770/I770,0)</f>
        <v>3.4699824276530908E-3</v>
      </c>
      <c r="L770" s="97">
        <f>IF(A770&lt;&gt;A769,J770,L769+J770)</f>
        <v>0.18956953642384106</v>
      </c>
      <c r="M770" s="97">
        <f>IF(A770&lt;&gt;A769,K770,M769+K770)</f>
        <v>3.4699824276530908E-3</v>
      </c>
      <c r="N770" s="97">
        <f>(M770+(M770-K770))*(L770-(L770-J770))</f>
        <v>6.5780296020907097E-4</v>
      </c>
      <c r="O770" s="97">
        <f>ABS(L770-M770)</f>
        <v>0.18609955399618797</v>
      </c>
      <c r="T770" s="99"/>
    </row>
    <row r="771" spans="1:20" s="91" customFormat="1" ht="13.2" customHeight="1" x14ac:dyDescent="0.25">
      <c r="A771" s="440">
        <v>43861</v>
      </c>
      <c r="B771" s="443" t="s">
        <v>12</v>
      </c>
      <c r="C771" s="441">
        <v>230</v>
      </c>
      <c r="D771" s="441">
        <v>165</v>
      </c>
      <c r="E771" s="445">
        <f>D771/C771</f>
        <v>0.71739130434782605</v>
      </c>
      <c r="F771" s="94"/>
      <c r="G771" s="96">
        <f>C771-D771</f>
        <v>65</v>
      </c>
      <c r="H771" s="96">
        <f>SUMIFS($D:$D,$A:$A,$A771)</f>
        <v>2416</v>
      </c>
      <c r="I771" s="96">
        <f>SUMIFS($G:$G,$A:$A,$A771)</f>
        <v>44957</v>
      </c>
      <c r="J771" s="95">
        <f>IFERROR(D771/H771,0)</f>
        <v>6.8294701986754969E-2</v>
      </c>
      <c r="K771" s="95">
        <f>IFERROR(G771/I771,0)</f>
        <v>1.445826011522121E-3</v>
      </c>
      <c r="L771" s="97">
        <f>IF(A771&lt;&gt;A770,J771,L770+J771)</f>
        <v>0.25786423841059603</v>
      </c>
      <c r="M771" s="97">
        <f>IF(A771&lt;&gt;A770,K771,M770+K771)</f>
        <v>4.9158084391752116E-3</v>
      </c>
      <c r="N771" s="97">
        <f>(M771+(M771-K771))*(L771-(L771-J771))</f>
        <v>5.7270508817329057E-4</v>
      </c>
      <c r="O771" s="97">
        <f>ABS(L771-M771)</f>
        <v>0.25294842997142081</v>
      </c>
      <c r="T771" s="99"/>
    </row>
    <row r="772" spans="1:20" s="91" customFormat="1" ht="13.2" customHeight="1" x14ac:dyDescent="0.25">
      <c r="A772" s="440">
        <v>43861</v>
      </c>
      <c r="B772" s="443" t="s">
        <v>38</v>
      </c>
      <c r="C772" s="441">
        <v>120</v>
      </c>
      <c r="D772" s="441">
        <v>62</v>
      </c>
      <c r="E772" s="445">
        <f>D772/C772</f>
        <v>0.51666666666666672</v>
      </c>
      <c r="F772" s="94"/>
      <c r="G772" s="96">
        <f>C772-D772</f>
        <v>58</v>
      </c>
      <c r="H772" s="96">
        <f>SUMIFS($D:$D,$A:$A,$A772)</f>
        <v>2416</v>
      </c>
      <c r="I772" s="96">
        <f>SUMIFS($G:$G,$A:$A,$A772)</f>
        <v>44957</v>
      </c>
      <c r="J772" s="95">
        <f>IFERROR(D772/H772,0)</f>
        <v>2.5662251655629138E-2</v>
      </c>
      <c r="K772" s="95">
        <f>IFERROR(G772/I772,0)</f>
        <v>1.2901216718197389E-3</v>
      </c>
      <c r="L772" s="97">
        <f>IF(A772&lt;&gt;A771,J772,L771+J772)</f>
        <v>0.28352649006622516</v>
      </c>
      <c r="M772" s="97">
        <f>IF(A772&lt;&gt;A771,K772,M771+K772)</f>
        <v>6.2059301109949503E-3</v>
      </c>
      <c r="N772" s="97">
        <f>(M772+(M772-K772))*(L772-(L772-J772))</f>
        <v>2.8540885352257859E-4</v>
      </c>
      <c r="O772" s="97">
        <f>ABS(L772-M772)</f>
        <v>0.27732055995523019</v>
      </c>
      <c r="T772" s="99"/>
    </row>
    <row r="773" spans="1:20" s="91" customFormat="1" ht="13.2" customHeight="1" x14ac:dyDescent="0.25">
      <c r="A773" s="440">
        <v>43861</v>
      </c>
      <c r="B773" s="443" t="s">
        <v>32</v>
      </c>
      <c r="C773" s="441">
        <v>652</v>
      </c>
      <c r="D773" s="441">
        <v>203</v>
      </c>
      <c r="E773" s="445">
        <f>D773/C773</f>
        <v>0.31134969325153372</v>
      </c>
      <c r="F773" s="94"/>
      <c r="G773" s="96">
        <f>C773-D773</f>
        <v>449</v>
      </c>
      <c r="H773" s="96">
        <f>SUMIFS($D:$D,$A:$A,$A773)</f>
        <v>2416</v>
      </c>
      <c r="I773" s="96">
        <f>SUMIFS($G:$G,$A:$A,$A773)</f>
        <v>44957</v>
      </c>
      <c r="J773" s="95">
        <f>IFERROR(D773/H773,0)</f>
        <v>8.4023178807947019E-2</v>
      </c>
      <c r="K773" s="95">
        <f>IFERROR(G773/I773,0)</f>
        <v>9.9873212180528054E-3</v>
      </c>
      <c r="L773" s="97">
        <f>IF(A773&lt;&gt;A772,J773,L772+J773)</f>
        <v>0.36754966887417218</v>
      </c>
      <c r="M773" s="97">
        <f>IF(A773&lt;&gt;A772,K773,M772+K773)</f>
        <v>1.6193251329047757E-2</v>
      </c>
      <c r="N773" s="97">
        <f>(M773+(M773-K773))*(L773-(L773-J773))</f>
        <v>1.8820504272883567E-3</v>
      </c>
      <c r="O773" s="97">
        <f>ABS(L773-M773)</f>
        <v>0.35135641754512442</v>
      </c>
      <c r="T773" s="99"/>
    </row>
    <row r="774" spans="1:20" s="91" customFormat="1" ht="13.2" customHeight="1" x14ac:dyDescent="0.25">
      <c r="A774" s="440">
        <v>43861</v>
      </c>
      <c r="B774" s="443" t="s">
        <v>36</v>
      </c>
      <c r="C774" s="441">
        <v>199</v>
      </c>
      <c r="D774" s="441">
        <v>54</v>
      </c>
      <c r="E774" s="445">
        <f>D774/C774</f>
        <v>0.271356783919598</v>
      </c>
      <c r="F774" s="94"/>
      <c r="G774" s="96">
        <f>C774-D774</f>
        <v>145</v>
      </c>
      <c r="H774" s="96">
        <f>SUMIFS($D:$D,$A:$A,$A774)</f>
        <v>2416</v>
      </c>
      <c r="I774" s="96">
        <f>SUMIFS($G:$G,$A:$A,$A774)</f>
        <v>44957</v>
      </c>
      <c r="J774" s="95">
        <f>IFERROR(D774/H774,0)</f>
        <v>2.2350993377483443E-2</v>
      </c>
      <c r="K774" s="95">
        <f>IFERROR(G774/I774,0)</f>
        <v>3.2253041795493472E-3</v>
      </c>
      <c r="L774" s="97">
        <f>IF(A774&lt;&gt;A773,J774,L773+J774)</f>
        <v>0.38990066225165559</v>
      </c>
      <c r="M774" s="97">
        <f>IF(A774&lt;&gt;A773,K774,M773+K774)</f>
        <v>1.9418555508597102E-2</v>
      </c>
      <c r="N774" s="97">
        <f>(M774+(M774-K774))*(L774-(L774-J774))</f>
        <v>7.9595925878841903E-4</v>
      </c>
      <c r="O774" s="97">
        <f>ABS(L774-M774)</f>
        <v>0.37048210674305848</v>
      </c>
      <c r="T774" s="99"/>
    </row>
    <row r="775" spans="1:20" s="91" customFormat="1" ht="13.2" customHeight="1" x14ac:dyDescent="0.25">
      <c r="A775" s="440">
        <v>43861</v>
      </c>
      <c r="B775" s="443" t="s">
        <v>28</v>
      </c>
      <c r="C775" s="441">
        <v>1253</v>
      </c>
      <c r="D775" s="441">
        <v>283</v>
      </c>
      <c r="E775" s="445">
        <f>D775/C775</f>
        <v>0.22585794094173983</v>
      </c>
      <c r="F775" s="94"/>
      <c r="G775" s="96">
        <f>C775-D775</f>
        <v>970</v>
      </c>
      <c r="H775" s="96">
        <f>SUMIFS($D:$D,$A:$A,$A775)</f>
        <v>2416</v>
      </c>
      <c r="I775" s="96">
        <f>SUMIFS($G:$G,$A:$A,$A775)</f>
        <v>44957</v>
      </c>
      <c r="J775" s="95">
        <f>IFERROR(D775/H775,0)</f>
        <v>0.11713576158940397</v>
      </c>
      <c r="K775" s="95">
        <f>IFERROR(G775/I775,0)</f>
        <v>2.1576172787330115E-2</v>
      </c>
      <c r="L775" s="97">
        <f>IF(A775&lt;&gt;A774,J775,L774+J775)</f>
        <v>0.50703642384105962</v>
      </c>
      <c r="M775" s="97">
        <f>IF(A775&lt;&gt;A774,K775,M774+K775)</f>
        <v>4.0994728295927221E-2</v>
      </c>
      <c r="N775" s="97">
        <f>(M775+(M775-K775))*(L775-(L775-J775))</f>
        <v>7.0765560085597617E-3</v>
      </c>
      <c r="O775" s="97">
        <f>ABS(L775-M775)</f>
        <v>0.46604169554513242</v>
      </c>
      <c r="T775" s="99"/>
    </row>
    <row r="776" spans="1:20" s="91" customFormat="1" ht="13.2" customHeight="1" x14ac:dyDescent="0.25">
      <c r="A776" s="440">
        <v>43861</v>
      </c>
      <c r="B776" s="443" t="s">
        <v>26</v>
      </c>
      <c r="C776" s="441">
        <v>936</v>
      </c>
      <c r="D776" s="441">
        <v>167</v>
      </c>
      <c r="E776" s="445">
        <f>D776/C776</f>
        <v>0.17841880341880342</v>
      </c>
      <c r="F776" s="94"/>
      <c r="G776" s="96">
        <f>C776-D776</f>
        <v>769</v>
      </c>
      <c r="H776" s="96">
        <f>SUMIFS($D:$D,$A:$A,$A776)</f>
        <v>2416</v>
      </c>
      <c r="I776" s="96">
        <f>SUMIFS($G:$G,$A:$A,$A776)</f>
        <v>44957</v>
      </c>
      <c r="J776" s="95">
        <f>IFERROR(D776/H776,0)</f>
        <v>6.9122516556291397E-2</v>
      </c>
      <c r="K776" s="95">
        <f>IFERROR(G776/I776,0)</f>
        <v>1.7105233890161709E-2</v>
      </c>
      <c r="L776" s="97">
        <f>IF(A776&lt;&gt;A775,J776,L775+J776)</f>
        <v>0.57615894039735105</v>
      </c>
      <c r="M776" s="97">
        <f>IF(A776&lt;&gt;A775,K776,M775+K776)</f>
        <v>5.8099962186088927E-2</v>
      </c>
      <c r="N776" s="97">
        <f>(M776+(M776-K776))*(L776-(L776-J776))</f>
        <v>6.8496743834837353E-3</v>
      </c>
      <c r="O776" s="97">
        <f>ABS(L776-M776)</f>
        <v>0.51805897821126212</v>
      </c>
      <c r="T776" s="99"/>
    </row>
    <row r="777" spans="1:20" s="91" customFormat="1" ht="13.2" customHeight="1" x14ac:dyDescent="0.25">
      <c r="A777" s="440">
        <v>43861</v>
      </c>
      <c r="B777" s="443" t="s">
        <v>30</v>
      </c>
      <c r="C777" s="441">
        <v>1081</v>
      </c>
      <c r="D777" s="441">
        <v>157</v>
      </c>
      <c r="E777" s="445">
        <f>D777/C777</f>
        <v>0.14523589269195189</v>
      </c>
      <c r="F777" s="94"/>
      <c r="G777" s="96">
        <f>C777-D777</f>
        <v>924</v>
      </c>
      <c r="H777" s="96">
        <f>SUMIFS($D:$D,$A:$A,$A777)</f>
        <v>2416</v>
      </c>
      <c r="I777" s="96">
        <f>SUMIFS($G:$G,$A:$A,$A777)</f>
        <v>44957</v>
      </c>
      <c r="J777" s="95">
        <f>IFERROR(D777/H777,0)</f>
        <v>6.498344370860927E-2</v>
      </c>
      <c r="K777" s="95">
        <f>IFERROR(G777/I777,0)</f>
        <v>2.0552972840714459E-2</v>
      </c>
      <c r="L777" s="97">
        <f>IF(A777&lt;&gt;A776,J777,L776+J777)</f>
        <v>0.64114238410596036</v>
      </c>
      <c r="M777" s="97">
        <f>IF(A777&lt;&gt;A776,K777,M776+K777)</f>
        <v>7.8652935026803386E-2</v>
      </c>
      <c r="N777" s="97">
        <f>(M777+(M777-K777))*(L777-(L777-J777))</f>
        <v>8.8866741980232217E-3</v>
      </c>
      <c r="O777" s="97">
        <f>ABS(L777-M777)</f>
        <v>0.56248944907915699</v>
      </c>
      <c r="T777" s="99"/>
    </row>
    <row r="778" spans="1:20" s="91" customFormat="1" ht="13.2" customHeight="1" x14ac:dyDescent="0.25">
      <c r="A778" s="440">
        <v>43861</v>
      </c>
      <c r="B778" s="443" t="s">
        <v>40</v>
      </c>
      <c r="C778" s="441">
        <v>488</v>
      </c>
      <c r="D778" s="441">
        <v>57</v>
      </c>
      <c r="E778" s="445">
        <f>D778/C778</f>
        <v>0.11680327868852459</v>
      </c>
      <c r="F778" s="94"/>
      <c r="G778" s="96">
        <f>C778-D778</f>
        <v>431</v>
      </c>
      <c r="H778" s="96">
        <f>SUMIFS($D:$D,$A:$A,$A778)</f>
        <v>2416</v>
      </c>
      <c r="I778" s="96">
        <f>SUMIFS($G:$G,$A:$A,$A778)</f>
        <v>44957</v>
      </c>
      <c r="J778" s="95">
        <f>IFERROR(D778/H778,0)</f>
        <v>2.3592715231788079E-2</v>
      </c>
      <c r="K778" s="95">
        <f>IFERROR(G778/I778,0)</f>
        <v>9.5869386302466809E-3</v>
      </c>
      <c r="L778" s="97">
        <f>IF(A778&lt;&gt;A777,J778,L777+J778)</f>
        <v>0.66473509933774844</v>
      </c>
      <c r="M778" s="97">
        <f>IF(A778&lt;&gt;A777,K778,M777+K778)</f>
        <v>8.8239873657050064E-2</v>
      </c>
      <c r="N778" s="97">
        <f>(M778+(M778-K778))*(L778-(L778-J778))</f>
        <v>3.9374545095114425E-3</v>
      </c>
      <c r="O778" s="97">
        <f>ABS(L778-M778)</f>
        <v>0.57649522568069833</v>
      </c>
      <c r="T778" s="99"/>
    </row>
    <row r="779" spans="1:20" s="91" customFormat="1" ht="13.2" customHeight="1" x14ac:dyDescent="0.25">
      <c r="A779" s="440">
        <v>43861</v>
      </c>
      <c r="B779" s="443" t="s">
        <v>34</v>
      </c>
      <c r="C779" s="441">
        <v>5403</v>
      </c>
      <c r="D779" s="441">
        <v>307</v>
      </c>
      <c r="E779" s="445">
        <f>D779/C779</f>
        <v>5.6820285026836941E-2</v>
      </c>
      <c r="F779" s="94"/>
      <c r="G779" s="96">
        <f>C779-D779</f>
        <v>5096</v>
      </c>
      <c r="H779" s="96">
        <f>SUMIFS($D:$D,$A:$A,$A779)</f>
        <v>2416</v>
      </c>
      <c r="I779" s="96">
        <f>SUMIFS($G:$G,$A:$A,$A779)</f>
        <v>44957</v>
      </c>
      <c r="J779" s="95">
        <f>IFERROR(D779/H779,0)</f>
        <v>0.12706953642384106</v>
      </c>
      <c r="K779" s="95">
        <f>IFERROR(G779/I779,0)</f>
        <v>0.1133527593033343</v>
      </c>
      <c r="L779" s="97">
        <f>IF(A779&lt;&gt;A778,J779,L778+J779)</f>
        <v>0.79180463576158955</v>
      </c>
      <c r="M779" s="97">
        <f>IF(A779&lt;&gt;A778,K779,M778+K779)</f>
        <v>0.20159263296038438</v>
      </c>
      <c r="N779" s="97">
        <f>(M779+(M779-K779))*(L779-(L779-J779))</f>
        <v>3.6828882256437219E-2</v>
      </c>
      <c r="O779" s="97">
        <f>ABS(L779-M779)</f>
        <v>0.59021200280120523</v>
      </c>
      <c r="T779" s="99"/>
    </row>
    <row r="780" spans="1:20" s="91" customFormat="1" ht="13.2" customHeight="1" x14ac:dyDescent="0.25">
      <c r="A780" s="440">
        <v>43861</v>
      </c>
      <c r="B780" s="443" t="s">
        <v>24</v>
      </c>
      <c r="C780" s="441">
        <v>3978</v>
      </c>
      <c r="D780" s="441">
        <v>117</v>
      </c>
      <c r="E780" s="445">
        <f>D780/C780</f>
        <v>2.9411764705882353E-2</v>
      </c>
      <c r="F780" s="94"/>
      <c r="G780" s="96">
        <f>C780-D780</f>
        <v>3861</v>
      </c>
      <c r="H780" s="96">
        <f>SUMIFS($D:$D,$A:$A,$A780)</f>
        <v>2416</v>
      </c>
      <c r="I780" s="96">
        <f>SUMIFS($G:$G,$A:$A,$A780)</f>
        <v>44957</v>
      </c>
      <c r="J780" s="95">
        <f>IFERROR(D780/H780,0)</f>
        <v>4.8427152317880792E-2</v>
      </c>
      <c r="K780" s="95">
        <f>IFERROR(G780/I780,0)</f>
        <v>8.5882065084413997E-2</v>
      </c>
      <c r="L780" s="97">
        <f>IF(A780&lt;&gt;A779,J780,L779+J780)</f>
        <v>0.8402317880794703</v>
      </c>
      <c r="M780" s="97">
        <f>IF(A780&lt;&gt;A779,K780,M779+K780)</f>
        <v>0.28747469804479836</v>
      </c>
      <c r="N780" s="97">
        <f>(M780+(M780-K780))*(L780-(L780-J780))</f>
        <v>2.3684138132287386E-2</v>
      </c>
      <c r="O780" s="97">
        <f>ABS(L780-M780)</f>
        <v>0.55275709003467188</v>
      </c>
      <c r="T780" s="99"/>
    </row>
    <row r="781" spans="1:20" s="91" customFormat="1" ht="13.2" customHeight="1" x14ac:dyDescent="0.25">
      <c r="A781" s="440">
        <v>43861</v>
      </c>
      <c r="B781" s="443" t="s">
        <v>20</v>
      </c>
      <c r="C781" s="441">
        <v>20014</v>
      </c>
      <c r="D781" s="441">
        <v>281</v>
      </c>
      <c r="E781" s="445">
        <f>D781/C781</f>
        <v>1.4040171879684222E-2</v>
      </c>
      <c r="F781" s="94"/>
      <c r="G781" s="96">
        <f>C781-D781</f>
        <v>19733</v>
      </c>
      <c r="H781" s="96">
        <f>SUMIFS($D:$D,$A:$A,$A781)</f>
        <v>2416</v>
      </c>
      <c r="I781" s="96">
        <f>SUMIFS($G:$G,$A:$A,$A781)</f>
        <v>44957</v>
      </c>
      <c r="J781" s="95">
        <f>IFERROR(D781/H781,0)</f>
        <v>0.11630794701986755</v>
      </c>
      <c r="K781" s="95">
        <f>IFERROR(G781/I781,0)</f>
        <v>0.43893053362101564</v>
      </c>
      <c r="L781" s="97">
        <f>IF(A781&lt;&gt;A780,J781,L780+J781)</f>
        <v>0.95653973509933787</v>
      </c>
      <c r="M781" s="97">
        <f>IF(A781&lt;&gt;A780,K781,M780+K781)</f>
        <v>0.72640523166581406</v>
      </c>
      <c r="N781" s="97">
        <f>(M781+(M781-K781))*(L781-(L781-J781))</f>
        <v>0.11792229314928898</v>
      </c>
      <c r="O781" s="97">
        <f>ABS(L781-M781)</f>
        <v>0.23013450343352382</v>
      </c>
      <c r="T781" s="99"/>
    </row>
    <row r="782" spans="1:20" s="91" customFormat="1" ht="13.2" customHeight="1" x14ac:dyDescent="0.25">
      <c r="A782" s="440">
        <v>43861</v>
      </c>
      <c r="B782" s="443" t="s">
        <v>42</v>
      </c>
      <c r="C782" s="441">
        <v>5970</v>
      </c>
      <c r="D782" s="441">
        <v>66</v>
      </c>
      <c r="E782" s="445">
        <f>D782/C782</f>
        <v>1.1055276381909548E-2</v>
      </c>
      <c r="F782" s="94"/>
      <c r="G782" s="96">
        <f>C782-D782</f>
        <v>5904</v>
      </c>
      <c r="H782" s="96">
        <f>SUMIFS($D:$D,$A:$A,$A782)</f>
        <v>2416</v>
      </c>
      <c r="I782" s="96">
        <f>SUMIFS($G:$G,$A:$A,$A782)</f>
        <v>44957</v>
      </c>
      <c r="J782" s="95">
        <f>IFERROR(D782/H782,0)</f>
        <v>2.7317880794701987E-2</v>
      </c>
      <c r="K782" s="95">
        <f>IFERROR(G782/I782,0)</f>
        <v>0.13132548880040928</v>
      </c>
      <c r="L782" s="97">
        <f>IF(A782&lt;&gt;A781,J782,L781+J782)</f>
        <v>0.98385761589403986</v>
      </c>
      <c r="M782" s="97">
        <f>IF(A782&lt;&gt;A781,K782,M781+K782)</f>
        <v>0.85773072046622334</v>
      </c>
      <c r="N782" s="97">
        <f>(M782+(M782-K782))*(L782-(L782-J782))</f>
        <v>4.3275237102944737E-2</v>
      </c>
      <c r="O782" s="97">
        <f>ABS(L782-M782)</f>
        <v>0.12612689542781652</v>
      </c>
      <c r="T782" s="99"/>
    </row>
    <row r="783" spans="1:20" s="91" customFormat="1" ht="13.2" customHeight="1" x14ac:dyDescent="0.25">
      <c r="A783" s="440">
        <v>43861</v>
      </c>
      <c r="B783" s="443" t="s">
        <v>22</v>
      </c>
      <c r="C783" s="441">
        <v>4547</v>
      </c>
      <c r="D783" s="441">
        <v>34</v>
      </c>
      <c r="E783" s="445">
        <f>D783/C783</f>
        <v>7.4774576643941064E-3</v>
      </c>
      <c r="F783" s="94"/>
      <c r="G783" s="96">
        <f>C783-D783</f>
        <v>4513</v>
      </c>
      <c r="H783" s="96">
        <f>SUMIFS($D:$D,$A:$A,$A783)</f>
        <v>2416</v>
      </c>
      <c r="I783" s="96">
        <f>SUMIFS($G:$G,$A:$A,$A783)</f>
        <v>44957</v>
      </c>
      <c r="J783" s="95">
        <f>IFERROR(D783/H783,0)</f>
        <v>1.4072847682119206E-2</v>
      </c>
      <c r="K783" s="95">
        <f>IFERROR(G783/I783,0)</f>
        <v>0.10038481215383589</v>
      </c>
      <c r="L783" s="97">
        <f>IF(A783&lt;&gt;A782,J783,L782+J783)</f>
        <v>0.99793046357615911</v>
      </c>
      <c r="M783" s="97">
        <f>IF(A783&lt;&gt;A782,K783,M782+K783)</f>
        <v>0.95811553262005922</v>
      </c>
      <c r="N783" s="97">
        <f>(M783+(M783-K783))*(L783-(L783-J783))</f>
        <v>2.5554127733830218E-2</v>
      </c>
      <c r="O783" s="97">
        <f>ABS(L783-M783)</f>
        <v>3.9814930956099892E-2</v>
      </c>
      <c r="T783" s="99"/>
    </row>
    <row r="784" spans="1:20" s="91" customFormat="1" ht="13.2" customHeight="1" x14ac:dyDescent="0.25">
      <c r="A784" s="440">
        <v>43861</v>
      </c>
      <c r="B784" s="443" t="s">
        <v>14</v>
      </c>
      <c r="C784" s="441">
        <v>895</v>
      </c>
      <c r="D784" s="441">
        <v>3</v>
      </c>
      <c r="E784" s="445">
        <f>D784/C784</f>
        <v>3.3519553072625698E-3</v>
      </c>
      <c r="F784" s="94"/>
      <c r="G784" s="96">
        <f>C784-D784</f>
        <v>892</v>
      </c>
      <c r="H784" s="96">
        <f>SUMIFS($D:$D,$A:$A,$A784)</f>
        <v>2416</v>
      </c>
      <c r="I784" s="96">
        <f>SUMIFS($G:$G,$A:$A,$A784)</f>
        <v>44957</v>
      </c>
      <c r="J784" s="95">
        <f>IFERROR(D784/H784,0)</f>
        <v>1.2417218543046358E-3</v>
      </c>
      <c r="K784" s="95">
        <f>IFERROR(G784/I784,0)</f>
        <v>1.984118157350357E-2</v>
      </c>
      <c r="L784" s="97">
        <f>IF(A784&lt;&gt;A783,J784,L783+J784)</f>
        <v>0.99917218543046371</v>
      </c>
      <c r="M784" s="97">
        <f>IF(A784&lt;&gt;A783,K784,M783+K784)</f>
        <v>0.97795671419356278</v>
      </c>
      <c r="N784" s="97">
        <f>(M784+(M784-K784))*(L784-(L784-J784))</f>
        <v>2.404063220381085E-3</v>
      </c>
      <c r="O784" s="97">
        <f>ABS(L784-M784)</f>
        <v>2.1215471236900929E-2</v>
      </c>
      <c r="T784" s="99"/>
    </row>
    <row r="785" spans="1:20" s="91" customFormat="1" ht="13.2" customHeight="1" x14ac:dyDescent="0.25">
      <c r="A785" s="440">
        <v>43861</v>
      </c>
      <c r="B785" s="443" t="s">
        <v>16</v>
      </c>
      <c r="C785" s="441">
        <v>993</v>
      </c>
      <c r="D785" s="441">
        <v>2</v>
      </c>
      <c r="E785" s="445">
        <f>D785/C785</f>
        <v>2.014098690835851E-3</v>
      </c>
      <c r="F785" s="94"/>
      <c r="G785" s="96">
        <f>C785-D785</f>
        <v>991</v>
      </c>
      <c r="H785" s="96">
        <f>SUMIFS($D:$D,$A:$A,$A785)</f>
        <v>2416</v>
      </c>
      <c r="I785" s="96">
        <f>SUMIFS($G:$G,$A:$A,$A785)</f>
        <v>44957</v>
      </c>
      <c r="J785" s="95">
        <f>IFERROR(D785/H785,0)</f>
        <v>8.2781456953642384E-4</v>
      </c>
      <c r="K785" s="95">
        <f>IFERROR(G785/I785,0)</f>
        <v>2.2043285806437263E-2</v>
      </c>
      <c r="L785" s="97">
        <f>IF(A785&lt;&gt;A784,J785,L784+J785)</f>
        <v>1.0000000000000002</v>
      </c>
      <c r="M785" s="97">
        <f>IF(A785&lt;&gt;A784,K785,M784+K785)</f>
        <v>1</v>
      </c>
      <c r="N785" s="97">
        <f>(M785+(M785-K785))*(L785-(L785-J785))</f>
        <v>1.637381385921777E-3</v>
      </c>
      <c r="O785" s="97">
        <f>ABS(L785-M785)</f>
        <v>2.2204460492503131E-16</v>
      </c>
      <c r="T785" s="99"/>
    </row>
    <row r="786" spans="1:20" s="91" customFormat="1" ht="13.2" customHeight="1" x14ac:dyDescent="0.25">
      <c r="A786" s="440">
        <v>43890</v>
      </c>
      <c r="B786" s="443" t="s">
        <v>14</v>
      </c>
      <c r="C786" s="441">
        <v>214</v>
      </c>
      <c r="D786" s="441">
        <v>148</v>
      </c>
      <c r="E786" s="445">
        <f>D786/C786</f>
        <v>0.69158878504672894</v>
      </c>
      <c r="F786" s="94"/>
      <c r="G786" s="96">
        <f>C786-D786</f>
        <v>66</v>
      </c>
      <c r="H786" s="96">
        <f>SUMIFS($D:$D,$A:$A,$A786)</f>
        <v>2360</v>
      </c>
      <c r="I786" s="96">
        <f>SUMIFS($G:$G,$A:$A,$A786)</f>
        <v>45192</v>
      </c>
      <c r="J786" s="95">
        <f>IFERROR(D786/H786,0)</f>
        <v>6.2711864406779658E-2</v>
      </c>
      <c r="K786" s="95">
        <f>IFERROR(G786/I786,0)</f>
        <v>1.4604354753053638E-3</v>
      </c>
      <c r="L786" s="97">
        <f>IF(A786&lt;&gt;A785,J786,L785+J786)</f>
        <v>6.2711864406779658E-2</v>
      </c>
      <c r="M786" s="97">
        <f>IF(A786&lt;&gt;A785,K786,M785+K786)</f>
        <v>1.4604354753053638E-3</v>
      </c>
      <c r="N786" s="97">
        <f>(M786+(M786-K786))*(L786-(L786-J786))</f>
        <v>9.1586631502200779E-5</v>
      </c>
      <c r="O786" s="97">
        <f>ABS(L786-M786)</f>
        <v>6.1251428931474297E-2</v>
      </c>
      <c r="T786" s="99"/>
    </row>
    <row r="787" spans="1:20" s="91" customFormat="1" ht="13.2" customHeight="1" x14ac:dyDescent="0.25">
      <c r="A787" s="440">
        <v>43890</v>
      </c>
      <c r="B787" s="443" t="s">
        <v>12</v>
      </c>
      <c r="C787" s="441">
        <v>637</v>
      </c>
      <c r="D787" s="441">
        <v>429</v>
      </c>
      <c r="E787" s="445">
        <f>D787/C787</f>
        <v>0.67346938775510201</v>
      </c>
      <c r="F787" s="94"/>
      <c r="G787" s="96">
        <f>C787-D787</f>
        <v>208</v>
      </c>
      <c r="H787" s="96">
        <f>SUMIFS($D:$D,$A:$A,$A787)</f>
        <v>2360</v>
      </c>
      <c r="I787" s="96">
        <f>SUMIFS($G:$G,$A:$A,$A787)</f>
        <v>45192</v>
      </c>
      <c r="J787" s="95">
        <f>IFERROR(D787/H787,0)</f>
        <v>0.18177966101694915</v>
      </c>
      <c r="K787" s="95">
        <f>IFERROR(G787/I787,0)</f>
        <v>4.6025845282350857E-3</v>
      </c>
      <c r="L787" s="97">
        <f>IF(A787&lt;&gt;A786,J787,L786+J787)</f>
        <v>0.24449152542372882</v>
      </c>
      <c r="M787" s="97">
        <f>IF(A787&lt;&gt;A786,K787,M786+K787)</f>
        <v>6.0630200035404497E-3</v>
      </c>
      <c r="N787" s="97">
        <f>(M787+(M787-K787))*(L787-(L787-J787))</f>
        <v>1.3676111866207008E-3</v>
      </c>
      <c r="O787" s="97">
        <f>ABS(L787-M787)</f>
        <v>0.23842850542018837</v>
      </c>
      <c r="T787" s="99"/>
    </row>
    <row r="788" spans="1:20" s="91" customFormat="1" ht="13.2" customHeight="1" x14ac:dyDescent="0.25">
      <c r="A788" s="440">
        <v>43890</v>
      </c>
      <c r="B788" s="443" t="s">
        <v>22</v>
      </c>
      <c r="C788" s="441">
        <v>139</v>
      </c>
      <c r="D788" s="441">
        <v>77</v>
      </c>
      <c r="E788" s="445">
        <f>D788/C788</f>
        <v>0.5539568345323741</v>
      </c>
      <c r="F788" s="94"/>
      <c r="G788" s="96">
        <f>C788-D788</f>
        <v>62</v>
      </c>
      <c r="H788" s="96">
        <f>SUMIFS($D:$D,$A:$A,$A788)</f>
        <v>2360</v>
      </c>
      <c r="I788" s="96">
        <f>SUMIFS($G:$G,$A:$A,$A788)</f>
        <v>45192</v>
      </c>
      <c r="J788" s="95">
        <f>IFERROR(D788/H788,0)</f>
        <v>3.2627118644067796E-2</v>
      </c>
      <c r="K788" s="95">
        <f>IFERROR(G788/I788,0)</f>
        <v>1.371924234377766E-3</v>
      </c>
      <c r="L788" s="97">
        <f>IF(A788&lt;&gt;A787,J788,L787+J788)</f>
        <v>0.27711864406779663</v>
      </c>
      <c r="M788" s="97">
        <f>IF(A788&lt;&gt;A787,K788,M787+K788)</f>
        <v>7.4349442379182153E-3</v>
      </c>
      <c r="N788" s="97">
        <f>(M788+(M788-K788))*(L788-(L788-J788))</f>
        <v>4.4039968075945663E-4</v>
      </c>
      <c r="O788" s="97">
        <f>ABS(L788-M788)</f>
        <v>0.26968369982987839</v>
      </c>
      <c r="T788" s="99"/>
    </row>
    <row r="789" spans="1:20" s="91" customFormat="1" ht="13.2" customHeight="1" x14ac:dyDescent="0.25">
      <c r="A789" s="440">
        <v>43890</v>
      </c>
      <c r="B789" s="443" t="s">
        <v>28</v>
      </c>
      <c r="C789" s="441">
        <v>640</v>
      </c>
      <c r="D789" s="441">
        <v>212</v>
      </c>
      <c r="E789" s="445">
        <f>D789/C789</f>
        <v>0.33124999999999999</v>
      </c>
      <c r="F789" s="94"/>
      <c r="G789" s="96">
        <f>C789-D789</f>
        <v>428</v>
      </c>
      <c r="H789" s="96">
        <f>SUMIFS($D:$D,$A:$A,$A789)</f>
        <v>2360</v>
      </c>
      <c r="I789" s="96">
        <f>SUMIFS($G:$G,$A:$A,$A789)</f>
        <v>45192</v>
      </c>
      <c r="J789" s="95">
        <f>IFERROR(D789/H789,0)</f>
        <v>8.9830508474576271E-2</v>
      </c>
      <c r="K789" s="95">
        <f>IFERROR(G789/I789,0)</f>
        <v>9.4707027792529652E-3</v>
      </c>
      <c r="L789" s="97">
        <f>IF(A789&lt;&gt;A788,J789,L788+J789)</f>
        <v>0.36694915254237293</v>
      </c>
      <c r="M789" s="97">
        <f>IF(A789&lt;&gt;A788,K789,M788+K789)</f>
        <v>1.690564701717118E-2</v>
      </c>
      <c r="N789" s="97">
        <f>(M789+(M789-K789))*(L789-(L789-J789))</f>
        <v>2.1865276890165059E-3</v>
      </c>
      <c r="O789" s="97">
        <f>ABS(L789-M789)</f>
        <v>0.35004350552520175</v>
      </c>
      <c r="T789" s="99"/>
    </row>
    <row r="790" spans="1:20" s="91" customFormat="1" ht="13.2" customHeight="1" x14ac:dyDescent="0.25">
      <c r="A790" s="440">
        <v>43890</v>
      </c>
      <c r="B790" s="443" t="s">
        <v>38</v>
      </c>
      <c r="C790" s="441">
        <v>228</v>
      </c>
      <c r="D790" s="441">
        <v>61</v>
      </c>
      <c r="E790" s="445">
        <f>D790/C790</f>
        <v>0.26754385964912281</v>
      </c>
      <c r="F790" s="94"/>
      <c r="G790" s="96">
        <f>C790-D790</f>
        <v>167</v>
      </c>
      <c r="H790" s="96">
        <f>SUMIFS($D:$D,$A:$A,$A790)</f>
        <v>2360</v>
      </c>
      <c r="I790" s="96">
        <f>SUMIFS($G:$G,$A:$A,$A790)</f>
        <v>45192</v>
      </c>
      <c r="J790" s="95">
        <f>IFERROR(D790/H790,0)</f>
        <v>2.5847457627118643E-2</v>
      </c>
      <c r="K790" s="95">
        <f>IFERROR(G790/I790,0)</f>
        <v>3.6953443087272084E-3</v>
      </c>
      <c r="L790" s="97">
        <f>IF(A790&lt;&gt;A789,J790,L789+J790)</f>
        <v>0.39279661016949158</v>
      </c>
      <c r="M790" s="97">
        <f>IF(A790&lt;&gt;A789,K790,M789+K790)</f>
        <v>2.0600991325898391E-2</v>
      </c>
      <c r="N790" s="97">
        <f>(M790+(M790-K790))*(L790-(L790-J790))</f>
        <v>9.6945124530815462E-4</v>
      </c>
      <c r="O790" s="97">
        <f>ABS(L790-M790)</f>
        <v>0.3721956188435932</v>
      </c>
      <c r="T790" s="99"/>
    </row>
    <row r="791" spans="1:20" s="91" customFormat="1" ht="13.2" customHeight="1" x14ac:dyDescent="0.25">
      <c r="A791" s="440">
        <v>43890</v>
      </c>
      <c r="B791" s="443" t="s">
        <v>18</v>
      </c>
      <c r="C791" s="441">
        <v>1254</v>
      </c>
      <c r="D791" s="441">
        <v>280</v>
      </c>
      <c r="E791" s="445">
        <f>D791/C791</f>
        <v>0.22328548644338117</v>
      </c>
      <c r="F791" s="94"/>
      <c r="G791" s="96">
        <f>C791-D791</f>
        <v>974</v>
      </c>
      <c r="H791" s="96">
        <f>SUMIFS($D:$D,$A:$A,$A791)</f>
        <v>2360</v>
      </c>
      <c r="I791" s="96">
        <f>SUMIFS($G:$G,$A:$A,$A791)</f>
        <v>45192</v>
      </c>
      <c r="J791" s="95">
        <f>IFERROR(D791/H791,0)</f>
        <v>0.11864406779661017</v>
      </c>
      <c r="K791" s="95">
        <f>IFERROR(G791/I791,0)</f>
        <v>2.1552487165870066E-2</v>
      </c>
      <c r="L791" s="97">
        <f>IF(A791&lt;&gt;A790,J791,L790+J791)</f>
        <v>0.51144067796610171</v>
      </c>
      <c r="M791" s="97">
        <f>IF(A791&lt;&gt;A790,K791,M790+K791)</f>
        <v>4.2153478491768454E-2</v>
      </c>
      <c r="N791" s="97">
        <f>(M791+(M791-K791))*(L791-(L791-J791))</f>
        <v>7.4454455715875925E-3</v>
      </c>
      <c r="O791" s="97">
        <f>ABS(L791-M791)</f>
        <v>0.46928719947433328</v>
      </c>
      <c r="T791" s="99"/>
    </row>
    <row r="792" spans="1:20" s="91" customFormat="1" ht="13.2" customHeight="1" x14ac:dyDescent="0.25">
      <c r="A792" s="440">
        <v>43890</v>
      </c>
      <c r="B792" s="443" t="s">
        <v>36</v>
      </c>
      <c r="C792" s="441">
        <v>935</v>
      </c>
      <c r="D792" s="441">
        <v>157</v>
      </c>
      <c r="E792" s="445">
        <f>D792/C792</f>
        <v>0.16791443850267379</v>
      </c>
      <c r="F792" s="94"/>
      <c r="G792" s="96">
        <f>C792-D792</f>
        <v>778</v>
      </c>
      <c r="H792" s="96">
        <f>SUMIFS($D:$D,$A:$A,$A792)</f>
        <v>2360</v>
      </c>
      <c r="I792" s="96">
        <f>SUMIFS($G:$G,$A:$A,$A792)</f>
        <v>45192</v>
      </c>
      <c r="J792" s="95">
        <f>IFERROR(D792/H792,0)</f>
        <v>6.6525423728813565E-2</v>
      </c>
      <c r="K792" s="95">
        <f>IFERROR(G792/I792,0)</f>
        <v>1.7215436360417773E-2</v>
      </c>
      <c r="L792" s="97">
        <f>IF(A792&lt;&gt;A791,J792,L791+J792)</f>
        <v>0.57796610169491525</v>
      </c>
      <c r="M792" s="97">
        <f>IF(A792&lt;&gt;A791,K792,M791+K792)</f>
        <v>5.9368914852186226E-2</v>
      </c>
      <c r="N792" s="97">
        <f>(M792+(M792-K792))*(L792-(L792-J792))</f>
        <v>6.7538202351698643E-3</v>
      </c>
      <c r="O792" s="97">
        <f>ABS(L792-M792)</f>
        <v>0.51859718684272904</v>
      </c>
      <c r="T792" s="99"/>
    </row>
    <row r="793" spans="1:20" s="91" customFormat="1" ht="13.2" customHeight="1" x14ac:dyDescent="0.25">
      <c r="A793" s="440">
        <v>43890</v>
      </c>
      <c r="B793" s="443" t="s">
        <v>42</v>
      </c>
      <c r="C793" s="441">
        <v>382</v>
      </c>
      <c r="D793" s="441">
        <v>58</v>
      </c>
      <c r="E793" s="445">
        <f>D793/C793</f>
        <v>0.15183246073298429</v>
      </c>
      <c r="F793" s="94"/>
      <c r="G793" s="96">
        <f>C793-D793</f>
        <v>324</v>
      </c>
      <c r="H793" s="96">
        <f>SUMIFS($D:$D,$A:$A,$A793)</f>
        <v>2360</v>
      </c>
      <c r="I793" s="96">
        <f>SUMIFS($G:$G,$A:$A,$A793)</f>
        <v>45192</v>
      </c>
      <c r="J793" s="95">
        <f>IFERROR(D793/H793,0)</f>
        <v>2.4576271186440679E-2</v>
      </c>
      <c r="K793" s="95">
        <f>IFERROR(G793/I793,0)</f>
        <v>7.1694105151354224E-3</v>
      </c>
      <c r="L793" s="97">
        <f>IF(A793&lt;&gt;A792,J793,L792+J793)</f>
        <v>0.60254237288135593</v>
      </c>
      <c r="M793" s="97">
        <f>IF(A793&lt;&gt;A792,K793,M792+K793)</f>
        <v>6.6538325367321655E-2</v>
      </c>
      <c r="N793" s="97">
        <f>(M793+(M793-K793))*(L793-(L793-J793))</f>
        <v>3.0943304799709568E-3</v>
      </c>
      <c r="O793" s="97">
        <f>ABS(L793-M793)</f>
        <v>0.5360040475140343</v>
      </c>
      <c r="T793" s="99"/>
    </row>
    <row r="794" spans="1:20" s="91" customFormat="1" ht="13.2" customHeight="1" x14ac:dyDescent="0.25">
      <c r="A794" s="440">
        <v>43890</v>
      </c>
      <c r="B794" s="443" t="s">
        <v>30</v>
      </c>
      <c r="C794" s="441">
        <v>1037</v>
      </c>
      <c r="D794" s="441">
        <v>143</v>
      </c>
      <c r="E794" s="445">
        <f>D794/C794</f>
        <v>0.13789778206364514</v>
      </c>
      <c r="F794" s="94"/>
      <c r="G794" s="96">
        <f>C794-D794</f>
        <v>894</v>
      </c>
      <c r="H794" s="96">
        <f>SUMIFS($D:$D,$A:$A,$A794)</f>
        <v>2360</v>
      </c>
      <c r="I794" s="96">
        <f>SUMIFS($G:$G,$A:$A,$A794)</f>
        <v>45192</v>
      </c>
      <c r="J794" s="95">
        <f>IFERROR(D794/H794,0)</f>
        <v>6.0593220338983053E-2</v>
      </c>
      <c r="K794" s="95">
        <f>IFERROR(G794/I794,0)</f>
        <v>1.978226234731811E-2</v>
      </c>
      <c r="L794" s="97">
        <f>IF(A794&lt;&gt;A793,J794,L793+J794)</f>
        <v>0.66313559322033899</v>
      </c>
      <c r="M794" s="97">
        <f>IF(A794&lt;&gt;A793,K794,M793+K794)</f>
        <v>8.6320587714639768E-2</v>
      </c>
      <c r="N794" s="97">
        <f>(M794+(M794-K794))*(L794-(L794-J794))</f>
        <v>9.2622138011527501E-3</v>
      </c>
      <c r="O794" s="97">
        <f>ABS(L794-M794)</f>
        <v>0.5768150055056992</v>
      </c>
      <c r="T794" s="99"/>
    </row>
    <row r="795" spans="1:20" s="91" customFormat="1" ht="13.2" customHeight="1" x14ac:dyDescent="0.25">
      <c r="A795" s="440">
        <v>43890</v>
      </c>
      <c r="B795" s="443" t="s">
        <v>32</v>
      </c>
      <c r="C795" s="441">
        <v>5369</v>
      </c>
      <c r="D795" s="441">
        <v>280</v>
      </c>
      <c r="E795" s="445">
        <f>D795/C795</f>
        <v>5.215123859191656E-2</v>
      </c>
      <c r="F795" s="94"/>
      <c r="G795" s="96">
        <f>C795-D795</f>
        <v>5089</v>
      </c>
      <c r="H795" s="96">
        <f>SUMIFS($D:$D,$A:$A,$A795)</f>
        <v>2360</v>
      </c>
      <c r="I795" s="96">
        <f>SUMIFS($G:$G,$A:$A,$A795)</f>
        <v>45192</v>
      </c>
      <c r="J795" s="95">
        <f>IFERROR(D795/H795,0)</f>
        <v>0.11864406779661017</v>
      </c>
      <c r="K795" s="95">
        <f>IFERROR(G795/I795,0)</f>
        <v>0.11260842627013631</v>
      </c>
      <c r="L795" s="97">
        <f>IF(A795&lt;&gt;A794,J795,L794+J795)</f>
        <v>0.78177966101694918</v>
      </c>
      <c r="M795" s="97">
        <f>IF(A795&lt;&gt;A794,K795,M794+K795)</f>
        <v>0.19892901398477608</v>
      </c>
      <c r="N795" s="97">
        <f>(M795+(M795-K795))*(L795-(L795-J795))</f>
        <v>3.3843173082981542E-2</v>
      </c>
      <c r="O795" s="97">
        <f>ABS(L795-M795)</f>
        <v>0.58285064703217304</v>
      </c>
      <c r="T795" s="99"/>
    </row>
    <row r="796" spans="1:20" s="91" customFormat="1" ht="13.2" customHeight="1" x14ac:dyDescent="0.25">
      <c r="A796" s="440">
        <v>43890</v>
      </c>
      <c r="B796" s="443" t="s">
        <v>24</v>
      </c>
      <c r="C796" s="441">
        <v>4038</v>
      </c>
      <c r="D796" s="441">
        <v>111</v>
      </c>
      <c r="E796" s="445">
        <f>D796/C796</f>
        <v>2.7488855869242199E-2</v>
      </c>
      <c r="F796" s="94"/>
      <c r="G796" s="96">
        <f>C796-D796</f>
        <v>3927</v>
      </c>
      <c r="H796" s="96">
        <f>SUMIFS($D:$D,$A:$A,$A796)</f>
        <v>2360</v>
      </c>
      <c r="I796" s="96">
        <f>SUMIFS($G:$G,$A:$A,$A796)</f>
        <v>45192</v>
      </c>
      <c r="J796" s="95">
        <f>IFERROR(D796/H796,0)</f>
        <v>4.7033898305084747E-2</v>
      </c>
      <c r="K796" s="95">
        <f>IFERROR(G796/I796,0)</f>
        <v>8.6895910780669147E-2</v>
      </c>
      <c r="L796" s="97">
        <f>IF(A796&lt;&gt;A795,J796,L795+J796)</f>
        <v>0.82881355932203393</v>
      </c>
      <c r="M796" s="97">
        <f>IF(A796&lt;&gt;A795,K796,M795+K796)</f>
        <v>0.28582492476544524</v>
      </c>
      <c r="N796" s="97">
        <f>(M796+(M796-K796))*(L796-(L796-J796))</f>
        <v>2.2799867458167193E-2</v>
      </c>
      <c r="O796" s="97">
        <f>ABS(L796-M796)</f>
        <v>0.54298863455658863</v>
      </c>
      <c r="T796" s="99"/>
    </row>
    <row r="797" spans="1:20" s="91" customFormat="1" ht="13.2" customHeight="1" x14ac:dyDescent="0.25">
      <c r="A797" s="440">
        <v>43890</v>
      </c>
      <c r="B797" s="443" t="s">
        <v>34</v>
      </c>
      <c r="C797" s="441">
        <v>20309</v>
      </c>
      <c r="D797" s="441">
        <v>303</v>
      </c>
      <c r="E797" s="445">
        <f>D797/C797</f>
        <v>1.4919493820473681E-2</v>
      </c>
      <c r="F797" s="94"/>
      <c r="G797" s="96">
        <f>C797-D797</f>
        <v>20006</v>
      </c>
      <c r="H797" s="96">
        <f>SUMIFS($D:$D,$A:$A,$A797)</f>
        <v>2360</v>
      </c>
      <c r="I797" s="96">
        <f>SUMIFS($G:$G,$A:$A,$A797)</f>
        <v>45192</v>
      </c>
      <c r="J797" s="95">
        <f>IFERROR(D797/H797,0)</f>
        <v>0.12838983050847458</v>
      </c>
      <c r="K797" s="95">
        <f>IFERROR(G797/I797,0)</f>
        <v>0.44268897149938041</v>
      </c>
      <c r="L797" s="97">
        <f>IF(A797&lt;&gt;A796,J797,L796+J797)</f>
        <v>0.95720338983050857</v>
      </c>
      <c r="M797" s="97">
        <f>IF(A797&lt;&gt;A796,K797,M796+K797)</f>
        <v>0.72851389626482566</v>
      </c>
      <c r="N797" s="97">
        <f>(M797+(M797-K797))*(L797-(L797-J797))</f>
        <v>0.13023078931024235</v>
      </c>
      <c r="O797" s="97">
        <f>ABS(L797-M797)</f>
        <v>0.22868949356568291</v>
      </c>
      <c r="T797" s="99"/>
    </row>
    <row r="798" spans="1:20" s="91" customFormat="1" ht="13.2" customHeight="1" x14ac:dyDescent="0.25">
      <c r="A798" s="440">
        <v>43890</v>
      </c>
      <c r="B798" s="443" t="s">
        <v>26</v>
      </c>
      <c r="C798" s="441">
        <v>6068</v>
      </c>
      <c r="D798" s="441">
        <v>60</v>
      </c>
      <c r="E798" s="445">
        <f>D798/C798</f>
        <v>9.8879367172050106E-3</v>
      </c>
      <c r="F798" s="94"/>
      <c r="G798" s="96">
        <f>C798-D798</f>
        <v>6008</v>
      </c>
      <c r="H798" s="96">
        <f>SUMIFS($D:$D,$A:$A,$A798)</f>
        <v>2360</v>
      </c>
      <c r="I798" s="96">
        <f>SUMIFS($G:$G,$A:$A,$A798)</f>
        <v>45192</v>
      </c>
      <c r="J798" s="95">
        <f>IFERROR(D798/H798,0)</f>
        <v>2.5423728813559324E-2</v>
      </c>
      <c r="K798" s="95">
        <f>IFERROR(G798/I798,0)</f>
        <v>0.1329438838732519</v>
      </c>
      <c r="L798" s="97">
        <f>IF(A798&lt;&gt;A797,J798,L797+J798)</f>
        <v>0.98262711864406793</v>
      </c>
      <c r="M798" s="97">
        <f>IF(A798&lt;&gt;A797,K798,M797+K798)</f>
        <v>0.86145778013807761</v>
      </c>
      <c r="N798" s="97">
        <f>(M798+(M798-K798))*(L798-(L798-J798))</f>
        <v>4.042300872210778E-2</v>
      </c>
      <c r="O798" s="97">
        <f>ABS(L798-M798)</f>
        <v>0.12116933850599032</v>
      </c>
      <c r="T798" s="99"/>
    </row>
    <row r="799" spans="1:20" s="91" customFormat="1" ht="13.2" customHeight="1" x14ac:dyDescent="0.25">
      <c r="A799" s="440">
        <v>43890</v>
      </c>
      <c r="B799" s="443" t="s">
        <v>20</v>
      </c>
      <c r="C799" s="441">
        <v>4568</v>
      </c>
      <c r="D799" s="441">
        <v>38</v>
      </c>
      <c r="E799" s="445">
        <f>D799/C799</f>
        <v>8.3187390542907181E-3</v>
      </c>
      <c r="F799" s="94"/>
      <c r="G799" s="96">
        <f>C799-D799</f>
        <v>4530</v>
      </c>
      <c r="H799" s="96">
        <f>SUMIFS($D:$D,$A:$A,$A799)</f>
        <v>2360</v>
      </c>
      <c r="I799" s="96">
        <f>SUMIFS($G:$G,$A:$A,$A799)</f>
        <v>45192</v>
      </c>
      <c r="J799" s="95">
        <f>IFERROR(D799/H799,0)</f>
        <v>1.6101694915254237E-2</v>
      </c>
      <c r="K799" s="95">
        <f>IFERROR(G799/I799,0)</f>
        <v>0.10023898035050452</v>
      </c>
      <c r="L799" s="97">
        <f>IF(A799&lt;&gt;A798,J799,L798+J799)</f>
        <v>0.99872881355932219</v>
      </c>
      <c r="M799" s="97">
        <f>IF(A799&lt;&gt;A798,K799,M798+K799)</f>
        <v>0.9616967604885821</v>
      </c>
      <c r="N799" s="97">
        <f>(M799+(M799-K799))*(L799-(L799-J799))</f>
        <v>2.9355878196531002E-2</v>
      </c>
      <c r="O799" s="97">
        <f>ABS(L799-M799)</f>
        <v>3.703205307074009E-2</v>
      </c>
      <c r="T799" s="99"/>
    </row>
    <row r="800" spans="1:20" s="91" customFormat="1" ht="13.2" customHeight="1" x14ac:dyDescent="0.25">
      <c r="A800" s="440">
        <v>43890</v>
      </c>
      <c r="B800" s="443" t="s">
        <v>16</v>
      </c>
      <c r="C800" s="441">
        <v>868</v>
      </c>
      <c r="D800" s="441">
        <v>3</v>
      </c>
      <c r="E800" s="445">
        <f>D800/C800</f>
        <v>3.4562211981566822E-3</v>
      </c>
      <c r="F800" s="94"/>
      <c r="G800" s="96">
        <f>C800-D800</f>
        <v>865</v>
      </c>
      <c r="H800" s="96">
        <f>SUMIFS($D:$D,$A:$A,$A800)</f>
        <v>2360</v>
      </c>
      <c r="I800" s="96">
        <f>SUMIFS($G:$G,$A:$A,$A800)</f>
        <v>45192</v>
      </c>
      <c r="J800" s="95">
        <f>IFERROR(D800/H800,0)</f>
        <v>1.271186440677966E-3</v>
      </c>
      <c r="K800" s="95">
        <f>IFERROR(G800/I800,0)</f>
        <v>1.9140555850593027E-2</v>
      </c>
      <c r="L800" s="97">
        <f>IF(A800&lt;&gt;A799,J800,L799+J800)</f>
        <v>1.0000000000000002</v>
      </c>
      <c r="M800" s="97">
        <f>IF(A800&lt;&gt;A799,K800,M799+K800)</f>
        <v>0.98083731633917515</v>
      </c>
      <c r="N800" s="97">
        <f>(M800+(M800-K800))*(L800-(L800-J800))</f>
        <v>2.4693229790182427E-3</v>
      </c>
      <c r="O800" s="97">
        <f>ABS(L800-M800)</f>
        <v>1.9162683660825075E-2</v>
      </c>
      <c r="T800" s="99"/>
    </row>
    <row r="801" spans="1:20" s="91" customFormat="1" ht="13.2" customHeight="1" x14ac:dyDescent="0.25">
      <c r="A801" s="440">
        <v>43890</v>
      </c>
      <c r="B801" s="443" t="s">
        <v>40</v>
      </c>
      <c r="C801" s="441">
        <v>866</v>
      </c>
      <c r="D801" s="441">
        <v>0</v>
      </c>
      <c r="E801" s="445">
        <f>D801/C801</f>
        <v>0</v>
      </c>
      <c r="F801" s="94"/>
      <c r="G801" s="96">
        <f>C801-D801</f>
        <v>866</v>
      </c>
      <c r="H801" s="96">
        <f>SUMIFS($D:$D,$A:$A,$A801)</f>
        <v>2360</v>
      </c>
      <c r="I801" s="96">
        <f>SUMIFS($G:$G,$A:$A,$A801)</f>
        <v>45192</v>
      </c>
      <c r="J801" s="95">
        <f>IFERROR(D801/H801,0)</f>
        <v>0</v>
      </c>
      <c r="K801" s="95">
        <f>IFERROR(G801/I801,0)</f>
        <v>1.9162683660824926E-2</v>
      </c>
      <c r="L801" s="97">
        <f>IF(A801&lt;&gt;A800,J801,L800+J801)</f>
        <v>1.0000000000000002</v>
      </c>
      <c r="M801" s="97">
        <f>IF(A801&lt;&gt;A800,K801,M800+K801)</f>
        <v>1</v>
      </c>
      <c r="N801" s="97">
        <f>(M801+(M801-K801))*(L801-(L801-J801))</f>
        <v>0</v>
      </c>
      <c r="O801" s="97">
        <f>ABS(L801-M801)</f>
        <v>2.2204460492503131E-16</v>
      </c>
      <c r="T801" s="99"/>
    </row>
    <row r="802" spans="1:20" s="91" customFormat="1" ht="13.2" customHeight="1" x14ac:dyDescent="0.25">
      <c r="A802" s="440">
        <v>43921</v>
      </c>
      <c r="B802" s="443" t="s">
        <v>16</v>
      </c>
      <c r="C802" s="441">
        <v>208</v>
      </c>
      <c r="D802" s="441">
        <v>146</v>
      </c>
      <c r="E802" s="445">
        <f>D802/C802</f>
        <v>0.70192307692307687</v>
      </c>
      <c r="F802" s="94"/>
      <c r="G802" s="96">
        <f>C802-D802</f>
        <v>62</v>
      </c>
      <c r="H802" s="96">
        <f>SUMIFS($D:$D,$A:$A,$A802)</f>
        <v>2512</v>
      </c>
      <c r="I802" s="96">
        <f>SUMIFS($G:$G,$A:$A,$A802)</f>
        <v>45580</v>
      </c>
      <c r="J802" s="95">
        <f>IFERROR(D802/H802,0)</f>
        <v>5.8121019108280256E-2</v>
      </c>
      <c r="K802" s="95">
        <f>IFERROR(G802/I802,0)</f>
        <v>1.3602457218078105E-3</v>
      </c>
      <c r="L802" s="97">
        <f>IF(A802&lt;&gt;A801,J802,L801+J802)</f>
        <v>5.8121019108280256E-2</v>
      </c>
      <c r="M802" s="97">
        <f>IF(A802&lt;&gt;A801,K802,M801+K802)</f>
        <v>1.3602457218078105E-3</v>
      </c>
      <c r="N802" s="97">
        <f>(M802+(M802-K802))*(L802-(L802-J802))</f>
        <v>7.905886758914823E-5</v>
      </c>
      <c r="O802" s="97">
        <f>ABS(L802-M802)</f>
        <v>5.6760773386472445E-2</v>
      </c>
      <c r="T802" s="99"/>
    </row>
    <row r="803" spans="1:20" s="91" customFormat="1" ht="13.2" customHeight="1" x14ac:dyDescent="0.25">
      <c r="A803" s="440">
        <v>43921</v>
      </c>
      <c r="B803" s="443" t="s">
        <v>14</v>
      </c>
      <c r="C803" s="441">
        <v>632</v>
      </c>
      <c r="D803" s="441">
        <v>443</v>
      </c>
      <c r="E803" s="445">
        <f>D803/C803</f>
        <v>0.70094936708860756</v>
      </c>
      <c r="F803" s="94"/>
      <c r="G803" s="96">
        <f>C803-D803</f>
        <v>189</v>
      </c>
      <c r="H803" s="96">
        <f>SUMIFS($D:$D,$A:$A,$A803)</f>
        <v>2512</v>
      </c>
      <c r="I803" s="96">
        <f>SUMIFS($G:$G,$A:$A,$A803)</f>
        <v>45580</v>
      </c>
      <c r="J803" s="95">
        <f>IFERROR(D803/H803,0)</f>
        <v>0.17635350318471338</v>
      </c>
      <c r="K803" s="95">
        <f>IFERROR(G803/I803,0)</f>
        <v>4.1465555068012283E-3</v>
      </c>
      <c r="L803" s="97">
        <f>IF(A803&lt;&gt;A802,J803,L802+J803)</f>
        <v>0.23447452229299365</v>
      </c>
      <c r="M803" s="97">
        <f>IF(A803&lt;&gt;A802,K803,M802+K803)</f>
        <v>5.5068012286090384E-3</v>
      </c>
      <c r="N803" s="97">
        <f>(M803+(M803-K803))*(L803-(L803-J803))</f>
        <v>1.211027786239914E-3</v>
      </c>
      <c r="O803" s="97">
        <f>ABS(L803-M803)</f>
        <v>0.22896772106438462</v>
      </c>
      <c r="T803" s="99"/>
    </row>
    <row r="804" spans="1:20" s="91" customFormat="1" ht="13.2" customHeight="1" x14ac:dyDescent="0.25">
      <c r="A804" s="440">
        <v>43921</v>
      </c>
      <c r="B804" s="443" t="s">
        <v>20</v>
      </c>
      <c r="C804" s="441">
        <v>137</v>
      </c>
      <c r="D804" s="441">
        <v>74</v>
      </c>
      <c r="E804" s="445">
        <f>D804/C804</f>
        <v>0.54014598540145986</v>
      </c>
      <c r="F804" s="94"/>
      <c r="G804" s="96">
        <f>C804-D804</f>
        <v>63</v>
      </c>
      <c r="H804" s="96">
        <f>SUMIFS($D:$D,$A:$A,$A804)</f>
        <v>2512</v>
      </c>
      <c r="I804" s="96">
        <f>SUMIFS($G:$G,$A:$A,$A804)</f>
        <v>45580</v>
      </c>
      <c r="J804" s="95">
        <f>IFERROR(D804/H804,0)</f>
        <v>2.945859872611465E-2</v>
      </c>
      <c r="K804" s="95">
        <f>IFERROR(G804/I804,0)</f>
        <v>1.3821851689337428E-3</v>
      </c>
      <c r="L804" s="97">
        <f>IF(A804&lt;&gt;A803,J804,L803+J804)</f>
        <v>0.26393312101910832</v>
      </c>
      <c r="M804" s="97">
        <f>IF(A804&lt;&gt;A803,K804,M803+K804)</f>
        <v>6.8889863975427814E-3</v>
      </c>
      <c r="N804" s="97">
        <f>(M804+(M804-K804))*(L804-(L804-J804))</f>
        <v>3.6516253357294368E-4</v>
      </c>
      <c r="O804" s="97">
        <f>ABS(L804-M804)</f>
        <v>0.25704413462156556</v>
      </c>
      <c r="T804" s="99"/>
    </row>
    <row r="805" spans="1:20" s="91" customFormat="1" ht="13.2" customHeight="1" x14ac:dyDescent="0.25">
      <c r="A805" s="440">
        <v>43921</v>
      </c>
      <c r="B805" s="443" t="s">
        <v>18</v>
      </c>
      <c r="C805" s="441">
        <v>799</v>
      </c>
      <c r="D805" s="441">
        <v>332</v>
      </c>
      <c r="E805" s="445">
        <f>D805/C805</f>
        <v>0.41551939924906134</v>
      </c>
      <c r="F805" s="94"/>
      <c r="G805" s="96">
        <f>C805-D805</f>
        <v>467</v>
      </c>
      <c r="H805" s="96">
        <f>SUMIFS($D:$D,$A:$A,$A805)</f>
        <v>2512</v>
      </c>
      <c r="I805" s="96">
        <f>SUMIFS($G:$G,$A:$A,$A805)</f>
        <v>45580</v>
      </c>
      <c r="J805" s="95">
        <f>IFERROR(D805/H805,0)</f>
        <v>0.1321656050955414</v>
      </c>
      <c r="K805" s="95">
        <f>IFERROR(G805/I805,0)</f>
        <v>1.0245721807810443E-2</v>
      </c>
      <c r="L805" s="97">
        <f>IF(A805&lt;&gt;A804,J805,L804+J805)</f>
        <v>0.39609872611464969</v>
      </c>
      <c r="M805" s="97">
        <f>IF(A805&lt;&gt;A804,K805,M804+K805)</f>
        <v>1.7134708205353226E-2</v>
      </c>
      <c r="N805" s="97">
        <f>(M805+(M805-K805))*(L805-(L805-J805))</f>
        <v>3.1751061338222437E-3</v>
      </c>
      <c r="O805" s="97">
        <f>ABS(L805-M805)</f>
        <v>0.37896401790929646</v>
      </c>
      <c r="T805" s="99"/>
    </row>
    <row r="806" spans="1:20" s="91" customFormat="1" ht="13.2" customHeight="1" x14ac:dyDescent="0.25">
      <c r="A806" s="440">
        <v>43921</v>
      </c>
      <c r="B806" s="443" t="s">
        <v>22</v>
      </c>
      <c r="C806" s="441">
        <v>228</v>
      </c>
      <c r="D806" s="441">
        <v>66</v>
      </c>
      <c r="E806" s="445">
        <f>D806/C806</f>
        <v>0.28947368421052633</v>
      </c>
      <c r="F806" s="94"/>
      <c r="G806" s="96">
        <f>C806-D806</f>
        <v>162</v>
      </c>
      <c r="H806" s="96">
        <f>SUMIFS($D:$D,$A:$A,$A806)</f>
        <v>2512</v>
      </c>
      <c r="I806" s="96">
        <f>SUMIFS($G:$G,$A:$A,$A806)</f>
        <v>45580</v>
      </c>
      <c r="J806" s="95">
        <f>IFERROR(D806/H806,0)</f>
        <v>2.6273885350318472E-2</v>
      </c>
      <c r="K806" s="95">
        <f>IFERROR(G806/I806,0)</f>
        <v>3.5541904344010529E-3</v>
      </c>
      <c r="L806" s="97">
        <f>IF(A806&lt;&gt;A805,J806,L805+J806)</f>
        <v>0.42237261146496818</v>
      </c>
      <c r="M806" s="97">
        <f>IF(A806&lt;&gt;A805,K806,M805+K806)</f>
        <v>2.0688898639754278E-2</v>
      </c>
      <c r="N806" s="97">
        <f>(M806+(M806-K806))*(L806-(L806-J806))</f>
        <v>9.9377310978387653E-4</v>
      </c>
      <c r="O806" s="97">
        <f>ABS(L806-M806)</f>
        <v>0.40168371282521392</v>
      </c>
      <c r="T806" s="99"/>
    </row>
    <row r="807" spans="1:20" s="91" customFormat="1" ht="13.2" customHeight="1" x14ac:dyDescent="0.25">
      <c r="A807" s="440">
        <v>43921</v>
      </c>
      <c r="B807" s="443" t="s">
        <v>12</v>
      </c>
      <c r="C807" s="441">
        <v>1228</v>
      </c>
      <c r="D807" s="441">
        <v>289</v>
      </c>
      <c r="E807" s="445">
        <f>D807/C807</f>
        <v>0.23534201954397393</v>
      </c>
      <c r="F807" s="94"/>
      <c r="G807" s="96">
        <f>C807-D807</f>
        <v>939</v>
      </c>
      <c r="H807" s="96">
        <f>SUMIFS($D:$D,$A:$A,$A807)</f>
        <v>2512</v>
      </c>
      <c r="I807" s="96">
        <f>SUMIFS($G:$G,$A:$A,$A807)</f>
        <v>45580</v>
      </c>
      <c r="J807" s="95">
        <f>IFERROR(D807/H807,0)</f>
        <v>0.11504777070063694</v>
      </c>
      <c r="K807" s="95">
        <f>IFERROR(G807/I807,0)</f>
        <v>2.060114085125055E-2</v>
      </c>
      <c r="L807" s="97">
        <f>IF(A807&lt;&gt;A806,J807,L806+J807)</f>
        <v>0.53742038216560517</v>
      </c>
      <c r="M807" s="97">
        <f>IF(A807&lt;&gt;A806,K807,M806+K807)</f>
        <v>4.1290039491004828E-2</v>
      </c>
      <c r="N807" s="97">
        <f>(M807+(M807-K807))*(L807-(L807-J807))</f>
        <v>7.1305386623365368E-3</v>
      </c>
      <c r="O807" s="97">
        <f>ABS(L807-M807)</f>
        <v>0.49613034267460032</v>
      </c>
      <c r="T807" s="99"/>
    </row>
    <row r="808" spans="1:20" s="91" customFormat="1" ht="13.2" customHeight="1" x14ac:dyDescent="0.25">
      <c r="A808" s="440">
        <v>43921</v>
      </c>
      <c r="B808" s="443" t="s">
        <v>24</v>
      </c>
      <c r="C808" s="441">
        <v>927</v>
      </c>
      <c r="D808" s="441">
        <v>169</v>
      </c>
      <c r="E808" s="445">
        <f>D808/C808</f>
        <v>0.18230852211434737</v>
      </c>
      <c r="F808" s="94"/>
      <c r="G808" s="96">
        <f>C808-D808</f>
        <v>758</v>
      </c>
      <c r="H808" s="96">
        <f>SUMIFS($D:$D,$A:$A,$A808)</f>
        <v>2512</v>
      </c>
      <c r="I808" s="96">
        <f>SUMIFS($G:$G,$A:$A,$A808)</f>
        <v>45580</v>
      </c>
      <c r="J808" s="95">
        <f>IFERROR(D808/H808,0)</f>
        <v>6.7277070063694266E-2</v>
      </c>
      <c r="K808" s="95">
        <f>IFERROR(G808/I808,0)</f>
        <v>1.6630100921456781E-2</v>
      </c>
      <c r="L808" s="97">
        <f>IF(A808&lt;&gt;A807,J808,L807+J808)</f>
        <v>0.60469745222929938</v>
      </c>
      <c r="M808" s="97">
        <f>IF(A808&lt;&gt;A807,K808,M807+K808)</f>
        <v>5.7920140412461608E-2</v>
      </c>
      <c r="N808" s="97">
        <f>(M808+(M808-K808))*(L808-(L808-J808))</f>
        <v>6.674570224397219E-3</v>
      </c>
      <c r="O808" s="97">
        <f>ABS(L808-M808)</f>
        <v>0.54677731181683775</v>
      </c>
      <c r="T808" s="99"/>
    </row>
    <row r="809" spans="1:20" s="91" customFormat="1" ht="13.2" customHeight="1" x14ac:dyDescent="0.25">
      <c r="A809" s="440">
        <v>43921</v>
      </c>
      <c r="B809" s="443" t="s">
        <v>34</v>
      </c>
      <c r="C809" s="441">
        <v>957</v>
      </c>
      <c r="D809" s="441">
        <v>129</v>
      </c>
      <c r="E809" s="445">
        <f>D809/C809</f>
        <v>0.13479623824451412</v>
      </c>
      <c r="F809" s="94"/>
      <c r="G809" s="96">
        <f>C809-D809</f>
        <v>828</v>
      </c>
      <c r="H809" s="96">
        <f>SUMIFS($D:$D,$A:$A,$A809)</f>
        <v>2512</v>
      </c>
      <c r="I809" s="96">
        <f>SUMIFS($G:$G,$A:$A,$A809)</f>
        <v>45580</v>
      </c>
      <c r="J809" s="95">
        <f>IFERROR(D809/H809,0)</f>
        <v>5.1353503184713378E-2</v>
      </c>
      <c r="K809" s="95">
        <f>IFERROR(G809/I809,0)</f>
        <v>1.8165862220272048E-2</v>
      </c>
      <c r="L809" s="97">
        <f>IF(A809&lt;&gt;A808,J809,L808+J809)</f>
        <v>0.65605095541401282</v>
      </c>
      <c r="M809" s="97">
        <f>IF(A809&lt;&gt;A808,K809,M808+K809)</f>
        <v>7.6086002632733657E-2</v>
      </c>
      <c r="N809" s="97">
        <f>(M809+(M809-K809))*(L809-(L809-J809))</f>
        <v>6.881684893642599E-3</v>
      </c>
      <c r="O809" s="97">
        <f>ABS(L809-M809)</f>
        <v>0.57996495278127913</v>
      </c>
      <c r="T809" s="99"/>
    </row>
    <row r="810" spans="1:20" s="91" customFormat="1" ht="13.2" customHeight="1" x14ac:dyDescent="0.25">
      <c r="A810" s="440">
        <v>43921</v>
      </c>
      <c r="B810" s="443" t="s">
        <v>36</v>
      </c>
      <c r="C810" s="441">
        <v>558</v>
      </c>
      <c r="D810" s="441">
        <v>73</v>
      </c>
      <c r="E810" s="445">
        <f>D810/C810</f>
        <v>0.13082437275985664</v>
      </c>
      <c r="F810" s="94"/>
      <c r="G810" s="96">
        <f>C810-D810</f>
        <v>485</v>
      </c>
      <c r="H810" s="96">
        <f>SUMIFS($D:$D,$A:$A,$A810)</f>
        <v>2512</v>
      </c>
      <c r="I810" s="96">
        <f>SUMIFS($G:$G,$A:$A,$A810)</f>
        <v>45580</v>
      </c>
      <c r="J810" s="95">
        <f>IFERROR(D810/H810,0)</f>
        <v>2.9060509554140128E-2</v>
      </c>
      <c r="K810" s="95">
        <f>IFERROR(G810/I810,0)</f>
        <v>1.0640631856077228E-2</v>
      </c>
      <c r="L810" s="97">
        <f>IF(A810&lt;&gt;A809,J810,L809+J810)</f>
        <v>0.68511146496815289</v>
      </c>
      <c r="M810" s="97">
        <f>IF(A810&lt;&gt;A809,K810,M809+K810)</f>
        <v>8.6726634488810878E-2</v>
      </c>
      <c r="N810" s="97">
        <f>(M810+(M810-K810))*(L810-(L810-J810))</f>
        <v>4.7314181966053867E-3</v>
      </c>
      <c r="O810" s="97">
        <f>ABS(L810-M810)</f>
        <v>0.59838483047934199</v>
      </c>
      <c r="T810" s="99"/>
    </row>
    <row r="811" spans="1:20" s="91" customFormat="1" ht="13.2" customHeight="1" x14ac:dyDescent="0.25">
      <c r="A811" s="440">
        <v>43921</v>
      </c>
      <c r="B811" s="443" t="s">
        <v>28</v>
      </c>
      <c r="C811" s="441">
        <v>5352</v>
      </c>
      <c r="D811" s="441">
        <v>227</v>
      </c>
      <c r="E811" s="445">
        <f>D811/C811</f>
        <v>4.2414050822122573E-2</v>
      </c>
      <c r="F811" s="94"/>
      <c r="G811" s="96">
        <f>C811-D811</f>
        <v>5125</v>
      </c>
      <c r="H811" s="96">
        <f>SUMIFS($D:$D,$A:$A,$A811)</f>
        <v>2512</v>
      </c>
      <c r="I811" s="96">
        <f>SUMIFS($G:$G,$A:$A,$A811)</f>
        <v>45580</v>
      </c>
      <c r="J811" s="95">
        <f>IFERROR(D811/H811,0)</f>
        <v>9.0366242038216554E-2</v>
      </c>
      <c r="K811" s="95">
        <f>IFERROR(G811/I811,0)</f>
        <v>0.11243966652040369</v>
      </c>
      <c r="L811" s="97">
        <f>IF(A811&lt;&gt;A810,J811,L810+J811)</f>
        <v>0.77547770700636942</v>
      </c>
      <c r="M811" s="97">
        <f>IF(A811&lt;&gt;A810,K811,M810+K811)</f>
        <v>0.19916630100921456</v>
      </c>
      <c r="N811" s="97">
        <f>(M811+(M811-K811))*(L811-(L811-J811))</f>
        <v>2.5835070206230791E-2</v>
      </c>
      <c r="O811" s="97">
        <f>ABS(L811-M811)</f>
        <v>0.5763114059971548</v>
      </c>
      <c r="T811" s="99"/>
    </row>
    <row r="812" spans="1:20" s="91" customFormat="1" ht="13.2" customHeight="1" x14ac:dyDescent="0.25">
      <c r="A812" s="440">
        <v>43921</v>
      </c>
      <c r="B812" s="443" t="s">
        <v>38</v>
      </c>
      <c r="C812" s="441">
        <v>4030</v>
      </c>
      <c r="D812" s="441">
        <v>120</v>
      </c>
      <c r="E812" s="445">
        <f>D812/C812</f>
        <v>2.9776674937965261E-2</v>
      </c>
      <c r="F812" s="94"/>
      <c r="G812" s="96">
        <f>C812-D812</f>
        <v>3910</v>
      </c>
      <c r="H812" s="96">
        <f>SUMIFS($D:$D,$A:$A,$A812)</f>
        <v>2512</v>
      </c>
      <c r="I812" s="96">
        <f>SUMIFS($G:$G,$A:$A,$A812)</f>
        <v>45580</v>
      </c>
      <c r="J812" s="95">
        <f>IFERROR(D812/H812,0)</f>
        <v>4.7770700636942678E-2</v>
      </c>
      <c r="K812" s="95">
        <f>IFERROR(G812/I812,0)</f>
        <v>8.5783238262395783E-2</v>
      </c>
      <c r="L812" s="97">
        <f>IF(A812&lt;&gt;A811,J812,L811+J812)</f>
        <v>0.82324840764331209</v>
      </c>
      <c r="M812" s="97">
        <f>IF(A812&lt;&gt;A811,K812,M811+K812)</f>
        <v>0.28494953927161037</v>
      </c>
      <c r="N812" s="97">
        <f>(M812+(M812-K812))*(L812-(L812-J812))</f>
        <v>2.3126552879657241E-2</v>
      </c>
      <c r="O812" s="97">
        <f>ABS(L812-M812)</f>
        <v>0.53829886837170171</v>
      </c>
      <c r="T812" s="99"/>
    </row>
    <row r="813" spans="1:20" s="91" customFormat="1" ht="13.2" customHeight="1" x14ac:dyDescent="0.25">
      <c r="A813" s="440">
        <v>43921</v>
      </c>
      <c r="B813" s="443" t="s">
        <v>32</v>
      </c>
      <c r="C813" s="441">
        <v>20795</v>
      </c>
      <c r="D813" s="441">
        <v>353</v>
      </c>
      <c r="E813" s="445">
        <f>D813/C813</f>
        <v>1.6975234431353691E-2</v>
      </c>
      <c r="F813" s="94"/>
      <c r="G813" s="96">
        <f>C813-D813</f>
        <v>20442</v>
      </c>
      <c r="H813" s="96">
        <f>SUMIFS($D:$D,$A:$A,$A813)</f>
        <v>2512</v>
      </c>
      <c r="I813" s="96">
        <f>SUMIFS($G:$G,$A:$A,$A813)</f>
        <v>45580</v>
      </c>
      <c r="J813" s="95">
        <f>IFERROR(D813/H813,0)</f>
        <v>0.14052547770700638</v>
      </c>
      <c r="K813" s="95">
        <f>IFERROR(G813/I813,0)</f>
        <v>0.44848617814831065</v>
      </c>
      <c r="L813" s="97">
        <f>IF(A813&lt;&gt;A812,J813,L812+J813)</f>
        <v>0.96377388535031849</v>
      </c>
      <c r="M813" s="97">
        <f>IF(A813&lt;&gt;A812,K813,M812+K813)</f>
        <v>0.73343571741992108</v>
      </c>
      <c r="N813" s="97">
        <f>(M813+(M813-K813))*(L813-(L813-J813))</f>
        <v>0.14310907468634981</v>
      </c>
      <c r="O813" s="97">
        <f>ABS(L813-M813)</f>
        <v>0.23033816793039741</v>
      </c>
      <c r="T813" s="99"/>
    </row>
    <row r="814" spans="1:20" s="91" customFormat="1" ht="13.2" customHeight="1" x14ac:dyDescent="0.25">
      <c r="A814" s="440">
        <v>43921</v>
      </c>
      <c r="B814" s="443" t="s">
        <v>30</v>
      </c>
      <c r="C814" s="441">
        <v>4269</v>
      </c>
      <c r="D814" s="441">
        <v>40</v>
      </c>
      <c r="E814" s="445">
        <f>D814/C814</f>
        <v>9.3698758491449988E-3</v>
      </c>
      <c r="F814" s="94"/>
      <c r="G814" s="96">
        <f>C814-D814</f>
        <v>4229</v>
      </c>
      <c r="H814" s="96">
        <f>SUMIFS($D:$D,$A:$A,$A814)</f>
        <v>2512</v>
      </c>
      <c r="I814" s="96">
        <f>SUMIFS($G:$G,$A:$A,$A814)</f>
        <v>45580</v>
      </c>
      <c r="J814" s="95">
        <f>IFERROR(D814/H814,0)</f>
        <v>1.5923566878980892E-2</v>
      </c>
      <c r="K814" s="95">
        <f>IFERROR(G814/I814,0)</f>
        <v>9.2781921895568234E-2</v>
      </c>
      <c r="L814" s="97">
        <f>IF(A814&lt;&gt;A813,J814,L813+J814)</f>
        <v>0.97969745222929938</v>
      </c>
      <c r="M814" s="97">
        <f>IF(A814&lt;&gt;A813,K814,M813+K814)</f>
        <v>0.82621763931548931</v>
      </c>
      <c r="N814" s="97">
        <f>(M814+(M814-K814))*(L814-(L814-J814))</f>
        <v>2.4835244534003348E-2</v>
      </c>
      <c r="O814" s="97">
        <f>ABS(L814-M814)</f>
        <v>0.15347981291381008</v>
      </c>
      <c r="T814" s="99"/>
    </row>
    <row r="815" spans="1:20" s="91" customFormat="1" ht="13.2" customHeight="1" x14ac:dyDescent="0.25">
      <c r="A815" s="440">
        <v>43921</v>
      </c>
      <c r="B815" s="443" t="s">
        <v>26</v>
      </c>
      <c r="C815" s="441">
        <v>6000</v>
      </c>
      <c r="D815" s="441">
        <v>49</v>
      </c>
      <c r="E815" s="445">
        <f>D815/C815</f>
        <v>8.1666666666666658E-3</v>
      </c>
      <c r="F815" s="94"/>
      <c r="G815" s="96">
        <f>C815-D815</f>
        <v>5951</v>
      </c>
      <c r="H815" s="96">
        <f>SUMIFS($D:$D,$A:$A,$A815)</f>
        <v>2512</v>
      </c>
      <c r="I815" s="96">
        <f>SUMIFS($G:$G,$A:$A,$A815)</f>
        <v>45580</v>
      </c>
      <c r="J815" s="95">
        <f>IFERROR(D815/H815,0)</f>
        <v>1.9506369426751591E-2</v>
      </c>
      <c r="K815" s="95">
        <f>IFERROR(G815/I815,0)</f>
        <v>0.13056164984642388</v>
      </c>
      <c r="L815" s="97">
        <f>IF(A815&lt;&gt;A814,J815,L814+J815)</f>
        <v>0.99920382165605093</v>
      </c>
      <c r="M815" s="97">
        <f>IF(A815&lt;&gt;A814,K815,M814+K815)</f>
        <v>0.95677928916191313</v>
      </c>
      <c r="N815" s="97">
        <f>(M815+(M815-K815))*(L815-(L815-J815))</f>
        <v>3.4779796773643512E-2</v>
      </c>
      <c r="O815" s="97">
        <f>ABS(L815-M815)</f>
        <v>4.2424532494137801E-2</v>
      </c>
      <c r="T815" s="99"/>
    </row>
    <row r="816" spans="1:20" s="91" customFormat="1" ht="13.2" customHeight="1" x14ac:dyDescent="0.25">
      <c r="A816" s="440">
        <v>43921</v>
      </c>
      <c r="B816" s="443" t="s">
        <v>40</v>
      </c>
      <c r="C816" s="441">
        <v>988</v>
      </c>
      <c r="D816" s="441">
        <v>2</v>
      </c>
      <c r="E816" s="445">
        <f>D816/C816</f>
        <v>2.0242914979757085E-3</v>
      </c>
      <c r="F816" s="94"/>
      <c r="G816" s="96">
        <f>C816-D816</f>
        <v>986</v>
      </c>
      <c r="H816" s="96">
        <f>SUMIFS($D:$D,$A:$A,$A816)</f>
        <v>2512</v>
      </c>
      <c r="I816" s="96">
        <f>SUMIFS($G:$G,$A:$A,$A816)</f>
        <v>45580</v>
      </c>
      <c r="J816" s="95">
        <f>IFERROR(D816/H816,0)</f>
        <v>7.9617834394904463E-4</v>
      </c>
      <c r="K816" s="95">
        <f>IFERROR(G816/I816,0)</f>
        <v>2.1632294866169372E-2</v>
      </c>
      <c r="L816" s="97">
        <f>IF(A816&lt;&gt;A815,J816,L815+J816)</f>
        <v>1</v>
      </c>
      <c r="M816" s="97">
        <f>IF(A816&lt;&gt;A815,K816,M815+K816)</f>
        <v>0.97841158402808248</v>
      </c>
      <c r="N816" s="97">
        <f>(M816+(M816-K816))*(L816-(L816-J816))</f>
        <v>1.5407570646417696E-3</v>
      </c>
      <c r="O816" s="97">
        <f>ABS(L816-M816)</f>
        <v>2.1588415971917518E-2</v>
      </c>
      <c r="T816" s="99"/>
    </row>
    <row r="817" spans="1:20" s="91" customFormat="1" ht="13.2" customHeight="1" x14ac:dyDescent="0.25">
      <c r="A817" s="440">
        <v>43921</v>
      </c>
      <c r="B817" s="443" t="s">
        <v>42</v>
      </c>
      <c r="C817" s="441">
        <v>984</v>
      </c>
      <c r="D817" s="441">
        <v>0</v>
      </c>
      <c r="E817" s="445">
        <f>D817/C817</f>
        <v>0</v>
      </c>
      <c r="F817" s="94"/>
      <c r="G817" s="96">
        <f>C817-D817</f>
        <v>984</v>
      </c>
      <c r="H817" s="96">
        <f>SUMIFS($D:$D,$A:$A,$A817)</f>
        <v>2512</v>
      </c>
      <c r="I817" s="96">
        <f>SUMIFS($G:$G,$A:$A,$A817)</f>
        <v>45580</v>
      </c>
      <c r="J817" s="95">
        <f>IFERROR(D817/H817,0)</f>
        <v>0</v>
      </c>
      <c r="K817" s="95">
        <f>IFERROR(G817/I817,0)</f>
        <v>2.1588415971917508E-2</v>
      </c>
      <c r="L817" s="97">
        <f>IF(A817&lt;&gt;A816,J817,L816+J817)</f>
        <v>1</v>
      </c>
      <c r="M817" s="97">
        <f>IF(A817&lt;&gt;A816,K817,M816+K817)</f>
        <v>1</v>
      </c>
      <c r="N817" s="97">
        <f>(M817+(M817-K817))*(L817-(L817-J817))</f>
        <v>0</v>
      </c>
      <c r="O817" s="97">
        <f>ABS(L817-M817)</f>
        <v>0</v>
      </c>
      <c r="T817" s="99"/>
    </row>
    <row r="818" spans="1:20" s="91" customFormat="1" ht="13.2" customHeight="1" x14ac:dyDescent="0.25">
      <c r="A818" s="440">
        <v>43951</v>
      </c>
      <c r="B818" s="443" t="s">
        <v>16</v>
      </c>
      <c r="C818" s="441">
        <v>612</v>
      </c>
      <c r="D818" s="441">
        <v>429</v>
      </c>
      <c r="E818" s="445">
        <f>D818/C818</f>
        <v>0.7009803921568627</v>
      </c>
      <c r="F818" s="94"/>
      <c r="G818" s="96">
        <f>C818-D818</f>
        <v>183</v>
      </c>
      <c r="H818" s="96">
        <f>SUMIFS($D:$D,$A:$A,$A818)</f>
        <v>2045</v>
      </c>
      <c r="I818" s="96">
        <f>SUMIFS($G:$G,$A:$A,$A818)</f>
        <v>47007</v>
      </c>
      <c r="J818" s="95">
        <f>IFERROR(D818/H818,0)</f>
        <v>0.2097799511002445</v>
      </c>
      <c r="K818" s="95">
        <f>IFERROR(G818/I818,0)</f>
        <v>3.8930372072244561E-3</v>
      </c>
      <c r="L818" s="97">
        <f>IF(A818&lt;&gt;A817,J818,L817+J818)</f>
        <v>0.2097799511002445</v>
      </c>
      <c r="M818" s="97">
        <f>IF(A818&lt;&gt;A817,K818,M817+K818)</f>
        <v>3.8930372072244561E-3</v>
      </c>
      <c r="N818" s="97">
        <f>(M818+(M818-K818))*(L818-(L818-J818))</f>
        <v>8.1668115496297885E-4</v>
      </c>
      <c r="O818" s="97">
        <f>ABS(L818-M818)</f>
        <v>0.20588691389302005</v>
      </c>
      <c r="T818" s="99"/>
    </row>
    <row r="819" spans="1:20" s="91" customFormat="1" ht="13.2" customHeight="1" x14ac:dyDescent="0.25">
      <c r="A819" s="440">
        <v>43951</v>
      </c>
      <c r="B819" s="443" t="s">
        <v>20</v>
      </c>
      <c r="C819" s="441">
        <v>142</v>
      </c>
      <c r="D819" s="441">
        <v>94</v>
      </c>
      <c r="E819" s="445">
        <f>D819/C819</f>
        <v>0.6619718309859155</v>
      </c>
      <c r="F819" s="94"/>
      <c r="G819" s="96">
        <f>C819-D819</f>
        <v>48</v>
      </c>
      <c r="H819" s="96">
        <f>SUMIFS($D:$D,$A:$A,$A819)</f>
        <v>2045</v>
      </c>
      <c r="I819" s="96">
        <f>SUMIFS($G:$G,$A:$A,$A819)</f>
        <v>47007</v>
      </c>
      <c r="J819" s="95">
        <f>IFERROR(D819/H819,0)</f>
        <v>4.5965770171149146E-2</v>
      </c>
      <c r="K819" s="95">
        <f>IFERROR(G819/I819,0)</f>
        <v>1.021124513370349E-3</v>
      </c>
      <c r="L819" s="97">
        <f>IF(A819&lt;&gt;A818,J819,L818+J819)</f>
        <v>0.25574572127139367</v>
      </c>
      <c r="M819" s="97">
        <f>IF(A819&lt;&gt;A818,K819,M818+K819)</f>
        <v>4.9141617205948054E-3</v>
      </c>
      <c r="N819" s="97">
        <f>(M819+(M819-K819))*(L819-(L819-J819))</f>
        <v>4.048296817677313E-4</v>
      </c>
      <c r="O819" s="97">
        <f>ABS(L819-M819)</f>
        <v>0.25083155955079889</v>
      </c>
      <c r="T819" s="99"/>
    </row>
    <row r="820" spans="1:20" s="91" customFormat="1" ht="13.2" customHeight="1" x14ac:dyDescent="0.25">
      <c r="A820" s="440">
        <v>43951</v>
      </c>
      <c r="B820" s="443" t="s">
        <v>30</v>
      </c>
      <c r="C820" s="441">
        <v>265</v>
      </c>
      <c r="D820" s="441">
        <v>84</v>
      </c>
      <c r="E820" s="445">
        <f>D820/C820</f>
        <v>0.31698113207547168</v>
      </c>
      <c r="F820" s="94"/>
      <c r="G820" s="96">
        <f>C820-D820</f>
        <v>181</v>
      </c>
      <c r="H820" s="96">
        <f>SUMIFS($D:$D,$A:$A,$A820)</f>
        <v>2045</v>
      </c>
      <c r="I820" s="96">
        <f>SUMIFS($G:$G,$A:$A,$A820)</f>
        <v>47007</v>
      </c>
      <c r="J820" s="95">
        <f>IFERROR(D820/H820,0)</f>
        <v>4.1075794621026895E-2</v>
      </c>
      <c r="K820" s="95">
        <f>IFERROR(G820/I820,0)</f>
        <v>3.8504903525006912E-3</v>
      </c>
      <c r="L820" s="97">
        <f>IF(A820&lt;&gt;A819,J820,L819+J820)</f>
        <v>0.29682151589242056</v>
      </c>
      <c r="M820" s="97">
        <f>IF(A820&lt;&gt;A819,K820,M819+K820)</f>
        <v>8.7646520730954962E-3</v>
      </c>
      <c r="N820" s="97">
        <f>(M820+(M820-K820))*(L820-(L820-J820))</f>
        <v>5.6186814604889258E-4</v>
      </c>
      <c r="O820" s="97">
        <f>ABS(L820-M820)</f>
        <v>0.28805686381932505</v>
      </c>
      <c r="T820" s="99"/>
    </row>
    <row r="821" spans="1:20" s="91" customFormat="1" ht="13.2" customHeight="1" x14ac:dyDescent="0.25">
      <c r="A821" s="440">
        <v>43951</v>
      </c>
      <c r="B821" s="443" t="s">
        <v>18</v>
      </c>
      <c r="C821" s="441">
        <v>686</v>
      </c>
      <c r="D821" s="441">
        <v>206</v>
      </c>
      <c r="E821" s="445">
        <f>D821/C821</f>
        <v>0.30029154518950435</v>
      </c>
      <c r="F821" s="94"/>
      <c r="G821" s="96">
        <f>C821-D821</f>
        <v>480</v>
      </c>
      <c r="H821" s="96">
        <f>SUMIFS($D:$D,$A:$A,$A821)</f>
        <v>2045</v>
      </c>
      <c r="I821" s="96">
        <f>SUMIFS($G:$G,$A:$A,$A821)</f>
        <v>47007</v>
      </c>
      <c r="J821" s="95">
        <f>IFERROR(D821/H821,0)</f>
        <v>0.10073349633251834</v>
      </c>
      <c r="K821" s="95">
        <f>IFERROR(G821/I821,0)</f>
        <v>1.0211245133703492E-2</v>
      </c>
      <c r="L821" s="97">
        <f>IF(A821&lt;&gt;A820,J821,L820+J821)</f>
        <v>0.39755501222493889</v>
      </c>
      <c r="M821" s="97">
        <f>IF(A821&lt;&gt;A820,K821,M820+K821)</f>
        <v>1.8975897206798986E-2</v>
      </c>
      <c r="N821" s="97">
        <f>(M821+(M821-K821))*(L821-(L821-J821))</f>
        <v>2.7944025191482943E-3</v>
      </c>
      <c r="O821" s="97">
        <f>ABS(L821-M821)</f>
        <v>0.3785791150181399</v>
      </c>
      <c r="T821" s="99"/>
    </row>
    <row r="822" spans="1:20" s="91" customFormat="1" ht="13.2" customHeight="1" x14ac:dyDescent="0.25">
      <c r="A822" s="440">
        <v>43951</v>
      </c>
      <c r="B822" s="443" t="s">
        <v>12</v>
      </c>
      <c r="C822" s="441">
        <v>1231</v>
      </c>
      <c r="D822" s="441">
        <v>268</v>
      </c>
      <c r="E822" s="445">
        <f>D822/C822</f>
        <v>0.21770917952883834</v>
      </c>
      <c r="F822" s="94"/>
      <c r="G822" s="96">
        <f>C822-D822</f>
        <v>963</v>
      </c>
      <c r="H822" s="96">
        <f>SUMIFS($D:$D,$A:$A,$A822)</f>
        <v>2045</v>
      </c>
      <c r="I822" s="96">
        <f>SUMIFS($G:$G,$A:$A,$A822)</f>
        <v>47007</v>
      </c>
      <c r="J822" s="95">
        <f>IFERROR(D822/H822,0)</f>
        <v>0.13105134474327629</v>
      </c>
      <c r="K822" s="95">
        <f>IFERROR(G822/I822,0)</f>
        <v>2.0486310549492629E-2</v>
      </c>
      <c r="L822" s="97">
        <f>IF(A822&lt;&gt;A821,J822,L821+J822)</f>
        <v>0.52860635696821512</v>
      </c>
      <c r="M822" s="97">
        <f>IF(A822&lt;&gt;A821,K822,M821+K822)</f>
        <v>3.9462207756291612E-2</v>
      </c>
      <c r="N822" s="97">
        <f>(M822+(M822-K822))*(L822-(L822-J822))</f>
        <v>7.6583922396617514E-3</v>
      </c>
      <c r="O822" s="97">
        <f>ABS(L822-M822)</f>
        <v>0.48914414921192351</v>
      </c>
      <c r="T822" s="99"/>
    </row>
    <row r="823" spans="1:20" s="91" customFormat="1" ht="13.2" customHeight="1" x14ac:dyDescent="0.25">
      <c r="A823" s="440">
        <v>43951</v>
      </c>
      <c r="B823" s="443" t="s">
        <v>38</v>
      </c>
      <c r="C823" s="441">
        <v>921</v>
      </c>
      <c r="D823" s="441">
        <v>130</v>
      </c>
      <c r="E823" s="445">
        <f>D823/C823</f>
        <v>0.14115092290988057</v>
      </c>
      <c r="F823" s="94"/>
      <c r="G823" s="96">
        <f>C823-D823</f>
        <v>791</v>
      </c>
      <c r="H823" s="96">
        <f>SUMIFS($D:$D,$A:$A,$A823)</f>
        <v>2045</v>
      </c>
      <c r="I823" s="96">
        <f>SUMIFS($G:$G,$A:$A,$A823)</f>
        <v>47007</v>
      </c>
      <c r="J823" s="95">
        <f>IFERROR(D823/H823,0)</f>
        <v>6.3569682151589244E-2</v>
      </c>
      <c r="K823" s="95">
        <f>IFERROR(G823/I823,0)</f>
        <v>1.6827281043248876E-2</v>
      </c>
      <c r="L823" s="97">
        <f>IF(A823&lt;&gt;A822,J823,L822+J823)</f>
        <v>0.59217603911980432</v>
      </c>
      <c r="M823" s="97">
        <f>IF(A823&lt;&gt;A822,K823,M822+K823)</f>
        <v>5.6289488799540488E-2</v>
      </c>
      <c r="N823" s="97">
        <f>(M823+(M823-K823))*(L823-(L823-J823))</f>
        <v>6.0869049155296649E-3</v>
      </c>
      <c r="O823" s="97">
        <f>ABS(L823-M823)</f>
        <v>0.53588655032026389</v>
      </c>
      <c r="T823" s="99"/>
    </row>
    <row r="824" spans="1:20" s="91" customFormat="1" ht="13.2" customHeight="1" x14ac:dyDescent="0.25">
      <c r="A824" s="440">
        <v>43951</v>
      </c>
      <c r="B824" s="443" t="s">
        <v>32</v>
      </c>
      <c r="C824" s="441">
        <v>942</v>
      </c>
      <c r="D824" s="441">
        <v>101</v>
      </c>
      <c r="E824" s="445">
        <f>D824/C824</f>
        <v>0.10721868365180467</v>
      </c>
      <c r="F824" s="94"/>
      <c r="G824" s="96">
        <f>C824-D824</f>
        <v>841</v>
      </c>
      <c r="H824" s="96">
        <f>SUMIFS($D:$D,$A:$A,$A824)</f>
        <v>2045</v>
      </c>
      <c r="I824" s="96">
        <f>SUMIFS($G:$G,$A:$A,$A824)</f>
        <v>47007</v>
      </c>
      <c r="J824" s="95">
        <f>IFERROR(D824/H824,0)</f>
        <v>4.9388753056234719E-2</v>
      </c>
      <c r="K824" s="95">
        <f>IFERROR(G824/I824,0)</f>
        <v>1.7890952411342993E-2</v>
      </c>
      <c r="L824" s="97">
        <f>IF(A824&lt;&gt;A823,J824,L823+J824)</f>
        <v>0.64156479217603901</v>
      </c>
      <c r="M824" s="97">
        <f>IF(A824&lt;&gt;A823,K824,M823+K824)</f>
        <v>7.4180441210883477E-2</v>
      </c>
      <c r="N824" s="97">
        <f>(M824+(M824-K824))*(L824-(L824-J824))</f>
        <v>6.443747154549052E-3</v>
      </c>
      <c r="O824" s="97">
        <f>ABS(L824-M824)</f>
        <v>0.56738435096515549</v>
      </c>
      <c r="T824" s="99"/>
    </row>
    <row r="825" spans="1:20" s="91" customFormat="1" ht="13.2" customHeight="1" x14ac:dyDescent="0.25">
      <c r="A825" s="440">
        <v>43951</v>
      </c>
      <c r="B825" s="443" t="s">
        <v>36</v>
      </c>
      <c r="C825" s="441">
        <v>431</v>
      </c>
      <c r="D825" s="441">
        <v>45</v>
      </c>
      <c r="E825" s="445">
        <f>D825/C825</f>
        <v>0.10440835266821345</v>
      </c>
      <c r="F825" s="94"/>
      <c r="G825" s="96">
        <f>C825-D825</f>
        <v>386</v>
      </c>
      <c r="H825" s="96">
        <f>SUMIFS($D:$D,$A:$A,$A825)</f>
        <v>2045</v>
      </c>
      <c r="I825" s="96">
        <f>SUMIFS($G:$G,$A:$A,$A825)</f>
        <v>47007</v>
      </c>
      <c r="J825" s="95">
        <f>IFERROR(D825/H825,0)</f>
        <v>2.2004889975550123E-2</v>
      </c>
      <c r="K825" s="95">
        <f>IFERROR(G825/I825,0)</f>
        <v>8.2115429616865573E-3</v>
      </c>
      <c r="L825" s="97">
        <f>IF(A825&lt;&gt;A824,J825,L824+J825)</f>
        <v>0.66356968215158918</v>
      </c>
      <c r="M825" s="97">
        <f>IF(A825&lt;&gt;A824,K825,M824+K825)</f>
        <v>8.2391984172570029E-2</v>
      </c>
      <c r="N825" s="97">
        <f>(M825+(M825-K825))*(L825-(L825-J825))</f>
        <v>3.4453589937679329E-3</v>
      </c>
      <c r="O825" s="97">
        <f>ABS(L825-M825)</f>
        <v>0.58117769797901919</v>
      </c>
      <c r="T825" s="99"/>
    </row>
    <row r="826" spans="1:20" s="91" customFormat="1" ht="13.2" customHeight="1" x14ac:dyDescent="0.25">
      <c r="A826" s="440">
        <v>43951</v>
      </c>
      <c r="B826" s="443" t="s">
        <v>14</v>
      </c>
      <c r="C826" s="441">
        <v>5354</v>
      </c>
      <c r="D826" s="441">
        <v>213</v>
      </c>
      <c r="E826" s="445">
        <f>D826/C826</f>
        <v>3.978333955920807E-2</v>
      </c>
      <c r="F826" s="94"/>
      <c r="G826" s="96">
        <f>C826-D826</f>
        <v>5141</v>
      </c>
      <c r="H826" s="96">
        <f>SUMIFS($D:$D,$A:$A,$A826)</f>
        <v>2045</v>
      </c>
      <c r="I826" s="96">
        <f>SUMIFS($G:$G,$A:$A,$A826)</f>
        <v>47007</v>
      </c>
      <c r="J826" s="95">
        <f>IFERROR(D826/H826,0)</f>
        <v>0.10415647921760392</v>
      </c>
      <c r="K826" s="95">
        <f>IFERROR(G826/I826,0)</f>
        <v>0.10936669006743677</v>
      </c>
      <c r="L826" s="97">
        <f>IF(A826&lt;&gt;A825,J826,L825+J826)</f>
        <v>0.76772616136919314</v>
      </c>
      <c r="M826" s="97">
        <f>IF(A826&lt;&gt;A825,K826,M825+K826)</f>
        <v>0.19175867424000681</v>
      </c>
      <c r="N826" s="97">
        <f>(M826+(M826-K826))*(L826-(L826-J826))</f>
        <v>2.8554567355442002E-2</v>
      </c>
      <c r="O826" s="97">
        <f>ABS(L826-M826)</f>
        <v>0.57596748712918633</v>
      </c>
      <c r="T826" s="99"/>
    </row>
    <row r="827" spans="1:20" s="91" customFormat="1" ht="13.2" customHeight="1" x14ac:dyDescent="0.25">
      <c r="A827" s="440">
        <v>43951</v>
      </c>
      <c r="B827" s="443" t="s">
        <v>22</v>
      </c>
      <c r="C827" s="441">
        <v>4205</v>
      </c>
      <c r="D827" s="441">
        <v>74</v>
      </c>
      <c r="E827" s="445">
        <f>D827/C827</f>
        <v>1.7598097502972653E-2</v>
      </c>
      <c r="F827" s="94"/>
      <c r="G827" s="96">
        <f>C827-D827</f>
        <v>4131</v>
      </c>
      <c r="H827" s="96">
        <f>SUMIFS($D:$D,$A:$A,$A827)</f>
        <v>2045</v>
      </c>
      <c r="I827" s="96">
        <f>SUMIFS($G:$G,$A:$A,$A827)</f>
        <v>47007</v>
      </c>
      <c r="J827" s="95">
        <f>IFERROR(D827/H827,0)</f>
        <v>3.6185819070904644E-2</v>
      </c>
      <c r="K827" s="95">
        <f>IFERROR(G827/I827,0)</f>
        <v>8.7880528431935667E-2</v>
      </c>
      <c r="L827" s="97">
        <f>IF(A827&lt;&gt;A826,J827,L826+J827)</f>
        <v>0.80391198044009782</v>
      </c>
      <c r="M827" s="97">
        <f>IF(A827&lt;&gt;A826,K827,M826+K827)</f>
        <v>0.27963920267194248</v>
      </c>
      <c r="N827" s="97">
        <f>(M827+(M827-K827))*(L827-(L827-J827))</f>
        <v>1.705791828434439E-2</v>
      </c>
      <c r="O827" s="97">
        <f>ABS(L827-M827)</f>
        <v>0.52427277776815528</v>
      </c>
      <c r="T827" s="99"/>
    </row>
    <row r="828" spans="1:20" s="91" customFormat="1" ht="13.2" customHeight="1" x14ac:dyDescent="0.25">
      <c r="A828" s="440">
        <v>43951</v>
      </c>
      <c r="B828" s="443" t="s">
        <v>28</v>
      </c>
      <c r="C828" s="441">
        <v>21157</v>
      </c>
      <c r="D828" s="441">
        <v>315</v>
      </c>
      <c r="E828" s="445">
        <f>D828/C828</f>
        <v>1.4888689322682801E-2</v>
      </c>
      <c r="F828" s="94"/>
      <c r="G828" s="96">
        <f>C828-D828</f>
        <v>20842</v>
      </c>
      <c r="H828" s="96">
        <f>SUMIFS($D:$D,$A:$A,$A828)</f>
        <v>2045</v>
      </c>
      <c r="I828" s="96">
        <f>SUMIFS($G:$G,$A:$A,$A828)</f>
        <v>47007</v>
      </c>
      <c r="J828" s="95">
        <f>IFERROR(D828/H828,0)</f>
        <v>0.15403422982885084</v>
      </c>
      <c r="K828" s="95">
        <f>IFERROR(G828/I828,0)</f>
        <v>0.44338077307635032</v>
      </c>
      <c r="L828" s="97">
        <f>IF(A828&lt;&gt;A827,J828,L827+J828)</f>
        <v>0.95794621026894866</v>
      </c>
      <c r="M828" s="97">
        <f>IF(A828&lt;&gt;A827,K828,M827+K828)</f>
        <v>0.7230199757482928</v>
      </c>
      <c r="N828" s="97">
        <f>(M828+(M828-K828))*(L828-(L828-J828))</f>
        <v>0.15444383432878928</v>
      </c>
      <c r="O828" s="97">
        <f>ABS(L828-M828)</f>
        <v>0.23492623452065586</v>
      </c>
      <c r="T828" s="99"/>
    </row>
    <row r="829" spans="1:20" s="91" customFormat="1" ht="13.2" customHeight="1" x14ac:dyDescent="0.25">
      <c r="A829" s="440">
        <v>43951</v>
      </c>
      <c r="B829" s="443" t="s">
        <v>34</v>
      </c>
      <c r="C829" s="441">
        <v>4021</v>
      </c>
      <c r="D829" s="441">
        <v>34</v>
      </c>
      <c r="E829" s="445">
        <f>D829/C829</f>
        <v>8.45560805769709E-3</v>
      </c>
      <c r="F829" s="94"/>
      <c r="G829" s="96">
        <f>C829-D829</f>
        <v>3987</v>
      </c>
      <c r="H829" s="96">
        <f>SUMIFS($D:$D,$A:$A,$A829)</f>
        <v>2045</v>
      </c>
      <c r="I829" s="96">
        <f>SUMIFS($G:$G,$A:$A,$A829)</f>
        <v>47007</v>
      </c>
      <c r="J829" s="95">
        <f>IFERROR(D829/H829,0)</f>
        <v>1.6625916870415647E-2</v>
      </c>
      <c r="K829" s="95">
        <f>IFERROR(G829/I829,0)</f>
        <v>8.481715489182462E-2</v>
      </c>
      <c r="L829" s="97">
        <f>IF(A829&lt;&gt;A828,J829,L828+J829)</f>
        <v>0.97457212713936436</v>
      </c>
      <c r="M829" s="97">
        <f>IF(A829&lt;&gt;A828,K829,M828+K829)</f>
        <v>0.80783713064011742</v>
      </c>
      <c r="N829" s="97">
        <f>(M829+(M829-K829))*(L829-(L829-J829))</f>
        <v>2.5451902991298837E-2</v>
      </c>
      <c r="O829" s="97">
        <f>ABS(L829-M829)</f>
        <v>0.16673499649924695</v>
      </c>
      <c r="T829" s="99"/>
    </row>
    <row r="830" spans="1:20" s="91" customFormat="1" ht="13.2" customHeight="1" x14ac:dyDescent="0.25">
      <c r="A830" s="440">
        <v>43951</v>
      </c>
      <c r="B830" s="443" t="s">
        <v>24</v>
      </c>
      <c r="C830" s="441">
        <v>6116</v>
      </c>
      <c r="D830" s="441">
        <v>48</v>
      </c>
      <c r="E830" s="445">
        <f>D830/C830</f>
        <v>7.8482668410725966E-3</v>
      </c>
      <c r="F830" s="94"/>
      <c r="G830" s="96">
        <f>C830-D830</f>
        <v>6068</v>
      </c>
      <c r="H830" s="96">
        <f>SUMIFS($D:$D,$A:$A,$A830)</f>
        <v>2045</v>
      </c>
      <c r="I830" s="96">
        <f>SUMIFS($G:$G,$A:$A,$A830)</f>
        <v>47007</v>
      </c>
      <c r="J830" s="95">
        <f>IFERROR(D830/H830,0)</f>
        <v>2.3471882640586798E-2</v>
      </c>
      <c r="K830" s="95">
        <f>IFERROR(G830/I830,0)</f>
        <v>0.12908715723190164</v>
      </c>
      <c r="L830" s="97">
        <f>IF(A830&lt;&gt;A829,J830,L829+J830)</f>
        <v>0.99804400977995111</v>
      </c>
      <c r="M830" s="97">
        <f>IF(A830&lt;&gt;A829,K830,M829+K830)</f>
        <v>0.93692428787201909</v>
      </c>
      <c r="N830" s="97">
        <f>(M830+(M830-K830))*(L830-(L830-J830))</f>
        <v>4.0952835251140532E-2</v>
      </c>
      <c r="O830" s="97">
        <f>ABS(L830-M830)</f>
        <v>6.1119721907932023E-2</v>
      </c>
      <c r="T830" s="99"/>
    </row>
    <row r="831" spans="1:20" s="91" customFormat="1" ht="13.2" customHeight="1" x14ac:dyDescent="0.25">
      <c r="A831" s="440">
        <v>43951</v>
      </c>
      <c r="B831" s="443" t="s">
        <v>40</v>
      </c>
      <c r="C831" s="441">
        <v>799</v>
      </c>
      <c r="D831" s="441">
        <v>3</v>
      </c>
      <c r="E831" s="445">
        <f>D831/C831</f>
        <v>3.7546933667083854E-3</v>
      </c>
      <c r="F831" s="94"/>
      <c r="G831" s="96">
        <f>C831-D831</f>
        <v>796</v>
      </c>
      <c r="H831" s="96">
        <f>SUMIFS($D:$D,$A:$A,$A831)</f>
        <v>2045</v>
      </c>
      <c r="I831" s="96">
        <f>SUMIFS($G:$G,$A:$A,$A831)</f>
        <v>47007</v>
      </c>
      <c r="J831" s="95">
        <f>IFERROR(D831/H831,0)</f>
        <v>1.4669926650366749E-3</v>
      </c>
      <c r="K831" s="95">
        <f>IFERROR(G831/I831,0)</f>
        <v>1.693364818005829E-2</v>
      </c>
      <c r="L831" s="97">
        <f>IF(A831&lt;&gt;A830,J831,L830+J831)</f>
        <v>0.99951100244498781</v>
      </c>
      <c r="M831" s="97">
        <f>IF(A831&lt;&gt;A830,K831,M830+K831)</f>
        <v>0.95385793605207736</v>
      </c>
      <c r="N831" s="97">
        <f>(M831+(M831-K831))*(L831-(L831-J831))</f>
        <v>2.7737636536784146E-3</v>
      </c>
      <c r="O831" s="97">
        <f>ABS(L831-M831)</f>
        <v>4.5653066392910446E-2</v>
      </c>
      <c r="T831" s="99"/>
    </row>
    <row r="832" spans="1:20" s="91" customFormat="1" ht="13.2" customHeight="1" x14ac:dyDescent="0.25">
      <c r="A832" s="440">
        <v>43951</v>
      </c>
      <c r="B832" s="443" t="s">
        <v>42</v>
      </c>
      <c r="C832" s="441">
        <v>1035</v>
      </c>
      <c r="D832" s="441">
        <v>1</v>
      </c>
      <c r="E832" s="445">
        <f>D832/C832</f>
        <v>9.6618357487922703E-4</v>
      </c>
      <c r="F832" s="94"/>
      <c r="G832" s="96">
        <f>C832-D832</f>
        <v>1034</v>
      </c>
      <c r="H832" s="96">
        <f>SUMIFS($D:$D,$A:$A,$A832)</f>
        <v>2045</v>
      </c>
      <c r="I832" s="96">
        <f>SUMIFS($G:$G,$A:$A,$A832)</f>
        <v>47007</v>
      </c>
      <c r="J832" s="95">
        <f>IFERROR(D832/H832,0)</f>
        <v>4.8899755501222489E-4</v>
      </c>
      <c r="K832" s="95">
        <f>IFERROR(G832/I832,0)</f>
        <v>2.1996723892186269E-2</v>
      </c>
      <c r="L832" s="97">
        <f>IF(A832&lt;&gt;A831,J832,L831+J832)</f>
        <v>1</v>
      </c>
      <c r="M832" s="97">
        <f>IF(A832&lt;&gt;A831,K832,M831+K832)</f>
        <v>0.97585465994426368</v>
      </c>
      <c r="N832" s="97">
        <f>(M832+(M832-K832))*(L832-(L832-J832))</f>
        <v>9.4362474131844424E-4</v>
      </c>
      <c r="O832" s="97">
        <f>ABS(L832-M832)</f>
        <v>2.414534005573632E-2</v>
      </c>
      <c r="T832" s="99"/>
    </row>
    <row r="833" spans="1:20" s="91" customFormat="1" ht="13.2" customHeight="1" x14ac:dyDescent="0.25">
      <c r="A833" s="440">
        <v>43951</v>
      </c>
      <c r="B833" s="443" t="s">
        <v>26</v>
      </c>
      <c r="C833" s="441">
        <v>1135</v>
      </c>
      <c r="D833" s="441">
        <v>0</v>
      </c>
      <c r="E833" s="445">
        <f>D833/C833</f>
        <v>0</v>
      </c>
      <c r="F833" s="94"/>
      <c r="G833" s="96">
        <f>C833-D833</f>
        <v>1135</v>
      </c>
      <c r="H833" s="96">
        <f>SUMIFS($D:$D,$A:$A,$A833)</f>
        <v>2045</v>
      </c>
      <c r="I833" s="96">
        <f>SUMIFS($G:$G,$A:$A,$A833)</f>
        <v>47007</v>
      </c>
      <c r="J833" s="95">
        <f>IFERROR(D833/H833,0)</f>
        <v>0</v>
      </c>
      <c r="K833" s="95">
        <f>IFERROR(G833/I833,0)</f>
        <v>2.4145340055736379E-2</v>
      </c>
      <c r="L833" s="97">
        <f>IF(A833&lt;&gt;A832,J833,L832+J833)</f>
        <v>1</v>
      </c>
      <c r="M833" s="97">
        <f>IF(A833&lt;&gt;A832,K833,M832+K833)</f>
        <v>1</v>
      </c>
      <c r="N833" s="97">
        <f>(M833+(M833-K833))*(L833-(L833-J833))</f>
        <v>0</v>
      </c>
      <c r="O833" s="97">
        <f>ABS(L833-M833)</f>
        <v>0</v>
      </c>
      <c r="T833" s="99"/>
    </row>
    <row r="834" spans="1:20" s="91" customFormat="1" ht="13.2" customHeight="1" x14ac:dyDescent="0.25">
      <c r="A834" s="440">
        <v>43982</v>
      </c>
      <c r="B834" s="443" t="s">
        <v>38</v>
      </c>
      <c r="C834" s="441">
        <v>178</v>
      </c>
      <c r="D834" s="441">
        <v>125</v>
      </c>
      <c r="E834" s="445">
        <f>D834/C834</f>
        <v>0.702247191011236</v>
      </c>
      <c r="F834" s="94"/>
      <c r="G834" s="96">
        <f>C834-D834</f>
        <v>53</v>
      </c>
      <c r="H834" s="96">
        <f>SUMIFS($D:$D,$A:$A,$A834)</f>
        <v>1521</v>
      </c>
      <c r="I834" s="96">
        <f>SUMIFS($G:$G,$A:$A,$A834)</f>
        <v>47250</v>
      </c>
      <c r="J834" s="95">
        <f>IFERROR(D834/H834,0)</f>
        <v>8.2182774490466792E-2</v>
      </c>
      <c r="K834" s="95">
        <f>IFERROR(G834/I834,0)</f>
        <v>1.1216931216931217E-3</v>
      </c>
      <c r="L834" s="97">
        <f>IF(A834&lt;&gt;A833,J834,L833+J834)</f>
        <v>8.2182774490466792E-2</v>
      </c>
      <c r="M834" s="97">
        <f>IF(A834&lt;&gt;A833,K834,M833+K834)</f>
        <v>1.1216931216931217E-3</v>
      </c>
      <c r="N834" s="97">
        <f>(M834+(M834-K834))*(L834-(L834-J834))</f>
        <v>9.218385286761355E-5</v>
      </c>
      <c r="O834" s="97">
        <f>ABS(L834-M834)</f>
        <v>8.1061081368773671E-2</v>
      </c>
      <c r="T834" s="99"/>
    </row>
    <row r="835" spans="1:20" s="91" customFormat="1" ht="13.2" customHeight="1" x14ac:dyDescent="0.25">
      <c r="A835" s="440">
        <v>43982</v>
      </c>
      <c r="B835" s="443" t="s">
        <v>34</v>
      </c>
      <c r="C835" s="441">
        <v>153</v>
      </c>
      <c r="D835" s="441">
        <v>92</v>
      </c>
      <c r="E835" s="445">
        <f>D835/C835</f>
        <v>0.60130718954248363</v>
      </c>
      <c r="F835" s="94"/>
      <c r="G835" s="96">
        <f>C835-D835</f>
        <v>61</v>
      </c>
      <c r="H835" s="96">
        <f>SUMIFS($D:$D,$A:$A,$A835)</f>
        <v>1521</v>
      </c>
      <c r="I835" s="96">
        <f>SUMIFS($G:$G,$A:$A,$A835)</f>
        <v>47250</v>
      </c>
      <c r="J835" s="95">
        <f>IFERROR(D835/H835,0)</f>
        <v>6.0486522024983565E-2</v>
      </c>
      <c r="K835" s="95">
        <f>IFERROR(G835/I835,0)</f>
        <v>1.2910052910052911E-3</v>
      </c>
      <c r="L835" s="97">
        <f>IF(A835&lt;&gt;A834,J835,L834+J835)</f>
        <v>0.14266929651545035</v>
      </c>
      <c r="M835" s="97">
        <f>IF(A835&lt;&gt;A834,K835,M834+K835)</f>
        <v>2.4126984126984128E-3</v>
      </c>
      <c r="N835" s="97">
        <f>(M835+(M835-K835))*(L835-(L835-J835))</f>
        <v>2.1378305138988898E-4</v>
      </c>
      <c r="O835" s="97">
        <f>ABS(L835-M835)</f>
        <v>0.14025659810275193</v>
      </c>
      <c r="T835" s="99"/>
    </row>
    <row r="836" spans="1:20" s="91" customFormat="1" ht="13.2" customHeight="1" x14ac:dyDescent="0.25">
      <c r="A836" s="440">
        <v>43982</v>
      </c>
      <c r="B836" s="443" t="s">
        <v>14</v>
      </c>
      <c r="C836" s="441">
        <v>608</v>
      </c>
      <c r="D836" s="441">
        <v>178</v>
      </c>
      <c r="E836" s="445">
        <f>D836/C836</f>
        <v>0.29276315789473684</v>
      </c>
      <c r="F836" s="94"/>
      <c r="G836" s="96">
        <f>C836-D836</f>
        <v>430</v>
      </c>
      <c r="H836" s="96">
        <f>SUMIFS($D:$D,$A:$A,$A836)</f>
        <v>1521</v>
      </c>
      <c r="I836" s="96">
        <f>SUMIFS($G:$G,$A:$A,$A836)</f>
        <v>47250</v>
      </c>
      <c r="J836" s="95">
        <f>IFERROR(D836/H836,0)</f>
        <v>0.11702827087442472</v>
      </c>
      <c r="K836" s="95">
        <f>IFERROR(G836/I836,0)</f>
        <v>9.1005291005291002E-3</v>
      </c>
      <c r="L836" s="97">
        <f>IF(A836&lt;&gt;A835,J836,L835+J836)</f>
        <v>0.25969756738987504</v>
      </c>
      <c r="M836" s="97">
        <f>IF(A836&lt;&gt;A835,K836,M835+K836)</f>
        <v>1.1513227513227513E-2</v>
      </c>
      <c r="N836" s="97">
        <f>(M836+(M836-K836))*(L836-(L836-J836))</f>
        <v>1.6297270314364332E-3</v>
      </c>
      <c r="O836" s="97">
        <f>ABS(L836-M836)</f>
        <v>0.24818433987664754</v>
      </c>
      <c r="T836" s="99"/>
    </row>
    <row r="837" spans="1:20" s="91" customFormat="1" ht="13.2" customHeight="1" x14ac:dyDescent="0.25">
      <c r="A837" s="440">
        <v>43982</v>
      </c>
      <c r="B837" s="443" t="s">
        <v>20</v>
      </c>
      <c r="C837" s="441">
        <v>260</v>
      </c>
      <c r="D837" s="441">
        <v>76</v>
      </c>
      <c r="E837" s="445">
        <f>D837/C837</f>
        <v>0.29230769230769232</v>
      </c>
      <c r="F837" s="94"/>
      <c r="G837" s="96">
        <f>C837-D837</f>
        <v>184</v>
      </c>
      <c r="H837" s="96">
        <f>SUMIFS($D:$D,$A:$A,$A837)</f>
        <v>1521</v>
      </c>
      <c r="I837" s="96">
        <f>SUMIFS($G:$G,$A:$A,$A837)</f>
        <v>47250</v>
      </c>
      <c r="J837" s="95">
        <f>IFERROR(D837/H837,0)</f>
        <v>4.9967126890203814E-2</v>
      </c>
      <c r="K837" s="95">
        <f>IFERROR(G837/I837,0)</f>
        <v>3.894179894179894E-3</v>
      </c>
      <c r="L837" s="97">
        <f>IF(A837&lt;&gt;A836,J837,L836+J837)</f>
        <v>0.30966469428007887</v>
      </c>
      <c r="M837" s="97">
        <f>IF(A837&lt;&gt;A836,K837,M836+K837)</f>
        <v>1.5407407407407408E-2</v>
      </c>
      <c r="N837" s="97">
        <f>(M837+(M837-K837))*(L837-(L837-J837))</f>
        <v>1.3451467810442173E-3</v>
      </c>
      <c r="O837" s="97">
        <f>ABS(L837-M837)</f>
        <v>0.29425728687267144</v>
      </c>
      <c r="T837" s="99"/>
    </row>
    <row r="838" spans="1:20" s="91" customFormat="1" ht="13.2" customHeight="1" x14ac:dyDescent="0.25">
      <c r="A838" s="440">
        <v>43982</v>
      </c>
      <c r="B838" s="443" t="s">
        <v>16</v>
      </c>
      <c r="C838" s="441">
        <v>1185</v>
      </c>
      <c r="D838" s="441">
        <v>223</v>
      </c>
      <c r="E838" s="445">
        <f>D838/C838</f>
        <v>0.18818565400843881</v>
      </c>
      <c r="F838" s="94"/>
      <c r="G838" s="96">
        <f>C838-D838</f>
        <v>962</v>
      </c>
      <c r="H838" s="96">
        <f>SUMIFS($D:$D,$A:$A,$A838)</f>
        <v>1521</v>
      </c>
      <c r="I838" s="96">
        <f>SUMIFS($G:$G,$A:$A,$A838)</f>
        <v>47250</v>
      </c>
      <c r="J838" s="95">
        <f>IFERROR(D838/H838,0)</f>
        <v>0.14661406969099278</v>
      </c>
      <c r="K838" s="95">
        <f>IFERROR(G838/I838,0)</f>
        <v>2.0359788359788359E-2</v>
      </c>
      <c r="L838" s="97">
        <f>IF(A838&lt;&gt;A837,J838,L837+J838)</f>
        <v>0.45627876397107164</v>
      </c>
      <c r="M838" s="97">
        <f>IF(A838&lt;&gt;A837,K838,M837+K838)</f>
        <v>3.5767195767195767E-2</v>
      </c>
      <c r="N838" s="97">
        <f>(M838+(M838-K838))*(L838-(L838-J838))</f>
        <v>7.5029168362501708E-3</v>
      </c>
      <c r="O838" s="97">
        <f>ABS(L838-M838)</f>
        <v>0.42051156820387586</v>
      </c>
      <c r="T838" s="99"/>
    </row>
    <row r="839" spans="1:20" s="91" customFormat="1" ht="13.2" customHeight="1" x14ac:dyDescent="0.25">
      <c r="A839" s="440">
        <v>43982</v>
      </c>
      <c r="B839" s="443" t="s">
        <v>22</v>
      </c>
      <c r="C839" s="441">
        <v>897</v>
      </c>
      <c r="D839" s="441">
        <v>107</v>
      </c>
      <c r="E839" s="445">
        <f>D839/C839</f>
        <v>0.11928651059085842</v>
      </c>
      <c r="F839" s="94"/>
      <c r="G839" s="96">
        <f>C839-D839</f>
        <v>790</v>
      </c>
      <c r="H839" s="96">
        <f>SUMIFS($D:$D,$A:$A,$A839)</f>
        <v>1521</v>
      </c>
      <c r="I839" s="96">
        <f>SUMIFS($G:$G,$A:$A,$A839)</f>
        <v>47250</v>
      </c>
      <c r="J839" s="95">
        <f>IFERROR(D839/H839,0)</f>
        <v>7.0348454963839582E-2</v>
      </c>
      <c r="K839" s="95">
        <f>IFERROR(G839/I839,0)</f>
        <v>1.6719576719576721E-2</v>
      </c>
      <c r="L839" s="97">
        <f>IF(A839&lt;&gt;A838,J839,L838+J839)</f>
        <v>0.52662721893491127</v>
      </c>
      <c r="M839" s="97">
        <f>IF(A839&lt;&gt;A838,K839,M838+K839)</f>
        <v>5.2486772486772484E-2</v>
      </c>
      <c r="N839" s="97">
        <f>(M839+(M839-K839))*(L839-(L839-J839))</f>
        <v>6.2085303110944127E-3</v>
      </c>
      <c r="O839" s="97">
        <f>ABS(L839-M839)</f>
        <v>0.4741404464481388</v>
      </c>
      <c r="T839" s="99"/>
    </row>
    <row r="840" spans="1:20" s="91" customFormat="1" ht="13.2" customHeight="1" x14ac:dyDescent="0.25">
      <c r="A840" s="440">
        <v>43982</v>
      </c>
      <c r="B840" s="443" t="s">
        <v>42</v>
      </c>
      <c r="C840" s="441">
        <v>350</v>
      </c>
      <c r="D840" s="441">
        <v>37</v>
      </c>
      <c r="E840" s="445">
        <f>D840/C840</f>
        <v>0.10571428571428572</v>
      </c>
      <c r="F840" s="94"/>
      <c r="G840" s="96">
        <f>C840-D840</f>
        <v>313</v>
      </c>
      <c r="H840" s="96">
        <f>SUMIFS($D:$D,$A:$A,$A840)</f>
        <v>1521</v>
      </c>
      <c r="I840" s="96">
        <f>SUMIFS($G:$G,$A:$A,$A840)</f>
        <v>47250</v>
      </c>
      <c r="J840" s="95">
        <f>IFERROR(D840/H840,0)</f>
        <v>2.4326101249178174E-2</v>
      </c>
      <c r="K840" s="95">
        <f>IFERROR(G840/I840,0)</f>
        <v>6.6243386243386247E-3</v>
      </c>
      <c r="L840" s="97">
        <f>IF(A840&lt;&gt;A839,J840,L839+J840)</f>
        <v>0.55095332018408949</v>
      </c>
      <c r="M840" s="97">
        <f>IF(A840&lt;&gt;A839,K840,M839+K840)</f>
        <v>5.9111111111111107E-2</v>
      </c>
      <c r="N840" s="97">
        <f>(M840+(M840-K840))*(L840-(L840-J840))</f>
        <v>2.7147414155961219E-3</v>
      </c>
      <c r="O840" s="97">
        <f>ABS(L840-M840)</f>
        <v>0.49184220907297838</v>
      </c>
      <c r="T840" s="99"/>
    </row>
    <row r="841" spans="1:20" s="91" customFormat="1" ht="13.2" customHeight="1" x14ac:dyDescent="0.25">
      <c r="A841" s="440">
        <v>43982</v>
      </c>
      <c r="B841" s="443" t="s">
        <v>28</v>
      </c>
      <c r="C841" s="441">
        <v>911</v>
      </c>
      <c r="D841" s="441">
        <v>86</v>
      </c>
      <c r="E841" s="445">
        <f>D841/C841</f>
        <v>9.4401756311745341E-2</v>
      </c>
      <c r="F841" s="94"/>
      <c r="G841" s="96">
        <f>C841-D841</f>
        <v>825</v>
      </c>
      <c r="H841" s="96">
        <f>SUMIFS($D:$D,$A:$A,$A841)</f>
        <v>1521</v>
      </c>
      <c r="I841" s="96">
        <f>SUMIFS($G:$G,$A:$A,$A841)</f>
        <v>47250</v>
      </c>
      <c r="J841" s="95">
        <f>IFERROR(D841/H841,0)</f>
        <v>5.6541748849441159E-2</v>
      </c>
      <c r="K841" s="95">
        <f>IFERROR(G841/I841,0)</f>
        <v>1.7460317460317461E-2</v>
      </c>
      <c r="L841" s="97">
        <f>IF(A841&lt;&gt;A840,J841,L840+J841)</f>
        <v>0.60749506903353068</v>
      </c>
      <c r="M841" s="97">
        <f>IF(A841&lt;&gt;A840,K841,M840+K841)</f>
        <v>7.6571428571428568E-2</v>
      </c>
      <c r="N841" s="97">
        <f>(M841+(M841-K841))*(L841-(L841-J841))</f>
        <v>7.6717280819844965E-3</v>
      </c>
      <c r="O841" s="97">
        <f>ABS(L841-M841)</f>
        <v>0.53092364046210205</v>
      </c>
      <c r="T841" s="99"/>
    </row>
    <row r="842" spans="1:20" s="91" customFormat="1" ht="13.2" customHeight="1" x14ac:dyDescent="0.25">
      <c r="A842" s="440">
        <v>43982</v>
      </c>
      <c r="B842" s="443" t="s">
        <v>12</v>
      </c>
      <c r="C842" s="441">
        <v>5300</v>
      </c>
      <c r="D842" s="441">
        <v>161</v>
      </c>
      <c r="E842" s="445">
        <f>D842/C842</f>
        <v>3.0377358490566039E-2</v>
      </c>
      <c r="F842" s="94"/>
      <c r="G842" s="96">
        <f>C842-D842</f>
        <v>5139</v>
      </c>
      <c r="H842" s="96">
        <f>SUMIFS($D:$D,$A:$A,$A842)</f>
        <v>1521</v>
      </c>
      <c r="I842" s="96">
        <f>SUMIFS($G:$G,$A:$A,$A842)</f>
        <v>47250</v>
      </c>
      <c r="J842" s="95">
        <f>IFERROR(D842/H842,0)</f>
        <v>0.10585141354372124</v>
      </c>
      <c r="K842" s="95">
        <f>IFERROR(G842/I842,0)</f>
        <v>0.10876190476190477</v>
      </c>
      <c r="L842" s="97">
        <f>IF(A842&lt;&gt;A841,J842,L841+J842)</f>
        <v>0.71334648257725197</v>
      </c>
      <c r="M842" s="97">
        <f>IF(A842&lt;&gt;A841,K842,M841+K842)</f>
        <v>0.18533333333333335</v>
      </c>
      <c r="N842" s="97">
        <f>(M842+(M842-K842))*(L842-(L842-J842))</f>
        <v>2.7722989261450788E-2</v>
      </c>
      <c r="O842" s="97">
        <f>ABS(L842-M842)</f>
        <v>0.52801314924391862</v>
      </c>
      <c r="T842" s="99"/>
    </row>
    <row r="843" spans="1:20" s="91" customFormat="1" ht="13.2" customHeight="1" x14ac:dyDescent="0.25">
      <c r="A843" s="440">
        <v>43982</v>
      </c>
      <c r="B843" s="443" t="s">
        <v>30</v>
      </c>
      <c r="C843" s="441">
        <v>4314</v>
      </c>
      <c r="D843" s="441">
        <v>70</v>
      </c>
      <c r="E843" s="445">
        <f>D843/C843</f>
        <v>1.6226240148354196E-2</v>
      </c>
      <c r="F843" s="94"/>
      <c r="G843" s="96">
        <f>C843-D843</f>
        <v>4244</v>
      </c>
      <c r="H843" s="96">
        <f>SUMIFS($D:$D,$A:$A,$A843)</f>
        <v>1521</v>
      </c>
      <c r="I843" s="96">
        <f>SUMIFS($G:$G,$A:$A,$A843)</f>
        <v>47250</v>
      </c>
      <c r="J843" s="95">
        <f>IFERROR(D843/H843,0)</f>
        <v>4.6022353714661408E-2</v>
      </c>
      <c r="K843" s="95">
        <f>IFERROR(G843/I843,0)</f>
        <v>8.9820105820105814E-2</v>
      </c>
      <c r="L843" s="97">
        <f>IF(A843&lt;&gt;A842,J843,L842+J843)</f>
        <v>0.75936883629191343</v>
      </c>
      <c r="M843" s="97">
        <f>IF(A843&lt;&gt;A842,K843,M842+K843)</f>
        <v>0.27515343915343915</v>
      </c>
      <c r="N843" s="97">
        <f>(M843+(M843-K843))*(L843-(L843-J843))</f>
        <v>2.119268512430908E-2</v>
      </c>
      <c r="O843" s="97">
        <f>ABS(L843-M843)</f>
        <v>0.48421539713847428</v>
      </c>
      <c r="T843" s="99"/>
    </row>
    <row r="844" spans="1:20" s="91" customFormat="1" ht="13.2" customHeight="1" x14ac:dyDescent="0.25">
      <c r="A844" s="440">
        <v>43982</v>
      </c>
      <c r="B844" s="443" t="s">
        <v>18</v>
      </c>
      <c r="C844" s="441">
        <v>21597</v>
      </c>
      <c r="D844" s="441">
        <v>291</v>
      </c>
      <c r="E844" s="445">
        <f>D844/C844</f>
        <v>1.3474093624114461E-2</v>
      </c>
      <c r="F844" s="94"/>
      <c r="G844" s="96">
        <f>C844-D844</f>
        <v>21306</v>
      </c>
      <c r="H844" s="96">
        <f>SUMIFS($D:$D,$A:$A,$A844)</f>
        <v>1521</v>
      </c>
      <c r="I844" s="96">
        <f>SUMIFS($G:$G,$A:$A,$A844)</f>
        <v>47250</v>
      </c>
      <c r="J844" s="95">
        <f>IFERROR(D844/H844,0)</f>
        <v>0.19132149901380671</v>
      </c>
      <c r="K844" s="95">
        <f>IFERROR(G844/I844,0)</f>
        <v>0.45092063492063494</v>
      </c>
      <c r="L844" s="97">
        <f>IF(A844&lt;&gt;A843,J844,L843+J844)</f>
        <v>0.95069033530572011</v>
      </c>
      <c r="M844" s="97">
        <f>IF(A844&lt;&gt;A843,K844,M843+K844)</f>
        <v>0.72607407407407409</v>
      </c>
      <c r="N844" s="97">
        <f>(M844+(M844-K844))*(L844-(L844-J844))</f>
        <v>0.19155634868455379</v>
      </c>
      <c r="O844" s="97">
        <f>ABS(L844-M844)</f>
        <v>0.22461626123164602</v>
      </c>
      <c r="T844" s="99"/>
    </row>
    <row r="845" spans="1:20" s="91" customFormat="1" ht="13.2" customHeight="1" x14ac:dyDescent="0.25">
      <c r="A845" s="440">
        <v>43982</v>
      </c>
      <c r="B845" s="443" t="s">
        <v>32</v>
      </c>
      <c r="C845" s="441">
        <v>3703</v>
      </c>
      <c r="D845" s="441">
        <v>28</v>
      </c>
      <c r="E845" s="445">
        <f>D845/C845</f>
        <v>7.5614366729678641E-3</v>
      </c>
      <c r="F845" s="94"/>
      <c r="G845" s="96">
        <f>C845-D845</f>
        <v>3675</v>
      </c>
      <c r="H845" s="96">
        <f>SUMIFS($D:$D,$A:$A,$A845)</f>
        <v>1521</v>
      </c>
      <c r="I845" s="96">
        <f>SUMIFS($G:$G,$A:$A,$A845)</f>
        <v>47250</v>
      </c>
      <c r="J845" s="95">
        <f>IFERROR(D845/H845,0)</f>
        <v>1.8408941485864562E-2</v>
      </c>
      <c r="K845" s="95">
        <f>IFERROR(G845/I845,0)</f>
        <v>7.7777777777777779E-2</v>
      </c>
      <c r="L845" s="97">
        <f>IF(A845&lt;&gt;A844,J845,L844+J845)</f>
        <v>0.9690992767915847</v>
      </c>
      <c r="M845" s="97">
        <f>IF(A845&lt;&gt;A844,K845,M844+K845)</f>
        <v>0.80385185185185182</v>
      </c>
      <c r="N845" s="97">
        <f>(M845+(M845-K845))*(L845-(L845-J845))</f>
        <v>2.8164316848077561E-2</v>
      </c>
      <c r="O845" s="97">
        <f>ABS(L845-M845)</f>
        <v>0.16524742493973288</v>
      </c>
      <c r="T845" s="99"/>
    </row>
    <row r="846" spans="1:20" s="91" customFormat="1" ht="13.2" customHeight="1" x14ac:dyDescent="0.25">
      <c r="A846" s="440">
        <v>43982</v>
      </c>
      <c r="B846" s="443" t="s">
        <v>36</v>
      </c>
      <c r="C846" s="441">
        <v>6273</v>
      </c>
      <c r="D846" s="441">
        <v>44</v>
      </c>
      <c r="E846" s="445">
        <f>D846/C846</f>
        <v>7.0141877889367127E-3</v>
      </c>
      <c r="F846" s="94"/>
      <c r="G846" s="96">
        <f>C846-D846</f>
        <v>6229</v>
      </c>
      <c r="H846" s="96">
        <f>SUMIFS($D:$D,$A:$A,$A846)</f>
        <v>1521</v>
      </c>
      <c r="I846" s="96">
        <f>SUMIFS($G:$G,$A:$A,$A846)</f>
        <v>47250</v>
      </c>
      <c r="J846" s="95">
        <f>IFERROR(D846/H846,0)</f>
        <v>2.8928336620644313E-2</v>
      </c>
      <c r="K846" s="95">
        <f>IFERROR(G846/I846,0)</f>
        <v>0.13183068783068783</v>
      </c>
      <c r="L846" s="97">
        <f>IF(A846&lt;&gt;A845,J846,L845+J846)</f>
        <v>0.99802761341222901</v>
      </c>
      <c r="M846" s="97">
        <f>IF(A846&lt;&gt;A845,K846,M845+K846)</f>
        <v>0.93568253968253967</v>
      </c>
      <c r="N846" s="97">
        <f>(M846+(M846-K846))*(L846-(L846-J846))</f>
        <v>5.0321836441494558E-2</v>
      </c>
      <c r="O846" s="97">
        <f>ABS(L846-M846)</f>
        <v>6.2345073729689338E-2</v>
      </c>
      <c r="T846" s="99"/>
    </row>
    <row r="847" spans="1:20" s="91" customFormat="1" ht="13.2" customHeight="1" x14ac:dyDescent="0.25">
      <c r="A847" s="440">
        <v>43982</v>
      </c>
      <c r="B847" s="443" t="s">
        <v>40</v>
      </c>
      <c r="C847" s="441">
        <v>806</v>
      </c>
      <c r="D847" s="441">
        <v>3</v>
      </c>
      <c r="E847" s="445">
        <f>D847/C847</f>
        <v>3.7220843672456576E-3</v>
      </c>
      <c r="F847" s="94"/>
      <c r="G847" s="96">
        <f>C847-D847</f>
        <v>803</v>
      </c>
      <c r="H847" s="96">
        <f>SUMIFS($D:$D,$A:$A,$A847)</f>
        <v>1521</v>
      </c>
      <c r="I847" s="96">
        <f>SUMIFS($G:$G,$A:$A,$A847)</f>
        <v>47250</v>
      </c>
      <c r="J847" s="95">
        <f>IFERROR(D847/H847,0)</f>
        <v>1.9723865877712033E-3</v>
      </c>
      <c r="K847" s="95">
        <f>IFERROR(G847/I847,0)</f>
        <v>1.6994708994708993E-2</v>
      </c>
      <c r="L847" s="97">
        <f>IF(A847&lt;&gt;A846,J847,L846+J847)</f>
        <v>1.0000000000000002</v>
      </c>
      <c r="M847" s="97">
        <f>IF(A847&lt;&gt;A846,K847,M846+K847)</f>
        <v>0.95267724867724868</v>
      </c>
      <c r="N847" s="97">
        <f>(M847+(M847-K847))*(L847-(L847-J847))</f>
        <v>3.7245755194473336E-3</v>
      </c>
      <c r="O847" s="97">
        <f>ABS(L847-M847)</f>
        <v>4.7322751322751544E-2</v>
      </c>
      <c r="T847" s="99"/>
    </row>
    <row r="848" spans="1:20" s="91" customFormat="1" ht="13.2" customHeight="1" x14ac:dyDescent="0.25">
      <c r="A848" s="440">
        <v>43982</v>
      </c>
      <c r="B848" s="443" t="s">
        <v>26</v>
      </c>
      <c r="C848" s="441">
        <v>1007</v>
      </c>
      <c r="D848" s="441">
        <v>0</v>
      </c>
      <c r="E848" s="445">
        <f>D848/C848</f>
        <v>0</v>
      </c>
      <c r="F848" s="94"/>
      <c r="G848" s="96">
        <f>C848-D848</f>
        <v>1007</v>
      </c>
      <c r="H848" s="96">
        <f>SUMIFS($D:$D,$A:$A,$A848)</f>
        <v>1521</v>
      </c>
      <c r="I848" s="96">
        <f>SUMIFS($G:$G,$A:$A,$A848)</f>
        <v>47250</v>
      </c>
      <c r="J848" s="95">
        <f>IFERROR(D848/H848,0)</f>
        <v>0</v>
      </c>
      <c r="K848" s="95">
        <f>IFERROR(G848/I848,0)</f>
        <v>2.1312169312169314E-2</v>
      </c>
      <c r="L848" s="97">
        <f>IF(A848&lt;&gt;A847,J848,L847+J848)</f>
        <v>1.0000000000000002</v>
      </c>
      <c r="M848" s="97">
        <f>IF(A848&lt;&gt;A847,K848,M847+K848)</f>
        <v>0.97398941798941796</v>
      </c>
      <c r="N848" s="97">
        <f>(M848+(M848-K848))*(L848-(L848-J848))</f>
        <v>0</v>
      </c>
      <c r="O848" s="97">
        <f>ABS(L848-M848)</f>
        <v>2.6010582010582262E-2</v>
      </c>
      <c r="T848" s="99"/>
    </row>
    <row r="849" spans="1:20" s="91" customFormat="1" ht="13.2" customHeight="1" x14ac:dyDescent="0.25">
      <c r="A849" s="440">
        <v>43982</v>
      </c>
      <c r="B849" s="443" t="s">
        <v>24</v>
      </c>
      <c r="C849" s="441">
        <v>1229</v>
      </c>
      <c r="D849" s="441">
        <v>0</v>
      </c>
      <c r="E849" s="445">
        <f>D849/C849</f>
        <v>0</v>
      </c>
      <c r="F849" s="94"/>
      <c r="G849" s="96">
        <f>C849-D849</f>
        <v>1229</v>
      </c>
      <c r="H849" s="96">
        <f>SUMIFS($D:$D,$A:$A,$A849)</f>
        <v>1521</v>
      </c>
      <c r="I849" s="96">
        <f>SUMIFS($G:$G,$A:$A,$A849)</f>
        <v>47250</v>
      </c>
      <c r="J849" s="95">
        <f>IFERROR(D849/H849,0)</f>
        <v>0</v>
      </c>
      <c r="K849" s="95">
        <f>IFERROR(G849/I849,0)</f>
        <v>2.6010582010582012E-2</v>
      </c>
      <c r="L849" s="97">
        <f>IF(A849&lt;&gt;A848,J849,L848+J849)</f>
        <v>1.0000000000000002</v>
      </c>
      <c r="M849" s="97">
        <f>IF(A849&lt;&gt;A848,K849,M848+K849)</f>
        <v>1</v>
      </c>
      <c r="N849" s="97">
        <f>(M849+(M849-K849))*(L849-(L849-J849))</f>
        <v>0</v>
      </c>
      <c r="O849" s="97">
        <f>ABS(L849-M849)</f>
        <v>2.2204460492503131E-16</v>
      </c>
      <c r="T849" s="99"/>
    </row>
    <row r="850" spans="1:20" s="91" customFormat="1" ht="13.2" customHeight="1" x14ac:dyDescent="0.25">
      <c r="A850" s="440">
        <v>44012</v>
      </c>
      <c r="B850" s="443" t="s">
        <v>40</v>
      </c>
      <c r="C850" s="441">
        <v>209</v>
      </c>
      <c r="D850" s="441">
        <v>150</v>
      </c>
      <c r="E850" s="445">
        <f>D850/C850</f>
        <v>0.71770334928229662</v>
      </c>
      <c r="F850" s="94"/>
      <c r="G850" s="96">
        <f>C850-D850</f>
        <v>59</v>
      </c>
      <c r="H850" s="96">
        <f>SUMIFS($D:$D,$A:$A,$A850)</f>
        <v>1509</v>
      </c>
      <c r="I850" s="96">
        <f>SUMIFS($G:$G,$A:$A,$A850)</f>
        <v>47139</v>
      </c>
      <c r="J850" s="95">
        <f>IFERROR(D850/H850,0)</f>
        <v>9.9403578528827044E-2</v>
      </c>
      <c r="K850" s="95">
        <f>IFERROR(G850/I850,0)</f>
        <v>1.2516175565879632E-3</v>
      </c>
      <c r="L850" s="97">
        <f>IF(A850&lt;&gt;A849,J850,L849+J850)</f>
        <v>9.9403578528827044E-2</v>
      </c>
      <c r="M850" s="97">
        <f>IF(A850&lt;&gt;A849,K850,M849+K850)</f>
        <v>1.2516175565879632E-3</v>
      </c>
      <c r="N850" s="97">
        <f>(M850+(M850-K850))*(L850-(L850-J850))</f>
        <v>1.2441526407435023E-4</v>
      </c>
      <c r="O850" s="97">
        <f>ABS(L850-M850)</f>
        <v>9.8151960972239077E-2</v>
      </c>
      <c r="T850" s="99"/>
    </row>
    <row r="851" spans="1:20" s="91" customFormat="1" ht="13.2" customHeight="1" x14ac:dyDescent="0.25">
      <c r="A851" s="440">
        <v>44012</v>
      </c>
      <c r="B851" s="443" t="s">
        <v>38</v>
      </c>
      <c r="C851" s="441">
        <v>693</v>
      </c>
      <c r="D851" s="441">
        <v>408</v>
      </c>
      <c r="E851" s="445">
        <f>D851/C851</f>
        <v>0.58874458874458879</v>
      </c>
      <c r="F851" s="94"/>
      <c r="G851" s="96">
        <f>C851-D851</f>
        <v>285</v>
      </c>
      <c r="H851" s="96">
        <f>SUMIFS($D:$D,$A:$A,$A851)</f>
        <v>1509</v>
      </c>
      <c r="I851" s="96">
        <f>SUMIFS($G:$G,$A:$A,$A851)</f>
        <v>47139</v>
      </c>
      <c r="J851" s="95">
        <f>IFERROR(D851/H851,0)</f>
        <v>0.27037773359840955</v>
      </c>
      <c r="K851" s="95">
        <f>IFERROR(G851/I851,0)</f>
        <v>6.0459492140266021E-3</v>
      </c>
      <c r="L851" s="97">
        <f>IF(A851&lt;&gt;A850,J851,L850+J851)</f>
        <v>0.36978131212723658</v>
      </c>
      <c r="M851" s="97">
        <f>IF(A851&lt;&gt;A850,K851,M850+K851)</f>
        <v>7.2975667706145653E-3</v>
      </c>
      <c r="N851" s="97">
        <f>(M851+(M851-K851))*(L851-(L851-J851))</f>
        <v>2.3115090825040633E-3</v>
      </c>
      <c r="O851" s="97">
        <f>ABS(L851-M851)</f>
        <v>0.36248374535662203</v>
      </c>
      <c r="T851" s="99"/>
    </row>
    <row r="852" spans="1:20" s="91" customFormat="1" ht="13.2" customHeight="1" x14ac:dyDescent="0.25">
      <c r="A852" s="440">
        <v>44012</v>
      </c>
      <c r="B852" s="443" t="s">
        <v>32</v>
      </c>
      <c r="C852" s="441">
        <v>164</v>
      </c>
      <c r="D852" s="441">
        <v>71</v>
      </c>
      <c r="E852" s="445">
        <f>D852/C852</f>
        <v>0.43292682926829268</v>
      </c>
      <c r="F852" s="94"/>
      <c r="G852" s="96">
        <f>C852-D852</f>
        <v>93</v>
      </c>
      <c r="H852" s="96">
        <f>SUMIFS($D:$D,$A:$A,$A852)</f>
        <v>1509</v>
      </c>
      <c r="I852" s="96">
        <f>SUMIFS($G:$G,$A:$A,$A852)</f>
        <v>47139</v>
      </c>
      <c r="J852" s="95">
        <f>IFERROR(D852/H852,0)</f>
        <v>4.7051027170311462E-2</v>
      </c>
      <c r="K852" s="95">
        <f>IFERROR(G852/I852,0)</f>
        <v>1.9728886908928914E-3</v>
      </c>
      <c r="L852" s="97">
        <f>IF(A852&lt;&gt;A851,J852,L851+J852)</f>
        <v>0.41683233929754804</v>
      </c>
      <c r="M852" s="97">
        <f>IF(A852&lt;&gt;A851,K852,M851+K852)</f>
        <v>9.2704554615074576E-3</v>
      </c>
      <c r="N852" s="97">
        <f>(M852+(M852-K852))*(L852-(L852-J852))</f>
        <v>7.7954246420189766E-4</v>
      </c>
      <c r="O852" s="97">
        <f>ABS(L852-M852)</f>
        <v>0.40756188383604058</v>
      </c>
      <c r="T852" s="99"/>
    </row>
    <row r="853" spans="1:20" s="91" customFormat="1" ht="13.2" customHeight="1" x14ac:dyDescent="0.25">
      <c r="A853" s="440">
        <v>44012</v>
      </c>
      <c r="B853" s="443" t="s">
        <v>16</v>
      </c>
      <c r="C853" s="441">
        <v>668</v>
      </c>
      <c r="D853" s="441">
        <v>143</v>
      </c>
      <c r="E853" s="445">
        <f>D853/C853</f>
        <v>0.21407185628742514</v>
      </c>
      <c r="F853" s="94"/>
      <c r="G853" s="96">
        <f>C853-D853</f>
        <v>525</v>
      </c>
      <c r="H853" s="96">
        <f>SUMIFS($D:$D,$A:$A,$A853)</f>
        <v>1509</v>
      </c>
      <c r="I853" s="96">
        <f>SUMIFS($G:$G,$A:$A,$A853)</f>
        <v>47139</v>
      </c>
      <c r="J853" s="95">
        <f>IFERROR(D853/H853,0)</f>
        <v>9.4764744864148445E-2</v>
      </c>
      <c r="K853" s="95">
        <f>IFERROR(G853/I853,0)</f>
        <v>1.113727486794374E-2</v>
      </c>
      <c r="L853" s="97">
        <f>IF(A853&lt;&gt;A852,J853,L852+J853)</f>
        <v>0.51159708416169647</v>
      </c>
      <c r="M853" s="97">
        <f>IF(A853&lt;&gt;A852,K853,M852+K853)</f>
        <v>2.0407730329451198E-2</v>
      </c>
      <c r="N853" s="97">
        <f>(M853+(M853-K853))*(L853-(L853-J853))</f>
        <v>2.8124457045109923E-3</v>
      </c>
      <c r="O853" s="97">
        <f>ABS(L853-M853)</f>
        <v>0.49118935383224527</v>
      </c>
      <c r="T853" s="99"/>
    </row>
    <row r="854" spans="1:20" s="91" customFormat="1" ht="13.2" customHeight="1" x14ac:dyDescent="0.25">
      <c r="A854" s="440">
        <v>44012</v>
      </c>
      <c r="B854" s="443" t="s">
        <v>34</v>
      </c>
      <c r="C854" s="441">
        <v>271</v>
      </c>
      <c r="D854" s="441">
        <v>57</v>
      </c>
      <c r="E854" s="445">
        <f>D854/C854</f>
        <v>0.21033210332103322</v>
      </c>
      <c r="F854" s="94"/>
      <c r="G854" s="96">
        <f>C854-D854</f>
        <v>214</v>
      </c>
      <c r="H854" s="96">
        <f>SUMIFS($D:$D,$A:$A,$A854)</f>
        <v>1509</v>
      </c>
      <c r="I854" s="96">
        <f>SUMIFS($G:$G,$A:$A,$A854)</f>
        <v>47139</v>
      </c>
      <c r="J854" s="95">
        <f>IFERROR(D854/H854,0)</f>
        <v>3.7773359840954271E-2</v>
      </c>
      <c r="K854" s="95">
        <f>IFERROR(G854/I854,0)</f>
        <v>4.5397653747427822E-3</v>
      </c>
      <c r="L854" s="97">
        <f>IF(A854&lt;&gt;A853,J854,L853+J854)</f>
        <v>0.54937044400265078</v>
      </c>
      <c r="M854" s="97">
        <f>IF(A854&lt;&gt;A853,K854,M853+K854)</f>
        <v>2.4947495704193981E-2</v>
      </c>
      <c r="N854" s="97">
        <f>(M854+(M854-K854))*(L854-(L854-J854))</f>
        <v>1.7132192736366986E-3</v>
      </c>
      <c r="O854" s="97">
        <f>ABS(L854-M854)</f>
        <v>0.52442294829845681</v>
      </c>
      <c r="T854" s="99"/>
    </row>
    <row r="855" spans="1:20" s="91" customFormat="1" ht="13.2" customHeight="1" x14ac:dyDescent="0.25">
      <c r="A855" s="440">
        <v>44012</v>
      </c>
      <c r="B855" s="443" t="s">
        <v>20</v>
      </c>
      <c r="C855" s="441">
        <v>852</v>
      </c>
      <c r="D855" s="441">
        <v>89</v>
      </c>
      <c r="E855" s="445">
        <f>D855/C855</f>
        <v>0.10446009389671361</v>
      </c>
      <c r="F855" s="94"/>
      <c r="G855" s="96">
        <f>C855-D855</f>
        <v>763</v>
      </c>
      <c r="H855" s="96">
        <f>SUMIFS($D:$D,$A:$A,$A855)</f>
        <v>1509</v>
      </c>
      <c r="I855" s="96">
        <f>SUMIFS($G:$G,$A:$A,$A855)</f>
        <v>47139</v>
      </c>
      <c r="J855" s="95">
        <f>IFERROR(D855/H855,0)</f>
        <v>5.8979456593770706E-2</v>
      </c>
      <c r="K855" s="95">
        <f>IFERROR(G855/I855,0)</f>
        <v>1.6186172808078238E-2</v>
      </c>
      <c r="L855" s="97">
        <f>IF(A855&lt;&gt;A854,J855,L854+J855)</f>
        <v>0.60834990059642147</v>
      </c>
      <c r="M855" s="97">
        <f>IF(A855&lt;&gt;A854,K855,M854+K855)</f>
        <v>4.1133668512272223E-2</v>
      </c>
      <c r="N855" s="97">
        <f>(M855+(M855-K855))*(L855-(L855-J855))</f>
        <v>3.897431156570901E-3</v>
      </c>
      <c r="O855" s="97">
        <f>ABS(L855-M855)</f>
        <v>0.56721623208414929</v>
      </c>
      <c r="T855" s="99"/>
    </row>
    <row r="856" spans="1:20" s="91" customFormat="1" ht="13.2" customHeight="1" x14ac:dyDescent="0.25">
      <c r="A856" s="440">
        <v>44012</v>
      </c>
      <c r="B856" s="443" t="s">
        <v>22</v>
      </c>
      <c r="C856" s="441">
        <v>502</v>
      </c>
      <c r="D856" s="441">
        <v>38</v>
      </c>
      <c r="E856" s="445">
        <f>D856/C856</f>
        <v>7.5697211155378488E-2</v>
      </c>
      <c r="F856" s="94"/>
      <c r="G856" s="96">
        <f>C856-D856</f>
        <v>464</v>
      </c>
      <c r="H856" s="96">
        <f>SUMIFS($D:$D,$A:$A,$A856)</f>
        <v>1509</v>
      </c>
      <c r="I856" s="96">
        <f>SUMIFS($G:$G,$A:$A,$A856)</f>
        <v>47139</v>
      </c>
      <c r="J856" s="95">
        <f>IFERROR(D856/H856,0)</f>
        <v>2.5182239893969515E-2</v>
      </c>
      <c r="K856" s="95">
        <f>IFERROR(G856/I856,0)</f>
        <v>9.8432295975731353E-3</v>
      </c>
      <c r="L856" s="97">
        <f>IF(A856&lt;&gt;A855,J856,L855+J856)</f>
        <v>0.63353214049039097</v>
      </c>
      <c r="M856" s="97">
        <f>IF(A856&lt;&gt;A855,K856,M855+K856)</f>
        <v>5.0976898109845362E-2</v>
      </c>
      <c r="N856" s="97">
        <f>(M856+(M856-K856))*(L856-(L856-J856))</f>
        <v>2.3195503854476253E-3</v>
      </c>
      <c r="O856" s="97">
        <f>ABS(L856-M856)</f>
        <v>0.58255524238054557</v>
      </c>
      <c r="T856" s="99"/>
    </row>
    <row r="857" spans="1:20" s="91" customFormat="1" ht="13.2" customHeight="1" x14ac:dyDescent="0.25">
      <c r="A857" s="440">
        <v>44012</v>
      </c>
      <c r="B857" s="443" t="s">
        <v>18</v>
      </c>
      <c r="C857" s="441">
        <v>846</v>
      </c>
      <c r="D857" s="441">
        <v>61</v>
      </c>
      <c r="E857" s="445">
        <f>D857/C857</f>
        <v>7.2104018912529558E-2</v>
      </c>
      <c r="F857" s="94"/>
      <c r="G857" s="96">
        <f>C857-D857</f>
        <v>785</v>
      </c>
      <c r="H857" s="96">
        <f>SUMIFS($D:$D,$A:$A,$A857)</f>
        <v>1509</v>
      </c>
      <c r="I857" s="96">
        <f>SUMIFS($G:$G,$A:$A,$A857)</f>
        <v>47139</v>
      </c>
      <c r="J857" s="95">
        <f>IFERROR(D857/H857,0)</f>
        <v>4.0424121935056331E-2</v>
      </c>
      <c r="K857" s="95">
        <f>IFERROR(G857/I857,0)</f>
        <v>1.6652877659687308E-2</v>
      </c>
      <c r="L857" s="97">
        <f>IF(A857&lt;&gt;A856,J857,L856+J857)</f>
        <v>0.67395626242544726</v>
      </c>
      <c r="M857" s="97">
        <f>IF(A857&lt;&gt;A856,K857,M856+K857)</f>
        <v>6.7629775769532663E-2</v>
      </c>
      <c r="N857" s="97">
        <f>(M857+(M857-K857))*(L857-(L857-J857))</f>
        <v>4.7945706472114326E-3</v>
      </c>
      <c r="O857" s="97">
        <f>ABS(L857-M857)</f>
        <v>0.6063264866559146</v>
      </c>
      <c r="T857" s="99"/>
    </row>
    <row r="858" spans="1:20" s="91" customFormat="1" ht="13.2" customHeight="1" x14ac:dyDescent="0.25">
      <c r="A858" s="440">
        <v>44012</v>
      </c>
      <c r="B858" s="443" t="s">
        <v>14</v>
      </c>
      <c r="C858" s="441">
        <v>5169</v>
      </c>
      <c r="D858" s="441">
        <v>116</v>
      </c>
      <c r="E858" s="445">
        <f>D858/C858</f>
        <v>2.2441478042174501E-2</v>
      </c>
      <c r="F858" s="94"/>
      <c r="G858" s="96">
        <f>C858-D858</f>
        <v>5053</v>
      </c>
      <c r="H858" s="96">
        <f>SUMIFS($D:$D,$A:$A,$A858)</f>
        <v>1509</v>
      </c>
      <c r="I858" s="96">
        <f>SUMIFS($G:$G,$A:$A,$A858)</f>
        <v>47139</v>
      </c>
      <c r="J858" s="95">
        <f>IFERROR(D858/H858,0)</f>
        <v>7.6872100728959572E-2</v>
      </c>
      <c r="K858" s="95">
        <f>IFERROR(G858/I858,0)</f>
        <v>0.10719361887184709</v>
      </c>
      <c r="L858" s="97">
        <f>IF(A858&lt;&gt;A857,J858,L857+J858)</f>
        <v>0.75082836315440682</v>
      </c>
      <c r="M858" s="97">
        <f>IF(A858&lt;&gt;A857,K858,M857+K858)</f>
        <v>0.17482339464137975</v>
      </c>
      <c r="N858" s="97">
        <f>(M858+(M858-K858))*(L858-(L858-J858))</f>
        <v>1.8637884537883256E-2</v>
      </c>
      <c r="O858" s="97">
        <f>ABS(L858-M858)</f>
        <v>0.57600496851302707</v>
      </c>
      <c r="T858" s="99"/>
    </row>
    <row r="859" spans="1:20" s="91" customFormat="1" ht="13.2" customHeight="1" x14ac:dyDescent="0.25">
      <c r="A859" s="440">
        <v>44012</v>
      </c>
      <c r="B859" s="443" t="s">
        <v>30</v>
      </c>
      <c r="C859" s="441">
        <v>4465</v>
      </c>
      <c r="D859" s="441">
        <v>57</v>
      </c>
      <c r="E859" s="445">
        <f>D859/C859</f>
        <v>1.276595744680851E-2</v>
      </c>
      <c r="F859" s="94"/>
      <c r="G859" s="96">
        <f>C859-D859</f>
        <v>4408</v>
      </c>
      <c r="H859" s="96">
        <f>SUMIFS($D:$D,$A:$A,$A859)</f>
        <v>1509</v>
      </c>
      <c r="I859" s="96">
        <f>SUMIFS($G:$G,$A:$A,$A859)</f>
        <v>47139</v>
      </c>
      <c r="J859" s="95">
        <f>IFERROR(D859/H859,0)</f>
        <v>3.7773359840954271E-2</v>
      </c>
      <c r="K859" s="95">
        <f>IFERROR(G859/I859,0)</f>
        <v>9.3510681176944777E-2</v>
      </c>
      <c r="L859" s="97">
        <f>IF(A859&lt;&gt;A858,J859,L858+J859)</f>
        <v>0.78860172299536113</v>
      </c>
      <c r="M859" s="97">
        <f>IF(A859&lt;&gt;A858,K859,M858+K859)</f>
        <v>0.26833407581832452</v>
      </c>
      <c r="N859" s="97">
        <f>(M859+(M859-K859))*(L859-(L859-J859))</f>
        <v>1.6739546597881492E-2</v>
      </c>
      <c r="O859" s="97">
        <f>ABS(L859-M859)</f>
        <v>0.52026764717703666</v>
      </c>
      <c r="T859" s="99"/>
    </row>
    <row r="860" spans="1:20" s="91" customFormat="1" ht="13.2" customHeight="1" x14ac:dyDescent="0.25">
      <c r="A860" s="440">
        <v>44012</v>
      </c>
      <c r="B860" s="443" t="s">
        <v>12</v>
      </c>
      <c r="C860" s="441">
        <v>21982</v>
      </c>
      <c r="D860" s="441">
        <v>264</v>
      </c>
      <c r="E860" s="445">
        <f>D860/C860</f>
        <v>1.2009826221453917E-2</v>
      </c>
      <c r="F860" s="94"/>
      <c r="G860" s="96">
        <f>C860-D860</f>
        <v>21718</v>
      </c>
      <c r="H860" s="96">
        <f>SUMIFS($D:$D,$A:$A,$A860)</f>
        <v>1509</v>
      </c>
      <c r="I860" s="96">
        <f>SUMIFS($G:$G,$A:$A,$A860)</f>
        <v>47139</v>
      </c>
      <c r="J860" s="95">
        <f>IFERROR(D860/H860,0)</f>
        <v>0.1749502982107356</v>
      </c>
      <c r="K860" s="95">
        <f>IFERROR(G860/I860,0)</f>
        <v>0.46072254396571843</v>
      </c>
      <c r="L860" s="97">
        <f>IF(A860&lt;&gt;A859,J860,L859+J860)</f>
        <v>0.96355202120609673</v>
      </c>
      <c r="M860" s="97">
        <f>IF(A860&lt;&gt;A859,K860,M859+K860)</f>
        <v>0.7290566197840429</v>
      </c>
      <c r="N860" s="97">
        <f>(M860+(M860-K860))*(L860-(L860-J860))</f>
        <v>0.17449379962824718</v>
      </c>
      <c r="O860" s="97">
        <f>ABS(L860-M860)</f>
        <v>0.23449540142205383</v>
      </c>
      <c r="T860" s="99"/>
    </row>
    <row r="861" spans="1:20" s="91" customFormat="1" ht="13.2" customHeight="1" x14ac:dyDescent="0.25">
      <c r="A861" s="440">
        <v>44012</v>
      </c>
      <c r="B861" s="443" t="s">
        <v>28</v>
      </c>
      <c r="C861" s="441">
        <v>3516</v>
      </c>
      <c r="D861" s="441">
        <v>24</v>
      </c>
      <c r="E861" s="445">
        <f>D861/C861</f>
        <v>6.8259385665529011E-3</v>
      </c>
      <c r="F861" s="94"/>
      <c r="G861" s="96">
        <f>C861-D861</f>
        <v>3492</v>
      </c>
      <c r="H861" s="96">
        <f>SUMIFS($D:$D,$A:$A,$A861)</f>
        <v>1509</v>
      </c>
      <c r="I861" s="96">
        <f>SUMIFS($G:$G,$A:$A,$A861)</f>
        <v>47139</v>
      </c>
      <c r="J861" s="95">
        <f>IFERROR(D861/H861,0)</f>
        <v>1.5904572564612324E-2</v>
      </c>
      <c r="K861" s="95">
        <f>IFERROR(G861/I861,0)</f>
        <v>7.4078788264494363E-2</v>
      </c>
      <c r="L861" s="97">
        <f>IF(A861&lt;&gt;A860,J861,L860+J861)</f>
        <v>0.97945659377070904</v>
      </c>
      <c r="M861" s="97">
        <f>IF(A861&lt;&gt;A860,K861,M860+K861)</f>
        <v>0.80313540804853722</v>
      </c>
      <c r="N861" s="97">
        <f>(M861+(M861-K861))*(L861-(L861-J861))</f>
        <v>2.4368859289583749E-2</v>
      </c>
      <c r="O861" s="97">
        <f>ABS(L861-M861)</f>
        <v>0.17632118572217181</v>
      </c>
      <c r="T861" s="99"/>
    </row>
    <row r="862" spans="1:20" s="91" customFormat="1" ht="13.2" customHeight="1" x14ac:dyDescent="0.25">
      <c r="A862" s="440">
        <v>44012</v>
      </c>
      <c r="B862" s="443" t="s">
        <v>42</v>
      </c>
      <c r="C862" s="441">
        <v>6208</v>
      </c>
      <c r="D862" s="441">
        <v>28</v>
      </c>
      <c r="E862" s="445">
        <f>D862/C862</f>
        <v>4.5103092783505151E-3</v>
      </c>
      <c r="F862" s="94"/>
      <c r="G862" s="96">
        <f>C862-D862</f>
        <v>6180</v>
      </c>
      <c r="H862" s="96">
        <f>SUMIFS($D:$D,$A:$A,$A862)</f>
        <v>1509</v>
      </c>
      <c r="I862" s="96">
        <f>SUMIFS($G:$G,$A:$A,$A862)</f>
        <v>47139</v>
      </c>
      <c r="J862" s="95">
        <f>IFERROR(D862/H862,0)</f>
        <v>1.8555334658714381E-2</v>
      </c>
      <c r="K862" s="95">
        <f>IFERROR(G862/I862,0)</f>
        <v>0.13110163558836632</v>
      </c>
      <c r="L862" s="97">
        <f>IF(A862&lt;&gt;A861,J862,L861+J862)</f>
        <v>0.99801192842942343</v>
      </c>
      <c r="M862" s="97">
        <f>IF(A862&lt;&gt;A861,K862,M861+K862)</f>
        <v>0.93423704363690352</v>
      </c>
      <c r="N862" s="97">
        <f>(M862+(M862-K862))*(L862-(L862-J862))</f>
        <v>3.2237527267854463E-2</v>
      </c>
      <c r="O862" s="97">
        <f>ABS(L862-M862)</f>
        <v>6.3774884792519915E-2</v>
      </c>
      <c r="T862" s="99"/>
    </row>
    <row r="863" spans="1:20" s="91" customFormat="1" ht="13.2" customHeight="1" x14ac:dyDescent="0.25">
      <c r="A863" s="440">
        <v>44012</v>
      </c>
      <c r="B863" s="443" t="s">
        <v>26</v>
      </c>
      <c r="C863" s="441">
        <v>775</v>
      </c>
      <c r="D863" s="441">
        <v>3</v>
      </c>
      <c r="E863" s="445">
        <f>D863/C863</f>
        <v>3.8709677419354839E-3</v>
      </c>
      <c r="F863" s="94"/>
      <c r="G863" s="96">
        <f>C863-D863</f>
        <v>772</v>
      </c>
      <c r="H863" s="96">
        <f>SUMIFS($D:$D,$A:$A,$A863)</f>
        <v>1509</v>
      </c>
      <c r="I863" s="96">
        <f>SUMIFS($G:$G,$A:$A,$A863)</f>
        <v>47139</v>
      </c>
      <c r="J863" s="95">
        <f>IFERROR(D863/H863,0)</f>
        <v>1.9880715705765406E-3</v>
      </c>
      <c r="K863" s="95">
        <f>IFERROR(G863/I863,0)</f>
        <v>1.637709752010013E-2</v>
      </c>
      <c r="L863" s="97">
        <f>IF(A863&lt;&gt;A862,J863,L862+J863)</f>
        <v>1</v>
      </c>
      <c r="M863" s="97">
        <f>IF(A863&lt;&gt;A862,K863,M862+K863)</f>
        <v>0.9506141411570036</v>
      </c>
      <c r="N863" s="97">
        <f>(M863+(M863-K863))*(L863-(L863-J863))</f>
        <v>3.7472190552563242E-3</v>
      </c>
      <c r="O863" s="97">
        <f>ABS(L863-M863)</f>
        <v>4.93858588429964E-2</v>
      </c>
      <c r="T863" s="99"/>
    </row>
    <row r="864" spans="1:20" s="91" customFormat="1" ht="13.2" customHeight="1" x14ac:dyDescent="0.25">
      <c r="A864" s="440">
        <v>44012</v>
      </c>
      <c r="B864" s="443" t="s">
        <v>24</v>
      </c>
      <c r="C864" s="441">
        <v>974</v>
      </c>
      <c r="D864" s="441">
        <v>0</v>
      </c>
      <c r="E864" s="445">
        <f>D864/C864</f>
        <v>0</v>
      </c>
      <c r="F864" s="94"/>
      <c r="G864" s="96">
        <f>C864-D864</f>
        <v>974</v>
      </c>
      <c r="H864" s="96">
        <f>SUMIFS($D:$D,$A:$A,$A864)</f>
        <v>1509</v>
      </c>
      <c r="I864" s="96">
        <f>SUMIFS($G:$G,$A:$A,$A864)</f>
        <v>47139</v>
      </c>
      <c r="J864" s="95">
        <f>IFERROR(D864/H864,0)</f>
        <v>0</v>
      </c>
      <c r="K864" s="95">
        <f>IFERROR(G864/I864,0)</f>
        <v>2.0662296612147055E-2</v>
      </c>
      <c r="L864" s="97">
        <f>IF(A864&lt;&gt;A863,J864,L863+J864)</f>
        <v>1</v>
      </c>
      <c r="M864" s="97">
        <f>IF(A864&lt;&gt;A863,K864,M863+K864)</f>
        <v>0.97127643776915062</v>
      </c>
      <c r="N864" s="97">
        <f>(M864+(M864-K864))*(L864-(L864-J864))</f>
        <v>0</v>
      </c>
      <c r="O864" s="97">
        <f>ABS(L864-M864)</f>
        <v>2.8723562230849375E-2</v>
      </c>
      <c r="T864" s="99"/>
    </row>
    <row r="865" spans="1:20" s="91" customFormat="1" ht="13.2" customHeight="1" x14ac:dyDescent="0.25">
      <c r="A865" s="440">
        <v>44012</v>
      </c>
      <c r="B865" s="443" t="s">
        <v>36</v>
      </c>
      <c r="C865" s="441">
        <v>1354</v>
      </c>
      <c r="D865" s="441">
        <v>0</v>
      </c>
      <c r="E865" s="445">
        <f>D865/C865</f>
        <v>0</v>
      </c>
      <c r="F865" s="94"/>
      <c r="G865" s="96">
        <f>C865-D865</f>
        <v>1354</v>
      </c>
      <c r="H865" s="96">
        <f>SUMIFS($D:$D,$A:$A,$A865)</f>
        <v>1509</v>
      </c>
      <c r="I865" s="96">
        <f>SUMIFS($G:$G,$A:$A,$A865)</f>
        <v>47139</v>
      </c>
      <c r="J865" s="95">
        <f>IFERROR(D865/H865,0)</f>
        <v>0</v>
      </c>
      <c r="K865" s="95">
        <f>IFERROR(G865/I865,0)</f>
        <v>2.8723562230849192E-2</v>
      </c>
      <c r="L865" s="97">
        <f>IF(A865&lt;&gt;A864,J865,L864+J865)</f>
        <v>1</v>
      </c>
      <c r="M865" s="97">
        <f>IF(A865&lt;&gt;A864,K865,M864+K865)</f>
        <v>0.99999999999999978</v>
      </c>
      <c r="N865" s="97">
        <f>(M865+(M865-K865))*(L865-(L865-J865))</f>
        <v>0</v>
      </c>
      <c r="O865" s="97">
        <f>ABS(L865-M865)</f>
        <v>2.2204460492503131E-16</v>
      </c>
      <c r="T865" s="99"/>
    </row>
    <row r="866" spans="1:20" s="91" customFormat="1" ht="13.2" customHeight="1" x14ac:dyDescent="0.25">
      <c r="A866" s="440">
        <v>44043</v>
      </c>
      <c r="B866" s="443" t="s">
        <v>26</v>
      </c>
      <c r="C866" s="441">
        <v>229</v>
      </c>
      <c r="D866" s="441">
        <v>156</v>
      </c>
      <c r="E866" s="445">
        <f>D866/C866</f>
        <v>0.68122270742358082</v>
      </c>
      <c r="F866" s="94"/>
      <c r="G866" s="96">
        <f>C866-D866</f>
        <v>73</v>
      </c>
      <c r="H866" s="96">
        <f>SUMIFS($D:$D,$A:$A,$A866)</f>
        <v>1398</v>
      </c>
      <c r="I866" s="96">
        <f>SUMIFS($G:$G,$A:$A,$A866)</f>
        <v>48046</v>
      </c>
      <c r="J866" s="95">
        <f>IFERROR(D866/H866,0)</f>
        <v>0.11158798283261803</v>
      </c>
      <c r="K866" s="95">
        <f>IFERROR(G866/I866,0)</f>
        <v>1.5193772634558547E-3</v>
      </c>
      <c r="L866" s="97">
        <f>IF(A866&lt;&gt;A865,J866,L865+J866)</f>
        <v>0.11158798283261803</v>
      </c>
      <c r="M866" s="97">
        <f>IF(A866&lt;&gt;A865,K866,M865+K866)</f>
        <v>1.5193772634558547E-3</v>
      </c>
      <c r="N866" s="97">
        <f>(M866+(M866-K866))*(L866-(L866-J866))</f>
        <v>1.6954424399078207E-4</v>
      </c>
      <c r="O866" s="97">
        <f>ABS(L866-M866)</f>
        <v>0.11006860556916218</v>
      </c>
      <c r="T866" s="99"/>
    </row>
    <row r="867" spans="1:20" s="91" customFormat="1" ht="13.2" customHeight="1" x14ac:dyDescent="0.25">
      <c r="A867" s="440">
        <v>44043</v>
      </c>
      <c r="B867" s="443" t="s">
        <v>42</v>
      </c>
      <c r="C867" s="441">
        <v>700</v>
      </c>
      <c r="D867" s="441">
        <v>395</v>
      </c>
      <c r="E867" s="445">
        <f>D867/C867</f>
        <v>0.56428571428571428</v>
      </c>
      <c r="F867" s="94"/>
      <c r="G867" s="96">
        <f>C867-D867</f>
        <v>305</v>
      </c>
      <c r="H867" s="96">
        <f>SUMIFS($D:$D,$A:$A,$A867)</f>
        <v>1398</v>
      </c>
      <c r="I867" s="96">
        <f>SUMIFS($G:$G,$A:$A,$A867)</f>
        <v>48046</v>
      </c>
      <c r="J867" s="95">
        <f>IFERROR(D867/H867,0)</f>
        <v>0.2825464949928469</v>
      </c>
      <c r="K867" s="95">
        <f>IFERROR(G867/I867,0)</f>
        <v>6.3480830870415849E-3</v>
      </c>
      <c r="L867" s="97">
        <f>IF(A867&lt;&gt;A866,J867,L866+J867)</f>
        <v>0.39413447782546496</v>
      </c>
      <c r="M867" s="97">
        <f>IF(A867&lt;&gt;A866,K867,M866+K867)</f>
        <v>7.8674603504974398E-3</v>
      </c>
      <c r="N867" s="97">
        <f>(M867+(M867-K867))*(L867-(L867-J867))</f>
        <v>2.6522180668895217E-3</v>
      </c>
      <c r="O867" s="97">
        <f>ABS(L867-M867)</f>
        <v>0.3862670174749675</v>
      </c>
      <c r="T867" s="99"/>
    </row>
    <row r="868" spans="1:20" s="91" customFormat="1" ht="13.2" customHeight="1" x14ac:dyDescent="0.25">
      <c r="A868" s="440">
        <v>44043</v>
      </c>
      <c r="B868" s="443" t="s">
        <v>14</v>
      </c>
      <c r="C868" s="441">
        <v>219</v>
      </c>
      <c r="D868" s="441">
        <v>76</v>
      </c>
      <c r="E868" s="445">
        <f>D868/C868</f>
        <v>0.34703196347031962</v>
      </c>
      <c r="F868" s="94"/>
      <c r="G868" s="96">
        <f>C868-D868</f>
        <v>143</v>
      </c>
      <c r="H868" s="96">
        <f>SUMIFS($D:$D,$A:$A,$A868)</f>
        <v>1398</v>
      </c>
      <c r="I868" s="96">
        <f>SUMIFS($G:$G,$A:$A,$A868)</f>
        <v>48046</v>
      </c>
      <c r="J868" s="95">
        <f>IFERROR(D868/H868,0)</f>
        <v>5.4363376251788269E-2</v>
      </c>
      <c r="K868" s="95">
        <f>IFERROR(G868/I868,0)</f>
        <v>2.9763143653998253E-3</v>
      </c>
      <c r="L868" s="97">
        <f>IF(A868&lt;&gt;A867,J868,L867+J868)</f>
        <v>0.44849785407725323</v>
      </c>
      <c r="M868" s="97">
        <f>IF(A868&lt;&gt;A867,K868,M867+K868)</f>
        <v>1.0843774715897266E-2</v>
      </c>
      <c r="N868" s="97">
        <f>(M868+(M868-K868))*(L868-(L868-J868))</f>
        <v>1.01720591205007E-3</v>
      </c>
      <c r="O868" s="97">
        <f>ABS(L868-M868)</f>
        <v>0.43765407936135597</v>
      </c>
      <c r="T868" s="99"/>
    </row>
    <row r="869" spans="1:20" s="91" customFormat="1" ht="13.2" customHeight="1" x14ac:dyDescent="0.25">
      <c r="A869" s="440">
        <v>44043</v>
      </c>
      <c r="B869" s="443" t="s">
        <v>32</v>
      </c>
      <c r="C869" s="441">
        <v>307</v>
      </c>
      <c r="D869" s="441">
        <v>65</v>
      </c>
      <c r="E869" s="445">
        <f>D869/C869</f>
        <v>0.21172638436482086</v>
      </c>
      <c r="F869" s="94"/>
      <c r="G869" s="96">
        <f>C869-D869</f>
        <v>242</v>
      </c>
      <c r="H869" s="96">
        <f>SUMIFS($D:$D,$A:$A,$A869)</f>
        <v>1398</v>
      </c>
      <c r="I869" s="96">
        <f>SUMIFS($G:$G,$A:$A,$A869)</f>
        <v>48046</v>
      </c>
      <c r="J869" s="95">
        <f>IFERROR(D869/H869,0)</f>
        <v>4.6494992846924176E-2</v>
      </c>
      <c r="K869" s="95">
        <f>IFERROR(G869/I869,0)</f>
        <v>5.0368396952920119E-3</v>
      </c>
      <c r="L869" s="97">
        <f>IF(A869&lt;&gt;A868,J869,L868+J869)</f>
        <v>0.49499284692417739</v>
      </c>
      <c r="M869" s="97">
        <f>IF(A869&lt;&gt;A868,K869,M868+K869)</f>
        <v>1.5880614411189278E-2</v>
      </c>
      <c r="N869" s="97">
        <f>(M869+(M869-K869))*(L869-(L869-J869))</f>
        <v>1.2425502813023066E-3</v>
      </c>
      <c r="O869" s="97">
        <f>ABS(L869-M869)</f>
        <v>0.47911223251298812</v>
      </c>
      <c r="T869" s="99"/>
    </row>
    <row r="870" spans="1:20" s="91" customFormat="1" ht="13.2" customHeight="1" x14ac:dyDescent="0.25">
      <c r="A870" s="440">
        <v>44043</v>
      </c>
      <c r="B870" s="443" t="s">
        <v>40</v>
      </c>
      <c r="C870" s="441">
        <v>1157</v>
      </c>
      <c r="D870" s="441">
        <v>168</v>
      </c>
      <c r="E870" s="445">
        <f>D870/C870</f>
        <v>0.14520311149524634</v>
      </c>
      <c r="F870" s="94"/>
      <c r="G870" s="96">
        <f>C870-D870</f>
        <v>989</v>
      </c>
      <c r="H870" s="96">
        <f>SUMIFS($D:$D,$A:$A,$A870)</f>
        <v>1398</v>
      </c>
      <c r="I870" s="96">
        <f>SUMIFS($G:$G,$A:$A,$A870)</f>
        <v>48046</v>
      </c>
      <c r="J870" s="95">
        <f>IFERROR(D870/H870,0)</f>
        <v>0.12017167381974249</v>
      </c>
      <c r="K870" s="95">
        <f>IFERROR(G870/I870,0)</f>
        <v>2.058443991175124E-2</v>
      </c>
      <c r="L870" s="97">
        <f>IF(A870&lt;&gt;A869,J870,L869+J870)</f>
        <v>0.61516452074391992</v>
      </c>
      <c r="M870" s="97">
        <f>IF(A870&lt;&gt;A869,K870,M869+K870)</f>
        <v>3.6465054322940518E-2</v>
      </c>
      <c r="N870" s="97">
        <f>(M870+(M870-K870))*(L870-(L870-J870))</f>
        <v>6.2904666289941378E-3</v>
      </c>
      <c r="O870" s="97">
        <f>ABS(L870-M870)</f>
        <v>0.57869946642097936</v>
      </c>
      <c r="T870" s="99"/>
    </row>
    <row r="871" spans="1:20" s="91" customFormat="1" ht="13.2" customHeight="1" x14ac:dyDescent="0.25">
      <c r="A871" s="440">
        <v>44043</v>
      </c>
      <c r="B871" s="443" t="s">
        <v>30</v>
      </c>
      <c r="C871" s="441">
        <v>793</v>
      </c>
      <c r="D871" s="441">
        <v>61</v>
      </c>
      <c r="E871" s="445">
        <f>D871/C871</f>
        <v>7.6923076923076927E-2</v>
      </c>
      <c r="F871" s="94"/>
      <c r="G871" s="96">
        <f>C871-D871</f>
        <v>732</v>
      </c>
      <c r="H871" s="96">
        <f>SUMIFS($D:$D,$A:$A,$A871)</f>
        <v>1398</v>
      </c>
      <c r="I871" s="96">
        <f>SUMIFS($G:$G,$A:$A,$A871)</f>
        <v>48046</v>
      </c>
      <c r="J871" s="95">
        <f>IFERROR(D871/H871,0)</f>
        <v>4.3633762517882688E-2</v>
      </c>
      <c r="K871" s="95">
        <f>IFERROR(G871/I871,0)</f>
        <v>1.5235399408899805E-2</v>
      </c>
      <c r="L871" s="97">
        <f>IF(A871&lt;&gt;A870,J871,L870+J871)</f>
        <v>0.65879828326180256</v>
      </c>
      <c r="M871" s="97">
        <f>IF(A871&lt;&gt;A870,K871,M870+K871)</f>
        <v>5.1700453731840325E-2</v>
      </c>
      <c r="N871" s="97">
        <f>(M871+(M871-K871))*(L871-(L871-J871))</f>
        <v>3.8469928407307771E-3</v>
      </c>
      <c r="O871" s="97">
        <f>ABS(L871-M871)</f>
        <v>0.60709782952996227</v>
      </c>
      <c r="T871" s="99"/>
    </row>
    <row r="872" spans="1:20" s="91" customFormat="1" ht="13.2" customHeight="1" x14ac:dyDescent="0.25">
      <c r="A872" s="440">
        <v>44043</v>
      </c>
      <c r="B872" s="443" t="s">
        <v>18</v>
      </c>
      <c r="C872" s="441">
        <v>759</v>
      </c>
      <c r="D872" s="441">
        <v>50</v>
      </c>
      <c r="E872" s="445">
        <f>D872/C872</f>
        <v>6.5876152832674575E-2</v>
      </c>
      <c r="F872" s="94"/>
      <c r="G872" s="96">
        <f>C872-D872</f>
        <v>709</v>
      </c>
      <c r="H872" s="96">
        <f>SUMIFS($D:$D,$A:$A,$A872)</f>
        <v>1398</v>
      </c>
      <c r="I872" s="96">
        <f>SUMIFS($G:$G,$A:$A,$A872)</f>
        <v>48046</v>
      </c>
      <c r="J872" s="95">
        <f>IFERROR(D872/H872,0)</f>
        <v>3.5765379113018601E-2</v>
      </c>
      <c r="K872" s="95">
        <f>IFERROR(G872/I872,0)</f>
        <v>1.4756691503975357E-2</v>
      </c>
      <c r="L872" s="97">
        <f>IF(A872&lt;&gt;A871,J872,L871+J872)</f>
        <v>0.69456366237482114</v>
      </c>
      <c r="M872" s="97">
        <f>IF(A872&lt;&gt;A871,K872,M871+K872)</f>
        <v>6.6457145235815682E-2</v>
      </c>
      <c r="N872" s="97">
        <f>(M872+(M872-K872))*(L872-(L872-J872))</f>
        <v>4.2259513221622304E-3</v>
      </c>
      <c r="O872" s="97">
        <f>ABS(L872-M872)</f>
        <v>0.62810651713900545</v>
      </c>
      <c r="T872" s="99"/>
    </row>
    <row r="873" spans="1:20" s="91" customFormat="1" ht="13.2" customHeight="1" x14ac:dyDescent="0.25">
      <c r="A873" s="440">
        <v>44043</v>
      </c>
      <c r="B873" s="443" t="s">
        <v>20</v>
      </c>
      <c r="C873" s="441">
        <v>553</v>
      </c>
      <c r="D873" s="441">
        <v>30</v>
      </c>
      <c r="E873" s="445">
        <f>D873/C873</f>
        <v>5.4249547920433995E-2</v>
      </c>
      <c r="F873" s="94"/>
      <c r="G873" s="96">
        <f>C873-D873</f>
        <v>523</v>
      </c>
      <c r="H873" s="96">
        <f>SUMIFS($D:$D,$A:$A,$A873)</f>
        <v>1398</v>
      </c>
      <c r="I873" s="96">
        <f>SUMIFS($G:$G,$A:$A,$A873)</f>
        <v>48046</v>
      </c>
      <c r="J873" s="95">
        <f>IFERROR(D873/H873,0)</f>
        <v>2.1459227467811159E-2</v>
      </c>
      <c r="K873" s="95">
        <f>IFERROR(G873/I873,0)</f>
        <v>1.0885401490238521E-2</v>
      </c>
      <c r="L873" s="97">
        <f>IF(A873&lt;&gt;A872,J873,L872+J873)</f>
        <v>0.71602288984263229</v>
      </c>
      <c r="M873" s="97">
        <f>IF(A873&lt;&gt;A872,K873,M872+K873)</f>
        <v>7.7342546726054201E-2</v>
      </c>
      <c r="N873" s="97">
        <f>(M873+(M873-K873))*(L873-(L873-J873))</f>
        <v>3.0858302996109397E-3</v>
      </c>
      <c r="O873" s="97">
        <f>ABS(L873-M873)</f>
        <v>0.63868034311657806</v>
      </c>
      <c r="T873" s="99"/>
    </row>
    <row r="874" spans="1:20" s="91" customFormat="1" ht="13.2" customHeight="1" x14ac:dyDescent="0.25">
      <c r="A874" s="440">
        <v>44043</v>
      </c>
      <c r="B874" s="443" t="s">
        <v>34</v>
      </c>
      <c r="C874" s="441">
        <v>4611</v>
      </c>
      <c r="D874" s="441">
        <v>63</v>
      </c>
      <c r="E874" s="445">
        <f>D874/C874</f>
        <v>1.3662979830839297E-2</v>
      </c>
      <c r="F874" s="94"/>
      <c r="G874" s="96">
        <f>C874-D874</f>
        <v>4548</v>
      </c>
      <c r="H874" s="96">
        <f>SUMIFS($D:$D,$A:$A,$A874)</f>
        <v>1398</v>
      </c>
      <c r="I874" s="96">
        <f>SUMIFS($G:$G,$A:$A,$A874)</f>
        <v>48046</v>
      </c>
      <c r="J874" s="95">
        <f>IFERROR(D874/H874,0)</f>
        <v>4.5064377682403435E-2</v>
      </c>
      <c r="K874" s="95">
        <f>IFERROR(G874/I874,0)</f>
        <v>9.4659284852016815E-2</v>
      </c>
      <c r="L874" s="97">
        <f>IF(A874&lt;&gt;A873,J874,L873+J874)</f>
        <v>0.76108726752503575</v>
      </c>
      <c r="M874" s="97">
        <f>IF(A874&lt;&gt;A873,K874,M873+K874)</f>
        <v>0.17200183157807103</v>
      </c>
      <c r="N874" s="97">
        <f>(M874+(M874-K874))*(L874-(L874-J874))</f>
        <v>1.1236549236881187E-2</v>
      </c>
      <c r="O874" s="97">
        <f>ABS(L874-M874)</f>
        <v>0.58908543594696472</v>
      </c>
      <c r="T874" s="99"/>
    </row>
    <row r="875" spans="1:20" s="91" customFormat="1" ht="13.2" customHeight="1" x14ac:dyDescent="0.25">
      <c r="A875" s="440">
        <v>44043</v>
      </c>
      <c r="B875" s="443" t="s">
        <v>16</v>
      </c>
      <c r="C875" s="441">
        <v>5182</v>
      </c>
      <c r="D875" s="441">
        <v>61</v>
      </c>
      <c r="E875" s="445">
        <f>D875/C875</f>
        <v>1.1771516788884601E-2</v>
      </c>
      <c r="F875" s="94"/>
      <c r="G875" s="96">
        <f>C875-D875</f>
        <v>5121</v>
      </c>
      <c r="H875" s="96">
        <f>SUMIFS($D:$D,$A:$A,$A875)</f>
        <v>1398</v>
      </c>
      <c r="I875" s="96">
        <f>SUMIFS($G:$G,$A:$A,$A875)</f>
        <v>48046</v>
      </c>
      <c r="J875" s="95">
        <f>IFERROR(D875/H875,0)</f>
        <v>4.3633762517882688E-2</v>
      </c>
      <c r="K875" s="95">
        <f>IFERROR(G875/I875,0)</f>
        <v>0.10658535570078674</v>
      </c>
      <c r="L875" s="97">
        <f>IF(A875&lt;&gt;A874,J875,L874+J875)</f>
        <v>0.80472103004291839</v>
      </c>
      <c r="M875" s="97">
        <f>IF(A875&lt;&gt;A874,K875,M874+K875)</f>
        <v>0.27858718727885778</v>
      </c>
      <c r="N875" s="97">
        <f>(M875+(M875-K875))*(L875-(L875-J875))</f>
        <v>1.9660894241968978E-2</v>
      </c>
      <c r="O875" s="97">
        <f>ABS(L875-M875)</f>
        <v>0.52613384276406061</v>
      </c>
      <c r="T875" s="99"/>
    </row>
    <row r="876" spans="1:20" s="91" customFormat="1" ht="13.2" customHeight="1" x14ac:dyDescent="0.25">
      <c r="A876" s="440">
        <v>44043</v>
      </c>
      <c r="B876" s="443" t="s">
        <v>12</v>
      </c>
      <c r="C876" s="441">
        <v>22272</v>
      </c>
      <c r="D876" s="441">
        <v>237</v>
      </c>
      <c r="E876" s="445">
        <f>D876/C876</f>
        <v>1.0641163793103448E-2</v>
      </c>
      <c r="F876" s="94"/>
      <c r="G876" s="96">
        <f>C876-D876</f>
        <v>22035</v>
      </c>
      <c r="H876" s="96">
        <f>SUMIFS($D:$D,$A:$A,$A876)</f>
        <v>1398</v>
      </c>
      <c r="I876" s="96">
        <f>SUMIFS($G:$G,$A:$A,$A876)</f>
        <v>48046</v>
      </c>
      <c r="J876" s="95">
        <f>IFERROR(D876/H876,0)</f>
        <v>0.16952789699570817</v>
      </c>
      <c r="K876" s="95">
        <f>IFERROR(G876/I876,0)</f>
        <v>0.45862298630479126</v>
      </c>
      <c r="L876" s="97">
        <f>IF(A876&lt;&gt;A875,J876,L875+J876)</f>
        <v>0.97424892703862653</v>
      </c>
      <c r="M876" s="97">
        <f>IF(A876&lt;&gt;A875,K876,M875+K876)</f>
        <v>0.73721017358364904</v>
      </c>
      <c r="N876" s="97">
        <f>(M876+(M876-K876))*(L876-(L876-J876))</f>
        <v>0.17220599036081122</v>
      </c>
      <c r="O876" s="97">
        <f>ABS(L876-M876)</f>
        <v>0.23703875345497749</v>
      </c>
      <c r="T876" s="99"/>
    </row>
    <row r="877" spans="1:20" s="91" customFormat="1" ht="13.2" customHeight="1" x14ac:dyDescent="0.25">
      <c r="A877" s="440">
        <v>44043</v>
      </c>
      <c r="B877" s="443" t="s">
        <v>28</v>
      </c>
      <c r="C877" s="441">
        <v>3221</v>
      </c>
      <c r="D877" s="441">
        <v>20</v>
      </c>
      <c r="E877" s="445">
        <f>D877/C877</f>
        <v>6.2092517851598883E-3</v>
      </c>
      <c r="F877" s="94"/>
      <c r="G877" s="96">
        <f>C877-D877</f>
        <v>3201</v>
      </c>
      <c r="H877" s="96">
        <f>SUMIFS($D:$D,$A:$A,$A877)</f>
        <v>1398</v>
      </c>
      <c r="I877" s="96">
        <f>SUMIFS($G:$G,$A:$A,$A877)</f>
        <v>48046</v>
      </c>
      <c r="J877" s="95">
        <f>IFERROR(D877/H877,0)</f>
        <v>1.4306151645207439E-2</v>
      </c>
      <c r="K877" s="95">
        <f>IFERROR(G877/I877,0)</f>
        <v>6.6623652333180697E-2</v>
      </c>
      <c r="L877" s="97">
        <f>IF(A877&lt;&gt;A876,J877,L876+J877)</f>
        <v>0.98855507868383397</v>
      </c>
      <c r="M877" s="97">
        <f>IF(A877&lt;&gt;A876,K877,M876+K877)</f>
        <v>0.80383382591682973</v>
      </c>
      <c r="N877" s="97">
        <f>(M877+(M877-K877))*(L877-(L877-J877))</f>
        <v>2.2046409148790816E-2</v>
      </c>
      <c r="O877" s="97">
        <f>ABS(L877-M877)</f>
        <v>0.18472125276700424</v>
      </c>
      <c r="T877" s="99"/>
    </row>
    <row r="878" spans="1:20" s="91" customFormat="1" ht="13.2" customHeight="1" x14ac:dyDescent="0.25">
      <c r="A878" s="440">
        <v>44043</v>
      </c>
      <c r="B878" s="443" t="s">
        <v>36</v>
      </c>
      <c r="C878" s="441">
        <v>967</v>
      </c>
      <c r="D878" s="441">
        <v>3</v>
      </c>
      <c r="E878" s="445">
        <f>D878/C878</f>
        <v>3.1023784901758012E-3</v>
      </c>
      <c r="F878" s="94"/>
      <c r="G878" s="96">
        <f>C878-D878</f>
        <v>964</v>
      </c>
      <c r="H878" s="96">
        <f>SUMIFS($D:$D,$A:$A,$A878)</f>
        <v>1398</v>
      </c>
      <c r="I878" s="96">
        <f>SUMIFS($G:$G,$A:$A,$A878)</f>
        <v>48046</v>
      </c>
      <c r="J878" s="95">
        <f>IFERROR(D878/H878,0)</f>
        <v>2.1459227467811159E-3</v>
      </c>
      <c r="K878" s="95">
        <f>IFERROR(G878/I878,0)</f>
        <v>2.0064105232485533E-2</v>
      </c>
      <c r="L878" s="97">
        <f>IF(A878&lt;&gt;A877,J878,L877+J878)</f>
        <v>0.99070100143061512</v>
      </c>
      <c r="M878" s="97">
        <f>IF(A878&lt;&gt;A877,K878,M877+K878)</f>
        <v>0.82389793114931531</v>
      </c>
      <c r="N878" s="97">
        <f>(M878+(M878-K878))*(L878-(L878-J878))</f>
        <v>3.4929866031463046E-3</v>
      </c>
      <c r="O878" s="97">
        <f>ABS(L878-M878)</f>
        <v>0.16680307028129981</v>
      </c>
      <c r="T878" s="99"/>
    </row>
    <row r="879" spans="1:20" s="91" customFormat="1" ht="13.2" customHeight="1" x14ac:dyDescent="0.25">
      <c r="A879" s="440">
        <v>44043</v>
      </c>
      <c r="B879" s="443" t="s">
        <v>22</v>
      </c>
      <c r="C879" s="441">
        <v>6226</v>
      </c>
      <c r="D879" s="441">
        <v>13</v>
      </c>
      <c r="E879" s="445">
        <f>D879/C879</f>
        <v>2.0880179890780596E-3</v>
      </c>
      <c r="F879" s="94"/>
      <c r="G879" s="96">
        <f>C879-D879</f>
        <v>6213</v>
      </c>
      <c r="H879" s="96">
        <f>SUMIFS($D:$D,$A:$A,$A879)</f>
        <v>1398</v>
      </c>
      <c r="I879" s="96">
        <f>SUMIFS($G:$G,$A:$A,$A879)</f>
        <v>48046</v>
      </c>
      <c r="J879" s="95">
        <f>IFERROR(D879/H879,0)</f>
        <v>9.2989985693848354E-3</v>
      </c>
      <c r="K879" s="95">
        <f>IFERROR(G879/I879,0)</f>
        <v>0.12931357449111269</v>
      </c>
      <c r="L879" s="97">
        <f>IF(A879&lt;&gt;A878,J879,L878+J879)</f>
        <v>1</v>
      </c>
      <c r="M879" s="97">
        <f>IF(A879&lt;&gt;A878,K879,M878+K879)</f>
        <v>0.953211505640428</v>
      </c>
      <c r="N879" s="97">
        <f>(M879+(M879-K879))*(L879-(L879-J879))</f>
        <v>1.6525338110348186E-2</v>
      </c>
      <c r="O879" s="97">
        <f>ABS(L879-M879)</f>
        <v>4.6788494359571997E-2</v>
      </c>
      <c r="T879" s="99"/>
    </row>
    <row r="880" spans="1:20" s="91" customFormat="1" ht="13.2" customHeight="1" x14ac:dyDescent="0.25">
      <c r="A880" s="440">
        <v>44043</v>
      </c>
      <c r="B880" s="443" t="s">
        <v>24</v>
      </c>
      <c r="C880" s="441">
        <v>770</v>
      </c>
      <c r="D880" s="441">
        <v>0</v>
      </c>
      <c r="E880" s="445">
        <f>D880/C880</f>
        <v>0</v>
      </c>
      <c r="F880" s="94"/>
      <c r="G880" s="96">
        <f>C880-D880</f>
        <v>770</v>
      </c>
      <c r="H880" s="96">
        <f>SUMIFS($D:$D,$A:$A,$A880)</f>
        <v>1398</v>
      </c>
      <c r="I880" s="96">
        <f>SUMIFS($G:$G,$A:$A,$A880)</f>
        <v>48046</v>
      </c>
      <c r="J880" s="95">
        <f>IFERROR(D880/H880,0)</f>
        <v>0</v>
      </c>
      <c r="K880" s="95">
        <f>IFERROR(G880/I880,0)</f>
        <v>1.6026308121383673E-2</v>
      </c>
      <c r="L880" s="97">
        <f>IF(A880&lt;&gt;A879,J880,L879+J880)</f>
        <v>1</v>
      </c>
      <c r="M880" s="97">
        <f>IF(A880&lt;&gt;A879,K880,M879+K880)</f>
        <v>0.96923781376181173</v>
      </c>
      <c r="N880" s="97">
        <f>(M880+(M880-K880))*(L880-(L880-J880))</f>
        <v>0</v>
      </c>
      <c r="O880" s="97">
        <f>ABS(L880-M880)</f>
        <v>3.0762186238188272E-2</v>
      </c>
      <c r="T880" s="99"/>
    </row>
    <row r="881" spans="1:20" s="91" customFormat="1" ht="13.2" customHeight="1" x14ac:dyDescent="0.25">
      <c r="A881" s="440">
        <v>44043</v>
      </c>
      <c r="B881" s="443" t="s">
        <v>38</v>
      </c>
      <c r="C881" s="441">
        <v>1478</v>
      </c>
      <c r="D881" s="441">
        <v>0</v>
      </c>
      <c r="E881" s="445">
        <f>D881/C881</f>
        <v>0</v>
      </c>
      <c r="F881" s="94"/>
      <c r="G881" s="96">
        <f>C881-D881</f>
        <v>1478</v>
      </c>
      <c r="H881" s="96">
        <f>SUMIFS($D:$D,$A:$A,$A881)</f>
        <v>1398</v>
      </c>
      <c r="I881" s="96">
        <f>SUMIFS($G:$G,$A:$A,$A881)</f>
        <v>48046</v>
      </c>
      <c r="J881" s="95">
        <f>IFERROR(D881/H881,0)</f>
        <v>0</v>
      </c>
      <c r="K881" s="95">
        <f>IFERROR(G881/I881,0)</f>
        <v>3.0762186238188403E-2</v>
      </c>
      <c r="L881" s="97">
        <f>IF(A881&lt;&gt;A880,J881,L880+J881)</f>
        <v>1</v>
      </c>
      <c r="M881" s="97">
        <f>IF(A881&lt;&gt;A880,K881,M880+K881)</f>
        <v>1.0000000000000002</v>
      </c>
      <c r="N881" s="97">
        <f>(M881+(M881-K881))*(L881-(L881-J881))</f>
        <v>0</v>
      </c>
      <c r="O881" s="97">
        <f>ABS(L881-M881)</f>
        <v>2.2204460492503131E-16</v>
      </c>
      <c r="T881" s="99"/>
    </row>
    <row r="882" spans="1:20" s="91" customFormat="1" ht="13.2" customHeight="1" x14ac:dyDescent="0.25">
      <c r="A882" s="440">
        <v>44074</v>
      </c>
      <c r="B882" s="443" t="s">
        <v>36</v>
      </c>
      <c r="C882" s="441">
        <v>267</v>
      </c>
      <c r="D882" s="441">
        <v>142</v>
      </c>
      <c r="E882" s="445">
        <f>D882/C882</f>
        <v>0.53183520599250933</v>
      </c>
      <c r="F882" s="94"/>
      <c r="G882" s="96">
        <f>C882-D882</f>
        <v>125</v>
      </c>
      <c r="H882" s="96">
        <f>SUMIFS($D:$D,$A:$A,$A882)</f>
        <v>1321</v>
      </c>
      <c r="I882" s="96">
        <f>SUMIFS($G:$G,$A:$A,$A882)</f>
        <v>43786</v>
      </c>
      <c r="J882" s="95">
        <f>IFERROR(D882/H882,0)</f>
        <v>0.10749432248296745</v>
      </c>
      <c r="K882" s="95">
        <f>IFERROR(G882/I882,0)</f>
        <v>2.854793769698077E-3</v>
      </c>
      <c r="L882" s="97">
        <f>IF(A882&lt;&gt;A881,J882,L881+J882)</f>
        <v>0.10749432248296745</v>
      </c>
      <c r="M882" s="97">
        <f>IF(A882&lt;&gt;A881,K882,M881+K882)</f>
        <v>2.854793769698077E-3</v>
      </c>
      <c r="N882" s="97">
        <f>(M882+(M882-K882))*(L882-(L882-J882))</f>
        <v>3.0687412210229139E-4</v>
      </c>
      <c r="O882" s="97">
        <f>ABS(L882-M882)</f>
        <v>0.10463952871326937</v>
      </c>
      <c r="T882" s="99"/>
    </row>
    <row r="883" spans="1:20" s="91" customFormat="1" ht="13.2" customHeight="1" x14ac:dyDescent="0.25">
      <c r="A883" s="440">
        <v>44074</v>
      </c>
      <c r="B883" s="443" t="s">
        <v>26</v>
      </c>
      <c r="C883" s="441">
        <v>710</v>
      </c>
      <c r="D883" s="441">
        <v>373</v>
      </c>
      <c r="E883" s="445">
        <f>D883/C883</f>
        <v>0.5253521126760563</v>
      </c>
      <c r="F883" s="94"/>
      <c r="G883" s="96">
        <f>C883-D883</f>
        <v>337</v>
      </c>
      <c r="H883" s="96">
        <f>SUMIFS($D:$D,$A:$A,$A883)</f>
        <v>1321</v>
      </c>
      <c r="I883" s="96">
        <f>SUMIFS($G:$G,$A:$A,$A883)</f>
        <v>43786</v>
      </c>
      <c r="J883" s="95">
        <f>IFERROR(D883/H883,0)</f>
        <v>0.28236184708554124</v>
      </c>
      <c r="K883" s="95">
        <f>IFERROR(G883/I883,0)</f>
        <v>7.696524003106016E-3</v>
      </c>
      <c r="L883" s="97">
        <f>IF(A883&lt;&gt;A882,J883,L882+J883)</f>
        <v>0.38985616956850866</v>
      </c>
      <c r="M883" s="97">
        <f>IF(A883&lt;&gt;A882,K883,M882+K883)</f>
        <v>1.0551317772804093E-2</v>
      </c>
      <c r="N883" s="97">
        <f>(M883+(M883-K883))*(L883-(L883-J883))</f>
        <v>3.7853744173757071E-3</v>
      </c>
      <c r="O883" s="97">
        <f>ABS(L883-M883)</f>
        <v>0.37930485179570456</v>
      </c>
      <c r="T883" s="99"/>
    </row>
    <row r="884" spans="1:20" s="91" customFormat="1" ht="13.2" customHeight="1" x14ac:dyDescent="0.25">
      <c r="A884" s="440">
        <v>44074</v>
      </c>
      <c r="B884" s="443" t="s">
        <v>18</v>
      </c>
      <c r="C884" s="441">
        <v>245</v>
      </c>
      <c r="D884" s="441">
        <v>80</v>
      </c>
      <c r="E884" s="445">
        <f>D884/C884</f>
        <v>0.32653061224489793</v>
      </c>
      <c r="F884" s="94"/>
      <c r="G884" s="96">
        <f>C884-D884</f>
        <v>165</v>
      </c>
      <c r="H884" s="96">
        <f>SUMIFS($D:$D,$A:$A,$A884)</f>
        <v>1321</v>
      </c>
      <c r="I884" s="96">
        <f>SUMIFS($G:$G,$A:$A,$A884)</f>
        <v>43786</v>
      </c>
      <c r="J884" s="95">
        <f>IFERROR(D884/H884,0)</f>
        <v>6.0560181680545042E-2</v>
      </c>
      <c r="K884" s="95">
        <f>IFERROR(G884/I884,0)</f>
        <v>3.7683277760014616E-3</v>
      </c>
      <c r="L884" s="97">
        <f>IF(A884&lt;&gt;A883,J884,L883+J884)</f>
        <v>0.45041635124905371</v>
      </c>
      <c r="M884" s="97">
        <f>IF(A884&lt;&gt;A883,K884,M883+K884)</f>
        <v>1.4319645548805554E-2</v>
      </c>
      <c r="N884" s="97">
        <f>(M884+(M884-K884))*(L884-(L884-J884))</f>
        <v>1.5061900573268524E-3</v>
      </c>
      <c r="O884" s="97">
        <f>ABS(L884-M884)</f>
        <v>0.43609670570024817</v>
      </c>
      <c r="T884" s="99"/>
    </row>
    <row r="885" spans="1:20" s="91" customFormat="1" ht="13.2" customHeight="1" x14ac:dyDescent="0.25">
      <c r="A885" s="440">
        <v>44074</v>
      </c>
      <c r="B885" s="443" t="s">
        <v>14</v>
      </c>
      <c r="C885" s="441">
        <v>315</v>
      </c>
      <c r="D885" s="441">
        <v>75</v>
      </c>
      <c r="E885" s="445">
        <f>D885/C885</f>
        <v>0.23809523809523808</v>
      </c>
      <c r="F885" s="94"/>
      <c r="G885" s="96">
        <f>C885-D885</f>
        <v>240</v>
      </c>
      <c r="H885" s="96">
        <f>SUMIFS($D:$D,$A:$A,$A885)</f>
        <v>1321</v>
      </c>
      <c r="I885" s="96">
        <f>SUMIFS($G:$G,$A:$A,$A885)</f>
        <v>43786</v>
      </c>
      <c r="J885" s="95">
        <f>IFERROR(D885/H885,0)</f>
        <v>5.6775170325510979E-2</v>
      </c>
      <c r="K885" s="95">
        <f>IFERROR(G885/I885,0)</f>
        <v>5.4812040378203076E-3</v>
      </c>
      <c r="L885" s="97">
        <f>IF(A885&lt;&gt;A884,J885,L884+J885)</f>
        <v>0.50719152157456471</v>
      </c>
      <c r="M885" s="97">
        <f>IF(A885&lt;&gt;A884,K885,M884+K885)</f>
        <v>1.9800849586625861E-2</v>
      </c>
      <c r="N885" s="97">
        <f>(M885+(M885-K885))*(L885-(L885-J885))</f>
        <v>1.9371969229048879E-3</v>
      </c>
      <c r="O885" s="97">
        <f>ABS(L885-M885)</f>
        <v>0.48739067198793884</v>
      </c>
      <c r="T885" s="99"/>
    </row>
    <row r="886" spans="1:20" s="91" customFormat="1" ht="13.2" customHeight="1" x14ac:dyDescent="0.25">
      <c r="A886" s="440">
        <v>44074</v>
      </c>
      <c r="B886" s="443" t="s">
        <v>38</v>
      </c>
      <c r="C886" s="441">
        <v>660</v>
      </c>
      <c r="D886" s="441">
        <v>128</v>
      </c>
      <c r="E886" s="445">
        <f>D886/C886</f>
        <v>0.19393939393939394</v>
      </c>
      <c r="F886" s="94"/>
      <c r="G886" s="96">
        <f>C886-D886</f>
        <v>532</v>
      </c>
      <c r="H886" s="96">
        <f>SUMIFS($D:$D,$A:$A,$A886)</f>
        <v>1321</v>
      </c>
      <c r="I886" s="96">
        <f>SUMIFS($G:$G,$A:$A,$A886)</f>
        <v>43786</v>
      </c>
      <c r="J886" s="95">
        <f>IFERROR(D886/H886,0)</f>
        <v>9.6896290688872067E-2</v>
      </c>
      <c r="K886" s="95">
        <f>IFERROR(G886/I886,0)</f>
        <v>1.2150002283835016E-2</v>
      </c>
      <c r="L886" s="97">
        <f>IF(A886&lt;&gt;A885,J886,L885+J886)</f>
        <v>0.60408781226343677</v>
      </c>
      <c r="M886" s="97">
        <f>IF(A886&lt;&gt;A885,K886,M885+K886)</f>
        <v>3.1950851870460879E-2</v>
      </c>
      <c r="N886" s="97">
        <f>(M886+(M886-K886))*(L886-(L886-J886))</f>
        <v>5.0145479080296006E-3</v>
      </c>
      <c r="O886" s="97">
        <f>ABS(L886-M886)</f>
        <v>0.5721369603929759</v>
      </c>
      <c r="T886" s="99"/>
    </row>
    <row r="887" spans="1:20" s="91" customFormat="1" ht="13.2" customHeight="1" x14ac:dyDescent="0.25">
      <c r="A887" s="440">
        <v>44074</v>
      </c>
      <c r="B887" s="443" t="s">
        <v>40</v>
      </c>
      <c r="C887" s="441">
        <v>1070</v>
      </c>
      <c r="D887" s="441">
        <v>117</v>
      </c>
      <c r="E887" s="445">
        <f>D887/C887</f>
        <v>0.10934579439252337</v>
      </c>
      <c r="F887" s="94"/>
      <c r="G887" s="96">
        <f>C887-D887</f>
        <v>953</v>
      </c>
      <c r="H887" s="96">
        <f>SUMIFS($D:$D,$A:$A,$A887)</f>
        <v>1321</v>
      </c>
      <c r="I887" s="96">
        <f>SUMIFS($G:$G,$A:$A,$A887)</f>
        <v>43786</v>
      </c>
      <c r="J887" s="95">
        <f>IFERROR(D887/H887,0)</f>
        <v>8.8569265707797121E-2</v>
      </c>
      <c r="K887" s="95">
        <f>IFERROR(G887/I887,0)</f>
        <v>2.1764947700178137E-2</v>
      </c>
      <c r="L887" s="97">
        <f>IF(A887&lt;&gt;A886,J887,L886+J887)</f>
        <v>0.69265707797123388</v>
      </c>
      <c r="M887" s="97">
        <f>IF(A887&lt;&gt;A886,K887,M886+K887)</f>
        <v>5.3715799570639017E-2</v>
      </c>
      <c r="N887" s="97">
        <f>(M887+(M887-K887))*(L887-(L887-J887))</f>
        <v>7.5874324137840156E-3</v>
      </c>
      <c r="O887" s="97">
        <f>ABS(L887-M887)</f>
        <v>0.63894127840059489</v>
      </c>
      <c r="T887" s="99"/>
    </row>
    <row r="888" spans="1:20" s="91" customFormat="1" ht="13.2" customHeight="1" x14ac:dyDescent="0.25">
      <c r="A888" s="440">
        <v>44074</v>
      </c>
      <c r="B888" s="443" t="s">
        <v>34</v>
      </c>
      <c r="C888" s="441">
        <v>770</v>
      </c>
      <c r="D888" s="441">
        <v>43</v>
      </c>
      <c r="E888" s="445">
        <f>D888/C888</f>
        <v>5.5844155844155842E-2</v>
      </c>
      <c r="F888" s="94"/>
      <c r="G888" s="96">
        <f>C888-D888</f>
        <v>727</v>
      </c>
      <c r="H888" s="96">
        <f>SUMIFS($D:$D,$A:$A,$A888)</f>
        <v>1321</v>
      </c>
      <c r="I888" s="96">
        <f>SUMIFS($G:$G,$A:$A,$A888)</f>
        <v>43786</v>
      </c>
      <c r="J888" s="95">
        <f>IFERROR(D888/H888,0)</f>
        <v>3.2551097653292962E-2</v>
      </c>
      <c r="K888" s="95">
        <f>IFERROR(G888/I888,0)</f>
        <v>1.6603480564564017E-2</v>
      </c>
      <c r="L888" s="97">
        <f>IF(A888&lt;&gt;A887,J888,L887+J888)</f>
        <v>0.72520817562452689</v>
      </c>
      <c r="M888" s="97">
        <f>IF(A888&lt;&gt;A887,K888,M887+K888)</f>
        <v>7.0319280135203027E-2</v>
      </c>
      <c r="N888" s="97">
        <f>(M888+(M888-K888))*(L888-(L888-J888))</f>
        <v>4.0374779919388456E-3</v>
      </c>
      <c r="O888" s="97">
        <f>ABS(L888-M888)</f>
        <v>0.65488889548932383</v>
      </c>
      <c r="T888" s="99"/>
    </row>
    <row r="889" spans="1:20" s="91" customFormat="1" ht="13.2" customHeight="1" x14ac:dyDescent="0.25">
      <c r="A889" s="440">
        <v>44074</v>
      </c>
      <c r="B889" s="443" t="s">
        <v>16</v>
      </c>
      <c r="C889" s="441">
        <v>625</v>
      </c>
      <c r="D889" s="441">
        <v>31</v>
      </c>
      <c r="E889" s="445">
        <f>D889/C889</f>
        <v>4.9599999999999998E-2</v>
      </c>
      <c r="F889" s="94"/>
      <c r="G889" s="96">
        <f>C889-D889</f>
        <v>594</v>
      </c>
      <c r="H889" s="96">
        <f>SUMIFS($D:$D,$A:$A,$A889)</f>
        <v>1321</v>
      </c>
      <c r="I889" s="96">
        <f>SUMIFS($G:$G,$A:$A,$A889)</f>
        <v>43786</v>
      </c>
      <c r="J889" s="95">
        <f>IFERROR(D889/H889,0)</f>
        <v>2.3467070401211203E-2</v>
      </c>
      <c r="K889" s="95">
        <f>IFERROR(G889/I889,0)</f>
        <v>1.3565979993605261E-2</v>
      </c>
      <c r="L889" s="97">
        <f>IF(A889&lt;&gt;A888,J889,L888+J889)</f>
        <v>0.74867524602573809</v>
      </c>
      <c r="M889" s="97">
        <f>IF(A889&lt;&gt;A888,K889,M888+K889)</f>
        <v>8.3885260128808287E-2</v>
      </c>
      <c r="N889" s="97">
        <f>(M889+(M889-K889))*(L889-(L889-J889))</f>
        <v>3.6187288025619621E-3</v>
      </c>
      <c r="O889" s="97">
        <f>ABS(L889-M889)</f>
        <v>0.66478998589692984</v>
      </c>
      <c r="T889" s="99"/>
    </row>
    <row r="890" spans="1:20" s="91" customFormat="1" ht="13.2" customHeight="1" x14ac:dyDescent="0.25">
      <c r="A890" s="440">
        <v>44074</v>
      </c>
      <c r="B890" s="443" t="s">
        <v>22</v>
      </c>
      <c r="C890" s="441">
        <v>449</v>
      </c>
      <c r="D890" s="441">
        <v>13</v>
      </c>
      <c r="E890" s="445">
        <f>D890/C890</f>
        <v>2.8953229398663696E-2</v>
      </c>
      <c r="F890" s="94"/>
      <c r="G890" s="96">
        <f>C890-D890</f>
        <v>436</v>
      </c>
      <c r="H890" s="96">
        <f>SUMIFS($D:$D,$A:$A,$A890)</f>
        <v>1321</v>
      </c>
      <c r="I890" s="96">
        <f>SUMIFS($G:$G,$A:$A,$A890)</f>
        <v>43786</v>
      </c>
      <c r="J890" s="95">
        <f>IFERROR(D890/H890,0)</f>
        <v>9.8410295230885701E-3</v>
      </c>
      <c r="K890" s="95">
        <f>IFERROR(G890/I890,0)</f>
        <v>9.9575206687068929E-3</v>
      </c>
      <c r="L890" s="97">
        <f>IF(A890&lt;&gt;A889,J890,L889+J890)</f>
        <v>0.75851627554882661</v>
      </c>
      <c r="M890" s="97">
        <f>IF(A890&lt;&gt;A889,K890,M889+K890)</f>
        <v>9.384278079751518E-2</v>
      </c>
      <c r="N890" s="97">
        <f>(M890+(M890-K890))*(L890-(L890-J890))</f>
        <v>1.7490268978366337E-3</v>
      </c>
      <c r="O890" s="97">
        <f>ABS(L890-M890)</f>
        <v>0.66467349475131143</v>
      </c>
      <c r="T890" s="99"/>
    </row>
    <row r="891" spans="1:20" s="91" customFormat="1" ht="13.2" customHeight="1" x14ac:dyDescent="0.25">
      <c r="A891" s="440">
        <v>44074</v>
      </c>
      <c r="B891" s="443" t="s">
        <v>32</v>
      </c>
      <c r="C891" s="441">
        <v>4753</v>
      </c>
      <c r="D891" s="441">
        <v>97</v>
      </c>
      <c r="E891" s="445">
        <f>D891/C891</f>
        <v>2.0408163265306121E-2</v>
      </c>
      <c r="F891" s="94"/>
      <c r="G891" s="96">
        <f>C891-D891</f>
        <v>4656</v>
      </c>
      <c r="H891" s="96">
        <f>SUMIFS($D:$D,$A:$A,$A891)</f>
        <v>1321</v>
      </c>
      <c r="I891" s="96">
        <f>SUMIFS($G:$G,$A:$A,$A891)</f>
        <v>43786</v>
      </c>
      <c r="J891" s="95">
        <f>IFERROR(D891/H891,0)</f>
        <v>7.3429220287660857E-2</v>
      </c>
      <c r="K891" s="95">
        <f>IFERROR(G891/I891,0)</f>
        <v>0.10633535833371398</v>
      </c>
      <c r="L891" s="97">
        <f>IF(A891&lt;&gt;A890,J891,L890+J891)</f>
        <v>0.83194549583648747</v>
      </c>
      <c r="M891" s="97">
        <f>IF(A891&lt;&gt;A890,K891,M890+K891)</f>
        <v>0.20017813913122917</v>
      </c>
      <c r="N891" s="97">
        <f>(M891+(M891-K891))*(L891-(L891-J891))</f>
        <v>2.1589726898628463E-2</v>
      </c>
      <c r="O891" s="97">
        <f>ABS(L891-M891)</f>
        <v>0.6317673567052583</v>
      </c>
      <c r="T891" s="99"/>
    </row>
    <row r="892" spans="1:20" s="91" customFormat="1" ht="13.2" customHeight="1" x14ac:dyDescent="0.25">
      <c r="A892" s="440">
        <v>44074</v>
      </c>
      <c r="B892" s="443" t="s">
        <v>28</v>
      </c>
      <c r="C892" s="441">
        <v>22530</v>
      </c>
      <c r="D892" s="441">
        <v>199</v>
      </c>
      <c r="E892" s="445">
        <f>D892/C892</f>
        <v>8.8326675543719483E-3</v>
      </c>
      <c r="F892" s="94"/>
      <c r="G892" s="96">
        <f>C892-D892</f>
        <v>22331</v>
      </c>
      <c r="H892" s="96">
        <f>SUMIFS($D:$D,$A:$A,$A892)</f>
        <v>1321</v>
      </c>
      <c r="I892" s="96">
        <f>SUMIFS($G:$G,$A:$A,$A892)</f>
        <v>43786</v>
      </c>
      <c r="J892" s="95">
        <f>IFERROR(D892/H892,0)</f>
        <v>0.1506434519303558</v>
      </c>
      <c r="K892" s="95">
        <f>IFERROR(G892/I892,0)</f>
        <v>0.51000319736902211</v>
      </c>
      <c r="L892" s="97">
        <f>IF(A892&lt;&gt;A891,J892,L891+J892)</f>
        <v>0.98258894776684325</v>
      </c>
      <c r="M892" s="97">
        <f>IF(A892&lt;&gt;A891,K892,M891+K892)</f>
        <v>0.71018133650025128</v>
      </c>
      <c r="N892" s="97">
        <f>(M892+(M892-K892))*(L892-(L892-J892))</f>
        <v>0.13713969390663483</v>
      </c>
      <c r="O892" s="97">
        <f>ABS(L892-M892)</f>
        <v>0.27240761126659196</v>
      </c>
      <c r="T892" s="99"/>
    </row>
    <row r="893" spans="1:20" s="91" customFormat="1" ht="13.2" customHeight="1" x14ac:dyDescent="0.25">
      <c r="A893" s="440">
        <v>44074</v>
      </c>
      <c r="B893" s="443" t="s">
        <v>12</v>
      </c>
      <c r="C893" s="441">
        <v>2970</v>
      </c>
      <c r="D893" s="441">
        <v>15</v>
      </c>
      <c r="E893" s="445">
        <f>D893/C893</f>
        <v>5.0505050505050509E-3</v>
      </c>
      <c r="F893" s="94"/>
      <c r="G893" s="96">
        <f>C893-D893</f>
        <v>2955</v>
      </c>
      <c r="H893" s="96">
        <f>SUMIFS($D:$D,$A:$A,$A893)</f>
        <v>1321</v>
      </c>
      <c r="I893" s="96">
        <f>SUMIFS($G:$G,$A:$A,$A893)</f>
        <v>43786</v>
      </c>
      <c r="J893" s="95">
        <f>IFERROR(D893/H893,0)</f>
        <v>1.1355034065102196E-2</v>
      </c>
      <c r="K893" s="95">
        <f>IFERROR(G893/I893,0)</f>
        <v>6.7487324715662544E-2</v>
      </c>
      <c r="L893" s="97">
        <f>IF(A893&lt;&gt;A892,J893,L892+J893)</f>
        <v>0.99394398183194543</v>
      </c>
      <c r="M893" s="97">
        <f>IF(A893&lt;&gt;A892,K893,M892+K893)</f>
        <v>0.77766866121591383</v>
      </c>
      <c r="N893" s="97">
        <f>(M893+(M893-K893))*(L893-(L893-J893))</f>
        <v>1.6894587407829266E-2</v>
      </c>
      <c r="O893" s="97">
        <f>ABS(L893-M893)</f>
        <v>0.21627532061603161</v>
      </c>
      <c r="T893" s="99"/>
    </row>
    <row r="894" spans="1:20" s="91" customFormat="1" ht="13.2" customHeight="1" x14ac:dyDescent="0.25">
      <c r="A894" s="440">
        <v>44074</v>
      </c>
      <c r="B894" s="443" t="s">
        <v>20</v>
      </c>
      <c r="C894" s="441">
        <v>6389</v>
      </c>
      <c r="D894" s="441">
        <v>8</v>
      </c>
      <c r="E894" s="445">
        <f>D894/C894</f>
        <v>1.2521521364845828E-3</v>
      </c>
      <c r="F894" s="94"/>
      <c r="G894" s="96">
        <f>C894-D894</f>
        <v>6381</v>
      </c>
      <c r="H894" s="96">
        <f>SUMIFS($D:$D,$A:$A,$A894)</f>
        <v>1321</v>
      </c>
      <c r="I894" s="96">
        <f>SUMIFS($G:$G,$A:$A,$A894)</f>
        <v>43786</v>
      </c>
      <c r="J894" s="95">
        <f>IFERROR(D894/H894,0)</f>
        <v>6.0560181680545042E-3</v>
      </c>
      <c r="K894" s="95">
        <f>IFERROR(G894/I894,0)</f>
        <v>0.14573151235554743</v>
      </c>
      <c r="L894" s="97">
        <f>IF(A894&lt;&gt;A893,J894,L893+J894)</f>
        <v>0.99999999999999989</v>
      </c>
      <c r="M894" s="97">
        <f>IF(A894&lt;&gt;A893,K894,M893+K894)</f>
        <v>0.9234001735714612</v>
      </c>
      <c r="N894" s="97">
        <f>(M894+(M894-K894))*(L894-(L894-J894))</f>
        <v>1.0301703768583565E-2</v>
      </c>
      <c r="O894" s="97">
        <f>ABS(L894-M894)</f>
        <v>7.6599826428538687E-2</v>
      </c>
      <c r="T894" s="99"/>
    </row>
    <row r="895" spans="1:20" s="91" customFormat="1" ht="13.2" customHeight="1" x14ac:dyDescent="0.25">
      <c r="A895" s="440">
        <v>44074</v>
      </c>
      <c r="B895" s="443" t="s">
        <v>24</v>
      </c>
      <c r="C895" s="441">
        <v>750</v>
      </c>
      <c r="D895" s="441">
        <v>0</v>
      </c>
      <c r="E895" s="445">
        <f>D895/C895</f>
        <v>0</v>
      </c>
      <c r="F895" s="94"/>
      <c r="G895" s="96">
        <f>C895-D895</f>
        <v>750</v>
      </c>
      <c r="H895" s="96">
        <f>SUMIFS($D:$D,$A:$A,$A895)</f>
        <v>1321</v>
      </c>
      <c r="I895" s="96">
        <f>SUMIFS($G:$G,$A:$A,$A895)</f>
        <v>43786</v>
      </c>
      <c r="J895" s="95">
        <f>IFERROR(D895/H895,0)</f>
        <v>0</v>
      </c>
      <c r="K895" s="95">
        <f>IFERROR(G895/I895,0)</f>
        <v>1.7128762618188461E-2</v>
      </c>
      <c r="L895" s="97">
        <f>IF(A895&lt;&gt;A894,J895,L894+J895)</f>
        <v>0.99999999999999989</v>
      </c>
      <c r="M895" s="97">
        <f>IF(A895&lt;&gt;A894,K895,M894+K895)</f>
        <v>0.94052893618964961</v>
      </c>
      <c r="N895" s="97">
        <f>(M895+(M895-K895))*(L895-(L895-J895))</f>
        <v>0</v>
      </c>
      <c r="O895" s="97">
        <f>ABS(L895-M895)</f>
        <v>5.9471063810350278E-2</v>
      </c>
      <c r="T895" s="99"/>
    </row>
    <row r="896" spans="1:20" s="91" customFormat="1" ht="13.2" customHeight="1" x14ac:dyDescent="0.25">
      <c r="A896" s="440">
        <v>44074</v>
      </c>
      <c r="B896" s="443" t="s">
        <v>30</v>
      </c>
      <c r="C896" s="441">
        <v>1009</v>
      </c>
      <c r="D896" s="441">
        <v>0</v>
      </c>
      <c r="E896" s="445">
        <f>D896/C896</f>
        <v>0</v>
      </c>
      <c r="F896" s="94"/>
      <c r="G896" s="96">
        <f>C896-D896</f>
        <v>1009</v>
      </c>
      <c r="H896" s="96">
        <f>SUMIFS($D:$D,$A:$A,$A896)</f>
        <v>1321</v>
      </c>
      <c r="I896" s="96">
        <f>SUMIFS($G:$G,$A:$A,$A896)</f>
        <v>43786</v>
      </c>
      <c r="J896" s="95">
        <f>IFERROR(D896/H896,0)</f>
        <v>0</v>
      </c>
      <c r="K896" s="95">
        <f>IFERROR(G896/I896,0)</f>
        <v>2.3043895309002877E-2</v>
      </c>
      <c r="L896" s="97">
        <f>IF(A896&lt;&gt;A895,J896,L895+J896)</f>
        <v>0.99999999999999989</v>
      </c>
      <c r="M896" s="97">
        <f>IF(A896&lt;&gt;A895,K896,M895+K896)</f>
        <v>0.96357283149865247</v>
      </c>
      <c r="N896" s="97">
        <f>(M896+(M896-K896))*(L896-(L896-J896))</f>
        <v>0</v>
      </c>
      <c r="O896" s="97">
        <f>ABS(L896-M896)</f>
        <v>3.6427168501347418E-2</v>
      </c>
      <c r="T896" s="99"/>
    </row>
    <row r="897" spans="1:20" s="91" customFormat="1" ht="13.2" customHeight="1" x14ac:dyDescent="0.25">
      <c r="A897" s="440">
        <v>44074</v>
      </c>
      <c r="B897" s="443" t="s">
        <v>42</v>
      </c>
      <c r="C897" s="441">
        <v>1595</v>
      </c>
      <c r="D897" s="441">
        <v>0</v>
      </c>
      <c r="E897" s="445">
        <f>D897/C897</f>
        <v>0</v>
      </c>
      <c r="F897" s="94"/>
      <c r="G897" s="96">
        <f>C897-D897</f>
        <v>1595</v>
      </c>
      <c r="H897" s="96">
        <f>SUMIFS($D:$D,$A:$A,$A897)</f>
        <v>1321</v>
      </c>
      <c r="I897" s="96">
        <f>SUMIFS($G:$G,$A:$A,$A897)</f>
        <v>43786</v>
      </c>
      <c r="J897" s="95">
        <f>IFERROR(D897/H897,0)</f>
        <v>0</v>
      </c>
      <c r="K897" s="95">
        <f>IFERROR(G897/I897,0)</f>
        <v>3.6427168501347459E-2</v>
      </c>
      <c r="L897" s="97">
        <f>IF(A897&lt;&gt;A896,J897,L896+J897)</f>
        <v>0.99999999999999989</v>
      </c>
      <c r="M897" s="97">
        <f>IF(A897&lt;&gt;A896,K897,M896+K897)</f>
        <v>0.99999999999999989</v>
      </c>
      <c r="N897" s="97">
        <f>(M897+(M897-K897))*(L897-(L897-J897))</f>
        <v>0</v>
      </c>
      <c r="O897" s="97">
        <f>ABS(L897-M897)</f>
        <v>0</v>
      </c>
      <c r="T897" s="99"/>
    </row>
    <row r="898" spans="1:20" s="91" customFormat="1" ht="13.2" customHeight="1" x14ac:dyDescent="0.25">
      <c r="A898" s="440">
        <v>44104</v>
      </c>
      <c r="B898" s="443" t="s">
        <v>24</v>
      </c>
      <c r="C898" s="441">
        <v>255</v>
      </c>
      <c r="D898" s="441">
        <v>137</v>
      </c>
      <c r="E898" s="445">
        <f>D898/C898</f>
        <v>0.53725490196078429</v>
      </c>
      <c r="F898" s="94"/>
      <c r="G898" s="96">
        <f>C898-D898</f>
        <v>118</v>
      </c>
      <c r="H898" s="96">
        <f>SUMIFS($D:$D,$A:$A,$A898)</f>
        <v>972</v>
      </c>
      <c r="I898" s="96">
        <f>SUMIFS($G:$G,$A:$A,$A898)</f>
        <v>26602</v>
      </c>
      <c r="J898" s="95">
        <f>IFERROR(D898/H898,0)</f>
        <v>0.14094650205761317</v>
      </c>
      <c r="K898" s="95">
        <f>IFERROR(G898/I898,0)</f>
        <v>4.4357567100218025E-3</v>
      </c>
      <c r="L898" s="97">
        <f>IF(A898&lt;&gt;A897,J898,L897+J898)</f>
        <v>0.14094650205761317</v>
      </c>
      <c r="M898" s="97">
        <f>IF(A898&lt;&gt;A897,K898,M897+K898)</f>
        <v>4.4357567100218025E-3</v>
      </c>
      <c r="N898" s="97">
        <f>(M898+(M898-K898))*(L898-(L898-J898))</f>
        <v>6.2520439225615938E-4</v>
      </c>
      <c r="O898" s="97">
        <f>ABS(L898-M898)</f>
        <v>0.13651074534759136</v>
      </c>
      <c r="T898" s="99"/>
    </row>
    <row r="899" spans="1:20" s="91" customFormat="1" ht="13.2" customHeight="1" x14ac:dyDescent="0.25">
      <c r="A899" s="440">
        <v>44104</v>
      </c>
      <c r="B899" s="443" t="s">
        <v>38</v>
      </c>
      <c r="C899" s="441">
        <v>715</v>
      </c>
      <c r="D899" s="441">
        <v>304</v>
      </c>
      <c r="E899" s="445">
        <f>D899/C899</f>
        <v>0.42517482517482519</v>
      </c>
      <c r="F899" s="94"/>
      <c r="G899" s="96">
        <f>C899-D899</f>
        <v>411</v>
      </c>
      <c r="H899" s="96">
        <f>SUMIFS($D:$D,$A:$A,$A899)</f>
        <v>972</v>
      </c>
      <c r="I899" s="96">
        <f>SUMIFS($G:$G,$A:$A,$A899)</f>
        <v>26602</v>
      </c>
      <c r="J899" s="95">
        <f>IFERROR(D899/H899,0)</f>
        <v>0.31275720164609055</v>
      </c>
      <c r="K899" s="95">
        <f>IFERROR(G899/I899,0)</f>
        <v>1.5449966167957296E-2</v>
      </c>
      <c r="L899" s="97">
        <f>IF(A899&lt;&gt;A898,J899,L898+J899)</f>
        <v>0.45370370370370372</v>
      </c>
      <c r="M899" s="97">
        <f>IF(A899&lt;&gt;A898,K899,M898+K899)</f>
        <v>1.9885722877979101E-2</v>
      </c>
      <c r="N899" s="97">
        <f>(M899+(M899-K899))*(L899-(L899-J899))</f>
        <v>7.6067178958356746E-3</v>
      </c>
      <c r="O899" s="97">
        <f>ABS(L899-M899)</f>
        <v>0.43381798082572465</v>
      </c>
      <c r="T899" s="99"/>
    </row>
    <row r="900" spans="1:20" s="91" customFormat="1" ht="13.2" customHeight="1" x14ac:dyDescent="0.25">
      <c r="A900" s="440">
        <v>44104</v>
      </c>
      <c r="B900" s="443" t="s">
        <v>18</v>
      </c>
      <c r="C900" s="441">
        <v>251</v>
      </c>
      <c r="D900" s="441">
        <v>78</v>
      </c>
      <c r="E900" s="445">
        <f>D900/C900</f>
        <v>0.31075697211155379</v>
      </c>
      <c r="F900" s="94"/>
      <c r="G900" s="96">
        <f>C900-D900</f>
        <v>173</v>
      </c>
      <c r="H900" s="96">
        <f>SUMIFS($D:$D,$A:$A,$A900)</f>
        <v>972</v>
      </c>
      <c r="I900" s="96">
        <f>SUMIFS($G:$G,$A:$A,$A900)</f>
        <v>26602</v>
      </c>
      <c r="J900" s="95">
        <f>IFERROR(D900/H900,0)</f>
        <v>8.0246913580246909E-2</v>
      </c>
      <c r="K900" s="95">
        <f>IFERROR(G900/I900,0)</f>
        <v>6.5032704307946771E-3</v>
      </c>
      <c r="L900" s="97">
        <f>IF(A900&lt;&gt;A899,J900,L899+J900)</f>
        <v>0.53395061728395066</v>
      </c>
      <c r="M900" s="97">
        <f>IF(A900&lt;&gt;A899,K900,M899+K900)</f>
        <v>2.6388993308773777E-2</v>
      </c>
      <c r="N900" s="97">
        <f>(M900+(M900-K900))*(L900-(L900-J900))</f>
        <v>3.7134031507888121E-3</v>
      </c>
      <c r="O900" s="97">
        <f>ABS(L900-M900)</f>
        <v>0.5075616239751769</v>
      </c>
      <c r="T900" s="99"/>
    </row>
    <row r="901" spans="1:20" s="91" customFormat="1" ht="13.2" customHeight="1" x14ac:dyDescent="0.25">
      <c r="A901" s="440">
        <v>44104</v>
      </c>
      <c r="B901" s="443" t="s">
        <v>16</v>
      </c>
      <c r="C901" s="441">
        <v>284</v>
      </c>
      <c r="D901" s="441">
        <v>71</v>
      </c>
      <c r="E901" s="445">
        <f>D901/C901</f>
        <v>0.25</v>
      </c>
      <c r="F901" s="94"/>
      <c r="G901" s="96">
        <f>C901-D901</f>
        <v>213</v>
      </c>
      <c r="H901" s="96">
        <f>SUMIFS($D:$D,$A:$A,$A901)</f>
        <v>972</v>
      </c>
      <c r="I901" s="96">
        <f>SUMIFS($G:$G,$A:$A,$A901)</f>
        <v>26602</v>
      </c>
      <c r="J901" s="95">
        <f>IFERROR(D901/H901,0)</f>
        <v>7.3045267489711935E-2</v>
      </c>
      <c r="K901" s="95">
        <f>IFERROR(G901/I901,0)</f>
        <v>8.0069167731749488E-3</v>
      </c>
      <c r="L901" s="97">
        <f>IF(A901&lt;&gt;A900,J901,L900+J901)</f>
        <v>0.60699588477366262</v>
      </c>
      <c r="M901" s="97">
        <f>IF(A901&lt;&gt;A900,K901,M900+K901)</f>
        <v>3.4395910081948727E-2</v>
      </c>
      <c r="N901" s="97">
        <f>(M901+(M901-K901))*(L901-(L901-J901))</f>
        <v>4.4400495275116253E-3</v>
      </c>
      <c r="O901" s="97">
        <f>ABS(L901-M901)</f>
        <v>0.57259997469171386</v>
      </c>
      <c r="T901" s="99"/>
    </row>
    <row r="902" spans="1:20" s="91" customFormat="1" ht="13.2" customHeight="1" x14ac:dyDescent="0.25">
      <c r="A902" s="440">
        <v>44104</v>
      </c>
      <c r="B902" s="443" t="s">
        <v>36</v>
      </c>
      <c r="C902" s="441">
        <v>396</v>
      </c>
      <c r="D902" s="441">
        <v>73</v>
      </c>
      <c r="E902" s="445">
        <f>D902/C902</f>
        <v>0.18434343434343434</v>
      </c>
      <c r="F902" s="94"/>
      <c r="G902" s="96">
        <f>C902-D902</f>
        <v>323</v>
      </c>
      <c r="H902" s="96">
        <f>SUMIFS($D:$D,$A:$A,$A902)</f>
        <v>972</v>
      </c>
      <c r="I902" s="96">
        <f>SUMIFS($G:$G,$A:$A,$A902)</f>
        <v>26602</v>
      </c>
      <c r="J902" s="95">
        <f>IFERROR(D902/H902,0)</f>
        <v>7.5102880658436219E-2</v>
      </c>
      <c r="K902" s="95">
        <f>IFERROR(G902/I902,0)</f>
        <v>1.2141944214720698E-2</v>
      </c>
      <c r="L902" s="97">
        <f>IF(A902&lt;&gt;A901,J902,L901+J902)</f>
        <v>0.6820987654320988</v>
      </c>
      <c r="M902" s="97">
        <f>IF(A902&lt;&gt;A901,K902,M901+K902)</f>
        <v>4.6537854296669429E-2</v>
      </c>
      <c r="N902" s="97">
        <f>(M902+(M902-K902))*(L902-(L902-J902))</f>
        <v>6.0783588473653522E-3</v>
      </c>
      <c r="O902" s="97">
        <f>ABS(L902-M902)</f>
        <v>0.63556091113542934</v>
      </c>
      <c r="T902" s="99"/>
    </row>
    <row r="903" spans="1:20" s="91" customFormat="1" ht="13.2" customHeight="1" x14ac:dyDescent="0.25">
      <c r="A903" s="440">
        <v>44104</v>
      </c>
      <c r="B903" s="443" t="s">
        <v>26</v>
      </c>
      <c r="C903" s="441">
        <v>1033</v>
      </c>
      <c r="D903" s="441">
        <v>60</v>
      </c>
      <c r="E903" s="445">
        <f>D903/C903</f>
        <v>5.8083252662149081E-2</v>
      </c>
      <c r="F903" s="94"/>
      <c r="G903" s="96">
        <f>C903-D903</f>
        <v>973</v>
      </c>
      <c r="H903" s="96">
        <f>SUMIFS($D:$D,$A:$A,$A903)</f>
        <v>972</v>
      </c>
      <c r="I903" s="96">
        <f>SUMIFS($G:$G,$A:$A,$A903)</f>
        <v>26602</v>
      </c>
      <c r="J903" s="95">
        <f>IFERROR(D903/H903,0)</f>
        <v>6.1728395061728392E-2</v>
      </c>
      <c r="K903" s="95">
        <f>IFERROR(G903/I903,0)</f>
        <v>3.657619727840012E-2</v>
      </c>
      <c r="L903" s="97">
        <f>IF(A903&lt;&gt;A902,J903,L902+J903)</f>
        <v>0.74382716049382713</v>
      </c>
      <c r="M903" s="97">
        <f>IF(A903&lt;&gt;A902,K903,M902+K903)</f>
        <v>8.3114051575069542E-2</v>
      </c>
      <c r="N903" s="97">
        <f>(M903+(M903-K903))*(L903-(L903-J903))</f>
        <v>8.0032040661567327E-3</v>
      </c>
      <c r="O903" s="97">
        <f>ABS(L903-M903)</f>
        <v>0.66071310891875756</v>
      </c>
      <c r="T903" s="99"/>
    </row>
    <row r="904" spans="1:20" s="91" customFormat="1" ht="13.2" customHeight="1" x14ac:dyDescent="0.25">
      <c r="A904" s="440">
        <v>44104</v>
      </c>
      <c r="B904" s="443" t="s">
        <v>32</v>
      </c>
      <c r="C904" s="441">
        <v>758</v>
      </c>
      <c r="D904" s="441">
        <v>35</v>
      </c>
      <c r="E904" s="445">
        <f>D904/C904</f>
        <v>4.6174142480211081E-2</v>
      </c>
      <c r="F904" s="94"/>
      <c r="G904" s="96">
        <f>C904-D904</f>
        <v>723</v>
      </c>
      <c r="H904" s="96">
        <f>SUMIFS($D:$D,$A:$A,$A904)</f>
        <v>972</v>
      </c>
      <c r="I904" s="96">
        <f>SUMIFS($G:$G,$A:$A,$A904)</f>
        <v>26602</v>
      </c>
      <c r="J904" s="95">
        <f>IFERROR(D904/H904,0)</f>
        <v>3.60082304526749E-2</v>
      </c>
      <c r="K904" s="95">
        <f>IFERROR(G904/I904,0)</f>
        <v>2.717840763852342E-2</v>
      </c>
      <c r="L904" s="97">
        <f>IF(A904&lt;&gt;A903,J904,L903+J904)</f>
        <v>0.77983539094650201</v>
      </c>
      <c r="M904" s="97">
        <f>IF(A904&lt;&gt;A903,K904,M903+K904)</f>
        <v>0.11029245921359296</v>
      </c>
      <c r="N904" s="97">
        <f>(M904+(M904-K904))*(L904-(L904-J904))</f>
        <v>6.9642262115259083E-3</v>
      </c>
      <c r="O904" s="97">
        <f>ABS(L904-M904)</f>
        <v>0.66954293173290902</v>
      </c>
      <c r="T904" s="99"/>
    </row>
    <row r="905" spans="1:20" s="91" customFormat="1" ht="13.2" customHeight="1" x14ac:dyDescent="0.25">
      <c r="A905" s="440">
        <v>44104</v>
      </c>
      <c r="B905" s="443" t="s">
        <v>14</v>
      </c>
      <c r="C905" s="441">
        <v>503</v>
      </c>
      <c r="D905" s="441">
        <v>17</v>
      </c>
      <c r="E905" s="445">
        <f>D905/C905</f>
        <v>3.3797216699801194E-2</v>
      </c>
      <c r="F905" s="94"/>
      <c r="G905" s="96">
        <f>C905-D905</f>
        <v>486</v>
      </c>
      <c r="H905" s="96">
        <f>SUMIFS($D:$D,$A:$A,$A905)</f>
        <v>972</v>
      </c>
      <c r="I905" s="96">
        <f>SUMIFS($G:$G,$A:$A,$A905)</f>
        <v>26602</v>
      </c>
      <c r="J905" s="95">
        <f>IFERROR(D905/H905,0)</f>
        <v>1.7489711934156379E-2</v>
      </c>
      <c r="K905" s="95">
        <f>IFERROR(G905/I905,0)</f>
        <v>1.8269303059920305E-2</v>
      </c>
      <c r="L905" s="97">
        <f>IF(A905&lt;&gt;A904,J905,L904+J905)</f>
        <v>0.79732510288065839</v>
      </c>
      <c r="M905" s="97">
        <f>IF(A905&lt;&gt;A904,K905,M904+K905)</f>
        <v>0.12856176227351326</v>
      </c>
      <c r="N905" s="97">
        <f>(M905+(M905-K905))*(L905-(L905-J905))</f>
        <v>4.1774915280666739E-3</v>
      </c>
      <c r="O905" s="97">
        <f>ABS(L905-M905)</f>
        <v>0.66876334060714515</v>
      </c>
      <c r="T905" s="99"/>
    </row>
    <row r="906" spans="1:20" s="91" customFormat="1" ht="13.2" customHeight="1" x14ac:dyDescent="0.25">
      <c r="A906" s="440">
        <v>44104</v>
      </c>
      <c r="B906" s="443" t="s">
        <v>42</v>
      </c>
      <c r="C906" s="441">
        <v>539</v>
      </c>
      <c r="D906" s="441">
        <v>17</v>
      </c>
      <c r="E906" s="445">
        <f>D906/C906</f>
        <v>3.1539888682745827E-2</v>
      </c>
      <c r="F906" s="94"/>
      <c r="G906" s="96">
        <f>C906-D906</f>
        <v>522</v>
      </c>
      <c r="H906" s="96">
        <f>SUMIFS($D:$D,$A:$A,$A906)</f>
        <v>972</v>
      </c>
      <c r="I906" s="96">
        <f>SUMIFS($G:$G,$A:$A,$A906)</f>
        <v>26602</v>
      </c>
      <c r="J906" s="95">
        <f>IFERROR(D906/H906,0)</f>
        <v>1.7489711934156379E-2</v>
      </c>
      <c r="K906" s="95">
        <f>IFERROR(G906/I906,0)</f>
        <v>1.9622584768062553E-2</v>
      </c>
      <c r="L906" s="97">
        <f>IF(A906&lt;&gt;A905,J906,L905+J906)</f>
        <v>0.81481481481481477</v>
      </c>
      <c r="M906" s="97">
        <f>IF(A906&lt;&gt;A905,K906,M905+K906)</f>
        <v>0.14818434704157582</v>
      </c>
      <c r="N906" s="97">
        <f>(M906+(M906-K906))*(L906-(L906-J906))</f>
        <v>4.8402097308194603E-3</v>
      </c>
      <c r="O906" s="97">
        <f>ABS(L906-M906)</f>
        <v>0.66663046777323898</v>
      </c>
      <c r="T906" s="99"/>
    </row>
    <row r="907" spans="1:20" s="91" customFormat="1" ht="13.2" customHeight="1" x14ac:dyDescent="0.25">
      <c r="A907" s="440">
        <v>44104</v>
      </c>
      <c r="B907" s="443" t="s">
        <v>12</v>
      </c>
      <c r="C907" s="441">
        <v>4774</v>
      </c>
      <c r="D907" s="441">
        <v>100</v>
      </c>
      <c r="E907" s="445">
        <f>D907/C907</f>
        <v>2.0946795140343529E-2</v>
      </c>
      <c r="F907" s="94"/>
      <c r="G907" s="96">
        <f>C907-D907</f>
        <v>4674</v>
      </c>
      <c r="H907" s="96">
        <f>SUMIFS($D:$D,$A:$A,$A907)</f>
        <v>972</v>
      </c>
      <c r="I907" s="96">
        <f>SUMIFS($G:$G,$A:$A,$A907)</f>
        <v>26602</v>
      </c>
      <c r="J907" s="95">
        <f>IFERROR(D907/H907,0)</f>
        <v>0.102880658436214</v>
      </c>
      <c r="K907" s="95">
        <f>IFERROR(G907/I907,0)</f>
        <v>0.17570107510713481</v>
      </c>
      <c r="L907" s="97">
        <f>IF(A907&lt;&gt;A906,J907,L906+J907)</f>
        <v>0.91769547325102874</v>
      </c>
      <c r="M907" s="97">
        <f>IF(A907&lt;&gt;A906,K907,M906+K907)</f>
        <v>0.32388542214871063</v>
      </c>
      <c r="N907" s="97">
        <f>(M907+(M907-K907))*(L907-(L907-J907))</f>
        <v>4.8566848682128225E-2</v>
      </c>
      <c r="O907" s="97">
        <f>ABS(L907-M907)</f>
        <v>0.5938100511023181</v>
      </c>
      <c r="T907" s="99"/>
    </row>
    <row r="908" spans="1:20" s="91" customFormat="1" ht="13.2" customHeight="1" x14ac:dyDescent="0.25">
      <c r="A908" s="440">
        <v>44104</v>
      </c>
      <c r="B908" s="443" t="s">
        <v>34</v>
      </c>
      <c r="C908" s="441">
        <v>5448</v>
      </c>
      <c r="D908" s="441">
        <v>70</v>
      </c>
      <c r="E908" s="445">
        <f>D908/C908</f>
        <v>1.2848751835535976E-2</v>
      </c>
      <c r="F908" s="94"/>
      <c r="G908" s="96">
        <f>C908-D908</f>
        <v>5378</v>
      </c>
      <c r="H908" s="96">
        <f>SUMIFS($D:$D,$A:$A,$A908)</f>
        <v>972</v>
      </c>
      <c r="I908" s="96">
        <f>SUMIFS($G:$G,$A:$A,$A908)</f>
        <v>26602</v>
      </c>
      <c r="J908" s="95">
        <f>IFERROR(D908/H908,0)</f>
        <v>7.2016460905349799E-2</v>
      </c>
      <c r="K908" s="95">
        <f>IFERROR(G908/I908,0)</f>
        <v>0.2021652507330276</v>
      </c>
      <c r="L908" s="97">
        <f>IF(A908&lt;&gt;A907,J908,L907+J908)</f>
        <v>0.98971193415637848</v>
      </c>
      <c r="M908" s="97">
        <f>IF(A908&lt;&gt;A907,K908,M907+K908)</f>
        <v>0.52605067288173823</v>
      </c>
      <c r="N908" s="97">
        <f>(M908+(M908-K908))*(L908-(L908-J908))</f>
        <v>6.1209389559805948E-2</v>
      </c>
      <c r="O908" s="97">
        <f>ABS(L908-M908)</f>
        <v>0.46366126127464025</v>
      </c>
      <c r="T908" s="99"/>
    </row>
    <row r="909" spans="1:20" s="91" customFormat="1" ht="13.2" customHeight="1" x14ac:dyDescent="0.25">
      <c r="A909" s="440">
        <v>44104</v>
      </c>
      <c r="B909" s="443" t="s">
        <v>28</v>
      </c>
      <c r="C909" s="441">
        <v>2639</v>
      </c>
      <c r="D909" s="441">
        <v>5</v>
      </c>
      <c r="E909" s="445">
        <f>D909/C909</f>
        <v>1.8946570670708603E-3</v>
      </c>
      <c r="F909" s="94"/>
      <c r="G909" s="96">
        <f>C909-D909</f>
        <v>2634</v>
      </c>
      <c r="H909" s="96">
        <f>SUMIFS($D:$D,$A:$A,$A909)</f>
        <v>972</v>
      </c>
      <c r="I909" s="96">
        <f>SUMIFS($G:$G,$A:$A,$A909)</f>
        <v>26602</v>
      </c>
      <c r="J909" s="95">
        <f>IFERROR(D909/H909,0)</f>
        <v>5.1440329218106996E-3</v>
      </c>
      <c r="K909" s="95">
        <f>IFERROR(G909/I909,0)</f>
        <v>9.9015111645740922E-2</v>
      </c>
      <c r="L909" s="97">
        <f>IF(A909&lt;&gt;A908,J909,L908+J909)</f>
        <v>0.99485596707818913</v>
      </c>
      <c r="M909" s="97">
        <f>IF(A909&lt;&gt;A908,K909,M908+K909)</f>
        <v>0.62506578452747918</v>
      </c>
      <c r="N909" s="97">
        <f>(M909+(M909-K909))*(L909-(L909-J909))</f>
        <v>5.9213809537510594E-3</v>
      </c>
      <c r="O909" s="97">
        <f>ABS(L909-M909)</f>
        <v>0.36979018255070994</v>
      </c>
      <c r="T909" s="99"/>
    </row>
    <row r="910" spans="1:20" s="91" customFormat="1" ht="13.2" customHeight="1" x14ac:dyDescent="0.25">
      <c r="A910" s="440">
        <v>44104</v>
      </c>
      <c r="B910" s="443" t="s">
        <v>20</v>
      </c>
      <c r="C910" s="441">
        <v>6466</v>
      </c>
      <c r="D910" s="441">
        <v>5</v>
      </c>
      <c r="E910" s="445">
        <f>D910/C910</f>
        <v>7.7327559542220853E-4</v>
      </c>
      <c r="F910" s="94"/>
      <c r="G910" s="96">
        <f>C910-D910</f>
        <v>6461</v>
      </c>
      <c r="H910" s="96">
        <f>SUMIFS($D:$D,$A:$A,$A910)</f>
        <v>972</v>
      </c>
      <c r="I910" s="96">
        <f>SUMIFS($G:$G,$A:$A,$A910)</f>
        <v>26602</v>
      </c>
      <c r="J910" s="95">
        <f>IFERROR(D910/H910,0)</f>
        <v>5.1440329218106996E-3</v>
      </c>
      <c r="K910" s="95">
        <f>IFERROR(G910/I910,0)</f>
        <v>0.24287647545297347</v>
      </c>
      <c r="L910" s="97">
        <f>IF(A910&lt;&gt;A909,J910,L909+J910)</f>
        <v>0.99999999999999978</v>
      </c>
      <c r="M910" s="97">
        <f>IF(A910&lt;&gt;A909,K910,M909+K910)</f>
        <v>0.86794225998045271</v>
      </c>
      <c r="N910" s="97">
        <f>(M910+(M910-K910))*(L910-(L910-J910))</f>
        <v>7.6800825334769392E-3</v>
      </c>
      <c r="O910" s="97">
        <f>ABS(L910-M910)</f>
        <v>0.13205774001954707</v>
      </c>
      <c r="T910" s="99"/>
    </row>
    <row r="911" spans="1:20" s="91" customFormat="1" ht="13.2" customHeight="1" x14ac:dyDescent="0.25">
      <c r="A911" s="440">
        <v>44104</v>
      </c>
      <c r="B911" s="443" t="s">
        <v>30</v>
      </c>
      <c r="C911" s="441">
        <v>792</v>
      </c>
      <c r="D911" s="441">
        <v>0</v>
      </c>
      <c r="E911" s="445">
        <f>D911/C911</f>
        <v>0</v>
      </c>
      <c r="F911" s="94"/>
      <c r="G911" s="96">
        <f>C911-D911</f>
        <v>792</v>
      </c>
      <c r="H911" s="96">
        <f>SUMIFS($D:$D,$A:$A,$A911)</f>
        <v>972</v>
      </c>
      <c r="I911" s="96">
        <f>SUMIFS($G:$G,$A:$A,$A911)</f>
        <v>26602</v>
      </c>
      <c r="J911" s="95">
        <f>IFERROR(D911/H911,0)</f>
        <v>0</v>
      </c>
      <c r="K911" s="95">
        <f>IFERROR(G911/I911,0)</f>
        <v>2.9772197579129387E-2</v>
      </c>
      <c r="L911" s="97">
        <f>IF(A911&lt;&gt;A910,J911,L910+J911)</f>
        <v>0.99999999999999978</v>
      </c>
      <c r="M911" s="97">
        <f>IF(A911&lt;&gt;A910,K911,M910+K911)</f>
        <v>0.89771445755958212</v>
      </c>
      <c r="N911" s="97">
        <f>(M911+(M911-K911))*(L911-(L911-J911))</f>
        <v>0</v>
      </c>
      <c r="O911" s="97">
        <f>ABS(L911-M911)</f>
        <v>0.10228554244041765</v>
      </c>
      <c r="T911" s="99"/>
    </row>
    <row r="912" spans="1:20" s="91" customFormat="1" ht="13.2" customHeight="1" x14ac:dyDescent="0.25">
      <c r="A912" s="440">
        <v>44104</v>
      </c>
      <c r="B912" s="443" t="s">
        <v>40</v>
      </c>
      <c r="C912" s="441">
        <v>1015</v>
      </c>
      <c r="D912" s="441">
        <v>0</v>
      </c>
      <c r="E912" s="445">
        <f>D912/C912</f>
        <v>0</v>
      </c>
      <c r="F912" s="94"/>
      <c r="G912" s="96">
        <f>C912-D912</f>
        <v>1015</v>
      </c>
      <c r="H912" s="96">
        <f>SUMIFS($D:$D,$A:$A,$A912)</f>
        <v>972</v>
      </c>
      <c r="I912" s="96">
        <f>SUMIFS($G:$G,$A:$A,$A912)</f>
        <v>26602</v>
      </c>
      <c r="J912" s="95">
        <f>IFERROR(D912/H912,0)</f>
        <v>0</v>
      </c>
      <c r="K912" s="95">
        <f>IFERROR(G912/I912,0)</f>
        <v>3.8155025937899406E-2</v>
      </c>
      <c r="L912" s="97">
        <f>IF(A912&lt;&gt;A911,J912,L911+J912)</f>
        <v>0.99999999999999978</v>
      </c>
      <c r="M912" s="97">
        <f>IF(A912&lt;&gt;A911,K912,M911+K912)</f>
        <v>0.93586948349748156</v>
      </c>
      <c r="N912" s="97">
        <f>(M912+(M912-K912))*(L912-(L912-J912))</f>
        <v>0</v>
      </c>
      <c r="O912" s="97">
        <f>ABS(L912-M912)</f>
        <v>6.413051650251822E-2</v>
      </c>
      <c r="T912" s="99"/>
    </row>
    <row r="913" spans="1:20" s="91" customFormat="1" ht="13.2" customHeight="1" x14ac:dyDescent="0.25">
      <c r="A913" s="440">
        <v>44104</v>
      </c>
      <c r="B913" s="443" t="s">
        <v>22</v>
      </c>
      <c r="C913" s="441">
        <v>1706</v>
      </c>
      <c r="D913" s="441">
        <v>0</v>
      </c>
      <c r="E913" s="445">
        <f>D913/C913</f>
        <v>0</v>
      </c>
      <c r="F913" s="94"/>
      <c r="G913" s="96">
        <f>C913-D913</f>
        <v>1706</v>
      </c>
      <c r="H913" s="96">
        <f>SUMIFS($D:$D,$A:$A,$A913)</f>
        <v>972</v>
      </c>
      <c r="I913" s="96">
        <f>SUMIFS($G:$G,$A:$A,$A913)</f>
        <v>26602</v>
      </c>
      <c r="J913" s="95">
        <f>IFERROR(D913/H913,0)</f>
        <v>0</v>
      </c>
      <c r="K913" s="95">
        <f>IFERROR(G913/I913,0)</f>
        <v>6.4130516502518609E-2</v>
      </c>
      <c r="L913" s="97">
        <f>IF(A913&lt;&gt;A912,J913,L912+J913)</f>
        <v>0.99999999999999978</v>
      </c>
      <c r="M913" s="97">
        <f>IF(A913&lt;&gt;A912,K913,M912+K913)</f>
        <v>1.0000000000000002</v>
      </c>
      <c r="N913" s="97">
        <f>(M913+(M913-K913))*(L913-(L913-J913))</f>
        <v>0</v>
      </c>
      <c r="O913" s="97">
        <f>ABS(L913-M913)</f>
        <v>4.4408920985006262E-16</v>
      </c>
      <c r="T913" s="99"/>
    </row>
    <row r="914" spans="1:20" s="91" customFormat="1" ht="13.2" customHeight="1" x14ac:dyDescent="0.25">
      <c r="A914" s="440">
        <v>44135</v>
      </c>
      <c r="B914" s="443" t="s">
        <v>14</v>
      </c>
      <c r="C914" s="441">
        <v>229</v>
      </c>
      <c r="D914" s="441">
        <v>122</v>
      </c>
      <c r="E914" s="445">
        <f>D914/C914</f>
        <v>0.53275109170305679</v>
      </c>
      <c r="F914" s="94"/>
      <c r="G914" s="96">
        <f>C914-D914</f>
        <v>107</v>
      </c>
      <c r="H914" s="96">
        <f>SUMIFS($D:$D,$A:$A,$A914)</f>
        <v>1037</v>
      </c>
      <c r="I914" s="96">
        <f>SUMIFS($G:$G,$A:$A,$A914)</f>
        <v>49057</v>
      </c>
      <c r="J914" s="95">
        <f>IFERROR(D914/H914,0)</f>
        <v>0.11764705882352941</v>
      </c>
      <c r="K914" s="95">
        <f>IFERROR(G914/I914,0)</f>
        <v>2.1811362292843018E-3</v>
      </c>
      <c r="L914" s="97">
        <f>IF(A914&lt;&gt;A913,J914,L913+J914)</f>
        <v>0.11764705882352941</v>
      </c>
      <c r="M914" s="97">
        <f>IF(A914&lt;&gt;A913,K914,M913+K914)</f>
        <v>2.1811362292843018E-3</v>
      </c>
      <c r="N914" s="97">
        <f>(M914+(M914-K914))*(L914-(L914-J914))</f>
        <v>2.566042622687414E-4</v>
      </c>
      <c r="O914" s="97">
        <f>ABS(L914-M914)</f>
        <v>0.11546592259424511</v>
      </c>
      <c r="T914" s="99"/>
    </row>
    <row r="915" spans="1:20" s="91" customFormat="1" ht="13.2" customHeight="1" x14ac:dyDescent="0.25">
      <c r="A915" s="440">
        <v>44135</v>
      </c>
      <c r="B915" s="443" t="s">
        <v>32</v>
      </c>
      <c r="C915" s="441">
        <v>637</v>
      </c>
      <c r="D915" s="441">
        <v>267</v>
      </c>
      <c r="E915" s="445">
        <f>D915/C915</f>
        <v>0.41915227629513346</v>
      </c>
      <c r="F915" s="94"/>
      <c r="G915" s="96">
        <f>C915-D915</f>
        <v>370</v>
      </c>
      <c r="H915" s="96">
        <f>SUMIFS($D:$D,$A:$A,$A915)</f>
        <v>1037</v>
      </c>
      <c r="I915" s="96">
        <f>SUMIFS($G:$G,$A:$A,$A915)</f>
        <v>49057</v>
      </c>
      <c r="J915" s="95">
        <f>IFERROR(D915/H915,0)</f>
        <v>0.25747348119575697</v>
      </c>
      <c r="K915" s="95">
        <f>IFERROR(G915/I915,0)</f>
        <v>7.5422467741606703E-3</v>
      </c>
      <c r="L915" s="97">
        <f>IF(A915&lt;&gt;A914,J915,L914+J915)</f>
        <v>0.37512054001928641</v>
      </c>
      <c r="M915" s="97">
        <f>IF(A915&lt;&gt;A914,K915,M914+K915)</f>
        <v>9.7233830034449721E-3</v>
      </c>
      <c r="N915" s="97">
        <f>(M915+(M915-K915))*(L915-(L915-J915))</f>
        <v>3.0650980088126477E-3</v>
      </c>
      <c r="O915" s="97">
        <f>ABS(L915-M915)</f>
        <v>0.36539715701584141</v>
      </c>
      <c r="T915" s="99"/>
    </row>
    <row r="916" spans="1:20" s="91" customFormat="1" ht="13.2" customHeight="1" x14ac:dyDescent="0.25">
      <c r="A916" s="440">
        <v>44135</v>
      </c>
      <c r="B916" s="443" t="s">
        <v>36</v>
      </c>
      <c r="C916" s="441">
        <v>233</v>
      </c>
      <c r="D916" s="441">
        <v>61</v>
      </c>
      <c r="E916" s="445">
        <f>D916/C916</f>
        <v>0.26180257510729615</v>
      </c>
      <c r="F916" s="94"/>
      <c r="G916" s="96">
        <f>C916-D916</f>
        <v>172</v>
      </c>
      <c r="H916" s="96">
        <f>SUMIFS($D:$D,$A:$A,$A916)</f>
        <v>1037</v>
      </c>
      <c r="I916" s="96">
        <f>SUMIFS($G:$G,$A:$A,$A916)</f>
        <v>49057</v>
      </c>
      <c r="J916" s="95">
        <f>IFERROR(D916/H916,0)</f>
        <v>5.8823529411764705E-2</v>
      </c>
      <c r="K916" s="95">
        <f>IFERROR(G916/I916,0)</f>
        <v>3.5061255274476629E-3</v>
      </c>
      <c r="L916" s="97">
        <f>IF(A916&lt;&gt;A915,J916,L915+J916)</f>
        <v>0.43394406943105113</v>
      </c>
      <c r="M916" s="97">
        <f>IF(A916&lt;&gt;A915,K916,M915+K916)</f>
        <v>1.3229508530892635E-2</v>
      </c>
      <c r="N916" s="97">
        <f>(M916+(M916-K916))*(L916-(L916-J916))</f>
        <v>1.3501700902551535E-3</v>
      </c>
      <c r="O916" s="97">
        <f>ABS(L916-M916)</f>
        <v>0.42071456090015852</v>
      </c>
      <c r="T916" s="99"/>
    </row>
    <row r="917" spans="1:20" s="91" customFormat="1" ht="13.2" customHeight="1" x14ac:dyDescent="0.25">
      <c r="A917" s="440">
        <v>44135</v>
      </c>
      <c r="B917" s="443" t="s">
        <v>30</v>
      </c>
      <c r="C917" s="441">
        <v>464</v>
      </c>
      <c r="D917" s="441">
        <v>113</v>
      </c>
      <c r="E917" s="445">
        <f>D917/C917</f>
        <v>0.24353448275862069</v>
      </c>
      <c r="F917" s="94"/>
      <c r="G917" s="96">
        <f>C917-D917</f>
        <v>351</v>
      </c>
      <c r="H917" s="96">
        <f>SUMIFS($D:$D,$A:$A,$A917)</f>
        <v>1037</v>
      </c>
      <c r="I917" s="96">
        <f>SUMIFS($G:$G,$A:$A,$A917)</f>
        <v>49057</v>
      </c>
      <c r="J917" s="95">
        <f>IFERROR(D917/H917,0)</f>
        <v>0.10896817743490839</v>
      </c>
      <c r="K917" s="95">
        <f>IFERROR(G917/I917,0)</f>
        <v>7.1549422100821497E-3</v>
      </c>
      <c r="L917" s="97">
        <f>IF(A917&lt;&gt;A916,J917,L916+J917)</f>
        <v>0.54291224686595951</v>
      </c>
      <c r="M917" s="97">
        <f>IF(A917&lt;&gt;A916,K917,M916+K917)</f>
        <v>2.0384450740974783E-2</v>
      </c>
      <c r="N917" s="97">
        <f>(M917+(M917-K917))*(L917-(L917-J917))</f>
        <v>3.6628518782266324E-3</v>
      </c>
      <c r="O917" s="97">
        <f>ABS(L917-M917)</f>
        <v>0.52252779612498468</v>
      </c>
      <c r="T917" s="99"/>
    </row>
    <row r="918" spans="1:20" s="91" customFormat="1" ht="13.2" customHeight="1" x14ac:dyDescent="0.25">
      <c r="A918" s="440">
        <v>44135</v>
      </c>
      <c r="B918" s="443" t="s">
        <v>42</v>
      </c>
      <c r="C918" s="441">
        <v>265</v>
      </c>
      <c r="D918" s="441">
        <v>54</v>
      </c>
      <c r="E918" s="445">
        <f>D918/C918</f>
        <v>0.20377358490566039</v>
      </c>
      <c r="F918" s="94"/>
      <c r="G918" s="96">
        <f>C918-D918</f>
        <v>211</v>
      </c>
      <c r="H918" s="96">
        <f>SUMIFS($D:$D,$A:$A,$A918)</f>
        <v>1037</v>
      </c>
      <c r="I918" s="96">
        <f>SUMIFS($G:$G,$A:$A,$A918)</f>
        <v>49057</v>
      </c>
      <c r="J918" s="95">
        <f>IFERROR(D918/H918,0)</f>
        <v>5.2073288331726135E-2</v>
      </c>
      <c r="K918" s="95">
        <f>IFERROR(G918/I918,0)</f>
        <v>4.3011191063456796E-3</v>
      </c>
      <c r="L918" s="97">
        <f>IF(A918&lt;&gt;A917,J918,L917+J918)</f>
        <v>0.5949855351976856</v>
      </c>
      <c r="M918" s="97">
        <f>IF(A918&lt;&gt;A917,K918,M917+K918)</f>
        <v>2.4685569847320461E-2</v>
      </c>
      <c r="N918" s="97">
        <f>(M918+(M918-K918))*(L918-(L918-J918))</f>
        <v>2.3469441772111291E-3</v>
      </c>
      <c r="O918" s="97">
        <f>ABS(L918-M918)</f>
        <v>0.57029996535036509</v>
      </c>
      <c r="T918" s="99"/>
    </row>
    <row r="919" spans="1:20" s="91" customFormat="1" ht="13.2" customHeight="1" x14ac:dyDescent="0.25">
      <c r="A919" s="440">
        <v>44135</v>
      </c>
      <c r="B919" s="443" t="s">
        <v>24</v>
      </c>
      <c r="C919" s="441">
        <v>1032</v>
      </c>
      <c r="D919" s="441">
        <v>51</v>
      </c>
      <c r="E919" s="445">
        <f>D919/C919</f>
        <v>4.9418604651162788E-2</v>
      </c>
      <c r="F919" s="94"/>
      <c r="G919" s="96">
        <f>C919-D919</f>
        <v>981</v>
      </c>
      <c r="H919" s="96">
        <f>SUMIFS($D:$D,$A:$A,$A919)</f>
        <v>1037</v>
      </c>
      <c r="I919" s="96">
        <f>SUMIFS($G:$G,$A:$A,$A919)</f>
        <v>49057</v>
      </c>
      <c r="J919" s="95">
        <f>IFERROR(D919/H919,0)</f>
        <v>4.9180327868852458E-2</v>
      </c>
      <c r="K919" s="95">
        <f>IFERROR(G919/I919,0)</f>
        <v>1.9997146176896262E-2</v>
      </c>
      <c r="L919" s="97">
        <f>IF(A919&lt;&gt;A918,J919,L918+J919)</f>
        <v>0.64416586306653811</v>
      </c>
      <c r="M919" s="97">
        <f>IF(A919&lt;&gt;A918,K919,M918+K919)</f>
        <v>4.4682716024216723E-2</v>
      </c>
      <c r="N919" s="97">
        <f>(M919+(M919-K919))*(L919-(L919-J919))</f>
        <v>3.411555042862488E-3</v>
      </c>
      <c r="O919" s="97">
        <f>ABS(L919-M919)</f>
        <v>0.59948314704232142</v>
      </c>
      <c r="T919" s="99"/>
    </row>
    <row r="920" spans="1:20" s="91" customFormat="1" ht="13.2" customHeight="1" x14ac:dyDescent="0.25">
      <c r="A920" s="440">
        <v>44135</v>
      </c>
      <c r="B920" s="443" t="s">
        <v>22</v>
      </c>
      <c r="C920" s="441">
        <v>795</v>
      </c>
      <c r="D920" s="441">
        <v>23</v>
      </c>
      <c r="E920" s="445">
        <f>D920/C920</f>
        <v>2.8930817610062894E-2</v>
      </c>
      <c r="F920" s="94"/>
      <c r="G920" s="96">
        <f>C920-D920</f>
        <v>772</v>
      </c>
      <c r="H920" s="96">
        <f>SUMIFS($D:$D,$A:$A,$A920)</f>
        <v>1037</v>
      </c>
      <c r="I920" s="96">
        <f>SUMIFS($G:$G,$A:$A,$A920)</f>
        <v>49057</v>
      </c>
      <c r="J920" s="95">
        <f>IFERROR(D920/H920,0)</f>
        <v>2.2179363548698167E-2</v>
      </c>
      <c r="K920" s="95">
        <f>IFERROR(G920/I920,0)</f>
        <v>1.5736795972032532E-2</v>
      </c>
      <c r="L920" s="97">
        <f>IF(A920&lt;&gt;A919,J920,L919+J920)</f>
        <v>0.66634522661523632</v>
      </c>
      <c r="M920" s="97">
        <f>IF(A920&lt;&gt;A919,K920,M919+K920)</f>
        <v>6.0419511996249259E-2</v>
      </c>
      <c r="N920" s="97">
        <f>(M920+(M920-K920))*(L920-(L920-J920))</f>
        <v>2.3311005250440902E-3</v>
      </c>
      <c r="O920" s="97">
        <f>ABS(L920-M920)</f>
        <v>0.60592571461898703</v>
      </c>
      <c r="T920" s="99"/>
    </row>
    <row r="921" spans="1:20" s="91" customFormat="1" ht="13.2" customHeight="1" x14ac:dyDescent="0.25">
      <c r="A921" s="440">
        <v>44135</v>
      </c>
      <c r="B921" s="443" t="s">
        <v>20</v>
      </c>
      <c r="C921" s="441">
        <v>588</v>
      </c>
      <c r="D921" s="441">
        <v>14</v>
      </c>
      <c r="E921" s="445">
        <f>D921/C921</f>
        <v>2.3809523809523808E-2</v>
      </c>
      <c r="F921" s="94"/>
      <c r="G921" s="96">
        <f>C921-D921</f>
        <v>574</v>
      </c>
      <c r="H921" s="96">
        <f>SUMIFS($D:$D,$A:$A,$A921)</f>
        <v>1037</v>
      </c>
      <c r="I921" s="96">
        <f>SUMIFS($G:$G,$A:$A,$A921)</f>
        <v>49057</v>
      </c>
      <c r="J921" s="95">
        <f>IFERROR(D921/H921,0)</f>
        <v>1.3500482160077145E-2</v>
      </c>
      <c r="K921" s="95">
        <f>IFERROR(G921/I921,0)</f>
        <v>1.1700674725319526E-2</v>
      </c>
      <c r="L921" s="97">
        <f>IF(A921&lt;&gt;A920,J921,L920+J921)</f>
        <v>0.67984570877531347</v>
      </c>
      <c r="M921" s="97">
        <f>IF(A921&lt;&gt;A920,K921,M920+K921)</f>
        <v>7.212018672156878E-2</v>
      </c>
      <c r="N921" s="97">
        <f>(M921+(M921-K921))*(L921-(L921-J921))</f>
        <v>1.7893498380419032E-3</v>
      </c>
      <c r="O921" s="97">
        <f>ABS(L921-M921)</f>
        <v>0.60772552205374475</v>
      </c>
      <c r="T921" s="99"/>
    </row>
    <row r="922" spans="1:20" s="91" customFormat="1" ht="13.2" customHeight="1" x14ac:dyDescent="0.25">
      <c r="A922" s="440">
        <v>44135</v>
      </c>
      <c r="B922" s="443" t="s">
        <v>40</v>
      </c>
      <c r="C922" s="441">
        <v>4848</v>
      </c>
      <c r="D922" s="441">
        <v>97</v>
      </c>
      <c r="E922" s="445">
        <f>D922/C922</f>
        <v>2.0008250825082508E-2</v>
      </c>
      <c r="F922" s="94"/>
      <c r="G922" s="96">
        <f>C922-D922</f>
        <v>4751</v>
      </c>
      <c r="H922" s="96">
        <f>SUMIFS($D:$D,$A:$A,$A922)</f>
        <v>1037</v>
      </c>
      <c r="I922" s="96">
        <f>SUMIFS($G:$G,$A:$A,$A922)</f>
        <v>49057</v>
      </c>
      <c r="J922" s="95">
        <f>IFERROR(D922/H922,0)</f>
        <v>9.35390549662488E-2</v>
      </c>
      <c r="K922" s="95">
        <f>IFERROR(G922/I922,0)</f>
        <v>9.6846525470371203E-2</v>
      </c>
      <c r="L922" s="97">
        <f>IF(A922&lt;&gt;A921,J922,L921+J922)</f>
        <v>0.77338476374156229</v>
      </c>
      <c r="M922" s="97">
        <f>IF(A922&lt;&gt;A921,K922,M921+K922)</f>
        <v>0.16896671219193998</v>
      </c>
      <c r="N922" s="97">
        <f>(M922+(M922-K922))*(L922-(L922-J922))</f>
        <v>2.2551040689113167E-2</v>
      </c>
      <c r="O922" s="97">
        <f>ABS(L922-M922)</f>
        <v>0.60441805154962225</v>
      </c>
      <c r="T922" s="99"/>
    </row>
    <row r="923" spans="1:20" s="91" customFormat="1" ht="13.2" customHeight="1" x14ac:dyDescent="0.25">
      <c r="A923" s="440">
        <v>44135</v>
      </c>
      <c r="B923" s="443" t="s">
        <v>28</v>
      </c>
      <c r="C923" s="441">
        <v>5482</v>
      </c>
      <c r="D923" s="441">
        <v>55</v>
      </c>
      <c r="E923" s="445">
        <f>D923/C923</f>
        <v>1.0032834731849689E-2</v>
      </c>
      <c r="F923" s="94"/>
      <c r="G923" s="96">
        <f>C923-D923</f>
        <v>5427</v>
      </c>
      <c r="H923" s="96">
        <f>SUMIFS($D:$D,$A:$A,$A923)</f>
        <v>1037</v>
      </c>
      <c r="I923" s="96">
        <f>SUMIFS($G:$G,$A:$A,$A923)</f>
        <v>49057</v>
      </c>
      <c r="J923" s="95">
        <f>IFERROR(D923/H923,0)</f>
        <v>5.3037608486017358E-2</v>
      </c>
      <c r="K923" s="95">
        <f>IFERROR(G923/I923,0)</f>
        <v>0.11062641417127016</v>
      </c>
      <c r="L923" s="97">
        <f>IF(A923&lt;&gt;A922,J923,L922+J923)</f>
        <v>0.82642237222757964</v>
      </c>
      <c r="M923" s="97">
        <f>IF(A923&lt;&gt;A922,K923,M922+K923)</f>
        <v>0.27959312636321015</v>
      </c>
      <c r="N923" s="97">
        <f>(M923+(M923-K923))*(L923-(L923-J923))</f>
        <v>2.3790541099839205E-2</v>
      </c>
      <c r="O923" s="97">
        <f>ABS(L923-M923)</f>
        <v>0.54682924586436954</v>
      </c>
      <c r="T923" s="99"/>
    </row>
    <row r="924" spans="1:20" s="91" customFormat="1" ht="13.2" customHeight="1" x14ac:dyDescent="0.25">
      <c r="A924" s="440">
        <v>44135</v>
      </c>
      <c r="B924" s="443" t="s">
        <v>26</v>
      </c>
      <c r="C924" s="441">
        <v>22847</v>
      </c>
      <c r="D924" s="441">
        <v>171</v>
      </c>
      <c r="E924" s="445">
        <f>D924/C924</f>
        <v>7.4845712785048361E-3</v>
      </c>
      <c r="F924" s="94"/>
      <c r="G924" s="96">
        <f>C924-D924</f>
        <v>22676</v>
      </c>
      <c r="H924" s="96">
        <f>SUMIFS($D:$D,$A:$A,$A924)</f>
        <v>1037</v>
      </c>
      <c r="I924" s="96">
        <f>SUMIFS($G:$G,$A:$A,$A924)</f>
        <v>49057</v>
      </c>
      <c r="J924" s="95">
        <f>IFERROR(D924/H924,0)</f>
        <v>0.16489874638379942</v>
      </c>
      <c r="K924" s="95">
        <f>IFERROR(G924/I924,0)</f>
        <v>0.46223780500234424</v>
      </c>
      <c r="L924" s="97">
        <f>IF(A924&lt;&gt;A923,J924,L923+J924)</f>
        <v>0.99132111861137906</v>
      </c>
      <c r="M924" s="97">
        <f>IF(A924&lt;&gt;A923,K924,M923+K924)</f>
        <v>0.74183093136555445</v>
      </c>
      <c r="N924" s="97">
        <f>(M924+(M924-K924))*(L924-(L924-J924))</f>
        <v>0.16843154664572685</v>
      </c>
      <c r="O924" s="97">
        <f>ABS(L924-M924)</f>
        <v>0.24949018724582461</v>
      </c>
      <c r="T924" s="99"/>
    </row>
    <row r="925" spans="1:20" s="91" customFormat="1" ht="13.2" customHeight="1" x14ac:dyDescent="0.25">
      <c r="A925" s="440">
        <v>44135</v>
      </c>
      <c r="B925" s="443" t="s">
        <v>12</v>
      </c>
      <c r="C925" s="441">
        <v>1022</v>
      </c>
      <c r="D925" s="441">
        <v>2</v>
      </c>
      <c r="E925" s="445">
        <f>D925/C925</f>
        <v>1.9569471624266144E-3</v>
      </c>
      <c r="F925" s="94"/>
      <c r="G925" s="96">
        <f>C925-D925</f>
        <v>1020</v>
      </c>
      <c r="H925" s="96">
        <f>SUMIFS($D:$D,$A:$A,$A925)</f>
        <v>1037</v>
      </c>
      <c r="I925" s="96">
        <f>SUMIFS($G:$G,$A:$A,$A925)</f>
        <v>49057</v>
      </c>
      <c r="J925" s="95">
        <f>IFERROR(D925/H925,0)</f>
        <v>1.9286403085824494E-3</v>
      </c>
      <c r="K925" s="95">
        <f>IFERROR(G925/I925,0)</f>
        <v>2.0792139755794279E-2</v>
      </c>
      <c r="L925" s="97">
        <f>IF(A925&lt;&gt;A924,J925,L924+J925)</f>
        <v>0.99324975891996148</v>
      </c>
      <c r="M925" s="97">
        <f>IF(A925&lt;&gt;A924,K925,M924+K925)</f>
        <v>0.76262307112134875</v>
      </c>
      <c r="N925" s="97">
        <f>(M925+(M925-K925))*(L925-(L925-J925))</f>
        <v>2.9015506316043961E-3</v>
      </c>
      <c r="O925" s="97">
        <f>ABS(L925-M925)</f>
        <v>0.23062668779861273</v>
      </c>
      <c r="T925" s="99"/>
    </row>
    <row r="926" spans="1:20" s="91" customFormat="1" ht="13.2" customHeight="1" x14ac:dyDescent="0.25">
      <c r="A926" s="440">
        <v>44135</v>
      </c>
      <c r="B926" s="443" t="s">
        <v>38</v>
      </c>
      <c r="C926" s="441">
        <v>2561</v>
      </c>
      <c r="D926" s="441">
        <v>3</v>
      </c>
      <c r="E926" s="445">
        <f>D926/C926</f>
        <v>1.1714174150722373E-3</v>
      </c>
      <c r="F926" s="94"/>
      <c r="G926" s="96">
        <f>C926-D926</f>
        <v>2558</v>
      </c>
      <c r="H926" s="96">
        <f>SUMIFS($D:$D,$A:$A,$A926)</f>
        <v>1037</v>
      </c>
      <c r="I926" s="96">
        <f>SUMIFS($G:$G,$A:$A,$A926)</f>
        <v>49057</v>
      </c>
      <c r="J926" s="95">
        <f>IFERROR(D926/H926,0)</f>
        <v>2.8929604628736743E-3</v>
      </c>
      <c r="K926" s="95">
        <f>IFERROR(G926/I926,0)</f>
        <v>5.2143424995413495E-2</v>
      </c>
      <c r="L926" s="97">
        <f>IF(A926&lt;&gt;A925,J926,L925+J926)</f>
        <v>0.99614271938283516</v>
      </c>
      <c r="M926" s="97">
        <f>IF(A926&lt;&gt;A925,K926,M925+K926)</f>
        <v>0.81476649611676222</v>
      </c>
      <c r="N926" s="97">
        <f>(M926+(M926-K926))*(L926-(L926-J926))</f>
        <v>4.5633256525692851E-3</v>
      </c>
      <c r="O926" s="97">
        <f>ABS(L926-M926)</f>
        <v>0.18137622326607294</v>
      </c>
      <c r="T926" s="99"/>
    </row>
    <row r="927" spans="1:20" s="91" customFormat="1" ht="13.2" customHeight="1" x14ac:dyDescent="0.25">
      <c r="A927" s="440">
        <v>44135</v>
      </c>
      <c r="B927" s="443" t="s">
        <v>18</v>
      </c>
      <c r="C927" s="441">
        <v>6505</v>
      </c>
      <c r="D927" s="441">
        <v>4</v>
      </c>
      <c r="E927" s="445">
        <f>D927/C927</f>
        <v>6.1491160645657191E-4</v>
      </c>
      <c r="F927" s="94"/>
      <c r="G927" s="96">
        <f>C927-D927</f>
        <v>6501</v>
      </c>
      <c r="H927" s="96">
        <f>SUMIFS($D:$D,$A:$A,$A927)</f>
        <v>1037</v>
      </c>
      <c r="I927" s="96">
        <f>SUMIFS($G:$G,$A:$A,$A927)</f>
        <v>49057</v>
      </c>
      <c r="J927" s="95">
        <f>IFERROR(D927/H927,0)</f>
        <v>3.8572806171648989E-3</v>
      </c>
      <c r="K927" s="95">
        <f>IFERROR(G927/I927,0)</f>
        <v>0.13251931426707708</v>
      </c>
      <c r="L927" s="97">
        <f>IF(A927&lt;&gt;A926,J927,L926+J927)</f>
        <v>1</v>
      </c>
      <c r="M927" s="97">
        <f>IF(A927&lt;&gt;A926,K927,M926+K927)</f>
        <v>0.9472858103838393</v>
      </c>
      <c r="N927" s="97">
        <f>(M927+(M927-K927))*(L927-(L927-J927))</f>
        <v>6.7967302082955613E-3</v>
      </c>
      <c r="O927" s="97">
        <f>ABS(L927-M927)</f>
        <v>5.27141896161607E-2</v>
      </c>
      <c r="T927" s="99"/>
    </row>
    <row r="928" spans="1:20" s="91" customFormat="1" ht="13.2" customHeight="1" x14ac:dyDescent="0.25">
      <c r="A928" s="440">
        <v>44135</v>
      </c>
      <c r="B928" s="443" t="s">
        <v>34</v>
      </c>
      <c r="C928" s="441">
        <v>797</v>
      </c>
      <c r="D928" s="441">
        <v>0</v>
      </c>
      <c r="E928" s="445">
        <f>D928/C928</f>
        <v>0</v>
      </c>
      <c r="F928" s="94"/>
      <c r="G928" s="96">
        <f>C928-D928</f>
        <v>797</v>
      </c>
      <c r="H928" s="96">
        <f>SUMIFS($D:$D,$A:$A,$A928)</f>
        <v>1037</v>
      </c>
      <c r="I928" s="96">
        <f>SUMIFS($G:$G,$A:$A,$A928)</f>
        <v>49057</v>
      </c>
      <c r="J928" s="95">
        <f>IFERROR(D928/H928,0)</f>
        <v>0</v>
      </c>
      <c r="K928" s="95">
        <f>IFERROR(G928/I928,0)</f>
        <v>1.6246407240556902E-2</v>
      </c>
      <c r="L928" s="97">
        <f>IF(A928&lt;&gt;A927,J928,L927+J928)</f>
        <v>1</v>
      </c>
      <c r="M928" s="97">
        <f>IF(A928&lt;&gt;A927,K928,M927+K928)</f>
        <v>0.96353221762439623</v>
      </c>
      <c r="N928" s="97">
        <f>(M928+(M928-K928))*(L928-(L928-J928))</f>
        <v>0</v>
      </c>
      <c r="O928" s="97">
        <f>ABS(L928-M928)</f>
        <v>3.6467782375603774E-2</v>
      </c>
      <c r="T928" s="99"/>
    </row>
    <row r="929" spans="1:20" s="91" customFormat="1" ht="13.2" customHeight="1" x14ac:dyDescent="0.25">
      <c r="A929" s="440">
        <v>44135</v>
      </c>
      <c r="B929" s="443" t="s">
        <v>16</v>
      </c>
      <c r="C929" s="441">
        <v>1789</v>
      </c>
      <c r="D929" s="441">
        <v>0</v>
      </c>
      <c r="E929" s="445">
        <f>D929/C929</f>
        <v>0</v>
      </c>
      <c r="F929" s="94"/>
      <c r="G929" s="96">
        <f>C929-D929</f>
        <v>1789</v>
      </c>
      <c r="H929" s="96">
        <f>SUMIFS($D:$D,$A:$A,$A929)</f>
        <v>1037</v>
      </c>
      <c r="I929" s="96">
        <f>SUMIFS($G:$G,$A:$A,$A929)</f>
        <v>49057</v>
      </c>
      <c r="J929" s="95">
        <f>IFERROR(D929/H929,0)</f>
        <v>0</v>
      </c>
      <c r="K929" s="95">
        <f>IFERROR(G929/I929,0)</f>
        <v>3.6467782375603892E-2</v>
      </c>
      <c r="L929" s="97">
        <f>IF(A929&lt;&gt;A928,J929,L928+J929)</f>
        <v>1</v>
      </c>
      <c r="M929" s="97">
        <f>IF(A929&lt;&gt;A928,K929,M928+K929)</f>
        <v>1.0000000000000002</v>
      </c>
      <c r="N929" s="97">
        <f>(M929+(M929-K929))*(L929-(L929-J929))</f>
        <v>0</v>
      </c>
      <c r="O929" s="97">
        <f>ABS(L929-M929)</f>
        <v>2.2204460492503131E-16</v>
      </c>
      <c r="T929" s="99"/>
    </row>
    <row r="930" spans="1:20" s="91" customFormat="1" ht="13.2" customHeight="1" x14ac:dyDescent="0.25">
      <c r="A930" s="440">
        <v>44165</v>
      </c>
      <c r="B930" s="443" t="s">
        <v>34</v>
      </c>
      <c r="C930" s="441">
        <v>423</v>
      </c>
      <c r="D930" s="441">
        <v>173</v>
      </c>
      <c r="E930" s="445">
        <f>D930/C930</f>
        <v>0.40898345153664301</v>
      </c>
      <c r="F930" s="94"/>
      <c r="G930" s="96">
        <f>C930-D930</f>
        <v>250</v>
      </c>
      <c r="H930" s="96">
        <f>SUMIFS($D:$D,$A:$A,$A930)</f>
        <v>743</v>
      </c>
      <c r="I930" s="96">
        <f>SUMIFS($G:$G,$A:$A,$A930)</f>
        <v>47506</v>
      </c>
      <c r="J930" s="95">
        <f>IFERROR(D930/H930,0)</f>
        <v>0.23283983849259757</v>
      </c>
      <c r="K930" s="95">
        <f>IFERROR(G930/I930,0)</f>
        <v>5.2624931587588932E-3</v>
      </c>
      <c r="L930" s="97">
        <f>IF(A930&lt;&gt;A929,J930,L929+J930)</f>
        <v>0.23283983849259757</v>
      </c>
      <c r="M930" s="97">
        <f>IF(A930&lt;&gt;A929,K930,M929+K930)</f>
        <v>5.2624931587588932E-3</v>
      </c>
      <c r="N930" s="97">
        <f>(M930+(M930-K930))*(L930-(L930-J930))</f>
        <v>1.2253180571538203E-3</v>
      </c>
      <c r="O930" s="97">
        <f>ABS(L930-M930)</f>
        <v>0.22757734533383867</v>
      </c>
      <c r="T930" s="99"/>
    </row>
    <row r="931" spans="1:20" s="91" customFormat="1" ht="13.2" customHeight="1" x14ac:dyDescent="0.25">
      <c r="A931" s="440">
        <v>44165</v>
      </c>
      <c r="B931" s="443" t="s">
        <v>12</v>
      </c>
      <c r="C931" s="441">
        <v>152</v>
      </c>
      <c r="D931" s="441">
        <v>57</v>
      </c>
      <c r="E931" s="445">
        <f>D931/C931</f>
        <v>0.375</v>
      </c>
      <c r="F931" s="94"/>
      <c r="G931" s="96">
        <f>C931-D931</f>
        <v>95</v>
      </c>
      <c r="H931" s="96">
        <f>SUMIFS($D:$D,$A:$A,$A931)</f>
        <v>743</v>
      </c>
      <c r="I931" s="96">
        <f>SUMIFS($G:$G,$A:$A,$A931)</f>
        <v>47506</v>
      </c>
      <c r="J931" s="95">
        <f>IFERROR(D931/H931,0)</f>
        <v>7.6716016150740238E-2</v>
      </c>
      <c r="K931" s="95">
        <f>IFERROR(G931/I931,0)</f>
        <v>1.9997474003283795E-3</v>
      </c>
      <c r="L931" s="97">
        <f>IF(A931&lt;&gt;A930,J931,L930+J931)</f>
        <v>0.30955585464333779</v>
      </c>
      <c r="M931" s="97">
        <f>IF(A931&lt;&gt;A930,K931,M930+K931)</f>
        <v>7.2622405590872727E-3</v>
      </c>
      <c r="N931" s="97">
        <f>(M931+(M931-K931))*(L931-(L931-J931))</f>
        <v>9.6084767418200745E-4</v>
      </c>
      <c r="O931" s="97">
        <f>ABS(L931-M931)</f>
        <v>0.30229361408425054</v>
      </c>
      <c r="T931" s="99"/>
    </row>
    <row r="932" spans="1:20" s="91" customFormat="1" ht="13.2" customHeight="1" x14ac:dyDescent="0.25">
      <c r="A932" s="440">
        <v>44165</v>
      </c>
      <c r="B932" s="443" t="s">
        <v>38</v>
      </c>
      <c r="C932" s="441">
        <v>214</v>
      </c>
      <c r="D932" s="441">
        <v>53</v>
      </c>
      <c r="E932" s="445">
        <f>D932/C932</f>
        <v>0.24766355140186916</v>
      </c>
      <c r="F932" s="94"/>
      <c r="G932" s="96">
        <f>C932-D932</f>
        <v>161</v>
      </c>
      <c r="H932" s="96">
        <f>SUMIFS($D:$D,$A:$A,$A932)</f>
        <v>743</v>
      </c>
      <c r="I932" s="96">
        <f>SUMIFS($G:$G,$A:$A,$A932)</f>
        <v>47506</v>
      </c>
      <c r="J932" s="95">
        <f>IFERROR(D932/H932,0)</f>
        <v>7.1332436069986543E-2</v>
      </c>
      <c r="K932" s="95">
        <f>IFERROR(G932/I932,0)</f>
        <v>3.3890455942407276E-3</v>
      </c>
      <c r="L932" s="97">
        <f>IF(A932&lt;&gt;A931,J932,L931+J932)</f>
        <v>0.38088829071332431</v>
      </c>
      <c r="M932" s="97">
        <f>IF(A932&lt;&gt;A931,K932,M931+K932)</f>
        <v>1.0651286153328001E-2</v>
      </c>
      <c r="N932" s="97">
        <f>(M932+(M932-K932))*(L932-(L932-J932))</f>
        <v>1.2778154990013581E-3</v>
      </c>
      <c r="O932" s="97">
        <f>ABS(L932-M932)</f>
        <v>0.37023700455999631</v>
      </c>
      <c r="T932" s="99"/>
    </row>
    <row r="933" spans="1:20" s="91" customFormat="1" ht="13.2" customHeight="1" x14ac:dyDescent="0.25">
      <c r="A933" s="440">
        <v>44165</v>
      </c>
      <c r="B933" s="443" t="s">
        <v>30</v>
      </c>
      <c r="C933" s="441">
        <v>395</v>
      </c>
      <c r="D933" s="441">
        <v>65</v>
      </c>
      <c r="E933" s="445">
        <f>D933/C933</f>
        <v>0.16455696202531644</v>
      </c>
      <c r="F933" s="94"/>
      <c r="G933" s="96">
        <f>C933-D933</f>
        <v>330</v>
      </c>
      <c r="H933" s="96">
        <f>SUMIFS($D:$D,$A:$A,$A933)</f>
        <v>743</v>
      </c>
      <c r="I933" s="96">
        <f>SUMIFS($G:$G,$A:$A,$A933)</f>
        <v>47506</v>
      </c>
      <c r="J933" s="95">
        <f>IFERROR(D933/H933,0)</f>
        <v>8.748317631224764E-2</v>
      </c>
      <c r="K933" s="95">
        <f>IFERROR(G933/I933,0)</f>
        <v>6.9464909695617395E-3</v>
      </c>
      <c r="L933" s="97">
        <f>IF(A933&lt;&gt;A932,J933,L932+J933)</f>
        <v>0.46837146702557197</v>
      </c>
      <c r="M933" s="97">
        <f>IF(A933&lt;&gt;A932,K933,M932+K933)</f>
        <v>1.7597777122889742E-2</v>
      </c>
      <c r="N933" s="97">
        <f>(M933+(M933-K933))*(L933-(L933-J933))</f>
        <v>2.4713177832491975E-3</v>
      </c>
      <c r="O933" s="97">
        <f>ABS(L933-M933)</f>
        <v>0.45077368990268224</v>
      </c>
      <c r="T933" s="99"/>
    </row>
    <row r="934" spans="1:20" s="91" customFormat="1" ht="13.2" customHeight="1" x14ac:dyDescent="0.25">
      <c r="A934" s="440">
        <v>44165</v>
      </c>
      <c r="B934" s="443" t="s">
        <v>36</v>
      </c>
      <c r="C934" s="441">
        <v>300</v>
      </c>
      <c r="D934" s="441">
        <v>46</v>
      </c>
      <c r="E934" s="445">
        <f>D934/C934</f>
        <v>0.15333333333333332</v>
      </c>
      <c r="F934" s="94"/>
      <c r="G934" s="96">
        <f>C934-D934</f>
        <v>254</v>
      </c>
      <c r="H934" s="96">
        <f>SUMIFS($D:$D,$A:$A,$A934)</f>
        <v>743</v>
      </c>
      <c r="I934" s="96">
        <f>SUMIFS($G:$G,$A:$A,$A934)</f>
        <v>47506</v>
      </c>
      <c r="J934" s="95">
        <f>IFERROR(D934/H934,0)</f>
        <v>6.1911170928667561E-2</v>
      </c>
      <c r="K934" s="95">
        <f>IFERROR(G934/I934,0)</f>
        <v>5.3466930492990358E-3</v>
      </c>
      <c r="L934" s="97">
        <f>IF(A934&lt;&gt;A933,J934,L933+J934)</f>
        <v>0.53028263795423958</v>
      </c>
      <c r="M934" s="97">
        <f>IF(A934&lt;&gt;A933,K934,M933+K934)</f>
        <v>2.2944470172188779E-2</v>
      </c>
      <c r="N934" s="97">
        <f>(M934+(M934-K934))*(L934-(L934-J934))</f>
        <v>2.5100180021179158E-3</v>
      </c>
      <c r="O934" s="97">
        <f>ABS(L934-M934)</f>
        <v>0.50733816778205076</v>
      </c>
      <c r="T934" s="99"/>
    </row>
    <row r="935" spans="1:20" s="91" customFormat="1" ht="13.2" customHeight="1" x14ac:dyDescent="0.25">
      <c r="A935" s="440">
        <v>44165</v>
      </c>
      <c r="B935" s="443" t="s">
        <v>32</v>
      </c>
      <c r="C935" s="441">
        <v>1133</v>
      </c>
      <c r="D935" s="441">
        <v>41</v>
      </c>
      <c r="E935" s="445">
        <f>D935/C935</f>
        <v>3.618711385701677E-2</v>
      </c>
      <c r="F935" s="94"/>
      <c r="G935" s="96">
        <f>C935-D935</f>
        <v>1092</v>
      </c>
      <c r="H935" s="96">
        <f>SUMIFS($D:$D,$A:$A,$A935)</f>
        <v>743</v>
      </c>
      <c r="I935" s="96">
        <f>SUMIFS($G:$G,$A:$A,$A935)</f>
        <v>47506</v>
      </c>
      <c r="J935" s="95">
        <f>IFERROR(D935/H935,0)</f>
        <v>5.518169582772544E-2</v>
      </c>
      <c r="K935" s="95">
        <f>IFERROR(G935/I935,0)</f>
        <v>2.2986570117458846E-2</v>
      </c>
      <c r="L935" s="97">
        <f>IF(A935&lt;&gt;A934,J935,L934+J935)</f>
        <v>0.58546433378196505</v>
      </c>
      <c r="M935" s="97">
        <f>IF(A935&lt;&gt;A934,K935,M934+K935)</f>
        <v>4.5931040289647625E-2</v>
      </c>
      <c r="N935" s="97">
        <f>(M935+(M935-K935))*(L935-(L935-J935))</f>
        <v>3.8006674682843802E-3</v>
      </c>
      <c r="O935" s="97">
        <f>ABS(L935-M935)</f>
        <v>0.53953329349231738</v>
      </c>
      <c r="T935" s="99"/>
    </row>
    <row r="936" spans="1:20" s="91" customFormat="1" ht="13.2" customHeight="1" x14ac:dyDescent="0.25">
      <c r="A936" s="440">
        <v>44165</v>
      </c>
      <c r="B936" s="443" t="s">
        <v>22</v>
      </c>
      <c r="C936" s="441">
        <v>353</v>
      </c>
      <c r="D936" s="441">
        <v>8</v>
      </c>
      <c r="E936" s="445">
        <f>D936/C936</f>
        <v>2.2662889518413599E-2</v>
      </c>
      <c r="F936" s="94"/>
      <c r="G936" s="96">
        <f>C936-D936</f>
        <v>345</v>
      </c>
      <c r="H936" s="96">
        <f>SUMIFS($D:$D,$A:$A,$A936)</f>
        <v>743</v>
      </c>
      <c r="I936" s="96">
        <f>SUMIFS($G:$G,$A:$A,$A936)</f>
        <v>47506</v>
      </c>
      <c r="J936" s="95">
        <f>IFERROR(D936/H936,0)</f>
        <v>1.0767160161507403E-2</v>
      </c>
      <c r="K936" s="95">
        <f>IFERROR(G936/I936,0)</f>
        <v>7.2622405590872735E-3</v>
      </c>
      <c r="L936" s="97">
        <f>IF(A936&lt;&gt;A935,J936,L935+J936)</f>
        <v>0.59623149394347241</v>
      </c>
      <c r="M936" s="97">
        <f>IF(A936&lt;&gt;A935,K936,M935+K936)</f>
        <v>5.3193280848734897E-2</v>
      </c>
      <c r="N936" s="97">
        <f>(M936+(M936-K936))*(L936-(L936-J936))</f>
        <v>1.0672874415976542E-3</v>
      </c>
      <c r="O936" s="97">
        <f>ABS(L936-M936)</f>
        <v>0.54303821309473754</v>
      </c>
      <c r="T936" s="99"/>
    </row>
    <row r="937" spans="1:20" s="91" customFormat="1" ht="13.2" customHeight="1" x14ac:dyDescent="0.25">
      <c r="A937" s="440">
        <v>44165</v>
      </c>
      <c r="B937" s="443" t="s">
        <v>24</v>
      </c>
      <c r="C937" s="441">
        <v>401</v>
      </c>
      <c r="D937" s="441">
        <v>8</v>
      </c>
      <c r="E937" s="445">
        <f>D937/C937</f>
        <v>1.9950124688279301E-2</v>
      </c>
      <c r="F937" s="94"/>
      <c r="G937" s="96">
        <f>C937-D937</f>
        <v>393</v>
      </c>
      <c r="H937" s="96">
        <f>SUMIFS($D:$D,$A:$A,$A937)</f>
        <v>743</v>
      </c>
      <c r="I937" s="96">
        <f>SUMIFS($G:$G,$A:$A,$A937)</f>
        <v>47506</v>
      </c>
      <c r="J937" s="95">
        <f>IFERROR(D937/H937,0)</f>
        <v>1.0767160161507403E-2</v>
      </c>
      <c r="K937" s="95">
        <f>IFERROR(G937/I937,0)</f>
        <v>8.2726392455689801E-3</v>
      </c>
      <c r="L937" s="97">
        <f>IF(A937&lt;&gt;A936,J937,L936+J937)</f>
        <v>0.60699865410497977</v>
      </c>
      <c r="M937" s="97">
        <f>IF(A937&lt;&gt;A936,K937,M936+K937)</f>
        <v>6.1465920094303877E-2</v>
      </c>
      <c r="N937" s="97">
        <f>(M937+(M937-K937))*(L937-(L937-J937))</f>
        <v>1.2345539805441543E-3</v>
      </c>
      <c r="O937" s="97">
        <f>ABS(L937-M937)</f>
        <v>0.54553273401067592</v>
      </c>
      <c r="T937" s="99"/>
    </row>
    <row r="938" spans="1:20" s="91" customFormat="1" ht="13.2" customHeight="1" x14ac:dyDescent="0.25">
      <c r="A938" s="440">
        <v>44165</v>
      </c>
      <c r="B938" s="443" t="s">
        <v>42</v>
      </c>
      <c r="C938" s="441">
        <v>4791</v>
      </c>
      <c r="D938" s="441">
        <v>91</v>
      </c>
      <c r="E938" s="445">
        <f>D938/C938</f>
        <v>1.8993946983928197E-2</v>
      </c>
      <c r="F938" s="94"/>
      <c r="G938" s="96">
        <f>C938-D938</f>
        <v>4700</v>
      </c>
      <c r="H938" s="96">
        <f>SUMIFS($D:$D,$A:$A,$A938)</f>
        <v>743</v>
      </c>
      <c r="I938" s="96">
        <f>SUMIFS($G:$G,$A:$A,$A938)</f>
        <v>47506</v>
      </c>
      <c r="J938" s="95">
        <f>IFERROR(D938/H938,0)</f>
        <v>0.1224764468371467</v>
      </c>
      <c r="K938" s="95">
        <f>IFERROR(G938/I938,0)</f>
        <v>9.8934871384667195E-2</v>
      </c>
      <c r="L938" s="97">
        <f>IF(A938&lt;&gt;A937,J938,L937+J938)</f>
        <v>0.72947510094212653</v>
      </c>
      <c r="M938" s="97">
        <f>IF(A938&lt;&gt;A937,K938,M937+K938)</f>
        <v>0.16040079147897107</v>
      </c>
      <c r="N938" s="97">
        <f>(M938+(M938-K938))*(L938-(L938-J938))</f>
        <v>2.7173446504936759E-2</v>
      </c>
      <c r="O938" s="97">
        <f>ABS(L938-M938)</f>
        <v>0.5690743094631554</v>
      </c>
      <c r="T938" s="99"/>
    </row>
    <row r="939" spans="1:20" s="91" customFormat="1" ht="13.2" customHeight="1" x14ac:dyDescent="0.25">
      <c r="A939" s="440">
        <v>44165</v>
      </c>
      <c r="B939" s="443" t="s">
        <v>40</v>
      </c>
      <c r="C939" s="441">
        <v>810</v>
      </c>
      <c r="D939" s="441">
        <v>12</v>
      </c>
      <c r="E939" s="445">
        <f>D939/C939</f>
        <v>1.4814814814814815E-2</v>
      </c>
      <c r="F939" s="94"/>
      <c r="G939" s="96">
        <f>C939-D939</f>
        <v>798</v>
      </c>
      <c r="H939" s="96">
        <f>SUMIFS($D:$D,$A:$A,$A939)</f>
        <v>743</v>
      </c>
      <c r="I939" s="96">
        <f>SUMIFS($G:$G,$A:$A,$A939)</f>
        <v>47506</v>
      </c>
      <c r="J939" s="95">
        <f>IFERROR(D939/H939,0)</f>
        <v>1.6150740242261104E-2</v>
      </c>
      <c r="K939" s="95">
        <f>IFERROR(G939/I939,0)</f>
        <v>1.6797878162758389E-2</v>
      </c>
      <c r="L939" s="97">
        <f>IF(A939&lt;&gt;A938,J939,L938+J939)</f>
        <v>0.74562584118438768</v>
      </c>
      <c r="M939" s="97">
        <f>IF(A939&lt;&gt;A938,K939,M938+K939)</f>
        <v>0.17719866964172945</v>
      </c>
      <c r="N939" s="97">
        <f>(M939+(M939-K939))*(L939-(L939-J939))</f>
        <v>5.4524812024877769E-3</v>
      </c>
      <c r="O939" s="97">
        <f>ABS(L939-M939)</f>
        <v>0.56842717154265821</v>
      </c>
      <c r="T939" s="99"/>
    </row>
    <row r="940" spans="1:20" s="91" customFormat="1" ht="13.2" customHeight="1" x14ac:dyDescent="0.25">
      <c r="A940" s="440">
        <v>44165</v>
      </c>
      <c r="B940" s="443" t="s">
        <v>28</v>
      </c>
      <c r="C940" s="441">
        <v>5760</v>
      </c>
      <c r="D940" s="441">
        <v>72</v>
      </c>
      <c r="E940" s="445">
        <f>D940/C940</f>
        <v>1.2500000000000001E-2</v>
      </c>
      <c r="F940" s="94"/>
      <c r="G940" s="96">
        <f>C940-D940</f>
        <v>5688</v>
      </c>
      <c r="H940" s="96">
        <f>SUMIFS($D:$D,$A:$A,$A940)</f>
        <v>743</v>
      </c>
      <c r="I940" s="96">
        <f>SUMIFS($G:$G,$A:$A,$A940)</f>
        <v>47506</v>
      </c>
      <c r="J940" s="95">
        <f>IFERROR(D940/H940,0)</f>
        <v>9.6904441453566623E-2</v>
      </c>
      <c r="K940" s="95">
        <f>IFERROR(G940/I940,0)</f>
        <v>0.11973224434808234</v>
      </c>
      <c r="L940" s="97">
        <f>IF(A940&lt;&gt;A939,J940,L939+J940)</f>
        <v>0.84253028263795426</v>
      </c>
      <c r="M940" s="97">
        <f>IF(A940&lt;&gt;A939,K940,M939+K940)</f>
        <v>0.29693091398981181</v>
      </c>
      <c r="N940" s="97">
        <f>(M940+(M940-K940))*(L940-(L940-J940))</f>
        <v>4.5945262478426591E-2</v>
      </c>
      <c r="O940" s="97">
        <f>ABS(L940-M940)</f>
        <v>0.5455993686481424</v>
      </c>
      <c r="T940" s="99"/>
    </row>
    <row r="941" spans="1:20" s="91" customFormat="1" ht="13.2" customHeight="1" x14ac:dyDescent="0.25">
      <c r="A941" s="440">
        <v>44165</v>
      </c>
      <c r="B941" s="443" t="s">
        <v>26</v>
      </c>
      <c r="C941" s="441">
        <v>23025</v>
      </c>
      <c r="D941" s="441">
        <v>114</v>
      </c>
      <c r="E941" s="445">
        <f>D941/C941</f>
        <v>4.9511400651465797E-3</v>
      </c>
      <c r="F941" s="94"/>
      <c r="G941" s="96">
        <f>C941-D941</f>
        <v>22911</v>
      </c>
      <c r="H941" s="96">
        <f>SUMIFS($D:$D,$A:$A,$A941)</f>
        <v>743</v>
      </c>
      <c r="I941" s="96">
        <f>SUMIFS($G:$G,$A:$A,$A941)</f>
        <v>47506</v>
      </c>
      <c r="J941" s="95">
        <f>IFERROR(D941/H941,0)</f>
        <v>0.15343203230148048</v>
      </c>
      <c r="K941" s="95">
        <f>IFERROR(G941/I941,0)</f>
        <v>0.48227592304130007</v>
      </c>
      <c r="L941" s="97">
        <f>IF(A941&lt;&gt;A940,J941,L940+J941)</f>
        <v>0.99596231493943477</v>
      </c>
      <c r="M941" s="97">
        <f>IF(A941&lt;&gt;A940,K941,M940+K941)</f>
        <v>0.77920683703111182</v>
      </c>
      <c r="N941" s="97">
        <f>(M941+(M941-K941))*(L941-(L941-J941))</f>
        <v>0.16511400217548494</v>
      </c>
      <c r="O941" s="97">
        <f>ABS(L941-M941)</f>
        <v>0.21675547790832295</v>
      </c>
      <c r="T941" s="99"/>
    </row>
    <row r="942" spans="1:20" s="91" customFormat="1" ht="13.2" customHeight="1" x14ac:dyDescent="0.25">
      <c r="A942" s="440">
        <v>44165</v>
      </c>
      <c r="B942" s="443" t="s">
        <v>16</v>
      </c>
      <c r="C942" s="441">
        <v>1034</v>
      </c>
      <c r="D942" s="441">
        <v>2</v>
      </c>
      <c r="E942" s="445">
        <f>D942/C942</f>
        <v>1.9342359767891683E-3</v>
      </c>
      <c r="F942" s="94"/>
      <c r="G942" s="96">
        <f>C942-D942</f>
        <v>1032</v>
      </c>
      <c r="H942" s="96">
        <f>SUMIFS($D:$D,$A:$A,$A942)</f>
        <v>743</v>
      </c>
      <c r="I942" s="96">
        <f>SUMIFS($G:$G,$A:$A,$A942)</f>
        <v>47506</v>
      </c>
      <c r="J942" s="95">
        <f>IFERROR(D942/H942,0)</f>
        <v>2.6917900403768506E-3</v>
      </c>
      <c r="K942" s="95">
        <f>IFERROR(G942/I942,0)</f>
        <v>2.1723571759356713E-2</v>
      </c>
      <c r="L942" s="97">
        <f>IF(A942&lt;&gt;A941,J942,L941+J942)</f>
        <v>0.99865410497981166</v>
      </c>
      <c r="M942" s="97">
        <f>IF(A942&lt;&gt;A941,K942,M941+K942)</f>
        <v>0.80093040879046851</v>
      </c>
      <c r="N942" s="97">
        <f>(M942+(M942-K942))*(L942-(L942-J942))</f>
        <v>4.2533977007311085E-3</v>
      </c>
      <c r="O942" s="97">
        <f>ABS(L942-M942)</f>
        <v>0.19772369618934316</v>
      </c>
      <c r="T942" s="99"/>
    </row>
    <row r="943" spans="1:20" s="91" customFormat="1" ht="13.2" customHeight="1" x14ac:dyDescent="0.25">
      <c r="A943" s="440">
        <v>44165</v>
      </c>
      <c r="B943" s="443" t="s">
        <v>20</v>
      </c>
      <c r="C943" s="441">
        <v>6756</v>
      </c>
      <c r="D943" s="441">
        <v>1</v>
      </c>
      <c r="E943" s="445">
        <f>D943/C943</f>
        <v>1.4801657785671994E-4</v>
      </c>
      <c r="F943" s="94"/>
      <c r="G943" s="96">
        <f>C943-D943</f>
        <v>6755</v>
      </c>
      <c r="H943" s="96">
        <f>SUMIFS($D:$D,$A:$A,$A943)</f>
        <v>743</v>
      </c>
      <c r="I943" s="96">
        <f>SUMIFS($G:$G,$A:$A,$A943)</f>
        <v>47506</v>
      </c>
      <c r="J943" s="95">
        <f>IFERROR(D943/H943,0)</f>
        <v>1.3458950201884253E-3</v>
      </c>
      <c r="K943" s="95">
        <f>IFERROR(G943/I943,0)</f>
        <v>0.1421925651496653</v>
      </c>
      <c r="L943" s="97">
        <f>IF(A943&lt;&gt;A942,J943,L942+J943)</f>
        <v>1</v>
      </c>
      <c r="M943" s="97">
        <f>IF(A943&lt;&gt;A942,K943,M942+K943)</f>
        <v>0.94312297394013378</v>
      </c>
      <c r="N943" s="97">
        <f>(M943+(M943-K943))*(L943-(L943-J943))</f>
        <v>2.3473127627599349E-3</v>
      </c>
      <c r="O943" s="97">
        <f>ABS(L943-M943)</f>
        <v>5.687702605986622E-2</v>
      </c>
      <c r="T943" s="99"/>
    </row>
    <row r="944" spans="1:20" s="91" customFormat="1" ht="13.2" customHeight="1" x14ac:dyDescent="0.25">
      <c r="A944" s="440">
        <v>44165</v>
      </c>
      <c r="B944" s="443" t="s">
        <v>14</v>
      </c>
      <c r="C944" s="441">
        <v>859</v>
      </c>
      <c r="D944" s="441">
        <v>0</v>
      </c>
      <c r="E944" s="445">
        <f>D944/C944</f>
        <v>0</v>
      </c>
      <c r="F944" s="94"/>
      <c r="G944" s="96">
        <f>C944-D944</f>
        <v>859</v>
      </c>
      <c r="H944" s="96">
        <f>SUMIFS($D:$D,$A:$A,$A944)</f>
        <v>743</v>
      </c>
      <c r="I944" s="96">
        <f>SUMIFS($G:$G,$A:$A,$A944)</f>
        <v>47506</v>
      </c>
      <c r="J944" s="95">
        <f>IFERROR(D944/H944,0)</f>
        <v>0</v>
      </c>
      <c r="K944" s="95">
        <f>IFERROR(G944/I944,0)</f>
        <v>1.8081926493495559E-2</v>
      </c>
      <c r="L944" s="97">
        <f>IF(A944&lt;&gt;A943,J944,L943+J944)</f>
        <v>1</v>
      </c>
      <c r="M944" s="97">
        <f>IF(A944&lt;&gt;A943,K944,M943+K944)</f>
        <v>0.96120490043362938</v>
      </c>
      <c r="N944" s="97">
        <f>(M944+(M944-K944))*(L944-(L944-J944))</f>
        <v>0</v>
      </c>
      <c r="O944" s="97">
        <f>ABS(L944-M944)</f>
        <v>3.8795099566370617E-2</v>
      </c>
      <c r="T944" s="99"/>
    </row>
    <row r="945" spans="1:20" s="91" customFormat="1" ht="13.2" customHeight="1" x14ac:dyDescent="0.25">
      <c r="A945" s="440">
        <v>44165</v>
      </c>
      <c r="B945" s="443" t="s">
        <v>18</v>
      </c>
      <c r="C945" s="441">
        <v>1843</v>
      </c>
      <c r="D945" s="441">
        <v>0</v>
      </c>
      <c r="E945" s="445">
        <f>D945/C945</f>
        <v>0</v>
      </c>
      <c r="F945" s="94"/>
      <c r="G945" s="96">
        <f>C945-D945</f>
        <v>1843</v>
      </c>
      <c r="H945" s="96">
        <f>SUMIFS($D:$D,$A:$A,$A945)</f>
        <v>743</v>
      </c>
      <c r="I945" s="96">
        <f>SUMIFS($G:$G,$A:$A,$A945)</f>
        <v>47506</v>
      </c>
      <c r="J945" s="95">
        <f>IFERROR(D945/H945,0)</f>
        <v>0</v>
      </c>
      <c r="K945" s="95">
        <f>IFERROR(G945/I945,0)</f>
        <v>3.8795099566370561E-2</v>
      </c>
      <c r="L945" s="97">
        <f>IF(A945&lt;&gt;A944,J945,L944+J945)</f>
        <v>1</v>
      </c>
      <c r="M945" s="97">
        <f>IF(A945&lt;&gt;A944,K945,M944+K945)</f>
        <v>1</v>
      </c>
      <c r="N945" s="97">
        <f>(M945+(M945-K945))*(L945-(L945-J945))</f>
        <v>0</v>
      </c>
      <c r="O945" s="97">
        <f>ABS(L945-M945)</f>
        <v>0</v>
      </c>
      <c r="T945" s="99"/>
    </row>
    <row r="946" spans="1:20" s="91" customFormat="1" ht="13.2" customHeight="1" x14ac:dyDescent="0.25">
      <c r="A946" s="440">
        <v>44196</v>
      </c>
      <c r="B946" s="443" t="s">
        <v>24</v>
      </c>
      <c r="C946" s="441">
        <v>400</v>
      </c>
      <c r="D946" s="441">
        <v>169</v>
      </c>
      <c r="E946" s="445">
        <f>D946/C946</f>
        <v>0.42249999999999999</v>
      </c>
      <c r="F946" s="94"/>
      <c r="G946" s="96">
        <f>C946-D946</f>
        <v>231</v>
      </c>
      <c r="H946" s="96">
        <f>SUMIFS($D:$D,$A:$A,$A946)</f>
        <v>580</v>
      </c>
      <c r="I946" s="96">
        <f>SUMIFS($G:$G,$A:$A,$A946)</f>
        <v>50347</v>
      </c>
      <c r="J946" s="95">
        <f>IFERROR(D946/H946,0)</f>
        <v>0.29137931034482761</v>
      </c>
      <c r="K946" s="95">
        <f>IFERROR(G946/I946,0)</f>
        <v>4.5881581822154252E-3</v>
      </c>
      <c r="L946" s="97">
        <f>IF(A946&lt;&gt;A945,J946,L945+J946)</f>
        <v>0.29137931034482761</v>
      </c>
      <c r="M946" s="97">
        <f>IF(A946&lt;&gt;A945,K946,M945+K946)</f>
        <v>4.5881581822154252E-3</v>
      </c>
      <c r="N946" s="97">
        <f>(M946+(M946-K946))*(L946-(L946-J946))</f>
        <v>1.3368943668869086E-3</v>
      </c>
      <c r="O946" s="97">
        <f>ABS(L946-M946)</f>
        <v>0.2867911521626122</v>
      </c>
      <c r="T946" s="99"/>
    </row>
    <row r="947" spans="1:20" s="91" customFormat="1" ht="13.2" customHeight="1" x14ac:dyDescent="0.25">
      <c r="A947" s="440">
        <v>44196</v>
      </c>
      <c r="B947" s="443" t="s">
        <v>26</v>
      </c>
      <c r="C947" s="441">
        <v>136</v>
      </c>
      <c r="D947" s="441">
        <v>48</v>
      </c>
      <c r="E947" s="445">
        <f>D947/C947</f>
        <v>0.35294117647058826</v>
      </c>
      <c r="F947" s="94"/>
      <c r="G947" s="96">
        <f>C947-D947</f>
        <v>88</v>
      </c>
      <c r="H947" s="96">
        <f>SUMIFS($D:$D,$A:$A,$A947)</f>
        <v>580</v>
      </c>
      <c r="I947" s="96">
        <f>SUMIFS($G:$G,$A:$A,$A947)</f>
        <v>50347</v>
      </c>
      <c r="J947" s="95">
        <f>IFERROR(D947/H947,0)</f>
        <v>8.2758620689655171E-2</v>
      </c>
      <c r="K947" s="95">
        <f>IFERROR(G947/I947,0)</f>
        <v>1.7478697837011142E-3</v>
      </c>
      <c r="L947" s="97">
        <f>IF(A947&lt;&gt;A946,J947,L946+J947)</f>
        <v>0.37413793103448278</v>
      </c>
      <c r="M947" s="97">
        <f>IF(A947&lt;&gt;A946,K947,M946+K947)</f>
        <v>6.3360279659165396E-3</v>
      </c>
      <c r="N947" s="97">
        <f>(M947+(M947-K947))*(L947-(L947-J947))</f>
        <v>9.0407057777643844E-4</v>
      </c>
      <c r="O947" s="97">
        <f>ABS(L947-M947)</f>
        <v>0.36780190306856625</v>
      </c>
      <c r="T947" s="99"/>
    </row>
    <row r="948" spans="1:20" s="91" customFormat="1" ht="13.2" customHeight="1" x14ac:dyDescent="0.25">
      <c r="A948" s="440">
        <v>44196</v>
      </c>
      <c r="B948" s="443" t="s">
        <v>20</v>
      </c>
      <c r="C948" s="441">
        <v>411</v>
      </c>
      <c r="D948" s="441">
        <v>84</v>
      </c>
      <c r="E948" s="445">
        <f>D948/C948</f>
        <v>0.20437956204379562</v>
      </c>
      <c r="F948" s="94"/>
      <c r="G948" s="96">
        <f>C948-D948</f>
        <v>327</v>
      </c>
      <c r="H948" s="96">
        <f>SUMIFS($D:$D,$A:$A,$A948)</f>
        <v>580</v>
      </c>
      <c r="I948" s="96">
        <f>SUMIFS($G:$G,$A:$A,$A948)</f>
        <v>50347</v>
      </c>
      <c r="J948" s="95">
        <f>IFERROR(D948/H948,0)</f>
        <v>0.14482758620689656</v>
      </c>
      <c r="K948" s="95">
        <f>IFERROR(G948/I948,0)</f>
        <v>6.494925218980277E-3</v>
      </c>
      <c r="L948" s="97">
        <f>IF(A948&lt;&gt;A947,J948,L947+J948)</f>
        <v>0.5189655172413794</v>
      </c>
      <c r="M948" s="97">
        <f>IF(A948&lt;&gt;A947,K948,M947+K948)</f>
        <v>1.2830953184896816E-2</v>
      </c>
      <c r="N948" s="97">
        <f>(M948+(M948-K948))*(L948-(L948-J948))</f>
        <v>2.7759076149453826E-3</v>
      </c>
      <c r="O948" s="97">
        <f>ABS(L948-M948)</f>
        <v>0.50613456405648261</v>
      </c>
      <c r="T948" s="99"/>
    </row>
    <row r="949" spans="1:20" s="91" customFormat="1" ht="13.2" customHeight="1" x14ac:dyDescent="0.25">
      <c r="A949" s="440">
        <v>44196</v>
      </c>
      <c r="B949" s="443" t="s">
        <v>42</v>
      </c>
      <c r="C949" s="441">
        <v>278</v>
      </c>
      <c r="D949" s="441">
        <v>42</v>
      </c>
      <c r="E949" s="445">
        <f>D949/C949</f>
        <v>0.15107913669064749</v>
      </c>
      <c r="F949" s="94"/>
      <c r="G949" s="96">
        <f>C949-D949</f>
        <v>236</v>
      </c>
      <c r="H949" s="96">
        <f>SUMIFS($D:$D,$A:$A,$A949)</f>
        <v>580</v>
      </c>
      <c r="I949" s="96">
        <f>SUMIFS($G:$G,$A:$A,$A949)</f>
        <v>50347</v>
      </c>
      <c r="J949" s="95">
        <f>IFERROR(D949/H949,0)</f>
        <v>7.2413793103448282E-2</v>
      </c>
      <c r="K949" s="95">
        <f>IFERROR(G949/I949,0)</f>
        <v>4.6874689653802612E-3</v>
      </c>
      <c r="L949" s="97">
        <f>IF(A949&lt;&gt;A948,J949,L948+J949)</f>
        <v>0.59137931034482771</v>
      </c>
      <c r="M949" s="97">
        <f>IF(A949&lt;&gt;A948,K949,M948+K949)</f>
        <v>1.7518422150277078E-2</v>
      </c>
      <c r="N949" s="97">
        <f>(M949+(M949-K949))*(L949-(L949-J949))</f>
        <v>2.1977133863401795E-3</v>
      </c>
      <c r="O949" s="97">
        <f>ABS(L949-M949)</f>
        <v>0.57386088819455061</v>
      </c>
      <c r="T949" s="99"/>
    </row>
    <row r="950" spans="1:20" s="91" customFormat="1" ht="13.2" customHeight="1" x14ac:dyDescent="0.25">
      <c r="A950" s="440">
        <v>44196</v>
      </c>
      <c r="B950" s="443" t="s">
        <v>14</v>
      </c>
      <c r="C950" s="441">
        <v>357</v>
      </c>
      <c r="D950" s="441">
        <v>9</v>
      </c>
      <c r="E950" s="445">
        <f>D950/C950</f>
        <v>2.5210084033613446E-2</v>
      </c>
      <c r="F950" s="94"/>
      <c r="G950" s="96">
        <f>C950-D950</f>
        <v>348</v>
      </c>
      <c r="H950" s="96">
        <f>SUMIFS($D:$D,$A:$A,$A950)</f>
        <v>580</v>
      </c>
      <c r="I950" s="96">
        <f>SUMIFS($G:$G,$A:$A,$A950)</f>
        <v>50347</v>
      </c>
      <c r="J950" s="95">
        <f>IFERROR(D950/H950,0)</f>
        <v>1.5517241379310345E-2</v>
      </c>
      <c r="K950" s="95">
        <f>IFERROR(G950/I950,0)</f>
        <v>6.9120305082725885E-3</v>
      </c>
      <c r="L950" s="97">
        <f>IF(A950&lt;&gt;A949,J950,L949+J950)</f>
        <v>0.60689655172413803</v>
      </c>
      <c r="M950" s="97">
        <f>IF(A950&lt;&gt;A949,K950,M949+K950)</f>
        <v>2.4430452658549665E-2</v>
      </c>
      <c r="N950" s="97">
        <f>(M950+(M950-K950))*(L950-(L950-J950))</f>
        <v>6.5093081599903459E-4</v>
      </c>
      <c r="O950" s="97">
        <f>ABS(L950-M950)</f>
        <v>0.58246609906558833</v>
      </c>
      <c r="T950" s="99"/>
    </row>
    <row r="951" spans="1:20" s="91" customFormat="1" ht="13.2" customHeight="1" x14ac:dyDescent="0.25">
      <c r="A951" s="440">
        <v>44196</v>
      </c>
      <c r="B951" s="443" t="s">
        <v>22</v>
      </c>
      <c r="C951" s="441">
        <v>1178</v>
      </c>
      <c r="D951" s="441">
        <v>29</v>
      </c>
      <c r="E951" s="445">
        <f>D951/C951</f>
        <v>2.4617996604414261E-2</v>
      </c>
      <c r="F951" s="94"/>
      <c r="G951" s="96">
        <f>C951-D951</f>
        <v>1149</v>
      </c>
      <c r="H951" s="96">
        <f>SUMIFS($D:$D,$A:$A,$A951)</f>
        <v>580</v>
      </c>
      <c r="I951" s="96">
        <f>SUMIFS($G:$G,$A:$A,$A951)</f>
        <v>50347</v>
      </c>
      <c r="J951" s="95">
        <f>IFERROR(D951/H951,0)</f>
        <v>0.05</v>
      </c>
      <c r="K951" s="95">
        <f>IFERROR(G951/I951,0)</f>
        <v>2.2821617971279323E-2</v>
      </c>
      <c r="L951" s="97">
        <f>IF(A951&lt;&gt;A950,J951,L950+J951)</f>
        <v>0.65689655172413808</v>
      </c>
      <c r="M951" s="97">
        <f>IF(A951&lt;&gt;A950,K951,M950+K951)</f>
        <v>4.7252070629828988E-2</v>
      </c>
      <c r="N951" s="97">
        <f>(M951+(M951-K951))*(L951-(L951-J951))</f>
        <v>3.5841261644189359E-3</v>
      </c>
      <c r="O951" s="97">
        <f>ABS(L951-M951)</f>
        <v>0.60964448109430913</v>
      </c>
      <c r="T951" s="99"/>
    </row>
    <row r="952" spans="1:20" s="91" customFormat="1" ht="13.2" customHeight="1" x14ac:dyDescent="0.25">
      <c r="A952" s="440">
        <v>44196</v>
      </c>
      <c r="B952" s="443" t="s">
        <v>40</v>
      </c>
      <c r="C952" s="441">
        <v>4722</v>
      </c>
      <c r="D952" s="441">
        <v>88</v>
      </c>
      <c r="E952" s="445">
        <f>D952/C952</f>
        <v>1.8636171113934775E-2</v>
      </c>
      <c r="F952" s="94"/>
      <c r="G952" s="96">
        <f>C952-D952</f>
        <v>4634</v>
      </c>
      <c r="H952" s="96">
        <f>SUMIFS($D:$D,$A:$A,$A952)</f>
        <v>580</v>
      </c>
      <c r="I952" s="96">
        <f>SUMIFS($G:$G,$A:$A,$A952)</f>
        <v>50347</v>
      </c>
      <c r="J952" s="95">
        <f>IFERROR(D952/H952,0)</f>
        <v>0.15172413793103448</v>
      </c>
      <c r="K952" s="95">
        <f>IFERROR(G952/I952,0)</f>
        <v>9.2041233837170042E-2</v>
      </c>
      <c r="L952" s="97">
        <f>IF(A952&lt;&gt;A951,J952,L951+J952)</f>
        <v>0.80862068965517253</v>
      </c>
      <c r="M952" s="97">
        <f>IF(A952&lt;&gt;A951,K952,M951+K952)</f>
        <v>0.13929330446699903</v>
      </c>
      <c r="N952" s="97">
        <f>(M952+(M952-K952))*(L952-(L952-J952))</f>
        <v>2.830343622158769E-2</v>
      </c>
      <c r="O952" s="97">
        <f>ABS(L952-M952)</f>
        <v>0.66932738518817347</v>
      </c>
      <c r="T952" s="99"/>
    </row>
    <row r="953" spans="1:20" s="91" customFormat="1" ht="13.2" customHeight="1" x14ac:dyDescent="0.25">
      <c r="A953" s="440">
        <v>44196</v>
      </c>
      <c r="B953" s="443" t="s">
        <v>18</v>
      </c>
      <c r="C953" s="441">
        <v>5862</v>
      </c>
      <c r="D953" s="441">
        <v>46</v>
      </c>
      <c r="E953" s="445">
        <f>D953/C953</f>
        <v>7.8471511429546222E-3</v>
      </c>
      <c r="F953" s="94"/>
      <c r="G953" s="96">
        <f>C953-D953</f>
        <v>5816</v>
      </c>
      <c r="H953" s="96">
        <f>SUMIFS($D:$D,$A:$A,$A953)</f>
        <v>580</v>
      </c>
      <c r="I953" s="96">
        <f>SUMIFS($G:$G,$A:$A,$A953)</f>
        <v>50347</v>
      </c>
      <c r="J953" s="95">
        <f>IFERROR(D953/H953,0)</f>
        <v>7.9310344827586213E-2</v>
      </c>
      <c r="K953" s="95">
        <f>IFERROR(G953/I953,0)</f>
        <v>0.11551830297733728</v>
      </c>
      <c r="L953" s="97">
        <f>IF(A953&lt;&gt;A952,J953,L952+J953)</f>
        <v>0.88793103448275879</v>
      </c>
      <c r="M953" s="97">
        <f>IF(A953&lt;&gt;A952,K953,M952+K953)</f>
        <v>0.25481160744433629</v>
      </c>
      <c r="N953" s="97">
        <f>(M953+(M953-K953))*(L953-(L953-J953))</f>
        <v>3.125659646193351E-2</v>
      </c>
      <c r="O953" s="97">
        <f>ABS(L953-M953)</f>
        <v>0.6331194270384225</v>
      </c>
      <c r="T953" s="99"/>
    </row>
    <row r="954" spans="1:20" s="91" customFormat="1" ht="13.2" customHeight="1" x14ac:dyDescent="0.25">
      <c r="A954" s="440">
        <v>44196</v>
      </c>
      <c r="B954" s="443" t="s">
        <v>38</v>
      </c>
      <c r="C954" s="441">
        <v>815</v>
      </c>
      <c r="D954" s="441">
        <v>3</v>
      </c>
      <c r="E954" s="445">
        <f>D954/C954</f>
        <v>3.6809815950920245E-3</v>
      </c>
      <c r="F954" s="94"/>
      <c r="G954" s="96">
        <f>C954-D954</f>
        <v>812</v>
      </c>
      <c r="H954" s="96">
        <f>SUMIFS($D:$D,$A:$A,$A954)</f>
        <v>580</v>
      </c>
      <c r="I954" s="96">
        <f>SUMIFS($G:$G,$A:$A,$A954)</f>
        <v>50347</v>
      </c>
      <c r="J954" s="95">
        <f>IFERROR(D954/H954,0)</f>
        <v>5.1724137931034482E-3</v>
      </c>
      <c r="K954" s="95">
        <f>IFERROR(G954/I954,0)</f>
        <v>1.6128071185969373E-2</v>
      </c>
      <c r="L954" s="97">
        <f>IF(A954&lt;&gt;A953,J954,L953+J954)</f>
        <v>0.89310344827586219</v>
      </c>
      <c r="M954" s="97">
        <f>IF(A954&lt;&gt;A953,K954,M953+K954)</f>
        <v>0.27093967863030566</v>
      </c>
      <c r="N954" s="97">
        <f>(M954+(M954-K954))*(L954-(L954-J954))</f>
        <v>2.7194032038343309E-3</v>
      </c>
      <c r="O954" s="97">
        <f>ABS(L954-M954)</f>
        <v>0.62216376964555653</v>
      </c>
      <c r="T954" s="99"/>
    </row>
    <row r="955" spans="1:20" s="91" customFormat="1" ht="13.2" customHeight="1" x14ac:dyDescent="0.25">
      <c r="A955" s="440">
        <v>44196</v>
      </c>
      <c r="B955" s="443" t="s">
        <v>16</v>
      </c>
      <c r="C955" s="441">
        <v>22907</v>
      </c>
      <c r="D955" s="441">
        <v>59</v>
      </c>
      <c r="E955" s="445">
        <f>D955/C955</f>
        <v>2.5756319029117737E-3</v>
      </c>
      <c r="F955" s="94"/>
      <c r="G955" s="96">
        <f>C955-D955</f>
        <v>22848</v>
      </c>
      <c r="H955" s="96">
        <f>SUMIFS($D:$D,$A:$A,$A955)</f>
        <v>580</v>
      </c>
      <c r="I955" s="96">
        <f>SUMIFS($G:$G,$A:$A,$A955)</f>
        <v>50347</v>
      </c>
      <c r="J955" s="95">
        <f>IFERROR(D955/H955,0)</f>
        <v>0.10172413793103448</v>
      </c>
      <c r="K955" s="95">
        <f>IFERROR(G955/I955,0)</f>
        <v>0.45381055475003473</v>
      </c>
      <c r="L955" s="97">
        <f>IF(A955&lt;&gt;A954,J955,L954+J955)</f>
        <v>0.99482758620689671</v>
      </c>
      <c r="M955" s="97">
        <f>IF(A955&lt;&gt;A954,K955,M954+K955)</f>
        <v>0.72475023338034039</v>
      </c>
      <c r="N955" s="97">
        <f>(M955+(M955-K955))*(L955-(L955-J955))</f>
        <v>0.10128569794591058</v>
      </c>
      <c r="O955" s="97">
        <f>ABS(L955-M955)</f>
        <v>0.27007735282655632</v>
      </c>
      <c r="T955" s="99"/>
    </row>
    <row r="956" spans="1:20" s="91" customFormat="1" ht="13.2" customHeight="1" x14ac:dyDescent="0.25">
      <c r="A956" s="440">
        <v>44196</v>
      </c>
      <c r="B956" s="443" t="s">
        <v>36</v>
      </c>
      <c r="C956" s="441">
        <v>424</v>
      </c>
      <c r="D956" s="441">
        <v>1</v>
      </c>
      <c r="E956" s="445">
        <f>D956/C956</f>
        <v>2.3584905660377358E-3</v>
      </c>
      <c r="F956" s="94"/>
      <c r="G956" s="96">
        <f>C956-D956</f>
        <v>423</v>
      </c>
      <c r="H956" s="96">
        <f>SUMIFS($D:$D,$A:$A,$A956)</f>
        <v>580</v>
      </c>
      <c r="I956" s="96">
        <f>SUMIFS($G:$G,$A:$A,$A956)</f>
        <v>50347</v>
      </c>
      <c r="J956" s="95">
        <f>IFERROR(D956/H956,0)</f>
        <v>1.7241379310344827E-3</v>
      </c>
      <c r="K956" s="95">
        <f>IFERROR(G956/I956,0)</f>
        <v>8.4016922557451287E-3</v>
      </c>
      <c r="L956" s="97">
        <f>IF(A956&lt;&gt;A955,J956,L955+J956)</f>
        <v>0.99655172413793114</v>
      </c>
      <c r="M956" s="97">
        <f>IF(A956&lt;&gt;A955,K956,M955+K956)</f>
        <v>0.73315192563608556</v>
      </c>
      <c r="N956" s="97">
        <f>(M956+(M956-K956))*(L956-(L956-J956))</f>
        <v>2.5136244120972104E-3</v>
      </c>
      <c r="O956" s="97">
        <f>ABS(L956-M956)</f>
        <v>0.26339979850184558</v>
      </c>
      <c r="T956" s="99"/>
    </row>
    <row r="957" spans="1:20" s="91" customFormat="1" ht="13.2" customHeight="1" x14ac:dyDescent="0.25">
      <c r="A957" s="440">
        <v>44196</v>
      </c>
      <c r="B957" s="443" t="s">
        <v>30</v>
      </c>
      <c r="C957" s="441">
        <v>1163</v>
      </c>
      <c r="D957" s="441">
        <v>2</v>
      </c>
      <c r="E957" s="445">
        <f>D957/C957</f>
        <v>1.7196904557179708E-3</v>
      </c>
      <c r="F957" s="94"/>
      <c r="G957" s="96">
        <f>C957-D957</f>
        <v>1161</v>
      </c>
      <c r="H957" s="96">
        <f>SUMIFS($D:$D,$A:$A,$A957)</f>
        <v>580</v>
      </c>
      <c r="I957" s="96">
        <f>SUMIFS($G:$G,$A:$A,$A957)</f>
        <v>50347</v>
      </c>
      <c r="J957" s="95">
        <f>IFERROR(D957/H957,0)</f>
        <v>3.4482758620689655E-3</v>
      </c>
      <c r="K957" s="95">
        <f>IFERROR(G957/I957,0)</f>
        <v>2.3059963850874929E-2</v>
      </c>
      <c r="L957" s="97">
        <f>IF(A957&lt;&gt;A956,J957,L956+J957)</f>
        <v>1</v>
      </c>
      <c r="M957" s="97">
        <f>IF(A957&lt;&gt;A956,K957,M956+K957)</f>
        <v>0.7562118894869605</v>
      </c>
      <c r="N957" s="97">
        <f>(M957+(M957-K957))*(L957-(L957-J957))</f>
        <v>5.1357372935277546E-3</v>
      </c>
      <c r="O957" s="97">
        <f>ABS(L957-M957)</f>
        <v>0.2437881105130395</v>
      </c>
      <c r="T957" s="99"/>
    </row>
    <row r="958" spans="1:20" s="91" customFormat="1" ht="13.2" customHeight="1" x14ac:dyDescent="0.25">
      <c r="A958" s="440">
        <v>44196</v>
      </c>
      <c r="B958" s="443" t="s">
        <v>12</v>
      </c>
      <c r="C958" s="441">
        <v>2702</v>
      </c>
      <c r="D958" s="441">
        <v>0</v>
      </c>
      <c r="E958" s="445">
        <f>D958/C958</f>
        <v>0</v>
      </c>
      <c r="F958" s="94"/>
      <c r="G958" s="96">
        <f>C958-D958</f>
        <v>2702</v>
      </c>
      <c r="H958" s="96">
        <f>SUMIFS($D:$D,$A:$A,$A958)</f>
        <v>580</v>
      </c>
      <c r="I958" s="96">
        <f>SUMIFS($G:$G,$A:$A,$A958)</f>
        <v>50347</v>
      </c>
      <c r="J958" s="95">
        <f>IFERROR(D958/H958,0)</f>
        <v>0</v>
      </c>
      <c r="K958" s="95">
        <f>IFERROR(G958/I958,0)</f>
        <v>5.3667547222277394E-2</v>
      </c>
      <c r="L958" s="97">
        <f>IF(A958&lt;&gt;A957,J958,L957+J958)</f>
        <v>1</v>
      </c>
      <c r="M958" s="97">
        <f>IF(A958&lt;&gt;A957,K958,M957+K958)</f>
        <v>0.8098794367092379</v>
      </c>
      <c r="N958" s="97">
        <f>(M958+(M958-K958))*(L958-(L958-J958))</f>
        <v>0</v>
      </c>
      <c r="O958" s="97">
        <f>ABS(L958-M958)</f>
        <v>0.1901205632907621</v>
      </c>
      <c r="T958" s="99"/>
    </row>
    <row r="959" spans="1:20" s="91" customFormat="1" ht="13.2" customHeight="1" x14ac:dyDescent="0.25">
      <c r="A959" s="440">
        <v>44196</v>
      </c>
      <c r="B959" s="443" t="s">
        <v>28</v>
      </c>
      <c r="C959" s="441">
        <v>918</v>
      </c>
      <c r="D959" s="441">
        <v>0</v>
      </c>
      <c r="E959" s="445">
        <f>D959/C959</f>
        <v>0</v>
      </c>
      <c r="F959" s="94"/>
      <c r="G959" s="96">
        <f>C959-D959</f>
        <v>918</v>
      </c>
      <c r="H959" s="96">
        <f>SUMIFS($D:$D,$A:$A,$A959)</f>
        <v>580</v>
      </c>
      <c r="I959" s="96">
        <f>SUMIFS($G:$G,$A:$A,$A959)</f>
        <v>50347</v>
      </c>
      <c r="J959" s="95">
        <f>IFERROR(D959/H959,0)</f>
        <v>0</v>
      </c>
      <c r="K959" s="95">
        <f>IFERROR(G959/I959,0)</f>
        <v>1.8233459789063898E-2</v>
      </c>
      <c r="L959" s="97">
        <f>IF(A959&lt;&gt;A958,J959,L958+J959)</f>
        <v>1</v>
      </c>
      <c r="M959" s="97">
        <f>IF(A959&lt;&gt;A958,K959,M958+K959)</f>
        <v>0.82811289649830178</v>
      </c>
      <c r="N959" s="97">
        <f>(M959+(M959-K959))*(L959-(L959-J959))</f>
        <v>0</v>
      </c>
      <c r="O959" s="97">
        <f>ABS(L959-M959)</f>
        <v>0.17188710350169822</v>
      </c>
      <c r="T959" s="99"/>
    </row>
    <row r="960" spans="1:20" s="91" customFormat="1" ht="13.2" customHeight="1" x14ac:dyDescent="0.25">
      <c r="A960" s="440">
        <v>44196</v>
      </c>
      <c r="B960" s="443" t="s">
        <v>32</v>
      </c>
      <c r="C960" s="441">
        <v>1923</v>
      </c>
      <c r="D960" s="441">
        <v>0</v>
      </c>
      <c r="E960" s="445">
        <f>D960/C960</f>
        <v>0</v>
      </c>
      <c r="F960" s="94"/>
      <c r="G960" s="96">
        <f>C960-D960</f>
        <v>1923</v>
      </c>
      <c r="H960" s="96">
        <f>SUMIFS($D:$D,$A:$A,$A960)</f>
        <v>580</v>
      </c>
      <c r="I960" s="96">
        <f>SUMIFS($G:$G,$A:$A,$A960)</f>
        <v>50347</v>
      </c>
      <c r="J960" s="95">
        <f>IFERROR(D960/H960,0)</f>
        <v>0</v>
      </c>
      <c r="K960" s="95">
        <f>IFERROR(G960/I960,0)</f>
        <v>3.819492720519594E-2</v>
      </c>
      <c r="L960" s="97">
        <f>IF(A960&lt;&gt;A959,J960,L959+J960)</f>
        <v>1</v>
      </c>
      <c r="M960" s="97">
        <f>IF(A960&lt;&gt;A959,K960,M959+K960)</f>
        <v>0.86630782370349768</v>
      </c>
      <c r="N960" s="97">
        <f>(M960+(M960-K960))*(L960-(L960-J960))</f>
        <v>0</v>
      </c>
      <c r="O960" s="97">
        <f>ABS(L960-M960)</f>
        <v>0.13369217629650232</v>
      </c>
      <c r="T960" s="99"/>
    </row>
    <row r="961" spans="1:20" s="91" customFormat="1" ht="13.2" customHeight="1" x14ac:dyDescent="0.25">
      <c r="A961" s="440">
        <v>44196</v>
      </c>
      <c r="B961" s="443" t="s">
        <v>34</v>
      </c>
      <c r="C961" s="441">
        <v>6731</v>
      </c>
      <c r="D961" s="441">
        <v>0</v>
      </c>
      <c r="E961" s="445">
        <f>D961/C961</f>
        <v>0</v>
      </c>
      <c r="F961" s="94"/>
      <c r="G961" s="96">
        <f>C961-D961</f>
        <v>6731</v>
      </c>
      <c r="H961" s="96">
        <f>SUMIFS($D:$D,$A:$A,$A961)</f>
        <v>580</v>
      </c>
      <c r="I961" s="96">
        <f>SUMIFS($G:$G,$A:$A,$A961)</f>
        <v>50347</v>
      </c>
      <c r="J961" s="95">
        <f>IFERROR(D961/H961,0)</f>
        <v>0</v>
      </c>
      <c r="K961" s="95">
        <f>IFERROR(G961/I961,0)</f>
        <v>0.13369217629650226</v>
      </c>
      <c r="L961" s="97">
        <f>IF(A961&lt;&gt;A960,J961,L960+J961)</f>
        <v>1</v>
      </c>
      <c r="M961" s="97">
        <f>IF(A961&lt;&gt;A960,K961,M960+K961)</f>
        <v>1</v>
      </c>
      <c r="N961" s="97">
        <f>(M961+(M961-K961))*(L961-(L961-J961))</f>
        <v>0</v>
      </c>
      <c r="O961" s="97">
        <f>ABS(L961-M961)</f>
        <v>0</v>
      </c>
      <c r="T961" s="99"/>
    </row>
    <row r="962" spans="1:20" s="91" customFormat="1" ht="13.2" customHeight="1" x14ac:dyDescent="0.25">
      <c r="A962" s="440">
        <f>F_12Snp_ODR_Ret!A1038</f>
        <v>44227</v>
      </c>
      <c r="B962" s="444" t="str">
        <f>F_12Snp_ODR_Ret!B1038</f>
        <v>R_L</v>
      </c>
      <c r="C962" s="441">
        <f>F_12Snp_ODR_Ret!H1038</f>
        <v>296</v>
      </c>
      <c r="D962" s="441">
        <f>F_12Snp_ODR_Ret!C1038</f>
        <v>210</v>
      </c>
      <c r="E962" s="445">
        <f>D962/C962</f>
        <v>0.70945945945945943</v>
      </c>
      <c r="F962" s="94"/>
      <c r="G962" s="96">
        <f>C962-D962</f>
        <v>86</v>
      </c>
      <c r="H962" s="96">
        <f>SUMIFS($D:$D,$A:$A,$A962)</f>
        <v>2653</v>
      </c>
      <c r="I962" s="96">
        <f>SUMIFS($G:$G,$A:$A,$A962)</f>
        <v>50866</v>
      </c>
      <c r="J962" s="95">
        <f>IFERROR(D962/H962,0)</f>
        <v>7.9155672823219003E-2</v>
      </c>
      <c r="K962" s="95">
        <f>IFERROR(G962/I962,0)</f>
        <v>1.6907167852789682E-3</v>
      </c>
      <c r="L962" s="97">
        <f>IF(A962&lt;&gt;A961,J962,L961+J962)</f>
        <v>7.9155672823219003E-2</v>
      </c>
      <c r="M962" s="97">
        <f>IF(A962&lt;&gt;A961,K962,M961+K962)</f>
        <v>1.6907167852789682E-3</v>
      </c>
      <c r="N962" s="97">
        <f>(M962+(M962-K962))*(L962-(L962-J962))</f>
        <v>1.3382982469226662E-4</v>
      </c>
      <c r="O962" s="97">
        <f>ABS(L962-M962)</f>
        <v>7.7464956037940041E-2</v>
      </c>
      <c r="T962" s="99"/>
    </row>
    <row r="963" spans="1:20" s="91" customFormat="1" ht="13.2" customHeight="1" x14ac:dyDescent="0.25">
      <c r="A963" s="440">
        <f>F_12Snp_ODR_Ret!A1037</f>
        <v>44227</v>
      </c>
      <c r="B963" s="444" t="str">
        <f>F_12Snp_ODR_Ret!B1037</f>
        <v>R_K</v>
      </c>
      <c r="C963" s="441">
        <f>F_12Snp_ODR_Ret!H1037</f>
        <v>941</v>
      </c>
      <c r="D963" s="441">
        <f>F_12Snp_ODR_Ret!C1037</f>
        <v>582</v>
      </c>
      <c r="E963" s="445">
        <f>D963/C963</f>
        <v>0.61849096705632312</v>
      </c>
      <c r="F963" s="94"/>
      <c r="G963" s="96">
        <f>C963-D963</f>
        <v>359</v>
      </c>
      <c r="H963" s="96">
        <f>SUMIFS($D:$D,$A:$A,$A963)</f>
        <v>2653</v>
      </c>
      <c r="I963" s="96">
        <f>SUMIFS($G:$G,$A:$A,$A963)</f>
        <v>50866</v>
      </c>
      <c r="J963" s="95">
        <f>IFERROR(D963/H963,0)</f>
        <v>0.21937429325292121</v>
      </c>
      <c r="K963" s="95">
        <f>IFERROR(G963/I963,0)</f>
        <v>7.0577596036645301E-3</v>
      </c>
      <c r="L963" s="97">
        <f>IF(A963&lt;&gt;A962,J963,L962+J963)</f>
        <v>0.29852996607614024</v>
      </c>
      <c r="M963" s="97">
        <f>IF(A963&lt;&gt;A962,K963,M962+K963)</f>
        <v>8.7484763889434988E-3</v>
      </c>
      <c r="N963" s="97">
        <f>(M963+(M963-K963))*(L963-(L963-J963))</f>
        <v>2.2900906247257731E-3</v>
      </c>
      <c r="O963" s="97">
        <f>ABS(L963-M963)</f>
        <v>0.28978148968719675</v>
      </c>
      <c r="T963" s="99"/>
    </row>
    <row r="964" spans="1:20" s="91" customFormat="1" ht="13.2" customHeight="1" x14ac:dyDescent="0.25">
      <c r="A964" s="440">
        <f>F_12Snp_ODR_Ret!A1030</f>
        <v>44227</v>
      </c>
      <c r="B964" s="444" t="str">
        <f>F_12Snp_ODR_Ret!B1030</f>
        <v>R_F</v>
      </c>
      <c r="C964" s="441">
        <f>F_12Snp_ODR_Ret!H1030</f>
        <v>247</v>
      </c>
      <c r="D964" s="441">
        <f>F_12Snp_ODR_Ret!C1030</f>
        <v>102</v>
      </c>
      <c r="E964" s="445">
        <f>D964/C964</f>
        <v>0.41295546558704455</v>
      </c>
      <c r="F964" s="94"/>
      <c r="G964" s="96">
        <f>C964-D964</f>
        <v>145</v>
      </c>
      <c r="H964" s="96">
        <f>SUMIFS($D:$D,$A:$A,$A964)</f>
        <v>2653</v>
      </c>
      <c r="I964" s="96">
        <f>SUMIFS($G:$G,$A:$A,$A964)</f>
        <v>50866</v>
      </c>
      <c r="J964" s="95">
        <f>IFERROR(D964/H964,0)</f>
        <v>3.8447041085563516E-2</v>
      </c>
      <c r="K964" s="95">
        <f>IFERROR(G964/I964,0)</f>
        <v>2.8506271379703536E-3</v>
      </c>
      <c r="L964" s="97">
        <f>IF(A964&lt;&gt;A963,J964,L963+J964)</f>
        <v>0.33697700716170376</v>
      </c>
      <c r="M964" s="97">
        <f>IF(A964&lt;&gt;A963,K964,M963+K964)</f>
        <v>1.1599103526913852E-2</v>
      </c>
      <c r="N964" s="97">
        <f>(M964+(M964-K964))*(L964-(L964-J964))</f>
        <v>7.8230424101675467E-4</v>
      </c>
      <c r="O964" s="97">
        <f>ABS(L964-M964)</f>
        <v>0.32537790363478991</v>
      </c>
      <c r="T964" s="99"/>
    </row>
    <row r="965" spans="1:20" s="91" customFormat="1" ht="13.2" customHeight="1" x14ac:dyDescent="0.25">
      <c r="A965" s="440">
        <f>F_12Snp_ODR_Ret!A1029</f>
        <v>44227</v>
      </c>
      <c r="B965" s="444" t="str">
        <f>F_12Snp_ODR_Ret!B1029</f>
        <v>R_E</v>
      </c>
      <c r="C965" s="441">
        <f>F_12Snp_ODR_Ret!H1029</f>
        <v>300</v>
      </c>
      <c r="D965" s="441">
        <f>F_12Snp_ODR_Ret!C1029</f>
        <v>105</v>
      </c>
      <c r="E965" s="445">
        <f>D965/C965</f>
        <v>0.35</v>
      </c>
      <c r="F965" s="94"/>
      <c r="G965" s="96">
        <f>C965-D965</f>
        <v>195</v>
      </c>
      <c r="H965" s="96">
        <f>SUMIFS($D:$D,$A:$A,$A965)</f>
        <v>2653</v>
      </c>
      <c r="I965" s="96">
        <f>SUMIFS($G:$G,$A:$A,$A965)</f>
        <v>50866</v>
      </c>
      <c r="J965" s="95">
        <f>IFERROR(D965/H965,0)</f>
        <v>3.9577836411609502E-2</v>
      </c>
      <c r="K965" s="95">
        <f>IFERROR(G965/I965,0)</f>
        <v>3.8336020131325443E-3</v>
      </c>
      <c r="L965" s="97">
        <f>IF(A965&lt;&gt;A964,J965,L964+J965)</f>
        <v>0.37655484357331326</v>
      </c>
      <c r="M965" s="97">
        <f>IF(A965&lt;&gt;A964,K965,M964+K965)</f>
        <v>1.5432705540046396E-2</v>
      </c>
      <c r="N965" s="97">
        <f>(M965+(M965-K965))*(L965-(L965-J965))</f>
        <v>1.0698605171620152E-3</v>
      </c>
      <c r="O965" s="97">
        <f>ABS(L965-M965)</f>
        <v>0.36112213803326687</v>
      </c>
      <c r="T965" s="99"/>
    </row>
    <row r="966" spans="1:20" s="91" customFormat="1" ht="13.2" customHeight="1" x14ac:dyDescent="0.25">
      <c r="A966" s="440">
        <f>F_12Snp_ODR_Ret!A1035</f>
        <v>44227</v>
      </c>
      <c r="B966" s="444" t="str">
        <f>F_12Snp_ODR_Ret!B1035</f>
        <v>R_I2</v>
      </c>
      <c r="C966" s="441">
        <f>F_12Snp_ODR_Ret!H1035</f>
        <v>687</v>
      </c>
      <c r="D966" s="441">
        <f>F_12Snp_ODR_Ret!C1035</f>
        <v>217</v>
      </c>
      <c r="E966" s="445">
        <f>D966/C966</f>
        <v>0.31586608442503639</v>
      </c>
      <c r="F966" s="94"/>
      <c r="G966" s="96">
        <f>C966-D966</f>
        <v>470</v>
      </c>
      <c r="H966" s="96">
        <f>SUMIFS($D:$D,$A:$A,$A966)</f>
        <v>2653</v>
      </c>
      <c r="I966" s="96">
        <f>SUMIFS($G:$G,$A:$A,$A966)</f>
        <v>50866</v>
      </c>
      <c r="J966" s="95">
        <f>IFERROR(D966/H966,0)</f>
        <v>8.1794195250659632E-2</v>
      </c>
      <c r="K966" s="95">
        <f>IFERROR(G966/I966,0)</f>
        <v>9.2399638265245939E-3</v>
      </c>
      <c r="L966" s="97">
        <f>IF(A966&lt;&gt;A965,J966,L965+J966)</f>
        <v>0.45834903882397288</v>
      </c>
      <c r="M966" s="97">
        <f>IF(A966&lt;&gt;A965,K966,M965+K966)</f>
        <v>2.467266936657099E-2</v>
      </c>
      <c r="N966" s="97">
        <f>(M966+(M966-K966))*(L966-(L966-J966))</f>
        <v>3.2803868657127673E-3</v>
      </c>
      <c r="O966" s="97">
        <f>ABS(L966-M966)</f>
        <v>0.4336763694574019</v>
      </c>
      <c r="T966" s="99"/>
    </row>
    <row r="967" spans="1:20" s="91" customFormat="1" ht="13.2" customHeight="1" x14ac:dyDescent="0.25">
      <c r="A967" s="440">
        <f>F_12Snp_ODR_Ret!A1036</f>
        <v>44227</v>
      </c>
      <c r="B967" s="444" t="str">
        <f>F_12Snp_ODR_Ret!B1036</f>
        <v>R_J</v>
      </c>
      <c r="C967" s="441">
        <f>F_12Snp_ODR_Ret!H1036</f>
        <v>1151</v>
      </c>
      <c r="D967" s="441">
        <f>F_12Snp_ODR_Ret!C1036</f>
        <v>254</v>
      </c>
      <c r="E967" s="445">
        <f>D967/C967</f>
        <v>0.2206776715899218</v>
      </c>
      <c r="F967" s="94"/>
      <c r="G967" s="96">
        <f>C967-D967</f>
        <v>897</v>
      </c>
      <c r="H967" s="96">
        <f>SUMIFS($D:$D,$A:$A,$A967)</f>
        <v>2653</v>
      </c>
      <c r="I967" s="96">
        <f>SUMIFS($G:$G,$A:$A,$A967)</f>
        <v>50866</v>
      </c>
      <c r="J967" s="95">
        <f>IFERROR(D967/H967,0)</f>
        <v>9.5740670938560118E-2</v>
      </c>
      <c r="K967" s="95">
        <f>IFERROR(G967/I967,0)</f>
        <v>1.7634569260409703E-2</v>
      </c>
      <c r="L967" s="97">
        <f>IF(A967&lt;&gt;A966,J967,L966+J967)</f>
        <v>0.55408970976253302</v>
      </c>
      <c r="M967" s="97">
        <f>IF(A967&lt;&gt;A966,K967,M966+K967)</f>
        <v>4.2307238626980694E-2</v>
      </c>
      <c r="N967" s="97">
        <f>(M967+(M967-K967))*(L967-(L967-J967))</f>
        <v>6.4127013307056632E-3</v>
      </c>
      <c r="O967" s="97">
        <f>ABS(L967-M967)</f>
        <v>0.51178247113555231</v>
      </c>
      <c r="T967" s="99"/>
    </row>
    <row r="968" spans="1:20" s="91" customFormat="1" ht="13.2" customHeight="1" x14ac:dyDescent="0.25">
      <c r="A968" s="440">
        <f>F_12Snp_ODR_Ret!A1027</f>
        <v>44227</v>
      </c>
      <c r="B968" s="444" t="str">
        <f>F_12Snp_ODR_Ret!B1027</f>
        <v>R_D</v>
      </c>
      <c r="C968" s="441">
        <f>F_12Snp_ODR_Ret!H1027</f>
        <v>810</v>
      </c>
      <c r="D968" s="441">
        <f>F_12Snp_ODR_Ret!C1027</f>
        <v>98</v>
      </c>
      <c r="E968" s="445">
        <f>D968/C968</f>
        <v>0.12098765432098765</v>
      </c>
      <c r="F968" s="94"/>
      <c r="G968" s="96">
        <f>C968-D968</f>
        <v>712</v>
      </c>
      <c r="H968" s="96">
        <f>SUMIFS($D:$D,$A:$A,$A968)</f>
        <v>2653</v>
      </c>
      <c r="I968" s="96">
        <f>SUMIFS($G:$G,$A:$A,$A968)</f>
        <v>50866</v>
      </c>
      <c r="J968" s="95">
        <f>IFERROR(D968/H968,0)</f>
        <v>3.6939313984168866E-2</v>
      </c>
      <c r="K968" s="95">
        <f>IFERROR(G968/I968,0)</f>
        <v>1.3997562222309598E-2</v>
      </c>
      <c r="L968" s="97">
        <f>IF(A968&lt;&gt;A967,J968,L967+J968)</f>
        <v>0.59102902374670185</v>
      </c>
      <c r="M968" s="97">
        <f>IF(A968&lt;&gt;A967,K968,M967+K968)</f>
        <v>5.6304800849290293E-2</v>
      </c>
      <c r="N968" s="97">
        <f>(M968+(M968-K968))*(L968-(L968-J968))</f>
        <v>3.6426610888332252E-3</v>
      </c>
      <c r="O968" s="97">
        <f>ABS(L968-M968)</f>
        <v>0.53472422289741162</v>
      </c>
      <c r="T968" s="99"/>
    </row>
    <row r="969" spans="1:20" s="91" customFormat="1" ht="13.2" customHeight="1" x14ac:dyDescent="0.25">
      <c r="A969" s="440">
        <f>F_12Snp_ODR_Ret!A1032</f>
        <v>44227</v>
      </c>
      <c r="B969" s="444" t="str">
        <f>F_12Snp_ODR_Ret!B1032</f>
        <v>R_G2</v>
      </c>
      <c r="C969" s="441">
        <f>F_12Snp_ODR_Ret!H1032</f>
        <v>186</v>
      </c>
      <c r="D969" s="441">
        <f>F_12Snp_ODR_Ret!C1032</f>
        <v>18</v>
      </c>
      <c r="E969" s="445">
        <f>D969/C969</f>
        <v>9.6774193548387094E-2</v>
      </c>
      <c r="F969" s="94"/>
      <c r="G969" s="96">
        <f>C969-D969</f>
        <v>168</v>
      </c>
      <c r="H969" s="96">
        <f>SUMIFS($D:$D,$A:$A,$A969)</f>
        <v>2653</v>
      </c>
      <c r="I969" s="96">
        <f>SUMIFS($G:$G,$A:$A,$A969)</f>
        <v>50866</v>
      </c>
      <c r="J969" s="95">
        <f>IFERROR(D969/H969,0)</f>
        <v>6.7847719562759137E-3</v>
      </c>
      <c r="K969" s="95">
        <f>IFERROR(G969/I969,0)</f>
        <v>3.3027955805449614E-3</v>
      </c>
      <c r="L969" s="97">
        <f>IF(A969&lt;&gt;A968,J969,L968+J969)</f>
        <v>0.59781379570297777</v>
      </c>
      <c r="M969" s="97">
        <f>IF(A969&lt;&gt;A968,K969,M968+K969)</f>
        <v>5.9607596429835256E-2</v>
      </c>
      <c r="N969" s="97">
        <f>(M969+(M969-K969))*(L969-(L969-J969))</f>
        <v>7.8643918244412372E-4</v>
      </c>
      <c r="O969" s="97">
        <f>ABS(L969-M969)</f>
        <v>0.5382061992731425</v>
      </c>
      <c r="T969" s="99"/>
    </row>
    <row r="970" spans="1:20" s="91" customFormat="1" ht="13.2" customHeight="1" x14ac:dyDescent="0.25">
      <c r="A970" s="440">
        <f>F_12Snp_ODR_Ret!A1026</f>
        <v>44227</v>
      </c>
      <c r="B970" s="444" t="str">
        <f>F_12Snp_ODR_Ret!B1026</f>
        <v>R_C2</v>
      </c>
      <c r="C970" s="441">
        <f>F_12Snp_ODR_Ret!H1026</f>
        <v>389</v>
      </c>
      <c r="D970" s="441">
        <f>F_12Snp_ODR_Ret!C1026</f>
        <v>31</v>
      </c>
      <c r="E970" s="445">
        <f>D970/C970</f>
        <v>7.9691516709511565E-2</v>
      </c>
      <c r="F970" s="94"/>
      <c r="G970" s="96">
        <f>C970-D970</f>
        <v>358</v>
      </c>
      <c r="H970" s="96">
        <f>SUMIFS($D:$D,$A:$A,$A970)</f>
        <v>2653</v>
      </c>
      <c r="I970" s="96">
        <f>SUMIFS($G:$G,$A:$A,$A970)</f>
        <v>50866</v>
      </c>
      <c r="J970" s="95">
        <f>IFERROR(D970/H970,0)</f>
        <v>1.1684885035808518E-2</v>
      </c>
      <c r="K970" s="95">
        <f>IFERROR(G970/I970,0)</f>
        <v>7.0381001061612866E-3</v>
      </c>
      <c r="L970" s="97">
        <f>IF(A970&lt;&gt;A969,J970,L969+J970)</f>
        <v>0.60949868073878632</v>
      </c>
      <c r="M970" s="97">
        <f>IF(A970&lt;&gt;A969,K970,M969+K970)</f>
        <v>6.6645696535996543E-2</v>
      </c>
      <c r="N970" s="97">
        <f>(M970+(M970-K970))*(L970-(L970-J970))</f>
        <v>1.4752552136980015E-3</v>
      </c>
      <c r="O970" s="97">
        <f>ABS(L970-M970)</f>
        <v>0.54285298420278982</v>
      </c>
      <c r="T970" s="99"/>
    </row>
    <row r="971" spans="1:20" s="91" customFormat="1" ht="13.2" customHeight="1" x14ac:dyDescent="0.25">
      <c r="A971" s="440">
        <f>F_12Snp_ODR_Ret!A1034</f>
        <v>44227</v>
      </c>
      <c r="B971" s="444" t="str">
        <f>F_12Snp_ODR_Ret!B1034</f>
        <v>R_I1</v>
      </c>
      <c r="C971" s="441">
        <f>F_12Snp_ODR_Ret!H1034</f>
        <v>5132</v>
      </c>
      <c r="D971" s="441">
        <f>F_12Snp_ODR_Ret!C1034</f>
        <v>302</v>
      </c>
      <c r="E971" s="445">
        <f>D971/C971</f>
        <v>5.8846453624318007E-2</v>
      </c>
      <c r="F971" s="94"/>
      <c r="G971" s="96">
        <f>C971-D971</f>
        <v>4830</v>
      </c>
      <c r="H971" s="96">
        <f>SUMIFS($D:$D,$A:$A,$A971)</f>
        <v>2653</v>
      </c>
      <c r="I971" s="96">
        <f>SUMIFS($G:$G,$A:$A,$A971)</f>
        <v>50866</v>
      </c>
      <c r="J971" s="95">
        <f>IFERROR(D971/H971,0)</f>
        <v>0.11383339615529589</v>
      </c>
      <c r="K971" s="95">
        <f>IFERROR(G971/I971,0)</f>
        <v>9.4955372940667637E-2</v>
      </c>
      <c r="L971" s="97">
        <f>IF(A971&lt;&gt;A970,J971,L970+J971)</f>
        <v>0.72333207689408219</v>
      </c>
      <c r="M971" s="97">
        <f>IF(A971&lt;&gt;A970,K971,M970+K971)</f>
        <v>0.16160106947666419</v>
      </c>
      <c r="N971" s="97">
        <f>(M971+(M971-K971))*(L971-(L971-J971))</f>
        <v>2.5982104536684331E-2</v>
      </c>
      <c r="O971" s="97">
        <f>ABS(L971-M971)</f>
        <v>0.56173100741741799</v>
      </c>
      <c r="T971" s="99"/>
    </row>
    <row r="972" spans="1:20" s="91" customFormat="1" ht="13.2" customHeight="1" x14ac:dyDescent="0.25">
      <c r="A972" s="440">
        <f>F_12Snp_ODR_Ret!A1028</f>
        <v>44227</v>
      </c>
      <c r="B972" s="444" t="str">
        <f>F_12Snp_ODR_Ret!B1028</f>
        <v>R_Default</v>
      </c>
      <c r="C972" s="441">
        <f>F_12Snp_ODR_Ret!H1028</f>
        <v>4693</v>
      </c>
      <c r="D972" s="441">
        <f>F_12Snp_ODR_Ret!C1028</f>
        <v>110</v>
      </c>
      <c r="E972" s="445">
        <f>D972/C972</f>
        <v>2.3439164713402939E-2</v>
      </c>
      <c r="F972" s="94"/>
      <c r="G972" s="96">
        <f>C972-D972</f>
        <v>4583</v>
      </c>
      <c r="H972" s="96">
        <f>SUMIFS($D:$D,$A:$A,$A972)</f>
        <v>2653</v>
      </c>
      <c r="I972" s="96">
        <f>SUMIFS($G:$G,$A:$A,$A972)</f>
        <v>50866</v>
      </c>
      <c r="J972" s="95">
        <f>IFERROR(D972/H972,0)</f>
        <v>4.1462495288352809E-2</v>
      </c>
      <c r="K972" s="95">
        <f>IFERROR(G972/I972,0)</f>
        <v>9.0099477057366414E-2</v>
      </c>
      <c r="L972" s="97">
        <f>IF(A972&lt;&gt;A971,J972,L971+J972)</f>
        <v>0.76479457218243496</v>
      </c>
      <c r="M972" s="97">
        <f>IF(A972&lt;&gt;A971,K972,M971+K972)</f>
        <v>0.25170054653403062</v>
      </c>
      <c r="N972" s="97">
        <f>(M972+(M972-K972))*(L972-(L972-J972))</f>
        <v>1.7136516306512022E-2</v>
      </c>
      <c r="O972" s="97">
        <f>ABS(L972-M972)</f>
        <v>0.51309402564840434</v>
      </c>
      <c r="T972" s="99"/>
    </row>
    <row r="973" spans="1:20" s="91" customFormat="1" ht="13.2" customHeight="1" x14ac:dyDescent="0.25">
      <c r="A973" s="440">
        <f>F_12Snp_ODR_Ret!A1033</f>
        <v>44227</v>
      </c>
      <c r="B973" s="444" t="str">
        <f>F_12Snp_ODR_Ret!B1033</f>
        <v>R_H</v>
      </c>
      <c r="C973" s="441">
        <f>F_12Snp_ODR_Ret!H1033</f>
        <v>22897</v>
      </c>
      <c r="D973" s="441">
        <f>F_12Snp_ODR_Ret!C1033</f>
        <v>509</v>
      </c>
      <c r="E973" s="445">
        <f>D973/C973</f>
        <v>2.2229986461108443E-2</v>
      </c>
      <c r="F973" s="94"/>
      <c r="G973" s="96">
        <f>C973-D973</f>
        <v>22388</v>
      </c>
      <c r="H973" s="96">
        <f>SUMIFS($D:$D,$A:$A,$A973)</f>
        <v>2653</v>
      </c>
      <c r="I973" s="96">
        <f>SUMIFS($G:$G,$A:$A,$A973)</f>
        <v>50866</v>
      </c>
      <c r="J973" s="95">
        <f>IFERROR(D973/H973,0)</f>
        <v>0.19185827365246891</v>
      </c>
      <c r="K973" s="95">
        <f>IFERROR(G973/I973,0)</f>
        <v>0.44013683010262256</v>
      </c>
      <c r="L973" s="97">
        <f>IF(A973&lt;&gt;A972,J973,L972+J973)</f>
        <v>0.95665284583490384</v>
      </c>
      <c r="M973" s="97">
        <f>IF(A973&lt;&gt;A972,K973,M972+K973)</f>
        <v>0.69183737663665323</v>
      </c>
      <c r="N973" s="97">
        <f>(M973+(M973-K973))*(L973-(L973-J973))</f>
        <v>0.18102555706516324</v>
      </c>
      <c r="O973" s="97">
        <f>ABS(L973-M973)</f>
        <v>0.26481546919825061</v>
      </c>
      <c r="T973" s="99"/>
    </row>
    <row r="974" spans="1:20" s="91" customFormat="1" ht="13.2" customHeight="1" x14ac:dyDescent="0.25">
      <c r="A974" s="440">
        <f>F_12Snp_ODR_Ret!A1023</f>
        <v>44227</v>
      </c>
      <c r="B974" s="444" t="str">
        <f>F_12Snp_ODR_Ret!B1023</f>
        <v>R_A2</v>
      </c>
      <c r="C974" s="441">
        <f>F_12Snp_ODR_Ret!H1023</f>
        <v>1507</v>
      </c>
      <c r="D974" s="441">
        <f>F_12Snp_ODR_Ret!C1023</f>
        <v>20</v>
      </c>
      <c r="E974" s="445">
        <f>D974/C974</f>
        <v>1.3271400132714002E-2</v>
      </c>
      <c r="F974" s="94"/>
      <c r="G974" s="96">
        <f>C974-D974</f>
        <v>1487</v>
      </c>
      <c r="H974" s="96">
        <f>SUMIFS($D:$D,$A:$A,$A974)</f>
        <v>2653</v>
      </c>
      <c r="I974" s="96">
        <f>SUMIFS($G:$G,$A:$A,$A974)</f>
        <v>50866</v>
      </c>
      <c r="J974" s="95">
        <f>IFERROR(D974/H974,0)</f>
        <v>7.5386355069732378E-3</v>
      </c>
      <c r="K974" s="95">
        <f>IFERROR(G974/I974,0)</f>
        <v>2.9233672787323556E-2</v>
      </c>
      <c r="L974" s="97">
        <f>IF(A974&lt;&gt;A973,J974,L973+J974)</f>
        <v>0.96419148134187704</v>
      </c>
      <c r="M974" s="97">
        <f>IF(A974&lt;&gt;A973,K974,M973+K974)</f>
        <v>0.72107104942397682</v>
      </c>
      <c r="N974" s="97">
        <f>(M974+(M974-K974))*(L974-(L974-J974))</f>
        <v>1.0651401628802286E-2</v>
      </c>
      <c r="O974" s="97">
        <f>ABS(L974-M974)</f>
        <v>0.24312043191790023</v>
      </c>
      <c r="T974" s="99"/>
    </row>
    <row r="975" spans="1:20" s="91" customFormat="1" ht="13.2" customHeight="1" x14ac:dyDescent="0.25">
      <c r="A975" s="440">
        <f>F_12Snp_ODR_Ret!A1025</f>
        <v>44227</v>
      </c>
      <c r="B975" s="444" t="str">
        <f>F_12Snp_ODR_Ret!B1025</f>
        <v>R_C1</v>
      </c>
      <c r="C975" s="441">
        <f>F_12Snp_ODR_Ret!H1025</f>
        <v>7157</v>
      </c>
      <c r="D975" s="441">
        <f>F_12Snp_ODR_Ret!C1025</f>
        <v>64</v>
      </c>
      <c r="E975" s="445">
        <f>D975/C975</f>
        <v>8.9422942573704062E-3</v>
      </c>
      <c r="F975" s="94"/>
      <c r="G975" s="96">
        <f>C975-D975</f>
        <v>7093</v>
      </c>
      <c r="H975" s="96">
        <f>SUMIFS($D:$D,$A:$A,$A975)</f>
        <v>2653</v>
      </c>
      <c r="I975" s="96">
        <f>SUMIFS($G:$G,$A:$A,$A975)</f>
        <v>50866</v>
      </c>
      <c r="J975" s="95">
        <f>IFERROR(D975/H975,0)</f>
        <v>2.4123633622314362E-2</v>
      </c>
      <c r="K975" s="95">
        <f>IFERROR(G975/I975,0)</f>
        <v>0.13944481579050841</v>
      </c>
      <c r="L975" s="97">
        <f>IF(A975&lt;&gt;A974,J975,L974+J975)</f>
        <v>0.98831511496419144</v>
      </c>
      <c r="M975" s="97">
        <f>IF(A975&lt;&gt;A974,K975,M974+K975)</f>
        <v>0.8605158652144852</v>
      </c>
      <c r="N975" s="97">
        <f>(M975+(M975-K975))*(L975-(L975-J975))</f>
        <v>3.8153623270584899E-2</v>
      </c>
      <c r="O975" s="97">
        <f>ABS(L975-M975)</f>
        <v>0.12779924974970625</v>
      </c>
      <c r="T975" s="99"/>
    </row>
    <row r="976" spans="1:20" s="91" customFormat="1" ht="13.2" customHeight="1" x14ac:dyDescent="0.25">
      <c r="A976" s="440">
        <f>F_12Snp_ODR_Ret!A1031</f>
        <v>44227</v>
      </c>
      <c r="B976" s="444" t="str">
        <f>F_12Snp_ODR_Ret!B1031</f>
        <v>R_G1</v>
      </c>
      <c r="C976" s="441">
        <f>F_12Snp_ODR_Ret!H1031</f>
        <v>3605</v>
      </c>
      <c r="D976" s="441">
        <f>F_12Snp_ODR_Ret!C1031</f>
        <v>23</v>
      </c>
      <c r="E976" s="445">
        <f>D976/C976</f>
        <v>6.3800277392510405E-3</v>
      </c>
      <c r="F976" s="94"/>
      <c r="G976" s="96">
        <f>C976-D976</f>
        <v>3582</v>
      </c>
      <c r="H976" s="96">
        <f>SUMIFS($D:$D,$A:$A,$A976)</f>
        <v>2653</v>
      </c>
      <c r="I976" s="96">
        <f>SUMIFS($G:$G,$A:$A,$A976)</f>
        <v>50866</v>
      </c>
      <c r="J976" s="95">
        <f>IFERROR(D976/H976,0)</f>
        <v>8.6694308330192236E-3</v>
      </c>
      <c r="K976" s="95">
        <f>IFERROR(G976/I976,0)</f>
        <v>7.0420320056619357E-2</v>
      </c>
      <c r="L976" s="97">
        <f>IF(A976&lt;&gt;A975,J976,L975+J976)</f>
        <v>0.99698454579721063</v>
      </c>
      <c r="M976" s="97">
        <f>IF(A976&lt;&gt;A975,K976,M975+K976)</f>
        <v>0.93093618527110455</v>
      </c>
      <c r="N976" s="97">
        <f>(M976+(M976-K976))*(L976-(L976-J976))</f>
        <v>1.5530869642355217E-2</v>
      </c>
      <c r="O976" s="97">
        <f>ABS(L976-M976)</f>
        <v>6.6048360526106076E-2</v>
      </c>
      <c r="T976" s="99"/>
    </row>
    <row r="977" spans="1:20" s="91" customFormat="1" ht="13.2" customHeight="1" x14ac:dyDescent="0.25">
      <c r="A977" s="440">
        <f>F_12Snp_ODR_Ret!A1024</f>
        <v>44227</v>
      </c>
      <c r="B977" s="444" t="str">
        <f>F_12Snp_ODR_Ret!B1024</f>
        <v>R_B</v>
      </c>
      <c r="C977" s="441">
        <f>F_12Snp_ODR_Ret!H1024</f>
        <v>2407</v>
      </c>
      <c r="D977" s="441">
        <f>F_12Snp_ODR_Ret!C1024</f>
        <v>8</v>
      </c>
      <c r="E977" s="445">
        <f>D977/C977</f>
        <v>3.3236393851267137E-3</v>
      </c>
      <c r="F977" s="94"/>
      <c r="G977" s="96">
        <f>C977-D977</f>
        <v>2399</v>
      </c>
      <c r="H977" s="96">
        <f>SUMIFS($D:$D,$A:$A,$A977)</f>
        <v>2653</v>
      </c>
      <c r="I977" s="96">
        <f>SUMIFS($G:$G,$A:$A,$A977)</f>
        <v>50866</v>
      </c>
      <c r="J977" s="95">
        <f>IFERROR(D977/H977,0)</f>
        <v>3.0154542027892952E-3</v>
      </c>
      <c r="K977" s="95">
        <f>IFERROR(G977/I977,0)</f>
        <v>4.7163134510281916E-2</v>
      </c>
      <c r="L977" s="97">
        <f>IF(A977&lt;&gt;A976,J977,L976+J977)</f>
        <v>0.99999999999999989</v>
      </c>
      <c r="M977" s="97">
        <f>IF(A977&lt;&gt;A976,K977,M976+K977)</f>
        <v>0.97809931978138642</v>
      </c>
      <c r="N977" s="97">
        <f>(M977+(M977-K977))*(L977-(L977-J977))</f>
        <v>5.7566091369844483E-3</v>
      </c>
      <c r="O977" s="97">
        <f>ABS(L977-M977)</f>
        <v>2.1900680218613466E-2</v>
      </c>
      <c r="T977" s="99"/>
    </row>
    <row r="978" spans="1:20" s="91" customFormat="1" ht="13.2" customHeight="1" x14ac:dyDescent="0.25">
      <c r="A978" s="440">
        <f>F_12Snp_ODR_Ret!A1022</f>
        <v>44227</v>
      </c>
      <c r="B978" s="444" t="str">
        <f>F_12Snp_ODR_Ret!B1022</f>
        <v>R_A1</v>
      </c>
      <c r="C978" s="441">
        <f>F_12Snp_ODR_Ret!H1022</f>
        <v>1114</v>
      </c>
      <c r="D978" s="441">
        <f>F_12Snp_ODR_Ret!C1022</f>
        <v>0</v>
      </c>
      <c r="E978" s="445">
        <f>D978/C978</f>
        <v>0</v>
      </c>
      <c r="F978" s="94"/>
      <c r="G978" s="96">
        <f>C978-D978</f>
        <v>1114</v>
      </c>
      <c r="H978" s="96">
        <f>SUMIFS($D:$D,$A:$A,$A978)</f>
        <v>2653</v>
      </c>
      <c r="I978" s="96">
        <f>SUMIFS($G:$G,$A:$A,$A978)</f>
        <v>50866</v>
      </c>
      <c r="J978" s="95">
        <f>IFERROR(D978/H978,0)</f>
        <v>0</v>
      </c>
      <c r="K978" s="95">
        <f>IFERROR(G978/I978,0)</f>
        <v>2.1900680218613612E-2</v>
      </c>
      <c r="L978" s="97">
        <f>IF(A978&lt;&gt;A977,J978,L977+J978)</f>
        <v>0.99999999999999989</v>
      </c>
      <c r="M978" s="97">
        <f>IF(A978&lt;&gt;A977,K978,M977+K978)</f>
        <v>1</v>
      </c>
      <c r="N978" s="97">
        <f>(M978+(M978-K978))*(L978-(L978-J978))</f>
        <v>0</v>
      </c>
      <c r="O978" s="97">
        <f>ABS(L978-M978)</f>
        <v>1.1102230246251565E-16</v>
      </c>
      <c r="T978" s="99"/>
    </row>
    <row r="979" spans="1:20" s="91" customFormat="1" ht="13.2" customHeight="1" x14ac:dyDescent="0.25">
      <c r="A979" s="440">
        <f>F_12Snp_ODR_Ret!A1055</f>
        <v>44255</v>
      </c>
      <c r="B979" s="444" t="str">
        <f>F_12Snp_ODR_Ret!B1055</f>
        <v>R_L</v>
      </c>
      <c r="C979" s="441">
        <f>F_12Snp_ODR_Ret!H1055</f>
        <v>304</v>
      </c>
      <c r="D979" s="441">
        <f>F_12Snp_ODR_Ret!C1055</f>
        <v>201</v>
      </c>
      <c r="E979" s="445">
        <f>D979/C979</f>
        <v>0.66118421052631582</v>
      </c>
      <c r="F979" s="94"/>
      <c r="G979" s="96">
        <f>C979-D979</f>
        <v>103</v>
      </c>
      <c r="H979" s="96">
        <f>SUMIFS($D:$D,$A:$A,$A979)</f>
        <v>2531</v>
      </c>
      <c r="I979" s="96">
        <f>SUMIFS($G:$G,$A:$A,$A979)</f>
        <v>51458</v>
      </c>
      <c r="J979" s="95">
        <f>IFERROR(D979/H979,0)</f>
        <v>7.9415250888976691E-2</v>
      </c>
      <c r="K979" s="95">
        <f>IFERROR(G979/I979,0)</f>
        <v>2.0016323992382138E-3</v>
      </c>
      <c r="L979" s="97">
        <f>IF(A979&lt;&gt;A978,J979,L978+J979)</f>
        <v>7.9415250888976691E-2</v>
      </c>
      <c r="M979" s="97">
        <f>IF(A979&lt;&gt;A978,K979,M978+K979)</f>
        <v>2.0016323992382138E-3</v>
      </c>
      <c r="N979" s="97">
        <f>(M979+(M979-K979))*(L979-(L979-J979))</f>
        <v>1.5896013917300711E-4</v>
      </c>
      <c r="O979" s="97">
        <f>ABS(L979-M979)</f>
        <v>7.7413618489738475E-2</v>
      </c>
      <c r="T979" s="99"/>
    </row>
    <row r="980" spans="1:20" s="91" customFormat="1" ht="13.2" customHeight="1" x14ac:dyDescent="0.25">
      <c r="A980" s="440">
        <f>F_12Snp_ODR_Ret!A1054</f>
        <v>44255</v>
      </c>
      <c r="B980" s="444" t="str">
        <f>F_12Snp_ODR_Ret!B1054</f>
        <v>R_K</v>
      </c>
      <c r="C980" s="441">
        <f>F_12Snp_ODR_Ret!H1054</f>
        <v>871</v>
      </c>
      <c r="D980" s="441">
        <f>F_12Snp_ODR_Ret!C1054</f>
        <v>510</v>
      </c>
      <c r="E980" s="445">
        <f>D980/C980</f>
        <v>0.58553386911595862</v>
      </c>
      <c r="F980" s="94"/>
      <c r="G980" s="96">
        <f>C980-D980</f>
        <v>361</v>
      </c>
      <c r="H980" s="96">
        <f>SUMIFS($D:$D,$A:$A,$A980)</f>
        <v>2531</v>
      </c>
      <c r="I980" s="96">
        <f>SUMIFS($G:$G,$A:$A,$A980)</f>
        <v>51458</v>
      </c>
      <c r="J980" s="95">
        <f>IFERROR(D980/H980,0)</f>
        <v>0.20150138285262742</v>
      </c>
      <c r="K980" s="95">
        <f>IFERROR(G980/I980,0)</f>
        <v>7.0154300594659725E-3</v>
      </c>
      <c r="L980" s="97">
        <f>IF(A980&lt;&gt;A979,J980,L979+J980)</f>
        <v>0.28091663374160414</v>
      </c>
      <c r="M980" s="97">
        <f>IF(A980&lt;&gt;A979,K980,M979+K980)</f>
        <v>9.0170624587041868E-3</v>
      </c>
      <c r="N980" s="97">
        <f>(M980+(M980-K980))*(L980-(L980-J980))</f>
        <v>2.2202822511065289E-3</v>
      </c>
      <c r="O980" s="97">
        <f>ABS(L980-M980)</f>
        <v>0.27189957128289993</v>
      </c>
      <c r="T980" s="99"/>
    </row>
    <row r="981" spans="1:20" s="91" customFormat="1" ht="13.2" customHeight="1" x14ac:dyDescent="0.25">
      <c r="A981" s="440">
        <f>F_12Snp_ODR_Ret!A1046</f>
        <v>44255</v>
      </c>
      <c r="B981" s="444" t="str">
        <f>F_12Snp_ODR_Ret!B1046</f>
        <v>R_E</v>
      </c>
      <c r="C981" s="441">
        <f>F_12Snp_ODR_Ret!H1046</f>
        <v>287</v>
      </c>
      <c r="D981" s="441">
        <f>F_12Snp_ODR_Ret!C1046</f>
        <v>109</v>
      </c>
      <c r="E981" s="445">
        <f>D981/C981</f>
        <v>0.37979094076655051</v>
      </c>
      <c r="F981" s="94"/>
      <c r="G981" s="96">
        <f>C981-D981</f>
        <v>178</v>
      </c>
      <c r="H981" s="96">
        <f>SUMIFS($D:$D,$A:$A,$A981)</f>
        <v>2531</v>
      </c>
      <c r="I981" s="96">
        <f>SUMIFS($G:$G,$A:$A,$A981)</f>
        <v>51458</v>
      </c>
      <c r="J981" s="95">
        <f>IFERROR(D981/H981,0)</f>
        <v>4.3065981825365467E-2</v>
      </c>
      <c r="K981" s="95">
        <f>IFERROR(G981/I981,0)</f>
        <v>3.4591317190718644E-3</v>
      </c>
      <c r="L981" s="97">
        <f>IF(A981&lt;&gt;A980,J981,L980+J981)</f>
        <v>0.32398261556696961</v>
      </c>
      <c r="M981" s="97">
        <f>IF(A981&lt;&gt;A980,K981,M980+K981)</f>
        <v>1.247619417777605E-2</v>
      </c>
      <c r="N981" s="97">
        <f>(M981+(M981-K981))*(L981-(L981-J981))</f>
        <v>9.256281996745737E-4</v>
      </c>
      <c r="O981" s="97">
        <f>ABS(L981-M981)</f>
        <v>0.31150642138919354</v>
      </c>
      <c r="T981" s="99"/>
    </row>
    <row r="982" spans="1:20" s="91" customFormat="1" ht="13.2" customHeight="1" x14ac:dyDescent="0.25">
      <c r="A982" s="440">
        <f>F_12Snp_ODR_Ret!A1047</f>
        <v>44255</v>
      </c>
      <c r="B982" s="444" t="str">
        <f>F_12Snp_ODR_Ret!B1047</f>
        <v>R_F</v>
      </c>
      <c r="C982" s="441">
        <f>F_12Snp_ODR_Ret!H1047</f>
        <v>253</v>
      </c>
      <c r="D982" s="441">
        <f>F_12Snp_ODR_Ret!C1047</f>
        <v>96</v>
      </c>
      <c r="E982" s="445">
        <f>D982/C982</f>
        <v>0.37944664031620551</v>
      </c>
      <c r="F982" s="94"/>
      <c r="G982" s="96">
        <f>C982-D982</f>
        <v>157</v>
      </c>
      <c r="H982" s="96">
        <f>SUMIFS($D:$D,$A:$A,$A982)</f>
        <v>2531</v>
      </c>
      <c r="I982" s="96">
        <f>SUMIFS($G:$G,$A:$A,$A982)</f>
        <v>51458</v>
      </c>
      <c r="J982" s="95">
        <f>IFERROR(D982/H982,0)</f>
        <v>3.7929672066376929E-2</v>
      </c>
      <c r="K982" s="95">
        <f>IFERROR(G982/I982,0)</f>
        <v>3.0510319095184424E-3</v>
      </c>
      <c r="L982" s="97">
        <f>IF(A982&lt;&gt;A981,J982,L981+J982)</f>
        <v>0.36191228763334654</v>
      </c>
      <c r="M982" s="97">
        <f>IF(A982&lt;&gt;A981,K982,M981+K982)</f>
        <v>1.5527226087294493E-2</v>
      </c>
      <c r="N982" s="97">
        <f>(M982+(M982-K982))*(L982-(L982-J982))</f>
        <v>1.0621605473910597E-3</v>
      </c>
      <c r="O982" s="97">
        <f>ABS(L982-M982)</f>
        <v>0.34638506154605203</v>
      </c>
      <c r="T982" s="99"/>
    </row>
    <row r="983" spans="1:20" s="91" customFormat="1" ht="13.2" customHeight="1" x14ac:dyDescent="0.25">
      <c r="A983" s="440">
        <f>F_12Snp_ODR_Ret!A1052</f>
        <v>44255</v>
      </c>
      <c r="B983" s="444" t="str">
        <f>F_12Snp_ODR_Ret!B1052</f>
        <v>R_I2</v>
      </c>
      <c r="C983" s="441">
        <f>F_12Snp_ODR_Ret!H1052</f>
        <v>654</v>
      </c>
      <c r="D983" s="441">
        <f>F_12Snp_ODR_Ret!C1052</f>
        <v>207</v>
      </c>
      <c r="E983" s="445">
        <f>D983/C983</f>
        <v>0.3165137614678899</v>
      </c>
      <c r="F983" s="94"/>
      <c r="G983" s="96">
        <f>C983-D983</f>
        <v>447</v>
      </c>
      <c r="H983" s="96">
        <f>SUMIFS($D:$D,$A:$A,$A983)</f>
        <v>2531</v>
      </c>
      <c r="I983" s="96">
        <f>SUMIFS($G:$G,$A:$A,$A983)</f>
        <v>51458</v>
      </c>
      <c r="J983" s="95">
        <f>IFERROR(D983/H983,0)</f>
        <v>8.1785855393125245E-2</v>
      </c>
      <c r="K983" s="95">
        <f>IFERROR(G983/I983,0)</f>
        <v>8.6866959462085589E-3</v>
      </c>
      <c r="L983" s="97">
        <f>IF(A983&lt;&gt;A982,J983,L982+J983)</f>
        <v>0.44369814302647181</v>
      </c>
      <c r="M983" s="97">
        <f>IF(A983&lt;&gt;A982,K983,M982+K983)</f>
        <v>2.4213922033503053E-2</v>
      </c>
      <c r="N983" s="97">
        <f>(M983+(M983-K983))*(L983-(L983-J983))</f>
        <v>3.2502637933643184E-3</v>
      </c>
      <c r="O983" s="97">
        <f>ABS(L983-M983)</f>
        <v>0.41948422099296878</v>
      </c>
      <c r="T983" s="99"/>
    </row>
    <row r="984" spans="1:20" s="91" customFormat="1" ht="13.2" customHeight="1" x14ac:dyDescent="0.25">
      <c r="A984" s="440">
        <f>F_12Snp_ODR_Ret!A1053</f>
        <v>44255</v>
      </c>
      <c r="B984" s="444" t="str">
        <f>F_12Snp_ODR_Ret!B1053</f>
        <v>R_J</v>
      </c>
      <c r="C984" s="441">
        <f>F_12Snp_ODR_Ret!H1053</f>
        <v>1127</v>
      </c>
      <c r="D984" s="441">
        <f>F_12Snp_ODR_Ret!C1053</f>
        <v>229</v>
      </c>
      <c r="E984" s="445">
        <f>D984/C984</f>
        <v>0.20319432120674358</v>
      </c>
      <c r="F984" s="94"/>
      <c r="G984" s="96">
        <f>C984-D984</f>
        <v>898</v>
      </c>
      <c r="H984" s="96">
        <f>SUMIFS($D:$D,$A:$A,$A984)</f>
        <v>2531</v>
      </c>
      <c r="I984" s="96">
        <f>SUMIFS($G:$G,$A:$A,$A984)</f>
        <v>51458</v>
      </c>
      <c r="J984" s="95">
        <f>IFERROR(D984/H984,0)</f>
        <v>9.0478071908336621E-2</v>
      </c>
      <c r="K984" s="95">
        <f>IFERROR(G984/I984,0)</f>
        <v>1.7451125189474913E-2</v>
      </c>
      <c r="L984" s="97">
        <f>IF(A984&lt;&gt;A983,J984,L983+J984)</f>
        <v>0.53417621493480838</v>
      </c>
      <c r="M984" s="97">
        <f>IF(A984&lt;&gt;A983,K984,M983+K984)</f>
        <v>4.1665047222977966E-2</v>
      </c>
      <c r="N984" s="97">
        <f>(M984+(M984-K984))*(L984-(L984-J984))</f>
        <v>5.9606021176349866E-3</v>
      </c>
      <c r="O984" s="97">
        <f>ABS(L984-M984)</f>
        <v>0.4925111677118304</v>
      </c>
      <c r="T984" s="99"/>
    </row>
    <row r="985" spans="1:20" s="91" customFormat="1" ht="13.2" customHeight="1" x14ac:dyDescent="0.25">
      <c r="A985" s="440">
        <f>F_12Snp_ODR_Ret!A1049</f>
        <v>44255</v>
      </c>
      <c r="B985" s="444" t="str">
        <f>F_12Snp_ODR_Ret!B1049</f>
        <v>R_G2</v>
      </c>
      <c r="C985" s="441">
        <f>F_12Snp_ODR_Ret!H1049</f>
        <v>162</v>
      </c>
      <c r="D985" s="441">
        <f>F_12Snp_ODR_Ret!C1049</f>
        <v>18</v>
      </c>
      <c r="E985" s="445">
        <f>D985/C985</f>
        <v>0.1111111111111111</v>
      </c>
      <c r="F985" s="94"/>
      <c r="G985" s="96">
        <f>C985-D985</f>
        <v>144</v>
      </c>
      <c r="H985" s="96">
        <f>SUMIFS($D:$D,$A:$A,$A985)</f>
        <v>2531</v>
      </c>
      <c r="I985" s="96">
        <f>SUMIFS($G:$G,$A:$A,$A985)</f>
        <v>51458</v>
      </c>
      <c r="J985" s="95">
        <f>IFERROR(D985/H985,0)</f>
        <v>7.1118135124456734E-3</v>
      </c>
      <c r="K985" s="95">
        <f>IFERROR(G985/I985,0)</f>
        <v>2.7983986940806095E-3</v>
      </c>
      <c r="L985" s="97">
        <f>IF(A985&lt;&gt;A984,J985,L984+J985)</f>
        <v>0.5412880284472541</v>
      </c>
      <c r="M985" s="97">
        <f>IF(A985&lt;&gt;A984,K985,M984+K985)</f>
        <v>4.4463445917058572E-2</v>
      </c>
      <c r="N985" s="97">
        <f>(M985+(M985-K985))*(L985-(L985-J985))</f>
        <v>6.1252978131990027E-4</v>
      </c>
      <c r="O985" s="97">
        <f>ABS(L985-M985)</f>
        <v>0.49682458253019551</v>
      </c>
      <c r="T985" s="99"/>
    </row>
    <row r="986" spans="1:20" s="91" customFormat="1" ht="13.2" customHeight="1" x14ac:dyDescent="0.25">
      <c r="A986" s="440">
        <f>F_12Snp_ODR_Ret!A1044</f>
        <v>44255</v>
      </c>
      <c r="B986" s="444" t="str">
        <f>F_12Snp_ODR_Ret!B1044</f>
        <v>R_D</v>
      </c>
      <c r="C986" s="441">
        <f>F_12Snp_ODR_Ret!H1044</f>
        <v>792</v>
      </c>
      <c r="D986" s="441">
        <f>F_12Snp_ODR_Ret!C1044</f>
        <v>84</v>
      </c>
      <c r="E986" s="445">
        <f>D986/C986</f>
        <v>0.10606060606060606</v>
      </c>
      <c r="F986" s="94"/>
      <c r="G986" s="96">
        <f>C986-D986</f>
        <v>708</v>
      </c>
      <c r="H986" s="96">
        <f>SUMIFS($D:$D,$A:$A,$A986)</f>
        <v>2531</v>
      </c>
      <c r="I986" s="96">
        <f>SUMIFS($G:$G,$A:$A,$A986)</f>
        <v>51458</v>
      </c>
      <c r="J986" s="95">
        <f>IFERROR(D986/H986,0)</f>
        <v>3.3188463058079813E-2</v>
      </c>
      <c r="K986" s="95">
        <f>IFERROR(G986/I986,0)</f>
        <v>1.3758793579229663E-2</v>
      </c>
      <c r="L986" s="97">
        <f>IF(A986&lt;&gt;A985,J986,L985+J986)</f>
        <v>0.57447649150533386</v>
      </c>
      <c r="M986" s="97">
        <f>IF(A986&lt;&gt;A985,K986,M985+K986)</f>
        <v>5.8222239496288235E-2</v>
      </c>
      <c r="N986" s="97">
        <f>(M986+(M986-K986))*(L986-(L986-J986))</f>
        <v>3.4079800769344602E-3</v>
      </c>
      <c r="O986" s="97">
        <f>ABS(L986-M986)</f>
        <v>0.51625425200904562</v>
      </c>
      <c r="T986" s="99"/>
    </row>
    <row r="987" spans="1:20" s="91" customFormat="1" ht="13.2" customHeight="1" x14ac:dyDescent="0.25">
      <c r="A987" s="440">
        <f>F_12Snp_ODR_Ret!A1043</f>
        <v>44255</v>
      </c>
      <c r="B987" s="444" t="str">
        <f>F_12Snp_ODR_Ret!B1043</f>
        <v>R_C2</v>
      </c>
      <c r="C987" s="441">
        <f>F_12Snp_ODR_Ret!H1043</f>
        <v>377</v>
      </c>
      <c r="D987" s="441">
        <f>F_12Snp_ODR_Ret!C1043</f>
        <v>33</v>
      </c>
      <c r="E987" s="445">
        <f>D987/C987</f>
        <v>8.7533156498673742E-2</v>
      </c>
      <c r="F987" s="94"/>
      <c r="G987" s="96">
        <f>C987-D987</f>
        <v>344</v>
      </c>
      <c r="H987" s="96">
        <f>SUMIFS($D:$D,$A:$A,$A987)</f>
        <v>2531</v>
      </c>
      <c r="I987" s="96">
        <f>SUMIFS($G:$G,$A:$A,$A987)</f>
        <v>51458</v>
      </c>
      <c r="J987" s="95">
        <f>IFERROR(D987/H987,0)</f>
        <v>1.3038324772817068E-2</v>
      </c>
      <c r="K987" s="95">
        <f>IFERROR(G987/I987,0)</f>
        <v>6.6850635469703447E-3</v>
      </c>
      <c r="L987" s="97">
        <f>IF(A987&lt;&gt;A986,J987,L986+J987)</f>
        <v>0.58751481627815094</v>
      </c>
      <c r="M987" s="97">
        <f>IF(A987&lt;&gt;A986,K987,M986+K987)</f>
        <v>6.4907303043258577E-2</v>
      </c>
      <c r="N987" s="97">
        <f>(M987+(M987-K987))*(L987-(L987-J987))</f>
        <v>1.6054029647590074E-3</v>
      </c>
      <c r="O987" s="97">
        <f>ABS(L987-M987)</f>
        <v>0.52260751323489241</v>
      </c>
      <c r="T987" s="99"/>
    </row>
    <row r="988" spans="1:20" s="91" customFormat="1" ht="13.2" customHeight="1" x14ac:dyDescent="0.25">
      <c r="A988" s="440">
        <f>F_12Snp_ODR_Ret!A1051</f>
        <v>44255</v>
      </c>
      <c r="B988" s="444" t="str">
        <f>F_12Snp_ODR_Ret!B1051</f>
        <v>R_I1</v>
      </c>
      <c r="C988" s="441">
        <f>F_12Snp_ODR_Ret!H1051</f>
        <v>5073</v>
      </c>
      <c r="D988" s="441">
        <f>F_12Snp_ODR_Ret!C1051</f>
        <v>275</v>
      </c>
      <c r="E988" s="445">
        <f>D988/C988</f>
        <v>5.4208555095604176E-2</v>
      </c>
      <c r="F988" s="94"/>
      <c r="G988" s="96">
        <f>C988-D988</f>
        <v>4798</v>
      </c>
      <c r="H988" s="96">
        <f>SUMIFS($D:$D,$A:$A,$A988)</f>
        <v>2531</v>
      </c>
      <c r="I988" s="96">
        <f>SUMIFS($G:$G,$A:$A,$A988)</f>
        <v>51458</v>
      </c>
      <c r="J988" s="95">
        <f>IFERROR(D988/H988,0)</f>
        <v>0.10865270644014223</v>
      </c>
      <c r="K988" s="95">
        <f>IFERROR(G988/I988,0)</f>
        <v>9.3241089820824755E-2</v>
      </c>
      <c r="L988" s="97">
        <f>IF(A988&lt;&gt;A987,J988,L987+J988)</f>
        <v>0.69616752271829319</v>
      </c>
      <c r="M988" s="97">
        <f>IF(A988&lt;&gt;A987,K988,M987+K988)</f>
        <v>0.15814839286408333</v>
      </c>
      <c r="N988" s="97">
        <f>(M988+(M988-K988))*(L988-(L988-J988))</f>
        <v>2.423560504722206E-2</v>
      </c>
      <c r="O988" s="97">
        <f>ABS(L988-M988)</f>
        <v>0.53801912985420985</v>
      </c>
      <c r="T988" s="99"/>
    </row>
    <row r="989" spans="1:20" s="91" customFormat="1" ht="13.2" customHeight="1" x14ac:dyDescent="0.25">
      <c r="A989" s="440">
        <f>F_12Snp_ODR_Ret!A1045</f>
        <v>44255</v>
      </c>
      <c r="B989" s="444" t="str">
        <f>F_12Snp_ODR_Ret!B1045</f>
        <v>R_Default</v>
      </c>
      <c r="C989" s="441">
        <f>F_12Snp_ODR_Ret!H1045</f>
        <v>4870</v>
      </c>
      <c r="D989" s="441">
        <f>F_12Snp_ODR_Ret!C1045</f>
        <v>130</v>
      </c>
      <c r="E989" s="445">
        <f>D989/C989</f>
        <v>2.6694045174537988E-2</v>
      </c>
      <c r="F989" s="94"/>
      <c r="G989" s="96">
        <f>C989-D989</f>
        <v>4740</v>
      </c>
      <c r="H989" s="96">
        <f>SUMIFS($D:$D,$A:$A,$A989)</f>
        <v>2531</v>
      </c>
      <c r="I989" s="96">
        <f>SUMIFS($G:$G,$A:$A,$A989)</f>
        <v>51458</v>
      </c>
      <c r="J989" s="95">
        <f>IFERROR(D989/H989,0)</f>
        <v>5.1363097589885422E-2</v>
      </c>
      <c r="K989" s="95">
        <f>IFERROR(G989/I989,0)</f>
        <v>9.2113957013486722E-2</v>
      </c>
      <c r="L989" s="97">
        <f>IF(A989&lt;&gt;A988,J989,L988+J989)</f>
        <v>0.74753062030817863</v>
      </c>
      <c r="M989" s="97">
        <f>IF(A989&lt;&gt;A988,K989,M988+K989)</f>
        <v>0.25026234987757007</v>
      </c>
      <c r="N989" s="97">
        <f>(M989+(M989-K989))*(L989-(L989-J989))</f>
        <v>2.097724083619714E-2</v>
      </c>
      <c r="O989" s="97">
        <f>ABS(L989-M989)</f>
        <v>0.49726827043060856</v>
      </c>
      <c r="T989" s="99"/>
    </row>
    <row r="990" spans="1:20" s="91" customFormat="1" ht="13.2" customHeight="1" x14ac:dyDescent="0.25">
      <c r="A990" s="440">
        <f>F_12Snp_ODR_Ret!A1050</f>
        <v>44255</v>
      </c>
      <c r="B990" s="444" t="str">
        <f>F_12Snp_ODR_Ret!B1050</f>
        <v>R_H</v>
      </c>
      <c r="C990" s="441">
        <f>F_12Snp_ODR_Ret!H1050</f>
        <v>22990</v>
      </c>
      <c r="D990" s="441">
        <f>F_12Snp_ODR_Ret!C1050</f>
        <v>527</v>
      </c>
      <c r="E990" s="445">
        <f>D990/C990</f>
        <v>2.2923010004349716E-2</v>
      </c>
      <c r="F990" s="94"/>
      <c r="G990" s="96">
        <f>C990-D990</f>
        <v>22463</v>
      </c>
      <c r="H990" s="96">
        <f>SUMIFS($D:$D,$A:$A,$A990)</f>
        <v>2531</v>
      </c>
      <c r="I990" s="96">
        <f>SUMIFS($G:$G,$A:$A,$A990)</f>
        <v>51458</v>
      </c>
      <c r="J990" s="95">
        <f>IFERROR(D990/H990,0)</f>
        <v>0.20821809561438168</v>
      </c>
      <c r="K990" s="95">
        <f>IFERROR(G990/I990,0)</f>
        <v>0.43653076295231064</v>
      </c>
      <c r="L990" s="97">
        <f>IF(A990&lt;&gt;A989,J990,L989+J990)</f>
        <v>0.95574871592256028</v>
      </c>
      <c r="M990" s="97">
        <f>IF(A990&lt;&gt;A989,K990,M989+K990)</f>
        <v>0.68679311282988076</v>
      </c>
      <c r="N990" s="97">
        <f>(M990+(M990-K990))*(L990-(L990-J990))</f>
        <v>0.19511190392999864</v>
      </c>
      <c r="O990" s="97">
        <f>ABS(L990-M990)</f>
        <v>0.26895560309267952</v>
      </c>
      <c r="T990" s="99"/>
    </row>
    <row r="991" spans="1:20" s="91" customFormat="1" ht="13.2" customHeight="1" x14ac:dyDescent="0.25">
      <c r="A991" s="440">
        <f>F_12Snp_ODR_Ret!A1040</f>
        <v>44255</v>
      </c>
      <c r="B991" s="444" t="str">
        <f>F_12Snp_ODR_Ret!B1040</f>
        <v>R_A2</v>
      </c>
      <c r="C991" s="441">
        <f>F_12Snp_ODR_Ret!H1040</f>
        <v>1606</v>
      </c>
      <c r="D991" s="441">
        <f>F_12Snp_ODR_Ret!C1040</f>
        <v>20</v>
      </c>
      <c r="E991" s="445">
        <f>D991/C991</f>
        <v>1.2453300124533001E-2</v>
      </c>
      <c r="F991" s="94"/>
      <c r="G991" s="96">
        <f>C991-D991</f>
        <v>1586</v>
      </c>
      <c r="H991" s="96">
        <f>SUMIFS($D:$D,$A:$A,$A991)</f>
        <v>2531</v>
      </c>
      <c r="I991" s="96">
        <f>SUMIFS($G:$G,$A:$A,$A991)</f>
        <v>51458</v>
      </c>
      <c r="J991" s="95">
        <f>IFERROR(D991/H991,0)</f>
        <v>7.9020150138285269E-3</v>
      </c>
      <c r="K991" s="95">
        <f>IFERROR(G991/I991,0)</f>
        <v>3.08212522834156E-2</v>
      </c>
      <c r="L991" s="97">
        <f>IF(A991&lt;&gt;A990,J991,L990+J991)</f>
        <v>0.96365073093638876</v>
      </c>
      <c r="M991" s="97">
        <f>IF(A991&lt;&gt;A990,K991,M990+K991)</f>
        <v>0.71761436511329635</v>
      </c>
      <c r="N991" s="97">
        <f>(M991+(M991-K991))*(L991-(L991-J991))</f>
        <v>1.1097648976239972E-2</v>
      </c>
      <c r="O991" s="97">
        <f>ABS(L991-M991)</f>
        <v>0.24603636582309241</v>
      </c>
      <c r="T991" s="99"/>
    </row>
    <row r="992" spans="1:20" s="91" customFormat="1" ht="13.2" customHeight="1" x14ac:dyDescent="0.25">
      <c r="A992" s="440">
        <f>F_12Snp_ODR_Ret!A1042</f>
        <v>44255</v>
      </c>
      <c r="B992" s="444" t="str">
        <f>F_12Snp_ODR_Ret!B1042</f>
        <v>R_C1</v>
      </c>
      <c r="C992" s="441">
        <f>F_12Snp_ODR_Ret!H1042</f>
        <v>7290</v>
      </c>
      <c r="D992" s="441">
        <f>F_12Snp_ODR_Ret!C1042</f>
        <v>61</v>
      </c>
      <c r="E992" s="445">
        <f>D992/C992</f>
        <v>8.3676268861454049E-3</v>
      </c>
      <c r="F992" s="94"/>
      <c r="G992" s="96">
        <f>C992-D992</f>
        <v>7229</v>
      </c>
      <c r="H992" s="96">
        <f>SUMIFS($D:$D,$A:$A,$A992)</f>
        <v>2531</v>
      </c>
      <c r="I992" s="96">
        <f>SUMIFS($G:$G,$A:$A,$A992)</f>
        <v>51458</v>
      </c>
      <c r="J992" s="95">
        <f>IFERROR(D992/H992,0)</f>
        <v>2.4101145792177005E-2</v>
      </c>
      <c r="K992" s="95">
        <f>IFERROR(G992/I992,0)</f>
        <v>0.14048350110769947</v>
      </c>
      <c r="L992" s="97">
        <f>IF(A992&lt;&gt;A991,J992,L991+J992)</f>
        <v>0.98775187672856579</v>
      </c>
      <c r="M992" s="97">
        <f>IF(A992&lt;&gt;A991,K992,M991+K992)</f>
        <v>0.85809786622099582</v>
      </c>
      <c r="N992" s="97">
        <f>(M992+(M992-K992))*(L992-(L992-J992))</f>
        <v>3.7976470213904365E-2</v>
      </c>
      <c r="O992" s="97">
        <f>ABS(L992-M992)</f>
        <v>0.12965401050756997</v>
      </c>
      <c r="T992" s="99"/>
    </row>
    <row r="993" spans="1:20" s="91" customFormat="1" ht="13.2" customHeight="1" x14ac:dyDescent="0.25">
      <c r="A993" s="440">
        <f>F_12Snp_ODR_Ret!A1048</f>
        <v>44255</v>
      </c>
      <c r="B993" s="444" t="str">
        <f>F_12Snp_ODR_Ret!B1048</f>
        <v>R_G1</v>
      </c>
      <c r="C993" s="441">
        <f>F_12Snp_ODR_Ret!H1048</f>
        <v>3634</v>
      </c>
      <c r="D993" s="441">
        <f>F_12Snp_ODR_Ret!C1048</f>
        <v>23</v>
      </c>
      <c r="E993" s="445">
        <f>D993/C993</f>
        <v>6.3291139240506328E-3</v>
      </c>
      <c r="F993" s="94"/>
      <c r="G993" s="96">
        <f>C993-D993</f>
        <v>3611</v>
      </c>
      <c r="H993" s="96">
        <f>SUMIFS($D:$D,$A:$A,$A993)</f>
        <v>2531</v>
      </c>
      <c r="I993" s="96">
        <f>SUMIFS($G:$G,$A:$A,$A993)</f>
        <v>51458</v>
      </c>
      <c r="J993" s="95">
        <f>IFERROR(D993/H993,0)</f>
        <v>9.087317265902806E-3</v>
      </c>
      <c r="K993" s="95">
        <f>IFERROR(G993/I993,0)</f>
        <v>7.0173733918924175E-2</v>
      </c>
      <c r="L993" s="97">
        <f>IF(A993&lt;&gt;A992,J993,L992+J993)</f>
        <v>0.99683919399446863</v>
      </c>
      <c r="M993" s="97">
        <f>IF(A993&lt;&gt;A992,K993,M992+K993)</f>
        <v>0.92827160013992005</v>
      </c>
      <c r="N993" s="97">
        <f>(M993+(M993-K993))*(L993-(L993-J993))</f>
        <v>1.6233306094943192E-2</v>
      </c>
      <c r="O993" s="97">
        <f>ABS(L993-M993)</f>
        <v>6.8567593854548581E-2</v>
      </c>
      <c r="T993" s="99"/>
    </row>
    <row r="994" spans="1:20" s="91" customFormat="1" ht="13.2" customHeight="1" x14ac:dyDescent="0.25">
      <c r="A994" s="440">
        <f>F_12Snp_ODR_Ret!A1041</f>
        <v>44255</v>
      </c>
      <c r="B994" s="444" t="str">
        <f>F_12Snp_ODR_Ret!B1041</f>
        <v>R_B</v>
      </c>
      <c r="C994" s="441">
        <f>F_12Snp_ODR_Ret!H1041</f>
        <v>2488</v>
      </c>
      <c r="D994" s="441">
        <f>F_12Snp_ODR_Ret!C1041</f>
        <v>8</v>
      </c>
      <c r="E994" s="445">
        <f>D994/C994</f>
        <v>3.2154340836012861E-3</v>
      </c>
      <c r="F994" s="94"/>
      <c r="G994" s="96">
        <f>C994-D994</f>
        <v>2480</v>
      </c>
      <c r="H994" s="96">
        <f>SUMIFS($D:$D,$A:$A,$A994)</f>
        <v>2531</v>
      </c>
      <c r="I994" s="96">
        <f>SUMIFS($G:$G,$A:$A,$A994)</f>
        <v>51458</v>
      </c>
      <c r="J994" s="95">
        <f>IFERROR(D994/H994,0)</f>
        <v>3.1608060055314103E-3</v>
      </c>
      <c r="K994" s="95">
        <f>IFERROR(G994/I994,0)</f>
        <v>4.8194644175832718E-2</v>
      </c>
      <c r="L994" s="97">
        <f>IF(A994&lt;&gt;A993,J994,L993+J994)</f>
        <v>1</v>
      </c>
      <c r="M994" s="97">
        <f>IF(A994&lt;&gt;A993,K994,M993+K994)</f>
        <v>0.9764662443157528</v>
      </c>
      <c r="N994" s="97">
        <f>(M994+(M994-K994))*(L994-(L994-J994))</f>
        <v>6.0205068177183654E-3</v>
      </c>
      <c r="O994" s="97">
        <f>ABS(L994-M994)</f>
        <v>2.3533755684247204E-2</v>
      </c>
      <c r="T994" s="99"/>
    </row>
    <row r="995" spans="1:20" s="91" customFormat="1" ht="13.2" customHeight="1" x14ac:dyDescent="0.25">
      <c r="A995" s="440">
        <f>F_12Snp_ODR_Ret!A1039</f>
        <v>44255</v>
      </c>
      <c r="B995" s="444" t="str">
        <f>F_12Snp_ODR_Ret!B1039</f>
        <v>R_A1</v>
      </c>
      <c r="C995" s="441">
        <f>F_12Snp_ODR_Ret!H1039</f>
        <v>1211</v>
      </c>
      <c r="D995" s="441">
        <f>F_12Snp_ODR_Ret!C1039</f>
        <v>0</v>
      </c>
      <c r="E995" s="445">
        <f>D995/C995</f>
        <v>0</v>
      </c>
      <c r="F995" s="94"/>
      <c r="G995" s="96">
        <f>C995-D995</f>
        <v>1211</v>
      </c>
      <c r="H995" s="96">
        <f>SUMIFS($D:$D,$A:$A,$A995)</f>
        <v>2531</v>
      </c>
      <c r="I995" s="96">
        <f>SUMIFS($G:$G,$A:$A,$A995)</f>
        <v>51458</v>
      </c>
      <c r="J995" s="95">
        <f>IFERROR(D995/H995,0)</f>
        <v>0</v>
      </c>
      <c r="K995" s="95">
        <f>IFERROR(G995/I995,0)</f>
        <v>2.3533755684247346E-2</v>
      </c>
      <c r="L995" s="97">
        <f>IF(A995&lt;&gt;A994,J995,L994+J995)</f>
        <v>1</v>
      </c>
      <c r="M995" s="97">
        <f>IF(A995&lt;&gt;A994,K995,M994+K995)</f>
        <v>1.0000000000000002</v>
      </c>
      <c r="N995" s="97">
        <f>(M995+(M995-K995))*(L995-(L995-J995))</f>
        <v>0</v>
      </c>
      <c r="O995" s="97">
        <f>ABS(L995-M995)</f>
        <v>2.2204460492503131E-16</v>
      </c>
      <c r="T995" s="99"/>
    </row>
    <row r="996" spans="1:20" s="91" customFormat="1" ht="13.2" customHeight="1" x14ac:dyDescent="0.25">
      <c r="A996" s="440">
        <f>F_12Snp_ODR_Ret!A1072</f>
        <v>44286</v>
      </c>
      <c r="B996" s="444" t="str">
        <f>F_12Snp_ODR_Ret!B1072</f>
        <v>R_L</v>
      </c>
      <c r="C996" s="441">
        <f>F_12Snp_ODR_Ret!H1072</f>
        <v>309</v>
      </c>
      <c r="D996" s="441">
        <f>F_12Snp_ODR_Ret!C1072</f>
        <v>216</v>
      </c>
      <c r="E996" s="445">
        <f>D996/C996</f>
        <v>0.69902912621359226</v>
      </c>
      <c r="F996" s="94"/>
      <c r="G996" s="96">
        <f>C996-D996</f>
        <v>93</v>
      </c>
      <c r="H996" s="96">
        <f>SUMIFS($D:$D,$A:$A,$A996)</f>
        <v>2497</v>
      </c>
      <c r="I996" s="96">
        <f>SUMIFS($G:$G,$A:$A,$A996)</f>
        <v>52118</v>
      </c>
      <c r="J996" s="95">
        <f>IFERROR(D996/H996,0)</f>
        <v>8.650380456547857E-2</v>
      </c>
      <c r="K996" s="95">
        <f>IFERROR(G996/I996,0)</f>
        <v>1.7844122951763306E-3</v>
      </c>
      <c r="L996" s="97">
        <f>IF(A996&lt;&gt;A995,J996,L995+J996)</f>
        <v>8.650380456547857E-2</v>
      </c>
      <c r="M996" s="97">
        <f>IF(A996&lt;&gt;A995,K996,M995+K996)</f>
        <v>1.7844122951763306E-3</v>
      </c>
      <c r="N996" s="97">
        <f>(M996+(M996-K996))*(L996-(L996-J996))</f>
        <v>1.5435845244617037E-4</v>
      </c>
      <c r="O996" s="97">
        <f>ABS(L996-M996)</f>
        <v>8.4719392270302243E-2</v>
      </c>
      <c r="T996" s="99"/>
    </row>
    <row r="997" spans="1:20" s="91" customFormat="1" ht="13.2" customHeight="1" x14ac:dyDescent="0.25">
      <c r="A997" s="440">
        <f>F_12Snp_ODR_Ret!A1071</f>
        <v>44286</v>
      </c>
      <c r="B997" s="444" t="str">
        <f>F_12Snp_ODR_Ret!B1071</f>
        <v>R_K</v>
      </c>
      <c r="C997" s="441">
        <f>F_12Snp_ODR_Ret!H1071</f>
        <v>796</v>
      </c>
      <c r="D997" s="441">
        <f>F_12Snp_ODR_Ret!C1071</f>
        <v>499</v>
      </c>
      <c r="E997" s="445">
        <f>D997/C997</f>
        <v>0.62688442211055273</v>
      </c>
      <c r="F997" s="94"/>
      <c r="G997" s="96">
        <f>C997-D997</f>
        <v>297</v>
      </c>
      <c r="H997" s="96">
        <f>SUMIFS($D:$D,$A:$A,$A997)</f>
        <v>2497</v>
      </c>
      <c r="I997" s="96">
        <f>SUMIFS($G:$G,$A:$A,$A997)</f>
        <v>52118</v>
      </c>
      <c r="J997" s="95">
        <f>IFERROR(D997/H997,0)</f>
        <v>0.1998398077693232</v>
      </c>
      <c r="K997" s="95">
        <f>IFERROR(G997/I997,0)</f>
        <v>5.6986070071760233E-3</v>
      </c>
      <c r="L997" s="97">
        <f>IF(A997&lt;&gt;A996,J997,L996+J997)</f>
        <v>0.28634361233480177</v>
      </c>
      <c r="M997" s="97">
        <f>IF(A997&lt;&gt;A996,K997,M996+K997)</f>
        <v>7.4830193023523537E-3</v>
      </c>
      <c r="N997" s="97">
        <f>(M997+(M997-K997))*(L997-(L997-J997))</f>
        <v>1.8520017489654841E-3</v>
      </c>
      <c r="O997" s="97">
        <f>ABS(L997-M997)</f>
        <v>0.27886059303244942</v>
      </c>
      <c r="T997" s="99"/>
    </row>
    <row r="998" spans="1:20" s="91" customFormat="1" ht="13.2" customHeight="1" x14ac:dyDescent="0.25">
      <c r="A998" s="440">
        <f>F_12Snp_ODR_Ret!A1064</f>
        <v>44286</v>
      </c>
      <c r="B998" s="444" t="str">
        <f>F_12Snp_ODR_Ret!B1064</f>
        <v>R_F</v>
      </c>
      <c r="C998" s="441">
        <f>F_12Snp_ODR_Ret!H1064</f>
        <v>213</v>
      </c>
      <c r="D998" s="441">
        <f>F_12Snp_ODR_Ret!C1064</f>
        <v>94</v>
      </c>
      <c r="E998" s="445">
        <f>D998/C998</f>
        <v>0.44131455399061031</v>
      </c>
      <c r="F998" s="94"/>
      <c r="G998" s="96">
        <f>C998-D998</f>
        <v>119</v>
      </c>
      <c r="H998" s="96">
        <f>SUMIFS($D:$D,$A:$A,$A998)</f>
        <v>2497</v>
      </c>
      <c r="I998" s="96">
        <f>SUMIFS($G:$G,$A:$A,$A998)</f>
        <v>52118</v>
      </c>
      <c r="J998" s="95">
        <f>IFERROR(D998/H998,0)</f>
        <v>3.7645174209050863E-2</v>
      </c>
      <c r="K998" s="95">
        <f>IFERROR(G998/I998,0)</f>
        <v>2.2832802486664875E-3</v>
      </c>
      <c r="L998" s="97">
        <f>IF(A998&lt;&gt;A997,J998,L997+J998)</f>
        <v>0.32398878654385266</v>
      </c>
      <c r="M998" s="97">
        <f>IF(A998&lt;&gt;A997,K998,M997+K998)</f>
        <v>9.7662995510188408E-3</v>
      </c>
      <c r="N998" s="97">
        <f>(M998+(M998-K998))*(L998-(L998-J998))</f>
        <v>6.4935361322262456E-4</v>
      </c>
      <c r="O998" s="97">
        <f>ABS(L998-M998)</f>
        <v>0.31422248699283384</v>
      </c>
      <c r="T998" s="99"/>
    </row>
    <row r="999" spans="1:20" s="91" customFormat="1" ht="13.2" customHeight="1" x14ac:dyDescent="0.25">
      <c r="A999" s="440">
        <f>F_12Snp_ODR_Ret!A1063</f>
        <v>44286</v>
      </c>
      <c r="B999" s="444" t="str">
        <f>F_12Snp_ODR_Ret!B1063</f>
        <v>R_E</v>
      </c>
      <c r="C999" s="441">
        <f>F_12Snp_ODR_Ret!H1063</f>
        <v>237</v>
      </c>
      <c r="D999" s="441">
        <f>F_12Snp_ODR_Ret!C1063</f>
        <v>91</v>
      </c>
      <c r="E999" s="445">
        <f>D999/C999</f>
        <v>0.38396624472573837</v>
      </c>
      <c r="F999" s="94"/>
      <c r="G999" s="96">
        <f>C999-D999</f>
        <v>146</v>
      </c>
      <c r="H999" s="96">
        <f>SUMIFS($D:$D,$A:$A,$A999)</f>
        <v>2497</v>
      </c>
      <c r="I999" s="96">
        <f>SUMIFS($G:$G,$A:$A,$A999)</f>
        <v>52118</v>
      </c>
      <c r="J999" s="95">
        <f>IFERROR(D999/H999,0)</f>
        <v>3.6443732478974769E-2</v>
      </c>
      <c r="K999" s="95">
        <f>IFERROR(G999/I999,0)</f>
        <v>2.8013354311370352E-3</v>
      </c>
      <c r="L999" s="97">
        <f>IF(A999&lt;&gt;A998,J999,L998+J999)</f>
        <v>0.36043251902282741</v>
      </c>
      <c r="M999" s="97">
        <f>IF(A999&lt;&gt;A998,K999,M998+K999)</f>
        <v>1.2567634982155875E-2</v>
      </c>
      <c r="N999" s="97">
        <f>(M999+(M999-K999))*(L999-(L999-J999))</f>
        <v>8.1393193532995525E-4</v>
      </c>
      <c r="O999" s="97">
        <f>ABS(L999-M999)</f>
        <v>0.34786488404067156</v>
      </c>
      <c r="T999" s="99"/>
    </row>
    <row r="1000" spans="1:20" s="91" customFormat="1" ht="13.2" customHeight="1" x14ac:dyDescent="0.25">
      <c r="A1000" s="440">
        <f>F_12Snp_ODR_Ret!A1069</f>
        <v>44286</v>
      </c>
      <c r="B1000" s="444" t="str">
        <f>F_12Snp_ODR_Ret!B1069</f>
        <v>R_I2</v>
      </c>
      <c r="C1000" s="441">
        <f>F_12Snp_ODR_Ret!H1069</f>
        <v>662</v>
      </c>
      <c r="D1000" s="441">
        <f>F_12Snp_ODR_Ret!C1069</f>
        <v>202</v>
      </c>
      <c r="E1000" s="445">
        <f>D1000/C1000</f>
        <v>0.30513595166163143</v>
      </c>
      <c r="F1000" s="94"/>
      <c r="G1000" s="96">
        <f>C1000-D1000</f>
        <v>460</v>
      </c>
      <c r="H1000" s="96">
        <f>SUMIFS($D:$D,$A:$A,$A1000)</f>
        <v>2497</v>
      </c>
      <c r="I1000" s="96">
        <f>SUMIFS($G:$G,$A:$A,$A1000)</f>
        <v>52118</v>
      </c>
      <c r="J1000" s="95">
        <f>IFERROR(D1000/H1000,0)</f>
        <v>8.0897076491790149E-2</v>
      </c>
      <c r="K1000" s="95">
        <f>IFERROR(G1000/I1000,0)</f>
        <v>8.8261253309796991E-3</v>
      </c>
      <c r="L1000" s="97">
        <f>IF(A1000&lt;&gt;A999,J1000,L999+J1000)</f>
        <v>0.44132959551461759</v>
      </c>
      <c r="M1000" s="97">
        <f>IF(A1000&lt;&gt;A999,K1000,M999+K1000)</f>
        <v>2.1393760313135574E-2</v>
      </c>
      <c r="N1000" s="97">
        <f>(M1000+(M1000-K1000))*(L1000-(L1000-J1000))</f>
        <v>2.7473775929711137E-3</v>
      </c>
      <c r="O1000" s="97">
        <f>ABS(L1000-M1000)</f>
        <v>0.41993583520148203</v>
      </c>
      <c r="T1000" s="99"/>
    </row>
    <row r="1001" spans="1:20" s="91" customFormat="1" ht="13.2" customHeight="1" x14ac:dyDescent="0.25">
      <c r="A1001" s="440">
        <f>F_12Snp_ODR_Ret!A1070</f>
        <v>44286</v>
      </c>
      <c r="B1001" s="444" t="str">
        <f>F_12Snp_ODR_Ret!B1070</f>
        <v>R_J</v>
      </c>
      <c r="C1001" s="441">
        <f>F_12Snp_ODR_Ret!H1070</f>
        <v>1130</v>
      </c>
      <c r="D1001" s="441">
        <f>F_12Snp_ODR_Ret!C1070</f>
        <v>222</v>
      </c>
      <c r="E1001" s="445">
        <f>D1001/C1001</f>
        <v>0.19646017699115045</v>
      </c>
      <c r="F1001" s="94"/>
      <c r="G1001" s="96">
        <f>C1001-D1001</f>
        <v>908</v>
      </c>
      <c r="H1001" s="96">
        <f>SUMIFS($D:$D,$A:$A,$A1001)</f>
        <v>2497</v>
      </c>
      <c r="I1001" s="96">
        <f>SUMIFS($G:$G,$A:$A,$A1001)</f>
        <v>52118</v>
      </c>
      <c r="J1001" s="95">
        <f>IFERROR(D1001/H1001,0)</f>
        <v>8.8906688025630759E-2</v>
      </c>
      <c r="K1001" s="95">
        <f>IFERROR(G1001/I1001,0)</f>
        <v>1.7422003914194711E-2</v>
      </c>
      <c r="L1001" s="97">
        <f>IF(A1001&lt;&gt;A1000,J1001,L1000+J1001)</f>
        <v>0.53023628354024832</v>
      </c>
      <c r="M1001" s="97">
        <f>IF(A1001&lt;&gt;A1000,K1001,M1000+K1001)</f>
        <v>3.8815764227330282E-2</v>
      </c>
      <c r="N1001" s="97">
        <f>(M1001+(M1001-K1001))*(L1001-(L1001-J1001))</f>
        <v>5.3530294144907547E-3</v>
      </c>
      <c r="O1001" s="97">
        <f>ABS(L1001-M1001)</f>
        <v>0.49142051931291802</v>
      </c>
      <c r="T1001" s="99"/>
    </row>
    <row r="1002" spans="1:20" s="91" customFormat="1" ht="13.2" customHeight="1" x14ac:dyDescent="0.25">
      <c r="A1002" s="440">
        <f>F_12Snp_ODR_Ret!A1061</f>
        <v>44286</v>
      </c>
      <c r="B1002" s="444" t="str">
        <f>F_12Snp_ODR_Ret!B1061</f>
        <v>R_D</v>
      </c>
      <c r="C1002" s="441">
        <f>F_12Snp_ODR_Ret!H1061</f>
        <v>840</v>
      </c>
      <c r="D1002" s="441">
        <f>F_12Snp_ODR_Ret!C1061</f>
        <v>87</v>
      </c>
      <c r="E1002" s="445">
        <f>D1002/C1002</f>
        <v>0.10357142857142858</v>
      </c>
      <c r="F1002" s="94"/>
      <c r="G1002" s="96">
        <f>C1002-D1002</f>
        <v>753</v>
      </c>
      <c r="H1002" s="96">
        <f>SUMIFS($D:$D,$A:$A,$A1002)</f>
        <v>2497</v>
      </c>
      <c r="I1002" s="96">
        <f>SUMIFS($G:$G,$A:$A,$A1002)</f>
        <v>52118</v>
      </c>
      <c r="J1002" s="95">
        <f>IFERROR(D1002/H1002,0)</f>
        <v>3.4841810172206646E-2</v>
      </c>
      <c r="K1002" s="95">
        <f>IFERROR(G1002/I1002,0)</f>
        <v>1.444798342223416E-2</v>
      </c>
      <c r="L1002" s="97">
        <f>IF(A1002&lt;&gt;A1001,J1002,L1001+J1002)</f>
        <v>0.56507809371245499</v>
      </c>
      <c r="M1002" s="97">
        <f>IF(A1002&lt;&gt;A1001,K1002,M1001+K1002)</f>
        <v>5.3263747649564444E-2</v>
      </c>
      <c r="N1002" s="97">
        <f>(M1002+(M1002-K1002))*(L1002-(L1002-J1002))</f>
        <v>3.2082168735642152E-3</v>
      </c>
      <c r="O1002" s="97">
        <f>ABS(L1002-M1002)</f>
        <v>0.51181434606289056</v>
      </c>
      <c r="T1002" s="99"/>
    </row>
    <row r="1003" spans="1:20" s="91" customFormat="1" ht="13.2" customHeight="1" x14ac:dyDescent="0.25">
      <c r="A1003" s="440">
        <f>F_12Snp_ODR_Ret!A1060</f>
        <v>44286</v>
      </c>
      <c r="B1003" s="444" t="str">
        <f>F_12Snp_ODR_Ret!B1060</f>
        <v>R_C2</v>
      </c>
      <c r="C1003" s="441">
        <f>F_12Snp_ODR_Ret!H1060</f>
        <v>510</v>
      </c>
      <c r="D1003" s="441">
        <f>F_12Snp_ODR_Ret!C1060</f>
        <v>45</v>
      </c>
      <c r="E1003" s="445">
        <f>D1003/C1003</f>
        <v>8.8235294117647065E-2</v>
      </c>
      <c r="F1003" s="94"/>
      <c r="G1003" s="96">
        <f>C1003-D1003</f>
        <v>465</v>
      </c>
      <c r="H1003" s="96">
        <f>SUMIFS($D:$D,$A:$A,$A1003)</f>
        <v>2497</v>
      </c>
      <c r="I1003" s="96">
        <f>SUMIFS($G:$G,$A:$A,$A1003)</f>
        <v>52118</v>
      </c>
      <c r="J1003" s="95">
        <f>IFERROR(D1003/H1003,0)</f>
        <v>1.802162595114137E-2</v>
      </c>
      <c r="K1003" s="95">
        <f>IFERROR(G1003/I1003,0)</f>
        <v>8.9220614758816538E-3</v>
      </c>
      <c r="L1003" s="97">
        <f>IF(A1003&lt;&gt;A1002,J1003,L1002+J1003)</f>
        <v>0.58309971966359631</v>
      </c>
      <c r="M1003" s="97">
        <f>IF(A1003&lt;&gt;A1002,K1003,M1002+K1003)</f>
        <v>6.21858091254461E-2</v>
      </c>
      <c r="N1003" s="97">
        <f>(M1003+(M1003-K1003))*(L1003-(L1003-J1003))</f>
        <v>2.0805887284242926E-3</v>
      </c>
      <c r="O1003" s="97">
        <f>ABS(L1003-M1003)</f>
        <v>0.52091391053815017</v>
      </c>
      <c r="T1003" s="99"/>
    </row>
    <row r="1004" spans="1:20" s="91" customFormat="1" ht="13.2" customHeight="1" x14ac:dyDescent="0.25">
      <c r="A1004" s="440">
        <f>F_12Snp_ODR_Ret!A1066</f>
        <v>44286</v>
      </c>
      <c r="B1004" s="444" t="str">
        <f>F_12Snp_ODR_Ret!B1066</f>
        <v>R_G2</v>
      </c>
      <c r="C1004" s="441">
        <f>F_12Snp_ODR_Ret!H1066</f>
        <v>172</v>
      </c>
      <c r="D1004" s="441">
        <f>F_12Snp_ODR_Ret!C1066</f>
        <v>15</v>
      </c>
      <c r="E1004" s="445">
        <f>D1004/C1004</f>
        <v>8.7209302325581398E-2</v>
      </c>
      <c r="F1004" s="94"/>
      <c r="G1004" s="96">
        <f>C1004-D1004</f>
        <v>157</v>
      </c>
      <c r="H1004" s="96">
        <f>SUMIFS($D:$D,$A:$A,$A1004)</f>
        <v>2497</v>
      </c>
      <c r="I1004" s="96">
        <f>SUMIFS($G:$G,$A:$A,$A1004)</f>
        <v>52118</v>
      </c>
      <c r="J1004" s="95">
        <f>IFERROR(D1004/H1004,0)</f>
        <v>6.0072086503804569E-3</v>
      </c>
      <c r="K1004" s="95">
        <f>IFERROR(G1004/I1004,0)</f>
        <v>3.0123949499213324E-3</v>
      </c>
      <c r="L1004" s="97">
        <f>IF(A1004&lt;&gt;A1003,J1004,L1003+J1004)</f>
        <v>0.58910692831397671</v>
      </c>
      <c r="M1004" s="97">
        <f>IF(A1004&lt;&gt;A1003,K1004,M1003+K1004)</f>
        <v>6.519820407536743E-2</v>
      </c>
      <c r="N1004" s="97">
        <f>(M1004+(M1004-K1004))*(L1004-(L1004-J1004))</f>
        <v>7.652223460200984E-4</v>
      </c>
      <c r="O1004" s="97">
        <f>ABS(L1004-M1004)</f>
        <v>0.52390872423860924</v>
      </c>
      <c r="T1004" s="99"/>
    </row>
    <row r="1005" spans="1:20" s="91" customFormat="1" ht="13.2" customHeight="1" x14ac:dyDescent="0.25">
      <c r="A1005" s="440">
        <f>F_12Snp_ODR_Ret!A1068</f>
        <v>44286</v>
      </c>
      <c r="B1005" s="444" t="str">
        <f>F_12Snp_ODR_Ret!B1068</f>
        <v>R_I1</v>
      </c>
      <c r="C1005" s="441">
        <f>F_12Snp_ODR_Ret!H1068</f>
        <v>5077</v>
      </c>
      <c r="D1005" s="441">
        <f>F_12Snp_ODR_Ret!C1068</f>
        <v>302</v>
      </c>
      <c r="E1005" s="445">
        <f>D1005/C1005</f>
        <v>5.9483947212921016E-2</v>
      </c>
      <c r="F1005" s="94"/>
      <c r="G1005" s="96">
        <f>C1005-D1005</f>
        <v>4775</v>
      </c>
      <c r="H1005" s="96">
        <f>SUMIFS($D:$D,$A:$A,$A1005)</f>
        <v>2497</v>
      </c>
      <c r="I1005" s="96">
        <f>SUMIFS($G:$G,$A:$A,$A1005)</f>
        <v>52118</v>
      </c>
      <c r="J1005" s="95">
        <f>IFERROR(D1005/H1005,0)</f>
        <v>0.12094513416099319</v>
      </c>
      <c r="K1005" s="95">
        <f>IFERROR(G1005/I1005,0)</f>
        <v>9.1619018381365366E-2</v>
      </c>
      <c r="L1005" s="97">
        <f>IF(A1005&lt;&gt;A1004,J1005,L1004+J1005)</f>
        <v>0.71005206247496988</v>
      </c>
      <c r="M1005" s="97">
        <f>IF(A1005&lt;&gt;A1004,K1005,M1004+K1005)</f>
        <v>0.1568172224567328</v>
      </c>
      <c r="N1005" s="97">
        <f>(M1005+(M1005-K1005))*(L1005-(L1005-J1005))</f>
        <v>2.6851685547734983E-2</v>
      </c>
      <c r="O1005" s="97">
        <f>ABS(L1005-M1005)</f>
        <v>0.55323484001823708</v>
      </c>
      <c r="T1005" s="99"/>
    </row>
    <row r="1006" spans="1:20" s="91" customFormat="1" ht="13.2" customHeight="1" x14ac:dyDescent="0.25">
      <c r="A1006" s="440">
        <f>F_12Snp_ODR_Ret!A1067</f>
        <v>44286</v>
      </c>
      <c r="B1006" s="444" t="str">
        <f>F_12Snp_ODR_Ret!B1067</f>
        <v>R_H</v>
      </c>
      <c r="C1006" s="441">
        <f>F_12Snp_ODR_Ret!H1067</f>
        <v>22970</v>
      </c>
      <c r="D1006" s="441">
        <f>F_12Snp_ODR_Ret!C1067</f>
        <v>521</v>
      </c>
      <c r="E1006" s="445">
        <f>D1006/C1006</f>
        <v>2.2681758815846758E-2</v>
      </c>
      <c r="F1006" s="94"/>
      <c r="G1006" s="96">
        <f>C1006-D1006</f>
        <v>22449</v>
      </c>
      <c r="H1006" s="96">
        <f>SUMIFS($D:$D,$A:$A,$A1006)</f>
        <v>2497</v>
      </c>
      <c r="I1006" s="96">
        <f>SUMIFS($G:$G,$A:$A,$A1006)</f>
        <v>52118</v>
      </c>
      <c r="J1006" s="95">
        <f>IFERROR(D1006/H1006,0)</f>
        <v>0.20865038045654785</v>
      </c>
      <c r="K1006" s="95">
        <f>IFERROR(G1006/I1006,0)</f>
        <v>0.43073410338078977</v>
      </c>
      <c r="L1006" s="97">
        <f>IF(A1006&lt;&gt;A1005,J1006,L1005+J1006)</f>
        <v>0.9187024429315177</v>
      </c>
      <c r="M1006" s="97">
        <f>IF(A1006&lt;&gt;A1005,K1006,M1005+K1006)</f>
        <v>0.58755132583752256</v>
      </c>
      <c r="N1006" s="97">
        <f>(M1006+(M1006-K1006))*(L1006-(L1006-J1006))</f>
        <v>0.15531278080148458</v>
      </c>
      <c r="O1006" s="97">
        <f>ABS(L1006-M1006)</f>
        <v>0.33115111709399514</v>
      </c>
      <c r="T1006" s="99"/>
    </row>
    <row r="1007" spans="1:20" s="91" customFormat="1" ht="13.2" customHeight="1" x14ac:dyDescent="0.25">
      <c r="A1007" s="440">
        <f>F_12Snp_ODR_Ret!A1062</f>
        <v>44286</v>
      </c>
      <c r="B1007" s="444" t="str">
        <f>F_12Snp_ODR_Ret!B1062</f>
        <v>R_Default</v>
      </c>
      <c r="C1007" s="441">
        <f>F_12Snp_ODR_Ret!H1062</f>
        <v>4906</v>
      </c>
      <c r="D1007" s="441">
        <f>F_12Snp_ODR_Ret!C1062</f>
        <v>102</v>
      </c>
      <c r="E1007" s="445">
        <f>D1007/C1007</f>
        <v>2.0790868324500611E-2</v>
      </c>
      <c r="F1007" s="94"/>
      <c r="G1007" s="96">
        <f>C1007-D1007</f>
        <v>4804</v>
      </c>
      <c r="H1007" s="96">
        <f>SUMIFS($D:$D,$A:$A,$A1007)</f>
        <v>2497</v>
      </c>
      <c r="I1007" s="96">
        <f>SUMIFS($G:$G,$A:$A,$A1007)</f>
        <v>52118</v>
      </c>
      <c r="J1007" s="95">
        <f>IFERROR(D1007/H1007,0)</f>
        <v>4.0849018822587103E-2</v>
      </c>
      <c r="K1007" s="95">
        <f>IFERROR(G1007/I1007,0)</f>
        <v>9.2175448021796696E-2</v>
      </c>
      <c r="L1007" s="97">
        <f>IF(A1007&lt;&gt;A1006,J1007,L1006+J1007)</f>
        <v>0.95955146175410477</v>
      </c>
      <c r="M1007" s="97">
        <f>IF(A1007&lt;&gt;A1006,K1007,M1006+K1007)</f>
        <v>0.67972677385931923</v>
      </c>
      <c r="N1007" s="97">
        <f>(M1007+(M1007-K1007))*(L1007-(L1007-J1007))</f>
        <v>5.1767066947968662E-2</v>
      </c>
      <c r="O1007" s="97">
        <f>ABS(L1007-M1007)</f>
        <v>0.27982468789478554</v>
      </c>
      <c r="T1007" s="99"/>
    </row>
    <row r="1008" spans="1:20" s="91" customFormat="1" ht="13.2" customHeight="1" x14ac:dyDescent="0.25">
      <c r="A1008" s="440">
        <f>F_12Snp_ODR_Ret!A1057</f>
        <v>44286</v>
      </c>
      <c r="B1008" s="444" t="str">
        <f>F_12Snp_ODR_Ret!B1057</f>
        <v>R_A2</v>
      </c>
      <c r="C1008" s="441">
        <f>F_12Snp_ODR_Ret!H1057</f>
        <v>1769</v>
      </c>
      <c r="D1008" s="441">
        <f>F_12Snp_ODR_Ret!C1057</f>
        <v>15</v>
      </c>
      <c r="E1008" s="445">
        <f>D1008/C1008</f>
        <v>8.4793668739400786E-3</v>
      </c>
      <c r="F1008" s="94"/>
      <c r="G1008" s="96">
        <f>C1008-D1008</f>
        <v>1754</v>
      </c>
      <c r="H1008" s="96">
        <f>SUMIFS($D:$D,$A:$A,$A1008)</f>
        <v>2497</v>
      </c>
      <c r="I1008" s="96">
        <f>SUMIFS($G:$G,$A:$A,$A1008)</f>
        <v>52118</v>
      </c>
      <c r="J1008" s="95">
        <f>IFERROR(D1008/H1008,0)</f>
        <v>6.0072086503804569E-3</v>
      </c>
      <c r="K1008" s="95">
        <f>IFERROR(G1008/I1008,0)</f>
        <v>3.36543996316052E-2</v>
      </c>
      <c r="L1008" s="97">
        <f>IF(A1008&lt;&gt;A1007,J1008,L1007+J1008)</f>
        <v>0.96555867040448518</v>
      </c>
      <c r="M1008" s="97">
        <f>IF(A1008&lt;&gt;A1007,K1008,M1007+K1008)</f>
        <v>0.71338117349092445</v>
      </c>
      <c r="N1008" s="97">
        <f>(M1008+(M1008-K1008))*(L1008-(L1008-J1008))</f>
        <v>8.3686901122360692E-3</v>
      </c>
      <c r="O1008" s="97">
        <f>ABS(L1008-M1008)</f>
        <v>0.25217749691356073</v>
      </c>
      <c r="T1008" s="99"/>
    </row>
    <row r="1009" spans="1:20" s="91" customFormat="1" ht="13.2" customHeight="1" x14ac:dyDescent="0.25">
      <c r="A1009" s="440">
        <f>F_12Snp_ODR_Ret!A1059</f>
        <v>44286</v>
      </c>
      <c r="B1009" s="444" t="str">
        <f>F_12Snp_ODR_Ret!B1059</f>
        <v>R_C1</v>
      </c>
      <c r="C1009" s="441">
        <f>F_12Snp_ODR_Ret!H1059</f>
        <v>7260</v>
      </c>
      <c r="D1009" s="441">
        <f>F_12Snp_ODR_Ret!C1059</f>
        <v>58</v>
      </c>
      <c r="E1009" s="445">
        <f>D1009/C1009</f>
        <v>7.9889807162534434E-3</v>
      </c>
      <c r="F1009" s="94"/>
      <c r="G1009" s="96">
        <f>C1009-D1009</f>
        <v>7202</v>
      </c>
      <c r="H1009" s="96">
        <f>SUMIFS($D:$D,$A:$A,$A1009)</f>
        <v>2497</v>
      </c>
      <c r="I1009" s="96">
        <f>SUMIFS($G:$G,$A:$A,$A1009)</f>
        <v>52118</v>
      </c>
      <c r="J1009" s="95">
        <f>IFERROR(D1009/H1009,0)</f>
        <v>2.3227873448137766E-2</v>
      </c>
      <c r="K1009" s="95">
        <f>IFERROR(G1009/I1009,0)</f>
        <v>0.13818642311677348</v>
      </c>
      <c r="L1009" s="97">
        <f>IF(A1009&lt;&gt;A1008,J1009,L1008+J1009)</f>
        <v>0.98878654385262299</v>
      </c>
      <c r="M1009" s="97">
        <f>IF(A1009&lt;&gt;A1008,K1009,M1008+K1009)</f>
        <v>0.85156759660769787</v>
      </c>
      <c r="N1009" s="97">
        <f>(M1009+(M1009-K1009))*(L1009-(L1009-J1009))</f>
        <v>3.6350431984669716E-2</v>
      </c>
      <c r="O1009" s="97">
        <f>ABS(L1009-M1009)</f>
        <v>0.13721894724492512</v>
      </c>
      <c r="T1009" s="99"/>
    </row>
    <row r="1010" spans="1:20" s="91" customFormat="1" ht="13.2" customHeight="1" x14ac:dyDescent="0.25">
      <c r="A1010" s="440">
        <f>F_12Snp_ODR_Ret!A1065</f>
        <v>44286</v>
      </c>
      <c r="B1010" s="444" t="str">
        <f>F_12Snp_ODR_Ret!B1065</f>
        <v>R_G1</v>
      </c>
      <c r="C1010" s="441">
        <f>F_12Snp_ODR_Ret!H1065</f>
        <v>3795</v>
      </c>
      <c r="D1010" s="441">
        <f>F_12Snp_ODR_Ret!C1065</f>
        <v>21</v>
      </c>
      <c r="E1010" s="445">
        <f>D1010/C1010</f>
        <v>5.5335968379446642E-3</v>
      </c>
      <c r="F1010" s="94"/>
      <c r="G1010" s="96">
        <f>C1010-D1010</f>
        <v>3774</v>
      </c>
      <c r="H1010" s="96">
        <f>SUMIFS($D:$D,$A:$A,$A1010)</f>
        <v>2497</v>
      </c>
      <c r="I1010" s="96">
        <f>SUMIFS($G:$G,$A:$A,$A1010)</f>
        <v>52118</v>
      </c>
      <c r="J1010" s="95">
        <f>IFERROR(D1010/H1010,0)</f>
        <v>8.4100921105326396E-3</v>
      </c>
      <c r="K1010" s="95">
        <f>IFERROR(G1010/I1010,0)</f>
        <v>7.2412602171994314E-2</v>
      </c>
      <c r="L1010" s="97">
        <f>IF(A1010&lt;&gt;A1009,J1010,L1009+J1010)</f>
        <v>0.99719663596315566</v>
      </c>
      <c r="M1010" s="97">
        <f>IF(A1010&lt;&gt;A1009,K1010,M1009+K1010)</f>
        <v>0.92398019877969217</v>
      </c>
      <c r="N1010" s="97">
        <f>(M1010+(M1010-K1010))*(L1010-(L1010-J1010))</f>
        <v>1.4932520505861174E-2</v>
      </c>
      <c r="O1010" s="97">
        <f>ABS(L1010-M1010)</f>
        <v>7.321643718346349E-2</v>
      </c>
      <c r="T1010" s="99"/>
    </row>
    <row r="1011" spans="1:20" s="91" customFormat="1" ht="13.2" customHeight="1" x14ac:dyDescent="0.25">
      <c r="A1011" s="440">
        <f>F_12Snp_ODR_Ret!A1058</f>
        <v>44286</v>
      </c>
      <c r="B1011" s="444" t="str">
        <f>F_12Snp_ODR_Ret!B1058</f>
        <v>R_B</v>
      </c>
      <c r="C1011" s="441">
        <f>F_12Snp_ODR_Ret!H1058</f>
        <v>2608</v>
      </c>
      <c r="D1011" s="441">
        <f>F_12Snp_ODR_Ret!C1058</f>
        <v>7</v>
      </c>
      <c r="E1011" s="445">
        <f>D1011/C1011</f>
        <v>2.6840490797546013E-3</v>
      </c>
      <c r="F1011" s="94"/>
      <c r="G1011" s="96">
        <f>C1011-D1011</f>
        <v>2601</v>
      </c>
      <c r="H1011" s="96">
        <f>SUMIFS($D:$D,$A:$A,$A1011)</f>
        <v>2497</v>
      </c>
      <c r="I1011" s="96">
        <f>SUMIFS($G:$G,$A:$A,$A1011)</f>
        <v>52118</v>
      </c>
      <c r="J1011" s="95">
        <f>IFERROR(D1011/H1011,0)</f>
        <v>2.803364036844213E-3</v>
      </c>
      <c r="K1011" s="95">
        <f>IFERROR(G1011/I1011,0)</f>
        <v>4.9905982577996083E-2</v>
      </c>
      <c r="L1011" s="97">
        <f>IF(A1011&lt;&gt;A1010,J1011,L1010+J1011)</f>
        <v>0.99999999999999989</v>
      </c>
      <c r="M1011" s="97">
        <f>IF(A1011&lt;&gt;A1010,K1011,M1010+K1011)</f>
        <v>0.97388618135768823</v>
      </c>
      <c r="N1011" s="97">
        <f>(M1011+(M1011-K1011))*(L1011-(L1011-J1011))</f>
        <v>5.3204103568128625E-3</v>
      </c>
      <c r="O1011" s="97">
        <f>ABS(L1011-M1011)</f>
        <v>2.6113818642311659E-2</v>
      </c>
      <c r="T1011" s="99"/>
    </row>
    <row r="1012" spans="1:20" s="91" customFormat="1" ht="13.2" customHeight="1" x14ac:dyDescent="0.25">
      <c r="A1012" s="440">
        <f>F_12Snp_ODR_Ret!A1056</f>
        <v>44286</v>
      </c>
      <c r="B1012" s="444" t="str">
        <f>F_12Snp_ODR_Ret!B1056</f>
        <v>R_A1</v>
      </c>
      <c r="C1012" s="441">
        <f>F_12Snp_ODR_Ret!H1056</f>
        <v>1361</v>
      </c>
      <c r="D1012" s="441">
        <f>F_12Snp_ODR_Ret!C1056</f>
        <v>0</v>
      </c>
      <c r="E1012" s="445">
        <f>D1012/C1012</f>
        <v>0</v>
      </c>
      <c r="F1012" s="94"/>
      <c r="G1012" s="96">
        <f>C1012-D1012</f>
        <v>1361</v>
      </c>
      <c r="H1012" s="96">
        <f>SUMIFS($D:$D,$A:$A,$A1012)</f>
        <v>2497</v>
      </c>
      <c r="I1012" s="96">
        <f>SUMIFS($G:$G,$A:$A,$A1012)</f>
        <v>52118</v>
      </c>
      <c r="J1012" s="95">
        <f>IFERROR(D1012/H1012,0)</f>
        <v>0</v>
      </c>
      <c r="K1012" s="95">
        <f>IFERROR(G1012/I1012,0)</f>
        <v>2.6113818642311677E-2</v>
      </c>
      <c r="L1012" s="97">
        <f>IF(A1012&lt;&gt;A1011,J1012,L1011+J1012)</f>
        <v>0.99999999999999989</v>
      </c>
      <c r="M1012" s="97">
        <f>IF(A1012&lt;&gt;A1011,K1012,M1011+K1012)</f>
        <v>0.99999999999999989</v>
      </c>
      <c r="N1012" s="97">
        <f>(M1012+(M1012-K1012))*(L1012-(L1012-J1012))</f>
        <v>0</v>
      </c>
      <c r="O1012" s="97">
        <f>ABS(L1012-M1012)</f>
        <v>0</v>
      </c>
      <c r="T1012" s="99"/>
    </row>
    <row r="1013" spans="1:20" s="91" customFormat="1" ht="13.2" customHeight="1" x14ac:dyDescent="0.25">
      <c r="A1013" s="440">
        <f>F_12Snp_ODR_Ret!A1089</f>
        <v>44316</v>
      </c>
      <c r="B1013" s="444" t="str">
        <f>F_12Snp_ODR_Ret!B1089</f>
        <v>R_L</v>
      </c>
      <c r="C1013" s="441">
        <f>F_12Snp_ODR_Ret!H1089</f>
        <v>297</v>
      </c>
      <c r="D1013" s="441">
        <f>F_12Snp_ODR_Ret!C1089</f>
        <v>183</v>
      </c>
      <c r="E1013" s="445">
        <f>D1013/C1013</f>
        <v>0.61616161616161613</v>
      </c>
      <c r="F1013" s="94"/>
      <c r="G1013" s="96">
        <f>C1013-D1013</f>
        <v>114</v>
      </c>
      <c r="H1013" s="96">
        <f>SUMIFS($D:$D,$A:$A,$A1013)</f>
        <v>2416</v>
      </c>
      <c r="I1013" s="96">
        <f>SUMIFS($G:$G,$A:$A,$A1013)</f>
        <v>52646</v>
      </c>
      <c r="J1013" s="95">
        <f>IFERROR(D1013/H1013,0)</f>
        <v>7.574503311258278E-2</v>
      </c>
      <c r="K1013" s="95">
        <f>IFERROR(G1013/I1013,0)</f>
        <v>2.1654066785700716E-3</v>
      </c>
      <c r="L1013" s="97">
        <f>IF(A1013&lt;&gt;A961,J1013,L961+J1013)</f>
        <v>7.574503311258278E-2</v>
      </c>
      <c r="M1013" s="97">
        <f>IF(A1013&lt;&gt;A961,K1013,M961+K1013)</f>
        <v>2.1654066785700716E-3</v>
      </c>
      <c r="N1013" s="97">
        <f>(M1013+(M1013-K1013))*(L1013-(L1013-J1013))</f>
        <v>1.6401880057049796E-4</v>
      </c>
      <c r="O1013" s="97">
        <f>ABS(L1013-M1013)</f>
        <v>7.357962643401271E-2</v>
      </c>
      <c r="T1013" s="99"/>
    </row>
    <row r="1014" spans="1:20" s="91" customFormat="1" ht="13.2" customHeight="1" x14ac:dyDescent="0.25">
      <c r="A1014" s="440">
        <f>F_12Snp_ODR_Ret!A1088</f>
        <v>44316</v>
      </c>
      <c r="B1014" s="444" t="str">
        <f>F_12Snp_ODR_Ret!B1088</f>
        <v>R_K</v>
      </c>
      <c r="C1014" s="441">
        <f>F_12Snp_ODR_Ret!H1088</f>
        <v>817</v>
      </c>
      <c r="D1014" s="441">
        <f>F_12Snp_ODR_Ret!C1088</f>
        <v>489</v>
      </c>
      <c r="E1014" s="445">
        <f>D1014/C1014</f>
        <v>0.59853121175030599</v>
      </c>
      <c r="F1014" s="94"/>
      <c r="G1014" s="96">
        <f>C1014-D1014</f>
        <v>328</v>
      </c>
      <c r="H1014" s="96">
        <f>SUMIFS($D:$D,$A:$A,$A1014)</f>
        <v>2416</v>
      </c>
      <c r="I1014" s="96">
        <f>SUMIFS($G:$G,$A:$A,$A1014)</f>
        <v>52646</v>
      </c>
      <c r="J1014" s="95">
        <f>IFERROR(D1014/H1014,0)</f>
        <v>0.20240066225165562</v>
      </c>
      <c r="K1014" s="95">
        <f>IFERROR(G1014/I1014,0)</f>
        <v>6.2302928997454701E-3</v>
      </c>
      <c r="L1014" s="97">
        <f>IF(A1014&lt;&gt;A1013,J1014,L1013+J1014)</f>
        <v>0.27814569536423839</v>
      </c>
      <c r="M1014" s="97">
        <f>IF(A1014&lt;&gt;A1013,K1014,M1013+K1014)</f>
        <v>8.3956995783155408E-3</v>
      </c>
      <c r="N1014" s="97">
        <f>(M1014+(M1014-K1014))*(L1014-(L1014-J1014))</f>
        <v>2.1375749005037516E-3</v>
      </c>
      <c r="O1014" s="97">
        <f>ABS(L1014-M1014)</f>
        <v>0.26974999578592285</v>
      </c>
      <c r="T1014" s="99"/>
    </row>
    <row r="1015" spans="1:20" s="91" customFormat="1" ht="13.2" customHeight="1" x14ac:dyDescent="0.25">
      <c r="A1015" s="440">
        <f>F_12Snp_ODR_Ret!A1081</f>
        <v>44316</v>
      </c>
      <c r="B1015" s="444" t="str">
        <f>F_12Snp_ODR_Ret!B1081</f>
        <v>R_F</v>
      </c>
      <c r="C1015" s="441">
        <f>F_12Snp_ODR_Ret!H1081</f>
        <v>212</v>
      </c>
      <c r="D1015" s="441">
        <f>F_12Snp_ODR_Ret!C1081</f>
        <v>94</v>
      </c>
      <c r="E1015" s="445">
        <f>D1015/C1015</f>
        <v>0.44339622641509435</v>
      </c>
      <c r="F1015" s="94"/>
      <c r="G1015" s="96">
        <f>C1015-D1015</f>
        <v>118</v>
      </c>
      <c r="H1015" s="96">
        <f>SUMIFS($D:$D,$A:$A,$A1015)</f>
        <v>2416</v>
      </c>
      <c r="I1015" s="96">
        <f>SUMIFS($G:$G,$A:$A,$A1015)</f>
        <v>52646</v>
      </c>
      <c r="J1015" s="95">
        <f>IFERROR(D1015/H1015,0)</f>
        <v>3.8907284768211918E-2</v>
      </c>
      <c r="K1015" s="95">
        <f>IFERROR(G1015/I1015,0)</f>
        <v>2.2413858602742848E-3</v>
      </c>
      <c r="L1015" s="97">
        <f>IF(A1015&lt;&gt;A1014,J1015,L1014+J1015)</f>
        <v>0.31705298013245031</v>
      </c>
      <c r="M1015" s="97">
        <f>IF(A1015&lt;&gt;A1014,K1015,M1014+K1015)</f>
        <v>1.0637085438589825E-2</v>
      </c>
      <c r="N1015" s="97">
        <f>(M1015+(M1015-K1015))*(L1015-(L1015-J1015))</f>
        <v>7.4051398658489434E-4</v>
      </c>
      <c r="O1015" s="97">
        <f>ABS(L1015-M1015)</f>
        <v>0.30641589469386049</v>
      </c>
      <c r="T1015" s="99"/>
    </row>
    <row r="1016" spans="1:20" s="91" customFormat="1" ht="13.2" customHeight="1" x14ac:dyDescent="0.25">
      <c r="A1016" s="440">
        <f>F_12Snp_ODR_Ret!A1080</f>
        <v>44316</v>
      </c>
      <c r="B1016" s="444" t="str">
        <f>F_12Snp_ODR_Ret!B1080</f>
        <v>R_E</v>
      </c>
      <c r="C1016" s="441">
        <f>F_12Snp_ODR_Ret!H1080</f>
        <v>272</v>
      </c>
      <c r="D1016" s="441">
        <f>F_12Snp_ODR_Ret!C1080</f>
        <v>87</v>
      </c>
      <c r="E1016" s="445">
        <f>D1016/C1016</f>
        <v>0.31985294117647056</v>
      </c>
      <c r="F1016" s="94"/>
      <c r="G1016" s="96">
        <f>C1016-D1016</f>
        <v>185</v>
      </c>
      <c r="H1016" s="96">
        <f>SUMIFS($D:$D,$A:$A,$A1016)</f>
        <v>2416</v>
      </c>
      <c r="I1016" s="96">
        <f>SUMIFS($G:$G,$A:$A,$A1016)</f>
        <v>52646</v>
      </c>
      <c r="J1016" s="95">
        <f>IFERROR(D1016/H1016,0)</f>
        <v>3.6009933774834434E-2</v>
      </c>
      <c r="K1016" s="95">
        <f>IFERROR(G1016/I1016,0)</f>
        <v>3.5140371538198534E-3</v>
      </c>
      <c r="L1016" s="97">
        <f>IF(A1016&lt;&gt;A1015,J1016,L1015+J1016)</f>
        <v>0.35306291390728473</v>
      </c>
      <c r="M1016" s="97">
        <f>IF(A1016&lt;&gt;A1015,K1016,M1015+K1016)</f>
        <v>1.4151122592409679E-2</v>
      </c>
      <c r="N1016" s="97">
        <f>(M1016+(M1016-K1016))*(L1016-(L1016-J1016))</f>
        <v>8.9262172959311066E-4</v>
      </c>
      <c r="O1016" s="97">
        <f>ABS(L1016-M1016)</f>
        <v>0.33891179131487503</v>
      </c>
      <c r="T1016" s="99"/>
    </row>
    <row r="1017" spans="1:20" s="91" customFormat="1" ht="13.2" customHeight="1" x14ac:dyDescent="0.25">
      <c r="A1017" s="440">
        <f>F_12Snp_ODR_Ret!A1086</f>
        <v>44316</v>
      </c>
      <c r="B1017" s="444" t="str">
        <f>F_12Snp_ODR_Ret!B1086</f>
        <v>R_I2</v>
      </c>
      <c r="C1017" s="441">
        <f>F_12Snp_ODR_Ret!H1086</f>
        <v>677</v>
      </c>
      <c r="D1017" s="441">
        <f>F_12Snp_ODR_Ret!C1086</f>
        <v>200</v>
      </c>
      <c r="E1017" s="445">
        <f>D1017/C1017</f>
        <v>0.29542097488921715</v>
      </c>
      <c r="F1017" s="94"/>
      <c r="G1017" s="96">
        <f>C1017-D1017</f>
        <v>477</v>
      </c>
      <c r="H1017" s="96">
        <f>SUMIFS($D:$D,$A:$A,$A1017)</f>
        <v>2416</v>
      </c>
      <c r="I1017" s="96">
        <f>SUMIFS($G:$G,$A:$A,$A1017)</f>
        <v>52646</v>
      </c>
      <c r="J1017" s="95">
        <f>IFERROR(D1017/H1017,0)</f>
        <v>8.2781456953642391E-2</v>
      </c>
      <c r="K1017" s="95">
        <f>IFERROR(G1017/I1017,0)</f>
        <v>9.0605174182274064E-3</v>
      </c>
      <c r="L1017" s="97">
        <f>IF(A1017&lt;&gt;A1016,J1017,L1016+J1017)</f>
        <v>0.43584437086092709</v>
      </c>
      <c r="M1017" s="97">
        <f>IF(A1017&lt;&gt;A1016,K1017,M1016+K1017)</f>
        <v>2.3211640010637087E-2</v>
      </c>
      <c r="N1017" s="97">
        <f>(M1017+(M1017-K1017))*(L1017-(L1017-J1017))</f>
        <v>3.0929439240932745E-3</v>
      </c>
      <c r="O1017" s="97">
        <f>ABS(L1017-M1017)</f>
        <v>0.41263273085029001</v>
      </c>
      <c r="T1017" s="99"/>
    </row>
    <row r="1018" spans="1:20" s="91" customFormat="1" ht="13.2" customHeight="1" x14ac:dyDescent="0.25">
      <c r="A1018" s="440">
        <f>F_12Snp_ODR_Ret!A1087</f>
        <v>44316</v>
      </c>
      <c r="B1018" s="444" t="str">
        <f>F_12Snp_ODR_Ret!B1087</f>
        <v>R_J</v>
      </c>
      <c r="C1018" s="441">
        <f>F_12Snp_ODR_Ret!H1087</f>
        <v>1112</v>
      </c>
      <c r="D1018" s="441">
        <f>F_12Snp_ODR_Ret!C1087</f>
        <v>244</v>
      </c>
      <c r="E1018" s="445">
        <f>D1018/C1018</f>
        <v>0.21942446043165467</v>
      </c>
      <c r="F1018" s="94"/>
      <c r="G1018" s="96">
        <f>C1018-D1018</f>
        <v>868</v>
      </c>
      <c r="H1018" s="96">
        <f>SUMIFS($D:$D,$A:$A,$A1018)</f>
        <v>2416</v>
      </c>
      <c r="I1018" s="96">
        <f>SUMIFS($G:$G,$A:$A,$A1018)</f>
        <v>52646</v>
      </c>
      <c r="J1018" s="95">
        <f>IFERROR(D1018/H1018,0)</f>
        <v>0.10099337748344371</v>
      </c>
      <c r="K1018" s="95">
        <f>IFERROR(G1018/I1018,0)</f>
        <v>1.6487482429814231E-2</v>
      </c>
      <c r="L1018" s="97">
        <f>IF(A1018&lt;&gt;A1017,J1018,L1017+J1018)</f>
        <v>0.53683774834437081</v>
      </c>
      <c r="M1018" s="97">
        <f>IF(A1018&lt;&gt;A1017,K1018,M1017+K1018)</f>
        <v>3.9699122440451318E-2</v>
      </c>
      <c r="N1018" s="97">
        <f>(M1018+(M1018-K1018))*(L1018-(L1018-J1018))</f>
        <v>6.3535703799940278E-3</v>
      </c>
      <c r="O1018" s="97">
        <f>ABS(L1018-M1018)</f>
        <v>0.4971386259039195</v>
      </c>
      <c r="T1018" s="99"/>
    </row>
    <row r="1019" spans="1:20" s="91" customFormat="1" ht="13.2" customHeight="1" x14ac:dyDescent="0.25">
      <c r="A1019" s="440">
        <f>F_12Snp_ODR_Ret!A1078</f>
        <v>44316</v>
      </c>
      <c r="B1019" s="444" t="str">
        <f>F_12Snp_ODR_Ret!B1078</f>
        <v>R_D</v>
      </c>
      <c r="C1019" s="441">
        <f>F_12Snp_ODR_Ret!H1078</f>
        <v>837</v>
      </c>
      <c r="D1019" s="441">
        <f>F_12Snp_ODR_Ret!C1078</f>
        <v>82</v>
      </c>
      <c r="E1019" s="445">
        <f>D1019/C1019</f>
        <v>9.7968936678614102E-2</v>
      </c>
      <c r="F1019" s="94"/>
      <c r="G1019" s="96">
        <f>C1019-D1019</f>
        <v>755</v>
      </c>
      <c r="H1019" s="96">
        <f>SUMIFS($D:$D,$A:$A,$A1019)</f>
        <v>2416</v>
      </c>
      <c r="I1019" s="96">
        <f>SUMIFS($G:$G,$A:$A,$A1019)</f>
        <v>52646</v>
      </c>
      <c r="J1019" s="95">
        <f>IFERROR(D1019/H1019,0)</f>
        <v>3.3940397350993377E-2</v>
      </c>
      <c r="K1019" s="95">
        <f>IFERROR(G1019/I1019,0)</f>
        <v>1.4341070546670212E-2</v>
      </c>
      <c r="L1019" s="97">
        <f>IF(A1019&lt;&gt;A1018,J1019,L1018+J1019)</f>
        <v>0.57077814569536423</v>
      </c>
      <c r="M1019" s="97">
        <f>IF(A1019&lt;&gt;A1018,K1019,M1018+K1019)</f>
        <v>5.4040192987121531E-2</v>
      </c>
      <c r="N1019" s="97">
        <f>(M1019+(M1019-K1019))*(L1019-(L1019-J1019))</f>
        <v>3.1815496130219298E-3</v>
      </c>
      <c r="O1019" s="97">
        <f>ABS(L1019-M1019)</f>
        <v>0.51673795270824274</v>
      </c>
      <c r="T1019" s="99"/>
    </row>
    <row r="1020" spans="1:20" s="91" customFormat="1" ht="13.2" customHeight="1" x14ac:dyDescent="0.25">
      <c r="A1020" s="440">
        <f>F_12Snp_ODR_Ret!A1077</f>
        <v>44316</v>
      </c>
      <c r="B1020" s="444" t="str">
        <f>F_12Snp_ODR_Ret!B1077</f>
        <v>R_C2</v>
      </c>
      <c r="C1020" s="441">
        <f>F_12Snp_ODR_Ret!H1077</f>
        <v>469</v>
      </c>
      <c r="D1020" s="441">
        <f>F_12Snp_ODR_Ret!C1077</f>
        <v>45</v>
      </c>
      <c r="E1020" s="445">
        <f>D1020/C1020</f>
        <v>9.5948827292110878E-2</v>
      </c>
      <c r="F1020" s="94"/>
      <c r="G1020" s="96">
        <f>C1020-D1020</f>
        <v>424</v>
      </c>
      <c r="H1020" s="96">
        <f>SUMIFS($D:$D,$A:$A,$A1020)</f>
        <v>2416</v>
      </c>
      <c r="I1020" s="96">
        <f>SUMIFS($G:$G,$A:$A,$A1020)</f>
        <v>52646</v>
      </c>
      <c r="J1020" s="95">
        <f>IFERROR(D1020/H1020,0)</f>
        <v>1.8625827814569538E-2</v>
      </c>
      <c r="K1020" s="95">
        <f>IFERROR(G1020/I1020,0)</f>
        <v>8.0537932606465825E-3</v>
      </c>
      <c r="L1020" s="97">
        <f>IF(A1020&lt;&gt;A1019,J1020,L1019+J1020)</f>
        <v>0.58940397350993379</v>
      </c>
      <c r="M1020" s="97">
        <f>IF(A1020&lt;&gt;A1019,K1020,M1019+K1020)</f>
        <v>6.2093986247768115E-2</v>
      </c>
      <c r="N1020" s="97">
        <f>(M1020+(M1020-K1020))*(L1020-(L1020-J1020))</f>
        <v>2.1630952258154144E-3</v>
      </c>
      <c r="O1020" s="97">
        <f>ABS(L1020-M1020)</f>
        <v>0.52730998726216571</v>
      </c>
      <c r="T1020" s="99"/>
    </row>
    <row r="1021" spans="1:20" s="91" customFormat="1" ht="13.2" customHeight="1" x14ac:dyDescent="0.25">
      <c r="A1021" s="440">
        <f>F_12Snp_ODR_Ret!A1083</f>
        <v>44316</v>
      </c>
      <c r="B1021" s="444" t="str">
        <f>F_12Snp_ODR_Ret!B1083</f>
        <v>R_G2</v>
      </c>
      <c r="C1021" s="441">
        <f>F_12Snp_ODR_Ret!H1083</f>
        <v>181</v>
      </c>
      <c r="D1021" s="441">
        <f>F_12Snp_ODR_Ret!C1083</f>
        <v>11</v>
      </c>
      <c r="E1021" s="445">
        <f>D1021/C1021</f>
        <v>6.0773480662983423E-2</v>
      </c>
      <c r="F1021" s="94"/>
      <c r="G1021" s="96">
        <f>C1021-D1021</f>
        <v>170</v>
      </c>
      <c r="H1021" s="96">
        <f>SUMIFS($D:$D,$A:$A,$A1021)</f>
        <v>2416</v>
      </c>
      <c r="I1021" s="96">
        <f>SUMIFS($G:$G,$A:$A,$A1021)</f>
        <v>52646</v>
      </c>
      <c r="J1021" s="95">
        <f>IFERROR(D1021/H1021,0)</f>
        <v>4.552980132450331E-3</v>
      </c>
      <c r="K1021" s="95">
        <f>IFERROR(G1021/I1021,0)</f>
        <v>3.2291152224290546E-3</v>
      </c>
      <c r="L1021" s="97">
        <f>IF(A1021&lt;&gt;A1020,J1021,L1020+J1021)</f>
        <v>0.5939569536423841</v>
      </c>
      <c r="M1021" s="97">
        <f>IF(A1021&lt;&gt;A1020,K1021,M1020+K1021)</f>
        <v>6.5323101470197167E-2</v>
      </c>
      <c r="N1021" s="97">
        <f>(M1021+(M1021-K1021))*(L1021-(L1021-J1021))</f>
        <v>5.8012746891457465E-4</v>
      </c>
      <c r="O1021" s="97">
        <f>ABS(L1021-M1021)</f>
        <v>0.52863385217218695</v>
      </c>
      <c r="T1021" s="99"/>
    </row>
    <row r="1022" spans="1:20" s="91" customFormat="1" ht="13.2" customHeight="1" x14ac:dyDescent="0.25">
      <c r="A1022" s="440">
        <f>F_12Snp_ODR_Ret!A1085</f>
        <v>44316</v>
      </c>
      <c r="B1022" s="444" t="str">
        <f>F_12Snp_ODR_Ret!B1085</f>
        <v>R_I1</v>
      </c>
      <c r="C1022" s="441">
        <f>F_12Snp_ODR_Ret!H1085</f>
        <v>4954</v>
      </c>
      <c r="D1022" s="441">
        <f>F_12Snp_ODR_Ret!C1085</f>
        <v>267</v>
      </c>
      <c r="E1022" s="445">
        <f>D1022/C1022</f>
        <v>5.3895841744045214E-2</v>
      </c>
      <c r="F1022" s="94"/>
      <c r="G1022" s="96">
        <f>C1022-D1022</f>
        <v>4687</v>
      </c>
      <c r="H1022" s="96">
        <f>SUMIFS($D:$D,$A:$A,$A1022)</f>
        <v>2416</v>
      </c>
      <c r="I1022" s="96">
        <f>SUMIFS($G:$G,$A:$A,$A1022)</f>
        <v>52646</v>
      </c>
      <c r="J1022" s="95">
        <f>IFERROR(D1022/H1022,0)</f>
        <v>0.11051324503311258</v>
      </c>
      <c r="K1022" s="95">
        <f>IFERROR(G1022/I1022,0)</f>
        <v>8.9028606161911633E-2</v>
      </c>
      <c r="L1022" s="97">
        <f>IF(A1022&lt;&gt;A1021,J1022,L1021+J1022)</f>
        <v>0.70447019867549665</v>
      </c>
      <c r="M1022" s="97">
        <f>IF(A1022&lt;&gt;A1021,K1022,M1021+K1022)</f>
        <v>0.15435170763210881</v>
      </c>
      <c r="N1022" s="97">
        <f>(M1022+(M1022-K1022))*(L1022-(L1022-J1022))</f>
        <v>2.4276976005925367E-2</v>
      </c>
      <c r="O1022" s="97">
        <f>ABS(L1022-M1022)</f>
        <v>0.55011849104338784</v>
      </c>
      <c r="T1022" s="99"/>
    </row>
    <row r="1023" spans="1:20" s="91" customFormat="1" ht="13.2" customHeight="1" x14ac:dyDescent="0.25">
      <c r="A1023" s="440">
        <f>F_12Snp_ODR_Ret!A1084</f>
        <v>44316</v>
      </c>
      <c r="B1023" s="444" t="str">
        <f>F_12Snp_ODR_Ret!B1084</f>
        <v>R_H</v>
      </c>
      <c r="C1023" s="441">
        <f>F_12Snp_ODR_Ret!H1084</f>
        <v>23116</v>
      </c>
      <c r="D1023" s="441">
        <f>F_12Snp_ODR_Ret!C1084</f>
        <v>522</v>
      </c>
      <c r="E1023" s="445">
        <f>D1023/C1023</f>
        <v>2.2581761550441254E-2</v>
      </c>
      <c r="F1023" s="94"/>
      <c r="G1023" s="96">
        <f>C1023-D1023</f>
        <v>22594</v>
      </c>
      <c r="H1023" s="96">
        <f>SUMIFS($D:$D,$A:$A,$A1023)</f>
        <v>2416</v>
      </c>
      <c r="I1023" s="96">
        <f>SUMIFS($G:$G,$A:$A,$A1023)</f>
        <v>52646</v>
      </c>
      <c r="J1023" s="95">
        <f>IFERROR(D1023/H1023,0)</f>
        <v>0.21605960264900662</v>
      </c>
      <c r="K1023" s="95">
        <f>IFERROR(G1023/I1023,0)</f>
        <v>0.42916840785624738</v>
      </c>
      <c r="L1023" s="97">
        <f>IF(A1023&lt;&gt;A1022,J1023,L1022+J1023)</f>
        <v>0.92052980132450324</v>
      </c>
      <c r="M1023" s="97">
        <f>IF(A1023&lt;&gt;A1022,K1023,M1022+K1023)</f>
        <v>0.58352011548835625</v>
      </c>
      <c r="N1023" s="97">
        <f>(M1023+(M1023-K1023))*(L1023-(L1023-J1023))</f>
        <v>0.15942429290930576</v>
      </c>
      <c r="O1023" s="97">
        <f>ABS(L1023-M1023)</f>
        <v>0.33700968583614699</v>
      </c>
      <c r="T1023" s="99"/>
    </row>
    <row r="1024" spans="1:20" s="91" customFormat="1" ht="13.2" customHeight="1" x14ac:dyDescent="0.25">
      <c r="A1024" s="440">
        <f>F_12Snp_ODR_Ret!A1079</f>
        <v>44316</v>
      </c>
      <c r="B1024" s="444" t="str">
        <f>F_12Snp_ODR_Ret!B1079</f>
        <v>R_Default</v>
      </c>
      <c r="C1024" s="441">
        <f>F_12Snp_ODR_Ret!H1079</f>
        <v>5055</v>
      </c>
      <c r="D1024" s="441">
        <f>F_12Snp_ODR_Ret!C1079</f>
        <v>100</v>
      </c>
      <c r="E1024" s="445">
        <f>D1024/C1024</f>
        <v>1.9782393669634024E-2</v>
      </c>
      <c r="F1024" s="94"/>
      <c r="G1024" s="96">
        <f>C1024-D1024</f>
        <v>4955</v>
      </c>
      <c r="H1024" s="96">
        <f>SUMIFS($D:$D,$A:$A,$A1024)</f>
        <v>2416</v>
      </c>
      <c r="I1024" s="96">
        <f>SUMIFS($G:$G,$A:$A,$A1024)</f>
        <v>52646</v>
      </c>
      <c r="J1024" s="95">
        <f>IFERROR(D1024/H1024,0)</f>
        <v>4.1390728476821195E-2</v>
      </c>
      <c r="K1024" s="95">
        <f>IFERROR(G1024/I1024,0)</f>
        <v>9.4119211336093911E-2</v>
      </c>
      <c r="L1024" s="97">
        <f>IF(A1024&lt;&gt;A1023,J1024,L1023+J1024)</f>
        <v>0.96192052980132448</v>
      </c>
      <c r="M1024" s="97">
        <f>IF(A1024&lt;&gt;A1023,K1024,M1023+K1024)</f>
        <v>0.67763932682445016</v>
      </c>
      <c r="N1024" s="97">
        <f>(M1024+(M1024-K1024))*(L1024-(L1024-J1024))</f>
        <v>5.2200308042748673E-2</v>
      </c>
      <c r="O1024" s="97">
        <f>ABS(L1024-M1024)</f>
        <v>0.28428120297687431</v>
      </c>
      <c r="T1024" s="99"/>
    </row>
    <row r="1025" spans="1:20" s="91" customFormat="1" ht="13.2" customHeight="1" x14ac:dyDescent="0.25">
      <c r="A1025" s="440">
        <f>F_12Snp_ODR_Ret!A1076</f>
        <v>44316</v>
      </c>
      <c r="B1025" s="444" t="str">
        <f>F_12Snp_ODR_Ret!B1076</f>
        <v>R_C1</v>
      </c>
      <c r="C1025" s="441">
        <f>F_12Snp_ODR_Ret!H1076</f>
        <v>7415</v>
      </c>
      <c r="D1025" s="441">
        <f>F_12Snp_ODR_Ret!C1076</f>
        <v>51</v>
      </c>
      <c r="E1025" s="445">
        <f>D1025/C1025</f>
        <v>6.8779501011463247E-3</v>
      </c>
      <c r="F1025" s="94"/>
      <c r="G1025" s="96">
        <f>C1025-D1025</f>
        <v>7364</v>
      </c>
      <c r="H1025" s="96">
        <f>SUMIFS($D:$D,$A:$A,$A1025)</f>
        <v>2416</v>
      </c>
      <c r="I1025" s="96">
        <f>SUMIFS($G:$G,$A:$A,$A1025)</f>
        <v>52646</v>
      </c>
      <c r="J1025" s="95">
        <f>IFERROR(D1025/H1025,0)</f>
        <v>2.1109271523178808E-2</v>
      </c>
      <c r="K1025" s="95">
        <f>IFERROR(G1025/I1025,0)</f>
        <v>0.13987767351745622</v>
      </c>
      <c r="L1025" s="97">
        <f>IF(A1025&lt;&gt;A1024,J1025,L1024+J1025)</f>
        <v>0.98302980132450324</v>
      </c>
      <c r="M1025" s="97">
        <f>IF(A1025&lt;&gt;A1024,K1025,M1024+K1025)</f>
        <v>0.81751700034190633</v>
      </c>
      <c r="N1025" s="97">
        <f>(M1025+(M1025-K1025))*(L1025-(L1025-J1025))</f>
        <v>3.1561660879753317E-2</v>
      </c>
      <c r="O1025" s="97">
        <f>ABS(L1025-M1025)</f>
        <v>0.16551280098259691</v>
      </c>
      <c r="T1025" s="99"/>
    </row>
    <row r="1026" spans="1:20" s="91" customFormat="1" ht="13.2" customHeight="1" x14ac:dyDescent="0.25">
      <c r="A1026" s="440">
        <f>F_12Snp_ODR_Ret!A1082</f>
        <v>44316</v>
      </c>
      <c r="B1026" s="444" t="str">
        <f>F_12Snp_ODR_Ret!B1082</f>
        <v>R_G1</v>
      </c>
      <c r="C1026" s="441">
        <f>F_12Snp_ODR_Ret!H1082</f>
        <v>3782</v>
      </c>
      <c r="D1026" s="441">
        <f>F_12Snp_ODR_Ret!C1082</f>
        <v>26</v>
      </c>
      <c r="E1026" s="445">
        <f>D1026/C1026</f>
        <v>6.8746694870438921E-3</v>
      </c>
      <c r="F1026" s="94"/>
      <c r="G1026" s="96">
        <f>C1026-D1026</f>
        <v>3756</v>
      </c>
      <c r="H1026" s="96">
        <f>SUMIFS($D:$D,$A:$A,$A1026)</f>
        <v>2416</v>
      </c>
      <c r="I1026" s="96">
        <f>SUMIFS($G:$G,$A:$A,$A1026)</f>
        <v>52646</v>
      </c>
      <c r="J1026" s="95">
        <f>IFERROR(D1026/H1026,0)</f>
        <v>1.0761589403973509E-2</v>
      </c>
      <c r="K1026" s="95">
        <f>IFERROR(G1026/I1026,0)</f>
        <v>7.1344451620256044E-2</v>
      </c>
      <c r="L1026" s="97">
        <f>IF(A1026&lt;&gt;A1025,J1026,L1025+J1026)</f>
        <v>0.99379139072847678</v>
      </c>
      <c r="M1026" s="97">
        <f>IF(A1026&lt;&gt;A1025,K1026,M1025+K1026)</f>
        <v>0.88886145196216237</v>
      </c>
      <c r="N1026" s="97">
        <f>(M1026+(M1026-K1026))*(L1026-(L1026-J1026))</f>
        <v>1.8363344271484231E-2</v>
      </c>
      <c r="O1026" s="97">
        <f>ABS(L1026-M1026)</f>
        <v>0.1049299387663144</v>
      </c>
      <c r="T1026" s="99"/>
    </row>
    <row r="1027" spans="1:20" s="91" customFormat="1" ht="13.2" customHeight="1" x14ac:dyDescent="0.25">
      <c r="A1027" s="440">
        <f>F_12Snp_ODR_Ret!A1074</f>
        <v>44316</v>
      </c>
      <c r="B1027" s="444" t="str">
        <f>F_12Snp_ODR_Ret!B1074</f>
        <v>R_A2</v>
      </c>
      <c r="C1027" s="441">
        <f>F_12Snp_ODR_Ret!H1074</f>
        <v>1735</v>
      </c>
      <c r="D1027" s="441">
        <f>F_12Snp_ODR_Ret!C1074</f>
        <v>10</v>
      </c>
      <c r="E1027" s="445">
        <f>D1027/C1027</f>
        <v>5.763688760806916E-3</v>
      </c>
      <c r="F1027" s="94"/>
      <c r="G1027" s="96">
        <f>C1027-D1027</f>
        <v>1725</v>
      </c>
      <c r="H1027" s="96">
        <f>SUMIFS($D:$D,$A:$A,$A1027)</f>
        <v>2416</v>
      </c>
      <c r="I1027" s="96">
        <f>SUMIFS($G:$G,$A:$A,$A1027)</f>
        <v>52646</v>
      </c>
      <c r="J1027" s="95">
        <f>IFERROR(D1027/H1027,0)</f>
        <v>4.1390728476821195E-3</v>
      </c>
      <c r="K1027" s="95">
        <f>IFERROR(G1027/I1027,0)</f>
        <v>3.2766022109941874E-2</v>
      </c>
      <c r="L1027" s="97">
        <f>IF(A1027&lt;&gt;A1026,J1027,L1026+J1027)</f>
        <v>0.99793046357615889</v>
      </c>
      <c r="M1027" s="97">
        <f>IF(A1027&lt;&gt;A1026,K1027,M1026+K1027)</f>
        <v>0.92162747407210421</v>
      </c>
      <c r="N1027" s="97">
        <f>(M1027+(M1027-K1027))*(L1027-(L1027-J1027))</f>
        <v>7.4937455547775811E-3</v>
      </c>
      <c r="O1027" s="97">
        <f>ABS(L1027-M1027)</f>
        <v>7.6302989504054675E-2</v>
      </c>
      <c r="T1027" s="99"/>
    </row>
    <row r="1028" spans="1:20" s="91" customFormat="1" ht="13.2" customHeight="1" x14ac:dyDescent="0.25">
      <c r="A1028" s="440">
        <f>F_12Snp_ODR_Ret!A1075</f>
        <v>44316</v>
      </c>
      <c r="B1028" s="444" t="str">
        <f>F_12Snp_ODR_Ret!B1075</f>
        <v>R_B</v>
      </c>
      <c r="C1028" s="441">
        <f>F_12Snp_ODR_Ret!H1075</f>
        <v>2729</v>
      </c>
      <c r="D1028" s="441">
        <f>F_12Snp_ODR_Ret!C1075</f>
        <v>5</v>
      </c>
      <c r="E1028" s="445">
        <f>D1028/C1028</f>
        <v>1.8321729571271529E-3</v>
      </c>
      <c r="F1028" s="94"/>
      <c r="G1028" s="96">
        <f>C1028-D1028</f>
        <v>2724</v>
      </c>
      <c r="H1028" s="96">
        <f>SUMIFS($D:$D,$A:$A,$A1028)</f>
        <v>2416</v>
      </c>
      <c r="I1028" s="96">
        <f>SUMIFS($G:$G,$A:$A,$A1028)</f>
        <v>52646</v>
      </c>
      <c r="J1028" s="95">
        <f>IFERROR(D1028/H1028,0)</f>
        <v>2.0695364238410598E-3</v>
      </c>
      <c r="K1028" s="95">
        <f>IFERROR(G1028/I1028,0)</f>
        <v>5.1741822740569085E-2</v>
      </c>
      <c r="L1028" s="97">
        <f>IF(A1028&lt;&gt;A1027,J1028,L1027+J1028)</f>
        <v>1</v>
      </c>
      <c r="M1028" s="97">
        <f>IF(A1028&lt;&gt;A1027,K1028,M1027+K1028)</f>
        <v>0.97336929681267326</v>
      </c>
      <c r="N1028" s="97">
        <f>(M1028+(M1028-K1028))*(L1028-(L1028-J1028))</f>
        <v>3.9217648404073369E-3</v>
      </c>
      <c r="O1028" s="97">
        <f>ABS(L1028-M1028)</f>
        <v>2.6630703187326743E-2</v>
      </c>
      <c r="T1028" s="99"/>
    </row>
    <row r="1029" spans="1:20" s="91" customFormat="1" ht="13.2" customHeight="1" x14ac:dyDescent="0.25">
      <c r="A1029" s="440">
        <f>F_12Snp_ODR_Ret!A1073</f>
        <v>44316</v>
      </c>
      <c r="B1029" s="444" t="str">
        <f>F_12Snp_ODR_Ret!B1073</f>
        <v>R_A1</v>
      </c>
      <c r="C1029" s="441">
        <f>F_12Snp_ODR_Ret!H1073</f>
        <v>1402</v>
      </c>
      <c r="D1029" s="441">
        <f>F_12Snp_ODR_Ret!C1073</f>
        <v>0</v>
      </c>
      <c r="E1029" s="445">
        <f>D1029/C1029</f>
        <v>0</v>
      </c>
      <c r="F1029" s="94"/>
      <c r="G1029" s="96">
        <f>C1029-D1029</f>
        <v>1402</v>
      </c>
      <c r="H1029" s="96">
        <f>SUMIFS($D:$D,$A:$A,$A1029)</f>
        <v>2416</v>
      </c>
      <c r="I1029" s="96">
        <f>SUMIFS($G:$G,$A:$A,$A1029)</f>
        <v>52646</v>
      </c>
      <c r="J1029" s="95">
        <f>IFERROR(D1029/H1029,0)</f>
        <v>0</v>
      </c>
      <c r="K1029" s="95">
        <f>IFERROR(G1029/I1029,0)</f>
        <v>2.6630703187326674E-2</v>
      </c>
      <c r="L1029" s="97">
        <f>IF(A1029&lt;&gt;A1028,J1029,L1028+J1029)</f>
        <v>1</v>
      </c>
      <c r="M1029" s="97">
        <f>IF(A1029&lt;&gt;A1028,K1029,M1028+K1029)</f>
        <v>0.99999999999999989</v>
      </c>
      <c r="N1029" s="97">
        <f>(M1029+(M1029-K1029))*(L1029-(L1029-J1029))</f>
        <v>0</v>
      </c>
      <c r="O1029" s="97">
        <f>ABS(L1029-M1029)</f>
        <v>1.1102230246251565E-16</v>
      </c>
      <c r="T1029" s="99"/>
    </row>
    <row r="1030" spans="1:20" s="91" customFormat="1" ht="13.2" customHeight="1" x14ac:dyDescent="0.25">
      <c r="A1030" s="440">
        <f>F_12Snp_ODR_Ret!A1106</f>
        <v>44347</v>
      </c>
      <c r="B1030" s="444" t="str">
        <f>F_12Snp_ODR_Ret!B1106</f>
        <v>R_L</v>
      </c>
      <c r="C1030" s="441">
        <f>F_12Snp_ODR_Ret!H1106</f>
        <v>274</v>
      </c>
      <c r="D1030" s="441">
        <f>F_12Snp_ODR_Ret!C1106</f>
        <v>168</v>
      </c>
      <c r="E1030" s="445">
        <f>D1030/C1030</f>
        <v>0.61313868613138689</v>
      </c>
      <c r="F1030" s="94"/>
      <c r="G1030" s="96">
        <f>C1030-D1030</f>
        <v>106</v>
      </c>
      <c r="H1030" s="96">
        <f>SUMIFS($D:$D,$A:$A,$A1030)</f>
        <v>2366</v>
      </c>
      <c r="I1030" s="96">
        <f>SUMIFS($G:$G,$A:$A,$A1030)</f>
        <v>53015</v>
      </c>
      <c r="J1030" s="95">
        <f>IFERROR(D1030/H1030,0)</f>
        <v>7.1005917159763315E-2</v>
      </c>
      <c r="K1030" s="95">
        <f>IFERROR(G1030/I1030,0)</f>
        <v>1.9994341224181837E-3</v>
      </c>
      <c r="L1030" s="97">
        <f>IF(A1030&lt;&gt;A1029,J1030,L1029+J1030)</f>
        <v>7.1005917159763315E-2</v>
      </c>
      <c r="M1030" s="97">
        <f>IF(A1030&lt;&gt;A1029,K1030,M1029+K1030)</f>
        <v>1.9994341224181837E-3</v>
      </c>
      <c r="N1030" s="97">
        <f>(M1030+(M1030-K1030))*(L1030-(L1030-J1030))</f>
        <v>1.4197165366282961E-4</v>
      </c>
      <c r="O1030" s="97">
        <f>ABS(L1030-M1030)</f>
        <v>6.9006483037345134E-2</v>
      </c>
      <c r="T1030" s="99"/>
    </row>
    <row r="1031" spans="1:20" s="91" customFormat="1" ht="13.2" customHeight="1" x14ac:dyDescent="0.25">
      <c r="A1031" s="440">
        <f>F_12Snp_ODR_Ret!A1105</f>
        <v>44347</v>
      </c>
      <c r="B1031" s="444" t="str">
        <f>F_12Snp_ODR_Ret!B1105</f>
        <v>R_K</v>
      </c>
      <c r="C1031" s="441">
        <f>F_12Snp_ODR_Ret!H1105</f>
        <v>846</v>
      </c>
      <c r="D1031" s="441">
        <f>F_12Snp_ODR_Ret!C1105</f>
        <v>497</v>
      </c>
      <c r="E1031" s="445">
        <f>D1031/C1031</f>
        <v>0.58747044917257685</v>
      </c>
      <c r="F1031" s="94"/>
      <c r="G1031" s="96">
        <f>C1031-D1031</f>
        <v>349</v>
      </c>
      <c r="H1031" s="96">
        <f>SUMIFS($D:$D,$A:$A,$A1031)</f>
        <v>2366</v>
      </c>
      <c r="I1031" s="96">
        <f>SUMIFS($G:$G,$A:$A,$A1031)</f>
        <v>53015</v>
      </c>
      <c r="J1031" s="95">
        <f>IFERROR(D1031/H1031,0)</f>
        <v>0.21005917159763313</v>
      </c>
      <c r="K1031" s="95">
        <f>IFERROR(G1031/I1031,0)</f>
        <v>6.5830425351315665E-3</v>
      </c>
      <c r="L1031" s="97">
        <f>IF(A1031&lt;&gt;A1030,J1031,L1030+J1031)</f>
        <v>0.28106508875739644</v>
      </c>
      <c r="M1031" s="97">
        <f>IF(A1031&lt;&gt;A1030,K1031,M1030+K1031)</f>
        <v>8.5824766575497494E-3</v>
      </c>
      <c r="N1031" s="97">
        <f>(M1031+(M1031-K1031))*(L1031-(L1031-J1031))</f>
        <v>2.2228274123601275E-3</v>
      </c>
      <c r="O1031" s="97">
        <f>ABS(L1031-M1031)</f>
        <v>0.2724826120998467</v>
      </c>
      <c r="T1031" s="99"/>
    </row>
    <row r="1032" spans="1:20" s="91" customFormat="1" ht="13.2" customHeight="1" x14ac:dyDescent="0.25">
      <c r="A1032" s="440">
        <f>F_12Snp_ODR_Ret!A1098</f>
        <v>44347</v>
      </c>
      <c r="B1032" s="444" t="str">
        <f>F_12Snp_ODR_Ret!B1098</f>
        <v>R_F</v>
      </c>
      <c r="C1032" s="441">
        <f>F_12Snp_ODR_Ret!H1098</f>
        <v>198</v>
      </c>
      <c r="D1032" s="441">
        <f>F_12Snp_ODR_Ret!C1098</f>
        <v>94</v>
      </c>
      <c r="E1032" s="445">
        <f>D1032/C1032</f>
        <v>0.47474747474747475</v>
      </c>
      <c r="F1032" s="94"/>
      <c r="G1032" s="96">
        <f>C1032-D1032</f>
        <v>104</v>
      </c>
      <c r="H1032" s="96">
        <f>SUMIFS($D:$D,$A:$A,$A1032)</f>
        <v>2366</v>
      </c>
      <c r="I1032" s="96">
        <f>SUMIFS($G:$G,$A:$A,$A1032)</f>
        <v>53015</v>
      </c>
      <c r="J1032" s="95">
        <f>IFERROR(D1032/H1032,0)</f>
        <v>3.9729501267962805E-2</v>
      </c>
      <c r="K1032" s="95">
        <f>IFERROR(G1032/I1032,0)</f>
        <v>1.9617089502970858E-3</v>
      </c>
      <c r="L1032" s="97">
        <f>IF(A1032&lt;&gt;A1031,J1032,L1031+J1032)</f>
        <v>0.32079459002535926</v>
      </c>
      <c r="M1032" s="97">
        <f>IF(A1032&lt;&gt;A1031,K1032,M1031+K1032)</f>
        <v>1.0544185607846835E-2</v>
      </c>
      <c r="N1032" s="97">
        <f>(M1032+(M1032-K1032))*(L1032-(L1032-J1032))</f>
        <v>7.598927527249701E-4</v>
      </c>
      <c r="O1032" s="97">
        <f>ABS(L1032-M1032)</f>
        <v>0.31025040441751245</v>
      </c>
      <c r="T1032" s="99"/>
    </row>
    <row r="1033" spans="1:20" s="91" customFormat="1" ht="13.2" customHeight="1" x14ac:dyDescent="0.25">
      <c r="A1033" s="440">
        <f>F_12Snp_ODR_Ret!A1097</f>
        <v>44347</v>
      </c>
      <c r="B1033" s="444" t="str">
        <f>F_12Snp_ODR_Ret!B1097</f>
        <v>R_E</v>
      </c>
      <c r="C1033" s="441">
        <f>F_12Snp_ODR_Ret!H1097</f>
        <v>275</v>
      </c>
      <c r="D1033" s="441">
        <f>F_12Snp_ODR_Ret!C1097</f>
        <v>87</v>
      </c>
      <c r="E1033" s="445">
        <f>D1033/C1033</f>
        <v>0.31636363636363635</v>
      </c>
      <c r="F1033" s="94"/>
      <c r="G1033" s="96">
        <f>C1033-D1033</f>
        <v>188</v>
      </c>
      <c r="H1033" s="96">
        <f>SUMIFS($D:$D,$A:$A,$A1033)</f>
        <v>2366</v>
      </c>
      <c r="I1033" s="96">
        <f>SUMIFS($G:$G,$A:$A,$A1033)</f>
        <v>53015</v>
      </c>
      <c r="J1033" s="95">
        <f>IFERROR(D1033/H1033,0)</f>
        <v>3.6770921386305999E-2</v>
      </c>
      <c r="K1033" s="95">
        <f>IFERROR(G1033/I1033,0)</f>
        <v>3.5461661793831935E-3</v>
      </c>
      <c r="L1033" s="97">
        <f>IF(A1033&lt;&gt;A1032,J1033,L1032+J1033)</f>
        <v>0.35756551141166526</v>
      </c>
      <c r="M1033" s="97">
        <f>IF(A1033&lt;&gt;A1032,K1033,M1032+K1033)</f>
        <v>1.4090351787230029E-2</v>
      </c>
      <c r="N1033" s="97">
        <f>(M1033+(M1033-K1033))*(L1033-(L1033-J1033))</f>
        <v>9.0583463794238674E-4</v>
      </c>
      <c r="O1033" s="97">
        <f>ABS(L1033-M1033)</f>
        <v>0.34347515962443526</v>
      </c>
      <c r="T1033" s="99"/>
    </row>
    <row r="1034" spans="1:20" s="91" customFormat="1" ht="13.2" customHeight="1" x14ac:dyDescent="0.25">
      <c r="A1034" s="440">
        <f>F_12Snp_ODR_Ret!A1103</f>
        <v>44347</v>
      </c>
      <c r="B1034" s="444" t="str">
        <f>F_12Snp_ODR_Ret!B1103</f>
        <v>R_I2</v>
      </c>
      <c r="C1034" s="441">
        <f>F_12Snp_ODR_Ret!H1103</f>
        <v>655</v>
      </c>
      <c r="D1034" s="441">
        <f>F_12Snp_ODR_Ret!C1103</f>
        <v>199</v>
      </c>
      <c r="E1034" s="445">
        <f>D1034/C1034</f>
        <v>0.30381679389312977</v>
      </c>
      <c r="F1034" s="94"/>
      <c r="G1034" s="96">
        <f>C1034-D1034</f>
        <v>456</v>
      </c>
      <c r="H1034" s="96">
        <f>SUMIFS($D:$D,$A:$A,$A1034)</f>
        <v>2366</v>
      </c>
      <c r="I1034" s="96">
        <f>SUMIFS($G:$G,$A:$A,$A1034)</f>
        <v>53015</v>
      </c>
      <c r="J1034" s="95">
        <f>IFERROR(D1034/H1034,0)</f>
        <v>8.4108199492814881E-2</v>
      </c>
      <c r="K1034" s="95">
        <f>IFERROR(G1034/I1034,0)</f>
        <v>8.6013392436102981E-3</v>
      </c>
      <c r="L1034" s="97">
        <f>IF(A1034&lt;&gt;A1033,J1034,L1033+J1034)</f>
        <v>0.44167371090448015</v>
      </c>
      <c r="M1034" s="97">
        <f>IF(A1034&lt;&gt;A1033,K1034,M1033+K1034)</f>
        <v>2.2691691030840327E-2</v>
      </c>
      <c r="N1034" s="97">
        <f>(M1034+(M1034-K1034))*(L1034-(L1034-J1034))</f>
        <v>3.0936713950955206E-3</v>
      </c>
      <c r="O1034" s="97">
        <f>ABS(L1034-M1034)</f>
        <v>0.41898201987363981</v>
      </c>
      <c r="T1034" s="99"/>
    </row>
    <row r="1035" spans="1:20" s="91" customFormat="1" ht="13.2" customHeight="1" x14ac:dyDescent="0.25">
      <c r="A1035" s="440">
        <f>F_12Snp_ODR_Ret!A1104</f>
        <v>44347</v>
      </c>
      <c r="B1035" s="444" t="str">
        <f>F_12Snp_ODR_Ret!B1104</f>
        <v>R_J</v>
      </c>
      <c r="C1035" s="441">
        <f>F_12Snp_ODR_Ret!H1104</f>
        <v>1102</v>
      </c>
      <c r="D1035" s="441">
        <f>F_12Snp_ODR_Ret!C1104</f>
        <v>238</v>
      </c>
      <c r="E1035" s="445">
        <f>D1035/C1035</f>
        <v>0.2159709618874773</v>
      </c>
      <c r="F1035" s="94"/>
      <c r="G1035" s="96">
        <f>C1035-D1035</f>
        <v>864</v>
      </c>
      <c r="H1035" s="96">
        <f>SUMIFS($D:$D,$A:$A,$A1035)</f>
        <v>2366</v>
      </c>
      <c r="I1035" s="96">
        <f>SUMIFS($G:$G,$A:$A,$A1035)</f>
        <v>53015</v>
      </c>
      <c r="J1035" s="95">
        <f>IFERROR(D1035/H1035,0)</f>
        <v>0.10059171597633136</v>
      </c>
      <c r="K1035" s="95">
        <f>IFERROR(G1035/I1035,0)</f>
        <v>1.6297274356314249E-2</v>
      </c>
      <c r="L1035" s="97">
        <f>IF(A1035&lt;&gt;A1034,J1035,L1034+J1035)</f>
        <v>0.54226542688081147</v>
      </c>
      <c r="M1035" s="97">
        <f>IF(A1035&lt;&gt;A1034,K1035,M1034+K1035)</f>
        <v>3.8988965387154573E-2</v>
      </c>
      <c r="N1035" s="97">
        <f>(M1035+(M1035-K1035))*(L1035-(L1035-J1035))</f>
        <v>6.2045630716326232E-3</v>
      </c>
      <c r="O1035" s="97">
        <f>ABS(L1035-M1035)</f>
        <v>0.5032764614936569</v>
      </c>
      <c r="T1035" s="99"/>
    </row>
    <row r="1036" spans="1:20" s="91" customFormat="1" ht="13.2" customHeight="1" x14ac:dyDescent="0.25">
      <c r="A1036" s="440">
        <f>F_12Snp_ODR_Ret!A1094</f>
        <v>44347</v>
      </c>
      <c r="B1036" s="444" t="str">
        <f>F_12Snp_ODR_Ret!B1094</f>
        <v>R_C2</v>
      </c>
      <c r="C1036" s="441">
        <f>F_12Snp_ODR_Ret!H1094</f>
        <v>410</v>
      </c>
      <c r="D1036" s="441">
        <f>F_12Snp_ODR_Ret!C1094</f>
        <v>49</v>
      </c>
      <c r="E1036" s="445">
        <f>D1036/C1036</f>
        <v>0.11951219512195121</v>
      </c>
      <c r="F1036" s="94"/>
      <c r="G1036" s="96">
        <f>C1036-D1036</f>
        <v>361</v>
      </c>
      <c r="H1036" s="96">
        <f>SUMIFS($D:$D,$A:$A,$A1036)</f>
        <v>2366</v>
      </c>
      <c r="I1036" s="96">
        <f>SUMIFS($G:$G,$A:$A,$A1036)</f>
        <v>53015</v>
      </c>
      <c r="J1036" s="95">
        <f>IFERROR(D1036/H1036,0)</f>
        <v>2.0710059171597635E-2</v>
      </c>
      <c r="K1036" s="95">
        <f>IFERROR(G1036/I1036,0)</f>
        <v>6.8093935678581533E-3</v>
      </c>
      <c r="L1036" s="97">
        <f>IF(A1036&lt;&gt;A1035,J1036,L1035+J1036)</f>
        <v>0.5629754860524091</v>
      </c>
      <c r="M1036" s="97">
        <f>IF(A1036&lt;&gt;A1035,K1036,M1035+K1036)</f>
        <v>4.5798358955012726E-2</v>
      </c>
      <c r="N1036" s="97">
        <f>(M1036+(M1036-K1036))*(L1036-(L1036-J1036))</f>
        <v>1.7559505041277246E-3</v>
      </c>
      <c r="O1036" s="97">
        <f>ABS(L1036-M1036)</f>
        <v>0.51717712709739638</v>
      </c>
      <c r="T1036" s="99"/>
    </row>
    <row r="1037" spans="1:20" s="91" customFormat="1" ht="13.2" customHeight="1" x14ac:dyDescent="0.25">
      <c r="A1037" s="440">
        <f>F_12Snp_ODR_Ret!A1095</f>
        <v>44347</v>
      </c>
      <c r="B1037" s="444" t="str">
        <f>F_12Snp_ODR_Ret!B1095</f>
        <v>R_D</v>
      </c>
      <c r="C1037" s="441">
        <f>F_12Snp_ODR_Ret!H1095</f>
        <v>841</v>
      </c>
      <c r="D1037" s="441">
        <f>F_12Snp_ODR_Ret!C1095</f>
        <v>93</v>
      </c>
      <c r="E1037" s="445">
        <f>D1037/C1037</f>
        <v>0.11058263971462545</v>
      </c>
      <c r="F1037" s="94"/>
      <c r="G1037" s="96">
        <f>C1037-D1037</f>
        <v>748</v>
      </c>
      <c r="H1037" s="96">
        <f>SUMIFS($D:$D,$A:$A,$A1037)</f>
        <v>2366</v>
      </c>
      <c r="I1037" s="96">
        <f>SUMIFS($G:$G,$A:$A,$A1037)</f>
        <v>53015</v>
      </c>
      <c r="J1037" s="95">
        <f>IFERROR(D1037/H1037,0)</f>
        <v>3.9306846999154689E-2</v>
      </c>
      <c r="K1037" s="95">
        <f>IFERROR(G1037/I1037,0)</f>
        <v>1.4109214373290577E-2</v>
      </c>
      <c r="L1037" s="97">
        <f>IF(A1037&lt;&gt;A937,J1037,L937+J1037)</f>
        <v>3.9306846999154689E-2</v>
      </c>
      <c r="M1037" s="97">
        <f>IF(A1037&lt;&gt;A937,K1037,M937+K1037)</f>
        <v>1.4109214373290577E-2</v>
      </c>
      <c r="N1037" s="97">
        <f>(M1037+(M1037-K1037))*(L1037-(L1037-J1037))</f>
        <v>5.5458873064920689E-4</v>
      </c>
      <c r="O1037" s="97">
        <f>ABS(L1037-M1037)</f>
        <v>2.5197632625864112E-2</v>
      </c>
      <c r="T1037" s="99"/>
    </row>
    <row r="1038" spans="1:20" s="91" customFormat="1" ht="13.2" customHeight="1" x14ac:dyDescent="0.25">
      <c r="A1038" s="440">
        <f>F_12Snp_ODR_Ret!A1100</f>
        <v>44347</v>
      </c>
      <c r="B1038" s="444" t="str">
        <f>F_12Snp_ODR_Ret!B1100</f>
        <v>R_G2</v>
      </c>
      <c r="C1038" s="441">
        <f>F_12Snp_ODR_Ret!H1100</f>
        <v>182</v>
      </c>
      <c r="D1038" s="441">
        <f>F_12Snp_ODR_Ret!C1100</f>
        <v>11</v>
      </c>
      <c r="E1038" s="445">
        <f>D1038/C1038</f>
        <v>6.043956043956044E-2</v>
      </c>
      <c r="F1038" s="94"/>
      <c r="G1038" s="96">
        <f>C1038-D1038</f>
        <v>171</v>
      </c>
      <c r="H1038" s="96">
        <f>SUMIFS($D:$D,$A:$A,$A1038)</f>
        <v>2366</v>
      </c>
      <c r="I1038" s="96">
        <f>SUMIFS($G:$G,$A:$A,$A1038)</f>
        <v>53015</v>
      </c>
      <c r="J1038" s="95">
        <f>IFERROR(D1038/H1038,0)</f>
        <v>4.6491969568892644E-3</v>
      </c>
      <c r="K1038" s="95">
        <f>IFERROR(G1038/I1038,0)</f>
        <v>3.2255022163538622E-3</v>
      </c>
      <c r="L1038" s="97">
        <f>IF(A1038&lt;&gt;A1037,J1038,L1037+J1038)</f>
        <v>4.3956043956043953E-2</v>
      </c>
      <c r="M1038" s="97">
        <f>IF(A1038&lt;&gt;A1037,K1038,M1037+K1038)</f>
        <v>1.7334716589644441E-2</v>
      </c>
      <c r="N1038" s="97">
        <f>(M1038+(M1038-K1038))*(L1038-(L1038-J1038))</f>
        <v>1.4618902814551358E-4</v>
      </c>
      <c r="O1038" s="97">
        <f>ABS(L1038-M1038)</f>
        <v>2.6621327366399512E-2</v>
      </c>
      <c r="T1038" s="99"/>
    </row>
    <row r="1039" spans="1:20" s="91" customFormat="1" ht="13.2" customHeight="1" x14ac:dyDescent="0.25">
      <c r="A1039" s="440">
        <f>F_12Snp_ODR_Ret!A1102</f>
        <v>44347</v>
      </c>
      <c r="B1039" s="444" t="str">
        <f>F_12Snp_ODR_Ret!B1102</f>
        <v>R_I1</v>
      </c>
      <c r="C1039" s="441">
        <f>F_12Snp_ODR_Ret!H1102</f>
        <v>4995</v>
      </c>
      <c r="D1039" s="441">
        <f>F_12Snp_ODR_Ret!C1102</f>
        <v>294</v>
      </c>
      <c r="E1039" s="445">
        <f>D1039/C1039</f>
        <v>5.8858858858858859E-2</v>
      </c>
      <c r="F1039" s="94"/>
      <c r="G1039" s="96">
        <f>C1039-D1039</f>
        <v>4701</v>
      </c>
      <c r="H1039" s="96">
        <f>SUMIFS($D:$D,$A:$A,$A1039)</f>
        <v>2366</v>
      </c>
      <c r="I1039" s="96">
        <f>SUMIFS($G:$G,$A:$A,$A1039)</f>
        <v>53015</v>
      </c>
      <c r="J1039" s="95">
        <f>IFERROR(D1039/H1039,0)</f>
        <v>0.1242603550295858</v>
      </c>
      <c r="K1039" s="95">
        <f>IFERROR(G1039/I1039,0)</f>
        <v>8.8673017070640389E-2</v>
      </c>
      <c r="L1039" s="97">
        <f>IF(A1039&lt;&gt;A1038,J1039,L1038+J1039)</f>
        <v>0.16821639898562973</v>
      </c>
      <c r="M1039" s="97">
        <f>IF(A1039&lt;&gt;A1038,K1039,M1038+K1039)</f>
        <v>0.10600773366028483</v>
      </c>
      <c r="N1039" s="97">
        <f>(M1039+(M1039-K1039))*(L1039-(L1039-J1039))</f>
        <v>1.5326576658275234E-2</v>
      </c>
      <c r="O1039" s="97">
        <f>ABS(L1039-M1039)</f>
        <v>6.22086653253449E-2</v>
      </c>
      <c r="T1039" s="99"/>
    </row>
    <row r="1040" spans="1:20" s="91" customFormat="1" ht="13.2" customHeight="1" x14ac:dyDescent="0.25">
      <c r="A1040" s="440">
        <f>F_12Snp_ODR_Ret!A1101</f>
        <v>44347</v>
      </c>
      <c r="B1040" s="444" t="str">
        <f>F_12Snp_ODR_Ret!B1101</f>
        <v>R_H</v>
      </c>
      <c r="C1040" s="441">
        <f>F_12Snp_ODR_Ret!H1101</f>
        <v>23196</v>
      </c>
      <c r="D1040" s="441">
        <f>F_12Snp_ODR_Ret!C1101</f>
        <v>452</v>
      </c>
      <c r="E1040" s="445">
        <f>D1040/C1040</f>
        <v>1.9486118296257977E-2</v>
      </c>
      <c r="F1040" s="94"/>
      <c r="G1040" s="96">
        <f>C1040-D1040</f>
        <v>22744</v>
      </c>
      <c r="H1040" s="96">
        <f>SUMIFS($D:$D,$A:$A,$A1040)</f>
        <v>2366</v>
      </c>
      <c r="I1040" s="96">
        <f>SUMIFS($G:$G,$A:$A,$A1040)</f>
        <v>53015</v>
      </c>
      <c r="J1040" s="95">
        <f>IFERROR(D1040/H1040,0)</f>
        <v>0.19103972950126796</v>
      </c>
      <c r="K1040" s="95">
        <f>IFERROR(G1040/I1040,0)</f>
        <v>0.4290106573611242</v>
      </c>
      <c r="L1040" s="97">
        <f>IF(A1040&lt;&gt;A1039,J1040,L1039+J1040)</f>
        <v>0.3592561284868977</v>
      </c>
      <c r="M1040" s="97">
        <f>IF(A1040&lt;&gt;A1039,K1040,M1039+K1040)</f>
        <v>0.53501839102140902</v>
      </c>
      <c r="N1040" s="97">
        <f>(M1040+(M1040-K1040))*(L1040-(L1040-J1040))</f>
        <v>0.12246145746243686</v>
      </c>
      <c r="O1040" s="97">
        <f>ABS(L1040-M1040)</f>
        <v>0.17576226253451133</v>
      </c>
      <c r="T1040" s="99"/>
    </row>
    <row r="1041" spans="1:20" s="91" customFormat="1" ht="13.2" customHeight="1" x14ac:dyDescent="0.25">
      <c r="A1041" s="440">
        <f>F_12Snp_ODR_Ret!A1096</f>
        <v>44347</v>
      </c>
      <c r="B1041" s="444" t="str">
        <f>F_12Snp_ODR_Ret!B1096</f>
        <v>R_Default</v>
      </c>
      <c r="C1041" s="441">
        <f>F_12Snp_ODR_Ret!H1096</f>
        <v>5200</v>
      </c>
      <c r="D1041" s="441">
        <f>F_12Snp_ODR_Ret!C1096</f>
        <v>101</v>
      </c>
      <c r="E1041" s="445">
        <f>D1041/C1041</f>
        <v>1.9423076923076921E-2</v>
      </c>
      <c r="F1041" s="94"/>
      <c r="G1041" s="96">
        <f>C1041-D1041</f>
        <v>5099</v>
      </c>
      <c r="H1041" s="96">
        <f>SUMIFS($D:$D,$A:$A,$A1041)</f>
        <v>2366</v>
      </c>
      <c r="I1041" s="96">
        <f>SUMIFS($G:$G,$A:$A,$A1041)</f>
        <v>53015</v>
      </c>
      <c r="J1041" s="95">
        <f>IFERROR(D1041/H1041,0)</f>
        <v>4.2688081149619611E-2</v>
      </c>
      <c r="K1041" s="95">
        <f>IFERROR(G1041/I1041,0)</f>
        <v>9.6180326322738846E-2</v>
      </c>
      <c r="L1041" s="97">
        <f>IF(A1041&lt;&gt;A1040,J1041,L1040+J1041)</f>
        <v>0.40194420963651734</v>
      </c>
      <c r="M1041" s="97">
        <f>IF(A1041&lt;&gt;A1040,K1041,M1040+K1041)</f>
        <v>0.6311987173441479</v>
      </c>
      <c r="N1041" s="97">
        <f>(M1041+(M1041-K1041))*(L1041-(L1041-J1041))</f>
        <v>4.9783570559983656E-2</v>
      </c>
      <c r="O1041" s="97">
        <f>ABS(L1041-M1041)</f>
        <v>0.22925450770763056</v>
      </c>
      <c r="T1041" s="99"/>
    </row>
    <row r="1042" spans="1:20" s="91" customFormat="1" ht="13.2" customHeight="1" x14ac:dyDescent="0.25">
      <c r="A1042" s="440">
        <f>F_12Snp_ODR_Ret!A1099</f>
        <v>44347</v>
      </c>
      <c r="B1042" s="444" t="str">
        <f>F_12Snp_ODR_Ret!B1099</f>
        <v>R_G1</v>
      </c>
      <c r="C1042" s="441">
        <f>F_12Snp_ODR_Ret!H1099</f>
        <v>3527</v>
      </c>
      <c r="D1042" s="441">
        <f>F_12Snp_ODR_Ret!C1099</f>
        <v>29</v>
      </c>
      <c r="E1042" s="445">
        <f>D1042/C1042</f>
        <v>8.2222852282392966E-3</v>
      </c>
      <c r="F1042" s="94"/>
      <c r="G1042" s="96">
        <f>C1042-D1042</f>
        <v>3498</v>
      </c>
      <c r="H1042" s="96">
        <f>SUMIFS($D:$D,$A:$A,$A1042)</f>
        <v>2366</v>
      </c>
      <c r="I1042" s="96">
        <f>SUMIFS($G:$G,$A:$A,$A1042)</f>
        <v>53015</v>
      </c>
      <c r="J1042" s="95">
        <f>IFERROR(D1042/H1042,0)</f>
        <v>1.2256973795435333E-2</v>
      </c>
      <c r="K1042" s="95">
        <f>IFERROR(G1042/I1042,0)</f>
        <v>6.5981326039800059E-2</v>
      </c>
      <c r="L1042" s="97">
        <f>IF(A1042&lt;&gt;A1041,J1042,L1041+J1042)</f>
        <v>0.41420118343195267</v>
      </c>
      <c r="M1042" s="97">
        <f>IF(A1042&lt;&gt;A1041,K1042,M1041+K1042)</f>
        <v>0.6971800433839479</v>
      </c>
      <c r="N1042" s="97">
        <f>(M1042+(M1042-K1042))*(L1042-(L1042-J1042))</f>
        <v>1.628190366065713E-2</v>
      </c>
      <c r="O1042" s="97">
        <f>ABS(L1042-M1042)</f>
        <v>0.28297885995199523</v>
      </c>
      <c r="T1042" s="99"/>
    </row>
    <row r="1043" spans="1:20" s="91" customFormat="1" ht="13.2" customHeight="1" x14ac:dyDescent="0.25">
      <c r="A1043" s="440">
        <f>F_12Snp_ODR_Ret!A1093</f>
        <v>44347</v>
      </c>
      <c r="B1043" s="444" t="str">
        <f>F_12Snp_ODR_Ret!B1093</f>
        <v>R_C1</v>
      </c>
      <c r="C1043" s="441">
        <f>F_12Snp_ODR_Ret!H1093</f>
        <v>7651</v>
      </c>
      <c r="D1043" s="441">
        <f>F_12Snp_ODR_Ret!C1093</f>
        <v>42</v>
      </c>
      <c r="E1043" s="445">
        <f>D1043/C1043</f>
        <v>5.4894784995425435E-3</v>
      </c>
      <c r="F1043" s="94"/>
      <c r="G1043" s="96">
        <f>C1043-D1043</f>
        <v>7609</v>
      </c>
      <c r="H1043" s="96">
        <f>SUMIFS($D:$D,$A:$A,$A1043)</f>
        <v>2366</v>
      </c>
      <c r="I1043" s="96">
        <f>SUMIFS($G:$G,$A:$A,$A1043)</f>
        <v>53015</v>
      </c>
      <c r="J1043" s="95">
        <f>IFERROR(D1043/H1043,0)</f>
        <v>1.7751479289940829E-2</v>
      </c>
      <c r="K1043" s="95">
        <f>IFERROR(G1043/I1043,0)</f>
        <v>0.14352541733471658</v>
      </c>
      <c r="L1043" s="97">
        <f>IF(A1043&lt;&gt;A1042,J1043,L1042+J1043)</f>
        <v>0.43195266272189348</v>
      </c>
      <c r="M1043" s="97">
        <f>IF(A1043&lt;&gt;A1042,K1043,M1042+K1043)</f>
        <v>0.84070546071866448</v>
      </c>
      <c r="N1043" s="97">
        <f>(M1043+(M1043-K1043))*(L1043-(L1043-J1043))</f>
        <v>2.7299742676377702E-2</v>
      </c>
      <c r="O1043" s="97">
        <f>ABS(L1043-M1043)</f>
        <v>0.408752797996771</v>
      </c>
      <c r="T1043" s="99"/>
    </row>
    <row r="1044" spans="1:20" s="91" customFormat="1" ht="13.2" customHeight="1" x14ac:dyDescent="0.25">
      <c r="A1044" s="440">
        <f>F_12Snp_ODR_Ret!A1091</f>
        <v>44347</v>
      </c>
      <c r="B1044" s="444" t="str">
        <f>F_12Snp_ODR_Ret!B1091</f>
        <v>R_A2</v>
      </c>
      <c r="C1044" s="441">
        <f>F_12Snp_ODR_Ret!H1091</f>
        <v>1720</v>
      </c>
      <c r="D1044" s="441">
        <f>F_12Snp_ODR_Ret!C1091</f>
        <v>6</v>
      </c>
      <c r="E1044" s="445">
        <f>D1044/C1044</f>
        <v>3.4883720930232558E-3</v>
      </c>
      <c r="F1044" s="94"/>
      <c r="G1044" s="96">
        <f>C1044-D1044</f>
        <v>1714</v>
      </c>
      <c r="H1044" s="96">
        <f>SUMIFS($D:$D,$A:$A,$A1044)</f>
        <v>2366</v>
      </c>
      <c r="I1044" s="96">
        <f>SUMIFS($G:$G,$A:$A,$A1044)</f>
        <v>53015</v>
      </c>
      <c r="J1044" s="95">
        <f>IFERROR(D1044/H1044,0)</f>
        <v>2.5359256128486898E-3</v>
      </c>
      <c r="K1044" s="95">
        <f>IFERROR(G1044/I1044,0)</f>
        <v>3.2330472507780816E-2</v>
      </c>
      <c r="L1044" s="97">
        <f>IF(A1044&lt;&gt;A1043,J1044,L1043+J1044)</f>
        <v>0.43448858833474219</v>
      </c>
      <c r="M1044" s="97">
        <f>IF(A1044&lt;&gt;A1043,K1044,M1043+K1044)</f>
        <v>0.87303593322644524</v>
      </c>
      <c r="N1044" s="97">
        <f>(M1044+(M1044-K1044))*(L1044-(L1044-J1044))</f>
        <v>4.3459206947044559E-3</v>
      </c>
      <c r="O1044" s="97">
        <f>ABS(L1044-M1044)</f>
        <v>0.43854734489170305</v>
      </c>
      <c r="T1044" s="99"/>
    </row>
    <row r="1045" spans="1:20" s="91" customFormat="1" ht="13.2" customHeight="1" x14ac:dyDescent="0.25">
      <c r="A1045" s="440">
        <f>F_12Snp_ODR_Ret!A1092</f>
        <v>44347</v>
      </c>
      <c r="B1045" s="444" t="str">
        <f>F_12Snp_ODR_Ret!B1092</f>
        <v>R_B</v>
      </c>
      <c r="C1045" s="441">
        <f>F_12Snp_ODR_Ret!H1092</f>
        <v>2859</v>
      </c>
      <c r="D1045" s="441">
        <f>F_12Snp_ODR_Ret!C1092</f>
        <v>6</v>
      </c>
      <c r="E1045" s="445">
        <f>D1045/C1045</f>
        <v>2.0986358866736622E-3</v>
      </c>
      <c r="F1045" s="94"/>
      <c r="G1045" s="96">
        <f>C1045-D1045</f>
        <v>2853</v>
      </c>
      <c r="H1045" s="96">
        <f>SUMIFS($D:$D,$A:$A,$A1045)</f>
        <v>2366</v>
      </c>
      <c r="I1045" s="96">
        <f>SUMIFS($G:$G,$A:$A,$A1045)</f>
        <v>53015</v>
      </c>
      <c r="J1045" s="95">
        <f>IFERROR(D1045/H1045,0)</f>
        <v>2.5359256128486898E-3</v>
      </c>
      <c r="K1045" s="95">
        <f>IFERROR(G1045/I1045,0)</f>
        <v>5.3814958030746013E-2</v>
      </c>
      <c r="L1045" s="97">
        <f>IF(A1045&lt;&gt;A1044,J1045,L1044+J1045)</f>
        <v>0.4370245139475909</v>
      </c>
      <c r="M1045" s="97">
        <f>IF(A1045&lt;&gt;A1044,K1045,M1044+K1045)</f>
        <v>0.92685089125719122</v>
      </c>
      <c r="N1045" s="97">
        <f>(M1045+(M1045-K1045))*(L1045-(L1045-J1045))</f>
        <v>4.5643790984369855E-3</v>
      </c>
      <c r="O1045" s="97">
        <f>ABS(L1045-M1045)</f>
        <v>0.48982637730960032</v>
      </c>
      <c r="T1045" s="99"/>
    </row>
    <row r="1046" spans="1:20" s="91" customFormat="1" ht="13.2" customHeight="1" x14ac:dyDescent="0.25">
      <c r="A1046" s="440">
        <f>F_12Snp_ODR_Ret!A1090</f>
        <v>44347</v>
      </c>
      <c r="B1046" s="444" t="str">
        <f>F_12Snp_ODR_Ret!B1090</f>
        <v>R_A1</v>
      </c>
      <c r="C1046" s="441">
        <f>F_12Snp_ODR_Ret!H1090</f>
        <v>1450</v>
      </c>
      <c r="D1046" s="441">
        <f>F_12Snp_ODR_Ret!C1090</f>
        <v>0</v>
      </c>
      <c r="E1046" s="445">
        <f>D1046/C1046</f>
        <v>0</v>
      </c>
      <c r="F1046" s="94"/>
      <c r="G1046" s="96">
        <f>C1046-D1046</f>
        <v>1450</v>
      </c>
      <c r="H1046" s="96">
        <f>SUMIFS($D:$D,$A:$A,$A1046)</f>
        <v>2366</v>
      </c>
      <c r="I1046" s="96">
        <f>SUMIFS($G:$G,$A:$A,$A1046)</f>
        <v>53015</v>
      </c>
      <c r="J1046" s="95">
        <f>IFERROR(D1046/H1046,0)</f>
        <v>0</v>
      </c>
      <c r="K1046" s="95">
        <f>IFERROR(G1046/I1046,0)</f>
        <v>2.7350749787795905E-2</v>
      </c>
      <c r="L1046" s="97">
        <f>IF(A1046&lt;&gt;A1045,J1046,L1045+J1046)</f>
        <v>0.4370245139475909</v>
      </c>
      <c r="M1046" s="97">
        <f>IF(A1046&lt;&gt;A1045,K1046,M1045+K1046)</f>
        <v>0.95420164104498717</v>
      </c>
      <c r="N1046" s="97">
        <f>(M1046+(M1046-K1046))*(L1046-(L1046-J1046))</f>
        <v>0</v>
      </c>
      <c r="O1046" s="97">
        <f>ABS(L1046-M1046)</f>
        <v>0.51717712709739627</v>
      </c>
      <c r="T1046" s="99"/>
    </row>
    <row r="1047" spans="1:20" s="91" customFormat="1" ht="13.2" customHeight="1" x14ac:dyDescent="0.25">
      <c r="A1047" s="440">
        <f>F_12Snp_ODR_Ret!A1123</f>
        <v>44377</v>
      </c>
      <c r="B1047" s="444" t="str">
        <f>F_12Snp_ODR_Ret!B1123</f>
        <v>R_L</v>
      </c>
      <c r="C1047" s="441">
        <f>F_12Snp_ODR_Ret!H1123</f>
        <v>287</v>
      </c>
      <c r="D1047" s="441">
        <f>F_12Snp_ODR_Ret!C1123</f>
        <v>182</v>
      </c>
      <c r="E1047" s="445">
        <f>D1047/C1047</f>
        <v>0.63414634146341464</v>
      </c>
      <c r="F1047" s="94"/>
      <c r="G1047" s="96">
        <f>C1047-D1047</f>
        <v>105</v>
      </c>
      <c r="H1047" s="96">
        <f>SUMIFS($D:$D,$A:$A,$A1047)</f>
        <v>2306</v>
      </c>
      <c r="I1047" s="96">
        <f>SUMIFS($G:$G,$A:$A,$A1047)</f>
        <v>53625</v>
      </c>
      <c r="J1047" s="95">
        <f>IFERROR(D1047/H1047,0)</f>
        <v>7.8924544666088461E-2</v>
      </c>
      <c r="K1047" s="95">
        <f>IFERROR(G1047/I1047,0)</f>
        <v>1.958041958041958E-3</v>
      </c>
      <c r="L1047" s="97">
        <f>IF(A1047&lt;&gt;A1046,J1047,L1046+J1047)</f>
        <v>7.8924544666088461E-2</v>
      </c>
      <c r="M1047" s="97">
        <f>IF(A1047&lt;&gt;A1046,K1047,M1046+K1047)</f>
        <v>1.958041958041958E-3</v>
      </c>
      <c r="N1047" s="97">
        <f>(M1047+(M1047-K1047))*(L1047-(L1047-J1047))</f>
        <v>1.5453756997555783E-4</v>
      </c>
      <c r="O1047" s="97">
        <f>ABS(L1047-M1047)</f>
        <v>7.6966502708046503E-2</v>
      </c>
      <c r="T1047" s="99"/>
    </row>
    <row r="1048" spans="1:20" s="91" customFormat="1" ht="13.2" customHeight="1" x14ac:dyDescent="0.25">
      <c r="A1048" s="440">
        <f>F_12Snp_ODR_Ret!A1122</f>
        <v>44377</v>
      </c>
      <c r="B1048" s="444" t="str">
        <f>F_12Snp_ODR_Ret!B1122</f>
        <v>R_K</v>
      </c>
      <c r="C1048" s="441">
        <f>F_12Snp_ODR_Ret!H1122</f>
        <v>804</v>
      </c>
      <c r="D1048" s="441">
        <f>F_12Snp_ODR_Ret!C1122</f>
        <v>473</v>
      </c>
      <c r="E1048" s="445">
        <f>D1048/C1048</f>
        <v>0.5883084577114428</v>
      </c>
      <c r="F1048" s="94"/>
      <c r="G1048" s="96">
        <f>C1048-D1048</f>
        <v>331</v>
      </c>
      <c r="H1048" s="96">
        <f>SUMIFS($D:$D,$A:$A,$A1048)</f>
        <v>2306</v>
      </c>
      <c r="I1048" s="96">
        <f>SUMIFS($G:$G,$A:$A,$A1048)</f>
        <v>53625</v>
      </c>
      <c r="J1048" s="95">
        <f>IFERROR(D1048/H1048,0)</f>
        <v>0.20511708586296618</v>
      </c>
      <c r="K1048" s="95">
        <f>IFERROR(G1048/I1048,0)</f>
        <v>6.1724941724941723E-3</v>
      </c>
      <c r="L1048" s="97">
        <f>IF(A1048&lt;&gt;A1047,J1048,L1047+J1048)</f>
        <v>0.28404163052905462</v>
      </c>
      <c r="M1048" s="97">
        <f>IF(A1048&lt;&gt;A1047,K1048,M1047+K1048)</f>
        <v>8.1305361305361312E-3</v>
      </c>
      <c r="N1048" s="97">
        <f>(M1048+(M1048-K1048))*(L1048-(L1048-J1048))</f>
        <v>2.0693397380301113E-3</v>
      </c>
      <c r="O1048" s="97">
        <f>ABS(L1048-M1048)</f>
        <v>0.27591109439851846</v>
      </c>
      <c r="T1048" s="99"/>
    </row>
    <row r="1049" spans="1:20" s="91" customFormat="1" ht="13.2" customHeight="1" x14ac:dyDescent="0.25">
      <c r="A1049" s="440">
        <f>F_12Snp_ODR_Ret!A1115</f>
        <v>44377</v>
      </c>
      <c r="B1049" s="444" t="str">
        <f>F_12Snp_ODR_Ret!B1115</f>
        <v>R_F</v>
      </c>
      <c r="C1049" s="441">
        <f>F_12Snp_ODR_Ret!H1115</f>
        <v>193</v>
      </c>
      <c r="D1049" s="441">
        <f>F_12Snp_ODR_Ret!C1115</f>
        <v>87</v>
      </c>
      <c r="E1049" s="445">
        <f>D1049/C1049</f>
        <v>0.45077720207253885</v>
      </c>
      <c r="F1049" s="94"/>
      <c r="G1049" s="96">
        <f>C1049-D1049</f>
        <v>106</v>
      </c>
      <c r="H1049" s="96">
        <f>SUMIFS($D:$D,$A:$A,$A1049)</f>
        <v>2306</v>
      </c>
      <c r="I1049" s="96">
        <f>SUMIFS($G:$G,$A:$A,$A1049)</f>
        <v>53625</v>
      </c>
      <c r="J1049" s="95">
        <f>IFERROR(D1049/H1049,0)</f>
        <v>3.7727666955767562E-2</v>
      </c>
      <c r="K1049" s="95">
        <f>IFERROR(G1049/I1049,0)</f>
        <v>1.9766899766899765E-3</v>
      </c>
      <c r="L1049" s="97">
        <f>IF(A1049&lt;&gt;A1048,J1049,L1048+J1049)</f>
        <v>0.32176929748482219</v>
      </c>
      <c r="M1049" s="97">
        <f>IF(A1049&lt;&gt;A1048,K1049,M1048+K1049)</f>
        <v>1.0107226107226107E-2</v>
      </c>
      <c r="N1049" s="97">
        <f>(M1049+(M1049-K1049))*(L1049-(L1049-J1049))</f>
        <v>6.8806821972476802E-4</v>
      </c>
      <c r="O1049" s="97">
        <f>ABS(L1049-M1049)</f>
        <v>0.31166207137759611</v>
      </c>
      <c r="T1049" s="99"/>
    </row>
    <row r="1050" spans="1:20" s="91" customFormat="1" ht="13.2" customHeight="1" x14ac:dyDescent="0.25">
      <c r="A1050" s="440">
        <f>F_12Snp_ODR_Ret!A1120</f>
        <v>44377</v>
      </c>
      <c r="B1050" s="444" t="str">
        <f>F_12Snp_ODR_Ret!B1120</f>
        <v>R_I2</v>
      </c>
      <c r="C1050" s="441">
        <f>F_12Snp_ODR_Ret!H1120</f>
        <v>705</v>
      </c>
      <c r="D1050" s="441">
        <f>F_12Snp_ODR_Ret!C1120</f>
        <v>229</v>
      </c>
      <c r="E1050" s="445">
        <f>D1050/C1050</f>
        <v>0.32482269503546102</v>
      </c>
      <c r="F1050" s="94"/>
      <c r="G1050" s="96">
        <f>C1050-D1050</f>
        <v>476</v>
      </c>
      <c r="H1050" s="96">
        <f>SUMIFS($D:$D,$A:$A,$A1050)</f>
        <v>2306</v>
      </c>
      <c r="I1050" s="96">
        <f>SUMIFS($G:$G,$A:$A,$A1050)</f>
        <v>53625</v>
      </c>
      <c r="J1050" s="95">
        <f>IFERROR(D1050/H1050,0)</f>
        <v>9.9306157849089333E-2</v>
      </c>
      <c r="K1050" s="95">
        <f>IFERROR(G1050/I1050,0)</f>
        <v>8.8764568764568771E-3</v>
      </c>
      <c r="L1050" s="97">
        <f>IF(A1050&lt;&gt;A1049,J1050,L1049+J1050)</f>
        <v>0.42107545533391155</v>
      </c>
      <c r="M1050" s="97">
        <f>IF(A1050&lt;&gt;A1049,K1050,M1049+K1050)</f>
        <v>1.8983682983682984E-2</v>
      </c>
      <c r="N1050" s="97">
        <f>(M1050+(M1050-K1050))*(L1050-(L1050-J1050))</f>
        <v>2.8889064101553269E-3</v>
      </c>
      <c r="O1050" s="97">
        <f>ABS(L1050-M1050)</f>
        <v>0.40209177235022858</v>
      </c>
      <c r="T1050" s="99"/>
    </row>
    <row r="1051" spans="1:20" s="91" customFormat="1" ht="13.2" customHeight="1" x14ac:dyDescent="0.25">
      <c r="A1051" s="440">
        <f>F_12Snp_ODR_Ret!A1114</f>
        <v>44377</v>
      </c>
      <c r="B1051" s="444" t="str">
        <f>F_12Snp_ODR_Ret!B1114</f>
        <v>R_E</v>
      </c>
      <c r="C1051" s="441">
        <f>F_12Snp_ODR_Ret!H1114</f>
        <v>289</v>
      </c>
      <c r="D1051" s="441">
        <f>F_12Snp_ODR_Ret!C1114</f>
        <v>89</v>
      </c>
      <c r="E1051" s="445">
        <f>D1051/C1051</f>
        <v>0.30795847750865052</v>
      </c>
      <c r="F1051" s="94"/>
      <c r="G1051" s="96">
        <f>C1051-D1051</f>
        <v>200</v>
      </c>
      <c r="H1051" s="96">
        <f>SUMIFS($D:$D,$A:$A,$A1051)</f>
        <v>2306</v>
      </c>
      <c r="I1051" s="96">
        <f>SUMIFS($G:$G,$A:$A,$A1051)</f>
        <v>53625</v>
      </c>
      <c r="J1051" s="95">
        <f>IFERROR(D1051/H1051,0)</f>
        <v>3.8594969644405897E-2</v>
      </c>
      <c r="K1051" s="95">
        <f>IFERROR(G1051/I1051,0)</f>
        <v>3.7296037296037296E-3</v>
      </c>
      <c r="L1051" s="97">
        <f>IF(A1051&lt;&gt;A1050,J1051,L1050+J1051)</f>
        <v>0.45967042497831745</v>
      </c>
      <c r="M1051" s="97">
        <f>IF(A1051&lt;&gt;A1050,K1051,M1050+K1051)</f>
        <v>2.2713286713286714E-2</v>
      </c>
      <c r="N1051" s="97">
        <f>(M1051+(M1051-K1051))*(L1051-(L1051-J1051))</f>
        <v>1.609293279718258E-3</v>
      </c>
      <c r="O1051" s="97">
        <f>ABS(L1051-M1051)</f>
        <v>0.43695713826503074</v>
      </c>
      <c r="T1051" s="99"/>
    </row>
    <row r="1052" spans="1:20" s="91" customFormat="1" ht="13.2" customHeight="1" x14ac:dyDescent="0.25">
      <c r="A1052" s="440">
        <f>F_12Snp_ODR_Ret!A1121</f>
        <v>44377</v>
      </c>
      <c r="B1052" s="444" t="str">
        <f>F_12Snp_ODR_Ret!B1121</f>
        <v>R_J</v>
      </c>
      <c r="C1052" s="441">
        <f>F_12Snp_ODR_Ret!H1121</f>
        <v>1088</v>
      </c>
      <c r="D1052" s="441">
        <f>F_12Snp_ODR_Ret!C1121</f>
        <v>228</v>
      </c>
      <c r="E1052" s="445">
        <f>D1052/C1052</f>
        <v>0.20955882352941177</v>
      </c>
      <c r="F1052" s="94"/>
      <c r="G1052" s="96">
        <f>C1052-D1052</f>
        <v>860</v>
      </c>
      <c r="H1052" s="96">
        <f>SUMIFS($D:$D,$A:$A,$A1052)</f>
        <v>2306</v>
      </c>
      <c r="I1052" s="96">
        <f>SUMIFS($G:$G,$A:$A,$A1052)</f>
        <v>53625</v>
      </c>
      <c r="J1052" s="95">
        <f>IFERROR(D1052/H1052,0)</f>
        <v>9.8872506504770169E-2</v>
      </c>
      <c r="K1052" s="95">
        <f>IFERROR(G1052/I1052,0)</f>
        <v>1.6037296037296037E-2</v>
      </c>
      <c r="L1052" s="97">
        <f>IF(A1052&lt;&gt;A1051,J1052,L1051+J1052)</f>
        <v>0.55854293148308765</v>
      </c>
      <c r="M1052" s="97">
        <f>IF(A1052&lt;&gt;A1051,K1052,M1051+K1052)</f>
        <v>3.8750582750582754E-2</v>
      </c>
      <c r="N1052" s="97">
        <f>(M1052+(M1052-K1052))*(L1052-(L1052-J1052))</f>
        <v>6.0770868333747813E-3</v>
      </c>
      <c r="O1052" s="97">
        <f>ABS(L1052-M1052)</f>
        <v>0.51979234873250491</v>
      </c>
      <c r="T1052" s="99"/>
    </row>
    <row r="1053" spans="1:20" s="91" customFormat="1" ht="13.2" customHeight="1" x14ac:dyDescent="0.25">
      <c r="A1053" s="440">
        <f>F_12Snp_ODR_Ret!A1112</f>
        <v>44377</v>
      </c>
      <c r="B1053" s="444" t="str">
        <f>F_12Snp_ODR_Ret!B1112</f>
        <v>R_D</v>
      </c>
      <c r="C1053" s="441">
        <f>F_12Snp_ODR_Ret!H1112</f>
        <v>837</v>
      </c>
      <c r="D1053" s="441">
        <f>F_12Snp_ODR_Ret!C1112</f>
        <v>97</v>
      </c>
      <c r="E1053" s="445">
        <f>D1053/C1053</f>
        <v>0.11589008363201912</v>
      </c>
      <c r="F1053" s="94"/>
      <c r="G1053" s="96">
        <f>C1053-D1053</f>
        <v>740</v>
      </c>
      <c r="H1053" s="96">
        <f>SUMIFS($D:$D,$A:$A,$A1053)</f>
        <v>2306</v>
      </c>
      <c r="I1053" s="96">
        <f>SUMIFS($G:$G,$A:$A,$A1053)</f>
        <v>53625</v>
      </c>
      <c r="J1053" s="95">
        <f>IFERROR(D1053/H1053,0)</f>
        <v>4.2064180398959233E-2</v>
      </c>
      <c r="K1053" s="95">
        <f>IFERROR(G1053/I1053,0)</f>
        <v>1.37995337995338E-2</v>
      </c>
      <c r="L1053" s="97">
        <f>IF(A1053&lt;&gt;A1052,J1053,L1052+J1053)</f>
        <v>0.60060711188204685</v>
      </c>
      <c r="M1053" s="97">
        <f>IF(A1053&lt;&gt;A1052,K1053,M1052+K1053)</f>
        <v>5.2550116550116557E-2</v>
      </c>
      <c r="N1053" s="97">
        <f>(M1053+(M1053-K1053))*(L1053-(L1053-J1053))</f>
        <v>3.8404890859357445E-3</v>
      </c>
      <c r="O1053" s="97">
        <f>ABS(L1053-M1053)</f>
        <v>0.54805699533193031</v>
      </c>
      <c r="T1053" s="99"/>
    </row>
    <row r="1054" spans="1:20" s="91" customFormat="1" ht="13.2" customHeight="1" x14ac:dyDescent="0.25">
      <c r="A1054" s="440">
        <f>F_12Snp_ODR_Ret!A1117</f>
        <v>44377</v>
      </c>
      <c r="B1054" s="444" t="str">
        <f>F_12Snp_ODR_Ret!B1117</f>
        <v>R_G2</v>
      </c>
      <c r="C1054" s="441">
        <f>F_12Snp_ODR_Ret!H1117</f>
        <v>229</v>
      </c>
      <c r="D1054" s="441">
        <f>F_12Snp_ODR_Ret!C1117</f>
        <v>18</v>
      </c>
      <c r="E1054" s="445">
        <f>D1054/C1054</f>
        <v>7.8602620087336247E-2</v>
      </c>
      <c r="F1054" s="94"/>
      <c r="G1054" s="96">
        <f>C1054-D1054</f>
        <v>211</v>
      </c>
      <c r="H1054" s="96">
        <f>SUMIFS($D:$D,$A:$A,$A1054)</f>
        <v>2306</v>
      </c>
      <c r="I1054" s="96">
        <f>SUMIFS($G:$G,$A:$A,$A1054)</f>
        <v>53625</v>
      </c>
      <c r="J1054" s="95">
        <f>IFERROR(D1054/H1054,0)</f>
        <v>7.8057241977450131E-3</v>
      </c>
      <c r="K1054" s="95">
        <f>IFERROR(G1054/I1054,0)</f>
        <v>3.9347319347319346E-3</v>
      </c>
      <c r="L1054" s="97">
        <f>IF(A1054&lt;&gt;A1053,J1054,L1053+J1054)</f>
        <v>0.60841283607979191</v>
      </c>
      <c r="M1054" s="97">
        <f>IF(A1054&lt;&gt;A1053,K1054,M1053+K1054)</f>
        <v>5.6484848484848492E-2</v>
      </c>
      <c r="N1054" s="97">
        <f>(M1054+(M1054-K1054))*(L1054-(L1054-J1054))</f>
        <v>8.5109686497371274E-4</v>
      </c>
      <c r="O1054" s="97">
        <f>ABS(L1054-M1054)</f>
        <v>0.55192798759494344</v>
      </c>
      <c r="T1054" s="99"/>
    </row>
    <row r="1055" spans="1:20" s="91" customFormat="1" ht="13.2" customHeight="1" x14ac:dyDescent="0.25">
      <c r="A1055" s="440">
        <f>F_12Snp_ODR_Ret!A1111</f>
        <v>44377</v>
      </c>
      <c r="B1055" s="444" t="str">
        <f>F_12Snp_ODR_Ret!B1111</f>
        <v>R_C2</v>
      </c>
      <c r="C1055" s="441">
        <f>F_12Snp_ODR_Ret!H1111</f>
        <v>475</v>
      </c>
      <c r="D1055" s="441">
        <f>F_12Snp_ODR_Ret!C1111</f>
        <v>37</v>
      </c>
      <c r="E1055" s="445">
        <f>D1055/C1055</f>
        <v>7.7894736842105267E-2</v>
      </c>
      <c r="F1055" s="94"/>
      <c r="G1055" s="96">
        <f>C1055-D1055</f>
        <v>438</v>
      </c>
      <c r="H1055" s="96">
        <f>SUMIFS($D:$D,$A:$A,$A1055)</f>
        <v>2306</v>
      </c>
      <c r="I1055" s="96">
        <f>SUMIFS($G:$G,$A:$A,$A1055)</f>
        <v>53625</v>
      </c>
      <c r="J1055" s="95">
        <f>IFERROR(D1055/H1055,0)</f>
        <v>1.6045099739809193E-2</v>
      </c>
      <c r="K1055" s="95">
        <f>IFERROR(G1055/I1055,0)</f>
        <v>8.1678321678321682E-3</v>
      </c>
      <c r="L1055" s="97">
        <f>IF(A1055&lt;&gt;A1054,J1055,L1054+J1055)</f>
        <v>0.62445793581960107</v>
      </c>
      <c r="M1055" s="97">
        <f>IF(A1055&lt;&gt;A1054,K1055,M1054+K1055)</f>
        <v>6.4652680652680664E-2</v>
      </c>
      <c r="N1055" s="97">
        <f>(M1055+(M1055-K1055))*(L1055-(L1055-J1055))</f>
        <v>1.9436637372456944E-3</v>
      </c>
      <c r="O1055" s="97">
        <f>ABS(L1055-M1055)</f>
        <v>0.55980525516692037</v>
      </c>
      <c r="T1055" s="99"/>
    </row>
    <row r="1056" spans="1:20" s="91" customFormat="1" ht="13.2" customHeight="1" x14ac:dyDescent="0.25">
      <c r="A1056" s="440">
        <f>F_12Snp_ODR_Ret!A1119</f>
        <v>44377</v>
      </c>
      <c r="B1056" s="444" t="str">
        <f>F_12Snp_ODR_Ret!B1119</f>
        <v>R_I1</v>
      </c>
      <c r="C1056" s="441">
        <f>F_12Snp_ODR_Ret!H1119</f>
        <v>4880</v>
      </c>
      <c r="D1056" s="441">
        <f>F_12Snp_ODR_Ret!C1119</f>
        <v>265</v>
      </c>
      <c r="E1056" s="445">
        <f>D1056/C1056</f>
        <v>5.4303278688524588E-2</v>
      </c>
      <c r="F1056" s="94"/>
      <c r="G1056" s="96">
        <f>C1056-D1056</f>
        <v>4615</v>
      </c>
      <c r="H1056" s="96">
        <f>SUMIFS($D:$D,$A:$A,$A1056)</f>
        <v>2306</v>
      </c>
      <c r="I1056" s="96">
        <f>SUMIFS($G:$G,$A:$A,$A1056)</f>
        <v>53625</v>
      </c>
      <c r="J1056" s="95">
        <f>IFERROR(D1056/H1056,0)</f>
        <v>0.11491760624457936</v>
      </c>
      <c r="K1056" s="95">
        <f>IFERROR(G1056/I1056,0)</f>
        <v>8.606060606060606E-2</v>
      </c>
      <c r="L1056" s="97">
        <f>IF(A1056&lt;&gt;A1055,J1056,L1055+J1056)</f>
        <v>0.73937554206418044</v>
      </c>
      <c r="M1056" s="97">
        <f>IF(A1056&lt;&gt;A1055,K1056,M1055+K1056)</f>
        <v>0.15071328671328671</v>
      </c>
      <c r="N1056" s="97">
        <f>(M1056+(M1056-K1056))*(L1056-(L1056-J1056))</f>
        <v>2.4749341436245166E-2</v>
      </c>
      <c r="O1056" s="97">
        <f>ABS(L1056-M1056)</f>
        <v>0.58866225535089378</v>
      </c>
      <c r="T1056" s="99"/>
    </row>
    <row r="1057" spans="1:20" s="91" customFormat="1" ht="13.2" customHeight="1" x14ac:dyDescent="0.25">
      <c r="A1057" s="440">
        <f>F_12Snp_ODR_Ret!A1118</f>
        <v>44377</v>
      </c>
      <c r="B1057" s="444" t="str">
        <f>F_12Snp_ODR_Ret!B1118</f>
        <v>R_H</v>
      </c>
      <c r="C1057" s="441">
        <f>F_12Snp_ODR_Ret!H1118</f>
        <v>23457</v>
      </c>
      <c r="D1057" s="441">
        <f>F_12Snp_ODR_Ret!C1118</f>
        <v>436</v>
      </c>
      <c r="E1057" s="445">
        <f>D1057/C1057</f>
        <v>1.8587202114507397E-2</v>
      </c>
      <c r="F1057" s="94"/>
      <c r="G1057" s="96">
        <f>C1057-D1057</f>
        <v>23021</v>
      </c>
      <c r="H1057" s="96">
        <f>SUMIFS($D:$D,$A:$A,$A1057)</f>
        <v>2306</v>
      </c>
      <c r="I1057" s="96">
        <f>SUMIFS($G:$G,$A:$A,$A1057)</f>
        <v>53625</v>
      </c>
      <c r="J1057" s="95">
        <f>IFERROR(D1057/H1057,0)</f>
        <v>0.18907198612315698</v>
      </c>
      <c r="K1057" s="95">
        <f>IFERROR(G1057/I1057,0)</f>
        <v>0.42929603729603727</v>
      </c>
      <c r="L1057" s="97">
        <f>IF(A1057&lt;&gt;A1056,J1057,L1056+J1057)</f>
        <v>0.92844752818733745</v>
      </c>
      <c r="M1057" s="97">
        <f>IF(A1057&lt;&gt;A1056,K1057,M1056+K1057)</f>
        <v>0.58000932400932403</v>
      </c>
      <c r="N1057" s="97">
        <f>(M1057+(M1057-K1057))*(L1057-(L1057-J1057))</f>
        <v>0.13815917531442254</v>
      </c>
      <c r="O1057" s="97">
        <f>ABS(L1057-M1057)</f>
        <v>0.34843820417801341</v>
      </c>
      <c r="T1057" s="99"/>
    </row>
    <row r="1058" spans="1:20" s="91" customFormat="1" ht="13.2" customHeight="1" x14ac:dyDescent="0.25">
      <c r="A1058" s="440">
        <f>F_12Snp_ODR_Ret!A1113</f>
        <v>44377</v>
      </c>
      <c r="B1058" s="444" t="str">
        <f>F_12Snp_ODR_Ret!B1113</f>
        <v>R_Default</v>
      </c>
      <c r="C1058" s="441">
        <f>F_12Snp_ODR_Ret!H1113</f>
        <v>5297</v>
      </c>
      <c r="D1058" s="441">
        <f>F_12Snp_ODR_Ret!C1113</f>
        <v>89</v>
      </c>
      <c r="E1058" s="445">
        <f>D1058/C1058</f>
        <v>1.6801963375495565E-2</v>
      </c>
      <c r="F1058" s="94"/>
      <c r="G1058" s="96">
        <f>C1058-D1058</f>
        <v>5208</v>
      </c>
      <c r="H1058" s="96">
        <f>SUMIFS($D:$D,$A:$A,$A1058)</f>
        <v>2306</v>
      </c>
      <c r="I1058" s="96">
        <f>SUMIFS($G:$G,$A:$A,$A1058)</f>
        <v>53625</v>
      </c>
      <c r="J1058" s="95">
        <f>IFERROR(D1058/H1058,0)</f>
        <v>3.8594969644405897E-2</v>
      </c>
      <c r="K1058" s="95">
        <f>IFERROR(G1058/I1058,0)</f>
        <v>9.7118881118881117E-2</v>
      </c>
      <c r="L1058" s="97">
        <f>IF(A1058&lt;&gt;A1057,J1058,L1057+J1058)</f>
        <v>0.96704249783174334</v>
      </c>
      <c r="M1058" s="97">
        <f>IF(A1058&lt;&gt;A1057,K1058,M1057+K1058)</f>
        <v>0.67712820512820515</v>
      </c>
      <c r="N1058" s="97">
        <f>(M1058+(M1058-K1058))*(L1058-(L1058-J1058))</f>
        <v>4.8519184775906367E-2</v>
      </c>
      <c r="O1058" s="97">
        <f>ABS(L1058-M1058)</f>
        <v>0.28991429270353819</v>
      </c>
      <c r="T1058" s="99"/>
    </row>
    <row r="1059" spans="1:20" s="91" customFormat="1" ht="13.2" customHeight="1" x14ac:dyDescent="0.25">
      <c r="A1059" s="440">
        <f>F_12Snp_ODR_Ret!A1116</f>
        <v>44377</v>
      </c>
      <c r="B1059" s="444" t="str">
        <f>F_12Snp_ODR_Ret!B1116</f>
        <v>R_G1</v>
      </c>
      <c r="C1059" s="441">
        <f>F_12Snp_ODR_Ret!H1116</f>
        <v>3237</v>
      </c>
      <c r="D1059" s="441">
        <f>F_12Snp_ODR_Ret!C1116</f>
        <v>21</v>
      </c>
      <c r="E1059" s="445">
        <f>D1059/C1059</f>
        <v>6.4874884151992582E-3</v>
      </c>
      <c r="F1059" s="94"/>
      <c r="G1059" s="96">
        <f>C1059-D1059</f>
        <v>3216</v>
      </c>
      <c r="H1059" s="96">
        <f>SUMIFS($D:$D,$A:$A,$A1059)</f>
        <v>2306</v>
      </c>
      <c r="I1059" s="96">
        <f>SUMIFS($G:$G,$A:$A,$A1059)</f>
        <v>53625</v>
      </c>
      <c r="J1059" s="95">
        <f>IFERROR(D1059/H1059,0)</f>
        <v>9.1066782307025144E-3</v>
      </c>
      <c r="K1059" s="95">
        <f>IFERROR(G1059/I1059,0)</f>
        <v>5.9972027972027969E-2</v>
      </c>
      <c r="L1059" s="97">
        <f>IF(A1059&lt;&gt;A1058,J1059,L1058+J1059)</f>
        <v>0.97614917606244589</v>
      </c>
      <c r="M1059" s="97">
        <f>IF(A1059&lt;&gt;A1058,K1059,M1058+K1059)</f>
        <v>0.73710023310023309</v>
      </c>
      <c r="N1059" s="97">
        <f>(M1059+(M1059-K1059))*(L1059-(L1059-J1059))</f>
        <v>1.2878923331655381E-2</v>
      </c>
      <c r="O1059" s="97">
        <f>ABS(L1059-M1059)</f>
        <v>0.2390489429622128</v>
      </c>
      <c r="T1059" s="99"/>
    </row>
    <row r="1060" spans="1:20" s="91" customFormat="1" ht="13.2" customHeight="1" x14ac:dyDescent="0.25">
      <c r="A1060" s="440">
        <f>F_12Snp_ODR_Ret!A1108</f>
        <v>44377</v>
      </c>
      <c r="B1060" s="444" t="str">
        <f>F_12Snp_ODR_Ret!B1108</f>
        <v>R_A2</v>
      </c>
      <c r="C1060" s="441">
        <f>F_12Snp_ODR_Ret!H1108</f>
        <v>1904</v>
      </c>
      <c r="D1060" s="441">
        <f>F_12Snp_ODR_Ret!C1108</f>
        <v>11</v>
      </c>
      <c r="E1060" s="445">
        <f>D1060/C1060</f>
        <v>5.7773109243697482E-3</v>
      </c>
      <c r="F1060" s="94"/>
      <c r="G1060" s="96">
        <f>C1060-D1060</f>
        <v>1893</v>
      </c>
      <c r="H1060" s="96">
        <f>SUMIFS($D:$D,$A:$A,$A1060)</f>
        <v>2306</v>
      </c>
      <c r="I1060" s="96">
        <f>SUMIFS($G:$G,$A:$A,$A1060)</f>
        <v>53625</v>
      </c>
      <c r="J1060" s="95">
        <f>IFERROR(D1060/H1060,0)</f>
        <v>4.7701647875108416E-3</v>
      </c>
      <c r="K1060" s="95">
        <f>IFERROR(G1060/I1060,0)</f>
        <v>3.5300699300699304E-2</v>
      </c>
      <c r="L1060" s="97">
        <f>IF(A1060&lt;&gt;A1059,J1060,L1059+J1060)</f>
        <v>0.98091934084995669</v>
      </c>
      <c r="M1060" s="97">
        <f>IF(A1060&lt;&gt;A1059,K1060,M1059+K1060)</f>
        <v>0.77240093240093244</v>
      </c>
      <c r="N1060" s="97">
        <f>(M1060+(M1060-K1060))*(L1060-(L1060-J1060))</f>
        <v>7.2005693063801716E-3</v>
      </c>
      <c r="O1060" s="97">
        <f>ABS(L1060-M1060)</f>
        <v>0.20851840844902425</v>
      </c>
      <c r="T1060" s="99"/>
    </row>
    <row r="1061" spans="1:20" x14ac:dyDescent="0.25">
      <c r="A1061" s="440">
        <f>F_12Snp_ODR_Ret!A1110</f>
        <v>44377</v>
      </c>
      <c r="B1061" s="444" t="str">
        <f>F_12Snp_ODR_Ret!B1110</f>
        <v>R_C1</v>
      </c>
      <c r="C1061" s="441">
        <f>F_12Snp_ODR_Ret!H1110</f>
        <v>7690</v>
      </c>
      <c r="D1061" s="441">
        <f>F_12Snp_ODR_Ret!C1110</f>
        <v>38</v>
      </c>
      <c r="E1061" s="445">
        <f>D1061/C1061</f>
        <v>4.9414824447334199E-3</v>
      </c>
      <c r="F1061" s="94"/>
      <c r="G1061" s="96">
        <f>C1061-D1061</f>
        <v>7652</v>
      </c>
      <c r="H1061" s="96">
        <f>SUMIFS($D:$D,$A:$A,$A1061)</f>
        <v>2306</v>
      </c>
      <c r="I1061" s="96">
        <f>SUMIFS($G:$G,$A:$A,$A1061)</f>
        <v>53625</v>
      </c>
      <c r="J1061" s="95">
        <f>IFERROR(D1061/H1061,0)</f>
        <v>1.647875108412836E-2</v>
      </c>
      <c r="K1061" s="95">
        <f>IFERROR(G1061/I1061,0)</f>
        <v>0.14269463869463869</v>
      </c>
      <c r="L1061" s="97">
        <f>IF(A1061&lt;&gt;A1060,J1061,L1060+J1061)</f>
        <v>0.99739809193408502</v>
      </c>
      <c r="M1061" s="97">
        <f>IF(A1061&lt;&gt;A1060,K1061,M1060+K1061)</f>
        <v>0.91509557109557116</v>
      </c>
      <c r="N1061" s="97">
        <f>(M1061+(M1061-K1061))*(L1061-(L1061-J1061))</f>
        <v>2.7807834836455773E-2</v>
      </c>
      <c r="O1061" s="97">
        <f>ABS(L1061-M1061)</f>
        <v>8.230252083851386E-2</v>
      </c>
    </row>
    <row r="1062" spans="1:20" x14ac:dyDescent="0.25">
      <c r="A1062" s="440">
        <f>F_12Snp_ODR_Ret!A1109</f>
        <v>44377</v>
      </c>
      <c r="B1062" s="444" t="str">
        <f>F_12Snp_ODR_Ret!B1109</f>
        <v>R_B</v>
      </c>
      <c r="C1062" s="441">
        <f>F_12Snp_ODR_Ret!H1109</f>
        <v>2983</v>
      </c>
      <c r="D1062" s="441">
        <f>F_12Snp_ODR_Ret!C1109</f>
        <v>6</v>
      </c>
      <c r="E1062" s="445">
        <f>D1062/C1062</f>
        <v>2.0113979215554811E-3</v>
      </c>
      <c r="F1062" s="94"/>
      <c r="G1062" s="96">
        <f>C1062-D1062</f>
        <v>2977</v>
      </c>
      <c r="H1062" s="96">
        <f>SUMIFS($D:$D,$A:$A,$A1062)</f>
        <v>2306</v>
      </c>
      <c r="I1062" s="96">
        <f>SUMIFS($G:$G,$A:$A,$A1062)</f>
        <v>53625</v>
      </c>
      <c r="J1062" s="95">
        <f>IFERROR(D1062/H1062,0)</f>
        <v>2.6019080659150044E-3</v>
      </c>
      <c r="K1062" s="95">
        <f>IFERROR(G1062/I1062,0)</f>
        <v>5.5515151515151517E-2</v>
      </c>
      <c r="L1062" s="97">
        <f>IF(A1062&lt;&gt;A1061,J1062,L1061+J1062)</f>
        <v>1</v>
      </c>
      <c r="M1062" s="97">
        <f>IF(A1062&lt;&gt;A1061,K1062,M1061+K1062)</f>
        <v>0.97061072261072268</v>
      </c>
      <c r="N1062" s="97">
        <f>(M1062+(M1062-K1062))*(L1062-(L1062-J1062))</f>
        <v>4.9064344155410515E-3</v>
      </c>
      <c r="O1062" s="97">
        <f>ABS(L1062-M1062)</f>
        <v>2.9389277389277324E-2</v>
      </c>
    </row>
    <row r="1063" spans="1:20" x14ac:dyDescent="0.25">
      <c r="A1063" s="440">
        <f>F_12Snp_ODR_Ret!A1107</f>
        <v>44377</v>
      </c>
      <c r="B1063" s="444" t="str">
        <f>F_12Snp_ODR_Ret!B1107</f>
        <v>R_A1</v>
      </c>
      <c r="C1063" s="441">
        <f>F_12Snp_ODR_Ret!H1107</f>
        <v>1576</v>
      </c>
      <c r="D1063" s="441">
        <f>F_12Snp_ODR_Ret!C1107</f>
        <v>0</v>
      </c>
      <c r="E1063" s="445">
        <f>D1063/C1063</f>
        <v>0</v>
      </c>
      <c r="F1063" s="94"/>
      <c r="G1063" s="96">
        <f>C1063-D1063</f>
        <v>1576</v>
      </c>
      <c r="H1063" s="96">
        <f>SUMIFS($D:$D,$A:$A,$A1063)</f>
        <v>2306</v>
      </c>
      <c r="I1063" s="96">
        <f>SUMIFS($G:$G,$A:$A,$A1063)</f>
        <v>53625</v>
      </c>
      <c r="J1063" s="95">
        <f>IFERROR(D1063/H1063,0)</f>
        <v>0</v>
      </c>
      <c r="K1063" s="95">
        <f>IFERROR(G1063/I1063,0)</f>
        <v>2.938927738927739E-2</v>
      </c>
      <c r="L1063" s="97">
        <f>IF(A1063&lt;&gt;A1062,J1063,L1062+J1063)</f>
        <v>1</v>
      </c>
      <c r="M1063" s="97">
        <f>IF(A1063&lt;&gt;A1062,K1063,M1062+K1063)</f>
        <v>1</v>
      </c>
      <c r="N1063" s="97">
        <f>(M1063+(M1063-K1063))*(L1063-(L1063-J1063))</f>
        <v>0</v>
      </c>
      <c r="O1063" s="97">
        <f>ABS(L1063-M1063)</f>
        <v>0</v>
      </c>
    </row>
    <row r="1064" spans="1:20" x14ac:dyDescent="0.25">
      <c r="A1064" s="440">
        <f>F_12Snp_ODR_Ret!A1140</f>
        <v>44408</v>
      </c>
      <c r="B1064" s="444" t="str">
        <f>F_12Snp_ODR_Ret!B1140</f>
        <v>R_L</v>
      </c>
      <c r="C1064" s="441">
        <f>F_12Snp_ODR_Ret!H1140</f>
        <v>288</v>
      </c>
      <c r="D1064" s="441">
        <f>F_12Snp_ODR_Ret!C1140</f>
        <v>175</v>
      </c>
      <c r="E1064" s="445">
        <f>D1064/C1064</f>
        <v>0.60763888888888884</v>
      </c>
      <c r="F1064" s="94"/>
      <c r="G1064" s="96">
        <f>C1064-D1064</f>
        <v>113</v>
      </c>
      <c r="H1064" s="96">
        <f>SUMIFS($D:$D,$A:$A,$A1064)</f>
        <v>2088</v>
      </c>
      <c r="I1064" s="96">
        <f>SUMIFS($G:$G,$A:$A,$A1064)</f>
        <v>54132</v>
      </c>
      <c r="J1064" s="95">
        <f>IFERROR(D1064/H1064,0)</f>
        <v>8.3812260536398467E-2</v>
      </c>
      <c r="K1064" s="95">
        <f>IFERROR(G1064/I1064,0)</f>
        <v>2.0874898396512228E-3</v>
      </c>
      <c r="L1064" s="97">
        <f>IF(A1064&lt;&gt;A1063,J1064,L1063+J1064)</f>
        <v>8.3812260536398467E-2</v>
      </c>
      <c r="M1064" s="97">
        <f>IF(A1064&lt;&gt;A1063,K1064,M1063+K1064)</f>
        <v>2.0874898396512228E-3</v>
      </c>
      <c r="N1064" s="97">
        <f>(M1064+(M1064-K1064))*(L1064-(L1064-J1064))</f>
        <v>1.7495724230793294E-4</v>
      </c>
      <c r="O1064" s="97">
        <f>ABS(L1064-M1064)</f>
        <v>8.1724770696747245E-2</v>
      </c>
    </row>
    <row r="1065" spans="1:20" x14ac:dyDescent="0.25">
      <c r="A1065" s="440">
        <f>F_12Snp_ODR_Ret!A1139</f>
        <v>44408</v>
      </c>
      <c r="B1065" s="444" t="str">
        <f>F_12Snp_ODR_Ret!B1139</f>
        <v>R_K</v>
      </c>
      <c r="C1065" s="441">
        <f>F_12Snp_ODR_Ret!H1139</f>
        <v>854</v>
      </c>
      <c r="D1065" s="441">
        <f>F_12Snp_ODR_Ret!C1139</f>
        <v>474</v>
      </c>
      <c r="E1065" s="445">
        <f>D1065/C1065</f>
        <v>0.55503512880562056</v>
      </c>
      <c r="F1065" s="94"/>
      <c r="G1065" s="96">
        <f>C1065-D1065</f>
        <v>380</v>
      </c>
      <c r="H1065" s="96">
        <f>SUMIFS($D:$D,$A:$A,$A1065)</f>
        <v>2088</v>
      </c>
      <c r="I1065" s="96">
        <f>SUMIFS($G:$G,$A:$A,$A1065)</f>
        <v>54132</v>
      </c>
      <c r="J1065" s="95">
        <f>IFERROR(D1065/H1065,0)</f>
        <v>0.22701149425287356</v>
      </c>
      <c r="K1065" s="95">
        <f>IFERROR(G1065/I1065,0)</f>
        <v>7.0198773368802189E-3</v>
      </c>
      <c r="L1065" s="97">
        <f>IF(A1065&lt;&gt;A1064,J1065,L1064+J1065)</f>
        <v>0.31082375478927204</v>
      </c>
      <c r="M1065" s="97">
        <f>IF(A1065&lt;&gt;A1064,K1065,M1064+K1065)</f>
        <v>9.1073671765314421E-3</v>
      </c>
      <c r="N1065" s="97">
        <f>(M1065+(M1065-K1065))*(L1065-(L1065-J1065))</f>
        <v>2.5413612191908922E-3</v>
      </c>
      <c r="O1065" s="97">
        <f>ABS(L1065-M1065)</f>
        <v>0.30171638761274061</v>
      </c>
    </row>
    <row r="1066" spans="1:20" x14ac:dyDescent="0.25">
      <c r="A1066" s="440">
        <f>F_12Snp_ODR_Ret!A1132</f>
        <v>44408</v>
      </c>
      <c r="B1066" s="444" t="str">
        <f>F_12Snp_ODR_Ret!B1132</f>
        <v>R_F</v>
      </c>
      <c r="C1066" s="441">
        <f>F_12Snp_ODR_Ret!H1132</f>
        <v>206</v>
      </c>
      <c r="D1066" s="441">
        <f>F_12Snp_ODR_Ret!C1132</f>
        <v>93</v>
      </c>
      <c r="E1066" s="445">
        <f>D1066/C1066</f>
        <v>0.45145631067961167</v>
      </c>
      <c r="F1066" s="94"/>
      <c r="G1066" s="96">
        <f>C1066-D1066</f>
        <v>113</v>
      </c>
      <c r="H1066" s="96">
        <f>SUMIFS($D:$D,$A:$A,$A1066)</f>
        <v>2088</v>
      </c>
      <c r="I1066" s="96">
        <f>SUMIFS($G:$G,$A:$A,$A1066)</f>
        <v>54132</v>
      </c>
      <c r="J1066" s="95">
        <f>IFERROR(D1066/H1066,0)</f>
        <v>4.4540229885057472E-2</v>
      </c>
      <c r="K1066" s="95">
        <f>IFERROR(G1066/I1066,0)</f>
        <v>2.0874898396512228E-3</v>
      </c>
      <c r="L1066" s="97">
        <f>IF(A1066&lt;&gt;A1065,J1066,L1065+J1066)</f>
        <v>0.3553639846743295</v>
      </c>
      <c r="M1066" s="97">
        <f>IF(A1066&lt;&gt;A1065,K1066,M1065+K1066)</f>
        <v>1.1194857016182665E-2</v>
      </c>
      <c r="N1066" s="97">
        <f>(M1066+(M1066-K1066))*(L1066-(L1066-J1066))</f>
        <v>9.0426573272146154E-4</v>
      </c>
      <c r="O1066" s="97">
        <f>ABS(L1066-M1066)</f>
        <v>0.34416912765814683</v>
      </c>
    </row>
    <row r="1067" spans="1:20" x14ac:dyDescent="0.25">
      <c r="A1067" s="440">
        <f>F_12Snp_ODR_Ret!A1131</f>
        <v>44408</v>
      </c>
      <c r="B1067" s="444" t="str">
        <f>F_12Snp_ODR_Ret!B1131</f>
        <v>R_E</v>
      </c>
      <c r="C1067" s="441">
        <f>F_12Snp_ODR_Ret!H1131</f>
        <v>305</v>
      </c>
      <c r="D1067" s="441">
        <f>F_12Snp_ODR_Ret!C1131</f>
        <v>91</v>
      </c>
      <c r="E1067" s="445">
        <f>D1067/C1067</f>
        <v>0.29836065573770493</v>
      </c>
      <c r="F1067" s="94"/>
      <c r="G1067" s="96">
        <f>C1067-D1067</f>
        <v>214</v>
      </c>
      <c r="H1067" s="96">
        <f>SUMIFS($D:$D,$A:$A,$A1067)</f>
        <v>2088</v>
      </c>
      <c r="I1067" s="96">
        <f>SUMIFS($G:$G,$A:$A,$A1067)</f>
        <v>54132</v>
      </c>
      <c r="J1067" s="95">
        <f>IFERROR(D1067/H1067,0)</f>
        <v>4.3582375478927203E-2</v>
      </c>
      <c r="K1067" s="95">
        <f>IFERROR(G1067/I1067,0)</f>
        <v>3.9532993423483341E-3</v>
      </c>
      <c r="L1067" s="97">
        <f>IF(A1067&lt;&gt;A1066,J1067,L1066+J1067)</f>
        <v>0.39894636015325668</v>
      </c>
      <c r="M1067" s="97">
        <f>IF(A1067&lt;&gt;A1066,K1067,M1066+K1067)</f>
        <v>1.5148156358530999E-2</v>
      </c>
      <c r="N1067" s="97">
        <f>(M1067+(M1067-K1067))*(L1067-(L1067-J1067))</f>
        <v>1.1480911001431717E-3</v>
      </c>
      <c r="O1067" s="97">
        <f>ABS(L1067-M1067)</f>
        <v>0.38379820379472568</v>
      </c>
    </row>
    <row r="1068" spans="1:20" x14ac:dyDescent="0.25">
      <c r="A1068" s="440">
        <f>F_12Snp_ODR_Ret!A1137</f>
        <v>44408</v>
      </c>
      <c r="B1068" s="444" t="str">
        <f>F_12Snp_ODR_Ret!B1137</f>
        <v>R_I2</v>
      </c>
      <c r="C1068" s="441">
        <f>F_12Snp_ODR_Ret!H1137</f>
        <v>773</v>
      </c>
      <c r="D1068" s="441">
        <f>F_12Snp_ODR_Ret!C1137</f>
        <v>228</v>
      </c>
      <c r="E1068" s="445">
        <f>D1068/C1068</f>
        <v>0.29495472186287192</v>
      </c>
      <c r="F1068" s="94"/>
      <c r="G1068" s="96">
        <f>C1068-D1068</f>
        <v>545</v>
      </c>
      <c r="H1068" s="96">
        <f>SUMIFS($D:$D,$A:$A,$A1068)</f>
        <v>2088</v>
      </c>
      <c r="I1068" s="96">
        <f>SUMIFS($G:$G,$A:$A,$A1068)</f>
        <v>54132</v>
      </c>
      <c r="J1068" s="95">
        <f>IFERROR(D1068/H1068,0)</f>
        <v>0.10919540229885058</v>
      </c>
      <c r="K1068" s="95">
        <f>IFERROR(G1068/I1068,0)</f>
        <v>1.0067981969999262E-2</v>
      </c>
      <c r="L1068" s="97">
        <f>IF(A1068&lt;&gt;A1067,J1068,L1067+J1068)</f>
        <v>0.50814176245210729</v>
      </c>
      <c r="M1068" s="97">
        <f>IF(A1068&lt;&gt;A1067,K1068,M1067+K1068)</f>
        <v>2.5216138328530261E-2</v>
      </c>
      <c r="N1068" s="97">
        <f>(M1068+(M1068-K1068))*(L1068-(L1068-J1068))</f>
        <v>4.4075953968630132E-3</v>
      </c>
      <c r="O1068" s="97">
        <f>ABS(L1068-M1068)</f>
        <v>0.48292562412357704</v>
      </c>
    </row>
    <row r="1069" spans="1:20" x14ac:dyDescent="0.25">
      <c r="A1069" s="440">
        <f>F_12Snp_ODR_Ret!A1138</f>
        <v>44408</v>
      </c>
      <c r="B1069" s="444" t="str">
        <f>F_12Snp_ODR_Ret!B1138</f>
        <v>R_J</v>
      </c>
      <c r="C1069" s="441">
        <f>F_12Snp_ODR_Ret!H1138</f>
        <v>1061</v>
      </c>
      <c r="D1069" s="441">
        <f>F_12Snp_ODR_Ret!C1138</f>
        <v>201</v>
      </c>
      <c r="E1069" s="445">
        <f>D1069/C1069</f>
        <v>0.18944392082940623</v>
      </c>
      <c r="F1069" s="94"/>
      <c r="G1069" s="96">
        <f>C1069-D1069</f>
        <v>860</v>
      </c>
      <c r="H1069" s="96">
        <f>SUMIFS($D:$D,$A:$A,$A1069)</f>
        <v>2088</v>
      </c>
      <c r="I1069" s="96">
        <f>SUMIFS($G:$G,$A:$A,$A1069)</f>
        <v>54132</v>
      </c>
      <c r="J1069" s="95">
        <f>IFERROR(D1069/H1069,0)</f>
        <v>9.6264367816091947E-2</v>
      </c>
      <c r="K1069" s="95">
        <f>IFERROR(G1069/I1069,0)</f>
        <v>1.5887090815044705E-2</v>
      </c>
      <c r="L1069" s="97">
        <f>IF(A1069&lt;&gt;A1068,J1069,L1068+J1069)</f>
        <v>0.60440613026819923</v>
      </c>
      <c r="M1069" s="97">
        <f>IF(A1069&lt;&gt;A1068,K1069,M1068+K1069)</f>
        <v>4.1103229143574962E-2</v>
      </c>
      <c r="N1069" s="97">
        <f>(M1069+(M1069-K1069))*(L1069-(L1069-J1069))</f>
        <v>6.3841919836653003E-3</v>
      </c>
      <c r="O1069" s="97">
        <f>ABS(L1069-M1069)</f>
        <v>0.56330290112462422</v>
      </c>
    </row>
    <row r="1070" spans="1:20" x14ac:dyDescent="0.25">
      <c r="A1070" s="440">
        <f>F_12Snp_ODR_Ret!A1129</f>
        <v>44408</v>
      </c>
      <c r="B1070" s="444" t="str">
        <f>F_12Snp_ODR_Ret!B1129</f>
        <v>R_D</v>
      </c>
      <c r="C1070" s="441">
        <f>F_12Snp_ODR_Ret!H1129</f>
        <v>814</v>
      </c>
      <c r="D1070" s="441">
        <f>F_12Snp_ODR_Ret!C1129</f>
        <v>77</v>
      </c>
      <c r="E1070" s="445">
        <f>D1070/C1070</f>
        <v>9.45945945945946E-2</v>
      </c>
      <c r="F1070" s="94"/>
      <c r="G1070" s="96">
        <f>C1070-D1070</f>
        <v>737</v>
      </c>
      <c r="H1070" s="96">
        <f>SUMIFS($D:$D,$A:$A,$A1070)</f>
        <v>2088</v>
      </c>
      <c r="I1070" s="96">
        <f>SUMIFS($G:$G,$A:$A,$A1070)</f>
        <v>54132</v>
      </c>
      <c r="J1070" s="95">
        <f>IFERROR(D1070/H1070,0)</f>
        <v>3.6877394636015325E-2</v>
      </c>
      <c r="K1070" s="95">
        <f>IFERROR(G1070/I1070,0)</f>
        <v>1.3614867361265055E-2</v>
      </c>
      <c r="L1070" s="97">
        <f>IF(A1070&lt;&gt;A1069,J1070,L1069+J1070)</f>
        <v>0.64128352490421459</v>
      </c>
      <c r="M1070" s="97">
        <f>IF(A1070&lt;&gt;A1069,K1070,M1069+K1070)</f>
        <v>5.4718096504840018E-2</v>
      </c>
      <c r="N1070" s="97">
        <f>(M1070+(M1070-K1070))*(L1070-(L1070-J1070))</f>
        <v>3.5336408404827392E-3</v>
      </c>
      <c r="O1070" s="97">
        <f>ABS(L1070-M1070)</f>
        <v>0.58656542839937453</v>
      </c>
    </row>
    <row r="1071" spans="1:20" x14ac:dyDescent="0.25">
      <c r="A1071" s="440">
        <f>F_12Snp_ODR_Ret!A1134</f>
        <v>44408</v>
      </c>
      <c r="B1071" s="444" t="str">
        <f>F_12Snp_ODR_Ret!B1134</f>
        <v>R_G2</v>
      </c>
      <c r="C1071" s="441">
        <f>F_12Snp_ODR_Ret!H1134</f>
        <v>245</v>
      </c>
      <c r="D1071" s="441">
        <f>F_12Snp_ODR_Ret!C1134</f>
        <v>18</v>
      </c>
      <c r="E1071" s="445">
        <f>D1071/C1071</f>
        <v>7.3469387755102047E-2</v>
      </c>
      <c r="F1071" s="94"/>
      <c r="G1071" s="96">
        <f>C1071-D1071</f>
        <v>227</v>
      </c>
      <c r="H1071" s="96">
        <f>SUMIFS($D:$D,$A:$A,$A1071)</f>
        <v>2088</v>
      </c>
      <c r="I1071" s="96">
        <f>SUMIFS($G:$G,$A:$A,$A1071)</f>
        <v>54132</v>
      </c>
      <c r="J1071" s="95">
        <f>IFERROR(D1071/H1071,0)</f>
        <v>8.6206896551724137E-3</v>
      </c>
      <c r="K1071" s="95">
        <f>IFERROR(G1071/I1071,0)</f>
        <v>4.1934530407152885E-3</v>
      </c>
      <c r="L1071" s="97">
        <f>IF(A1071&lt;&gt;A1070,J1071,L1070+J1071)</f>
        <v>0.64990421455938696</v>
      </c>
      <c r="M1071" s="97">
        <f>IF(A1071&lt;&gt;A1070,K1071,M1070+K1071)</f>
        <v>5.8911549545555303E-2</v>
      </c>
      <c r="N1071" s="97">
        <f>(M1071+(M1071-K1071))*(L1071-(L1071-J1071))</f>
        <v>9.7956591422754149E-4</v>
      </c>
      <c r="O1071" s="97">
        <f>ABS(L1071-M1071)</f>
        <v>0.59099266501383163</v>
      </c>
    </row>
    <row r="1072" spans="1:20" x14ac:dyDescent="0.25">
      <c r="A1072" s="440">
        <f>F_12Snp_ODR_Ret!A1128</f>
        <v>44408</v>
      </c>
      <c r="B1072" s="444" t="str">
        <f>F_12Snp_ODR_Ret!B1128</f>
        <v>R_C2</v>
      </c>
      <c r="C1072" s="441">
        <f>F_12Snp_ODR_Ret!H1128</f>
        <v>595</v>
      </c>
      <c r="D1072" s="441">
        <f>F_12Snp_ODR_Ret!C1128</f>
        <v>30</v>
      </c>
      <c r="E1072" s="445">
        <f>D1072/C1072</f>
        <v>5.0420168067226892E-2</v>
      </c>
      <c r="F1072" s="94"/>
      <c r="G1072" s="96">
        <f>C1072-D1072</f>
        <v>565</v>
      </c>
      <c r="H1072" s="96">
        <f>SUMIFS($D:$D,$A:$A,$A1072)</f>
        <v>2088</v>
      </c>
      <c r="I1072" s="96">
        <f>SUMIFS($G:$G,$A:$A,$A1072)</f>
        <v>54132</v>
      </c>
      <c r="J1072" s="95">
        <f>IFERROR(D1072/H1072,0)</f>
        <v>1.4367816091954023E-2</v>
      </c>
      <c r="K1072" s="95">
        <f>IFERROR(G1072/I1072,0)</f>
        <v>1.0437449198256114E-2</v>
      </c>
      <c r="L1072" s="97">
        <f>IF(A1072&lt;&gt;A1071,J1072,L1071+J1072)</f>
        <v>0.66427203065134099</v>
      </c>
      <c r="M1072" s="97">
        <f>IF(A1072&lt;&gt;A1071,K1072,M1071+K1072)</f>
        <v>6.9348998743811424E-2</v>
      </c>
      <c r="N1072" s="97">
        <f>(M1072+(M1072-K1072))*(L1072-(L1072-J1072))</f>
        <v>1.8428239696748107E-3</v>
      </c>
      <c r="O1072" s="97">
        <f>ABS(L1072-M1072)</f>
        <v>0.5949230319075296</v>
      </c>
    </row>
    <row r="1073" spans="1:15" x14ac:dyDescent="0.25">
      <c r="A1073" s="440">
        <f>F_12Snp_ODR_Ret!A1136</f>
        <v>44408</v>
      </c>
      <c r="B1073" s="444" t="str">
        <f>F_12Snp_ODR_Ret!B1136</f>
        <v>R_I1</v>
      </c>
      <c r="C1073" s="441">
        <f>F_12Snp_ODR_Ret!H1136</f>
        <v>4676</v>
      </c>
      <c r="D1073" s="441">
        <f>F_12Snp_ODR_Ret!C1136</f>
        <v>195</v>
      </c>
      <c r="E1073" s="445">
        <f>D1073/C1073</f>
        <v>4.1702309666381519E-2</v>
      </c>
      <c r="F1073" s="94"/>
      <c r="G1073" s="96">
        <f>C1073-D1073</f>
        <v>4481</v>
      </c>
      <c r="H1073" s="96">
        <f>SUMIFS($D:$D,$A:$A,$A1073)</f>
        <v>2088</v>
      </c>
      <c r="I1073" s="96">
        <f>SUMIFS($G:$G,$A:$A,$A1073)</f>
        <v>54132</v>
      </c>
      <c r="J1073" s="95">
        <f>IFERROR(D1073/H1073,0)</f>
        <v>9.3390804597701146E-2</v>
      </c>
      <c r="K1073" s="95">
        <f>IFERROR(G1073/I1073,0)</f>
        <v>8.2779132490948051E-2</v>
      </c>
      <c r="L1073" s="97">
        <f>IF(A1073&lt;&gt;A1072,J1073,L1072+J1073)</f>
        <v>0.7576628352490421</v>
      </c>
      <c r="M1073" s="97">
        <f>IF(A1073&lt;&gt;A1072,K1073,M1072+K1073)</f>
        <v>0.15212813123475949</v>
      </c>
      <c r="N1073" s="97">
        <f>(M1073+(M1073-K1073))*(L1073-(L1073-J1073))</f>
        <v>2.0683927368688369E-2</v>
      </c>
      <c r="O1073" s="97">
        <f>ABS(L1073-M1073)</f>
        <v>0.60553470401428267</v>
      </c>
    </row>
    <row r="1074" spans="1:15" x14ac:dyDescent="0.25">
      <c r="A1074" s="440">
        <f>F_12Snp_ODR_Ret!A1135</f>
        <v>44408</v>
      </c>
      <c r="B1074" s="444" t="str">
        <f>F_12Snp_ODR_Ret!B1135</f>
        <v>R_H</v>
      </c>
      <c r="C1074" s="441">
        <f>F_12Snp_ODR_Ret!H1135</f>
        <v>23657</v>
      </c>
      <c r="D1074" s="441">
        <f>F_12Snp_ODR_Ret!C1135</f>
        <v>367</v>
      </c>
      <c r="E1074" s="445">
        <f>D1074/C1074</f>
        <v>1.5513378703977681E-2</v>
      </c>
      <c r="F1074" s="94"/>
      <c r="G1074" s="96">
        <f>C1074-D1074</f>
        <v>23290</v>
      </c>
      <c r="H1074" s="96">
        <f>SUMIFS($D:$D,$A:$A,$A1074)</f>
        <v>2088</v>
      </c>
      <c r="I1074" s="96">
        <f>SUMIFS($G:$G,$A:$A,$A1074)</f>
        <v>54132</v>
      </c>
      <c r="J1074" s="95">
        <f>IFERROR(D1074/H1074,0)</f>
        <v>0.17576628352490423</v>
      </c>
      <c r="K1074" s="95">
        <f>IFERROR(G1074/I1074,0)</f>
        <v>0.43024458730510606</v>
      </c>
      <c r="L1074" s="97">
        <f>IF(A1074&lt;&gt;A1073,J1074,L1073+J1074)</f>
        <v>0.9334291187739463</v>
      </c>
      <c r="M1074" s="97">
        <f>IF(A1074&lt;&gt;A1073,K1074,M1073+K1074)</f>
        <v>0.5823727185398655</v>
      </c>
      <c r="N1074" s="97">
        <f>(M1074+(M1074-K1074))*(L1074-(L1074-J1074))</f>
        <v>0.12910048461076978</v>
      </c>
      <c r="O1074" s="97">
        <f>ABS(L1074-M1074)</f>
        <v>0.3510564002340808</v>
      </c>
    </row>
    <row r="1075" spans="1:15" x14ac:dyDescent="0.25">
      <c r="A1075" s="440">
        <f>F_12Snp_ODR_Ret!A1130</f>
        <v>44408</v>
      </c>
      <c r="B1075" s="444" t="str">
        <f>F_12Snp_ODR_Ret!B1130</f>
        <v>R_Default</v>
      </c>
      <c r="C1075" s="441">
        <f>F_12Snp_ODR_Ret!H1130</f>
        <v>5443</v>
      </c>
      <c r="D1075" s="441">
        <f>F_12Snp_ODR_Ret!C1130</f>
        <v>84</v>
      </c>
      <c r="E1075" s="445">
        <f>D1075/C1075</f>
        <v>1.5432665809296343E-2</v>
      </c>
      <c r="F1075" s="94"/>
      <c r="G1075" s="96">
        <f>C1075-D1075</f>
        <v>5359</v>
      </c>
      <c r="H1075" s="96">
        <f>SUMIFS($D:$D,$A:$A,$A1075)</f>
        <v>2088</v>
      </c>
      <c r="I1075" s="96">
        <f>SUMIFS($G:$G,$A:$A,$A1075)</f>
        <v>54132</v>
      </c>
      <c r="J1075" s="95">
        <f>IFERROR(D1075/H1075,0)</f>
        <v>4.0229885057471264E-2</v>
      </c>
      <c r="K1075" s="95">
        <f>IFERROR(G1075/I1075,0)</f>
        <v>9.8998743811423928E-2</v>
      </c>
      <c r="L1075" s="97">
        <f>IF(A1075&lt;&gt;A1074,J1075,L1074+J1075)</f>
        <v>0.97365900383141757</v>
      </c>
      <c r="M1075" s="97">
        <f>IF(A1075&lt;&gt;A1074,K1075,M1074+K1075)</f>
        <v>0.68137146235128943</v>
      </c>
      <c r="N1075" s="97">
        <f>(M1075+(M1075-K1075))*(L1075-(L1075-J1075))</f>
        <v>5.0840283139299343E-2</v>
      </c>
      <c r="O1075" s="97">
        <f>ABS(L1075-M1075)</f>
        <v>0.29228754148012814</v>
      </c>
    </row>
    <row r="1076" spans="1:15" x14ac:dyDescent="0.25">
      <c r="A1076" s="440">
        <f>F_12Snp_ODR_Ret!A1133</f>
        <v>44408</v>
      </c>
      <c r="B1076" s="444" t="str">
        <f>F_12Snp_ODR_Ret!B1133</f>
        <v>R_G1</v>
      </c>
      <c r="C1076" s="441">
        <f>F_12Snp_ODR_Ret!H1133</f>
        <v>2969</v>
      </c>
      <c r="D1076" s="441">
        <f>F_12Snp_ODR_Ret!C1133</f>
        <v>17</v>
      </c>
      <c r="E1076" s="445">
        <f>D1076/C1076</f>
        <v>5.7258336140114515E-3</v>
      </c>
      <c r="F1076" s="94"/>
      <c r="G1076" s="96">
        <f>C1076-D1076</f>
        <v>2952</v>
      </c>
      <c r="H1076" s="96">
        <f>SUMIFS($D:$D,$A:$A,$A1076)</f>
        <v>2088</v>
      </c>
      <c r="I1076" s="96">
        <f>SUMIFS($G:$G,$A:$A,$A1076)</f>
        <v>54132</v>
      </c>
      <c r="J1076" s="95">
        <f>IFERROR(D1076/H1076,0)</f>
        <v>8.141762452107279E-3</v>
      </c>
      <c r="K1076" s="95">
        <f>IFERROR(G1076/I1076,0)</f>
        <v>5.4533362890711597E-2</v>
      </c>
      <c r="L1076" s="97">
        <f>IF(A1076&lt;&gt;A1075,J1076,L1075+J1076)</f>
        <v>0.98180076628352486</v>
      </c>
      <c r="M1076" s="97">
        <f>IF(A1076&lt;&gt;A1075,K1076,M1075+K1076)</f>
        <v>0.73590482524200107</v>
      </c>
      <c r="N1076" s="97">
        <f>(M1076+(M1076-K1076))*(L1076-(L1076-J1076))</f>
        <v>1.153912686258907E-2</v>
      </c>
      <c r="O1076" s="97">
        <f>ABS(L1076-M1076)</f>
        <v>0.24589594104152379</v>
      </c>
    </row>
    <row r="1077" spans="1:15" x14ac:dyDescent="0.25">
      <c r="A1077" s="440">
        <f>F_12Snp_ODR_Ret!A1127</f>
        <v>44408</v>
      </c>
      <c r="B1077" s="444" t="str">
        <f>F_12Snp_ODR_Ret!B1127</f>
        <v>R_C1</v>
      </c>
      <c r="C1077" s="441">
        <f>F_12Snp_ODR_Ret!H1127</f>
        <v>7731</v>
      </c>
      <c r="D1077" s="441">
        <f>F_12Snp_ODR_Ret!C1127</f>
        <v>27</v>
      </c>
      <c r="E1077" s="445">
        <f>D1077/C1077</f>
        <v>3.4924330616996507E-3</v>
      </c>
      <c r="F1077" s="94"/>
      <c r="G1077" s="96">
        <f>C1077-D1077</f>
        <v>7704</v>
      </c>
      <c r="H1077" s="96">
        <f>SUMIFS($D:$D,$A:$A,$A1077)</f>
        <v>2088</v>
      </c>
      <c r="I1077" s="96">
        <f>SUMIFS($G:$G,$A:$A,$A1077)</f>
        <v>54132</v>
      </c>
      <c r="J1077" s="95">
        <f>IFERROR(D1077/H1077,0)</f>
        <v>1.2931034482758621E-2</v>
      </c>
      <c r="K1077" s="95">
        <f>IFERROR(G1077/I1077,0)</f>
        <v>0.14231877632454001</v>
      </c>
      <c r="L1077" s="97">
        <f>IF(A1077&lt;&gt;A1076,J1077,L1076+J1077)</f>
        <v>0.99473180076628354</v>
      </c>
      <c r="M1077" s="97">
        <f>IF(A1077&lt;&gt;A1076,K1077,M1076+K1077)</f>
        <v>0.87822360156654111</v>
      </c>
      <c r="N1077" s="97">
        <f>(M1077+(M1077-K1077))*(L1077-(L1077-J1077))</f>
        <v>2.087235034666227E-2</v>
      </c>
      <c r="O1077" s="97">
        <f>ABS(L1077-M1077)</f>
        <v>0.11650819919974242</v>
      </c>
    </row>
    <row r="1078" spans="1:15" x14ac:dyDescent="0.25">
      <c r="A1078" s="440">
        <f>F_12Snp_ODR_Ret!A1125</f>
        <v>44408</v>
      </c>
      <c r="B1078" s="444" t="str">
        <f>F_12Snp_ODR_Ret!B1125</f>
        <v>R_A2</v>
      </c>
      <c r="C1078" s="441">
        <f>F_12Snp_ODR_Ret!H1125</f>
        <v>1865</v>
      </c>
      <c r="D1078" s="441">
        <f>F_12Snp_ODR_Ret!C1125</f>
        <v>5</v>
      </c>
      <c r="E1078" s="445">
        <f>D1078/C1078</f>
        <v>2.6809651474530832E-3</v>
      </c>
      <c r="F1078" s="94"/>
      <c r="G1078" s="96">
        <f>C1078-D1078</f>
        <v>1860</v>
      </c>
      <c r="H1078" s="96">
        <f>SUMIFS($D:$D,$A:$A,$A1078)</f>
        <v>2088</v>
      </c>
      <c r="I1078" s="96">
        <f>SUMIFS($G:$G,$A:$A,$A1078)</f>
        <v>54132</v>
      </c>
      <c r="J1078" s="95">
        <f>IFERROR(D1078/H1078,0)</f>
        <v>2.3946360153256703E-3</v>
      </c>
      <c r="K1078" s="95">
        <f>IFERROR(G1078/I1078,0)</f>
        <v>3.4360452227887389E-2</v>
      </c>
      <c r="L1078" s="97">
        <f>IF(A1078&lt;&gt;A1077,J1078,L1077+J1078)</f>
        <v>0.99712643678160917</v>
      </c>
      <c r="M1078" s="97">
        <f>IF(A1078&lt;&gt;A1077,K1078,M1077+K1078)</f>
        <v>0.91258405379442853</v>
      </c>
      <c r="N1078" s="97">
        <f>(M1078+(M1078-K1078))*(L1078-(L1078-J1078))</f>
        <v>4.2883325080482352E-3</v>
      </c>
      <c r="O1078" s="97">
        <f>ABS(L1078-M1078)</f>
        <v>8.4542382987180642E-2</v>
      </c>
    </row>
    <row r="1079" spans="1:15" x14ac:dyDescent="0.25">
      <c r="A1079" s="440">
        <f>F_12Snp_ODR_Ret!A1126</f>
        <v>44408</v>
      </c>
      <c r="B1079" s="444" t="str">
        <f>F_12Snp_ODR_Ret!B1126</f>
        <v>R_B</v>
      </c>
      <c r="C1079" s="441">
        <f>F_12Snp_ODR_Ret!H1126</f>
        <v>3177</v>
      </c>
      <c r="D1079" s="441">
        <f>F_12Snp_ODR_Ret!C1126</f>
        <v>6</v>
      </c>
      <c r="E1079" s="445">
        <f>D1079/C1079</f>
        <v>1.8885741265344666E-3</v>
      </c>
      <c r="F1079" s="94"/>
      <c r="G1079" s="96">
        <f>C1079-D1079</f>
        <v>3171</v>
      </c>
      <c r="H1079" s="96">
        <f>SUMIFS($D:$D,$A:$A,$A1079)</f>
        <v>2088</v>
      </c>
      <c r="I1079" s="96">
        <f>SUMIFS($G:$G,$A:$A,$A1079)</f>
        <v>54132</v>
      </c>
      <c r="J1079" s="95">
        <f>IFERROR(D1079/H1079,0)</f>
        <v>2.8735632183908046E-3</v>
      </c>
      <c r="K1079" s="95">
        <f>IFERROR(G1079/I1079,0)</f>
        <v>5.8579029040124138E-2</v>
      </c>
      <c r="L1079" s="97">
        <f>IF(A1079&lt;&gt;A1078,J1079,L1078+J1079)</f>
        <v>1</v>
      </c>
      <c r="M1079" s="97">
        <f>IF(A1079&lt;&gt;A1078,K1079,M1078+K1079)</f>
        <v>0.97116308283455266</v>
      </c>
      <c r="N1079" s="97">
        <f>(M1079+(M1079-K1079))*(L1079-(L1079-J1079))</f>
        <v>5.4130664845660837E-3</v>
      </c>
      <c r="O1079" s="97">
        <f>ABS(L1079-M1079)</f>
        <v>2.883691716544734E-2</v>
      </c>
    </row>
    <row r="1080" spans="1:15" x14ac:dyDescent="0.25">
      <c r="A1080" s="440">
        <f>F_12Snp_ODR_Ret!A1124</f>
        <v>44408</v>
      </c>
      <c r="B1080" s="444" t="str">
        <f>F_12Snp_ODR_Ret!B1124</f>
        <v>R_A1</v>
      </c>
      <c r="C1080" s="441">
        <f>F_12Snp_ODR_Ret!H1124</f>
        <v>1561</v>
      </c>
      <c r="D1080" s="441">
        <f>F_12Snp_ODR_Ret!C1124</f>
        <v>0</v>
      </c>
      <c r="E1080" s="445">
        <f>D1080/C1080</f>
        <v>0</v>
      </c>
      <c r="F1080" s="94"/>
      <c r="G1080" s="96">
        <f>C1080-D1080</f>
        <v>1561</v>
      </c>
      <c r="H1080" s="96">
        <f>SUMIFS($D:$D,$A:$A,$A1080)</f>
        <v>2088</v>
      </c>
      <c r="I1080" s="96">
        <f>SUMIFS($G:$G,$A:$A,$A1080)</f>
        <v>54132</v>
      </c>
      <c r="J1080" s="95">
        <f>IFERROR(D1080/H1080,0)</f>
        <v>0</v>
      </c>
      <c r="K1080" s="95">
        <f>IFERROR(G1080/I1080,0)</f>
        <v>2.8836917165447423E-2</v>
      </c>
      <c r="L1080" s="97">
        <f>IF(A1080&lt;&gt;A1079,J1080,L1079+J1080)</f>
        <v>1</v>
      </c>
      <c r="M1080" s="97">
        <f>IF(A1080&lt;&gt;A1079,K1080,M1079+K1080)</f>
        <v>1</v>
      </c>
      <c r="N1080" s="97">
        <f>(M1080+(M1080-K1080))*(L1080-(L1080-J1080))</f>
        <v>0</v>
      </c>
      <c r="O1080" s="97">
        <f>ABS(L1080-M1080)</f>
        <v>0</v>
      </c>
    </row>
    <row r="1081" spans="1:15" x14ac:dyDescent="0.25">
      <c r="A1081" s="440">
        <f>F_12Snp_ODR_Ret!A1157</f>
        <v>44439</v>
      </c>
      <c r="B1081" s="444" t="str">
        <f>F_12Snp_ODR_Ret!B1157</f>
        <v>R_L</v>
      </c>
      <c r="C1081" s="441">
        <f>F_12Snp_ODR_Ret!H1157</f>
        <v>277</v>
      </c>
      <c r="D1081" s="441">
        <f>F_12Snp_ODR_Ret!C1157</f>
        <v>167</v>
      </c>
      <c r="E1081" s="445">
        <f>D1081/C1081</f>
        <v>0.6028880866425993</v>
      </c>
      <c r="F1081" s="94"/>
      <c r="G1081" s="96">
        <f>C1081-D1081</f>
        <v>110</v>
      </c>
      <c r="H1081" s="96">
        <f>SUMIFS($D:$D,$A:$A,$A1081)</f>
        <v>1859</v>
      </c>
      <c r="I1081" s="96">
        <f>SUMIFS($G:$G,$A:$A,$A1081)</f>
        <v>52387</v>
      </c>
      <c r="J1081" s="95">
        <f>IFERROR(D1081/H1081,0)</f>
        <v>8.9833243679397531E-2</v>
      </c>
      <c r="K1081" s="95">
        <f>IFERROR(G1081/I1081,0)</f>
        <v>2.0997575734437932E-3</v>
      </c>
      <c r="L1081" s="97">
        <f>IF(A1081&lt;&gt;A1080,J1081,L1080+J1081)</f>
        <v>8.9833243679397531E-2</v>
      </c>
      <c r="M1081" s="97">
        <f>IF(A1081&lt;&gt;A1080,K1081,M1080+K1081)</f>
        <v>2.0997575734437932E-3</v>
      </c>
      <c r="N1081" s="97">
        <f>(M1081+(M1081-K1081))*(L1081-(L1081-J1081))</f>
        <v>1.8862803376283672E-4</v>
      </c>
      <c r="O1081" s="97">
        <f>ABS(L1081-M1081)</f>
        <v>8.7733486105953745E-2</v>
      </c>
    </row>
    <row r="1082" spans="1:15" x14ac:dyDescent="0.25">
      <c r="A1082" s="440">
        <f>F_12Snp_ODR_Ret!A1156</f>
        <v>44439</v>
      </c>
      <c r="B1082" s="444" t="str">
        <f>F_12Snp_ODR_Ret!B1156</f>
        <v>R_K</v>
      </c>
      <c r="C1082" s="441">
        <f>F_12Snp_ODR_Ret!H1156</f>
        <v>933</v>
      </c>
      <c r="D1082" s="441">
        <f>F_12Snp_ODR_Ret!C1156</f>
        <v>503</v>
      </c>
      <c r="E1082" s="445">
        <f>D1082/C1082</f>
        <v>0.53912111468381563</v>
      </c>
      <c r="F1082" s="94"/>
      <c r="G1082" s="96">
        <f>C1082-D1082</f>
        <v>430</v>
      </c>
      <c r="H1082" s="96">
        <f>SUMIFS($D:$D,$A:$A,$A1082)</f>
        <v>1859</v>
      </c>
      <c r="I1082" s="96">
        <f>SUMIFS($G:$G,$A:$A,$A1082)</f>
        <v>52387</v>
      </c>
      <c r="J1082" s="95">
        <f>IFERROR(D1082/H1082,0)</f>
        <v>0.27057557826788597</v>
      </c>
      <c r="K1082" s="95">
        <f>IFERROR(G1082/I1082,0)</f>
        <v>8.2081432416439195E-3</v>
      </c>
      <c r="L1082" s="97">
        <f>IF(A1082&lt;&gt;A1081,J1082,L1081+J1082)</f>
        <v>0.36040882194728352</v>
      </c>
      <c r="M1082" s="97">
        <f>IF(A1082&lt;&gt;A1081,K1082,M1081+K1082)</f>
        <v>1.0307900815087713E-2</v>
      </c>
      <c r="N1082" s="97">
        <f>(M1082+(M1082-K1082))*(L1082-(L1082-J1082))</f>
        <v>3.3572093434272982E-3</v>
      </c>
      <c r="O1082" s="97">
        <f>ABS(L1082-M1082)</f>
        <v>0.35010092113219582</v>
      </c>
    </row>
    <row r="1083" spans="1:15" x14ac:dyDescent="0.25">
      <c r="A1083" s="440">
        <f>F_12Snp_ODR_Ret!A1149</f>
        <v>44439</v>
      </c>
      <c r="B1083" s="444" t="str">
        <f>F_12Snp_ODR_Ret!B1149</f>
        <v>R_F</v>
      </c>
      <c r="C1083" s="441">
        <f>F_12Snp_ODR_Ret!H1149</f>
        <v>219</v>
      </c>
      <c r="D1083" s="441">
        <f>F_12Snp_ODR_Ret!C1149</f>
        <v>93</v>
      </c>
      <c r="E1083" s="445">
        <f>D1083/C1083</f>
        <v>0.42465753424657532</v>
      </c>
      <c r="F1083" s="94"/>
      <c r="G1083" s="96">
        <f>C1083-D1083</f>
        <v>126</v>
      </c>
      <c r="H1083" s="96">
        <f>SUMIFS($D:$D,$A:$A,$A1083)</f>
        <v>1859</v>
      </c>
      <c r="I1083" s="96">
        <f>SUMIFS($G:$G,$A:$A,$A1083)</f>
        <v>52387</v>
      </c>
      <c r="J1083" s="95">
        <f>IFERROR(D1083/H1083,0)</f>
        <v>5.0026896180742332E-2</v>
      </c>
      <c r="K1083" s="95">
        <f>IFERROR(G1083/I1083,0)</f>
        <v>2.4051768568537995E-3</v>
      </c>
      <c r="L1083" s="97">
        <f>IF(A1083&lt;&gt;A1082,J1083,L1082+J1083)</f>
        <v>0.41043571812802587</v>
      </c>
      <c r="M1083" s="97">
        <f>IF(A1083&lt;&gt;A1082,K1083,M1082+K1083)</f>
        <v>1.2713077671941513E-2</v>
      </c>
      <c r="N1083" s="97">
        <f>(M1083+(M1083-K1083))*(L1083-(L1083-J1083))</f>
        <v>1.1516681007497143E-3</v>
      </c>
      <c r="O1083" s="97">
        <f>ABS(L1083-M1083)</f>
        <v>0.39772264045608435</v>
      </c>
    </row>
    <row r="1084" spans="1:15" x14ac:dyDescent="0.25">
      <c r="A1084" s="440">
        <f>F_12Snp_ODR_Ret!A1148</f>
        <v>44439</v>
      </c>
      <c r="B1084" s="444" t="str">
        <f>F_12Snp_ODR_Ret!B1148</f>
        <v>R_E</v>
      </c>
      <c r="C1084" s="441">
        <f>F_12Snp_ODR_Ret!H1148</f>
        <v>322</v>
      </c>
      <c r="D1084" s="441">
        <f>F_12Snp_ODR_Ret!C1148</f>
        <v>87</v>
      </c>
      <c r="E1084" s="445">
        <f>D1084/C1084</f>
        <v>0.27018633540372672</v>
      </c>
      <c r="F1084" s="94"/>
      <c r="G1084" s="96">
        <f>C1084-D1084</f>
        <v>235</v>
      </c>
      <c r="H1084" s="96">
        <f>SUMIFS($D:$D,$A:$A,$A1084)</f>
        <v>1859</v>
      </c>
      <c r="I1084" s="96">
        <f>SUMIFS($G:$G,$A:$A,$A1084)</f>
        <v>52387</v>
      </c>
      <c r="J1084" s="95">
        <f>IFERROR(D1084/H1084,0)</f>
        <v>4.6799354491662185E-2</v>
      </c>
      <c r="K1084" s="95">
        <f>IFERROR(G1084/I1084,0)</f>
        <v>4.4858457250844678E-3</v>
      </c>
      <c r="L1084" s="97">
        <f>IF(A1084&lt;&gt;A1083,J1084,L1083+J1084)</f>
        <v>0.45723507261968804</v>
      </c>
      <c r="M1084" s="97">
        <f>IF(A1084&lt;&gt;A1083,K1084,M1083+K1084)</f>
        <v>1.7198923397025979E-2</v>
      </c>
      <c r="N1084" s="97">
        <f>(M1084+(M1084-K1084))*(L1084-(L1084-J1084))</f>
        <v>1.3998623415815874E-3</v>
      </c>
      <c r="O1084" s="97">
        <f>ABS(L1084-M1084)</f>
        <v>0.44003614922266204</v>
      </c>
    </row>
    <row r="1085" spans="1:15" x14ac:dyDescent="0.25">
      <c r="A1085" s="440">
        <f>F_12Snp_ODR_Ret!A1154</f>
        <v>44439</v>
      </c>
      <c r="B1085" s="444" t="str">
        <f>F_12Snp_ODR_Ret!B1154</f>
        <v>R_I2</v>
      </c>
      <c r="C1085" s="441">
        <f>F_12Snp_ODR_Ret!H1154</f>
        <v>660</v>
      </c>
      <c r="D1085" s="441">
        <f>F_12Snp_ODR_Ret!C1154</f>
        <v>151</v>
      </c>
      <c r="E1085" s="445">
        <f>D1085/C1085</f>
        <v>0.22878787878787879</v>
      </c>
      <c r="F1085" s="94"/>
      <c r="G1085" s="96">
        <f>C1085-D1085</f>
        <v>509</v>
      </c>
      <c r="H1085" s="96">
        <f>SUMIFS($D:$D,$A:$A,$A1085)</f>
        <v>1859</v>
      </c>
      <c r="I1085" s="96">
        <f>SUMIFS($G:$G,$A:$A,$A1085)</f>
        <v>52387</v>
      </c>
      <c r="J1085" s="95">
        <f>IFERROR(D1085/H1085,0)</f>
        <v>8.1226465841850462E-2</v>
      </c>
      <c r="K1085" s="95">
        <f>IFERROR(G1085/I1085,0)</f>
        <v>9.7161509534808253E-3</v>
      </c>
      <c r="L1085" s="97">
        <f>IF(A1085&lt;&gt;A1084,J1085,L1084+J1085)</f>
        <v>0.53846153846153855</v>
      </c>
      <c r="M1085" s="97">
        <f>IF(A1085&lt;&gt;A1084,K1085,M1084+K1085)</f>
        <v>2.6915074350506805E-2</v>
      </c>
      <c r="N1085" s="97">
        <f>(M1085+(M1085-K1085))*(L1085-(L1085-J1085))</f>
        <v>3.5832241311874397E-3</v>
      </c>
      <c r="O1085" s="97">
        <f>ABS(L1085-M1085)</f>
        <v>0.51154646411103177</v>
      </c>
    </row>
    <row r="1086" spans="1:15" x14ac:dyDescent="0.25">
      <c r="A1086" s="440">
        <f>F_12Snp_ODR_Ret!A1155</f>
        <v>44439</v>
      </c>
      <c r="B1086" s="444" t="str">
        <f>F_12Snp_ODR_Ret!B1155</f>
        <v>R_J</v>
      </c>
      <c r="C1086" s="441">
        <f>F_12Snp_ODR_Ret!H1155</f>
        <v>1073</v>
      </c>
      <c r="D1086" s="441">
        <f>F_12Snp_ODR_Ret!C1155</f>
        <v>168</v>
      </c>
      <c r="E1086" s="445">
        <f>D1086/C1086</f>
        <v>0.15657036346691519</v>
      </c>
      <c r="F1086" s="94"/>
      <c r="G1086" s="96">
        <f>C1086-D1086</f>
        <v>905</v>
      </c>
      <c r="H1086" s="96">
        <f>SUMIFS($D:$D,$A:$A,$A1086)</f>
        <v>1859</v>
      </c>
      <c r="I1086" s="96">
        <f>SUMIFS($G:$G,$A:$A,$A1086)</f>
        <v>52387</v>
      </c>
      <c r="J1086" s="95">
        <f>IFERROR(D1086/H1086,0)</f>
        <v>9.0371167294244215E-2</v>
      </c>
      <c r="K1086" s="95">
        <f>IFERROR(G1086/I1086,0)</f>
        <v>1.7275278217878481E-2</v>
      </c>
      <c r="L1086" s="97">
        <f>IF(A1086&lt;&gt;A1085,J1086,L1085+J1086)</f>
        <v>0.62883270575578276</v>
      </c>
      <c r="M1086" s="97">
        <f>IF(A1086&lt;&gt;A1085,K1086,M1085+K1086)</f>
        <v>4.4190352568385285E-2</v>
      </c>
      <c r="N1086" s="97">
        <f>(M1086+(M1086-K1086))*(L1086-(L1086-J1086))</f>
        <v>6.4258804316158526E-3</v>
      </c>
      <c r="O1086" s="97">
        <f>ABS(L1086-M1086)</f>
        <v>0.58464235318739743</v>
      </c>
    </row>
    <row r="1087" spans="1:15" x14ac:dyDescent="0.25">
      <c r="A1087" s="440">
        <f>F_12Snp_ODR_Ret!A1146</f>
        <v>44439</v>
      </c>
      <c r="B1087" s="444" t="str">
        <f>F_12Snp_ODR_Ret!B1146</f>
        <v>R_D</v>
      </c>
      <c r="C1087" s="441">
        <f>F_12Snp_ODR_Ret!H1146</f>
        <v>806</v>
      </c>
      <c r="D1087" s="441">
        <f>F_12Snp_ODR_Ret!C1146</f>
        <v>70</v>
      </c>
      <c r="E1087" s="445">
        <f>D1087/C1087</f>
        <v>8.6848635235732011E-2</v>
      </c>
      <c r="F1087" s="94"/>
      <c r="G1087" s="96">
        <f>C1087-D1087</f>
        <v>736</v>
      </c>
      <c r="H1087" s="96">
        <f>SUMIFS($D:$D,$A:$A,$A1087)</f>
        <v>1859</v>
      </c>
      <c r="I1087" s="96">
        <f>SUMIFS($G:$G,$A:$A,$A1087)</f>
        <v>52387</v>
      </c>
      <c r="J1087" s="95">
        <f>IFERROR(D1087/H1087,0)</f>
        <v>3.7654653039268425E-2</v>
      </c>
      <c r="K1087" s="95">
        <f>IFERROR(G1087/I1087,0)</f>
        <v>1.404928703686029E-2</v>
      </c>
      <c r="L1087" s="97">
        <f>IF(A1087&lt;&gt;A1086,J1087,L1086+J1087)</f>
        <v>0.66648735879505117</v>
      </c>
      <c r="M1087" s="97">
        <f>IF(A1087&lt;&gt;A1086,K1087,M1086+K1087)</f>
        <v>5.8239639605245572E-2</v>
      </c>
      <c r="N1087" s="97">
        <f>(M1087+(M1087-K1087))*(L1087-(L1087-J1087))</f>
        <v>3.8569658161130482E-3</v>
      </c>
      <c r="O1087" s="97">
        <f>ABS(L1087-M1087)</f>
        <v>0.60824771918980558</v>
      </c>
    </row>
    <row r="1088" spans="1:15" x14ac:dyDescent="0.25">
      <c r="A1088" s="440">
        <f>F_12Snp_ODR_Ret!A1151</f>
        <v>44439</v>
      </c>
      <c r="B1088" s="444" t="str">
        <f>F_12Snp_ODR_Ret!B1151</f>
        <v>R_G2</v>
      </c>
      <c r="C1088" s="441">
        <f>F_12Snp_ODR_Ret!H1151</f>
        <v>243</v>
      </c>
      <c r="D1088" s="441">
        <f>F_12Snp_ODR_Ret!C1151</f>
        <v>19</v>
      </c>
      <c r="E1088" s="445">
        <f>D1088/C1088</f>
        <v>7.8189300411522639E-2</v>
      </c>
      <c r="F1088" s="94"/>
      <c r="G1088" s="96">
        <f>C1088-D1088</f>
        <v>224</v>
      </c>
      <c r="H1088" s="96">
        <f>SUMIFS($D:$D,$A:$A,$A1088)</f>
        <v>1859</v>
      </c>
      <c r="I1088" s="96">
        <f>SUMIFS($G:$G,$A:$A,$A1088)</f>
        <v>52387</v>
      </c>
      <c r="J1088" s="95">
        <f>IFERROR(D1088/H1088,0)</f>
        <v>1.0220548682087143E-2</v>
      </c>
      <c r="K1088" s="95">
        <f>IFERROR(G1088/I1088,0)</f>
        <v>4.2758699677400884E-3</v>
      </c>
      <c r="L1088" s="97">
        <f>IF(A1088&lt;&gt;A1087,J1088,L1087+J1088)</f>
        <v>0.67670790747713827</v>
      </c>
      <c r="M1088" s="97">
        <f>IF(A1088&lt;&gt;A1087,K1088,M1087+K1088)</f>
        <v>6.2515509572985656E-2</v>
      </c>
      <c r="N1088" s="97">
        <f>(M1088+(M1088-K1088))*(L1088-(L1088-J1088))</f>
        <v>1.2341838807888028E-3</v>
      </c>
      <c r="O1088" s="97">
        <f>ABS(L1088-M1088)</f>
        <v>0.61419239790415259</v>
      </c>
    </row>
    <row r="1089" spans="1:15" x14ac:dyDescent="0.25">
      <c r="A1089" s="440">
        <f>F_12Snp_ODR_Ret!A1145</f>
        <v>44439</v>
      </c>
      <c r="B1089" s="444" t="str">
        <f>F_12Snp_ODR_Ret!B1145</f>
        <v>R_C2</v>
      </c>
      <c r="C1089" s="441">
        <f>F_12Snp_ODR_Ret!H1145</f>
        <v>563</v>
      </c>
      <c r="D1089" s="441">
        <f>F_12Snp_ODR_Ret!C1145</f>
        <v>31</v>
      </c>
      <c r="E1089" s="445">
        <f>D1089/C1089</f>
        <v>5.5062166962699825E-2</v>
      </c>
      <c r="F1089" s="94"/>
      <c r="G1089" s="96">
        <f>C1089-D1089</f>
        <v>532</v>
      </c>
      <c r="H1089" s="96">
        <f>SUMIFS($D:$D,$A:$A,$A1089)</f>
        <v>1859</v>
      </c>
      <c r="I1089" s="96">
        <f>SUMIFS($G:$G,$A:$A,$A1089)</f>
        <v>52387</v>
      </c>
      <c r="J1089" s="95">
        <f>IFERROR(D1089/H1089,0)</f>
        <v>1.6675632060247445E-2</v>
      </c>
      <c r="K1089" s="95">
        <f>IFERROR(G1089/I1089,0)</f>
        <v>1.015519117338271E-2</v>
      </c>
      <c r="L1089" s="97">
        <f>IF(A1089&lt;&gt;A1088,J1089,L1088+J1089)</f>
        <v>0.69338353953738574</v>
      </c>
      <c r="M1089" s="97">
        <f>IF(A1089&lt;&gt;A1088,K1089,M1088+K1089)</f>
        <v>7.2670700746368361E-2</v>
      </c>
      <c r="N1089" s="97">
        <f>(M1089+(M1089-K1089))*(L1089-(L1089-J1089))</f>
        <v>2.2543155029047771E-3</v>
      </c>
      <c r="O1089" s="97">
        <f>ABS(L1089-M1089)</f>
        <v>0.62071283879101735</v>
      </c>
    </row>
    <row r="1090" spans="1:15" x14ac:dyDescent="0.25">
      <c r="A1090" s="440">
        <f>F_12Snp_ODR_Ret!A1153</f>
        <v>44439</v>
      </c>
      <c r="B1090" s="444" t="str">
        <f>F_12Snp_ODR_Ret!B1153</f>
        <v>R_I1</v>
      </c>
      <c r="C1090" s="441">
        <f>F_12Snp_ODR_Ret!H1153</f>
        <v>4605</v>
      </c>
      <c r="D1090" s="441">
        <f>F_12Snp_ODR_Ret!C1153</f>
        <v>153</v>
      </c>
      <c r="E1090" s="445">
        <f>D1090/C1090</f>
        <v>3.322475570032573E-2</v>
      </c>
      <c r="F1090" s="94"/>
      <c r="G1090" s="96">
        <f>C1090-D1090</f>
        <v>4452</v>
      </c>
      <c r="H1090" s="96">
        <f>SUMIFS($D:$D,$A:$A,$A1090)</f>
        <v>1859</v>
      </c>
      <c r="I1090" s="96">
        <f>SUMIFS($G:$G,$A:$A,$A1090)</f>
        <v>52387</v>
      </c>
      <c r="J1090" s="95">
        <f>IFERROR(D1090/H1090,0)</f>
        <v>8.2302313071543842E-2</v>
      </c>
      <c r="K1090" s="95">
        <f>IFERROR(G1090/I1090,0)</f>
        <v>8.4982915608834253E-2</v>
      </c>
      <c r="L1090" s="97">
        <f>IF(A1090&lt;&gt;A1089,J1090,L1089+J1090)</f>
        <v>0.77568585260892964</v>
      </c>
      <c r="M1090" s="97">
        <f>IF(A1090&lt;&gt;A1089,K1090,M1089+K1090)</f>
        <v>0.15765361635520261</v>
      </c>
      <c r="N1090" s="97">
        <f>(M1090+(M1090-K1090))*(L1090-(L1090-J1090))</f>
        <v>1.8956224054083048E-2</v>
      </c>
      <c r="O1090" s="97">
        <f>ABS(L1090-M1090)</f>
        <v>0.61803223625372705</v>
      </c>
    </row>
    <row r="1091" spans="1:15" x14ac:dyDescent="0.25">
      <c r="A1091" s="440">
        <f>F_12Snp_ODR_Ret!A1147</f>
        <v>44439</v>
      </c>
      <c r="B1091" s="444" t="str">
        <f>F_12Snp_ODR_Ret!B1147</f>
        <v>R_Default</v>
      </c>
      <c r="C1091" s="441">
        <f>F_12Snp_ODR_Ret!H1147</f>
        <v>3177</v>
      </c>
      <c r="D1091" s="441">
        <f>F_12Snp_ODR_Ret!C1147</f>
        <v>54</v>
      </c>
      <c r="E1091" s="445">
        <f>D1091/C1091</f>
        <v>1.69971671388102E-2</v>
      </c>
      <c r="F1091" s="94"/>
      <c r="G1091" s="96">
        <f>C1091-D1091</f>
        <v>3123</v>
      </c>
      <c r="H1091" s="96">
        <f>SUMIFS($D:$D,$A:$A,$A1091)</f>
        <v>1859</v>
      </c>
      <c r="I1091" s="96">
        <f>SUMIFS($G:$G,$A:$A,$A1091)</f>
        <v>52387</v>
      </c>
      <c r="J1091" s="95">
        <f>IFERROR(D1091/H1091,0)</f>
        <v>2.9047875201721356E-2</v>
      </c>
      <c r="K1091" s="95">
        <f>IFERROR(G1091/I1091,0)</f>
        <v>5.9614026380590601E-2</v>
      </c>
      <c r="L1091" s="97">
        <f>IF(A1091&lt;&gt;A1090,J1091,L1090+J1091)</f>
        <v>0.804733727810651</v>
      </c>
      <c r="M1091" s="97">
        <f>IF(A1091&lt;&gt;A1090,K1091,M1090+K1091)</f>
        <v>0.21726764273579321</v>
      </c>
      <c r="N1091" s="97">
        <f>(M1091+(M1091-K1091))*(L1091-(L1091-J1091))</f>
        <v>1.0890665944547488E-2</v>
      </c>
      <c r="O1091" s="97">
        <f>ABS(L1091-M1091)</f>
        <v>0.58746608507485776</v>
      </c>
    </row>
    <row r="1092" spans="1:15" x14ac:dyDescent="0.25">
      <c r="A1092" s="440">
        <f>F_12Snp_ODR_Ret!A1152</f>
        <v>44439</v>
      </c>
      <c r="B1092" s="444" t="str">
        <f>F_12Snp_ODR_Ret!B1152</f>
        <v>R_H</v>
      </c>
      <c r="C1092" s="441">
        <f>F_12Snp_ODR_Ret!H1152</f>
        <v>23933</v>
      </c>
      <c r="D1092" s="441">
        <f>F_12Snp_ODR_Ret!C1152</f>
        <v>321</v>
      </c>
      <c r="E1092" s="445">
        <f>D1092/C1092</f>
        <v>1.3412443070237747E-2</v>
      </c>
      <c r="F1092" s="94"/>
      <c r="G1092" s="96">
        <f>C1092-D1092</f>
        <v>23612</v>
      </c>
      <c r="H1092" s="96">
        <f>SUMIFS($D:$D,$A:$A,$A1092)</f>
        <v>1859</v>
      </c>
      <c r="I1092" s="96">
        <f>SUMIFS($G:$G,$A:$A,$A1092)</f>
        <v>52387</v>
      </c>
      <c r="J1092" s="95">
        <f>IFERROR(D1092/H1092,0)</f>
        <v>0.17267348036578806</v>
      </c>
      <c r="K1092" s="95">
        <f>IFERROR(G1092/I1092,0)</f>
        <v>0.45072250749231679</v>
      </c>
      <c r="L1092" s="97">
        <f>IF(A1092&lt;&gt;A1091,J1092,L1091+J1092)</f>
        <v>0.97740720817643911</v>
      </c>
      <c r="M1092" s="97">
        <f>IF(A1092&lt;&gt;A1091,K1092,M1091+K1092)</f>
        <v>0.66799015022811004</v>
      </c>
      <c r="N1092" s="97">
        <f>(M1092+(M1092-K1092))*(L1092-(L1092-J1092))</f>
        <v>0.15286054413201347</v>
      </c>
      <c r="O1092" s="97">
        <f>ABS(L1092-M1092)</f>
        <v>0.30941705794832908</v>
      </c>
    </row>
    <row r="1093" spans="1:15" x14ac:dyDescent="0.25">
      <c r="A1093" s="440">
        <f>F_12Snp_ODR_Ret!A1150</f>
        <v>44439</v>
      </c>
      <c r="B1093" s="444" t="str">
        <f>F_12Snp_ODR_Ret!B1150</f>
        <v>R_G1</v>
      </c>
      <c r="C1093" s="441">
        <f>F_12Snp_ODR_Ret!H1150</f>
        <v>2749</v>
      </c>
      <c r="D1093" s="441">
        <f>F_12Snp_ODR_Ret!C1150</f>
        <v>15</v>
      </c>
      <c r="E1093" s="445">
        <f>D1093/C1093</f>
        <v>5.4565296471444161E-3</v>
      </c>
      <c r="F1093" s="94"/>
      <c r="G1093" s="96">
        <f>C1093-D1093</f>
        <v>2734</v>
      </c>
      <c r="H1093" s="96">
        <f>SUMIFS($D:$D,$A:$A,$A1093)</f>
        <v>1859</v>
      </c>
      <c r="I1093" s="96">
        <f>SUMIFS($G:$G,$A:$A,$A1093)</f>
        <v>52387</v>
      </c>
      <c r="J1093" s="95">
        <f>IFERROR(D1093/H1093,0)</f>
        <v>8.0688542227003758E-3</v>
      </c>
      <c r="K1093" s="95">
        <f>IFERROR(G1093/I1093,0)</f>
        <v>5.2188520052684824E-2</v>
      </c>
      <c r="L1093" s="97">
        <f>IF(A1093&lt;&gt;A1092,J1093,L1092+J1093)</f>
        <v>0.98547606239913954</v>
      </c>
      <c r="M1093" s="97">
        <f>IF(A1093&lt;&gt;A1092,K1093,M1092+K1093)</f>
        <v>0.72017867028079485</v>
      </c>
      <c r="N1093" s="97">
        <f>(M1093+(M1093-K1093))*(L1093-(L1093-J1093))</f>
        <v>1.120093184918435E-2</v>
      </c>
      <c r="O1093" s="97">
        <f>ABS(L1093-M1093)</f>
        <v>0.26529739211834469</v>
      </c>
    </row>
    <row r="1094" spans="1:15" x14ac:dyDescent="0.25">
      <c r="A1094" s="440">
        <f>F_12Snp_ODR_Ret!A1142</f>
        <v>44439</v>
      </c>
      <c r="B1094" s="444" t="str">
        <f>F_12Snp_ODR_Ret!B1142</f>
        <v>R_A2</v>
      </c>
      <c r="C1094" s="441">
        <f>F_12Snp_ODR_Ret!H1142</f>
        <v>1827</v>
      </c>
      <c r="D1094" s="441">
        <f>F_12Snp_ODR_Ret!C1142</f>
        <v>9</v>
      </c>
      <c r="E1094" s="445">
        <f>D1094/C1094</f>
        <v>4.9261083743842365E-3</v>
      </c>
      <c r="F1094" s="94"/>
      <c r="G1094" s="96">
        <f>C1094-D1094</f>
        <v>1818</v>
      </c>
      <c r="H1094" s="96">
        <f>SUMIFS($D:$D,$A:$A,$A1094)</f>
        <v>1859</v>
      </c>
      <c r="I1094" s="96">
        <f>SUMIFS($G:$G,$A:$A,$A1094)</f>
        <v>52387</v>
      </c>
      <c r="J1094" s="95">
        <f>IFERROR(D1094/H1094,0)</f>
        <v>4.8413125336202257E-3</v>
      </c>
      <c r="K1094" s="95">
        <f>IFERROR(G1094/I1094,0)</f>
        <v>3.4703266077461964E-2</v>
      </c>
      <c r="L1094" s="97">
        <f>IF(A1094&lt;&gt;A1093,J1094,L1093+J1094)</f>
        <v>0.99031737493275973</v>
      </c>
      <c r="M1094" s="97">
        <f>IF(A1094&lt;&gt;A1093,K1094,M1093+K1094)</f>
        <v>0.75488193635825684</v>
      </c>
      <c r="N1094" s="97">
        <f>(M1094+(M1094-K1094))*(L1094-(L1094-J1094))</f>
        <v>7.141229402771042E-3</v>
      </c>
      <c r="O1094" s="97">
        <f>ABS(L1094-M1094)</f>
        <v>0.23543543857450289</v>
      </c>
    </row>
    <row r="1095" spans="1:15" x14ac:dyDescent="0.25">
      <c r="A1095" s="440">
        <f>F_12Snp_ODR_Ret!A1143</f>
        <v>44439</v>
      </c>
      <c r="B1095" s="444" t="str">
        <f>F_12Snp_ODR_Ret!B1143</f>
        <v>R_B</v>
      </c>
      <c r="C1095" s="441">
        <f>F_12Snp_ODR_Ret!H1143</f>
        <v>3390</v>
      </c>
      <c r="D1095" s="441">
        <f>F_12Snp_ODR_Ret!C1143</f>
        <v>6</v>
      </c>
      <c r="E1095" s="445">
        <f>D1095/C1095</f>
        <v>1.7699115044247787E-3</v>
      </c>
      <c r="F1095" s="94"/>
      <c r="G1095" s="96">
        <f>C1095-D1095</f>
        <v>3384</v>
      </c>
      <c r="H1095" s="96">
        <f>SUMIFS($D:$D,$A:$A,$A1095)</f>
        <v>1859</v>
      </c>
      <c r="I1095" s="96">
        <f>SUMIFS($G:$G,$A:$A,$A1095)</f>
        <v>52387</v>
      </c>
      <c r="J1095" s="95">
        <f>IFERROR(D1095/H1095,0)</f>
        <v>3.2275416890801506E-3</v>
      </c>
      <c r="K1095" s="95">
        <f>IFERROR(G1095/I1095,0)</f>
        <v>6.4596178441216331E-2</v>
      </c>
      <c r="L1095" s="97">
        <f>IF(A1095&lt;&gt;A1094,J1095,L1094+J1095)</f>
        <v>0.99354491662183986</v>
      </c>
      <c r="M1095" s="97">
        <f>IF(A1095&lt;&gt;A1094,K1095,M1094+K1095)</f>
        <v>0.81947811479947319</v>
      </c>
      <c r="N1095" s="97">
        <f>(M1095+(M1095-K1095))*(L1095-(L1095-J1095))</f>
        <v>5.0813126987338947E-3</v>
      </c>
      <c r="O1095" s="97">
        <f>ABS(L1095-M1095)</f>
        <v>0.17406680182236667</v>
      </c>
    </row>
    <row r="1096" spans="1:15" x14ac:dyDescent="0.25">
      <c r="A1096" s="440">
        <f>F_12Snp_ODR_Ret!A1144</f>
        <v>44439</v>
      </c>
      <c r="B1096" s="444" t="str">
        <f>F_12Snp_ODR_Ret!B1144</f>
        <v>R_C1</v>
      </c>
      <c r="C1096" s="441">
        <f>F_12Snp_ODR_Ret!H1144</f>
        <v>7955</v>
      </c>
      <c r="D1096" s="441">
        <f>F_12Snp_ODR_Ret!C1144</f>
        <v>12</v>
      </c>
      <c r="E1096" s="445">
        <f>D1096/C1096</f>
        <v>1.5084852294154621E-3</v>
      </c>
      <c r="F1096" s="94"/>
      <c r="G1096" s="96">
        <f>C1096-D1096</f>
        <v>7943</v>
      </c>
      <c r="H1096" s="96">
        <f>SUMIFS($D:$D,$A:$A,$A1096)</f>
        <v>1859</v>
      </c>
      <c r="I1096" s="96">
        <f>SUMIFS($G:$G,$A:$A,$A1096)</f>
        <v>52387</v>
      </c>
      <c r="J1096" s="95">
        <f>IFERROR(D1096/H1096,0)</f>
        <v>6.4550833781603012E-3</v>
      </c>
      <c r="K1096" s="95">
        <f>IFERROR(G1096/I1096,0)</f>
        <v>0.15162158550785501</v>
      </c>
      <c r="L1096" s="97">
        <f>IF(A1096&lt;&gt;A1095,J1096,L1095+J1096)</f>
        <v>1.0000000000000002</v>
      </c>
      <c r="M1096" s="97">
        <f>IF(A1096&lt;&gt;A1095,K1096,M1095+K1096)</f>
        <v>0.97109970030732817</v>
      </c>
      <c r="N1096" s="97">
        <f>(M1096+(M1096-K1096))*(L1096-(L1096-J1096))</f>
        <v>1.1558329091598417E-2</v>
      </c>
      <c r="O1096" s="97">
        <f>ABS(L1096-M1096)</f>
        <v>2.8900299692672049E-2</v>
      </c>
    </row>
    <row r="1097" spans="1:15" x14ac:dyDescent="0.25">
      <c r="A1097" s="440">
        <f>F_12Snp_ODR_Ret!A1141</f>
        <v>44439</v>
      </c>
      <c r="B1097" s="444" t="str">
        <f>F_12Snp_ODR_Ret!B1141</f>
        <v>R_A1</v>
      </c>
      <c r="C1097" s="441">
        <f>F_12Snp_ODR_Ret!H1141</f>
        <v>1514</v>
      </c>
      <c r="D1097" s="441">
        <f>F_12Snp_ODR_Ret!C1141</f>
        <v>0</v>
      </c>
      <c r="E1097" s="445">
        <f>D1097/C1097</f>
        <v>0</v>
      </c>
      <c r="F1097" s="94"/>
      <c r="G1097" s="96">
        <f>C1097-D1097</f>
        <v>1514</v>
      </c>
      <c r="H1097" s="96">
        <f>SUMIFS($D:$D,$A:$A,$A1097)</f>
        <v>1859</v>
      </c>
      <c r="I1097" s="96">
        <f>SUMIFS($G:$G,$A:$A,$A1097)</f>
        <v>52387</v>
      </c>
      <c r="J1097" s="95">
        <f>IFERROR(D1097/H1097,0)</f>
        <v>0</v>
      </c>
      <c r="K1097" s="95">
        <f>IFERROR(G1097/I1097,0)</f>
        <v>2.8900299692671848E-2</v>
      </c>
      <c r="L1097" s="97">
        <f>IF(A1097&lt;&gt;A1096,J1097,L1096+J1097)</f>
        <v>1.0000000000000002</v>
      </c>
      <c r="M1097" s="97">
        <f>IF(A1097&lt;&gt;A1096,K1097,M1096+K1097)</f>
        <v>1</v>
      </c>
      <c r="N1097" s="97">
        <f>(M1097+(M1097-K1097))*(L1097-(L1097-J1097))</f>
        <v>0</v>
      </c>
      <c r="O1097" s="97">
        <f>ABS(L1097-M1097)</f>
        <v>2.2204460492503131E-16</v>
      </c>
    </row>
    <row r="1098" spans="1:15" x14ac:dyDescent="0.25">
      <c r="A1098" s="440">
        <f>F_12Snp_ODR_Ret!A1173</f>
        <v>44469</v>
      </c>
      <c r="B1098" s="444" t="str">
        <f>F_12Snp_ODR_Ret!B1173</f>
        <v>R_K</v>
      </c>
      <c r="C1098" s="441">
        <f>F_12Snp_ODR_Ret!H1173</f>
        <v>847</v>
      </c>
      <c r="D1098" s="441">
        <f>F_12Snp_ODR_Ret!C1173</f>
        <v>462</v>
      </c>
      <c r="E1098" s="445">
        <f>D1098/C1098</f>
        <v>0.54545454545454541</v>
      </c>
      <c r="F1098" s="94"/>
      <c r="G1098" s="96">
        <f>C1098-D1098</f>
        <v>385</v>
      </c>
      <c r="H1098" s="96">
        <f>SUMIFS($D:$D,$A:$A,$A1098)</f>
        <v>1636</v>
      </c>
      <c r="I1098" s="96">
        <f>SUMIFS($G:$G,$A:$A,$A1098)</f>
        <v>52900</v>
      </c>
      <c r="J1098" s="95">
        <f>IFERROR(D1098/H1098,0)</f>
        <v>0.2823960880195599</v>
      </c>
      <c r="K1098" s="95">
        <f>IFERROR(G1098/I1098,0)</f>
        <v>7.2778827977315686E-3</v>
      </c>
      <c r="L1098" s="97">
        <f>IF(A1098&lt;&gt;A1097,J1098,L1097+J1098)</f>
        <v>0.2823960880195599</v>
      </c>
      <c r="M1098" s="97">
        <f>IF(A1098&lt;&gt;A1097,K1098,M1097+K1098)</f>
        <v>7.2778827977315686E-3</v>
      </c>
      <c r="N1098" s="97">
        <f>(M1098+(M1098-K1098))*(L1098-(L1098-J1098))</f>
        <v>2.0552456311442448E-3</v>
      </c>
      <c r="O1098" s="97">
        <f>ABS(L1098-M1098)</f>
        <v>0.27511820522182834</v>
      </c>
    </row>
    <row r="1099" spans="1:15" x14ac:dyDescent="0.25">
      <c r="A1099" s="440">
        <f>F_12Snp_ODR_Ret!A1174</f>
        <v>44469</v>
      </c>
      <c r="B1099" s="444" t="str">
        <f>F_12Snp_ODR_Ret!B1174</f>
        <v>R_L</v>
      </c>
      <c r="C1099" s="441">
        <f>F_12Snp_ODR_Ret!H1174</f>
        <v>291</v>
      </c>
      <c r="D1099" s="441">
        <f>F_12Snp_ODR_Ret!C1174</f>
        <v>158</v>
      </c>
      <c r="E1099" s="445">
        <f>D1099/C1099</f>
        <v>0.54295532646048106</v>
      </c>
      <c r="F1099" s="94"/>
      <c r="G1099" s="96">
        <f>C1099-D1099</f>
        <v>133</v>
      </c>
      <c r="H1099" s="96">
        <f>SUMIFS($D:$D,$A:$A,$A1099)</f>
        <v>1636</v>
      </c>
      <c r="I1099" s="96">
        <f>SUMIFS($G:$G,$A:$A,$A1099)</f>
        <v>52900</v>
      </c>
      <c r="J1099" s="95">
        <f>IFERROR(D1099/H1099,0)</f>
        <v>9.6577017114914426E-2</v>
      </c>
      <c r="K1099" s="95">
        <f>IFERROR(G1099/I1099,0)</f>
        <v>2.5141776937618147E-3</v>
      </c>
      <c r="L1099" s="97">
        <f>IF(A1099&lt;&gt;A1098,J1099,L1098+J1099)</f>
        <v>0.37897310513447435</v>
      </c>
      <c r="M1099" s="97">
        <f>IF(A1099&lt;&gt;A1098,K1099,M1098+K1099)</f>
        <v>9.7920604914933825E-3</v>
      </c>
      <c r="N1099" s="97">
        <f>(M1099+(M1099-K1099))*(L1099-(L1099-J1099))</f>
        <v>1.6485642051940962E-3</v>
      </c>
      <c r="O1099" s="97">
        <f>ABS(L1099-M1099)</f>
        <v>0.36918104464298096</v>
      </c>
    </row>
    <row r="1100" spans="1:15" x14ac:dyDescent="0.25">
      <c r="A1100" s="440">
        <f>F_12Snp_ODR_Ret!A1166</f>
        <v>44469</v>
      </c>
      <c r="B1100" s="444" t="str">
        <f>F_12Snp_ODR_Ret!B1166</f>
        <v>R_F</v>
      </c>
      <c r="C1100" s="441">
        <f>F_12Snp_ODR_Ret!H1166</f>
        <v>206</v>
      </c>
      <c r="D1100" s="441">
        <f>F_12Snp_ODR_Ret!C1166</f>
        <v>70</v>
      </c>
      <c r="E1100" s="445">
        <f>D1100/C1100</f>
        <v>0.33980582524271846</v>
      </c>
      <c r="F1100" s="94"/>
      <c r="G1100" s="96">
        <f>C1100-D1100</f>
        <v>136</v>
      </c>
      <c r="H1100" s="96">
        <f>SUMIFS($D:$D,$A:$A,$A1100)</f>
        <v>1636</v>
      </c>
      <c r="I1100" s="96">
        <f>SUMIFS($G:$G,$A:$A,$A1100)</f>
        <v>52900</v>
      </c>
      <c r="J1100" s="95">
        <f>IFERROR(D1100/H1100,0)</f>
        <v>4.2787286063569685E-2</v>
      </c>
      <c r="K1100" s="95">
        <f>IFERROR(G1100/I1100,0)</f>
        <v>2.5708884688090739E-3</v>
      </c>
      <c r="L1100" s="97">
        <f>IF(A1100&lt;&gt;A1099,J1100,L1099+J1100)</f>
        <v>0.42176039119804404</v>
      </c>
      <c r="M1100" s="97">
        <f>IF(A1100&lt;&gt;A1099,K1100,M1099+K1100)</f>
        <v>1.2362948960302456E-2</v>
      </c>
      <c r="N1100" s="97">
        <f>(M1100+(M1100-K1100))*(L1100-(L1100-J1100))</f>
        <v>9.4795272715507883E-4</v>
      </c>
      <c r="O1100" s="97">
        <f>ABS(L1100-M1100)</f>
        <v>0.4093974422377416</v>
      </c>
    </row>
    <row r="1101" spans="1:15" x14ac:dyDescent="0.25">
      <c r="A1101" s="440">
        <f>F_12Snp_ODR_Ret!A1165</f>
        <v>44469</v>
      </c>
      <c r="B1101" s="444" t="str">
        <f>F_12Snp_ODR_Ret!B1165</f>
        <v>R_E</v>
      </c>
      <c r="C1101" s="441">
        <f>F_12Snp_ODR_Ret!H1165</f>
        <v>298</v>
      </c>
      <c r="D1101" s="441">
        <f>F_12Snp_ODR_Ret!C1165</f>
        <v>81</v>
      </c>
      <c r="E1101" s="445">
        <f>D1101/C1101</f>
        <v>0.27181208053691275</v>
      </c>
      <c r="F1101" s="94"/>
      <c r="G1101" s="96">
        <f>C1101-D1101</f>
        <v>217</v>
      </c>
      <c r="H1101" s="96">
        <f>SUMIFS($D:$D,$A:$A,$A1101)</f>
        <v>1636</v>
      </c>
      <c r="I1101" s="96">
        <f>SUMIFS($G:$G,$A:$A,$A1101)</f>
        <v>52900</v>
      </c>
      <c r="J1101" s="95">
        <f>IFERROR(D1101/H1101,0)</f>
        <v>4.9511002444987774E-2</v>
      </c>
      <c r="K1101" s="95">
        <f>IFERROR(G1101/I1101,0)</f>
        <v>4.102079395085066E-3</v>
      </c>
      <c r="L1101" s="97">
        <f>IF(A1101&lt;&gt;A1100,J1101,L1100+J1101)</f>
        <v>0.47127139364303183</v>
      </c>
      <c r="M1101" s="97">
        <f>IF(A1101&lt;&gt;A1100,K1101,M1100+K1101)</f>
        <v>1.6465028355387521E-2</v>
      </c>
      <c r="N1101" s="97">
        <f>(M1101+(M1101-K1101))*(L1101-(L1101-J1101))</f>
        <v>1.4273020553611791E-3</v>
      </c>
      <c r="O1101" s="97">
        <f>ABS(L1101-M1101)</f>
        <v>0.45480636528764429</v>
      </c>
    </row>
    <row r="1102" spans="1:15" x14ac:dyDescent="0.25">
      <c r="A1102" s="440">
        <f>F_12Snp_ODR_Ret!A1171</f>
        <v>44469</v>
      </c>
      <c r="B1102" s="444" t="str">
        <f>F_12Snp_ODR_Ret!B1171</f>
        <v>R_I2</v>
      </c>
      <c r="C1102" s="441">
        <f>F_12Snp_ODR_Ret!H1171</f>
        <v>608</v>
      </c>
      <c r="D1102" s="441">
        <f>F_12Snp_ODR_Ret!C1171</f>
        <v>113</v>
      </c>
      <c r="E1102" s="445">
        <f>D1102/C1102</f>
        <v>0.18585526315789475</v>
      </c>
      <c r="F1102" s="94"/>
      <c r="G1102" s="96">
        <f>C1102-D1102</f>
        <v>495</v>
      </c>
      <c r="H1102" s="96">
        <f>SUMIFS($D:$D,$A:$A,$A1102)</f>
        <v>1636</v>
      </c>
      <c r="I1102" s="96">
        <f>SUMIFS($G:$G,$A:$A,$A1102)</f>
        <v>52900</v>
      </c>
      <c r="J1102" s="95">
        <f>IFERROR(D1102/H1102,0)</f>
        <v>6.9070904645476772E-2</v>
      </c>
      <c r="K1102" s="95">
        <f>IFERROR(G1102/I1102,0)</f>
        <v>9.3572778827977314E-3</v>
      </c>
      <c r="L1102" s="97">
        <f>IF(A1102&lt;&gt;A1101,J1102,L1101+J1102)</f>
        <v>0.54034229828850866</v>
      </c>
      <c r="M1102" s="97">
        <f>IF(A1102&lt;&gt;A1101,K1102,M1101+K1102)</f>
        <v>2.5822306238185253E-2</v>
      </c>
      <c r="N1102" s="97">
        <f>(M1102+(M1102-K1102))*(L1102-(L1102-J1102))</f>
        <v>2.920824455424036E-3</v>
      </c>
      <c r="O1102" s="97">
        <f>ABS(L1102-M1102)</f>
        <v>0.51451999205032339</v>
      </c>
    </row>
    <row r="1103" spans="1:15" x14ac:dyDescent="0.25">
      <c r="A1103" s="440">
        <f>F_12Snp_ODR_Ret!A1172</f>
        <v>44469</v>
      </c>
      <c r="B1103" s="444" t="str">
        <f>F_12Snp_ODR_Ret!B1172</f>
        <v>R_J</v>
      </c>
      <c r="C1103" s="441">
        <f>F_12Snp_ODR_Ret!H1172</f>
        <v>1054</v>
      </c>
      <c r="D1103" s="441">
        <f>F_12Snp_ODR_Ret!C1172</f>
        <v>139</v>
      </c>
      <c r="E1103" s="445">
        <f>D1103/C1103</f>
        <v>0.1318785578747628</v>
      </c>
      <c r="F1103" s="94"/>
      <c r="G1103" s="96">
        <f>C1103-D1103</f>
        <v>915</v>
      </c>
      <c r="H1103" s="96">
        <f>SUMIFS($D:$D,$A:$A,$A1103)</f>
        <v>1636</v>
      </c>
      <c r="I1103" s="96">
        <f>SUMIFS($G:$G,$A:$A,$A1103)</f>
        <v>52900</v>
      </c>
      <c r="J1103" s="95">
        <f>IFERROR(D1103/H1103,0)</f>
        <v>8.4963325183374086E-2</v>
      </c>
      <c r="K1103" s="95">
        <f>IFERROR(G1103/I1103,0)</f>
        <v>1.7296786389413989E-2</v>
      </c>
      <c r="L1103" s="97">
        <f>IF(A1103&lt;&gt;A1102,J1103,L1102+J1103)</f>
        <v>0.62530562347188279</v>
      </c>
      <c r="M1103" s="97">
        <f>IF(A1103&lt;&gt;A1102,K1103,M1102+K1103)</f>
        <v>4.3119092627599241E-2</v>
      </c>
      <c r="N1103" s="97">
        <f>(M1103+(M1103-K1103))*(L1103-(L1103-J1103))</f>
        <v>5.8574904904303473E-3</v>
      </c>
      <c r="O1103" s="97">
        <f>ABS(L1103-M1103)</f>
        <v>0.58218653084428351</v>
      </c>
    </row>
    <row r="1104" spans="1:15" x14ac:dyDescent="0.25">
      <c r="A1104" s="440">
        <f>F_12Snp_ODR_Ret!A1163</f>
        <v>44469</v>
      </c>
      <c r="B1104" s="444" t="str">
        <f>F_12Snp_ODR_Ret!B1163</f>
        <v>R_D</v>
      </c>
      <c r="C1104" s="441">
        <f>F_12Snp_ODR_Ret!H1163</f>
        <v>812</v>
      </c>
      <c r="D1104" s="441">
        <f>F_12Snp_ODR_Ret!C1163</f>
        <v>74</v>
      </c>
      <c r="E1104" s="445">
        <f>D1104/C1104</f>
        <v>9.1133004926108374E-2</v>
      </c>
      <c r="F1104" s="94"/>
      <c r="G1104" s="96">
        <f>C1104-D1104</f>
        <v>738</v>
      </c>
      <c r="H1104" s="96">
        <f>SUMIFS($D:$D,$A:$A,$A1104)</f>
        <v>1636</v>
      </c>
      <c r="I1104" s="96">
        <f>SUMIFS($G:$G,$A:$A,$A1104)</f>
        <v>52900</v>
      </c>
      <c r="J1104" s="95">
        <f>IFERROR(D1104/H1104,0)</f>
        <v>4.5232273838630807E-2</v>
      </c>
      <c r="K1104" s="95">
        <f>IFERROR(G1104/I1104,0)</f>
        <v>1.3950850661625708E-2</v>
      </c>
      <c r="L1104" s="97">
        <f>IF(A1104&lt;&gt;A1103,J1104,L1103+J1104)</f>
        <v>0.67053789731051361</v>
      </c>
      <c r="M1104" s="97">
        <f>IF(A1104&lt;&gt;A1103,K1104,M1103+K1104)</f>
        <v>5.7069943289224948E-2</v>
      </c>
      <c r="N1104" s="97">
        <f>(M1104+(M1104-K1104))*(L1104-(L1104-J1104))</f>
        <v>4.5317779082182097E-3</v>
      </c>
      <c r="O1104" s="97">
        <f>ABS(L1104-M1104)</f>
        <v>0.61346795402128862</v>
      </c>
    </row>
    <row r="1105" spans="1:15" x14ac:dyDescent="0.25">
      <c r="A1105" s="440">
        <f>F_12Snp_ODR_Ret!A1168</f>
        <v>44469</v>
      </c>
      <c r="B1105" s="444" t="str">
        <f>F_12Snp_ODR_Ret!B1168</f>
        <v>R_G2</v>
      </c>
      <c r="C1105" s="441">
        <f>F_12Snp_ODR_Ret!H1168</f>
        <v>257</v>
      </c>
      <c r="D1105" s="441">
        <f>F_12Snp_ODR_Ret!C1168</f>
        <v>20</v>
      </c>
      <c r="E1105" s="445">
        <f>D1105/C1105</f>
        <v>7.7821011673151752E-2</v>
      </c>
      <c r="F1105" s="94"/>
      <c r="G1105" s="96">
        <f>C1105-D1105</f>
        <v>237</v>
      </c>
      <c r="H1105" s="96">
        <f>SUMIFS($D:$D,$A:$A,$A1105)</f>
        <v>1636</v>
      </c>
      <c r="I1105" s="96">
        <f>SUMIFS($G:$G,$A:$A,$A1105)</f>
        <v>52900</v>
      </c>
      <c r="J1105" s="95">
        <f>IFERROR(D1105/H1105,0)</f>
        <v>1.2224938875305624E-2</v>
      </c>
      <c r="K1105" s="95">
        <f>IFERROR(G1105/I1105,0)</f>
        <v>4.4801512287334592E-3</v>
      </c>
      <c r="L1105" s="97">
        <f>IF(A1105&lt;&gt;A1104,J1105,L1104+J1105)</f>
        <v>0.68276283618581923</v>
      </c>
      <c r="M1105" s="97">
        <f>IF(A1105&lt;&gt;A1104,K1105,M1104+K1105)</f>
        <v>6.1550094517958405E-2</v>
      </c>
      <c r="N1105" s="97">
        <f>(M1105+(M1105-K1105))*(L1105-(L1105-J1105))</f>
        <v>1.4501227115792587E-3</v>
      </c>
      <c r="O1105" s="97">
        <f>ABS(L1105-M1105)</f>
        <v>0.62121274166786078</v>
      </c>
    </row>
    <row r="1106" spans="1:15" x14ac:dyDescent="0.25">
      <c r="A1106" s="440">
        <f>F_12Snp_ODR_Ret!A1170</f>
        <v>44469</v>
      </c>
      <c r="B1106" s="444" t="str">
        <f>F_12Snp_ODR_Ret!B1170</f>
        <v>R_I1</v>
      </c>
      <c r="C1106" s="441">
        <f>F_12Snp_ODR_Ret!H1170</f>
        <v>4614</v>
      </c>
      <c r="D1106" s="441">
        <f>F_12Snp_ODR_Ret!C1170</f>
        <v>136</v>
      </c>
      <c r="E1106" s="445">
        <f>D1106/C1106</f>
        <v>2.9475509319462505E-2</v>
      </c>
      <c r="F1106" s="94"/>
      <c r="G1106" s="96">
        <f>C1106-D1106</f>
        <v>4478</v>
      </c>
      <c r="H1106" s="96">
        <f>SUMIFS($D:$D,$A:$A,$A1106)</f>
        <v>1636</v>
      </c>
      <c r="I1106" s="96">
        <f>SUMIFS($G:$G,$A:$A,$A1106)</f>
        <v>52900</v>
      </c>
      <c r="J1106" s="95">
        <f>IFERROR(D1106/H1106,0)</f>
        <v>8.3129584352078234E-2</v>
      </c>
      <c r="K1106" s="95">
        <f>IFERROR(G1106/I1106,0)</f>
        <v>8.465028355387523E-2</v>
      </c>
      <c r="L1106" s="97">
        <f>IF(A1106&lt;&gt;A1105,J1106,L1105+J1106)</f>
        <v>0.76589242053789741</v>
      </c>
      <c r="M1106" s="97">
        <f>IF(A1106&lt;&gt;A1105,K1106,M1105+K1106)</f>
        <v>0.14620037807183364</v>
      </c>
      <c r="N1106" s="97">
        <f>(M1106+(M1106-K1106))*(L1106-(L1106-J1106))</f>
        <v>1.727021043533725E-2</v>
      </c>
      <c r="O1106" s="97">
        <f>ABS(L1106-M1106)</f>
        <v>0.6196920424660638</v>
      </c>
    </row>
    <row r="1107" spans="1:15" x14ac:dyDescent="0.25">
      <c r="A1107" s="440">
        <f>F_12Snp_ODR_Ret!A1162</f>
        <v>44469</v>
      </c>
      <c r="B1107" s="444" t="str">
        <f>F_12Snp_ODR_Ret!B1162</f>
        <v>R_C2</v>
      </c>
      <c r="C1107" s="441">
        <f>F_12Snp_ODR_Ret!H1162</f>
        <v>466</v>
      </c>
      <c r="D1107" s="441">
        <f>F_12Snp_ODR_Ret!C1162</f>
        <v>13</v>
      </c>
      <c r="E1107" s="445">
        <f>D1107/C1107</f>
        <v>2.7896995708154508E-2</v>
      </c>
      <c r="F1107" s="94"/>
      <c r="G1107" s="96">
        <f>C1107-D1107</f>
        <v>453</v>
      </c>
      <c r="H1107" s="96">
        <f>SUMIFS($D:$D,$A:$A,$A1107)</f>
        <v>1636</v>
      </c>
      <c r="I1107" s="96">
        <f>SUMIFS($G:$G,$A:$A,$A1107)</f>
        <v>52900</v>
      </c>
      <c r="J1107" s="95">
        <f>IFERROR(D1107/H1107,0)</f>
        <v>7.9462102689486554E-3</v>
      </c>
      <c r="K1107" s="95">
        <f>IFERROR(G1107/I1107,0)</f>
        <v>8.5633270321361053E-3</v>
      </c>
      <c r="L1107" s="97">
        <f>IF(A1107&lt;&gt;A1106,J1107,L1106+J1107)</f>
        <v>0.77383863080684612</v>
      </c>
      <c r="M1107" s="97">
        <f>IF(A1107&lt;&gt;A1106,K1107,M1106+K1107)</f>
        <v>0.15476370510396975</v>
      </c>
      <c r="N1107" s="97">
        <f>(M1107+(M1107-K1107))*(L1107-(L1107-J1107))</f>
        <v>2.3915238883163012E-3</v>
      </c>
      <c r="O1107" s="97">
        <f>ABS(L1107-M1107)</f>
        <v>0.61907492570287637</v>
      </c>
    </row>
    <row r="1108" spans="1:15" x14ac:dyDescent="0.25">
      <c r="A1108" s="440">
        <f>F_12Snp_ODR_Ret!A1164</f>
        <v>44469</v>
      </c>
      <c r="B1108" s="444" t="str">
        <f>F_12Snp_ODR_Ret!B1164</f>
        <v>R_Default</v>
      </c>
      <c r="C1108" s="441">
        <f>F_12Snp_ODR_Ret!H1164</f>
        <v>3293</v>
      </c>
      <c r="D1108" s="441">
        <f>F_12Snp_ODR_Ret!C1164</f>
        <v>45</v>
      </c>
      <c r="E1108" s="445">
        <f>D1108/C1108</f>
        <v>1.3665350744002429E-2</v>
      </c>
      <c r="F1108" s="94"/>
      <c r="G1108" s="96">
        <f>C1108-D1108</f>
        <v>3248</v>
      </c>
      <c r="H1108" s="96">
        <f>SUMIFS($D:$D,$A:$A,$A1108)</f>
        <v>1636</v>
      </c>
      <c r="I1108" s="96">
        <f>SUMIFS($G:$G,$A:$A,$A1108)</f>
        <v>52900</v>
      </c>
      <c r="J1108" s="95">
        <f>IFERROR(D1108/H1108,0)</f>
        <v>2.7506112469437651E-2</v>
      </c>
      <c r="K1108" s="95">
        <f>IFERROR(G1108/I1108,0)</f>
        <v>6.1398865784499053E-2</v>
      </c>
      <c r="L1108" s="97">
        <f>IF(A1108&lt;&gt;A1107,J1108,L1107+J1108)</f>
        <v>0.8013447432762838</v>
      </c>
      <c r="M1108" s="97">
        <f>IF(A1108&lt;&gt;A1107,K1108,M1107+K1108)</f>
        <v>0.2161625708884688</v>
      </c>
      <c r="N1108" s="97">
        <f>(M1108+(M1108-K1108))*(L1108-(L1108-J1108))</f>
        <v>1.0202739865317697E-2</v>
      </c>
      <c r="O1108" s="97">
        <f>ABS(L1108-M1108)</f>
        <v>0.585182172387815</v>
      </c>
    </row>
    <row r="1109" spans="1:15" x14ac:dyDescent="0.25">
      <c r="A1109" s="440">
        <f>F_12Snp_ODR_Ret!A1169</f>
        <v>44469</v>
      </c>
      <c r="B1109" s="444" t="str">
        <f>F_12Snp_ODR_Ret!B1169</f>
        <v>R_H</v>
      </c>
      <c r="C1109" s="441">
        <f>F_12Snp_ODR_Ret!H1169</f>
        <v>24083</v>
      </c>
      <c r="D1109" s="441">
        <f>F_12Snp_ODR_Ret!C1169</f>
        <v>277</v>
      </c>
      <c r="E1109" s="445">
        <f>D1109/C1109</f>
        <v>1.1501889299505876E-2</v>
      </c>
      <c r="F1109" s="94"/>
      <c r="G1109" s="96">
        <f>C1109-D1109</f>
        <v>23806</v>
      </c>
      <c r="H1109" s="96">
        <f>SUMIFS($D:$D,$A:$A,$A1109)</f>
        <v>1636</v>
      </c>
      <c r="I1109" s="96">
        <f>SUMIFS($G:$G,$A:$A,$A1109)</f>
        <v>52900</v>
      </c>
      <c r="J1109" s="95">
        <f>IFERROR(D1109/H1109,0)</f>
        <v>0.16931540342298287</v>
      </c>
      <c r="K1109" s="95">
        <f>IFERROR(G1109/I1109,0)</f>
        <v>0.4500189035916824</v>
      </c>
      <c r="L1109" s="97">
        <f>IF(A1109&lt;&gt;A1108,J1109,L1108+J1109)</f>
        <v>0.9706601466992667</v>
      </c>
      <c r="M1109" s="97">
        <f>IF(A1109&lt;&gt;A1108,K1109,M1108+K1109)</f>
        <v>0.66618147448015119</v>
      </c>
      <c r="N1109" s="97">
        <f>(M1109+(M1109-K1109))*(L1109-(L1109-J1109))</f>
        <v>0.14939443799945462</v>
      </c>
      <c r="O1109" s="97">
        <f>ABS(L1109-M1109)</f>
        <v>0.30447867221911551</v>
      </c>
    </row>
    <row r="1110" spans="1:15" x14ac:dyDescent="0.25">
      <c r="A1110" s="440">
        <f>F_12Snp_ODR_Ret!A1159</f>
        <v>44469</v>
      </c>
      <c r="B1110" s="444" t="str">
        <f>F_12Snp_ODR_Ret!B1159</f>
        <v>R_A2</v>
      </c>
      <c r="C1110" s="441">
        <f>F_12Snp_ODR_Ret!H1159</f>
        <v>1812</v>
      </c>
      <c r="D1110" s="441">
        <f>F_12Snp_ODR_Ret!C1159</f>
        <v>11</v>
      </c>
      <c r="E1110" s="445">
        <f>D1110/C1110</f>
        <v>6.0706401766004413E-3</v>
      </c>
      <c r="F1110" s="94"/>
      <c r="G1110" s="96">
        <f>C1110-D1110</f>
        <v>1801</v>
      </c>
      <c r="H1110" s="96">
        <f>SUMIFS($D:$D,$A:$A,$A1110)</f>
        <v>1636</v>
      </c>
      <c r="I1110" s="96">
        <f>SUMIFS($G:$G,$A:$A,$A1110)</f>
        <v>52900</v>
      </c>
      <c r="J1110" s="95">
        <f>IFERROR(D1110/H1110,0)</f>
        <v>6.7237163814180927E-3</v>
      </c>
      <c r="K1110" s="95">
        <f>IFERROR(G1110/I1110,0)</f>
        <v>3.4045368620037805E-2</v>
      </c>
      <c r="L1110" s="97">
        <f>IF(A1110&lt;&gt;A1109,J1110,L1109+J1110)</f>
        <v>0.97738386308068481</v>
      </c>
      <c r="M1110" s="97">
        <f>IF(A1110&lt;&gt;A1109,K1110,M1109+K1110)</f>
        <v>0.70022684310018901</v>
      </c>
      <c r="N1110" s="97">
        <f>(M1110+(M1110-K1110))*(L1110-(L1110-J1110))</f>
        <v>9.1873419886208917E-3</v>
      </c>
      <c r="O1110" s="97">
        <f>ABS(L1110-M1110)</f>
        <v>0.2771570199804958</v>
      </c>
    </row>
    <row r="1111" spans="1:15" x14ac:dyDescent="0.25">
      <c r="A1111" s="440">
        <f>F_12Snp_ODR_Ret!A1167</f>
        <v>44469</v>
      </c>
      <c r="B1111" s="444" t="str">
        <f>F_12Snp_ODR_Ret!B1167</f>
        <v>R_G1</v>
      </c>
      <c r="C1111" s="441">
        <f>F_12Snp_ODR_Ret!H1167</f>
        <v>2572</v>
      </c>
      <c r="D1111" s="441">
        <f>F_12Snp_ODR_Ret!C1167</f>
        <v>11</v>
      </c>
      <c r="E1111" s="445">
        <f>D1111/C1111</f>
        <v>4.2768273716951785E-3</v>
      </c>
      <c r="F1111" s="94"/>
      <c r="G1111" s="96">
        <f>C1111-D1111</f>
        <v>2561</v>
      </c>
      <c r="H1111" s="96">
        <f>SUMIFS($D:$D,$A:$A,$A1111)</f>
        <v>1636</v>
      </c>
      <c r="I1111" s="96">
        <f>SUMIFS($G:$G,$A:$A,$A1111)</f>
        <v>52900</v>
      </c>
      <c r="J1111" s="95">
        <f>IFERROR(D1111/H1111,0)</f>
        <v>6.7237163814180927E-3</v>
      </c>
      <c r="K1111" s="95">
        <f>IFERROR(G1111/I1111,0)</f>
        <v>4.8412098298676751E-2</v>
      </c>
      <c r="L1111" s="97">
        <f>IF(A1111&lt;&gt;A1110,J1111,L1110+J1111)</f>
        <v>0.98410757946210292</v>
      </c>
      <c r="M1111" s="97">
        <f>IF(A1111&lt;&gt;A1110,K1111,M1110+K1111)</f>
        <v>0.74863894139886578</v>
      </c>
      <c r="N1111" s="97">
        <f>(M1111+(M1111-K1111))*(L1111-(L1111-J1111))</f>
        <v>9.7417626097124951E-3</v>
      </c>
      <c r="O1111" s="97">
        <f>ABS(L1111-M1111)</f>
        <v>0.23546863806323715</v>
      </c>
    </row>
    <row r="1112" spans="1:15" x14ac:dyDescent="0.25">
      <c r="A1112" s="440">
        <f>F_12Snp_ODR_Ret!A1161</f>
        <v>44469</v>
      </c>
      <c r="B1112" s="444" t="str">
        <f>F_12Snp_ODR_Ret!B1161</f>
        <v>R_C1</v>
      </c>
      <c r="C1112" s="441">
        <f>F_12Snp_ODR_Ret!H1161</f>
        <v>8267</v>
      </c>
      <c r="D1112" s="441">
        <f>F_12Snp_ODR_Ret!C1161</f>
        <v>21</v>
      </c>
      <c r="E1112" s="445">
        <f>D1112/C1112</f>
        <v>2.5402201524132089E-3</v>
      </c>
      <c r="F1112" s="94"/>
      <c r="G1112" s="96">
        <f>C1112-D1112</f>
        <v>8246</v>
      </c>
      <c r="H1112" s="96">
        <f>SUMIFS($D:$D,$A:$A,$A1112)</f>
        <v>1636</v>
      </c>
      <c r="I1112" s="96">
        <f>SUMIFS($G:$G,$A:$A,$A1112)</f>
        <v>52900</v>
      </c>
      <c r="J1112" s="95">
        <f>IFERROR(D1112/H1112,0)</f>
        <v>1.2836185819070905E-2</v>
      </c>
      <c r="K1112" s="95">
        <f>IFERROR(G1112/I1112,0)</f>
        <v>0.15587901701323251</v>
      </c>
      <c r="L1112" s="97">
        <f>IF(A1112&lt;&gt;A1111,J1112,L1111+J1112)</f>
        <v>0.99694376528117379</v>
      </c>
      <c r="M1112" s="97">
        <f>IF(A1112&lt;&gt;A1111,K1112,M1111+K1112)</f>
        <v>0.90451795841209826</v>
      </c>
      <c r="N1112" s="97">
        <f>(M1112+(M1112-K1112))*(L1112-(L1112-J1112))</f>
        <v>2.1220229154052653E-2</v>
      </c>
      <c r="O1112" s="97">
        <f>ABS(L1112-M1112)</f>
        <v>9.2425806869075533E-2</v>
      </c>
    </row>
    <row r="1113" spans="1:15" x14ac:dyDescent="0.25">
      <c r="A1113" s="440">
        <f>F_12Snp_ODR_Ret!A1160</f>
        <v>44469</v>
      </c>
      <c r="B1113" s="444" t="str">
        <f>F_12Snp_ODR_Ret!B1160</f>
        <v>R_B</v>
      </c>
      <c r="C1113" s="441">
        <f>F_12Snp_ODR_Ret!H1160</f>
        <v>3561</v>
      </c>
      <c r="D1113" s="441">
        <f>F_12Snp_ODR_Ret!C1160</f>
        <v>5</v>
      </c>
      <c r="E1113" s="445">
        <f>D1113/C1113</f>
        <v>1.4040999719180005E-3</v>
      </c>
      <c r="F1113" s="94"/>
      <c r="G1113" s="96">
        <f>C1113-D1113</f>
        <v>3556</v>
      </c>
      <c r="H1113" s="96">
        <f>SUMIFS($D:$D,$A:$A,$A1113)</f>
        <v>1636</v>
      </c>
      <c r="I1113" s="96">
        <f>SUMIFS($G:$G,$A:$A,$A1113)</f>
        <v>52900</v>
      </c>
      <c r="J1113" s="95">
        <f>IFERROR(D1113/H1113,0)</f>
        <v>3.0562347188264061E-3</v>
      </c>
      <c r="K1113" s="95">
        <f>IFERROR(G1113/I1113,0)</f>
        <v>6.7221172022684308E-2</v>
      </c>
      <c r="L1113" s="97">
        <f>IF(A1113&lt;&gt;A1112,J1113,L1112+J1113)</f>
        <v>1.0000000000000002</v>
      </c>
      <c r="M1113" s="97">
        <f>IF(A1113&lt;&gt;A1112,K1113,M1112+K1113)</f>
        <v>0.97173913043478255</v>
      </c>
      <c r="N1113" s="97">
        <f>(M1113+(M1113-K1113))*(L1113-(L1113-J1113))</f>
        <v>5.7342820563780501E-3</v>
      </c>
      <c r="O1113" s="97">
        <f>ABS(L1113-M1113)</f>
        <v>2.8260869565217672E-2</v>
      </c>
    </row>
    <row r="1114" spans="1:15" x14ac:dyDescent="0.25">
      <c r="A1114" s="440">
        <f>F_12Snp_ODR_Ret!A1158</f>
        <v>44469</v>
      </c>
      <c r="B1114" s="444" t="str">
        <f>F_12Snp_ODR_Ret!B1158</f>
        <v>R_A1</v>
      </c>
      <c r="C1114" s="441">
        <f>F_12Snp_ODR_Ret!H1158</f>
        <v>1495</v>
      </c>
      <c r="D1114" s="441">
        <f>F_12Snp_ODR_Ret!C1158</f>
        <v>0</v>
      </c>
      <c r="E1114" s="445">
        <f>D1114/C1114</f>
        <v>0</v>
      </c>
      <c r="F1114" s="94"/>
      <c r="G1114" s="96">
        <f>C1114-D1114</f>
        <v>1495</v>
      </c>
      <c r="H1114" s="96">
        <f>SUMIFS($D:$D,$A:$A,$A1114)</f>
        <v>1636</v>
      </c>
      <c r="I1114" s="96">
        <f>SUMIFS($G:$G,$A:$A,$A1114)</f>
        <v>52900</v>
      </c>
      <c r="J1114" s="95">
        <f>IFERROR(D1114/H1114,0)</f>
        <v>0</v>
      </c>
      <c r="K1114" s="95">
        <f>IFERROR(G1114/I1114,0)</f>
        <v>2.8260869565217391E-2</v>
      </c>
      <c r="L1114" s="97">
        <f>IF(A1114&lt;&gt;A1113,J1114,L1113+J1114)</f>
        <v>1.0000000000000002</v>
      </c>
      <c r="M1114" s="97">
        <f>IF(A1114&lt;&gt;A1113,K1114,M1113+K1114)</f>
        <v>0.99999999999999989</v>
      </c>
      <c r="N1114" s="97">
        <f>(M1114+(M1114-K1114))*(L1114-(L1114-J1114))</f>
        <v>0</v>
      </c>
      <c r="O1114" s="97">
        <f>ABS(L1114-M1114)</f>
        <v>3.3306690738754696E-16</v>
      </c>
    </row>
    <row r="1115" spans="1:15" x14ac:dyDescent="0.25">
      <c r="A1115" s="440">
        <f>F_12Snp_ODR_Ret!A1191</f>
        <v>44500</v>
      </c>
      <c r="B1115" s="444" t="str">
        <f>F_12Snp_ODR_Ret!B1191</f>
        <v>R_L</v>
      </c>
      <c r="C1115" s="441">
        <f>F_12Snp_ODR_Ret!H1191</f>
        <v>286</v>
      </c>
      <c r="D1115" s="441">
        <f>F_12Snp_ODR_Ret!C1191</f>
        <v>139</v>
      </c>
      <c r="E1115" s="445">
        <f>D1115/C1115</f>
        <v>0.48601398601398599</v>
      </c>
      <c r="F1115" s="94"/>
      <c r="G1115" s="96">
        <f>C1115-D1115</f>
        <v>147</v>
      </c>
      <c r="H1115" s="96">
        <f>SUMIFS($D:$D,$A:$A,$A1115)</f>
        <v>1377</v>
      </c>
      <c r="I1115" s="96">
        <f>SUMIFS($G:$G,$A:$A,$A1115)</f>
        <v>53377</v>
      </c>
      <c r="J1115" s="95">
        <f>IFERROR(D1115/H1115,0)</f>
        <v>0.1009440813362382</v>
      </c>
      <c r="K1115" s="95">
        <f>IFERROR(G1115/I1115,0)</f>
        <v>2.7539951664574628E-3</v>
      </c>
      <c r="L1115" s="97">
        <f>IF(A1115&lt;&gt;A1114,J1115,L1114+J1115)</f>
        <v>0.1009440813362382</v>
      </c>
      <c r="M1115" s="97">
        <f>IF(A1115&lt;&gt;A1114,K1115,M1114+K1115)</f>
        <v>2.7539951664574628E-3</v>
      </c>
      <c r="N1115" s="97">
        <f>(M1115+(M1115-K1115))*(L1115-(L1115-J1115))</f>
        <v>2.7799951208248895E-4</v>
      </c>
      <c r="O1115" s="97">
        <f>ABS(L1115-M1115)</f>
        <v>9.8190086169780727E-2</v>
      </c>
    </row>
    <row r="1116" spans="1:15" x14ac:dyDescent="0.25">
      <c r="A1116" s="440">
        <f>F_12Snp_ODR_Ret!A1190</f>
        <v>44500</v>
      </c>
      <c r="B1116" s="444" t="str">
        <f>F_12Snp_ODR_Ret!B1190</f>
        <v>R_K</v>
      </c>
      <c r="C1116" s="441">
        <f>F_12Snp_ODR_Ret!H1190</f>
        <v>756</v>
      </c>
      <c r="D1116" s="441">
        <f>F_12Snp_ODR_Ret!C1190</f>
        <v>353</v>
      </c>
      <c r="E1116" s="445">
        <f>D1116/C1116</f>
        <v>0.46693121693121692</v>
      </c>
      <c r="F1116" s="94"/>
      <c r="G1116" s="96">
        <f>C1116-D1116</f>
        <v>403</v>
      </c>
      <c r="H1116" s="96">
        <f>SUMIFS($D:$D,$A:$A,$A1116)</f>
        <v>1377</v>
      </c>
      <c r="I1116" s="96">
        <f>SUMIFS($G:$G,$A:$A,$A1116)</f>
        <v>53377</v>
      </c>
      <c r="J1116" s="95">
        <f>IFERROR(D1116/H1116,0)</f>
        <v>0.25635439360929557</v>
      </c>
      <c r="K1116" s="95">
        <f>IFERROR(G1116/I1116,0)</f>
        <v>7.5500683815126366E-3</v>
      </c>
      <c r="L1116" s="97">
        <f>IF(A1116&lt;&gt;A1115,J1116,L1115+J1116)</f>
        <v>0.35729847494553379</v>
      </c>
      <c r="M1116" s="97">
        <f>IF(A1116&lt;&gt;A1115,K1116,M1115+K1116)</f>
        <v>1.0304063547970099E-2</v>
      </c>
      <c r="N1116" s="97">
        <f>(M1116+(M1116-K1116))*(L1116-(L1116-J1116))</f>
        <v>3.3474907234516548E-3</v>
      </c>
      <c r="O1116" s="97">
        <f>ABS(L1116-M1116)</f>
        <v>0.34699441139756371</v>
      </c>
    </row>
    <row r="1117" spans="1:15" x14ac:dyDescent="0.25">
      <c r="A1117" s="440">
        <f>F_12Snp_ODR_Ret!A1183</f>
        <v>44500</v>
      </c>
      <c r="B1117" s="444" t="str">
        <f>F_12Snp_ODR_Ret!B1183</f>
        <v>R_F</v>
      </c>
      <c r="C1117" s="441">
        <f>F_12Snp_ODR_Ret!H1183</f>
        <v>202</v>
      </c>
      <c r="D1117" s="441">
        <f>F_12Snp_ODR_Ret!C1183</f>
        <v>61</v>
      </c>
      <c r="E1117" s="445">
        <f>D1117/C1117</f>
        <v>0.30198019801980197</v>
      </c>
      <c r="F1117" s="94"/>
      <c r="G1117" s="96">
        <f>C1117-D1117</f>
        <v>141</v>
      </c>
      <c r="H1117" s="96">
        <f>SUMIFS($D:$D,$A:$A,$A1117)</f>
        <v>1377</v>
      </c>
      <c r="I1117" s="96">
        <f>SUMIFS($G:$G,$A:$A,$A1117)</f>
        <v>53377</v>
      </c>
      <c r="J1117" s="95">
        <f>IFERROR(D1117/H1117,0)</f>
        <v>4.4299201161946258E-2</v>
      </c>
      <c r="K1117" s="95">
        <f>IFERROR(G1117/I1117,0)</f>
        <v>2.6415872004796072E-3</v>
      </c>
      <c r="L1117" s="97">
        <f>IF(A1117&lt;&gt;A1116,J1117,L1116+J1117)</f>
        <v>0.40159767610748004</v>
      </c>
      <c r="M1117" s="97">
        <f>IF(A1117&lt;&gt;A1116,K1117,M1116+K1117)</f>
        <v>1.2945650748449706E-2</v>
      </c>
      <c r="N1117" s="97">
        <f>(M1117+(M1117-K1117))*(L1117-(L1117-J1117))</f>
        <v>1.0299437705748784E-3</v>
      </c>
      <c r="O1117" s="97">
        <f>ABS(L1117-M1117)</f>
        <v>0.38865202535903032</v>
      </c>
    </row>
    <row r="1118" spans="1:15" x14ac:dyDescent="0.25">
      <c r="A1118" s="440">
        <f>F_12Snp_ODR_Ret!A1182</f>
        <v>44500</v>
      </c>
      <c r="B1118" s="444" t="str">
        <f>F_12Snp_ODR_Ret!B1182</f>
        <v>R_E</v>
      </c>
      <c r="C1118" s="441">
        <f>F_12Snp_ODR_Ret!H1182</f>
        <v>264</v>
      </c>
      <c r="D1118" s="441">
        <f>F_12Snp_ODR_Ret!C1182</f>
        <v>64</v>
      </c>
      <c r="E1118" s="445">
        <f>D1118/C1118</f>
        <v>0.24242424242424243</v>
      </c>
      <c r="F1118" s="94"/>
      <c r="G1118" s="96">
        <f>C1118-D1118</f>
        <v>200</v>
      </c>
      <c r="H1118" s="96">
        <f>SUMIFS($D:$D,$A:$A,$A1118)</f>
        <v>1377</v>
      </c>
      <c r="I1118" s="96">
        <f>SUMIFS($G:$G,$A:$A,$A1118)</f>
        <v>53377</v>
      </c>
      <c r="J1118" s="95">
        <f>IFERROR(D1118/H1118,0)</f>
        <v>4.6477850399419027E-2</v>
      </c>
      <c r="K1118" s="95">
        <f>IFERROR(G1118/I1118,0)</f>
        <v>3.7469321992618545E-3</v>
      </c>
      <c r="L1118" s="97">
        <f>IF(A1118&lt;&gt;A1117,J1118,L1117+J1118)</f>
        <v>0.44807552650689908</v>
      </c>
      <c r="M1118" s="97">
        <f>IF(A1118&lt;&gt;A1117,K1118,M1117+K1118)</f>
        <v>1.6692582947711559E-2</v>
      </c>
      <c r="N1118" s="97">
        <f>(M1118+(M1118-K1118))*(L1118-(L1118-J1118))</f>
        <v>1.3775213918332037E-3</v>
      </c>
      <c r="O1118" s="97">
        <f>ABS(L1118-M1118)</f>
        <v>0.43138294355918749</v>
      </c>
    </row>
    <row r="1119" spans="1:15" x14ac:dyDescent="0.25">
      <c r="A1119" s="440">
        <f>F_12Snp_ODR_Ret!A1188</f>
        <v>44500</v>
      </c>
      <c r="B1119" s="444" t="str">
        <f>F_12Snp_ODR_Ret!B1188</f>
        <v>R_I2</v>
      </c>
      <c r="C1119" s="441">
        <f>F_12Snp_ODR_Ret!H1188</f>
        <v>552</v>
      </c>
      <c r="D1119" s="441">
        <f>F_12Snp_ODR_Ret!C1188</f>
        <v>85</v>
      </c>
      <c r="E1119" s="445">
        <f>D1119/C1119</f>
        <v>0.1539855072463768</v>
      </c>
      <c r="F1119" s="94"/>
      <c r="G1119" s="96">
        <f>C1119-D1119</f>
        <v>467</v>
      </c>
      <c r="H1119" s="96">
        <f>SUMIFS($D:$D,$A:$A,$A1119)</f>
        <v>1377</v>
      </c>
      <c r="I1119" s="96">
        <f>SUMIFS($G:$G,$A:$A,$A1119)</f>
        <v>53377</v>
      </c>
      <c r="J1119" s="95">
        <f>IFERROR(D1119/H1119,0)</f>
        <v>6.1728395061728392E-2</v>
      </c>
      <c r="K1119" s="95">
        <f>IFERROR(G1119/I1119,0)</f>
        <v>8.7490866852764308E-3</v>
      </c>
      <c r="L1119" s="97">
        <f>IF(A1119&lt;&gt;A1118,J1119,L1118+J1119)</f>
        <v>0.50980392156862742</v>
      </c>
      <c r="M1119" s="97">
        <f>IF(A1119&lt;&gt;A1118,K1119,M1118+K1119)</f>
        <v>2.5441669632987989E-2</v>
      </c>
      <c r="N1119" s="97">
        <f>(M1119+(M1119-K1119))*(L1119-(L1119-J1119))</f>
        <v>2.6008797889320707E-3</v>
      </c>
      <c r="O1119" s="97">
        <f>ABS(L1119-M1119)</f>
        <v>0.48436225193563942</v>
      </c>
    </row>
    <row r="1120" spans="1:15" x14ac:dyDescent="0.25">
      <c r="A1120" s="440">
        <f>F_12Snp_ODR_Ret!A1189</f>
        <v>44500</v>
      </c>
      <c r="B1120" s="444" t="str">
        <f>F_12Snp_ODR_Ret!B1189</f>
        <v>R_J</v>
      </c>
      <c r="C1120" s="441">
        <f>F_12Snp_ODR_Ret!H1189</f>
        <v>1048</v>
      </c>
      <c r="D1120" s="441">
        <f>F_12Snp_ODR_Ret!C1189</f>
        <v>117</v>
      </c>
      <c r="E1120" s="445">
        <f>D1120/C1120</f>
        <v>0.11164122137404581</v>
      </c>
      <c r="F1120" s="94"/>
      <c r="G1120" s="96">
        <f>C1120-D1120</f>
        <v>931</v>
      </c>
      <c r="H1120" s="96">
        <f>SUMIFS($D:$D,$A:$A,$A1120)</f>
        <v>1377</v>
      </c>
      <c r="I1120" s="96">
        <f>SUMIFS($G:$G,$A:$A,$A1120)</f>
        <v>53377</v>
      </c>
      <c r="J1120" s="95">
        <f>IFERROR(D1120/H1120,0)</f>
        <v>8.4967320261437912E-2</v>
      </c>
      <c r="K1120" s="95">
        <f>IFERROR(G1120/I1120,0)</f>
        <v>1.744196938756393E-2</v>
      </c>
      <c r="L1120" s="97">
        <f>IF(A1120&lt;&gt;A1119,J1120,L1119+J1120)</f>
        <v>0.59477124183006536</v>
      </c>
      <c r="M1120" s="97">
        <f>IF(A1120&lt;&gt;A1119,K1120,M1119+K1120)</f>
        <v>4.2883639020551922E-2</v>
      </c>
      <c r="N1120" s="97">
        <f>(M1120+(M1120-K1120))*(L1120-(L1120-J1120))</f>
        <v>5.8054183823269233E-3</v>
      </c>
      <c r="O1120" s="97">
        <f>ABS(L1120-M1120)</f>
        <v>0.55188760280951343</v>
      </c>
    </row>
    <row r="1121" spans="1:15" x14ac:dyDescent="0.25">
      <c r="A1121" s="440">
        <f>F_12Snp_ODR_Ret!A1185</f>
        <v>44500</v>
      </c>
      <c r="B1121" s="444" t="str">
        <f>F_12Snp_ODR_Ret!B1185</f>
        <v>R_G2</v>
      </c>
      <c r="C1121" s="441">
        <f>F_12Snp_ODR_Ret!H1185</f>
        <v>237</v>
      </c>
      <c r="D1121" s="441">
        <f>F_12Snp_ODR_Ret!C1185</f>
        <v>20</v>
      </c>
      <c r="E1121" s="445">
        <f>D1121/C1121</f>
        <v>8.4388185654008435E-2</v>
      </c>
      <c r="F1121" s="94"/>
      <c r="G1121" s="96">
        <f>C1121-D1121</f>
        <v>217</v>
      </c>
      <c r="H1121" s="96">
        <f>SUMIFS($D:$D,$A:$A,$A1121)</f>
        <v>1377</v>
      </c>
      <c r="I1121" s="96">
        <f>SUMIFS($G:$G,$A:$A,$A1121)</f>
        <v>53377</v>
      </c>
      <c r="J1121" s="95">
        <f>IFERROR(D1121/H1121,0)</f>
        <v>1.4524328249818447E-2</v>
      </c>
      <c r="K1121" s="95">
        <f>IFERROR(G1121/I1121,0)</f>
        <v>4.065421436199112E-3</v>
      </c>
      <c r="L1121" s="97">
        <f>IF(A1121&lt;&gt;A1120,J1121,L1120+J1121)</f>
        <v>0.60929557007988377</v>
      </c>
      <c r="M1121" s="97">
        <f>IF(A1121&lt;&gt;A1120,K1121,M1120+K1121)</f>
        <v>4.6949060456751034E-2</v>
      </c>
      <c r="N1121" s="97">
        <f>(M1121+(M1121-K1121))*(L1121-(L1121-J1121))</f>
        <v>1.3047596147756396E-3</v>
      </c>
      <c r="O1121" s="97">
        <f>ABS(L1121-M1121)</f>
        <v>0.56234650962313271</v>
      </c>
    </row>
    <row r="1122" spans="1:15" x14ac:dyDescent="0.25">
      <c r="A1122" s="440">
        <f>F_12Snp_ODR_Ret!A1180</f>
        <v>44500</v>
      </c>
      <c r="B1122" s="444" t="str">
        <f>F_12Snp_ODR_Ret!B1180</f>
        <v>R_D</v>
      </c>
      <c r="C1122" s="441">
        <f>F_12Snp_ODR_Ret!H1180</f>
        <v>817</v>
      </c>
      <c r="D1122" s="441">
        <f>F_12Snp_ODR_Ret!C1180</f>
        <v>66</v>
      </c>
      <c r="E1122" s="445">
        <f>D1122/C1122</f>
        <v>8.0783353733170138E-2</v>
      </c>
      <c r="F1122" s="94"/>
      <c r="G1122" s="96">
        <f>C1122-D1122</f>
        <v>751</v>
      </c>
      <c r="H1122" s="96">
        <f>SUMIFS($D:$D,$A:$A,$A1122)</f>
        <v>1377</v>
      </c>
      <c r="I1122" s="96">
        <f>SUMIFS($G:$G,$A:$A,$A1122)</f>
        <v>53377</v>
      </c>
      <c r="J1122" s="95">
        <f>IFERROR(D1122/H1122,0)</f>
        <v>4.793028322440087E-2</v>
      </c>
      <c r="K1122" s="95">
        <f>IFERROR(G1122/I1122,0)</f>
        <v>1.4069730408228263E-2</v>
      </c>
      <c r="L1122" s="97">
        <f>IF(A1122&lt;&gt;A1121,J1122,L1121+J1122)</f>
        <v>0.65722585330428462</v>
      </c>
      <c r="M1122" s="97">
        <f>IF(A1122&lt;&gt;A1121,K1122,M1121+K1122)</f>
        <v>6.10187908649793E-2</v>
      </c>
      <c r="N1122" s="97">
        <f>(M1122+(M1122-K1122))*(L1122-(L1122-J1122))</f>
        <v>5.1749296929805367E-3</v>
      </c>
      <c r="O1122" s="97">
        <f>ABS(L1122-M1122)</f>
        <v>0.59620706243930532</v>
      </c>
    </row>
    <row r="1123" spans="1:15" x14ac:dyDescent="0.25">
      <c r="A1123" s="440">
        <f>F_12Snp_ODR_Ret!A1187</f>
        <v>44500</v>
      </c>
      <c r="B1123" s="444" t="str">
        <f>F_12Snp_ODR_Ret!B1187</f>
        <v>R_I1</v>
      </c>
      <c r="C1123" s="441">
        <f>F_12Snp_ODR_Ret!H1187</f>
        <v>4643</v>
      </c>
      <c r="D1123" s="441">
        <f>F_12Snp_ODR_Ret!C1187</f>
        <v>133</v>
      </c>
      <c r="E1123" s="445">
        <f>D1123/C1123</f>
        <v>2.8645272453155287E-2</v>
      </c>
      <c r="F1123" s="94"/>
      <c r="G1123" s="96">
        <f>C1123-D1123</f>
        <v>4510</v>
      </c>
      <c r="H1123" s="96">
        <f>SUMIFS($D:$D,$A:$A,$A1123)</f>
        <v>1377</v>
      </c>
      <c r="I1123" s="96">
        <f>SUMIFS($G:$G,$A:$A,$A1123)</f>
        <v>53377</v>
      </c>
      <c r="J1123" s="95">
        <f>IFERROR(D1123/H1123,0)</f>
        <v>9.6586782861292672E-2</v>
      </c>
      <c r="K1123" s="95">
        <f>IFERROR(G1123/I1123,0)</f>
        <v>8.449332109335482E-2</v>
      </c>
      <c r="L1123" s="97">
        <f>IF(A1123&lt;&gt;A1122,J1123,L1122+J1123)</f>
        <v>0.75381263616557725</v>
      </c>
      <c r="M1123" s="97">
        <f>IF(A1123&lt;&gt;A1122,K1123,M1122+K1123)</f>
        <v>0.14551211195833413</v>
      </c>
      <c r="N1123" s="97">
        <f>(M1123+(M1123-K1123))*(L1123-(L1123-J1123))</f>
        <v>1.9948155465142104E-2</v>
      </c>
      <c r="O1123" s="97">
        <f>ABS(L1123-M1123)</f>
        <v>0.60830052420724312</v>
      </c>
    </row>
    <row r="1124" spans="1:15" x14ac:dyDescent="0.25">
      <c r="A1124" s="440">
        <f>F_12Snp_ODR_Ret!A1179</f>
        <v>44500</v>
      </c>
      <c r="B1124" s="444" t="str">
        <f>F_12Snp_ODR_Ret!B1179</f>
        <v>R_C2</v>
      </c>
      <c r="C1124" s="441">
        <f>F_12Snp_ODR_Ret!H1179</f>
        <v>493</v>
      </c>
      <c r="D1124" s="441">
        <f>F_12Snp_ODR_Ret!C1179</f>
        <v>14</v>
      </c>
      <c r="E1124" s="445">
        <f>D1124/C1124</f>
        <v>2.8397565922920892E-2</v>
      </c>
      <c r="F1124" s="94"/>
      <c r="G1124" s="96">
        <f>C1124-D1124</f>
        <v>479</v>
      </c>
      <c r="H1124" s="96">
        <f>SUMIFS($D:$D,$A:$A,$A1124)</f>
        <v>1377</v>
      </c>
      <c r="I1124" s="96">
        <f>SUMIFS($G:$G,$A:$A,$A1124)</f>
        <v>53377</v>
      </c>
      <c r="J1124" s="95">
        <f>IFERROR(D1124/H1124,0)</f>
        <v>1.0167029774872912E-2</v>
      </c>
      <c r="K1124" s="95">
        <f>IFERROR(G1124/I1124,0)</f>
        <v>8.973902617232141E-3</v>
      </c>
      <c r="L1124" s="97">
        <f>IF(A1124&lt;&gt;A1123,J1124,L1123+J1124)</f>
        <v>0.76397966594045019</v>
      </c>
      <c r="M1124" s="97">
        <f>IF(A1124&lt;&gt;A1123,K1124,M1123+K1124)</f>
        <v>0.15448601457556627</v>
      </c>
      <c r="N1124" s="97">
        <f>(M1124+(M1124-K1124))*(L1124-(L1124-J1124))</f>
        <v>3.0500898848762645E-3</v>
      </c>
      <c r="O1124" s="97">
        <f>ABS(L1124-M1124)</f>
        <v>0.60949365136488387</v>
      </c>
    </row>
    <row r="1125" spans="1:15" x14ac:dyDescent="0.25">
      <c r="A1125" s="440">
        <f>F_12Snp_ODR_Ret!A1181</f>
        <v>44500</v>
      </c>
      <c r="B1125" s="444" t="str">
        <f>F_12Snp_ODR_Ret!B1181</f>
        <v>R_Default</v>
      </c>
      <c r="C1125" s="441">
        <f>F_12Snp_ODR_Ret!H1181</f>
        <v>3454</v>
      </c>
      <c r="D1125" s="441">
        <f>F_12Snp_ODR_Ret!C1181</f>
        <v>47</v>
      </c>
      <c r="E1125" s="445">
        <f>D1125/C1125</f>
        <v>1.3607411696583671E-2</v>
      </c>
      <c r="F1125" s="94"/>
      <c r="G1125" s="96">
        <f>C1125-D1125</f>
        <v>3407</v>
      </c>
      <c r="H1125" s="96">
        <f>SUMIFS($D:$D,$A:$A,$A1125)</f>
        <v>1377</v>
      </c>
      <c r="I1125" s="96">
        <f>SUMIFS($G:$G,$A:$A,$A1125)</f>
        <v>53377</v>
      </c>
      <c r="J1125" s="95">
        <f>IFERROR(D1125/H1125,0)</f>
        <v>3.4132171387073348E-2</v>
      </c>
      <c r="K1125" s="95">
        <f>IFERROR(G1125/I1125,0)</f>
        <v>6.3828990014425685E-2</v>
      </c>
      <c r="L1125" s="97">
        <f>IF(A1125&lt;&gt;A1124,J1125,L1124+J1125)</f>
        <v>0.79811183732752355</v>
      </c>
      <c r="M1125" s="97">
        <f>IF(A1125&lt;&gt;A1124,K1125,M1124+K1125)</f>
        <v>0.21831500458999195</v>
      </c>
      <c r="N1125" s="97">
        <f>(M1125+(M1125-K1125))*(L1125-(L1125-J1125))</f>
        <v>1.2724508279434454E-2</v>
      </c>
      <c r="O1125" s="97">
        <f>ABS(L1125-M1125)</f>
        <v>0.57979683273753158</v>
      </c>
    </row>
    <row r="1126" spans="1:15" x14ac:dyDescent="0.25">
      <c r="A1126" s="440">
        <f>F_12Snp_ODR_Ret!A1186</f>
        <v>44500</v>
      </c>
      <c r="B1126" s="444" t="str">
        <f>F_12Snp_ODR_Ret!B1186</f>
        <v>R_H</v>
      </c>
      <c r="C1126" s="441">
        <f>F_12Snp_ODR_Ret!H1186</f>
        <v>24371</v>
      </c>
      <c r="D1126" s="441">
        <f>F_12Snp_ODR_Ret!C1186</f>
        <v>240</v>
      </c>
      <c r="E1126" s="445">
        <f>D1126/C1126</f>
        <v>9.8477698904435602E-3</v>
      </c>
      <c r="F1126" s="94"/>
      <c r="G1126" s="96">
        <f>C1126-D1126</f>
        <v>24131</v>
      </c>
      <c r="H1126" s="96">
        <f>SUMIFS($D:$D,$A:$A,$A1126)</f>
        <v>1377</v>
      </c>
      <c r="I1126" s="96">
        <f>SUMIFS($G:$G,$A:$A,$A1126)</f>
        <v>53377</v>
      </c>
      <c r="J1126" s="95">
        <f>IFERROR(D1126/H1126,0)</f>
        <v>0.17429193899782136</v>
      </c>
      <c r="K1126" s="95">
        <f>IFERROR(G1126/I1126,0)</f>
        <v>0.45208610450193903</v>
      </c>
      <c r="L1126" s="97">
        <f>IF(A1126&lt;&gt;A1125,J1126,L1125+J1126)</f>
        <v>0.97240377632534492</v>
      </c>
      <c r="M1126" s="97">
        <f>IF(A1126&lt;&gt;A1125,K1126,M1125+K1126)</f>
        <v>0.67040110909193096</v>
      </c>
      <c r="N1126" s="97">
        <f>(M1126+(M1126-K1126))*(L1126-(L1126-J1126))</f>
        <v>0.15489605467223055</v>
      </c>
      <c r="O1126" s="97">
        <f>ABS(L1126-M1126)</f>
        <v>0.30200266723341396</v>
      </c>
    </row>
    <row r="1127" spans="1:15" x14ac:dyDescent="0.25">
      <c r="A1127" s="440">
        <f>F_12Snp_ODR_Ret!A1176</f>
        <v>44500</v>
      </c>
      <c r="B1127" s="444" t="str">
        <f>F_12Snp_ODR_Ret!B1176</f>
        <v>R_A2</v>
      </c>
      <c r="C1127" s="441">
        <f>F_12Snp_ODR_Ret!H1176</f>
        <v>1721</v>
      </c>
      <c r="D1127" s="441">
        <f>F_12Snp_ODR_Ret!C1176</f>
        <v>9</v>
      </c>
      <c r="E1127" s="445">
        <f>D1127/C1127</f>
        <v>5.2295177222545031E-3</v>
      </c>
      <c r="F1127" s="94"/>
      <c r="G1127" s="96">
        <f>C1127-D1127</f>
        <v>1712</v>
      </c>
      <c r="H1127" s="96">
        <f>SUMIFS($D:$D,$A:$A,$A1127)</f>
        <v>1377</v>
      </c>
      <c r="I1127" s="96">
        <f>SUMIFS($G:$G,$A:$A,$A1127)</f>
        <v>53377</v>
      </c>
      <c r="J1127" s="95">
        <f>IFERROR(D1127/H1127,0)</f>
        <v>6.5359477124183009E-3</v>
      </c>
      <c r="K1127" s="95">
        <f>IFERROR(G1127/I1127,0)</f>
        <v>3.2073739625681476E-2</v>
      </c>
      <c r="L1127" s="97">
        <f>IF(A1127&lt;&gt;A1126,J1127,L1126+J1127)</f>
        <v>0.97893972403776319</v>
      </c>
      <c r="M1127" s="97">
        <f>IF(A1127&lt;&gt;A1126,K1127,M1126+K1127)</f>
        <v>0.70247484871761245</v>
      </c>
      <c r="N1127" s="97">
        <f>(M1127+(M1127-K1127))*(L1127-(L1127-J1127))</f>
        <v>8.9730454758793366E-3</v>
      </c>
      <c r="O1127" s="97">
        <f>ABS(L1127-M1127)</f>
        <v>0.27646487532015074</v>
      </c>
    </row>
    <row r="1128" spans="1:15" x14ac:dyDescent="0.25">
      <c r="A1128" s="440">
        <f>F_12Snp_ODR_Ret!A1184</f>
        <v>44500</v>
      </c>
      <c r="B1128" s="444" t="str">
        <f>F_12Snp_ODR_Ret!B1184</f>
        <v>R_G1</v>
      </c>
      <c r="C1128" s="441">
        <f>F_12Snp_ODR_Ret!H1184</f>
        <v>2180</v>
      </c>
      <c r="D1128" s="441">
        <f>F_12Snp_ODR_Ret!C1184</f>
        <v>7</v>
      </c>
      <c r="E1128" s="445">
        <f>D1128/C1128</f>
        <v>3.2110091743119268E-3</v>
      </c>
      <c r="F1128" s="94"/>
      <c r="G1128" s="96">
        <f>C1128-D1128</f>
        <v>2173</v>
      </c>
      <c r="H1128" s="96">
        <f>SUMIFS($D:$D,$A:$A,$A1128)</f>
        <v>1377</v>
      </c>
      <c r="I1128" s="96">
        <f>SUMIFS($G:$G,$A:$A,$A1128)</f>
        <v>53377</v>
      </c>
      <c r="J1128" s="95">
        <f>IFERROR(D1128/H1128,0)</f>
        <v>5.0835148874364558E-3</v>
      </c>
      <c r="K1128" s="95">
        <f>IFERROR(G1128/I1128,0)</f>
        <v>4.071041834498005E-2</v>
      </c>
      <c r="L1128" s="97">
        <f>IF(A1128&lt;&gt;A1127,J1128,L1127+J1128)</f>
        <v>0.98402323892519961</v>
      </c>
      <c r="M1128" s="97">
        <f>IF(A1128&lt;&gt;A1127,K1128,M1127+K1128)</f>
        <v>0.74318526706259247</v>
      </c>
      <c r="N1128" s="97">
        <f>(M1128+(M1128-K1128))*(L1128-(L1128-J1128))</f>
        <v>7.3490347207417206E-3</v>
      </c>
      <c r="O1128" s="97">
        <f>ABS(L1128-M1128)</f>
        <v>0.24083797186260714</v>
      </c>
    </row>
    <row r="1129" spans="1:15" x14ac:dyDescent="0.25">
      <c r="A1129" s="440">
        <f>F_12Snp_ODR_Ret!A1178</f>
        <v>44500</v>
      </c>
      <c r="B1129" s="444" t="str">
        <f>F_12Snp_ODR_Ret!B1178</f>
        <v>R_C1</v>
      </c>
      <c r="C1129" s="441">
        <f>F_12Snp_ODR_Ret!H1178</f>
        <v>8524</v>
      </c>
      <c r="D1129" s="441">
        <f>F_12Snp_ODR_Ret!C1178</f>
        <v>17</v>
      </c>
      <c r="E1129" s="445">
        <f>D1129/C1129</f>
        <v>1.994368840919756E-3</v>
      </c>
      <c r="F1129" s="94"/>
      <c r="G1129" s="96">
        <f>C1129-D1129</f>
        <v>8507</v>
      </c>
      <c r="H1129" s="96">
        <f>SUMIFS($D:$D,$A:$A,$A1129)</f>
        <v>1377</v>
      </c>
      <c r="I1129" s="96">
        <f>SUMIFS($G:$G,$A:$A,$A1129)</f>
        <v>53377</v>
      </c>
      <c r="J1129" s="95">
        <f>IFERROR(D1129/H1129,0)</f>
        <v>1.2345679012345678E-2</v>
      </c>
      <c r="K1129" s="95">
        <f>IFERROR(G1129/I1129,0)</f>
        <v>0.15937576109560297</v>
      </c>
      <c r="L1129" s="97">
        <f>IF(A1129&lt;&gt;A1128,J1129,L1128+J1129)</f>
        <v>0.99636891793754523</v>
      </c>
      <c r="M1129" s="97">
        <f>IF(A1129&lt;&gt;A1128,K1129,M1128+K1129)</f>
        <v>0.9025610281581955</v>
      </c>
      <c r="N1129" s="97">
        <f>(M1129+(M1129-K1129))*(L1129-(L1129-J1129))</f>
        <v>2.0317855496553027E-2</v>
      </c>
      <c r="O1129" s="97">
        <f>ABS(L1129-M1129)</f>
        <v>9.3807889779349729E-2</v>
      </c>
    </row>
    <row r="1130" spans="1:15" x14ac:dyDescent="0.25">
      <c r="A1130" s="440">
        <f>F_12Snp_ODR_Ret!A1177</f>
        <v>44500</v>
      </c>
      <c r="B1130" s="444" t="str">
        <f>F_12Snp_ODR_Ret!B1177</f>
        <v>R_B</v>
      </c>
      <c r="C1130" s="441">
        <f>F_12Snp_ODR_Ret!H1177</f>
        <v>3798</v>
      </c>
      <c r="D1130" s="441">
        <f>F_12Snp_ODR_Ret!C1177</f>
        <v>5</v>
      </c>
      <c r="E1130" s="445">
        <f>D1130/C1130</f>
        <v>1.3164823591363876E-3</v>
      </c>
      <c r="F1130" s="94"/>
      <c r="G1130" s="96">
        <f>C1130-D1130</f>
        <v>3793</v>
      </c>
      <c r="H1130" s="96">
        <f>SUMIFS($D:$D,$A:$A,$A1130)</f>
        <v>1377</v>
      </c>
      <c r="I1130" s="96">
        <f>SUMIFS($G:$G,$A:$A,$A1130)</f>
        <v>53377</v>
      </c>
      <c r="J1130" s="95">
        <f>IFERROR(D1130/H1130,0)</f>
        <v>3.6310820624546117E-3</v>
      </c>
      <c r="K1130" s="95">
        <f>IFERROR(G1130/I1130,0)</f>
        <v>7.1060569159001066E-2</v>
      </c>
      <c r="L1130" s="97">
        <f>IF(A1130&lt;&gt;A1129,J1130,L1129+J1130)</f>
        <v>0.99999999999999989</v>
      </c>
      <c r="M1130" s="97">
        <f>IF(A1130&lt;&gt;A1129,K1130,M1129+K1130)</f>
        <v>0.97362159731719655</v>
      </c>
      <c r="N1130" s="97">
        <f>(M1130+(M1130-K1130))*(L1130-(L1130-J1130))</f>
        <v>6.8125730772527855E-3</v>
      </c>
      <c r="O1130" s="97">
        <f>ABS(L1130-M1130)</f>
        <v>2.6378402682803337E-2</v>
      </c>
    </row>
    <row r="1131" spans="1:15" x14ac:dyDescent="0.25">
      <c r="A1131" s="440">
        <f>F_12Snp_ODR_Ret!A1175</f>
        <v>44500</v>
      </c>
      <c r="B1131" s="444" t="str">
        <f>F_12Snp_ODR_Ret!B1175</f>
        <v>R_A1</v>
      </c>
      <c r="C1131" s="441">
        <f>F_12Snp_ODR_Ret!H1175</f>
        <v>1408</v>
      </c>
      <c r="D1131" s="441">
        <f>F_12Snp_ODR_Ret!C1175</f>
        <v>0</v>
      </c>
      <c r="E1131" s="445">
        <f>D1131/C1131</f>
        <v>0</v>
      </c>
      <c r="F1131" s="94"/>
      <c r="G1131" s="96">
        <f>C1131-D1131</f>
        <v>1408</v>
      </c>
      <c r="H1131" s="96">
        <f>SUMIFS($D:$D,$A:$A,$A1131)</f>
        <v>1377</v>
      </c>
      <c r="I1131" s="96">
        <f>SUMIFS($G:$G,$A:$A,$A1131)</f>
        <v>53377</v>
      </c>
      <c r="J1131" s="95">
        <f>IFERROR(D1131/H1131,0)</f>
        <v>0</v>
      </c>
      <c r="K1131" s="95">
        <f>IFERROR(G1131/I1131,0)</f>
        <v>2.6378402682803455E-2</v>
      </c>
      <c r="L1131" s="97">
        <f>IF(A1131&lt;&gt;A1130,J1131,L1130+J1131)</f>
        <v>0.99999999999999989</v>
      </c>
      <c r="M1131" s="97">
        <f>IF(A1131&lt;&gt;A1130,K1131,M1130+K1131)</f>
        <v>1</v>
      </c>
      <c r="N1131" s="97">
        <f>(M1131+(M1131-K1131))*(L1131-(L1131-J1131))</f>
        <v>0</v>
      </c>
      <c r="O1131" s="97">
        <f>ABS(L1131-M1131)</f>
        <v>1.1102230246251565E-16</v>
      </c>
    </row>
    <row r="1132" spans="1:15" x14ac:dyDescent="0.25">
      <c r="A1132" s="440">
        <f>F_12Snp_ODR_Ret!A1208</f>
        <v>44530</v>
      </c>
      <c r="B1132" s="444" t="str">
        <f>F_12Snp_ODR_Ret!B1208</f>
        <v>R_L</v>
      </c>
      <c r="C1132" s="441">
        <f>F_12Snp_ODR_Ret!H1208</f>
        <v>284</v>
      </c>
      <c r="D1132" s="441">
        <f>F_12Snp_ODR_Ret!C1208</f>
        <v>132</v>
      </c>
      <c r="E1132" s="445">
        <f>D1132/C1132</f>
        <v>0.46478873239436619</v>
      </c>
      <c r="F1132" s="94"/>
      <c r="G1132" s="96">
        <f>C1132-D1132</f>
        <v>152</v>
      </c>
      <c r="H1132" s="96">
        <f>SUMIFS($D:$D,$A:$A,$A1132)</f>
        <v>1191</v>
      </c>
      <c r="I1132" s="96">
        <f>SUMIFS($G:$G,$A:$A,$A1132)</f>
        <v>53778</v>
      </c>
      <c r="J1132" s="95">
        <f>IFERROR(D1132/H1132,0)</f>
        <v>0.11083123425692695</v>
      </c>
      <c r="K1132" s="95">
        <f>IFERROR(G1132/I1132,0)</f>
        <v>2.826434601509911E-3</v>
      </c>
      <c r="L1132" s="97">
        <f>IF(A1132&lt;&gt;A1131,J1132,L1131+J1132)</f>
        <v>0.11083123425692695</v>
      </c>
      <c r="M1132" s="97">
        <f>IF(A1132&lt;&gt;A1131,K1132,M1131+K1132)</f>
        <v>2.826434601509911E-3</v>
      </c>
      <c r="N1132" s="97">
        <f>(M1132+(M1132-K1132))*(L1132-(L1132-J1132))</f>
        <v>3.1325723543182893E-4</v>
      </c>
      <c r="O1132" s="97">
        <f>ABS(L1132-M1132)</f>
        <v>0.10800479965541704</v>
      </c>
    </row>
    <row r="1133" spans="1:15" x14ac:dyDescent="0.25">
      <c r="A1133" s="440">
        <f>F_12Snp_ODR_Ret!A1207</f>
        <v>44530</v>
      </c>
      <c r="B1133" s="444" t="str">
        <f>F_12Snp_ODR_Ret!B1207</f>
        <v>R_K</v>
      </c>
      <c r="C1133" s="441">
        <f>F_12Snp_ODR_Ret!H1207</f>
        <v>649</v>
      </c>
      <c r="D1133" s="441">
        <f>F_12Snp_ODR_Ret!C1207</f>
        <v>277</v>
      </c>
      <c r="E1133" s="445">
        <f>D1133/C1133</f>
        <v>0.42681047765793528</v>
      </c>
      <c r="F1133" s="94"/>
      <c r="G1133" s="96">
        <f>C1133-D1133</f>
        <v>372</v>
      </c>
      <c r="H1133" s="96">
        <f>SUMIFS($D:$D,$A:$A,$A1133)</f>
        <v>1191</v>
      </c>
      <c r="I1133" s="96">
        <f>SUMIFS($G:$G,$A:$A,$A1133)</f>
        <v>53778</v>
      </c>
      <c r="J1133" s="95">
        <f>IFERROR(D1133/H1133,0)</f>
        <v>0.2325776658270361</v>
      </c>
      <c r="K1133" s="95">
        <f>IFERROR(G1133/I1133,0)</f>
        <v>6.9173267879058349E-3</v>
      </c>
      <c r="L1133" s="97">
        <f>IF(A1133&lt;&gt;A1132,J1133,L1132+J1133)</f>
        <v>0.34340890008396308</v>
      </c>
      <c r="M1133" s="97">
        <f>IF(A1133&lt;&gt;A1132,K1133,M1132+K1133)</f>
        <v>9.7437613894157463E-3</v>
      </c>
      <c r="N1133" s="97">
        <f>(M1133+(M1133-K1133))*(L1133-(L1133-J1133))</f>
        <v>2.9235468425578563E-3</v>
      </c>
      <c r="O1133" s="97">
        <f>ABS(L1133-M1133)</f>
        <v>0.33366513869454734</v>
      </c>
    </row>
    <row r="1134" spans="1:15" x14ac:dyDescent="0.25">
      <c r="A1134" s="440">
        <f>F_12Snp_ODR_Ret!A1200</f>
        <v>44530</v>
      </c>
      <c r="B1134" s="444" t="str">
        <f>F_12Snp_ODR_Ret!B1200</f>
        <v>R_F</v>
      </c>
      <c r="C1134" s="441">
        <f>F_12Snp_ODR_Ret!H1200</f>
        <v>200</v>
      </c>
      <c r="D1134" s="441">
        <f>F_12Snp_ODR_Ret!C1200</f>
        <v>66</v>
      </c>
      <c r="E1134" s="445">
        <f>D1134/C1134</f>
        <v>0.33</v>
      </c>
      <c r="F1134" s="94"/>
      <c r="G1134" s="96">
        <f>C1134-D1134</f>
        <v>134</v>
      </c>
      <c r="H1134" s="96">
        <f>SUMIFS($D:$D,$A:$A,$A1134)</f>
        <v>1191</v>
      </c>
      <c r="I1134" s="96">
        <f>SUMIFS($G:$G,$A:$A,$A1134)</f>
        <v>53778</v>
      </c>
      <c r="J1134" s="95">
        <f>IFERROR(D1134/H1134,0)</f>
        <v>5.5415617128463476E-2</v>
      </c>
      <c r="K1134" s="95">
        <f>IFERROR(G1134/I1134,0)</f>
        <v>2.4917252408047899E-3</v>
      </c>
      <c r="L1134" s="97">
        <f>IF(A1134&lt;&gt;A1133,J1134,L1133+J1134)</f>
        <v>0.39882451721242657</v>
      </c>
      <c r="M1134" s="97">
        <f>IF(A1134&lt;&gt;A1133,K1134,M1133+K1134)</f>
        <v>1.2235486630220536E-2</v>
      </c>
      <c r="N1134" s="97">
        <f>(M1134+(M1134-K1134))*(L1134-(L1134-J1134))</f>
        <v>1.2179935930277037E-3</v>
      </c>
      <c r="O1134" s="97">
        <f>ABS(L1134-M1134)</f>
        <v>0.38658903058220601</v>
      </c>
    </row>
    <row r="1135" spans="1:15" x14ac:dyDescent="0.25">
      <c r="A1135" s="440">
        <f>F_12Snp_ODR_Ret!A1199</f>
        <v>44530</v>
      </c>
      <c r="B1135" s="444" t="str">
        <f>F_12Snp_ODR_Ret!B1199</f>
        <v>R_E</v>
      </c>
      <c r="C1135" s="441">
        <f>F_12Snp_ODR_Ret!H1199</f>
        <v>240</v>
      </c>
      <c r="D1135" s="441">
        <f>F_12Snp_ODR_Ret!C1199</f>
        <v>52</v>
      </c>
      <c r="E1135" s="445">
        <f>D1135/C1135</f>
        <v>0.21666666666666667</v>
      </c>
      <c r="F1135" s="94"/>
      <c r="G1135" s="96">
        <f>C1135-D1135</f>
        <v>188</v>
      </c>
      <c r="H1135" s="96">
        <f>SUMIFS($D:$D,$A:$A,$A1135)</f>
        <v>1191</v>
      </c>
      <c r="I1135" s="96">
        <f>SUMIFS($G:$G,$A:$A,$A1135)</f>
        <v>53778</v>
      </c>
      <c r="J1135" s="95">
        <f>IFERROR(D1135/H1135,0)</f>
        <v>4.3660789252728802E-2</v>
      </c>
      <c r="K1135" s="95">
        <f>IFERROR(G1135/I1135,0)</f>
        <v>3.495853322920153E-3</v>
      </c>
      <c r="L1135" s="97">
        <f>IF(A1135&lt;&gt;A1134,J1135,L1134+J1135)</f>
        <v>0.44248530646515538</v>
      </c>
      <c r="M1135" s="97">
        <f>IF(A1135&lt;&gt;A1134,K1135,M1134+K1135)</f>
        <v>1.5731339953140688E-2</v>
      </c>
      <c r="N1135" s="97">
        <f>(M1135+(M1135-K1135))*(L1135-(L1135-J1135))</f>
        <v>1.2210537215237482E-3</v>
      </c>
      <c r="O1135" s="97">
        <f>ABS(L1135-M1135)</f>
        <v>0.42675396651201469</v>
      </c>
    </row>
    <row r="1136" spans="1:15" x14ac:dyDescent="0.25">
      <c r="A1136" s="440">
        <f>F_12Snp_ODR_Ret!A1205</f>
        <v>44530</v>
      </c>
      <c r="B1136" s="444" t="str">
        <f>F_12Snp_ODR_Ret!B1205</f>
        <v>R_I2</v>
      </c>
      <c r="C1136" s="441">
        <f>F_12Snp_ODR_Ret!H1205</f>
        <v>557</v>
      </c>
      <c r="D1136" s="441">
        <f>F_12Snp_ODR_Ret!C1205</f>
        <v>112</v>
      </c>
      <c r="E1136" s="445">
        <f>D1136/C1136</f>
        <v>0.20107719928186715</v>
      </c>
      <c r="F1136" s="94"/>
      <c r="G1136" s="96">
        <f>C1136-D1136</f>
        <v>445</v>
      </c>
      <c r="H1136" s="96">
        <f>SUMIFS($D:$D,$A:$A,$A1136)</f>
        <v>1191</v>
      </c>
      <c r="I1136" s="96">
        <f>SUMIFS($G:$G,$A:$A,$A1136)</f>
        <v>53778</v>
      </c>
      <c r="J1136" s="95">
        <f>IFERROR(D1136/H1136,0)</f>
        <v>9.4038623005877411E-2</v>
      </c>
      <c r="K1136" s="95">
        <f>IFERROR(G1136/I1136,0)</f>
        <v>8.2747591952099363E-3</v>
      </c>
      <c r="L1136" s="97">
        <f>IF(A1136&lt;&gt;A1135,J1136,L1135+J1136)</f>
        <v>0.53652392947103278</v>
      </c>
      <c r="M1136" s="97">
        <f>IF(A1136&lt;&gt;A1135,K1136,M1135+K1136)</f>
        <v>2.4006099148350626E-2</v>
      </c>
      <c r="N1136" s="97">
        <f>(M1136+(M1136-K1136))*(L1136-(L1136-J1136))</f>
        <v>3.7368540548841532E-3</v>
      </c>
      <c r="O1136" s="97">
        <f>ABS(L1136-M1136)</f>
        <v>0.51251783032268217</v>
      </c>
    </row>
    <row r="1137" spans="1:15" x14ac:dyDescent="0.25">
      <c r="A1137" s="440">
        <f>F_12Snp_ODR_Ret!A1206</f>
        <v>44530</v>
      </c>
      <c r="B1137" s="444" t="str">
        <f>F_12Snp_ODR_Ret!B1206</f>
        <v>R_J</v>
      </c>
      <c r="C1137" s="441">
        <f>F_12Snp_ODR_Ret!H1206</f>
        <v>1067</v>
      </c>
      <c r="D1137" s="441">
        <f>F_12Snp_ODR_Ret!C1206</f>
        <v>107</v>
      </c>
      <c r="E1137" s="445">
        <f>D1137/C1137</f>
        <v>0.10028116213683223</v>
      </c>
      <c r="F1137" s="94"/>
      <c r="G1137" s="96">
        <f>C1137-D1137</f>
        <v>960</v>
      </c>
      <c r="H1137" s="96">
        <f>SUMIFS($D:$D,$A:$A,$A1137)</f>
        <v>1191</v>
      </c>
      <c r="I1137" s="96">
        <f>SUMIFS($G:$G,$A:$A,$A1137)</f>
        <v>53778</v>
      </c>
      <c r="J1137" s="95">
        <f>IFERROR(D1137/H1137,0)</f>
        <v>8.984047019311503E-2</v>
      </c>
      <c r="K1137" s="95">
        <f>IFERROR(G1137/I1137,0)</f>
        <v>1.7851165904273124E-2</v>
      </c>
      <c r="L1137" s="97">
        <f>IF(A1137&lt;&gt;A1136,J1137,L1136+J1137)</f>
        <v>0.62636439966414781</v>
      </c>
      <c r="M1137" s="97">
        <f>IF(A1137&lt;&gt;A1136,K1137,M1136+K1137)</f>
        <v>4.185726505262375E-2</v>
      </c>
      <c r="N1137" s="97">
        <f>(M1137+(M1137-K1137))*(L1137-(L1137-J1137))</f>
        <v>5.9171956083159186E-3</v>
      </c>
      <c r="O1137" s="97">
        <f>ABS(L1137-M1137)</f>
        <v>0.58450713461152404</v>
      </c>
    </row>
    <row r="1138" spans="1:15" x14ac:dyDescent="0.25">
      <c r="A1138" s="440">
        <f>F_12Snp_ODR_Ret!A1197</f>
        <v>44530</v>
      </c>
      <c r="B1138" s="444" t="str">
        <f>F_12Snp_ODR_Ret!B1197</f>
        <v>R_D</v>
      </c>
      <c r="C1138" s="441">
        <f>F_12Snp_ODR_Ret!H1197</f>
        <v>822</v>
      </c>
      <c r="D1138" s="441">
        <f>F_12Snp_ODR_Ret!C1197</f>
        <v>57</v>
      </c>
      <c r="E1138" s="445">
        <f>D1138/C1138</f>
        <v>6.9343065693430656E-2</v>
      </c>
      <c r="F1138" s="94"/>
      <c r="G1138" s="96">
        <f>C1138-D1138</f>
        <v>765</v>
      </c>
      <c r="H1138" s="96">
        <f>SUMIFS($D:$D,$A:$A,$A1138)</f>
        <v>1191</v>
      </c>
      <c r="I1138" s="96">
        <f>SUMIFS($G:$G,$A:$A,$A1138)</f>
        <v>53778</v>
      </c>
      <c r="J1138" s="95">
        <f>IFERROR(D1138/H1138,0)</f>
        <v>4.7858942065491183E-2</v>
      </c>
      <c r="K1138" s="95">
        <f>IFERROR(G1138/I1138,0)</f>
        <v>1.4225147829967645E-2</v>
      </c>
      <c r="L1138" s="97">
        <f>IF(A1138&lt;&gt;A1137,J1138,L1137+J1138)</f>
        <v>0.67422334172963905</v>
      </c>
      <c r="M1138" s="97">
        <f>IF(A1138&lt;&gt;A1137,K1138,M1137+K1138)</f>
        <v>5.6082412882591394E-2</v>
      </c>
      <c r="N1138" s="97">
        <f>(M1138+(M1138-K1138))*(L1138-(L1138-J1138))</f>
        <v>4.6872893722143217E-3</v>
      </c>
      <c r="O1138" s="97">
        <f>ABS(L1138-M1138)</f>
        <v>0.61814092884704763</v>
      </c>
    </row>
    <row r="1139" spans="1:15" x14ac:dyDescent="0.25">
      <c r="A1139" s="440">
        <f>F_12Snp_ODR_Ret!A1202</f>
        <v>44530</v>
      </c>
      <c r="B1139" s="444" t="str">
        <f>F_12Snp_ODR_Ret!B1202</f>
        <v>R_G2</v>
      </c>
      <c r="C1139" s="441">
        <f>F_12Snp_ODR_Ret!H1202</f>
        <v>203</v>
      </c>
      <c r="D1139" s="441">
        <f>F_12Snp_ODR_Ret!C1202</f>
        <v>12</v>
      </c>
      <c r="E1139" s="445">
        <f>D1139/C1139</f>
        <v>5.9113300492610835E-2</v>
      </c>
      <c r="F1139" s="94"/>
      <c r="G1139" s="96">
        <f>C1139-D1139</f>
        <v>191</v>
      </c>
      <c r="H1139" s="96">
        <f>SUMIFS($D:$D,$A:$A,$A1139)</f>
        <v>1191</v>
      </c>
      <c r="I1139" s="96">
        <f>SUMIFS($G:$G,$A:$A,$A1139)</f>
        <v>53778</v>
      </c>
      <c r="J1139" s="95">
        <f>IFERROR(D1139/H1139,0)</f>
        <v>1.0075566750629723E-2</v>
      </c>
      <c r="K1139" s="95">
        <f>IFERROR(G1139/I1139,0)</f>
        <v>3.5516382163710068E-3</v>
      </c>
      <c r="L1139" s="97">
        <f>IF(A1139&lt;&gt;A1138,J1139,L1138+J1139)</f>
        <v>0.68429890848026875</v>
      </c>
      <c r="M1139" s="97">
        <f>IF(A1139&lt;&gt;A1138,K1139,M1138+K1139)</f>
        <v>5.9634051098962401E-2</v>
      </c>
      <c r="N1139" s="97">
        <f>(M1139+(M1139-K1139))*(L1139-(L1139-J1139))</f>
        <v>1.1659089569929833E-3</v>
      </c>
      <c r="O1139" s="97">
        <f>ABS(L1139-M1139)</f>
        <v>0.62466485738130639</v>
      </c>
    </row>
    <row r="1140" spans="1:15" x14ac:dyDescent="0.25">
      <c r="A1140" s="440">
        <f>F_12Snp_ODR_Ret!A1196</f>
        <v>44530</v>
      </c>
      <c r="B1140" s="444" t="str">
        <f>F_12Snp_ODR_Ret!B1196</f>
        <v>R_C2</v>
      </c>
      <c r="C1140" s="441">
        <f>F_12Snp_ODR_Ret!H1196</f>
        <v>531</v>
      </c>
      <c r="D1140" s="441">
        <f>F_12Snp_ODR_Ret!C1196</f>
        <v>16</v>
      </c>
      <c r="E1140" s="445">
        <f>D1140/C1140</f>
        <v>3.0131826741996232E-2</v>
      </c>
      <c r="F1140" s="94"/>
      <c r="G1140" s="96">
        <f>C1140-D1140</f>
        <v>515</v>
      </c>
      <c r="H1140" s="96">
        <f>SUMIFS($D:$D,$A:$A,$A1140)</f>
        <v>1191</v>
      </c>
      <c r="I1140" s="96">
        <f>SUMIFS($G:$G,$A:$A,$A1140)</f>
        <v>53778</v>
      </c>
      <c r="J1140" s="95">
        <f>IFERROR(D1140/H1140,0)</f>
        <v>1.343408900083963E-2</v>
      </c>
      <c r="K1140" s="95">
        <f>IFERROR(G1140/I1140,0)</f>
        <v>9.5764067090631858E-3</v>
      </c>
      <c r="L1140" s="97">
        <f>IF(A1140&lt;&gt;A1139,J1140,L1139+J1140)</f>
        <v>0.6977329974811084</v>
      </c>
      <c r="M1140" s="97">
        <f>IF(A1140&lt;&gt;A1139,K1140,M1139+K1140)</f>
        <v>6.9210457808025594E-2</v>
      </c>
      <c r="N1140" s="97">
        <f>(M1140+(M1140-K1140))*(L1140-(L1140-J1140))</f>
        <v>1.7309085999259531E-3</v>
      </c>
      <c r="O1140" s="97">
        <f>ABS(L1140-M1140)</f>
        <v>0.6285225396730828</v>
      </c>
    </row>
    <row r="1141" spans="1:15" x14ac:dyDescent="0.25">
      <c r="A1141" s="440">
        <f>F_12Snp_ODR_Ret!A1204</f>
        <v>44530</v>
      </c>
      <c r="B1141" s="444" t="str">
        <f>F_12Snp_ODR_Ret!B1204</f>
        <v>R_I1</v>
      </c>
      <c r="C1141" s="441">
        <f>F_12Snp_ODR_Ret!H1204</f>
        <v>4709</v>
      </c>
      <c r="D1141" s="441">
        <f>F_12Snp_ODR_Ret!C1204</f>
        <v>122</v>
      </c>
      <c r="E1141" s="445">
        <f>D1141/C1141</f>
        <v>2.5907836058611172E-2</v>
      </c>
      <c r="F1141" s="94"/>
      <c r="G1141" s="96">
        <f>C1141-D1141</f>
        <v>4587</v>
      </c>
      <c r="H1141" s="96">
        <f>SUMIFS($D:$D,$A:$A,$A1141)</f>
        <v>1191</v>
      </c>
      <c r="I1141" s="96">
        <f>SUMIFS($G:$G,$A:$A,$A1141)</f>
        <v>53778</v>
      </c>
      <c r="J1141" s="95">
        <f>IFERROR(D1141/H1141,0)</f>
        <v>0.10243492863140219</v>
      </c>
      <c r="K1141" s="95">
        <f>IFERROR(G1141/I1141,0)</f>
        <v>8.5295102086355018E-2</v>
      </c>
      <c r="L1141" s="97">
        <f>IF(A1141&lt;&gt;A1140,J1141,L1140+J1141)</f>
        <v>0.80016792611251053</v>
      </c>
      <c r="M1141" s="97">
        <f>IF(A1141&lt;&gt;A1140,K1141,M1140+K1141)</f>
        <v>0.15450555989438061</v>
      </c>
      <c r="N1141" s="97">
        <f>(M1141+(M1141-K1141))*(L1141-(L1141-J1141))</f>
        <v>2.2916334307047474E-2</v>
      </c>
      <c r="O1141" s="97">
        <f>ABS(L1141-M1141)</f>
        <v>0.64566236621812989</v>
      </c>
    </row>
    <row r="1142" spans="1:15" x14ac:dyDescent="0.25">
      <c r="A1142" s="440">
        <f>F_12Snp_ODR_Ret!A1203</f>
        <v>44530</v>
      </c>
      <c r="B1142" s="444" t="str">
        <f>F_12Snp_ODR_Ret!B1203</f>
        <v>R_H</v>
      </c>
      <c r="C1142" s="441">
        <f>F_12Snp_ODR_Ret!H1203</f>
        <v>24530</v>
      </c>
      <c r="D1142" s="441">
        <f>F_12Snp_ODR_Ret!C1203</f>
        <v>188</v>
      </c>
      <c r="E1142" s="445">
        <f>D1142/C1142</f>
        <v>7.6640847941296369E-3</v>
      </c>
      <c r="F1142" s="94"/>
      <c r="G1142" s="96">
        <f>C1142-D1142</f>
        <v>24342</v>
      </c>
      <c r="H1142" s="96">
        <f>SUMIFS($D:$D,$A:$A,$A1142)</f>
        <v>1191</v>
      </c>
      <c r="I1142" s="96">
        <f>SUMIFS($G:$G,$A:$A,$A1142)</f>
        <v>53778</v>
      </c>
      <c r="J1142" s="95">
        <f>IFERROR(D1142/H1142,0)</f>
        <v>0.15785054575986565</v>
      </c>
      <c r="K1142" s="95">
        <f>IFERROR(G1142/I1142,0)</f>
        <v>0.45263862546022537</v>
      </c>
      <c r="L1142" s="97">
        <f>IF(A1142&lt;&gt;A1141,J1142,L1141+J1142)</f>
        <v>0.95801847187237621</v>
      </c>
      <c r="M1142" s="97">
        <f>IF(A1142&lt;&gt;A1141,K1142,M1141+K1142)</f>
        <v>0.60714418535460601</v>
      </c>
      <c r="N1142" s="97">
        <f>(M1142+(M1142-K1142))*(L1142-(L1142-J1142))</f>
        <v>0.1202268279654152</v>
      </c>
      <c r="O1142" s="97">
        <f>ABS(L1142-M1142)</f>
        <v>0.3508742865177702</v>
      </c>
    </row>
    <row r="1143" spans="1:15" x14ac:dyDescent="0.25">
      <c r="A1143" s="440">
        <f>F_12Snp_ODR_Ret!A1198</f>
        <v>44530</v>
      </c>
      <c r="B1143" s="444" t="str">
        <f>F_12Snp_ODR_Ret!B1198</f>
        <v>R_Default</v>
      </c>
      <c r="C1143" s="441">
        <f>F_12Snp_ODR_Ret!H1198</f>
        <v>3519</v>
      </c>
      <c r="D1143" s="441">
        <f>F_12Snp_ODR_Ret!C1198</f>
        <v>25</v>
      </c>
      <c r="E1143" s="445">
        <f>D1143/C1143</f>
        <v>7.1042909917590222E-3</v>
      </c>
      <c r="F1143" s="94"/>
      <c r="G1143" s="96">
        <f>C1143-D1143</f>
        <v>3494</v>
      </c>
      <c r="H1143" s="96">
        <f>SUMIFS($D:$D,$A:$A,$A1143)</f>
        <v>1191</v>
      </c>
      <c r="I1143" s="96">
        <f>SUMIFS($G:$G,$A:$A,$A1143)</f>
        <v>53778</v>
      </c>
      <c r="J1143" s="95">
        <f>IFERROR(D1143/H1143,0)</f>
        <v>2.0990764063811923E-2</v>
      </c>
      <c r="K1143" s="95">
        <f>IFERROR(G1143/I1143,0)</f>
        <v>6.4970805905760723E-2</v>
      </c>
      <c r="L1143" s="97">
        <f>IF(A1143&lt;&gt;A1142,J1143,L1142+J1143)</f>
        <v>0.97900923593618816</v>
      </c>
      <c r="M1143" s="97">
        <f>IF(A1143&lt;&gt;A1142,K1143,M1142+K1143)</f>
        <v>0.67211499126036678</v>
      </c>
      <c r="N1143" s="97">
        <f>(M1143+(M1143-K1143))*(L1143-(L1143-J1143))</f>
        <v>2.6852627552791237E-2</v>
      </c>
      <c r="O1143" s="97">
        <f>ABS(L1143-M1143)</f>
        <v>0.30689424467582138</v>
      </c>
    </row>
    <row r="1144" spans="1:15" x14ac:dyDescent="0.25">
      <c r="A1144" s="440">
        <f>F_12Snp_ODR_Ret!A1193</f>
        <v>44530</v>
      </c>
      <c r="B1144" s="444" t="str">
        <f>F_12Snp_ODR_Ret!B1193</f>
        <v>R_A2</v>
      </c>
      <c r="C1144" s="441">
        <f>F_12Snp_ODR_Ret!H1193</f>
        <v>1717</v>
      </c>
      <c r="D1144" s="441">
        <f>F_12Snp_ODR_Ret!C1193</f>
        <v>7</v>
      </c>
      <c r="E1144" s="445">
        <f>D1144/C1144</f>
        <v>4.0768782760629008E-3</v>
      </c>
      <c r="F1144" s="94"/>
      <c r="G1144" s="96">
        <f>C1144-D1144</f>
        <v>1710</v>
      </c>
      <c r="H1144" s="96">
        <f>SUMIFS($D:$D,$A:$A,$A1144)</f>
        <v>1191</v>
      </c>
      <c r="I1144" s="96">
        <f>SUMIFS($G:$G,$A:$A,$A1144)</f>
        <v>53778</v>
      </c>
      <c r="J1144" s="95">
        <f>IFERROR(D1144/H1144,0)</f>
        <v>5.8774139378673382E-3</v>
      </c>
      <c r="K1144" s="95">
        <f>IFERROR(G1144/I1144,0)</f>
        <v>3.1797389266986498E-2</v>
      </c>
      <c r="L1144" s="97">
        <f>IF(A1144&lt;&gt;A1143,J1144,L1143+J1144)</f>
        <v>0.9848866498740555</v>
      </c>
      <c r="M1144" s="97">
        <f>IF(A1144&lt;&gt;A1143,K1144,M1143+K1144)</f>
        <v>0.70391238052735328</v>
      </c>
      <c r="N1144" s="97">
        <f>(M1144+(M1144-K1144))*(L1144-(L1144-J1144))</f>
        <v>8.0874824538321056E-3</v>
      </c>
      <c r="O1144" s="97">
        <f>ABS(L1144-M1144)</f>
        <v>0.28097426934670222</v>
      </c>
    </row>
    <row r="1145" spans="1:15" x14ac:dyDescent="0.25">
      <c r="A1145" s="440">
        <f>F_12Snp_ODR_Ret!A1195</f>
        <v>44530</v>
      </c>
      <c r="B1145" s="444" t="str">
        <f>F_12Snp_ODR_Ret!B1195</f>
        <v>R_C1</v>
      </c>
      <c r="C1145" s="441">
        <f>F_12Snp_ODR_Ret!H1195</f>
        <v>8642</v>
      </c>
      <c r="D1145" s="441">
        <f>F_12Snp_ODR_Ret!C1195</f>
        <v>14</v>
      </c>
      <c r="E1145" s="445">
        <f>D1145/C1145</f>
        <v>1.6199953714417959E-3</v>
      </c>
      <c r="F1145" s="94"/>
      <c r="G1145" s="96">
        <f>C1145-D1145</f>
        <v>8628</v>
      </c>
      <c r="H1145" s="96">
        <f>SUMIFS($D:$D,$A:$A,$A1145)</f>
        <v>1191</v>
      </c>
      <c r="I1145" s="96">
        <f>SUMIFS($G:$G,$A:$A,$A1145)</f>
        <v>53778</v>
      </c>
      <c r="J1145" s="95">
        <f>IFERROR(D1145/H1145,0)</f>
        <v>1.1754827875734676E-2</v>
      </c>
      <c r="K1145" s="95">
        <f>IFERROR(G1145/I1145,0)</f>
        <v>0.16043735356465469</v>
      </c>
      <c r="L1145" s="97">
        <f>IF(A1145&lt;&gt;A1144,J1145,L1144+J1145)</f>
        <v>0.99664147774979017</v>
      </c>
      <c r="M1145" s="97">
        <f>IF(A1145&lt;&gt;A1144,K1145,M1144+K1145)</f>
        <v>0.86434973409200799</v>
      </c>
      <c r="N1145" s="97">
        <f>(M1145+(M1145-K1145))*(L1145-(L1145-J1145))</f>
        <v>1.8434651221386277E-2</v>
      </c>
      <c r="O1145" s="97">
        <f>ABS(L1145-M1145)</f>
        <v>0.13229174365778218</v>
      </c>
    </row>
    <row r="1146" spans="1:15" x14ac:dyDescent="0.25">
      <c r="A1146" s="440">
        <f>F_12Snp_ODR_Ret!A1201</f>
        <v>44530</v>
      </c>
      <c r="B1146" s="444" t="str">
        <f>F_12Snp_ODR_Ret!B1201</f>
        <v>R_G1</v>
      </c>
      <c r="C1146" s="441">
        <f>F_12Snp_ODR_Ret!H1201</f>
        <v>1953</v>
      </c>
      <c r="D1146" s="441">
        <f>F_12Snp_ODR_Ret!C1201</f>
        <v>2</v>
      </c>
      <c r="E1146" s="445">
        <f>D1146/C1146</f>
        <v>1.0240655401945725E-3</v>
      </c>
      <c r="F1146" s="94"/>
      <c r="G1146" s="96">
        <f>C1146-D1146</f>
        <v>1951</v>
      </c>
      <c r="H1146" s="96">
        <f>SUMIFS($D:$D,$A:$A,$A1146)</f>
        <v>1191</v>
      </c>
      <c r="I1146" s="96">
        <f>SUMIFS($G:$G,$A:$A,$A1146)</f>
        <v>53778</v>
      </c>
      <c r="J1146" s="95">
        <f>IFERROR(D1146/H1146,0)</f>
        <v>1.6792611251049538E-3</v>
      </c>
      <c r="K1146" s="95">
        <f>IFERROR(G1146/I1146,0)</f>
        <v>3.6278775707538395E-2</v>
      </c>
      <c r="L1146" s="97">
        <f>IF(A1146&lt;&gt;A1145,J1146,L1145+J1146)</f>
        <v>0.99832073887489514</v>
      </c>
      <c r="M1146" s="97">
        <f>IF(A1146&lt;&gt;A1145,K1146,M1145+K1146)</f>
        <v>0.90062850979954634</v>
      </c>
      <c r="N1146" s="97">
        <f>(M1146+(M1146-K1146))*(L1146-(L1146-J1146))</f>
        <v>2.9638593516231244E-3</v>
      </c>
      <c r="O1146" s="97">
        <f>ABS(L1146-M1146)</f>
        <v>9.7692229075348802E-2</v>
      </c>
    </row>
    <row r="1147" spans="1:15" x14ac:dyDescent="0.25">
      <c r="A1147" s="440">
        <f>F_12Snp_ODR_Ret!A1194</f>
        <v>44530</v>
      </c>
      <c r="B1147" s="444" t="str">
        <f>F_12Snp_ODR_Ret!B1194</f>
        <v>R_B</v>
      </c>
      <c r="C1147" s="441">
        <f>F_12Snp_ODR_Ret!H1194</f>
        <v>3949</v>
      </c>
      <c r="D1147" s="441">
        <f>F_12Snp_ODR_Ret!C1194</f>
        <v>2</v>
      </c>
      <c r="E1147" s="445">
        <f>D1147/C1147</f>
        <v>5.0645733096986575E-4</v>
      </c>
      <c r="F1147" s="94"/>
      <c r="G1147" s="96">
        <f>C1147-D1147</f>
        <v>3947</v>
      </c>
      <c r="H1147" s="96">
        <f>SUMIFS($D:$D,$A:$A,$A1147)</f>
        <v>1191</v>
      </c>
      <c r="I1147" s="96">
        <f>SUMIFS($G:$G,$A:$A,$A1147)</f>
        <v>53778</v>
      </c>
      <c r="J1147" s="95">
        <f>IFERROR(D1147/H1147,0)</f>
        <v>1.6792611251049538E-3</v>
      </c>
      <c r="K1147" s="95">
        <f>IFERROR(G1147/I1147,0)</f>
        <v>7.3394324816839607E-2</v>
      </c>
      <c r="L1147" s="97">
        <f>IF(A1147&lt;&gt;A1146,J1147,L1146+J1147)</f>
        <v>1</v>
      </c>
      <c r="M1147" s="97">
        <f>IF(A1147&lt;&gt;A1146,K1147,M1146+K1147)</f>
        <v>0.97402283461638595</v>
      </c>
      <c r="N1147" s="97">
        <f>(M1147+(M1147-K1147))*(L1147-(L1147-J1147))</f>
        <v>3.148029125803442E-3</v>
      </c>
      <c r="O1147" s="97">
        <f>ABS(L1147-M1147)</f>
        <v>2.5977165383614054E-2</v>
      </c>
    </row>
    <row r="1148" spans="1:15" x14ac:dyDescent="0.25">
      <c r="A1148" s="440">
        <f>F_12Snp_ODR_Ret!A1192</f>
        <v>44530</v>
      </c>
      <c r="B1148" s="444" t="str">
        <f>F_12Snp_ODR_Ret!B1192</f>
        <v>R_A1</v>
      </c>
      <c r="C1148" s="441">
        <f>F_12Snp_ODR_Ret!H1192</f>
        <v>1397</v>
      </c>
      <c r="D1148" s="441">
        <f>F_12Snp_ODR_Ret!C1192</f>
        <v>0</v>
      </c>
      <c r="E1148" s="445">
        <f>D1148/C1148</f>
        <v>0</v>
      </c>
      <c r="F1148" s="94"/>
      <c r="G1148" s="96">
        <f>C1148-D1148</f>
        <v>1397</v>
      </c>
      <c r="H1148" s="96">
        <f>SUMIFS($D:$D,$A:$A,$A1148)</f>
        <v>1191</v>
      </c>
      <c r="I1148" s="96">
        <f>SUMIFS($G:$G,$A:$A,$A1148)</f>
        <v>53778</v>
      </c>
      <c r="J1148" s="95">
        <f>IFERROR(D1148/H1148,0)</f>
        <v>0</v>
      </c>
      <c r="K1148" s="95">
        <f>IFERROR(G1148/I1148,0)</f>
        <v>2.5977165383614116E-2</v>
      </c>
      <c r="L1148" s="97">
        <f>IF(A1148&lt;&gt;A1147,J1148,L1147+J1148)</f>
        <v>1</v>
      </c>
      <c r="M1148" s="97">
        <f>IF(A1148&lt;&gt;A1147,K1148,M1147+K1148)</f>
        <v>1</v>
      </c>
      <c r="N1148" s="97">
        <f>(M1148+(M1148-K1148))*(L1148-(L1148-J1148))</f>
        <v>0</v>
      </c>
      <c r="O1148" s="97">
        <f>ABS(L1148-M1148)</f>
        <v>0</v>
      </c>
    </row>
    <row r="1149" spans="1:15" x14ac:dyDescent="0.25">
      <c r="A1149" s="440">
        <f>F_12Snp_ODR_Ret!A1224</f>
        <v>44561</v>
      </c>
      <c r="B1149" s="444" t="str">
        <f>F_12Snp_ODR_Ret!B1224</f>
        <v>R_K</v>
      </c>
      <c r="C1149" s="441">
        <f>F_12Snp_ODR_Ret!H1224</f>
        <v>631</v>
      </c>
      <c r="D1149" s="441">
        <f>F_12Snp_ODR_Ret!C1224</f>
        <v>279</v>
      </c>
      <c r="E1149" s="445">
        <f>D1149/C1149</f>
        <v>0.44215530903328049</v>
      </c>
      <c r="F1149" s="94"/>
      <c r="G1149" s="96">
        <f>C1149-D1149</f>
        <v>352</v>
      </c>
      <c r="H1149" s="96">
        <f>SUMIFS($D:$D,$A:$A,$A1149)</f>
        <v>1048</v>
      </c>
      <c r="I1149" s="96">
        <f>SUMIFS($G:$G,$A:$A,$A1149)</f>
        <v>54037</v>
      </c>
      <c r="J1149" s="95">
        <f>IFERROR(D1149/H1149,0)</f>
        <v>0.26622137404580154</v>
      </c>
      <c r="K1149" s="95">
        <f>IFERROR(G1149/I1149,0)</f>
        <v>6.5140551844106815E-3</v>
      </c>
      <c r="L1149" s="97">
        <f>IF(A1149&lt;&gt;A1148,J1149,L1148+J1149)</f>
        <v>0.26622137404580154</v>
      </c>
      <c r="M1149" s="97">
        <f>IF(A1149&lt;&gt;A1148,K1149,M1148+K1149)</f>
        <v>6.5140551844106815E-3</v>
      </c>
      <c r="N1149" s="97">
        <f>(M1149+(M1149-K1149))*(L1149-(L1149-J1149))</f>
        <v>1.7341807218039889E-3</v>
      </c>
      <c r="O1149" s="97">
        <f>ABS(L1149-M1149)</f>
        <v>0.25970731886139087</v>
      </c>
    </row>
    <row r="1150" spans="1:15" x14ac:dyDescent="0.25">
      <c r="A1150" s="440">
        <f>F_12Snp_ODR_Ret!A1225</f>
        <v>44561</v>
      </c>
      <c r="B1150" s="444" t="str">
        <f>F_12Snp_ODR_Ret!B1225</f>
        <v>R_L</v>
      </c>
      <c r="C1150" s="441">
        <f>F_12Snp_ODR_Ret!H1225</f>
        <v>292</v>
      </c>
      <c r="D1150" s="441">
        <f>F_12Snp_ODR_Ret!C1225</f>
        <v>125</v>
      </c>
      <c r="E1150" s="445">
        <f>D1150/C1150</f>
        <v>0.42808219178082191</v>
      </c>
      <c r="F1150" s="94"/>
      <c r="G1150" s="96">
        <f>C1150-D1150</f>
        <v>167</v>
      </c>
      <c r="H1150" s="96">
        <f>SUMIFS($D:$D,$A:$A,$A1150)</f>
        <v>1048</v>
      </c>
      <c r="I1150" s="96">
        <f>SUMIFS($G:$G,$A:$A,$A1150)</f>
        <v>54037</v>
      </c>
      <c r="J1150" s="95">
        <f>IFERROR(D1150/H1150,0)</f>
        <v>0.11927480916030535</v>
      </c>
      <c r="K1150" s="95">
        <f>IFERROR(G1150/I1150,0)</f>
        <v>3.0904750448766585E-3</v>
      </c>
      <c r="L1150" s="97">
        <f>IF(A1150&lt;&gt;A1149,J1150,L1149+J1150)</f>
        <v>0.3854961832061069</v>
      </c>
      <c r="M1150" s="97">
        <f>IF(A1150&lt;&gt;A1149,K1150,M1149+K1150)</f>
        <v>9.6045302292873391E-3</v>
      </c>
      <c r="N1150" s="97">
        <f>(M1150+(M1150-K1150))*(L1150-(L1150-J1150))</f>
        <v>1.9225411991529127E-3</v>
      </c>
      <c r="O1150" s="97">
        <f>ABS(L1150-M1150)</f>
        <v>0.37589165297681959</v>
      </c>
    </row>
    <row r="1151" spans="1:15" x14ac:dyDescent="0.25">
      <c r="A1151" s="440">
        <f>F_12Snp_ODR_Ret!A1217</f>
        <v>44561</v>
      </c>
      <c r="B1151" s="444" t="str">
        <f>F_12Snp_ODR_Ret!B1217</f>
        <v>R_F</v>
      </c>
      <c r="C1151" s="441">
        <f>F_12Snp_ODR_Ret!H1217</f>
        <v>181</v>
      </c>
      <c r="D1151" s="441">
        <f>F_12Snp_ODR_Ret!C1217</f>
        <v>57</v>
      </c>
      <c r="E1151" s="445">
        <f>D1151/C1151</f>
        <v>0.31491712707182318</v>
      </c>
      <c r="F1151" s="94"/>
      <c r="G1151" s="96">
        <f>C1151-D1151</f>
        <v>124</v>
      </c>
      <c r="H1151" s="96">
        <f>SUMIFS($D:$D,$A:$A,$A1151)</f>
        <v>1048</v>
      </c>
      <c r="I1151" s="96">
        <f>SUMIFS($G:$G,$A:$A,$A1151)</f>
        <v>54037</v>
      </c>
      <c r="J1151" s="95">
        <f>IFERROR(D1151/H1151,0)</f>
        <v>5.4389312977099237E-2</v>
      </c>
      <c r="K1151" s="95">
        <f>IFERROR(G1151/I1151,0)</f>
        <v>2.2947239854173994E-3</v>
      </c>
      <c r="L1151" s="97">
        <f>IF(A1151&lt;&gt;A1150,J1151,L1150+J1151)</f>
        <v>0.43988549618320616</v>
      </c>
      <c r="M1151" s="97">
        <f>IF(A1151&lt;&gt;A1150,K1151,M1150+K1151)</f>
        <v>1.1899254214704738E-2</v>
      </c>
      <c r="N1151" s="97">
        <f>(M1151+(M1151-K1151))*(L1151-(L1151-J1151))</f>
        <v>1.1695760623163635E-3</v>
      </c>
      <c r="O1151" s="97">
        <f>ABS(L1151-M1151)</f>
        <v>0.42798624196850144</v>
      </c>
    </row>
    <row r="1152" spans="1:15" x14ac:dyDescent="0.25">
      <c r="A1152" s="440">
        <f>F_12Snp_ODR_Ret!A1222</f>
        <v>44561</v>
      </c>
      <c r="B1152" s="444" t="str">
        <f>F_12Snp_ODR_Ret!B1222</f>
        <v>R_I2</v>
      </c>
      <c r="C1152" s="441">
        <f>F_12Snp_ODR_Ret!H1222</f>
        <v>568</v>
      </c>
      <c r="D1152" s="441">
        <f>F_12Snp_ODR_Ret!C1222</f>
        <v>138</v>
      </c>
      <c r="E1152" s="445">
        <f>D1152/C1152</f>
        <v>0.24295774647887325</v>
      </c>
      <c r="F1152" s="94"/>
      <c r="G1152" s="96">
        <f>C1152-D1152</f>
        <v>430</v>
      </c>
      <c r="H1152" s="96">
        <f>SUMIFS($D:$D,$A:$A,$A1152)</f>
        <v>1048</v>
      </c>
      <c r="I1152" s="96">
        <f>SUMIFS($G:$G,$A:$A,$A1152)</f>
        <v>54037</v>
      </c>
      <c r="J1152" s="95">
        <f>IFERROR(D1152/H1152,0)</f>
        <v>0.1316793893129771</v>
      </c>
      <c r="K1152" s="95">
        <f>IFERROR(G1152/I1152,0)</f>
        <v>7.9575105945925931E-3</v>
      </c>
      <c r="L1152" s="97">
        <f>IF(A1152&lt;&gt;A1151,J1152,L1151+J1152)</f>
        <v>0.57156488549618323</v>
      </c>
      <c r="M1152" s="97">
        <f>IF(A1152&lt;&gt;A1151,K1152,M1151+K1152)</f>
        <v>1.985676480929733E-2</v>
      </c>
      <c r="N1152" s="97">
        <f>(M1152+(M1152-K1152))*(L1152-(L1152-J1152))</f>
        <v>4.1816131920918743E-3</v>
      </c>
      <c r="O1152" s="97">
        <f>ABS(L1152-M1152)</f>
        <v>0.55170812068688591</v>
      </c>
    </row>
    <row r="1153" spans="1:15" x14ac:dyDescent="0.25">
      <c r="A1153" s="440">
        <f>F_12Snp_ODR_Ret!A1216</f>
        <v>44561</v>
      </c>
      <c r="B1153" s="444" t="str">
        <f>F_12Snp_ODR_Ret!B1216</f>
        <v>R_E</v>
      </c>
      <c r="C1153" s="441">
        <f>F_12Snp_ODR_Ret!H1216</f>
        <v>221</v>
      </c>
      <c r="D1153" s="441">
        <f>F_12Snp_ODR_Ret!C1216</f>
        <v>46</v>
      </c>
      <c r="E1153" s="445">
        <f>D1153/C1153</f>
        <v>0.20814479638009051</v>
      </c>
      <c r="F1153" s="94"/>
      <c r="G1153" s="96">
        <f>C1153-D1153</f>
        <v>175</v>
      </c>
      <c r="H1153" s="96">
        <f>SUMIFS($D:$D,$A:$A,$A1153)</f>
        <v>1048</v>
      </c>
      <c r="I1153" s="96">
        <f>SUMIFS($G:$G,$A:$A,$A1153)</f>
        <v>54037</v>
      </c>
      <c r="J1153" s="95">
        <f>IFERROR(D1153/H1153,0)</f>
        <v>4.3893129770992363E-2</v>
      </c>
      <c r="K1153" s="95">
        <f>IFERROR(G1153/I1153,0)</f>
        <v>3.238521753613265E-3</v>
      </c>
      <c r="L1153" s="97">
        <f>IF(A1153&lt;&gt;A1152,J1153,L1152+J1153)</f>
        <v>0.61545801526717558</v>
      </c>
      <c r="M1153" s="97">
        <f>IF(A1153&lt;&gt;A1152,K1153,M1152+K1153)</f>
        <v>2.3095286562910593E-2</v>
      </c>
      <c r="N1153" s="97">
        <f>(M1153+(M1153-K1153))*(L1153-(L1153-J1153))</f>
        <v>1.8852999648106526E-3</v>
      </c>
      <c r="O1153" s="97">
        <f>ABS(L1153-M1153)</f>
        <v>0.59236272870426498</v>
      </c>
    </row>
    <row r="1154" spans="1:15" x14ac:dyDescent="0.25">
      <c r="A1154" s="440">
        <f>F_12Snp_ODR_Ret!A1223</f>
        <v>44561</v>
      </c>
      <c r="B1154" s="444" t="str">
        <f>F_12Snp_ODR_Ret!B1223</f>
        <v>R_J</v>
      </c>
      <c r="C1154" s="441">
        <f>F_12Snp_ODR_Ret!H1223</f>
        <v>1047</v>
      </c>
      <c r="D1154" s="441">
        <f>F_12Snp_ODR_Ret!C1223</f>
        <v>86</v>
      </c>
      <c r="E1154" s="445">
        <f>D1154/C1154</f>
        <v>8.2139446036294167E-2</v>
      </c>
      <c r="F1154" s="94"/>
      <c r="G1154" s="96">
        <f>C1154-D1154</f>
        <v>961</v>
      </c>
      <c r="H1154" s="96">
        <f>SUMIFS($D:$D,$A:$A,$A1154)</f>
        <v>1048</v>
      </c>
      <c r="I1154" s="96">
        <f>SUMIFS($G:$G,$A:$A,$A1154)</f>
        <v>54037</v>
      </c>
      <c r="J1154" s="95">
        <f>IFERROR(D1154/H1154,0)</f>
        <v>8.2061068702290074E-2</v>
      </c>
      <c r="K1154" s="95">
        <f>IFERROR(G1154/I1154,0)</f>
        <v>1.7784110886984842E-2</v>
      </c>
      <c r="L1154" s="97">
        <f>IF(A1154&lt;&gt;A1153,J1154,L1153+J1154)</f>
        <v>0.6975190839694656</v>
      </c>
      <c r="M1154" s="97">
        <f>IF(A1154&lt;&gt;A1153,K1154,M1153+K1154)</f>
        <v>4.0879397449895438E-2</v>
      </c>
      <c r="N1154" s="97">
        <f>(M1154+(M1154-K1154))*(L1154-(L1154-J1154))</f>
        <v>5.2498309399821716E-3</v>
      </c>
      <c r="O1154" s="97">
        <f>ABS(L1154-M1154)</f>
        <v>0.65663968651957016</v>
      </c>
    </row>
    <row r="1155" spans="1:15" x14ac:dyDescent="0.25">
      <c r="A1155" s="440">
        <f>F_12Snp_ODR_Ret!A1214</f>
        <v>44561</v>
      </c>
      <c r="B1155" s="444" t="str">
        <f>F_12Snp_ODR_Ret!B1214</f>
        <v>R_D</v>
      </c>
      <c r="C1155" s="441">
        <f>F_12Snp_ODR_Ret!H1214</f>
        <v>834</v>
      </c>
      <c r="D1155" s="441">
        <f>F_12Snp_ODR_Ret!C1214</f>
        <v>52</v>
      </c>
      <c r="E1155" s="445">
        <f>D1155/C1155</f>
        <v>6.235011990407674E-2</v>
      </c>
      <c r="F1155" s="94"/>
      <c r="G1155" s="96">
        <f>C1155-D1155</f>
        <v>782</v>
      </c>
      <c r="H1155" s="96">
        <f>SUMIFS($D:$D,$A:$A,$A1155)</f>
        <v>1048</v>
      </c>
      <c r="I1155" s="96">
        <f>SUMIFS($G:$G,$A:$A,$A1155)</f>
        <v>54037</v>
      </c>
      <c r="J1155" s="95">
        <f>IFERROR(D1155/H1155,0)</f>
        <v>4.9618320610687022E-2</v>
      </c>
      <c r="K1155" s="95">
        <f>IFERROR(G1155/I1155,0)</f>
        <v>1.4471565779003276E-2</v>
      </c>
      <c r="L1155" s="97">
        <f>IF(A1155&lt;&gt;A1154,J1155,L1154+J1155)</f>
        <v>0.74713740458015265</v>
      </c>
      <c r="M1155" s="97">
        <f>IF(A1155&lt;&gt;A1154,K1155,M1154+K1155)</f>
        <v>5.5350963228898716E-2</v>
      </c>
      <c r="N1155" s="97">
        <f>(M1155+(M1155-K1155))*(L1155-(L1155-J1155))</f>
        <v>4.7747888886424603E-3</v>
      </c>
      <c r="O1155" s="97">
        <f>ABS(L1155-M1155)</f>
        <v>0.69178644135125389</v>
      </c>
    </row>
    <row r="1156" spans="1:15" x14ac:dyDescent="0.25">
      <c r="A1156" s="440">
        <f>F_12Snp_ODR_Ret!A1219</f>
        <v>44561</v>
      </c>
      <c r="B1156" s="444" t="str">
        <f>F_12Snp_ODR_Ret!B1219</f>
        <v>R_G2</v>
      </c>
      <c r="C1156" s="441">
        <f>F_12Snp_ODR_Ret!H1219</f>
        <v>169</v>
      </c>
      <c r="D1156" s="441">
        <f>F_12Snp_ODR_Ret!C1219</f>
        <v>8</v>
      </c>
      <c r="E1156" s="445">
        <f>D1156/C1156</f>
        <v>4.7337278106508875E-2</v>
      </c>
      <c r="F1156" s="94"/>
      <c r="G1156" s="96">
        <f>C1156-D1156</f>
        <v>161</v>
      </c>
      <c r="H1156" s="96">
        <f>SUMIFS($D:$D,$A:$A,$A1156)</f>
        <v>1048</v>
      </c>
      <c r="I1156" s="96">
        <f>SUMIFS($G:$G,$A:$A,$A1156)</f>
        <v>54037</v>
      </c>
      <c r="J1156" s="95">
        <f>IFERROR(D1156/H1156,0)</f>
        <v>7.6335877862595417E-3</v>
      </c>
      <c r="K1156" s="95">
        <f>IFERROR(G1156/I1156,0)</f>
        <v>2.9794400133242036E-3</v>
      </c>
      <c r="L1156" s="97">
        <f>IF(A1156&lt;&gt;A1155,J1156,L1155+J1156)</f>
        <v>0.75477099236641221</v>
      </c>
      <c r="M1156" s="97">
        <f>IF(A1156&lt;&gt;A1155,K1156,M1155+K1156)</f>
        <v>5.8330403242222918E-2</v>
      </c>
      <c r="N1156" s="97">
        <f>(M1156+(M1156-K1156))*(L1156-(L1156-J1156))</f>
        <v>8.6779669061925059E-4</v>
      </c>
      <c r="O1156" s="97">
        <f>ABS(L1156-M1156)</f>
        <v>0.69644058912418927</v>
      </c>
    </row>
    <row r="1157" spans="1:15" x14ac:dyDescent="0.25">
      <c r="A1157" s="440">
        <f>F_12Snp_ODR_Ret!A1213</f>
        <v>44561</v>
      </c>
      <c r="B1157" s="444" t="str">
        <f>F_12Snp_ODR_Ret!B1213</f>
        <v>R_C2</v>
      </c>
      <c r="C1157" s="441">
        <f>F_12Snp_ODR_Ret!H1213</f>
        <v>596</v>
      </c>
      <c r="D1157" s="441">
        <f>F_12Snp_ODR_Ret!C1213</f>
        <v>20</v>
      </c>
      <c r="E1157" s="445">
        <f>D1157/C1157</f>
        <v>3.3557046979865772E-2</v>
      </c>
      <c r="F1157" s="94"/>
      <c r="G1157" s="96">
        <f>C1157-D1157</f>
        <v>576</v>
      </c>
      <c r="H1157" s="96">
        <f>SUMIFS($D:$D,$A:$A,$A1157)</f>
        <v>1048</v>
      </c>
      <c r="I1157" s="96">
        <f>SUMIFS($G:$G,$A:$A,$A1157)</f>
        <v>54037</v>
      </c>
      <c r="J1157" s="95">
        <f>IFERROR(D1157/H1157,0)</f>
        <v>1.9083969465648856E-2</v>
      </c>
      <c r="K1157" s="95">
        <f>IFERROR(G1157/I1157,0)</f>
        <v>1.0659363029035661E-2</v>
      </c>
      <c r="L1157" s="97">
        <f>IF(A1157&lt;&gt;A1156,J1157,L1156+J1157)</f>
        <v>0.77385496183206104</v>
      </c>
      <c r="M1157" s="97">
        <f>IF(A1157&lt;&gt;A1156,K1157,M1156+K1157)</f>
        <v>6.8989766271258579E-2</v>
      </c>
      <c r="N1157" s="97">
        <f>(M1157+(M1157-K1157))*(L1157-(L1157-J1157))</f>
        <v>2.4297742273565138E-3</v>
      </c>
      <c r="O1157" s="97">
        <f>ABS(L1157-M1157)</f>
        <v>0.70486519556080252</v>
      </c>
    </row>
    <row r="1158" spans="1:15" x14ac:dyDescent="0.25">
      <c r="A1158" s="440">
        <f>F_12Snp_ODR_Ret!A1221</f>
        <v>44561</v>
      </c>
      <c r="B1158" s="444" t="str">
        <f>F_12Snp_ODR_Ret!B1221</f>
        <v>R_I1</v>
      </c>
      <c r="C1158" s="441">
        <f>F_12Snp_ODR_Ret!H1221</f>
        <v>4766</v>
      </c>
      <c r="D1158" s="441">
        <f>F_12Snp_ODR_Ret!C1221</f>
        <v>94</v>
      </c>
      <c r="E1158" s="445">
        <f>D1158/C1158</f>
        <v>1.9723038187159043E-2</v>
      </c>
      <c r="F1158" s="94"/>
      <c r="G1158" s="96">
        <f>C1158-D1158</f>
        <v>4672</v>
      </c>
      <c r="H1158" s="96">
        <f>SUMIFS($D:$D,$A:$A,$A1158)</f>
        <v>1048</v>
      </c>
      <c r="I1158" s="96">
        <f>SUMIFS($G:$G,$A:$A,$A1158)</f>
        <v>54037</v>
      </c>
      <c r="J1158" s="95">
        <f>IFERROR(D1158/H1158,0)</f>
        <v>8.9694656488549615E-2</v>
      </c>
      <c r="K1158" s="95">
        <f>IFERROR(G1158/I1158,0)</f>
        <v>8.6459277902178139E-2</v>
      </c>
      <c r="L1158" s="97">
        <f>IF(A1158&lt;&gt;A1157,J1158,L1157+J1158)</f>
        <v>0.86354961832061061</v>
      </c>
      <c r="M1158" s="97">
        <f>IF(A1158&lt;&gt;A1157,K1158,M1157+K1158)</f>
        <v>0.15544904417343672</v>
      </c>
      <c r="N1158" s="97">
        <f>(M1158+(M1158-K1158))*(L1158-(L1158-J1158))</f>
        <v>2.0130962005535637E-2</v>
      </c>
      <c r="O1158" s="97">
        <f>ABS(L1158-M1158)</f>
        <v>0.70810057414717387</v>
      </c>
    </row>
    <row r="1159" spans="1:15" x14ac:dyDescent="0.25">
      <c r="A1159" s="440">
        <f>F_12Snp_ODR_Ret!A1210</f>
        <v>44561</v>
      </c>
      <c r="B1159" s="444" t="str">
        <f>F_12Snp_ODR_Ret!B1210</f>
        <v>R_A2</v>
      </c>
      <c r="C1159" s="441">
        <f>F_12Snp_ODR_Ret!H1210</f>
        <v>1687</v>
      </c>
      <c r="D1159" s="441">
        <f>F_12Snp_ODR_Ret!C1210</f>
        <v>9</v>
      </c>
      <c r="E1159" s="445">
        <f>D1159/C1159</f>
        <v>5.3349140486069948E-3</v>
      </c>
      <c r="F1159" s="94"/>
      <c r="G1159" s="96">
        <f>C1159-D1159</f>
        <v>1678</v>
      </c>
      <c r="H1159" s="96">
        <f>SUMIFS($D:$D,$A:$A,$A1159)</f>
        <v>1048</v>
      </c>
      <c r="I1159" s="96">
        <f>SUMIFS($G:$G,$A:$A,$A1159)</f>
        <v>54037</v>
      </c>
      <c r="J1159" s="95">
        <f>IFERROR(D1159/H1159,0)</f>
        <v>8.5877862595419852E-3</v>
      </c>
      <c r="K1159" s="95">
        <f>IFERROR(G1159/I1159,0)</f>
        <v>3.1052797157503191E-2</v>
      </c>
      <c r="L1159" s="97">
        <f>IF(A1159&lt;&gt;A1158,J1159,L1158+J1159)</f>
        <v>0.87213740458015265</v>
      </c>
      <c r="M1159" s="97">
        <f>IF(A1159&lt;&gt;A1158,K1159,M1158+K1159)</f>
        <v>0.18650184133093992</v>
      </c>
      <c r="N1159" s="97">
        <f>(M1159+(M1159-K1159))*(L1159-(L1159-J1159))</f>
        <v>2.9366011159727193E-3</v>
      </c>
      <c r="O1159" s="97">
        <f>ABS(L1159-M1159)</f>
        <v>0.68563556324921271</v>
      </c>
    </row>
    <row r="1160" spans="1:15" x14ac:dyDescent="0.25">
      <c r="A1160" s="440">
        <f>F_12Snp_ODR_Ret!A1220</f>
        <v>44561</v>
      </c>
      <c r="B1160" s="444" t="str">
        <f>F_12Snp_ODR_Ret!B1220</f>
        <v>R_H</v>
      </c>
      <c r="C1160" s="441">
        <f>F_12Snp_ODR_Ret!H1220</f>
        <v>24477</v>
      </c>
      <c r="D1160" s="441">
        <f>F_12Snp_ODR_Ret!C1220</f>
        <v>112</v>
      </c>
      <c r="E1160" s="445">
        <f>D1160/C1160</f>
        <v>4.5757241492012908E-3</v>
      </c>
      <c r="F1160" s="94"/>
      <c r="G1160" s="96">
        <f>C1160-D1160</f>
        <v>24365</v>
      </c>
      <c r="H1160" s="96">
        <f>SUMIFS($D:$D,$A:$A,$A1160)</f>
        <v>1048</v>
      </c>
      <c r="I1160" s="96">
        <f>SUMIFS($G:$G,$A:$A,$A1160)</f>
        <v>54037</v>
      </c>
      <c r="J1160" s="95">
        <f>IFERROR(D1160/H1160,0)</f>
        <v>0.10687022900763359</v>
      </c>
      <c r="K1160" s="95">
        <f>IFERROR(G1160/I1160,0)</f>
        <v>0.45089475729592687</v>
      </c>
      <c r="L1160" s="97">
        <f>IF(A1160&lt;&gt;A1159,J1160,L1159+J1160)</f>
        <v>0.9790076335877862</v>
      </c>
      <c r="M1160" s="97">
        <f>IF(A1160&lt;&gt;A1159,K1160,M1159+K1160)</f>
        <v>0.63739659862686682</v>
      </c>
      <c r="N1160" s="97">
        <f>(M1160+(M1160-K1160))*(L1160-(L1160-J1160))</f>
        <v>8.805021495732282E-2</v>
      </c>
      <c r="O1160" s="97">
        <f>ABS(L1160-M1160)</f>
        <v>0.34161103496091938</v>
      </c>
    </row>
    <row r="1161" spans="1:15" x14ac:dyDescent="0.25">
      <c r="A1161" s="440">
        <f>F_12Snp_ODR_Ret!A1215</f>
        <v>44561</v>
      </c>
      <c r="B1161" s="444" t="str">
        <f>F_12Snp_ODR_Ret!B1215</f>
        <v>R_Default</v>
      </c>
      <c r="C1161" s="441">
        <f>F_12Snp_ODR_Ret!H1215</f>
        <v>3555</v>
      </c>
      <c r="D1161" s="441">
        <f>F_12Snp_ODR_Ret!C1215</f>
        <v>16</v>
      </c>
      <c r="E1161" s="445">
        <f>D1161/C1161</f>
        <v>4.5007032348804502E-3</v>
      </c>
      <c r="F1161" s="94"/>
      <c r="G1161" s="96">
        <f>C1161-D1161</f>
        <v>3539</v>
      </c>
      <c r="H1161" s="96">
        <f>SUMIFS($D:$D,$A:$A,$A1161)</f>
        <v>1048</v>
      </c>
      <c r="I1161" s="96">
        <f>SUMIFS($G:$G,$A:$A,$A1161)</f>
        <v>54037</v>
      </c>
      <c r="J1161" s="95">
        <f>IFERROR(D1161/H1161,0)</f>
        <v>1.5267175572519083E-2</v>
      </c>
      <c r="K1161" s="95">
        <f>IFERROR(G1161/I1161,0)</f>
        <v>6.5492162777356255E-2</v>
      </c>
      <c r="L1161" s="97">
        <f>IF(A1161&lt;&gt;A1160,J1161,L1160+J1161)</f>
        <v>0.99427480916030531</v>
      </c>
      <c r="M1161" s="97">
        <f>IF(A1161&lt;&gt;A1160,K1161,M1160+K1161)</f>
        <v>0.70288876140422307</v>
      </c>
      <c r="N1161" s="97">
        <f>(M1161+(M1161-K1161))*(L1161-(L1161-J1161))</f>
        <v>2.0462371908871638E-2</v>
      </c>
      <c r="O1161" s="97">
        <f>ABS(L1161-M1161)</f>
        <v>0.29138604775608223</v>
      </c>
    </row>
    <row r="1162" spans="1:15" x14ac:dyDescent="0.25">
      <c r="A1162" s="440">
        <f>F_12Snp_ODR_Ret!A1212</f>
        <v>44561</v>
      </c>
      <c r="B1162" s="444" t="str">
        <f>F_12Snp_ODR_Ret!B1212</f>
        <v>R_C1</v>
      </c>
      <c r="C1162" s="441">
        <f>F_12Snp_ODR_Ret!H1212</f>
        <v>8748</v>
      </c>
      <c r="D1162" s="441">
        <f>F_12Snp_ODR_Ret!C1212</f>
        <v>5</v>
      </c>
      <c r="E1162" s="445">
        <f>D1162/C1162</f>
        <v>5.7155921353452223E-4</v>
      </c>
      <c r="F1162" s="94"/>
      <c r="G1162" s="96">
        <f>C1162-D1162</f>
        <v>8743</v>
      </c>
      <c r="H1162" s="96">
        <f>SUMIFS($D:$D,$A:$A,$A1162)</f>
        <v>1048</v>
      </c>
      <c r="I1162" s="96">
        <f>SUMIFS($G:$G,$A:$A,$A1162)</f>
        <v>54037</v>
      </c>
      <c r="J1162" s="95">
        <f>IFERROR(D1162/H1162,0)</f>
        <v>4.7709923664122139E-3</v>
      </c>
      <c r="K1162" s="95">
        <f>IFERROR(G1162/I1162,0)</f>
        <v>0.16179654681051872</v>
      </c>
      <c r="L1162" s="97">
        <f>IF(A1162&lt;&gt;A1161,J1162,L1161+J1162)</f>
        <v>0.99904580152671751</v>
      </c>
      <c r="M1162" s="97">
        <f>IF(A1162&lt;&gt;A1161,K1162,M1161+K1162)</f>
        <v>0.86468530821474177</v>
      </c>
      <c r="N1162" s="97">
        <f>(M1162+(M1162-K1162))*(L1162-(L1162-J1162))</f>
        <v>7.4788839199378E-3</v>
      </c>
      <c r="O1162" s="97">
        <f>ABS(L1162-M1162)</f>
        <v>0.13436049331197575</v>
      </c>
    </row>
    <row r="1163" spans="1:15" x14ac:dyDescent="0.25">
      <c r="A1163" s="440">
        <f>F_12Snp_ODR_Ret!A1218</f>
        <v>44561</v>
      </c>
      <c r="B1163" s="444" t="str">
        <f>F_12Snp_ODR_Ret!B1218</f>
        <v>R_G1</v>
      </c>
      <c r="C1163" s="441">
        <f>F_12Snp_ODR_Ret!H1218</f>
        <v>1867</v>
      </c>
      <c r="D1163" s="441">
        <f>F_12Snp_ODR_Ret!C1218</f>
        <v>1</v>
      </c>
      <c r="E1163" s="445">
        <f>D1163/C1163</f>
        <v>5.3561863952865559E-4</v>
      </c>
      <c r="F1163" s="94"/>
      <c r="G1163" s="96">
        <f>C1163-D1163</f>
        <v>1866</v>
      </c>
      <c r="H1163" s="96">
        <f>SUMIFS($D:$D,$A:$A,$A1163)</f>
        <v>1048</v>
      </c>
      <c r="I1163" s="96">
        <f>SUMIFS($G:$G,$A:$A,$A1163)</f>
        <v>54037</v>
      </c>
      <c r="J1163" s="95">
        <f>IFERROR(D1163/H1163,0)</f>
        <v>9.5419847328244271E-4</v>
      </c>
      <c r="K1163" s="95">
        <f>IFERROR(G1163/I1163,0)</f>
        <v>3.4531894812813442E-2</v>
      </c>
      <c r="L1163" s="97">
        <f>IF(A1163&lt;&gt;A1162,J1163,L1162+J1163)</f>
        <v>1</v>
      </c>
      <c r="M1163" s="97">
        <f>IF(A1163&lt;&gt;A1162,K1163,M1162+K1163)</f>
        <v>0.89921720302755526</v>
      </c>
      <c r="N1163" s="97">
        <f>(M1163+(M1163-K1163))*(L1163-(L1163-J1163))</f>
        <v>1.6831130832465429E-3</v>
      </c>
      <c r="O1163" s="97">
        <f>ABS(L1163-M1163)</f>
        <v>0.10078279697244474</v>
      </c>
    </row>
    <row r="1164" spans="1:15" x14ac:dyDescent="0.25">
      <c r="A1164" s="440">
        <f>F_12Snp_ODR_Ret!A1209</f>
        <v>44561</v>
      </c>
      <c r="B1164" s="444" t="str">
        <f>F_12Snp_ODR_Ret!B1209</f>
        <v>R_A1</v>
      </c>
      <c r="C1164" s="441">
        <f>F_12Snp_ODR_Ret!H1209</f>
        <v>1313</v>
      </c>
      <c r="D1164" s="441">
        <f>F_12Snp_ODR_Ret!C1209</f>
        <v>0</v>
      </c>
      <c r="E1164" s="445">
        <f>D1164/C1164</f>
        <v>0</v>
      </c>
      <c r="F1164" s="94"/>
      <c r="G1164" s="96">
        <f>C1164-D1164</f>
        <v>1313</v>
      </c>
      <c r="H1164" s="96">
        <f>SUMIFS($D:$D,$A:$A,$A1164)</f>
        <v>1048</v>
      </c>
      <c r="I1164" s="96">
        <f>SUMIFS($G:$G,$A:$A,$A1164)</f>
        <v>54037</v>
      </c>
      <c r="J1164" s="95">
        <f>IFERROR(D1164/H1164,0)</f>
        <v>0</v>
      </c>
      <c r="K1164" s="95">
        <f>IFERROR(G1164/I1164,0)</f>
        <v>2.4298166071395524E-2</v>
      </c>
      <c r="L1164" s="97">
        <f>IF(A1164&lt;&gt;A1163,J1164,L1163+J1164)</f>
        <v>1</v>
      </c>
      <c r="M1164" s="97">
        <f>IF(A1164&lt;&gt;A1163,K1164,M1163+K1164)</f>
        <v>0.92351536909895082</v>
      </c>
      <c r="N1164" s="97">
        <f>(M1164+(M1164-K1164))*(L1164-(L1164-J1164))</f>
        <v>0</v>
      </c>
      <c r="O1164" s="97">
        <f>ABS(L1164-M1164)</f>
        <v>7.6484630901049178E-2</v>
      </c>
    </row>
    <row r="1165" spans="1:15" x14ac:dyDescent="0.25">
      <c r="A1165" s="440">
        <f>F_12Snp_ODR_Ret!A1211</f>
        <v>44561</v>
      </c>
      <c r="B1165" s="444" t="str">
        <f>F_12Snp_ODR_Ret!B1211</f>
        <v>R_B</v>
      </c>
      <c r="C1165" s="441">
        <f>F_12Snp_ODR_Ret!H1211</f>
        <v>4133</v>
      </c>
      <c r="D1165" s="441">
        <f>F_12Snp_ODR_Ret!C1211</f>
        <v>0</v>
      </c>
      <c r="E1165" s="445">
        <f>D1165/C1165</f>
        <v>0</v>
      </c>
      <c r="F1165" s="94"/>
      <c r="G1165" s="96">
        <f>C1165-D1165</f>
        <v>4133</v>
      </c>
      <c r="H1165" s="96">
        <f>SUMIFS($D:$D,$A:$A,$A1165)</f>
        <v>1048</v>
      </c>
      <c r="I1165" s="96">
        <f>SUMIFS($G:$G,$A:$A,$A1165)</f>
        <v>54037</v>
      </c>
      <c r="J1165" s="95">
        <f>IFERROR(D1165/H1165,0)</f>
        <v>0</v>
      </c>
      <c r="K1165" s="95">
        <f>IFERROR(G1165/I1165,0)</f>
        <v>7.6484630901049275E-2</v>
      </c>
      <c r="L1165" s="97">
        <f>IF(A1165&lt;&gt;A1164,J1165,L1164+J1165)</f>
        <v>1</v>
      </c>
      <c r="M1165" s="97">
        <f>IF(A1165&lt;&gt;A1164,K1165,M1164+K1165)</f>
        <v>1</v>
      </c>
      <c r="N1165" s="97">
        <f>(M1165+(M1165-K1165))*(L1165-(L1165-J1165))</f>
        <v>0</v>
      </c>
      <c r="O1165" s="97">
        <f>ABS(L1165-M1165)</f>
        <v>0</v>
      </c>
    </row>
    <row r="1166" spans="1:15" x14ac:dyDescent="0.25">
      <c r="A1166" s="440">
        <f>F_12Snp_ODR_Ret!A1241</f>
        <v>44592</v>
      </c>
      <c r="B1166" s="444" t="str">
        <f>F_12Snp_ODR_Ret!B1241</f>
        <v>R_K</v>
      </c>
      <c r="C1166" s="441">
        <f>F_12Snp_ODR_Ret!H1241</f>
        <v>694</v>
      </c>
      <c r="D1166" s="441">
        <f>F_12Snp_ODR_Ret!C1241</f>
        <v>311</v>
      </c>
      <c r="E1166" s="445">
        <f>D1166/C1166</f>
        <v>0.44812680115273773</v>
      </c>
      <c r="F1166" s="94"/>
      <c r="G1166" s="96">
        <f>C1166-D1166</f>
        <v>383</v>
      </c>
      <c r="H1166" s="96">
        <f>SUMIFS($D:$D,$A:$A,$A1166)</f>
        <v>910</v>
      </c>
      <c r="I1166" s="96">
        <f>SUMIFS($G:$G,$A:$A,$A1166)</f>
        <v>54228</v>
      </c>
      <c r="J1166" s="95">
        <f>IFERROR(D1166/H1166,0)</f>
        <v>0.34175824175824177</v>
      </c>
      <c r="K1166" s="95">
        <f>IFERROR(G1166/I1166,0)</f>
        <v>7.0627719997049497E-3</v>
      </c>
      <c r="L1166" s="97">
        <f>IF(A1166&lt;&gt;A1165,J1166,L1165+J1166)</f>
        <v>0.34175824175824177</v>
      </c>
      <c r="M1166" s="97">
        <f>IF(A1166&lt;&gt;A1165,K1166,M1165+K1166)</f>
        <v>7.0627719997049497E-3</v>
      </c>
      <c r="N1166" s="97">
        <f>(M1166+(M1166-K1166))*(L1166-(L1166-J1166))</f>
        <v>2.4137605405585047E-3</v>
      </c>
      <c r="O1166" s="97">
        <f>ABS(L1166-M1166)</f>
        <v>0.33469546975853681</v>
      </c>
    </row>
    <row r="1167" spans="1:15" x14ac:dyDescent="0.25">
      <c r="A1167" s="440">
        <f>F_12Snp_ODR_Ret!A1242</f>
        <v>44592</v>
      </c>
      <c r="B1167" s="444" t="str">
        <f>F_12Snp_ODR_Ret!B1242</f>
        <v>R_L</v>
      </c>
      <c r="C1167" s="441">
        <f>F_12Snp_ODR_Ret!H1242</f>
        <v>294</v>
      </c>
      <c r="D1167" s="441">
        <f>F_12Snp_ODR_Ret!C1242</f>
        <v>120</v>
      </c>
      <c r="E1167" s="445">
        <f>D1167/C1167</f>
        <v>0.40816326530612246</v>
      </c>
      <c r="F1167" s="94"/>
      <c r="G1167" s="96">
        <f>C1167-D1167</f>
        <v>174</v>
      </c>
      <c r="H1167" s="96">
        <f>SUMIFS($D:$D,$A:$A,$A1167)</f>
        <v>910</v>
      </c>
      <c r="I1167" s="96">
        <f>SUMIFS($G:$G,$A:$A,$A1167)</f>
        <v>54228</v>
      </c>
      <c r="J1167" s="95">
        <f>IFERROR(D1167/H1167,0)</f>
        <v>0.13186813186813187</v>
      </c>
      <c r="K1167" s="95">
        <f>IFERROR(G1167/I1167,0)</f>
        <v>3.208674485505643E-3</v>
      </c>
      <c r="L1167" s="97">
        <f>IF(A1167&lt;&gt;A1166,J1167,L1166+J1167)</f>
        <v>0.47362637362637361</v>
      </c>
      <c r="M1167" s="97">
        <f>IF(A1167&lt;&gt;A1166,K1167,M1166+K1167)</f>
        <v>1.0271446485210592E-2</v>
      </c>
      <c r="N1167" s="97">
        <f>(M1167+(M1167-K1167))*(L1167-(L1167-J1167))</f>
        <v>2.2858310089998515E-3</v>
      </c>
      <c r="O1167" s="97">
        <f>ABS(L1167-M1167)</f>
        <v>0.463354927141163</v>
      </c>
    </row>
    <row r="1168" spans="1:15" x14ac:dyDescent="0.25">
      <c r="A1168" s="440">
        <f>F_12Snp_ODR_Ret!A1234</f>
        <v>44592</v>
      </c>
      <c r="B1168" s="444" t="str">
        <f>F_12Snp_ODR_Ret!B1234</f>
        <v>R_F</v>
      </c>
      <c r="C1168" s="441">
        <f>F_12Snp_ODR_Ret!H1234</f>
        <v>183</v>
      </c>
      <c r="D1168" s="441">
        <f>F_12Snp_ODR_Ret!C1234</f>
        <v>59</v>
      </c>
      <c r="E1168" s="445">
        <f>D1168/C1168</f>
        <v>0.32240437158469948</v>
      </c>
      <c r="F1168" s="94"/>
      <c r="G1168" s="96">
        <f>C1168-D1168</f>
        <v>124</v>
      </c>
      <c r="H1168" s="96">
        <f>SUMIFS($D:$D,$A:$A,$A1168)</f>
        <v>910</v>
      </c>
      <c r="I1168" s="96">
        <f>SUMIFS($G:$G,$A:$A,$A1168)</f>
        <v>54228</v>
      </c>
      <c r="J1168" s="95">
        <f>IFERROR(D1168/H1168,0)</f>
        <v>6.4835164835164841E-2</v>
      </c>
      <c r="K1168" s="95">
        <f>IFERROR(G1168/I1168,0)</f>
        <v>2.2866415873718372E-3</v>
      </c>
      <c r="L1168" s="97">
        <f>IF(A1168&lt;&gt;A1167,J1168,L1167+J1168)</f>
        <v>0.53846153846153844</v>
      </c>
      <c r="M1168" s="97">
        <f>IF(A1168&lt;&gt;A1167,K1168,M1167+K1168)</f>
        <v>1.255808807258243E-2</v>
      </c>
      <c r="N1168" s="97">
        <f>(M1168+(M1168-K1168))*(L1168-(L1168-J1168))</f>
        <v>1.4801566361646024E-3</v>
      </c>
      <c r="O1168" s="97">
        <f>ABS(L1168-M1168)</f>
        <v>0.52590345038895603</v>
      </c>
    </row>
    <row r="1169" spans="1:15" x14ac:dyDescent="0.25">
      <c r="A1169" s="440">
        <f>F_12Snp_ODR_Ret!A1233</f>
        <v>44592</v>
      </c>
      <c r="B1169" s="444" t="str">
        <f>F_12Snp_ODR_Ret!B1233</f>
        <v>R_E</v>
      </c>
      <c r="C1169" s="441">
        <f>F_12Snp_ODR_Ret!H1233</f>
        <v>262</v>
      </c>
      <c r="D1169" s="441">
        <f>F_12Snp_ODR_Ret!C1233</f>
        <v>50</v>
      </c>
      <c r="E1169" s="445">
        <f>D1169/C1169</f>
        <v>0.19083969465648856</v>
      </c>
      <c r="F1169" s="94"/>
      <c r="G1169" s="96">
        <f>C1169-D1169</f>
        <v>212</v>
      </c>
      <c r="H1169" s="96">
        <f>SUMIFS($D:$D,$A:$A,$A1169)</f>
        <v>910</v>
      </c>
      <c r="I1169" s="96">
        <f>SUMIFS($G:$G,$A:$A,$A1169)</f>
        <v>54228</v>
      </c>
      <c r="J1169" s="95">
        <f>IFERROR(D1169/H1169,0)</f>
        <v>5.4945054945054944E-2</v>
      </c>
      <c r="K1169" s="95">
        <f>IFERROR(G1169/I1169,0)</f>
        <v>3.9094194880873352E-3</v>
      </c>
      <c r="L1169" s="97">
        <f>IF(A1169&lt;&gt;A1168,J1169,L1168+J1169)</f>
        <v>0.59340659340659341</v>
      </c>
      <c r="M1169" s="97">
        <f>IF(A1169&lt;&gt;A1168,K1169,M1168+K1169)</f>
        <v>1.6467507560669767E-2</v>
      </c>
      <c r="N1169" s="97">
        <f>(M1169+(M1169-K1169))*(L1169-(L1169-J1169))</f>
        <v>1.5948129468819896E-3</v>
      </c>
      <c r="O1169" s="97">
        <f>ABS(L1169-M1169)</f>
        <v>0.57693908584592368</v>
      </c>
    </row>
    <row r="1170" spans="1:15" x14ac:dyDescent="0.25">
      <c r="A1170" s="440">
        <f>F_12Snp_ODR_Ret!A1239</f>
        <v>44592</v>
      </c>
      <c r="B1170" s="444" t="str">
        <f>F_12Snp_ODR_Ret!B1239</f>
        <v>R_I2</v>
      </c>
      <c r="C1170" s="441">
        <f>F_12Snp_ODR_Ret!H1239</f>
        <v>542</v>
      </c>
      <c r="D1170" s="441">
        <f>F_12Snp_ODR_Ret!C1239</f>
        <v>93</v>
      </c>
      <c r="E1170" s="445">
        <f>D1170/C1170</f>
        <v>0.17158671586715868</v>
      </c>
      <c r="F1170" s="94"/>
      <c r="G1170" s="96">
        <f>C1170-D1170</f>
        <v>449</v>
      </c>
      <c r="H1170" s="96">
        <f>SUMIFS($D:$D,$A:$A,$A1170)</f>
        <v>910</v>
      </c>
      <c r="I1170" s="96">
        <f>SUMIFS($G:$G,$A:$A,$A1170)</f>
        <v>54228</v>
      </c>
      <c r="J1170" s="95">
        <f>IFERROR(D1170/H1170,0)</f>
        <v>0.1021978021978022</v>
      </c>
      <c r="K1170" s="95">
        <f>IFERROR(G1170/I1170,0)</f>
        <v>8.279855425241572E-3</v>
      </c>
      <c r="L1170" s="97">
        <f>IF(A1170&lt;&gt;A1169,J1170,L1169+J1170)</f>
        <v>0.69560439560439558</v>
      </c>
      <c r="M1170" s="97">
        <f>IF(A1170&lt;&gt;A1169,K1170,M1169+K1170)</f>
        <v>2.4747362985911341E-2</v>
      </c>
      <c r="N1170" s="97">
        <f>(M1170+(M1170-K1170))*(L1170-(L1170-J1170))</f>
        <v>4.2120691877275181E-3</v>
      </c>
      <c r="O1170" s="97">
        <f>ABS(L1170-M1170)</f>
        <v>0.67085703261848428</v>
      </c>
    </row>
    <row r="1171" spans="1:15" x14ac:dyDescent="0.25">
      <c r="A1171" s="440">
        <f>F_12Snp_ODR_Ret!A1240</f>
        <v>44592</v>
      </c>
      <c r="B1171" s="444" t="str">
        <f>F_12Snp_ODR_Ret!B1240</f>
        <v>R_J</v>
      </c>
      <c r="C1171" s="441">
        <f>F_12Snp_ODR_Ret!H1240</f>
        <v>1017</v>
      </c>
      <c r="D1171" s="441">
        <f>F_12Snp_ODR_Ret!C1240</f>
        <v>65</v>
      </c>
      <c r="E1171" s="445">
        <f>D1171/C1171</f>
        <v>6.3913470993117005E-2</v>
      </c>
      <c r="F1171" s="94"/>
      <c r="G1171" s="96">
        <f>C1171-D1171</f>
        <v>952</v>
      </c>
      <c r="H1171" s="96">
        <f>SUMIFS($D:$D,$A:$A,$A1171)</f>
        <v>910</v>
      </c>
      <c r="I1171" s="96">
        <f>SUMIFS($G:$G,$A:$A,$A1171)</f>
        <v>54228</v>
      </c>
      <c r="J1171" s="95">
        <f>IFERROR(D1171/H1171,0)</f>
        <v>7.1428571428571425E-2</v>
      </c>
      <c r="K1171" s="95">
        <f>IFERROR(G1171/I1171,0)</f>
        <v>1.7555506380467656E-2</v>
      </c>
      <c r="L1171" s="97">
        <f>IF(A1171&lt;&gt;A1170,J1171,L1170+J1171)</f>
        <v>0.76703296703296697</v>
      </c>
      <c r="M1171" s="97">
        <f>IF(A1171&lt;&gt;A1170,K1171,M1170+K1171)</f>
        <v>4.2302869366378996E-2</v>
      </c>
      <c r="N1171" s="97">
        <f>(M1171+(M1171-K1171))*(L1171-(L1171-J1171))</f>
        <v>4.7893023108778795E-3</v>
      </c>
      <c r="O1171" s="97">
        <f>ABS(L1171-M1171)</f>
        <v>0.72473009766658802</v>
      </c>
    </row>
    <row r="1172" spans="1:15" x14ac:dyDescent="0.25">
      <c r="A1172" s="440">
        <f>F_12Snp_ODR_Ret!A1236</f>
        <v>44592</v>
      </c>
      <c r="B1172" s="444" t="str">
        <f>F_12Snp_ODR_Ret!B1236</f>
        <v>R_G2</v>
      </c>
      <c r="C1172" s="441">
        <f>F_12Snp_ODR_Ret!H1236</f>
        <v>114</v>
      </c>
      <c r="D1172" s="441">
        <f>F_12Snp_ODR_Ret!C1236</f>
        <v>5</v>
      </c>
      <c r="E1172" s="445">
        <f>D1172/C1172</f>
        <v>4.3859649122807015E-2</v>
      </c>
      <c r="F1172" s="94"/>
      <c r="G1172" s="96">
        <f>C1172-D1172</f>
        <v>109</v>
      </c>
      <c r="H1172" s="96">
        <f>SUMIFS($D:$D,$A:$A,$A1172)</f>
        <v>910</v>
      </c>
      <c r="I1172" s="96">
        <f>SUMIFS($G:$G,$A:$A,$A1172)</f>
        <v>54228</v>
      </c>
      <c r="J1172" s="95">
        <f>IFERROR(D1172/H1172,0)</f>
        <v>5.4945054945054949E-3</v>
      </c>
      <c r="K1172" s="95">
        <f>IFERROR(G1172/I1172,0)</f>
        <v>2.0100317179316957E-3</v>
      </c>
      <c r="L1172" s="97">
        <f>IF(A1172&lt;&gt;A1171,J1172,L1171+J1172)</f>
        <v>0.77252747252747245</v>
      </c>
      <c r="M1172" s="97">
        <f>IF(A1172&lt;&gt;A1171,K1172,M1171+K1172)</f>
        <v>4.4312901084310692E-2</v>
      </c>
      <c r="N1172" s="97">
        <f>(M1172+(M1172-K1172))*(L1172-(L1172-J1172))</f>
        <v>4.7591082665213944E-4</v>
      </c>
      <c r="O1172" s="97">
        <f>ABS(L1172-M1172)</f>
        <v>0.72821457144316171</v>
      </c>
    </row>
    <row r="1173" spans="1:15" x14ac:dyDescent="0.25">
      <c r="A1173" s="440">
        <f>F_12Snp_ODR_Ret!A1231</f>
        <v>44592</v>
      </c>
      <c r="B1173" s="444" t="str">
        <f>F_12Snp_ODR_Ret!B1231</f>
        <v>R_D</v>
      </c>
      <c r="C1173" s="441">
        <f>F_12Snp_ODR_Ret!H1231</f>
        <v>814</v>
      </c>
      <c r="D1173" s="441">
        <f>F_12Snp_ODR_Ret!C1231</f>
        <v>34</v>
      </c>
      <c r="E1173" s="445">
        <f>D1173/C1173</f>
        <v>4.1769041769041768E-2</v>
      </c>
      <c r="F1173" s="94"/>
      <c r="G1173" s="96">
        <f>C1173-D1173</f>
        <v>780</v>
      </c>
      <c r="H1173" s="96">
        <f>SUMIFS($D:$D,$A:$A,$A1173)</f>
        <v>910</v>
      </c>
      <c r="I1173" s="96">
        <f>SUMIFS($G:$G,$A:$A,$A1173)</f>
        <v>54228</v>
      </c>
      <c r="J1173" s="95">
        <f>IFERROR(D1173/H1173,0)</f>
        <v>3.7362637362637362E-2</v>
      </c>
      <c r="K1173" s="95">
        <f>IFERROR(G1173/I1173,0)</f>
        <v>1.4383713210887364E-2</v>
      </c>
      <c r="L1173" s="97">
        <f>IF(A1173&lt;&gt;A1172,J1173,L1172+J1173)</f>
        <v>0.80989010989010979</v>
      </c>
      <c r="M1173" s="97">
        <f>IF(A1173&lt;&gt;A1172,K1173,M1172+K1173)</f>
        <v>5.8696614295198055E-2</v>
      </c>
      <c r="N1173" s="97">
        <f>(M1173+(M1173-K1173))*(L1173-(L1173-J1173))</f>
        <v>3.8487071680255993E-3</v>
      </c>
      <c r="O1173" s="97">
        <f>ABS(L1173-M1173)</f>
        <v>0.75119349559491178</v>
      </c>
    </row>
    <row r="1174" spans="1:15" x14ac:dyDescent="0.25">
      <c r="A1174" s="440">
        <f>F_12Snp_ODR_Ret!A1230</f>
        <v>44592</v>
      </c>
      <c r="B1174" s="444" t="str">
        <f>F_12Snp_ODR_Ret!B1230</f>
        <v>R_C2</v>
      </c>
      <c r="C1174" s="441">
        <f>F_12Snp_ODR_Ret!H1230</f>
        <v>459</v>
      </c>
      <c r="D1174" s="441">
        <f>F_12Snp_ODR_Ret!C1230</f>
        <v>10</v>
      </c>
      <c r="E1174" s="445">
        <f>D1174/C1174</f>
        <v>2.178649237472767E-2</v>
      </c>
      <c r="F1174" s="94"/>
      <c r="G1174" s="96">
        <f>C1174-D1174</f>
        <v>449</v>
      </c>
      <c r="H1174" s="96">
        <f>SUMIFS($D:$D,$A:$A,$A1174)</f>
        <v>910</v>
      </c>
      <c r="I1174" s="96">
        <f>SUMIFS($G:$G,$A:$A,$A1174)</f>
        <v>54228</v>
      </c>
      <c r="J1174" s="95">
        <f>IFERROR(D1174/H1174,0)</f>
        <v>1.098901098901099E-2</v>
      </c>
      <c r="K1174" s="95">
        <f>IFERROR(G1174/I1174,0)</f>
        <v>8.279855425241572E-3</v>
      </c>
      <c r="L1174" s="97">
        <f>IF(A1174&lt;&gt;A1173,J1174,L1173+J1174)</f>
        <v>0.82087912087912074</v>
      </c>
      <c r="M1174" s="97">
        <f>IF(A1174&lt;&gt;A1173,K1174,M1173+K1174)</f>
        <v>6.6976469720439621E-2</v>
      </c>
      <c r="N1174" s="97">
        <f>(M1174+(M1174-K1174))*(L1174-(L1174-J1174))</f>
        <v>1.3810229012707388E-3</v>
      </c>
      <c r="O1174" s="97">
        <f>ABS(L1174-M1174)</f>
        <v>0.75390265115868116</v>
      </c>
    </row>
    <row r="1175" spans="1:15" x14ac:dyDescent="0.25">
      <c r="A1175" s="440">
        <f>F_12Snp_ODR_Ret!A1238</f>
        <v>44592</v>
      </c>
      <c r="B1175" s="444" t="str">
        <f>F_12Snp_ODR_Ret!B1238</f>
        <v>R_I1</v>
      </c>
      <c r="C1175" s="441">
        <f>F_12Snp_ODR_Ret!H1238</f>
        <v>4723</v>
      </c>
      <c r="D1175" s="441">
        <f>F_12Snp_ODR_Ret!C1238</f>
        <v>61</v>
      </c>
      <c r="E1175" s="445">
        <f>D1175/C1175</f>
        <v>1.2915519796739361E-2</v>
      </c>
      <c r="F1175" s="94"/>
      <c r="G1175" s="96">
        <f>C1175-D1175</f>
        <v>4662</v>
      </c>
      <c r="H1175" s="96">
        <f>SUMIFS($D:$D,$A:$A,$A1175)</f>
        <v>910</v>
      </c>
      <c r="I1175" s="96">
        <f>SUMIFS($G:$G,$A:$A,$A1175)</f>
        <v>54228</v>
      </c>
      <c r="J1175" s="95">
        <f>IFERROR(D1175/H1175,0)</f>
        <v>6.7032967032967031E-2</v>
      </c>
      <c r="K1175" s="95">
        <f>IFERROR(G1175/I1175,0)</f>
        <v>8.597034742199601E-2</v>
      </c>
      <c r="L1175" s="97">
        <f>IF(A1175&lt;&gt;A1174,J1175,L1174+J1175)</f>
        <v>0.88791208791208776</v>
      </c>
      <c r="M1175" s="97">
        <f>IF(A1175&lt;&gt;A1174,K1175,M1174+K1175)</f>
        <v>0.15294681714243563</v>
      </c>
      <c r="N1175" s="97">
        <f>(M1175+(M1175-K1175))*(L1175-(L1175-J1175))</f>
        <v>1.4742110438060866E-2</v>
      </c>
      <c r="O1175" s="97">
        <f>ABS(L1175-M1175)</f>
        <v>0.73496527076965212</v>
      </c>
    </row>
    <row r="1176" spans="1:15" x14ac:dyDescent="0.25">
      <c r="A1176" s="440">
        <f>F_12Snp_ODR_Ret!A1227</f>
        <v>44592</v>
      </c>
      <c r="B1176" s="444" t="str">
        <f>F_12Snp_ODR_Ret!B1227</f>
        <v>R_A2</v>
      </c>
      <c r="C1176" s="441">
        <f>F_12Snp_ODR_Ret!H1227</f>
        <v>1424</v>
      </c>
      <c r="D1176" s="441">
        <f>F_12Snp_ODR_Ret!C1227</f>
        <v>6</v>
      </c>
      <c r="E1176" s="445">
        <f>D1176/C1176</f>
        <v>4.2134831460674156E-3</v>
      </c>
      <c r="F1176" s="94"/>
      <c r="G1176" s="96">
        <f>C1176-D1176</f>
        <v>1418</v>
      </c>
      <c r="H1176" s="96">
        <f>SUMIFS($D:$D,$A:$A,$A1176)</f>
        <v>910</v>
      </c>
      <c r="I1176" s="96">
        <f>SUMIFS($G:$G,$A:$A,$A1176)</f>
        <v>54228</v>
      </c>
      <c r="J1176" s="95">
        <f>IFERROR(D1176/H1176,0)</f>
        <v>6.5934065934065934E-3</v>
      </c>
      <c r="K1176" s="95">
        <f>IFERROR(G1176/I1176,0)</f>
        <v>2.6148852991074722E-2</v>
      </c>
      <c r="L1176" s="97">
        <f>IF(A1176&lt;&gt;A1175,J1176,L1175+J1176)</f>
        <v>0.89450549450549433</v>
      </c>
      <c r="M1176" s="97">
        <f>IF(A1176&lt;&gt;A1175,K1176,M1175+K1176)</f>
        <v>0.17909567013351035</v>
      </c>
      <c r="N1176" s="97">
        <f>(M1176+(M1176-K1176))*(L1176-(L1176-J1176))</f>
        <v>2.1892911248963393E-3</v>
      </c>
      <c r="O1176" s="97">
        <f>ABS(L1176-M1176)</f>
        <v>0.71540982437198397</v>
      </c>
    </row>
    <row r="1177" spans="1:15" x14ac:dyDescent="0.25">
      <c r="A1177" s="440">
        <f>F_12Snp_ODR_Ret!A1237</f>
        <v>44592</v>
      </c>
      <c r="B1177" s="444" t="str">
        <f>F_12Snp_ODR_Ret!B1237</f>
        <v>R_H</v>
      </c>
      <c r="C1177" s="441">
        <f>F_12Snp_ODR_Ret!H1237</f>
        <v>24533</v>
      </c>
      <c r="D1177" s="441">
        <f>F_12Snp_ODR_Ret!C1237</f>
        <v>85</v>
      </c>
      <c r="E1177" s="445">
        <f>D1177/C1177</f>
        <v>3.4647209880569029E-3</v>
      </c>
      <c r="F1177" s="94"/>
      <c r="G1177" s="96">
        <f>C1177-D1177</f>
        <v>24448</v>
      </c>
      <c r="H1177" s="96">
        <f>SUMIFS($D:$D,$A:$A,$A1177)</f>
        <v>910</v>
      </c>
      <c r="I1177" s="96">
        <f>SUMIFS($G:$G,$A:$A,$A1177)</f>
        <v>54228</v>
      </c>
      <c r="J1177" s="95">
        <f>IFERROR(D1177/H1177,0)</f>
        <v>9.3406593406593408E-2</v>
      </c>
      <c r="K1177" s="95">
        <f>IFERROR(G1177/I1177,0)</f>
        <v>0.4508372058715055</v>
      </c>
      <c r="L1177" s="97">
        <f>IF(A1177&lt;&gt;A1176,J1177,L1176+J1177)</f>
        <v>0.98791208791208773</v>
      </c>
      <c r="M1177" s="97">
        <f>IF(A1177&lt;&gt;A1176,K1177,M1176+K1177)</f>
        <v>0.6299328760050158</v>
      </c>
      <c r="N1177" s="97">
        <f>(M1177+(M1177-K1177))*(L1177-(L1177-J1177))</f>
        <v>7.5568600463488692E-2</v>
      </c>
      <c r="O1177" s="97">
        <f>ABS(L1177-M1177)</f>
        <v>0.35797921190707194</v>
      </c>
    </row>
    <row r="1178" spans="1:15" x14ac:dyDescent="0.25">
      <c r="A1178" s="440">
        <f>F_12Snp_ODR_Ret!A1232</f>
        <v>44592</v>
      </c>
      <c r="B1178" s="444" t="str">
        <f>F_12Snp_ODR_Ret!B1232</f>
        <v>R_Default</v>
      </c>
      <c r="C1178" s="441">
        <f>F_12Snp_ODR_Ret!H1232</f>
        <v>3650</v>
      </c>
      <c r="D1178" s="441">
        <f>F_12Snp_ODR_Ret!C1232</f>
        <v>9</v>
      </c>
      <c r="E1178" s="445">
        <f>D1178/C1178</f>
        <v>2.4657534246575342E-3</v>
      </c>
      <c r="F1178" s="94"/>
      <c r="G1178" s="96">
        <f>C1178-D1178</f>
        <v>3641</v>
      </c>
      <c r="H1178" s="96">
        <f>SUMIFS($D:$D,$A:$A,$A1178)</f>
        <v>910</v>
      </c>
      <c r="I1178" s="96">
        <f>SUMIFS($G:$G,$A:$A,$A1178)</f>
        <v>54228</v>
      </c>
      <c r="J1178" s="95">
        <f>IFERROR(D1178/H1178,0)</f>
        <v>9.8901098901098897E-3</v>
      </c>
      <c r="K1178" s="95">
        <f>IFERROR(G1178/I1178,0)</f>
        <v>6.7142435642103704E-2</v>
      </c>
      <c r="L1178" s="97">
        <f>IF(A1178&lt;&gt;A1177,J1178,L1177+J1178)</f>
        <v>0.99780219780219759</v>
      </c>
      <c r="M1178" s="97">
        <f>IF(A1178&lt;&gt;A1177,K1178,M1177+K1178)</f>
        <v>0.69707531164711956</v>
      </c>
      <c r="N1178" s="97">
        <f>(M1178+(M1178-K1178))*(L1178-(L1178-J1178))</f>
        <v>1.3124256800955138E-2</v>
      </c>
      <c r="O1178" s="97">
        <f>ABS(L1178-M1178)</f>
        <v>0.30072688615507803</v>
      </c>
    </row>
    <row r="1179" spans="1:15" x14ac:dyDescent="0.25">
      <c r="A1179" s="440">
        <f>F_12Snp_ODR_Ret!A1229</f>
        <v>44592</v>
      </c>
      <c r="B1179" s="444" t="str">
        <f>F_12Snp_ODR_Ret!B1229</f>
        <v>R_C1</v>
      </c>
      <c r="C1179" s="441">
        <f>F_12Snp_ODR_Ret!H1229</f>
        <v>9156</v>
      </c>
      <c r="D1179" s="441">
        <f>F_12Snp_ODR_Ret!C1229</f>
        <v>2</v>
      </c>
      <c r="E1179" s="445">
        <f>D1179/C1179</f>
        <v>2.1843599825251202E-4</v>
      </c>
      <c r="F1179" s="94"/>
      <c r="G1179" s="96">
        <f>C1179-D1179</f>
        <v>9154</v>
      </c>
      <c r="H1179" s="96">
        <f>SUMIFS($D:$D,$A:$A,$A1179)</f>
        <v>910</v>
      </c>
      <c r="I1179" s="96">
        <f>SUMIFS($G:$G,$A:$A,$A1179)</f>
        <v>54228</v>
      </c>
      <c r="J1179" s="95">
        <f>IFERROR(D1179/H1179,0)</f>
        <v>2.1978021978021978E-3</v>
      </c>
      <c r="K1179" s="95">
        <f>IFERROR(G1179/I1179,0)</f>
        <v>0.16880578299033711</v>
      </c>
      <c r="L1179" s="97">
        <f>IF(A1179&lt;&gt;A1178,J1179,L1178+J1179)</f>
        <v>0.99999999999999978</v>
      </c>
      <c r="M1179" s="97">
        <f>IF(A1179&lt;&gt;A1178,K1179,M1178+K1179)</f>
        <v>0.86588109463745666</v>
      </c>
      <c r="N1179" s="97">
        <f>(M1179+(M1179-K1179))*(L1179-(L1179-J1179))</f>
        <v>3.4350690248012542E-3</v>
      </c>
      <c r="O1179" s="97">
        <f>ABS(L1179-M1179)</f>
        <v>0.13411890536254312</v>
      </c>
    </row>
    <row r="1180" spans="1:15" x14ac:dyDescent="0.25">
      <c r="A1180" s="440">
        <f>F_12Snp_ODR_Ret!A1226</f>
        <v>44592</v>
      </c>
      <c r="B1180" s="444" t="str">
        <f>F_12Snp_ODR_Ret!B1226</f>
        <v>R_A1</v>
      </c>
      <c r="C1180" s="441">
        <f>F_12Snp_ODR_Ret!H1226</f>
        <v>1162</v>
      </c>
      <c r="D1180" s="441">
        <f>F_12Snp_ODR_Ret!C1226</f>
        <v>0</v>
      </c>
      <c r="E1180" s="445">
        <f>D1180/C1180</f>
        <v>0</v>
      </c>
      <c r="F1180" s="94"/>
      <c r="G1180" s="96">
        <f>C1180-D1180</f>
        <v>1162</v>
      </c>
      <c r="H1180" s="96">
        <f>SUMIFS($D:$D,$A:$A,$A1180)</f>
        <v>910</v>
      </c>
      <c r="I1180" s="96">
        <f>SUMIFS($G:$G,$A:$A,$A1180)</f>
        <v>54228</v>
      </c>
      <c r="J1180" s="95">
        <f>IFERROR(D1180/H1180,0)</f>
        <v>0</v>
      </c>
      <c r="K1180" s="95">
        <f>IFERROR(G1180/I1180,0)</f>
        <v>2.1428044552629637E-2</v>
      </c>
      <c r="L1180" s="97">
        <f>IF(A1180&lt;&gt;A1179,J1180,L1179+J1180)</f>
        <v>0.99999999999999978</v>
      </c>
      <c r="M1180" s="97">
        <f>IF(A1180&lt;&gt;A1179,K1180,M1179+K1180)</f>
        <v>0.88730913919008625</v>
      </c>
      <c r="N1180" s="97">
        <f>(M1180+(M1180-K1180))*(L1180-(L1180-J1180))</f>
        <v>0</v>
      </c>
      <c r="O1180" s="97">
        <f>ABS(L1180-M1180)</f>
        <v>0.11269086080991353</v>
      </c>
    </row>
    <row r="1181" spans="1:15" x14ac:dyDescent="0.25">
      <c r="A1181" s="440">
        <f>F_12Snp_ODR_Ret!A1228</f>
        <v>44592</v>
      </c>
      <c r="B1181" s="444" t="str">
        <f>F_12Snp_ODR_Ret!B1228</f>
        <v>R_B</v>
      </c>
      <c r="C1181" s="441">
        <f>F_12Snp_ODR_Ret!H1228</f>
        <v>4375</v>
      </c>
      <c r="D1181" s="441">
        <f>F_12Snp_ODR_Ret!C1228</f>
        <v>0</v>
      </c>
      <c r="E1181" s="445">
        <f>D1181/C1181</f>
        <v>0</v>
      </c>
      <c r="F1181" s="94"/>
      <c r="G1181" s="96">
        <f>C1181-D1181</f>
        <v>4375</v>
      </c>
      <c r="H1181" s="96">
        <f>SUMIFS($D:$D,$A:$A,$A1181)</f>
        <v>910</v>
      </c>
      <c r="I1181" s="96">
        <f>SUMIFS($G:$G,$A:$A,$A1181)</f>
        <v>54228</v>
      </c>
      <c r="J1181" s="95">
        <f>IFERROR(D1181/H1181,0)</f>
        <v>0</v>
      </c>
      <c r="K1181" s="95">
        <f>IFERROR(G1181/I1181,0)</f>
        <v>8.0677878586707968E-2</v>
      </c>
      <c r="L1181" s="97">
        <f>IF(A1181&lt;&gt;A1180,J1181,L1180+J1181)</f>
        <v>0.99999999999999978</v>
      </c>
      <c r="M1181" s="97">
        <f>IF(A1181&lt;&gt;A1180,K1181,M1180+K1181)</f>
        <v>0.96798701777679419</v>
      </c>
      <c r="N1181" s="97">
        <f>(M1181+(M1181-K1181))*(L1181-(L1181-J1181))</f>
        <v>0</v>
      </c>
      <c r="O1181" s="97">
        <f>ABS(L1181-M1181)</f>
        <v>3.2012982223205588E-2</v>
      </c>
    </row>
    <row r="1182" spans="1:15" x14ac:dyDescent="0.25">
      <c r="A1182" s="440">
        <f>F_12Snp_ODR_Ret!A1235</f>
        <v>44592</v>
      </c>
      <c r="B1182" s="444" t="str">
        <f>F_12Snp_ODR_Ret!B1235</f>
        <v>R_G1</v>
      </c>
      <c r="C1182" s="441">
        <f>F_12Snp_ODR_Ret!H1235</f>
        <v>1736</v>
      </c>
      <c r="D1182" s="441">
        <f>F_12Snp_ODR_Ret!C1235</f>
        <v>0</v>
      </c>
      <c r="E1182" s="445">
        <f>D1182/C1182</f>
        <v>0</v>
      </c>
      <c r="F1182" s="94"/>
      <c r="G1182" s="96">
        <f>C1182-D1182</f>
        <v>1736</v>
      </c>
      <c r="H1182" s="96">
        <f>SUMIFS($D:$D,$A:$A,$A1182)</f>
        <v>910</v>
      </c>
      <c r="I1182" s="96">
        <f>SUMIFS($G:$G,$A:$A,$A1182)</f>
        <v>54228</v>
      </c>
      <c r="J1182" s="95">
        <f>IFERROR(D1182/H1182,0)</f>
        <v>0</v>
      </c>
      <c r="K1182" s="95">
        <f>IFERROR(G1182/I1182,0)</f>
        <v>3.2012982223205727E-2</v>
      </c>
      <c r="L1182" s="97">
        <f>IF(A1182&lt;&gt;A1181,J1182,L1181+J1182)</f>
        <v>0.99999999999999978</v>
      </c>
      <c r="M1182" s="97">
        <f>IF(A1182&lt;&gt;A1181,K1182,M1181+K1182)</f>
        <v>0.99999999999999989</v>
      </c>
      <c r="N1182" s="97">
        <f>(M1182+(M1182-K1182))*(L1182-(L1182-J1182))</f>
        <v>0</v>
      </c>
      <c r="O1182" s="97">
        <f>ABS(L1182-M1182)</f>
        <v>1.1102230246251565E-16</v>
      </c>
    </row>
    <row r="1183" spans="1:15" x14ac:dyDescent="0.25">
      <c r="A1183" s="440">
        <f>F_12Snp_ODR_Ret!A1258</f>
        <v>44620</v>
      </c>
      <c r="B1183" s="444" t="str">
        <f>F_12Snp_ODR_Ret!B1258</f>
        <v>R_K</v>
      </c>
      <c r="C1183" s="441">
        <f>F_12Snp_ODR_Ret!H1258</f>
        <v>696</v>
      </c>
      <c r="D1183" s="441">
        <f>F_12Snp_ODR_Ret!C1258</f>
        <v>275</v>
      </c>
      <c r="E1183" s="445">
        <f>D1183/C1183</f>
        <v>0.39511494252873564</v>
      </c>
      <c r="F1183" s="94"/>
      <c r="G1183" s="96">
        <f>C1183-D1183</f>
        <v>421</v>
      </c>
      <c r="H1183" s="96">
        <f>SUMIFS($D:$D,$A:$A,$A1183)</f>
        <v>750</v>
      </c>
      <c r="I1183" s="96">
        <f>SUMIFS($G:$G,$A:$A,$A1183)</f>
        <v>54582</v>
      </c>
      <c r="J1183" s="95">
        <f>IFERROR(D1183/H1183,0)</f>
        <v>0.36666666666666664</v>
      </c>
      <c r="K1183" s="95">
        <f>IFERROR(G1183/I1183,0)</f>
        <v>7.7131655124399985E-3</v>
      </c>
      <c r="L1183" s="97">
        <f>IF(A1183&lt;&gt;A1182,J1183,L1182+J1183)</f>
        <v>0.36666666666666664</v>
      </c>
      <c r="M1183" s="97">
        <f>IF(A1183&lt;&gt;A1182,K1183,M1182+K1183)</f>
        <v>7.7131655124399985E-3</v>
      </c>
      <c r="N1183" s="97">
        <f>(M1183+(M1183-K1183))*(L1183-(L1183-J1183))</f>
        <v>2.8281606878946658E-3</v>
      </c>
      <c r="O1183" s="97">
        <f>ABS(L1183-M1183)</f>
        <v>0.35895350115422664</v>
      </c>
    </row>
    <row r="1184" spans="1:15" x14ac:dyDescent="0.25">
      <c r="A1184" s="440">
        <f>F_12Snp_ODR_Ret!A1259</f>
        <v>44620</v>
      </c>
      <c r="B1184" s="444" t="str">
        <f>F_12Snp_ODR_Ret!B1259</f>
        <v>R_L</v>
      </c>
      <c r="C1184" s="441">
        <f>F_12Snp_ODR_Ret!H1259</f>
        <v>337</v>
      </c>
      <c r="D1184" s="441">
        <f>F_12Snp_ODR_Ret!C1259</f>
        <v>132</v>
      </c>
      <c r="E1184" s="445">
        <f>D1184/C1184</f>
        <v>0.39169139465875369</v>
      </c>
      <c r="F1184" s="94"/>
      <c r="G1184" s="96">
        <f>C1184-D1184</f>
        <v>205</v>
      </c>
      <c r="H1184" s="96">
        <f>SUMIFS($D:$D,$A:$A,$A1184)</f>
        <v>750</v>
      </c>
      <c r="I1184" s="96">
        <f>SUMIFS($G:$G,$A:$A,$A1184)</f>
        <v>54582</v>
      </c>
      <c r="J1184" s="95">
        <f>IFERROR(D1184/H1184,0)</f>
        <v>0.17599999999999999</v>
      </c>
      <c r="K1184" s="95">
        <f>IFERROR(G1184/I1184,0)</f>
        <v>3.7558169359862225E-3</v>
      </c>
      <c r="L1184" s="97">
        <f>IF(A1184&lt;&gt;A1183,J1184,L1183+J1184)</f>
        <v>0.54266666666666663</v>
      </c>
      <c r="M1184" s="97">
        <f>IF(A1184&lt;&gt;A1183,K1184,M1183+K1184)</f>
        <v>1.1468982448426221E-2</v>
      </c>
      <c r="N1184" s="97">
        <f>(M1184+(M1184-K1184))*(L1184-(L1184-J1184))</f>
        <v>3.3760580411124541E-3</v>
      </c>
      <c r="O1184" s="97">
        <f>ABS(L1184-M1184)</f>
        <v>0.53119768421824043</v>
      </c>
    </row>
    <row r="1185" spans="1:15" x14ac:dyDescent="0.25">
      <c r="A1185" s="440">
        <f>F_12Snp_ODR_Ret!A1251</f>
        <v>44620</v>
      </c>
      <c r="B1185" s="444" t="str">
        <f>F_12Snp_ODR_Ret!B1251</f>
        <v>R_F</v>
      </c>
      <c r="C1185" s="441">
        <f>F_12Snp_ODR_Ret!H1251</f>
        <v>219</v>
      </c>
      <c r="D1185" s="441">
        <f>F_12Snp_ODR_Ret!C1251</f>
        <v>67</v>
      </c>
      <c r="E1185" s="445">
        <f>D1185/C1185</f>
        <v>0.30593607305936071</v>
      </c>
      <c r="F1185" s="94"/>
      <c r="G1185" s="96">
        <f>C1185-D1185</f>
        <v>152</v>
      </c>
      <c r="H1185" s="96">
        <f>SUMIFS($D:$D,$A:$A,$A1185)</f>
        <v>750</v>
      </c>
      <c r="I1185" s="96">
        <f>SUMIFS($G:$G,$A:$A,$A1185)</f>
        <v>54582</v>
      </c>
      <c r="J1185" s="95">
        <f>IFERROR(D1185/H1185,0)</f>
        <v>8.9333333333333334E-2</v>
      </c>
      <c r="K1185" s="95">
        <f>IFERROR(G1185/I1185,0)</f>
        <v>2.7848008500971017E-3</v>
      </c>
      <c r="L1185" s="97">
        <f>IF(A1185&lt;&gt;A1184,J1185,L1184+J1185)</f>
        <v>0.63200000000000001</v>
      </c>
      <c r="M1185" s="97">
        <f>IF(A1185&lt;&gt;A1184,K1185,M1184+K1185)</f>
        <v>1.4253783298523323E-2</v>
      </c>
      <c r="N1185" s="97">
        <f>(M1185+(M1185-K1185))*(L1185-(L1185-J1185))</f>
        <v>2.297900406727494E-3</v>
      </c>
      <c r="O1185" s="97">
        <f>ABS(L1185-M1185)</f>
        <v>0.61774621670147667</v>
      </c>
    </row>
    <row r="1186" spans="1:15" x14ac:dyDescent="0.25">
      <c r="A1186" s="440">
        <f>F_12Snp_ODR_Ret!A1250</f>
        <v>44620</v>
      </c>
      <c r="B1186" s="444" t="str">
        <f>F_12Snp_ODR_Ret!B1250</f>
        <v>R_E</v>
      </c>
      <c r="C1186" s="441">
        <f>F_12Snp_ODR_Ret!H1250</f>
        <v>270</v>
      </c>
      <c r="D1186" s="441">
        <f>F_12Snp_ODR_Ret!C1250</f>
        <v>45</v>
      </c>
      <c r="E1186" s="445">
        <f>D1186/C1186</f>
        <v>0.16666666666666666</v>
      </c>
      <c r="F1186" s="94"/>
      <c r="G1186" s="96">
        <f>C1186-D1186</f>
        <v>225</v>
      </c>
      <c r="H1186" s="96">
        <f>SUMIFS($D:$D,$A:$A,$A1186)</f>
        <v>750</v>
      </c>
      <c r="I1186" s="96">
        <f>SUMIFS($G:$G,$A:$A,$A1186)</f>
        <v>54582</v>
      </c>
      <c r="J1186" s="95">
        <f>IFERROR(D1186/H1186,0)</f>
        <v>0.06</v>
      </c>
      <c r="K1186" s="95">
        <f>IFERROR(G1186/I1186,0)</f>
        <v>4.1222381004726834E-3</v>
      </c>
      <c r="L1186" s="97">
        <f>IF(A1186&lt;&gt;A1185,J1186,L1185+J1186)</f>
        <v>0.69199999999999995</v>
      </c>
      <c r="M1186" s="97">
        <f>IF(A1186&lt;&gt;A1185,K1186,M1185+K1186)</f>
        <v>1.8376021398996006E-2</v>
      </c>
      <c r="N1186" s="97">
        <f>(M1186+(M1186-K1186))*(L1186-(L1186-J1186))</f>
        <v>1.9577882818511616E-3</v>
      </c>
      <c r="O1186" s="97">
        <f>ABS(L1186-M1186)</f>
        <v>0.67362397860100398</v>
      </c>
    </row>
    <row r="1187" spans="1:15" x14ac:dyDescent="0.25">
      <c r="A1187" s="440">
        <f>F_12Snp_ODR_Ret!A1256</f>
        <v>44620</v>
      </c>
      <c r="B1187" s="444" t="str">
        <f>F_12Snp_ODR_Ret!B1256</f>
        <v>R_I2</v>
      </c>
      <c r="C1187" s="441">
        <f>F_12Snp_ODR_Ret!H1256</f>
        <v>556</v>
      </c>
      <c r="D1187" s="441">
        <f>F_12Snp_ODR_Ret!C1256</f>
        <v>86</v>
      </c>
      <c r="E1187" s="445">
        <f>D1187/C1187</f>
        <v>0.15467625899280577</v>
      </c>
      <c r="F1187" s="94"/>
      <c r="G1187" s="96">
        <f>C1187-D1187</f>
        <v>470</v>
      </c>
      <c r="H1187" s="96">
        <f>SUMIFS($D:$D,$A:$A,$A1187)</f>
        <v>750</v>
      </c>
      <c r="I1187" s="96">
        <f>SUMIFS($G:$G,$A:$A,$A1187)</f>
        <v>54582</v>
      </c>
      <c r="J1187" s="95">
        <f>IFERROR(D1187/H1187,0)</f>
        <v>0.11466666666666667</v>
      </c>
      <c r="K1187" s="95">
        <f>IFERROR(G1187/I1187,0)</f>
        <v>8.6108973654318282E-3</v>
      </c>
      <c r="L1187" s="97">
        <f>IF(A1187&lt;&gt;A1186,J1187,L1186+J1187)</f>
        <v>0.80666666666666664</v>
      </c>
      <c r="M1187" s="97">
        <f>IF(A1187&lt;&gt;A1186,K1187,M1186+K1187)</f>
        <v>2.6986918764427832E-2</v>
      </c>
      <c r="N1187" s="97">
        <f>(M1187+(M1187-K1187))*(L1187-(L1187-J1187))</f>
        <v>5.2016171387392679E-3</v>
      </c>
      <c r="O1187" s="97">
        <f>ABS(L1187-M1187)</f>
        <v>0.77967974790223882</v>
      </c>
    </row>
    <row r="1188" spans="1:15" x14ac:dyDescent="0.25">
      <c r="A1188" s="440">
        <f>F_12Snp_ODR_Ret!A1253</f>
        <v>44620</v>
      </c>
      <c r="B1188" s="444" t="str">
        <f>F_12Snp_ODR_Ret!B1253</f>
        <v>R_G2</v>
      </c>
      <c r="C1188" s="441">
        <f>F_12Snp_ODR_Ret!H1253</f>
        <v>90</v>
      </c>
      <c r="D1188" s="441">
        <f>F_12Snp_ODR_Ret!C1253</f>
        <v>3</v>
      </c>
      <c r="E1188" s="445">
        <f>D1188/C1188</f>
        <v>3.3333333333333333E-2</v>
      </c>
      <c r="F1188" s="94"/>
      <c r="G1188" s="96">
        <f>C1188-D1188</f>
        <v>87</v>
      </c>
      <c r="H1188" s="96">
        <f>SUMIFS($D:$D,$A:$A,$A1188)</f>
        <v>750</v>
      </c>
      <c r="I1188" s="96">
        <f>SUMIFS($G:$G,$A:$A,$A1188)</f>
        <v>54582</v>
      </c>
      <c r="J1188" s="95">
        <f>IFERROR(D1188/H1188,0)</f>
        <v>4.0000000000000001E-3</v>
      </c>
      <c r="K1188" s="95">
        <f>IFERROR(G1188/I1188,0)</f>
        <v>1.5939320655161042E-3</v>
      </c>
      <c r="L1188" s="97">
        <f>IF(A1188&lt;&gt;A1187,J1188,L1187+J1188)</f>
        <v>0.81066666666666665</v>
      </c>
      <c r="M1188" s="97">
        <f>IF(A1188&lt;&gt;A1187,K1188,M1187+K1188)</f>
        <v>2.8580850829943938E-2</v>
      </c>
      <c r="N1188" s="97">
        <f>(M1188+(M1188-K1188))*(L1188-(L1188-J1188))</f>
        <v>2.2227107837748727E-4</v>
      </c>
      <c r="O1188" s="97">
        <f>ABS(L1188-M1188)</f>
        <v>0.78208581583672276</v>
      </c>
    </row>
    <row r="1189" spans="1:15" x14ac:dyDescent="0.25">
      <c r="A1189" s="440">
        <f>F_12Snp_ODR_Ret!A1248</f>
        <v>44620</v>
      </c>
      <c r="B1189" s="444" t="str">
        <f>F_12Snp_ODR_Ret!B1248</f>
        <v>R_D</v>
      </c>
      <c r="C1189" s="441">
        <f>F_12Snp_ODR_Ret!H1248</f>
        <v>768</v>
      </c>
      <c r="D1189" s="441">
        <f>F_12Snp_ODR_Ret!C1248</f>
        <v>19</v>
      </c>
      <c r="E1189" s="445">
        <f>D1189/C1189</f>
        <v>2.4739583333333332E-2</v>
      </c>
      <c r="F1189" s="94"/>
      <c r="G1189" s="96">
        <f>C1189-D1189</f>
        <v>749</v>
      </c>
      <c r="H1189" s="96">
        <f>SUMIFS($D:$D,$A:$A,$A1189)</f>
        <v>750</v>
      </c>
      <c r="I1189" s="96">
        <f>SUMIFS($G:$G,$A:$A,$A1189)</f>
        <v>54582</v>
      </c>
      <c r="J1189" s="95">
        <f>IFERROR(D1189/H1189,0)</f>
        <v>2.5333333333333333E-2</v>
      </c>
      <c r="K1189" s="95">
        <f>IFERROR(G1189/I1189,0)</f>
        <v>1.3722472610017954E-2</v>
      </c>
      <c r="L1189" s="97">
        <f>IF(A1189&lt;&gt;A1188,J1189,L1188+J1189)</f>
        <v>0.83599999999999997</v>
      </c>
      <c r="M1189" s="97">
        <f>IF(A1189&lt;&gt;A1188,K1189,M1188+K1189)</f>
        <v>4.230332343996189E-2</v>
      </c>
      <c r="N1189" s="97">
        <f>(M1189+(M1189-K1189))*(L1189-(L1189-J1189))</f>
        <v>1.7957324148376132E-3</v>
      </c>
      <c r="O1189" s="97">
        <f>ABS(L1189-M1189)</f>
        <v>0.79369667656003806</v>
      </c>
    </row>
    <row r="1190" spans="1:15" x14ac:dyDescent="0.25">
      <c r="A1190" s="440">
        <f>F_12Snp_ODR_Ret!A1257</f>
        <v>44620</v>
      </c>
      <c r="B1190" s="444" t="str">
        <f>F_12Snp_ODR_Ret!B1257</f>
        <v>R_J</v>
      </c>
      <c r="C1190" s="441">
        <f>F_12Snp_ODR_Ret!H1257</f>
        <v>944</v>
      </c>
      <c r="D1190" s="441">
        <f>F_12Snp_ODR_Ret!C1257</f>
        <v>23</v>
      </c>
      <c r="E1190" s="445">
        <f>D1190/C1190</f>
        <v>2.4364406779661018E-2</v>
      </c>
      <c r="F1190" s="94"/>
      <c r="G1190" s="96">
        <f>C1190-D1190</f>
        <v>921</v>
      </c>
      <c r="H1190" s="96">
        <f>SUMIFS($D:$D,$A:$A,$A1190)</f>
        <v>750</v>
      </c>
      <c r="I1190" s="96">
        <f>SUMIFS($G:$G,$A:$A,$A1190)</f>
        <v>54582</v>
      </c>
      <c r="J1190" s="95">
        <f>IFERROR(D1190/H1190,0)</f>
        <v>3.0666666666666665E-2</v>
      </c>
      <c r="K1190" s="95">
        <f>IFERROR(G1190/I1190,0)</f>
        <v>1.6873694624601518E-2</v>
      </c>
      <c r="L1190" s="97">
        <f>IF(A1190&lt;&gt;A1189,J1190,L1189+J1190)</f>
        <v>0.86666666666666659</v>
      </c>
      <c r="M1190" s="97">
        <f>IF(A1190&lt;&gt;A1189,K1190,M1189+K1190)</f>
        <v>5.9177018064563408E-2</v>
      </c>
      <c r="N1190" s="97">
        <f>(M1190+(M1190-K1190))*(L1190-(L1190-J1190))</f>
        <v>3.1120638061387712E-3</v>
      </c>
      <c r="O1190" s="97">
        <f>ABS(L1190-M1190)</f>
        <v>0.80748964860210315</v>
      </c>
    </row>
    <row r="1191" spans="1:15" x14ac:dyDescent="0.25">
      <c r="A1191" s="440">
        <f>F_12Snp_ODR_Ret!A1247</f>
        <v>44620</v>
      </c>
      <c r="B1191" s="444" t="str">
        <f>F_12Snp_ODR_Ret!B1247</f>
        <v>R_C2</v>
      </c>
      <c r="C1191" s="441">
        <f>F_12Snp_ODR_Ret!H1247</f>
        <v>462</v>
      </c>
      <c r="D1191" s="441">
        <f>F_12Snp_ODR_Ret!C1247</f>
        <v>6</v>
      </c>
      <c r="E1191" s="445">
        <f>D1191/C1191</f>
        <v>1.2987012987012988E-2</v>
      </c>
      <c r="F1191" s="94"/>
      <c r="G1191" s="96">
        <f>C1191-D1191</f>
        <v>456</v>
      </c>
      <c r="H1191" s="96">
        <f>SUMIFS($D:$D,$A:$A,$A1191)</f>
        <v>750</v>
      </c>
      <c r="I1191" s="96">
        <f>SUMIFS($G:$G,$A:$A,$A1191)</f>
        <v>54582</v>
      </c>
      <c r="J1191" s="95">
        <f>IFERROR(D1191/H1191,0)</f>
        <v>8.0000000000000002E-3</v>
      </c>
      <c r="K1191" s="95">
        <f>IFERROR(G1191/I1191,0)</f>
        <v>8.3544025502913042E-3</v>
      </c>
      <c r="L1191" s="97">
        <f>IF(A1191&lt;&gt;A1190,J1191,L1190+J1191)</f>
        <v>0.87466666666666659</v>
      </c>
      <c r="M1191" s="97">
        <f>IF(A1191&lt;&gt;A1190,K1191,M1190+K1191)</f>
        <v>6.7531420614854717E-2</v>
      </c>
      <c r="N1191" s="97">
        <f>(M1191+(M1191-K1191))*(L1191-(L1191-J1191))</f>
        <v>1.0136675094353461E-3</v>
      </c>
      <c r="O1191" s="97">
        <f>ABS(L1191-M1191)</f>
        <v>0.80713524605181186</v>
      </c>
    </row>
    <row r="1192" spans="1:15" x14ac:dyDescent="0.25">
      <c r="A1192" s="440">
        <f>F_12Snp_ODR_Ret!A1255</f>
        <v>44620</v>
      </c>
      <c r="B1192" s="444" t="str">
        <f>F_12Snp_ODR_Ret!B1255</f>
        <v>R_I1</v>
      </c>
      <c r="C1192" s="441">
        <f>F_12Snp_ODR_Ret!H1255</f>
        <v>4696</v>
      </c>
      <c r="D1192" s="441">
        <f>F_12Snp_ODR_Ret!C1255</f>
        <v>39</v>
      </c>
      <c r="E1192" s="445">
        <f>D1192/C1192</f>
        <v>8.3049403747870523E-3</v>
      </c>
      <c r="F1192" s="94"/>
      <c r="G1192" s="96">
        <f>C1192-D1192</f>
        <v>4657</v>
      </c>
      <c r="H1192" s="96">
        <f>SUMIFS($D:$D,$A:$A,$A1192)</f>
        <v>750</v>
      </c>
      <c r="I1192" s="96">
        <f>SUMIFS($G:$G,$A:$A,$A1192)</f>
        <v>54582</v>
      </c>
      <c r="J1192" s="95">
        <f>IFERROR(D1192/H1192,0)</f>
        <v>5.1999999999999998E-2</v>
      </c>
      <c r="K1192" s="95">
        <f>IFERROR(G1192/I1192,0)</f>
        <v>8.532116815067238E-2</v>
      </c>
      <c r="L1192" s="97">
        <f>IF(A1192&lt;&gt;A1191,J1192,L1191+J1192)</f>
        <v>0.92666666666666664</v>
      </c>
      <c r="M1192" s="97">
        <f>IF(A1192&lt;&gt;A1191,K1192,M1191+K1192)</f>
        <v>0.1528525887655271</v>
      </c>
      <c r="N1192" s="97">
        <f>(M1192+(M1192-K1192))*(L1192-(L1192-J1192))</f>
        <v>1.1459968487779866E-2</v>
      </c>
      <c r="O1192" s="97">
        <f>ABS(L1192-M1192)</f>
        <v>0.77381407790113954</v>
      </c>
    </row>
    <row r="1193" spans="1:15" x14ac:dyDescent="0.25">
      <c r="A1193" s="440">
        <f>F_12Snp_ODR_Ret!A1244</f>
        <v>44620</v>
      </c>
      <c r="B1193" s="444" t="str">
        <f>F_12Snp_ODR_Ret!B1244</f>
        <v>R_A2</v>
      </c>
      <c r="C1193" s="441">
        <f>F_12Snp_ODR_Ret!H1244</f>
        <v>1359</v>
      </c>
      <c r="D1193" s="441">
        <f>F_12Snp_ODR_Ret!C1244</f>
        <v>6</v>
      </c>
      <c r="E1193" s="445">
        <f>D1193/C1193</f>
        <v>4.4150110375275938E-3</v>
      </c>
      <c r="F1193" s="94"/>
      <c r="G1193" s="96">
        <f>C1193-D1193</f>
        <v>1353</v>
      </c>
      <c r="H1193" s="96">
        <f>SUMIFS($D:$D,$A:$A,$A1193)</f>
        <v>750</v>
      </c>
      <c r="I1193" s="96">
        <f>SUMIFS($G:$G,$A:$A,$A1193)</f>
        <v>54582</v>
      </c>
      <c r="J1193" s="95">
        <f>IFERROR(D1193/H1193,0)</f>
        <v>8.0000000000000002E-3</v>
      </c>
      <c r="K1193" s="95">
        <f>IFERROR(G1193/I1193,0)</f>
        <v>2.4788391777509067E-2</v>
      </c>
      <c r="L1193" s="97">
        <f>IF(A1193&lt;&gt;A1192,J1193,L1192+J1193)</f>
        <v>0.93466666666666665</v>
      </c>
      <c r="M1193" s="97">
        <f>IF(A1193&lt;&gt;A1192,K1193,M1192+K1193)</f>
        <v>0.17764098054303618</v>
      </c>
      <c r="N1193" s="97">
        <f>(M1193+(M1193-K1193))*(L1193-(L1193-J1193))</f>
        <v>2.6439485544685086E-3</v>
      </c>
      <c r="O1193" s="97">
        <f>ABS(L1193-M1193)</f>
        <v>0.75702568612363041</v>
      </c>
    </row>
    <row r="1194" spans="1:15" x14ac:dyDescent="0.25">
      <c r="A1194" s="440">
        <f>F_12Snp_ODR_Ret!A1249</f>
        <v>44620</v>
      </c>
      <c r="B1194" s="444" t="str">
        <f>F_12Snp_ODR_Ret!B1249</f>
        <v>R_Default</v>
      </c>
      <c r="C1194" s="441">
        <f>F_12Snp_ODR_Ret!H1249</f>
        <v>3774</v>
      </c>
      <c r="D1194" s="441">
        <f>F_12Snp_ODR_Ret!C1249</f>
        <v>10</v>
      </c>
      <c r="E1194" s="445">
        <f>D1194/C1194</f>
        <v>2.6497085320614732E-3</v>
      </c>
      <c r="F1194" s="94"/>
      <c r="G1194" s="96">
        <f>C1194-D1194</f>
        <v>3764</v>
      </c>
      <c r="H1194" s="96">
        <f>SUMIFS($D:$D,$A:$A,$A1194)</f>
        <v>750</v>
      </c>
      <c r="I1194" s="96">
        <f>SUMIFS($G:$G,$A:$A,$A1194)</f>
        <v>54582</v>
      </c>
      <c r="J1194" s="95">
        <f>IFERROR(D1194/H1194,0)</f>
        <v>1.3333333333333334E-2</v>
      </c>
      <c r="K1194" s="95">
        <f>IFERROR(G1194/I1194,0)</f>
        <v>6.8960463156351917E-2</v>
      </c>
      <c r="L1194" s="97">
        <f>IF(A1194&lt;&gt;A1193,J1194,L1193+J1194)</f>
        <v>0.94799999999999995</v>
      </c>
      <c r="M1194" s="97">
        <f>IF(A1194&lt;&gt;A1193,K1194,M1193+K1194)</f>
        <v>0.24660144369938808</v>
      </c>
      <c r="N1194" s="97">
        <f>(M1194+(M1194-K1194))*(L1194-(L1194-J1194))</f>
        <v>5.6565656565656462E-3</v>
      </c>
      <c r="O1194" s="97">
        <f>ABS(L1194-M1194)</f>
        <v>0.70139855630061188</v>
      </c>
    </row>
    <row r="1195" spans="1:15" x14ac:dyDescent="0.25">
      <c r="A1195" s="440">
        <f>F_12Snp_ODR_Ret!A1254</f>
        <v>44620</v>
      </c>
      <c r="B1195" s="444" t="str">
        <f>F_12Snp_ODR_Ret!B1254</f>
        <v>R_H</v>
      </c>
      <c r="C1195" s="441">
        <f>F_12Snp_ODR_Ret!H1254</f>
        <v>24474</v>
      </c>
      <c r="D1195" s="441">
        <f>F_12Snp_ODR_Ret!C1254</f>
        <v>39</v>
      </c>
      <c r="E1195" s="445">
        <f>D1195/C1195</f>
        <v>1.5935278254474135E-3</v>
      </c>
      <c r="F1195" s="94"/>
      <c r="G1195" s="96">
        <f>C1195-D1195</f>
        <v>24435</v>
      </c>
      <c r="H1195" s="96">
        <f>SUMIFS($D:$D,$A:$A,$A1195)</f>
        <v>750</v>
      </c>
      <c r="I1195" s="96">
        <f>SUMIFS($G:$G,$A:$A,$A1195)</f>
        <v>54582</v>
      </c>
      <c r="J1195" s="95">
        <f>IFERROR(D1195/H1195,0)</f>
        <v>5.1999999999999998E-2</v>
      </c>
      <c r="K1195" s="95">
        <f>IFERROR(G1195/I1195,0)</f>
        <v>0.44767505771133342</v>
      </c>
      <c r="L1195" s="97">
        <f>IF(A1195&lt;&gt;A1194,J1195,L1194+J1195)</f>
        <v>1</v>
      </c>
      <c r="M1195" s="97">
        <f>IF(A1195&lt;&gt;A1194,K1195,M1194+K1195)</f>
        <v>0.6942765014107215</v>
      </c>
      <c r="N1195" s="97">
        <f>(M1195+(M1195-K1195))*(L1195-(L1195-J1195))</f>
        <v>4.8925653145725743E-2</v>
      </c>
      <c r="O1195" s="97">
        <f>ABS(L1195-M1195)</f>
        <v>0.3057234985892785</v>
      </c>
    </row>
    <row r="1196" spans="1:15" x14ac:dyDescent="0.25">
      <c r="A1196" s="440">
        <f>F_12Snp_ODR_Ret!A1243</f>
        <v>44620</v>
      </c>
      <c r="B1196" s="444" t="str">
        <f>F_12Snp_ODR_Ret!B1243</f>
        <v>R_A1</v>
      </c>
      <c r="C1196" s="441">
        <f>F_12Snp_ODR_Ret!H1243</f>
        <v>1131</v>
      </c>
      <c r="D1196" s="441">
        <f>F_12Snp_ODR_Ret!C1243</f>
        <v>0</v>
      </c>
      <c r="E1196" s="445">
        <f>D1196/C1196</f>
        <v>0</v>
      </c>
      <c r="F1196" s="94"/>
      <c r="G1196" s="96">
        <f>C1196-D1196</f>
        <v>1131</v>
      </c>
      <c r="H1196" s="96">
        <f>SUMIFS($D:$D,$A:$A,$A1196)</f>
        <v>750</v>
      </c>
      <c r="I1196" s="96">
        <f>SUMIFS($G:$G,$A:$A,$A1196)</f>
        <v>54582</v>
      </c>
      <c r="J1196" s="95">
        <f>IFERROR(D1196/H1196,0)</f>
        <v>0</v>
      </c>
      <c r="K1196" s="95">
        <f>IFERROR(G1196/I1196,0)</f>
        <v>2.0721116851709354E-2</v>
      </c>
      <c r="L1196" s="97">
        <f>IF(A1196&lt;&gt;A1195,J1196,L1195+J1196)</f>
        <v>1</v>
      </c>
      <c r="M1196" s="97">
        <f>IF(A1196&lt;&gt;A1195,K1196,M1195+K1196)</f>
        <v>0.71499761826243091</v>
      </c>
      <c r="N1196" s="97">
        <f>(M1196+(M1196-K1196))*(L1196-(L1196-J1196))</f>
        <v>0</v>
      </c>
      <c r="O1196" s="97">
        <f>ABS(L1196-M1196)</f>
        <v>0.28500238173756909</v>
      </c>
    </row>
    <row r="1197" spans="1:15" x14ac:dyDescent="0.25">
      <c r="A1197" s="440">
        <f>F_12Snp_ODR_Ret!A1245</f>
        <v>44620</v>
      </c>
      <c r="B1197" s="444" t="str">
        <f>F_12Snp_ODR_Ret!B1245</f>
        <v>R_B</v>
      </c>
      <c r="C1197" s="441">
        <f>F_12Snp_ODR_Ret!H1245</f>
        <v>4525</v>
      </c>
      <c r="D1197" s="441">
        <f>F_12Snp_ODR_Ret!C1245</f>
        <v>0</v>
      </c>
      <c r="E1197" s="445">
        <f>D1197/C1197</f>
        <v>0</v>
      </c>
      <c r="F1197" s="94"/>
      <c r="G1197" s="96">
        <f>C1197-D1197</f>
        <v>4525</v>
      </c>
      <c r="H1197" s="96">
        <f>SUMIFS($D:$D,$A:$A,$A1197)</f>
        <v>750</v>
      </c>
      <c r="I1197" s="96">
        <f>SUMIFS($G:$G,$A:$A,$A1197)</f>
        <v>54582</v>
      </c>
      <c r="J1197" s="95">
        <f>IFERROR(D1197/H1197,0)</f>
        <v>0</v>
      </c>
      <c r="K1197" s="95">
        <f>IFERROR(G1197/I1197,0)</f>
        <v>8.2902788465061744E-2</v>
      </c>
      <c r="L1197" s="97">
        <f>IF(A1197&lt;&gt;A1196,J1197,L1196+J1197)</f>
        <v>1</v>
      </c>
      <c r="M1197" s="97">
        <f>IF(A1197&lt;&gt;A1196,K1197,M1196+K1197)</f>
        <v>0.79790040672749263</v>
      </c>
      <c r="N1197" s="97">
        <f>(M1197+(M1197-K1197))*(L1197-(L1197-J1197))</f>
        <v>0</v>
      </c>
      <c r="O1197" s="97">
        <f>ABS(L1197-M1197)</f>
        <v>0.20209959327250737</v>
      </c>
    </row>
    <row r="1198" spans="1:15" x14ac:dyDescent="0.25">
      <c r="A1198" s="440">
        <f>F_12Snp_ODR_Ret!A1246</f>
        <v>44620</v>
      </c>
      <c r="B1198" s="444" t="str">
        <f>F_12Snp_ODR_Ret!B1246</f>
        <v>R_C1</v>
      </c>
      <c r="C1198" s="441">
        <f>F_12Snp_ODR_Ret!H1246</f>
        <v>9325</v>
      </c>
      <c r="D1198" s="441">
        <f>F_12Snp_ODR_Ret!C1246</f>
        <v>0</v>
      </c>
      <c r="E1198" s="445">
        <f>D1198/C1198</f>
        <v>0</v>
      </c>
      <c r="F1198" s="94"/>
      <c r="G1198" s="96">
        <f>C1198-D1198</f>
        <v>9325</v>
      </c>
      <c r="H1198" s="96">
        <f>SUMIFS($D:$D,$A:$A,$A1198)</f>
        <v>750</v>
      </c>
      <c r="I1198" s="96">
        <f>SUMIFS($G:$G,$A:$A,$A1198)</f>
        <v>54582</v>
      </c>
      <c r="J1198" s="95">
        <f>IFERROR(D1198/H1198,0)</f>
        <v>0</v>
      </c>
      <c r="K1198" s="95">
        <f>IFERROR(G1198/I1198,0)</f>
        <v>0.17084386794181233</v>
      </c>
      <c r="L1198" s="97">
        <f>IF(A1198&lt;&gt;A1197,J1198,L1197+J1198)</f>
        <v>1</v>
      </c>
      <c r="M1198" s="97">
        <f>IF(A1198&lt;&gt;A1197,K1198,M1197+K1198)</f>
        <v>0.96874427466930491</v>
      </c>
      <c r="N1198" s="97">
        <f>(M1198+(M1198-K1198))*(L1198-(L1198-J1198))</f>
        <v>0</v>
      </c>
      <c r="O1198" s="97">
        <f>ABS(L1198-M1198)</f>
        <v>3.1255725330695094E-2</v>
      </c>
    </row>
    <row r="1199" spans="1:15" x14ac:dyDescent="0.25">
      <c r="A1199" s="440">
        <f>F_12Snp_ODR_Ret!A1252</f>
        <v>44620</v>
      </c>
      <c r="B1199" s="444" t="str">
        <f>F_12Snp_ODR_Ret!B1252</f>
        <v>R_G1</v>
      </c>
      <c r="C1199" s="441">
        <f>F_12Snp_ODR_Ret!H1252</f>
        <v>1706</v>
      </c>
      <c r="D1199" s="441">
        <f>F_12Snp_ODR_Ret!C1252</f>
        <v>0</v>
      </c>
      <c r="E1199" s="445">
        <f>D1199/C1199</f>
        <v>0</v>
      </c>
      <c r="F1199" s="94"/>
      <c r="G1199" s="96">
        <f>C1199-D1199</f>
        <v>1706</v>
      </c>
      <c r="H1199" s="96">
        <f>SUMIFS($D:$D,$A:$A,$A1199)</f>
        <v>750</v>
      </c>
      <c r="I1199" s="96">
        <f>SUMIFS($G:$G,$A:$A,$A1199)</f>
        <v>54582</v>
      </c>
      <c r="J1199" s="95">
        <f>IFERROR(D1199/H1199,0)</f>
        <v>0</v>
      </c>
      <c r="K1199" s="95">
        <f>IFERROR(G1199/I1199,0)</f>
        <v>3.1255725330695101E-2</v>
      </c>
      <c r="L1199" s="97">
        <f>IF(A1199&lt;&gt;A1198,J1199,L1198+J1199)</f>
        <v>1</v>
      </c>
      <c r="M1199" s="97">
        <f>IF(A1199&lt;&gt;A1198,K1199,M1198+K1199)</f>
        <v>1</v>
      </c>
      <c r="N1199" s="97">
        <f>(M1199+(M1199-K1199))*(L1199-(L1199-J1199))</f>
        <v>0</v>
      </c>
      <c r="O1199" s="97">
        <f>ABS(L1199-M1199)</f>
        <v>0</v>
      </c>
    </row>
    <row r="1200" spans="1:15" x14ac:dyDescent="0.25">
      <c r="A1200" s="440">
        <f>F_12Snp_ODR_Ret!A1275</f>
        <v>44651</v>
      </c>
      <c r="B1200" s="444" t="str">
        <f>F_12Snp_ODR_Ret!B1275</f>
        <v>R_K</v>
      </c>
      <c r="C1200" s="441">
        <f>F_12Snp_ODR_Ret!H1275</f>
        <v>653</v>
      </c>
      <c r="D1200" s="441">
        <f>F_12Snp_ODR_Ret!C1275</f>
        <v>247</v>
      </c>
      <c r="E1200" s="445">
        <f>D1200/C1200</f>
        <v>0.37825421133231241</v>
      </c>
      <c r="F1200" s="94"/>
      <c r="G1200" s="96">
        <f>C1200-D1200</f>
        <v>406</v>
      </c>
      <c r="H1200" s="96">
        <f>SUMIFS($D:$D,$A:$A,$A1200)</f>
        <v>578</v>
      </c>
      <c r="I1200" s="96">
        <f>SUMIFS($G:$G,$A:$A,$A1200)</f>
        <v>54683</v>
      </c>
      <c r="J1200" s="95">
        <f>IFERROR(D1200/H1200,0)</f>
        <v>0.4273356401384083</v>
      </c>
      <c r="K1200" s="95">
        <f>IFERROR(G1200/I1200,0)</f>
        <v>7.4246109394144428E-3</v>
      </c>
      <c r="L1200" s="97">
        <f>IF(A1200&lt;&gt;A1199,J1200,L1199+J1200)</f>
        <v>0.4273356401384083</v>
      </c>
      <c r="M1200" s="97">
        <f>IF(A1200&lt;&gt;A1199,K1200,M1199+K1200)</f>
        <v>7.4246109394144428E-3</v>
      </c>
      <c r="N1200" s="97">
        <f>(M1200+(M1200-K1200))*(L1200-(L1200-J1200))</f>
        <v>3.1728008685733E-3</v>
      </c>
      <c r="O1200" s="97">
        <f>ABS(L1200-M1200)</f>
        <v>0.41991102919899387</v>
      </c>
    </row>
    <row r="1201" spans="1:15" x14ac:dyDescent="0.25">
      <c r="A1201" s="440">
        <f>F_12Snp_ODR_Ret!A1276</f>
        <v>44651</v>
      </c>
      <c r="B1201" s="444" t="str">
        <f>F_12Snp_ODR_Ret!B1276</f>
        <v>R_L</v>
      </c>
      <c r="C1201" s="441">
        <f>F_12Snp_ODR_Ret!H1276</f>
        <v>350</v>
      </c>
      <c r="D1201" s="441">
        <f>F_12Snp_ODR_Ret!C1276</f>
        <v>121</v>
      </c>
      <c r="E1201" s="445">
        <f>D1201/C1201</f>
        <v>0.3457142857142857</v>
      </c>
      <c r="F1201" s="94"/>
      <c r="G1201" s="96">
        <f>C1201-D1201</f>
        <v>229</v>
      </c>
      <c r="H1201" s="96">
        <f>SUMIFS($D:$D,$A:$A,$A1201)</f>
        <v>578</v>
      </c>
      <c r="I1201" s="96">
        <f>SUMIFS($G:$G,$A:$A,$A1201)</f>
        <v>54683</v>
      </c>
      <c r="J1201" s="95">
        <f>IFERROR(D1201/H1201,0)</f>
        <v>0.20934256055363321</v>
      </c>
      <c r="K1201" s="95">
        <f>IFERROR(G1201/I1201,0)</f>
        <v>4.1877731653347473E-3</v>
      </c>
      <c r="L1201" s="97">
        <f>IF(A1201&lt;&gt;A1200,J1201,L1200+J1201)</f>
        <v>0.63667820069204151</v>
      </c>
      <c r="M1201" s="97">
        <f>IF(A1201&lt;&gt;A1200,K1201,M1200+K1201)</f>
        <v>1.161238410474919E-2</v>
      </c>
      <c r="N1201" s="97">
        <f>(M1201+(M1201-K1201))*(L1201-(L1201-J1201))</f>
        <v>3.9852532877920404E-3</v>
      </c>
      <c r="O1201" s="97">
        <f>ABS(L1201-M1201)</f>
        <v>0.62506581658729232</v>
      </c>
    </row>
    <row r="1202" spans="1:15" x14ac:dyDescent="0.25">
      <c r="A1202" s="440">
        <f>F_12Snp_ODR_Ret!A1268</f>
        <v>44651</v>
      </c>
      <c r="B1202" s="444" t="str">
        <f>F_12Snp_ODR_Ret!B1268</f>
        <v>R_F</v>
      </c>
      <c r="C1202" s="441">
        <f>F_12Snp_ODR_Ret!H1268</f>
        <v>222</v>
      </c>
      <c r="D1202" s="441">
        <f>F_12Snp_ODR_Ret!C1268</f>
        <v>61</v>
      </c>
      <c r="E1202" s="445">
        <f>D1202/C1202</f>
        <v>0.2747747747747748</v>
      </c>
      <c r="F1202" s="94"/>
      <c r="G1202" s="96">
        <f>C1202-D1202</f>
        <v>161</v>
      </c>
      <c r="H1202" s="96">
        <f>SUMIFS($D:$D,$A:$A,$A1202)</f>
        <v>578</v>
      </c>
      <c r="I1202" s="96">
        <f>SUMIFS($G:$G,$A:$A,$A1202)</f>
        <v>54683</v>
      </c>
      <c r="J1202" s="95">
        <f>IFERROR(D1202/H1202,0)</f>
        <v>0.10553633217993079</v>
      </c>
      <c r="K1202" s="95">
        <f>IFERROR(G1202/I1202,0)</f>
        <v>2.9442422690781414E-3</v>
      </c>
      <c r="L1202" s="97">
        <f>IF(A1202&lt;&gt;A1201,J1202,L1201+J1202)</f>
        <v>0.74221453287197225</v>
      </c>
      <c r="M1202" s="97">
        <f>IF(A1202&lt;&gt;A1201,K1202,M1201+K1202)</f>
        <v>1.4556626373827332E-2</v>
      </c>
      <c r="N1202" s="97">
        <f>(M1202+(M1202-K1202))*(L1202-(L1202-J1202))</f>
        <v>2.7617813826871403E-3</v>
      </c>
      <c r="O1202" s="97">
        <f>ABS(L1202-M1202)</f>
        <v>0.72765790649814488</v>
      </c>
    </row>
    <row r="1203" spans="1:15" x14ac:dyDescent="0.25">
      <c r="A1203" s="440">
        <f>F_12Snp_ODR_Ret!A1273</f>
        <v>44651</v>
      </c>
      <c r="B1203" s="444" t="str">
        <f>F_12Snp_ODR_Ret!B1273</f>
        <v>R_I2</v>
      </c>
      <c r="C1203" s="441">
        <f>F_12Snp_ODR_Ret!H1273</f>
        <v>566</v>
      </c>
      <c r="D1203" s="441">
        <f>F_12Snp_ODR_Ret!C1273</f>
        <v>80</v>
      </c>
      <c r="E1203" s="445">
        <f>D1203/C1203</f>
        <v>0.14134275618374559</v>
      </c>
      <c r="F1203" s="94"/>
      <c r="G1203" s="96">
        <f>C1203-D1203</f>
        <v>486</v>
      </c>
      <c r="H1203" s="96">
        <f>SUMIFS($D:$D,$A:$A,$A1203)</f>
        <v>578</v>
      </c>
      <c r="I1203" s="96">
        <f>SUMIFS($G:$G,$A:$A,$A1203)</f>
        <v>54683</v>
      </c>
      <c r="J1203" s="95">
        <f>IFERROR(D1203/H1203,0)</f>
        <v>0.13840830449826991</v>
      </c>
      <c r="K1203" s="95">
        <f>IFERROR(G1203/I1203,0)</f>
        <v>8.887588464422216E-3</v>
      </c>
      <c r="L1203" s="97">
        <f>IF(A1203&lt;&gt;A1202,J1203,L1202+J1203)</f>
        <v>0.88062283737024216</v>
      </c>
      <c r="M1203" s="97">
        <f>IF(A1203&lt;&gt;A1202,K1203,M1202+K1203)</f>
        <v>2.3444214838249548E-2</v>
      </c>
      <c r="N1203" s="97">
        <f>(M1203+(M1203-K1203))*(L1203-(L1203-J1203))</f>
        <v>5.2596320016715407E-3</v>
      </c>
      <c r="O1203" s="97">
        <f>ABS(L1203-M1203)</f>
        <v>0.85717862253199262</v>
      </c>
    </row>
    <row r="1204" spans="1:15" x14ac:dyDescent="0.25">
      <c r="A1204" s="440">
        <f>F_12Snp_ODR_Ret!A1267</f>
        <v>44651</v>
      </c>
      <c r="B1204" s="444" t="str">
        <f>F_12Snp_ODR_Ret!B1267</f>
        <v>R_E</v>
      </c>
      <c r="C1204" s="441">
        <f>F_12Snp_ODR_Ret!H1267</f>
        <v>269</v>
      </c>
      <c r="D1204" s="441">
        <f>F_12Snp_ODR_Ret!C1267</f>
        <v>36</v>
      </c>
      <c r="E1204" s="445">
        <f>D1204/C1204</f>
        <v>0.13382899628252787</v>
      </c>
      <c r="F1204" s="94"/>
      <c r="G1204" s="96">
        <f>C1204-D1204</f>
        <v>233</v>
      </c>
      <c r="H1204" s="96">
        <f>SUMIFS($D:$D,$A:$A,$A1204)</f>
        <v>578</v>
      </c>
      <c r="I1204" s="96">
        <f>SUMIFS($G:$G,$A:$A,$A1204)</f>
        <v>54683</v>
      </c>
      <c r="J1204" s="95">
        <f>IFERROR(D1204/H1204,0)</f>
        <v>6.228373702422145E-2</v>
      </c>
      <c r="K1204" s="95">
        <f>IFERROR(G1204/I1204,0)</f>
        <v>4.2609220415851358E-3</v>
      </c>
      <c r="L1204" s="97">
        <f>IF(A1204&lt;&gt;A1203,J1204,L1203+J1204)</f>
        <v>0.94290657439446357</v>
      </c>
      <c r="M1204" s="97">
        <f>IF(A1204&lt;&gt;A1203,K1204,M1203+K1204)</f>
        <v>2.7705136879834683E-2</v>
      </c>
      <c r="N1204" s="97">
        <f>(M1204+(M1204-K1204))*(L1204-(L1204-J1204))</f>
        <v>3.1857727713685653E-3</v>
      </c>
      <c r="O1204" s="97">
        <f>ABS(L1204-M1204)</f>
        <v>0.9152014375146289</v>
      </c>
    </row>
    <row r="1205" spans="1:15" x14ac:dyDescent="0.25">
      <c r="A1205" s="440">
        <f>F_12Snp_ODR_Ret!A1270</f>
        <v>44651</v>
      </c>
      <c r="B1205" s="444" t="str">
        <f>F_12Snp_ODR_Ret!B1270</f>
        <v>R_G2</v>
      </c>
      <c r="C1205" s="441">
        <f>F_12Snp_ODR_Ret!H1270</f>
        <v>77</v>
      </c>
      <c r="D1205" s="441">
        <f>F_12Snp_ODR_Ret!C1270</f>
        <v>1</v>
      </c>
      <c r="E1205" s="445">
        <f>D1205/C1205</f>
        <v>1.2987012987012988E-2</v>
      </c>
      <c r="F1205" s="94"/>
      <c r="G1205" s="96">
        <f>C1205-D1205</f>
        <v>76</v>
      </c>
      <c r="H1205" s="96">
        <f>SUMIFS($D:$D,$A:$A,$A1205)</f>
        <v>578</v>
      </c>
      <c r="I1205" s="96">
        <f>SUMIFS($G:$G,$A:$A,$A1205)</f>
        <v>54683</v>
      </c>
      <c r="J1205" s="95">
        <f>IFERROR(D1205/H1205,0)</f>
        <v>1.7301038062283738E-3</v>
      </c>
      <c r="K1205" s="95">
        <f>IFERROR(G1205/I1205,0)</f>
        <v>1.3898286487573834E-3</v>
      </c>
      <c r="L1205" s="97">
        <f>IF(A1205&lt;&gt;A1204,J1205,L1204+J1205)</f>
        <v>0.94463667820069197</v>
      </c>
      <c r="M1205" s="97">
        <f>IF(A1205&lt;&gt;A1204,K1205,M1204+K1205)</f>
        <v>2.9094965528592066E-2</v>
      </c>
      <c r="N1205" s="97">
        <f>(M1205+(M1205-K1205))*(L1205-(L1205-J1205))</f>
        <v>9.8270073370982039E-5</v>
      </c>
      <c r="O1205" s="97">
        <f>ABS(L1205-M1205)</f>
        <v>0.91554171267209994</v>
      </c>
    </row>
    <row r="1206" spans="1:15" x14ac:dyDescent="0.25">
      <c r="A1206" s="440">
        <f>F_12Snp_ODR_Ret!A1265</f>
        <v>44651</v>
      </c>
      <c r="B1206" s="444" t="str">
        <f>F_12Snp_ODR_Ret!B1265</f>
        <v>R_D</v>
      </c>
      <c r="C1206" s="441">
        <f>F_12Snp_ODR_Ret!H1265</f>
        <v>740</v>
      </c>
      <c r="D1206" s="441">
        <f>F_12Snp_ODR_Ret!C1265</f>
        <v>6</v>
      </c>
      <c r="E1206" s="445">
        <f>D1206/C1206</f>
        <v>8.1081081081081086E-3</v>
      </c>
      <c r="F1206" s="94"/>
      <c r="G1206" s="96">
        <f>C1206-D1206</f>
        <v>734</v>
      </c>
      <c r="H1206" s="96">
        <f>SUMIFS($D:$D,$A:$A,$A1206)</f>
        <v>578</v>
      </c>
      <c r="I1206" s="96">
        <f>SUMIFS($G:$G,$A:$A,$A1206)</f>
        <v>54683</v>
      </c>
      <c r="J1206" s="95">
        <f>IFERROR(D1206/H1206,0)</f>
        <v>1.0380622837370242E-2</v>
      </c>
      <c r="K1206" s="95">
        <f>IFERROR(G1206/I1206,0)</f>
        <v>1.3422818791946308E-2</v>
      </c>
      <c r="L1206" s="97">
        <f>IF(A1206&lt;&gt;A1205,J1206,L1205+J1206)</f>
        <v>0.95501730103806226</v>
      </c>
      <c r="M1206" s="97">
        <f>IF(A1206&lt;&gt;A1205,K1206,M1205+K1206)</f>
        <v>4.2517784320538377E-2</v>
      </c>
      <c r="N1206" s="97">
        <f>(M1206+(M1206-K1206))*(L1206-(L1206-J1206))</f>
        <v>7.4338494653076917E-4</v>
      </c>
      <c r="O1206" s="97">
        <f>ABS(L1206-M1206)</f>
        <v>0.91249951671752383</v>
      </c>
    </row>
    <row r="1207" spans="1:15" x14ac:dyDescent="0.25">
      <c r="A1207" s="440">
        <f>F_12Snp_ODR_Ret!A1264</f>
        <v>44651</v>
      </c>
      <c r="B1207" s="444" t="str">
        <f>F_12Snp_ODR_Ret!B1264</f>
        <v>R_C2</v>
      </c>
      <c r="C1207" s="441">
        <f>F_12Snp_ODR_Ret!H1264</f>
        <v>671</v>
      </c>
      <c r="D1207" s="441">
        <f>F_12Snp_ODR_Ret!C1264</f>
        <v>5</v>
      </c>
      <c r="E1207" s="445">
        <f>D1207/C1207</f>
        <v>7.4515648286140089E-3</v>
      </c>
      <c r="F1207" s="94"/>
      <c r="G1207" s="96">
        <f>C1207-D1207</f>
        <v>666</v>
      </c>
      <c r="H1207" s="96">
        <f>SUMIFS($D:$D,$A:$A,$A1207)</f>
        <v>578</v>
      </c>
      <c r="I1207" s="96">
        <f>SUMIFS($G:$G,$A:$A,$A1207)</f>
        <v>54683</v>
      </c>
      <c r="J1207" s="95">
        <f>IFERROR(D1207/H1207,0)</f>
        <v>8.6505190311418692E-3</v>
      </c>
      <c r="K1207" s="95">
        <f>IFERROR(G1207/I1207,0)</f>
        <v>1.2179287895689702E-2</v>
      </c>
      <c r="L1207" s="97">
        <f>IF(A1207&lt;&gt;A1206,J1207,L1206+J1207)</f>
        <v>0.96366782006920415</v>
      </c>
      <c r="M1207" s="97">
        <f>IF(A1207&lt;&gt;A1206,K1207,M1206+K1207)</f>
        <v>5.4697072216228076E-2</v>
      </c>
      <c r="N1207" s="97">
        <f>(M1207+(M1207-K1207))*(L1207-(L1207-J1207))</f>
        <v>8.4095896658102675E-4</v>
      </c>
      <c r="O1207" s="97">
        <f>ABS(L1207-M1207)</f>
        <v>0.90897074785297605</v>
      </c>
    </row>
    <row r="1208" spans="1:15" x14ac:dyDescent="0.25">
      <c r="A1208" s="440">
        <f>F_12Snp_ODR_Ret!A1274</f>
        <v>44651</v>
      </c>
      <c r="B1208" s="444" t="str">
        <f>F_12Snp_ODR_Ret!B1274</f>
        <v>R_J</v>
      </c>
      <c r="C1208" s="441">
        <f>F_12Snp_ODR_Ret!H1274</f>
        <v>891</v>
      </c>
      <c r="D1208" s="441">
        <f>F_12Snp_ODR_Ret!C1274</f>
        <v>6</v>
      </c>
      <c r="E1208" s="445">
        <f>D1208/C1208</f>
        <v>6.7340067340067337E-3</v>
      </c>
      <c r="F1208" s="94"/>
      <c r="G1208" s="96">
        <f>C1208-D1208</f>
        <v>885</v>
      </c>
      <c r="H1208" s="96">
        <f>SUMIFS($D:$D,$A:$A,$A1208)</f>
        <v>578</v>
      </c>
      <c r="I1208" s="96">
        <f>SUMIFS($G:$G,$A:$A,$A1208)</f>
        <v>54683</v>
      </c>
      <c r="J1208" s="95">
        <f>IFERROR(D1208/H1208,0)</f>
        <v>1.0380622837370242E-2</v>
      </c>
      <c r="K1208" s="95">
        <f>IFERROR(G1208/I1208,0)</f>
        <v>1.6184188870398478E-2</v>
      </c>
      <c r="L1208" s="97">
        <f>IF(A1208&lt;&gt;A1207,J1208,L1207+J1208)</f>
        <v>0.97404844290657444</v>
      </c>
      <c r="M1208" s="97">
        <f>IF(A1208&lt;&gt;A1207,K1208,M1207+K1208)</f>
        <v>7.0881261086626554E-2</v>
      </c>
      <c r="N1208" s="97">
        <f>(M1208+(M1208-K1208))*(L1208-(L1208-J1208))</f>
        <v>1.3035813145625106E-3</v>
      </c>
      <c r="O1208" s="97">
        <f>ABS(L1208-M1208)</f>
        <v>0.90316718181994793</v>
      </c>
    </row>
    <row r="1209" spans="1:15" x14ac:dyDescent="0.25">
      <c r="A1209" s="440">
        <f>F_12Snp_ODR_Ret!A1266</f>
        <v>44651</v>
      </c>
      <c r="B1209" s="444" t="str">
        <f>F_12Snp_ODR_Ret!B1266</f>
        <v>R_Default</v>
      </c>
      <c r="C1209" s="441">
        <f>F_12Snp_ODR_Ret!H1266</f>
        <v>3452</v>
      </c>
      <c r="D1209" s="441">
        <f>F_12Snp_ODR_Ret!C1266</f>
        <v>7</v>
      </c>
      <c r="E1209" s="445">
        <f>D1209/C1209</f>
        <v>2.0278099652375433E-3</v>
      </c>
      <c r="F1209" s="94"/>
      <c r="G1209" s="96">
        <f>C1209-D1209</f>
        <v>3445</v>
      </c>
      <c r="H1209" s="96">
        <f>SUMIFS($D:$D,$A:$A,$A1209)</f>
        <v>578</v>
      </c>
      <c r="I1209" s="96">
        <f>SUMIFS($G:$G,$A:$A,$A1209)</f>
        <v>54683</v>
      </c>
      <c r="J1209" s="95">
        <f>IFERROR(D1209/H1209,0)</f>
        <v>1.2110726643598616E-2</v>
      </c>
      <c r="K1209" s="95">
        <f>IFERROR(G1209/I1209,0)</f>
        <v>6.2999469670647179E-2</v>
      </c>
      <c r="L1209" s="97">
        <f>IF(A1209&lt;&gt;A1208,J1209,L1208+J1209)</f>
        <v>0.98615916955017302</v>
      </c>
      <c r="M1209" s="97">
        <f>IF(A1209&lt;&gt;A1208,K1209,M1208+K1209)</f>
        <v>0.13388073075727375</v>
      </c>
      <c r="N1209" s="97">
        <f>(M1209+(M1209-K1209))*(L1209-(L1209-J1209))</f>
        <v>2.4798165102202386E-3</v>
      </c>
      <c r="O1209" s="97">
        <f>ABS(L1209-M1209)</f>
        <v>0.85227843879289922</v>
      </c>
    </row>
    <row r="1210" spans="1:15" x14ac:dyDescent="0.25">
      <c r="A1210" s="440">
        <f>F_12Snp_ODR_Ret!A1271</f>
        <v>44651</v>
      </c>
      <c r="B1210" s="444" t="str">
        <f>F_12Snp_ODR_Ret!B1271</f>
        <v>R_H</v>
      </c>
      <c r="C1210" s="441">
        <f>F_12Snp_ODR_Ret!H1271</f>
        <v>24404</v>
      </c>
      <c r="D1210" s="441">
        <f>F_12Snp_ODR_Ret!C1271</f>
        <v>8</v>
      </c>
      <c r="E1210" s="445">
        <f>D1210/C1210</f>
        <v>3.2781511227667593E-4</v>
      </c>
      <c r="F1210" s="94"/>
      <c r="G1210" s="96">
        <f>C1210-D1210</f>
        <v>24396</v>
      </c>
      <c r="H1210" s="96">
        <f>SUMIFS($D:$D,$A:$A,$A1210)</f>
        <v>578</v>
      </c>
      <c r="I1210" s="96">
        <f>SUMIFS($G:$G,$A:$A,$A1210)</f>
        <v>54683</v>
      </c>
      <c r="J1210" s="95">
        <f>IFERROR(D1210/H1210,0)</f>
        <v>1.384083044982699E-2</v>
      </c>
      <c r="K1210" s="95">
        <f>IFERROR(G1210/I1210,0)</f>
        <v>0.44613499625112008</v>
      </c>
      <c r="L1210" s="97">
        <f>IF(A1210&lt;&gt;A1209,J1210,L1209+J1210)</f>
        <v>1</v>
      </c>
      <c r="M1210" s="97">
        <f>IF(A1210&lt;&gt;A1209,K1210,M1209+K1210)</f>
        <v>0.58001572700839388</v>
      </c>
      <c r="N1210" s="97">
        <f>(M1210+(M1210-K1210))*(L1210-(L1210-J1210))</f>
        <v>9.8809198306666728E-3</v>
      </c>
      <c r="O1210" s="97">
        <f>ABS(L1210-M1210)</f>
        <v>0.41998427299160612</v>
      </c>
    </row>
    <row r="1211" spans="1:15" x14ac:dyDescent="0.25">
      <c r="A1211" s="440">
        <f>F_12Snp_ODR_Ret!A1260</f>
        <v>44651</v>
      </c>
      <c r="B1211" s="444" t="str">
        <f>F_12Snp_ODR_Ret!B1260</f>
        <v>R_A1</v>
      </c>
      <c r="C1211" s="441">
        <f>F_12Snp_ODR_Ret!H1260</f>
        <v>1267</v>
      </c>
      <c r="D1211" s="441">
        <f>F_12Snp_ODR_Ret!C1260</f>
        <v>0</v>
      </c>
      <c r="E1211" s="445">
        <f>D1211/C1211</f>
        <v>0</v>
      </c>
      <c r="F1211" s="94"/>
      <c r="G1211" s="96">
        <f>C1211-D1211</f>
        <v>1267</v>
      </c>
      <c r="H1211" s="96">
        <f>SUMIFS($D:$D,$A:$A,$A1211)</f>
        <v>578</v>
      </c>
      <c r="I1211" s="96">
        <f>SUMIFS($G:$G,$A:$A,$A1211)</f>
        <v>54683</v>
      </c>
      <c r="J1211" s="95">
        <f>IFERROR(D1211/H1211,0)</f>
        <v>0</v>
      </c>
      <c r="K1211" s="95">
        <f>IFERROR(G1211/I1211,0)</f>
        <v>2.316990655231059E-2</v>
      </c>
      <c r="L1211" s="97">
        <f>IF(A1211&lt;&gt;A1210,J1211,L1210+J1211)</f>
        <v>1</v>
      </c>
      <c r="M1211" s="97">
        <f>IF(A1211&lt;&gt;A1210,K1211,M1210+K1211)</f>
        <v>0.60318563356070443</v>
      </c>
      <c r="N1211" s="97">
        <f>(M1211+(M1211-K1211))*(L1211-(L1211-J1211))</f>
        <v>0</v>
      </c>
      <c r="O1211" s="97">
        <f>ABS(L1211-M1211)</f>
        <v>0.39681436643929557</v>
      </c>
    </row>
    <row r="1212" spans="1:15" x14ac:dyDescent="0.25">
      <c r="A1212" s="440">
        <f>F_12Snp_ODR_Ret!A1261</f>
        <v>44651</v>
      </c>
      <c r="B1212" s="444" t="str">
        <f>F_12Snp_ODR_Ret!B1261</f>
        <v>R_A2</v>
      </c>
      <c r="C1212" s="441">
        <f>F_12Snp_ODR_Ret!H1261</f>
        <v>1388</v>
      </c>
      <c r="D1212" s="441">
        <f>F_12Snp_ODR_Ret!C1261</f>
        <v>0</v>
      </c>
      <c r="E1212" s="445">
        <f>D1212/C1212</f>
        <v>0</v>
      </c>
      <c r="F1212" s="94"/>
      <c r="G1212" s="96">
        <f>C1212-D1212</f>
        <v>1388</v>
      </c>
      <c r="H1212" s="96">
        <f>SUMIFS($D:$D,$A:$A,$A1212)</f>
        <v>578</v>
      </c>
      <c r="I1212" s="96">
        <f>SUMIFS($G:$G,$A:$A,$A1212)</f>
        <v>54683</v>
      </c>
      <c r="J1212" s="95">
        <f>IFERROR(D1212/H1212,0)</f>
        <v>0</v>
      </c>
      <c r="K1212" s="95">
        <f>IFERROR(G1212/I1212,0)</f>
        <v>2.5382660058884846E-2</v>
      </c>
      <c r="L1212" s="97">
        <f>IF(A1212&lt;&gt;A1211,J1212,L1211+J1212)</f>
        <v>1</v>
      </c>
      <c r="M1212" s="97">
        <f>IF(A1212&lt;&gt;A1211,K1212,M1211+K1212)</f>
        <v>0.62856829361958932</v>
      </c>
      <c r="N1212" s="97">
        <f>(M1212+(M1212-K1212))*(L1212-(L1212-J1212))</f>
        <v>0</v>
      </c>
      <c r="O1212" s="97">
        <f>ABS(L1212-M1212)</f>
        <v>0.37143170638041068</v>
      </c>
    </row>
    <row r="1213" spans="1:15" x14ac:dyDescent="0.25">
      <c r="A1213" s="440">
        <f>F_12Snp_ODR_Ret!A1262</f>
        <v>44651</v>
      </c>
      <c r="B1213" s="444" t="str">
        <f>F_12Snp_ODR_Ret!B1262</f>
        <v>R_B</v>
      </c>
      <c r="C1213" s="441">
        <f>F_12Snp_ODR_Ret!H1262</f>
        <v>4646</v>
      </c>
      <c r="D1213" s="441">
        <f>F_12Snp_ODR_Ret!C1262</f>
        <v>0</v>
      </c>
      <c r="E1213" s="445">
        <f>D1213/C1213</f>
        <v>0</v>
      </c>
      <c r="F1213" s="94"/>
      <c r="G1213" s="96">
        <f>C1213-D1213</f>
        <v>4646</v>
      </c>
      <c r="H1213" s="96">
        <f>SUMIFS($D:$D,$A:$A,$A1213)</f>
        <v>578</v>
      </c>
      <c r="I1213" s="96">
        <f>SUMIFS($G:$G,$A:$A,$A1213)</f>
        <v>54683</v>
      </c>
      <c r="J1213" s="95">
        <f>IFERROR(D1213/H1213,0)</f>
        <v>0</v>
      </c>
      <c r="K1213" s="95">
        <f>IFERROR(G1213/I1213,0)</f>
        <v>8.4962419764826366E-2</v>
      </c>
      <c r="L1213" s="97">
        <f>IF(A1213&lt;&gt;A1212,J1213,L1212+J1213)</f>
        <v>1</v>
      </c>
      <c r="M1213" s="97">
        <f>IF(A1213&lt;&gt;A1212,K1213,M1212+K1213)</f>
        <v>0.71353071338441565</v>
      </c>
      <c r="N1213" s="97">
        <f>(M1213+(M1213-K1213))*(L1213-(L1213-J1213))</f>
        <v>0</v>
      </c>
      <c r="O1213" s="97">
        <f>ABS(L1213-M1213)</f>
        <v>0.28646928661558435</v>
      </c>
    </row>
    <row r="1214" spans="1:15" x14ac:dyDescent="0.25">
      <c r="A1214" s="440">
        <f>F_12Snp_ODR_Ret!A1263</f>
        <v>44651</v>
      </c>
      <c r="B1214" s="444" t="str">
        <f>F_12Snp_ODR_Ret!B1263</f>
        <v>R_C1</v>
      </c>
      <c r="C1214" s="441">
        <f>F_12Snp_ODR_Ret!H1263</f>
        <v>9303</v>
      </c>
      <c r="D1214" s="441">
        <f>F_12Snp_ODR_Ret!C1263</f>
        <v>0</v>
      </c>
      <c r="E1214" s="445">
        <f>D1214/C1214</f>
        <v>0</v>
      </c>
      <c r="F1214" s="94"/>
      <c r="G1214" s="96">
        <f>C1214-D1214</f>
        <v>9303</v>
      </c>
      <c r="H1214" s="96">
        <f>SUMIFS($D:$D,$A:$A,$A1214)</f>
        <v>578</v>
      </c>
      <c r="I1214" s="96">
        <f>SUMIFS($G:$G,$A:$A,$A1214)</f>
        <v>54683</v>
      </c>
      <c r="J1214" s="95">
        <f>IFERROR(D1214/H1214,0)</f>
        <v>0</v>
      </c>
      <c r="K1214" s="95">
        <f>IFERROR(G1214/I1214,0)</f>
        <v>0.1701259989393413</v>
      </c>
      <c r="L1214" s="97">
        <f>IF(A1214&lt;&gt;A1213,J1214,L1213+J1214)</f>
        <v>1</v>
      </c>
      <c r="M1214" s="97">
        <f>IF(A1214&lt;&gt;A1213,K1214,M1213+K1214)</f>
        <v>0.88365671232375698</v>
      </c>
      <c r="N1214" s="97">
        <f>(M1214+(M1214-K1214))*(L1214-(L1214-J1214))</f>
        <v>0</v>
      </c>
      <c r="O1214" s="97">
        <f>ABS(L1214-M1214)</f>
        <v>0.11634328767624302</v>
      </c>
    </row>
    <row r="1215" spans="1:15" x14ac:dyDescent="0.25">
      <c r="A1215" s="440">
        <f>F_12Snp_ODR_Ret!A1269</f>
        <v>44651</v>
      </c>
      <c r="B1215" s="444" t="str">
        <f>F_12Snp_ODR_Ret!B1269</f>
        <v>R_G1</v>
      </c>
      <c r="C1215" s="441">
        <f>F_12Snp_ODR_Ret!H1269</f>
        <v>1661</v>
      </c>
      <c r="D1215" s="441">
        <f>F_12Snp_ODR_Ret!C1269</f>
        <v>0</v>
      </c>
      <c r="E1215" s="445">
        <f>D1215/C1215</f>
        <v>0</v>
      </c>
      <c r="F1215" s="94"/>
      <c r="G1215" s="96">
        <f>C1215-D1215</f>
        <v>1661</v>
      </c>
      <c r="H1215" s="96">
        <f>SUMIFS($D:$D,$A:$A,$A1215)</f>
        <v>578</v>
      </c>
      <c r="I1215" s="96">
        <f>SUMIFS($G:$G,$A:$A,$A1215)</f>
        <v>54683</v>
      </c>
      <c r="J1215" s="95">
        <f>IFERROR(D1215/H1215,0)</f>
        <v>0</v>
      </c>
      <c r="K1215" s="95">
        <f>IFERROR(G1215/I1215,0)</f>
        <v>3.0375070862973867E-2</v>
      </c>
      <c r="L1215" s="97">
        <f>IF(A1215&lt;&gt;A1214,J1215,L1214+J1215)</f>
        <v>1</v>
      </c>
      <c r="M1215" s="97">
        <f>IF(A1215&lt;&gt;A1214,K1215,M1214+K1215)</f>
        <v>0.91403178318673084</v>
      </c>
      <c r="N1215" s="97">
        <f>(M1215+(M1215-K1215))*(L1215-(L1215-J1215))</f>
        <v>0</v>
      </c>
      <c r="O1215" s="97">
        <f>ABS(L1215-M1215)</f>
        <v>8.596821681326916E-2</v>
      </c>
    </row>
    <row r="1216" spans="1:15" x14ac:dyDescent="0.25">
      <c r="A1216" s="440">
        <f>F_12Snp_ODR_Ret!A1272</f>
        <v>44651</v>
      </c>
      <c r="B1216" s="444" t="str">
        <f>F_12Snp_ODR_Ret!B1272</f>
        <v>R_I1</v>
      </c>
      <c r="C1216" s="441">
        <f>F_12Snp_ODR_Ret!H1272</f>
        <v>4701</v>
      </c>
      <c r="D1216" s="441">
        <f>F_12Snp_ODR_Ret!C1272</f>
        <v>0</v>
      </c>
      <c r="E1216" s="445">
        <f>D1216/C1216</f>
        <v>0</v>
      </c>
      <c r="F1216" s="94"/>
      <c r="G1216" s="96">
        <f>C1216-D1216</f>
        <v>4701</v>
      </c>
      <c r="H1216" s="96">
        <f>SUMIFS($D:$D,$A:$A,$A1216)</f>
        <v>578</v>
      </c>
      <c r="I1216" s="96">
        <f>SUMIFS($G:$G,$A:$A,$A1216)</f>
        <v>54683</v>
      </c>
      <c r="J1216" s="95">
        <f>IFERROR(D1216/H1216,0)</f>
        <v>0</v>
      </c>
      <c r="K1216" s="95">
        <f>IFERROR(G1216/I1216,0)</f>
        <v>8.5968216813269202E-2</v>
      </c>
      <c r="L1216" s="97">
        <f>IF(A1216&lt;&gt;A1215,J1216,L1215+J1216)</f>
        <v>1</v>
      </c>
      <c r="M1216" s="97">
        <f>IF(A1216&lt;&gt;A1215,K1216,M1215+K1216)</f>
        <v>1</v>
      </c>
      <c r="N1216" s="97">
        <f>(M1216+(M1216-K1216))*(L1216-(L1216-J1216))</f>
        <v>0</v>
      </c>
      <c r="O1216" s="97">
        <f>ABS(L1216-M1216)</f>
        <v>0</v>
      </c>
    </row>
    <row r="1217" spans="1:15" x14ac:dyDescent="0.25">
      <c r="A1217" s="440">
        <f>F_12Snp_ODR_Ret!A1292</f>
        <v>44681</v>
      </c>
      <c r="B1217" s="444" t="str">
        <f>F_12Snp_ODR_Ret!B1292</f>
        <v>R_K</v>
      </c>
      <c r="C1217" s="441">
        <f>F_12Snp_ODR_Ret!H1292</f>
        <v>709</v>
      </c>
      <c r="D1217" s="441">
        <f>F_12Snp_ODR_Ret!C1292</f>
        <v>229</v>
      </c>
      <c r="E1217" s="445">
        <f>D1217/C1217</f>
        <v>0.3229901269393512</v>
      </c>
      <c r="F1217" s="94"/>
      <c r="G1217" s="96">
        <f>C1217-D1217</f>
        <v>480</v>
      </c>
      <c r="H1217" s="96">
        <f>SUMIFS($D:$D,$A:$A,$A1217)</f>
        <v>396</v>
      </c>
      <c r="I1217" s="96">
        <f>SUMIFS($G:$G,$A:$A,$A1217)</f>
        <v>55136</v>
      </c>
      <c r="J1217" s="95">
        <f>IFERROR(D1217/H1217,0)</f>
        <v>0.57828282828282829</v>
      </c>
      <c r="K1217" s="95">
        <f>IFERROR(G1217/I1217,0)</f>
        <v>8.7057457922228663E-3</v>
      </c>
      <c r="L1217" s="97">
        <f>IF(A1217&lt;&gt;A1216,J1217,L1216+J1217)</f>
        <v>0.57828282828282829</v>
      </c>
      <c r="M1217" s="97">
        <f>IF(A1217&lt;&gt;A1216,K1217,M1216+K1217)</f>
        <v>8.7057457922228663E-3</v>
      </c>
      <c r="N1217" s="97">
        <f>(M1217+(M1217-K1217))*(L1217-(L1217-J1217))</f>
        <v>5.0343832990379705E-3</v>
      </c>
      <c r="O1217" s="97">
        <f>ABS(L1217-M1217)</f>
        <v>0.56957708249060546</v>
      </c>
    </row>
    <row r="1218" spans="1:15" x14ac:dyDescent="0.25">
      <c r="A1218" s="440">
        <f>F_12Snp_ODR_Ret!A1293</f>
        <v>44681</v>
      </c>
      <c r="B1218" s="444" t="str">
        <f>F_12Snp_ODR_Ret!B1293</f>
        <v>R_L</v>
      </c>
      <c r="C1218" s="441">
        <f>F_12Snp_ODR_Ret!H1293</f>
        <v>334</v>
      </c>
      <c r="D1218" s="441">
        <f>F_12Snp_ODR_Ret!C1293</f>
        <v>75</v>
      </c>
      <c r="E1218" s="445">
        <f>D1218/C1218</f>
        <v>0.22455089820359281</v>
      </c>
      <c r="F1218" s="94"/>
      <c r="G1218" s="96">
        <f>C1218-D1218</f>
        <v>259</v>
      </c>
      <c r="H1218" s="96">
        <f>SUMIFS($D:$D,$A:$A,$A1218)</f>
        <v>396</v>
      </c>
      <c r="I1218" s="96">
        <f>SUMIFS($G:$G,$A:$A,$A1218)</f>
        <v>55136</v>
      </c>
      <c r="J1218" s="95">
        <f>IFERROR(D1218/H1218,0)</f>
        <v>0.18939393939393939</v>
      </c>
      <c r="K1218" s="95">
        <f>IFERROR(G1218/I1218,0)</f>
        <v>4.697475333720255E-3</v>
      </c>
      <c r="L1218" s="97">
        <f>IF(A1218&lt;&gt;A1217,J1218,L1217+J1218)</f>
        <v>0.76767676767676774</v>
      </c>
      <c r="M1218" s="97">
        <f>IF(A1218&lt;&gt;A1217,K1218,M1217+K1218)</f>
        <v>1.340322112594312E-2</v>
      </c>
      <c r="N1218" s="97">
        <f>(M1218+(M1218-K1218))*(L1218-(L1218-J1218))</f>
        <v>4.1873043405617405E-3</v>
      </c>
      <c r="O1218" s="97">
        <f>ABS(L1218-M1218)</f>
        <v>0.75427354655082457</v>
      </c>
    </row>
    <row r="1219" spans="1:15" x14ac:dyDescent="0.25">
      <c r="A1219" s="440">
        <f>F_12Snp_ODR_Ret!A1285</f>
        <v>44681</v>
      </c>
      <c r="B1219" s="444" t="str">
        <f>F_12Snp_ODR_Ret!B1285</f>
        <v>R_F</v>
      </c>
      <c r="C1219" s="441">
        <f>F_12Snp_ODR_Ret!H1285</f>
        <v>239</v>
      </c>
      <c r="D1219" s="441">
        <f>F_12Snp_ODR_Ret!C1285</f>
        <v>53</v>
      </c>
      <c r="E1219" s="445">
        <f>D1219/C1219</f>
        <v>0.22175732217573221</v>
      </c>
      <c r="F1219" s="94"/>
      <c r="G1219" s="96">
        <f>C1219-D1219</f>
        <v>186</v>
      </c>
      <c r="H1219" s="96">
        <f>SUMIFS($D:$D,$A:$A,$A1219)</f>
        <v>396</v>
      </c>
      <c r="I1219" s="96">
        <f>SUMIFS($G:$G,$A:$A,$A1219)</f>
        <v>55136</v>
      </c>
      <c r="J1219" s="95">
        <f>IFERROR(D1219/H1219,0)</f>
        <v>0.13383838383838384</v>
      </c>
      <c r="K1219" s="95">
        <f>IFERROR(G1219/I1219,0)</f>
        <v>3.373476494486361E-3</v>
      </c>
      <c r="L1219" s="97">
        <f>IF(A1219&lt;&gt;A1218,J1219,L1218+J1219)</f>
        <v>0.9015151515151516</v>
      </c>
      <c r="M1219" s="97">
        <f>IF(A1219&lt;&gt;A1218,K1219,M1218+K1219)</f>
        <v>1.6776697620429482E-2</v>
      </c>
      <c r="N1219" s="97">
        <f>(M1219+(M1219-K1219))*(L1219-(L1219-J1219))</f>
        <v>4.0392315493882535E-3</v>
      </c>
      <c r="O1219" s="97">
        <f>ABS(L1219-M1219)</f>
        <v>0.88473845389472217</v>
      </c>
    </row>
    <row r="1220" spans="1:15" x14ac:dyDescent="0.25">
      <c r="A1220" s="440">
        <f>F_12Snp_ODR_Ret!A1284</f>
        <v>44681</v>
      </c>
      <c r="B1220" s="444" t="str">
        <f>F_12Snp_ODR_Ret!B1284</f>
        <v>R_E</v>
      </c>
      <c r="C1220" s="441">
        <f>F_12Snp_ODR_Ret!H1284</f>
        <v>346</v>
      </c>
      <c r="D1220" s="441">
        <f>F_12Snp_ODR_Ret!C1284</f>
        <v>31</v>
      </c>
      <c r="E1220" s="445">
        <f>D1220/C1220</f>
        <v>8.9595375722543349E-2</v>
      </c>
      <c r="F1220" s="94"/>
      <c r="G1220" s="96">
        <f>C1220-D1220</f>
        <v>315</v>
      </c>
      <c r="H1220" s="96">
        <f>SUMIFS($D:$D,$A:$A,$A1220)</f>
        <v>396</v>
      </c>
      <c r="I1220" s="96">
        <f>SUMIFS($G:$G,$A:$A,$A1220)</f>
        <v>55136</v>
      </c>
      <c r="J1220" s="95">
        <f>IFERROR(D1220/H1220,0)</f>
        <v>7.8282828282828287E-2</v>
      </c>
      <c r="K1220" s="95">
        <f>IFERROR(G1220/I1220,0)</f>
        <v>5.7131456761462564E-3</v>
      </c>
      <c r="L1220" s="97">
        <f>IF(A1220&lt;&gt;A1219,J1220,L1219+J1220)</f>
        <v>0.97979797979797989</v>
      </c>
      <c r="M1220" s="97">
        <f>IF(A1220&lt;&gt;A1219,K1220,M1219+K1220)</f>
        <v>2.2489843296575739E-2</v>
      </c>
      <c r="N1220" s="97">
        <f>(M1220+(M1220-K1220))*(L1220-(L1220-J1220))</f>
        <v>3.0738958798665708E-3</v>
      </c>
      <c r="O1220" s="97">
        <f>ABS(L1220-M1220)</f>
        <v>0.95730813650140412</v>
      </c>
    </row>
    <row r="1221" spans="1:15" x14ac:dyDescent="0.25">
      <c r="A1221" s="440">
        <f>F_12Snp_ODR_Ret!A1283</f>
        <v>44681</v>
      </c>
      <c r="B1221" s="444" t="str">
        <f>F_12Snp_ODR_Ret!B1283</f>
        <v>R_Default</v>
      </c>
      <c r="C1221" s="441">
        <f>F_12Snp_ODR_Ret!H1283</f>
        <v>3615</v>
      </c>
      <c r="D1221" s="441">
        <f>F_12Snp_ODR_Ret!C1283</f>
        <v>5</v>
      </c>
      <c r="E1221" s="445">
        <f>D1221/C1221</f>
        <v>1.3831258644536654E-3</v>
      </c>
      <c r="F1221" s="94"/>
      <c r="G1221" s="96">
        <f>C1221-D1221</f>
        <v>3610</v>
      </c>
      <c r="H1221" s="96">
        <f>SUMIFS($D:$D,$A:$A,$A1221)</f>
        <v>396</v>
      </c>
      <c r="I1221" s="96">
        <f>SUMIFS($G:$G,$A:$A,$A1221)</f>
        <v>55136</v>
      </c>
      <c r="J1221" s="95">
        <f>IFERROR(D1221/H1221,0)</f>
        <v>1.2626262626262626E-2</v>
      </c>
      <c r="K1221" s="95">
        <f>IFERROR(G1221/I1221,0)</f>
        <v>6.5474463145676148E-2</v>
      </c>
      <c r="L1221" s="97">
        <f>IF(A1221&lt;&gt;A1220,J1221,L1220+J1221)</f>
        <v>0.99242424242424254</v>
      </c>
      <c r="M1221" s="97">
        <f>IF(A1221&lt;&gt;A1220,K1221,M1220+K1221)</f>
        <v>8.7964306442251894E-2</v>
      </c>
      <c r="N1221" s="97">
        <f>(M1221+(M1221-K1221))*(L1221-(L1221-J1221))</f>
        <v>1.394623102762978E-3</v>
      </c>
      <c r="O1221" s="97">
        <f>ABS(L1221-M1221)</f>
        <v>0.9044599359819907</v>
      </c>
    </row>
    <row r="1222" spans="1:15" x14ac:dyDescent="0.25">
      <c r="A1222" s="440">
        <f>F_12Snp_ODR_Ret!A1288</f>
        <v>44681</v>
      </c>
      <c r="B1222" s="444" t="str">
        <f>F_12Snp_ODR_Ret!B1288</f>
        <v>R_H</v>
      </c>
      <c r="C1222" s="441">
        <f>F_12Snp_ODR_Ret!H1288</f>
        <v>24368</v>
      </c>
      <c r="D1222" s="441">
        <f>F_12Snp_ODR_Ret!C1288</f>
        <v>3</v>
      </c>
      <c r="E1222" s="445">
        <f>D1222/C1222</f>
        <v>1.2311227839789887E-4</v>
      </c>
      <c r="F1222" s="94"/>
      <c r="G1222" s="96">
        <f>C1222-D1222</f>
        <v>24365</v>
      </c>
      <c r="H1222" s="96">
        <f>SUMIFS($D:$D,$A:$A,$A1222)</f>
        <v>396</v>
      </c>
      <c r="I1222" s="96">
        <f>SUMIFS($G:$G,$A:$A,$A1222)</f>
        <v>55136</v>
      </c>
      <c r="J1222" s="95">
        <f>IFERROR(D1222/H1222,0)</f>
        <v>7.575757575757576E-3</v>
      </c>
      <c r="K1222" s="95">
        <f>IFERROR(G1222/I1222,0)</f>
        <v>0.44190728380731281</v>
      </c>
      <c r="L1222" s="97">
        <f>IF(A1222&lt;&gt;A1221,J1222,L1221+J1222)</f>
        <v>1.0000000000000002</v>
      </c>
      <c r="M1222" s="97">
        <f>IF(A1222&lt;&gt;A1221,K1222,M1221+K1222)</f>
        <v>0.52987159024956476</v>
      </c>
      <c r="N1222" s="97">
        <f>(M1222+(M1222-K1222))*(L1222-(L1222-J1222))</f>
        <v>4.6805749749380008E-3</v>
      </c>
      <c r="O1222" s="97">
        <f>ABS(L1222-M1222)</f>
        <v>0.47012840975043546</v>
      </c>
    </row>
    <row r="1223" spans="1:15" x14ac:dyDescent="0.25">
      <c r="A1223" s="440">
        <f>F_12Snp_ODR_Ret!A1290</f>
        <v>44681</v>
      </c>
      <c r="B1223" s="444" t="str">
        <f>F_12Snp_ODR_Ret!B1290</f>
        <v>R_I2</v>
      </c>
      <c r="C1223" s="441">
        <f>F_12Snp_ODR_Ret!H1290</f>
        <v>627</v>
      </c>
      <c r="D1223" s="441">
        <f>F_12Snp_ODR_Ret!C1290</f>
        <v>0</v>
      </c>
      <c r="E1223" s="445">
        <f>D1223/C1223</f>
        <v>0</v>
      </c>
      <c r="F1223" s="94"/>
      <c r="G1223" s="96">
        <f>C1223-D1223</f>
        <v>627</v>
      </c>
      <c r="H1223" s="96">
        <f>SUMIFS($D:$D,$A:$A,$A1223)</f>
        <v>396</v>
      </c>
      <c r="I1223" s="96">
        <f>SUMIFS($G:$G,$A:$A,$A1223)</f>
        <v>55136</v>
      </c>
      <c r="J1223" s="95">
        <f>IFERROR(D1223/H1223,0)</f>
        <v>0</v>
      </c>
      <c r="K1223" s="95">
        <f>IFERROR(G1223/I1223,0)</f>
        <v>1.1371880441091119E-2</v>
      </c>
      <c r="L1223" s="97">
        <f>IF(A1223&lt;&gt;A1222,J1223,L1222+J1223)</f>
        <v>1.0000000000000002</v>
      </c>
      <c r="M1223" s="97">
        <f>IF(A1223&lt;&gt;A1222,K1223,M1222+K1223)</f>
        <v>0.54124347069065593</v>
      </c>
      <c r="N1223" s="97">
        <f>(M1223+(M1223-K1223))*(L1223-(L1223-J1223))</f>
        <v>0</v>
      </c>
      <c r="O1223" s="97">
        <f>ABS(L1223-M1223)</f>
        <v>0.4587565293093443</v>
      </c>
    </row>
    <row r="1224" spans="1:15" x14ac:dyDescent="0.25">
      <c r="A1224" s="440">
        <f>F_12Snp_ODR_Ret!A1291</f>
        <v>44681</v>
      </c>
      <c r="B1224" s="444" t="str">
        <f>F_12Snp_ODR_Ret!B1291</f>
        <v>R_J</v>
      </c>
      <c r="C1224" s="441">
        <f>F_12Snp_ODR_Ret!H1291</f>
        <v>851</v>
      </c>
      <c r="D1224" s="441">
        <f>F_12Snp_ODR_Ret!C1291</f>
        <v>0</v>
      </c>
      <c r="E1224" s="445">
        <f>D1224/C1224</f>
        <v>0</v>
      </c>
      <c r="F1224" s="94"/>
      <c r="G1224" s="96">
        <f>C1224-D1224</f>
        <v>851</v>
      </c>
      <c r="H1224" s="96">
        <f>SUMIFS($D:$D,$A:$A,$A1224)</f>
        <v>396</v>
      </c>
      <c r="I1224" s="96">
        <f>SUMIFS($G:$G,$A:$A,$A1224)</f>
        <v>55136</v>
      </c>
      <c r="J1224" s="95">
        <f>IFERROR(D1224/H1224,0)</f>
        <v>0</v>
      </c>
      <c r="K1224" s="95">
        <f>IFERROR(G1224/I1224,0)</f>
        <v>1.5434561810795125E-2</v>
      </c>
      <c r="L1224" s="97">
        <f>IF(A1224&lt;&gt;A1223,J1224,L1223+J1224)</f>
        <v>1.0000000000000002</v>
      </c>
      <c r="M1224" s="97">
        <f>IF(A1224&lt;&gt;A1223,K1224,M1223+K1224)</f>
        <v>0.55667803250145109</v>
      </c>
      <c r="N1224" s="97">
        <f>(M1224+(M1224-K1224))*(L1224-(L1224-J1224))</f>
        <v>0</v>
      </c>
      <c r="O1224" s="97">
        <f>ABS(L1224-M1224)</f>
        <v>0.44332196749854913</v>
      </c>
    </row>
    <row r="1225" spans="1:15" x14ac:dyDescent="0.25">
      <c r="A1225" s="440">
        <f>F_12Snp_ODR_Ret!A1281</f>
        <v>44681</v>
      </c>
      <c r="B1225" s="444" t="str">
        <f>F_12Snp_ODR_Ret!B1281</f>
        <v>R_C2</v>
      </c>
      <c r="C1225" s="441">
        <f>F_12Snp_ODR_Ret!H1281</f>
        <v>597</v>
      </c>
      <c r="D1225" s="441">
        <f>F_12Snp_ODR_Ret!C1281</f>
        <v>0</v>
      </c>
      <c r="E1225" s="445">
        <f>D1225/C1225</f>
        <v>0</v>
      </c>
      <c r="F1225" s="94"/>
      <c r="G1225" s="96">
        <f>C1225-D1225</f>
        <v>597</v>
      </c>
      <c r="H1225" s="96">
        <f>SUMIFS($D:$D,$A:$A,$A1225)</f>
        <v>396</v>
      </c>
      <c r="I1225" s="96">
        <f>SUMIFS($G:$G,$A:$A,$A1225)</f>
        <v>55136</v>
      </c>
      <c r="J1225" s="95">
        <f>IFERROR(D1225/H1225,0)</f>
        <v>0</v>
      </c>
      <c r="K1225" s="95">
        <f>IFERROR(G1225/I1225,0)</f>
        <v>1.0827771329077191E-2</v>
      </c>
      <c r="L1225" s="97">
        <f>IF(A1225&lt;&gt;A1224,J1225,L1224+J1225)</f>
        <v>1.0000000000000002</v>
      </c>
      <c r="M1225" s="97">
        <f>IF(A1225&lt;&gt;A1224,K1225,M1224+K1225)</f>
        <v>0.56750580383052829</v>
      </c>
      <c r="N1225" s="97">
        <f>(M1225+(M1225-K1225))*(L1225-(L1225-J1225))</f>
        <v>0</v>
      </c>
      <c r="O1225" s="97">
        <f>ABS(L1225-M1225)</f>
        <v>0.43249419616947193</v>
      </c>
    </row>
    <row r="1226" spans="1:15" x14ac:dyDescent="0.25">
      <c r="A1226" s="440">
        <f>F_12Snp_ODR_Ret!A1282</f>
        <v>44681</v>
      </c>
      <c r="B1226" s="444" t="str">
        <f>F_12Snp_ODR_Ret!B1282</f>
        <v>R_D</v>
      </c>
      <c r="C1226" s="441">
        <f>F_12Snp_ODR_Ret!H1282</f>
        <v>701</v>
      </c>
      <c r="D1226" s="441">
        <f>F_12Snp_ODR_Ret!C1282</f>
        <v>0</v>
      </c>
      <c r="E1226" s="445">
        <f>D1226/C1226</f>
        <v>0</v>
      </c>
      <c r="F1226" s="94"/>
      <c r="G1226" s="96">
        <f>C1226-D1226</f>
        <v>701</v>
      </c>
      <c r="H1226" s="96">
        <f>SUMIFS($D:$D,$A:$A,$A1226)</f>
        <v>396</v>
      </c>
      <c r="I1226" s="96">
        <f>SUMIFS($G:$G,$A:$A,$A1226)</f>
        <v>55136</v>
      </c>
      <c r="J1226" s="95">
        <f>IFERROR(D1226/H1226,0)</f>
        <v>0</v>
      </c>
      <c r="K1226" s="95">
        <f>IFERROR(G1226/I1226,0)</f>
        <v>1.2714016250725478E-2</v>
      </c>
      <c r="L1226" s="97">
        <f>IF(A1226&lt;&gt;A1225,J1226,L1225+J1226)</f>
        <v>1.0000000000000002</v>
      </c>
      <c r="M1226" s="97">
        <f>IF(A1226&lt;&gt;A1225,K1226,M1225+K1226)</f>
        <v>0.58021982008125372</v>
      </c>
      <c r="N1226" s="97">
        <f>(M1226+(M1226-K1226))*(L1226-(L1226-J1226))</f>
        <v>0</v>
      </c>
      <c r="O1226" s="97">
        <f>ABS(L1226-M1226)</f>
        <v>0.4197801799187465</v>
      </c>
    </row>
    <row r="1227" spans="1:15" x14ac:dyDescent="0.25">
      <c r="A1227" s="440">
        <f>F_12Snp_ODR_Ret!A1287</f>
        <v>44681</v>
      </c>
      <c r="B1227" s="444" t="str">
        <f>F_12Snp_ODR_Ret!B1287</f>
        <v>R_G2</v>
      </c>
      <c r="C1227" s="441">
        <f>F_12Snp_ODR_Ret!H1287</f>
        <v>71</v>
      </c>
      <c r="D1227" s="441">
        <f>F_12Snp_ODR_Ret!C1287</f>
        <v>0</v>
      </c>
      <c r="E1227" s="445">
        <f>D1227/C1227</f>
        <v>0</v>
      </c>
      <c r="F1227" s="94"/>
      <c r="G1227" s="96">
        <f>C1227-D1227</f>
        <v>71</v>
      </c>
      <c r="H1227" s="96">
        <f>SUMIFS($D:$D,$A:$A,$A1227)</f>
        <v>396</v>
      </c>
      <c r="I1227" s="96">
        <f>SUMIFS($G:$G,$A:$A,$A1227)</f>
        <v>55136</v>
      </c>
      <c r="J1227" s="95">
        <f>IFERROR(D1227/H1227,0)</f>
        <v>0</v>
      </c>
      <c r="K1227" s="95">
        <f>IFERROR(G1227/I1227,0)</f>
        <v>1.2877248984329657E-3</v>
      </c>
      <c r="L1227" s="97">
        <f>IF(A1227&lt;&gt;A1226,J1227,L1226+J1227)</f>
        <v>1.0000000000000002</v>
      </c>
      <c r="M1227" s="97">
        <f>IF(A1227&lt;&gt;A1226,K1227,M1226+K1227)</f>
        <v>0.58150754497968671</v>
      </c>
      <c r="N1227" s="97">
        <f>(M1227+(M1227-K1227))*(L1227-(L1227-J1227))</f>
        <v>0</v>
      </c>
      <c r="O1227" s="97">
        <f>ABS(L1227-M1227)</f>
        <v>0.41849245502031351</v>
      </c>
    </row>
    <row r="1228" spans="1:15" x14ac:dyDescent="0.25">
      <c r="A1228" s="440">
        <f>F_12Snp_ODR_Ret!A1289</f>
        <v>44681</v>
      </c>
      <c r="B1228" s="444" t="str">
        <f>F_12Snp_ODR_Ret!B1289</f>
        <v>R_I1</v>
      </c>
      <c r="C1228" s="441">
        <f>F_12Snp_ODR_Ret!H1289</f>
        <v>4547</v>
      </c>
      <c r="D1228" s="441">
        <f>F_12Snp_ODR_Ret!C1289</f>
        <v>0</v>
      </c>
      <c r="E1228" s="445">
        <f>D1228/C1228</f>
        <v>0</v>
      </c>
      <c r="F1228" s="94"/>
      <c r="G1228" s="96">
        <f>C1228-D1228</f>
        <v>4547</v>
      </c>
      <c r="H1228" s="96">
        <f>SUMIFS($D:$D,$A:$A,$A1228)</f>
        <v>396</v>
      </c>
      <c r="I1228" s="96">
        <f>SUMIFS($G:$G,$A:$A,$A1228)</f>
        <v>55136</v>
      </c>
      <c r="J1228" s="95">
        <f>IFERROR(D1228/H1228,0)</f>
        <v>0</v>
      </c>
      <c r="K1228" s="95">
        <f>IFERROR(G1228/I1228,0)</f>
        <v>8.2468804410911201E-2</v>
      </c>
      <c r="L1228" s="97">
        <f>IF(A1228&lt;&gt;A1227,J1228,L1227+J1228)</f>
        <v>1.0000000000000002</v>
      </c>
      <c r="M1228" s="97">
        <f>IF(A1228&lt;&gt;A1227,K1228,M1227+K1228)</f>
        <v>0.66397634939059791</v>
      </c>
      <c r="N1228" s="97">
        <f>(M1228+(M1228-K1228))*(L1228-(L1228-J1228))</f>
        <v>0</v>
      </c>
      <c r="O1228" s="97">
        <f>ABS(L1228-M1228)</f>
        <v>0.33602365060940231</v>
      </c>
    </row>
    <row r="1229" spans="1:15" x14ac:dyDescent="0.25">
      <c r="A1229" s="440">
        <f>F_12Snp_ODR_Ret!A1278</f>
        <v>44681</v>
      </c>
      <c r="B1229" s="444" t="str">
        <f>F_12Snp_ODR_Ret!B1278</f>
        <v>R_A2</v>
      </c>
      <c r="C1229" s="441">
        <f>F_12Snp_ODR_Ret!H1278</f>
        <v>1343</v>
      </c>
      <c r="D1229" s="441">
        <f>F_12Snp_ODR_Ret!C1278</f>
        <v>0</v>
      </c>
      <c r="E1229" s="445">
        <f>D1229/C1229</f>
        <v>0</v>
      </c>
      <c r="F1229" s="94"/>
      <c r="G1229" s="96">
        <f>C1229-D1229</f>
        <v>1343</v>
      </c>
      <c r="H1229" s="96">
        <f>SUMIFS($D:$D,$A:$A,$A1229)</f>
        <v>396</v>
      </c>
      <c r="I1229" s="96">
        <f>SUMIFS($G:$G,$A:$A,$A1229)</f>
        <v>55136</v>
      </c>
      <c r="J1229" s="95">
        <f>IFERROR(D1229/H1229,0)</f>
        <v>0</v>
      </c>
      <c r="K1229" s="95">
        <f>IFERROR(G1229/I1229,0)</f>
        <v>2.4357951247823563E-2</v>
      </c>
      <c r="L1229" s="97">
        <f>IF(A1229&lt;&gt;A1228,J1229,L1228+J1229)</f>
        <v>1.0000000000000002</v>
      </c>
      <c r="M1229" s="97">
        <f>IF(A1229&lt;&gt;A1228,K1229,M1228+K1229)</f>
        <v>0.68833430063842149</v>
      </c>
      <c r="N1229" s="97">
        <f>(M1229+(M1229-K1229))*(L1229-(L1229-J1229))</f>
        <v>0</v>
      </c>
      <c r="O1229" s="97">
        <f>ABS(L1229-M1229)</f>
        <v>0.31166569936157873</v>
      </c>
    </row>
    <row r="1230" spans="1:15" x14ac:dyDescent="0.25">
      <c r="A1230" s="440">
        <f>F_12Snp_ODR_Ret!A1280</f>
        <v>44681</v>
      </c>
      <c r="B1230" s="444" t="str">
        <f>F_12Snp_ODR_Ret!B1280</f>
        <v>R_C1</v>
      </c>
      <c r="C1230" s="441">
        <f>F_12Snp_ODR_Ret!H1280</f>
        <v>9469</v>
      </c>
      <c r="D1230" s="441">
        <f>F_12Snp_ODR_Ret!C1280</f>
        <v>0</v>
      </c>
      <c r="E1230" s="445">
        <f>D1230/C1230</f>
        <v>0</v>
      </c>
      <c r="F1230" s="94"/>
      <c r="G1230" s="96">
        <f>C1230-D1230</f>
        <v>9469</v>
      </c>
      <c r="H1230" s="96">
        <f>SUMIFS($D:$D,$A:$A,$A1230)</f>
        <v>396</v>
      </c>
      <c r="I1230" s="96">
        <f>SUMIFS($G:$G,$A:$A,$A1230)</f>
        <v>55136</v>
      </c>
      <c r="J1230" s="95">
        <f>IFERROR(D1230/H1230,0)</f>
        <v>0</v>
      </c>
      <c r="K1230" s="95">
        <f>IFERROR(G1230/I1230,0)</f>
        <v>0.17173897272199651</v>
      </c>
      <c r="L1230" s="97">
        <f>IF(A1230&lt;&gt;A1229,J1230,L1229+J1230)</f>
        <v>1.0000000000000002</v>
      </c>
      <c r="M1230" s="97">
        <f>IF(A1230&lt;&gt;A1229,K1230,M1229+K1230)</f>
        <v>0.86007327336041794</v>
      </c>
      <c r="N1230" s="97">
        <f>(M1230+(M1230-K1230))*(L1230-(L1230-J1230))</f>
        <v>0</v>
      </c>
      <c r="O1230" s="97">
        <f>ABS(L1230-M1230)</f>
        <v>0.13992672663958228</v>
      </c>
    </row>
    <row r="1231" spans="1:15" x14ac:dyDescent="0.25">
      <c r="A1231" s="440">
        <f>F_12Snp_ODR_Ret!A1286</f>
        <v>44681</v>
      </c>
      <c r="B1231" s="444" t="str">
        <f>F_12Snp_ODR_Ret!B1286</f>
        <v>R_G1</v>
      </c>
      <c r="C1231" s="441">
        <f>F_12Snp_ODR_Ret!H1286</f>
        <v>1625</v>
      </c>
      <c r="D1231" s="441">
        <f>F_12Snp_ODR_Ret!C1286</f>
        <v>0</v>
      </c>
      <c r="E1231" s="445">
        <f>D1231/C1231</f>
        <v>0</v>
      </c>
      <c r="F1231" s="94"/>
      <c r="G1231" s="96">
        <f>C1231-D1231</f>
        <v>1625</v>
      </c>
      <c r="H1231" s="96">
        <f>SUMIFS($D:$D,$A:$A,$A1231)</f>
        <v>396</v>
      </c>
      <c r="I1231" s="96">
        <f>SUMIFS($G:$G,$A:$A,$A1231)</f>
        <v>55136</v>
      </c>
      <c r="J1231" s="95">
        <f>IFERROR(D1231/H1231,0)</f>
        <v>0</v>
      </c>
      <c r="K1231" s="95">
        <f>IFERROR(G1231/I1231,0)</f>
        <v>2.9472576900754499E-2</v>
      </c>
      <c r="L1231" s="97">
        <f>IF(A1231&lt;&gt;A1230,J1231,L1230+J1231)</f>
        <v>1.0000000000000002</v>
      </c>
      <c r="M1231" s="97">
        <f>IF(A1231&lt;&gt;A1230,K1231,M1230+K1231)</f>
        <v>0.88954585026117239</v>
      </c>
      <c r="N1231" s="97">
        <f>(M1231+(M1231-K1231))*(L1231-(L1231-J1231))</f>
        <v>0</v>
      </c>
      <c r="O1231" s="97">
        <f>ABS(L1231-M1231)</f>
        <v>0.11045414973882783</v>
      </c>
    </row>
    <row r="1232" spans="1:15" x14ac:dyDescent="0.25">
      <c r="A1232" s="440">
        <f>F_12Snp_ODR_Ret!A1279</f>
        <v>44681</v>
      </c>
      <c r="B1232" s="444" t="str">
        <f>F_12Snp_ODR_Ret!B1279</f>
        <v>R_B</v>
      </c>
      <c r="C1232" s="441">
        <f>F_12Snp_ODR_Ret!H1279</f>
        <v>4789</v>
      </c>
      <c r="D1232" s="441">
        <f>F_12Snp_ODR_Ret!C1279</f>
        <v>0</v>
      </c>
      <c r="E1232" s="445">
        <f>D1232/C1232</f>
        <v>0</v>
      </c>
      <c r="F1232" s="94"/>
      <c r="G1232" s="96">
        <f>C1232-D1232</f>
        <v>4789</v>
      </c>
      <c r="H1232" s="96">
        <f>SUMIFS($D:$D,$A:$A,$A1232)</f>
        <v>396</v>
      </c>
      <c r="I1232" s="96">
        <f>SUMIFS($G:$G,$A:$A,$A1232)</f>
        <v>55136</v>
      </c>
      <c r="J1232" s="95">
        <f>IFERROR(D1232/H1232,0)</f>
        <v>0</v>
      </c>
      <c r="K1232" s="95">
        <f>IFERROR(G1232/I1232,0)</f>
        <v>8.685795124782357E-2</v>
      </c>
      <c r="L1232" s="97">
        <f>IF(A1232&lt;&gt;A1231,J1232,L1231+J1232)</f>
        <v>1.0000000000000002</v>
      </c>
      <c r="M1232" s="97">
        <f>IF(A1232&lt;&gt;A1231,K1232,M1231+K1232)</f>
        <v>0.97640380150899597</v>
      </c>
      <c r="N1232" s="97">
        <f>(M1232+(M1232-K1232))*(L1232-(L1232-J1232))</f>
        <v>0</v>
      </c>
      <c r="O1232" s="97">
        <f>ABS(L1232-M1232)</f>
        <v>2.359619849100425E-2</v>
      </c>
    </row>
    <row r="1233" spans="1:15" x14ac:dyDescent="0.25">
      <c r="A1233" s="440">
        <f>F_12Snp_ODR_Ret!A1277</f>
        <v>44681</v>
      </c>
      <c r="B1233" s="444" t="str">
        <f>F_12Snp_ODR_Ret!B1277</f>
        <v>R_A1</v>
      </c>
      <c r="C1233" s="441">
        <f>F_12Snp_ODR_Ret!H1277</f>
        <v>1301</v>
      </c>
      <c r="D1233" s="441">
        <f>F_12Snp_ODR_Ret!C1277</f>
        <v>0</v>
      </c>
      <c r="E1233" s="445">
        <f>D1233/C1233</f>
        <v>0</v>
      </c>
      <c r="F1233" s="94"/>
      <c r="G1233" s="96">
        <f>C1233-D1233</f>
        <v>1301</v>
      </c>
      <c r="H1233" s="96">
        <f>SUMIFS($D:$D,$A:$A,$A1233)</f>
        <v>396</v>
      </c>
      <c r="I1233" s="96">
        <f>SUMIFS($G:$G,$A:$A,$A1233)</f>
        <v>55136</v>
      </c>
      <c r="J1233" s="95">
        <f>IFERROR(D1233/H1233,0)</f>
        <v>0</v>
      </c>
      <c r="K1233" s="95">
        <f>IFERROR(G1233/I1233,0)</f>
        <v>2.3596198491004063E-2</v>
      </c>
      <c r="L1233" s="97">
        <f>IF(A1233&lt;&gt;A1232,J1233,L1232+J1233)</f>
        <v>1.0000000000000002</v>
      </c>
      <c r="M1233" s="97">
        <f>IF(A1233&lt;&gt;A1232,K1233,M1232+K1233)</f>
        <v>1</v>
      </c>
      <c r="N1233" s="97">
        <f>(M1233+(M1233-K1233))*(L1233-(L1233-J1233))</f>
        <v>0</v>
      </c>
      <c r="O1233" s="97">
        <f>ABS(L1233-M1233)</f>
        <v>2.2204460492503131E-16</v>
      </c>
    </row>
    <row r="1234" spans="1:15" x14ac:dyDescent="0.25">
      <c r="A1234" s="440">
        <f>F_12Snp_ODR_Ret!A1309</f>
        <v>44712</v>
      </c>
      <c r="B1234" s="444" t="str">
        <f>F_12Snp_ODR_Ret!B1309</f>
        <v>R_K</v>
      </c>
      <c r="C1234" s="441">
        <f>F_12Snp_ODR_Ret!H1309</f>
        <v>730</v>
      </c>
      <c r="D1234" s="441">
        <f>F_12Snp_ODR_Ret!C1309</f>
        <v>122</v>
      </c>
      <c r="E1234" s="445">
        <f>D1234/C1234</f>
        <v>0.16712328767123288</v>
      </c>
      <c r="F1234" s="94"/>
      <c r="G1234" s="96">
        <f>C1234-D1234</f>
        <v>608</v>
      </c>
      <c r="H1234" s="96">
        <f>SUMIFS($D:$D,$A:$A,$A1234)</f>
        <v>179</v>
      </c>
      <c r="I1234" s="96">
        <f>SUMIFS($G:$G,$A:$A,$A1234)</f>
        <v>55691</v>
      </c>
      <c r="J1234" s="95">
        <f>IFERROR(D1234/H1234,0)</f>
        <v>0.68156424581005581</v>
      </c>
      <c r="K1234" s="95">
        <f>IFERROR(G1234/I1234,0)</f>
        <v>1.0917383419223933E-2</v>
      </c>
      <c r="L1234" s="97">
        <f>IF(A1234&lt;&gt;A1233,J1234,L1233+J1234)</f>
        <v>0.68156424581005581</v>
      </c>
      <c r="M1234" s="97">
        <f>IF(A1234&lt;&gt;A1233,K1234,M1233+K1234)</f>
        <v>1.0917383419223933E-2</v>
      </c>
      <c r="N1234" s="97">
        <f>(M1234+(M1234-K1234))*(L1234-(L1234-J1234))</f>
        <v>7.4408981963425677E-3</v>
      </c>
      <c r="O1234" s="97">
        <f>ABS(L1234-M1234)</f>
        <v>0.67064686239083193</v>
      </c>
    </row>
    <row r="1235" spans="1:15" x14ac:dyDescent="0.25">
      <c r="A1235" s="440">
        <f>F_12Snp_ODR_Ret!A1302</f>
        <v>44712</v>
      </c>
      <c r="B1235" s="444" t="str">
        <f>F_12Snp_ODR_Ret!B1302</f>
        <v>R_F</v>
      </c>
      <c r="C1235" s="441">
        <f>F_12Snp_ODR_Ret!H1302</f>
        <v>236</v>
      </c>
      <c r="D1235" s="441">
        <f>F_12Snp_ODR_Ret!C1302</f>
        <v>19</v>
      </c>
      <c r="E1235" s="445">
        <f>D1235/C1235</f>
        <v>8.050847457627118E-2</v>
      </c>
      <c r="F1235" s="94"/>
      <c r="G1235" s="96">
        <f>C1235-D1235</f>
        <v>217</v>
      </c>
      <c r="H1235" s="96">
        <f>SUMIFS($D:$D,$A:$A,$A1235)</f>
        <v>179</v>
      </c>
      <c r="I1235" s="96">
        <f>SUMIFS($G:$G,$A:$A,$A1235)</f>
        <v>55691</v>
      </c>
      <c r="J1235" s="95">
        <f>IFERROR(D1235/H1235,0)</f>
        <v>0.10614525139664804</v>
      </c>
      <c r="K1235" s="95">
        <f>IFERROR(G1235/I1235,0)</f>
        <v>3.8965003321901207E-3</v>
      </c>
      <c r="L1235" s="97">
        <f>IF(A1235&lt;&gt;A1234,J1235,L1234+J1235)</f>
        <v>0.7877094972067038</v>
      </c>
      <c r="M1235" s="97">
        <f>IF(A1235&lt;&gt;A1234,K1235,M1234+K1235)</f>
        <v>1.4813883751414052E-2</v>
      </c>
      <c r="N1235" s="97">
        <f>(M1235+(M1235-K1235))*(L1235-(L1235-J1235))</f>
        <v>2.7312518225816869E-3</v>
      </c>
      <c r="O1235" s="97">
        <f>ABS(L1235-M1235)</f>
        <v>0.77289561345528979</v>
      </c>
    </row>
    <row r="1236" spans="1:15" x14ac:dyDescent="0.25">
      <c r="A1236" s="440">
        <f>F_12Snp_ODR_Ret!A1310</f>
        <v>44712</v>
      </c>
      <c r="B1236" s="444" t="str">
        <f>F_12Snp_ODR_Ret!B1310</f>
        <v>R_L</v>
      </c>
      <c r="C1236" s="441">
        <f>F_12Snp_ODR_Ret!H1310</f>
        <v>313</v>
      </c>
      <c r="D1236" s="441">
        <f>F_12Snp_ODR_Ret!C1310</f>
        <v>25</v>
      </c>
      <c r="E1236" s="445">
        <f>D1236/C1236</f>
        <v>7.9872204472843447E-2</v>
      </c>
      <c r="F1236" s="94"/>
      <c r="G1236" s="96">
        <f>C1236-D1236</f>
        <v>288</v>
      </c>
      <c r="H1236" s="96">
        <f>SUMIFS($D:$D,$A:$A,$A1236)</f>
        <v>179</v>
      </c>
      <c r="I1236" s="96">
        <f>SUMIFS($G:$G,$A:$A,$A1236)</f>
        <v>55691</v>
      </c>
      <c r="J1236" s="95">
        <f>IFERROR(D1236/H1236,0)</f>
        <v>0.13966480446927373</v>
      </c>
      <c r="K1236" s="95">
        <f>IFERROR(G1236/I1236,0)</f>
        <v>5.1713921459481784E-3</v>
      </c>
      <c r="L1236" s="97">
        <f>IF(A1236&lt;&gt;A1235,J1236,L1235+J1236)</f>
        <v>0.92737430167597756</v>
      </c>
      <c r="M1236" s="97">
        <f>IF(A1236&lt;&gt;A1235,K1236,M1235+K1236)</f>
        <v>1.998527589736223E-2</v>
      </c>
      <c r="N1236" s="97">
        <f>(M1236+(M1236-K1236))*(L1236-(L1236-J1236))</f>
        <v>4.8602178280413803E-3</v>
      </c>
      <c r="O1236" s="97">
        <f>ABS(L1236-M1236)</f>
        <v>0.90738902577861535</v>
      </c>
    </row>
    <row r="1237" spans="1:15" x14ac:dyDescent="0.25">
      <c r="A1237" s="440">
        <f>F_12Snp_ODR_Ret!A1301</f>
        <v>44712</v>
      </c>
      <c r="B1237" s="444" t="str">
        <f>F_12Snp_ODR_Ret!B1301</f>
        <v>R_E</v>
      </c>
      <c r="C1237" s="441">
        <f>F_12Snp_ODR_Ret!H1301</f>
        <v>358</v>
      </c>
      <c r="D1237" s="441">
        <f>F_12Snp_ODR_Ret!C1301</f>
        <v>12</v>
      </c>
      <c r="E1237" s="445">
        <f>D1237/C1237</f>
        <v>3.3519553072625698E-2</v>
      </c>
      <c r="F1237" s="94"/>
      <c r="G1237" s="96">
        <f>C1237-D1237</f>
        <v>346</v>
      </c>
      <c r="H1237" s="96">
        <f>SUMIFS($D:$D,$A:$A,$A1237)</f>
        <v>179</v>
      </c>
      <c r="I1237" s="96">
        <f>SUMIFS($G:$G,$A:$A,$A1237)</f>
        <v>55691</v>
      </c>
      <c r="J1237" s="95">
        <f>IFERROR(D1237/H1237,0)</f>
        <v>6.7039106145251395E-2</v>
      </c>
      <c r="K1237" s="95">
        <f>IFERROR(G1237/I1237,0)</f>
        <v>6.2128530642294091E-3</v>
      </c>
      <c r="L1237" s="97">
        <f>IF(A1237&lt;&gt;A1236,J1237,L1236+J1237)</f>
        <v>0.994413407821229</v>
      </c>
      <c r="M1237" s="97">
        <f>IF(A1237&lt;&gt;A1236,K1237,M1236+K1237)</f>
        <v>2.6198128961591641E-2</v>
      </c>
      <c r="N1237" s="97">
        <f>(M1237+(M1237-K1237))*(L1237-(L1237-J1237))</f>
        <v>3.0960941804885297E-3</v>
      </c>
      <c r="O1237" s="97">
        <f>ABS(L1237-M1237)</f>
        <v>0.96821527885963732</v>
      </c>
    </row>
    <row r="1238" spans="1:15" x14ac:dyDescent="0.25">
      <c r="A1238" s="440">
        <f>F_12Snp_ODR_Ret!A1305</f>
        <v>44712</v>
      </c>
      <c r="B1238" s="444" t="str">
        <f>F_12Snp_ODR_Ret!B1305</f>
        <v>R_H</v>
      </c>
      <c r="C1238" s="441">
        <f>F_12Snp_ODR_Ret!H1305</f>
        <v>24237</v>
      </c>
      <c r="D1238" s="441">
        <f>F_12Snp_ODR_Ret!C1305</f>
        <v>1</v>
      </c>
      <c r="E1238" s="445">
        <f>D1238/C1238</f>
        <v>4.1259231753104757E-5</v>
      </c>
      <c r="F1238" s="94"/>
      <c r="G1238" s="96">
        <f>C1238-D1238</f>
        <v>24236</v>
      </c>
      <c r="H1238" s="96">
        <f>SUMIFS($D:$D,$A:$A,$A1238)</f>
        <v>179</v>
      </c>
      <c r="I1238" s="96">
        <f>SUMIFS($G:$G,$A:$A,$A1238)</f>
        <v>55691</v>
      </c>
      <c r="J1238" s="95">
        <f>IFERROR(D1238/H1238,0)</f>
        <v>5.5865921787709499E-3</v>
      </c>
      <c r="K1238" s="95">
        <f>IFERROR(G1238/I1238,0)</f>
        <v>0.43518701405972238</v>
      </c>
      <c r="L1238" s="97">
        <f>IF(A1238&lt;&gt;A1237,J1238,L1237+J1238)</f>
        <v>1</v>
      </c>
      <c r="M1238" s="97">
        <f>IF(A1238&lt;&gt;A1237,K1238,M1237+K1238)</f>
        <v>0.461385143021314</v>
      </c>
      <c r="N1238" s="97">
        <f>(M1238+(M1238-K1238))*(L1238-(L1238-J1238))</f>
        <v>2.7239288937592736E-3</v>
      </c>
      <c r="O1238" s="97">
        <f>ABS(L1238-M1238)</f>
        <v>0.53861485697868594</v>
      </c>
    </row>
    <row r="1239" spans="1:15" x14ac:dyDescent="0.25">
      <c r="A1239" s="440">
        <f>F_12Snp_ODR_Ret!A1307</f>
        <v>44712</v>
      </c>
      <c r="B1239" s="444" t="str">
        <f>F_12Snp_ODR_Ret!B1307</f>
        <v>R_I2</v>
      </c>
      <c r="C1239" s="441">
        <f>F_12Snp_ODR_Ret!H1307</f>
        <v>627</v>
      </c>
      <c r="D1239" s="441">
        <f>F_12Snp_ODR_Ret!C1307</f>
        <v>0</v>
      </c>
      <c r="E1239" s="445">
        <f>D1239/C1239</f>
        <v>0</v>
      </c>
      <c r="F1239" s="94"/>
      <c r="G1239" s="96">
        <f>C1239-D1239</f>
        <v>627</v>
      </c>
      <c r="H1239" s="96">
        <f>SUMIFS($D:$D,$A:$A,$A1239)</f>
        <v>179</v>
      </c>
      <c r="I1239" s="96">
        <f>SUMIFS($G:$G,$A:$A,$A1239)</f>
        <v>55691</v>
      </c>
      <c r="J1239" s="95">
        <f>IFERROR(D1239/H1239,0)</f>
        <v>0</v>
      </c>
      <c r="K1239" s="95">
        <f>IFERROR(G1239/I1239,0)</f>
        <v>1.1258551651074681E-2</v>
      </c>
      <c r="L1239" s="97">
        <f>IF(A1239&lt;&gt;A1238,J1239,L1238+J1239)</f>
        <v>1</v>
      </c>
      <c r="M1239" s="97">
        <f>IF(A1239&lt;&gt;A1238,K1239,M1238+K1239)</f>
        <v>0.4726436946723887</v>
      </c>
      <c r="N1239" s="97">
        <f>(M1239+(M1239-K1239))*(L1239-(L1239-J1239))</f>
        <v>0</v>
      </c>
      <c r="O1239" s="97">
        <f>ABS(L1239-M1239)</f>
        <v>0.52735630532761135</v>
      </c>
    </row>
    <row r="1240" spans="1:15" x14ac:dyDescent="0.25">
      <c r="A1240" s="440">
        <f>F_12Snp_ODR_Ret!A1308</f>
        <v>44712</v>
      </c>
      <c r="B1240" s="444" t="str">
        <f>F_12Snp_ODR_Ret!B1308</f>
        <v>R_J</v>
      </c>
      <c r="C1240" s="441">
        <f>F_12Snp_ODR_Ret!H1308</f>
        <v>857</v>
      </c>
      <c r="D1240" s="441">
        <f>F_12Snp_ODR_Ret!C1308</f>
        <v>0</v>
      </c>
      <c r="E1240" s="445">
        <f>D1240/C1240</f>
        <v>0</v>
      </c>
      <c r="F1240" s="94"/>
      <c r="G1240" s="96">
        <f>C1240-D1240</f>
        <v>857</v>
      </c>
      <c r="H1240" s="96">
        <f>SUMIFS($D:$D,$A:$A,$A1240)</f>
        <v>179</v>
      </c>
      <c r="I1240" s="96">
        <f>SUMIFS($G:$G,$A:$A,$A1240)</f>
        <v>55691</v>
      </c>
      <c r="J1240" s="95">
        <f>IFERROR(D1240/H1240,0)</f>
        <v>0</v>
      </c>
      <c r="K1240" s="95">
        <f>IFERROR(G1240/I1240,0)</f>
        <v>1.5388482878741628E-2</v>
      </c>
      <c r="L1240" s="97">
        <f>IF(A1240&lt;&gt;A1239,J1240,L1239+J1240)</f>
        <v>1</v>
      </c>
      <c r="M1240" s="97">
        <f>IF(A1240&lt;&gt;A1239,K1240,M1239+K1240)</f>
        <v>0.48803217755113032</v>
      </c>
      <c r="N1240" s="97">
        <f>(M1240+(M1240-K1240))*(L1240-(L1240-J1240))</f>
        <v>0</v>
      </c>
      <c r="O1240" s="97">
        <f>ABS(L1240-M1240)</f>
        <v>0.51196782244886974</v>
      </c>
    </row>
    <row r="1241" spans="1:15" x14ac:dyDescent="0.25">
      <c r="A1241" s="440">
        <f>F_12Snp_ODR_Ret!A1298</f>
        <v>44712</v>
      </c>
      <c r="B1241" s="444" t="str">
        <f>F_12Snp_ODR_Ret!B1298</f>
        <v>R_C2</v>
      </c>
      <c r="C1241" s="441">
        <f>F_12Snp_ODR_Ret!H1298</f>
        <v>760</v>
      </c>
      <c r="D1241" s="441">
        <f>F_12Snp_ODR_Ret!C1298</f>
        <v>0</v>
      </c>
      <c r="E1241" s="445">
        <f>D1241/C1241</f>
        <v>0</v>
      </c>
      <c r="F1241" s="94"/>
      <c r="G1241" s="96">
        <f>C1241-D1241</f>
        <v>760</v>
      </c>
      <c r="H1241" s="96">
        <f>SUMIFS($D:$D,$A:$A,$A1241)</f>
        <v>179</v>
      </c>
      <c r="I1241" s="96">
        <f>SUMIFS($G:$G,$A:$A,$A1241)</f>
        <v>55691</v>
      </c>
      <c r="J1241" s="95">
        <f>IFERROR(D1241/H1241,0)</f>
        <v>0</v>
      </c>
      <c r="K1241" s="95">
        <f>IFERROR(G1241/I1241,0)</f>
        <v>1.3646729274029915E-2</v>
      </c>
      <c r="L1241" s="97">
        <f>IF(A1241&lt;&gt;A1240,J1241,L1240+J1241)</f>
        <v>1</v>
      </c>
      <c r="M1241" s="97">
        <f>IF(A1241&lt;&gt;A1240,K1241,M1240+K1241)</f>
        <v>0.50167890682516025</v>
      </c>
      <c r="N1241" s="97">
        <f>(M1241+(M1241-K1241))*(L1241-(L1241-J1241))</f>
        <v>0</v>
      </c>
      <c r="O1241" s="97">
        <f>ABS(L1241-M1241)</f>
        <v>0.49832109317483975</v>
      </c>
    </row>
    <row r="1242" spans="1:15" x14ac:dyDescent="0.25">
      <c r="A1242" s="440">
        <f>F_12Snp_ODR_Ret!A1299</f>
        <v>44712</v>
      </c>
      <c r="B1242" s="444" t="str">
        <f>F_12Snp_ODR_Ret!B1299</f>
        <v>R_D</v>
      </c>
      <c r="C1242" s="441">
        <f>F_12Snp_ODR_Ret!H1299</f>
        <v>687</v>
      </c>
      <c r="D1242" s="441">
        <f>F_12Snp_ODR_Ret!C1299</f>
        <v>0</v>
      </c>
      <c r="E1242" s="445">
        <f>D1242/C1242</f>
        <v>0</v>
      </c>
      <c r="F1242" s="94"/>
      <c r="G1242" s="96">
        <f>C1242-D1242</f>
        <v>687</v>
      </c>
      <c r="H1242" s="96">
        <f>SUMIFS($D:$D,$A:$A,$A1242)</f>
        <v>179</v>
      </c>
      <c r="I1242" s="96">
        <f>SUMIFS($G:$G,$A:$A,$A1242)</f>
        <v>55691</v>
      </c>
      <c r="J1242" s="95">
        <f>IFERROR(D1242/H1242,0)</f>
        <v>0</v>
      </c>
      <c r="K1242" s="95">
        <f>IFERROR(G1242/I1242,0)</f>
        <v>1.2335925014813884E-2</v>
      </c>
      <c r="L1242" s="97">
        <f>IF(A1242&lt;&gt;A1241,J1242,L1241+J1242)</f>
        <v>1</v>
      </c>
      <c r="M1242" s="97">
        <f>IF(A1242&lt;&gt;A1241,K1242,M1241+K1242)</f>
        <v>0.5140148318399741</v>
      </c>
      <c r="N1242" s="97">
        <f>(M1242+(M1242-K1242))*(L1242-(L1242-J1242))</f>
        <v>0</v>
      </c>
      <c r="O1242" s="97">
        <f>ABS(L1242-M1242)</f>
        <v>0.4859851681600259</v>
      </c>
    </row>
    <row r="1243" spans="1:15" x14ac:dyDescent="0.25">
      <c r="A1243" s="440">
        <f>F_12Snp_ODR_Ret!A1306</f>
        <v>44712</v>
      </c>
      <c r="B1243" s="444" t="str">
        <f>F_12Snp_ODR_Ret!B1306</f>
        <v>R_I1</v>
      </c>
      <c r="C1243" s="441">
        <f>F_12Snp_ODR_Ret!H1306</f>
        <v>4493</v>
      </c>
      <c r="D1243" s="441">
        <f>F_12Snp_ODR_Ret!C1306</f>
        <v>0</v>
      </c>
      <c r="E1243" s="445">
        <f>D1243/C1243</f>
        <v>0</v>
      </c>
      <c r="F1243" s="94"/>
      <c r="G1243" s="96">
        <f>C1243-D1243</f>
        <v>4493</v>
      </c>
      <c r="H1243" s="96">
        <f>SUMIFS($D:$D,$A:$A,$A1243)</f>
        <v>179</v>
      </c>
      <c r="I1243" s="96">
        <f>SUMIFS($G:$G,$A:$A,$A1243)</f>
        <v>55691</v>
      </c>
      <c r="J1243" s="95">
        <f>IFERROR(D1243/H1243,0)</f>
        <v>0</v>
      </c>
      <c r="K1243" s="95">
        <f>IFERROR(G1243/I1243,0)</f>
        <v>8.0677308721337382E-2</v>
      </c>
      <c r="L1243" s="97">
        <f>IF(A1243&lt;&gt;A1242,J1243,L1242+J1243)</f>
        <v>1</v>
      </c>
      <c r="M1243" s="97">
        <f>IF(A1243&lt;&gt;A1242,K1243,M1242+K1243)</f>
        <v>0.59469214056131148</v>
      </c>
      <c r="N1243" s="97">
        <f>(M1243+(M1243-K1243))*(L1243-(L1243-J1243))</f>
        <v>0</v>
      </c>
      <c r="O1243" s="97">
        <f>ABS(L1243-M1243)</f>
        <v>0.40530785943868852</v>
      </c>
    </row>
    <row r="1244" spans="1:15" x14ac:dyDescent="0.25">
      <c r="A1244" s="440">
        <f>F_12Snp_ODR_Ret!A1304</f>
        <v>44712</v>
      </c>
      <c r="B1244" s="444" t="str">
        <f>F_12Snp_ODR_Ret!B1304</f>
        <v>R_G2</v>
      </c>
      <c r="C1244" s="441">
        <f>F_12Snp_ODR_Ret!H1304</f>
        <v>66</v>
      </c>
      <c r="D1244" s="441">
        <f>F_12Snp_ODR_Ret!C1304</f>
        <v>0</v>
      </c>
      <c r="E1244" s="445">
        <f>D1244/C1244</f>
        <v>0</v>
      </c>
      <c r="F1244" s="94"/>
      <c r="G1244" s="96">
        <f>C1244-D1244</f>
        <v>66</v>
      </c>
      <c r="H1244" s="96">
        <f>SUMIFS($D:$D,$A:$A,$A1244)</f>
        <v>179</v>
      </c>
      <c r="I1244" s="96">
        <f>SUMIFS($G:$G,$A:$A,$A1244)</f>
        <v>55691</v>
      </c>
      <c r="J1244" s="95">
        <f>IFERROR(D1244/H1244,0)</f>
        <v>0</v>
      </c>
      <c r="K1244" s="95">
        <f>IFERROR(G1244/I1244,0)</f>
        <v>1.1851107001131242E-3</v>
      </c>
      <c r="L1244" s="97">
        <f>IF(A1244&lt;&gt;A1243,J1244,L1243+J1244)</f>
        <v>1</v>
      </c>
      <c r="M1244" s="97">
        <f>IF(A1244&lt;&gt;A1243,K1244,M1243+K1244)</f>
        <v>0.59587725126142466</v>
      </c>
      <c r="N1244" s="97">
        <f>(M1244+(M1244-K1244))*(L1244-(L1244-J1244))</f>
        <v>0</v>
      </c>
      <c r="O1244" s="97">
        <f>ABS(L1244-M1244)</f>
        <v>0.40412274873857534</v>
      </c>
    </row>
    <row r="1245" spans="1:15" x14ac:dyDescent="0.25">
      <c r="A1245" s="440">
        <f>F_12Snp_ODR_Ret!A1300</f>
        <v>44712</v>
      </c>
      <c r="B1245" s="444" t="str">
        <f>F_12Snp_ODR_Ret!B1300</f>
        <v>R_Default</v>
      </c>
      <c r="C1245" s="441">
        <f>F_12Snp_ODR_Ret!H1300</f>
        <v>3721</v>
      </c>
      <c r="D1245" s="441">
        <f>F_12Snp_ODR_Ret!C1300</f>
        <v>0</v>
      </c>
      <c r="E1245" s="445">
        <f>D1245/C1245</f>
        <v>0</v>
      </c>
      <c r="F1245" s="94"/>
      <c r="G1245" s="96">
        <f>C1245-D1245</f>
        <v>3721</v>
      </c>
      <c r="H1245" s="96">
        <f>SUMIFS($D:$D,$A:$A,$A1245)</f>
        <v>179</v>
      </c>
      <c r="I1245" s="96">
        <f>SUMIFS($G:$G,$A:$A,$A1245)</f>
        <v>55691</v>
      </c>
      <c r="J1245" s="95">
        <f>IFERROR(D1245/H1245,0)</f>
        <v>0</v>
      </c>
      <c r="K1245" s="95">
        <f>IFERROR(G1245/I1245,0)</f>
        <v>6.6815104774559625E-2</v>
      </c>
      <c r="L1245" s="97">
        <f>IF(A1245&lt;&gt;A1244,J1245,L1244+J1245)</f>
        <v>1</v>
      </c>
      <c r="M1245" s="97">
        <f>IF(A1245&lt;&gt;A1244,K1245,M1244+K1245)</f>
        <v>0.66269235603598431</v>
      </c>
      <c r="N1245" s="97">
        <f>(M1245+(M1245-K1245))*(L1245-(L1245-J1245))</f>
        <v>0</v>
      </c>
      <c r="O1245" s="97">
        <f>ABS(L1245-M1245)</f>
        <v>0.33730764396401569</v>
      </c>
    </row>
    <row r="1246" spans="1:15" x14ac:dyDescent="0.25">
      <c r="A1246" s="440">
        <f>F_12Snp_ODR_Ret!A1297</f>
        <v>44712</v>
      </c>
      <c r="B1246" s="444" t="str">
        <f>F_12Snp_ODR_Ret!B1297</f>
        <v>R_C1</v>
      </c>
      <c r="C1246" s="441">
        <f>F_12Snp_ODR_Ret!H1297</f>
        <v>9424</v>
      </c>
      <c r="D1246" s="441">
        <f>F_12Snp_ODR_Ret!C1297</f>
        <v>0</v>
      </c>
      <c r="E1246" s="445">
        <f>D1246/C1246</f>
        <v>0</v>
      </c>
      <c r="F1246" s="94"/>
      <c r="G1246" s="96">
        <f>C1246-D1246</f>
        <v>9424</v>
      </c>
      <c r="H1246" s="96">
        <f>SUMIFS($D:$D,$A:$A,$A1246)</f>
        <v>179</v>
      </c>
      <c r="I1246" s="96">
        <f>SUMIFS($G:$G,$A:$A,$A1246)</f>
        <v>55691</v>
      </c>
      <c r="J1246" s="95">
        <f>IFERROR(D1246/H1246,0)</f>
        <v>0</v>
      </c>
      <c r="K1246" s="95">
        <f>IFERROR(G1246/I1246,0)</f>
        <v>0.16921944299797095</v>
      </c>
      <c r="L1246" s="97">
        <f>IF(A1246&lt;&gt;A1245,J1246,L1245+J1246)</f>
        <v>1</v>
      </c>
      <c r="M1246" s="97">
        <f>IF(A1246&lt;&gt;A1245,K1246,M1245+K1246)</f>
        <v>0.83191179903395529</v>
      </c>
      <c r="N1246" s="97">
        <f>(M1246+(M1246-K1246))*(L1246-(L1246-J1246))</f>
        <v>0</v>
      </c>
      <c r="O1246" s="97">
        <f>ABS(L1246-M1246)</f>
        <v>0.16808820096604471</v>
      </c>
    </row>
    <row r="1247" spans="1:15" x14ac:dyDescent="0.25">
      <c r="A1247" s="440">
        <f>F_12Snp_ODR_Ret!A1295</f>
        <v>44712</v>
      </c>
      <c r="B1247" s="444" t="str">
        <f>F_12Snp_ODR_Ret!B1295</f>
        <v>R_A2</v>
      </c>
      <c r="C1247" s="441">
        <f>F_12Snp_ODR_Ret!H1295</f>
        <v>1353</v>
      </c>
      <c r="D1247" s="441">
        <f>F_12Snp_ODR_Ret!C1295</f>
        <v>0</v>
      </c>
      <c r="E1247" s="445">
        <f>D1247/C1247</f>
        <v>0</v>
      </c>
      <c r="F1247" s="94"/>
      <c r="G1247" s="96">
        <f>C1247-D1247</f>
        <v>1353</v>
      </c>
      <c r="H1247" s="96">
        <f>SUMIFS($D:$D,$A:$A,$A1247)</f>
        <v>179</v>
      </c>
      <c r="I1247" s="96">
        <f>SUMIFS($G:$G,$A:$A,$A1247)</f>
        <v>55691</v>
      </c>
      <c r="J1247" s="95">
        <f>IFERROR(D1247/H1247,0)</f>
        <v>0</v>
      </c>
      <c r="K1247" s="95">
        <f>IFERROR(G1247/I1247,0)</f>
        <v>2.4294769352319046E-2</v>
      </c>
      <c r="L1247" s="97">
        <f>IF(A1247&lt;&gt;A1246,J1247,L1246+J1247)</f>
        <v>1</v>
      </c>
      <c r="M1247" s="97">
        <f>IF(A1247&lt;&gt;A1246,K1247,M1246+K1247)</f>
        <v>0.85620656838627429</v>
      </c>
      <c r="N1247" s="97">
        <f>(M1247+(M1247-K1247))*(L1247-(L1247-J1247))</f>
        <v>0</v>
      </c>
      <c r="O1247" s="97">
        <f>ABS(L1247-M1247)</f>
        <v>0.14379343161372571</v>
      </c>
    </row>
    <row r="1248" spans="1:15" x14ac:dyDescent="0.25">
      <c r="A1248" s="440">
        <f>F_12Snp_ODR_Ret!A1303</f>
        <v>44712</v>
      </c>
      <c r="B1248" s="444" t="str">
        <f>F_12Snp_ODR_Ret!B1303</f>
        <v>R_G1</v>
      </c>
      <c r="C1248" s="441">
        <f>F_12Snp_ODR_Ret!H1303</f>
        <v>1701</v>
      </c>
      <c r="D1248" s="441">
        <f>F_12Snp_ODR_Ret!C1303</f>
        <v>0</v>
      </c>
      <c r="E1248" s="445">
        <f>D1248/C1248</f>
        <v>0</v>
      </c>
      <c r="F1248" s="94"/>
      <c r="G1248" s="96">
        <f>C1248-D1248</f>
        <v>1701</v>
      </c>
      <c r="H1248" s="96">
        <f>SUMIFS($D:$D,$A:$A,$A1248)</f>
        <v>179</v>
      </c>
      <c r="I1248" s="96">
        <f>SUMIFS($G:$G,$A:$A,$A1248)</f>
        <v>55691</v>
      </c>
      <c r="J1248" s="95">
        <f>IFERROR(D1248/H1248,0)</f>
        <v>0</v>
      </c>
      <c r="K1248" s="95">
        <f>IFERROR(G1248/I1248,0)</f>
        <v>3.0543534862006429E-2</v>
      </c>
      <c r="L1248" s="97">
        <f>IF(A1248&lt;&gt;A1247,J1248,L1247+J1248)</f>
        <v>1</v>
      </c>
      <c r="M1248" s="97">
        <f>IF(A1248&lt;&gt;A1247,K1248,M1247+K1248)</f>
        <v>0.88675010324828074</v>
      </c>
      <c r="N1248" s="97">
        <f>(M1248+(M1248-K1248))*(L1248-(L1248-J1248))</f>
        <v>0</v>
      </c>
      <c r="O1248" s="97">
        <f>ABS(L1248-M1248)</f>
        <v>0.11324989675171926</v>
      </c>
    </row>
    <row r="1249" spans="1:15" x14ac:dyDescent="0.25">
      <c r="A1249" s="440">
        <f>F_12Snp_ODR_Ret!A1296</f>
        <v>44712</v>
      </c>
      <c r="B1249" s="444" t="str">
        <f>F_12Snp_ODR_Ret!B1296</f>
        <v>R_B</v>
      </c>
      <c r="C1249" s="441">
        <f>F_12Snp_ODR_Ret!H1296</f>
        <v>4930</v>
      </c>
      <c r="D1249" s="441">
        <f>F_12Snp_ODR_Ret!C1296</f>
        <v>0</v>
      </c>
      <c r="E1249" s="445">
        <f>D1249/C1249</f>
        <v>0</v>
      </c>
      <c r="F1249" s="94"/>
      <c r="G1249" s="96">
        <f>C1249-D1249</f>
        <v>4930</v>
      </c>
      <c r="H1249" s="96">
        <f>SUMIFS($D:$D,$A:$A,$A1249)</f>
        <v>179</v>
      </c>
      <c r="I1249" s="96">
        <f>SUMIFS($G:$G,$A:$A,$A1249)</f>
        <v>55691</v>
      </c>
      <c r="J1249" s="95">
        <f>IFERROR(D1249/H1249,0)</f>
        <v>0</v>
      </c>
      <c r="K1249" s="95">
        <f>IFERROR(G1249/I1249,0)</f>
        <v>8.8524178053904584E-2</v>
      </c>
      <c r="L1249" s="97">
        <f>IF(A1249&lt;&gt;A1248,J1249,L1248+J1249)</f>
        <v>1</v>
      </c>
      <c r="M1249" s="97">
        <f>IF(A1249&lt;&gt;A1248,K1249,M1248+K1249)</f>
        <v>0.9752742813021853</v>
      </c>
      <c r="N1249" s="97">
        <f>(M1249+(M1249-K1249))*(L1249-(L1249-J1249))</f>
        <v>0</v>
      </c>
      <c r="O1249" s="97">
        <f>ABS(L1249-M1249)</f>
        <v>2.4725718697814703E-2</v>
      </c>
    </row>
    <row r="1250" spans="1:15" x14ac:dyDescent="0.25">
      <c r="A1250" s="440">
        <f>F_12Snp_ODR_Ret!A1294</f>
        <v>44712</v>
      </c>
      <c r="B1250" s="444" t="str">
        <f>F_12Snp_ODR_Ret!B1294</f>
        <v>R_A1</v>
      </c>
      <c r="C1250" s="441">
        <f>F_12Snp_ODR_Ret!H1294</f>
        <v>1377</v>
      </c>
      <c r="D1250" s="441">
        <f>F_12Snp_ODR_Ret!C1294</f>
        <v>0</v>
      </c>
      <c r="E1250" s="445">
        <f>D1250/C1250</f>
        <v>0</v>
      </c>
      <c r="F1250" s="94"/>
      <c r="G1250" s="96">
        <f>C1250-D1250</f>
        <v>1377</v>
      </c>
      <c r="H1250" s="96">
        <f>SUMIFS($D:$D,$A:$A,$A1250)</f>
        <v>179</v>
      </c>
      <c r="I1250" s="96">
        <f>SUMIFS($G:$G,$A:$A,$A1250)</f>
        <v>55691</v>
      </c>
      <c r="J1250" s="95">
        <f>IFERROR(D1250/H1250,0)</f>
        <v>0</v>
      </c>
      <c r="K1250" s="95">
        <f>IFERROR(G1250/I1250,0)</f>
        <v>2.4725718697814727E-2</v>
      </c>
      <c r="L1250" s="97">
        <f>IF(A1250&lt;&gt;A1249,J1250,L1249+J1250)</f>
        <v>1</v>
      </c>
      <c r="M1250" s="97">
        <f>IF(A1250&lt;&gt;A1249,K1250,M1249+K1250)</f>
        <v>1</v>
      </c>
      <c r="N1250" s="97">
        <f>(M1250+(M1250-K1250))*(L1250-(L1250-J1250))</f>
        <v>0</v>
      </c>
      <c r="O1250" s="97">
        <f>ABS(L1250-M1250)</f>
        <v>0</v>
      </c>
    </row>
    <row r="1251" spans="1:15" x14ac:dyDescent="0.25">
      <c r="A1251" s="440">
        <f>F_12Snp_ODR_Ret!A1327</f>
        <v>44742</v>
      </c>
      <c r="B1251" s="444" t="str">
        <f>F_12Snp_ODR_Ret!B1327</f>
        <v>R_L</v>
      </c>
      <c r="C1251" s="441">
        <f>F_12Snp_ODR_Ret!H1327</f>
        <v>342</v>
      </c>
      <c r="D1251" s="441">
        <f>F_12Snp_ODR_Ret!C1327</f>
        <v>0</v>
      </c>
      <c r="E1251" s="445">
        <f>D1251/C1251</f>
        <v>0</v>
      </c>
      <c r="F1251" s="94"/>
      <c r="G1251" s="96">
        <f>C1251-D1251</f>
        <v>342</v>
      </c>
      <c r="H1251" s="96">
        <f>SUMIFS($D:$D,$A:$A,$A1251)</f>
        <v>0</v>
      </c>
      <c r="I1251" s="96">
        <f>SUMIFS($G:$G,$A:$A,$A1251)</f>
        <v>56136</v>
      </c>
      <c r="J1251" s="95">
        <f>IFERROR(D1251/H1251,0)</f>
        <v>0</v>
      </c>
      <c r="K1251" s="95">
        <f>IFERROR(G1251/I1251,0)</f>
        <v>6.09234715690466E-3</v>
      </c>
      <c r="L1251" s="97">
        <f>IF(A1251&lt;&gt;A1250,J1251,L1250+J1251)</f>
        <v>0</v>
      </c>
      <c r="M1251" s="97">
        <f>IF(A1251&lt;&gt;A1250,K1251,M1250+K1251)</f>
        <v>6.09234715690466E-3</v>
      </c>
      <c r="N1251" s="97">
        <f>(M1251+(M1251-K1251))*(L1251-(L1251-J1251))</f>
        <v>0</v>
      </c>
      <c r="O1251" s="97">
        <f>ABS(L1251-M1251)</f>
        <v>6.09234715690466E-3</v>
      </c>
    </row>
    <row r="1252" spans="1:15" x14ac:dyDescent="0.25">
      <c r="A1252" s="440">
        <f>F_12Snp_ODR_Ret!A1326</f>
        <v>44742</v>
      </c>
      <c r="B1252" s="444" t="str">
        <f>F_12Snp_ODR_Ret!B1326</f>
        <v>R_K</v>
      </c>
      <c r="C1252" s="441">
        <f>F_12Snp_ODR_Ret!H1326</f>
        <v>728</v>
      </c>
      <c r="D1252" s="441">
        <f>F_12Snp_ODR_Ret!C1326</f>
        <v>0</v>
      </c>
      <c r="E1252" s="445">
        <f>D1252/C1252</f>
        <v>0</v>
      </c>
      <c r="F1252" s="94"/>
      <c r="G1252" s="96">
        <f>C1252-D1252</f>
        <v>728</v>
      </c>
      <c r="H1252" s="96">
        <f>SUMIFS($D:$D,$A:$A,$A1252)</f>
        <v>0</v>
      </c>
      <c r="I1252" s="96">
        <f>SUMIFS($G:$G,$A:$A,$A1252)</f>
        <v>56136</v>
      </c>
      <c r="J1252" s="95">
        <f>IFERROR(D1252/H1252,0)</f>
        <v>0</v>
      </c>
      <c r="K1252" s="95">
        <f>IFERROR(G1252/I1252,0)</f>
        <v>1.2968505059142084E-2</v>
      </c>
      <c r="L1252" s="97">
        <f>IF(A1252&lt;&gt;A1251,J1252,L1251+J1252)</f>
        <v>0</v>
      </c>
      <c r="M1252" s="97">
        <f>IF(A1252&lt;&gt;A1251,K1252,M1251+K1252)</f>
        <v>1.9060852216046743E-2</v>
      </c>
      <c r="N1252" s="97">
        <f>(M1252+(M1252-K1252))*(L1252-(L1252-J1252))</f>
        <v>0</v>
      </c>
      <c r="O1252" s="97">
        <f>ABS(L1252-M1252)</f>
        <v>1.9060852216046743E-2</v>
      </c>
    </row>
    <row r="1253" spans="1:15" x14ac:dyDescent="0.25">
      <c r="A1253" s="440">
        <f>F_12Snp_ODR_Ret!A1319</f>
        <v>44742</v>
      </c>
      <c r="B1253" s="444" t="str">
        <f>F_12Snp_ODR_Ret!B1319</f>
        <v>R_F</v>
      </c>
      <c r="C1253" s="441">
        <f>F_12Snp_ODR_Ret!H1319</f>
        <v>236</v>
      </c>
      <c r="D1253" s="441">
        <f>F_12Snp_ODR_Ret!C1319</f>
        <v>0</v>
      </c>
      <c r="E1253" s="445">
        <f>D1253/C1253</f>
        <v>0</v>
      </c>
      <c r="F1253" s="94"/>
      <c r="G1253" s="96">
        <f>C1253-D1253</f>
        <v>236</v>
      </c>
      <c r="H1253" s="96">
        <f>SUMIFS($D:$D,$A:$A,$A1253)</f>
        <v>0</v>
      </c>
      <c r="I1253" s="96">
        <f>SUMIFS($G:$G,$A:$A,$A1253)</f>
        <v>56136</v>
      </c>
      <c r="J1253" s="95">
        <f>IFERROR(D1253/H1253,0)</f>
        <v>0</v>
      </c>
      <c r="K1253" s="95">
        <f>IFERROR(G1253/I1253,0)</f>
        <v>4.2040758158757305E-3</v>
      </c>
      <c r="L1253" s="97">
        <f>IF(A1253&lt;&gt;A1252,J1253,L1252+J1253)</f>
        <v>0</v>
      </c>
      <c r="M1253" s="97">
        <f>IF(A1253&lt;&gt;A1252,K1253,M1252+K1253)</f>
        <v>2.3264928031922472E-2</v>
      </c>
      <c r="N1253" s="97">
        <f>(M1253+(M1253-K1253))*(L1253-(L1253-J1253))</f>
        <v>0</v>
      </c>
      <c r="O1253" s="97">
        <f>ABS(L1253-M1253)</f>
        <v>2.3264928031922472E-2</v>
      </c>
    </row>
    <row r="1254" spans="1:15" x14ac:dyDescent="0.25">
      <c r="A1254" s="440">
        <f>F_12Snp_ODR_Ret!A1318</f>
        <v>44742</v>
      </c>
      <c r="B1254" s="444" t="str">
        <f>F_12Snp_ODR_Ret!B1318</f>
        <v>R_E</v>
      </c>
      <c r="C1254" s="441">
        <f>F_12Snp_ODR_Ret!H1318</f>
        <v>396</v>
      </c>
      <c r="D1254" s="441">
        <f>F_12Snp_ODR_Ret!C1318</f>
        <v>0</v>
      </c>
      <c r="E1254" s="445">
        <f>D1254/C1254</f>
        <v>0</v>
      </c>
      <c r="F1254" s="94"/>
      <c r="G1254" s="96">
        <f>C1254-D1254</f>
        <v>396</v>
      </c>
      <c r="H1254" s="96">
        <f>SUMIFS($D:$D,$A:$A,$A1254)</f>
        <v>0</v>
      </c>
      <c r="I1254" s="96">
        <f>SUMIFS($G:$G,$A:$A,$A1254)</f>
        <v>56136</v>
      </c>
      <c r="J1254" s="95">
        <f>IFERROR(D1254/H1254,0)</f>
        <v>0</v>
      </c>
      <c r="K1254" s="95">
        <f>IFERROR(G1254/I1254,0)</f>
        <v>7.05429670799487E-3</v>
      </c>
      <c r="L1254" s="97">
        <f>IF(A1254&lt;&gt;A1253,J1254,L1253+J1254)</f>
        <v>0</v>
      </c>
      <c r="M1254" s="97">
        <f>IF(A1254&lt;&gt;A1253,K1254,M1253+K1254)</f>
        <v>3.0319224739917341E-2</v>
      </c>
      <c r="N1254" s="97">
        <f>(M1254+(M1254-K1254))*(L1254-(L1254-J1254))</f>
        <v>0</v>
      </c>
      <c r="O1254" s="97">
        <f>ABS(L1254-M1254)</f>
        <v>3.0319224739917341E-2</v>
      </c>
    </row>
    <row r="1255" spans="1:15" x14ac:dyDescent="0.25">
      <c r="A1255" s="440">
        <f>F_12Snp_ODR_Ret!A1324</f>
        <v>44742</v>
      </c>
      <c r="B1255" s="444" t="str">
        <f>F_12Snp_ODR_Ret!B1324</f>
        <v>R_I2</v>
      </c>
      <c r="C1255" s="441">
        <f>F_12Snp_ODR_Ret!H1324</f>
        <v>621</v>
      </c>
      <c r="D1255" s="441">
        <f>F_12Snp_ODR_Ret!C1324</f>
        <v>0</v>
      </c>
      <c r="E1255" s="445">
        <f>D1255/C1255</f>
        <v>0</v>
      </c>
      <c r="F1255" s="94"/>
      <c r="G1255" s="96">
        <f>C1255-D1255</f>
        <v>621</v>
      </c>
      <c r="H1255" s="96">
        <f>SUMIFS($D:$D,$A:$A,$A1255)</f>
        <v>0</v>
      </c>
      <c r="I1255" s="96">
        <f>SUMIFS($G:$G,$A:$A,$A1255)</f>
        <v>56136</v>
      </c>
      <c r="J1255" s="95">
        <f>IFERROR(D1255/H1255,0)</f>
        <v>0</v>
      </c>
      <c r="K1255" s="95">
        <f>IFERROR(G1255/I1255,0)</f>
        <v>1.106241983753741E-2</v>
      </c>
      <c r="L1255" s="97">
        <f>IF(A1255&lt;&gt;A1254,J1255,L1254+J1255)</f>
        <v>0</v>
      </c>
      <c r="M1255" s="97">
        <f>IF(A1255&lt;&gt;A1254,K1255,M1254+K1255)</f>
        <v>4.1381644577454753E-2</v>
      </c>
      <c r="N1255" s="97">
        <f>(M1255+(M1255-K1255))*(L1255-(L1255-J1255))</f>
        <v>0</v>
      </c>
      <c r="O1255" s="97">
        <f>ABS(L1255-M1255)</f>
        <v>4.1381644577454753E-2</v>
      </c>
    </row>
    <row r="1256" spans="1:15" x14ac:dyDescent="0.25">
      <c r="A1256" s="440">
        <f>F_12Snp_ODR_Ret!A1325</f>
        <v>44742</v>
      </c>
      <c r="B1256" s="444" t="str">
        <f>F_12Snp_ODR_Ret!B1325</f>
        <v>R_J</v>
      </c>
      <c r="C1256" s="441">
        <f>F_12Snp_ODR_Ret!H1325</f>
        <v>868</v>
      </c>
      <c r="D1256" s="441">
        <f>F_12Snp_ODR_Ret!C1325</f>
        <v>0</v>
      </c>
      <c r="E1256" s="445">
        <f>D1256/C1256</f>
        <v>0</v>
      </c>
      <c r="F1256" s="94"/>
      <c r="G1256" s="96">
        <f>C1256-D1256</f>
        <v>868</v>
      </c>
      <c r="H1256" s="96">
        <f>SUMIFS($D:$D,$A:$A,$A1256)</f>
        <v>0</v>
      </c>
      <c r="I1256" s="96">
        <f>SUMIFS($G:$G,$A:$A,$A1256)</f>
        <v>56136</v>
      </c>
      <c r="J1256" s="95">
        <f>IFERROR(D1256/H1256,0)</f>
        <v>0</v>
      </c>
      <c r="K1256" s="95">
        <f>IFERROR(G1256/I1256,0)</f>
        <v>1.546244833974633E-2</v>
      </c>
      <c r="L1256" s="97">
        <f>IF(A1256&lt;&gt;A1255,J1256,L1255+J1256)</f>
        <v>0</v>
      </c>
      <c r="M1256" s="97">
        <f>IF(A1256&lt;&gt;A1255,K1256,M1255+K1256)</f>
        <v>5.6844092917201085E-2</v>
      </c>
      <c r="N1256" s="97">
        <f>(M1256+(M1256-K1256))*(L1256-(L1256-J1256))</f>
        <v>0</v>
      </c>
      <c r="O1256" s="97">
        <f>ABS(L1256-M1256)</f>
        <v>5.6844092917201085E-2</v>
      </c>
    </row>
    <row r="1257" spans="1:15" x14ac:dyDescent="0.25">
      <c r="A1257" s="440">
        <f>F_12Snp_ODR_Ret!A1316</f>
        <v>44742</v>
      </c>
      <c r="B1257" s="444" t="str">
        <f>F_12Snp_ODR_Ret!B1316</f>
        <v>R_D</v>
      </c>
      <c r="C1257" s="441">
        <f>F_12Snp_ODR_Ret!H1316</f>
        <v>675</v>
      </c>
      <c r="D1257" s="441">
        <f>F_12Snp_ODR_Ret!C1316</f>
        <v>0</v>
      </c>
      <c r="E1257" s="445">
        <f>D1257/C1257</f>
        <v>0</v>
      </c>
      <c r="F1257" s="94"/>
      <c r="G1257" s="96">
        <f>C1257-D1257</f>
        <v>675</v>
      </c>
      <c r="H1257" s="96">
        <f>SUMIFS($D:$D,$A:$A,$A1257)</f>
        <v>0</v>
      </c>
      <c r="I1257" s="96">
        <f>SUMIFS($G:$G,$A:$A,$A1257)</f>
        <v>56136</v>
      </c>
      <c r="J1257" s="95">
        <f>IFERROR(D1257/H1257,0)</f>
        <v>0</v>
      </c>
      <c r="K1257" s="95">
        <f>IFERROR(G1257/I1257,0)</f>
        <v>1.2024369388627618E-2</v>
      </c>
      <c r="L1257" s="97">
        <f>IF(A1257&lt;&gt;A1256,J1257,L1256+J1257)</f>
        <v>0</v>
      </c>
      <c r="M1257" s="97">
        <f>IF(A1257&lt;&gt;A1256,K1257,M1256+K1257)</f>
        <v>6.8868462305828701E-2</v>
      </c>
      <c r="N1257" s="97">
        <f>(M1257+(M1257-K1257))*(L1257-(L1257-J1257))</f>
        <v>0</v>
      </c>
      <c r="O1257" s="97">
        <f>ABS(L1257-M1257)</f>
        <v>6.8868462305828701E-2</v>
      </c>
    </row>
    <row r="1258" spans="1:15" x14ac:dyDescent="0.25">
      <c r="A1258" s="440">
        <f>F_12Snp_ODR_Ret!A1315</f>
        <v>44742</v>
      </c>
      <c r="B1258" s="444" t="str">
        <f>F_12Snp_ODR_Ret!B1315</f>
        <v>R_C2</v>
      </c>
      <c r="C1258" s="441">
        <f>F_12Snp_ODR_Ret!H1315</f>
        <v>623</v>
      </c>
      <c r="D1258" s="441">
        <f>F_12Snp_ODR_Ret!C1315</f>
        <v>0</v>
      </c>
      <c r="E1258" s="445">
        <f>D1258/C1258</f>
        <v>0</v>
      </c>
      <c r="F1258" s="94"/>
      <c r="G1258" s="96">
        <f>C1258-D1258</f>
        <v>623</v>
      </c>
      <c r="H1258" s="96">
        <f>SUMIFS($D:$D,$A:$A,$A1258)</f>
        <v>0</v>
      </c>
      <c r="I1258" s="96">
        <f>SUMIFS($G:$G,$A:$A,$A1258)</f>
        <v>56136</v>
      </c>
      <c r="J1258" s="95">
        <f>IFERROR(D1258/H1258,0)</f>
        <v>0</v>
      </c>
      <c r="K1258" s="95">
        <f>IFERROR(G1258/I1258,0)</f>
        <v>1.1098047598688899E-2</v>
      </c>
      <c r="L1258" s="97">
        <f>IF(A1258&lt;&gt;A1257,J1258,L1257+J1258)</f>
        <v>0</v>
      </c>
      <c r="M1258" s="97">
        <f>IF(A1258&lt;&gt;A1257,K1258,M1257+K1258)</f>
        <v>7.9966509904517605E-2</v>
      </c>
      <c r="N1258" s="97">
        <f>(M1258+(M1258-K1258))*(L1258-(L1258-J1258))</f>
        <v>0</v>
      </c>
      <c r="O1258" s="97">
        <f>ABS(L1258-M1258)</f>
        <v>7.9966509904517605E-2</v>
      </c>
    </row>
    <row r="1259" spans="1:15" x14ac:dyDescent="0.25">
      <c r="A1259" s="440">
        <f>F_12Snp_ODR_Ret!A1321</f>
        <v>44742</v>
      </c>
      <c r="B1259" s="444" t="str">
        <f>F_12Snp_ODR_Ret!B1321</f>
        <v>R_G2</v>
      </c>
      <c r="C1259" s="441">
        <f>F_12Snp_ODR_Ret!H1321</f>
        <v>68</v>
      </c>
      <c r="D1259" s="441">
        <f>F_12Snp_ODR_Ret!C1321</f>
        <v>0</v>
      </c>
      <c r="E1259" s="445">
        <f>D1259/C1259</f>
        <v>0</v>
      </c>
      <c r="F1259" s="94"/>
      <c r="G1259" s="96">
        <f>C1259-D1259</f>
        <v>68</v>
      </c>
      <c r="H1259" s="96">
        <f>SUMIFS($D:$D,$A:$A,$A1259)</f>
        <v>0</v>
      </c>
      <c r="I1259" s="96">
        <f>SUMIFS($G:$G,$A:$A,$A1259)</f>
        <v>56136</v>
      </c>
      <c r="J1259" s="95">
        <f>IFERROR(D1259/H1259,0)</f>
        <v>0</v>
      </c>
      <c r="K1259" s="95">
        <f>IFERROR(G1259/I1259,0)</f>
        <v>1.2113438791506342E-3</v>
      </c>
      <c r="L1259" s="97">
        <f>IF(A1259&lt;&gt;A1258,J1259,L1258+J1259)</f>
        <v>0</v>
      </c>
      <c r="M1259" s="97">
        <f>IF(A1259&lt;&gt;A1258,K1259,M1258+K1259)</f>
        <v>8.1177853783668236E-2</v>
      </c>
      <c r="N1259" s="97">
        <f>(M1259+(M1259-K1259))*(L1259-(L1259-J1259))</f>
        <v>0</v>
      </c>
      <c r="O1259" s="97">
        <f>ABS(L1259-M1259)</f>
        <v>8.1177853783668236E-2</v>
      </c>
    </row>
    <row r="1260" spans="1:15" x14ac:dyDescent="0.25">
      <c r="A1260" s="440">
        <f>F_12Snp_ODR_Ret!A1323</f>
        <v>44742</v>
      </c>
      <c r="B1260" s="444" t="str">
        <f>F_12Snp_ODR_Ret!B1323</f>
        <v>R_I1</v>
      </c>
      <c r="C1260" s="441">
        <f>F_12Snp_ODR_Ret!H1323</f>
        <v>4499</v>
      </c>
      <c r="D1260" s="441">
        <f>F_12Snp_ODR_Ret!C1323</f>
        <v>0</v>
      </c>
      <c r="E1260" s="445">
        <f>D1260/C1260</f>
        <v>0</v>
      </c>
      <c r="F1260" s="94"/>
      <c r="G1260" s="96">
        <f>C1260-D1260</f>
        <v>4499</v>
      </c>
      <c r="H1260" s="96">
        <f>SUMIFS($D:$D,$A:$A,$A1260)</f>
        <v>0</v>
      </c>
      <c r="I1260" s="96">
        <f>SUMIFS($G:$G,$A:$A,$A1260)</f>
        <v>56136</v>
      </c>
      <c r="J1260" s="95">
        <f>IFERROR(D1260/H1260,0)</f>
        <v>0</v>
      </c>
      <c r="K1260" s="95">
        <f>IFERROR(G1260/I1260,0)</f>
        <v>8.0144648710275046E-2</v>
      </c>
      <c r="L1260" s="97">
        <f>IF(A1260&lt;&gt;A1259,J1260,L1259+J1260)</f>
        <v>0</v>
      </c>
      <c r="M1260" s="97">
        <f>IF(A1260&lt;&gt;A1259,K1260,M1259+K1260)</f>
        <v>0.16132250249394328</v>
      </c>
      <c r="N1260" s="97">
        <f>(M1260+(M1260-K1260))*(L1260-(L1260-J1260))</f>
        <v>0</v>
      </c>
      <c r="O1260" s="97">
        <f>ABS(L1260-M1260)</f>
        <v>0.16132250249394328</v>
      </c>
    </row>
    <row r="1261" spans="1:15" x14ac:dyDescent="0.25">
      <c r="A1261" s="440">
        <f>F_12Snp_ODR_Ret!A1322</f>
        <v>44742</v>
      </c>
      <c r="B1261" s="444" t="str">
        <f>F_12Snp_ODR_Ret!B1322</f>
        <v>R_H</v>
      </c>
      <c r="C1261" s="441">
        <f>F_12Snp_ODR_Ret!H1322</f>
        <v>24042</v>
      </c>
      <c r="D1261" s="441">
        <f>F_12Snp_ODR_Ret!C1322</f>
        <v>0</v>
      </c>
      <c r="E1261" s="445">
        <f>D1261/C1261</f>
        <v>0</v>
      </c>
      <c r="F1261" s="94"/>
      <c r="G1261" s="96">
        <f>C1261-D1261</f>
        <v>24042</v>
      </c>
      <c r="H1261" s="96">
        <f>SUMIFS($D:$D,$A:$A,$A1261)</f>
        <v>0</v>
      </c>
      <c r="I1261" s="96">
        <f>SUMIFS($G:$G,$A:$A,$A1261)</f>
        <v>56136</v>
      </c>
      <c r="J1261" s="95">
        <f>IFERROR(D1261/H1261,0)</f>
        <v>0</v>
      </c>
      <c r="K1261" s="95">
        <f>IFERROR(G1261/I1261,0)</f>
        <v>0.42828131680205217</v>
      </c>
      <c r="L1261" s="97">
        <f>IF(A1261&lt;&gt;A1260,J1261,L1260+J1261)</f>
        <v>0</v>
      </c>
      <c r="M1261" s="97">
        <f>IF(A1261&lt;&gt;A1260,K1261,M1260+K1261)</f>
        <v>0.58960381929599548</v>
      </c>
      <c r="N1261" s="97">
        <f>(M1261+(M1261-K1261))*(L1261-(L1261-J1261))</f>
        <v>0</v>
      </c>
      <c r="O1261" s="97">
        <f>ABS(L1261-M1261)</f>
        <v>0.58960381929599548</v>
      </c>
    </row>
    <row r="1262" spans="1:15" x14ac:dyDescent="0.25">
      <c r="A1262" s="440">
        <f>F_12Snp_ODR_Ret!A1312</f>
        <v>44742</v>
      </c>
      <c r="B1262" s="444" t="str">
        <f>F_12Snp_ODR_Ret!B1312</f>
        <v>R_A2</v>
      </c>
      <c r="C1262" s="441">
        <f>F_12Snp_ODR_Ret!H1312</f>
        <v>1378</v>
      </c>
      <c r="D1262" s="441">
        <f>F_12Snp_ODR_Ret!C1312</f>
        <v>0</v>
      </c>
      <c r="E1262" s="445">
        <f>D1262/C1262</f>
        <v>0</v>
      </c>
      <c r="F1262" s="94"/>
      <c r="G1262" s="96">
        <f>C1262-D1262</f>
        <v>1378</v>
      </c>
      <c r="H1262" s="96">
        <f>SUMIFS($D:$D,$A:$A,$A1262)</f>
        <v>0</v>
      </c>
      <c r="I1262" s="96">
        <f>SUMIFS($G:$G,$A:$A,$A1262)</f>
        <v>56136</v>
      </c>
      <c r="J1262" s="95">
        <f>IFERROR(D1262/H1262,0)</f>
        <v>0</v>
      </c>
      <c r="K1262" s="95">
        <f>IFERROR(G1262/I1262,0)</f>
        <v>2.4547527433376088E-2</v>
      </c>
      <c r="L1262" s="97">
        <f>IF(A1262&lt;&gt;A1261,J1262,L1261+J1262)</f>
        <v>0</v>
      </c>
      <c r="M1262" s="97">
        <f>IF(A1262&lt;&gt;A1261,K1262,M1261+K1262)</f>
        <v>0.61415134672937155</v>
      </c>
      <c r="N1262" s="97">
        <f>(M1262+(M1262-K1262))*(L1262-(L1262-J1262))</f>
        <v>0</v>
      </c>
      <c r="O1262" s="97">
        <f>ABS(L1262-M1262)</f>
        <v>0.61415134672937155</v>
      </c>
    </row>
    <row r="1263" spans="1:15" x14ac:dyDescent="0.25">
      <c r="A1263" s="440">
        <f>F_12Snp_ODR_Ret!A1317</f>
        <v>44742</v>
      </c>
      <c r="B1263" s="444" t="str">
        <f>F_12Snp_ODR_Ret!B1317</f>
        <v>R_Default</v>
      </c>
      <c r="C1263" s="441">
        <f>F_12Snp_ODR_Ret!H1317</f>
        <v>3716</v>
      </c>
      <c r="D1263" s="441">
        <f>F_12Snp_ODR_Ret!C1317</f>
        <v>0</v>
      </c>
      <c r="E1263" s="445">
        <f>D1263/C1263</f>
        <v>0</v>
      </c>
      <c r="F1263" s="94"/>
      <c r="G1263" s="96">
        <f>C1263-D1263</f>
        <v>3716</v>
      </c>
      <c r="H1263" s="96">
        <f>SUMIFS($D:$D,$A:$A,$A1263)</f>
        <v>0</v>
      </c>
      <c r="I1263" s="96">
        <f>SUMIFS($G:$G,$A:$A,$A1263)</f>
        <v>56136</v>
      </c>
      <c r="J1263" s="95">
        <f>IFERROR(D1263/H1263,0)</f>
        <v>0</v>
      </c>
      <c r="K1263" s="95">
        <f>IFERROR(G1263/I1263,0)</f>
        <v>6.6196380219467013E-2</v>
      </c>
      <c r="L1263" s="97">
        <f>IF(A1263&lt;&gt;A1262,J1263,L1262+J1263)</f>
        <v>0</v>
      </c>
      <c r="M1263" s="97">
        <f>IF(A1263&lt;&gt;A1262,K1263,M1262+K1263)</f>
        <v>0.6803477269488386</v>
      </c>
      <c r="N1263" s="97">
        <f>(M1263+(M1263-K1263))*(L1263-(L1263-J1263))</f>
        <v>0</v>
      </c>
      <c r="O1263" s="97">
        <f>ABS(L1263-M1263)</f>
        <v>0.6803477269488386</v>
      </c>
    </row>
    <row r="1264" spans="1:15" x14ac:dyDescent="0.25">
      <c r="A1264" s="440">
        <f>F_12Snp_ODR_Ret!A1314</f>
        <v>44742</v>
      </c>
      <c r="B1264" s="444" t="str">
        <f>F_12Snp_ODR_Ret!B1314</f>
        <v>R_C1</v>
      </c>
      <c r="C1264" s="441">
        <f>F_12Snp_ODR_Ret!H1314</f>
        <v>9661</v>
      </c>
      <c r="D1264" s="441">
        <f>F_12Snp_ODR_Ret!C1314</f>
        <v>0</v>
      </c>
      <c r="E1264" s="445">
        <f>D1264/C1264</f>
        <v>0</v>
      </c>
      <c r="F1264" s="94"/>
      <c r="G1264" s="96">
        <f>C1264-D1264</f>
        <v>9661</v>
      </c>
      <c r="H1264" s="96">
        <f>SUMIFS($D:$D,$A:$A,$A1264)</f>
        <v>0</v>
      </c>
      <c r="I1264" s="96">
        <f>SUMIFS($G:$G,$A:$A,$A1264)</f>
        <v>56136</v>
      </c>
      <c r="J1264" s="95">
        <f>IFERROR(D1264/H1264,0)</f>
        <v>0</v>
      </c>
      <c r="K1264" s="95">
        <f>IFERROR(G1264/I1264,0)</f>
        <v>0.17209990024226879</v>
      </c>
      <c r="L1264" s="97">
        <f>IF(A1264&lt;&gt;A1263,J1264,L1263+J1264)</f>
        <v>0</v>
      </c>
      <c r="M1264" s="97">
        <f>IF(A1264&lt;&gt;A1263,K1264,M1263+K1264)</f>
        <v>0.85244762719110745</v>
      </c>
      <c r="N1264" s="97">
        <f>(M1264+(M1264-K1264))*(L1264-(L1264-J1264))</f>
        <v>0</v>
      </c>
      <c r="O1264" s="97">
        <f>ABS(L1264-M1264)</f>
        <v>0.85244762719110745</v>
      </c>
    </row>
    <row r="1265" spans="1:15" x14ac:dyDescent="0.25">
      <c r="A1265" s="440">
        <f>F_12Snp_ODR_Ret!A1313</f>
        <v>44742</v>
      </c>
      <c r="B1265" s="444" t="str">
        <f>F_12Snp_ODR_Ret!B1313</f>
        <v>R_B</v>
      </c>
      <c r="C1265" s="441">
        <f>F_12Snp_ODR_Ret!H1313</f>
        <v>5044</v>
      </c>
      <c r="D1265" s="441">
        <f>F_12Snp_ODR_Ret!C1313</f>
        <v>0</v>
      </c>
      <c r="E1265" s="445">
        <f>D1265/C1265</f>
        <v>0</v>
      </c>
      <c r="F1265" s="94"/>
      <c r="G1265" s="96">
        <f>C1265-D1265</f>
        <v>5044</v>
      </c>
      <c r="H1265" s="96">
        <f>SUMIFS($D:$D,$A:$A,$A1265)</f>
        <v>0</v>
      </c>
      <c r="I1265" s="96">
        <f>SUMIFS($G:$G,$A:$A,$A1265)</f>
        <v>56136</v>
      </c>
      <c r="J1265" s="95">
        <f>IFERROR(D1265/H1265,0)</f>
        <v>0</v>
      </c>
      <c r="K1265" s="95">
        <f>IFERROR(G1265/I1265,0)</f>
        <v>8.9853213624055864E-2</v>
      </c>
      <c r="L1265" s="97">
        <f>IF(A1265&lt;&gt;A1264,J1265,L1264+J1265)</f>
        <v>0</v>
      </c>
      <c r="M1265" s="97">
        <f>IF(A1265&lt;&gt;A1264,K1265,M1264+K1265)</f>
        <v>0.9423008408151633</v>
      </c>
      <c r="N1265" s="97">
        <f>(M1265+(M1265-K1265))*(L1265-(L1265-J1265))</f>
        <v>0</v>
      </c>
      <c r="O1265" s="97">
        <f>ABS(L1265-M1265)</f>
        <v>0.9423008408151633</v>
      </c>
    </row>
    <row r="1266" spans="1:15" x14ac:dyDescent="0.25">
      <c r="A1266" s="440">
        <f>F_12Snp_ODR_Ret!A1320</f>
        <v>44742</v>
      </c>
      <c r="B1266" s="444" t="str">
        <f>F_12Snp_ODR_Ret!B1320</f>
        <v>R_G1</v>
      </c>
      <c r="C1266" s="441">
        <f>F_12Snp_ODR_Ret!H1320</f>
        <v>1734</v>
      </c>
      <c r="D1266" s="441">
        <f>F_12Snp_ODR_Ret!C1320</f>
        <v>0</v>
      </c>
      <c r="E1266" s="445">
        <f>D1266/C1266</f>
        <v>0</v>
      </c>
      <c r="F1266" s="94"/>
      <c r="G1266" s="96">
        <f>C1266-D1266</f>
        <v>1734</v>
      </c>
      <c r="H1266" s="96">
        <f>SUMIFS($D:$D,$A:$A,$A1266)</f>
        <v>0</v>
      </c>
      <c r="I1266" s="96">
        <f>SUMIFS($G:$G,$A:$A,$A1266)</f>
        <v>56136</v>
      </c>
      <c r="J1266" s="95">
        <f>IFERROR(D1266/H1266,0)</f>
        <v>0</v>
      </c>
      <c r="K1266" s="95">
        <f>IFERROR(G1266/I1266,0)</f>
        <v>3.0889268918341171E-2</v>
      </c>
      <c r="L1266" s="97">
        <f>IF(A1266&lt;&gt;A1265,J1266,L1265+J1266)</f>
        <v>0</v>
      </c>
      <c r="M1266" s="97">
        <f>IF(A1266&lt;&gt;A1265,K1266,M1265+K1266)</f>
        <v>0.9731901097335045</v>
      </c>
      <c r="N1266" s="97">
        <f>(M1266+(M1266-K1266))*(L1266-(L1266-J1266))</f>
        <v>0</v>
      </c>
      <c r="O1266" s="97">
        <f>ABS(L1266-M1266)</f>
        <v>0.9731901097335045</v>
      </c>
    </row>
    <row r="1267" spans="1:15" x14ac:dyDescent="0.25">
      <c r="A1267" s="440">
        <f>F_12Snp_ODR_Ret!A1311</f>
        <v>44742</v>
      </c>
      <c r="B1267" s="444" t="str">
        <f>F_12Snp_ODR_Ret!B1311</f>
        <v>R_A1</v>
      </c>
      <c r="C1267" s="441">
        <f>F_12Snp_ODR_Ret!H1311</f>
        <v>1505</v>
      </c>
      <c r="D1267" s="441">
        <f>F_12Snp_ODR_Ret!C1311</f>
        <v>0</v>
      </c>
      <c r="E1267" s="445">
        <f>D1267/C1267</f>
        <v>0</v>
      </c>
      <c r="F1267" s="94"/>
      <c r="G1267" s="96">
        <f>C1267-D1267</f>
        <v>1505</v>
      </c>
      <c r="H1267" s="96">
        <f>SUMIFS($D:$D,$A:$A,$A1267)</f>
        <v>0</v>
      </c>
      <c r="I1267" s="96">
        <f>SUMIFS($G:$G,$A:$A,$A1267)</f>
        <v>56136</v>
      </c>
      <c r="J1267" s="95">
        <f>IFERROR(D1267/H1267,0)</f>
        <v>0</v>
      </c>
      <c r="K1267" s="95">
        <f>IFERROR(G1267/I1267,0)</f>
        <v>2.6809890266495655E-2</v>
      </c>
      <c r="L1267" s="97">
        <f>IF(A1267&lt;&gt;A1266,J1267,L1266+J1267)</f>
        <v>0</v>
      </c>
      <c r="M1267" s="97">
        <f>IF(A1267&lt;&gt;A1266,K1267,M1266+K1267)</f>
        <v>1.0000000000000002</v>
      </c>
      <c r="N1267" s="97">
        <f>(M1267+(M1267-K1267))*(L1267-(L1267-J1267))</f>
        <v>0</v>
      </c>
      <c r="O1267" s="97">
        <f>ABS(L1267-M1267)</f>
        <v>1.0000000000000002</v>
      </c>
    </row>
  </sheetData>
  <sortState xmlns:xlrd2="http://schemas.microsoft.com/office/spreadsheetml/2017/richdata2" ref="A2:E1499">
    <sortCondition ref="A2:A1499"/>
    <sortCondition descending="1" ref="E2:E1499"/>
  </sortState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F84AF-964E-4BA9-9069-DAA4B72FF432}">
  <sheetPr>
    <tabColor rgb="FF99CCFF"/>
  </sheetPr>
  <dimension ref="B1:XEP105"/>
  <sheetViews>
    <sheetView zoomScale="110" zoomScaleNormal="110" workbookViewId="0">
      <pane xSplit="2" topLeftCell="C1" activePane="topRight" state="frozen"/>
      <selection activeCell="S7" sqref="S7"/>
      <selection pane="topRight" activeCell="C22" sqref="C22"/>
    </sheetView>
  </sheetViews>
  <sheetFormatPr defaultColWidth="8.8984375" defaultRowHeight="10.199999999999999" x14ac:dyDescent="0.2"/>
  <cols>
    <col min="1" max="1" width="3.8984375" style="18" customWidth="1"/>
    <col min="2" max="2" width="12.19921875" style="18" customWidth="1"/>
    <col min="3" max="22" width="8.3984375" style="18" bestFit="1" customWidth="1"/>
    <col min="23" max="60" width="8.3984375" style="18" customWidth="1"/>
    <col min="61" max="61" width="7.59765625" style="18" bestFit="1" customWidth="1"/>
    <col min="62" max="62" width="9.3984375" style="18" bestFit="1" customWidth="1"/>
    <col min="63" max="16384" width="8.8984375" style="18"/>
  </cols>
  <sheetData>
    <row r="1" spans="2:2" ht="13.8" x14ac:dyDescent="0.25">
      <c r="B1" s="92" t="s">
        <v>152</v>
      </c>
    </row>
    <row r="21" spans="2:61" s="94" customFormat="1" x14ac:dyDescent="0.2">
      <c r="B21" s="86" t="s">
        <v>153</v>
      </c>
    </row>
    <row r="22" spans="2:61" s="86" customFormat="1" x14ac:dyDescent="0.2">
      <c r="B22" s="105"/>
      <c r="C22" s="393">
        <f>'Corp - PSI'!M14</f>
        <v>43008</v>
      </c>
      <c r="D22" s="106">
        <f t="shared" ref="D22:AI22" si="0">EOMONTH(C22,1)</f>
        <v>43039</v>
      </c>
      <c r="E22" s="106">
        <f t="shared" si="0"/>
        <v>43069</v>
      </c>
      <c r="F22" s="106">
        <f t="shared" si="0"/>
        <v>43100</v>
      </c>
      <c r="G22" s="106">
        <f t="shared" si="0"/>
        <v>43131</v>
      </c>
      <c r="H22" s="106">
        <f t="shared" si="0"/>
        <v>43159</v>
      </c>
      <c r="I22" s="106">
        <f t="shared" si="0"/>
        <v>43190</v>
      </c>
      <c r="J22" s="106">
        <f t="shared" si="0"/>
        <v>43220</v>
      </c>
      <c r="K22" s="106">
        <f t="shared" si="0"/>
        <v>43251</v>
      </c>
      <c r="L22" s="106">
        <f t="shared" si="0"/>
        <v>43281</v>
      </c>
      <c r="M22" s="106">
        <f t="shared" si="0"/>
        <v>43312</v>
      </c>
      <c r="N22" s="106">
        <f t="shared" si="0"/>
        <v>43343</v>
      </c>
      <c r="O22" s="106">
        <f t="shared" si="0"/>
        <v>43373</v>
      </c>
      <c r="P22" s="106">
        <f t="shared" si="0"/>
        <v>43404</v>
      </c>
      <c r="Q22" s="106">
        <f t="shared" si="0"/>
        <v>43434</v>
      </c>
      <c r="R22" s="106">
        <f t="shared" si="0"/>
        <v>43465</v>
      </c>
      <c r="S22" s="106">
        <f t="shared" si="0"/>
        <v>43496</v>
      </c>
      <c r="T22" s="106">
        <f t="shared" si="0"/>
        <v>43524</v>
      </c>
      <c r="U22" s="387">
        <f t="shared" si="0"/>
        <v>43555</v>
      </c>
      <c r="V22" s="106">
        <f t="shared" si="0"/>
        <v>43585</v>
      </c>
      <c r="W22" s="106">
        <f t="shared" si="0"/>
        <v>43616</v>
      </c>
      <c r="X22" s="106">
        <f t="shared" si="0"/>
        <v>43646</v>
      </c>
      <c r="Y22" s="106">
        <f t="shared" si="0"/>
        <v>43677</v>
      </c>
      <c r="Z22" s="106">
        <f t="shared" si="0"/>
        <v>43708</v>
      </c>
      <c r="AA22" s="106">
        <f t="shared" si="0"/>
        <v>43738</v>
      </c>
      <c r="AB22" s="106">
        <f t="shared" si="0"/>
        <v>43769</v>
      </c>
      <c r="AC22" s="106">
        <f t="shared" si="0"/>
        <v>43799</v>
      </c>
      <c r="AD22" s="106">
        <f t="shared" si="0"/>
        <v>43830</v>
      </c>
      <c r="AE22" s="106">
        <f t="shared" si="0"/>
        <v>43861</v>
      </c>
      <c r="AF22" s="106">
        <f t="shared" si="0"/>
        <v>43890</v>
      </c>
      <c r="AG22" s="106">
        <f t="shared" si="0"/>
        <v>43921</v>
      </c>
      <c r="AH22" s="106">
        <f t="shared" si="0"/>
        <v>43951</v>
      </c>
      <c r="AI22" s="106">
        <f t="shared" si="0"/>
        <v>43982</v>
      </c>
      <c r="AJ22" s="106">
        <f t="shared" ref="AJ22:BH22" si="1">EOMONTH(AI22,1)</f>
        <v>44012</v>
      </c>
      <c r="AK22" s="106">
        <f t="shared" si="1"/>
        <v>44043</v>
      </c>
      <c r="AL22" s="106">
        <f t="shared" si="1"/>
        <v>44074</v>
      </c>
      <c r="AM22" s="106">
        <f t="shared" si="1"/>
        <v>44104</v>
      </c>
      <c r="AN22" s="106">
        <f t="shared" si="1"/>
        <v>44135</v>
      </c>
      <c r="AO22" s="106">
        <f t="shared" si="1"/>
        <v>44165</v>
      </c>
      <c r="AP22" s="106">
        <f t="shared" si="1"/>
        <v>44196</v>
      </c>
      <c r="AQ22" s="106">
        <f t="shared" si="1"/>
        <v>44227</v>
      </c>
      <c r="AR22" s="106">
        <f t="shared" si="1"/>
        <v>44255</v>
      </c>
      <c r="AS22" s="106">
        <f t="shared" si="1"/>
        <v>44286</v>
      </c>
      <c r="AT22" s="106">
        <f t="shared" si="1"/>
        <v>44316</v>
      </c>
      <c r="AU22" s="106">
        <f t="shared" si="1"/>
        <v>44347</v>
      </c>
      <c r="AV22" s="106">
        <f t="shared" si="1"/>
        <v>44377</v>
      </c>
      <c r="AW22" s="106">
        <f t="shared" si="1"/>
        <v>44408</v>
      </c>
      <c r="AX22" s="106">
        <f t="shared" si="1"/>
        <v>44439</v>
      </c>
      <c r="AY22" s="106">
        <f t="shared" si="1"/>
        <v>44469</v>
      </c>
      <c r="AZ22" s="106">
        <f t="shared" si="1"/>
        <v>44500</v>
      </c>
      <c r="BA22" s="106">
        <f t="shared" si="1"/>
        <v>44530</v>
      </c>
      <c r="BB22" s="106">
        <f t="shared" si="1"/>
        <v>44561</v>
      </c>
      <c r="BC22" s="106">
        <f t="shared" si="1"/>
        <v>44592</v>
      </c>
      <c r="BD22" s="106">
        <f t="shared" si="1"/>
        <v>44620</v>
      </c>
      <c r="BE22" s="106">
        <f t="shared" si="1"/>
        <v>44651</v>
      </c>
      <c r="BF22" s="106">
        <f t="shared" si="1"/>
        <v>44681</v>
      </c>
      <c r="BG22" s="106">
        <f t="shared" si="1"/>
        <v>44712</v>
      </c>
      <c r="BH22" s="106">
        <f t="shared" si="1"/>
        <v>44742</v>
      </c>
      <c r="BI22" s="388" t="s">
        <v>154</v>
      </c>
    </row>
    <row r="23" spans="2:61" s="94" customFormat="1" x14ac:dyDescent="0.2">
      <c r="B23" s="108" t="str">
        <f>'[1]Retail - 12m PD'!A4</f>
        <v>R_A1</v>
      </c>
      <c r="C23" s="109">
        <f>SUMIFS(F_12Snp_ODR_Ret!$H:$H,F_12Snp_ODR_Ret!$A:$A,C$22,F_12Snp_ODR_Ret!$B:$B,$B23)</f>
        <v>32</v>
      </c>
      <c r="D23" s="109">
        <f>SUMIFS(F_12Snp_ODR_Ret!$H:$H,F_12Snp_ODR_Ret!$A:$A,D$22,F_12Snp_ODR_Ret!$B:$B,$B23)</f>
        <v>43</v>
      </c>
      <c r="E23" s="109">
        <f>SUMIFS(F_12Snp_ODR_Ret!$H:$H,F_12Snp_ODR_Ret!$A:$A,E$22,F_12Snp_ODR_Ret!$B:$B,$B23)</f>
        <v>55</v>
      </c>
      <c r="F23" s="109">
        <f>SUMIFS(F_12Snp_ODR_Ret!$H:$H,F_12Snp_ODR_Ret!$A:$A,F$22,F_12Snp_ODR_Ret!$B:$B,$B23)</f>
        <v>51</v>
      </c>
      <c r="G23" s="109">
        <f>SUMIFS(F_12Snp_ODR_Ret!$H:$H,F_12Snp_ODR_Ret!$A:$A,G$22,F_12Snp_ODR_Ret!$B:$B,$B23)</f>
        <v>52</v>
      </c>
      <c r="H23" s="109">
        <f>SUMIFS(F_12Snp_ODR_Ret!$H:$H,F_12Snp_ODR_Ret!$A:$A,H$22,F_12Snp_ODR_Ret!$B:$B,$B23)</f>
        <v>60</v>
      </c>
      <c r="I23" s="109">
        <f>SUMIFS(F_12Snp_ODR_Ret!$H:$H,F_12Snp_ODR_Ret!$A:$A,I$22,F_12Snp_ODR_Ret!$B:$B,$B23)</f>
        <v>51</v>
      </c>
      <c r="J23" s="109">
        <f>SUMIFS(F_12Snp_ODR_Ret!$H:$H,F_12Snp_ODR_Ret!$A:$A,J$22,F_12Snp_ODR_Ret!$B:$B,$B23)</f>
        <v>52</v>
      </c>
      <c r="K23" s="109">
        <f>SUMIFS(F_12Snp_ODR_Ret!$H:$H,F_12Snp_ODR_Ret!$A:$A,K$22,F_12Snp_ODR_Ret!$B:$B,$B23)</f>
        <v>69</v>
      </c>
      <c r="L23" s="109">
        <f>SUMIFS(F_12Snp_ODR_Ret!$H:$H,F_12Snp_ODR_Ret!$A:$A,L$22,F_12Snp_ODR_Ret!$B:$B,$B23)</f>
        <v>87</v>
      </c>
      <c r="M23" s="109">
        <f>SUMIFS(F_12Snp_ODR_Ret!$H:$H,F_12Snp_ODR_Ret!$A:$A,M$22,F_12Snp_ODR_Ret!$B:$B,$B23)</f>
        <v>132</v>
      </c>
      <c r="N23" s="109">
        <f>SUMIFS(F_12Snp_ODR_Ret!$H:$H,F_12Snp_ODR_Ret!$A:$A,N$22,F_12Snp_ODR_Ret!$B:$B,$B23)</f>
        <v>175</v>
      </c>
      <c r="O23" s="109">
        <f>SUMIFS(F_12Snp_ODR_Ret!$H:$H,F_12Snp_ODR_Ret!$A:$A,O$22,F_12Snp_ODR_Ret!$B:$B,$B23)</f>
        <v>231</v>
      </c>
      <c r="P23" s="109">
        <f>SUMIFS(F_12Snp_ODR_Ret!$H:$H,F_12Snp_ODR_Ret!$A:$A,P$22,F_12Snp_ODR_Ret!$B:$B,$B23)</f>
        <v>292</v>
      </c>
      <c r="Q23" s="109">
        <f>SUMIFS(F_12Snp_ODR_Ret!$H:$H,F_12Snp_ODR_Ret!$A:$A,Q$22,F_12Snp_ODR_Ret!$B:$B,$B23)</f>
        <v>349</v>
      </c>
      <c r="R23" s="109">
        <f>SUMIFS(F_12Snp_ODR_Ret!$H:$H,F_12Snp_ODR_Ret!$A:$A,R$22,F_12Snp_ODR_Ret!$B:$B,$B23)</f>
        <v>385</v>
      </c>
      <c r="S23" s="109">
        <f>SUMIFS(F_12Snp_ODR_Ret!$H:$H,F_12Snp_ODR_Ret!$A:$A,S$22,F_12Snp_ODR_Ret!$B:$B,$B23)</f>
        <v>424</v>
      </c>
      <c r="T23" s="109">
        <f>SUMIFS(F_12Snp_ODR_Ret!$H:$H,F_12Snp_ODR_Ret!$A:$A,T$22,F_12Snp_ODR_Ret!$B:$B,$B23)</f>
        <v>455</v>
      </c>
      <c r="U23" s="109">
        <f>SUMIFS(F_12Snp_ODR_Ret!$H:$H,F_12Snp_ODR_Ret!$A:$A,U$22,F_12Snp_ODR_Ret!$B:$B,$B23)</f>
        <v>490</v>
      </c>
      <c r="V23" s="109">
        <f>SUMIFS(F_12Snp_ODR_Ret!$H:$H,F_12Snp_ODR_Ret!$A:$A,V$22,F_12Snp_ODR_Ret!$B:$B,$B23)</f>
        <v>479</v>
      </c>
      <c r="W23" s="109">
        <f>SUMIFS(F_12Snp_ODR_Ret!$H:$H,F_12Snp_ODR_Ret!$A:$A,W$22,F_12Snp_ODR_Ret!$B:$B,$B23)</f>
        <v>558</v>
      </c>
      <c r="X23" s="109">
        <f>SUMIFS(F_12Snp_ODR_Ret!$H:$H,F_12Snp_ODR_Ret!$A:$A,X$22,F_12Snp_ODR_Ret!$B:$B,$B23)</f>
        <v>613</v>
      </c>
      <c r="Y23" s="109">
        <f>SUMIFS(F_12Snp_ODR_Ret!$H:$H,F_12Snp_ODR_Ret!$A:$A,Y$22,F_12Snp_ODR_Ret!$B:$B,$B23)</f>
        <v>650</v>
      </c>
      <c r="Z23" s="109">
        <f>SUMIFS(F_12Snp_ODR_Ret!$H:$H,F_12Snp_ODR_Ret!$A:$A,Z$22,F_12Snp_ODR_Ret!$B:$B,$B23)</f>
        <v>724</v>
      </c>
      <c r="AA23" s="109">
        <f>SUMIFS(F_12Snp_ODR_Ret!$H:$H,F_12Snp_ODR_Ret!$A:$A,AA$22,F_12Snp_ODR_Ret!$B:$B,$B23)</f>
        <v>788</v>
      </c>
      <c r="AB23" s="109">
        <f>SUMIFS(F_12Snp_ODR_Ret!$H:$H,F_12Snp_ODR_Ret!$A:$A,AB$22,F_12Snp_ODR_Ret!$B:$B,$B23)</f>
        <v>842</v>
      </c>
      <c r="AC23" s="109">
        <f>SUMIFS(F_12Snp_ODR_Ret!$H:$H,F_12Snp_ODR_Ret!$A:$A,AC$22,F_12Snp_ODR_Ret!$B:$B,$B23)</f>
        <v>895</v>
      </c>
      <c r="AD23" s="109">
        <f>SUMIFS(F_12Snp_ODR_Ret!$H:$H,F_12Snp_ODR_Ret!$A:$A,AD$22,F_12Snp_ODR_Ret!$B:$B,$B23)</f>
        <v>868</v>
      </c>
      <c r="AE23" s="109">
        <f>SUMIFS(F_12Snp_ODR_Ret!$H:$H,F_12Snp_ODR_Ret!$A:$A,AE$22,F_12Snp_ODR_Ret!$B:$B,$B23)</f>
        <v>799</v>
      </c>
      <c r="AF23" s="109">
        <f>SUMIFS(F_12Snp_ODR_Ret!$H:$H,F_12Snp_ODR_Ret!$A:$A,AF$22,F_12Snp_ODR_Ret!$B:$B,$B23)</f>
        <v>806</v>
      </c>
      <c r="AG23" s="109">
        <f>SUMIFS(F_12Snp_ODR_Ret!$H:$H,F_12Snp_ODR_Ret!$A:$A,AG$22,F_12Snp_ODR_Ret!$B:$B,$B23)</f>
        <v>775</v>
      </c>
      <c r="AH23" s="109">
        <f>SUMIFS(F_12Snp_ODR_Ret!$H:$H,F_12Snp_ODR_Ret!$A:$A,AH$22,F_12Snp_ODR_Ret!$B:$B,$B23)</f>
        <v>770</v>
      </c>
      <c r="AI23" s="109">
        <f>SUMIFS(F_12Snp_ODR_Ret!$H:$H,F_12Snp_ODR_Ret!$A:$A,AI$22,F_12Snp_ODR_Ret!$B:$B,$B23)</f>
        <v>750</v>
      </c>
      <c r="AJ23" s="109">
        <f>SUMIFS(F_12Snp_ODR_Ret!$H:$H,F_12Snp_ODR_Ret!$A:$A,AJ$22,F_12Snp_ODR_Ret!$B:$B,$B23)</f>
        <v>792</v>
      </c>
      <c r="AK23" s="109">
        <f>SUMIFS(F_12Snp_ODR_Ret!$H:$H,F_12Snp_ODR_Ret!$A:$A,AK$22,F_12Snp_ODR_Ret!$B:$B,$B23)</f>
        <v>797</v>
      </c>
      <c r="AL23" s="109">
        <f>SUMIFS(F_12Snp_ODR_Ret!$H:$H,F_12Snp_ODR_Ret!$A:$A,AL$22,F_12Snp_ODR_Ret!$B:$B,$B23)</f>
        <v>859</v>
      </c>
      <c r="AM23" s="109">
        <f>SUMIFS(F_12Snp_ODR_Ret!$H:$H,F_12Snp_ODR_Ret!$A:$A,AM$22,F_12Snp_ODR_Ret!$B:$B,$B23)</f>
        <v>918</v>
      </c>
      <c r="AN23" s="109">
        <f>SUMIFS(F_12Snp_ODR_Ret!$H:$H,F_12Snp_ODR_Ret!$A:$A,AN$22,F_12Snp_ODR_Ret!$B:$B,$B23)</f>
        <v>946</v>
      </c>
      <c r="AO23" s="109">
        <f>SUMIFS(F_12Snp_ODR_Ret!$H:$H,F_12Snp_ODR_Ret!$A:$A,AO$22,F_12Snp_ODR_Ret!$B:$B,$B23)</f>
        <v>977</v>
      </c>
      <c r="AP23" s="109">
        <f>SUMIFS(F_12Snp_ODR_Ret!$H:$H,F_12Snp_ODR_Ret!$A:$A,AP$22,F_12Snp_ODR_Ret!$B:$B,$B23)</f>
        <v>1032</v>
      </c>
      <c r="AQ23" s="109">
        <f>SUMIFS(F_12Snp_ODR_Ret!$H:$H,F_12Snp_ODR_Ret!$A:$A,AQ$22,F_12Snp_ODR_Ret!$B:$B,$B23)</f>
        <v>1114</v>
      </c>
      <c r="AR23" s="109">
        <f>SUMIFS(F_12Snp_ODR_Ret!$H:$H,F_12Snp_ODR_Ret!$A:$A,AR$22,F_12Snp_ODR_Ret!$B:$B,$B23)</f>
        <v>1211</v>
      </c>
      <c r="AS23" s="109">
        <f>SUMIFS(F_12Snp_ODR_Ret!$H:$H,F_12Snp_ODR_Ret!$A:$A,AS$22,F_12Snp_ODR_Ret!$B:$B,$B23)</f>
        <v>1361</v>
      </c>
      <c r="AT23" s="109">
        <f>SUMIFS(F_12Snp_ODR_Ret!$H:$H,F_12Snp_ODR_Ret!$A:$A,AT$22,F_12Snp_ODR_Ret!$B:$B,$B23)</f>
        <v>1402</v>
      </c>
      <c r="AU23" s="109">
        <f>SUMIFS(F_12Snp_ODR_Ret!$H:$H,F_12Snp_ODR_Ret!$A:$A,AU$22,F_12Snp_ODR_Ret!$B:$B,$B23)</f>
        <v>1450</v>
      </c>
      <c r="AV23" s="109">
        <f>SUMIFS(F_12Snp_ODR_Ret!$H:$H,F_12Snp_ODR_Ret!$A:$A,AV$22,F_12Snp_ODR_Ret!$B:$B,$B23)</f>
        <v>1576</v>
      </c>
      <c r="AW23" s="109">
        <f>SUMIFS(F_12Snp_ODR_Ret!$H:$H,F_12Snp_ODR_Ret!$A:$A,AW$22,F_12Snp_ODR_Ret!$B:$B,$B23)</f>
        <v>1561</v>
      </c>
      <c r="AX23" s="109">
        <f>SUMIFS(F_12Snp_ODR_Ret!$H:$H,F_12Snp_ODR_Ret!$A:$A,AX$22,F_12Snp_ODR_Ret!$B:$B,$B23)</f>
        <v>1514</v>
      </c>
      <c r="AY23" s="109">
        <f>SUMIFS(F_12Snp_ODR_Ret!$H:$H,F_12Snp_ODR_Ret!$A:$A,AY$22,F_12Snp_ODR_Ret!$B:$B,$B23)</f>
        <v>1495</v>
      </c>
      <c r="AZ23" s="109">
        <f>SUMIFS(F_12Snp_ODR_Ret!$H:$H,F_12Snp_ODR_Ret!$A:$A,AZ$22,F_12Snp_ODR_Ret!$B:$B,$B23)</f>
        <v>1408</v>
      </c>
      <c r="BA23" s="109">
        <f>SUMIFS(F_12Snp_ODR_Ret!$H:$H,F_12Snp_ODR_Ret!$A:$A,BA$22,F_12Snp_ODR_Ret!$B:$B,$B23)</f>
        <v>1397</v>
      </c>
      <c r="BB23" s="109">
        <f>SUMIFS(F_12Snp_ODR_Ret!$H:$H,F_12Snp_ODR_Ret!$A:$A,BB$22,F_12Snp_ODR_Ret!$B:$B,$B23)</f>
        <v>1313</v>
      </c>
      <c r="BC23" s="109">
        <f>SUMIFS(F_12Snp_ODR_Ret!$H:$H,F_12Snp_ODR_Ret!$A:$A,BC$22,F_12Snp_ODR_Ret!$B:$B,$B23)</f>
        <v>1162</v>
      </c>
      <c r="BD23" s="109">
        <f>SUMIFS(F_12Snp_ODR_Ret!$H:$H,F_12Snp_ODR_Ret!$A:$A,BD$22,F_12Snp_ODR_Ret!$B:$B,$B23)</f>
        <v>1131</v>
      </c>
      <c r="BE23" s="109">
        <f>SUMIFS(F_12Snp_ODR_Ret!$H:$H,F_12Snp_ODR_Ret!$A:$A,BE$22,F_12Snp_ODR_Ret!$B:$B,$B23)</f>
        <v>1267</v>
      </c>
      <c r="BF23" s="109">
        <f>SUMIFS(F_12Snp_ODR_Ret!$H:$H,F_12Snp_ODR_Ret!$A:$A,BF$22,F_12Snp_ODR_Ret!$B:$B,$B23)</f>
        <v>1301</v>
      </c>
      <c r="BG23" s="109">
        <f>SUMIFS(F_12Snp_ODR_Ret!$H:$H,F_12Snp_ODR_Ret!$A:$A,BG$22,F_12Snp_ODR_Ret!$B:$B,$B23)</f>
        <v>1377</v>
      </c>
      <c r="BH23" s="109">
        <f>SUMIFS(F_12Snp_ODR_Ret!$H:$H,F_12Snp_ODR_Ret!$A:$A,BH$22,F_12Snp_ODR_Ret!$B:$B,$B23)</f>
        <v>1505</v>
      </c>
      <c r="BI23" s="110">
        <f>AVERAGE(M23:BH23)</f>
        <v>919.08333333333337</v>
      </c>
    </row>
    <row r="24" spans="2:61" s="94" customFormat="1" x14ac:dyDescent="0.2">
      <c r="B24" s="108" t="str">
        <f>'[1]Retail - 12m PD'!A5</f>
        <v>R_A2</v>
      </c>
      <c r="C24" s="109">
        <f>SUMIFS(F_12Snp_ODR_Ret!$H:$H,F_12Snp_ODR_Ret!$A:$A,C$22,F_12Snp_ODR_Ret!$B:$B,$B24)</f>
        <v>275</v>
      </c>
      <c r="D24" s="109">
        <f>SUMIFS(F_12Snp_ODR_Ret!$H:$H,F_12Snp_ODR_Ret!$A:$A,D$22,F_12Snp_ODR_Ret!$B:$B,$B24)</f>
        <v>283</v>
      </c>
      <c r="E24" s="109">
        <f>SUMIFS(F_12Snp_ODR_Ret!$H:$H,F_12Snp_ODR_Ret!$A:$A,E$22,F_12Snp_ODR_Ret!$B:$B,$B24)</f>
        <v>313</v>
      </c>
      <c r="F24" s="109">
        <f>SUMIFS(F_12Snp_ODR_Ret!$H:$H,F_12Snp_ODR_Ret!$A:$A,F$22,F_12Snp_ODR_Ret!$B:$B,$B24)</f>
        <v>319</v>
      </c>
      <c r="G24" s="109">
        <f>SUMIFS(F_12Snp_ODR_Ret!$H:$H,F_12Snp_ODR_Ret!$A:$A,G$22,F_12Snp_ODR_Ret!$B:$B,$B24)</f>
        <v>323</v>
      </c>
      <c r="H24" s="109">
        <f>SUMIFS(F_12Snp_ODR_Ret!$H:$H,F_12Snp_ODR_Ret!$A:$A,H$22,F_12Snp_ODR_Ret!$B:$B,$B24)</f>
        <v>329</v>
      </c>
      <c r="I24" s="109">
        <f>SUMIFS(F_12Snp_ODR_Ret!$H:$H,F_12Snp_ODR_Ret!$A:$A,I$22,F_12Snp_ODR_Ret!$B:$B,$B24)</f>
        <v>348</v>
      </c>
      <c r="J24" s="109">
        <f>SUMIFS(F_12Snp_ODR_Ret!$H:$H,F_12Snp_ODR_Ret!$A:$A,J$22,F_12Snp_ODR_Ret!$B:$B,$B24)</f>
        <v>358</v>
      </c>
      <c r="K24" s="109">
        <f>SUMIFS(F_12Snp_ODR_Ret!$H:$H,F_12Snp_ODR_Ret!$A:$A,K$22,F_12Snp_ODR_Ret!$B:$B,$B24)</f>
        <v>396</v>
      </c>
      <c r="L24" s="109">
        <f>SUMIFS(F_12Snp_ODR_Ret!$H:$H,F_12Snp_ODR_Ret!$A:$A,L$22,F_12Snp_ODR_Ret!$B:$B,$B24)</f>
        <v>445</v>
      </c>
      <c r="M24" s="109">
        <f>SUMIFS(F_12Snp_ODR_Ret!$H:$H,F_12Snp_ODR_Ret!$A:$A,M$22,F_12Snp_ODR_Ret!$B:$B,$B24)</f>
        <v>494</v>
      </c>
      <c r="N24" s="109">
        <f>SUMIFS(F_12Snp_ODR_Ret!$H:$H,F_12Snp_ODR_Ret!$A:$A,N$22,F_12Snp_ODR_Ret!$B:$B,$B24)</f>
        <v>553</v>
      </c>
      <c r="O24" s="109">
        <f>SUMIFS(F_12Snp_ODR_Ret!$H:$H,F_12Snp_ODR_Ret!$A:$A,O$22,F_12Snp_ODR_Ret!$B:$B,$B24)</f>
        <v>636</v>
      </c>
      <c r="P24" s="109">
        <f>SUMIFS(F_12Snp_ODR_Ret!$H:$H,F_12Snp_ODR_Ret!$A:$A,P$22,F_12Snp_ODR_Ret!$B:$B,$B24)</f>
        <v>673</v>
      </c>
      <c r="Q24" s="109">
        <f>SUMIFS(F_12Snp_ODR_Ret!$H:$H,F_12Snp_ODR_Ret!$A:$A,Q$22,F_12Snp_ODR_Ret!$B:$B,$B24)</f>
        <v>768</v>
      </c>
      <c r="R24" s="109">
        <f>SUMIFS(F_12Snp_ODR_Ret!$H:$H,F_12Snp_ODR_Ret!$A:$A,R$22,F_12Snp_ODR_Ret!$B:$B,$B24)</f>
        <v>793</v>
      </c>
      <c r="S24" s="109">
        <f>SUMIFS(F_12Snp_ODR_Ret!$H:$H,F_12Snp_ODR_Ret!$A:$A,S$22,F_12Snp_ODR_Ret!$B:$B,$B24)</f>
        <v>821</v>
      </c>
      <c r="T24" s="109">
        <f>SUMIFS(F_12Snp_ODR_Ret!$H:$H,F_12Snp_ODR_Ret!$A:$A,T$22,F_12Snp_ODR_Ret!$B:$B,$B24)</f>
        <v>835</v>
      </c>
      <c r="U24" s="109">
        <f>SUMIFS(F_12Snp_ODR_Ret!$H:$H,F_12Snp_ODR_Ret!$A:$A,U$22,F_12Snp_ODR_Ret!$B:$B,$B24)</f>
        <v>868</v>
      </c>
      <c r="V24" s="109">
        <f>SUMIFS(F_12Snp_ODR_Ret!$H:$H,F_12Snp_ODR_Ret!$A:$A,V$22,F_12Snp_ODR_Ret!$B:$B,$B24)</f>
        <v>826</v>
      </c>
      <c r="W24" s="109">
        <f>SUMIFS(F_12Snp_ODR_Ret!$H:$H,F_12Snp_ODR_Ret!$A:$A,W$22,F_12Snp_ODR_Ret!$B:$B,$B24)</f>
        <v>871</v>
      </c>
      <c r="X24" s="109">
        <f>SUMIFS(F_12Snp_ODR_Ret!$H:$H,F_12Snp_ODR_Ret!$A:$A,X$22,F_12Snp_ODR_Ret!$B:$B,$B24)</f>
        <v>801</v>
      </c>
      <c r="Y24" s="109">
        <f>SUMIFS(F_12Snp_ODR_Ret!$H:$H,F_12Snp_ODR_Ret!$A:$A,Y$22,F_12Snp_ODR_Ret!$B:$B,$B24)</f>
        <v>807</v>
      </c>
      <c r="Z24" s="109">
        <f>SUMIFS(F_12Snp_ODR_Ret!$H:$H,F_12Snp_ODR_Ret!$A:$A,Z$22,F_12Snp_ODR_Ret!$B:$B,$B24)</f>
        <v>909</v>
      </c>
      <c r="AA24" s="109">
        <f>SUMIFS(F_12Snp_ODR_Ret!$H:$H,F_12Snp_ODR_Ret!$A:$A,AA$22,F_12Snp_ODR_Ret!$B:$B,$B24)</f>
        <v>982</v>
      </c>
      <c r="AB24" s="109">
        <f>SUMIFS(F_12Snp_ODR_Ret!$H:$H,F_12Snp_ODR_Ret!$A:$A,AB$22,F_12Snp_ODR_Ret!$B:$B,$B24)</f>
        <v>941</v>
      </c>
      <c r="AC24" s="109">
        <f>SUMIFS(F_12Snp_ODR_Ret!$H:$H,F_12Snp_ODR_Ret!$A:$A,AC$22,F_12Snp_ODR_Ret!$B:$B,$B24)</f>
        <v>993</v>
      </c>
      <c r="AD24" s="109">
        <f>SUMIFS(F_12Snp_ODR_Ret!$H:$H,F_12Snp_ODR_Ret!$A:$A,AD$22,F_12Snp_ODR_Ret!$B:$B,$B24)</f>
        <v>988</v>
      </c>
      <c r="AE24" s="109">
        <f>SUMIFS(F_12Snp_ODR_Ret!$H:$H,F_12Snp_ODR_Ret!$A:$A,AE$22,F_12Snp_ODR_Ret!$B:$B,$B24)</f>
        <v>1035</v>
      </c>
      <c r="AF24" s="109">
        <f>SUMIFS(F_12Snp_ODR_Ret!$H:$H,F_12Snp_ODR_Ret!$A:$A,AF$22,F_12Snp_ODR_Ret!$B:$B,$B24)</f>
        <v>1007</v>
      </c>
      <c r="AG24" s="109">
        <f>SUMIFS(F_12Snp_ODR_Ret!$H:$H,F_12Snp_ODR_Ret!$A:$A,AG$22,F_12Snp_ODR_Ret!$B:$B,$B24)</f>
        <v>974</v>
      </c>
      <c r="AH24" s="109">
        <f>SUMIFS(F_12Snp_ODR_Ret!$H:$H,F_12Snp_ODR_Ret!$A:$A,AH$22,F_12Snp_ODR_Ret!$B:$B,$B24)</f>
        <v>967</v>
      </c>
      <c r="AI24" s="109">
        <f>SUMIFS(F_12Snp_ODR_Ret!$H:$H,F_12Snp_ODR_Ret!$A:$A,AI$22,F_12Snp_ODR_Ret!$B:$B,$B24)</f>
        <v>1009</v>
      </c>
      <c r="AJ24" s="109">
        <f>SUMIFS(F_12Snp_ODR_Ret!$H:$H,F_12Snp_ODR_Ret!$A:$A,AJ$22,F_12Snp_ODR_Ret!$B:$B,$B24)</f>
        <v>1015</v>
      </c>
      <c r="AK24" s="109">
        <f>SUMIFS(F_12Snp_ODR_Ret!$H:$H,F_12Snp_ODR_Ret!$A:$A,AK$22,F_12Snp_ODR_Ret!$B:$B,$B24)</f>
        <v>1022</v>
      </c>
      <c r="AL24" s="109">
        <f>SUMIFS(F_12Snp_ODR_Ret!$H:$H,F_12Snp_ODR_Ret!$A:$A,AL$22,F_12Snp_ODR_Ret!$B:$B,$B24)</f>
        <v>1034</v>
      </c>
      <c r="AM24" s="109">
        <f>SUMIFS(F_12Snp_ODR_Ret!$H:$H,F_12Snp_ODR_Ret!$A:$A,AM$22,F_12Snp_ODR_Ret!$B:$B,$B24)</f>
        <v>1163</v>
      </c>
      <c r="AN24" s="109">
        <f>SUMIFS(F_12Snp_ODR_Ret!$H:$H,F_12Snp_ODR_Ret!$A:$A,AN$22,F_12Snp_ODR_Ret!$B:$B,$B24)</f>
        <v>1264</v>
      </c>
      <c r="AO24" s="109">
        <f>SUMIFS(F_12Snp_ODR_Ret!$H:$H,F_12Snp_ODR_Ret!$A:$A,AO$22,F_12Snp_ODR_Ret!$B:$B,$B24)</f>
        <v>1312</v>
      </c>
      <c r="AP24" s="109">
        <f>SUMIFS(F_12Snp_ODR_Ret!$H:$H,F_12Snp_ODR_Ret!$A:$A,AP$22,F_12Snp_ODR_Ret!$B:$B,$B24)</f>
        <v>1342</v>
      </c>
      <c r="AQ24" s="109">
        <f>SUMIFS(F_12Snp_ODR_Ret!$H:$H,F_12Snp_ODR_Ret!$A:$A,AQ$22,F_12Snp_ODR_Ret!$B:$B,$B24)</f>
        <v>1507</v>
      </c>
      <c r="AR24" s="109">
        <f>SUMIFS(F_12Snp_ODR_Ret!$H:$H,F_12Snp_ODR_Ret!$A:$A,AR$22,F_12Snp_ODR_Ret!$B:$B,$B24)</f>
        <v>1606</v>
      </c>
      <c r="AS24" s="109">
        <f>SUMIFS(F_12Snp_ODR_Ret!$H:$H,F_12Snp_ODR_Ret!$A:$A,AS$22,F_12Snp_ODR_Ret!$B:$B,$B24)</f>
        <v>1769</v>
      </c>
      <c r="AT24" s="109">
        <f>SUMIFS(F_12Snp_ODR_Ret!$H:$H,F_12Snp_ODR_Ret!$A:$A,AT$22,F_12Snp_ODR_Ret!$B:$B,$B24)</f>
        <v>1735</v>
      </c>
      <c r="AU24" s="109">
        <f>SUMIFS(F_12Snp_ODR_Ret!$H:$H,F_12Snp_ODR_Ret!$A:$A,AU$22,F_12Snp_ODR_Ret!$B:$B,$B24)</f>
        <v>1720</v>
      </c>
      <c r="AV24" s="109">
        <f>SUMIFS(F_12Snp_ODR_Ret!$H:$H,F_12Snp_ODR_Ret!$A:$A,AV$22,F_12Snp_ODR_Ret!$B:$B,$B24)</f>
        <v>1904</v>
      </c>
      <c r="AW24" s="109">
        <f>SUMIFS(F_12Snp_ODR_Ret!$H:$H,F_12Snp_ODR_Ret!$A:$A,AW$22,F_12Snp_ODR_Ret!$B:$B,$B24)</f>
        <v>1865</v>
      </c>
      <c r="AX24" s="109">
        <f>SUMIFS(F_12Snp_ODR_Ret!$H:$H,F_12Snp_ODR_Ret!$A:$A,AX$22,F_12Snp_ODR_Ret!$B:$B,$B24)</f>
        <v>1827</v>
      </c>
      <c r="AY24" s="109">
        <f>SUMIFS(F_12Snp_ODR_Ret!$H:$H,F_12Snp_ODR_Ret!$A:$A,AY$22,F_12Snp_ODR_Ret!$B:$B,$B24)</f>
        <v>1812</v>
      </c>
      <c r="AZ24" s="109">
        <f>SUMIFS(F_12Snp_ODR_Ret!$H:$H,F_12Snp_ODR_Ret!$A:$A,AZ$22,F_12Snp_ODR_Ret!$B:$B,$B24)</f>
        <v>1721</v>
      </c>
      <c r="BA24" s="109">
        <f>SUMIFS(F_12Snp_ODR_Ret!$H:$H,F_12Snp_ODR_Ret!$A:$A,BA$22,F_12Snp_ODR_Ret!$B:$B,$B24)</f>
        <v>1717</v>
      </c>
      <c r="BB24" s="109">
        <f>SUMIFS(F_12Snp_ODR_Ret!$H:$H,F_12Snp_ODR_Ret!$A:$A,BB$22,F_12Snp_ODR_Ret!$B:$B,$B24)</f>
        <v>1687</v>
      </c>
      <c r="BC24" s="109">
        <f>SUMIFS(F_12Snp_ODR_Ret!$H:$H,F_12Snp_ODR_Ret!$A:$A,BC$22,F_12Snp_ODR_Ret!$B:$B,$B24)</f>
        <v>1424</v>
      </c>
      <c r="BD24" s="109">
        <f>SUMIFS(F_12Snp_ODR_Ret!$H:$H,F_12Snp_ODR_Ret!$A:$A,BD$22,F_12Snp_ODR_Ret!$B:$B,$B24)</f>
        <v>1359</v>
      </c>
      <c r="BE24" s="109">
        <f>SUMIFS(F_12Snp_ODR_Ret!$H:$H,F_12Snp_ODR_Ret!$A:$A,BE$22,F_12Snp_ODR_Ret!$B:$B,$B24)</f>
        <v>1388</v>
      </c>
      <c r="BF24" s="109">
        <f>SUMIFS(F_12Snp_ODR_Ret!$H:$H,F_12Snp_ODR_Ret!$A:$A,BF$22,F_12Snp_ODR_Ret!$B:$B,$B24)</f>
        <v>1343</v>
      </c>
      <c r="BG24" s="109">
        <f>SUMIFS(F_12Snp_ODR_Ret!$H:$H,F_12Snp_ODR_Ret!$A:$A,BG$22,F_12Snp_ODR_Ret!$B:$B,$B24)</f>
        <v>1353</v>
      </c>
      <c r="BH24" s="109">
        <f>SUMIFS(F_12Snp_ODR_Ret!$H:$H,F_12Snp_ODR_Ret!$A:$A,BH$22,F_12Snp_ODR_Ret!$B:$B,$B24)</f>
        <v>1378</v>
      </c>
      <c r="BI24" s="110">
        <f t="shared" ref="BI24:BI39" si="2">AVERAGE(M24:BH24)</f>
        <v>1183.7083333333333</v>
      </c>
    </row>
    <row r="25" spans="2:61" s="94" customFormat="1" x14ac:dyDescent="0.2">
      <c r="B25" s="108" t="str">
        <f>'[1]Retail - 12m PD'!A6</f>
        <v>R_B</v>
      </c>
      <c r="C25" s="109">
        <f>SUMIFS(F_12Snp_ODR_Ret!$H:$H,F_12Snp_ODR_Ret!$A:$A,C$22,F_12Snp_ODR_Ret!$B:$B,$B25)</f>
        <v>92</v>
      </c>
      <c r="D25" s="109">
        <f>SUMIFS(F_12Snp_ODR_Ret!$H:$H,F_12Snp_ODR_Ret!$A:$A,D$22,F_12Snp_ODR_Ret!$B:$B,$B25)</f>
        <v>92</v>
      </c>
      <c r="E25" s="109">
        <f>SUMIFS(F_12Snp_ODR_Ret!$H:$H,F_12Snp_ODR_Ret!$A:$A,E$22,F_12Snp_ODR_Ret!$B:$B,$B25)</f>
        <v>90</v>
      </c>
      <c r="F25" s="109">
        <f>SUMIFS(F_12Snp_ODR_Ret!$H:$H,F_12Snp_ODR_Ret!$A:$A,F$22,F_12Snp_ODR_Ret!$B:$B,$B25)</f>
        <v>100</v>
      </c>
      <c r="G25" s="109">
        <f>SUMIFS(F_12Snp_ODR_Ret!$H:$H,F_12Snp_ODR_Ret!$A:$A,G$22,F_12Snp_ODR_Ret!$B:$B,$B25)</f>
        <v>110</v>
      </c>
      <c r="H25" s="109">
        <f>SUMIFS(F_12Snp_ODR_Ret!$H:$H,F_12Snp_ODR_Ret!$A:$A,H$22,F_12Snp_ODR_Ret!$B:$B,$B25)</f>
        <v>113</v>
      </c>
      <c r="I25" s="109">
        <f>SUMIFS(F_12Snp_ODR_Ret!$H:$H,F_12Snp_ODR_Ret!$A:$A,I$22,F_12Snp_ODR_Ret!$B:$B,$B25)</f>
        <v>118</v>
      </c>
      <c r="J25" s="109">
        <f>SUMIFS(F_12Snp_ODR_Ret!$H:$H,F_12Snp_ODR_Ret!$A:$A,J$22,F_12Snp_ODR_Ret!$B:$B,$B25)</f>
        <v>121</v>
      </c>
      <c r="K25" s="109">
        <f>SUMIFS(F_12Snp_ODR_Ret!$H:$H,F_12Snp_ODR_Ret!$A:$A,K$22,F_12Snp_ODR_Ret!$B:$B,$B25)</f>
        <v>131</v>
      </c>
      <c r="L25" s="109">
        <f>SUMIFS(F_12Snp_ODR_Ret!$H:$H,F_12Snp_ODR_Ret!$A:$A,L$22,F_12Snp_ODR_Ret!$B:$B,$B25)</f>
        <v>140</v>
      </c>
      <c r="M25" s="109">
        <f>SUMIFS(F_12Snp_ODR_Ret!$H:$H,F_12Snp_ODR_Ret!$A:$A,M$22,F_12Snp_ODR_Ret!$B:$B,$B25)</f>
        <v>145</v>
      </c>
      <c r="N25" s="109">
        <f>SUMIFS(F_12Snp_ODR_Ret!$H:$H,F_12Snp_ODR_Ret!$A:$A,N$22,F_12Snp_ODR_Ret!$B:$B,$B25)</f>
        <v>149</v>
      </c>
      <c r="O25" s="109">
        <f>SUMIFS(F_12Snp_ODR_Ret!$H:$H,F_12Snp_ODR_Ret!$A:$A,O$22,F_12Snp_ODR_Ret!$B:$B,$B25)</f>
        <v>157</v>
      </c>
      <c r="P25" s="109">
        <f>SUMIFS(F_12Snp_ODR_Ret!$H:$H,F_12Snp_ODR_Ret!$A:$A,P$22,F_12Snp_ODR_Ret!$B:$B,$B25)</f>
        <v>168</v>
      </c>
      <c r="Q25" s="109">
        <f>SUMIFS(F_12Snp_ODR_Ret!$H:$H,F_12Snp_ODR_Ret!$A:$A,Q$22,F_12Snp_ODR_Ret!$B:$B,$B25)</f>
        <v>203</v>
      </c>
      <c r="R25" s="109">
        <f>SUMIFS(F_12Snp_ODR_Ret!$H:$H,F_12Snp_ODR_Ret!$A:$A,R$22,F_12Snp_ODR_Ret!$B:$B,$B25)</f>
        <v>242</v>
      </c>
      <c r="S25" s="109">
        <f>SUMIFS(F_12Snp_ODR_Ret!$H:$H,F_12Snp_ODR_Ret!$A:$A,S$22,F_12Snp_ODR_Ret!$B:$B,$B25)</f>
        <v>286</v>
      </c>
      <c r="T25" s="109">
        <f>SUMIFS(F_12Snp_ODR_Ret!$H:$H,F_12Snp_ODR_Ret!$A:$A,T$22,F_12Snp_ODR_Ret!$B:$B,$B25)</f>
        <v>324</v>
      </c>
      <c r="U25" s="109">
        <f>SUMIFS(F_12Snp_ODR_Ret!$H:$H,F_12Snp_ODR_Ret!$A:$A,U$22,F_12Snp_ODR_Ret!$B:$B,$B25)</f>
        <v>360</v>
      </c>
      <c r="V25" s="109">
        <f>SUMIFS(F_12Snp_ODR_Ret!$H:$H,F_12Snp_ODR_Ret!$A:$A,V$22,F_12Snp_ODR_Ret!$B:$B,$B25)</f>
        <v>424</v>
      </c>
      <c r="W25" s="109">
        <f>SUMIFS(F_12Snp_ODR_Ret!$H:$H,F_12Snp_ODR_Ret!$A:$A,W$22,F_12Snp_ODR_Ret!$B:$B,$B25)</f>
        <v>465</v>
      </c>
      <c r="X25" s="109">
        <f>SUMIFS(F_12Snp_ODR_Ret!$H:$H,F_12Snp_ODR_Ret!$A:$A,X$22,F_12Snp_ODR_Ret!$B:$B,$B25)</f>
        <v>527</v>
      </c>
      <c r="Y25" s="109">
        <f>SUMIFS(F_12Snp_ODR_Ret!$H:$H,F_12Snp_ODR_Ret!$A:$A,Y$22,F_12Snp_ODR_Ret!$B:$B,$B25)</f>
        <v>604</v>
      </c>
      <c r="Z25" s="109">
        <f>SUMIFS(F_12Snp_ODR_Ret!$H:$H,F_12Snp_ODR_Ret!$A:$A,Z$22,F_12Snp_ODR_Ret!$B:$B,$B25)</f>
        <v>659</v>
      </c>
      <c r="AA25" s="109">
        <f>SUMIFS(F_12Snp_ODR_Ret!$H:$H,F_12Snp_ODR_Ret!$A:$A,AA$22,F_12Snp_ODR_Ret!$B:$B,$B25)</f>
        <v>714</v>
      </c>
      <c r="AB25" s="109">
        <f>SUMIFS(F_12Snp_ODR_Ret!$H:$H,F_12Snp_ODR_Ret!$A:$A,AB$22,F_12Snp_ODR_Ret!$B:$B,$B25)</f>
        <v>802</v>
      </c>
      <c r="AC25" s="109">
        <f>SUMIFS(F_12Snp_ODR_Ret!$H:$H,F_12Snp_ODR_Ret!$A:$A,AC$22,F_12Snp_ODR_Ret!$B:$B,$B25)</f>
        <v>866</v>
      </c>
      <c r="AD25" s="109">
        <f>SUMIFS(F_12Snp_ODR_Ret!$H:$H,F_12Snp_ODR_Ret!$A:$A,AD$22,F_12Snp_ODR_Ret!$B:$B,$B25)</f>
        <v>984</v>
      </c>
      <c r="AE25" s="109">
        <f>SUMIFS(F_12Snp_ODR_Ret!$H:$H,F_12Snp_ODR_Ret!$A:$A,AE$22,F_12Snp_ODR_Ret!$B:$B,$B25)</f>
        <v>1135</v>
      </c>
      <c r="AF25" s="109">
        <f>SUMIFS(F_12Snp_ODR_Ret!$H:$H,F_12Snp_ODR_Ret!$A:$A,AF$22,F_12Snp_ODR_Ret!$B:$B,$B25)</f>
        <v>1229</v>
      </c>
      <c r="AG25" s="109">
        <f>SUMIFS(F_12Snp_ODR_Ret!$H:$H,F_12Snp_ODR_Ret!$A:$A,AG$22,F_12Snp_ODR_Ret!$B:$B,$B25)</f>
        <v>1354</v>
      </c>
      <c r="AH25" s="109">
        <f>SUMIFS(F_12Snp_ODR_Ret!$H:$H,F_12Snp_ODR_Ret!$A:$A,AH$22,F_12Snp_ODR_Ret!$B:$B,$B25)</f>
        <v>1478</v>
      </c>
      <c r="AI25" s="109">
        <f>SUMIFS(F_12Snp_ODR_Ret!$H:$H,F_12Snp_ODR_Ret!$A:$A,AI$22,F_12Snp_ODR_Ret!$B:$B,$B25)</f>
        <v>1595</v>
      </c>
      <c r="AJ25" s="109">
        <f>SUMIFS(F_12Snp_ODR_Ret!$H:$H,F_12Snp_ODR_Ret!$A:$A,AJ$22,F_12Snp_ODR_Ret!$B:$B,$B25)</f>
        <v>1706</v>
      </c>
      <c r="AK25" s="109">
        <f>SUMIFS(F_12Snp_ODR_Ret!$H:$H,F_12Snp_ODR_Ret!$A:$A,AK$22,F_12Snp_ODR_Ret!$B:$B,$B25)</f>
        <v>1789</v>
      </c>
      <c r="AL25" s="109">
        <f>SUMIFS(F_12Snp_ODR_Ret!$H:$H,F_12Snp_ODR_Ret!$A:$A,AL$22,F_12Snp_ODR_Ret!$B:$B,$B25)</f>
        <v>1843</v>
      </c>
      <c r="AM25" s="109">
        <f>SUMIFS(F_12Snp_ODR_Ret!$H:$H,F_12Snp_ODR_Ret!$A:$A,AM$22,F_12Snp_ODR_Ret!$B:$B,$B25)</f>
        <v>1923</v>
      </c>
      <c r="AN25" s="109">
        <f>SUMIFS(F_12Snp_ODR_Ret!$H:$H,F_12Snp_ODR_Ret!$A:$A,AN$22,F_12Snp_ODR_Ret!$B:$B,$B25)</f>
        <v>2027</v>
      </c>
      <c r="AO25" s="109">
        <f>SUMIFS(F_12Snp_ODR_Ret!$H:$H,F_12Snp_ODR_Ret!$A:$A,AO$22,F_12Snp_ODR_Ret!$B:$B,$B25)</f>
        <v>2137</v>
      </c>
      <c r="AP25" s="109">
        <f>SUMIFS(F_12Snp_ODR_Ret!$H:$H,F_12Snp_ODR_Ret!$A:$A,AP$22,F_12Snp_ODR_Ret!$B:$B,$B25)</f>
        <v>2286</v>
      </c>
      <c r="AQ25" s="109">
        <f>SUMIFS(F_12Snp_ODR_Ret!$H:$H,F_12Snp_ODR_Ret!$A:$A,AQ$22,F_12Snp_ODR_Ret!$B:$B,$B25)</f>
        <v>2407</v>
      </c>
      <c r="AR25" s="109">
        <f>SUMIFS(F_12Snp_ODR_Ret!$H:$H,F_12Snp_ODR_Ret!$A:$A,AR$22,F_12Snp_ODR_Ret!$B:$B,$B25)</f>
        <v>2488</v>
      </c>
      <c r="AS25" s="109">
        <f>SUMIFS(F_12Snp_ODR_Ret!$H:$H,F_12Snp_ODR_Ret!$A:$A,AS$22,F_12Snp_ODR_Ret!$B:$B,$B25)</f>
        <v>2608</v>
      </c>
      <c r="AT25" s="109">
        <f>SUMIFS(F_12Snp_ODR_Ret!$H:$H,F_12Snp_ODR_Ret!$A:$A,AT$22,F_12Snp_ODR_Ret!$B:$B,$B25)</f>
        <v>2729</v>
      </c>
      <c r="AU25" s="109">
        <f>SUMIFS(F_12Snp_ODR_Ret!$H:$H,F_12Snp_ODR_Ret!$A:$A,AU$22,F_12Snp_ODR_Ret!$B:$B,$B25)</f>
        <v>2859</v>
      </c>
      <c r="AV25" s="109">
        <f>SUMIFS(F_12Snp_ODR_Ret!$H:$H,F_12Snp_ODR_Ret!$A:$A,AV$22,F_12Snp_ODR_Ret!$B:$B,$B25)</f>
        <v>2983</v>
      </c>
      <c r="AW25" s="109">
        <f>SUMIFS(F_12Snp_ODR_Ret!$H:$H,F_12Snp_ODR_Ret!$A:$A,AW$22,F_12Snp_ODR_Ret!$B:$B,$B25)</f>
        <v>3177</v>
      </c>
      <c r="AX25" s="109">
        <f>SUMIFS(F_12Snp_ODR_Ret!$H:$H,F_12Snp_ODR_Ret!$A:$A,AX$22,F_12Snp_ODR_Ret!$B:$B,$B25)</f>
        <v>3390</v>
      </c>
      <c r="AY25" s="109">
        <f>SUMIFS(F_12Snp_ODR_Ret!$H:$H,F_12Snp_ODR_Ret!$A:$A,AY$22,F_12Snp_ODR_Ret!$B:$B,$B25)</f>
        <v>3561</v>
      </c>
      <c r="AZ25" s="109">
        <f>SUMIFS(F_12Snp_ODR_Ret!$H:$H,F_12Snp_ODR_Ret!$A:$A,AZ$22,F_12Snp_ODR_Ret!$B:$B,$B25)</f>
        <v>3798</v>
      </c>
      <c r="BA25" s="109">
        <f>SUMIFS(F_12Snp_ODR_Ret!$H:$H,F_12Snp_ODR_Ret!$A:$A,BA$22,F_12Snp_ODR_Ret!$B:$B,$B25)</f>
        <v>3949</v>
      </c>
      <c r="BB25" s="109">
        <f>SUMIFS(F_12Snp_ODR_Ret!$H:$H,F_12Snp_ODR_Ret!$A:$A,BB$22,F_12Snp_ODR_Ret!$B:$B,$B25)</f>
        <v>4133</v>
      </c>
      <c r="BC25" s="109">
        <f>SUMIFS(F_12Snp_ODR_Ret!$H:$H,F_12Snp_ODR_Ret!$A:$A,BC$22,F_12Snp_ODR_Ret!$B:$B,$B25)</f>
        <v>4375</v>
      </c>
      <c r="BD25" s="109">
        <f>SUMIFS(F_12Snp_ODR_Ret!$H:$H,F_12Snp_ODR_Ret!$A:$A,BD$22,F_12Snp_ODR_Ret!$B:$B,$B25)</f>
        <v>4525</v>
      </c>
      <c r="BE25" s="109">
        <f>SUMIFS(F_12Snp_ODR_Ret!$H:$H,F_12Snp_ODR_Ret!$A:$A,BE$22,F_12Snp_ODR_Ret!$B:$B,$B25)</f>
        <v>4646</v>
      </c>
      <c r="BF25" s="109">
        <f>SUMIFS(F_12Snp_ODR_Ret!$H:$H,F_12Snp_ODR_Ret!$A:$A,BF$22,F_12Snp_ODR_Ret!$B:$B,$B25)</f>
        <v>4789</v>
      </c>
      <c r="BG25" s="109">
        <f>SUMIFS(F_12Snp_ODR_Ret!$H:$H,F_12Snp_ODR_Ret!$A:$A,BG$22,F_12Snp_ODR_Ret!$B:$B,$B25)</f>
        <v>4930</v>
      </c>
      <c r="BH25" s="109">
        <f>SUMIFS(F_12Snp_ODR_Ret!$H:$H,F_12Snp_ODR_Ret!$A:$A,BH$22,F_12Snp_ODR_Ret!$B:$B,$B25)</f>
        <v>5044</v>
      </c>
      <c r="BI25" s="110">
        <f t="shared" si="2"/>
        <v>1978.5833333333333</v>
      </c>
    </row>
    <row r="26" spans="2:61" s="94" customFormat="1" x14ac:dyDescent="0.2">
      <c r="B26" s="108" t="str">
        <f>'[1]Retail - 12m PD'!A7</f>
        <v>R_C1</v>
      </c>
      <c r="C26" s="109">
        <f>SUMIFS(F_12Snp_ODR_Ret!$H:$H,F_12Snp_ODR_Ret!$A:$A,C$22,F_12Snp_ODR_Ret!$B:$B,$B26)</f>
        <v>5116</v>
      </c>
      <c r="D26" s="109">
        <f>SUMIFS(F_12Snp_ODR_Ret!$H:$H,F_12Snp_ODR_Ret!$A:$A,D$22,F_12Snp_ODR_Ret!$B:$B,$B26)</f>
        <v>5776</v>
      </c>
      <c r="E26" s="109">
        <f>SUMIFS(F_12Snp_ODR_Ret!$H:$H,F_12Snp_ODR_Ret!$A:$A,E$22,F_12Snp_ODR_Ret!$B:$B,$B26)</f>
        <v>5862</v>
      </c>
      <c r="F26" s="109">
        <f>SUMIFS(F_12Snp_ODR_Ret!$H:$H,F_12Snp_ODR_Ret!$A:$A,F$22,F_12Snp_ODR_Ret!$B:$B,$B26)</f>
        <v>5201</v>
      </c>
      <c r="G26" s="109">
        <f>SUMIFS(F_12Snp_ODR_Ret!$H:$H,F_12Snp_ODR_Ret!$A:$A,G$22,F_12Snp_ODR_Ret!$B:$B,$B26)</f>
        <v>5753</v>
      </c>
      <c r="H26" s="109">
        <f>SUMIFS(F_12Snp_ODR_Ret!$H:$H,F_12Snp_ODR_Ret!$A:$A,H$22,F_12Snp_ODR_Ret!$B:$B,$B26)</f>
        <v>5861</v>
      </c>
      <c r="I26" s="109">
        <f>SUMIFS(F_12Snp_ODR_Ret!$H:$H,F_12Snp_ODR_Ret!$A:$A,I$22,F_12Snp_ODR_Ret!$B:$B,$B26)</f>
        <v>4948</v>
      </c>
      <c r="J26" s="109">
        <f>SUMIFS(F_12Snp_ODR_Ret!$H:$H,F_12Snp_ODR_Ret!$A:$A,J$22,F_12Snp_ODR_Ret!$B:$B,$B26)</f>
        <v>5787</v>
      </c>
      <c r="K26" s="109">
        <f>SUMIFS(F_12Snp_ODR_Ret!$H:$H,F_12Snp_ODR_Ret!$A:$A,K$22,F_12Snp_ODR_Ret!$B:$B,$B26)</f>
        <v>5631</v>
      </c>
      <c r="L26" s="109">
        <f>SUMIFS(F_12Snp_ODR_Ret!$H:$H,F_12Snp_ODR_Ret!$A:$A,L$22,F_12Snp_ODR_Ret!$B:$B,$B26)</f>
        <v>4891</v>
      </c>
      <c r="M26" s="109">
        <f>SUMIFS(F_12Snp_ODR_Ret!$H:$H,F_12Snp_ODR_Ret!$A:$A,M$22,F_12Snp_ODR_Ret!$B:$B,$B26)</f>
        <v>5759</v>
      </c>
      <c r="N26" s="109">
        <f>SUMIFS(F_12Snp_ODR_Ret!$H:$H,F_12Snp_ODR_Ret!$A:$A,N$22,F_12Snp_ODR_Ret!$B:$B,$B26)</f>
        <v>5562</v>
      </c>
      <c r="O26" s="109">
        <f>SUMIFS(F_12Snp_ODR_Ret!$H:$H,F_12Snp_ODR_Ret!$A:$A,O$22,F_12Snp_ODR_Ret!$B:$B,$B26)</f>
        <v>4872</v>
      </c>
      <c r="P26" s="109">
        <f>SUMIFS(F_12Snp_ODR_Ret!$H:$H,F_12Snp_ODR_Ret!$A:$A,P$22,F_12Snp_ODR_Ret!$B:$B,$B26)</f>
        <v>5511</v>
      </c>
      <c r="Q26" s="109">
        <f>SUMIFS(F_12Snp_ODR_Ret!$H:$H,F_12Snp_ODR_Ret!$A:$A,Q$22,F_12Snp_ODR_Ret!$B:$B,$B26)</f>
        <v>5613</v>
      </c>
      <c r="R26" s="109">
        <f>SUMIFS(F_12Snp_ODR_Ret!$H:$H,F_12Snp_ODR_Ret!$A:$A,R$22,F_12Snp_ODR_Ret!$B:$B,$B26)</f>
        <v>4960</v>
      </c>
      <c r="S26" s="109">
        <f>SUMIFS(F_12Snp_ODR_Ret!$H:$H,F_12Snp_ODR_Ret!$A:$A,S$22,F_12Snp_ODR_Ret!$B:$B,$B26)</f>
        <v>5572</v>
      </c>
      <c r="T26" s="109">
        <f>SUMIFS(F_12Snp_ODR_Ret!$H:$H,F_12Snp_ODR_Ret!$A:$A,T$22,F_12Snp_ODR_Ret!$B:$B,$B26)</f>
        <v>5714</v>
      </c>
      <c r="U26" s="109">
        <f>SUMIFS(F_12Snp_ODR_Ret!$H:$H,F_12Snp_ODR_Ret!$A:$A,U$22,F_12Snp_ODR_Ret!$B:$B,$B26)</f>
        <v>5229</v>
      </c>
      <c r="V26" s="109">
        <f>SUMIFS(F_12Snp_ODR_Ret!$H:$H,F_12Snp_ODR_Ret!$A:$A,V$22,F_12Snp_ODR_Ret!$B:$B,$B26)</f>
        <v>5752</v>
      </c>
      <c r="W26" s="109">
        <f>SUMIFS(F_12Snp_ODR_Ret!$H:$H,F_12Snp_ODR_Ret!$A:$A,W$22,F_12Snp_ODR_Ret!$B:$B,$B26)</f>
        <v>5684</v>
      </c>
      <c r="X26" s="109">
        <f>SUMIFS(F_12Snp_ODR_Ret!$H:$H,F_12Snp_ODR_Ret!$A:$A,X$22,F_12Snp_ODR_Ret!$B:$B,$B26)</f>
        <v>5618</v>
      </c>
      <c r="Y26" s="109">
        <f>SUMIFS(F_12Snp_ODR_Ret!$H:$H,F_12Snp_ODR_Ret!$A:$A,Y$22,F_12Snp_ODR_Ret!$B:$B,$B26)</f>
        <v>5812</v>
      </c>
      <c r="Z26" s="109">
        <f>SUMIFS(F_12Snp_ODR_Ret!$H:$H,F_12Snp_ODR_Ret!$A:$A,Z$22,F_12Snp_ODR_Ret!$B:$B,$B26)</f>
        <v>5799</v>
      </c>
      <c r="AA26" s="109">
        <f>SUMIFS(F_12Snp_ODR_Ret!$H:$H,F_12Snp_ODR_Ret!$A:$A,AA$22,F_12Snp_ODR_Ret!$B:$B,$B26)</f>
        <v>6041</v>
      </c>
      <c r="AB26" s="109">
        <f>SUMIFS(F_12Snp_ODR_Ret!$H:$H,F_12Snp_ODR_Ret!$A:$A,AB$22,F_12Snp_ODR_Ret!$B:$B,$B26)</f>
        <v>5970</v>
      </c>
      <c r="AC26" s="109">
        <f>SUMIFS(F_12Snp_ODR_Ret!$H:$H,F_12Snp_ODR_Ret!$A:$A,AC$22,F_12Snp_ODR_Ret!$B:$B,$B26)</f>
        <v>6068</v>
      </c>
      <c r="AD26" s="109">
        <f>SUMIFS(F_12Snp_ODR_Ret!$H:$H,F_12Snp_ODR_Ret!$A:$A,AD$22,F_12Snp_ODR_Ret!$B:$B,$B26)</f>
        <v>6000</v>
      </c>
      <c r="AE26" s="109">
        <f>SUMIFS(F_12Snp_ODR_Ret!$H:$H,F_12Snp_ODR_Ret!$A:$A,AE$22,F_12Snp_ODR_Ret!$B:$B,$B26)</f>
        <v>6116</v>
      </c>
      <c r="AF26" s="109">
        <f>SUMIFS(F_12Snp_ODR_Ret!$H:$H,F_12Snp_ODR_Ret!$A:$A,AF$22,F_12Snp_ODR_Ret!$B:$B,$B26)</f>
        <v>6273</v>
      </c>
      <c r="AG26" s="109">
        <f>SUMIFS(F_12Snp_ODR_Ret!$H:$H,F_12Snp_ODR_Ret!$A:$A,AG$22,F_12Snp_ODR_Ret!$B:$B,$B26)</f>
        <v>6208</v>
      </c>
      <c r="AH26" s="109">
        <f>SUMIFS(F_12Snp_ODR_Ret!$H:$H,F_12Snp_ODR_Ret!$A:$A,AH$22,F_12Snp_ODR_Ret!$B:$B,$B26)</f>
        <v>6226</v>
      </c>
      <c r="AI26" s="109">
        <f>SUMIFS(F_12Snp_ODR_Ret!$H:$H,F_12Snp_ODR_Ret!$A:$A,AI$22,F_12Snp_ODR_Ret!$B:$B,$B26)</f>
        <v>6389</v>
      </c>
      <c r="AJ26" s="109">
        <f>SUMIFS(F_12Snp_ODR_Ret!$H:$H,F_12Snp_ODR_Ret!$A:$A,AJ$22,F_12Snp_ODR_Ret!$B:$B,$B26)</f>
        <v>6466</v>
      </c>
      <c r="AK26" s="109">
        <f>SUMIFS(F_12Snp_ODR_Ret!$H:$H,F_12Snp_ODR_Ret!$A:$A,AK$22,F_12Snp_ODR_Ret!$B:$B,$B26)</f>
        <v>6505</v>
      </c>
      <c r="AL26" s="109">
        <f>SUMIFS(F_12Snp_ODR_Ret!$H:$H,F_12Snp_ODR_Ret!$A:$A,AL$22,F_12Snp_ODR_Ret!$B:$B,$B26)</f>
        <v>6756</v>
      </c>
      <c r="AM26" s="109">
        <f>SUMIFS(F_12Snp_ODR_Ret!$H:$H,F_12Snp_ODR_Ret!$A:$A,AM$22,F_12Snp_ODR_Ret!$B:$B,$B26)</f>
        <v>6731</v>
      </c>
      <c r="AN26" s="109">
        <f>SUMIFS(F_12Snp_ODR_Ret!$H:$H,F_12Snp_ODR_Ret!$A:$A,AN$22,F_12Snp_ODR_Ret!$B:$B,$B26)</f>
        <v>6764</v>
      </c>
      <c r="AO26" s="109">
        <f>SUMIFS(F_12Snp_ODR_Ret!$H:$H,F_12Snp_ODR_Ret!$A:$A,AO$22,F_12Snp_ODR_Ret!$B:$B,$B26)</f>
        <v>6995</v>
      </c>
      <c r="AP26" s="109">
        <f>SUMIFS(F_12Snp_ODR_Ret!$H:$H,F_12Snp_ODR_Ret!$A:$A,AP$22,F_12Snp_ODR_Ret!$B:$B,$B26)</f>
        <v>6980</v>
      </c>
      <c r="AQ26" s="109">
        <f>SUMIFS(F_12Snp_ODR_Ret!$H:$H,F_12Snp_ODR_Ret!$A:$A,AQ$22,F_12Snp_ODR_Ret!$B:$B,$B26)</f>
        <v>7157</v>
      </c>
      <c r="AR26" s="109">
        <f>SUMIFS(F_12Snp_ODR_Ret!$H:$H,F_12Snp_ODR_Ret!$A:$A,AR$22,F_12Snp_ODR_Ret!$B:$B,$B26)</f>
        <v>7290</v>
      </c>
      <c r="AS26" s="109">
        <f>SUMIFS(F_12Snp_ODR_Ret!$H:$H,F_12Snp_ODR_Ret!$A:$A,AS$22,F_12Snp_ODR_Ret!$B:$B,$B26)</f>
        <v>7260</v>
      </c>
      <c r="AT26" s="109">
        <f>SUMIFS(F_12Snp_ODR_Ret!$H:$H,F_12Snp_ODR_Ret!$A:$A,AT$22,F_12Snp_ODR_Ret!$B:$B,$B26)</f>
        <v>7415</v>
      </c>
      <c r="AU26" s="109">
        <f>SUMIFS(F_12Snp_ODR_Ret!$H:$H,F_12Snp_ODR_Ret!$A:$A,AU$22,F_12Snp_ODR_Ret!$B:$B,$B26)</f>
        <v>7651</v>
      </c>
      <c r="AV26" s="109">
        <f>SUMIFS(F_12Snp_ODR_Ret!$H:$H,F_12Snp_ODR_Ret!$A:$A,AV$22,F_12Snp_ODR_Ret!$B:$B,$B26)</f>
        <v>7690</v>
      </c>
      <c r="AW26" s="109">
        <f>SUMIFS(F_12Snp_ODR_Ret!$H:$H,F_12Snp_ODR_Ret!$A:$A,AW$22,F_12Snp_ODR_Ret!$B:$B,$B26)</f>
        <v>7731</v>
      </c>
      <c r="AX26" s="109">
        <f>SUMIFS(F_12Snp_ODR_Ret!$H:$H,F_12Snp_ODR_Ret!$A:$A,AX$22,F_12Snp_ODR_Ret!$B:$B,$B26)</f>
        <v>7955</v>
      </c>
      <c r="AY26" s="109">
        <f>SUMIFS(F_12Snp_ODR_Ret!$H:$H,F_12Snp_ODR_Ret!$A:$A,AY$22,F_12Snp_ODR_Ret!$B:$B,$B26)</f>
        <v>8267</v>
      </c>
      <c r="AZ26" s="109">
        <f>SUMIFS(F_12Snp_ODR_Ret!$H:$H,F_12Snp_ODR_Ret!$A:$A,AZ$22,F_12Snp_ODR_Ret!$B:$B,$B26)</f>
        <v>8524</v>
      </c>
      <c r="BA26" s="109">
        <f>SUMIFS(F_12Snp_ODR_Ret!$H:$H,F_12Snp_ODR_Ret!$A:$A,BA$22,F_12Snp_ODR_Ret!$B:$B,$B26)</f>
        <v>8642</v>
      </c>
      <c r="BB26" s="109">
        <f>SUMIFS(F_12Snp_ODR_Ret!$H:$H,F_12Snp_ODR_Ret!$A:$A,BB$22,F_12Snp_ODR_Ret!$B:$B,$B26)</f>
        <v>8748</v>
      </c>
      <c r="BC26" s="109">
        <f>SUMIFS(F_12Snp_ODR_Ret!$H:$H,F_12Snp_ODR_Ret!$A:$A,BC$22,F_12Snp_ODR_Ret!$B:$B,$B26)</f>
        <v>9156</v>
      </c>
      <c r="BD26" s="109">
        <f>SUMIFS(F_12Snp_ODR_Ret!$H:$H,F_12Snp_ODR_Ret!$A:$A,BD$22,F_12Snp_ODR_Ret!$B:$B,$B26)</f>
        <v>9325</v>
      </c>
      <c r="BE26" s="109">
        <f>SUMIFS(F_12Snp_ODR_Ret!$H:$H,F_12Snp_ODR_Ret!$A:$A,BE$22,F_12Snp_ODR_Ret!$B:$B,$B26)</f>
        <v>9303</v>
      </c>
      <c r="BF26" s="109">
        <f>SUMIFS(F_12Snp_ODR_Ret!$H:$H,F_12Snp_ODR_Ret!$A:$A,BF$22,F_12Snp_ODR_Ret!$B:$B,$B26)</f>
        <v>9469</v>
      </c>
      <c r="BG26" s="109">
        <f>SUMIFS(F_12Snp_ODR_Ret!$H:$H,F_12Snp_ODR_Ret!$A:$A,BG$22,F_12Snp_ODR_Ret!$B:$B,$B26)</f>
        <v>9424</v>
      </c>
      <c r="BH26" s="109">
        <f>SUMIFS(F_12Snp_ODR_Ret!$H:$H,F_12Snp_ODR_Ret!$A:$A,BH$22,F_12Snp_ODR_Ret!$B:$B,$B26)</f>
        <v>9661</v>
      </c>
      <c r="BI26" s="110">
        <f t="shared" si="2"/>
        <v>6887.770833333333</v>
      </c>
    </row>
    <row r="27" spans="2:61" s="94" customFormat="1" x14ac:dyDescent="0.2">
      <c r="B27" s="108" t="str">
        <f>'[1]Retail - 12m PD'!A8</f>
        <v>R_C2</v>
      </c>
      <c r="C27" s="109">
        <f>SUMIFS(F_12Snp_ODR_Ret!$H:$H,F_12Snp_ODR_Ret!$A:$A,C$22,F_12Snp_ODR_Ret!$B:$B,$B27)</f>
        <v>1213</v>
      </c>
      <c r="D27" s="109">
        <f>SUMIFS(F_12Snp_ODR_Ret!$H:$H,F_12Snp_ODR_Ret!$A:$A,D$22,F_12Snp_ODR_Ret!$B:$B,$B27)</f>
        <v>433</v>
      </c>
      <c r="E27" s="109">
        <f>SUMIFS(F_12Snp_ODR_Ret!$H:$H,F_12Snp_ODR_Ret!$A:$A,E$22,F_12Snp_ODR_Ret!$B:$B,$B27)</f>
        <v>386</v>
      </c>
      <c r="F27" s="109">
        <f>SUMIFS(F_12Snp_ODR_Ret!$H:$H,F_12Snp_ODR_Ret!$A:$A,F$22,F_12Snp_ODR_Ret!$B:$B,$B27)</f>
        <v>1024</v>
      </c>
      <c r="G27" s="109">
        <f>SUMIFS(F_12Snp_ODR_Ret!$H:$H,F_12Snp_ODR_Ret!$A:$A,G$22,F_12Snp_ODR_Ret!$B:$B,$B27)</f>
        <v>406</v>
      </c>
      <c r="H27" s="109">
        <f>SUMIFS(F_12Snp_ODR_Ret!$H:$H,F_12Snp_ODR_Ret!$A:$A,H$22,F_12Snp_ODR_Ret!$B:$B,$B27)</f>
        <v>332</v>
      </c>
      <c r="I27" s="109">
        <f>SUMIFS(F_12Snp_ODR_Ret!$H:$H,F_12Snp_ODR_Ret!$A:$A,I$22,F_12Snp_ODR_Ret!$B:$B,$B27)</f>
        <v>1230</v>
      </c>
      <c r="J27" s="109">
        <f>SUMIFS(F_12Snp_ODR_Ret!$H:$H,F_12Snp_ODR_Ret!$A:$A,J$22,F_12Snp_ODR_Ret!$B:$B,$B27)</f>
        <v>248</v>
      </c>
      <c r="K27" s="109">
        <f>SUMIFS(F_12Snp_ODR_Ret!$H:$H,F_12Snp_ODR_Ret!$A:$A,K$22,F_12Snp_ODR_Ret!$B:$B,$B27)</f>
        <v>449</v>
      </c>
      <c r="L27" s="109">
        <f>SUMIFS(F_12Snp_ODR_Ret!$H:$H,F_12Snp_ODR_Ret!$A:$A,L$22,F_12Snp_ODR_Ret!$B:$B,$B27)</f>
        <v>1164</v>
      </c>
      <c r="M27" s="109">
        <f>SUMIFS(F_12Snp_ODR_Ret!$H:$H,F_12Snp_ODR_Ret!$A:$A,M$22,F_12Snp_ODR_Ret!$B:$B,$B27)</f>
        <v>232</v>
      </c>
      <c r="N27" s="109">
        <f>SUMIFS(F_12Snp_ODR_Ret!$H:$H,F_12Snp_ODR_Ret!$A:$A,N$22,F_12Snp_ODR_Ret!$B:$B,$B27)</f>
        <v>453</v>
      </c>
      <c r="O27" s="109">
        <f>SUMIFS(F_12Snp_ODR_Ret!$H:$H,F_12Snp_ODR_Ret!$A:$A,O$22,F_12Snp_ODR_Ret!$B:$B,$B27)</f>
        <v>1109</v>
      </c>
      <c r="P27" s="109">
        <f>SUMIFS(F_12Snp_ODR_Ret!$H:$H,F_12Snp_ODR_Ret!$A:$A,P$22,F_12Snp_ODR_Ret!$B:$B,$B27)</f>
        <v>406</v>
      </c>
      <c r="Q27" s="109">
        <f>SUMIFS(F_12Snp_ODR_Ret!$H:$H,F_12Snp_ODR_Ret!$A:$A,Q$22,F_12Snp_ODR_Ret!$B:$B,$B27)</f>
        <v>378</v>
      </c>
      <c r="R27" s="109">
        <f>SUMIFS(F_12Snp_ODR_Ret!$H:$H,F_12Snp_ODR_Ret!$A:$A,R$22,F_12Snp_ODR_Ret!$B:$B,$B27)</f>
        <v>1038</v>
      </c>
      <c r="S27" s="109">
        <f>SUMIFS(F_12Snp_ODR_Ret!$H:$H,F_12Snp_ODR_Ret!$A:$A,S$22,F_12Snp_ODR_Ret!$B:$B,$B27)</f>
        <v>394</v>
      </c>
      <c r="T27" s="109">
        <f>SUMIFS(F_12Snp_ODR_Ret!$H:$H,F_12Snp_ODR_Ret!$A:$A,T$22,F_12Snp_ODR_Ret!$B:$B,$B27)</f>
        <v>330</v>
      </c>
      <c r="U27" s="109">
        <f>SUMIFS(F_12Snp_ODR_Ret!$H:$H,F_12Snp_ODR_Ret!$A:$A,U$22,F_12Snp_ODR_Ret!$B:$B,$B27)</f>
        <v>886</v>
      </c>
      <c r="V27" s="109">
        <f>SUMIFS(F_12Snp_ODR_Ret!$H:$H,F_12Snp_ODR_Ret!$A:$A,V$22,F_12Snp_ODR_Ret!$B:$B,$B27)</f>
        <v>388</v>
      </c>
      <c r="W27" s="109">
        <f>SUMIFS(F_12Snp_ODR_Ret!$H:$H,F_12Snp_ODR_Ret!$A:$A,W$22,F_12Snp_ODR_Ret!$B:$B,$B27)</f>
        <v>454</v>
      </c>
      <c r="X27" s="109">
        <f>SUMIFS(F_12Snp_ODR_Ret!$H:$H,F_12Snp_ODR_Ret!$A:$A,X$22,F_12Snp_ODR_Ret!$B:$B,$B27)</f>
        <v>626</v>
      </c>
      <c r="Y27" s="109">
        <f>SUMIFS(F_12Snp_ODR_Ret!$H:$H,F_12Snp_ODR_Ret!$A:$A,Y$22,F_12Snp_ODR_Ret!$B:$B,$B27)</f>
        <v>519</v>
      </c>
      <c r="Z27" s="109">
        <f>SUMIFS(F_12Snp_ODR_Ret!$H:$H,F_12Snp_ODR_Ret!$A:$A,Z$22,F_12Snp_ODR_Ret!$B:$B,$B27)</f>
        <v>538</v>
      </c>
      <c r="AA27" s="109">
        <f>SUMIFS(F_12Snp_ODR_Ret!$H:$H,F_12Snp_ODR_Ret!$A:$A,AA$22,F_12Snp_ODR_Ret!$B:$B,$B27)</f>
        <v>326</v>
      </c>
      <c r="AB27" s="109">
        <f>SUMIFS(F_12Snp_ODR_Ret!$H:$H,F_12Snp_ODR_Ret!$A:$A,AB$22,F_12Snp_ODR_Ret!$B:$B,$B27)</f>
        <v>488</v>
      </c>
      <c r="AC27" s="109">
        <f>SUMIFS(F_12Snp_ODR_Ret!$H:$H,F_12Snp_ODR_Ret!$A:$A,AC$22,F_12Snp_ODR_Ret!$B:$B,$B27)</f>
        <v>382</v>
      </c>
      <c r="AD27" s="109">
        <f>SUMIFS(F_12Snp_ODR_Ret!$H:$H,F_12Snp_ODR_Ret!$A:$A,AD$22,F_12Snp_ODR_Ret!$B:$B,$B27)</f>
        <v>558</v>
      </c>
      <c r="AE27" s="109">
        <f>SUMIFS(F_12Snp_ODR_Ret!$H:$H,F_12Snp_ODR_Ret!$A:$A,AE$22,F_12Snp_ODR_Ret!$B:$B,$B27)</f>
        <v>431</v>
      </c>
      <c r="AF27" s="109">
        <f>SUMIFS(F_12Snp_ODR_Ret!$H:$H,F_12Snp_ODR_Ret!$A:$A,AF$22,F_12Snp_ODR_Ret!$B:$B,$B27)</f>
        <v>350</v>
      </c>
      <c r="AG27" s="109">
        <f>SUMIFS(F_12Snp_ODR_Ret!$H:$H,F_12Snp_ODR_Ret!$A:$A,AG$22,F_12Snp_ODR_Ret!$B:$B,$B27)</f>
        <v>502</v>
      </c>
      <c r="AH27" s="109">
        <f>SUMIFS(F_12Snp_ODR_Ret!$H:$H,F_12Snp_ODR_Ret!$A:$A,AH$22,F_12Snp_ODR_Ret!$B:$B,$B27)</f>
        <v>553</v>
      </c>
      <c r="AI27" s="109">
        <f>SUMIFS(F_12Snp_ODR_Ret!$H:$H,F_12Snp_ODR_Ret!$A:$A,AI$22,F_12Snp_ODR_Ret!$B:$B,$B27)</f>
        <v>449</v>
      </c>
      <c r="AJ27" s="109">
        <f>SUMIFS(F_12Snp_ODR_Ret!$H:$H,F_12Snp_ODR_Ret!$A:$A,AJ$22,F_12Snp_ODR_Ret!$B:$B,$B27)</f>
        <v>503</v>
      </c>
      <c r="AK27" s="109">
        <f>SUMIFS(F_12Snp_ODR_Ret!$H:$H,F_12Snp_ODR_Ret!$A:$A,AK$22,F_12Snp_ODR_Ret!$B:$B,$B27)</f>
        <v>588</v>
      </c>
      <c r="AL27" s="109">
        <f>SUMIFS(F_12Snp_ODR_Ret!$H:$H,F_12Snp_ODR_Ret!$A:$A,AL$22,F_12Snp_ODR_Ret!$B:$B,$B27)</f>
        <v>353</v>
      </c>
      <c r="AM27" s="109">
        <f>SUMIFS(F_12Snp_ODR_Ret!$H:$H,F_12Snp_ODR_Ret!$A:$A,AM$22,F_12Snp_ODR_Ret!$B:$B,$B27)</f>
        <v>424</v>
      </c>
      <c r="AN27" s="109">
        <f>SUMIFS(F_12Snp_ODR_Ret!$H:$H,F_12Snp_ODR_Ret!$A:$A,AN$22,F_12Snp_ODR_Ret!$B:$B,$B27)</f>
        <v>493</v>
      </c>
      <c r="AO27" s="109">
        <f>SUMIFS(F_12Snp_ODR_Ret!$H:$H,F_12Snp_ODR_Ret!$A:$A,AO$22,F_12Snp_ODR_Ret!$B:$B,$B27)</f>
        <v>350</v>
      </c>
      <c r="AP27" s="109">
        <f>SUMIFS(F_12Snp_ODR_Ret!$H:$H,F_12Snp_ODR_Ret!$A:$A,AP$22,F_12Snp_ODR_Ret!$B:$B,$B27)</f>
        <v>545</v>
      </c>
      <c r="AQ27" s="109">
        <f>SUMIFS(F_12Snp_ODR_Ret!$H:$H,F_12Snp_ODR_Ret!$A:$A,AQ$22,F_12Snp_ODR_Ret!$B:$B,$B27)</f>
        <v>389</v>
      </c>
      <c r="AR27" s="109">
        <f>SUMIFS(F_12Snp_ODR_Ret!$H:$H,F_12Snp_ODR_Ret!$A:$A,AR$22,F_12Snp_ODR_Ret!$B:$B,$B27)</f>
        <v>377</v>
      </c>
      <c r="AS27" s="109">
        <f>SUMIFS(F_12Snp_ODR_Ret!$H:$H,F_12Snp_ODR_Ret!$A:$A,AS$22,F_12Snp_ODR_Ret!$B:$B,$B27)</f>
        <v>510</v>
      </c>
      <c r="AT27" s="109">
        <f>SUMIFS(F_12Snp_ODR_Ret!$H:$H,F_12Snp_ODR_Ret!$A:$A,AT$22,F_12Snp_ODR_Ret!$B:$B,$B27)</f>
        <v>469</v>
      </c>
      <c r="AU27" s="109">
        <f>SUMIFS(F_12Snp_ODR_Ret!$H:$H,F_12Snp_ODR_Ret!$A:$A,AU$22,F_12Snp_ODR_Ret!$B:$B,$B27)</f>
        <v>410</v>
      </c>
      <c r="AV27" s="109">
        <f>SUMIFS(F_12Snp_ODR_Ret!$H:$H,F_12Snp_ODR_Ret!$A:$A,AV$22,F_12Snp_ODR_Ret!$B:$B,$B27)</f>
        <v>475</v>
      </c>
      <c r="AW27" s="109">
        <f>SUMIFS(F_12Snp_ODR_Ret!$H:$H,F_12Snp_ODR_Ret!$A:$A,AW$22,F_12Snp_ODR_Ret!$B:$B,$B27)</f>
        <v>595</v>
      </c>
      <c r="AX27" s="109">
        <f>SUMIFS(F_12Snp_ODR_Ret!$H:$H,F_12Snp_ODR_Ret!$A:$A,AX$22,F_12Snp_ODR_Ret!$B:$B,$B27)</f>
        <v>563</v>
      </c>
      <c r="AY27" s="109">
        <f>SUMIFS(F_12Snp_ODR_Ret!$H:$H,F_12Snp_ODR_Ret!$A:$A,AY$22,F_12Snp_ODR_Ret!$B:$B,$B27)</f>
        <v>466</v>
      </c>
      <c r="AZ27" s="109">
        <f>SUMIFS(F_12Snp_ODR_Ret!$H:$H,F_12Snp_ODR_Ret!$A:$A,AZ$22,F_12Snp_ODR_Ret!$B:$B,$B27)</f>
        <v>493</v>
      </c>
      <c r="BA27" s="109">
        <f>SUMIFS(F_12Snp_ODR_Ret!$H:$H,F_12Snp_ODR_Ret!$A:$A,BA$22,F_12Snp_ODR_Ret!$B:$B,$B27)</f>
        <v>531</v>
      </c>
      <c r="BB27" s="109">
        <f>SUMIFS(F_12Snp_ODR_Ret!$H:$H,F_12Snp_ODR_Ret!$A:$A,BB$22,F_12Snp_ODR_Ret!$B:$B,$B27)</f>
        <v>596</v>
      </c>
      <c r="BC27" s="109">
        <f>SUMIFS(F_12Snp_ODR_Ret!$H:$H,F_12Snp_ODR_Ret!$A:$A,BC$22,F_12Snp_ODR_Ret!$B:$B,$B27)</f>
        <v>459</v>
      </c>
      <c r="BD27" s="109">
        <f>SUMIFS(F_12Snp_ODR_Ret!$H:$H,F_12Snp_ODR_Ret!$A:$A,BD$22,F_12Snp_ODR_Ret!$B:$B,$B27)</f>
        <v>462</v>
      </c>
      <c r="BE27" s="109">
        <f>SUMIFS(F_12Snp_ODR_Ret!$H:$H,F_12Snp_ODR_Ret!$A:$A,BE$22,F_12Snp_ODR_Ret!$B:$B,$B27)</f>
        <v>671</v>
      </c>
      <c r="BF27" s="109">
        <f>SUMIFS(F_12Snp_ODR_Ret!$H:$H,F_12Snp_ODR_Ret!$A:$A,BF$22,F_12Snp_ODR_Ret!$B:$B,$B27)</f>
        <v>597</v>
      </c>
      <c r="BG27" s="109">
        <f>SUMIFS(F_12Snp_ODR_Ret!$H:$H,F_12Snp_ODR_Ret!$A:$A,BG$22,F_12Snp_ODR_Ret!$B:$B,$B27)</f>
        <v>760</v>
      </c>
      <c r="BH27" s="109">
        <f>SUMIFS(F_12Snp_ODR_Ret!$H:$H,F_12Snp_ODR_Ret!$A:$A,BH$22,F_12Snp_ODR_Ret!$B:$B,$B27)</f>
        <v>623</v>
      </c>
      <c r="BI27" s="110">
        <f t="shared" si="2"/>
        <v>510.25</v>
      </c>
    </row>
    <row r="28" spans="2:61" s="94" customFormat="1" x14ac:dyDescent="0.2">
      <c r="B28" s="108" t="str">
        <f>'[1]Retail - 12m PD'!A9</f>
        <v>R_D</v>
      </c>
      <c r="C28" s="109">
        <f>SUMIFS(F_12Snp_ODR_Ret!$H:$H,F_12Snp_ODR_Ret!$A:$A,C$22,F_12Snp_ODR_Ret!$B:$B,$B28)</f>
        <v>739</v>
      </c>
      <c r="D28" s="109">
        <f>SUMIFS(F_12Snp_ODR_Ret!$H:$H,F_12Snp_ODR_Ret!$A:$A,D$22,F_12Snp_ODR_Ret!$B:$B,$B28)</f>
        <v>676</v>
      </c>
      <c r="E28" s="109">
        <f>SUMIFS(F_12Snp_ODR_Ret!$H:$H,F_12Snp_ODR_Ret!$A:$A,E$22,F_12Snp_ODR_Ret!$B:$B,$B28)</f>
        <v>739</v>
      </c>
      <c r="F28" s="109">
        <f>SUMIFS(F_12Snp_ODR_Ret!$H:$H,F_12Snp_ODR_Ret!$A:$A,F$22,F_12Snp_ODR_Ret!$B:$B,$B28)</f>
        <v>732</v>
      </c>
      <c r="G28" s="109">
        <f>SUMIFS(F_12Snp_ODR_Ret!$H:$H,F_12Snp_ODR_Ret!$A:$A,G$22,F_12Snp_ODR_Ret!$B:$B,$B28)</f>
        <v>717</v>
      </c>
      <c r="H28" s="109">
        <f>SUMIFS(F_12Snp_ODR_Ret!$H:$H,F_12Snp_ODR_Ret!$A:$A,H$22,F_12Snp_ODR_Ret!$B:$B,$B28)</f>
        <v>945</v>
      </c>
      <c r="I28" s="109">
        <f>SUMIFS(F_12Snp_ODR_Ret!$H:$H,F_12Snp_ODR_Ret!$A:$A,I$22,F_12Snp_ODR_Ret!$B:$B,$B28)</f>
        <v>1014</v>
      </c>
      <c r="J28" s="109">
        <f>SUMIFS(F_12Snp_ODR_Ret!$H:$H,F_12Snp_ODR_Ret!$A:$A,J$22,F_12Snp_ODR_Ret!$B:$B,$B28)</f>
        <v>931</v>
      </c>
      <c r="K28" s="109">
        <f>SUMIFS(F_12Snp_ODR_Ret!$H:$H,F_12Snp_ODR_Ret!$A:$A,K$22,F_12Snp_ODR_Ret!$B:$B,$B28)</f>
        <v>960</v>
      </c>
      <c r="L28" s="109">
        <f>SUMIFS(F_12Snp_ODR_Ret!$H:$H,F_12Snp_ODR_Ret!$A:$A,L$22,F_12Snp_ODR_Ret!$B:$B,$B28)</f>
        <v>941</v>
      </c>
      <c r="M28" s="109">
        <f>SUMIFS(F_12Snp_ODR_Ret!$H:$H,F_12Snp_ODR_Ret!$A:$A,M$22,F_12Snp_ODR_Ret!$B:$B,$B28)</f>
        <v>889</v>
      </c>
      <c r="N28" s="109">
        <f>SUMIFS(F_12Snp_ODR_Ret!$H:$H,F_12Snp_ODR_Ret!$A:$A,N$22,F_12Snp_ODR_Ret!$B:$B,$B28)</f>
        <v>956</v>
      </c>
      <c r="O28" s="109">
        <f>SUMIFS(F_12Snp_ODR_Ret!$H:$H,F_12Snp_ODR_Ret!$A:$A,O$22,F_12Snp_ODR_Ret!$B:$B,$B28)</f>
        <v>973</v>
      </c>
      <c r="P28" s="109">
        <f>SUMIFS(F_12Snp_ODR_Ret!$H:$H,F_12Snp_ODR_Ret!$A:$A,P$22,F_12Snp_ODR_Ret!$B:$B,$B28)</f>
        <v>937</v>
      </c>
      <c r="Q28" s="109">
        <f>SUMIFS(F_12Snp_ODR_Ret!$H:$H,F_12Snp_ODR_Ret!$A:$A,Q$22,F_12Snp_ODR_Ret!$B:$B,$B28)</f>
        <v>1009</v>
      </c>
      <c r="R28" s="109">
        <f>SUMIFS(F_12Snp_ODR_Ret!$H:$H,F_12Snp_ODR_Ret!$A:$A,R$22,F_12Snp_ODR_Ret!$B:$B,$B28)</f>
        <v>993</v>
      </c>
      <c r="S28" s="109">
        <f>SUMIFS(F_12Snp_ODR_Ret!$H:$H,F_12Snp_ODR_Ret!$A:$A,S$22,F_12Snp_ODR_Ret!$B:$B,$B28)</f>
        <v>889</v>
      </c>
      <c r="T28" s="109">
        <f>SUMIFS(F_12Snp_ODR_Ret!$H:$H,F_12Snp_ODR_Ret!$A:$A,T$22,F_12Snp_ODR_Ret!$B:$B,$B28)</f>
        <v>929</v>
      </c>
      <c r="U28" s="109">
        <f>SUMIFS(F_12Snp_ODR_Ret!$H:$H,F_12Snp_ODR_Ret!$A:$A,U$22,F_12Snp_ODR_Ret!$B:$B,$B28)</f>
        <v>911</v>
      </c>
      <c r="V28" s="109">
        <f>SUMIFS(F_12Snp_ODR_Ret!$H:$H,F_12Snp_ODR_Ret!$A:$A,V$22,F_12Snp_ODR_Ret!$B:$B,$B28)</f>
        <v>858</v>
      </c>
      <c r="W28" s="109">
        <f>SUMIFS(F_12Snp_ODR_Ret!$H:$H,F_12Snp_ODR_Ret!$A:$A,W$22,F_12Snp_ODR_Ret!$B:$B,$B28)</f>
        <v>872</v>
      </c>
      <c r="X28" s="109">
        <f>SUMIFS(F_12Snp_ODR_Ret!$H:$H,F_12Snp_ODR_Ret!$A:$A,X$22,F_12Snp_ODR_Ret!$B:$B,$B28)</f>
        <v>866</v>
      </c>
      <c r="Y28" s="109">
        <f>SUMIFS(F_12Snp_ODR_Ret!$H:$H,F_12Snp_ODR_Ret!$A:$A,Y$22,F_12Snp_ODR_Ret!$B:$B,$B28)</f>
        <v>879</v>
      </c>
      <c r="Z28" s="109">
        <f>SUMIFS(F_12Snp_ODR_Ret!$H:$H,F_12Snp_ODR_Ret!$A:$A,Z$22,F_12Snp_ODR_Ret!$B:$B,$B28)</f>
        <v>901</v>
      </c>
      <c r="AA28" s="109">
        <f>SUMIFS(F_12Snp_ODR_Ret!$H:$H,F_12Snp_ODR_Ret!$A:$A,AA$22,F_12Snp_ODR_Ret!$B:$B,$B28)</f>
        <v>897</v>
      </c>
      <c r="AB28" s="109">
        <f>SUMIFS(F_12Snp_ODR_Ret!$H:$H,F_12Snp_ODR_Ret!$A:$A,AB$22,F_12Snp_ODR_Ret!$B:$B,$B28)</f>
        <v>936</v>
      </c>
      <c r="AC28" s="109">
        <f>SUMIFS(F_12Snp_ODR_Ret!$H:$H,F_12Snp_ODR_Ret!$A:$A,AC$22,F_12Snp_ODR_Ret!$B:$B,$B28)</f>
        <v>935</v>
      </c>
      <c r="AD28" s="109">
        <f>SUMIFS(F_12Snp_ODR_Ret!$H:$H,F_12Snp_ODR_Ret!$A:$A,AD$22,F_12Snp_ODR_Ret!$B:$B,$B28)</f>
        <v>927</v>
      </c>
      <c r="AE28" s="109">
        <f>SUMIFS(F_12Snp_ODR_Ret!$H:$H,F_12Snp_ODR_Ret!$A:$A,AE$22,F_12Snp_ODR_Ret!$B:$B,$B28)</f>
        <v>921</v>
      </c>
      <c r="AF28" s="109">
        <f>SUMIFS(F_12Snp_ODR_Ret!$H:$H,F_12Snp_ODR_Ret!$A:$A,AF$22,F_12Snp_ODR_Ret!$B:$B,$B28)</f>
        <v>897</v>
      </c>
      <c r="AG28" s="109">
        <f>SUMIFS(F_12Snp_ODR_Ret!$H:$H,F_12Snp_ODR_Ret!$A:$A,AG$22,F_12Snp_ODR_Ret!$B:$B,$B28)</f>
        <v>852</v>
      </c>
      <c r="AH28" s="109">
        <f>SUMIFS(F_12Snp_ODR_Ret!$H:$H,F_12Snp_ODR_Ret!$A:$A,AH$22,F_12Snp_ODR_Ret!$B:$B,$B28)</f>
        <v>793</v>
      </c>
      <c r="AI28" s="109">
        <f>SUMIFS(F_12Snp_ODR_Ret!$H:$H,F_12Snp_ODR_Ret!$A:$A,AI$22,F_12Snp_ODR_Ret!$B:$B,$B28)</f>
        <v>770</v>
      </c>
      <c r="AJ28" s="109">
        <f>SUMIFS(F_12Snp_ODR_Ret!$H:$H,F_12Snp_ODR_Ret!$A:$A,AJ$22,F_12Snp_ODR_Ret!$B:$B,$B28)</f>
        <v>758</v>
      </c>
      <c r="AK28" s="109">
        <f>SUMIFS(F_12Snp_ODR_Ret!$H:$H,F_12Snp_ODR_Ret!$A:$A,AK$22,F_12Snp_ODR_Ret!$B:$B,$B28)</f>
        <v>795</v>
      </c>
      <c r="AL28" s="109">
        <f>SUMIFS(F_12Snp_ODR_Ret!$H:$H,F_12Snp_ODR_Ret!$A:$A,AL$22,F_12Snp_ODR_Ret!$B:$B,$B28)</f>
        <v>810</v>
      </c>
      <c r="AM28" s="109">
        <f>SUMIFS(F_12Snp_ODR_Ret!$H:$H,F_12Snp_ODR_Ret!$A:$A,AM$22,F_12Snp_ODR_Ret!$B:$B,$B28)</f>
        <v>815</v>
      </c>
      <c r="AN28" s="109">
        <f>SUMIFS(F_12Snp_ODR_Ret!$H:$H,F_12Snp_ODR_Ret!$A:$A,AN$22,F_12Snp_ODR_Ret!$B:$B,$B28)</f>
        <v>829</v>
      </c>
      <c r="AO28" s="109">
        <f>SUMIFS(F_12Snp_ODR_Ret!$H:$H,F_12Snp_ODR_Ret!$A:$A,AO$22,F_12Snp_ODR_Ret!$B:$B,$B28)</f>
        <v>840</v>
      </c>
      <c r="AP28" s="109">
        <f>SUMIFS(F_12Snp_ODR_Ret!$H:$H,F_12Snp_ODR_Ret!$A:$A,AP$22,F_12Snp_ODR_Ret!$B:$B,$B28)</f>
        <v>847</v>
      </c>
      <c r="AQ28" s="109">
        <f>SUMIFS(F_12Snp_ODR_Ret!$H:$H,F_12Snp_ODR_Ret!$A:$A,AQ$22,F_12Snp_ODR_Ret!$B:$B,$B28)</f>
        <v>810</v>
      </c>
      <c r="AR28" s="109">
        <f>SUMIFS(F_12Snp_ODR_Ret!$H:$H,F_12Snp_ODR_Ret!$A:$A,AR$22,F_12Snp_ODR_Ret!$B:$B,$B28)</f>
        <v>792</v>
      </c>
      <c r="AS28" s="109">
        <f>SUMIFS(F_12Snp_ODR_Ret!$H:$H,F_12Snp_ODR_Ret!$A:$A,AS$22,F_12Snp_ODR_Ret!$B:$B,$B28)</f>
        <v>840</v>
      </c>
      <c r="AT28" s="109">
        <f>SUMIFS(F_12Snp_ODR_Ret!$H:$H,F_12Snp_ODR_Ret!$A:$A,AT$22,F_12Snp_ODR_Ret!$B:$B,$B28)</f>
        <v>837</v>
      </c>
      <c r="AU28" s="109">
        <f>SUMIFS(F_12Snp_ODR_Ret!$H:$H,F_12Snp_ODR_Ret!$A:$A,AU$22,F_12Snp_ODR_Ret!$B:$B,$B28)</f>
        <v>841</v>
      </c>
      <c r="AV28" s="109">
        <f>SUMIFS(F_12Snp_ODR_Ret!$H:$H,F_12Snp_ODR_Ret!$A:$A,AV$22,F_12Snp_ODR_Ret!$B:$B,$B28)</f>
        <v>837</v>
      </c>
      <c r="AW28" s="109">
        <f>SUMIFS(F_12Snp_ODR_Ret!$H:$H,F_12Snp_ODR_Ret!$A:$A,AW$22,F_12Snp_ODR_Ret!$B:$B,$B28)</f>
        <v>814</v>
      </c>
      <c r="AX28" s="109">
        <f>SUMIFS(F_12Snp_ODR_Ret!$H:$H,F_12Snp_ODR_Ret!$A:$A,AX$22,F_12Snp_ODR_Ret!$B:$B,$B28)</f>
        <v>806</v>
      </c>
      <c r="AY28" s="109">
        <f>SUMIFS(F_12Snp_ODR_Ret!$H:$H,F_12Snp_ODR_Ret!$A:$A,AY$22,F_12Snp_ODR_Ret!$B:$B,$B28)</f>
        <v>812</v>
      </c>
      <c r="AZ28" s="109">
        <f>SUMIFS(F_12Snp_ODR_Ret!$H:$H,F_12Snp_ODR_Ret!$A:$A,AZ$22,F_12Snp_ODR_Ret!$B:$B,$B28)</f>
        <v>817</v>
      </c>
      <c r="BA28" s="109">
        <f>SUMIFS(F_12Snp_ODR_Ret!$H:$H,F_12Snp_ODR_Ret!$A:$A,BA$22,F_12Snp_ODR_Ret!$B:$B,$B28)</f>
        <v>822</v>
      </c>
      <c r="BB28" s="109">
        <f>SUMIFS(F_12Snp_ODR_Ret!$H:$H,F_12Snp_ODR_Ret!$A:$A,BB$22,F_12Snp_ODR_Ret!$B:$B,$B28)</f>
        <v>834</v>
      </c>
      <c r="BC28" s="109">
        <f>SUMIFS(F_12Snp_ODR_Ret!$H:$H,F_12Snp_ODR_Ret!$A:$A,BC$22,F_12Snp_ODR_Ret!$B:$B,$B28)</f>
        <v>814</v>
      </c>
      <c r="BD28" s="109">
        <f>SUMIFS(F_12Snp_ODR_Ret!$H:$H,F_12Snp_ODR_Ret!$A:$A,BD$22,F_12Snp_ODR_Ret!$B:$B,$B28)</f>
        <v>768</v>
      </c>
      <c r="BE28" s="109">
        <f>SUMIFS(F_12Snp_ODR_Ret!$H:$H,F_12Snp_ODR_Ret!$A:$A,BE$22,F_12Snp_ODR_Ret!$B:$B,$B28)</f>
        <v>740</v>
      </c>
      <c r="BF28" s="109">
        <f>SUMIFS(F_12Snp_ODR_Ret!$H:$H,F_12Snp_ODR_Ret!$A:$A,BF$22,F_12Snp_ODR_Ret!$B:$B,$B28)</f>
        <v>701</v>
      </c>
      <c r="BG28" s="109">
        <f>SUMIFS(F_12Snp_ODR_Ret!$H:$H,F_12Snp_ODR_Ret!$A:$A,BG$22,F_12Snp_ODR_Ret!$B:$B,$B28)</f>
        <v>687</v>
      </c>
      <c r="BH28" s="109">
        <f>SUMIFS(F_12Snp_ODR_Ret!$H:$H,F_12Snp_ODR_Ret!$A:$A,BH$22,F_12Snp_ODR_Ret!$B:$B,$B28)</f>
        <v>675</v>
      </c>
      <c r="BI28" s="110">
        <f t="shared" si="2"/>
        <v>848.5625</v>
      </c>
    </row>
    <row r="29" spans="2:61" s="94" customFormat="1" x14ac:dyDescent="0.2">
      <c r="B29" s="108" t="str">
        <f>'[1]Retail - 12m PD'!A10</f>
        <v>R_E</v>
      </c>
      <c r="C29" s="109">
        <f>SUMIFS(F_12Snp_ODR_Ret!$H:$H,F_12Snp_ODR_Ret!$A:$A,C$22,F_12Snp_ODR_Ret!$B:$B,$B29)</f>
        <v>274</v>
      </c>
      <c r="D29" s="109">
        <f>SUMIFS(F_12Snp_ODR_Ret!$H:$H,F_12Snp_ODR_Ret!$A:$A,D$22,F_12Snp_ODR_Ret!$B:$B,$B29)</f>
        <v>336</v>
      </c>
      <c r="E29" s="109">
        <f>SUMIFS(F_12Snp_ODR_Ret!$H:$H,F_12Snp_ODR_Ret!$A:$A,E$22,F_12Snp_ODR_Ret!$B:$B,$B29)</f>
        <v>215</v>
      </c>
      <c r="F29" s="109">
        <f>SUMIFS(F_12Snp_ODR_Ret!$H:$H,F_12Snp_ODR_Ret!$A:$A,F$22,F_12Snp_ODR_Ret!$B:$B,$B29)</f>
        <v>188</v>
      </c>
      <c r="G29" s="109">
        <f>SUMIFS(F_12Snp_ODR_Ret!$H:$H,F_12Snp_ODR_Ret!$A:$A,G$22,F_12Snp_ODR_Ret!$B:$B,$B29)</f>
        <v>256</v>
      </c>
      <c r="H29" s="109">
        <f>SUMIFS(F_12Snp_ODR_Ret!$H:$H,F_12Snp_ODR_Ret!$A:$A,H$22,F_12Snp_ODR_Ret!$B:$B,$B29)</f>
        <v>233</v>
      </c>
      <c r="I29" s="109">
        <f>SUMIFS(F_12Snp_ODR_Ret!$H:$H,F_12Snp_ODR_Ret!$A:$A,I$22,F_12Snp_ODR_Ret!$B:$B,$B29)</f>
        <v>177</v>
      </c>
      <c r="J29" s="109">
        <f>SUMIFS(F_12Snp_ODR_Ret!$H:$H,F_12Snp_ODR_Ret!$A:$A,J$22,F_12Snp_ODR_Ret!$B:$B,$B29)</f>
        <v>295</v>
      </c>
      <c r="K29" s="109">
        <f>SUMIFS(F_12Snp_ODR_Ret!$H:$H,F_12Snp_ODR_Ret!$A:$A,K$22,F_12Snp_ODR_Ret!$B:$B,$B29)</f>
        <v>193</v>
      </c>
      <c r="L29" s="109">
        <f>SUMIFS(F_12Snp_ODR_Ret!$H:$H,F_12Snp_ODR_Ret!$A:$A,L$22,F_12Snp_ODR_Ret!$B:$B,$B29)</f>
        <v>188</v>
      </c>
      <c r="M29" s="109">
        <f>SUMIFS(F_12Snp_ODR_Ret!$H:$H,F_12Snp_ODR_Ret!$A:$A,M$22,F_12Snp_ODR_Ret!$B:$B,$B29)</f>
        <v>263</v>
      </c>
      <c r="N29" s="109">
        <f>SUMIFS(F_12Snp_ODR_Ret!$H:$H,F_12Snp_ODR_Ret!$A:$A,N$22,F_12Snp_ODR_Ret!$B:$B,$B29)</f>
        <v>182</v>
      </c>
      <c r="O29" s="109">
        <f>SUMIFS(F_12Snp_ODR_Ret!$H:$H,F_12Snp_ODR_Ret!$A:$A,O$22,F_12Snp_ODR_Ret!$B:$B,$B29)</f>
        <v>183</v>
      </c>
      <c r="P29" s="109">
        <f>SUMIFS(F_12Snp_ODR_Ret!$H:$H,F_12Snp_ODR_Ret!$A:$A,P$22,F_12Snp_ODR_Ret!$B:$B,$B29)</f>
        <v>273</v>
      </c>
      <c r="Q29" s="109">
        <f>SUMIFS(F_12Snp_ODR_Ret!$H:$H,F_12Snp_ODR_Ret!$A:$A,Q$22,F_12Snp_ODR_Ret!$B:$B,$B29)</f>
        <v>214</v>
      </c>
      <c r="R29" s="109">
        <f>SUMIFS(F_12Snp_ODR_Ret!$H:$H,F_12Snp_ODR_Ret!$A:$A,R$22,F_12Snp_ODR_Ret!$B:$B,$B29)</f>
        <v>217</v>
      </c>
      <c r="S29" s="109">
        <f>SUMIFS(F_12Snp_ODR_Ret!$H:$H,F_12Snp_ODR_Ret!$A:$A,S$22,F_12Snp_ODR_Ret!$B:$B,$B29)</f>
        <v>272</v>
      </c>
      <c r="T29" s="109">
        <f>SUMIFS(F_12Snp_ODR_Ret!$H:$H,F_12Snp_ODR_Ret!$A:$A,T$22,F_12Snp_ODR_Ret!$B:$B,$B29)</f>
        <v>210</v>
      </c>
      <c r="U29" s="109">
        <f>SUMIFS(F_12Snp_ODR_Ret!$H:$H,F_12Snp_ODR_Ret!$A:$A,U$22,F_12Snp_ODR_Ret!$B:$B,$B29)</f>
        <v>194</v>
      </c>
      <c r="V29" s="109">
        <f>SUMIFS(F_12Snp_ODR_Ret!$H:$H,F_12Snp_ODR_Ret!$A:$A,V$22,F_12Snp_ODR_Ret!$B:$B,$B29)</f>
        <v>220</v>
      </c>
      <c r="W29" s="109">
        <f>SUMIFS(F_12Snp_ODR_Ret!$H:$H,F_12Snp_ODR_Ret!$A:$A,W$22,F_12Snp_ODR_Ret!$B:$B,$B29)</f>
        <v>235</v>
      </c>
      <c r="X29" s="109">
        <f>SUMIFS(F_12Snp_ODR_Ret!$H:$H,F_12Snp_ODR_Ret!$A:$A,X$22,F_12Snp_ODR_Ret!$B:$B,$B29)</f>
        <v>231</v>
      </c>
      <c r="Y29" s="109">
        <f>SUMIFS(F_12Snp_ODR_Ret!$H:$H,F_12Snp_ODR_Ret!$A:$A,Y$22,F_12Snp_ODR_Ret!$B:$B,$B29)</f>
        <v>211</v>
      </c>
      <c r="Z29" s="109">
        <f>SUMIFS(F_12Snp_ODR_Ret!$H:$H,F_12Snp_ODR_Ret!$A:$A,Z$22,F_12Snp_ODR_Ret!$B:$B,$B29)</f>
        <v>226</v>
      </c>
      <c r="AA29" s="109">
        <f>SUMIFS(F_12Snp_ODR_Ret!$H:$H,F_12Snp_ODR_Ret!$A:$A,AA$22,F_12Snp_ODR_Ret!$B:$B,$B29)</f>
        <v>222</v>
      </c>
      <c r="AB29" s="109">
        <f>SUMIFS(F_12Snp_ODR_Ret!$H:$H,F_12Snp_ODR_Ret!$A:$A,AB$22,F_12Snp_ODR_Ret!$B:$B,$B29)</f>
        <v>199</v>
      </c>
      <c r="AC29" s="109">
        <f>SUMIFS(F_12Snp_ODR_Ret!$H:$H,F_12Snp_ODR_Ret!$A:$A,AC$22,F_12Snp_ODR_Ret!$B:$B,$B29)</f>
        <v>228</v>
      </c>
      <c r="AD29" s="109">
        <f>SUMIFS(F_12Snp_ODR_Ret!$H:$H,F_12Snp_ODR_Ret!$A:$A,AD$22,F_12Snp_ODR_Ret!$B:$B,$B29)</f>
        <v>228</v>
      </c>
      <c r="AE29" s="109">
        <f>SUMIFS(F_12Snp_ODR_Ret!$H:$H,F_12Snp_ODR_Ret!$A:$A,AE$22,F_12Snp_ODR_Ret!$B:$B,$B29)</f>
        <v>265</v>
      </c>
      <c r="AF29" s="109">
        <f>SUMIFS(F_12Snp_ODR_Ret!$H:$H,F_12Snp_ODR_Ret!$A:$A,AF$22,F_12Snp_ODR_Ret!$B:$B,$B29)</f>
        <v>260</v>
      </c>
      <c r="AG29" s="109">
        <f>SUMIFS(F_12Snp_ODR_Ret!$H:$H,F_12Snp_ODR_Ret!$A:$A,AG$22,F_12Snp_ODR_Ret!$B:$B,$B29)</f>
        <v>271</v>
      </c>
      <c r="AH29" s="109">
        <f>SUMIFS(F_12Snp_ODR_Ret!$H:$H,F_12Snp_ODR_Ret!$A:$A,AH$22,F_12Snp_ODR_Ret!$B:$B,$B29)</f>
        <v>307</v>
      </c>
      <c r="AI29" s="109">
        <f>SUMIFS(F_12Snp_ODR_Ret!$H:$H,F_12Snp_ODR_Ret!$A:$A,AI$22,F_12Snp_ODR_Ret!$B:$B,$B29)</f>
        <v>315</v>
      </c>
      <c r="AJ29" s="109">
        <f>SUMIFS(F_12Snp_ODR_Ret!$H:$H,F_12Snp_ODR_Ret!$A:$A,AJ$22,F_12Snp_ODR_Ret!$B:$B,$B29)</f>
        <v>284</v>
      </c>
      <c r="AK29" s="109">
        <f>SUMIFS(F_12Snp_ODR_Ret!$H:$H,F_12Snp_ODR_Ret!$A:$A,AK$22,F_12Snp_ODR_Ret!$B:$B,$B29)</f>
        <v>265</v>
      </c>
      <c r="AL29" s="109">
        <f>SUMIFS(F_12Snp_ODR_Ret!$H:$H,F_12Snp_ODR_Ret!$A:$A,AL$22,F_12Snp_ODR_Ret!$B:$B,$B29)</f>
        <v>300</v>
      </c>
      <c r="AM29" s="109">
        <f>SUMIFS(F_12Snp_ODR_Ret!$H:$H,F_12Snp_ODR_Ret!$A:$A,AM$22,F_12Snp_ODR_Ret!$B:$B,$B29)</f>
        <v>278</v>
      </c>
      <c r="AN29" s="109">
        <f>SUMIFS(F_12Snp_ODR_Ret!$H:$H,F_12Snp_ODR_Ret!$A:$A,AN$22,F_12Snp_ODR_Ret!$B:$B,$B29)</f>
        <v>268</v>
      </c>
      <c r="AO29" s="109">
        <f>SUMIFS(F_12Snp_ODR_Ret!$H:$H,F_12Snp_ODR_Ret!$A:$A,AO$22,F_12Snp_ODR_Ret!$B:$B,$B29)</f>
        <v>263</v>
      </c>
      <c r="AP29" s="109">
        <f>SUMIFS(F_12Snp_ODR_Ret!$H:$H,F_12Snp_ODR_Ret!$A:$A,AP$22,F_12Snp_ODR_Ret!$B:$B,$B29)</f>
        <v>252</v>
      </c>
      <c r="AQ29" s="109">
        <f>SUMIFS(F_12Snp_ODR_Ret!$H:$H,F_12Snp_ODR_Ret!$A:$A,AQ$22,F_12Snp_ODR_Ret!$B:$B,$B29)</f>
        <v>300</v>
      </c>
      <c r="AR29" s="109">
        <f>SUMIFS(F_12Snp_ODR_Ret!$H:$H,F_12Snp_ODR_Ret!$A:$A,AR$22,F_12Snp_ODR_Ret!$B:$B,$B29)</f>
        <v>287</v>
      </c>
      <c r="AS29" s="109">
        <f>SUMIFS(F_12Snp_ODR_Ret!$H:$H,F_12Snp_ODR_Ret!$A:$A,AS$22,F_12Snp_ODR_Ret!$B:$B,$B29)</f>
        <v>237</v>
      </c>
      <c r="AT29" s="109">
        <f>SUMIFS(F_12Snp_ODR_Ret!$H:$H,F_12Snp_ODR_Ret!$A:$A,AT$22,F_12Snp_ODR_Ret!$B:$B,$B29)</f>
        <v>272</v>
      </c>
      <c r="AU29" s="109">
        <f>SUMIFS(F_12Snp_ODR_Ret!$H:$H,F_12Snp_ODR_Ret!$A:$A,AU$22,F_12Snp_ODR_Ret!$B:$B,$B29)</f>
        <v>275</v>
      </c>
      <c r="AV29" s="109">
        <f>SUMIFS(F_12Snp_ODR_Ret!$H:$H,F_12Snp_ODR_Ret!$A:$A,AV$22,F_12Snp_ODR_Ret!$B:$B,$B29)</f>
        <v>289</v>
      </c>
      <c r="AW29" s="109">
        <f>SUMIFS(F_12Snp_ODR_Ret!$H:$H,F_12Snp_ODR_Ret!$A:$A,AW$22,F_12Snp_ODR_Ret!$B:$B,$B29)</f>
        <v>305</v>
      </c>
      <c r="AX29" s="109">
        <f>SUMIFS(F_12Snp_ODR_Ret!$H:$H,F_12Snp_ODR_Ret!$A:$A,AX$22,F_12Snp_ODR_Ret!$B:$B,$B29)</f>
        <v>322</v>
      </c>
      <c r="AY29" s="109">
        <f>SUMIFS(F_12Snp_ODR_Ret!$H:$H,F_12Snp_ODR_Ret!$A:$A,AY$22,F_12Snp_ODR_Ret!$B:$B,$B29)</f>
        <v>298</v>
      </c>
      <c r="AZ29" s="109">
        <f>SUMIFS(F_12Snp_ODR_Ret!$H:$H,F_12Snp_ODR_Ret!$A:$A,AZ$22,F_12Snp_ODR_Ret!$B:$B,$B29)</f>
        <v>264</v>
      </c>
      <c r="BA29" s="109">
        <f>SUMIFS(F_12Snp_ODR_Ret!$H:$H,F_12Snp_ODR_Ret!$A:$A,BA$22,F_12Snp_ODR_Ret!$B:$B,$B29)</f>
        <v>240</v>
      </c>
      <c r="BB29" s="109">
        <f>SUMIFS(F_12Snp_ODR_Ret!$H:$H,F_12Snp_ODR_Ret!$A:$A,BB$22,F_12Snp_ODR_Ret!$B:$B,$B29)</f>
        <v>221</v>
      </c>
      <c r="BC29" s="109">
        <f>SUMIFS(F_12Snp_ODR_Ret!$H:$H,F_12Snp_ODR_Ret!$A:$A,BC$22,F_12Snp_ODR_Ret!$B:$B,$B29)</f>
        <v>262</v>
      </c>
      <c r="BD29" s="109">
        <f>SUMIFS(F_12Snp_ODR_Ret!$H:$H,F_12Snp_ODR_Ret!$A:$A,BD$22,F_12Snp_ODR_Ret!$B:$B,$B29)</f>
        <v>270</v>
      </c>
      <c r="BE29" s="109">
        <f>SUMIFS(F_12Snp_ODR_Ret!$H:$H,F_12Snp_ODR_Ret!$A:$A,BE$22,F_12Snp_ODR_Ret!$B:$B,$B29)</f>
        <v>269</v>
      </c>
      <c r="BF29" s="109">
        <f>SUMIFS(F_12Snp_ODR_Ret!$H:$H,F_12Snp_ODR_Ret!$A:$A,BF$22,F_12Snp_ODR_Ret!$B:$B,$B29)</f>
        <v>346</v>
      </c>
      <c r="BG29" s="109">
        <f>SUMIFS(F_12Snp_ODR_Ret!$H:$H,F_12Snp_ODR_Ret!$A:$A,BG$22,F_12Snp_ODR_Ret!$B:$B,$B29)</f>
        <v>358</v>
      </c>
      <c r="BH29" s="109">
        <f>SUMIFS(F_12Snp_ODR_Ret!$H:$H,F_12Snp_ODR_Ret!$A:$A,BH$22,F_12Snp_ODR_Ret!$B:$B,$B29)</f>
        <v>396</v>
      </c>
      <c r="BI29" s="110">
        <f t="shared" si="2"/>
        <v>261.39583333333331</v>
      </c>
    </row>
    <row r="30" spans="2:61" s="94" customFormat="1" x14ac:dyDescent="0.2">
      <c r="B30" s="108" t="str">
        <f>'[1]Retail - 12m PD'!A11</f>
        <v>R_F</v>
      </c>
      <c r="C30" s="109">
        <f>SUMIFS(F_12Snp_ODR_Ret!$H:$H,F_12Snp_ODR_Ret!$A:$A,C$22,F_12Snp_ODR_Ret!$B:$B,$B30)</f>
        <v>106</v>
      </c>
      <c r="D30" s="109">
        <f>SUMIFS(F_12Snp_ODR_Ret!$H:$H,F_12Snp_ODR_Ret!$A:$A,D$22,F_12Snp_ODR_Ret!$B:$B,$B30)</f>
        <v>151</v>
      </c>
      <c r="E30" s="109">
        <f>SUMIFS(F_12Snp_ODR_Ret!$H:$H,F_12Snp_ODR_Ret!$A:$A,E$22,F_12Snp_ODR_Ret!$B:$B,$B30)</f>
        <v>99</v>
      </c>
      <c r="F30" s="109">
        <f>SUMIFS(F_12Snp_ODR_Ret!$H:$H,F_12Snp_ODR_Ret!$A:$A,F$22,F_12Snp_ODR_Ret!$B:$B,$B30)</f>
        <v>71</v>
      </c>
      <c r="G30" s="109">
        <f>SUMIFS(F_12Snp_ODR_Ret!$H:$H,F_12Snp_ODR_Ret!$A:$A,G$22,F_12Snp_ODR_Ret!$B:$B,$B30)</f>
        <v>159</v>
      </c>
      <c r="H30" s="109">
        <f>SUMIFS(F_12Snp_ODR_Ret!$H:$H,F_12Snp_ODR_Ret!$A:$A,H$22,F_12Snp_ODR_Ret!$B:$B,$B30)</f>
        <v>99</v>
      </c>
      <c r="I30" s="109">
        <f>SUMIFS(F_12Snp_ODR_Ret!$H:$H,F_12Snp_ODR_Ret!$A:$A,I$22,F_12Snp_ODR_Ret!$B:$B,$B30)</f>
        <v>57</v>
      </c>
      <c r="J30" s="109">
        <f>SUMIFS(F_12Snp_ODR_Ret!$H:$H,F_12Snp_ODR_Ret!$A:$A,J$22,F_12Snp_ODR_Ret!$B:$B,$B30)</f>
        <v>158</v>
      </c>
      <c r="K30" s="109">
        <f>SUMIFS(F_12Snp_ODR_Ret!$H:$H,F_12Snp_ODR_Ret!$A:$A,K$22,F_12Snp_ODR_Ret!$B:$B,$B30)</f>
        <v>112</v>
      </c>
      <c r="L30" s="109">
        <f>SUMIFS(F_12Snp_ODR_Ret!$H:$H,F_12Snp_ODR_Ret!$A:$A,L$22,F_12Snp_ODR_Ret!$B:$B,$B30)</f>
        <v>94</v>
      </c>
      <c r="M30" s="109">
        <f>SUMIFS(F_12Snp_ODR_Ret!$H:$H,F_12Snp_ODR_Ret!$A:$A,M$22,F_12Snp_ODR_Ret!$B:$B,$B30)</f>
        <v>184</v>
      </c>
      <c r="N30" s="109">
        <f>SUMIFS(F_12Snp_ODR_Ret!$H:$H,F_12Snp_ODR_Ret!$A:$A,N$22,F_12Snp_ODR_Ret!$B:$B,$B30)</f>
        <v>120</v>
      </c>
      <c r="O30" s="109">
        <f>SUMIFS(F_12Snp_ODR_Ret!$H:$H,F_12Snp_ODR_Ret!$A:$A,O$22,F_12Snp_ODR_Ret!$B:$B,$B30)</f>
        <v>84</v>
      </c>
      <c r="P30" s="109">
        <f>SUMIFS(F_12Snp_ODR_Ret!$H:$H,F_12Snp_ODR_Ret!$A:$A,P$22,F_12Snp_ODR_Ret!$B:$B,$B30)</f>
        <v>153</v>
      </c>
      <c r="Q30" s="109">
        <f>SUMIFS(F_12Snp_ODR_Ret!$H:$H,F_12Snp_ODR_Ret!$A:$A,Q$22,F_12Snp_ODR_Ret!$B:$B,$B30)</f>
        <v>95</v>
      </c>
      <c r="R30" s="109">
        <f>SUMIFS(F_12Snp_ODR_Ret!$H:$H,F_12Snp_ODR_Ret!$A:$A,R$22,F_12Snp_ODR_Ret!$B:$B,$B30)</f>
        <v>95</v>
      </c>
      <c r="S30" s="109">
        <f>SUMIFS(F_12Snp_ODR_Ret!$H:$H,F_12Snp_ODR_Ret!$A:$A,S$22,F_12Snp_ODR_Ret!$B:$B,$B30)</f>
        <v>196</v>
      </c>
      <c r="T30" s="109">
        <f>SUMIFS(F_12Snp_ODR_Ret!$H:$H,F_12Snp_ODR_Ret!$A:$A,T$22,F_12Snp_ODR_Ret!$B:$B,$B30)</f>
        <v>150</v>
      </c>
      <c r="U30" s="109">
        <f>SUMIFS(F_12Snp_ODR_Ret!$H:$H,F_12Snp_ODR_Ret!$A:$A,U$22,F_12Snp_ODR_Ret!$B:$B,$B30)</f>
        <v>128</v>
      </c>
      <c r="V30" s="109">
        <f>SUMIFS(F_12Snp_ODR_Ret!$H:$H,F_12Snp_ODR_Ret!$A:$A,V$22,F_12Snp_ODR_Ret!$B:$B,$B30)</f>
        <v>186</v>
      </c>
      <c r="W30" s="109">
        <f>SUMIFS(F_12Snp_ODR_Ret!$H:$H,F_12Snp_ODR_Ret!$A:$A,W$22,F_12Snp_ODR_Ret!$B:$B,$B30)</f>
        <v>156</v>
      </c>
      <c r="X30" s="109">
        <f>SUMIFS(F_12Snp_ODR_Ret!$H:$H,F_12Snp_ODR_Ret!$A:$A,X$22,F_12Snp_ODR_Ret!$B:$B,$B30)</f>
        <v>157</v>
      </c>
      <c r="Y30" s="109">
        <f>SUMIFS(F_12Snp_ODR_Ret!$H:$H,F_12Snp_ODR_Ret!$A:$A,Y$22,F_12Snp_ODR_Ret!$B:$B,$B30)</f>
        <v>129</v>
      </c>
      <c r="Z30" s="109">
        <f>SUMIFS(F_12Snp_ODR_Ret!$H:$H,F_12Snp_ODR_Ret!$A:$A,Z$22,F_12Snp_ODR_Ret!$B:$B,$B30)</f>
        <v>119</v>
      </c>
      <c r="AA30" s="109">
        <f>SUMIFS(F_12Snp_ODR_Ret!$H:$H,F_12Snp_ODR_Ret!$A:$A,AA$22,F_12Snp_ODR_Ret!$B:$B,$B30)</f>
        <v>132</v>
      </c>
      <c r="AB30" s="109">
        <f>SUMIFS(F_12Snp_ODR_Ret!$H:$H,F_12Snp_ODR_Ret!$A:$A,AB$22,F_12Snp_ODR_Ret!$B:$B,$B30)</f>
        <v>120</v>
      </c>
      <c r="AC30" s="109">
        <f>SUMIFS(F_12Snp_ODR_Ret!$H:$H,F_12Snp_ODR_Ret!$A:$A,AC$22,F_12Snp_ODR_Ret!$B:$B,$B30)</f>
        <v>139</v>
      </c>
      <c r="AD30" s="109">
        <f>SUMIFS(F_12Snp_ODR_Ret!$H:$H,F_12Snp_ODR_Ret!$A:$A,AD$22,F_12Snp_ODR_Ret!$B:$B,$B30)</f>
        <v>137</v>
      </c>
      <c r="AE30" s="109">
        <f>SUMIFS(F_12Snp_ODR_Ret!$H:$H,F_12Snp_ODR_Ret!$A:$A,AE$22,F_12Snp_ODR_Ret!$B:$B,$B30)</f>
        <v>142</v>
      </c>
      <c r="AF30" s="109">
        <f>SUMIFS(F_12Snp_ODR_Ret!$H:$H,F_12Snp_ODR_Ret!$A:$A,AF$22,F_12Snp_ODR_Ret!$B:$B,$B30)</f>
        <v>153</v>
      </c>
      <c r="AG30" s="109">
        <f>SUMIFS(F_12Snp_ODR_Ret!$H:$H,F_12Snp_ODR_Ret!$A:$A,AG$22,F_12Snp_ODR_Ret!$B:$B,$B30)</f>
        <v>164</v>
      </c>
      <c r="AH30" s="109">
        <f>SUMIFS(F_12Snp_ODR_Ret!$H:$H,F_12Snp_ODR_Ret!$A:$A,AH$22,F_12Snp_ODR_Ret!$B:$B,$B30)</f>
        <v>219</v>
      </c>
      <c r="AI30" s="109">
        <f>SUMIFS(F_12Snp_ODR_Ret!$H:$H,F_12Snp_ODR_Ret!$A:$A,AI$22,F_12Snp_ODR_Ret!$B:$B,$B30)</f>
        <v>245</v>
      </c>
      <c r="AJ30" s="109">
        <f>SUMIFS(F_12Snp_ODR_Ret!$H:$H,F_12Snp_ODR_Ret!$A:$A,AJ$22,F_12Snp_ODR_Ret!$B:$B,$B30)</f>
        <v>251</v>
      </c>
      <c r="AK30" s="109">
        <f>SUMIFS(F_12Snp_ODR_Ret!$H:$H,F_12Snp_ODR_Ret!$A:$A,AK$22,F_12Snp_ODR_Ret!$B:$B,$B30)</f>
        <v>233</v>
      </c>
      <c r="AL30" s="109">
        <f>SUMIFS(F_12Snp_ODR_Ret!$H:$H,F_12Snp_ODR_Ret!$A:$A,AL$22,F_12Snp_ODR_Ret!$B:$B,$B30)</f>
        <v>214</v>
      </c>
      <c r="AM30" s="109">
        <f>SUMIFS(F_12Snp_ODR_Ret!$H:$H,F_12Snp_ODR_Ret!$A:$A,AM$22,F_12Snp_ODR_Ret!$B:$B,$B30)</f>
        <v>233</v>
      </c>
      <c r="AN30" s="109">
        <f>SUMIFS(F_12Snp_ODR_Ret!$H:$H,F_12Snp_ODR_Ret!$A:$A,AN$22,F_12Snp_ODR_Ret!$B:$B,$B30)</f>
        <v>220</v>
      </c>
      <c r="AO30" s="109">
        <f>SUMIFS(F_12Snp_ODR_Ret!$H:$H,F_12Snp_ODR_Ret!$A:$A,AO$22,F_12Snp_ODR_Ret!$B:$B,$B30)</f>
        <v>214</v>
      </c>
      <c r="AP30" s="109">
        <f>SUMIFS(F_12Snp_ODR_Ret!$H:$H,F_12Snp_ODR_Ret!$A:$A,AP$22,F_12Snp_ODR_Ret!$B:$B,$B30)</f>
        <v>213</v>
      </c>
      <c r="AQ30" s="109">
        <f>SUMIFS(F_12Snp_ODR_Ret!$H:$H,F_12Snp_ODR_Ret!$A:$A,AQ$22,F_12Snp_ODR_Ret!$B:$B,$B30)</f>
        <v>247</v>
      </c>
      <c r="AR30" s="109">
        <f>SUMIFS(F_12Snp_ODR_Ret!$H:$H,F_12Snp_ODR_Ret!$A:$A,AR$22,F_12Snp_ODR_Ret!$B:$B,$B30)</f>
        <v>253</v>
      </c>
      <c r="AS30" s="109">
        <f>SUMIFS(F_12Snp_ODR_Ret!$H:$H,F_12Snp_ODR_Ret!$A:$A,AS$22,F_12Snp_ODR_Ret!$B:$B,$B30)</f>
        <v>213</v>
      </c>
      <c r="AT30" s="109">
        <f>SUMIFS(F_12Snp_ODR_Ret!$H:$H,F_12Snp_ODR_Ret!$A:$A,AT$22,F_12Snp_ODR_Ret!$B:$B,$B30)</f>
        <v>212</v>
      </c>
      <c r="AU30" s="109">
        <f>SUMIFS(F_12Snp_ODR_Ret!$H:$H,F_12Snp_ODR_Ret!$A:$A,AU$22,F_12Snp_ODR_Ret!$B:$B,$B30)</f>
        <v>198</v>
      </c>
      <c r="AV30" s="109">
        <f>SUMIFS(F_12Snp_ODR_Ret!$H:$H,F_12Snp_ODR_Ret!$A:$A,AV$22,F_12Snp_ODR_Ret!$B:$B,$B30)</f>
        <v>193</v>
      </c>
      <c r="AW30" s="109">
        <f>SUMIFS(F_12Snp_ODR_Ret!$H:$H,F_12Snp_ODR_Ret!$A:$A,AW$22,F_12Snp_ODR_Ret!$B:$B,$B30)</f>
        <v>206</v>
      </c>
      <c r="AX30" s="109">
        <f>SUMIFS(F_12Snp_ODR_Ret!$H:$H,F_12Snp_ODR_Ret!$A:$A,AX$22,F_12Snp_ODR_Ret!$B:$B,$B30)</f>
        <v>219</v>
      </c>
      <c r="AY30" s="109">
        <f>SUMIFS(F_12Snp_ODR_Ret!$H:$H,F_12Snp_ODR_Ret!$A:$A,AY$22,F_12Snp_ODR_Ret!$B:$B,$B30)</f>
        <v>206</v>
      </c>
      <c r="AZ30" s="109">
        <f>SUMIFS(F_12Snp_ODR_Ret!$H:$H,F_12Snp_ODR_Ret!$A:$A,AZ$22,F_12Snp_ODR_Ret!$B:$B,$B30)</f>
        <v>202</v>
      </c>
      <c r="BA30" s="109">
        <f>SUMIFS(F_12Snp_ODR_Ret!$H:$H,F_12Snp_ODR_Ret!$A:$A,BA$22,F_12Snp_ODR_Ret!$B:$B,$B30)</f>
        <v>200</v>
      </c>
      <c r="BB30" s="109">
        <f>SUMIFS(F_12Snp_ODR_Ret!$H:$H,F_12Snp_ODR_Ret!$A:$A,BB$22,F_12Snp_ODR_Ret!$B:$B,$B30)</f>
        <v>181</v>
      </c>
      <c r="BC30" s="109">
        <f>SUMIFS(F_12Snp_ODR_Ret!$H:$H,F_12Snp_ODR_Ret!$A:$A,BC$22,F_12Snp_ODR_Ret!$B:$B,$B30)</f>
        <v>183</v>
      </c>
      <c r="BD30" s="109">
        <f>SUMIFS(F_12Snp_ODR_Ret!$H:$H,F_12Snp_ODR_Ret!$A:$A,BD$22,F_12Snp_ODR_Ret!$B:$B,$B30)</f>
        <v>219</v>
      </c>
      <c r="BE30" s="109">
        <f>SUMIFS(F_12Snp_ODR_Ret!$H:$H,F_12Snp_ODR_Ret!$A:$A,BE$22,F_12Snp_ODR_Ret!$B:$B,$B30)</f>
        <v>222</v>
      </c>
      <c r="BF30" s="109">
        <f>SUMIFS(F_12Snp_ODR_Ret!$H:$H,F_12Snp_ODR_Ret!$A:$A,BF$22,F_12Snp_ODR_Ret!$B:$B,$B30)</f>
        <v>239</v>
      </c>
      <c r="BG30" s="109">
        <f>SUMIFS(F_12Snp_ODR_Ret!$H:$H,F_12Snp_ODR_Ret!$A:$A,BG$22,F_12Snp_ODR_Ret!$B:$B,$B30)</f>
        <v>236</v>
      </c>
      <c r="BH30" s="109">
        <f>SUMIFS(F_12Snp_ODR_Ret!$H:$H,F_12Snp_ODR_Ret!$A:$A,BH$22,F_12Snp_ODR_Ret!$B:$B,$B30)</f>
        <v>236</v>
      </c>
      <c r="BI30" s="110">
        <f t="shared" si="2"/>
        <v>184.29166666666666</v>
      </c>
    </row>
    <row r="31" spans="2:61" s="94" customFormat="1" x14ac:dyDescent="0.2">
      <c r="B31" s="108" t="str">
        <f>'[1]Retail - 12m PD'!A12</f>
        <v>R_G1</v>
      </c>
      <c r="C31" s="109">
        <f>SUMIFS(F_12Snp_ODR_Ret!$H:$H,F_12Snp_ODR_Ret!$A:$A,C$22,F_12Snp_ODR_Ret!$B:$B,$B31)</f>
        <v>3718</v>
      </c>
      <c r="D31" s="109">
        <f>SUMIFS(F_12Snp_ODR_Ret!$H:$H,F_12Snp_ODR_Ret!$A:$A,D$22,F_12Snp_ODR_Ret!$B:$B,$B31)</f>
        <v>3706</v>
      </c>
      <c r="E31" s="109">
        <f>SUMIFS(F_12Snp_ODR_Ret!$H:$H,F_12Snp_ODR_Ret!$A:$A,E$22,F_12Snp_ODR_Ret!$B:$B,$B31)</f>
        <v>3742</v>
      </c>
      <c r="F31" s="109">
        <f>SUMIFS(F_12Snp_ODR_Ret!$H:$H,F_12Snp_ODR_Ret!$A:$A,F$22,F_12Snp_ODR_Ret!$B:$B,$B31)</f>
        <v>3682</v>
      </c>
      <c r="G31" s="109">
        <f>SUMIFS(F_12Snp_ODR_Ret!$H:$H,F_12Snp_ODR_Ret!$A:$A,G$22,F_12Snp_ODR_Ret!$B:$B,$B31)</f>
        <v>3639</v>
      </c>
      <c r="H31" s="109">
        <f>SUMIFS(F_12Snp_ODR_Ret!$H:$H,F_12Snp_ODR_Ret!$A:$A,H$22,F_12Snp_ODR_Ret!$B:$B,$B31)</f>
        <v>3676</v>
      </c>
      <c r="I31" s="109">
        <f>SUMIFS(F_12Snp_ODR_Ret!$H:$H,F_12Snp_ODR_Ret!$A:$A,I$22,F_12Snp_ODR_Ret!$B:$B,$B31)</f>
        <v>3649</v>
      </c>
      <c r="J31" s="109">
        <f>SUMIFS(F_12Snp_ODR_Ret!$H:$H,F_12Snp_ODR_Ret!$A:$A,J$22,F_12Snp_ODR_Ret!$B:$B,$B31)</f>
        <v>3876</v>
      </c>
      <c r="K31" s="109">
        <f>SUMIFS(F_12Snp_ODR_Ret!$H:$H,F_12Snp_ODR_Ret!$A:$A,K$22,F_12Snp_ODR_Ret!$B:$B,$B31)</f>
        <v>4181</v>
      </c>
      <c r="L31" s="109">
        <f>SUMIFS(F_12Snp_ODR_Ret!$H:$H,F_12Snp_ODR_Ret!$A:$A,L$22,F_12Snp_ODR_Ret!$B:$B,$B31)</f>
        <v>4499</v>
      </c>
      <c r="M31" s="109">
        <f>SUMIFS(F_12Snp_ODR_Ret!$H:$H,F_12Snp_ODR_Ret!$A:$A,M$22,F_12Snp_ODR_Ret!$B:$B,$B31)</f>
        <v>4537</v>
      </c>
      <c r="N31" s="109">
        <f>SUMIFS(F_12Snp_ODR_Ret!$H:$H,F_12Snp_ODR_Ret!$A:$A,N$22,F_12Snp_ODR_Ret!$B:$B,$B31)</f>
        <v>4746</v>
      </c>
      <c r="O31" s="109">
        <f>SUMIFS(F_12Snp_ODR_Ret!$H:$H,F_12Snp_ODR_Ret!$A:$A,O$22,F_12Snp_ODR_Ret!$B:$B,$B31)</f>
        <v>5051</v>
      </c>
      <c r="P31" s="109">
        <f>SUMIFS(F_12Snp_ODR_Ret!$H:$H,F_12Snp_ODR_Ret!$A:$A,P$22,F_12Snp_ODR_Ret!$B:$B,$B31)</f>
        <v>5386</v>
      </c>
      <c r="Q31" s="109">
        <f>SUMIFS(F_12Snp_ODR_Ret!$H:$H,F_12Snp_ODR_Ret!$A:$A,Q$22,F_12Snp_ODR_Ret!$B:$B,$B31)</f>
        <v>5578</v>
      </c>
      <c r="R31" s="109">
        <f>SUMIFS(F_12Snp_ODR_Ret!$H:$H,F_12Snp_ODR_Ret!$A:$A,R$22,F_12Snp_ODR_Ret!$B:$B,$B31)</f>
        <v>5233</v>
      </c>
      <c r="S31" s="109">
        <f>SUMIFS(F_12Snp_ODR_Ret!$H:$H,F_12Snp_ODR_Ret!$A:$A,S$22,F_12Snp_ODR_Ret!$B:$B,$B31)</f>
        <v>4963</v>
      </c>
      <c r="T31" s="109">
        <f>SUMIFS(F_12Snp_ODR_Ret!$H:$H,F_12Snp_ODR_Ret!$A:$A,T$22,F_12Snp_ODR_Ret!$B:$B,$B31)</f>
        <v>4730</v>
      </c>
      <c r="U31" s="109">
        <f>SUMIFS(F_12Snp_ODR_Ret!$H:$H,F_12Snp_ODR_Ret!$A:$A,U$22,F_12Snp_ODR_Ret!$B:$B,$B31)</f>
        <v>4577</v>
      </c>
      <c r="V31" s="109">
        <f>SUMIFS(F_12Snp_ODR_Ret!$H:$H,F_12Snp_ODR_Ret!$A:$A,V$22,F_12Snp_ODR_Ret!$B:$B,$B31)</f>
        <v>4364</v>
      </c>
      <c r="W31" s="109">
        <f>SUMIFS(F_12Snp_ODR_Ret!$H:$H,F_12Snp_ODR_Ret!$A:$A,W$22,F_12Snp_ODR_Ret!$B:$B,$B31)</f>
        <v>4103</v>
      </c>
      <c r="X31" s="109">
        <f>SUMIFS(F_12Snp_ODR_Ret!$H:$H,F_12Snp_ODR_Ret!$A:$A,X$22,F_12Snp_ODR_Ret!$B:$B,$B31)</f>
        <v>3872</v>
      </c>
      <c r="Y31" s="109">
        <f>SUMIFS(F_12Snp_ODR_Ret!$H:$H,F_12Snp_ODR_Ret!$A:$A,Y$22,F_12Snp_ODR_Ret!$B:$B,$B31)</f>
        <v>4079</v>
      </c>
      <c r="Z31" s="109">
        <f>SUMIFS(F_12Snp_ODR_Ret!$H:$H,F_12Snp_ODR_Ret!$A:$A,Z$22,F_12Snp_ODR_Ret!$B:$B,$B31)</f>
        <v>4387</v>
      </c>
      <c r="AA31" s="109">
        <f>SUMIFS(F_12Snp_ODR_Ret!$H:$H,F_12Snp_ODR_Ret!$A:$A,AA$22,F_12Snp_ODR_Ret!$B:$B,$B31)</f>
        <v>4661</v>
      </c>
      <c r="AB31" s="109">
        <f>SUMIFS(F_12Snp_ODR_Ret!$H:$H,F_12Snp_ODR_Ret!$A:$A,AB$22,F_12Snp_ODR_Ret!$B:$B,$B31)</f>
        <v>4547</v>
      </c>
      <c r="AC31" s="109">
        <f>SUMIFS(F_12Snp_ODR_Ret!$H:$H,F_12Snp_ODR_Ret!$A:$A,AC$22,F_12Snp_ODR_Ret!$B:$B,$B31)</f>
        <v>4568</v>
      </c>
      <c r="AD31" s="109">
        <f>SUMIFS(F_12Snp_ODR_Ret!$H:$H,F_12Snp_ODR_Ret!$A:$A,AD$22,F_12Snp_ODR_Ret!$B:$B,$B31)</f>
        <v>4269</v>
      </c>
      <c r="AE31" s="109">
        <f>SUMIFS(F_12Snp_ODR_Ret!$H:$H,F_12Snp_ODR_Ret!$A:$A,AE$22,F_12Snp_ODR_Ret!$B:$B,$B31)</f>
        <v>4021</v>
      </c>
      <c r="AF31" s="109">
        <f>SUMIFS(F_12Snp_ODR_Ret!$H:$H,F_12Snp_ODR_Ret!$A:$A,AF$22,F_12Snp_ODR_Ret!$B:$B,$B31)</f>
        <v>3703</v>
      </c>
      <c r="AG31" s="109">
        <f>SUMIFS(F_12Snp_ODR_Ret!$H:$H,F_12Snp_ODR_Ret!$A:$A,AG$22,F_12Snp_ODR_Ret!$B:$B,$B31)</f>
        <v>3516</v>
      </c>
      <c r="AH31" s="109">
        <f>SUMIFS(F_12Snp_ODR_Ret!$H:$H,F_12Snp_ODR_Ret!$A:$A,AH$22,F_12Snp_ODR_Ret!$B:$B,$B31)</f>
        <v>3221</v>
      </c>
      <c r="AI31" s="109">
        <f>SUMIFS(F_12Snp_ODR_Ret!$H:$H,F_12Snp_ODR_Ret!$A:$A,AI$22,F_12Snp_ODR_Ret!$B:$B,$B31)</f>
        <v>2970</v>
      </c>
      <c r="AJ31" s="109">
        <f>SUMIFS(F_12Snp_ODR_Ret!$H:$H,F_12Snp_ODR_Ret!$A:$A,AJ$22,F_12Snp_ODR_Ret!$B:$B,$B31)</f>
        <v>2639</v>
      </c>
      <c r="AK31" s="109">
        <f>SUMIFS(F_12Snp_ODR_Ret!$H:$H,F_12Snp_ODR_Ret!$A:$A,AK$22,F_12Snp_ODR_Ret!$B:$B,$B31)</f>
        <v>2561</v>
      </c>
      <c r="AL31" s="109">
        <f>SUMIFS(F_12Snp_ODR_Ret!$H:$H,F_12Snp_ODR_Ret!$A:$A,AL$22,F_12Snp_ODR_Ret!$B:$B,$B31)</f>
        <v>2702</v>
      </c>
      <c r="AM31" s="109">
        <f>SUMIFS(F_12Snp_ODR_Ret!$H:$H,F_12Snp_ODR_Ret!$A:$A,AM$22,F_12Snp_ODR_Ret!$B:$B,$B31)</f>
        <v>2861</v>
      </c>
      <c r="AN31" s="109">
        <f>SUMIFS(F_12Snp_ODR_Ret!$H:$H,F_12Snp_ODR_Ret!$A:$A,AN$22,F_12Snp_ODR_Ret!$B:$B,$B31)</f>
        <v>2964</v>
      </c>
      <c r="AO31" s="109">
        <f>SUMIFS(F_12Snp_ODR_Ret!$H:$H,F_12Snp_ODR_Ret!$A:$A,AO$22,F_12Snp_ODR_Ret!$B:$B,$B31)</f>
        <v>3269</v>
      </c>
      <c r="AP31" s="109">
        <f>SUMIFS(F_12Snp_ODR_Ret!$H:$H,F_12Snp_ODR_Ret!$A:$A,AP$22,F_12Snp_ODR_Ret!$B:$B,$B31)</f>
        <v>3341</v>
      </c>
      <c r="AQ31" s="109">
        <f>SUMIFS(F_12Snp_ODR_Ret!$H:$H,F_12Snp_ODR_Ret!$A:$A,AQ$22,F_12Snp_ODR_Ret!$B:$B,$B31)</f>
        <v>3605</v>
      </c>
      <c r="AR31" s="109">
        <f>SUMIFS(F_12Snp_ODR_Ret!$H:$H,F_12Snp_ODR_Ret!$A:$A,AR$22,F_12Snp_ODR_Ret!$B:$B,$B31)</f>
        <v>3634</v>
      </c>
      <c r="AS31" s="109">
        <f>SUMIFS(F_12Snp_ODR_Ret!$H:$H,F_12Snp_ODR_Ret!$A:$A,AS$22,F_12Snp_ODR_Ret!$B:$B,$B31)</f>
        <v>3795</v>
      </c>
      <c r="AT31" s="109">
        <f>SUMIFS(F_12Snp_ODR_Ret!$H:$H,F_12Snp_ODR_Ret!$A:$A,AT$22,F_12Snp_ODR_Ret!$B:$B,$B31)</f>
        <v>3782</v>
      </c>
      <c r="AU31" s="109">
        <f>SUMIFS(F_12Snp_ODR_Ret!$H:$H,F_12Snp_ODR_Ret!$A:$A,AU$22,F_12Snp_ODR_Ret!$B:$B,$B31)</f>
        <v>3527</v>
      </c>
      <c r="AV31" s="109">
        <f>SUMIFS(F_12Snp_ODR_Ret!$H:$H,F_12Snp_ODR_Ret!$A:$A,AV$22,F_12Snp_ODR_Ret!$B:$B,$B31)</f>
        <v>3237</v>
      </c>
      <c r="AW31" s="109">
        <f>SUMIFS(F_12Snp_ODR_Ret!$H:$H,F_12Snp_ODR_Ret!$A:$A,AW$22,F_12Snp_ODR_Ret!$B:$B,$B31)</f>
        <v>2969</v>
      </c>
      <c r="AX31" s="109">
        <f>SUMIFS(F_12Snp_ODR_Ret!$H:$H,F_12Snp_ODR_Ret!$A:$A,AX$22,F_12Snp_ODR_Ret!$B:$B,$B31)</f>
        <v>2749</v>
      </c>
      <c r="AY31" s="109">
        <f>SUMIFS(F_12Snp_ODR_Ret!$H:$H,F_12Snp_ODR_Ret!$A:$A,AY$22,F_12Snp_ODR_Ret!$B:$B,$B31)</f>
        <v>2572</v>
      </c>
      <c r="AZ31" s="109">
        <f>SUMIFS(F_12Snp_ODR_Ret!$H:$H,F_12Snp_ODR_Ret!$A:$A,AZ$22,F_12Snp_ODR_Ret!$B:$B,$B31)</f>
        <v>2180</v>
      </c>
      <c r="BA31" s="109">
        <f>SUMIFS(F_12Snp_ODR_Ret!$H:$H,F_12Snp_ODR_Ret!$A:$A,BA$22,F_12Snp_ODR_Ret!$B:$B,$B31)</f>
        <v>1953</v>
      </c>
      <c r="BB31" s="109">
        <f>SUMIFS(F_12Snp_ODR_Ret!$H:$H,F_12Snp_ODR_Ret!$A:$A,BB$22,F_12Snp_ODR_Ret!$B:$B,$B31)</f>
        <v>1867</v>
      </c>
      <c r="BC31" s="109">
        <f>SUMIFS(F_12Snp_ODR_Ret!$H:$H,F_12Snp_ODR_Ret!$A:$A,BC$22,F_12Snp_ODR_Ret!$B:$B,$B31)</f>
        <v>1736</v>
      </c>
      <c r="BD31" s="109">
        <f>SUMIFS(F_12Snp_ODR_Ret!$H:$H,F_12Snp_ODR_Ret!$A:$A,BD$22,F_12Snp_ODR_Ret!$B:$B,$B31)</f>
        <v>1706</v>
      </c>
      <c r="BE31" s="109">
        <f>SUMIFS(F_12Snp_ODR_Ret!$H:$H,F_12Snp_ODR_Ret!$A:$A,BE$22,F_12Snp_ODR_Ret!$B:$B,$B31)</f>
        <v>1661</v>
      </c>
      <c r="BF31" s="109">
        <f>SUMIFS(F_12Snp_ODR_Ret!$H:$H,F_12Snp_ODR_Ret!$A:$A,BF$22,F_12Snp_ODR_Ret!$B:$B,$B31)</f>
        <v>1625</v>
      </c>
      <c r="BG31" s="109">
        <f>SUMIFS(F_12Snp_ODR_Ret!$H:$H,F_12Snp_ODR_Ret!$A:$A,BG$22,F_12Snp_ODR_Ret!$B:$B,$B31)</f>
        <v>1701</v>
      </c>
      <c r="BH31" s="109">
        <f>SUMIFS(F_12Snp_ODR_Ret!$H:$H,F_12Snp_ODR_Ret!$A:$A,BH$22,F_12Snp_ODR_Ret!$B:$B,$B31)</f>
        <v>1734</v>
      </c>
      <c r="BI31" s="110">
        <f t="shared" si="2"/>
        <v>3488.5833333333335</v>
      </c>
    </row>
    <row r="32" spans="2:61" s="94" customFormat="1" x14ac:dyDescent="0.2">
      <c r="B32" s="108" t="str">
        <f>'[1]Retail - 12m PD'!A13</f>
        <v>R_G2</v>
      </c>
      <c r="C32" s="109">
        <f>SUMIFS(F_12Snp_ODR_Ret!$H:$H,F_12Snp_ODR_Ret!$A:$A,C$22,F_12Snp_ODR_Ret!$B:$B,$B32)</f>
        <v>522</v>
      </c>
      <c r="D32" s="109">
        <f>SUMIFS(F_12Snp_ODR_Ret!$H:$H,F_12Snp_ODR_Ret!$A:$A,D$22,F_12Snp_ODR_Ret!$B:$B,$B32)</f>
        <v>675</v>
      </c>
      <c r="E32" s="109">
        <f>SUMIFS(F_12Snp_ODR_Ret!$H:$H,F_12Snp_ODR_Ret!$A:$A,E$22,F_12Snp_ODR_Ret!$B:$B,$B32)</f>
        <v>915</v>
      </c>
      <c r="F32" s="109">
        <f>SUMIFS(F_12Snp_ODR_Ret!$H:$H,F_12Snp_ODR_Ret!$A:$A,F$22,F_12Snp_ODR_Ret!$B:$B,$B32)</f>
        <v>1058</v>
      </c>
      <c r="G32" s="109">
        <f>SUMIFS(F_12Snp_ODR_Ret!$H:$H,F_12Snp_ODR_Ret!$A:$A,G$22,F_12Snp_ODR_Ret!$B:$B,$B32)</f>
        <v>1155</v>
      </c>
      <c r="H32" s="109">
        <f>SUMIFS(F_12Snp_ODR_Ret!$H:$H,F_12Snp_ODR_Ret!$A:$A,H$22,F_12Snp_ODR_Ret!$B:$B,$B32)</f>
        <v>1376</v>
      </c>
      <c r="I32" s="109">
        <f>SUMIFS(F_12Snp_ODR_Ret!$H:$H,F_12Snp_ODR_Ret!$A:$A,I$22,F_12Snp_ODR_Ret!$B:$B,$B32)</f>
        <v>1428</v>
      </c>
      <c r="J32" s="109">
        <f>SUMIFS(F_12Snp_ODR_Ret!$H:$H,F_12Snp_ODR_Ret!$A:$A,J$22,F_12Snp_ODR_Ret!$B:$B,$B32)</f>
        <v>1286</v>
      </c>
      <c r="K32" s="109">
        <f>SUMIFS(F_12Snp_ODR_Ret!$H:$H,F_12Snp_ODR_Ret!$A:$A,K$22,F_12Snp_ODR_Ret!$B:$B,$B32)</f>
        <v>1278</v>
      </c>
      <c r="L32" s="109">
        <f>SUMIFS(F_12Snp_ODR_Ret!$H:$H,F_12Snp_ODR_Ret!$A:$A,L$22,F_12Snp_ODR_Ret!$B:$B,$B32)</f>
        <v>1127</v>
      </c>
      <c r="M32" s="109">
        <f>SUMIFS(F_12Snp_ODR_Ret!$H:$H,F_12Snp_ODR_Ret!$A:$A,M$22,F_12Snp_ODR_Ret!$B:$B,$B32)</f>
        <v>1062</v>
      </c>
      <c r="N32" s="109">
        <f>SUMIFS(F_12Snp_ODR_Ret!$H:$H,F_12Snp_ODR_Ret!$A:$A,N$22,F_12Snp_ODR_Ret!$B:$B,$B32)</f>
        <v>1028</v>
      </c>
      <c r="O32" s="109">
        <f>SUMIFS(F_12Snp_ODR_Ret!$H:$H,F_12Snp_ODR_Ret!$A:$A,O$22,F_12Snp_ODR_Ret!$B:$B,$B32)</f>
        <v>998</v>
      </c>
      <c r="P32" s="109">
        <f>SUMIFS(F_12Snp_ODR_Ret!$H:$H,F_12Snp_ODR_Ret!$A:$A,P$22,F_12Snp_ODR_Ret!$B:$B,$B32)</f>
        <v>964</v>
      </c>
      <c r="Q32" s="109">
        <f>SUMIFS(F_12Snp_ODR_Ret!$H:$H,F_12Snp_ODR_Ret!$A:$A,Q$22,F_12Snp_ODR_Ret!$B:$B,$B32)</f>
        <v>976</v>
      </c>
      <c r="R32" s="109">
        <f>SUMIFS(F_12Snp_ODR_Ret!$H:$H,F_12Snp_ODR_Ret!$A:$A,R$22,F_12Snp_ODR_Ret!$B:$B,$B32)</f>
        <v>944</v>
      </c>
      <c r="S32" s="109">
        <f>SUMIFS(F_12Snp_ODR_Ret!$H:$H,F_12Snp_ODR_Ret!$A:$A,S$22,F_12Snp_ODR_Ret!$B:$B,$B32)</f>
        <v>910</v>
      </c>
      <c r="T32" s="109">
        <f>SUMIFS(F_12Snp_ODR_Ret!$H:$H,F_12Snp_ODR_Ret!$A:$A,T$22,F_12Snp_ODR_Ret!$B:$B,$B32)</f>
        <v>898</v>
      </c>
      <c r="U32" s="109">
        <f>SUMIFS(F_12Snp_ODR_Ret!$H:$H,F_12Snp_ODR_Ret!$A:$A,U$22,F_12Snp_ODR_Ret!$B:$B,$B32)</f>
        <v>960</v>
      </c>
      <c r="V32" s="109">
        <f>SUMIFS(F_12Snp_ODR_Ret!$H:$H,F_12Snp_ODR_Ret!$A:$A,V$22,F_12Snp_ODR_Ret!$B:$B,$B32)</f>
        <v>954</v>
      </c>
      <c r="W32" s="109">
        <f>SUMIFS(F_12Snp_ODR_Ret!$H:$H,F_12Snp_ODR_Ret!$A:$A,W$22,F_12Snp_ODR_Ret!$B:$B,$B32)</f>
        <v>1110</v>
      </c>
      <c r="X32" s="109">
        <f>SUMIFS(F_12Snp_ODR_Ret!$H:$H,F_12Snp_ODR_Ret!$A:$A,X$22,F_12Snp_ODR_Ret!$B:$B,$B32)</f>
        <v>1112</v>
      </c>
      <c r="Y32" s="109">
        <f>SUMIFS(F_12Snp_ODR_Ret!$H:$H,F_12Snp_ODR_Ret!$A:$A,Y$22,F_12Snp_ODR_Ret!$B:$B,$B32)</f>
        <v>1048</v>
      </c>
      <c r="Z32" s="109">
        <f>SUMIFS(F_12Snp_ODR_Ret!$H:$H,F_12Snp_ODR_Ret!$A:$A,Z$22,F_12Snp_ODR_Ret!$B:$B,$B32)</f>
        <v>1119</v>
      </c>
      <c r="AA32" s="109">
        <f>SUMIFS(F_12Snp_ODR_Ret!$H:$H,F_12Snp_ODR_Ret!$A:$A,AA$22,F_12Snp_ODR_Ret!$B:$B,$B32)</f>
        <v>1115</v>
      </c>
      <c r="AB32" s="109">
        <f>SUMIFS(F_12Snp_ODR_Ret!$H:$H,F_12Snp_ODR_Ret!$A:$A,AB$22,F_12Snp_ODR_Ret!$B:$B,$B32)</f>
        <v>1081</v>
      </c>
      <c r="AC32" s="109">
        <f>SUMIFS(F_12Snp_ODR_Ret!$H:$H,F_12Snp_ODR_Ret!$A:$A,AC$22,F_12Snp_ODR_Ret!$B:$B,$B32)</f>
        <v>1037</v>
      </c>
      <c r="AD32" s="109">
        <f>SUMIFS(F_12Snp_ODR_Ret!$H:$H,F_12Snp_ODR_Ret!$A:$A,AD$22,F_12Snp_ODR_Ret!$B:$B,$B32)</f>
        <v>957</v>
      </c>
      <c r="AE32" s="109">
        <f>SUMIFS(F_12Snp_ODR_Ret!$H:$H,F_12Snp_ODR_Ret!$A:$A,AE$22,F_12Snp_ODR_Ret!$B:$B,$B32)</f>
        <v>942</v>
      </c>
      <c r="AF32" s="109">
        <f>SUMIFS(F_12Snp_ODR_Ret!$H:$H,F_12Snp_ODR_Ret!$A:$A,AF$22,F_12Snp_ODR_Ret!$B:$B,$B32)</f>
        <v>911</v>
      </c>
      <c r="AG32" s="109">
        <f>SUMIFS(F_12Snp_ODR_Ret!$H:$H,F_12Snp_ODR_Ret!$A:$A,AG$22,F_12Snp_ODR_Ret!$B:$B,$B32)</f>
        <v>846</v>
      </c>
      <c r="AH32" s="109">
        <f>SUMIFS(F_12Snp_ODR_Ret!$H:$H,F_12Snp_ODR_Ret!$A:$A,AH$22,F_12Snp_ODR_Ret!$B:$B,$B32)</f>
        <v>759</v>
      </c>
      <c r="AI32" s="109">
        <f>SUMIFS(F_12Snp_ODR_Ret!$H:$H,F_12Snp_ODR_Ret!$A:$A,AI$22,F_12Snp_ODR_Ret!$B:$B,$B32)</f>
        <v>625</v>
      </c>
      <c r="AJ32" s="109">
        <f>SUMIFS(F_12Snp_ODR_Ret!$H:$H,F_12Snp_ODR_Ret!$A:$A,AJ$22,F_12Snp_ODR_Ret!$B:$B,$B32)</f>
        <v>539</v>
      </c>
      <c r="AK32" s="109">
        <f>SUMIFS(F_12Snp_ODR_Ret!$H:$H,F_12Snp_ODR_Ret!$A:$A,AK$22,F_12Snp_ODR_Ret!$B:$B,$B32)</f>
        <v>401</v>
      </c>
      <c r="AL32" s="109">
        <f>SUMIFS(F_12Snp_ODR_Ret!$H:$H,F_12Snp_ODR_Ret!$A:$A,AL$22,F_12Snp_ODR_Ret!$B:$B,$B32)</f>
        <v>357</v>
      </c>
      <c r="AM32" s="109">
        <f>SUMIFS(F_12Snp_ODR_Ret!$H:$H,F_12Snp_ODR_Ret!$A:$A,AM$22,F_12Snp_ODR_Ret!$B:$B,$B32)</f>
        <v>318</v>
      </c>
      <c r="AN32" s="109">
        <f>SUMIFS(F_12Snp_ODR_Ret!$H:$H,F_12Snp_ODR_Ret!$A:$A,AN$22,F_12Snp_ODR_Ret!$B:$B,$B32)</f>
        <v>271</v>
      </c>
      <c r="AO32" s="109">
        <f>SUMIFS(F_12Snp_ODR_Ret!$H:$H,F_12Snp_ODR_Ret!$A:$A,AO$22,F_12Snp_ODR_Ret!$B:$B,$B32)</f>
        <v>263</v>
      </c>
      <c r="AP32" s="109">
        <f>SUMIFS(F_12Snp_ODR_Ret!$H:$H,F_12Snp_ODR_Ret!$A:$A,AP$22,F_12Snp_ODR_Ret!$B:$B,$B32)</f>
        <v>243</v>
      </c>
      <c r="AQ32" s="109">
        <f>SUMIFS(F_12Snp_ODR_Ret!$H:$H,F_12Snp_ODR_Ret!$A:$A,AQ$22,F_12Snp_ODR_Ret!$B:$B,$B32)</f>
        <v>186</v>
      </c>
      <c r="AR32" s="109">
        <f>SUMIFS(F_12Snp_ODR_Ret!$H:$H,F_12Snp_ODR_Ret!$A:$A,AR$22,F_12Snp_ODR_Ret!$B:$B,$B32)</f>
        <v>162</v>
      </c>
      <c r="AS32" s="109">
        <f>SUMIFS(F_12Snp_ODR_Ret!$H:$H,F_12Snp_ODR_Ret!$A:$A,AS$22,F_12Snp_ODR_Ret!$B:$B,$B32)</f>
        <v>172</v>
      </c>
      <c r="AT32" s="109">
        <f>SUMIFS(F_12Snp_ODR_Ret!$H:$H,F_12Snp_ODR_Ret!$A:$A,AT$22,F_12Snp_ODR_Ret!$B:$B,$B32)</f>
        <v>181</v>
      </c>
      <c r="AU32" s="109">
        <f>SUMIFS(F_12Snp_ODR_Ret!$H:$H,F_12Snp_ODR_Ret!$A:$A,AU$22,F_12Snp_ODR_Ret!$B:$B,$B32)</f>
        <v>182</v>
      </c>
      <c r="AV32" s="109">
        <f>SUMIFS(F_12Snp_ODR_Ret!$H:$H,F_12Snp_ODR_Ret!$A:$A,AV$22,F_12Snp_ODR_Ret!$B:$B,$B32)</f>
        <v>229</v>
      </c>
      <c r="AW32" s="109">
        <f>SUMIFS(F_12Snp_ODR_Ret!$H:$H,F_12Snp_ODR_Ret!$A:$A,AW$22,F_12Snp_ODR_Ret!$B:$B,$B32)</f>
        <v>245</v>
      </c>
      <c r="AX32" s="109">
        <f>SUMIFS(F_12Snp_ODR_Ret!$H:$H,F_12Snp_ODR_Ret!$A:$A,AX$22,F_12Snp_ODR_Ret!$B:$B,$B32)</f>
        <v>243</v>
      </c>
      <c r="AY32" s="109">
        <f>SUMIFS(F_12Snp_ODR_Ret!$H:$H,F_12Snp_ODR_Ret!$A:$A,AY$22,F_12Snp_ODR_Ret!$B:$B,$B32)</f>
        <v>257</v>
      </c>
      <c r="AZ32" s="109">
        <f>SUMIFS(F_12Snp_ODR_Ret!$H:$H,F_12Snp_ODR_Ret!$A:$A,AZ$22,F_12Snp_ODR_Ret!$B:$B,$B32)</f>
        <v>237</v>
      </c>
      <c r="BA32" s="109">
        <f>SUMIFS(F_12Snp_ODR_Ret!$H:$H,F_12Snp_ODR_Ret!$A:$A,BA$22,F_12Snp_ODR_Ret!$B:$B,$B32)</f>
        <v>203</v>
      </c>
      <c r="BB32" s="109">
        <f>SUMIFS(F_12Snp_ODR_Ret!$H:$H,F_12Snp_ODR_Ret!$A:$A,BB$22,F_12Snp_ODR_Ret!$B:$B,$B32)</f>
        <v>169</v>
      </c>
      <c r="BC32" s="109">
        <f>SUMIFS(F_12Snp_ODR_Ret!$H:$H,F_12Snp_ODR_Ret!$A:$A,BC$22,F_12Snp_ODR_Ret!$B:$B,$B32)</f>
        <v>114</v>
      </c>
      <c r="BD32" s="109">
        <f>SUMIFS(F_12Snp_ODR_Ret!$H:$H,F_12Snp_ODR_Ret!$A:$A,BD$22,F_12Snp_ODR_Ret!$B:$B,$B32)</f>
        <v>90</v>
      </c>
      <c r="BE32" s="109">
        <f>SUMIFS(F_12Snp_ODR_Ret!$H:$H,F_12Snp_ODR_Ret!$A:$A,BE$22,F_12Snp_ODR_Ret!$B:$B,$B32)</f>
        <v>77</v>
      </c>
      <c r="BF32" s="109">
        <f>SUMIFS(F_12Snp_ODR_Ret!$H:$H,F_12Snp_ODR_Ret!$A:$A,BF$22,F_12Snp_ODR_Ret!$B:$B,$B32)</f>
        <v>71</v>
      </c>
      <c r="BG32" s="109">
        <f>SUMIFS(F_12Snp_ODR_Ret!$H:$H,F_12Snp_ODR_Ret!$A:$A,BG$22,F_12Snp_ODR_Ret!$B:$B,$B32)</f>
        <v>66</v>
      </c>
      <c r="BH32" s="109">
        <f>SUMIFS(F_12Snp_ODR_Ret!$H:$H,F_12Snp_ODR_Ret!$A:$A,BH$22,F_12Snp_ODR_Ret!$B:$B,$B32)</f>
        <v>68</v>
      </c>
      <c r="BI32" s="110">
        <f t="shared" si="2"/>
        <v>577.08333333333337</v>
      </c>
    </row>
    <row r="33" spans="2:62" s="94" customFormat="1" x14ac:dyDescent="0.2">
      <c r="B33" s="108" t="str">
        <f>'[1]Retail - 12m PD'!A14</f>
        <v>R_H</v>
      </c>
      <c r="C33" s="109">
        <f>SUMIFS(F_12Snp_ODR_Ret!$H:$H,F_12Snp_ODR_Ret!$A:$A,C$22,F_12Snp_ODR_Ret!$B:$B,$B33)</f>
        <v>10905</v>
      </c>
      <c r="D33" s="109">
        <f>SUMIFS(F_12Snp_ODR_Ret!$H:$H,F_12Snp_ODR_Ret!$A:$A,D$22,F_12Snp_ODR_Ret!$B:$B,$B33)</f>
        <v>11180</v>
      </c>
      <c r="E33" s="109">
        <f>SUMIFS(F_12Snp_ODR_Ret!$H:$H,F_12Snp_ODR_Ret!$A:$A,E$22,F_12Snp_ODR_Ret!$B:$B,$B33)</f>
        <v>11427</v>
      </c>
      <c r="F33" s="109">
        <f>SUMIFS(F_12Snp_ODR_Ret!$H:$H,F_12Snp_ODR_Ret!$A:$A,F$22,F_12Snp_ODR_Ret!$B:$B,$B33)</f>
        <v>11859</v>
      </c>
      <c r="G33" s="109">
        <f>SUMIFS(F_12Snp_ODR_Ret!$H:$H,F_12Snp_ODR_Ret!$A:$A,G$22,F_12Snp_ODR_Ret!$B:$B,$B33)</f>
        <v>12398</v>
      </c>
      <c r="H33" s="109">
        <f>SUMIFS(F_12Snp_ODR_Ret!$H:$H,F_12Snp_ODR_Ret!$A:$A,H$22,F_12Snp_ODR_Ret!$B:$B,$B33)</f>
        <v>12738</v>
      </c>
      <c r="I33" s="109">
        <f>SUMIFS(F_12Snp_ODR_Ret!$H:$H,F_12Snp_ODR_Ret!$A:$A,I$22,F_12Snp_ODR_Ret!$B:$B,$B33)</f>
        <v>13076</v>
      </c>
      <c r="J33" s="109">
        <f>SUMIFS(F_12Snp_ODR_Ret!$H:$H,F_12Snp_ODR_Ret!$A:$A,J$22,F_12Snp_ODR_Ret!$B:$B,$B33)</f>
        <v>13326</v>
      </c>
      <c r="K33" s="109">
        <f>SUMIFS(F_12Snp_ODR_Ret!$H:$H,F_12Snp_ODR_Ret!$A:$A,K$22,F_12Snp_ODR_Ret!$B:$B,$B33)</f>
        <v>13478</v>
      </c>
      <c r="L33" s="109">
        <f>SUMIFS(F_12Snp_ODR_Ret!$H:$H,F_12Snp_ODR_Ret!$A:$A,L$22,F_12Snp_ODR_Ret!$B:$B,$B33)</f>
        <v>13673</v>
      </c>
      <c r="M33" s="109">
        <f>SUMIFS(F_12Snp_ODR_Ret!$H:$H,F_12Snp_ODR_Ret!$A:$A,M$22,F_12Snp_ODR_Ret!$B:$B,$B33)</f>
        <v>14085</v>
      </c>
      <c r="N33" s="109">
        <f>SUMIFS(F_12Snp_ODR_Ret!$H:$H,F_12Snp_ODR_Ret!$A:$A,N$22,F_12Snp_ODR_Ret!$B:$B,$B33)</f>
        <v>14330</v>
      </c>
      <c r="O33" s="109">
        <f>SUMIFS(F_12Snp_ODR_Ret!$H:$H,F_12Snp_ODR_Ret!$A:$A,O$22,F_12Snp_ODR_Ret!$B:$B,$B33)</f>
        <v>14631</v>
      </c>
      <c r="P33" s="109">
        <f>SUMIFS(F_12Snp_ODR_Ret!$H:$H,F_12Snp_ODR_Ret!$A:$A,P$22,F_12Snp_ODR_Ret!$B:$B,$B33)</f>
        <v>15120</v>
      </c>
      <c r="Q33" s="109">
        <f>SUMIFS(F_12Snp_ODR_Ret!$H:$H,F_12Snp_ODR_Ret!$A:$A,Q$22,F_12Snp_ODR_Ret!$B:$B,$B33)</f>
        <v>15612</v>
      </c>
      <c r="R33" s="109">
        <f>SUMIFS(F_12Snp_ODR_Ret!$H:$H,F_12Snp_ODR_Ret!$A:$A,R$22,F_12Snp_ODR_Ret!$B:$B,$B33)</f>
        <v>16190</v>
      </c>
      <c r="S33" s="109">
        <f>SUMIFS(F_12Snp_ODR_Ret!$H:$H,F_12Snp_ODR_Ret!$A:$A,S$22,F_12Snp_ODR_Ret!$B:$B,$B33)</f>
        <v>16722</v>
      </c>
      <c r="T33" s="109">
        <f>SUMIFS(F_12Snp_ODR_Ret!$H:$H,F_12Snp_ODR_Ret!$A:$A,T$22,F_12Snp_ODR_Ret!$B:$B,$B33)</f>
        <v>17138</v>
      </c>
      <c r="U33" s="109">
        <f>SUMIFS(F_12Snp_ODR_Ret!$H:$H,F_12Snp_ODR_Ret!$A:$A,U$22,F_12Snp_ODR_Ret!$B:$B,$B33)</f>
        <v>17542</v>
      </c>
      <c r="V33" s="109">
        <f>SUMIFS(F_12Snp_ODR_Ret!$H:$H,F_12Snp_ODR_Ret!$A:$A,V$22,F_12Snp_ODR_Ret!$B:$B,$B33)</f>
        <v>18139</v>
      </c>
      <c r="W33" s="109">
        <f>SUMIFS(F_12Snp_ODR_Ret!$H:$H,F_12Snp_ODR_Ret!$A:$A,W$22,F_12Snp_ODR_Ret!$B:$B,$B33)</f>
        <v>18516</v>
      </c>
      <c r="X33" s="109">
        <f>SUMIFS(F_12Snp_ODR_Ret!$H:$H,F_12Snp_ODR_Ret!$A:$A,X$22,F_12Snp_ODR_Ret!$B:$B,$B33)</f>
        <v>19084</v>
      </c>
      <c r="Y33" s="109">
        <f>SUMIFS(F_12Snp_ODR_Ret!$H:$H,F_12Snp_ODR_Ret!$A:$A,Y$22,F_12Snp_ODR_Ret!$B:$B,$B33)</f>
        <v>19463</v>
      </c>
      <c r="Z33" s="109">
        <f>SUMIFS(F_12Snp_ODR_Ret!$H:$H,F_12Snp_ODR_Ret!$A:$A,Z$22,F_12Snp_ODR_Ret!$B:$B,$B33)</f>
        <v>19586</v>
      </c>
      <c r="AA33" s="109">
        <f>SUMIFS(F_12Snp_ODR_Ret!$H:$H,F_12Snp_ODR_Ret!$A:$A,AA$22,F_12Snp_ODR_Ret!$B:$B,$B33)</f>
        <v>19683</v>
      </c>
      <c r="AB33" s="109">
        <f>SUMIFS(F_12Snp_ODR_Ret!$H:$H,F_12Snp_ODR_Ret!$A:$A,AB$22,F_12Snp_ODR_Ret!$B:$B,$B33)</f>
        <v>20014</v>
      </c>
      <c r="AC33" s="109">
        <f>SUMIFS(F_12Snp_ODR_Ret!$H:$H,F_12Snp_ODR_Ret!$A:$A,AC$22,F_12Snp_ODR_Ret!$B:$B,$B33)</f>
        <v>20309</v>
      </c>
      <c r="AD33" s="109">
        <f>SUMIFS(F_12Snp_ODR_Ret!$H:$H,F_12Snp_ODR_Ret!$A:$A,AD$22,F_12Snp_ODR_Ret!$B:$B,$B33)</f>
        <v>20795</v>
      </c>
      <c r="AE33" s="109">
        <f>SUMIFS(F_12Snp_ODR_Ret!$H:$H,F_12Snp_ODR_Ret!$A:$A,AE$22,F_12Snp_ODR_Ret!$B:$B,$B33)</f>
        <v>21157</v>
      </c>
      <c r="AF33" s="109">
        <f>SUMIFS(F_12Snp_ODR_Ret!$H:$H,F_12Snp_ODR_Ret!$A:$A,AF$22,F_12Snp_ODR_Ret!$B:$B,$B33)</f>
        <v>21597</v>
      </c>
      <c r="AG33" s="109">
        <f>SUMIFS(F_12Snp_ODR_Ret!$H:$H,F_12Snp_ODR_Ret!$A:$A,AG$22,F_12Snp_ODR_Ret!$B:$B,$B33)</f>
        <v>21982</v>
      </c>
      <c r="AH33" s="109">
        <f>SUMIFS(F_12Snp_ODR_Ret!$H:$H,F_12Snp_ODR_Ret!$A:$A,AH$22,F_12Snp_ODR_Ret!$B:$B,$B33)</f>
        <v>22272</v>
      </c>
      <c r="AI33" s="109">
        <f>SUMIFS(F_12Snp_ODR_Ret!$H:$H,F_12Snp_ODR_Ret!$A:$A,AI$22,F_12Snp_ODR_Ret!$B:$B,$B33)</f>
        <v>22530</v>
      </c>
      <c r="AJ33" s="109">
        <f>SUMIFS(F_12Snp_ODR_Ret!$H:$H,F_12Snp_ODR_Ret!$A:$A,AJ$22,F_12Snp_ODR_Ret!$B:$B,$B33)</f>
        <v>22847</v>
      </c>
      <c r="AK33" s="109">
        <f>SUMIFS(F_12Snp_ODR_Ret!$H:$H,F_12Snp_ODR_Ret!$A:$A,AK$22,F_12Snp_ODR_Ret!$B:$B,$B33)</f>
        <v>23025</v>
      </c>
      <c r="AL33" s="109">
        <f>SUMIFS(F_12Snp_ODR_Ret!$H:$H,F_12Snp_ODR_Ret!$A:$A,AL$22,F_12Snp_ODR_Ret!$B:$B,$B33)</f>
        <v>22907</v>
      </c>
      <c r="AM33" s="109">
        <f>SUMIFS(F_12Snp_ODR_Ret!$H:$H,F_12Snp_ODR_Ret!$A:$A,AM$22,F_12Snp_ODR_Ret!$B:$B,$B33)</f>
        <v>22875</v>
      </c>
      <c r="AN33" s="109">
        <f>SUMIFS(F_12Snp_ODR_Ret!$H:$H,F_12Snp_ODR_Ret!$A:$A,AN$22,F_12Snp_ODR_Ret!$B:$B,$B33)</f>
        <v>22943</v>
      </c>
      <c r="AO33" s="109">
        <f>SUMIFS(F_12Snp_ODR_Ret!$H:$H,F_12Snp_ODR_Ret!$A:$A,AO$22,F_12Snp_ODR_Ret!$B:$B,$B33)</f>
        <v>22943</v>
      </c>
      <c r="AP33" s="109">
        <f>SUMIFS(F_12Snp_ODR_Ret!$H:$H,F_12Snp_ODR_Ret!$A:$A,AP$22,F_12Snp_ODR_Ret!$B:$B,$B33)</f>
        <v>23020</v>
      </c>
      <c r="AQ33" s="109">
        <f>SUMIFS(F_12Snp_ODR_Ret!$H:$H,F_12Snp_ODR_Ret!$A:$A,AQ$22,F_12Snp_ODR_Ret!$B:$B,$B33)</f>
        <v>22897</v>
      </c>
      <c r="AR33" s="109">
        <f>SUMIFS(F_12Snp_ODR_Ret!$H:$H,F_12Snp_ODR_Ret!$A:$A,AR$22,F_12Snp_ODR_Ret!$B:$B,$B33)</f>
        <v>22990</v>
      </c>
      <c r="AS33" s="109">
        <f>SUMIFS(F_12Snp_ODR_Ret!$H:$H,F_12Snp_ODR_Ret!$A:$A,AS$22,F_12Snp_ODR_Ret!$B:$B,$B33)</f>
        <v>22970</v>
      </c>
      <c r="AT33" s="109">
        <f>SUMIFS(F_12Snp_ODR_Ret!$H:$H,F_12Snp_ODR_Ret!$A:$A,AT$22,F_12Snp_ODR_Ret!$B:$B,$B33)</f>
        <v>23116</v>
      </c>
      <c r="AU33" s="109">
        <f>SUMIFS(F_12Snp_ODR_Ret!$H:$H,F_12Snp_ODR_Ret!$A:$A,AU$22,F_12Snp_ODR_Ret!$B:$B,$B33)</f>
        <v>23196</v>
      </c>
      <c r="AV33" s="109">
        <f>SUMIFS(F_12Snp_ODR_Ret!$H:$H,F_12Snp_ODR_Ret!$A:$A,AV$22,F_12Snp_ODR_Ret!$B:$B,$B33)</f>
        <v>23457</v>
      </c>
      <c r="AW33" s="109">
        <f>SUMIFS(F_12Snp_ODR_Ret!$H:$H,F_12Snp_ODR_Ret!$A:$A,AW$22,F_12Snp_ODR_Ret!$B:$B,$B33)</f>
        <v>23657</v>
      </c>
      <c r="AX33" s="109">
        <f>SUMIFS(F_12Snp_ODR_Ret!$H:$H,F_12Snp_ODR_Ret!$A:$A,AX$22,F_12Snp_ODR_Ret!$B:$B,$B33)</f>
        <v>23933</v>
      </c>
      <c r="AY33" s="109">
        <f>SUMIFS(F_12Snp_ODR_Ret!$H:$H,F_12Snp_ODR_Ret!$A:$A,AY$22,F_12Snp_ODR_Ret!$B:$B,$B33)</f>
        <v>24083</v>
      </c>
      <c r="AZ33" s="109">
        <f>SUMIFS(F_12Snp_ODR_Ret!$H:$H,F_12Snp_ODR_Ret!$A:$A,AZ$22,F_12Snp_ODR_Ret!$B:$B,$B33)</f>
        <v>24371</v>
      </c>
      <c r="BA33" s="109">
        <f>SUMIFS(F_12Snp_ODR_Ret!$H:$H,F_12Snp_ODR_Ret!$A:$A,BA$22,F_12Snp_ODR_Ret!$B:$B,$B33)</f>
        <v>24530</v>
      </c>
      <c r="BB33" s="109">
        <f>SUMIFS(F_12Snp_ODR_Ret!$H:$H,F_12Snp_ODR_Ret!$A:$A,BB$22,F_12Snp_ODR_Ret!$B:$B,$B33)</f>
        <v>24477</v>
      </c>
      <c r="BC33" s="109">
        <f>SUMIFS(F_12Snp_ODR_Ret!$H:$H,F_12Snp_ODR_Ret!$A:$A,BC$22,F_12Snp_ODR_Ret!$B:$B,$B33)</f>
        <v>24533</v>
      </c>
      <c r="BD33" s="109">
        <f>SUMIFS(F_12Snp_ODR_Ret!$H:$H,F_12Snp_ODR_Ret!$A:$A,BD$22,F_12Snp_ODR_Ret!$B:$B,$B33)</f>
        <v>24474</v>
      </c>
      <c r="BE33" s="109">
        <f>SUMIFS(F_12Snp_ODR_Ret!$H:$H,F_12Snp_ODR_Ret!$A:$A,BE$22,F_12Snp_ODR_Ret!$B:$B,$B33)</f>
        <v>24404</v>
      </c>
      <c r="BF33" s="109">
        <f>SUMIFS(F_12Snp_ODR_Ret!$H:$H,F_12Snp_ODR_Ret!$A:$A,BF$22,F_12Snp_ODR_Ret!$B:$B,$B33)</f>
        <v>24368</v>
      </c>
      <c r="BG33" s="109">
        <f>SUMIFS(F_12Snp_ODR_Ret!$H:$H,F_12Snp_ODR_Ret!$A:$A,BG$22,F_12Snp_ODR_Ret!$B:$B,$B33)</f>
        <v>24237</v>
      </c>
      <c r="BH33" s="109">
        <f>SUMIFS(F_12Snp_ODR_Ret!$H:$H,F_12Snp_ODR_Ret!$A:$A,BH$22,F_12Snp_ODR_Ret!$B:$B,$B33)</f>
        <v>24042</v>
      </c>
      <c r="BI33" s="110">
        <f t="shared" si="2"/>
        <v>21183.166666666668</v>
      </c>
    </row>
    <row r="34" spans="2:62" s="94" customFormat="1" x14ac:dyDescent="0.2">
      <c r="B34" s="108" t="str">
        <f>'[1]Retail - 12m PD'!A15</f>
        <v>R_I1</v>
      </c>
      <c r="C34" s="109">
        <f>SUMIFS(F_12Snp_ODR_Ret!$H:$H,F_12Snp_ODR_Ret!$A:$A,C$22,F_12Snp_ODR_Ret!$B:$B,$B34)</f>
        <v>6908</v>
      </c>
      <c r="D34" s="109">
        <f>SUMIFS(F_12Snp_ODR_Ret!$H:$H,F_12Snp_ODR_Ret!$A:$A,D$22,F_12Snp_ODR_Ret!$B:$B,$B34)</f>
        <v>6519</v>
      </c>
      <c r="E34" s="109">
        <f>SUMIFS(F_12Snp_ODR_Ret!$H:$H,F_12Snp_ODR_Ret!$A:$A,E$22,F_12Snp_ODR_Ret!$B:$B,$B34)</f>
        <v>6251</v>
      </c>
      <c r="F34" s="109">
        <f>SUMIFS(F_12Snp_ODR_Ret!$H:$H,F_12Snp_ODR_Ret!$A:$A,F$22,F_12Snp_ODR_Ret!$B:$B,$B34)</f>
        <v>5923</v>
      </c>
      <c r="G34" s="109">
        <f>SUMIFS(F_12Snp_ODR_Ret!$H:$H,F_12Snp_ODR_Ret!$A:$A,G$22,F_12Snp_ODR_Ret!$B:$B,$B34)</f>
        <v>5749</v>
      </c>
      <c r="H34" s="109">
        <f>SUMIFS(F_12Snp_ODR_Ret!$H:$H,F_12Snp_ODR_Ret!$A:$A,H$22,F_12Snp_ODR_Ret!$B:$B,$B34)</f>
        <v>5610</v>
      </c>
      <c r="I34" s="109">
        <f>SUMIFS(F_12Snp_ODR_Ret!$H:$H,F_12Snp_ODR_Ret!$A:$A,I$22,F_12Snp_ODR_Ret!$B:$B,$B34)</f>
        <v>5339</v>
      </c>
      <c r="J34" s="109">
        <f>SUMIFS(F_12Snp_ODR_Ret!$H:$H,F_12Snp_ODR_Ret!$A:$A,J$22,F_12Snp_ODR_Ret!$B:$B,$B34)</f>
        <v>5481</v>
      </c>
      <c r="K34" s="109">
        <f>SUMIFS(F_12Snp_ODR_Ret!$H:$H,F_12Snp_ODR_Ret!$A:$A,K$22,F_12Snp_ODR_Ret!$B:$B,$B34)</f>
        <v>5376</v>
      </c>
      <c r="L34" s="109">
        <f>SUMIFS(F_12Snp_ODR_Ret!$H:$H,F_12Snp_ODR_Ret!$A:$A,L$22,F_12Snp_ODR_Ret!$B:$B,$B34)</f>
        <v>5255</v>
      </c>
      <c r="M34" s="109">
        <f>SUMIFS(F_12Snp_ODR_Ret!$H:$H,F_12Snp_ODR_Ret!$A:$A,M$22,F_12Snp_ODR_Ret!$B:$B,$B34)</f>
        <v>5388</v>
      </c>
      <c r="N34" s="109">
        <f>SUMIFS(F_12Snp_ODR_Ret!$H:$H,F_12Snp_ODR_Ret!$A:$A,N$22,F_12Snp_ODR_Ret!$B:$B,$B34)</f>
        <v>5251</v>
      </c>
      <c r="O34" s="109">
        <f>SUMIFS(F_12Snp_ODR_Ret!$H:$H,F_12Snp_ODR_Ret!$A:$A,O$22,F_12Snp_ODR_Ret!$B:$B,$B34)</f>
        <v>5265</v>
      </c>
      <c r="P34" s="109">
        <f>SUMIFS(F_12Snp_ODR_Ret!$H:$H,F_12Snp_ODR_Ret!$A:$A,P$22,F_12Snp_ODR_Ret!$B:$B,$B34)</f>
        <v>5356</v>
      </c>
      <c r="Q34" s="109">
        <f>SUMIFS(F_12Snp_ODR_Ret!$H:$H,F_12Snp_ODR_Ret!$A:$A,Q$22,F_12Snp_ODR_Ret!$B:$B,$B34)</f>
        <v>5345</v>
      </c>
      <c r="R34" s="109">
        <f>SUMIFS(F_12Snp_ODR_Ret!$H:$H,F_12Snp_ODR_Ret!$A:$A,R$22,F_12Snp_ODR_Ret!$B:$B,$B34)</f>
        <v>5291</v>
      </c>
      <c r="S34" s="109">
        <f>SUMIFS(F_12Snp_ODR_Ret!$H:$H,F_12Snp_ODR_Ret!$A:$A,S$22,F_12Snp_ODR_Ret!$B:$B,$B34)</f>
        <v>5329</v>
      </c>
      <c r="T34" s="109">
        <f>SUMIFS(F_12Snp_ODR_Ret!$H:$H,F_12Snp_ODR_Ret!$A:$A,T$22,F_12Snp_ODR_Ret!$B:$B,$B34)</f>
        <v>5303</v>
      </c>
      <c r="U34" s="109">
        <f>SUMIFS(F_12Snp_ODR_Ret!$H:$H,F_12Snp_ODR_Ret!$A:$A,U$22,F_12Snp_ODR_Ret!$B:$B,$B34)</f>
        <v>5302</v>
      </c>
      <c r="V34" s="109">
        <f>SUMIFS(F_12Snp_ODR_Ret!$H:$H,F_12Snp_ODR_Ret!$A:$A,V$22,F_12Snp_ODR_Ret!$B:$B,$B34)</f>
        <v>5286</v>
      </c>
      <c r="W34" s="109">
        <f>SUMIFS(F_12Snp_ODR_Ret!$H:$H,F_12Snp_ODR_Ret!$A:$A,W$22,F_12Snp_ODR_Ret!$B:$B,$B34)</f>
        <v>5369</v>
      </c>
      <c r="X34" s="109">
        <f>SUMIFS(F_12Snp_ODR_Ret!$H:$H,F_12Snp_ODR_Ret!$A:$A,X$22,F_12Snp_ODR_Ret!$B:$B,$B34)</f>
        <v>5335</v>
      </c>
      <c r="Y34" s="109">
        <f>SUMIFS(F_12Snp_ODR_Ret!$H:$H,F_12Snp_ODR_Ret!$A:$A,Y$22,F_12Snp_ODR_Ret!$B:$B,$B34)</f>
        <v>5457</v>
      </c>
      <c r="Z34" s="109">
        <f>SUMIFS(F_12Snp_ODR_Ret!$H:$H,F_12Snp_ODR_Ret!$A:$A,Z$22,F_12Snp_ODR_Ret!$B:$B,$B34)</f>
        <v>5378</v>
      </c>
      <c r="AA34" s="109">
        <f>SUMIFS(F_12Snp_ODR_Ret!$H:$H,F_12Snp_ODR_Ret!$A:$A,AA$22,F_12Snp_ODR_Ret!$B:$B,$B34)</f>
        <v>5397</v>
      </c>
      <c r="AB34" s="109">
        <f>SUMIFS(F_12Snp_ODR_Ret!$H:$H,F_12Snp_ODR_Ret!$A:$A,AB$22,F_12Snp_ODR_Ret!$B:$B,$B34)</f>
        <v>5403</v>
      </c>
      <c r="AC34" s="109">
        <f>SUMIFS(F_12Snp_ODR_Ret!$H:$H,F_12Snp_ODR_Ret!$A:$A,AC$22,F_12Snp_ODR_Ret!$B:$B,$B34)</f>
        <v>5369</v>
      </c>
      <c r="AD34" s="109">
        <f>SUMIFS(F_12Snp_ODR_Ret!$H:$H,F_12Snp_ODR_Ret!$A:$A,AD$22,F_12Snp_ODR_Ret!$B:$B,$B34)</f>
        <v>5352</v>
      </c>
      <c r="AE34" s="109">
        <f>SUMIFS(F_12Snp_ODR_Ret!$H:$H,F_12Snp_ODR_Ret!$A:$A,AE$22,F_12Snp_ODR_Ret!$B:$B,$B34)</f>
        <v>5354</v>
      </c>
      <c r="AF34" s="109">
        <f>SUMIFS(F_12Snp_ODR_Ret!$H:$H,F_12Snp_ODR_Ret!$A:$A,AF$22,F_12Snp_ODR_Ret!$B:$B,$B34)</f>
        <v>5300</v>
      </c>
      <c r="AG34" s="109">
        <f>SUMIFS(F_12Snp_ODR_Ret!$H:$H,F_12Snp_ODR_Ret!$A:$A,AG$22,F_12Snp_ODR_Ret!$B:$B,$B34)</f>
        <v>5169</v>
      </c>
      <c r="AH34" s="109">
        <f>SUMIFS(F_12Snp_ODR_Ret!$H:$H,F_12Snp_ODR_Ret!$A:$A,AH$22,F_12Snp_ODR_Ret!$B:$B,$B34)</f>
        <v>5182</v>
      </c>
      <c r="AI34" s="109">
        <f>SUMIFS(F_12Snp_ODR_Ret!$H:$H,F_12Snp_ODR_Ret!$A:$A,AI$22,F_12Snp_ODR_Ret!$B:$B,$B34)</f>
        <v>5448</v>
      </c>
      <c r="AJ34" s="109">
        <f>SUMIFS(F_12Snp_ODR_Ret!$H:$H,F_12Snp_ODR_Ret!$A:$A,AJ$22,F_12Snp_ODR_Ret!$B:$B,$B34)</f>
        <v>5482</v>
      </c>
      <c r="AK34" s="109">
        <f>SUMIFS(F_12Snp_ODR_Ret!$H:$H,F_12Snp_ODR_Ret!$A:$A,AK$22,F_12Snp_ODR_Ret!$B:$B,$B34)</f>
        <v>5760</v>
      </c>
      <c r="AL34" s="109">
        <f>SUMIFS(F_12Snp_ODR_Ret!$H:$H,F_12Snp_ODR_Ret!$A:$A,AL$22,F_12Snp_ODR_Ret!$B:$B,$B34)</f>
        <v>5862</v>
      </c>
      <c r="AM34" s="109">
        <f>SUMIFS(F_12Snp_ODR_Ret!$H:$H,F_12Snp_ODR_Ret!$A:$A,AM$22,F_12Snp_ODR_Ret!$B:$B,$B34)</f>
        <v>5847</v>
      </c>
      <c r="AN34" s="109">
        <f>SUMIFS(F_12Snp_ODR_Ret!$H:$H,F_12Snp_ODR_Ret!$A:$A,AN$22,F_12Snp_ODR_Ret!$B:$B,$B34)</f>
        <v>5729</v>
      </c>
      <c r="AO34" s="109">
        <f>SUMIFS(F_12Snp_ODR_Ret!$H:$H,F_12Snp_ODR_Ret!$A:$A,AO$22,F_12Snp_ODR_Ret!$B:$B,$B34)</f>
        <v>5322</v>
      </c>
      <c r="AP34" s="109">
        <f>SUMIFS(F_12Snp_ODR_Ret!$H:$H,F_12Snp_ODR_Ret!$A:$A,AP$22,F_12Snp_ODR_Ret!$B:$B,$B34)</f>
        <v>5169</v>
      </c>
      <c r="AQ34" s="109">
        <f>SUMIFS(F_12Snp_ODR_Ret!$H:$H,F_12Snp_ODR_Ret!$A:$A,AQ$22,F_12Snp_ODR_Ret!$B:$B,$B34)</f>
        <v>5132</v>
      </c>
      <c r="AR34" s="109">
        <f>SUMIFS(F_12Snp_ODR_Ret!$H:$H,F_12Snp_ODR_Ret!$A:$A,AR$22,F_12Snp_ODR_Ret!$B:$B,$B34)</f>
        <v>5073</v>
      </c>
      <c r="AS34" s="109">
        <f>SUMIFS(F_12Snp_ODR_Ret!$H:$H,F_12Snp_ODR_Ret!$A:$A,AS$22,F_12Snp_ODR_Ret!$B:$B,$B34)</f>
        <v>5077</v>
      </c>
      <c r="AT34" s="109">
        <f>SUMIFS(F_12Snp_ODR_Ret!$H:$H,F_12Snp_ODR_Ret!$A:$A,AT$22,F_12Snp_ODR_Ret!$B:$B,$B34)</f>
        <v>4954</v>
      </c>
      <c r="AU34" s="109">
        <f>SUMIFS(F_12Snp_ODR_Ret!$H:$H,F_12Snp_ODR_Ret!$A:$A,AU$22,F_12Snp_ODR_Ret!$B:$B,$B34)</f>
        <v>4995</v>
      </c>
      <c r="AV34" s="109">
        <f>SUMIFS(F_12Snp_ODR_Ret!$H:$H,F_12Snp_ODR_Ret!$A:$A,AV$22,F_12Snp_ODR_Ret!$B:$B,$B34)</f>
        <v>4880</v>
      </c>
      <c r="AW34" s="109">
        <f>SUMIFS(F_12Snp_ODR_Ret!$H:$H,F_12Snp_ODR_Ret!$A:$A,AW$22,F_12Snp_ODR_Ret!$B:$B,$B34)</f>
        <v>4676</v>
      </c>
      <c r="AX34" s="109">
        <f>SUMIFS(F_12Snp_ODR_Ret!$H:$H,F_12Snp_ODR_Ret!$A:$A,AX$22,F_12Snp_ODR_Ret!$B:$B,$B34)</f>
        <v>4605</v>
      </c>
      <c r="AY34" s="109">
        <f>SUMIFS(F_12Snp_ODR_Ret!$H:$H,F_12Snp_ODR_Ret!$A:$A,AY$22,F_12Snp_ODR_Ret!$B:$B,$B34)</f>
        <v>4614</v>
      </c>
      <c r="AZ34" s="109">
        <f>SUMIFS(F_12Snp_ODR_Ret!$H:$H,F_12Snp_ODR_Ret!$A:$A,AZ$22,F_12Snp_ODR_Ret!$B:$B,$B34)</f>
        <v>4643</v>
      </c>
      <c r="BA34" s="109">
        <f>SUMIFS(F_12Snp_ODR_Ret!$H:$H,F_12Snp_ODR_Ret!$A:$A,BA$22,F_12Snp_ODR_Ret!$B:$B,$B34)</f>
        <v>4709</v>
      </c>
      <c r="BB34" s="109">
        <f>SUMIFS(F_12Snp_ODR_Ret!$H:$H,F_12Snp_ODR_Ret!$A:$A,BB$22,F_12Snp_ODR_Ret!$B:$B,$B34)</f>
        <v>4766</v>
      </c>
      <c r="BC34" s="109">
        <f>SUMIFS(F_12Snp_ODR_Ret!$H:$H,F_12Snp_ODR_Ret!$A:$A,BC$22,F_12Snp_ODR_Ret!$B:$B,$B34)</f>
        <v>4723</v>
      </c>
      <c r="BD34" s="109">
        <f>SUMIFS(F_12Snp_ODR_Ret!$H:$H,F_12Snp_ODR_Ret!$A:$A,BD$22,F_12Snp_ODR_Ret!$B:$B,$B34)</f>
        <v>4696</v>
      </c>
      <c r="BE34" s="109">
        <f>SUMIFS(F_12Snp_ODR_Ret!$H:$H,F_12Snp_ODR_Ret!$A:$A,BE$22,F_12Snp_ODR_Ret!$B:$B,$B34)</f>
        <v>4701</v>
      </c>
      <c r="BF34" s="109">
        <f>SUMIFS(F_12Snp_ODR_Ret!$H:$H,F_12Snp_ODR_Ret!$A:$A,BF$22,F_12Snp_ODR_Ret!$B:$B,$B34)</f>
        <v>4547</v>
      </c>
      <c r="BG34" s="109">
        <f>SUMIFS(F_12Snp_ODR_Ret!$H:$H,F_12Snp_ODR_Ret!$A:$A,BG$22,F_12Snp_ODR_Ret!$B:$B,$B34)</f>
        <v>4493</v>
      </c>
      <c r="BH34" s="109">
        <f>SUMIFS(F_12Snp_ODR_Ret!$H:$H,F_12Snp_ODR_Ret!$A:$A,BH$22,F_12Snp_ODR_Ret!$B:$B,$B34)</f>
        <v>4499</v>
      </c>
      <c r="BI34" s="110">
        <f t="shared" si="2"/>
        <v>5157.979166666667</v>
      </c>
    </row>
    <row r="35" spans="2:62" s="94" customFormat="1" x14ac:dyDescent="0.2">
      <c r="B35" s="108" t="str">
        <f>'[1]Retail - 12m PD'!A16</f>
        <v>R_I2</v>
      </c>
      <c r="C35" s="109">
        <f>SUMIFS(F_12Snp_ODR_Ret!$H:$H,F_12Snp_ODR_Ret!$A:$A,C$22,F_12Snp_ODR_Ret!$B:$B,$B35)</f>
        <v>1198</v>
      </c>
      <c r="D35" s="109">
        <f>SUMIFS(F_12Snp_ODR_Ret!$H:$H,F_12Snp_ODR_Ret!$A:$A,D$22,F_12Snp_ODR_Ret!$B:$B,$B35)</f>
        <v>990</v>
      </c>
      <c r="E35" s="109">
        <f>SUMIFS(F_12Snp_ODR_Ret!$H:$H,F_12Snp_ODR_Ret!$A:$A,E$22,F_12Snp_ODR_Ret!$B:$B,$B35)</f>
        <v>878</v>
      </c>
      <c r="F35" s="109">
        <f>SUMIFS(F_12Snp_ODR_Ret!$H:$H,F_12Snp_ODR_Ret!$A:$A,F$22,F_12Snp_ODR_Ret!$B:$B,$B35)</f>
        <v>884</v>
      </c>
      <c r="G35" s="109">
        <f>SUMIFS(F_12Snp_ODR_Ret!$H:$H,F_12Snp_ODR_Ret!$A:$A,G$22,F_12Snp_ODR_Ret!$B:$B,$B35)</f>
        <v>741</v>
      </c>
      <c r="H35" s="109">
        <f>SUMIFS(F_12Snp_ODR_Ret!$H:$H,F_12Snp_ODR_Ret!$A:$A,H$22,F_12Snp_ODR_Ret!$B:$B,$B35)</f>
        <v>730</v>
      </c>
      <c r="I35" s="109">
        <f>SUMIFS(F_12Snp_ODR_Ret!$H:$H,F_12Snp_ODR_Ret!$A:$A,I$22,F_12Snp_ODR_Ret!$B:$B,$B35)</f>
        <v>837</v>
      </c>
      <c r="J35" s="109">
        <f>SUMIFS(F_12Snp_ODR_Ret!$H:$H,F_12Snp_ODR_Ret!$A:$A,J$22,F_12Snp_ODR_Ret!$B:$B,$B35)</f>
        <v>657</v>
      </c>
      <c r="K35" s="109">
        <f>SUMIFS(F_12Snp_ODR_Ret!$H:$H,F_12Snp_ODR_Ret!$A:$A,K$22,F_12Snp_ODR_Ret!$B:$B,$B35)</f>
        <v>698</v>
      </c>
      <c r="L35" s="109">
        <f>SUMIFS(F_12Snp_ODR_Ret!$H:$H,F_12Snp_ODR_Ret!$A:$A,L$22,F_12Snp_ODR_Ret!$B:$B,$B35)</f>
        <v>745</v>
      </c>
      <c r="M35" s="109">
        <f>SUMIFS(F_12Snp_ODR_Ret!$H:$H,F_12Snp_ODR_Ret!$A:$A,M$22,F_12Snp_ODR_Ret!$B:$B,$B35)</f>
        <v>552</v>
      </c>
      <c r="N35" s="109">
        <f>SUMIFS(F_12Snp_ODR_Ret!$H:$H,F_12Snp_ODR_Ret!$A:$A,N$22,F_12Snp_ODR_Ret!$B:$B,$B35)</f>
        <v>662</v>
      </c>
      <c r="O35" s="109">
        <f>SUMIFS(F_12Snp_ODR_Ret!$H:$H,F_12Snp_ODR_Ret!$A:$A,O$22,F_12Snp_ODR_Ret!$B:$B,$B35)</f>
        <v>642</v>
      </c>
      <c r="P35" s="109">
        <f>SUMIFS(F_12Snp_ODR_Ret!$H:$H,F_12Snp_ODR_Ret!$A:$A,P$22,F_12Snp_ODR_Ret!$B:$B,$B35)</f>
        <v>625</v>
      </c>
      <c r="Q35" s="109">
        <f>SUMIFS(F_12Snp_ODR_Ret!$H:$H,F_12Snp_ODR_Ret!$A:$A,Q$22,F_12Snp_ODR_Ret!$B:$B,$B35)</f>
        <v>620</v>
      </c>
      <c r="R35" s="109">
        <f>SUMIFS(F_12Snp_ODR_Ret!$H:$H,F_12Snp_ODR_Ret!$A:$A,R$22,F_12Snp_ODR_Ret!$B:$B,$B35)</f>
        <v>782</v>
      </c>
      <c r="S35" s="109">
        <f>SUMIFS(F_12Snp_ODR_Ret!$H:$H,F_12Snp_ODR_Ret!$A:$A,S$22,F_12Snp_ODR_Ret!$B:$B,$B35)</f>
        <v>619</v>
      </c>
      <c r="T35" s="109">
        <f>SUMIFS(F_12Snp_ODR_Ret!$H:$H,F_12Snp_ODR_Ret!$A:$A,T$22,F_12Snp_ODR_Ret!$B:$B,$B35)</f>
        <v>618</v>
      </c>
      <c r="U35" s="109">
        <f>SUMIFS(F_12Snp_ODR_Ret!$H:$H,F_12Snp_ODR_Ret!$A:$A,U$22,F_12Snp_ODR_Ret!$B:$B,$B35)</f>
        <v>689</v>
      </c>
      <c r="V35" s="109">
        <f>SUMIFS(F_12Snp_ODR_Ret!$H:$H,F_12Snp_ODR_Ret!$A:$A,V$22,F_12Snp_ODR_Ret!$B:$B,$B35)</f>
        <v>747</v>
      </c>
      <c r="W35" s="109">
        <f>SUMIFS(F_12Snp_ODR_Ret!$H:$H,F_12Snp_ODR_Ret!$A:$A,W$22,F_12Snp_ODR_Ret!$B:$B,$B35)</f>
        <v>681</v>
      </c>
      <c r="X35" s="109">
        <f>SUMIFS(F_12Snp_ODR_Ret!$H:$H,F_12Snp_ODR_Ret!$A:$A,X$22,F_12Snp_ODR_Ret!$B:$B,$B35)</f>
        <v>848</v>
      </c>
      <c r="Y35" s="109">
        <f>SUMIFS(F_12Snp_ODR_Ret!$H:$H,F_12Snp_ODR_Ret!$A:$A,Y$22,F_12Snp_ODR_Ret!$B:$B,$B35)</f>
        <v>671</v>
      </c>
      <c r="Z35" s="109">
        <f>SUMIFS(F_12Snp_ODR_Ret!$H:$H,F_12Snp_ODR_Ret!$A:$A,Z$22,F_12Snp_ODR_Ret!$B:$B,$B35)</f>
        <v>689</v>
      </c>
      <c r="AA35" s="109">
        <f>SUMIFS(F_12Snp_ODR_Ret!$H:$H,F_12Snp_ODR_Ret!$A:$A,AA$22,F_12Snp_ODR_Ret!$B:$B,$B35)</f>
        <v>618</v>
      </c>
      <c r="AB35" s="109">
        <f>SUMIFS(F_12Snp_ODR_Ret!$H:$H,F_12Snp_ODR_Ret!$A:$A,AB$22,F_12Snp_ODR_Ret!$B:$B,$B35)</f>
        <v>652</v>
      </c>
      <c r="AC35" s="109">
        <f>SUMIFS(F_12Snp_ODR_Ret!$H:$H,F_12Snp_ODR_Ret!$A:$A,AC$22,F_12Snp_ODR_Ret!$B:$B,$B35)</f>
        <v>640</v>
      </c>
      <c r="AD35" s="109">
        <f>SUMIFS(F_12Snp_ODR_Ret!$H:$H,F_12Snp_ODR_Ret!$A:$A,AD$22,F_12Snp_ODR_Ret!$B:$B,$B35)</f>
        <v>799</v>
      </c>
      <c r="AE35" s="109">
        <f>SUMIFS(F_12Snp_ODR_Ret!$H:$H,F_12Snp_ODR_Ret!$A:$A,AE$22,F_12Snp_ODR_Ret!$B:$B,$B35)</f>
        <v>686</v>
      </c>
      <c r="AF35" s="109">
        <f>SUMIFS(F_12Snp_ODR_Ret!$H:$H,F_12Snp_ODR_Ret!$A:$A,AF$22,F_12Snp_ODR_Ret!$B:$B,$B35)</f>
        <v>608</v>
      </c>
      <c r="AG35" s="109">
        <f>SUMIFS(F_12Snp_ODR_Ret!$H:$H,F_12Snp_ODR_Ret!$A:$A,AG$22,F_12Snp_ODR_Ret!$B:$B,$B35)</f>
        <v>668</v>
      </c>
      <c r="AH35" s="109">
        <f>SUMIFS(F_12Snp_ODR_Ret!$H:$H,F_12Snp_ODR_Ret!$A:$A,AH$22,F_12Snp_ODR_Ret!$B:$B,$B35)</f>
        <v>660</v>
      </c>
      <c r="AI35" s="109">
        <f>SUMIFS(F_12Snp_ODR_Ret!$H:$H,F_12Snp_ODR_Ret!$A:$A,AI$22,F_12Snp_ODR_Ret!$B:$B,$B35)</f>
        <v>396</v>
      </c>
      <c r="AJ35" s="109">
        <f>SUMIFS(F_12Snp_ODR_Ret!$H:$H,F_12Snp_ODR_Ret!$A:$A,AJ$22,F_12Snp_ODR_Ret!$B:$B,$B35)</f>
        <v>464</v>
      </c>
      <c r="AK35" s="109">
        <f>SUMIFS(F_12Snp_ODR_Ret!$H:$H,F_12Snp_ODR_Ret!$A:$A,AK$22,F_12Snp_ODR_Ret!$B:$B,$B35)</f>
        <v>395</v>
      </c>
      <c r="AL35" s="109">
        <f>SUMIFS(F_12Snp_ODR_Ret!$H:$H,F_12Snp_ODR_Ret!$A:$A,AL$22,F_12Snp_ODR_Ret!$B:$B,$B35)</f>
        <v>411</v>
      </c>
      <c r="AM35" s="109">
        <f>SUMIFS(F_12Snp_ODR_Ret!$H:$H,F_12Snp_ODR_Ret!$A:$A,AM$22,F_12Snp_ODR_Ret!$B:$B,$B35)</f>
        <v>429</v>
      </c>
      <c r="AN35" s="109">
        <f>SUMIFS(F_12Snp_ODR_Ret!$H:$H,F_12Snp_ODR_Ret!$A:$A,AN$22,F_12Snp_ODR_Ret!$B:$B,$B35)</f>
        <v>673</v>
      </c>
      <c r="AO35" s="109">
        <f>SUMIFS(F_12Snp_ODR_Ret!$H:$H,F_12Snp_ODR_Ret!$A:$A,AO$22,F_12Snp_ODR_Ret!$B:$B,$B35)</f>
        <v>891</v>
      </c>
      <c r="AP35" s="109">
        <f>SUMIFS(F_12Snp_ODR_Ret!$H:$H,F_12Snp_ODR_Ret!$A:$A,AP$22,F_12Snp_ODR_Ret!$B:$B,$B35)</f>
        <v>747</v>
      </c>
      <c r="AQ35" s="109">
        <f>SUMIFS(F_12Snp_ODR_Ret!$H:$H,F_12Snp_ODR_Ret!$A:$A,AQ$22,F_12Snp_ODR_Ret!$B:$B,$B35)</f>
        <v>687</v>
      </c>
      <c r="AR35" s="109">
        <f>SUMIFS(F_12Snp_ODR_Ret!$H:$H,F_12Snp_ODR_Ret!$A:$A,AR$22,F_12Snp_ODR_Ret!$B:$B,$B35)</f>
        <v>654</v>
      </c>
      <c r="AS35" s="109">
        <f>SUMIFS(F_12Snp_ODR_Ret!$H:$H,F_12Snp_ODR_Ret!$A:$A,AS$22,F_12Snp_ODR_Ret!$B:$B,$B35)</f>
        <v>662</v>
      </c>
      <c r="AT35" s="109">
        <f>SUMIFS(F_12Snp_ODR_Ret!$H:$H,F_12Snp_ODR_Ret!$A:$A,AT$22,F_12Snp_ODR_Ret!$B:$B,$B35)</f>
        <v>677</v>
      </c>
      <c r="AU35" s="109">
        <f>SUMIFS(F_12Snp_ODR_Ret!$H:$H,F_12Snp_ODR_Ret!$A:$A,AU$22,F_12Snp_ODR_Ret!$B:$B,$B35)</f>
        <v>655</v>
      </c>
      <c r="AV35" s="109">
        <f>SUMIFS(F_12Snp_ODR_Ret!$H:$H,F_12Snp_ODR_Ret!$A:$A,AV$22,F_12Snp_ODR_Ret!$B:$B,$B35)</f>
        <v>705</v>
      </c>
      <c r="AW35" s="109">
        <f>SUMIFS(F_12Snp_ODR_Ret!$H:$H,F_12Snp_ODR_Ret!$A:$A,AW$22,F_12Snp_ODR_Ret!$B:$B,$B35)</f>
        <v>773</v>
      </c>
      <c r="AX35" s="109">
        <f>SUMIFS(F_12Snp_ODR_Ret!$H:$H,F_12Snp_ODR_Ret!$A:$A,AX$22,F_12Snp_ODR_Ret!$B:$B,$B35)</f>
        <v>660</v>
      </c>
      <c r="AY35" s="109">
        <f>SUMIFS(F_12Snp_ODR_Ret!$H:$H,F_12Snp_ODR_Ret!$A:$A,AY$22,F_12Snp_ODR_Ret!$B:$B,$B35)</f>
        <v>608</v>
      </c>
      <c r="AZ35" s="109">
        <f>SUMIFS(F_12Snp_ODR_Ret!$H:$H,F_12Snp_ODR_Ret!$A:$A,AZ$22,F_12Snp_ODR_Ret!$B:$B,$B35)</f>
        <v>552</v>
      </c>
      <c r="BA35" s="109">
        <f>SUMIFS(F_12Snp_ODR_Ret!$H:$H,F_12Snp_ODR_Ret!$A:$A,BA$22,F_12Snp_ODR_Ret!$B:$B,$B35)</f>
        <v>557</v>
      </c>
      <c r="BB35" s="109">
        <f>SUMIFS(F_12Snp_ODR_Ret!$H:$H,F_12Snp_ODR_Ret!$A:$A,BB$22,F_12Snp_ODR_Ret!$B:$B,$B35)</f>
        <v>568</v>
      </c>
      <c r="BC35" s="109">
        <f>SUMIFS(F_12Snp_ODR_Ret!$H:$H,F_12Snp_ODR_Ret!$A:$A,BC$22,F_12Snp_ODR_Ret!$B:$B,$B35)</f>
        <v>542</v>
      </c>
      <c r="BD35" s="109">
        <f>SUMIFS(F_12Snp_ODR_Ret!$H:$H,F_12Snp_ODR_Ret!$A:$A,BD$22,F_12Snp_ODR_Ret!$B:$B,$B35)</f>
        <v>556</v>
      </c>
      <c r="BE35" s="109">
        <f>SUMIFS(F_12Snp_ODR_Ret!$H:$H,F_12Snp_ODR_Ret!$A:$A,BE$22,F_12Snp_ODR_Ret!$B:$B,$B35)</f>
        <v>566</v>
      </c>
      <c r="BF35" s="109">
        <f>SUMIFS(F_12Snp_ODR_Ret!$H:$H,F_12Snp_ODR_Ret!$A:$A,BF$22,F_12Snp_ODR_Ret!$B:$B,$B35)</f>
        <v>627</v>
      </c>
      <c r="BG35" s="109">
        <f>SUMIFS(F_12Snp_ODR_Ret!$H:$H,F_12Snp_ODR_Ret!$A:$A,BG$22,F_12Snp_ODR_Ret!$B:$B,$B35)</f>
        <v>627</v>
      </c>
      <c r="BH35" s="109">
        <f>SUMIFS(F_12Snp_ODR_Ret!$H:$H,F_12Snp_ODR_Ret!$A:$A,BH$22,F_12Snp_ODR_Ret!$B:$B,$B35)</f>
        <v>621</v>
      </c>
      <c r="BI35" s="110">
        <f t="shared" si="2"/>
        <v>634.97916666666663</v>
      </c>
    </row>
    <row r="36" spans="2:62" s="94" customFormat="1" x14ac:dyDescent="0.2">
      <c r="B36" s="108" t="str">
        <f>'[1]Retail - 12m PD'!A17</f>
        <v>R_J</v>
      </c>
      <c r="C36" s="109">
        <f>SUMIFS(F_12Snp_ODR_Ret!$H:$H,F_12Snp_ODR_Ret!$A:$A,C$22,F_12Snp_ODR_Ret!$B:$B,$B36)</f>
        <v>1953</v>
      </c>
      <c r="D36" s="109">
        <f>SUMIFS(F_12Snp_ODR_Ret!$H:$H,F_12Snp_ODR_Ret!$A:$A,D$22,F_12Snp_ODR_Ret!$B:$B,$B36)</f>
        <v>1840</v>
      </c>
      <c r="E36" s="109">
        <f>SUMIFS(F_12Snp_ODR_Ret!$H:$H,F_12Snp_ODR_Ret!$A:$A,E$22,F_12Snp_ODR_Ret!$B:$B,$B36)</f>
        <v>1998</v>
      </c>
      <c r="F36" s="109">
        <f>SUMIFS(F_12Snp_ODR_Ret!$H:$H,F_12Snp_ODR_Ret!$A:$A,F$22,F_12Snp_ODR_Ret!$B:$B,$B36)</f>
        <v>2023</v>
      </c>
      <c r="G36" s="109">
        <f>SUMIFS(F_12Snp_ODR_Ret!$H:$H,F_12Snp_ODR_Ret!$A:$A,G$22,F_12Snp_ODR_Ret!$B:$B,$B36)</f>
        <v>1768</v>
      </c>
      <c r="H36" s="109">
        <f>SUMIFS(F_12Snp_ODR_Ret!$H:$H,F_12Snp_ODR_Ret!$A:$A,H$22,F_12Snp_ODR_Ret!$B:$B,$B36)</f>
        <v>2016</v>
      </c>
      <c r="I36" s="109">
        <f>SUMIFS(F_12Snp_ODR_Ret!$H:$H,F_12Snp_ODR_Ret!$A:$A,I$22,F_12Snp_ODR_Ret!$B:$B,$B36)</f>
        <v>1972</v>
      </c>
      <c r="J36" s="109">
        <f>SUMIFS(F_12Snp_ODR_Ret!$H:$H,F_12Snp_ODR_Ret!$A:$A,J$22,F_12Snp_ODR_Ret!$B:$B,$B36)</f>
        <v>1683</v>
      </c>
      <c r="K36" s="109">
        <f>SUMIFS(F_12Snp_ODR_Ret!$H:$H,F_12Snp_ODR_Ret!$A:$A,K$22,F_12Snp_ODR_Ret!$B:$B,$B36)</f>
        <v>1789</v>
      </c>
      <c r="L36" s="109">
        <f>SUMIFS(F_12Snp_ODR_Ret!$H:$H,F_12Snp_ODR_Ret!$A:$A,L$22,F_12Snp_ODR_Ret!$B:$B,$B36)</f>
        <v>1747</v>
      </c>
      <c r="M36" s="109">
        <f>SUMIFS(F_12Snp_ODR_Ret!$H:$H,F_12Snp_ODR_Ret!$A:$A,M$22,F_12Snp_ODR_Ret!$B:$B,$B36)</f>
        <v>1580</v>
      </c>
      <c r="N36" s="109">
        <f>SUMIFS(F_12Snp_ODR_Ret!$H:$H,F_12Snp_ODR_Ret!$A:$A,N$22,F_12Snp_ODR_Ret!$B:$B,$B36)</f>
        <v>1638</v>
      </c>
      <c r="O36" s="109">
        <f>SUMIFS(F_12Snp_ODR_Ret!$H:$H,F_12Snp_ODR_Ret!$A:$A,O$22,F_12Snp_ODR_Ret!$B:$B,$B36)</f>
        <v>1598</v>
      </c>
      <c r="P36" s="109">
        <f>SUMIFS(F_12Snp_ODR_Ret!$H:$H,F_12Snp_ODR_Ret!$A:$A,P$22,F_12Snp_ODR_Ret!$B:$B,$B36)</f>
        <v>1497</v>
      </c>
      <c r="Q36" s="109">
        <f>SUMIFS(F_12Snp_ODR_Ret!$H:$H,F_12Snp_ODR_Ret!$A:$A,Q$22,F_12Snp_ODR_Ret!$B:$B,$B36)</f>
        <v>1584</v>
      </c>
      <c r="R36" s="109">
        <f>SUMIFS(F_12Snp_ODR_Ret!$H:$H,F_12Snp_ODR_Ret!$A:$A,R$22,F_12Snp_ODR_Ret!$B:$B,$B36)</f>
        <v>1547</v>
      </c>
      <c r="S36" s="109">
        <f>SUMIFS(F_12Snp_ODR_Ret!$H:$H,F_12Snp_ODR_Ret!$A:$A,S$22,F_12Snp_ODR_Ret!$B:$B,$B36)</f>
        <v>1432</v>
      </c>
      <c r="T36" s="109">
        <f>SUMIFS(F_12Snp_ODR_Ret!$H:$H,F_12Snp_ODR_Ret!$A:$A,T$22,F_12Snp_ODR_Ret!$B:$B,$B36)</f>
        <v>1479</v>
      </c>
      <c r="U36" s="109">
        <f>SUMIFS(F_12Snp_ODR_Ret!$H:$H,F_12Snp_ODR_Ret!$A:$A,U$22,F_12Snp_ODR_Ret!$B:$B,$B36)</f>
        <v>1428</v>
      </c>
      <c r="V36" s="109">
        <f>SUMIFS(F_12Snp_ODR_Ret!$H:$H,F_12Snp_ODR_Ret!$A:$A,V$22,F_12Snp_ODR_Ret!$B:$B,$B36)</f>
        <v>1276</v>
      </c>
      <c r="W36" s="109">
        <f>SUMIFS(F_12Snp_ODR_Ret!$H:$H,F_12Snp_ODR_Ret!$A:$A,W$22,F_12Snp_ODR_Ret!$B:$B,$B36)</f>
        <v>1309</v>
      </c>
      <c r="X36" s="109">
        <f>SUMIFS(F_12Snp_ODR_Ret!$H:$H,F_12Snp_ODR_Ret!$A:$A,X$22,F_12Snp_ODR_Ret!$B:$B,$B36)</f>
        <v>1286</v>
      </c>
      <c r="Y36" s="109">
        <f>SUMIFS(F_12Snp_ODR_Ret!$H:$H,F_12Snp_ODR_Ret!$A:$A,Y$22,F_12Snp_ODR_Ret!$B:$B,$B36)</f>
        <v>1248</v>
      </c>
      <c r="Z36" s="109">
        <f>SUMIFS(F_12Snp_ODR_Ret!$H:$H,F_12Snp_ODR_Ret!$A:$A,Z$22,F_12Snp_ODR_Ret!$B:$B,$B36)</f>
        <v>1270</v>
      </c>
      <c r="AA36" s="109">
        <f>SUMIFS(F_12Snp_ODR_Ret!$H:$H,F_12Snp_ODR_Ret!$A:$A,AA$22,F_12Snp_ODR_Ret!$B:$B,$B36)</f>
        <v>1256</v>
      </c>
      <c r="AB36" s="109">
        <f>SUMIFS(F_12Snp_ODR_Ret!$H:$H,F_12Snp_ODR_Ret!$A:$A,AB$22,F_12Snp_ODR_Ret!$B:$B,$B36)</f>
        <v>1253</v>
      </c>
      <c r="AC36" s="109">
        <f>SUMIFS(F_12Snp_ODR_Ret!$H:$H,F_12Snp_ODR_Ret!$A:$A,AC$22,F_12Snp_ODR_Ret!$B:$B,$B36)</f>
        <v>1254</v>
      </c>
      <c r="AD36" s="109">
        <f>SUMIFS(F_12Snp_ODR_Ret!$H:$H,F_12Snp_ODR_Ret!$A:$A,AD$22,F_12Snp_ODR_Ret!$B:$B,$B36)</f>
        <v>1228</v>
      </c>
      <c r="AE36" s="109">
        <f>SUMIFS(F_12Snp_ODR_Ret!$H:$H,F_12Snp_ODR_Ret!$A:$A,AE$22,F_12Snp_ODR_Ret!$B:$B,$B36)</f>
        <v>1231</v>
      </c>
      <c r="AF36" s="109">
        <f>SUMIFS(F_12Snp_ODR_Ret!$H:$H,F_12Snp_ODR_Ret!$A:$A,AF$22,F_12Snp_ODR_Ret!$B:$B,$B36)</f>
        <v>1185</v>
      </c>
      <c r="AG36" s="109">
        <f>SUMIFS(F_12Snp_ODR_Ret!$H:$H,F_12Snp_ODR_Ret!$A:$A,AG$22,F_12Snp_ODR_Ret!$B:$B,$B36)</f>
        <v>1157</v>
      </c>
      <c r="AH36" s="109">
        <f>SUMIFS(F_12Snp_ODR_Ret!$H:$H,F_12Snp_ODR_Ret!$A:$A,AH$22,F_12Snp_ODR_Ret!$B:$B,$B36)</f>
        <v>1070</v>
      </c>
      <c r="AI36" s="109">
        <f>SUMIFS(F_12Snp_ODR_Ret!$H:$H,F_12Snp_ODR_Ret!$A:$A,AI$22,F_12Snp_ODR_Ret!$B:$B,$B36)</f>
        <v>1033</v>
      </c>
      <c r="AJ36" s="109">
        <f>SUMIFS(F_12Snp_ODR_Ret!$H:$H,F_12Snp_ODR_Ret!$A:$A,AJ$22,F_12Snp_ODR_Ret!$B:$B,$B36)</f>
        <v>1032</v>
      </c>
      <c r="AK36" s="109">
        <f>SUMIFS(F_12Snp_ODR_Ret!$H:$H,F_12Snp_ODR_Ret!$A:$A,AK$22,F_12Snp_ODR_Ret!$B:$B,$B36)</f>
        <v>1133</v>
      </c>
      <c r="AL36" s="109">
        <f>SUMIFS(F_12Snp_ODR_Ret!$H:$H,F_12Snp_ODR_Ret!$A:$A,AL$22,F_12Snp_ODR_Ret!$B:$B,$B36)</f>
        <v>1178</v>
      </c>
      <c r="AM36" s="109">
        <f>SUMIFS(F_12Snp_ODR_Ret!$H:$H,F_12Snp_ODR_Ret!$A:$A,AM$22,F_12Snp_ODR_Ret!$B:$B,$B36)</f>
        <v>1193</v>
      </c>
      <c r="AN36" s="109">
        <f>SUMIFS(F_12Snp_ODR_Ret!$H:$H,F_12Snp_ODR_Ret!$A:$A,AN$22,F_12Snp_ODR_Ret!$B:$B,$B36)</f>
        <v>1251</v>
      </c>
      <c r="AO36" s="109">
        <f>SUMIFS(F_12Snp_ODR_Ret!$H:$H,F_12Snp_ODR_Ret!$A:$A,AO$22,F_12Snp_ODR_Ret!$B:$B,$B36)</f>
        <v>1256</v>
      </c>
      <c r="AP36" s="109">
        <f>SUMIFS(F_12Snp_ODR_Ret!$H:$H,F_12Snp_ODR_Ret!$A:$A,AP$22,F_12Snp_ODR_Ret!$B:$B,$B36)</f>
        <v>1198</v>
      </c>
      <c r="AQ36" s="109">
        <f>SUMIFS(F_12Snp_ODR_Ret!$H:$H,F_12Snp_ODR_Ret!$A:$A,AQ$22,F_12Snp_ODR_Ret!$B:$B,$B36)</f>
        <v>1151</v>
      </c>
      <c r="AR36" s="109">
        <f>SUMIFS(F_12Snp_ODR_Ret!$H:$H,F_12Snp_ODR_Ret!$A:$A,AR$22,F_12Snp_ODR_Ret!$B:$B,$B36)</f>
        <v>1127</v>
      </c>
      <c r="AS36" s="109">
        <f>SUMIFS(F_12Snp_ODR_Ret!$H:$H,F_12Snp_ODR_Ret!$A:$A,AS$22,F_12Snp_ODR_Ret!$B:$B,$B36)</f>
        <v>1130</v>
      </c>
      <c r="AT36" s="109">
        <f>SUMIFS(F_12Snp_ODR_Ret!$H:$H,F_12Snp_ODR_Ret!$A:$A,AT$22,F_12Snp_ODR_Ret!$B:$B,$B36)</f>
        <v>1112</v>
      </c>
      <c r="AU36" s="109">
        <f>SUMIFS(F_12Snp_ODR_Ret!$H:$H,F_12Snp_ODR_Ret!$A:$A,AU$22,F_12Snp_ODR_Ret!$B:$B,$B36)</f>
        <v>1102</v>
      </c>
      <c r="AV36" s="109">
        <f>SUMIFS(F_12Snp_ODR_Ret!$H:$H,F_12Snp_ODR_Ret!$A:$A,AV$22,F_12Snp_ODR_Ret!$B:$B,$B36)</f>
        <v>1088</v>
      </c>
      <c r="AW36" s="109">
        <f>SUMIFS(F_12Snp_ODR_Ret!$H:$H,F_12Snp_ODR_Ret!$A:$A,AW$22,F_12Snp_ODR_Ret!$B:$B,$B36)</f>
        <v>1061</v>
      </c>
      <c r="AX36" s="109">
        <f>SUMIFS(F_12Snp_ODR_Ret!$H:$H,F_12Snp_ODR_Ret!$A:$A,AX$22,F_12Snp_ODR_Ret!$B:$B,$B36)</f>
        <v>1073</v>
      </c>
      <c r="AY36" s="109">
        <f>SUMIFS(F_12Snp_ODR_Ret!$H:$H,F_12Snp_ODR_Ret!$A:$A,AY$22,F_12Snp_ODR_Ret!$B:$B,$B36)</f>
        <v>1054</v>
      </c>
      <c r="AZ36" s="109">
        <f>SUMIFS(F_12Snp_ODR_Ret!$H:$H,F_12Snp_ODR_Ret!$A:$A,AZ$22,F_12Snp_ODR_Ret!$B:$B,$B36)</f>
        <v>1048</v>
      </c>
      <c r="BA36" s="109">
        <f>SUMIFS(F_12Snp_ODR_Ret!$H:$H,F_12Snp_ODR_Ret!$A:$A,BA$22,F_12Snp_ODR_Ret!$B:$B,$B36)</f>
        <v>1067</v>
      </c>
      <c r="BB36" s="109">
        <f>SUMIFS(F_12Snp_ODR_Ret!$H:$H,F_12Snp_ODR_Ret!$A:$A,BB$22,F_12Snp_ODR_Ret!$B:$B,$B36)</f>
        <v>1047</v>
      </c>
      <c r="BC36" s="109">
        <f>SUMIFS(F_12Snp_ODR_Ret!$H:$H,F_12Snp_ODR_Ret!$A:$A,BC$22,F_12Snp_ODR_Ret!$B:$B,$B36)</f>
        <v>1017</v>
      </c>
      <c r="BD36" s="109">
        <f>SUMIFS(F_12Snp_ODR_Ret!$H:$H,F_12Snp_ODR_Ret!$A:$A,BD$22,F_12Snp_ODR_Ret!$B:$B,$B36)</f>
        <v>944</v>
      </c>
      <c r="BE36" s="109">
        <f>SUMIFS(F_12Snp_ODR_Ret!$H:$H,F_12Snp_ODR_Ret!$A:$A,BE$22,F_12Snp_ODR_Ret!$B:$B,$B36)</f>
        <v>891</v>
      </c>
      <c r="BF36" s="109">
        <f>SUMIFS(F_12Snp_ODR_Ret!$H:$H,F_12Snp_ODR_Ret!$A:$A,BF$22,F_12Snp_ODR_Ret!$B:$B,$B36)</f>
        <v>851</v>
      </c>
      <c r="BG36" s="109">
        <f>SUMIFS(F_12Snp_ODR_Ret!$H:$H,F_12Snp_ODR_Ret!$A:$A,BG$22,F_12Snp_ODR_Ret!$B:$B,$B36)</f>
        <v>857</v>
      </c>
      <c r="BH36" s="109">
        <f>SUMIFS(F_12Snp_ODR_Ret!$H:$H,F_12Snp_ODR_Ret!$A:$A,BH$22,F_12Snp_ODR_Ret!$B:$B,$B36)</f>
        <v>868</v>
      </c>
      <c r="BI36" s="110">
        <f t="shared" si="2"/>
        <v>1199.3333333333333</v>
      </c>
    </row>
    <row r="37" spans="2:62" s="94" customFormat="1" x14ac:dyDescent="0.2">
      <c r="B37" s="108" t="str">
        <f>'[1]Retail - 12m PD'!A18</f>
        <v>R_K</v>
      </c>
      <c r="C37" s="109">
        <f>SUMIFS(F_12Snp_ODR_Ret!$H:$H,F_12Snp_ODR_Ret!$A:$A,C$22,F_12Snp_ODR_Ret!$B:$B,$B37)</f>
        <v>810</v>
      </c>
      <c r="D37" s="109">
        <f>SUMIFS(F_12Snp_ODR_Ret!$H:$H,F_12Snp_ODR_Ret!$A:$A,D$22,F_12Snp_ODR_Ret!$B:$B,$B37)</f>
        <v>765</v>
      </c>
      <c r="E37" s="109">
        <f>SUMIFS(F_12Snp_ODR_Ret!$H:$H,F_12Snp_ODR_Ret!$A:$A,E$22,F_12Snp_ODR_Ret!$B:$B,$B37)</f>
        <v>702</v>
      </c>
      <c r="F37" s="109">
        <f>SUMIFS(F_12Snp_ODR_Ret!$H:$H,F_12Snp_ODR_Ret!$A:$A,F$22,F_12Snp_ODR_Ret!$B:$B,$B37)</f>
        <v>614</v>
      </c>
      <c r="G37" s="109">
        <f>SUMIFS(F_12Snp_ODR_Ret!$H:$H,F_12Snp_ODR_Ret!$A:$A,G$22,F_12Snp_ODR_Ret!$B:$B,$B37)</f>
        <v>589</v>
      </c>
      <c r="H37" s="109">
        <f>SUMIFS(F_12Snp_ODR_Ret!$H:$H,F_12Snp_ODR_Ret!$A:$A,H$22,F_12Snp_ODR_Ret!$B:$B,$B37)</f>
        <v>560</v>
      </c>
      <c r="I37" s="109">
        <f>SUMIFS(F_12Snp_ODR_Ret!$H:$H,F_12Snp_ODR_Ret!$A:$A,I$22,F_12Snp_ODR_Ret!$B:$B,$B37)</f>
        <v>503</v>
      </c>
      <c r="J37" s="109">
        <f>SUMIFS(F_12Snp_ODR_Ret!$H:$H,F_12Snp_ODR_Ret!$A:$A,J$22,F_12Snp_ODR_Ret!$B:$B,$B37)</f>
        <v>518</v>
      </c>
      <c r="K37" s="109">
        <f>SUMIFS(F_12Snp_ODR_Ret!$H:$H,F_12Snp_ODR_Ret!$A:$A,K$22,F_12Snp_ODR_Ret!$B:$B,$B37)</f>
        <v>459</v>
      </c>
      <c r="L37" s="109">
        <f>SUMIFS(F_12Snp_ODR_Ret!$H:$H,F_12Snp_ODR_Ret!$A:$A,L$22,F_12Snp_ODR_Ret!$B:$B,$B37)</f>
        <v>453</v>
      </c>
      <c r="M37" s="109">
        <f>SUMIFS(F_12Snp_ODR_Ret!$H:$H,F_12Snp_ODR_Ret!$A:$A,M$22,F_12Snp_ODR_Ret!$B:$B,$B37)</f>
        <v>481</v>
      </c>
      <c r="N37" s="109">
        <f>SUMIFS(F_12Snp_ODR_Ret!$H:$H,F_12Snp_ODR_Ret!$A:$A,N$22,F_12Snp_ODR_Ret!$B:$B,$B37)</f>
        <v>425</v>
      </c>
      <c r="O37" s="109">
        <f>SUMIFS(F_12Snp_ODR_Ret!$H:$H,F_12Snp_ODR_Ret!$A:$A,O$22,F_12Snp_ODR_Ret!$B:$B,$B37)</f>
        <v>456</v>
      </c>
      <c r="P37" s="109">
        <f>SUMIFS(F_12Snp_ODR_Ret!$H:$H,F_12Snp_ODR_Ret!$A:$A,P$22,F_12Snp_ODR_Ret!$B:$B,$B37)</f>
        <v>432</v>
      </c>
      <c r="Q37" s="109">
        <f>SUMIFS(F_12Snp_ODR_Ret!$H:$H,F_12Snp_ODR_Ret!$A:$A,Q$22,F_12Snp_ODR_Ret!$B:$B,$B37)</f>
        <v>421</v>
      </c>
      <c r="R37" s="109">
        <f>SUMIFS(F_12Snp_ODR_Ret!$H:$H,F_12Snp_ODR_Ret!$A:$A,R$22,F_12Snp_ODR_Ret!$B:$B,$B37)</f>
        <v>411</v>
      </c>
      <c r="S37" s="109">
        <f>SUMIFS(F_12Snp_ODR_Ret!$H:$H,F_12Snp_ODR_Ret!$A:$A,S$22,F_12Snp_ODR_Ret!$B:$B,$B37)</f>
        <v>443</v>
      </c>
      <c r="T37" s="109">
        <f>SUMIFS(F_12Snp_ODR_Ret!$H:$H,F_12Snp_ODR_Ret!$A:$A,T$22,F_12Snp_ODR_Ret!$B:$B,$B37)</f>
        <v>479</v>
      </c>
      <c r="U37" s="109">
        <f>SUMIFS(F_12Snp_ODR_Ret!$H:$H,F_12Snp_ODR_Ret!$A:$A,U$22,F_12Snp_ODR_Ret!$B:$B,$B37)</f>
        <v>505</v>
      </c>
      <c r="V37" s="109">
        <f>SUMIFS(F_12Snp_ODR_Ret!$H:$H,F_12Snp_ODR_Ret!$A:$A,V$22,F_12Snp_ODR_Ret!$B:$B,$B37)</f>
        <v>509</v>
      </c>
      <c r="W37" s="109">
        <f>SUMIFS(F_12Snp_ODR_Ret!$H:$H,F_12Snp_ODR_Ret!$A:$A,W$22,F_12Snp_ODR_Ret!$B:$B,$B37)</f>
        <v>524</v>
      </c>
      <c r="X37" s="109">
        <f>SUMIFS(F_12Snp_ODR_Ret!$H:$H,F_12Snp_ODR_Ret!$A:$A,X$22,F_12Snp_ODR_Ret!$B:$B,$B37)</f>
        <v>523</v>
      </c>
      <c r="Y37" s="109">
        <f>SUMIFS(F_12Snp_ODR_Ret!$H:$H,F_12Snp_ODR_Ret!$A:$A,Y$22,F_12Snp_ODR_Ret!$B:$B,$B37)</f>
        <v>582</v>
      </c>
      <c r="Z37" s="109">
        <f>SUMIFS(F_12Snp_ODR_Ret!$H:$H,F_12Snp_ODR_Ret!$A:$A,Z$22,F_12Snp_ODR_Ret!$B:$B,$B37)</f>
        <v>540</v>
      </c>
      <c r="AA37" s="109">
        <f>SUMIFS(F_12Snp_ODR_Ret!$H:$H,F_12Snp_ODR_Ret!$A:$A,AA$22,F_12Snp_ODR_Ret!$B:$B,$B37)</f>
        <v>588</v>
      </c>
      <c r="AB37" s="109">
        <f>SUMIFS(F_12Snp_ODR_Ret!$H:$H,F_12Snp_ODR_Ret!$A:$A,AB$22,F_12Snp_ODR_Ret!$B:$B,$B37)</f>
        <v>614</v>
      </c>
      <c r="AC37" s="109">
        <f>SUMIFS(F_12Snp_ODR_Ret!$H:$H,F_12Snp_ODR_Ret!$A:$A,AC$22,F_12Snp_ODR_Ret!$B:$B,$B37)</f>
        <v>637</v>
      </c>
      <c r="AD37" s="109">
        <f>SUMIFS(F_12Snp_ODR_Ret!$H:$H,F_12Snp_ODR_Ret!$A:$A,AD$22,F_12Snp_ODR_Ret!$B:$B,$B37)</f>
        <v>632</v>
      </c>
      <c r="AE37" s="109">
        <f>SUMIFS(F_12Snp_ODR_Ret!$H:$H,F_12Snp_ODR_Ret!$A:$A,AE$22,F_12Snp_ODR_Ret!$B:$B,$B37)</f>
        <v>612</v>
      </c>
      <c r="AF37" s="109">
        <f>SUMIFS(F_12Snp_ODR_Ret!$H:$H,F_12Snp_ODR_Ret!$A:$A,AF$22,F_12Snp_ODR_Ret!$B:$B,$B37)</f>
        <v>693</v>
      </c>
      <c r="AG37" s="109">
        <f>SUMIFS(F_12Snp_ODR_Ret!$H:$H,F_12Snp_ODR_Ret!$A:$A,AG$22,F_12Snp_ODR_Ret!$B:$B,$B37)</f>
        <v>700</v>
      </c>
      <c r="AH37" s="109">
        <f>SUMIFS(F_12Snp_ODR_Ret!$H:$H,F_12Snp_ODR_Ret!$A:$A,AH$22,F_12Snp_ODR_Ret!$B:$B,$B37)</f>
        <v>710</v>
      </c>
      <c r="AI37" s="109">
        <f>SUMIFS(F_12Snp_ODR_Ret!$H:$H,F_12Snp_ODR_Ret!$A:$A,AI$22,F_12Snp_ODR_Ret!$B:$B,$B37)</f>
        <v>715</v>
      </c>
      <c r="AJ37" s="109">
        <f>SUMIFS(F_12Snp_ODR_Ret!$H:$H,F_12Snp_ODR_Ret!$A:$A,AJ$22,F_12Snp_ODR_Ret!$B:$B,$B37)</f>
        <v>637</v>
      </c>
      <c r="AK37" s="109">
        <f>SUMIFS(F_12Snp_ODR_Ret!$H:$H,F_12Snp_ODR_Ret!$A:$A,AK$22,F_12Snp_ODR_Ret!$B:$B,$B37)</f>
        <v>423</v>
      </c>
      <c r="AL37" s="109">
        <f>SUMIFS(F_12Snp_ODR_Ret!$H:$H,F_12Snp_ODR_Ret!$A:$A,AL$22,F_12Snp_ODR_Ret!$B:$B,$B37)</f>
        <v>400</v>
      </c>
      <c r="AM37" s="109">
        <f>SUMIFS(F_12Snp_ODR_Ret!$H:$H,F_12Snp_ODR_Ret!$A:$A,AM$22,F_12Snp_ODR_Ret!$B:$B,$B37)</f>
        <v>444</v>
      </c>
      <c r="AN37" s="109">
        <f>SUMIFS(F_12Snp_ODR_Ret!$H:$H,F_12Snp_ODR_Ret!$A:$A,AN$22,F_12Snp_ODR_Ret!$B:$B,$B37)</f>
        <v>596</v>
      </c>
      <c r="AO37" s="109">
        <f>SUMIFS(F_12Snp_ODR_Ret!$H:$H,F_12Snp_ODR_Ret!$A:$A,AO$22,F_12Snp_ODR_Ret!$B:$B,$B37)</f>
        <v>695</v>
      </c>
      <c r="AP37" s="109">
        <f>SUMIFS(F_12Snp_ODR_Ret!$H:$H,F_12Snp_ODR_Ret!$A:$A,AP$22,F_12Snp_ODR_Ret!$B:$B,$B37)</f>
        <v>882</v>
      </c>
      <c r="AQ37" s="109">
        <f>SUMIFS(F_12Snp_ODR_Ret!$H:$H,F_12Snp_ODR_Ret!$A:$A,AQ$22,F_12Snp_ODR_Ret!$B:$B,$B37)</f>
        <v>941</v>
      </c>
      <c r="AR37" s="109">
        <f>SUMIFS(F_12Snp_ODR_Ret!$H:$H,F_12Snp_ODR_Ret!$A:$A,AR$22,F_12Snp_ODR_Ret!$B:$B,$B37)</f>
        <v>871</v>
      </c>
      <c r="AS37" s="109">
        <f>SUMIFS(F_12Snp_ODR_Ret!$H:$H,F_12Snp_ODR_Ret!$A:$A,AS$22,F_12Snp_ODR_Ret!$B:$B,$B37)</f>
        <v>796</v>
      </c>
      <c r="AT37" s="109">
        <f>SUMIFS(F_12Snp_ODR_Ret!$H:$H,F_12Snp_ODR_Ret!$A:$A,AT$22,F_12Snp_ODR_Ret!$B:$B,$B37)</f>
        <v>817</v>
      </c>
      <c r="AU37" s="109">
        <f>SUMIFS(F_12Snp_ODR_Ret!$H:$H,F_12Snp_ODR_Ret!$A:$A,AU$22,F_12Snp_ODR_Ret!$B:$B,$B37)</f>
        <v>846</v>
      </c>
      <c r="AV37" s="109">
        <f>SUMIFS(F_12Snp_ODR_Ret!$H:$H,F_12Snp_ODR_Ret!$A:$A,AV$22,F_12Snp_ODR_Ret!$B:$B,$B37)</f>
        <v>804</v>
      </c>
      <c r="AW37" s="109">
        <f>SUMIFS(F_12Snp_ODR_Ret!$H:$H,F_12Snp_ODR_Ret!$A:$A,AW$22,F_12Snp_ODR_Ret!$B:$B,$B37)</f>
        <v>854</v>
      </c>
      <c r="AX37" s="109">
        <f>SUMIFS(F_12Snp_ODR_Ret!$H:$H,F_12Snp_ODR_Ret!$A:$A,AX$22,F_12Snp_ODR_Ret!$B:$B,$B37)</f>
        <v>933</v>
      </c>
      <c r="AY37" s="109">
        <f>SUMIFS(F_12Snp_ODR_Ret!$H:$H,F_12Snp_ODR_Ret!$A:$A,AY$22,F_12Snp_ODR_Ret!$B:$B,$B37)</f>
        <v>847</v>
      </c>
      <c r="AZ37" s="109">
        <f>SUMIFS(F_12Snp_ODR_Ret!$H:$H,F_12Snp_ODR_Ret!$A:$A,AZ$22,F_12Snp_ODR_Ret!$B:$B,$B37)</f>
        <v>756</v>
      </c>
      <c r="BA37" s="109">
        <f>SUMIFS(F_12Snp_ODR_Ret!$H:$H,F_12Snp_ODR_Ret!$A:$A,BA$22,F_12Snp_ODR_Ret!$B:$B,$B37)</f>
        <v>649</v>
      </c>
      <c r="BB37" s="109">
        <f>SUMIFS(F_12Snp_ODR_Ret!$H:$H,F_12Snp_ODR_Ret!$A:$A,BB$22,F_12Snp_ODR_Ret!$B:$B,$B37)</f>
        <v>631</v>
      </c>
      <c r="BC37" s="109">
        <f>SUMIFS(F_12Snp_ODR_Ret!$H:$H,F_12Snp_ODR_Ret!$A:$A,BC$22,F_12Snp_ODR_Ret!$B:$B,$B37)</f>
        <v>694</v>
      </c>
      <c r="BD37" s="109">
        <f>SUMIFS(F_12Snp_ODR_Ret!$H:$H,F_12Snp_ODR_Ret!$A:$A,BD$22,F_12Snp_ODR_Ret!$B:$B,$B37)</f>
        <v>696</v>
      </c>
      <c r="BE37" s="109">
        <f>SUMIFS(F_12Snp_ODR_Ret!$H:$H,F_12Snp_ODR_Ret!$A:$A,BE$22,F_12Snp_ODR_Ret!$B:$B,$B37)</f>
        <v>653</v>
      </c>
      <c r="BF37" s="109">
        <f>SUMIFS(F_12Snp_ODR_Ret!$H:$H,F_12Snp_ODR_Ret!$A:$A,BF$22,F_12Snp_ODR_Ret!$B:$B,$B37)</f>
        <v>709</v>
      </c>
      <c r="BG37" s="109">
        <f>SUMIFS(F_12Snp_ODR_Ret!$H:$H,F_12Snp_ODR_Ret!$A:$A,BG$22,F_12Snp_ODR_Ret!$B:$B,$B37)</f>
        <v>730</v>
      </c>
      <c r="BH37" s="109">
        <f>SUMIFS(F_12Snp_ODR_Ret!$H:$H,F_12Snp_ODR_Ret!$A:$A,BH$22,F_12Snp_ODR_Ret!$B:$B,$B37)</f>
        <v>728</v>
      </c>
      <c r="BI37" s="110">
        <f t="shared" si="2"/>
        <v>638.83333333333337</v>
      </c>
    </row>
    <row r="38" spans="2:62" s="94" customFormat="1" x14ac:dyDescent="0.2">
      <c r="B38" s="108" t="str">
        <f>'[1]Retail - 12m PD'!A19</f>
        <v>R_L</v>
      </c>
      <c r="C38" s="109">
        <f>SUMIFS(F_12Snp_ODR_Ret!$H:$H,F_12Snp_ODR_Ret!$A:$A,C$22,F_12Snp_ODR_Ret!$B:$B,$B38)</f>
        <v>250</v>
      </c>
      <c r="D38" s="109">
        <f>SUMIFS(F_12Snp_ODR_Ret!$H:$H,F_12Snp_ODR_Ret!$A:$A,D$22,F_12Snp_ODR_Ret!$B:$B,$B38)</f>
        <v>380</v>
      </c>
      <c r="E38" s="109">
        <f>SUMIFS(F_12Snp_ODR_Ret!$H:$H,F_12Snp_ODR_Ret!$A:$A,E$22,F_12Snp_ODR_Ret!$B:$B,$B38)</f>
        <v>247</v>
      </c>
      <c r="F38" s="109">
        <f>SUMIFS(F_12Snp_ODR_Ret!$H:$H,F_12Snp_ODR_Ret!$A:$A,F$22,F_12Snp_ODR_Ret!$B:$B,$B38)</f>
        <v>183</v>
      </c>
      <c r="G38" s="109">
        <f>SUMIFS(F_12Snp_ODR_Ret!$H:$H,F_12Snp_ODR_Ret!$A:$A,G$22,F_12Snp_ODR_Ret!$B:$B,$B38)</f>
        <v>459</v>
      </c>
      <c r="H38" s="109">
        <f>SUMIFS(F_12Snp_ODR_Ret!$H:$H,F_12Snp_ODR_Ret!$A:$A,H$22,F_12Snp_ODR_Ret!$B:$B,$B38)</f>
        <v>254</v>
      </c>
      <c r="I38" s="109">
        <f>SUMIFS(F_12Snp_ODR_Ret!$H:$H,F_12Snp_ODR_Ret!$A:$A,I$22,F_12Snp_ODR_Ret!$B:$B,$B38)</f>
        <v>202</v>
      </c>
      <c r="J38" s="109">
        <f>SUMIFS(F_12Snp_ODR_Ret!$H:$H,F_12Snp_ODR_Ret!$A:$A,J$22,F_12Snp_ODR_Ret!$B:$B,$B38)</f>
        <v>485</v>
      </c>
      <c r="K38" s="109">
        <f>SUMIFS(F_12Snp_ODR_Ret!$H:$H,F_12Snp_ODR_Ret!$A:$A,K$22,F_12Snp_ODR_Ret!$B:$B,$B38)</f>
        <v>265</v>
      </c>
      <c r="L38" s="109">
        <f>SUMIFS(F_12Snp_ODR_Ret!$H:$H,F_12Snp_ODR_Ret!$A:$A,L$22,F_12Snp_ODR_Ret!$B:$B,$B38)</f>
        <v>190</v>
      </c>
      <c r="M38" s="109">
        <f>SUMIFS(F_12Snp_ODR_Ret!$H:$H,F_12Snp_ODR_Ret!$A:$A,M$22,F_12Snp_ODR_Ret!$B:$B,$B38)</f>
        <v>377</v>
      </c>
      <c r="N38" s="109">
        <f>SUMIFS(F_12Snp_ODR_Ret!$H:$H,F_12Snp_ODR_Ret!$A:$A,N$22,F_12Snp_ODR_Ret!$B:$B,$B38)</f>
        <v>240</v>
      </c>
      <c r="O38" s="109">
        <f>SUMIFS(F_12Snp_ODR_Ret!$H:$H,F_12Snp_ODR_Ret!$A:$A,O$22,F_12Snp_ODR_Ret!$B:$B,$B38)</f>
        <v>168</v>
      </c>
      <c r="P38" s="109">
        <f>SUMIFS(F_12Snp_ODR_Ret!$H:$H,F_12Snp_ODR_Ret!$A:$A,P$22,F_12Snp_ODR_Ret!$B:$B,$B38)</f>
        <v>310</v>
      </c>
      <c r="Q38" s="109">
        <f>SUMIFS(F_12Snp_ODR_Ret!$H:$H,F_12Snp_ODR_Ret!$A:$A,Q$22,F_12Snp_ODR_Ret!$B:$B,$B38)</f>
        <v>212</v>
      </c>
      <c r="R38" s="109">
        <f>SUMIFS(F_12Snp_ODR_Ret!$H:$H,F_12Snp_ODR_Ret!$A:$A,R$22,F_12Snp_ODR_Ret!$B:$B,$B38)</f>
        <v>207</v>
      </c>
      <c r="S38" s="109">
        <f>SUMIFS(F_12Snp_ODR_Ret!$H:$H,F_12Snp_ODR_Ret!$A:$A,S$22,F_12Snp_ODR_Ret!$B:$B,$B38)</f>
        <v>338</v>
      </c>
      <c r="T38" s="109">
        <f>SUMIFS(F_12Snp_ODR_Ret!$H:$H,F_12Snp_ODR_Ret!$A:$A,T$22,F_12Snp_ODR_Ret!$B:$B,$B38)</f>
        <v>229</v>
      </c>
      <c r="U38" s="109">
        <f>SUMIFS(F_12Snp_ODR_Ret!$H:$H,F_12Snp_ODR_Ret!$A:$A,U$22,F_12Snp_ODR_Ret!$B:$B,$B38)</f>
        <v>180</v>
      </c>
      <c r="V38" s="109">
        <f>SUMIFS(F_12Snp_ODR_Ret!$H:$H,F_12Snp_ODR_Ret!$A:$A,V$22,F_12Snp_ODR_Ret!$B:$B,$B38)</f>
        <v>304</v>
      </c>
      <c r="W38" s="109">
        <f>SUMIFS(F_12Snp_ODR_Ret!$H:$H,F_12Snp_ODR_Ret!$A:$A,W$22,F_12Snp_ODR_Ret!$B:$B,$B38)</f>
        <v>219</v>
      </c>
      <c r="X38" s="109">
        <f>SUMIFS(F_12Snp_ODR_Ret!$H:$H,F_12Snp_ODR_Ret!$A:$A,X$22,F_12Snp_ODR_Ret!$B:$B,$B38)</f>
        <v>210</v>
      </c>
      <c r="Y38" s="109">
        <f>SUMIFS(F_12Snp_ODR_Ret!$H:$H,F_12Snp_ODR_Ret!$A:$A,Y$22,F_12Snp_ODR_Ret!$B:$B,$B38)</f>
        <v>231</v>
      </c>
      <c r="Z38" s="109">
        <f>SUMIFS(F_12Snp_ODR_Ret!$H:$H,F_12Snp_ODR_Ret!$A:$A,Z$22,F_12Snp_ODR_Ret!$B:$B,$B38)</f>
        <v>194</v>
      </c>
      <c r="AA38" s="109">
        <f>SUMIFS(F_12Snp_ODR_Ret!$H:$H,F_12Snp_ODR_Ret!$A:$A,AA$22,F_12Snp_ODR_Ret!$B:$B,$B38)</f>
        <v>192</v>
      </c>
      <c r="AB38" s="109">
        <f>SUMIFS(F_12Snp_ODR_Ret!$H:$H,F_12Snp_ODR_Ret!$A:$A,AB$22,F_12Snp_ODR_Ret!$B:$B,$B38)</f>
        <v>230</v>
      </c>
      <c r="AC38" s="109">
        <f>SUMIFS(F_12Snp_ODR_Ret!$H:$H,F_12Snp_ODR_Ret!$A:$A,AC$22,F_12Snp_ODR_Ret!$B:$B,$B38)</f>
        <v>214</v>
      </c>
      <c r="AD38" s="109">
        <f>SUMIFS(F_12Snp_ODR_Ret!$H:$H,F_12Snp_ODR_Ret!$A:$A,AD$22,F_12Snp_ODR_Ret!$B:$B,$B38)</f>
        <v>208</v>
      </c>
      <c r="AE38" s="109">
        <f>SUMIFS(F_12Snp_ODR_Ret!$H:$H,F_12Snp_ODR_Ret!$A:$A,AE$22,F_12Snp_ODR_Ret!$B:$B,$B38)</f>
        <v>178</v>
      </c>
      <c r="AF38" s="109">
        <f>SUMIFS(F_12Snp_ODR_Ret!$H:$H,F_12Snp_ODR_Ret!$A:$A,AF$22,F_12Snp_ODR_Ret!$B:$B,$B38)</f>
        <v>209</v>
      </c>
      <c r="AG38" s="109">
        <f>SUMIFS(F_12Snp_ODR_Ret!$H:$H,F_12Snp_ODR_Ret!$A:$A,AG$22,F_12Snp_ODR_Ret!$B:$B,$B38)</f>
        <v>229</v>
      </c>
      <c r="AH38" s="109">
        <f>SUMIFS(F_12Snp_ODR_Ret!$H:$H,F_12Snp_ODR_Ret!$A:$A,AH$22,F_12Snp_ODR_Ret!$B:$B,$B38)</f>
        <v>267</v>
      </c>
      <c r="AI38" s="109">
        <f>SUMIFS(F_12Snp_ODR_Ret!$H:$H,F_12Snp_ODR_Ret!$A:$A,AI$22,F_12Snp_ODR_Ret!$B:$B,$B38)</f>
        <v>255</v>
      </c>
      <c r="AJ38" s="109">
        <f>SUMIFS(F_12Snp_ODR_Ret!$H:$H,F_12Snp_ODR_Ret!$A:$A,AJ$22,F_12Snp_ODR_Ret!$B:$B,$B38)</f>
        <v>229</v>
      </c>
      <c r="AK38" s="109">
        <f>SUMIFS(F_12Snp_ODR_Ret!$H:$H,F_12Snp_ODR_Ret!$A:$A,AK$22,F_12Snp_ODR_Ret!$B:$B,$B38)</f>
        <v>152</v>
      </c>
      <c r="AL38" s="109">
        <f>SUMIFS(F_12Snp_ODR_Ret!$H:$H,F_12Snp_ODR_Ret!$A:$A,AL$22,F_12Snp_ODR_Ret!$B:$B,$B38)</f>
        <v>136</v>
      </c>
      <c r="AM38" s="109">
        <f>SUMIFS(F_12Snp_ODR_Ret!$H:$H,F_12Snp_ODR_Ret!$A:$A,AM$22,F_12Snp_ODR_Ret!$B:$B,$B38)</f>
        <v>152</v>
      </c>
      <c r="AN38" s="109">
        <f>SUMIFS(F_12Snp_ODR_Ret!$H:$H,F_12Snp_ODR_Ret!$A:$A,AN$22,F_12Snp_ODR_Ret!$B:$B,$B38)</f>
        <v>207</v>
      </c>
      <c r="AO38" s="109">
        <f>SUMIFS(F_12Snp_ODR_Ret!$H:$H,F_12Snp_ODR_Ret!$A:$A,AO$22,F_12Snp_ODR_Ret!$B:$B,$B38)</f>
        <v>220</v>
      </c>
      <c r="AP38" s="109">
        <f>SUMIFS(F_12Snp_ODR_Ret!$H:$H,F_12Snp_ODR_Ret!$A:$A,AP$22,F_12Snp_ODR_Ret!$B:$B,$B38)</f>
        <v>282</v>
      </c>
      <c r="AQ38" s="109">
        <f>SUMIFS(F_12Snp_ODR_Ret!$H:$H,F_12Snp_ODR_Ret!$A:$A,AQ$22,F_12Snp_ODR_Ret!$B:$B,$B38)</f>
        <v>296</v>
      </c>
      <c r="AR38" s="109">
        <f>SUMIFS(F_12Snp_ODR_Ret!$H:$H,F_12Snp_ODR_Ret!$A:$A,AR$22,F_12Snp_ODR_Ret!$B:$B,$B38)</f>
        <v>304</v>
      </c>
      <c r="AS38" s="109">
        <f>SUMIFS(F_12Snp_ODR_Ret!$H:$H,F_12Snp_ODR_Ret!$A:$A,AS$22,F_12Snp_ODR_Ret!$B:$B,$B38)</f>
        <v>309</v>
      </c>
      <c r="AT38" s="109">
        <f>SUMIFS(F_12Snp_ODR_Ret!$H:$H,F_12Snp_ODR_Ret!$A:$A,AT$22,F_12Snp_ODR_Ret!$B:$B,$B38)</f>
        <v>297</v>
      </c>
      <c r="AU38" s="109">
        <f>SUMIFS(F_12Snp_ODR_Ret!$H:$H,F_12Snp_ODR_Ret!$A:$A,AU$22,F_12Snp_ODR_Ret!$B:$B,$B38)</f>
        <v>274</v>
      </c>
      <c r="AV38" s="109">
        <f>SUMIFS(F_12Snp_ODR_Ret!$H:$H,F_12Snp_ODR_Ret!$A:$A,AV$22,F_12Snp_ODR_Ret!$B:$B,$B38)</f>
        <v>287</v>
      </c>
      <c r="AW38" s="109">
        <f>SUMIFS(F_12Snp_ODR_Ret!$H:$H,F_12Snp_ODR_Ret!$A:$A,AW$22,F_12Snp_ODR_Ret!$B:$B,$B38)</f>
        <v>288</v>
      </c>
      <c r="AX38" s="109">
        <f>SUMIFS(F_12Snp_ODR_Ret!$H:$H,F_12Snp_ODR_Ret!$A:$A,AX$22,F_12Snp_ODR_Ret!$B:$B,$B38)</f>
        <v>277</v>
      </c>
      <c r="AY38" s="109">
        <f>SUMIFS(F_12Snp_ODR_Ret!$H:$H,F_12Snp_ODR_Ret!$A:$A,AY$22,F_12Snp_ODR_Ret!$B:$B,$B38)</f>
        <v>291</v>
      </c>
      <c r="AZ38" s="109">
        <f>SUMIFS(F_12Snp_ODR_Ret!$H:$H,F_12Snp_ODR_Ret!$A:$A,AZ$22,F_12Snp_ODR_Ret!$B:$B,$B38)</f>
        <v>286</v>
      </c>
      <c r="BA38" s="109">
        <f>SUMIFS(F_12Snp_ODR_Ret!$H:$H,F_12Snp_ODR_Ret!$A:$A,BA$22,F_12Snp_ODR_Ret!$B:$B,$B38)</f>
        <v>284</v>
      </c>
      <c r="BB38" s="109">
        <f>SUMIFS(F_12Snp_ODR_Ret!$H:$H,F_12Snp_ODR_Ret!$A:$A,BB$22,F_12Snp_ODR_Ret!$B:$B,$B38)</f>
        <v>292</v>
      </c>
      <c r="BC38" s="109">
        <f>SUMIFS(F_12Snp_ODR_Ret!$H:$H,F_12Snp_ODR_Ret!$A:$A,BC$22,F_12Snp_ODR_Ret!$B:$B,$B38)</f>
        <v>294</v>
      </c>
      <c r="BD38" s="109">
        <f>SUMIFS(F_12Snp_ODR_Ret!$H:$H,F_12Snp_ODR_Ret!$A:$A,BD$22,F_12Snp_ODR_Ret!$B:$B,$B38)</f>
        <v>337</v>
      </c>
      <c r="BE38" s="109">
        <f>SUMIFS(F_12Snp_ODR_Ret!$H:$H,F_12Snp_ODR_Ret!$A:$A,BE$22,F_12Snp_ODR_Ret!$B:$B,$B38)</f>
        <v>350</v>
      </c>
      <c r="BF38" s="109">
        <f>SUMIFS(F_12Snp_ODR_Ret!$H:$H,F_12Snp_ODR_Ret!$A:$A,BF$22,F_12Snp_ODR_Ret!$B:$B,$B38)</f>
        <v>334</v>
      </c>
      <c r="BG38" s="109">
        <f>SUMIFS(F_12Snp_ODR_Ret!$H:$H,F_12Snp_ODR_Ret!$A:$A,BG$22,F_12Snp_ODR_Ret!$B:$B,$B38)</f>
        <v>313</v>
      </c>
      <c r="BH38" s="109">
        <f>SUMIFS(F_12Snp_ODR_Ret!$H:$H,F_12Snp_ODR_Ret!$A:$A,BH$22,F_12Snp_ODR_Ret!$B:$B,$B38)</f>
        <v>342</v>
      </c>
      <c r="BI38" s="110">
        <f t="shared" si="2"/>
        <v>254.875</v>
      </c>
    </row>
    <row r="39" spans="2:62" s="94" customFormat="1" ht="10.8" thickBot="1" x14ac:dyDescent="0.25">
      <c r="C39" s="111">
        <f t="shared" ref="C39:T39" si="3">SUM(C23:C38)</f>
        <v>34111</v>
      </c>
      <c r="D39" s="111">
        <f t="shared" si="3"/>
        <v>33845</v>
      </c>
      <c r="E39" s="111">
        <f t="shared" si="3"/>
        <v>33919</v>
      </c>
      <c r="F39" s="111">
        <f t="shared" si="3"/>
        <v>33912</v>
      </c>
      <c r="G39" s="111">
        <f t="shared" si="3"/>
        <v>34274</v>
      </c>
      <c r="H39" s="111">
        <f t="shared" si="3"/>
        <v>34932</v>
      </c>
      <c r="I39" s="111">
        <f t="shared" si="3"/>
        <v>34949</v>
      </c>
      <c r="J39" s="111">
        <f t="shared" si="3"/>
        <v>35262</v>
      </c>
      <c r="K39" s="111">
        <f t="shared" si="3"/>
        <v>35465</v>
      </c>
      <c r="L39" s="111">
        <f t="shared" si="3"/>
        <v>35639</v>
      </c>
      <c r="M39" s="111">
        <f t="shared" si="3"/>
        <v>36160</v>
      </c>
      <c r="N39" s="111">
        <f t="shared" si="3"/>
        <v>36470</v>
      </c>
      <c r="O39" s="111">
        <f t="shared" si="3"/>
        <v>37054</v>
      </c>
      <c r="P39" s="111">
        <f t="shared" si="3"/>
        <v>38103</v>
      </c>
      <c r="Q39" s="111">
        <f t="shared" si="3"/>
        <v>38977</v>
      </c>
      <c r="R39" s="111">
        <f t="shared" si="3"/>
        <v>39328</v>
      </c>
      <c r="S39" s="111">
        <f t="shared" si="3"/>
        <v>39610</v>
      </c>
      <c r="T39" s="111">
        <f t="shared" si="3"/>
        <v>39821</v>
      </c>
      <c r="U39" s="111">
        <f>SUM(U23:U38)</f>
        <v>40249</v>
      </c>
      <c r="V39" s="111">
        <f t="shared" ref="V39:BH39" si="4">SUM(V23:V38)</f>
        <v>40712</v>
      </c>
      <c r="W39" s="111">
        <f>SUM(W23:W38)</f>
        <v>41126</v>
      </c>
      <c r="X39" s="111">
        <f>SUM(X23:X38)</f>
        <v>41709</v>
      </c>
      <c r="Y39" s="111">
        <f t="shared" si="4"/>
        <v>42390</v>
      </c>
      <c r="Z39" s="111">
        <f>SUM(Z23:Z38)</f>
        <v>43038</v>
      </c>
      <c r="AA39" s="111">
        <f>SUM(AA23:AA38)</f>
        <v>43612</v>
      </c>
      <c r="AB39" s="111">
        <f t="shared" si="4"/>
        <v>44092</v>
      </c>
      <c r="AC39" s="111">
        <f t="shared" si="4"/>
        <v>44534</v>
      </c>
      <c r="AD39" s="111">
        <f t="shared" si="4"/>
        <v>44930</v>
      </c>
      <c r="AE39" s="111">
        <f t="shared" si="4"/>
        <v>45025</v>
      </c>
      <c r="AF39" s="111">
        <f t="shared" si="4"/>
        <v>45181</v>
      </c>
      <c r="AG39" s="111">
        <f t="shared" si="4"/>
        <v>45367</v>
      </c>
      <c r="AH39" s="111">
        <f t="shared" si="4"/>
        <v>45454</v>
      </c>
      <c r="AI39" s="111">
        <f t="shared" si="4"/>
        <v>45494</v>
      </c>
      <c r="AJ39" s="111">
        <f t="shared" si="4"/>
        <v>45644</v>
      </c>
      <c r="AK39" s="111">
        <f t="shared" si="4"/>
        <v>45844</v>
      </c>
      <c r="AL39" s="111">
        <f t="shared" si="4"/>
        <v>46122</v>
      </c>
      <c r="AM39" s="111">
        <f t="shared" si="4"/>
        <v>46604</v>
      </c>
      <c r="AN39" s="111">
        <f t="shared" si="4"/>
        <v>47445</v>
      </c>
      <c r="AO39" s="111">
        <f t="shared" si="4"/>
        <v>47947</v>
      </c>
      <c r="AP39" s="111">
        <f t="shared" si="4"/>
        <v>48379</v>
      </c>
      <c r="AQ39" s="111">
        <f t="shared" si="4"/>
        <v>48826</v>
      </c>
      <c r="AR39" s="111">
        <f t="shared" si="4"/>
        <v>49119</v>
      </c>
      <c r="AS39" s="111">
        <f t="shared" si="4"/>
        <v>49709</v>
      </c>
      <c r="AT39" s="111">
        <f t="shared" si="4"/>
        <v>50007</v>
      </c>
      <c r="AU39" s="111">
        <f t="shared" si="4"/>
        <v>50181</v>
      </c>
      <c r="AV39" s="111">
        <f t="shared" si="4"/>
        <v>50634</v>
      </c>
      <c r="AW39" s="111">
        <f t="shared" si="4"/>
        <v>50777</v>
      </c>
      <c r="AX39" s="111">
        <f t="shared" si="4"/>
        <v>51069</v>
      </c>
      <c r="AY39" s="111">
        <f t="shared" si="4"/>
        <v>51243</v>
      </c>
      <c r="AZ39" s="111">
        <f t="shared" si="4"/>
        <v>51300</v>
      </c>
      <c r="BA39" s="111">
        <f t="shared" si="4"/>
        <v>51450</v>
      </c>
      <c r="BB39" s="111">
        <f t="shared" si="4"/>
        <v>51530</v>
      </c>
      <c r="BC39" s="111">
        <f t="shared" si="4"/>
        <v>51488</v>
      </c>
      <c r="BD39" s="111">
        <f t="shared" si="4"/>
        <v>51558</v>
      </c>
      <c r="BE39" s="111">
        <f t="shared" si="4"/>
        <v>51809</v>
      </c>
      <c r="BF39" s="111">
        <f t="shared" si="4"/>
        <v>51917</v>
      </c>
      <c r="BG39" s="111">
        <f t="shared" si="4"/>
        <v>52149</v>
      </c>
      <c r="BH39" s="111">
        <f t="shared" si="4"/>
        <v>52420</v>
      </c>
      <c r="BI39" s="112">
        <f t="shared" si="2"/>
        <v>45908.479166666664</v>
      </c>
    </row>
    <row r="40" spans="2:62" s="94" customFormat="1" x14ac:dyDescent="0.2"/>
    <row r="41" spans="2:62" s="94" customFormat="1" x14ac:dyDescent="0.2">
      <c r="B41" s="86" t="s">
        <v>155</v>
      </c>
    </row>
    <row r="42" spans="2:62" s="86" customFormat="1" x14ac:dyDescent="0.2">
      <c r="B42" s="105"/>
      <c r="C42" s="106">
        <f t="shared" ref="C42:BH42" si="5">C22</f>
        <v>43008</v>
      </c>
      <c r="D42" s="106">
        <f t="shared" si="5"/>
        <v>43039</v>
      </c>
      <c r="E42" s="106">
        <f t="shared" si="5"/>
        <v>43069</v>
      </c>
      <c r="F42" s="106">
        <f t="shared" si="5"/>
        <v>43100</v>
      </c>
      <c r="G42" s="106">
        <f t="shared" si="5"/>
        <v>43131</v>
      </c>
      <c r="H42" s="106">
        <f t="shared" si="5"/>
        <v>43159</v>
      </c>
      <c r="I42" s="106">
        <f t="shared" si="5"/>
        <v>43190</v>
      </c>
      <c r="J42" s="106">
        <f t="shared" si="5"/>
        <v>43220</v>
      </c>
      <c r="K42" s="106">
        <f t="shared" si="5"/>
        <v>43251</v>
      </c>
      <c r="L42" s="106">
        <f t="shared" si="5"/>
        <v>43281</v>
      </c>
      <c r="M42" s="106">
        <f t="shared" si="5"/>
        <v>43312</v>
      </c>
      <c r="N42" s="106">
        <f t="shared" si="5"/>
        <v>43343</v>
      </c>
      <c r="O42" s="106">
        <f t="shared" si="5"/>
        <v>43373</v>
      </c>
      <c r="P42" s="106">
        <f t="shared" si="5"/>
        <v>43404</v>
      </c>
      <c r="Q42" s="106">
        <f t="shared" si="5"/>
        <v>43434</v>
      </c>
      <c r="R42" s="106">
        <f t="shared" si="5"/>
        <v>43465</v>
      </c>
      <c r="S42" s="106">
        <f t="shared" si="5"/>
        <v>43496</v>
      </c>
      <c r="T42" s="106">
        <f t="shared" si="5"/>
        <v>43524</v>
      </c>
      <c r="U42" s="106">
        <f t="shared" si="5"/>
        <v>43555</v>
      </c>
      <c r="V42" s="106">
        <f t="shared" si="5"/>
        <v>43585</v>
      </c>
      <c r="W42" s="106">
        <f t="shared" si="5"/>
        <v>43616</v>
      </c>
      <c r="X42" s="106">
        <f t="shared" si="5"/>
        <v>43646</v>
      </c>
      <c r="Y42" s="106">
        <f t="shared" si="5"/>
        <v>43677</v>
      </c>
      <c r="Z42" s="106">
        <f t="shared" si="5"/>
        <v>43708</v>
      </c>
      <c r="AA42" s="106">
        <f t="shared" si="5"/>
        <v>43738</v>
      </c>
      <c r="AB42" s="106">
        <f t="shared" si="5"/>
        <v>43769</v>
      </c>
      <c r="AC42" s="106">
        <f t="shared" si="5"/>
        <v>43799</v>
      </c>
      <c r="AD42" s="106">
        <f t="shared" si="5"/>
        <v>43830</v>
      </c>
      <c r="AE42" s="106">
        <f t="shared" si="5"/>
        <v>43861</v>
      </c>
      <c r="AF42" s="106">
        <f t="shared" si="5"/>
        <v>43890</v>
      </c>
      <c r="AG42" s="106">
        <f t="shared" si="5"/>
        <v>43921</v>
      </c>
      <c r="AH42" s="106">
        <f t="shared" si="5"/>
        <v>43951</v>
      </c>
      <c r="AI42" s="106">
        <f t="shared" si="5"/>
        <v>43982</v>
      </c>
      <c r="AJ42" s="106">
        <f t="shared" si="5"/>
        <v>44012</v>
      </c>
      <c r="AK42" s="106">
        <f t="shared" si="5"/>
        <v>44043</v>
      </c>
      <c r="AL42" s="106">
        <f t="shared" si="5"/>
        <v>44074</v>
      </c>
      <c r="AM42" s="106">
        <f t="shared" si="5"/>
        <v>44104</v>
      </c>
      <c r="AN42" s="106">
        <f t="shared" si="5"/>
        <v>44135</v>
      </c>
      <c r="AO42" s="106">
        <f t="shared" si="5"/>
        <v>44165</v>
      </c>
      <c r="AP42" s="106">
        <f t="shared" si="5"/>
        <v>44196</v>
      </c>
      <c r="AQ42" s="106">
        <f t="shared" si="5"/>
        <v>44227</v>
      </c>
      <c r="AR42" s="106">
        <f t="shared" si="5"/>
        <v>44255</v>
      </c>
      <c r="AS42" s="106">
        <f t="shared" si="5"/>
        <v>44286</v>
      </c>
      <c r="AT42" s="106">
        <f t="shared" si="5"/>
        <v>44316</v>
      </c>
      <c r="AU42" s="106">
        <f t="shared" si="5"/>
        <v>44347</v>
      </c>
      <c r="AV42" s="106">
        <f t="shared" si="5"/>
        <v>44377</v>
      </c>
      <c r="AW42" s="106">
        <f t="shared" si="5"/>
        <v>44408</v>
      </c>
      <c r="AX42" s="106">
        <f t="shared" si="5"/>
        <v>44439</v>
      </c>
      <c r="AY42" s="106">
        <f t="shared" si="5"/>
        <v>44469</v>
      </c>
      <c r="AZ42" s="106">
        <f t="shared" si="5"/>
        <v>44500</v>
      </c>
      <c r="BA42" s="106">
        <f t="shared" si="5"/>
        <v>44530</v>
      </c>
      <c r="BB42" s="106">
        <f t="shared" si="5"/>
        <v>44561</v>
      </c>
      <c r="BC42" s="106">
        <f t="shared" si="5"/>
        <v>44592</v>
      </c>
      <c r="BD42" s="106">
        <f t="shared" si="5"/>
        <v>44620</v>
      </c>
      <c r="BE42" s="106">
        <f t="shared" si="5"/>
        <v>44651</v>
      </c>
      <c r="BF42" s="106">
        <f t="shared" si="5"/>
        <v>44681</v>
      </c>
      <c r="BG42" s="106">
        <f t="shared" si="5"/>
        <v>44712</v>
      </c>
      <c r="BH42" s="106">
        <f t="shared" si="5"/>
        <v>44742</v>
      </c>
      <c r="BI42" s="107" t="s">
        <v>156</v>
      </c>
      <c r="BJ42" s="107" t="s">
        <v>157</v>
      </c>
    </row>
    <row r="43" spans="2:62" s="117" customFormat="1" x14ac:dyDescent="0.2">
      <c r="B43" s="113" t="str">
        <f>B23</f>
        <v>R_A1</v>
      </c>
      <c r="C43" s="114">
        <f>IFERROR(C23/C$39,0)</f>
        <v>9.3811380493096072E-4</v>
      </c>
      <c r="D43" s="114">
        <f t="shared" ref="D43:BH47" si="6">IFERROR(D23/D$39,0)</f>
        <v>1.2704978578815186E-3</v>
      </c>
      <c r="E43" s="114">
        <f t="shared" si="6"/>
        <v>1.6215100681034229E-3</v>
      </c>
      <c r="F43" s="114">
        <f t="shared" si="6"/>
        <v>1.5038924274593064E-3</v>
      </c>
      <c r="G43" s="114">
        <f t="shared" si="6"/>
        <v>1.5171850382213923E-3</v>
      </c>
      <c r="H43" s="114">
        <f t="shared" si="6"/>
        <v>1.7176228100309172E-3</v>
      </c>
      <c r="I43" s="114">
        <f t="shared" si="6"/>
        <v>1.4592692208646885E-3</v>
      </c>
      <c r="J43" s="114">
        <f t="shared" si="6"/>
        <v>1.4746752878452725E-3</v>
      </c>
      <c r="K43" s="114">
        <f t="shared" si="6"/>
        <v>1.945580149443113E-3</v>
      </c>
      <c r="L43" s="114">
        <f t="shared" si="6"/>
        <v>2.441145935632313E-3</v>
      </c>
      <c r="M43" s="114">
        <f t="shared" si="6"/>
        <v>3.6504424778761061E-3</v>
      </c>
      <c r="N43" s="114">
        <f t="shared" si="6"/>
        <v>4.7984644913627635E-3</v>
      </c>
      <c r="O43" s="114">
        <f t="shared" si="6"/>
        <v>6.2341447616991418E-3</v>
      </c>
      <c r="P43" s="114">
        <f t="shared" si="6"/>
        <v>7.6634385743904682E-3</v>
      </c>
      <c r="Q43" s="114">
        <f t="shared" si="6"/>
        <v>8.9539985119429406E-3</v>
      </c>
      <c r="R43" s="114">
        <f t="shared" si="6"/>
        <v>9.7894629780309189E-3</v>
      </c>
      <c r="S43" s="114">
        <f t="shared" si="6"/>
        <v>1.0704367583943449E-2</v>
      </c>
      <c r="T43" s="114">
        <f t="shared" si="6"/>
        <v>1.142613194043344E-2</v>
      </c>
      <c r="U43" s="114">
        <f t="shared" si="6"/>
        <v>1.2174215508459837E-2</v>
      </c>
      <c r="V43" s="114">
        <f t="shared" si="6"/>
        <v>1.1765572804087247E-2</v>
      </c>
      <c r="W43" s="114">
        <f t="shared" si="6"/>
        <v>1.3568059135340173E-2</v>
      </c>
      <c r="X43" s="114">
        <f t="shared" si="6"/>
        <v>1.4697067779136397E-2</v>
      </c>
      <c r="Y43" s="114">
        <f t="shared" si="6"/>
        <v>1.533380514272234E-2</v>
      </c>
      <c r="Z43" s="114">
        <f t="shared" si="6"/>
        <v>1.682234304568056E-2</v>
      </c>
      <c r="AA43" s="114">
        <f t="shared" si="6"/>
        <v>1.8068421535357242E-2</v>
      </c>
      <c r="AB43" s="114">
        <f t="shared" si="6"/>
        <v>1.9096434727388187E-2</v>
      </c>
      <c r="AC43" s="114">
        <f t="shared" si="6"/>
        <v>2.0097004535860243E-2</v>
      </c>
      <c r="AD43" s="114">
        <f t="shared" si="6"/>
        <v>1.9318940574226576E-2</v>
      </c>
      <c r="AE43" s="114">
        <f t="shared" si="6"/>
        <v>1.7745696835091616E-2</v>
      </c>
      <c r="AF43" s="114">
        <f t="shared" si="6"/>
        <v>1.7839357251942189E-2</v>
      </c>
      <c r="AG43" s="114">
        <f t="shared" si="6"/>
        <v>1.7082901668613749E-2</v>
      </c>
      <c r="AH43" s="114">
        <f t="shared" si="6"/>
        <v>1.6940203282439389E-2</v>
      </c>
      <c r="AI43" s="114">
        <f t="shared" si="6"/>
        <v>1.6485690420714818E-2</v>
      </c>
      <c r="AJ43" s="114">
        <f t="shared" si="6"/>
        <v>1.7351678205240556E-2</v>
      </c>
      <c r="AK43" s="114">
        <f t="shared" si="6"/>
        <v>1.7385044934996947E-2</v>
      </c>
      <c r="AL43" s="114">
        <f t="shared" si="6"/>
        <v>1.8624517583799488E-2</v>
      </c>
      <c r="AM43" s="114">
        <f t="shared" si="6"/>
        <v>1.9697880010299543E-2</v>
      </c>
      <c r="AN43" s="114">
        <f t="shared" si="6"/>
        <v>1.993887659395089E-2</v>
      </c>
      <c r="AO43" s="114">
        <f t="shared" si="6"/>
        <v>2.0376665901933384E-2</v>
      </c>
      <c r="AP43" s="114">
        <f t="shared" si="6"/>
        <v>2.133156948262676E-2</v>
      </c>
      <c r="AQ43" s="114">
        <f t="shared" si="6"/>
        <v>2.2815712939827142E-2</v>
      </c>
      <c r="AR43" s="114">
        <f t="shared" si="6"/>
        <v>2.4654410716830555E-2</v>
      </c>
      <c r="AS43" s="114">
        <f t="shared" si="6"/>
        <v>2.7379347804220563E-2</v>
      </c>
      <c r="AT43" s="114">
        <f t="shared" si="6"/>
        <v>2.8036074949507068E-2</v>
      </c>
      <c r="AU43" s="114">
        <f t="shared" si="6"/>
        <v>2.8895398656862158E-2</v>
      </c>
      <c r="AV43" s="114">
        <f t="shared" si="6"/>
        <v>3.1125330805387683E-2</v>
      </c>
      <c r="AW43" s="114">
        <f t="shared" si="6"/>
        <v>3.0742265198810487E-2</v>
      </c>
      <c r="AX43" s="114">
        <f t="shared" si="6"/>
        <v>2.9646164992461178E-2</v>
      </c>
      <c r="AY43" s="114">
        <f t="shared" si="6"/>
        <v>2.9174716546650274E-2</v>
      </c>
      <c r="AZ43" s="114">
        <f t="shared" si="6"/>
        <v>2.7446393762183236E-2</v>
      </c>
      <c r="BA43" s="114">
        <f t="shared" si="6"/>
        <v>2.7152575315840623E-2</v>
      </c>
      <c r="BB43" s="114">
        <f t="shared" si="6"/>
        <v>2.5480302736270135E-2</v>
      </c>
      <c r="BC43" s="114">
        <f t="shared" si="6"/>
        <v>2.2568365444375387E-2</v>
      </c>
      <c r="BD43" s="114">
        <f t="shared" si="6"/>
        <v>2.1936459909228441E-2</v>
      </c>
      <c r="BE43" s="114">
        <f t="shared" si="6"/>
        <v>2.4455210484664827E-2</v>
      </c>
      <c r="BF43" s="114">
        <f t="shared" si="6"/>
        <v>2.5059229154226939E-2</v>
      </c>
      <c r="BG43" s="114">
        <f t="shared" si="6"/>
        <v>2.6405108439279755E-2</v>
      </c>
      <c r="BH43" s="114">
        <f t="shared" si="6"/>
        <v>2.8710415871804656E-2</v>
      </c>
      <c r="BI43" s="115">
        <f>AVERAGE(M43:BH43)</f>
        <v>1.9305122541833721E-2</v>
      </c>
      <c r="BJ43" s="116">
        <f>IFERROR(BI23/$BI$39,0)</f>
        <v>2.0019903730565388E-2</v>
      </c>
    </row>
    <row r="44" spans="2:62" s="117" customFormat="1" x14ac:dyDescent="0.2">
      <c r="B44" s="113" t="str">
        <f>B24</f>
        <v>R_A2</v>
      </c>
      <c r="C44" s="114">
        <f t="shared" ref="C44:R58" si="7">IFERROR(C24/C$39,0)</f>
        <v>8.0619155111254434E-3</v>
      </c>
      <c r="D44" s="114">
        <f t="shared" si="7"/>
        <v>8.3616486925690656E-3</v>
      </c>
      <c r="E44" s="114">
        <f t="shared" si="7"/>
        <v>9.2278663875703885E-3</v>
      </c>
      <c r="F44" s="114">
        <f t="shared" si="7"/>
        <v>9.4066996933238976E-3</v>
      </c>
      <c r="G44" s="114">
        <f t="shared" si="7"/>
        <v>9.4240532181828797E-3</v>
      </c>
      <c r="H44" s="114">
        <f t="shared" si="7"/>
        <v>9.4182984083361967E-3</v>
      </c>
      <c r="I44" s="114">
        <f t="shared" si="7"/>
        <v>9.9573664482531694E-3</v>
      </c>
      <c r="J44" s="114">
        <f t="shared" si="7"/>
        <v>1.0152572174011684E-2</v>
      </c>
      <c r="K44" s="114">
        <f t="shared" si="7"/>
        <v>1.1165938248977866E-2</v>
      </c>
      <c r="L44" s="114">
        <f t="shared" si="7"/>
        <v>1.2486321165015853E-2</v>
      </c>
      <c r="M44" s="114">
        <f t="shared" si="7"/>
        <v>1.366150442477876E-2</v>
      </c>
      <c r="N44" s="114">
        <f t="shared" si="7"/>
        <v>1.5163147792706335E-2</v>
      </c>
      <c r="O44" s="114">
        <f t="shared" si="7"/>
        <v>1.7164138824418418E-2</v>
      </c>
      <c r="P44" s="114">
        <f t="shared" si="7"/>
        <v>1.7662651234810908E-2</v>
      </c>
      <c r="Q44" s="114">
        <f t="shared" si="7"/>
        <v>1.9703927957513405E-2</v>
      </c>
      <c r="R44" s="114">
        <f t="shared" si="7"/>
        <v>2.0163751017087062E-2</v>
      </c>
      <c r="S44" s="114">
        <f t="shared" si="6"/>
        <v>2.0727089118909366E-2</v>
      </c>
      <c r="T44" s="114">
        <f t="shared" si="6"/>
        <v>2.0968835539037192E-2</v>
      </c>
      <c r="U44" s="114">
        <f t="shared" si="6"/>
        <v>2.1565753186414568E-2</v>
      </c>
      <c r="V44" s="114">
        <f t="shared" si="6"/>
        <v>2.02888583218707E-2</v>
      </c>
      <c r="W44" s="114">
        <f t="shared" si="6"/>
        <v>2.1178816320575791E-2</v>
      </c>
      <c r="X44" s="114">
        <f t="shared" si="6"/>
        <v>1.9204488239948213E-2</v>
      </c>
      <c r="Y44" s="114">
        <f t="shared" si="6"/>
        <v>1.9037508846426045E-2</v>
      </c>
      <c r="Z44" s="114">
        <f t="shared" si="6"/>
        <v>2.1120869928900041E-2</v>
      </c>
      <c r="AA44" s="114">
        <f t="shared" si="6"/>
        <v>2.2516738512336053E-2</v>
      </c>
      <c r="AB44" s="114">
        <f t="shared" si="6"/>
        <v>2.1341739998185612E-2</v>
      </c>
      <c r="AC44" s="114">
        <f t="shared" si="6"/>
        <v>2.229757039565276E-2</v>
      </c>
      <c r="AD44" s="114">
        <f t="shared" si="6"/>
        <v>2.1989761851769419E-2</v>
      </c>
      <c r="AE44" s="114">
        <f t="shared" si="6"/>
        <v>2.2987229317046085E-2</v>
      </c>
      <c r="AF44" s="114">
        <f t="shared" si="6"/>
        <v>2.2288129966136206E-2</v>
      </c>
      <c r="AG44" s="114">
        <f t="shared" si="6"/>
        <v>2.1469349968038443E-2</v>
      </c>
      <c r="AH44" s="114">
        <f t="shared" si="6"/>
        <v>2.1274255291063492E-2</v>
      </c>
      <c r="AI44" s="114">
        <f t="shared" si="6"/>
        <v>2.217874884600167E-2</v>
      </c>
      <c r="AJ44" s="114">
        <f t="shared" si="6"/>
        <v>2.2237314871615108E-2</v>
      </c>
      <c r="AK44" s="114">
        <f t="shared" si="6"/>
        <v>2.2292993630573247E-2</v>
      </c>
      <c r="AL44" s="114">
        <f t="shared" si="6"/>
        <v>2.2418802306925112E-2</v>
      </c>
      <c r="AM44" s="114">
        <f t="shared" si="6"/>
        <v>2.4954939490172516E-2</v>
      </c>
      <c r="AN44" s="114">
        <f t="shared" si="6"/>
        <v>2.6641374222784276E-2</v>
      </c>
      <c r="AO44" s="114">
        <f t="shared" si="6"/>
        <v>2.7363547250088639E-2</v>
      </c>
      <c r="AP44" s="114">
        <f t="shared" si="6"/>
        <v>2.7739308377601853E-2</v>
      </c>
      <c r="AQ44" s="114">
        <f t="shared" si="6"/>
        <v>3.0864703231884651E-2</v>
      </c>
      <c r="AR44" s="114">
        <f t="shared" si="6"/>
        <v>3.2696105376738123E-2</v>
      </c>
      <c r="AS44" s="114">
        <f t="shared" si="6"/>
        <v>3.5587117021062584E-2</v>
      </c>
      <c r="AT44" s="114">
        <f t="shared" si="6"/>
        <v>3.4695142680024799E-2</v>
      </c>
      <c r="AU44" s="114">
        <f t="shared" si="6"/>
        <v>3.4275921165381321E-2</v>
      </c>
      <c r="AV44" s="114">
        <f t="shared" si="6"/>
        <v>3.7603191531382078E-2</v>
      </c>
      <c r="AW44" s="114">
        <f t="shared" si="6"/>
        <v>3.6729227799988183E-2</v>
      </c>
      <c r="AX44" s="114">
        <f t="shared" si="6"/>
        <v>3.5775127768313458E-2</v>
      </c>
      <c r="AY44" s="114">
        <f t="shared" si="6"/>
        <v>3.5360927346174111E-2</v>
      </c>
      <c r="AZ44" s="114">
        <f t="shared" si="6"/>
        <v>3.3547758284600389E-2</v>
      </c>
      <c r="BA44" s="114">
        <f t="shared" si="6"/>
        <v>3.3372206025267248E-2</v>
      </c>
      <c r="BB44" s="114">
        <f t="shared" si="6"/>
        <v>3.2738210751018827E-2</v>
      </c>
      <c r="BC44" s="114">
        <f t="shared" si="6"/>
        <v>2.7656929770043505E-2</v>
      </c>
      <c r="BD44" s="114">
        <f t="shared" si="6"/>
        <v>2.6358664028860699E-2</v>
      </c>
      <c r="BE44" s="114">
        <f t="shared" si="6"/>
        <v>2.6790712038448919E-2</v>
      </c>
      <c r="BF44" s="114">
        <f t="shared" si="6"/>
        <v>2.5868212724155865E-2</v>
      </c>
      <c r="BG44" s="114">
        <f t="shared" si="6"/>
        <v>2.5944888684346776E-2</v>
      </c>
      <c r="BH44" s="114">
        <f t="shared" si="6"/>
        <v>2.6287676459366655E-2</v>
      </c>
      <c r="BI44" s="115">
        <f t="shared" ref="BI44:BI58" si="8">AVERAGE(M44:BH44)</f>
        <v>2.5244913911175951E-2</v>
      </c>
      <c r="BJ44" s="116">
        <f>IFERROR(BI24/$BI$39,0)</f>
        <v>2.5784089449706775E-2</v>
      </c>
    </row>
    <row r="45" spans="2:62" s="117" customFormat="1" x14ac:dyDescent="0.2">
      <c r="B45" s="113" t="str">
        <f>B25</f>
        <v>R_B</v>
      </c>
      <c r="C45" s="114">
        <f t="shared" si="7"/>
        <v>2.6970771891765121E-3</v>
      </c>
      <c r="D45" s="114">
        <f t="shared" si="6"/>
        <v>2.7182744866302258E-3</v>
      </c>
      <c r="E45" s="114">
        <f t="shared" si="6"/>
        <v>2.6533801114419645E-3</v>
      </c>
      <c r="F45" s="114">
        <f t="shared" si="6"/>
        <v>2.9488086812927577E-3</v>
      </c>
      <c r="G45" s="114">
        <f t="shared" si="6"/>
        <v>3.2094298885452528E-3</v>
      </c>
      <c r="H45" s="114">
        <f t="shared" si="6"/>
        <v>3.234856292224894E-3</v>
      </c>
      <c r="I45" s="114">
        <f t="shared" si="6"/>
        <v>3.3763483933732011E-3</v>
      </c>
      <c r="J45" s="114">
        <f t="shared" si="6"/>
        <v>3.4314559582553457E-3</v>
      </c>
      <c r="K45" s="114">
        <f t="shared" si="6"/>
        <v>3.69378260256591E-3</v>
      </c>
      <c r="L45" s="114">
        <f t="shared" si="6"/>
        <v>3.9282808159600436E-3</v>
      </c>
      <c r="M45" s="114">
        <f t="shared" si="6"/>
        <v>4.0099557522123895E-3</v>
      </c>
      <c r="N45" s="114">
        <f t="shared" si="6"/>
        <v>4.0855497669317247E-3</v>
      </c>
      <c r="O45" s="114">
        <f t="shared" si="6"/>
        <v>4.2370594267825334E-3</v>
      </c>
      <c r="P45" s="114">
        <f t="shared" si="6"/>
        <v>4.409101645539721E-3</v>
      </c>
      <c r="Q45" s="114">
        <f t="shared" si="6"/>
        <v>5.2081997075198198E-3</v>
      </c>
      <c r="R45" s="114">
        <f t="shared" si="6"/>
        <v>6.1533767290480063E-3</v>
      </c>
      <c r="S45" s="114">
        <f t="shared" si="6"/>
        <v>7.2203988891694016E-3</v>
      </c>
      <c r="T45" s="114">
        <f t="shared" si="6"/>
        <v>8.1364104367042511E-3</v>
      </c>
      <c r="U45" s="114">
        <f t="shared" si="6"/>
        <v>8.9443215980521251E-3</v>
      </c>
      <c r="V45" s="114">
        <f t="shared" si="6"/>
        <v>1.0414619768127334E-2</v>
      </c>
      <c r="W45" s="114">
        <f t="shared" si="6"/>
        <v>1.1306715946116812E-2</v>
      </c>
      <c r="X45" s="114">
        <f t="shared" si="6"/>
        <v>1.2635162674722481E-2</v>
      </c>
      <c r="Y45" s="114">
        <f t="shared" si="6"/>
        <v>1.4248643548006605E-2</v>
      </c>
      <c r="Z45" s="114">
        <f t="shared" si="6"/>
        <v>1.5312049816441284E-2</v>
      </c>
      <c r="AA45" s="114">
        <f t="shared" si="6"/>
        <v>1.6371640832798313E-2</v>
      </c>
      <c r="AB45" s="114">
        <f t="shared" si="6"/>
        <v>1.8189240678581148E-2</v>
      </c>
      <c r="AC45" s="114">
        <f t="shared" si="6"/>
        <v>1.9445816679391027E-2</v>
      </c>
      <c r="AD45" s="114">
        <f t="shared" si="6"/>
        <v>2.1900734475851325E-2</v>
      </c>
      <c r="AE45" s="114">
        <f t="shared" si="6"/>
        <v>2.5208217656857303E-2</v>
      </c>
      <c r="AF45" s="114">
        <f t="shared" si="6"/>
        <v>2.7201699829574377E-2</v>
      </c>
      <c r="AG45" s="114">
        <f t="shared" si="6"/>
        <v>2.9845482399100669E-2</v>
      </c>
      <c r="AH45" s="114">
        <f t="shared" si="6"/>
        <v>3.2516390196682357E-2</v>
      </c>
      <c r="AI45" s="114">
        <f t="shared" si="6"/>
        <v>3.5059568294720185E-2</v>
      </c>
      <c r="AJ45" s="114">
        <f t="shared" si="6"/>
        <v>3.7376215931995443E-2</v>
      </c>
      <c r="AK45" s="114">
        <f t="shared" si="6"/>
        <v>3.9023645406160018E-2</v>
      </c>
      <c r="AL45" s="114">
        <f t="shared" si="6"/>
        <v>3.9959238541260135E-2</v>
      </c>
      <c r="AM45" s="114">
        <f t="shared" si="6"/>
        <v>4.1262552570594802E-2</v>
      </c>
      <c r="AN45" s="114">
        <f t="shared" si="6"/>
        <v>4.2723153124670669E-2</v>
      </c>
      <c r="AO45" s="114">
        <f t="shared" si="6"/>
        <v>4.4570046092560538E-2</v>
      </c>
      <c r="AP45" s="114">
        <f t="shared" si="6"/>
        <v>4.7251906819074395E-2</v>
      </c>
      <c r="AQ45" s="114">
        <f t="shared" si="6"/>
        <v>4.9297505427436203E-2</v>
      </c>
      <c r="AR45" s="114">
        <f t="shared" si="6"/>
        <v>5.0652496997088702E-2</v>
      </c>
      <c r="AS45" s="114">
        <f t="shared" si="6"/>
        <v>5.2465348327264683E-2</v>
      </c>
      <c r="AT45" s="114">
        <f t="shared" si="6"/>
        <v>5.4572359869618253E-2</v>
      </c>
      <c r="AU45" s="114">
        <f t="shared" si="6"/>
        <v>5.6973755006875113E-2</v>
      </c>
      <c r="AV45" s="114">
        <f t="shared" si="6"/>
        <v>5.8912983370857527E-2</v>
      </c>
      <c r="AW45" s="114">
        <f t="shared" si="6"/>
        <v>6.2567697973491931E-2</v>
      </c>
      <c r="AX45" s="114">
        <f t="shared" si="6"/>
        <v>6.6380778946131702E-2</v>
      </c>
      <c r="AY45" s="114">
        <f t="shared" si="6"/>
        <v>6.9492418476669982E-2</v>
      </c>
      <c r="AZ45" s="114">
        <f t="shared" si="6"/>
        <v>7.4035087719298245E-2</v>
      </c>
      <c r="BA45" s="114">
        <f t="shared" si="6"/>
        <v>7.6754130223517972E-2</v>
      </c>
      <c r="BB45" s="114">
        <f t="shared" si="6"/>
        <v>8.020570541432176E-2</v>
      </c>
      <c r="BC45" s="114">
        <f t="shared" si="6"/>
        <v>8.4971255438160351E-2</v>
      </c>
      <c r="BD45" s="114">
        <f t="shared" si="6"/>
        <v>8.7765235269017416E-2</v>
      </c>
      <c r="BE45" s="114">
        <f t="shared" si="6"/>
        <v>8.9675538999015619E-2</v>
      </c>
      <c r="BF45" s="114">
        <f t="shared" si="6"/>
        <v>9.224338848546719E-2</v>
      </c>
      <c r="BG45" s="114">
        <f t="shared" si="6"/>
        <v>9.4536807992483082E-2</v>
      </c>
      <c r="BH45" s="114">
        <f t="shared" si="6"/>
        <v>9.6222815719191154E-2</v>
      </c>
      <c r="BI45" s="115">
        <f t="shared" si="8"/>
        <v>4.024900885189904E-2</v>
      </c>
      <c r="BJ45" s="116">
        <f>IFERROR(BI25/$BI$39,0)</f>
        <v>4.3098429075601956E-2</v>
      </c>
    </row>
    <row r="46" spans="2:62" s="117" customFormat="1" x14ac:dyDescent="0.2">
      <c r="B46" s="113" t="str">
        <f>B26</f>
        <v>R_C1</v>
      </c>
      <c r="C46" s="114">
        <f t="shared" si="7"/>
        <v>0.14998094456333733</v>
      </c>
      <c r="D46" s="114">
        <f t="shared" si="6"/>
        <v>0.17066036342148028</v>
      </c>
      <c r="E46" s="114">
        <f t="shared" si="6"/>
        <v>0.17282349125858662</v>
      </c>
      <c r="F46" s="114">
        <f t="shared" si="6"/>
        <v>0.15336753951403634</v>
      </c>
      <c r="G46" s="114">
        <f t="shared" si="6"/>
        <v>0.16785318317091674</v>
      </c>
      <c r="H46" s="114">
        <f t="shared" si="6"/>
        <v>0.16778312149318678</v>
      </c>
      <c r="I46" s="114">
        <f t="shared" si="6"/>
        <v>0.14157772754585252</v>
      </c>
      <c r="J46" s="114">
        <f t="shared" si="6"/>
        <v>0.16411434405308831</v>
      </c>
      <c r="K46" s="114">
        <f t="shared" si="6"/>
        <v>0.15877625828281405</v>
      </c>
      <c r="L46" s="114">
        <f t="shared" si="6"/>
        <v>0.13723729622043268</v>
      </c>
      <c r="M46" s="114">
        <f t="shared" si="6"/>
        <v>0.15926438053097344</v>
      </c>
      <c r="N46" s="114">
        <f t="shared" si="6"/>
        <v>0.1525089114340554</v>
      </c>
      <c r="O46" s="114">
        <f t="shared" si="6"/>
        <v>0.13148378042856371</v>
      </c>
      <c r="P46" s="114">
        <f t="shared" si="6"/>
        <v>0.14463428076529408</v>
      </c>
      <c r="Q46" s="114">
        <f t="shared" si="6"/>
        <v>0.14400800472073275</v>
      </c>
      <c r="R46" s="114">
        <f t="shared" si="6"/>
        <v>0.12611879576891782</v>
      </c>
      <c r="S46" s="114">
        <f t="shared" si="6"/>
        <v>0.14067154758899267</v>
      </c>
      <c r="T46" s="114">
        <f t="shared" si="6"/>
        <v>0.14349212726953114</v>
      </c>
      <c r="U46" s="114">
        <f t="shared" si="6"/>
        <v>0.12991627121170712</v>
      </c>
      <c r="V46" s="114">
        <f t="shared" si="6"/>
        <v>0.14128512477893496</v>
      </c>
      <c r="W46" s="114">
        <f t="shared" si="6"/>
        <v>0.13820940524242573</v>
      </c>
      <c r="X46" s="114">
        <f t="shared" si="6"/>
        <v>0.13469514972787647</v>
      </c>
      <c r="Y46" s="114">
        <f t="shared" si="6"/>
        <v>0.13710780844538806</v>
      </c>
      <c r="Z46" s="114">
        <f t="shared" si="6"/>
        <v>0.13474139132859334</v>
      </c>
      <c r="AA46" s="114">
        <f t="shared" si="6"/>
        <v>0.13851692194808768</v>
      </c>
      <c r="AB46" s="114">
        <f t="shared" si="6"/>
        <v>0.1353987117844507</v>
      </c>
      <c r="AC46" s="114">
        <f t="shared" si="6"/>
        <v>0.13625544527776531</v>
      </c>
      <c r="AD46" s="114">
        <f t="shared" si="6"/>
        <v>0.13354106387714221</v>
      </c>
      <c r="AE46" s="114">
        <f t="shared" si="6"/>
        <v>0.13583564686285396</v>
      </c>
      <c r="AF46" s="114">
        <f t="shared" si="6"/>
        <v>0.13884154843850291</v>
      </c>
      <c r="AG46" s="114">
        <f t="shared" si="6"/>
        <v>0.13683955297903763</v>
      </c>
      <c r="AH46" s="114">
        <f t="shared" si="6"/>
        <v>0.13697364368372419</v>
      </c>
      <c r="AI46" s="114">
        <f t="shared" si="6"/>
        <v>0.14043610146392932</v>
      </c>
      <c r="AJ46" s="114">
        <f t="shared" si="6"/>
        <v>0.1416615546402594</v>
      </c>
      <c r="AK46" s="114">
        <f t="shared" si="6"/>
        <v>0.14189425006543932</v>
      </c>
      <c r="AL46" s="114">
        <f t="shared" si="6"/>
        <v>0.14648107193963836</v>
      </c>
      <c r="AM46" s="114">
        <f t="shared" si="6"/>
        <v>0.14442966268989788</v>
      </c>
      <c r="AN46" s="114">
        <f t="shared" si="6"/>
        <v>0.14256507535040575</v>
      </c>
      <c r="AO46" s="114">
        <f t="shared" si="6"/>
        <v>0.14589025382192838</v>
      </c>
      <c r="AP46" s="114">
        <f t="shared" si="6"/>
        <v>0.14427747576427788</v>
      </c>
      <c r="AQ46" s="114">
        <f t="shared" si="6"/>
        <v>0.14658173923729162</v>
      </c>
      <c r="AR46" s="114">
        <f t="shared" si="6"/>
        <v>0.14841507359677517</v>
      </c>
      <c r="AS46" s="114">
        <f t="shared" si="6"/>
        <v>0.14605001106439477</v>
      </c>
      <c r="AT46" s="114">
        <f t="shared" si="6"/>
        <v>0.14827924090627312</v>
      </c>
      <c r="AU46" s="114">
        <f t="shared" si="6"/>
        <v>0.15246806560251888</v>
      </c>
      <c r="AV46" s="114">
        <f t="shared" si="6"/>
        <v>0.15187423470395386</v>
      </c>
      <c r="AW46" s="114">
        <f t="shared" si="6"/>
        <v>0.15225397325560786</v>
      </c>
      <c r="AX46" s="114">
        <f t="shared" si="6"/>
        <v>0.15576964499011142</v>
      </c>
      <c r="AY46" s="114">
        <f t="shared" si="6"/>
        <v>0.16132935230177781</v>
      </c>
      <c r="AZ46" s="114">
        <f t="shared" si="6"/>
        <v>0.1661598440545809</v>
      </c>
      <c r="BA46" s="114">
        <f t="shared" si="6"/>
        <v>0.16796890184645286</v>
      </c>
      <c r="BB46" s="114">
        <f t="shared" si="6"/>
        <v>0.16976518532893461</v>
      </c>
      <c r="BC46" s="114">
        <f t="shared" si="6"/>
        <v>0.17782784338098198</v>
      </c>
      <c r="BD46" s="114">
        <f t="shared" si="6"/>
        <v>0.18086426936653865</v>
      </c>
      <c r="BE46" s="114">
        <f t="shared" si="6"/>
        <v>0.17956339632110252</v>
      </c>
      <c r="BF46" s="114">
        <f t="shared" si="6"/>
        <v>0.18238727199183311</v>
      </c>
      <c r="BG46" s="114">
        <f t="shared" si="6"/>
        <v>0.18071295710368368</v>
      </c>
      <c r="BH46" s="114">
        <f t="shared" si="6"/>
        <v>0.18429988553987028</v>
      </c>
      <c r="BI46" s="115">
        <f t="shared" si="8"/>
        <v>0.14896970521712516</v>
      </c>
      <c r="BJ46" s="389">
        <f>IFERROR(BI26/$BI$39,0)</f>
        <v>0.15003265101263519</v>
      </c>
    </row>
    <row r="47" spans="2:62" s="117" customFormat="1" x14ac:dyDescent="0.2">
      <c r="B47" s="113" t="str">
        <f>B27</f>
        <v>R_C2</v>
      </c>
      <c r="C47" s="114">
        <f t="shared" si="7"/>
        <v>3.556037641816423E-2</v>
      </c>
      <c r="D47" s="114">
        <f t="shared" si="6"/>
        <v>1.2793617964248782E-2</v>
      </c>
      <c r="E47" s="114">
        <f t="shared" si="6"/>
        <v>1.1380052477962204E-2</v>
      </c>
      <c r="F47" s="114">
        <f t="shared" si="6"/>
        <v>3.0195800896437839E-2</v>
      </c>
      <c r="G47" s="114">
        <f t="shared" si="6"/>
        <v>1.1845713952267025E-2</v>
      </c>
      <c r="H47" s="114">
        <f t="shared" si="6"/>
        <v>9.5041795488377424E-3</v>
      </c>
      <c r="I47" s="114">
        <f t="shared" si="6"/>
        <v>3.5194140032618962E-2</v>
      </c>
      <c r="J47" s="114">
        <f t="shared" si="6"/>
        <v>7.0330667574159149E-3</v>
      </c>
      <c r="K47" s="114">
        <f t="shared" si="6"/>
        <v>1.2660369378260256E-2</v>
      </c>
      <c r="L47" s="114">
        <f t="shared" si="6"/>
        <v>3.2660849069839223E-2</v>
      </c>
      <c r="M47" s="114">
        <f t="shared" si="6"/>
        <v>6.4159292035398229E-3</v>
      </c>
      <c r="N47" s="114">
        <f t="shared" si="6"/>
        <v>1.2421168083356183E-2</v>
      </c>
      <c r="O47" s="114">
        <f t="shared" si="6"/>
        <v>2.9929292384088087E-2</v>
      </c>
      <c r="P47" s="114">
        <f t="shared" si="6"/>
        <v>1.0655328976720993E-2</v>
      </c>
      <c r="Q47" s="114">
        <f t="shared" si="6"/>
        <v>9.6980270415886298E-3</v>
      </c>
      <c r="R47" s="114">
        <f t="shared" si="6"/>
        <v>2.6393409275834012E-2</v>
      </c>
      <c r="S47" s="114">
        <f t="shared" si="6"/>
        <v>9.9469830850795245E-3</v>
      </c>
      <c r="T47" s="114">
        <f t="shared" si="6"/>
        <v>8.2870847040506269E-3</v>
      </c>
      <c r="U47" s="114">
        <f t="shared" si="6"/>
        <v>2.2012969266317177E-2</v>
      </c>
      <c r="V47" s="114">
        <f t="shared" si="6"/>
        <v>9.5303595991353893E-3</v>
      </c>
      <c r="W47" s="114">
        <f t="shared" si="6"/>
        <v>1.10392452463162E-2</v>
      </c>
      <c r="X47" s="114">
        <f t="shared" si="6"/>
        <v>1.5008751108873385E-2</v>
      </c>
      <c r="Y47" s="114">
        <f t="shared" si="6"/>
        <v>1.224345364472753E-2</v>
      </c>
      <c r="Z47" s="114">
        <f t="shared" si="6"/>
        <v>1.2500580882011246E-2</v>
      </c>
      <c r="AA47" s="114">
        <f t="shared" si="6"/>
        <v>7.4750068788406862E-3</v>
      </c>
      <c r="AB47" s="114">
        <f t="shared" si="6"/>
        <v>1.1067767395445885E-2</v>
      </c>
      <c r="AC47" s="114">
        <f t="shared" si="6"/>
        <v>8.5777159024565501E-3</v>
      </c>
      <c r="AD47" s="114">
        <f t="shared" si="6"/>
        <v>1.2419318940574227E-2</v>
      </c>
      <c r="AE47" s="114">
        <f t="shared" si="6"/>
        <v>9.5724597445863407E-3</v>
      </c>
      <c r="AF47" s="114">
        <f t="shared" si="6"/>
        <v>7.7466191540691886E-3</v>
      </c>
      <c r="AG47" s="114">
        <f t="shared" si="6"/>
        <v>1.1065311790508519E-2</v>
      </c>
      <c r="AH47" s="114">
        <f t="shared" si="6"/>
        <v>1.2166145993751924E-2</v>
      </c>
      <c r="AI47" s="114">
        <f t="shared" si="6"/>
        <v>9.869433331867938E-3</v>
      </c>
      <c r="AJ47" s="114">
        <f t="shared" si="6"/>
        <v>1.102006835509596E-2</v>
      </c>
      <c r="AK47" s="114">
        <f t="shared" si="6"/>
        <v>1.2826105924439403E-2</v>
      </c>
      <c r="AL47" s="114">
        <f t="shared" ref="AL47:BH47" si="9">IFERROR(AL27/AL$39,0)</f>
        <v>7.6536143272191142E-3</v>
      </c>
      <c r="AM47" s="114">
        <f t="shared" si="9"/>
        <v>9.0979315080250631E-3</v>
      </c>
      <c r="AN47" s="114">
        <f t="shared" si="9"/>
        <v>1.0390979028348615E-2</v>
      </c>
      <c r="AO47" s="114">
        <f t="shared" si="9"/>
        <v>7.2997267816547438E-3</v>
      </c>
      <c r="AP47" s="114">
        <f t="shared" si="9"/>
        <v>1.1265218379875565E-2</v>
      </c>
      <c r="AQ47" s="114">
        <f t="shared" si="9"/>
        <v>7.9670667267439481E-3</v>
      </c>
      <c r="AR47" s="114">
        <f t="shared" si="9"/>
        <v>7.6752376880636821E-3</v>
      </c>
      <c r="AS47" s="114">
        <f t="shared" si="9"/>
        <v>1.0259711521052525E-2</v>
      </c>
      <c r="AT47" s="114">
        <f t="shared" si="9"/>
        <v>9.3786869838222656E-3</v>
      </c>
      <c r="AU47" s="114">
        <f t="shared" si="9"/>
        <v>8.1704230684920588E-3</v>
      </c>
      <c r="AV47" s="114">
        <f t="shared" si="9"/>
        <v>9.3810483074613892E-3</v>
      </c>
      <c r="AW47" s="114">
        <f t="shared" si="9"/>
        <v>1.1717903775331351E-2</v>
      </c>
      <c r="AX47" s="114">
        <f t="shared" si="9"/>
        <v>1.1024300456245471E-2</v>
      </c>
      <c r="AY47" s="114">
        <f t="shared" si="9"/>
        <v>9.0939250239057048E-3</v>
      </c>
      <c r="AZ47" s="114">
        <f t="shared" si="9"/>
        <v>9.6101364522417146E-3</v>
      </c>
      <c r="BA47" s="114">
        <f t="shared" si="9"/>
        <v>1.0320699708454811E-2</v>
      </c>
      <c r="BB47" s="114">
        <f t="shared" si="9"/>
        <v>1.1566078012808073E-2</v>
      </c>
      <c r="BC47" s="114">
        <f t="shared" si="9"/>
        <v>8.9146985705407088E-3</v>
      </c>
      <c r="BD47" s="114">
        <f t="shared" si="9"/>
        <v>8.9607820318864193E-3</v>
      </c>
      <c r="BE47" s="114">
        <f t="shared" si="9"/>
        <v>1.2951417707348143E-2</v>
      </c>
      <c r="BF47" s="114">
        <f t="shared" si="9"/>
        <v>1.1499123601132578E-2</v>
      </c>
      <c r="BG47" s="114">
        <f t="shared" si="9"/>
        <v>1.4573625572877716E-2</v>
      </c>
      <c r="BH47" s="114">
        <f t="shared" si="9"/>
        <v>1.1884776802747044E-2</v>
      </c>
      <c r="BI47" s="115">
        <f t="shared" si="8"/>
        <v>1.126136766561571E-2</v>
      </c>
      <c r="BJ47" s="116">
        <f>IFERROR(BI27/$BI$39,0)</f>
        <v>1.1114504537333564E-2</v>
      </c>
    </row>
    <row r="48" spans="2:62" s="117" customFormat="1" x14ac:dyDescent="0.2">
      <c r="B48" s="113" t="str">
        <f t="shared" ref="B48:B58" si="10">B28</f>
        <v>R_D</v>
      </c>
      <c r="C48" s="114">
        <f t="shared" si="7"/>
        <v>2.1664565682624374E-2</v>
      </c>
      <c r="D48" s="114">
        <f t="shared" si="7"/>
        <v>1.997340818436992E-2</v>
      </c>
      <c r="E48" s="114">
        <f t="shared" si="7"/>
        <v>2.1787198915062353E-2</v>
      </c>
      <c r="F48" s="114">
        <f t="shared" si="7"/>
        <v>2.1585279547062988E-2</v>
      </c>
      <c r="G48" s="114">
        <f t="shared" si="7"/>
        <v>2.0919647546244965E-2</v>
      </c>
      <c r="H48" s="114">
        <f t="shared" si="7"/>
        <v>2.7052559257986945E-2</v>
      </c>
      <c r="I48" s="114">
        <f t="shared" si="7"/>
        <v>2.9013705685427337E-2</v>
      </c>
      <c r="J48" s="114">
        <f t="shared" si="7"/>
        <v>2.6402359480460554E-2</v>
      </c>
      <c r="K48" s="114">
        <f t="shared" si="7"/>
        <v>2.7068941209643309E-2</v>
      </c>
      <c r="L48" s="114">
        <f t="shared" si="7"/>
        <v>2.6403658912988581E-2</v>
      </c>
      <c r="M48" s="114">
        <f t="shared" si="7"/>
        <v>2.4585176991150443E-2</v>
      </c>
      <c r="N48" s="114">
        <f t="shared" si="7"/>
        <v>2.6213326021387442E-2</v>
      </c>
      <c r="O48" s="114">
        <f t="shared" si="7"/>
        <v>2.6258973390187294E-2</v>
      </c>
      <c r="P48" s="114">
        <f t="shared" si="7"/>
        <v>2.4591239534944756E-2</v>
      </c>
      <c r="Q48" s="114">
        <f t="shared" si="7"/>
        <v>2.5887061600431024E-2</v>
      </c>
      <c r="R48" s="114">
        <f t="shared" si="7"/>
        <v>2.5249186330349879E-2</v>
      </c>
      <c r="S48" s="114">
        <f t="shared" ref="S48:BH53" si="11">IFERROR(S28/S$39,0)</f>
        <v>2.244382731633426E-2</v>
      </c>
      <c r="T48" s="114">
        <f t="shared" si="11"/>
        <v>2.3329399060797066E-2</v>
      </c>
      <c r="U48" s="114">
        <f t="shared" si="11"/>
        <v>2.2634102710626353E-2</v>
      </c>
      <c r="V48" s="114">
        <f t="shared" si="11"/>
        <v>2.107486736097465E-2</v>
      </c>
      <c r="W48" s="114">
        <f t="shared" si="11"/>
        <v>2.1203131838739484E-2</v>
      </c>
      <c r="X48" s="114">
        <f t="shared" si="11"/>
        <v>2.0762904888633148E-2</v>
      </c>
      <c r="Y48" s="114">
        <f t="shared" si="11"/>
        <v>2.0736022646850674E-2</v>
      </c>
      <c r="Z48" s="114">
        <f t="shared" si="11"/>
        <v>2.0934987685301363E-2</v>
      </c>
      <c r="AA48" s="114">
        <f t="shared" si="11"/>
        <v>2.0567733651288635E-2</v>
      </c>
      <c r="AB48" s="114">
        <f t="shared" si="11"/>
        <v>2.1228340742084732E-2</v>
      </c>
      <c r="AC48" s="114">
        <f t="shared" si="11"/>
        <v>2.0995194682714331E-2</v>
      </c>
      <c r="AD48" s="114">
        <f t="shared" si="11"/>
        <v>2.0632094369018472E-2</v>
      </c>
      <c r="AE48" s="114">
        <f t="shared" si="11"/>
        <v>2.0455302609661299E-2</v>
      </c>
      <c r="AF48" s="114">
        <f t="shared" si="11"/>
        <v>1.9853478232000177E-2</v>
      </c>
      <c r="AG48" s="114">
        <f t="shared" si="11"/>
        <v>1.8780170608592148E-2</v>
      </c>
      <c r="AH48" s="114">
        <f t="shared" si="11"/>
        <v>1.7446209354512254E-2</v>
      </c>
      <c r="AI48" s="114">
        <f t="shared" si="11"/>
        <v>1.6925308831933883E-2</v>
      </c>
      <c r="AJ48" s="114">
        <f t="shared" si="11"/>
        <v>1.6606782928752957E-2</v>
      </c>
      <c r="AK48" s="114">
        <f t="shared" si="11"/>
        <v>1.73414187243696E-2</v>
      </c>
      <c r="AL48" s="114">
        <f t="shared" si="11"/>
        <v>1.7562117861324313E-2</v>
      </c>
      <c r="AM48" s="114">
        <f t="shared" si="11"/>
        <v>1.7487769290189685E-2</v>
      </c>
      <c r="AN48" s="114">
        <f t="shared" si="11"/>
        <v>1.7472863315417853E-2</v>
      </c>
      <c r="AO48" s="114">
        <f t="shared" si="11"/>
        <v>1.7519344275971384E-2</v>
      </c>
      <c r="AP48" s="114">
        <f t="shared" si="11"/>
        <v>1.7507596271109364E-2</v>
      </c>
      <c r="AQ48" s="114">
        <f t="shared" si="11"/>
        <v>1.6589521975996394E-2</v>
      </c>
      <c r="AR48" s="114">
        <f t="shared" si="11"/>
        <v>1.612410676113113E-2</v>
      </c>
      <c r="AS48" s="114">
        <f t="shared" si="11"/>
        <v>1.6898348387615926E-2</v>
      </c>
      <c r="AT48" s="114">
        <f t="shared" si="11"/>
        <v>1.6737656728058072E-2</v>
      </c>
      <c r="AU48" s="114">
        <f t="shared" si="11"/>
        <v>1.6759331220980053E-2</v>
      </c>
      <c r="AV48" s="114">
        <f t="shared" si="11"/>
        <v>1.6530394596516174E-2</v>
      </c>
      <c r="AW48" s="114">
        <f t="shared" si="11"/>
        <v>1.6030880122890286E-2</v>
      </c>
      <c r="AX48" s="114">
        <f t="shared" si="11"/>
        <v>1.5782568681587655E-2</v>
      </c>
      <c r="AY48" s="114">
        <f t="shared" si="11"/>
        <v>1.5846066779852858E-2</v>
      </c>
      <c r="AZ48" s="114">
        <f t="shared" si="11"/>
        <v>1.5925925925925927E-2</v>
      </c>
      <c r="BA48" s="114">
        <f t="shared" si="11"/>
        <v>1.5976676384839648E-2</v>
      </c>
      <c r="BB48" s="114">
        <f t="shared" si="11"/>
        <v>1.6184746749466329E-2</v>
      </c>
      <c r="BC48" s="114">
        <f t="shared" si="11"/>
        <v>1.5809509011808578E-2</v>
      </c>
      <c r="BD48" s="114">
        <f t="shared" si="11"/>
        <v>1.4895845455603398E-2</v>
      </c>
      <c r="BE48" s="114">
        <f t="shared" si="11"/>
        <v>1.4283232642977088E-2</v>
      </c>
      <c r="BF48" s="114">
        <f t="shared" si="11"/>
        <v>1.3502321012385153E-2</v>
      </c>
      <c r="BG48" s="114">
        <f t="shared" si="11"/>
        <v>1.3173790484956567E-2</v>
      </c>
      <c r="BH48" s="114">
        <f t="shared" si="11"/>
        <v>1.287676459366654E-2</v>
      </c>
      <c r="BI48" s="115">
        <f t="shared" si="8"/>
        <v>1.8837783763373053E-2</v>
      </c>
      <c r="BJ48" s="116">
        <f t="shared" ref="BJ48:BJ58" si="12">IFERROR(BI28/$BI$39,0)</f>
        <v>1.8483785901932604E-2</v>
      </c>
    </row>
    <row r="49" spans="2:62" s="117" customFormat="1" x14ac:dyDescent="0.2">
      <c r="B49" s="113" t="str">
        <f t="shared" si="10"/>
        <v>R_E</v>
      </c>
      <c r="C49" s="114">
        <f t="shared" si="7"/>
        <v>8.0325994547213505E-3</v>
      </c>
      <c r="D49" s="114">
        <f t="shared" si="7"/>
        <v>9.9276111685625643E-3</v>
      </c>
      <c r="E49" s="114">
        <f t="shared" si="7"/>
        <v>6.3386302662224708E-3</v>
      </c>
      <c r="F49" s="114">
        <f t="shared" si="7"/>
        <v>5.5437603208303848E-3</v>
      </c>
      <c r="G49" s="114">
        <f t="shared" si="7"/>
        <v>7.4692186497053161E-3</v>
      </c>
      <c r="H49" s="114">
        <f t="shared" si="7"/>
        <v>6.6701019122867283E-3</v>
      </c>
      <c r="I49" s="114">
        <f t="shared" si="7"/>
        <v>5.0645225900598015E-3</v>
      </c>
      <c r="J49" s="114">
        <f t="shared" si="7"/>
        <v>8.3659463445068354E-3</v>
      </c>
      <c r="K49" s="114">
        <f t="shared" si="7"/>
        <v>5.441985055688707E-3</v>
      </c>
      <c r="L49" s="114">
        <f t="shared" si="7"/>
        <v>5.2751199528606298E-3</v>
      </c>
      <c r="M49" s="114">
        <f t="shared" si="7"/>
        <v>7.2732300884955749E-3</v>
      </c>
      <c r="N49" s="114">
        <f t="shared" si="7"/>
        <v>4.9904030710172746E-3</v>
      </c>
      <c r="O49" s="114">
        <f t="shared" si="7"/>
        <v>4.9387380579694502E-3</v>
      </c>
      <c r="P49" s="114">
        <f t="shared" si="7"/>
        <v>7.164790174002047E-3</v>
      </c>
      <c r="Q49" s="114">
        <f t="shared" si="7"/>
        <v>5.4904174256612875E-3</v>
      </c>
      <c r="R49" s="114">
        <f t="shared" si="7"/>
        <v>5.517697314890155E-3</v>
      </c>
      <c r="S49" s="114">
        <f t="shared" si="11"/>
        <v>6.8669527896995704E-3</v>
      </c>
      <c r="T49" s="114">
        <f t="shared" si="11"/>
        <v>5.2735993571231257E-3</v>
      </c>
      <c r="U49" s="114">
        <f t="shared" si="11"/>
        <v>4.8199955278392008E-3</v>
      </c>
      <c r="V49" s="114">
        <f t="shared" si="11"/>
        <v>5.4038121438396538E-3</v>
      </c>
      <c r="W49" s="114">
        <f t="shared" si="11"/>
        <v>5.7141467684676357E-3</v>
      </c>
      <c r="X49" s="114">
        <f t="shared" si="11"/>
        <v>5.5383730130187728E-3</v>
      </c>
      <c r="Y49" s="114">
        <f t="shared" si="11"/>
        <v>4.9775890540221749E-3</v>
      </c>
      <c r="Z49" s="114">
        <f t="shared" si="11"/>
        <v>5.2511733816627167E-3</v>
      </c>
      <c r="AA49" s="114">
        <f t="shared" si="11"/>
        <v>5.0903421076767862E-3</v>
      </c>
      <c r="AB49" s="114">
        <f t="shared" si="11"/>
        <v>4.5132903928150232E-3</v>
      </c>
      <c r="AC49" s="114">
        <f t="shared" si="11"/>
        <v>5.1196838370683078E-3</v>
      </c>
      <c r="AD49" s="114">
        <f t="shared" si="11"/>
        <v>5.0745604273314043E-3</v>
      </c>
      <c r="AE49" s="114">
        <f t="shared" si="11"/>
        <v>5.8856191004997222E-3</v>
      </c>
      <c r="AF49" s="114">
        <f t="shared" si="11"/>
        <v>5.7546313715942541E-3</v>
      </c>
      <c r="AG49" s="114">
        <f t="shared" si="11"/>
        <v>5.9735049705733241E-3</v>
      </c>
      <c r="AH49" s="114">
        <f t="shared" si="11"/>
        <v>6.7540810489725876E-3</v>
      </c>
      <c r="AI49" s="114">
        <f t="shared" si="11"/>
        <v>6.9239899767002244E-3</v>
      </c>
      <c r="AJ49" s="114">
        <f t="shared" si="11"/>
        <v>6.2220664271317146E-3</v>
      </c>
      <c r="AK49" s="114">
        <f t="shared" si="11"/>
        <v>5.7804729081232008E-3</v>
      </c>
      <c r="AL49" s="114">
        <f t="shared" si="11"/>
        <v>6.5044880967867827E-3</v>
      </c>
      <c r="AM49" s="114">
        <f t="shared" si="11"/>
        <v>5.9651532057334138E-3</v>
      </c>
      <c r="AN49" s="114">
        <f t="shared" si="11"/>
        <v>5.6486458004004637E-3</v>
      </c>
      <c r="AO49" s="114">
        <f t="shared" si="11"/>
        <v>5.4852232673577072E-3</v>
      </c>
      <c r="AP49" s="114">
        <f t="shared" si="11"/>
        <v>5.2088716178507206E-3</v>
      </c>
      <c r="AQ49" s="114">
        <f t="shared" si="11"/>
        <v>6.1442673985171838E-3</v>
      </c>
      <c r="AR49" s="114">
        <f t="shared" si="11"/>
        <v>5.8429528288442356E-3</v>
      </c>
      <c r="AS49" s="114">
        <f t="shared" si="11"/>
        <v>4.7677482950773502E-3</v>
      </c>
      <c r="AT49" s="114">
        <f t="shared" si="11"/>
        <v>5.4392385066090749E-3</v>
      </c>
      <c r="AU49" s="114">
        <f t="shared" si="11"/>
        <v>5.4801618142324782E-3</v>
      </c>
      <c r="AV49" s="114">
        <f t="shared" si="11"/>
        <v>5.7076272860133509E-3</v>
      </c>
      <c r="AW49" s="114">
        <f t="shared" si="11"/>
        <v>6.0066565571026253E-3</v>
      </c>
      <c r="AX49" s="114">
        <f t="shared" si="11"/>
        <v>6.3051949323464336E-3</v>
      </c>
      <c r="AY49" s="114">
        <f t="shared" si="11"/>
        <v>5.8154284487637337E-3</v>
      </c>
      <c r="AZ49" s="114">
        <f t="shared" si="11"/>
        <v>5.146198830409357E-3</v>
      </c>
      <c r="BA49" s="114">
        <f t="shared" si="11"/>
        <v>4.6647230320699708E-3</v>
      </c>
      <c r="BB49" s="114">
        <f t="shared" si="11"/>
        <v>4.2887638268969529E-3</v>
      </c>
      <c r="BC49" s="114">
        <f t="shared" si="11"/>
        <v>5.0885643256681169E-3</v>
      </c>
      <c r="BD49" s="114">
        <f t="shared" si="11"/>
        <v>5.2368206679855693E-3</v>
      </c>
      <c r="BE49" s="114">
        <f t="shared" si="11"/>
        <v>5.1921480823795092E-3</v>
      </c>
      <c r="BF49" s="114">
        <f t="shared" si="11"/>
        <v>6.6644836951287633E-3</v>
      </c>
      <c r="BG49" s="114">
        <f t="shared" si="11"/>
        <v>6.8649446777502921E-3</v>
      </c>
      <c r="BH49" s="114">
        <f t="shared" si="11"/>
        <v>7.5543685616177034E-3</v>
      </c>
      <c r="BI49" s="115">
        <f t="shared" si="8"/>
        <v>5.6944965519111863E-3</v>
      </c>
      <c r="BJ49" s="116">
        <f t="shared" si="12"/>
        <v>5.6938464980370819E-3</v>
      </c>
    </row>
    <row r="50" spans="2:62" s="117" customFormat="1" x14ac:dyDescent="0.2">
      <c r="B50" s="113" t="str">
        <f t="shared" si="10"/>
        <v>R_F</v>
      </c>
      <c r="C50" s="114">
        <f t="shared" si="7"/>
        <v>3.1075019788338073E-3</v>
      </c>
      <c r="D50" s="114">
        <f t="shared" si="7"/>
        <v>4.4615157334909148E-3</v>
      </c>
      <c r="E50" s="114">
        <f t="shared" si="7"/>
        <v>2.9187181225861611E-3</v>
      </c>
      <c r="F50" s="114">
        <f t="shared" si="7"/>
        <v>2.0936541637178582E-3</v>
      </c>
      <c r="G50" s="114">
        <f t="shared" si="7"/>
        <v>4.6390850207154114E-3</v>
      </c>
      <c r="H50" s="114">
        <f t="shared" si="7"/>
        <v>2.8340776365510132E-3</v>
      </c>
      <c r="I50" s="114">
        <f t="shared" si="7"/>
        <v>1.6309479527311225E-3</v>
      </c>
      <c r="J50" s="114">
        <f t="shared" si="7"/>
        <v>4.4807441438375591E-3</v>
      </c>
      <c r="K50" s="114">
        <f t="shared" si="7"/>
        <v>3.1580431411250528E-3</v>
      </c>
      <c r="L50" s="114">
        <f t="shared" si="7"/>
        <v>2.6375599764303149E-3</v>
      </c>
      <c r="M50" s="114">
        <f t="shared" si="7"/>
        <v>5.0884955752212389E-3</v>
      </c>
      <c r="N50" s="114">
        <f t="shared" si="7"/>
        <v>3.290375651220181E-3</v>
      </c>
      <c r="O50" s="114">
        <f t="shared" si="7"/>
        <v>2.2669617315269606E-3</v>
      </c>
      <c r="P50" s="114">
        <f t="shared" si="7"/>
        <v>4.0154318557593894E-3</v>
      </c>
      <c r="Q50" s="114">
        <f t="shared" si="7"/>
        <v>2.4373348384944967E-3</v>
      </c>
      <c r="R50" s="114">
        <f t="shared" si="7"/>
        <v>2.4155817737998371E-3</v>
      </c>
      <c r="S50" s="114">
        <f t="shared" si="11"/>
        <v>4.9482453925776323E-3</v>
      </c>
      <c r="T50" s="114">
        <f t="shared" si="11"/>
        <v>3.7668566836593759E-3</v>
      </c>
      <c r="U50" s="114">
        <f t="shared" si="11"/>
        <v>3.180203234862978E-3</v>
      </c>
      <c r="V50" s="114">
        <f t="shared" si="11"/>
        <v>4.568677539791708E-3</v>
      </c>
      <c r="W50" s="114">
        <f t="shared" si="11"/>
        <v>3.7932208335359628E-3</v>
      </c>
      <c r="X50" s="114">
        <f t="shared" si="11"/>
        <v>3.7641755975928457E-3</v>
      </c>
      <c r="Y50" s="114">
        <f t="shared" si="11"/>
        <v>3.043170559094126E-3</v>
      </c>
      <c r="Z50" s="114">
        <f t="shared" si="11"/>
        <v>2.7649983735303684E-3</v>
      </c>
      <c r="AA50" s="114">
        <f t="shared" si="11"/>
        <v>3.0266899018618729E-3</v>
      </c>
      <c r="AB50" s="114">
        <f t="shared" si="11"/>
        <v>2.7215821464211193E-3</v>
      </c>
      <c r="AC50" s="114">
        <f t="shared" si="11"/>
        <v>3.1212107603179593E-3</v>
      </c>
      <c r="AD50" s="114">
        <f t="shared" si="11"/>
        <v>3.0491876251947472E-3</v>
      </c>
      <c r="AE50" s="114">
        <f t="shared" si="11"/>
        <v>3.1538034425319266E-3</v>
      </c>
      <c r="AF50" s="114">
        <f t="shared" si="11"/>
        <v>3.386379230207388E-3</v>
      </c>
      <c r="AG50" s="114">
        <f t="shared" si="11"/>
        <v>3.6149624176163289E-3</v>
      </c>
      <c r="AH50" s="114">
        <f t="shared" si="11"/>
        <v>4.8180578166938E-3</v>
      </c>
      <c r="AI50" s="114">
        <f t="shared" si="11"/>
        <v>5.3853255374335081E-3</v>
      </c>
      <c r="AJ50" s="114">
        <f t="shared" si="11"/>
        <v>5.4990798352466917E-3</v>
      </c>
      <c r="AK50" s="114">
        <f t="shared" si="11"/>
        <v>5.0824535380856817E-3</v>
      </c>
      <c r="AL50" s="114">
        <f t="shared" si="11"/>
        <v>4.6398681757079049E-3</v>
      </c>
      <c r="AM50" s="114">
        <f t="shared" si="11"/>
        <v>4.9995708522873571E-3</v>
      </c>
      <c r="AN50" s="114">
        <f t="shared" si="11"/>
        <v>4.6369480451048583E-3</v>
      </c>
      <c r="AO50" s="114">
        <f t="shared" si="11"/>
        <v>4.4632615179260437E-3</v>
      </c>
      <c r="AP50" s="114">
        <f t="shared" si="11"/>
        <v>4.4027367246119182E-3</v>
      </c>
      <c r="AQ50" s="114">
        <f t="shared" si="11"/>
        <v>5.0587801581124811E-3</v>
      </c>
      <c r="AR50" s="114">
        <f t="shared" si="11"/>
        <v>5.1507563264724448E-3</v>
      </c>
      <c r="AS50" s="114">
        <f t="shared" si="11"/>
        <v>4.2849383411454663E-3</v>
      </c>
      <c r="AT50" s="114">
        <f t="shared" si="11"/>
        <v>4.2394064830923667E-3</v>
      </c>
      <c r="AU50" s="114">
        <f t="shared" si="11"/>
        <v>3.9457165062473844E-3</v>
      </c>
      <c r="AV50" s="114">
        <f t="shared" si="11"/>
        <v>3.8116680491369435E-3</v>
      </c>
      <c r="AW50" s="114">
        <f t="shared" si="11"/>
        <v>4.0569549205348877E-3</v>
      </c>
      <c r="AX50" s="114">
        <f t="shared" si="11"/>
        <v>4.2883158080244373E-3</v>
      </c>
      <c r="AY50" s="114">
        <f t="shared" si="11"/>
        <v>4.0200612766621785E-3</v>
      </c>
      <c r="AZ50" s="114">
        <f t="shared" si="11"/>
        <v>3.9376218323586747E-3</v>
      </c>
      <c r="BA50" s="114">
        <f t="shared" si="11"/>
        <v>3.8872691933916422E-3</v>
      </c>
      <c r="BB50" s="114">
        <f t="shared" si="11"/>
        <v>3.5125169803997673E-3</v>
      </c>
      <c r="BC50" s="114">
        <f t="shared" si="11"/>
        <v>3.5542262274704784E-3</v>
      </c>
      <c r="BD50" s="114">
        <f t="shared" si="11"/>
        <v>4.2476434306994064E-3</v>
      </c>
      <c r="BE50" s="114">
        <f t="shared" si="11"/>
        <v>4.2849697928931266E-3</v>
      </c>
      <c r="BF50" s="114">
        <f t="shared" si="11"/>
        <v>4.6035017431669779E-3</v>
      </c>
      <c r="BG50" s="114">
        <f t="shared" si="11"/>
        <v>4.5254942568409753E-3</v>
      </c>
      <c r="BH50" s="114">
        <f t="shared" si="11"/>
        <v>4.5020984357115601E-3</v>
      </c>
      <c r="BI50" s="115">
        <f t="shared" si="8"/>
        <v>3.9845163952141136E-3</v>
      </c>
      <c r="BJ50" s="116">
        <f t="shared" si="12"/>
        <v>4.0143274186368073E-3</v>
      </c>
    </row>
    <row r="51" spans="2:62" s="117" customFormat="1" x14ac:dyDescent="0.2">
      <c r="B51" s="113" t="str">
        <f t="shared" si="10"/>
        <v>R_G1</v>
      </c>
      <c r="C51" s="114">
        <f t="shared" si="7"/>
        <v>0.10899709771041599</v>
      </c>
      <c r="D51" s="114">
        <f t="shared" si="7"/>
        <v>0.1094991874723002</v>
      </c>
      <c r="E51" s="114">
        <f t="shared" si="7"/>
        <v>0.11032164863350924</v>
      </c>
      <c r="F51" s="114">
        <f t="shared" si="7"/>
        <v>0.10857513564519934</v>
      </c>
      <c r="G51" s="114">
        <f t="shared" si="7"/>
        <v>0.10617377604014705</v>
      </c>
      <c r="H51" s="114">
        <f t="shared" si="7"/>
        <v>0.10523302416122753</v>
      </c>
      <c r="I51" s="114">
        <f t="shared" si="7"/>
        <v>0.10440928209676958</v>
      </c>
      <c r="J51" s="114">
        <f t="shared" si="7"/>
        <v>0.10992002722477455</v>
      </c>
      <c r="K51" s="114">
        <f t="shared" si="7"/>
        <v>0.11789087833074863</v>
      </c>
      <c r="L51" s="114">
        <f t="shared" si="7"/>
        <v>0.12623810993574455</v>
      </c>
      <c r="M51" s="114">
        <f t="shared" si="7"/>
        <v>0.12547013274336283</v>
      </c>
      <c r="N51" s="114">
        <f t="shared" si="7"/>
        <v>0.13013435700575815</v>
      </c>
      <c r="O51" s="114">
        <f t="shared" si="7"/>
        <v>0.13631456792788901</v>
      </c>
      <c r="P51" s="114">
        <f t="shared" si="7"/>
        <v>0.14135369918379131</v>
      </c>
      <c r="Q51" s="114">
        <f t="shared" si="7"/>
        <v>0.14311003925391899</v>
      </c>
      <c r="R51" s="114">
        <f t="shared" si="7"/>
        <v>0.13306041497152157</v>
      </c>
      <c r="S51" s="114">
        <f t="shared" si="11"/>
        <v>0.12529664226205503</v>
      </c>
      <c r="T51" s="114">
        <f t="shared" si="11"/>
        <v>0.11878154742472564</v>
      </c>
      <c r="U51" s="114">
        <f t="shared" si="11"/>
        <v>0.11371711098412383</v>
      </c>
      <c r="V51" s="114">
        <f t="shared" si="11"/>
        <v>0.10719198270780114</v>
      </c>
      <c r="W51" s="114">
        <f t="shared" si="11"/>
        <v>9.9766571025628553E-2</v>
      </c>
      <c r="X51" s="114">
        <f t="shared" si="11"/>
        <v>9.2833680980124192E-2</v>
      </c>
      <c r="Y51" s="114">
        <f t="shared" si="11"/>
        <v>9.6225524887945266E-2</v>
      </c>
      <c r="Z51" s="114">
        <f t="shared" si="11"/>
        <v>0.10193317533342627</v>
      </c>
      <c r="AA51" s="114">
        <f t="shared" si="11"/>
        <v>0.10687425479225901</v>
      </c>
      <c r="AB51" s="114">
        <f t="shared" si="11"/>
        <v>0.10312528349814025</v>
      </c>
      <c r="AC51" s="114">
        <f t="shared" si="11"/>
        <v>0.10257331477073696</v>
      </c>
      <c r="AD51" s="114">
        <f t="shared" si="11"/>
        <v>9.5014466948586687E-2</v>
      </c>
      <c r="AE51" s="114">
        <f t="shared" si="11"/>
        <v>8.9305941143808992E-2</v>
      </c>
      <c r="AF51" s="114">
        <f t="shared" si="11"/>
        <v>8.1959230650052006E-2</v>
      </c>
      <c r="AG51" s="114">
        <f t="shared" si="11"/>
        <v>7.7501267441091537E-2</v>
      </c>
      <c r="AH51" s="114">
        <f t="shared" si="11"/>
        <v>7.0862850354204254E-2</v>
      </c>
      <c r="AI51" s="114">
        <f t="shared" si="11"/>
        <v>6.5283334066030679E-2</v>
      </c>
      <c r="AJ51" s="114">
        <f t="shared" si="11"/>
        <v>5.7817018666199281E-2</v>
      </c>
      <c r="AK51" s="114">
        <f t="shared" si="11"/>
        <v>5.5863362708315156E-2</v>
      </c>
      <c r="AL51" s="114">
        <f t="shared" si="11"/>
        <v>5.8583756125059623E-2</v>
      </c>
      <c r="AM51" s="114">
        <f t="shared" si="11"/>
        <v>6.1389580293537034E-2</v>
      </c>
      <c r="AN51" s="114">
        <f t="shared" si="11"/>
        <v>6.2472336389503634E-2</v>
      </c>
      <c r="AO51" s="114">
        <f t="shared" si="11"/>
        <v>6.817944814065531E-2</v>
      </c>
      <c r="AP51" s="114">
        <f t="shared" si="11"/>
        <v>6.9058889187457367E-2</v>
      </c>
      <c r="AQ51" s="114">
        <f t="shared" si="11"/>
        <v>7.3833613238848156E-2</v>
      </c>
      <c r="AR51" s="114">
        <f t="shared" si="11"/>
        <v>7.3983590871149654E-2</v>
      </c>
      <c r="AS51" s="114">
        <f t="shared" si="11"/>
        <v>7.6344323965479091E-2</v>
      </c>
      <c r="AT51" s="114">
        <f t="shared" si="11"/>
        <v>7.5629411882336475E-2</v>
      </c>
      <c r="AU51" s="114">
        <f t="shared" si="11"/>
        <v>7.0285566250174375E-2</v>
      </c>
      <c r="AV51" s="114">
        <f t="shared" si="11"/>
        <v>6.3929375518426354E-2</v>
      </c>
      <c r="AW51" s="114">
        <f t="shared" si="11"/>
        <v>5.8471355141107191E-2</v>
      </c>
      <c r="AX51" s="114">
        <f t="shared" si="11"/>
        <v>5.3829133133603553E-2</v>
      </c>
      <c r="AY51" s="114">
        <f t="shared" si="11"/>
        <v>5.0192221376578264E-2</v>
      </c>
      <c r="AZ51" s="114">
        <f t="shared" si="11"/>
        <v>4.2495126705653023E-2</v>
      </c>
      <c r="BA51" s="114">
        <f t="shared" si="11"/>
        <v>3.7959183673469385E-2</v>
      </c>
      <c r="BB51" s="114">
        <f t="shared" si="11"/>
        <v>3.6231321560256165E-2</v>
      </c>
      <c r="BC51" s="114">
        <f t="shared" si="11"/>
        <v>3.3716594157862025E-2</v>
      </c>
      <c r="BD51" s="114">
        <f t="shared" si="11"/>
        <v>3.3088948368827337E-2</v>
      </c>
      <c r="BE51" s="114">
        <f t="shared" si="11"/>
        <v>3.2060066783763441E-2</v>
      </c>
      <c r="BF51" s="114">
        <f t="shared" si="11"/>
        <v>3.1299959550821502E-2</v>
      </c>
      <c r="BG51" s="114">
        <f t="shared" si="11"/>
        <v>3.2618075130874995E-2</v>
      </c>
      <c r="BH51" s="114">
        <f t="shared" si="11"/>
        <v>3.3078977489507819E-2</v>
      </c>
      <c r="BI51" s="115">
        <f t="shared" si="8"/>
        <v>7.9168763055550997E-2</v>
      </c>
      <c r="BJ51" s="116">
        <f t="shared" si="12"/>
        <v>7.598995646682917E-2</v>
      </c>
    </row>
    <row r="52" spans="2:62" s="117" customFormat="1" x14ac:dyDescent="0.2">
      <c r="B52" s="113" t="str">
        <f t="shared" si="10"/>
        <v>R_G2</v>
      </c>
      <c r="C52" s="114">
        <f t="shared" si="7"/>
        <v>1.5302981442936296E-2</v>
      </c>
      <c r="D52" s="114">
        <f t="shared" si="7"/>
        <v>1.9943861722558725E-2</v>
      </c>
      <c r="E52" s="114">
        <f t="shared" si="7"/>
        <v>2.6976031132993308E-2</v>
      </c>
      <c r="F52" s="114">
        <f t="shared" si="7"/>
        <v>3.1198395848077376E-2</v>
      </c>
      <c r="G52" s="114">
        <f t="shared" si="7"/>
        <v>3.3699013829725157E-2</v>
      </c>
      <c r="H52" s="114">
        <f t="shared" si="7"/>
        <v>3.9390816443375699E-2</v>
      </c>
      <c r="I52" s="114">
        <f t="shared" si="7"/>
        <v>4.0859538184211279E-2</v>
      </c>
      <c r="J52" s="114">
        <f t="shared" si="7"/>
        <v>3.6469854234019626E-2</v>
      </c>
      <c r="K52" s="114">
        <f t="shared" si="7"/>
        <v>3.6035527985337656E-2</v>
      </c>
      <c r="L52" s="114">
        <f t="shared" si="7"/>
        <v>3.1622660568478352E-2</v>
      </c>
      <c r="M52" s="114">
        <f t="shared" si="7"/>
        <v>2.9369469026548672E-2</v>
      </c>
      <c r="N52" s="114">
        <f t="shared" si="7"/>
        <v>2.8187551412119552E-2</v>
      </c>
      <c r="O52" s="114">
        <f t="shared" si="7"/>
        <v>2.6933664381713174E-2</v>
      </c>
      <c r="P52" s="114">
        <f t="shared" si="7"/>
        <v>2.5299845156549355E-2</v>
      </c>
      <c r="Q52" s="114">
        <f t="shared" si="7"/>
        <v>2.5040408446006621E-2</v>
      </c>
      <c r="R52" s="114">
        <f t="shared" si="7"/>
        <v>2.4003254678600486E-2</v>
      </c>
      <c r="S52" s="114">
        <f t="shared" si="11"/>
        <v>2.2973996465539007E-2</v>
      </c>
      <c r="T52" s="114">
        <f t="shared" si="11"/>
        <v>2.2550915346174129E-2</v>
      </c>
      <c r="U52" s="114">
        <f t="shared" si="11"/>
        <v>2.3851524261472336E-2</v>
      </c>
      <c r="V52" s="114">
        <f t="shared" si="11"/>
        <v>2.34328944782865E-2</v>
      </c>
      <c r="W52" s="114">
        <f t="shared" si="11"/>
        <v>2.6990225161698196E-2</v>
      </c>
      <c r="X52" s="114">
        <f t="shared" si="11"/>
        <v>2.6660912512886908E-2</v>
      </c>
      <c r="Y52" s="114">
        <f t="shared" si="11"/>
        <v>2.4722811983958481E-2</v>
      </c>
      <c r="Z52" s="114">
        <f t="shared" si="11"/>
        <v>2.6000278823365398E-2</v>
      </c>
      <c r="AA52" s="114">
        <f t="shared" si="11"/>
        <v>2.5566357883151425E-2</v>
      </c>
      <c r="AB52" s="114">
        <f t="shared" si="11"/>
        <v>2.4516919169010252E-2</v>
      </c>
      <c r="AC52" s="114">
        <f t="shared" si="11"/>
        <v>2.3285579557192258E-2</v>
      </c>
      <c r="AD52" s="114">
        <f t="shared" si="11"/>
        <v>2.1299799688404186E-2</v>
      </c>
      <c r="AE52" s="114">
        <f t="shared" si="11"/>
        <v>2.0921710161021654E-2</v>
      </c>
      <c r="AF52" s="114">
        <f t="shared" si="11"/>
        <v>2.0163342998162945E-2</v>
      </c>
      <c r="AG52" s="114">
        <f t="shared" si="11"/>
        <v>1.864791588599643E-2</v>
      </c>
      <c r="AH52" s="114">
        <f t="shared" si="11"/>
        <v>1.669820037840454E-2</v>
      </c>
      <c r="AI52" s="114">
        <f t="shared" si="11"/>
        <v>1.3738075350595683E-2</v>
      </c>
      <c r="AJ52" s="114">
        <f t="shared" si="11"/>
        <v>1.1808781000788712E-2</v>
      </c>
      <c r="AK52" s="114">
        <f t="shared" si="11"/>
        <v>8.7470552307826535E-3</v>
      </c>
      <c r="AL52" s="114">
        <f t="shared" si="11"/>
        <v>7.740340835176272E-3</v>
      </c>
      <c r="AM52" s="114">
        <f t="shared" si="11"/>
        <v>6.8234486310187964E-3</v>
      </c>
      <c r="AN52" s="114">
        <f t="shared" si="11"/>
        <v>5.7118769101064393E-3</v>
      </c>
      <c r="AO52" s="114">
        <f t="shared" si="11"/>
        <v>5.4852232673577072E-3</v>
      </c>
      <c r="AP52" s="114">
        <f t="shared" si="11"/>
        <v>5.0228404886417657E-3</v>
      </c>
      <c r="AQ52" s="114">
        <f t="shared" si="11"/>
        <v>3.8094457870806535E-3</v>
      </c>
      <c r="AR52" s="114">
        <f t="shared" si="11"/>
        <v>3.2981127465950039E-3</v>
      </c>
      <c r="AS52" s="114">
        <f t="shared" si="11"/>
        <v>3.4601380031784989E-3</v>
      </c>
      <c r="AT52" s="114">
        <f t="shared" si="11"/>
        <v>3.6194932709420679E-3</v>
      </c>
      <c r="AU52" s="114">
        <f t="shared" si="11"/>
        <v>3.6268707279647674E-3</v>
      </c>
      <c r="AV52" s="114">
        <f t="shared" si="11"/>
        <v>4.5226527629655964E-3</v>
      </c>
      <c r="AW52" s="114">
        <f t="shared" si="11"/>
        <v>4.8250192016070269E-3</v>
      </c>
      <c r="AX52" s="114">
        <f t="shared" si="11"/>
        <v>4.7582682253421837E-3</v>
      </c>
      <c r="AY52" s="114">
        <f t="shared" si="11"/>
        <v>5.0153191655445623E-3</v>
      </c>
      <c r="AZ52" s="114">
        <f t="shared" si="11"/>
        <v>4.6198830409356724E-3</v>
      </c>
      <c r="BA52" s="114">
        <f t="shared" si="11"/>
        <v>3.9455782312925172E-3</v>
      </c>
      <c r="BB52" s="114">
        <f t="shared" si="11"/>
        <v>3.2796429264506113E-3</v>
      </c>
      <c r="BC52" s="114">
        <f t="shared" si="11"/>
        <v>2.2141081417029209E-3</v>
      </c>
      <c r="BD52" s="114">
        <f t="shared" si="11"/>
        <v>1.7456068893285232E-3</v>
      </c>
      <c r="BE52" s="114">
        <f t="shared" si="11"/>
        <v>1.4862282614989673E-3</v>
      </c>
      <c r="BF52" s="114">
        <f t="shared" si="11"/>
        <v>1.3675674634512781E-3</v>
      </c>
      <c r="BG52" s="114">
        <f t="shared" si="11"/>
        <v>1.2656043260656964E-3</v>
      </c>
      <c r="BH52" s="114">
        <f t="shared" si="11"/>
        <v>1.2972148035101105E-3</v>
      </c>
      <c r="BI52" s="115">
        <f t="shared" si="8"/>
        <v>1.3548999448878897E-2</v>
      </c>
      <c r="BJ52" s="116">
        <f t="shared" si="12"/>
        <v>1.2570299513479492E-2</v>
      </c>
    </row>
    <row r="53" spans="2:62" s="117" customFormat="1" x14ac:dyDescent="0.2">
      <c r="B53" s="113" t="str">
        <f t="shared" si="10"/>
        <v>R_H</v>
      </c>
      <c r="C53" s="114">
        <f t="shared" si="7"/>
        <v>0.31969159508662892</v>
      </c>
      <c r="D53" s="114">
        <f t="shared" si="7"/>
        <v>0.33032944304919487</v>
      </c>
      <c r="E53" s="114">
        <f t="shared" si="7"/>
        <v>0.33689082814941479</v>
      </c>
      <c r="F53" s="114">
        <f t="shared" si="7"/>
        <v>0.34969922151450816</v>
      </c>
      <c r="G53" s="114">
        <f t="shared" si="7"/>
        <v>0.36173192507440044</v>
      </c>
      <c r="H53" s="114">
        <f t="shared" si="7"/>
        <v>0.36465132256956373</v>
      </c>
      <c r="I53" s="114">
        <f t="shared" si="7"/>
        <v>0.37414518298091504</v>
      </c>
      <c r="J53" s="114">
        <f t="shared" si="7"/>
        <v>0.37791390165050198</v>
      </c>
      <c r="K53" s="114">
        <f t="shared" si="7"/>
        <v>0.38003665585788804</v>
      </c>
      <c r="L53" s="114">
        <f t="shared" si="7"/>
        <v>0.38365273997586913</v>
      </c>
      <c r="M53" s="114">
        <f t="shared" si="7"/>
        <v>0.38951880530973454</v>
      </c>
      <c r="N53" s="114">
        <f t="shared" si="7"/>
        <v>0.39292569234987662</v>
      </c>
      <c r="O53" s="114">
        <f t="shared" si="7"/>
        <v>0.39485615588060669</v>
      </c>
      <c r="P53" s="114">
        <f t="shared" si="7"/>
        <v>0.39681914809857494</v>
      </c>
      <c r="Q53" s="114">
        <f t="shared" si="7"/>
        <v>0.40054391051132721</v>
      </c>
      <c r="R53" s="114">
        <f t="shared" si="7"/>
        <v>0.41166598860862491</v>
      </c>
      <c r="S53" s="114">
        <f t="shared" si="11"/>
        <v>0.42216611966675083</v>
      </c>
      <c r="T53" s="114">
        <f t="shared" si="11"/>
        <v>0.4303759322970292</v>
      </c>
      <c r="U53" s="114">
        <f t="shared" si="11"/>
        <v>0.43583691520286216</v>
      </c>
      <c r="V53" s="114">
        <f t="shared" si="11"/>
        <v>0.4455443112595795</v>
      </c>
      <c r="W53" s="114">
        <f t="shared" si="11"/>
        <v>0.45022613431892233</v>
      </c>
      <c r="X53" s="114">
        <f t="shared" si="11"/>
        <v>0.45755112805389725</v>
      </c>
      <c r="Y53" s="114">
        <f t="shared" si="11"/>
        <v>0.45914130691200755</v>
      </c>
      <c r="Z53" s="114">
        <f t="shared" si="11"/>
        <v>0.45508620289046886</v>
      </c>
      <c r="AA53" s="114">
        <f t="shared" si="11"/>
        <v>0.45132073741172152</v>
      </c>
      <c r="AB53" s="114">
        <f t="shared" si="11"/>
        <v>0.45391454232060235</v>
      </c>
      <c r="AC53" s="114">
        <f t="shared" si="11"/>
        <v>0.45603359231149232</v>
      </c>
      <c r="AD53" s="114">
        <f t="shared" si="11"/>
        <v>0.46283107055419542</v>
      </c>
      <c r="AE53" s="114">
        <f t="shared" si="11"/>
        <v>0.46989450305385899</v>
      </c>
      <c r="AF53" s="114">
        <f t="shared" si="11"/>
        <v>0.47801066820123506</v>
      </c>
      <c r="AG53" s="114">
        <f t="shared" si="11"/>
        <v>0.48453721868318383</v>
      </c>
      <c r="AH53" s="114">
        <f t="shared" si="11"/>
        <v>0.48998987987855852</v>
      </c>
      <c r="AI53" s="114">
        <f t="shared" si="11"/>
        <v>0.49523014023827316</v>
      </c>
      <c r="AJ53" s="114">
        <f t="shared" si="11"/>
        <v>0.50054771711506441</v>
      </c>
      <c r="AK53" s="114">
        <f t="shared" si="11"/>
        <v>0.50224674984730822</v>
      </c>
      <c r="AL53" s="114">
        <f t="shared" si="11"/>
        <v>0.49666102944364943</v>
      </c>
      <c r="AM53" s="114">
        <f t="shared" si="11"/>
        <v>0.49083769633507851</v>
      </c>
      <c r="AN53" s="114">
        <f t="shared" si="11"/>
        <v>0.48357044999473076</v>
      </c>
      <c r="AO53" s="114">
        <f t="shared" si="11"/>
        <v>0.4785075187185851</v>
      </c>
      <c r="AP53" s="114">
        <f t="shared" si="11"/>
        <v>0.47582628826556977</v>
      </c>
      <c r="AQ53" s="114">
        <f t="shared" si="11"/>
        <v>0.46895096874615982</v>
      </c>
      <c r="AR53" s="114">
        <f t="shared" si="11"/>
        <v>0.46804698792727867</v>
      </c>
      <c r="AS53" s="114">
        <f t="shared" si="11"/>
        <v>0.46208936007564022</v>
      </c>
      <c r="AT53" s="114">
        <f t="shared" si="11"/>
        <v>0.46225528426020357</v>
      </c>
      <c r="AU53" s="114">
        <f t="shared" si="11"/>
        <v>0.46224666706522388</v>
      </c>
      <c r="AV53" s="114">
        <f t="shared" si="11"/>
        <v>0.46326578978551963</v>
      </c>
      <c r="AW53" s="114">
        <f t="shared" si="11"/>
        <v>0.46589991531598951</v>
      </c>
      <c r="AX53" s="114">
        <f t="shared" si="11"/>
        <v>0.46864046681940119</v>
      </c>
      <c r="AY53" s="114">
        <f t="shared" si="11"/>
        <v>0.46997638701871475</v>
      </c>
      <c r="AZ53" s="114">
        <f t="shared" si="11"/>
        <v>0.4750682261208577</v>
      </c>
      <c r="BA53" s="114">
        <f t="shared" si="11"/>
        <v>0.47677356656948494</v>
      </c>
      <c r="BB53" s="114">
        <f t="shared" ref="BB53:BH53" si="13">IFERROR(BB33/BB$39,0)</f>
        <v>0.4750048515427906</v>
      </c>
      <c r="BC53" s="114">
        <f t="shared" si="13"/>
        <v>0.47647995649471719</v>
      </c>
      <c r="BD53" s="114">
        <f t="shared" si="13"/>
        <v>0.47468870010473641</v>
      </c>
      <c r="BE53" s="114">
        <f t="shared" si="13"/>
        <v>0.47103785056650388</v>
      </c>
      <c r="BF53" s="114">
        <f t="shared" si="13"/>
        <v>0.4693645626673344</v>
      </c>
      <c r="BG53" s="114">
        <f t="shared" si="13"/>
        <v>0.46476442501294368</v>
      </c>
      <c r="BH53" s="114">
        <f t="shared" si="13"/>
        <v>0.45864173979397177</v>
      </c>
      <c r="BI53" s="115">
        <f t="shared" si="8"/>
        <v>0.4592794429087676</v>
      </c>
      <c r="BJ53" s="389">
        <f t="shared" si="12"/>
        <v>0.46142166003284618</v>
      </c>
    </row>
    <row r="54" spans="2:62" s="117" customFormat="1" x14ac:dyDescent="0.2">
      <c r="B54" s="113" t="str">
        <f t="shared" si="10"/>
        <v>R_I1</v>
      </c>
      <c r="C54" s="114">
        <f t="shared" si="7"/>
        <v>0.20251531763947114</v>
      </c>
      <c r="D54" s="114">
        <f t="shared" si="7"/>
        <v>0.19261338454720048</v>
      </c>
      <c r="E54" s="114">
        <f t="shared" si="7"/>
        <v>0.18429198974026356</v>
      </c>
      <c r="F54" s="114">
        <f t="shared" si="7"/>
        <v>0.17465793819297004</v>
      </c>
      <c r="G54" s="114">
        <f t="shared" si="7"/>
        <v>0.16773647662951507</v>
      </c>
      <c r="H54" s="114">
        <f t="shared" si="7"/>
        <v>0.16059773273789077</v>
      </c>
      <c r="I54" s="114">
        <f t="shared" si="7"/>
        <v>0.15276545823914847</v>
      </c>
      <c r="J54" s="114">
        <f t="shared" si="7"/>
        <v>0.1554364471669219</v>
      </c>
      <c r="K54" s="114">
        <f t="shared" si="7"/>
        <v>0.15158607077400255</v>
      </c>
      <c r="L54" s="114">
        <f t="shared" si="7"/>
        <v>0.1474508263419288</v>
      </c>
      <c r="M54" s="114">
        <f t="shared" si="7"/>
        <v>0.14900442477876105</v>
      </c>
      <c r="N54" s="114">
        <f t="shared" si="7"/>
        <v>0.14398135453797642</v>
      </c>
      <c r="O54" s="114">
        <f t="shared" si="7"/>
        <v>0.14208992281535057</v>
      </c>
      <c r="P54" s="114">
        <f t="shared" si="7"/>
        <v>0.14056635960423064</v>
      </c>
      <c r="Q54" s="114">
        <f t="shared" si="7"/>
        <v>0.1371321548605588</v>
      </c>
      <c r="R54" s="114">
        <f t="shared" si="7"/>
        <v>0.13453519121236779</v>
      </c>
      <c r="S54" s="114">
        <f t="shared" ref="S54:BH58" si="14">IFERROR(S34/S$39,0)</f>
        <v>0.13453673314819489</v>
      </c>
      <c r="T54" s="114">
        <f t="shared" si="14"/>
        <v>0.13317093995630447</v>
      </c>
      <c r="U54" s="114">
        <f t="shared" si="14"/>
        <v>0.13172998086908991</v>
      </c>
      <c r="V54" s="114">
        <f t="shared" si="14"/>
        <v>0.1298388681469837</v>
      </c>
      <c r="W54" s="114">
        <f t="shared" si="14"/>
        <v>0.13055001702086272</v>
      </c>
      <c r="X54" s="114">
        <f t="shared" si="14"/>
        <v>0.12791004339590975</v>
      </c>
      <c r="Y54" s="114">
        <f t="shared" si="14"/>
        <v>0.12873319179051662</v>
      </c>
      <c r="Z54" s="114">
        <f t="shared" si="14"/>
        <v>0.12495933825921279</v>
      </c>
      <c r="AA54" s="114">
        <f t="shared" si="14"/>
        <v>0.1237503439420343</v>
      </c>
      <c r="AB54" s="114">
        <f t="shared" si="14"/>
        <v>0.12253923614261091</v>
      </c>
      <c r="AC54" s="114">
        <f t="shared" si="14"/>
        <v>0.1205595724614901</v>
      </c>
      <c r="AD54" s="114">
        <f t="shared" si="14"/>
        <v>0.11911862897841086</v>
      </c>
      <c r="AE54" s="114">
        <f t="shared" si="14"/>
        <v>0.1189117157134925</v>
      </c>
      <c r="AF54" s="114">
        <f t="shared" si="14"/>
        <v>0.11730594719019057</v>
      </c>
      <c r="AG54" s="114">
        <f t="shared" si="14"/>
        <v>0.11393744351621223</v>
      </c>
      <c r="AH54" s="114">
        <f t="shared" si="14"/>
        <v>0.11400536806441677</v>
      </c>
      <c r="AI54" s="114">
        <f t="shared" si="14"/>
        <v>0.11975205521607245</v>
      </c>
      <c r="AJ54" s="114">
        <f t="shared" si="14"/>
        <v>0.12010340899132416</v>
      </c>
      <c r="AK54" s="114">
        <f t="shared" si="14"/>
        <v>0.12564348660675334</v>
      </c>
      <c r="AL54" s="114">
        <f t="shared" si="14"/>
        <v>0.12709769741121374</v>
      </c>
      <c r="AM54" s="114">
        <f t="shared" si="14"/>
        <v>0.1254613337910909</v>
      </c>
      <c r="AN54" s="114">
        <f t="shared" si="14"/>
        <v>0.12075034250184424</v>
      </c>
      <c r="AO54" s="114">
        <f t="shared" si="14"/>
        <v>0.11099755980561871</v>
      </c>
      <c r="AP54" s="114">
        <f t="shared" si="14"/>
        <v>0.10684387854234276</v>
      </c>
      <c r="AQ54" s="114">
        <f t="shared" si="14"/>
        <v>0.10510793429730061</v>
      </c>
      <c r="AR54" s="114">
        <f t="shared" si="14"/>
        <v>0.10327978989800281</v>
      </c>
      <c r="AS54" s="114">
        <f t="shared" si="14"/>
        <v>0.10213442233800721</v>
      </c>
      <c r="AT54" s="114">
        <f t="shared" si="14"/>
        <v>9.9066130741696165E-2</v>
      </c>
      <c r="AU54" s="114">
        <f t="shared" si="14"/>
        <v>9.9539666407604477E-2</v>
      </c>
      <c r="AV54" s="114">
        <f t="shared" si="14"/>
        <v>9.6377927874550698E-2</v>
      </c>
      <c r="AW54" s="114">
        <f t="shared" si="14"/>
        <v>9.2088937904956966E-2</v>
      </c>
      <c r="AX54" s="114">
        <f t="shared" si="14"/>
        <v>9.0172120072842629E-2</v>
      </c>
      <c r="AY54" s="114">
        <f t="shared" si="14"/>
        <v>9.0041566653006264E-2</v>
      </c>
      <c r="AZ54" s="114">
        <f t="shared" si="14"/>
        <v>9.0506822612085772E-2</v>
      </c>
      <c r="BA54" s="114">
        <f t="shared" si="14"/>
        <v>9.152575315840622E-2</v>
      </c>
      <c r="BB54" s="114">
        <f t="shared" si="14"/>
        <v>9.248981176013972E-2</v>
      </c>
      <c r="BC54" s="114">
        <f t="shared" si="14"/>
        <v>9.173011187072716E-2</v>
      </c>
      <c r="BD54" s="114">
        <f t="shared" si="14"/>
        <v>9.1081888358741606E-2</v>
      </c>
      <c r="BE54" s="114">
        <f t="shared" si="14"/>
        <v>9.0737130614372025E-2</v>
      </c>
      <c r="BF54" s="114">
        <f t="shared" si="14"/>
        <v>8.7582102201591003E-2</v>
      </c>
      <c r="BG54" s="114">
        <f t="shared" si="14"/>
        <v>8.6156973288078392E-2</v>
      </c>
      <c r="BH54" s="114">
        <f t="shared" si="14"/>
        <v>8.582602060282335E-2</v>
      </c>
      <c r="BI54" s="115">
        <f t="shared" si="8"/>
        <v>0.11418670104013275</v>
      </c>
      <c r="BJ54" s="389">
        <f t="shared" si="12"/>
        <v>0.1123535185720503</v>
      </c>
    </row>
    <row r="55" spans="2:62" s="117" customFormat="1" x14ac:dyDescent="0.2">
      <c r="B55" s="113" t="str">
        <f t="shared" si="10"/>
        <v>R_I2</v>
      </c>
      <c r="C55" s="114">
        <f t="shared" si="7"/>
        <v>3.5120635572102842E-2</v>
      </c>
      <c r="D55" s="114">
        <f t="shared" si="7"/>
        <v>2.9250997193086128E-2</v>
      </c>
      <c r="E55" s="114">
        <f t="shared" si="7"/>
        <v>2.5885197087178277E-2</v>
      </c>
      <c r="F55" s="114">
        <f t="shared" si="7"/>
        <v>2.606746874262798E-2</v>
      </c>
      <c r="G55" s="114">
        <f t="shared" si="7"/>
        <v>2.161988679465484E-2</v>
      </c>
      <c r="H55" s="114">
        <f t="shared" si="7"/>
        <v>2.0897744188709492E-2</v>
      </c>
      <c r="I55" s="114">
        <f t="shared" si="7"/>
        <v>2.3949183095367536E-2</v>
      </c>
      <c r="J55" s="114">
        <f t="shared" si="7"/>
        <v>1.8631955079122003E-2</v>
      </c>
      <c r="K55" s="114">
        <f t="shared" si="7"/>
        <v>1.9681376004511489E-2</v>
      </c>
      <c r="L55" s="114">
        <f t="shared" si="7"/>
        <v>2.090406577064452E-2</v>
      </c>
      <c r="M55" s="114">
        <f t="shared" si="7"/>
        <v>1.5265486725663717E-2</v>
      </c>
      <c r="N55" s="114">
        <f t="shared" si="7"/>
        <v>1.8151905675897997E-2</v>
      </c>
      <c r="O55" s="114">
        <f t="shared" si="7"/>
        <v>1.7326064662384628E-2</v>
      </c>
      <c r="P55" s="114">
        <f t="shared" si="7"/>
        <v>1.6402907907513843E-2</v>
      </c>
      <c r="Q55" s="114">
        <f t="shared" si="7"/>
        <v>1.5906816840700926E-2</v>
      </c>
      <c r="R55" s="114">
        <f t="shared" si="7"/>
        <v>1.9884052074857609E-2</v>
      </c>
      <c r="S55" s="114">
        <f t="shared" si="14"/>
        <v>1.562736682655895E-2</v>
      </c>
      <c r="T55" s="114">
        <f t="shared" si="14"/>
        <v>1.5519449536676628E-2</v>
      </c>
      <c r="U55" s="114">
        <f t="shared" si="14"/>
        <v>1.7118437725160873E-2</v>
      </c>
      <c r="V55" s="114">
        <f t="shared" si="14"/>
        <v>1.8348398506582826E-2</v>
      </c>
      <c r="W55" s="114">
        <f t="shared" si="14"/>
        <v>1.65588678694743E-2</v>
      </c>
      <c r="X55" s="114">
        <f t="shared" si="14"/>
        <v>2.0331343355151167E-2</v>
      </c>
      <c r="Y55" s="114">
        <f t="shared" si="14"/>
        <v>1.5829205001179524E-2</v>
      </c>
      <c r="Z55" s="114">
        <f t="shared" si="14"/>
        <v>1.6009108229936335E-2</v>
      </c>
      <c r="AA55" s="114">
        <f t="shared" si="14"/>
        <v>1.4170411813262404E-2</v>
      </c>
      <c r="AB55" s="114">
        <f t="shared" si="14"/>
        <v>1.4787262995554749E-2</v>
      </c>
      <c r="AC55" s="114">
        <f t="shared" si="14"/>
        <v>1.4371042349665424E-2</v>
      </c>
      <c r="AD55" s="114">
        <f t="shared" si="14"/>
        <v>1.7783218339639438E-2</v>
      </c>
      <c r="AE55" s="114">
        <f t="shared" si="14"/>
        <v>1.5235980011104941E-2</v>
      </c>
      <c r="AF55" s="114">
        <f t="shared" si="14"/>
        <v>1.3456984130497333E-2</v>
      </c>
      <c r="AG55" s="114">
        <f t="shared" si="14"/>
        <v>1.4724359115656754E-2</v>
      </c>
      <c r="AH55" s="114">
        <f t="shared" si="14"/>
        <v>1.4520174242090905E-2</v>
      </c>
      <c r="AI55" s="114">
        <f t="shared" si="14"/>
        <v>8.7044445421374239E-3</v>
      </c>
      <c r="AJ55" s="114">
        <f t="shared" si="14"/>
        <v>1.0165629655595478E-2</v>
      </c>
      <c r="AK55" s="114">
        <f t="shared" si="14"/>
        <v>8.6161765989006198E-3</v>
      </c>
      <c r="AL55" s="114">
        <f t="shared" si="14"/>
        <v>8.9111486925978929E-3</v>
      </c>
      <c r="AM55" s="114">
        <f t="shared" si="14"/>
        <v>9.2052184361857345E-3</v>
      </c>
      <c r="AN55" s="114">
        <f t="shared" si="14"/>
        <v>1.4184845610707134E-2</v>
      </c>
      <c r="AO55" s="114">
        <f t="shared" si="14"/>
        <v>1.8583018749869649E-2</v>
      </c>
      <c r="AP55" s="114">
        <f t="shared" si="14"/>
        <v>1.5440583724343206E-2</v>
      </c>
      <c r="AQ55" s="114">
        <f t="shared" si="14"/>
        <v>1.4070372342604351E-2</v>
      </c>
      <c r="AR55" s="114">
        <f t="shared" si="14"/>
        <v>1.331460331032798E-2</v>
      </c>
      <c r="AS55" s="114">
        <f t="shared" si="14"/>
        <v>1.3317507895954456E-2</v>
      </c>
      <c r="AT55" s="114">
        <f t="shared" si="14"/>
        <v>1.3538104665346851E-2</v>
      </c>
      <c r="AU55" s="114">
        <f t="shared" si="14"/>
        <v>1.3052749048444631E-2</v>
      </c>
      <c r="AV55" s="114">
        <f t="shared" si="14"/>
        <v>1.3923450645811115E-2</v>
      </c>
      <c r="AW55" s="114">
        <f t="shared" si="14"/>
        <v>1.5223427929968293E-2</v>
      </c>
      <c r="AX55" s="114">
        <f t="shared" si="14"/>
        <v>1.2923691476238031E-2</v>
      </c>
      <c r="AY55" s="114">
        <f t="shared" si="14"/>
        <v>1.1865035224323322E-2</v>
      </c>
      <c r="AZ55" s="114">
        <f t="shared" si="14"/>
        <v>1.0760233918128656E-2</v>
      </c>
      <c r="BA55" s="114">
        <f t="shared" si="14"/>
        <v>1.0826044703595723E-2</v>
      </c>
      <c r="BB55" s="114">
        <f t="shared" si="14"/>
        <v>1.1022705220260044E-2</v>
      </c>
      <c r="BC55" s="114">
        <f t="shared" si="14"/>
        <v>1.0526724673710379E-2</v>
      </c>
      <c r="BD55" s="114">
        <f t="shared" si="14"/>
        <v>1.0783971449629544E-2</v>
      </c>
      <c r="BE55" s="114">
        <f t="shared" si="14"/>
        <v>1.0924742805304097E-2</v>
      </c>
      <c r="BF55" s="114">
        <f t="shared" si="14"/>
        <v>1.2076969008224666E-2</v>
      </c>
      <c r="BG55" s="114">
        <f t="shared" si="14"/>
        <v>1.2023241097624116E-2</v>
      </c>
      <c r="BH55" s="114">
        <f t="shared" si="14"/>
        <v>1.1846623426173217E-2</v>
      </c>
      <c r="BI55" s="115">
        <f t="shared" si="8"/>
        <v>1.4024168933067042E-2</v>
      </c>
      <c r="BJ55" s="116">
        <f t="shared" si="12"/>
        <v>1.3831413677665754E-2</v>
      </c>
    </row>
    <row r="56" spans="2:62" s="117" customFormat="1" x14ac:dyDescent="0.2">
      <c r="B56" s="113" t="str">
        <f t="shared" si="10"/>
        <v>R_J</v>
      </c>
      <c r="C56" s="114">
        <f t="shared" si="7"/>
        <v>5.7254258157192692E-2</v>
      </c>
      <c r="D56" s="114">
        <f t="shared" si="7"/>
        <v>5.4365489732604522E-2</v>
      </c>
      <c r="E56" s="114">
        <f t="shared" si="7"/>
        <v>5.8905038474011615E-2</v>
      </c>
      <c r="F56" s="114">
        <f t="shared" si="7"/>
        <v>5.9654399622552486E-2</v>
      </c>
      <c r="G56" s="114">
        <f t="shared" si="7"/>
        <v>5.1584291299527338E-2</v>
      </c>
      <c r="H56" s="114">
        <f t="shared" si="7"/>
        <v>5.7712126417038816E-2</v>
      </c>
      <c r="I56" s="114">
        <f t="shared" si="7"/>
        <v>5.6425076540101288E-2</v>
      </c>
      <c r="J56" s="114">
        <f t="shared" si="7"/>
        <v>4.7728432873915261E-2</v>
      </c>
      <c r="K56" s="114">
        <f t="shared" si="7"/>
        <v>5.0444099816720711E-2</v>
      </c>
      <c r="L56" s="114">
        <f t="shared" si="7"/>
        <v>4.9019332753444257E-2</v>
      </c>
      <c r="M56" s="114">
        <f t="shared" si="7"/>
        <v>4.3694690265486724E-2</v>
      </c>
      <c r="N56" s="114">
        <f t="shared" si="7"/>
        <v>4.4913627639155469E-2</v>
      </c>
      <c r="O56" s="114">
        <f t="shared" si="7"/>
        <v>4.3126248178334325E-2</v>
      </c>
      <c r="P56" s="114">
        <f t="shared" si="7"/>
        <v>3.9288245020077162E-2</v>
      </c>
      <c r="Q56" s="114">
        <f t="shared" si="7"/>
        <v>4.0639351412371398E-2</v>
      </c>
      <c r="R56" s="114">
        <f t="shared" si="7"/>
        <v>3.9335842148087878E-2</v>
      </c>
      <c r="S56" s="114">
        <f t="shared" si="14"/>
        <v>3.6152486745771269E-2</v>
      </c>
      <c r="T56" s="114">
        <f t="shared" si="14"/>
        <v>3.7141206900881442E-2</v>
      </c>
      <c r="U56" s="114">
        <f t="shared" si="14"/>
        <v>3.5479142338940096E-2</v>
      </c>
      <c r="V56" s="114">
        <f t="shared" si="14"/>
        <v>3.1342110434269994E-2</v>
      </c>
      <c r="W56" s="114">
        <f t="shared" si="14"/>
        <v>3.1829013276272917E-2</v>
      </c>
      <c r="X56" s="114">
        <f t="shared" si="14"/>
        <v>3.0832674003212737E-2</v>
      </c>
      <c r="Y56" s="114">
        <f t="shared" si="14"/>
        <v>2.9440905874026892E-2</v>
      </c>
      <c r="Z56" s="114">
        <f t="shared" si="14"/>
        <v>2.9508806171290487E-2</v>
      </c>
      <c r="AA56" s="114">
        <f t="shared" si="14"/>
        <v>2.8799413005594791E-2</v>
      </c>
      <c r="AB56" s="114">
        <f t="shared" si="14"/>
        <v>2.8417853578880523E-2</v>
      </c>
      <c r="AC56" s="114">
        <f t="shared" si="14"/>
        <v>2.815826110387569E-2</v>
      </c>
      <c r="AD56" s="114">
        <f t="shared" si="14"/>
        <v>2.7331404406855109E-2</v>
      </c>
      <c r="AE56" s="114">
        <f t="shared" si="14"/>
        <v>2.7340366463076068E-2</v>
      </c>
      <c r="AF56" s="114">
        <f t="shared" si="14"/>
        <v>2.6227839135919966E-2</v>
      </c>
      <c r="AG56" s="114">
        <f t="shared" si="14"/>
        <v>2.5503119007207881E-2</v>
      </c>
      <c r="AH56" s="114">
        <f t="shared" si="14"/>
        <v>2.35402824833898E-2</v>
      </c>
      <c r="AI56" s="114">
        <f t="shared" si="14"/>
        <v>2.2706290939464545E-2</v>
      </c>
      <c r="AJ56" s="114">
        <f t="shared" si="14"/>
        <v>2.2609762509858907E-2</v>
      </c>
      <c r="AK56" s="114">
        <f t="shared" si="14"/>
        <v>2.4714248320390892E-2</v>
      </c>
      <c r="AL56" s="114">
        <f t="shared" si="14"/>
        <v>2.5540956593382767E-2</v>
      </c>
      <c r="AM56" s="114">
        <f t="shared" si="14"/>
        <v>2.5598661059136555E-2</v>
      </c>
      <c r="AN56" s="114">
        <f t="shared" si="14"/>
        <v>2.6367372747391718E-2</v>
      </c>
      <c r="AO56" s="114">
        <f t="shared" si="14"/>
        <v>2.6195590965023881E-2</v>
      </c>
      <c r="AP56" s="114">
        <f t="shared" si="14"/>
        <v>2.4762810310258582E-2</v>
      </c>
      <c r="AQ56" s="114">
        <f t="shared" si="14"/>
        <v>2.3573505918977593E-2</v>
      </c>
      <c r="AR56" s="114">
        <f t="shared" si="14"/>
        <v>2.2944278181559072E-2</v>
      </c>
      <c r="AS56" s="114">
        <f t="shared" si="14"/>
        <v>2.2732301997626183E-2</v>
      </c>
      <c r="AT56" s="114">
        <f t="shared" si="14"/>
        <v>2.2236886835842982E-2</v>
      </c>
      <c r="AU56" s="114">
        <f t="shared" si="14"/>
        <v>2.196050297921524E-2</v>
      </c>
      <c r="AV56" s="114">
        <f t="shared" si="14"/>
        <v>2.1487538017932614E-2</v>
      </c>
      <c r="AW56" s="114">
        <f t="shared" si="14"/>
        <v>2.0895287236347166E-2</v>
      </c>
      <c r="AX56" s="114">
        <f t="shared" si="14"/>
        <v>2.1010789324247586E-2</v>
      </c>
      <c r="AY56" s="114">
        <f t="shared" si="14"/>
        <v>2.05686630369026E-2</v>
      </c>
      <c r="AZ56" s="114">
        <f t="shared" si="14"/>
        <v>2.0428849902534112E-2</v>
      </c>
      <c r="BA56" s="114">
        <f t="shared" si="14"/>
        <v>2.0738581146744411E-2</v>
      </c>
      <c r="BB56" s="114">
        <f t="shared" si="14"/>
        <v>2.0318261207063846E-2</v>
      </c>
      <c r="BC56" s="114">
        <f t="shared" si="14"/>
        <v>1.9752175264139218E-2</v>
      </c>
      <c r="BD56" s="114">
        <f t="shared" si="14"/>
        <v>1.8309476705845845E-2</v>
      </c>
      <c r="BE56" s="114">
        <f t="shared" si="14"/>
        <v>1.7197784168773766E-2</v>
      </c>
      <c r="BF56" s="114">
        <f t="shared" si="14"/>
        <v>1.6391548047845601E-2</v>
      </c>
      <c r="BG56" s="114">
        <f t="shared" si="14"/>
        <v>1.6433680415731844E-2</v>
      </c>
      <c r="BH56" s="114">
        <f t="shared" si="14"/>
        <v>1.6558565433040823E-2</v>
      </c>
      <c r="BI56" s="115">
        <f t="shared" si="8"/>
        <v>2.6876609559547019E-2</v>
      </c>
      <c r="BJ56" s="116">
        <f t="shared" si="12"/>
        <v>2.612444051956633E-2</v>
      </c>
    </row>
    <row r="57" spans="2:62" s="117" customFormat="1" x14ac:dyDescent="0.2">
      <c r="B57" s="113" t="str">
        <f t="shared" si="10"/>
        <v>R_K</v>
      </c>
      <c r="C57" s="114">
        <f t="shared" si="7"/>
        <v>2.3746005687314942E-2</v>
      </c>
      <c r="D57" s="114">
        <f t="shared" si="7"/>
        <v>2.2603043285566553E-2</v>
      </c>
      <c r="E57" s="114">
        <f t="shared" si="7"/>
        <v>2.0696364869247325E-2</v>
      </c>
      <c r="F57" s="114">
        <f t="shared" si="7"/>
        <v>1.8105685303137532E-2</v>
      </c>
      <c r="G57" s="114">
        <f t="shared" si="7"/>
        <v>1.718503822139231E-2</v>
      </c>
      <c r="H57" s="114">
        <f t="shared" si="7"/>
        <v>1.6031146226955229E-2</v>
      </c>
      <c r="I57" s="114">
        <f t="shared" si="7"/>
        <v>1.4392400354802713E-2</v>
      </c>
      <c r="J57" s="114">
        <f t="shared" si="7"/>
        <v>1.4690034598150985E-2</v>
      </c>
      <c r="K57" s="114">
        <f t="shared" si="7"/>
        <v>1.2942337515860708E-2</v>
      </c>
      <c r="L57" s="114">
        <f t="shared" si="7"/>
        <v>1.2710794354499285E-2</v>
      </c>
      <c r="M57" s="114">
        <f t="shared" si="7"/>
        <v>1.3301991150442477E-2</v>
      </c>
      <c r="N57" s="114">
        <f t="shared" si="7"/>
        <v>1.165341376473814E-2</v>
      </c>
      <c r="O57" s="114">
        <f t="shared" si="7"/>
        <v>1.2306363685432073E-2</v>
      </c>
      <c r="P57" s="114">
        <f t="shared" si="7"/>
        <v>1.1337689945673569E-2</v>
      </c>
      <c r="Q57" s="114">
        <f t="shared" si="7"/>
        <v>1.0801241757959823E-2</v>
      </c>
      <c r="R57" s="114">
        <f t="shared" si="7"/>
        <v>1.0450569568755086E-2</v>
      </c>
      <c r="S57" s="114">
        <f t="shared" si="14"/>
        <v>1.1184044433223933E-2</v>
      </c>
      <c r="T57" s="114">
        <f t="shared" si="14"/>
        <v>1.202882900981894E-2</v>
      </c>
      <c r="U57" s="114">
        <f t="shared" si="14"/>
        <v>1.2546895575045344E-2</v>
      </c>
      <c r="V57" s="114">
        <f t="shared" si="14"/>
        <v>1.25024562782472E-2</v>
      </c>
      <c r="W57" s="114">
        <f t="shared" si="14"/>
        <v>1.2741331517774644E-2</v>
      </c>
      <c r="X57" s="114">
        <f t="shared" si="14"/>
        <v>1.2539260111726486E-2</v>
      </c>
      <c r="Y57" s="114">
        <f t="shared" si="14"/>
        <v>1.3729653220099079E-2</v>
      </c>
      <c r="Z57" s="114">
        <f t="shared" si="14"/>
        <v>1.2547051442910916E-2</v>
      </c>
      <c r="AA57" s="114">
        <f t="shared" si="14"/>
        <v>1.3482527744657434E-2</v>
      </c>
      <c r="AB57" s="114">
        <f t="shared" si="14"/>
        <v>1.3925428649188061E-2</v>
      </c>
      <c r="AC57" s="114">
        <f t="shared" si="14"/>
        <v>1.4303678088651368E-2</v>
      </c>
      <c r="AD57" s="114">
        <f t="shared" si="14"/>
        <v>1.4066325395058981E-2</v>
      </c>
      <c r="AE57" s="114">
        <f t="shared" si="14"/>
        <v>1.3592448639644641E-2</v>
      </c>
      <c r="AF57" s="114">
        <f t="shared" si="14"/>
        <v>1.5338305925056993E-2</v>
      </c>
      <c r="AG57" s="114">
        <f t="shared" si="14"/>
        <v>1.5429717636167259E-2</v>
      </c>
      <c r="AH57" s="114">
        <f t="shared" si="14"/>
        <v>1.5620187442249307E-2</v>
      </c>
      <c r="AI57" s="114">
        <f t="shared" si="14"/>
        <v>1.571635820108146E-2</v>
      </c>
      <c r="AJ57" s="114">
        <f t="shared" si="14"/>
        <v>1.3955832091841206E-2</v>
      </c>
      <c r="AK57" s="114">
        <f t="shared" si="14"/>
        <v>9.2269435476834485E-3</v>
      </c>
      <c r="AL57" s="114">
        <f t="shared" si="14"/>
        <v>8.6726507957157108E-3</v>
      </c>
      <c r="AM57" s="114">
        <f t="shared" si="14"/>
        <v>9.527079220667754E-3</v>
      </c>
      <c r="AN57" s="114">
        <f t="shared" si="14"/>
        <v>1.2561913794920434E-2</v>
      </c>
      <c r="AO57" s="114">
        <f t="shared" si="14"/>
        <v>1.4495171752142991E-2</v>
      </c>
      <c r="AP57" s="114">
        <f t="shared" si="14"/>
        <v>1.8231050662477523E-2</v>
      </c>
      <c r="AQ57" s="114">
        <f t="shared" si="14"/>
        <v>1.9272518740015565E-2</v>
      </c>
      <c r="AR57" s="114">
        <f t="shared" si="14"/>
        <v>1.7732445693112643E-2</v>
      </c>
      <c r="AS57" s="114">
        <f t="shared" si="14"/>
        <v>1.601319680540747E-2</v>
      </c>
      <c r="AT57" s="114">
        <f t="shared" si="14"/>
        <v>1.633771272021917E-2</v>
      </c>
      <c r="AU57" s="114">
        <f t="shared" si="14"/>
        <v>1.685897052669337E-2</v>
      </c>
      <c r="AV57" s="114">
        <f t="shared" si="14"/>
        <v>1.5878658608839909E-2</v>
      </c>
      <c r="AW57" s="114">
        <f t="shared" si="14"/>
        <v>1.6818638359887349E-2</v>
      </c>
      <c r="AX57" s="114">
        <f t="shared" si="14"/>
        <v>1.8269400223227397E-2</v>
      </c>
      <c r="AY57" s="114">
        <f t="shared" si="14"/>
        <v>1.6529086899674101E-2</v>
      </c>
      <c r="AZ57" s="114">
        <f t="shared" si="14"/>
        <v>1.4736842105263158E-2</v>
      </c>
      <c r="BA57" s="114">
        <f t="shared" si="14"/>
        <v>1.261418853255588E-2</v>
      </c>
      <c r="BB57" s="114">
        <f t="shared" si="14"/>
        <v>1.2245294003493111E-2</v>
      </c>
      <c r="BC57" s="114">
        <f t="shared" si="14"/>
        <v>1.3478868862647608E-2</v>
      </c>
      <c r="BD57" s="114">
        <f t="shared" si="14"/>
        <v>1.3499359944140579E-2</v>
      </c>
      <c r="BE57" s="114">
        <f t="shared" si="14"/>
        <v>1.2603987724140593E-2</v>
      </c>
      <c r="BF57" s="114">
        <f t="shared" si="14"/>
        <v>1.3656413120943043E-2</v>
      </c>
      <c r="BG57" s="114">
        <f t="shared" si="14"/>
        <v>1.399835087921149E-2</v>
      </c>
      <c r="BH57" s="114">
        <f t="shared" si="14"/>
        <v>1.388782907287295E-2</v>
      </c>
      <c r="BI57" s="115">
        <f t="shared" si="8"/>
        <v>1.379683695565412E-2</v>
      </c>
      <c r="BJ57" s="116">
        <f t="shared" si="12"/>
        <v>1.3915366941564446E-2</v>
      </c>
    </row>
    <row r="58" spans="2:62" s="117" customFormat="1" x14ac:dyDescent="0.2">
      <c r="B58" s="113" t="str">
        <f t="shared" si="10"/>
        <v>R_L</v>
      </c>
      <c r="C58" s="114">
        <f t="shared" si="7"/>
        <v>7.32901410102313E-3</v>
      </c>
      <c r="D58" s="114">
        <f t="shared" si="7"/>
        <v>1.1227655488255281E-2</v>
      </c>
      <c r="E58" s="114">
        <f t="shared" si="7"/>
        <v>7.2820543058462811E-3</v>
      </c>
      <c r="F58" s="114">
        <f t="shared" si="7"/>
        <v>5.3963198867657469E-3</v>
      </c>
      <c r="G58" s="114">
        <f t="shared" si="7"/>
        <v>1.3392075625838828E-2</v>
      </c>
      <c r="H58" s="114">
        <f t="shared" si="7"/>
        <v>7.2712698957975493E-3</v>
      </c>
      <c r="I58" s="114">
        <f t="shared" si="7"/>
        <v>5.7798506395032763E-3</v>
      </c>
      <c r="J58" s="114">
        <f t="shared" si="7"/>
        <v>1.3754182973172253E-2</v>
      </c>
      <c r="K58" s="114">
        <f t="shared" si="7"/>
        <v>7.4721556464119555E-3</v>
      </c>
      <c r="L58" s="114">
        <f t="shared" si="7"/>
        <v>5.3312382502314877E-3</v>
      </c>
      <c r="M58" s="114">
        <f t="shared" si="7"/>
        <v>1.0425884955752212E-2</v>
      </c>
      <c r="N58" s="114">
        <f t="shared" si="7"/>
        <v>6.580751302440362E-3</v>
      </c>
      <c r="O58" s="114">
        <f t="shared" si="7"/>
        <v>4.5339234630539212E-3</v>
      </c>
      <c r="P58" s="114">
        <f t="shared" si="7"/>
        <v>8.1358423221268659E-3</v>
      </c>
      <c r="Q58" s="114">
        <f t="shared" si="7"/>
        <v>5.4391051132719297E-3</v>
      </c>
      <c r="R58" s="114">
        <f t="shared" si="7"/>
        <v>5.2634255492270141E-3</v>
      </c>
      <c r="S58" s="114">
        <f t="shared" si="14"/>
        <v>8.5331986872002018E-3</v>
      </c>
      <c r="T58" s="114">
        <f t="shared" si="14"/>
        <v>5.7507345370533137E-3</v>
      </c>
      <c r="U58" s="114">
        <f t="shared" si="14"/>
        <v>4.4721607990260625E-3</v>
      </c>
      <c r="V58" s="114">
        <f t="shared" si="14"/>
        <v>7.4670858714875219E-3</v>
      </c>
      <c r="W58" s="114">
        <f t="shared" si="14"/>
        <v>5.3250984778485631E-3</v>
      </c>
      <c r="X58" s="114">
        <f t="shared" si="14"/>
        <v>5.0348845572897932E-3</v>
      </c>
      <c r="Y58" s="114">
        <f t="shared" si="14"/>
        <v>5.4493984430290165E-3</v>
      </c>
      <c r="Z58" s="114">
        <f t="shared" si="14"/>
        <v>4.5076444072679961E-3</v>
      </c>
      <c r="AA58" s="114">
        <f t="shared" si="14"/>
        <v>4.4024580390718149E-3</v>
      </c>
      <c r="AB58" s="114">
        <f t="shared" si="14"/>
        <v>5.2163657806404791E-3</v>
      </c>
      <c r="AC58" s="114">
        <f t="shared" si="14"/>
        <v>4.8053172856693761E-3</v>
      </c>
      <c r="AD58" s="114">
        <f t="shared" si="14"/>
        <v>4.6294235477409304E-3</v>
      </c>
      <c r="AE58" s="114">
        <f t="shared" si="14"/>
        <v>3.9533592448639642E-3</v>
      </c>
      <c r="AF58" s="114">
        <f t="shared" si="14"/>
        <v>4.6258382948584581E-3</v>
      </c>
      <c r="AG58" s="114">
        <f t="shared" si="14"/>
        <v>5.047721912403289E-3</v>
      </c>
      <c r="AH58" s="114">
        <f t="shared" si="14"/>
        <v>5.874070488845866E-3</v>
      </c>
      <c r="AI58" s="114">
        <f t="shared" si="14"/>
        <v>5.6051347430430389E-3</v>
      </c>
      <c r="AJ58" s="114">
        <f t="shared" si="14"/>
        <v>5.0170887739900095E-3</v>
      </c>
      <c r="AK58" s="114">
        <f t="shared" si="14"/>
        <v>3.3155920076782131E-3</v>
      </c>
      <c r="AL58" s="114">
        <f t="shared" si="14"/>
        <v>2.9487012705433414E-3</v>
      </c>
      <c r="AM58" s="114">
        <f t="shared" si="14"/>
        <v>3.2615226160844562E-3</v>
      </c>
      <c r="AN58" s="114">
        <f t="shared" si="14"/>
        <v>4.3629465697122985E-3</v>
      </c>
      <c r="AO58" s="114">
        <f t="shared" si="14"/>
        <v>4.5883996913258385E-3</v>
      </c>
      <c r="AP58" s="114">
        <f t="shared" si="14"/>
        <v>5.8289753818805681E-3</v>
      </c>
      <c r="AQ58" s="114">
        <f t="shared" si="14"/>
        <v>6.0623438332036211E-3</v>
      </c>
      <c r="AR58" s="114">
        <f t="shared" si="14"/>
        <v>6.1890510800301311E-3</v>
      </c>
      <c r="AS58" s="114">
        <f t="shared" si="14"/>
        <v>6.2161781568730009E-3</v>
      </c>
      <c r="AT58" s="114">
        <f t="shared" si="14"/>
        <v>5.9391685164077029E-3</v>
      </c>
      <c r="AU58" s="114">
        <f t="shared" si="14"/>
        <v>5.4602339530898146E-3</v>
      </c>
      <c r="AV58" s="114">
        <f t="shared" si="14"/>
        <v>5.6681281352450926E-3</v>
      </c>
      <c r="AW58" s="114">
        <f t="shared" si="14"/>
        <v>5.6718593063788724E-3</v>
      </c>
      <c r="AX58" s="114">
        <f t="shared" si="14"/>
        <v>5.4240341498756582E-3</v>
      </c>
      <c r="AY58" s="114">
        <f t="shared" si="14"/>
        <v>5.6788244247994845E-3</v>
      </c>
      <c r="AZ58" s="114">
        <f t="shared" si="14"/>
        <v>5.5750487329434698E-3</v>
      </c>
      <c r="BA58" s="114">
        <f t="shared" si="14"/>
        <v>5.519922254616132E-3</v>
      </c>
      <c r="BB58" s="114">
        <f t="shared" si="14"/>
        <v>5.6666019794294588E-3</v>
      </c>
      <c r="BC58" s="114">
        <f t="shared" si="14"/>
        <v>5.7100683654443757E-3</v>
      </c>
      <c r="BD58" s="114">
        <f t="shared" si="14"/>
        <v>6.5363280189301371E-3</v>
      </c>
      <c r="BE58" s="114">
        <f t="shared" si="14"/>
        <v>6.755583006813488E-3</v>
      </c>
      <c r="BF58" s="114">
        <f t="shared" si="14"/>
        <v>6.4333455322919276E-3</v>
      </c>
      <c r="BG58" s="114">
        <f t="shared" si="14"/>
        <v>6.0020326372509543E-3</v>
      </c>
      <c r="BH58" s="114">
        <f t="shared" si="14"/>
        <v>6.5242273941243803E-3</v>
      </c>
      <c r="BI58" s="115">
        <f t="shared" si="8"/>
        <v>5.5715632002536339E-3</v>
      </c>
      <c r="BJ58" s="116">
        <f t="shared" si="12"/>
        <v>5.5518066515490285E-3</v>
      </c>
    </row>
    <row r="59" spans="2:62" s="117" customFormat="1" ht="10.8" thickBot="1" x14ac:dyDescent="0.25">
      <c r="B59" s="118"/>
      <c r="C59" s="119">
        <f>SUM(C43:C58)</f>
        <v>1</v>
      </c>
      <c r="D59" s="119">
        <f t="shared" ref="D59:BJ59" si="15">SUM(D43:D58)</f>
        <v>0.99999999999999989</v>
      </c>
      <c r="E59" s="119">
        <f t="shared" si="15"/>
        <v>0.99999999999999989</v>
      </c>
      <c r="F59" s="119">
        <f t="shared" si="15"/>
        <v>1</v>
      </c>
      <c r="G59" s="119">
        <f t="shared" si="15"/>
        <v>1</v>
      </c>
      <c r="H59" s="119">
        <f t="shared" si="15"/>
        <v>1</v>
      </c>
      <c r="I59" s="119">
        <f t="shared" si="15"/>
        <v>0.99999999999999989</v>
      </c>
      <c r="J59" s="119">
        <f t="shared" si="15"/>
        <v>0.99999999999999989</v>
      </c>
      <c r="K59" s="119">
        <f t="shared" si="15"/>
        <v>1</v>
      </c>
      <c r="L59" s="119">
        <f t="shared" si="15"/>
        <v>1</v>
      </c>
      <c r="M59" s="119">
        <f t="shared" si="15"/>
        <v>1</v>
      </c>
      <c r="N59" s="119">
        <f t="shared" si="15"/>
        <v>1.0000000000000002</v>
      </c>
      <c r="O59" s="119">
        <f t="shared" si="15"/>
        <v>1</v>
      </c>
      <c r="P59" s="119">
        <f t="shared" si="15"/>
        <v>1</v>
      </c>
      <c r="Q59" s="119">
        <f t="shared" si="15"/>
        <v>1.0000000000000002</v>
      </c>
      <c r="R59" s="119">
        <f t="shared" si="15"/>
        <v>1.0000000000000002</v>
      </c>
      <c r="S59" s="119">
        <f t="shared" si="15"/>
        <v>1.0000000000000002</v>
      </c>
      <c r="T59" s="119">
        <f t="shared" si="15"/>
        <v>0.99999999999999989</v>
      </c>
      <c r="U59" s="119">
        <f t="shared" si="15"/>
        <v>1</v>
      </c>
      <c r="V59" s="119">
        <f t="shared" si="15"/>
        <v>1.0000000000000002</v>
      </c>
      <c r="W59" s="119">
        <f t="shared" si="15"/>
        <v>1</v>
      </c>
      <c r="X59" s="119">
        <f t="shared" si="15"/>
        <v>1</v>
      </c>
      <c r="Y59" s="119">
        <f t="shared" si="15"/>
        <v>1</v>
      </c>
      <c r="Z59" s="119">
        <f t="shared" si="15"/>
        <v>1</v>
      </c>
      <c r="AA59" s="119">
        <f t="shared" si="15"/>
        <v>0.99999999999999989</v>
      </c>
      <c r="AB59" s="119">
        <f t="shared" si="15"/>
        <v>1</v>
      </c>
      <c r="AC59" s="119">
        <f t="shared" si="15"/>
        <v>1</v>
      </c>
      <c r="AD59" s="119">
        <f t="shared" si="15"/>
        <v>1</v>
      </c>
      <c r="AE59" s="119">
        <f t="shared" si="15"/>
        <v>0.99999999999999989</v>
      </c>
      <c r="AF59" s="119">
        <f t="shared" si="15"/>
        <v>1.0000000000000002</v>
      </c>
      <c r="AG59" s="119">
        <f t="shared" si="15"/>
        <v>1.0000000000000002</v>
      </c>
      <c r="AH59" s="119">
        <f t="shared" si="15"/>
        <v>1</v>
      </c>
      <c r="AI59" s="119">
        <f t="shared" si="15"/>
        <v>1</v>
      </c>
      <c r="AJ59" s="119">
        <f t="shared" si="15"/>
        <v>1</v>
      </c>
      <c r="AK59" s="119">
        <f t="shared" si="15"/>
        <v>0.99999999999999989</v>
      </c>
      <c r="AL59" s="119">
        <f t="shared" si="15"/>
        <v>0.99999999999999978</v>
      </c>
      <c r="AM59" s="119">
        <f t="shared" si="15"/>
        <v>1</v>
      </c>
      <c r="AN59" s="119">
        <f t="shared" si="15"/>
        <v>1</v>
      </c>
      <c r="AO59" s="119">
        <f t="shared" si="15"/>
        <v>1</v>
      </c>
      <c r="AP59" s="119">
        <f t="shared" si="15"/>
        <v>1</v>
      </c>
      <c r="AQ59" s="119">
        <f t="shared" si="15"/>
        <v>0.99999999999999989</v>
      </c>
      <c r="AR59" s="119">
        <f t="shared" si="15"/>
        <v>0.99999999999999989</v>
      </c>
      <c r="AS59" s="119">
        <f t="shared" si="15"/>
        <v>1</v>
      </c>
      <c r="AT59" s="119">
        <f t="shared" si="15"/>
        <v>1</v>
      </c>
      <c r="AU59" s="119">
        <f t="shared" si="15"/>
        <v>1.0000000000000002</v>
      </c>
      <c r="AV59" s="119">
        <f t="shared" si="15"/>
        <v>0.99999999999999989</v>
      </c>
      <c r="AW59" s="119">
        <f t="shared" si="15"/>
        <v>1</v>
      </c>
      <c r="AX59" s="119">
        <f t="shared" si="15"/>
        <v>1</v>
      </c>
      <c r="AY59" s="119">
        <f t="shared" si="15"/>
        <v>1</v>
      </c>
      <c r="AZ59" s="119">
        <f t="shared" si="15"/>
        <v>1</v>
      </c>
      <c r="BA59" s="119">
        <f t="shared" si="15"/>
        <v>1</v>
      </c>
      <c r="BB59" s="119">
        <f t="shared" si="15"/>
        <v>0.99999999999999989</v>
      </c>
      <c r="BC59" s="119">
        <f t="shared" si="15"/>
        <v>1</v>
      </c>
      <c r="BD59" s="119">
        <f t="shared" si="15"/>
        <v>1</v>
      </c>
      <c r="BE59" s="119">
        <f t="shared" si="15"/>
        <v>1.0000000000000002</v>
      </c>
      <c r="BF59" s="119">
        <f t="shared" si="15"/>
        <v>0.99999999999999989</v>
      </c>
      <c r="BG59" s="119">
        <f t="shared" si="15"/>
        <v>1</v>
      </c>
      <c r="BH59" s="119">
        <f t="shared" si="15"/>
        <v>1.0000000000000002</v>
      </c>
      <c r="BI59" s="119">
        <f>SUM(BI43:BI58)</f>
        <v>1</v>
      </c>
      <c r="BJ59" s="119">
        <f t="shared" si="15"/>
        <v>1</v>
      </c>
    </row>
    <row r="60" spans="2:62" s="94" customFormat="1" x14ac:dyDescent="0.2"/>
    <row r="61" spans="2:62" s="94" customFormat="1" x14ac:dyDescent="0.2">
      <c r="B61" s="86" t="s">
        <v>158</v>
      </c>
    </row>
    <row r="62" spans="2:62" s="86" customFormat="1" x14ac:dyDescent="0.2">
      <c r="B62" s="105"/>
      <c r="C62" s="106">
        <f t="shared" ref="C62:BH62" si="16">C22</f>
        <v>43008</v>
      </c>
      <c r="D62" s="106">
        <f t="shared" si="16"/>
        <v>43039</v>
      </c>
      <c r="E62" s="106">
        <f t="shared" si="16"/>
        <v>43069</v>
      </c>
      <c r="F62" s="106">
        <f t="shared" si="16"/>
        <v>43100</v>
      </c>
      <c r="G62" s="106">
        <f t="shared" si="16"/>
        <v>43131</v>
      </c>
      <c r="H62" s="106">
        <f t="shared" si="16"/>
        <v>43159</v>
      </c>
      <c r="I62" s="106">
        <f t="shared" si="16"/>
        <v>43190</v>
      </c>
      <c r="J62" s="106">
        <f t="shared" si="16"/>
        <v>43220</v>
      </c>
      <c r="K62" s="106">
        <f t="shared" si="16"/>
        <v>43251</v>
      </c>
      <c r="L62" s="106">
        <f t="shared" si="16"/>
        <v>43281</v>
      </c>
      <c r="M62" s="106">
        <f t="shared" si="16"/>
        <v>43312</v>
      </c>
      <c r="N62" s="106">
        <f t="shared" si="16"/>
        <v>43343</v>
      </c>
      <c r="O62" s="106">
        <f t="shared" si="16"/>
        <v>43373</v>
      </c>
      <c r="P62" s="106">
        <f t="shared" si="16"/>
        <v>43404</v>
      </c>
      <c r="Q62" s="106">
        <f t="shared" si="16"/>
        <v>43434</v>
      </c>
      <c r="R62" s="106">
        <f t="shared" si="16"/>
        <v>43465</v>
      </c>
      <c r="S62" s="106">
        <f t="shared" si="16"/>
        <v>43496</v>
      </c>
      <c r="T62" s="106">
        <f t="shared" si="16"/>
        <v>43524</v>
      </c>
      <c r="U62" s="106">
        <f t="shared" si="16"/>
        <v>43555</v>
      </c>
      <c r="V62" s="106">
        <f t="shared" si="16"/>
        <v>43585</v>
      </c>
      <c r="W62" s="106">
        <f t="shared" si="16"/>
        <v>43616</v>
      </c>
      <c r="X62" s="106">
        <f t="shared" si="16"/>
        <v>43646</v>
      </c>
      <c r="Y62" s="106">
        <f t="shared" si="16"/>
        <v>43677</v>
      </c>
      <c r="Z62" s="106">
        <f t="shared" si="16"/>
        <v>43708</v>
      </c>
      <c r="AA62" s="106">
        <f t="shared" si="16"/>
        <v>43738</v>
      </c>
      <c r="AB62" s="106">
        <f t="shared" si="16"/>
        <v>43769</v>
      </c>
      <c r="AC62" s="106">
        <f t="shared" si="16"/>
        <v>43799</v>
      </c>
      <c r="AD62" s="106">
        <f t="shared" si="16"/>
        <v>43830</v>
      </c>
      <c r="AE62" s="106">
        <f t="shared" si="16"/>
        <v>43861</v>
      </c>
      <c r="AF62" s="106">
        <f t="shared" si="16"/>
        <v>43890</v>
      </c>
      <c r="AG62" s="106">
        <f t="shared" si="16"/>
        <v>43921</v>
      </c>
      <c r="AH62" s="106">
        <f t="shared" si="16"/>
        <v>43951</v>
      </c>
      <c r="AI62" s="106">
        <f t="shared" si="16"/>
        <v>43982</v>
      </c>
      <c r="AJ62" s="106">
        <f t="shared" si="16"/>
        <v>44012</v>
      </c>
      <c r="AK62" s="106">
        <f t="shared" si="16"/>
        <v>44043</v>
      </c>
      <c r="AL62" s="106">
        <f t="shared" si="16"/>
        <v>44074</v>
      </c>
      <c r="AM62" s="106">
        <f t="shared" si="16"/>
        <v>44104</v>
      </c>
      <c r="AN62" s="106">
        <f t="shared" si="16"/>
        <v>44135</v>
      </c>
      <c r="AO62" s="106">
        <f t="shared" si="16"/>
        <v>44165</v>
      </c>
      <c r="AP62" s="106">
        <f t="shared" si="16"/>
        <v>44196</v>
      </c>
      <c r="AQ62" s="106">
        <f t="shared" si="16"/>
        <v>44227</v>
      </c>
      <c r="AR62" s="106">
        <f t="shared" si="16"/>
        <v>44255</v>
      </c>
      <c r="AS62" s="106">
        <f t="shared" si="16"/>
        <v>44286</v>
      </c>
      <c r="AT62" s="106">
        <f t="shared" si="16"/>
        <v>44316</v>
      </c>
      <c r="AU62" s="106">
        <f t="shared" si="16"/>
        <v>44347</v>
      </c>
      <c r="AV62" s="106">
        <f t="shared" si="16"/>
        <v>44377</v>
      </c>
      <c r="AW62" s="106">
        <f t="shared" si="16"/>
        <v>44408</v>
      </c>
      <c r="AX62" s="106">
        <f t="shared" si="16"/>
        <v>44439</v>
      </c>
      <c r="AY62" s="106">
        <f t="shared" si="16"/>
        <v>44469</v>
      </c>
      <c r="AZ62" s="106">
        <f t="shared" si="16"/>
        <v>44500</v>
      </c>
      <c r="BA62" s="106">
        <f t="shared" si="16"/>
        <v>44530</v>
      </c>
      <c r="BB62" s="106">
        <f t="shared" si="16"/>
        <v>44561</v>
      </c>
      <c r="BC62" s="106">
        <f t="shared" si="16"/>
        <v>44592</v>
      </c>
      <c r="BD62" s="106">
        <f t="shared" si="16"/>
        <v>44620</v>
      </c>
      <c r="BE62" s="106">
        <f t="shared" si="16"/>
        <v>44651</v>
      </c>
      <c r="BF62" s="106">
        <f t="shared" si="16"/>
        <v>44681</v>
      </c>
      <c r="BG62" s="106">
        <f t="shared" si="16"/>
        <v>44712</v>
      </c>
      <c r="BH62" s="106">
        <f t="shared" si="16"/>
        <v>44742</v>
      </c>
    </row>
    <row r="63" spans="2:62" s="94" customFormat="1" x14ac:dyDescent="0.2">
      <c r="B63" s="113" t="str">
        <f>B43</f>
        <v>R_A1</v>
      </c>
      <c r="C63" s="114">
        <f t="shared" ref="C63:AH63" si="17">IFERROR((C43-$BI43)*LN(C43/$BI43),0)</f>
        <v>5.5546508594279058E-2</v>
      </c>
      <c r="D63" s="114">
        <f t="shared" si="17"/>
        <v>4.907152195027361E-2</v>
      </c>
      <c r="E63" s="114">
        <f t="shared" si="17"/>
        <v>4.3802531291038088E-2</v>
      </c>
      <c r="F63" s="114">
        <f t="shared" si="17"/>
        <v>4.5434324898645267E-2</v>
      </c>
      <c r="G63" s="114">
        <f t="shared" si="17"/>
        <v>4.5243864656752487E-2</v>
      </c>
      <c r="H63" s="114">
        <f t="shared" si="17"/>
        <v>4.2551710928443044E-2</v>
      </c>
      <c r="I63" s="114">
        <f t="shared" si="17"/>
        <v>4.6085750878106804E-2</v>
      </c>
      <c r="J63" s="114">
        <f t="shared" si="17"/>
        <v>4.5858709557315865E-2</v>
      </c>
      <c r="K63" s="114">
        <f t="shared" si="17"/>
        <v>3.9836856119877966E-2</v>
      </c>
      <c r="L63" s="114">
        <f t="shared" si="17"/>
        <v>3.4873066172707932E-2</v>
      </c>
      <c r="M63" s="114">
        <f t="shared" si="17"/>
        <v>2.6073215463209891E-2</v>
      </c>
      <c r="N63" s="114">
        <f t="shared" si="17"/>
        <v>2.0194348872199081E-2</v>
      </c>
      <c r="O63" s="114">
        <f t="shared" si="17"/>
        <v>1.4774506223243724E-2</v>
      </c>
      <c r="P63" s="114">
        <f t="shared" si="17"/>
        <v>1.0755864675397568E-2</v>
      </c>
      <c r="Q63" s="114">
        <f t="shared" si="17"/>
        <v>7.9524609954691409E-3</v>
      </c>
      <c r="R63" s="114">
        <f t="shared" si="17"/>
        <v>6.4617406705193507E-3</v>
      </c>
      <c r="S63" s="114">
        <f t="shared" si="17"/>
        <v>5.0720254631684012E-3</v>
      </c>
      <c r="T63" s="114">
        <f t="shared" si="17"/>
        <v>4.1322742648823114E-3</v>
      </c>
      <c r="U63" s="114">
        <f t="shared" si="17"/>
        <v>3.2877064355234533E-3</v>
      </c>
      <c r="V63" s="114">
        <f t="shared" si="17"/>
        <v>3.7335305134951207E-3</v>
      </c>
      <c r="W63" s="114">
        <f t="shared" si="17"/>
        <v>2.0231871132633254E-3</v>
      </c>
      <c r="X63" s="114">
        <f t="shared" si="17"/>
        <v>1.2567200965406073E-3</v>
      </c>
      <c r="Y63" s="114">
        <f t="shared" si="17"/>
        <v>9.1463649236125163E-4</v>
      </c>
      <c r="Z63" s="114">
        <f t="shared" si="17"/>
        <v>3.417857102392776E-4</v>
      </c>
      <c r="AA63" s="114">
        <f t="shared" si="17"/>
        <v>8.1875455427627642E-5</v>
      </c>
      <c r="AB63" s="114">
        <f t="shared" si="17"/>
        <v>2.2681909650733373E-6</v>
      </c>
      <c r="AC63" s="114">
        <f t="shared" si="17"/>
        <v>3.1833892555014691E-5</v>
      </c>
      <c r="AD63" s="114">
        <f t="shared" si="17"/>
        <v>9.8869985160441215E-9</v>
      </c>
      <c r="AE63" s="114">
        <f t="shared" si="17"/>
        <v>1.3134640811664084E-4</v>
      </c>
      <c r="AF63" s="114">
        <f t="shared" si="17"/>
        <v>1.1574178061664773E-4</v>
      </c>
      <c r="AG63" s="114">
        <f t="shared" si="17"/>
        <v>2.7176076062043942E-4</v>
      </c>
      <c r="AH63" s="114">
        <f t="shared" si="17"/>
        <v>3.0904951254779917E-4</v>
      </c>
      <c r="AI63" s="114">
        <f t="shared" ref="AI63:BH63" si="18">IFERROR((AI43-$BI43)*LN(AI43/$BI43),0)</f>
        <v>4.4512551488877305E-4</v>
      </c>
      <c r="AJ63" s="114">
        <f t="shared" si="18"/>
        <v>2.0839588192859461E-4</v>
      </c>
      <c r="AK63" s="114">
        <f t="shared" si="18"/>
        <v>2.0114757435225398E-4</v>
      </c>
      <c r="AL63" s="114">
        <f t="shared" si="18"/>
        <v>2.4428011107367803E-5</v>
      </c>
      <c r="AM63" s="114">
        <f t="shared" si="18"/>
        <v>7.9103470693123314E-6</v>
      </c>
      <c r="AN63" s="114">
        <f t="shared" si="18"/>
        <v>2.0470855577446092E-5</v>
      </c>
      <c r="AO63" s="114">
        <f t="shared" si="18"/>
        <v>5.7884708527126554E-5</v>
      </c>
      <c r="AP63" s="114">
        <f t="shared" si="18"/>
        <v>2.0227513784485139E-4</v>
      </c>
      <c r="AQ63" s="114">
        <f t="shared" si="18"/>
        <v>5.8654588133929696E-4</v>
      </c>
      <c r="AR63" s="114">
        <f t="shared" si="18"/>
        <v>1.3083574716305512E-3</v>
      </c>
      <c r="AS63" s="114">
        <f t="shared" si="18"/>
        <v>2.8212838579188449E-3</v>
      </c>
      <c r="AT63" s="114">
        <f t="shared" si="18"/>
        <v>3.2577068846936248E-3</v>
      </c>
      <c r="AU63" s="114">
        <f t="shared" si="18"/>
        <v>3.8678723764368501E-3</v>
      </c>
      <c r="AV63" s="114">
        <f t="shared" si="18"/>
        <v>5.6459402741187272E-3</v>
      </c>
      <c r="AW63" s="114">
        <f t="shared" si="18"/>
        <v>5.3213358834664597E-3</v>
      </c>
      <c r="AX63" s="114">
        <f t="shared" si="18"/>
        <v>4.4359173243137652E-3</v>
      </c>
      <c r="AY63" s="114">
        <f t="shared" si="18"/>
        <v>4.0754710448495249E-3</v>
      </c>
      <c r="AZ63" s="114">
        <f t="shared" si="18"/>
        <v>2.864622757446617E-3</v>
      </c>
      <c r="BA63" s="114">
        <f t="shared" si="18"/>
        <v>2.6767772815166901E-3</v>
      </c>
      <c r="BB63" s="114">
        <f t="shared" si="18"/>
        <v>1.7138300839186591E-3</v>
      </c>
      <c r="BC63" s="114">
        <f t="shared" si="18"/>
        <v>5.0964899916620314E-4</v>
      </c>
      <c r="BD63" s="114">
        <f t="shared" si="18"/>
        <v>3.3623126570907842E-4</v>
      </c>
      <c r="BE63" s="114">
        <f t="shared" si="18"/>
        <v>1.217855837652832E-3</v>
      </c>
      <c r="BF63" s="114">
        <f t="shared" si="18"/>
        <v>1.5010836408105195E-3</v>
      </c>
      <c r="BG63" s="114">
        <f t="shared" si="18"/>
        <v>2.2236233936806659E-3</v>
      </c>
      <c r="BH63" s="114">
        <f t="shared" si="18"/>
        <v>3.7328621851279373E-3</v>
      </c>
    </row>
    <row r="64" spans="2:62" s="94" customFormat="1" x14ac:dyDescent="0.2">
      <c r="B64" s="113" t="str">
        <f>B44</f>
        <v>R_A2</v>
      </c>
      <c r="C64" s="114">
        <f t="shared" ref="C64:AH64" si="19">IFERROR((C44-$BI44)*LN(C44/$BI44),0)</f>
        <v>1.9613937692286056E-2</v>
      </c>
      <c r="D64" s="114">
        <f t="shared" si="19"/>
        <v>1.8655486145551261E-2</v>
      </c>
      <c r="E64" s="114">
        <f t="shared" si="19"/>
        <v>1.6119506093784444E-2</v>
      </c>
      <c r="F64" s="114">
        <f t="shared" si="19"/>
        <v>1.5635525264332793E-2</v>
      </c>
      <c r="G64" s="114">
        <f t="shared" si="19"/>
        <v>1.5589234309163816E-2</v>
      </c>
      <c r="H64" s="114">
        <f t="shared" si="19"/>
        <v>1.5604572359848891E-2</v>
      </c>
      <c r="I64" s="114">
        <f t="shared" si="19"/>
        <v>1.422219011447212E-2</v>
      </c>
      <c r="J64" s="114">
        <f t="shared" si="19"/>
        <v>1.3747578117737544E-2</v>
      </c>
      <c r="K64" s="114">
        <f t="shared" si="19"/>
        <v>1.1485019986642697E-2</v>
      </c>
      <c r="L64" s="114">
        <f t="shared" si="19"/>
        <v>8.9819340558082699E-3</v>
      </c>
      <c r="M64" s="114">
        <f t="shared" si="19"/>
        <v>7.1127083201129532E-3</v>
      </c>
      <c r="N64" s="114">
        <f t="shared" si="19"/>
        <v>5.1392479221938434E-3</v>
      </c>
      <c r="O64" s="114">
        <f t="shared" si="19"/>
        <v>3.1175828341203798E-3</v>
      </c>
      <c r="P64" s="114">
        <f t="shared" si="19"/>
        <v>2.7081749250727175E-3</v>
      </c>
      <c r="Q64" s="114">
        <f t="shared" si="19"/>
        <v>1.3730934527696054E-3</v>
      </c>
      <c r="R64" s="114">
        <f t="shared" si="19"/>
        <v>1.1419314937797258E-3</v>
      </c>
      <c r="S64" s="114">
        <f t="shared" si="19"/>
        <v>8.9083918731499049E-4</v>
      </c>
      <c r="T64" s="114">
        <f t="shared" si="19"/>
        <v>7.9358623585151593E-4</v>
      </c>
      <c r="U64" s="114">
        <f t="shared" si="19"/>
        <v>5.7953459219191089E-4</v>
      </c>
      <c r="V64" s="114">
        <f t="shared" si="19"/>
        <v>1.0831599347191352E-3</v>
      </c>
      <c r="W64" s="114">
        <f t="shared" si="19"/>
        <v>7.141012908301297E-4</v>
      </c>
      <c r="X64" s="114">
        <f t="shared" si="19"/>
        <v>1.6519397922916661E-3</v>
      </c>
      <c r="Y64" s="114">
        <f t="shared" si="19"/>
        <v>1.7518136536623411E-3</v>
      </c>
      <c r="Z64" s="114">
        <f t="shared" si="19"/>
        <v>7.3557709751580842E-4</v>
      </c>
      <c r="AA64" s="114">
        <f t="shared" si="19"/>
        <v>3.1200979741349193E-4</v>
      </c>
      <c r="AB64" s="114">
        <f t="shared" si="19"/>
        <v>6.5557680427286548E-4</v>
      </c>
      <c r="AC64" s="114">
        <f t="shared" si="19"/>
        <v>3.6590380976290169E-4</v>
      </c>
      <c r="AD64" s="114">
        <f t="shared" si="19"/>
        <v>4.4936635750689668E-4</v>
      </c>
      <c r="AE64" s="114">
        <f t="shared" si="19"/>
        <v>2.1151319400354915E-4</v>
      </c>
      <c r="AF64" s="114">
        <f t="shared" si="19"/>
        <v>3.6832793004914642E-4</v>
      </c>
      <c r="AG64" s="114">
        <f t="shared" si="19"/>
        <v>6.1163520850700931E-4</v>
      </c>
      <c r="AH64" s="114">
        <f t="shared" si="19"/>
        <v>6.7948704169952946E-4</v>
      </c>
      <c r="AI64" s="114">
        <f t="shared" ref="AI64:BH64" si="20">IFERROR((AI44-$BI44)*LN(AI44/$BI44),0)</f>
        <v>3.9703812806064662E-4</v>
      </c>
      <c r="AJ64" s="114">
        <f t="shared" si="20"/>
        <v>3.815228956041429E-4</v>
      </c>
      <c r="AK64" s="114">
        <f t="shared" si="20"/>
        <v>3.6707797016507815E-4</v>
      </c>
      <c r="AL64" s="114">
        <f t="shared" si="20"/>
        <v>3.3552928261518976E-4</v>
      </c>
      <c r="AM64" s="114">
        <f t="shared" si="20"/>
        <v>3.3500536107224818E-6</v>
      </c>
      <c r="AN64" s="114">
        <f t="shared" si="20"/>
        <v>7.5186432970945346E-5</v>
      </c>
      <c r="AO64" s="114">
        <f t="shared" si="20"/>
        <v>1.7073436660406595E-4</v>
      </c>
      <c r="AP64" s="114">
        <f t="shared" si="20"/>
        <v>2.3503625447402396E-4</v>
      </c>
      <c r="AQ64" s="114">
        <f t="shared" si="20"/>
        <v>1.1295132202809423E-3</v>
      </c>
      <c r="AR64" s="114">
        <f t="shared" si="20"/>
        <v>1.9271110596664066E-3</v>
      </c>
      <c r="AS64" s="114">
        <f t="shared" si="20"/>
        <v>3.5510883600012796E-3</v>
      </c>
      <c r="AT64" s="114">
        <f t="shared" si="20"/>
        <v>3.0049364037581568E-3</v>
      </c>
      <c r="AU64" s="114">
        <f t="shared" si="20"/>
        <v>2.7618481404461668E-3</v>
      </c>
      <c r="AV64" s="114">
        <f t="shared" si="20"/>
        <v>4.9243314744273634E-3</v>
      </c>
      <c r="AW64" s="114">
        <f t="shared" si="20"/>
        <v>4.3060220141005901E-3</v>
      </c>
      <c r="AX64" s="114">
        <f t="shared" si="20"/>
        <v>3.6711294047616387E-3</v>
      </c>
      <c r="AY64" s="114">
        <f t="shared" si="20"/>
        <v>3.4089220982619775E-3</v>
      </c>
      <c r="AZ64" s="114">
        <f t="shared" si="20"/>
        <v>2.360875088588627E-3</v>
      </c>
      <c r="BA64" s="114">
        <f t="shared" si="20"/>
        <v>2.2683166021696052E-3</v>
      </c>
      <c r="BB64" s="114">
        <f t="shared" si="20"/>
        <v>1.9476443318417473E-3</v>
      </c>
      <c r="BC64" s="114">
        <f t="shared" si="20"/>
        <v>2.2010034250444899E-4</v>
      </c>
      <c r="BD64" s="114">
        <f t="shared" si="20"/>
        <v>4.8083176949156106E-5</v>
      </c>
      <c r="BE64" s="114">
        <f t="shared" si="20"/>
        <v>9.1867641469044474E-5</v>
      </c>
      <c r="BF64" s="114">
        <f t="shared" si="20"/>
        <v>1.5202383223958957E-5</v>
      </c>
      <c r="BG64" s="114">
        <f t="shared" si="20"/>
        <v>1.9144251382640203E-5</v>
      </c>
      <c r="BH64" s="114">
        <f t="shared" si="20"/>
        <v>4.2206385057741615E-5</v>
      </c>
    </row>
    <row r="65" spans="2:60" s="94" customFormat="1" x14ac:dyDescent="0.2">
      <c r="B65" s="113" t="str">
        <f>B45</f>
        <v>R_B</v>
      </c>
      <c r="C65" s="114">
        <f t="shared" ref="C65:AH65" si="21">IFERROR((C45-$BI45)*LN(C45/$BI45),0)</f>
        <v>0.10149974375787181</v>
      </c>
      <c r="D65" s="114">
        <f t="shared" si="21"/>
        <v>0.10114863480929867</v>
      </c>
      <c r="E65" s="114">
        <f t="shared" si="21"/>
        <v>0.10223195246887885</v>
      </c>
      <c r="F65" s="114">
        <f t="shared" si="21"/>
        <v>9.7490941113349175E-2</v>
      </c>
      <c r="G65" s="114">
        <f t="shared" si="21"/>
        <v>9.3672801185925164E-2</v>
      </c>
      <c r="H65" s="114">
        <f t="shared" si="21"/>
        <v>9.3316412390882758E-2</v>
      </c>
      <c r="I65" s="114">
        <f t="shared" si="21"/>
        <v>9.1381168189867482E-2</v>
      </c>
      <c r="J65" s="114">
        <f t="shared" si="21"/>
        <v>9.0648523857198696E-2</v>
      </c>
      <c r="K65" s="114">
        <f t="shared" si="21"/>
        <v>8.7309758053851758E-2</v>
      </c>
      <c r="L65" s="114">
        <f t="shared" si="21"/>
        <v>8.4514102774890396E-2</v>
      </c>
      <c r="M65" s="114">
        <f t="shared" si="21"/>
        <v>8.3578315587378826E-2</v>
      </c>
      <c r="N65" s="114">
        <f t="shared" si="21"/>
        <v>8.2728580550778322E-2</v>
      </c>
      <c r="O65" s="114">
        <f t="shared" si="21"/>
        <v>8.1070672471158206E-2</v>
      </c>
      <c r="P65" s="114">
        <f t="shared" si="21"/>
        <v>7.9256887555668273E-2</v>
      </c>
      <c r="Q65" s="114">
        <f t="shared" si="21"/>
        <v>7.1653238115246667E-2</v>
      </c>
      <c r="R65" s="114">
        <f t="shared" si="21"/>
        <v>6.4034474320412052E-2</v>
      </c>
      <c r="S65" s="114">
        <f t="shared" si="21"/>
        <v>5.6748937853918456E-2</v>
      </c>
      <c r="T65" s="114">
        <f t="shared" si="21"/>
        <v>5.1339575948425351E-2</v>
      </c>
      <c r="U65" s="114">
        <f t="shared" si="21"/>
        <v>4.7084331583984486E-2</v>
      </c>
      <c r="V65" s="114">
        <f t="shared" si="21"/>
        <v>4.0332359158175533E-2</v>
      </c>
      <c r="W65" s="114">
        <f t="shared" si="21"/>
        <v>3.6747696410412756E-2</v>
      </c>
      <c r="X65" s="114">
        <f t="shared" si="21"/>
        <v>3.1993450866241217E-2</v>
      </c>
      <c r="Y65" s="114">
        <f t="shared" si="21"/>
        <v>2.6999394661240038E-2</v>
      </c>
      <c r="Z65" s="114">
        <f t="shared" si="21"/>
        <v>2.4100206622543217E-2</v>
      </c>
      <c r="AA65" s="114">
        <f t="shared" si="21"/>
        <v>2.1478522469147124E-2</v>
      </c>
      <c r="AB65" s="114">
        <f t="shared" si="21"/>
        <v>1.7521084060292763E-2</v>
      </c>
      <c r="AC65" s="114">
        <f t="shared" si="21"/>
        <v>1.513335313852481E-2</v>
      </c>
      <c r="AD65" s="114">
        <f t="shared" si="21"/>
        <v>1.1166121353269611E-2</v>
      </c>
      <c r="AE65" s="114">
        <f t="shared" si="21"/>
        <v>7.0378169245486179E-3</v>
      </c>
      <c r="AF65" s="114">
        <f t="shared" si="21"/>
        <v>5.1120128325596497E-3</v>
      </c>
      <c r="AG65" s="114">
        <f t="shared" si="21"/>
        <v>3.1111942878298236E-3</v>
      </c>
      <c r="AH65" s="114">
        <f t="shared" si="21"/>
        <v>1.6496853914938628E-3</v>
      </c>
      <c r="AI65" s="114">
        <f t="shared" ref="AI65:BH65" si="22">IFERROR((AI45-$BI45)*LN(AI45/$BI45),0)</f>
        <v>7.1633383407707584E-4</v>
      </c>
      <c r="AJ65" s="114">
        <f t="shared" si="22"/>
        <v>2.1273265499002851E-4</v>
      </c>
      <c r="AK65" s="114">
        <f t="shared" si="22"/>
        <v>3.7885326143388325E-5</v>
      </c>
      <c r="AL65" s="114">
        <f t="shared" si="22"/>
        <v>2.0937297837855893E-6</v>
      </c>
      <c r="AM65" s="114">
        <f t="shared" si="22"/>
        <v>2.5206824649189405E-5</v>
      </c>
      <c r="AN65" s="114">
        <f t="shared" si="22"/>
        <v>1.4759661615924494E-4</v>
      </c>
      <c r="AO65" s="114">
        <f t="shared" si="22"/>
        <v>4.406448692944336E-4</v>
      </c>
      <c r="AP65" s="114">
        <f t="shared" si="22"/>
        <v>1.1233182682935112E-3</v>
      </c>
      <c r="AQ65" s="114">
        <f t="shared" si="22"/>
        <v>1.8349274388645639E-3</v>
      </c>
      <c r="AR65" s="114">
        <f t="shared" si="22"/>
        <v>2.391794693171538E-3</v>
      </c>
      <c r="AS65" s="114">
        <f t="shared" si="22"/>
        <v>3.2381550654306543E-3</v>
      </c>
      <c r="AT65" s="114">
        <f t="shared" si="22"/>
        <v>4.3606317262638809E-3</v>
      </c>
      <c r="AU65" s="114">
        <f t="shared" si="22"/>
        <v>5.8119386752717352E-3</v>
      </c>
      <c r="AV65" s="114">
        <f t="shared" si="22"/>
        <v>7.1105285651606124E-3</v>
      </c>
      <c r="AW65" s="114">
        <f t="shared" si="22"/>
        <v>9.8461967966828289E-3</v>
      </c>
      <c r="AX65" s="114">
        <f t="shared" si="22"/>
        <v>1.3074303713310934E-2</v>
      </c>
      <c r="AY65" s="114">
        <f t="shared" si="22"/>
        <v>1.5970770008147027E-2</v>
      </c>
      <c r="AZ65" s="114">
        <f t="shared" si="22"/>
        <v>2.0591052815977413E-2</v>
      </c>
      <c r="BA65" s="114">
        <f t="shared" si="22"/>
        <v>2.3564852395990078E-2</v>
      </c>
      <c r="BB65" s="114">
        <f t="shared" si="22"/>
        <v>2.7550512814530501E-2</v>
      </c>
      <c r="BC65" s="114">
        <f t="shared" si="22"/>
        <v>3.3417699184395487E-2</v>
      </c>
      <c r="BD65" s="114">
        <f t="shared" si="22"/>
        <v>3.7042704057739226E-2</v>
      </c>
      <c r="BE65" s="114">
        <f t="shared" si="22"/>
        <v>3.9596218804432294E-2</v>
      </c>
      <c r="BF65" s="114">
        <f t="shared" si="22"/>
        <v>4.3121290842714918E-2</v>
      </c>
      <c r="BG65" s="114">
        <f t="shared" si="22"/>
        <v>4.6356562456645711E-2</v>
      </c>
      <c r="BH65" s="114">
        <f t="shared" si="22"/>
        <v>4.8785713303886889E-2</v>
      </c>
    </row>
    <row r="66" spans="2:60" s="94" customFormat="1" x14ac:dyDescent="0.2">
      <c r="B66" s="113" t="str">
        <f>B46</f>
        <v>R_C1</v>
      </c>
      <c r="C66" s="114">
        <f t="shared" ref="C66:AH66" si="23">IFERROR((C46-$BI46)*LN(C46/$BI46),0)</f>
        <v>6.8413225820615353E-6</v>
      </c>
      <c r="D66" s="114">
        <f t="shared" si="23"/>
        <v>2.9484640521830205E-3</v>
      </c>
      <c r="E66" s="114">
        <f t="shared" si="23"/>
        <v>3.5429510143619993E-3</v>
      </c>
      <c r="F66" s="114">
        <f t="shared" si="23"/>
        <v>1.2795188901187956E-4</v>
      </c>
      <c r="G66" s="114">
        <f t="shared" si="23"/>
        <v>2.2536812134221198E-3</v>
      </c>
      <c r="H66" s="114">
        <f t="shared" si="23"/>
        <v>2.2374652495165872E-3</v>
      </c>
      <c r="I66" s="114">
        <f t="shared" si="23"/>
        <v>3.7620795498012583E-4</v>
      </c>
      <c r="J66" s="114">
        <f t="shared" si="23"/>
        <v>1.4663105977487348E-3</v>
      </c>
      <c r="K66" s="114">
        <f t="shared" si="23"/>
        <v>6.2519782500586817E-4</v>
      </c>
      <c r="L66" s="114">
        <f t="shared" si="23"/>
        <v>9.6242649724557561E-4</v>
      </c>
      <c r="M66" s="114">
        <f t="shared" si="23"/>
        <v>6.8791725270256235E-4</v>
      </c>
      <c r="N66" s="114">
        <f t="shared" si="23"/>
        <v>8.3100793404874962E-5</v>
      </c>
      <c r="O66" s="114">
        <f t="shared" si="23"/>
        <v>2.1832831847651783E-3</v>
      </c>
      <c r="P66" s="114">
        <f t="shared" si="23"/>
        <v>1.2804506989078058E-4</v>
      </c>
      <c r="Q66" s="114">
        <f t="shared" si="23"/>
        <v>1.6807303068488416E-4</v>
      </c>
      <c r="R66" s="114">
        <f t="shared" si="23"/>
        <v>3.8051032380624272E-3</v>
      </c>
      <c r="S66" s="114">
        <f t="shared" si="23"/>
        <v>4.7561090694042284E-4</v>
      </c>
      <c r="T66" s="114">
        <f t="shared" si="23"/>
        <v>2.0520536945549243E-4</v>
      </c>
      <c r="U66" s="114">
        <f t="shared" si="23"/>
        <v>2.6075155880489016E-3</v>
      </c>
      <c r="V66" s="114">
        <f t="shared" si="23"/>
        <v>4.0699808385523574E-4</v>
      </c>
      <c r="W66" s="114">
        <f t="shared" si="23"/>
        <v>8.0673197285360463E-4</v>
      </c>
      <c r="X66" s="114">
        <f t="shared" si="23"/>
        <v>1.4378601264479125E-3</v>
      </c>
      <c r="Y66" s="114">
        <f t="shared" si="23"/>
        <v>9.8424592898883998E-4</v>
      </c>
      <c r="Z66" s="114">
        <f t="shared" si="23"/>
        <v>1.4283184396227649E-3</v>
      </c>
      <c r="AA66" s="114">
        <f t="shared" si="23"/>
        <v>7.6044485682950891E-4</v>
      </c>
      <c r="AB66" s="114">
        <f t="shared" si="23"/>
        <v>1.2962893271033248E-3</v>
      </c>
      <c r="AC66" s="114">
        <f t="shared" si="23"/>
        <v>1.1342590460328803E-3</v>
      </c>
      <c r="AD66" s="114">
        <f t="shared" si="23"/>
        <v>1.6868741381300719E-3</v>
      </c>
      <c r="AE66" s="114">
        <f t="shared" si="23"/>
        <v>1.2122379743561081E-3</v>
      </c>
      <c r="AF66" s="114">
        <f t="shared" si="23"/>
        <v>7.1311967988940022E-4</v>
      </c>
      <c r="AG66" s="114">
        <f t="shared" si="23"/>
        <v>1.0302607880736665E-3</v>
      </c>
      <c r="AH66" s="114">
        <f t="shared" si="23"/>
        <v>1.0071226178396844E-3</v>
      </c>
      <c r="AI66" s="114">
        <f t="shared" ref="AI66:BH66" si="24">IFERROR((AI46-$BI46)*LN(AI46/$BI46),0)</f>
        <v>5.0340046937303955E-4</v>
      </c>
      <c r="AJ66" s="114">
        <f t="shared" si="24"/>
        <v>3.676158317503007E-4</v>
      </c>
      <c r="AK66" s="114">
        <f t="shared" si="24"/>
        <v>3.4429803165490536E-4</v>
      </c>
      <c r="AL66" s="114">
        <f t="shared" si="24"/>
        <v>4.1925373334950359E-5</v>
      </c>
      <c r="AM66" s="114">
        <f t="shared" si="24"/>
        <v>1.4051585497226325E-4</v>
      </c>
      <c r="AN66" s="114">
        <f t="shared" si="24"/>
        <v>2.8144761664987227E-4</v>
      </c>
      <c r="AO66" s="114">
        <f t="shared" si="24"/>
        <v>6.4324540555826435E-5</v>
      </c>
      <c r="AP66" s="114">
        <f t="shared" si="24"/>
        <v>1.5017294596685816E-4</v>
      </c>
      <c r="AQ66" s="114">
        <f t="shared" si="24"/>
        <v>3.8588920604973652E-5</v>
      </c>
      <c r="AR66" s="114">
        <f t="shared" si="24"/>
        <v>2.0688119424546694E-6</v>
      </c>
      <c r="AS66" s="114">
        <f t="shared" si="24"/>
        <v>5.7792017276392216E-5</v>
      </c>
      <c r="AT66" s="114">
        <f t="shared" si="24"/>
        <v>3.2076939428667333E-6</v>
      </c>
      <c r="AU66" s="114">
        <f t="shared" si="24"/>
        <v>8.1204653711400323E-5</v>
      </c>
      <c r="AV66" s="114">
        <f t="shared" si="24"/>
        <v>5.6085914020766059E-5</v>
      </c>
      <c r="AW66" s="114">
        <f t="shared" si="24"/>
        <v>7.1620159835003287E-5</v>
      </c>
      <c r="AX66" s="114">
        <f t="shared" si="24"/>
        <v>3.0351746523183125E-4</v>
      </c>
      <c r="AY66" s="114">
        <f t="shared" si="24"/>
        <v>9.8512539088768431E-4</v>
      </c>
      <c r="AZ66" s="114">
        <f t="shared" si="24"/>
        <v>1.877288244394296E-3</v>
      </c>
      <c r="BA66" s="114">
        <f t="shared" si="24"/>
        <v>2.28058546964239E-3</v>
      </c>
      <c r="BB66" s="114">
        <f t="shared" si="24"/>
        <v>2.7174130728767482E-3</v>
      </c>
      <c r="BC66" s="114">
        <f t="shared" si="24"/>
        <v>5.1099955315120826E-3</v>
      </c>
      <c r="BD66" s="114">
        <f t="shared" si="24"/>
        <v>6.1876695904406068E-3</v>
      </c>
      <c r="BE66" s="114">
        <f t="shared" si="24"/>
        <v>5.7144537240267565E-3</v>
      </c>
      <c r="BF66" s="114">
        <f t="shared" si="24"/>
        <v>6.7633589456310567E-3</v>
      </c>
      <c r="BG66" s="114">
        <f t="shared" si="24"/>
        <v>6.1317466897718815E-3</v>
      </c>
      <c r="BH66" s="114">
        <f t="shared" si="24"/>
        <v>7.5190141649891197E-3</v>
      </c>
    </row>
    <row r="67" spans="2:60" s="94" customFormat="1" x14ac:dyDescent="0.2">
      <c r="B67" s="113" t="str">
        <f>B47</f>
        <v>R_C2</v>
      </c>
      <c r="C67" s="120">
        <f t="shared" ref="C67:AH67" si="25">IFERROR((C47-$BI47)*LN(C47/$BI47),0)</f>
        <v>2.7940310426899876E-2</v>
      </c>
      <c r="D67" s="120">
        <f t="shared" si="25"/>
        <v>1.9546667669970665E-4</v>
      </c>
      <c r="E67" s="120">
        <f t="shared" si="25"/>
        <v>1.2442871174183939E-6</v>
      </c>
      <c r="F67" s="120">
        <f t="shared" si="25"/>
        <v>1.8675500954062042E-2</v>
      </c>
      <c r="G67" s="120">
        <f t="shared" si="25"/>
        <v>2.9560929067189516E-5</v>
      </c>
      <c r="H67" s="120">
        <f t="shared" si="25"/>
        <v>2.9810067904334064E-4</v>
      </c>
      <c r="I67" s="120">
        <f t="shared" si="25"/>
        <v>2.7271430364444339E-2</v>
      </c>
      <c r="J67" s="120">
        <f t="shared" si="25"/>
        <v>1.9904947595282812E-3</v>
      </c>
      <c r="K67" s="120">
        <f t="shared" si="25"/>
        <v>1.6382102365170898E-4</v>
      </c>
      <c r="L67" s="120">
        <f t="shared" si="25"/>
        <v>2.2786146545204344E-2</v>
      </c>
      <c r="M67" s="120">
        <f t="shared" si="25"/>
        <v>2.7260157763245099E-3</v>
      </c>
      <c r="N67" s="120">
        <f t="shared" si="25"/>
        <v>1.1368832603902651E-4</v>
      </c>
      <c r="O67" s="120">
        <f t="shared" si="25"/>
        <v>1.8247142257578054E-2</v>
      </c>
      <c r="P67" s="120">
        <f t="shared" si="25"/>
        <v>3.3524810154022379E-5</v>
      </c>
      <c r="Q67" s="120">
        <f t="shared" si="25"/>
        <v>2.336500275385212E-4</v>
      </c>
      <c r="R67" s="120">
        <f t="shared" si="25"/>
        <v>1.2888508416729715E-2</v>
      </c>
      <c r="S67" s="120">
        <f t="shared" si="25"/>
        <v>1.6312666671742062E-4</v>
      </c>
      <c r="T67" s="120">
        <f t="shared" si="25"/>
        <v>9.1215260645292526E-4</v>
      </c>
      <c r="U67" s="120">
        <f t="shared" si="25"/>
        <v>7.2063009056473129E-3</v>
      </c>
      <c r="V67" s="120">
        <f t="shared" si="25"/>
        <v>2.8889767713270379E-4</v>
      </c>
      <c r="W67" s="120">
        <f t="shared" si="25"/>
        <v>4.4249905642787595E-6</v>
      </c>
      <c r="X67" s="120">
        <f t="shared" si="25"/>
        <v>1.0764559822939584E-3</v>
      </c>
      <c r="Y67" s="120">
        <f t="shared" si="25"/>
        <v>8.2115469391501832E-5</v>
      </c>
      <c r="Z67" s="120">
        <f t="shared" si="25"/>
        <v>1.2937018694140286E-4</v>
      </c>
      <c r="AA67" s="120">
        <f t="shared" si="25"/>
        <v>1.5517000174598697E-3</v>
      </c>
      <c r="AB67" s="120">
        <f t="shared" si="25"/>
        <v>3.3572284596962977E-6</v>
      </c>
      <c r="AC67" s="120">
        <f t="shared" si="25"/>
        <v>7.3051795056223122E-4</v>
      </c>
      <c r="AD67" s="120">
        <f t="shared" si="25"/>
        <v>1.1333466822308632E-4</v>
      </c>
      <c r="AE67" s="120">
        <f t="shared" si="25"/>
        <v>2.7442706524609612E-4</v>
      </c>
      <c r="AF67" s="120">
        <f t="shared" si="25"/>
        <v>1.314943223017619E-3</v>
      </c>
      <c r="AG67" s="120">
        <f t="shared" si="25"/>
        <v>3.4433149156198224E-6</v>
      </c>
      <c r="AH67" s="120">
        <f t="shared" si="25"/>
        <v>6.9920453381883653E-5</v>
      </c>
      <c r="AI67" s="120">
        <f t="shared" ref="AI67:BH67" si="26">IFERROR((AI47-$BI47)*LN(AI47/$BI47),0)</f>
        <v>1.8364574581563223E-4</v>
      </c>
      <c r="AJ67" s="120">
        <f t="shared" si="26"/>
        <v>5.226560226761406E-6</v>
      </c>
      <c r="AK67" s="120">
        <f t="shared" si="26"/>
        <v>2.0357955391659985E-4</v>
      </c>
      <c r="AL67" s="120">
        <f t="shared" si="26"/>
        <v>1.3933146290195065E-3</v>
      </c>
      <c r="AM67" s="120">
        <f t="shared" si="26"/>
        <v>4.6152799195093495E-4</v>
      </c>
      <c r="AN67" s="120">
        <f t="shared" si="26"/>
        <v>7.0014104656119814E-5</v>
      </c>
      <c r="AO67" s="120">
        <f t="shared" si="26"/>
        <v>1.7175343738878295E-3</v>
      </c>
      <c r="AP67" s="120">
        <f t="shared" si="26"/>
        <v>1.3164889189636505E-9</v>
      </c>
      <c r="AQ67" s="120">
        <f t="shared" si="26"/>
        <v>1.1400313565054223E-3</v>
      </c>
      <c r="AR67" s="120">
        <f t="shared" si="26"/>
        <v>1.3748462631072236E-3</v>
      </c>
      <c r="AS67" s="120">
        <f t="shared" si="26"/>
        <v>9.3307630577873398E-5</v>
      </c>
      <c r="AT67" s="120">
        <f t="shared" si="26"/>
        <v>3.444144124612787E-4</v>
      </c>
      <c r="AU67" s="120">
        <f t="shared" si="26"/>
        <v>9.917524066269522E-4</v>
      </c>
      <c r="AV67" s="120">
        <f t="shared" si="26"/>
        <v>3.4350907715169436E-4</v>
      </c>
      <c r="AW67" s="120">
        <f t="shared" si="26"/>
        <v>1.8142668185871406E-5</v>
      </c>
      <c r="AX67" s="120">
        <f t="shared" si="26"/>
        <v>5.0438677885232052E-6</v>
      </c>
      <c r="AY67" s="120">
        <f t="shared" si="26"/>
        <v>4.6333739281952802E-4</v>
      </c>
      <c r="AZ67" s="120">
        <f t="shared" si="26"/>
        <v>2.6181865280590908E-4</v>
      </c>
      <c r="BA67" s="120">
        <f t="shared" si="26"/>
        <v>8.2051191140893888E-5</v>
      </c>
      <c r="BB67" s="120">
        <f t="shared" si="26"/>
        <v>8.1352869847832709E-6</v>
      </c>
      <c r="BC67" s="120">
        <f t="shared" si="26"/>
        <v>5.4836174556368103E-4</v>
      </c>
      <c r="BD67" s="120">
        <f t="shared" si="26"/>
        <v>5.2573114983998079E-4</v>
      </c>
      <c r="BE67" s="120">
        <f t="shared" si="26"/>
        <v>2.3631493135781477E-4</v>
      </c>
      <c r="BF67" s="120">
        <f t="shared" si="26"/>
        <v>4.9673744235199225E-6</v>
      </c>
      <c r="BG67" s="120">
        <f t="shared" si="26"/>
        <v>8.5401717623553289E-4</v>
      </c>
      <c r="BH67" s="120">
        <f t="shared" si="26"/>
        <v>3.3589435950504984E-5</v>
      </c>
    </row>
    <row r="68" spans="2:60" s="94" customFormat="1" x14ac:dyDescent="0.2">
      <c r="B68" s="113" t="str">
        <f t="shared" ref="B68:B78" si="27">B48</f>
        <v>R_D</v>
      </c>
      <c r="C68" s="120">
        <f t="shared" ref="C68:AH68" si="28">IFERROR((C48-$BI48)*LN(C48/$BI48),0)</f>
        <v>3.9522193590651398E-4</v>
      </c>
      <c r="D68" s="120">
        <f t="shared" si="28"/>
        <v>6.6476240349235799E-5</v>
      </c>
      <c r="E68" s="120">
        <f t="shared" si="28"/>
        <v>4.2901592296411278E-4</v>
      </c>
      <c r="F68" s="120">
        <f t="shared" si="28"/>
        <v>3.7406317746899496E-4</v>
      </c>
      <c r="G68" s="120">
        <f t="shared" si="28"/>
        <v>2.1822963012829938E-4</v>
      </c>
      <c r="H68" s="120">
        <f t="shared" si="28"/>
        <v>2.9730667823708395E-3</v>
      </c>
      <c r="I68" s="120">
        <f t="shared" si="28"/>
        <v>4.3950183351083123E-3</v>
      </c>
      <c r="J68" s="120">
        <f t="shared" si="28"/>
        <v>2.5537156820217518E-3</v>
      </c>
      <c r="K68" s="120">
        <f t="shared" si="28"/>
        <v>2.9839786412234085E-3</v>
      </c>
      <c r="L68" s="120">
        <f t="shared" si="28"/>
        <v>2.5545267127896026E-3</v>
      </c>
      <c r="M68" s="120">
        <f t="shared" si="28"/>
        <v>1.5304105374204049E-3</v>
      </c>
      <c r="N68" s="120">
        <f t="shared" si="28"/>
        <v>2.4369033585659996E-3</v>
      </c>
      <c r="O68" s="120">
        <f t="shared" si="28"/>
        <v>2.4648972732003119E-3</v>
      </c>
      <c r="P68" s="120">
        <f t="shared" si="28"/>
        <v>1.5334434556086136E-3</v>
      </c>
      <c r="Q68" s="120">
        <f t="shared" si="28"/>
        <v>2.2408150223667276E-3</v>
      </c>
      <c r="R68" s="120">
        <f t="shared" si="28"/>
        <v>1.8780876856670451E-3</v>
      </c>
      <c r="S68" s="120">
        <f t="shared" si="28"/>
        <v>6.3160212097297815E-4</v>
      </c>
      <c r="T68" s="120">
        <f t="shared" si="28"/>
        <v>9.6053058340399018E-4</v>
      </c>
      <c r="U68" s="120">
        <f t="shared" si="28"/>
        <v>6.96978005252999E-4</v>
      </c>
      <c r="V68" s="120">
        <f t="shared" si="28"/>
        <v>2.510378763429095E-4</v>
      </c>
      <c r="W68" s="120">
        <f t="shared" si="28"/>
        <v>2.7978347375279814E-4</v>
      </c>
      <c r="X68" s="120">
        <f t="shared" si="28"/>
        <v>1.8732073102183764E-4</v>
      </c>
      <c r="Y68" s="120">
        <f t="shared" si="28"/>
        <v>1.8224571009560465E-4</v>
      </c>
      <c r="Z68" s="120">
        <f t="shared" si="28"/>
        <v>2.2137493953379268E-4</v>
      </c>
      <c r="AA68" s="120">
        <f t="shared" si="28"/>
        <v>1.5199148145149158E-4</v>
      </c>
      <c r="AB68" s="120">
        <f t="shared" si="28"/>
        <v>2.8560579183692136E-4</v>
      </c>
      <c r="AC68" s="120">
        <f t="shared" si="28"/>
        <v>2.3392582080589033E-4</v>
      </c>
      <c r="AD68" s="120">
        <f t="shared" si="28"/>
        <v>1.6325214742282453E-4</v>
      </c>
      <c r="AE68" s="120">
        <f t="shared" si="28"/>
        <v>1.3324718723663147E-4</v>
      </c>
      <c r="AF68" s="120">
        <f t="shared" si="28"/>
        <v>5.3338778573224985E-5</v>
      </c>
      <c r="AG68" s="120">
        <f t="shared" si="28"/>
        <v>1.7647308336951416E-7</v>
      </c>
      <c r="AH68" s="120">
        <f t="shared" si="28"/>
        <v>1.0679252544150249E-4</v>
      </c>
      <c r="AI68" s="120">
        <f t="shared" ref="AI68:BH68" si="29">IFERROR((AI48-$BI48)*LN(AI48/$BI48),0)</f>
        <v>2.0473916587289287E-4</v>
      </c>
      <c r="AJ68" s="120">
        <f t="shared" si="29"/>
        <v>2.8122525291800031E-4</v>
      </c>
      <c r="AK68" s="120">
        <f t="shared" si="29"/>
        <v>1.2384940811160895E-4</v>
      </c>
      <c r="AL68" s="120">
        <f t="shared" si="29"/>
        <v>8.9450253728239352E-5</v>
      </c>
      <c r="AM68" s="120">
        <f t="shared" si="29"/>
        <v>1.0039097601954927E-4</v>
      </c>
      <c r="AN68" s="120">
        <f t="shared" si="29"/>
        <v>1.0266333484815497E-4</v>
      </c>
      <c r="AO68" s="120">
        <f t="shared" si="29"/>
        <v>9.5664611148557472E-5</v>
      </c>
      <c r="AP68" s="120">
        <f t="shared" si="29"/>
        <v>9.7409321729265965E-5</v>
      </c>
      <c r="AQ68" s="120">
        <f t="shared" si="29"/>
        <v>2.85739094773399E-4</v>
      </c>
      <c r="AR68" s="120">
        <f t="shared" si="29"/>
        <v>4.2211018119309423E-4</v>
      </c>
      <c r="AS68" s="120">
        <f t="shared" si="29"/>
        <v>2.1071720790606795E-4</v>
      </c>
      <c r="AT68" s="120">
        <f t="shared" si="29"/>
        <v>2.4824247675395172E-4</v>
      </c>
      <c r="AU68" s="120">
        <f t="shared" si="29"/>
        <v>2.4299071575855757E-4</v>
      </c>
      <c r="AV68" s="120">
        <f t="shared" si="29"/>
        <v>3.0149233930524747E-4</v>
      </c>
      <c r="AW68" s="120">
        <f t="shared" si="29"/>
        <v>4.5288760858331218E-4</v>
      </c>
      <c r="AX68" s="120">
        <f t="shared" si="29"/>
        <v>5.4064641425814405E-4</v>
      </c>
      <c r="AY68" s="120">
        <f t="shared" si="29"/>
        <v>5.173974399587185E-4</v>
      </c>
      <c r="AZ68" s="120">
        <f t="shared" si="29"/>
        <v>4.8894835023546824E-4</v>
      </c>
      <c r="BA68" s="120">
        <f t="shared" si="29"/>
        <v>4.7132365082735533E-4</v>
      </c>
      <c r="BB68" s="120">
        <f t="shared" si="29"/>
        <v>4.0271878176249219E-4</v>
      </c>
      <c r="BC68" s="120">
        <f t="shared" si="29"/>
        <v>5.3071433313887646E-4</v>
      </c>
      <c r="BD68" s="120">
        <f t="shared" si="29"/>
        <v>9.2549727140016607E-4</v>
      </c>
      <c r="BE68" s="120">
        <f t="shared" si="29"/>
        <v>1.2606010108151394E-3</v>
      </c>
      <c r="BF68" s="120">
        <f t="shared" si="29"/>
        <v>1.7767252629484536E-3</v>
      </c>
      <c r="BG68" s="120">
        <f t="shared" si="29"/>
        <v>2.0256441685302532E-3</v>
      </c>
      <c r="BH68" s="120">
        <f t="shared" si="29"/>
        <v>2.2678109353416252E-3</v>
      </c>
    </row>
    <row r="69" spans="2:60" s="94" customFormat="1" x14ac:dyDescent="0.2">
      <c r="B69" s="113" t="str">
        <f t="shared" si="27"/>
        <v>R_E</v>
      </c>
      <c r="C69" s="120">
        <f t="shared" ref="C69:AH69" si="30">IFERROR((C49-$BI49)*LN(C49/$BI49),0)</f>
        <v>8.0432610865399494E-4</v>
      </c>
      <c r="D69" s="120">
        <f t="shared" si="30"/>
        <v>2.3528484572747947E-3</v>
      </c>
      <c r="E69" s="120">
        <f t="shared" si="30"/>
        <v>6.9026984023514893E-5</v>
      </c>
      <c r="F69" s="120">
        <f t="shared" si="30"/>
        <v>4.0438253568498928E-6</v>
      </c>
      <c r="G69" s="120">
        <f t="shared" si="30"/>
        <v>4.81464719991054E-4</v>
      </c>
      <c r="H69" s="120">
        <f t="shared" si="30"/>
        <v>1.5427730273078342E-4</v>
      </c>
      <c r="I69" s="120">
        <f t="shared" si="30"/>
        <v>7.3858345485654242E-5</v>
      </c>
      <c r="J69" s="120">
        <f t="shared" si="30"/>
        <v>1.0276246369145545E-3</v>
      </c>
      <c r="K69" s="120">
        <f t="shared" si="30"/>
        <v>1.1452986410784064E-5</v>
      </c>
      <c r="L69" s="120">
        <f t="shared" si="30"/>
        <v>3.2081794932540204E-5</v>
      </c>
      <c r="M69" s="120">
        <f t="shared" si="30"/>
        <v>3.8631657860083287E-4</v>
      </c>
      <c r="N69" s="120">
        <f t="shared" si="30"/>
        <v>9.2928728246880079E-5</v>
      </c>
      <c r="O69" s="120">
        <f t="shared" si="30"/>
        <v>1.0761271382748646E-4</v>
      </c>
      <c r="P69" s="120">
        <f t="shared" si="30"/>
        <v>3.3769495832511174E-4</v>
      </c>
      <c r="Q69" s="120">
        <f t="shared" si="30"/>
        <v>7.4480523573360287E-6</v>
      </c>
      <c r="R69" s="120">
        <f t="shared" si="30"/>
        <v>5.5761720999305536E-6</v>
      </c>
      <c r="S69" s="120">
        <f t="shared" si="30"/>
        <v>2.195075657132091E-4</v>
      </c>
      <c r="T69" s="120">
        <f t="shared" si="30"/>
        <v>3.2319463129973289E-5</v>
      </c>
      <c r="U69" s="120">
        <f t="shared" si="30"/>
        <v>1.4580309926321021E-4</v>
      </c>
      <c r="V69" s="120">
        <f t="shared" si="30"/>
        <v>1.5230564831184291E-5</v>
      </c>
      <c r="W69" s="120">
        <f t="shared" si="30"/>
        <v>6.7691027182023899E-8</v>
      </c>
      <c r="X69" s="120">
        <f t="shared" si="30"/>
        <v>4.3401428231342109E-6</v>
      </c>
      <c r="Y69" s="120">
        <f t="shared" si="30"/>
        <v>9.6463160829468356E-5</v>
      </c>
      <c r="Z69" s="120">
        <f t="shared" si="30"/>
        <v>3.5930739284354508E-5</v>
      </c>
      <c r="AA69" s="120">
        <f t="shared" si="30"/>
        <v>6.7759033036315003E-5</v>
      </c>
      <c r="AB69" s="120">
        <f t="shared" si="30"/>
        <v>2.7459939768386332E-4</v>
      </c>
      <c r="AC69" s="120">
        <f t="shared" si="30"/>
        <v>6.1164386626247862E-5</v>
      </c>
      <c r="AD69" s="120">
        <f t="shared" si="30"/>
        <v>7.1454014616341758E-5</v>
      </c>
      <c r="AE69" s="120">
        <f t="shared" si="30"/>
        <v>6.3092885901069017E-6</v>
      </c>
      <c r="AF69" s="120">
        <f t="shared" si="30"/>
        <v>6.3170397196605794E-7</v>
      </c>
      <c r="AG69" s="120">
        <f t="shared" si="30"/>
        <v>1.3345994158751644E-5</v>
      </c>
      <c r="AH69" s="120">
        <f t="shared" si="30"/>
        <v>1.8081463044622832E-4</v>
      </c>
      <c r="AI69" s="120">
        <f t="shared" ref="AI69:BH69" si="31">IFERROR((AI49-$BI49)*LN(AI49/$BI49),0)</f>
        <v>2.4035612672511781E-4</v>
      </c>
      <c r="AJ69" s="120">
        <f t="shared" si="31"/>
        <v>4.6743684553189744E-5</v>
      </c>
      <c r="AK69" s="120">
        <f t="shared" si="31"/>
        <v>1.2883820179347766E-6</v>
      </c>
      <c r="AL69" s="120">
        <f t="shared" si="31"/>
        <v>1.0772257684556969E-4</v>
      </c>
      <c r="AM69" s="120">
        <f t="shared" si="31"/>
        <v>1.2567819414007765E-5</v>
      </c>
      <c r="AN69" s="120">
        <f t="shared" si="31"/>
        <v>3.7067380426193091E-7</v>
      </c>
      <c r="AO69" s="120">
        <f t="shared" si="31"/>
        <v>7.8356926153598935E-6</v>
      </c>
      <c r="AP69" s="120">
        <f t="shared" si="31"/>
        <v>4.3287120113820549E-5</v>
      </c>
      <c r="AQ69" s="120">
        <f t="shared" si="31"/>
        <v>3.4191276421131703E-5</v>
      </c>
      <c r="AR69" s="120">
        <f t="shared" si="31"/>
        <v>3.8206854721195421E-6</v>
      </c>
      <c r="AS69" s="120">
        <f t="shared" si="31"/>
        <v>1.6461463527548442E-4</v>
      </c>
      <c r="AT69" s="120">
        <f t="shared" si="31"/>
        <v>1.1706419987728514E-5</v>
      </c>
      <c r="AU69" s="120">
        <f t="shared" si="31"/>
        <v>8.2230727853433829E-6</v>
      </c>
      <c r="AV69" s="120">
        <f t="shared" si="31"/>
        <v>3.0242831376263686E-8</v>
      </c>
      <c r="AW69" s="120">
        <f t="shared" si="31"/>
        <v>1.665938301216533E-5</v>
      </c>
      <c r="AX69" s="120">
        <f t="shared" si="31"/>
        <v>6.2214100437915239E-5</v>
      </c>
      <c r="AY69" s="120">
        <f t="shared" si="31"/>
        <v>2.5412957692690782E-6</v>
      </c>
      <c r="AZ69" s="120">
        <f t="shared" si="31"/>
        <v>5.5510670329927276E-5</v>
      </c>
      <c r="BA69" s="120">
        <f t="shared" si="31"/>
        <v>2.0541070567364609E-4</v>
      </c>
      <c r="BB69" s="120">
        <f t="shared" si="31"/>
        <v>3.9852754987151196E-4</v>
      </c>
      <c r="BC69" s="120">
        <f t="shared" si="31"/>
        <v>6.8170076861104551E-5</v>
      </c>
      <c r="BD69" s="120">
        <f t="shared" si="31"/>
        <v>3.8346657593398309E-5</v>
      </c>
      <c r="BE69" s="120">
        <f t="shared" si="31"/>
        <v>4.6393232963578571E-5</v>
      </c>
      <c r="BF69" s="120">
        <f t="shared" si="31"/>
        <v>1.525715032109791E-4</v>
      </c>
      <c r="BG69" s="120">
        <f t="shared" si="31"/>
        <v>2.1878928073914409E-4</v>
      </c>
      <c r="BH69" s="120">
        <f t="shared" si="31"/>
        <v>5.256478558171079E-4</v>
      </c>
    </row>
    <row r="70" spans="2:60" s="94" customFormat="1" x14ac:dyDescent="0.2">
      <c r="B70" s="113" t="str">
        <f t="shared" si="27"/>
        <v>R_F</v>
      </c>
      <c r="C70" s="120">
        <f t="shared" ref="C70:AH70" si="32">IFERROR((C50-$BI50)*LN(C50/$BI50),0)</f>
        <v>2.1802294887533573E-4</v>
      </c>
      <c r="D70" s="120">
        <f t="shared" si="32"/>
        <v>5.3935560270762054E-5</v>
      </c>
      <c r="E70" s="120">
        <f t="shared" si="32"/>
        <v>3.3175255008668778E-4</v>
      </c>
      <c r="F70" s="120">
        <f t="shared" si="32"/>
        <v>1.2167793108761428E-3</v>
      </c>
      <c r="G70" s="120">
        <f t="shared" si="32"/>
        <v>9.9560676292164538E-5</v>
      </c>
      <c r="H70" s="120">
        <f t="shared" si="32"/>
        <v>3.9195380978308787E-4</v>
      </c>
      <c r="I70" s="120">
        <f t="shared" si="32"/>
        <v>2.1023356887478243E-3</v>
      </c>
      <c r="J70" s="120">
        <f t="shared" si="32"/>
        <v>5.8243832618117361E-5</v>
      </c>
      <c r="K70" s="120">
        <f t="shared" si="32"/>
        <v>1.921247594756137E-4</v>
      </c>
      <c r="L70" s="120">
        <f t="shared" si="32"/>
        <v>5.5570264366187319E-4</v>
      </c>
      <c r="M70" s="120">
        <f t="shared" si="32"/>
        <v>2.699960740644823E-4</v>
      </c>
      <c r="N70" s="120">
        <f t="shared" si="32"/>
        <v>1.3286840258044103E-4</v>
      </c>
      <c r="O70" s="120">
        <f t="shared" si="32"/>
        <v>9.6865867788669443E-4</v>
      </c>
      <c r="P70" s="120">
        <f t="shared" si="32"/>
        <v>2.3894416028623165E-7</v>
      </c>
      <c r="Q70" s="120">
        <f t="shared" si="32"/>
        <v>7.6045642235894313E-4</v>
      </c>
      <c r="R70" s="120">
        <f t="shared" si="32"/>
        <v>7.8521379470444211E-4</v>
      </c>
      <c r="S70" s="120">
        <f t="shared" si="32"/>
        <v>2.0876017963233058E-4</v>
      </c>
      <c r="T70" s="120">
        <f t="shared" si="32"/>
        <v>1.2227048624774539E-5</v>
      </c>
      <c r="U70" s="120">
        <f t="shared" si="32"/>
        <v>1.8134916671153043E-4</v>
      </c>
      <c r="V70" s="120">
        <f t="shared" si="32"/>
        <v>7.9917821966391097E-5</v>
      </c>
      <c r="W70" s="120">
        <f t="shared" si="32"/>
        <v>9.4118308251961844E-6</v>
      </c>
      <c r="X70" s="120">
        <f t="shared" si="32"/>
        <v>1.2534543722785499E-5</v>
      </c>
      <c r="Y70" s="120">
        <f t="shared" si="32"/>
        <v>2.5370779222990536E-4</v>
      </c>
      <c r="Z70" s="120">
        <f t="shared" si="32"/>
        <v>4.4558249700258837E-4</v>
      </c>
      <c r="AA70" s="120">
        <f t="shared" si="32"/>
        <v>2.6335091538071044E-4</v>
      </c>
      <c r="AB70" s="120">
        <f t="shared" si="32"/>
        <v>4.8143377622106575E-4</v>
      </c>
      <c r="AC70" s="120">
        <f t="shared" si="32"/>
        <v>2.1081488312250232E-4</v>
      </c>
      <c r="AD70" s="120">
        <f t="shared" si="32"/>
        <v>2.5023855674530981E-4</v>
      </c>
      <c r="AE70" s="120">
        <f t="shared" si="32"/>
        <v>1.94226322278974E-4</v>
      </c>
      <c r="AF70" s="120">
        <f t="shared" si="32"/>
        <v>9.7289804196960269E-5</v>
      </c>
      <c r="AG70" s="120">
        <f t="shared" si="32"/>
        <v>3.5970347667943001E-5</v>
      </c>
      <c r="AH70" s="120">
        <f t="shared" si="32"/>
        <v>1.58335323765701E-4</v>
      </c>
      <c r="AI70" s="120">
        <f t="shared" ref="AI70:BH70" si="33">IFERROR((AI50-$BI50)*LN(AI50/$BI50),0)</f>
        <v>4.2201030159939455E-4</v>
      </c>
      <c r="AJ70" s="120">
        <f t="shared" si="33"/>
        <v>4.87939068584055E-4</v>
      </c>
      <c r="AK70" s="120">
        <f t="shared" si="33"/>
        <v>2.6721393956349773E-4</v>
      </c>
      <c r="AL70" s="120">
        <f t="shared" si="33"/>
        <v>9.9790420092775228E-5</v>
      </c>
      <c r="AM70" s="120">
        <f t="shared" si="33"/>
        <v>2.3035253084930372E-4</v>
      </c>
      <c r="AN70" s="120">
        <f t="shared" si="33"/>
        <v>9.8935030504663967E-5</v>
      </c>
      <c r="AO70" s="120">
        <f t="shared" si="33"/>
        <v>5.4320256282575872E-5</v>
      </c>
      <c r="AP70" s="120">
        <f t="shared" si="33"/>
        <v>4.1742730772122381E-5</v>
      </c>
      <c r="AQ70" s="120">
        <f t="shared" si="33"/>
        <v>2.5643689069245167E-4</v>
      </c>
      <c r="AR70" s="120">
        <f t="shared" si="33"/>
        <v>2.9940599584425497E-4</v>
      </c>
      <c r="AS70" s="120">
        <f t="shared" si="33"/>
        <v>2.1837735505958809E-5</v>
      </c>
      <c r="AT70" s="120">
        <f t="shared" si="33"/>
        <v>1.5805053906877977E-5</v>
      </c>
      <c r="AU70" s="120">
        <f t="shared" si="33"/>
        <v>3.796719251708565E-7</v>
      </c>
      <c r="AV70" s="120">
        <f t="shared" si="33"/>
        <v>7.6656594403615564E-6</v>
      </c>
      <c r="AW70" s="120">
        <f t="shared" si="33"/>
        <v>1.3051049205820436E-6</v>
      </c>
      <c r="AX70" s="120">
        <f t="shared" si="33"/>
        <v>2.2322610233117629E-5</v>
      </c>
      <c r="AY70" s="120">
        <f t="shared" si="33"/>
        <v>3.1568108986711304E-7</v>
      </c>
      <c r="AZ70" s="120">
        <f t="shared" si="33"/>
        <v>5.5518488772227708E-7</v>
      </c>
      <c r="BA70" s="120">
        <f t="shared" si="33"/>
        <v>2.4028854205470469E-6</v>
      </c>
      <c r="BB70" s="120">
        <f t="shared" si="33"/>
        <v>5.9511139822081911E-5</v>
      </c>
      <c r="BC70" s="120">
        <f t="shared" si="33"/>
        <v>4.9172943576295483E-5</v>
      </c>
      <c r="BD70" s="120">
        <f t="shared" si="33"/>
        <v>1.6826551248323801E-5</v>
      </c>
      <c r="BE70" s="120">
        <f t="shared" si="33"/>
        <v>2.1842227081120768E-5</v>
      </c>
      <c r="BF70" s="120">
        <f t="shared" si="33"/>
        <v>8.9382297474490061E-5</v>
      </c>
      <c r="BG70" s="120">
        <f t="shared" si="33"/>
        <v>6.8872351731775542E-5</v>
      </c>
      <c r="BH70" s="120">
        <f t="shared" si="33"/>
        <v>6.321108270570615E-5</v>
      </c>
    </row>
    <row r="71" spans="2:60" s="94" customFormat="1" x14ac:dyDescent="0.2">
      <c r="B71" s="113" t="str">
        <f t="shared" si="27"/>
        <v>R_G1</v>
      </c>
      <c r="C71" s="120">
        <f t="shared" ref="C71:AH71" si="34">IFERROR((C51-$BI51)*LN(C51/$BI51),0)</f>
        <v>9.5372950248545311E-3</v>
      </c>
      <c r="D71" s="120">
        <f t="shared" si="34"/>
        <v>9.8372277186811932E-3</v>
      </c>
      <c r="E71" s="120">
        <f t="shared" si="34"/>
        <v>1.0337099473998945E-2</v>
      </c>
      <c r="F71" s="120">
        <f t="shared" si="34"/>
        <v>9.288314860069426E-3</v>
      </c>
      <c r="G71" s="120">
        <f t="shared" si="34"/>
        <v>7.9258452844117536E-3</v>
      </c>
      <c r="H71" s="120">
        <f t="shared" si="34"/>
        <v>7.4177676100302421E-3</v>
      </c>
      <c r="I71" s="120">
        <f t="shared" si="34"/>
        <v>6.9849795942522538E-3</v>
      </c>
      <c r="J71" s="120">
        <f t="shared" si="34"/>
        <v>1.0091681139586407E-2</v>
      </c>
      <c r="K71" s="120">
        <f t="shared" si="34"/>
        <v>1.5418279761463292E-2</v>
      </c>
      <c r="L71" s="120">
        <f t="shared" si="34"/>
        <v>2.1961995709267046E-2</v>
      </c>
      <c r="M71" s="120">
        <f t="shared" si="34"/>
        <v>2.1321129233845524E-2</v>
      </c>
      <c r="N71" s="120">
        <f t="shared" si="34"/>
        <v>2.5329167156004237E-2</v>
      </c>
      <c r="O71" s="120">
        <f t="shared" si="34"/>
        <v>3.1052081700554113E-2</v>
      </c>
      <c r="P71" s="120">
        <f t="shared" si="34"/>
        <v>3.6047577630279812E-2</v>
      </c>
      <c r="Q71" s="120">
        <f t="shared" si="34"/>
        <v>3.7855283194084481E-2</v>
      </c>
      <c r="R71" s="120">
        <f t="shared" si="34"/>
        <v>2.7981702072726097E-2</v>
      </c>
      <c r="S71" s="120">
        <f t="shared" si="34"/>
        <v>2.1177413075893485E-2</v>
      </c>
      <c r="T71" s="120">
        <f t="shared" si="34"/>
        <v>1.607107517093365E-2</v>
      </c>
      <c r="U71" s="120">
        <f t="shared" si="34"/>
        <v>1.2511064635080995E-2</v>
      </c>
      <c r="V71" s="120">
        <f t="shared" si="34"/>
        <v>8.4921464653621888E-3</v>
      </c>
      <c r="W71" s="120">
        <f t="shared" si="34"/>
        <v>4.7632709492507544E-3</v>
      </c>
      <c r="X71" s="120">
        <f t="shared" si="34"/>
        <v>2.1758334570560018E-3</v>
      </c>
      <c r="Y71" s="120">
        <f t="shared" si="34"/>
        <v>3.3279932217744022E-3</v>
      </c>
      <c r="Z71" s="120">
        <f t="shared" si="34"/>
        <v>5.7533782979906582E-3</v>
      </c>
      <c r="AA71" s="120">
        <f t="shared" si="34"/>
        <v>8.3136184722658671E-3</v>
      </c>
      <c r="AB71" s="120">
        <f t="shared" si="34"/>
        <v>6.3332123089824485E-3</v>
      </c>
      <c r="AC71" s="120">
        <f t="shared" si="34"/>
        <v>6.0616851308222409E-3</v>
      </c>
      <c r="AD71" s="120">
        <f t="shared" si="34"/>
        <v>2.8910066606891651E-3</v>
      </c>
      <c r="AE71" s="120">
        <f t="shared" si="34"/>
        <v>1.2213900734462074E-3</v>
      </c>
      <c r="AF71" s="120">
        <f t="shared" si="34"/>
        <v>9.6662135883437901E-5</v>
      </c>
      <c r="AG71" s="120">
        <f t="shared" si="34"/>
        <v>3.5496854335908164E-5</v>
      </c>
      <c r="AH71" s="120">
        <f t="shared" si="34"/>
        <v>9.205899155990062E-4</v>
      </c>
      <c r="AI71" s="120">
        <f t="shared" ref="AI71:BH71" si="35">IFERROR((AI51-$BI51)*LN(AI51/$BI51),0)</f>
        <v>2.6777360046299679E-3</v>
      </c>
      <c r="AJ71" s="120">
        <f t="shared" si="35"/>
        <v>6.7108242707466098E-3</v>
      </c>
      <c r="AK71" s="120">
        <f t="shared" si="35"/>
        <v>8.1259651974904326E-3</v>
      </c>
      <c r="AL71" s="120">
        <f t="shared" si="35"/>
        <v>6.1986469599874363E-3</v>
      </c>
      <c r="AM71" s="120">
        <f t="shared" si="35"/>
        <v>4.5219875054565359E-3</v>
      </c>
      <c r="AN71" s="120">
        <f t="shared" si="35"/>
        <v>3.9546817959548652E-3</v>
      </c>
      <c r="AO71" s="120">
        <f t="shared" si="35"/>
        <v>1.6422283043549212E-3</v>
      </c>
      <c r="AP71" s="120">
        <f t="shared" si="35"/>
        <v>1.3812332911778142E-3</v>
      </c>
      <c r="AQ71" s="120">
        <f t="shared" si="35"/>
        <v>3.7222125618875174E-4</v>
      </c>
      <c r="AR71" s="120">
        <f t="shared" si="35"/>
        <v>3.5123574207923089E-4</v>
      </c>
      <c r="AS71" s="120">
        <f t="shared" si="35"/>
        <v>1.0260658636119369E-4</v>
      </c>
      <c r="AT71" s="120">
        <f t="shared" si="35"/>
        <v>1.6187775284567853E-4</v>
      </c>
      <c r="AU71" s="120">
        <f t="shared" si="35"/>
        <v>1.0572368117294003E-3</v>
      </c>
      <c r="AV71" s="120">
        <f t="shared" si="35"/>
        <v>3.2582244668947734E-3</v>
      </c>
      <c r="AW71" s="120">
        <f t="shared" si="35"/>
        <v>6.2722425983986222E-3</v>
      </c>
      <c r="AX71" s="120">
        <f t="shared" si="35"/>
        <v>9.7751926738368286E-3</v>
      </c>
      <c r="AY71" s="120">
        <f t="shared" si="35"/>
        <v>1.3205240373417866E-2</v>
      </c>
      <c r="AZ71" s="120">
        <f t="shared" si="35"/>
        <v>2.2818058240897134E-2</v>
      </c>
      <c r="BA71" s="120">
        <f t="shared" si="35"/>
        <v>3.0291939798022045E-2</v>
      </c>
      <c r="BB71" s="120">
        <f t="shared" si="35"/>
        <v>3.3562387514828311E-2</v>
      </c>
      <c r="BC71" s="120">
        <f t="shared" si="35"/>
        <v>3.8797593697512574E-2</v>
      </c>
      <c r="BD71" s="120">
        <f t="shared" si="35"/>
        <v>4.0199222768517451E-2</v>
      </c>
      <c r="BE71" s="120">
        <f t="shared" si="35"/>
        <v>4.2584875722289403E-2</v>
      </c>
      <c r="BF71" s="120">
        <f t="shared" si="35"/>
        <v>4.4420574719049456E-2</v>
      </c>
      <c r="BG71" s="120">
        <f t="shared" si="35"/>
        <v>4.1277203883188472E-2</v>
      </c>
      <c r="BH71" s="120">
        <f t="shared" si="35"/>
        <v>4.0221811776734527E-2</v>
      </c>
    </row>
    <row r="72" spans="2:60" s="94" customFormat="1" x14ac:dyDescent="0.2">
      <c r="B72" s="113" t="str">
        <f t="shared" si="27"/>
        <v>R_G2</v>
      </c>
      <c r="C72" s="120">
        <f t="shared" ref="C72:AH72" si="36">IFERROR((C52-$BI52)*LN(C52/$BI52),0)</f>
        <v>2.1352094854536289E-4</v>
      </c>
      <c r="D72" s="120">
        <f t="shared" si="36"/>
        <v>2.47230945248884E-3</v>
      </c>
      <c r="E72" s="120">
        <f t="shared" si="36"/>
        <v>9.2463378302929163E-3</v>
      </c>
      <c r="F72" s="120">
        <f t="shared" si="36"/>
        <v>1.4720549226274859E-2</v>
      </c>
      <c r="G72" s="120">
        <f t="shared" si="36"/>
        <v>1.8359803894353644E-2</v>
      </c>
      <c r="H72" s="120">
        <f t="shared" si="36"/>
        <v>2.7578903952342696E-2</v>
      </c>
      <c r="I72" s="120">
        <f t="shared" si="36"/>
        <v>3.0146125982974139E-2</v>
      </c>
      <c r="J72" s="120">
        <f t="shared" si="36"/>
        <v>2.2695618530317107E-2</v>
      </c>
      <c r="K72" s="120">
        <f t="shared" si="36"/>
        <v>2.1996156648196923E-2</v>
      </c>
      <c r="L72" s="120">
        <f t="shared" si="36"/>
        <v>1.5318535117929645E-2</v>
      </c>
      <c r="M72" s="120">
        <f t="shared" si="36"/>
        <v>1.2239394961539871E-2</v>
      </c>
      <c r="N72" s="120">
        <f t="shared" si="36"/>
        <v>1.0723730899399979E-2</v>
      </c>
      <c r="O72" s="120">
        <f t="shared" si="36"/>
        <v>9.1961249742887694E-3</v>
      </c>
      <c r="P72" s="120">
        <f t="shared" si="36"/>
        <v>7.338233605965778E-3</v>
      </c>
      <c r="Q72" s="120">
        <f t="shared" si="36"/>
        <v>7.0577723722095257E-3</v>
      </c>
      <c r="R72" s="120">
        <f t="shared" si="36"/>
        <v>5.9785452909022372E-3</v>
      </c>
      <c r="S72" s="120">
        <f t="shared" si="36"/>
        <v>4.9768723578396245E-3</v>
      </c>
      <c r="T72" s="120">
        <f t="shared" si="36"/>
        <v>4.586142662758288E-3</v>
      </c>
      <c r="U72" s="120">
        <f t="shared" si="36"/>
        <v>5.8264427220710421E-3</v>
      </c>
      <c r="V72" s="120">
        <f t="shared" si="36"/>
        <v>5.4146752267371576E-3</v>
      </c>
      <c r="W72" s="120">
        <f t="shared" si="36"/>
        <v>9.2631828847612365E-3</v>
      </c>
      <c r="X72" s="120">
        <f t="shared" si="36"/>
        <v>8.8752682721692719E-3</v>
      </c>
      <c r="Y72" s="120">
        <f t="shared" si="36"/>
        <v>6.7200836753253954E-3</v>
      </c>
      <c r="Z72" s="120">
        <f t="shared" si="36"/>
        <v>8.1156761457841561E-3</v>
      </c>
      <c r="AA72" s="120">
        <f t="shared" si="36"/>
        <v>7.6305976582923029E-3</v>
      </c>
      <c r="AB72" s="120">
        <f t="shared" si="36"/>
        <v>6.5045330636740546E-3</v>
      </c>
      <c r="AC72" s="120">
        <f t="shared" si="36"/>
        <v>5.2725680752095027E-3</v>
      </c>
      <c r="AD72" s="120">
        <f t="shared" si="36"/>
        <v>3.5063454964960098E-3</v>
      </c>
      <c r="AE72" s="120">
        <f t="shared" si="36"/>
        <v>3.2032561297957469E-3</v>
      </c>
      <c r="AF72" s="120">
        <f t="shared" si="36"/>
        <v>2.6295557562218096E-3</v>
      </c>
      <c r="AG72" s="120">
        <f t="shared" si="36"/>
        <v>1.6287044948927565E-3</v>
      </c>
      <c r="AH72" s="120">
        <f t="shared" si="36"/>
        <v>6.5814598692634724E-4</v>
      </c>
      <c r="AI72" s="120">
        <f t="shared" ref="AI72:BH72" si="37">IFERROR((AI52-$BI52)*LN(AI52/$BI52),0)</f>
        <v>2.6203078958585861E-6</v>
      </c>
      <c r="AJ72" s="120">
        <f t="shared" si="37"/>
        <v>2.3922660468689275E-4</v>
      </c>
      <c r="AK72" s="120">
        <f t="shared" si="37"/>
        <v>2.1013096829700846E-3</v>
      </c>
      <c r="AL72" s="120">
        <f t="shared" si="37"/>
        <v>3.2520761617340003E-3</v>
      </c>
      <c r="AM72" s="120">
        <f t="shared" si="37"/>
        <v>4.6133760795404695E-3</v>
      </c>
      <c r="AN72" s="120">
        <f t="shared" si="37"/>
        <v>6.7694323670588656E-3</v>
      </c>
      <c r="AO72" s="120">
        <f t="shared" si="37"/>
        <v>7.2917091666600794E-3</v>
      </c>
      <c r="AP72" s="120">
        <f t="shared" si="37"/>
        <v>8.4606532919337171E-3</v>
      </c>
      <c r="AQ72" s="120">
        <f t="shared" si="37"/>
        <v>1.235782800983091E-2</v>
      </c>
      <c r="AR72" s="120">
        <f t="shared" si="37"/>
        <v>1.4484116383025094E-2</v>
      </c>
      <c r="AS72" s="120">
        <f t="shared" si="37"/>
        <v>1.3771338545251682E-2</v>
      </c>
      <c r="AT72" s="120">
        <f t="shared" si="37"/>
        <v>1.3106736334196276E-2</v>
      </c>
      <c r="AU72" s="120">
        <f t="shared" si="37"/>
        <v>1.3076794984016258E-2</v>
      </c>
      <c r="AV72" s="120">
        <f t="shared" si="37"/>
        <v>9.9038338356362918E-3</v>
      </c>
      <c r="AW72" s="120">
        <f t="shared" si="37"/>
        <v>9.0074920596168208E-3</v>
      </c>
      <c r="AX72" s="120">
        <f t="shared" si="37"/>
        <v>9.1988753745254927E-3</v>
      </c>
      <c r="AY72" s="120">
        <f t="shared" si="37"/>
        <v>8.4809049461359171E-3</v>
      </c>
      <c r="AZ72" s="120">
        <f t="shared" si="37"/>
        <v>9.6072231011055838E-3</v>
      </c>
      <c r="BA72" s="120">
        <f t="shared" si="37"/>
        <v>1.1847905804628439E-2</v>
      </c>
      <c r="BB72" s="120">
        <f t="shared" si="37"/>
        <v>1.4567884783491834E-2</v>
      </c>
      <c r="BC72" s="120">
        <f t="shared" si="37"/>
        <v>2.0532736502185213E-2</v>
      </c>
      <c r="BD72" s="120">
        <f t="shared" si="37"/>
        <v>2.4187635029303382E-2</v>
      </c>
      <c r="BE72" s="120">
        <f t="shared" si="37"/>
        <v>2.6659582719130544E-2</v>
      </c>
      <c r="BF72" s="120">
        <f t="shared" si="37"/>
        <v>2.793542357115299E-2</v>
      </c>
      <c r="BG72" s="120">
        <f t="shared" si="37"/>
        <v>2.9121018265816045E-2</v>
      </c>
      <c r="BH72" s="120">
        <f t="shared" si="37"/>
        <v>2.8743828594221251E-2</v>
      </c>
    </row>
    <row r="73" spans="2:60" s="94" customFormat="1" x14ac:dyDescent="0.2">
      <c r="B73" s="113" t="str">
        <f t="shared" si="27"/>
        <v>R_H</v>
      </c>
      <c r="C73" s="120">
        <f t="shared" ref="C73:AH73" si="38">IFERROR((C53-$BI53)*LN(C53/$BI53),0)</f>
        <v>5.0572965818211371E-2</v>
      </c>
      <c r="D73" s="120">
        <f t="shared" si="38"/>
        <v>4.2497840510046341E-2</v>
      </c>
      <c r="E73" s="120">
        <f t="shared" si="38"/>
        <v>3.7928220344330639E-2</v>
      </c>
      <c r="F73" s="120">
        <f t="shared" si="38"/>
        <v>2.9869970122106154E-2</v>
      </c>
      <c r="G73" s="120">
        <f t="shared" si="38"/>
        <v>2.3289999943386951E-2</v>
      </c>
      <c r="H73" s="120">
        <f t="shared" si="38"/>
        <v>2.1832336528458555E-2</v>
      </c>
      <c r="I73" s="120">
        <f t="shared" si="38"/>
        <v>1.7453793574803086E-2</v>
      </c>
      <c r="J73" s="120">
        <f t="shared" si="38"/>
        <v>1.586566514752797E-2</v>
      </c>
      <c r="K73" s="120">
        <f t="shared" si="38"/>
        <v>1.500788035314927E-2</v>
      </c>
      <c r="L73" s="120">
        <f t="shared" si="38"/>
        <v>1.360683295848175E-2</v>
      </c>
      <c r="M73" s="120">
        <f t="shared" si="38"/>
        <v>1.149283400458237E-2</v>
      </c>
      <c r="N73" s="120">
        <f t="shared" si="38"/>
        <v>1.0353727556585693E-2</v>
      </c>
      <c r="O73" s="120">
        <f t="shared" si="38"/>
        <v>9.7367614422183089E-3</v>
      </c>
      <c r="P73" s="120">
        <f t="shared" si="38"/>
        <v>9.1303336135401102E-3</v>
      </c>
      <c r="Q73" s="120">
        <f t="shared" si="38"/>
        <v>8.0371020177476792E-3</v>
      </c>
      <c r="R73" s="120">
        <f t="shared" si="38"/>
        <v>5.2111268594812257E-3</v>
      </c>
      <c r="S73" s="120">
        <f t="shared" si="38"/>
        <v>3.1271666796512335E-3</v>
      </c>
      <c r="T73" s="120">
        <f t="shared" si="38"/>
        <v>1.8787208191478715E-3</v>
      </c>
      <c r="U73" s="120">
        <f t="shared" si="38"/>
        <v>1.228170605450244E-3</v>
      </c>
      <c r="V73" s="120">
        <f t="shared" si="38"/>
        <v>4.17027809032417E-4</v>
      </c>
      <c r="W73" s="120">
        <f t="shared" si="38"/>
        <v>1.8024101378284714E-4</v>
      </c>
      <c r="X73" s="120">
        <f t="shared" si="38"/>
        <v>6.5160911305896332E-6</v>
      </c>
      <c r="Y73" s="120">
        <f t="shared" si="38"/>
        <v>4.1552967413903776E-8</v>
      </c>
      <c r="Z73" s="120">
        <f t="shared" si="38"/>
        <v>3.8460292548928612E-5</v>
      </c>
      <c r="AA73" s="120">
        <f t="shared" si="38"/>
        <v>1.3912276205959082E-4</v>
      </c>
      <c r="AB73" s="120">
        <f t="shared" si="38"/>
        <v>6.3036966786787695E-5</v>
      </c>
      <c r="AC73" s="120">
        <f t="shared" si="38"/>
        <v>2.3020736856698349E-5</v>
      </c>
      <c r="AD73" s="120">
        <f t="shared" si="38"/>
        <v>2.7359239754607833E-5</v>
      </c>
      <c r="AE73" s="120">
        <f t="shared" si="38"/>
        <v>2.4254749021169556E-4</v>
      </c>
      <c r="AF73" s="120">
        <f t="shared" si="38"/>
        <v>7.4876607880584455E-4</v>
      </c>
      <c r="AG73" s="120">
        <f t="shared" si="38"/>
        <v>1.3521854887573292E-3</v>
      </c>
      <c r="AH73" s="120">
        <f t="shared" si="38"/>
        <v>1.9877608162990105E-3</v>
      </c>
      <c r="AI73" s="120">
        <f t="shared" ref="AI73:BH73" si="39">IFERROR((AI53-$BI53)*LN(AI53/$BI53),0)</f>
        <v>2.7093794163566584E-3</v>
      </c>
      <c r="AJ73" s="120">
        <f t="shared" si="39"/>
        <v>3.5508915212944412E-3</v>
      </c>
      <c r="AK73" s="120">
        <f t="shared" si="39"/>
        <v>3.8426822539206597E-3</v>
      </c>
      <c r="AL73" s="120">
        <f t="shared" si="39"/>
        <v>2.9250690434382454E-3</v>
      </c>
      <c r="AM73" s="120">
        <f t="shared" si="39"/>
        <v>2.097193724128752E-3</v>
      </c>
      <c r="AN73" s="120">
        <f t="shared" si="39"/>
        <v>1.2519142895594754E-3</v>
      </c>
      <c r="AO73" s="120">
        <f t="shared" si="39"/>
        <v>7.8860282251719325E-4</v>
      </c>
      <c r="AP73" s="120">
        <f t="shared" si="39"/>
        <v>5.8565927809492533E-4</v>
      </c>
      <c r="AQ73" s="120">
        <f t="shared" si="39"/>
        <v>2.0154865856467078E-4</v>
      </c>
      <c r="AR73" s="120">
        <f t="shared" si="39"/>
        <v>1.6579304480689402E-4</v>
      </c>
      <c r="AS73" s="120">
        <f t="shared" si="39"/>
        <v>1.713897613594907E-5</v>
      </c>
      <c r="AT73" s="120">
        <f t="shared" si="39"/>
        <v>1.9219378868431521E-5</v>
      </c>
      <c r="AU73" s="120">
        <f t="shared" si="39"/>
        <v>1.9108410552790641E-5</v>
      </c>
      <c r="AV73" s="120">
        <f t="shared" si="39"/>
        <v>3.4450474104533922E-5</v>
      </c>
      <c r="AW73" s="120">
        <f t="shared" si="39"/>
        <v>9.4752228674318918E-5</v>
      </c>
      <c r="AX73" s="120">
        <f t="shared" si="39"/>
        <v>1.8887781287784479E-4</v>
      </c>
      <c r="AY73" s="120">
        <f t="shared" si="39"/>
        <v>2.4628237810411059E-4</v>
      </c>
      <c r="AZ73" s="120">
        <f t="shared" si="39"/>
        <v>5.3365447442838779E-4</v>
      </c>
      <c r="BA73" s="120">
        <f t="shared" si="39"/>
        <v>6.5398006214154372E-4</v>
      </c>
      <c r="BB73" s="120">
        <f t="shared" si="39"/>
        <v>5.2941451414414151E-4</v>
      </c>
      <c r="BC73" s="120">
        <f t="shared" si="39"/>
        <v>6.3240827804819622E-4</v>
      </c>
      <c r="BD73" s="120">
        <f t="shared" si="39"/>
        <v>5.0851146771153932E-4</v>
      </c>
      <c r="BE73" s="120">
        <f t="shared" si="39"/>
        <v>2.972480777726012E-4</v>
      </c>
      <c r="BF73" s="120">
        <f t="shared" si="39"/>
        <v>2.1905840943283578E-4</v>
      </c>
      <c r="BG73" s="120">
        <f t="shared" si="39"/>
        <v>6.5116783036690276E-5</v>
      </c>
      <c r="BH73" s="120">
        <f t="shared" si="39"/>
        <v>8.8605718161486405E-7</v>
      </c>
    </row>
    <row r="74" spans="2:60" s="94" customFormat="1" x14ac:dyDescent="0.2">
      <c r="B74" s="113" t="str">
        <f t="shared" si="27"/>
        <v>R_I1</v>
      </c>
      <c r="C74" s="120">
        <f t="shared" ref="C74:AH74" si="40">IFERROR((C54-$BI54)*LN(C54/$BI54),0)</f>
        <v>5.0610591610573921E-2</v>
      </c>
      <c r="D74" s="120">
        <f t="shared" si="40"/>
        <v>4.1005403530716508E-2</v>
      </c>
      <c r="E74" s="120">
        <f t="shared" si="40"/>
        <v>3.3558459722125372E-2</v>
      </c>
      <c r="F74" s="120">
        <f t="shared" si="40"/>
        <v>2.5699948339699807E-2</v>
      </c>
      <c r="G74" s="120">
        <f t="shared" si="40"/>
        <v>2.0593065243039017E-2</v>
      </c>
      <c r="H74" s="120">
        <f t="shared" si="40"/>
        <v>1.5829310647218431E-2</v>
      </c>
      <c r="I74" s="120">
        <f t="shared" si="40"/>
        <v>1.1229078555888108E-2</v>
      </c>
      <c r="J74" s="120">
        <f t="shared" si="40"/>
        <v>1.2721508783122292E-2</v>
      </c>
      <c r="K74" s="120">
        <f t="shared" si="40"/>
        <v>1.059594269676533E-2</v>
      </c>
      <c r="L74" s="120">
        <f t="shared" si="40"/>
        <v>8.5043030234728118E-3</v>
      </c>
      <c r="M74" s="120">
        <f t="shared" si="40"/>
        <v>9.2664295516343038E-3</v>
      </c>
      <c r="N74" s="120">
        <f t="shared" si="40"/>
        <v>6.9078597731102396E-3</v>
      </c>
      <c r="O74" s="120">
        <f t="shared" si="40"/>
        <v>6.1003496522556971E-3</v>
      </c>
      <c r="P74" s="120">
        <f t="shared" si="40"/>
        <v>5.4828761883548311E-3</v>
      </c>
      <c r="Q74" s="120">
        <f t="shared" si="40"/>
        <v>4.2015479617450195E-3</v>
      </c>
      <c r="R74" s="120">
        <f t="shared" si="40"/>
        <v>3.3369686885596898E-3</v>
      </c>
      <c r="S74" s="120">
        <f t="shared" si="40"/>
        <v>3.337454786732072E-3</v>
      </c>
      <c r="T74" s="120">
        <f t="shared" si="40"/>
        <v>2.9197518088584342E-3</v>
      </c>
      <c r="U74" s="120">
        <f t="shared" si="40"/>
        <v>2.5072748659918649E-3</v>
      </c>
      <c r="V74" s="120">
        <f t="shared" si="40"/>
        <v>2.0106675049536582E-3</v>
      </c>
      <c r="W74" s="120">
        <f t="shared" si="40"/>
        <v>2.191401266342759E-3</v>
      </c>
      <c r="X74" s="120">
        <f t="shared" si="40"/>
        <v>1.5574949732253091E-3</v>
      </c>
      <c r="Y74" s="120">
        <f t="shared" si="40"/>
        <v>1.7442281701161165E-3</v>
      </c>
      <c r="Z74" s="120">
        <f t="shared" si="40"/>
        <v>9.7119152322196027E-4</v>
      </c>
      <c r="AA74" s="120">
        <f t="shared" si="40"/>
        <v>7.69216648048215E-4</v>
      </c>
      <c r="AB74" s="120">
        <f t="shared" si="40"/>
        <v>5.896592143190706E-4</v>
      </c>
      <c r="AC74" s="120">
        <f t="shared" si="40"/>
        <v>3.4610536275343995E-4</v>
      </c>
      <c r="AD74" s="120">
        <f t="shared" si="40"/>
        <v>2.0854677766375383E-4</v>
      </c>
      <c r="AE74" s="120">
        <f t="shared" si="40"/>
        <v>1.9158278768552925E-4</v>
      </c>
      <c r="AF74" s="120">
        <f t="shared" si="40"/>
        <v>8.4065610988672812E-5</v>
      </c>
      <c r="AG74" s="120">
        <f t="shared" si="40"/>
        <v>5.4469760819433186E-7</v>
      </c>
      <c r="AH74" s="120">
        <f t="shared" si="40"/>
        <v>2.8819279418691536E-7</v>
      </c>
      <c r="AI74" s="120">
        <f t="shared" ref="AI74:BH74" si="41">IFERROR((AI54-$BI54)*LN(AI54/$BI54),0)</f>
        <v>2.6484719945841492E-4</v>
      </c>
      <c r="AJ74" s="120">
        <f t="shared" si="41"/>
        <v>2.989018858124855E-4</v>
      </c>
      <c r="AK74" s="120">
        <f t="shared" si="41"/>
        <v>1.0954243732933251E-3</v>
      </c>
      <c r="AL74" s="120">
        <f t="shared" si="41"/>
        <v>1.3830417404476361E-3</v>
      </c>
      <c r="AM74" s="120">
        <f t="shared" si="41"/>
        <v>1.061650725156344E-3</v>
      </c>
      <c r="AN74" s="120">
        <f t="shared" si="41"/>
        <v>3.668438364403908E-4</v>
      </c>
      <c r="AO74" s="120">
        <f t="shared" si="41"/>
        <v>9.033759144400682E-5</v>
      </c>
      <c r="AP74" s="120">
        <f t="shared" si="41"/>
        <v>4.8804912155916318E-4</v>
      </c>
      <c r="AQ74" s="120">
        <f t="shared" si="41"/>
        <v>7.52149217776289E-4</v>
      </c>
      <c r="AR74" s="120">
        <f t="shared" si="41"/>
        <v>1.0949788932272369E-3</v>
      </c>
      <c r="AS74" s="120">
        <f t="shared" si="41"/>
        <v>1.3443717349454363E-3</v>
      </c>
      <c r="AT74" s="120">
        <f t="shared" si="41"/>
        <v>2.1478350177682732E-3</v>
      </c>
      <c r="AU74" s="120">
        <f t="shared" si="41"/>
        <v>2.0107246299280973E-3</v>
      </c>
      <c r="AV74" s="120">
        <f t="shared" si="41"/>
        <v>3.0196132956300764E-3</v>
      </c>
      <c r="AW74" s="120">
        <f t="shared" si="41"/>
        <v>4.7527871329739475E-3</v>
      </c>
      <c r="AX74" s="120">
        <f t="shared" si="41"/>
        <v>5.6701919308150567E-3</v>
      </c>
      <c r="AY74" s="120">
        <f t="shared" si="41"/>
        <v>5.7360007446400161E-3</v>
      </c>
      <c r="AZ74" s="120">
        <f t="shared" si="41"/>
        <v>5.5034311056858121E-3</v>
      </c>
      <c r="BA74" s="120">
        <f t="shared" si="41"/>
        <v>5.0129291048771583E-3</v>
      </c>
      <c r="BB74" s="120">
        <f t="shared" si="41"/>
        <v>4.5723230771145167E-3</v>
      </c>
      <c r="BC74" s="120">
        <f t="shared" si="41"/>
        <v>4.9176368242827345E-3</v>
      </c>
      <c r="BD74" s="120">
        <f t="shared" si="41"/>
        <v>5.2234404722477402E-3</v>
      </c>
      <c r="BE74" s="120">
        <f t="shared" si="41"/>
        <v>5.3903102051113694E-3</v>
      </c>
      <c r="BF74" s="120">
        <f t="shared" si="41"/>
        <v>7.0570872786893373E-3</v>
      </c>
      <c r="BG74" s="120">
        <f t="shared" si="41"/>
        <v>7.8949633858909352E-3</v>
      </c>
      <c r="BH74" s="120">
        <f t="shared" si="41"/>
        <v>8.0973317868504799E-3</v>
      </c>
    </row>
    <row r="75" spans="2:60" s="94" customFormat="1" x14ac:dyDescent="0.2">
      <c r="B75" s="113" t="str">
        <f t="shared" si="27"/>
        <v>R_I2</v>
      </c>
      <c r="C75" s="120">
        <f t="shared" ref="C75:AH75" si="42">IFERROR((C55-$BI55)*LN(C55/$BI55),0)</f>
        <v>1.9366697134795312E-2</v>
      </c>
      <c r="D75" s="120">
        <f t="shared" si="42"/>
        <v>1.1193720666958602E-2</v>
      </c>
      <c r="E75" s="120">
        <f t="shared" si="42"/>
        <v>7.2694945233268572E-3</v>
      </c>
      <c r="F75" s="120">
        <f t="shared" si="42"/>
        <v>7.4657130294558246E-3</v>
      </c>
      <c r="G75" s="120">
        <f t="shared" si="42"/>
        <v>3.287665063214928E-3</v>
      </c>
      <c r="H75" s="120">
        <f t="shared" si="42"/>
        <v>2.7415875319277134E-3</v>
      </c>
      <c r="I75" s="120">
        <f t="shared" si="42"/>
        <v>5.3113913871957455E-3</v>
      </c>
      <c r="J75" s="120">
        <f t="shared" si="42"/>
        <v>1.3090532815682328E-3</v>
      </c>
      <c r="K75" s="120">
        <f t="shared" si="42"/>
        <v>1.9171743811608774E-3</v>
      </c>
      <c r="L75" s="120">
        <f t="shared" si="42"/>
        <v>2.7461898107337367E-3</v>
      </c>
      <c r="M75" s="120">
        <f t="shared" si="42"/>
        <v>1.0527903838334897E-4</v>
      </c>
      <c r="N75" s="120">
        <f t="shared" si="42"/>
        <v>1.0649286614590502E-3</v>
      </c>
      <c r="O75" s="120">
        <f t="shared" si="42"/>
        <v>6.9811916033499992E-4</v>
      </c>
      <c r="P75" s="120">
        <f t="shared" si="42"/>
        <v>3.7269234707498164E-4</v>
      </c>
      <c r="Q75" s="120">
        <f t="shared" si="42"/>
        <v>2.3714879029169796E-4</v>
      </c>
      <c r="R75" s="120">
        <f t="shared" si="42"/>
        <v>2.0458950684151076E-3</v>
      </c>
      <c r="S75" s="120">
        <f t="shared" si="42"/>
        <v>1.7353249269573561E-4</v>
      </c>
      <c r="T75" s="120">
        <f t="shared" si="42"/>
        <v>1.5148964808562991E-4</v>
      </c>
      <c r="U75" s="120">
        <f t="shared" si="42"/>
        <v>6.1691649438810339E-4</v>
      </c>
      <c r="V75" s="120">
        <f t="shared" si="42"/>
        <v>1.1621803825577718E-3</v>
      </c>
      <c r="W75" s="120">
        <f t="shared" si="42"/>
        <v>4.2111383625465442E-4</v>
      </c>
      <c r="X75" s="120">
        <f t="shared" si="42"/>
        <v>2.3423679568762646E-3</v>
      </c>
      <c r="Y75" s="120">
        <f t="shared" si="42"/>
        <v>2.185437637315921E-4</v>
      </c>
      <c r="Z75" s="120">
        <f t="shared" si="42"/>
        <v>2.6275759211342081E-4</v>
      </c>
      <c r="AA75" s="120">
        <f t="shared" si="42"/>
        <v>1.5171122424112313E-6</v>
      </c>
      <c r="AB75" s="120">
        <f t="shared" si="42"/>
        <v>4.0431782126670225E-5</v>
      </c>
      <c r="AC75" s="120">
        <f t="shared" si="42"/>
        <v>8.4751722110448215E-6</v>
      </c>
      <c r="AD75" s="120">
        <f t="shared" si="42"/>
        <v>8.9267284926739692E-4</v>
      </c>
      <c r="AE75" s="120">
        <f t="shared" si="42"/>
        <v>1.00431924873525E-4</v>
      </c>
      <c r="AF75" s="120">
        <f t="shared" si="42"/>
        <v>2.3415632467165881E-5</v>
      </c>
      <c r="AG75" s="120">
        <f t="shared" si="42"/>
        <v>3.4113973932544506E-5</v>
      </c>
      <c r="AH75" s="120">
        <f t="shared" si="42"/>
        <v>1.7239565223518016E-5</v>
      </c>
      <c r="AI75" s="120">
        <f t="shared" ref="AI75:BH75" si="43">IFERROR((AI55-$BI55)*LN(AI55/$BI55),0)</f>
        <v>2.5372342038349322E-3</v>
      </c>
      <c r="AJ75" s="120">
        <f t="shared" si="43"/>
        <v>1.2415614304721319E-3</v>
      </c>
      <c r="AK75" s="120">
        <f t="shared" si="43"/>
        <v>2.634453481014455E-3</v>
      </c>
      <c r="AL75" s="120">
        <f t="shared" si="43"/>
        <v>2.3186475032079047E-3</v>
      </c>
      <c r="AM75" s="120">
        <f t="shared" si="43"/>
        <v>2.028834295013297E-3</v>
      </c>
      <c r="AN75" s="120">
        <f t="shared" si="43"/>
        <v>1.8304272134077399E-6</v>
      </c>
      <c r="AO75" s="120">
        <f t="shared" si="43"/>
        <v>1.2831612212913814E-3</v>
      </c>
      <c r="AP75" s="120">
        <f t="shared" si="43"/>
        <v>1.3628340338481062E-4</v>
      </c>
      <c r="AQ75" s="120">
        <f t="shared" si="43"/>
        <v>1.5196952009191748E-7</v>
      </c>
      <c r="AR75" s="120">
        <f t="shared" si="43"/>
        <v>3.6841191661794144E-5</v>
      </c>
      <c r="AS75" s="120">
        <f t="shared" si="43"/>
        <v>3.6536241793391052E-5</v>
      </c>
      <c r="AT75" s="120">
        <f t="shared" si="43"/>
        <v>1.7145390276798488E-5</v>
      </c>
      <c r="AU75" s="120">
        <f t="shared" si="43"/>
        <v>6.9731848283289275E-5</v>
      </c>
      <c r="AV75" s="120">
        <f t="shared" si="43"/>
        <v>7.2594499688559811E-7</v>
      </c>
      <c r="AW75" s="120">
        <f t="shared" si="43"/>
        <v>9.8403228874384722E-5</v>
      </c>
      <c r="AX75" s="120">
        <f t="shared" si="43"/>
        <v>8.9931037606871559E-5</v>
      </c>
      <c r="AY75" s="120">
        <f t="shared" si="43"/>
        <v>3.6097765132738722E-4</v>
      </c>
      <c r="AZ75" s="120">
        <f t="shared" si="43"/>
        <v>8.6469765562225982E-4</v>
      </c>
      <c r="BA75" s="120">
        <f t="shared" si="43"/>
        <v>8.2776223003011139E-4</v>
      </c>
      <c r="BB75" s="120">
        <f t="shared" si="43"/>
        <v>7.2282731003295081E-4</v>
      </c>
      <c r="BC75" s="120">
        <f t="shared" si="43"/>
        <v>1.0032942177543838E-3</v>
      </c>
      <c r="BD75" s="120">
        <f t="shared" si="43"/>
        <v>8.5126885250429716E-4</v>
      </c>
      <c r="BE75" s="120">
        <f t="shared" si="43"/>
        <v>7.7408785779628172E-4</v>
      </c>
      <c r="BF75" s="120">
        <f t="shared" si="43"/>
        <v>2.9107122707552771E-4</v>
      </c>
      <c r="BG75" s="120">
        <f t="shared" si="43"/>
        <v>3.0802414903594201E-4</v>
      </c>
      <c r="BH75" s="120">
        <f t="shared" si="43"/>
        <v>3.67437525250127E-4</v>
      </c>
    </row>
    <row r="76" spans="2:60" s="94" customFormat="1" x14ac:dyDescent="0.2">
      <c r="B76" s="113" t="str">
        <f t="shared" si="27"/>
        <v>R_J</v>
      </c>
      <c r="C76" s="120">
        <f t="shared" ref="C76:AH76" si="44">IFERROR((C56-$BI56)*LN(C56/$BI56),0)</f>
        <v>2.2972964387980306E-2</v>
      </c>
      <c r="D76" s="120">
        <f t="shared" si="44"/>
        <v>1.9365179308464976E-2</v>
      </c>
      <c r="E76" s="120">
        <f t="shared" si="44"/>
        <v>2.5131755471045465E-2</v>
      </c>
      <c r="F76" s="120">
        <f t="shared" si="44"/>
        <v>2.6134109875506E-2</v>
      </c>
      <c r="G76" s="120">
        <f t="shared" si="44"/>
        <v>1.6108440415788683E-2</v>
      </c>
      <c r="H76" s="120">
        <f t="shared" si="44"/>
        <v>2.3564839304471855E-2</v>
      </c>
      <c r="I76" s="120">
        <f t="shared" si="44"/>
        <v>2.1914836356746209E-2</v>
      </c>
      <c r="J76" s="120">
        <f t="shared" si="44"/>
        <v>1.1974595801999683E-2</v>
      </c>
      <c r="K76" s="120">
        <f t="shared" si="44"/>
        <v>1.4838313721135452E-2</v>
      </c>
      <c r="L76" s="120">
        <f t="shared" si="44"/>
        <v>1.3306855303942228E-2</v>
      </c>
      <c r="M76" s="120">
        <f t="shared" si="44"/>
        <v>8.1730863008378386E-3</v>
      </c>
      <c r="N76" s="120">
        <f t="shared" si="44"/>
        <v>9.2617361426297166E-3</v>
      </c>
      <c r="O76" s="120">
        <f t="shared" si="44"/>
        <v>7.6840550597363413E-3</v>
      </c>
      <c r="P76" s="120">
        <f t="shared" si="44"/>
        <v>4.7123130993873431E-3</v>
      </c>
      <c r="Q76" s="120">
        <f t="shared" si="44"/>
        <v>5.6906249499674285E-3</v>
      </c>
      <c r="R76" s="120">
        <f t="shared" si="44"/>
        <v>4.7454692931834458E-3</v>
      </c>
      <c r="S76" s="120">
        <f t="shared" si="44"/>
        <v>2.750198896360646E-3</v>
      </c>
      <c r="T76" s="120">
        <f t="shared" si="44"/>
        <v>3.3202962422989439E-3</v>
      </c>
      <c r="U76" s="120">
        <f t="shared" si="44"/>
        <v>2.3888253598539069E-3</v>
      </c>
      <c r="V76" s="120">
        <f t="shared" si="44"/>
        <v>6.8637516776365022E-4</v>
      </c>
      <c r="W76" s="120">
        <f t="shared" si="44"/>
        <v>8.3755975661064651E-4</v>
      </c>
      <c r="X76" s="120">
        <f t="shared" si="44"/>
        <v>5.4324121785813309E-4</v>
      </c>
      <c r="Y76" s="120">
        <f t="shared" si="44"/>
        <v>2.3368095960896136E-4</v>
      </c>
      <c r="Z76" s="120">
        <f t="shared" si="44"/>
        <v>2.4593233572846925E-4</v>
      </c>
      <c r="AA76" s="120">
        <f t="shared" si="44"/>
        <v>1.3286308376918695E-4</v>
      </c>
      <c r="AB76" s="120">
        <f t="shared" si="44"/>
        <v>8.5941646146412277E-5</v>
      </c>
      <c r="AC76" s="120">
        <f t="shared" si="44"/>
        <v>5.9704972775002135E-5</v>
      </c>
      <c r="AD76" s="120">
        <f t="shared" si="44"/>
        <v>7.6314622598581876E-6</v>
      </c>
      <c r="AE76" s="120">
        <f t="shared" si="44"/>
        <v>7.9338881240413573E-6</v>
      </c>
      <c r="AF76" s="120">
        <f t="shared" si="44"/>
        <v>1.5852683343954701E-5</v>
      </c>
      <c r="AG76" s="120">
        <f t="shared" si="44"/>
        <v>7.2047293747820227E-5</v>
      </c>
      <c r="AH76" s="120">
        <f t="shared" si="44"/>
        <v>4.4220771160048418E-4</v>
      </c>
      <c r="AI76" s="120">
        <f t="shared" ref="AI76:BH76" si="45">IFERROR((AI56-$BI56)*LN(AI56/$BI56),0)</f>
        <v>7.0317558532180416E-4</v>
      </c>
      <c r="AJ76" s="120">
        <f t="shared" si="45"/>
        <v>7.3762944614027062E-4</v>
      </c>
      <c r="AK76" s="120">
        <f t="shared" si="45"/>
        <v>1.8137116889432232E-4</v>
      </c>
      <c r="AL76" s="120">
        <f t="shared" si="45"/>
        <v>6.8082332975811328E-5</v>
      </c>
      <c r="AM76" s="120">
        <f t="shared" si="45"/>
        <v>6.2256957676726571E-5</v>
      </c>
      <c r="AN76" s="120">
        <f t="shared" si="45"/>
        <v>9.7411961744760155E-6</v>
      </c>
      <c r="AO76" s="120">
        <f t="shared" si="45"/>
        <v>1.7478520937399772E-5</v>
      </c>
      <c r="AP76" s="120">
        <f t="shared" si="45"/>
        <v>1.7314855072347093E-4</v>
      </c>
      <c r="AQ76" s="120">
        <f t="shared" si="45"/>
        <v>4.3314563993189346E-4</v>
      </c>
      <c r="AR76" s="120">
        <f t="shared" si="45"/>
        <v>6.2204679657828512E-4</v>
      </c>
      <c r="AS76" s="120">
        <f t="shared" si="45"/>
        <v>6.9404497749832685E-4</v>
      </c>
      <c r="AT76" s="120">
        <f t="shared" si="45"/>
        <v>8.7924553278367792E-4</v>
      </c>
      <c r="AU76" s="120">
        <f t="shared" si="45"/>
        <v>9.9310689124047346E-4</v>
      </c>
      <c r="AV76" s="120">
        <f t="shared" si="45"/>
        <v>1.2059838644697411E-3</v>
      </c>
      <c r="AW76" s="120">
        <f t="shared" si="45"/>
        <v>1.5056946140708297E-3</v>
      </c>
      <c r="AX76" s="120">
        <f t="shared" si="45"/>
        <v>1.444283971812482E-3</v>
      </c>
      <c r="AY76" s="120">
        <f t="shared" si="45"/>
        <v>1.6872979144518746E-3</v>
      </c>
      <c r="AZ76" s="120">
        <f t="shared" si="45"/>
        <v>1.768673748777755E-3</v>
      </c>
      <c r="BA76" s="120">
        <f t="shared" si="45"/>
        <v>1.5913488445416491E-3</v>
      </c>
      <c r="BB76" s="120">
        <f t="shared" si="45"/>
        <v>1.834608277420352E-3</v>
      </c>
      <c r="BC76" s="120">
        <f t="shared" si="45"/>
        <v>2.1942741108630795E-3</v>
      </c>
      <c r="BD76" s="120">
        <f t="shared" si="45"/>
        <v>3.2883876847964056E-3</v>
      </c>
      <c r="BE76" s="120">
        <f t="shared" si="45"/>
        <v>4.321361571882786E-3</v>
      </c>
      <c r="BF76" s="120">
        <f t="shared" si="45"/>
        <v>5.1847636889427147E-3</v>
      </c>
      <c r="BG76" s="120">
        <f t="shared" si="45"/>
        <v>5.137121862566321E-3</v>
      </c>
      <c r="BH76" s="120">
        <f t="shared" si="45"/>
        <v>4.9975741665667841E-3</v>
      </c>
    </row>
    <row r="77" spans="2:60" s="94" customFormat="1" x14ac:dyDescent="0.2">
      <c r="B77" s="113" t="str">
        <f t="shared" si="27"/>
        <v>R_K</v>
      </c>
      <c r="C77" s="120">
        <f t="shared" ref="C77:AH77" si="46">IFERROR((C57-$BI57)*LN(C57/$BI57),0)</f>
        <v>5.402149643049808E-3</v>
      </c>
      <c r="D77" s="120">
        <f t="shared" si="46"/>
        <v>4.3471414505083421E-3</v>
      </c>
      <c r="E77" s="120">
        <f t="shared" si="46"/>
        <v>2.7978876928635705E-3</v>
      </c>
      <c r="F77" s="120">
        <f t="shared" si="46"/>
        <v>1.1710873901466211E-3</v>
      </c>
      <c r="G77" s="120">
        <f t="shared" si="46"/>
        <v>7.4404823436913453E-4</v>
      </c>
      <c r="H77" s="120">
        <f t="shared" si="46"/>
        <v>3.3535666019631632E-4</v>
      </c>
      <c r="I77" s="120">
        <f t="shared" si="46"/>
        <v>2.5169077625823632E-5</v>
      </c>
      <c r="J77" s="120">
        <f t="shared" si="46"/>
        <v>5.6030275270996275E-5</v>
      </c>
      <c r="K77" s="120">
        <f t="shared" si="46"/>
        <v>5.4632801399592915E-5</v>
      </c>
      <c r="L77" s="120">
        <f t="shared" si="46"/>
        <v>8.9042219838353351E-5</v>
      </c>
      <c r="M77" s="120">
        <f t="shared" si="46"/>
        <v>1.8074552411773927E-5</v>
      </c>
      <c r="N77" s="120">
        <f t="shared" si="46"/>
        <v>3.6189599096982003E-4</v>
      </c>
      <c r="O77" s="120">
        <f t="shared" si="46"/>
        <v>1.7039516460990546E-4</v>
      </c>
      <c r="P77" s="120">
        <f t="shared" si="46"/>
        <v>4.8274725745170037E-4</v>
      </c>
      <c r="Q77" s="120">
        <f t="shared" si="46"/>
        <v>7.3325656418876391E-4</v>
      </c>
      <c r="R77" s="120">
        <f t="shared" si="46"/>
        <v>9.2953578752162061E-4</v>
      </c>
      <c r="S77" s="120">
        <f t="shared" si="46"/>
        <v>5.4855892900978792E-4</v>
      </c>
      <c r="T77" s="120">
        <f t="shared" si="46"/>
        <v>2.4245254073521858E-4</v>
      </c>
      <c r="U77" s="120">
        <f t="shared" si="46"/>
        <v>1.1870204482001073E-4</v>
      </c>
      <c r="V77" s="120">
        <f t="shared" si="46"/>
        <v>1.275149190175219E-4</v>
      </c>
      <c r="W77" s="120">
        <f t="shared" si="46"/>
        <v>8.4005778268580705E-5</v>
      </c>
      <c r="X77" s="120">
        <f t="shared" si="46"/>
        <v>1.2019269127198069E-4</v>
      </c>
      <c r="Y77" s="120">
        <f t="shared" si="46"/>
        <v>3.2795051290122238E-7</v>
      </c>
      <c r="Z77" s="120">
        <f t="shared" si="46"/>
        <v>1.186717168903241E-4</v>
      </c>
      <c r="AA77" s="120">
        <f t="shared" si="46"/>
        <v>7.2431783608899324E-6</v>
      </c>
      <c r="AB77" s="120">
        <f t="shared" si="46"/>
        <v>1.1929719222781985E-6</v>
      </c>
      <c r="AC77" s="120">
        <f t="shared" si="46"/>
        <v>1.8285486678117093E-5</v>
      </c>
      <c r="AD77" s="120">
        <f t="shared" si="46"/>
        <v>5.2130682596604081E-6</v>
      </c>
      <c r="AE77" s="120">
        <f t="shared" si="46"/>
        <v>3.0504891432789584E-6</v>
      </c>
      <c r="AF77" s="120">
        <f t="shared" si="46"/>
        <v>1.6326313660718531E-4</v>
      </c>
      <c r="AG77" s="120">
        <f t="shared" si="46"/>
        <v>1.8264751244282784E-4</v>
      </c>
      <c r="AH77" s="120">
        <f t="shared" si="46"/>
        <v>2.2632298658881151E-4</v>
      </c>
      <c r="AI77" s="120">
        <f t="shared" ref="AI77:BH77" si="47">IFERROR((AI57-$BI57)*LN(AI57/$BI57),0)</f>
        <v>2.5004208498762687E-4</v>
      </c>
      <c r="AJ77" s="120">
        <f t="shared" si="47"/>
        <v>1.8217872928205116E-6</v>
      </c>
      <c r="AK77" s="120">
        <f t="shared" si="47"/>
        <v>1.8385207146096264E-3</v>
      </c>
      <c r="AL77" s="120">
        <f t="shared" si="47"/>
        <v>2.3789796330134249E-3</v>
      </c>
      <c r="AM77" s="120">
        <f t="shared" si="47"/>
        <v>1.5810962921613966E-3</v>
      </c>
      <c r="AN77" s="120">
        <f t="shared" si="47"/>
        <v>1.1579854489705748E-4</v>
      </c>
      <c r="AO77" s="120">
        <f t="shared" si="47"/>
        <v>3.4481154602188301E-5</v>
      </c>
      <c r="AP77" s="120">
        <f t="shared" si="47"/>
        <v>1.2357570987686713E-3</v>
      </c>
      <c r="AQ77" s="120">
        <f t="shared" si="47"/>
        <v>1.8301963802987318E-3</v>
      </c>
      <c r="AR77" s="120">
        <f t="shared" si="47"/>
        <v>9.8766734876567543E-4</v>
      </c>
      <c r="AS77" s="120">
        <f t="shared" si="47"/>
        <v>3.3017959960122961E-4</v>
      </c>
      <c r="AT77" s="120">
        <f t="shared" si="47"/>
        <v>4.2950135459351221E-4</v>
      </c>
      <c r="AU77" s="120">
        <f t="shared" si="47"/>
        <v>6.1378486484862764E-4</v>
      </c>
      <c r="AV77" s="120">
        <f t="shared" si="47"/>
        <v>2.9257218273618974E-4</v>
      </c>
      <c r="AW77" s="120">
        <f t="shared" si="47"/>
        <v>5.9846274543673167E-4</v>
      </c>
      <c r="AX77" s="120">
        <f t="shared" si="47"/>
        <v>1.2558429068470372E-3</v>
      </c>
      <c r="AY77" s="120">
        <f t="shared" si="47"/>
        <v>4.936692356141113E-4</v>
      </c>
      <c r="AZ77" s="120">
        <f t="shared" si="47"/>
        <v>6.195692778724345E-5</v>
      </c>
      <c r="BA77" s="120">
        <f t="shared" si="47"/>
        <v>1.059855283311594E-4</v>
      </c>
      <c r="BB77" s="120">
        <f t="shared" si="47"/>
        <v>1.8509544292805044E-4</v>
      </c>
      <c r="BC77" s="120">
        <f t="shared" si="47"/>
        <v>7.4137981373707654E-6</v>
      </c>
      <c r="BD77" s="120">
        <f t="shared" si="47"/>
        <v>6.484132301687665E-6</v>
      </c>
      <c r="BE77" s="120">
        <f t="shared" si="47"/>
        <v>1.0786471564358089E-4</v>
      </c>
      <c r="BF77" s="120">
        <f t="shared" si="47"/>
        <v>1.4365530691901854E-6</v>
      </c>
      <c r="BG77" s="120">
        <f t="shared" si="47"/>
        <v>2.9219858578661242E-6</v>
      </c>
      <c r="BH77" s="120">
        <f t="shared" si="47"/>
        <v>5.9813582011672872E-7</v>
      </c>
    </row>
    <row r="78" spans="2:60" s="94" customFormat="1" x14ac:dyDescent="0.2">
      <c r="B78" s="113" t="str">
        <f t="shared" si="27"/>
        <v>R_L</v>
      </c>
      <c r="C78" s="120">
        <f t="shared" ref="C78:AH78" si="48">IFERROR((C58-$BI58)*LN(C58/$BI58),0)</f>
        <v>4.8183213079910052E-4</v>
      </c>
      <c r="D78" s="120">
        <f t="shared" si="48"/>
        <v>3.9632482656198854E-3</v>
      </c>
      <c r="E78" s="120">
        <f t="shared" si="48"/>
        <v>4.5796234955032561E-4</v>
      </c>
      <c r="F78" s="120">
        <f t="shared" si="48"/>
        <v>5.6005032944172682E-6</v>
      </c>
      <c r="G78" s="120">
        <f t="shared" si="48"/>
        <v>6.8584916399837036E-3</v>
      </c>
      <c r="H78" s="120">
        <f t="shared" si="48"/>
        <v>4.5255590174871746E-4</v>
      </c>
      <c r="I78" s="120">
        <f t="shared" si="48"/>
        <v>7.6446031919610892E-6</v>
      </c>
      <c r="J78" s="120">
        <f t="shared" si="48"/>
        <v>7.3943661883610779E-3</v>
      </c>
      <c r="K78" s="120">
        <f t="shared" si="48"/>
        <v>5.5783884137348527E-4</v>
      </c>
      <c r="L78" s="120">
        <f t="shared" si="48"/>
        <v>1.0596439567685058E-5</v>
      </c>
      <c r="M78" s="120">
        <f t="shared" si="48"/>
        <v>3.0417956374233488E-3</v>
      </c>
      <c r="N78" s="120">
        <f t="shared" si="48"/>
        <v>1.6800283089303246E-4</v>
      </c>
      <c r="O78" s="120">
        <f t="shared" si="48"/>
        <v>2.1384508742566759E-4</v>
      </c>
      <c r="P78" s="120">
        <f t="shared" si="48"/>
        <v>9.7084535145789579E-4</v>
      </c>
      <c r="Q78" s="120">
        <f t="shared" si="48"/>
        <v>3.1870892411894273E-6</v>
      </c>
      <c r="R78" s="120">
        <f t="shared" si="48"/>
        <v>1.7531060585600697E-5</v>
      </c>
      <c r="S78" s="120">
        <f t="shared" si="48"/>
        <v>1.2625115133176666E-3</v>
      </c>
      <c r="T78" s="120">
        <f t="shared" si="48"/>
        <v>5.6711188423279603E-6</v>
      </c>
      <c r="U78" s="120">
        <f t="shared" si="48"/>
        <v>2.4165301118129817E-4</v>
      </c>
      <c r="V78" s="120">
        <f t="shared" si="48"/>
        <v>5.5506429487733693E-4</v>
      </c>
      <c r="W78" s="120">
        <f t="shared" si="48"/>
        <v>1.1151162291686114E-5</v>
      </c>
      <c r="X78" s="120">
        <f t="shared" si="48"/>
        <v>5.4357530200120497E-5</v>
      </c>
      <c r="Y78" s="120">
        <f t="shared" si="48"/>
        <v>2.7084459038000196E-6</v>
      </c>
      <c r="Z78" s="120">
        <f t="shared" si="48"/>
        <v>2.2544540108347785E-4</v>
      </c>
      <c r="AA78" s="120">
        <f t="shared" si="48"/>
        <v>2.7533903212962306E-4</v>
      </c>
      <c r="AB78" s="120">
        <f t="shared" si="48"/>
        <v>2.3398527758644134E-5</v>
      </c>
      <c r="AC78" s="120">
        <f t="shared" si="48"/>
        <v>1.1336806633005899E-4</v>
      </c>
      <c r="AD78" s="120">
        <f t="shared" si="48"/>
        <v>1.7452506235408113E-4</v>
      </c>
      <c r="AE78" s="120">
        <f t="shared" si="48"/>
        <v>5.5522196188535593E-4</v>
      </c>
      <c r="AF78" s="120">
        <f t="shared" si="48"/>
        <v>1.759219059989472E-4</v>
      </c>
      <c r="AG78" s="120">
        <f t="shared" si="48"/>
        <v>5.1723368940046814E-5</v>
      </c>
      <c r="AH78" s="120">
        <f t="shared" si="48"/>
        <v>1.5994217368883197E-5</v>
      </c>
      <c r="AI78" s="120">
        <f t="shared" ref="AI78:BH78" si="49">IFERROR((AI58-$BI58)*LN(AI58/$BI58),0)</f>
        <v>2.0167886445658803E-7</v>
      </c>
      <c r="AJ78" s="120">
        <f t="shared" si="49"/>
        <v>5.8123236928125318E-5</v>
      </c>
      <c r="AK78" s="120">
        <f t="shared" si="49"/>
        <v>1.170938089238924E-3</v>
      </c>
      <c r="AL78" s="120">
        <f t="shared" si="49"/>
        <v>1.6689554640314786E-3</v>
      </c>
      <c r="AM78" s="120">
        <f t="shared" si="49"/>
        <v>1.2369840304331426E-3</v>
      </c>
      <c r="AN78" s="120">
        <f t="shared" si="49"/>
        <v>2.9554062325480124E-4</v>
      </c>
      <c r="AO78" s="120">
        <f t="shared" si="49"/>
        <v>1.9087563918329892E-4</v>
      </c>
      <c r="AP78" s="120">
        <f t="shared" si="49"/>
        <v>1.1626169127640736E-5</v>
      </c>
      <c r="AQ78" s="120">
        <f t="shared" si="49"/>
        <v>4.1432111095472258E-5</v>
      </c>
      <c r="AR78" s="120">
        <f t="shared" si="49"/>
        <v>6.490175219569311E-5</v>
      </c>
      <c r="AS78" s="120">
        <f t="shared" si="49"/>
        <v>7.0572195816945125E-5</v>
      </c>
      <c r="AT78" s="120">
        <f t="shared" si="49"/>
        <v>2.3487583740183453E-5</v>
      </c>
      <c r="AU78" s="120">
        <f t="shared" si="49"/>
        <v>2.2470721454877674E-6</v>
      </c>
      <c r="AV78" s="120">
        <f t="shared" si="49"/>
        <v>1.659301101861438E-6</v>
      </c>
      <c r="AW78" s="120">
        <f t="shared" si="49"/>
        <v>1.7894152301829593E-6</v>
      </c>
      <c r="AX78" s="120">
        <f t="shared" si="49"/>
        <v>3.9590621914895042E-6</v>
      </c>
      <c r="AY78" s="120">
        <f t="shared" si="49"/>
        <v>2.0453195540300258E-6</v>
      </c>
      <c r="AZ78" s="120">
        <f t="shared" si="49"/>
        <v>2.1798441716106232E-9</v>
      </c>
      <c r="BA78" s="120">
        <f t="shared" si="49"/>
        <v>4.8087454961488814E-7</v>
      </c>
      <c r="BB78" s="120">
        <f t="shared" si="49"/>
        <v>1.6074839149446691E-6</v>
      </c>
      <c r="BC78" s="120">
        <f t="shared" si="49"/>
        <v>3.4010408133477873E-6</v>
      </c>
      <c r="BD78" s="120">
        <f t="shared" si="49"/>
        <v>1.5407282756797283E-4</v>
      </c>
      <c r="BE78" s="120">
        <f t="shared" si="49"/>
        <v>2.2815305581720961E-4</v>
      </c>
      <c r="BF78" s="120">
        <f t="shared" si="49"/>
        <v>1.239407098558133E-4</v>
      </c>
      <c r="BG78" s="120">
        <f t="shared" si="49"/>
        <v>3.2036621921038672E-5</v>
      </c>
      <c r="BH78" s="120">
        <f t="shared" si="49"/>
        <v>1.5037506901054349E-4</v>
      </c>
    </row>
    <row r="79" spans="2:60" s="94" customFormat="1" ht="10.8" thickBot="1" x14ac:dyDescent="0.25">
      <c r="B79" s="121" t="s">
        <v>159</v>
      </c>
      <c r="C79" s="122">
        <f>SUM(C63:C78)</f>
        <v>0.36518292948616443</v>
      </c>
      <c r="D79" s="122">
        <f t="shared" ref="D79:BH79" si="50">SUM(D63:D78)</f>
        <v>0.30917490479538573</v>
      </c>
      <c r="E79" s="122">
        <f t="shared" si="50"/>
        <v>0.29325519801978917</v>
      </c>
      <c r="F79" s="122">
        <f t="shared" si="50"/>
        <v>0.29331442377965616</v>
      </c>
      <c r="G79" s="122">
        <f t="shared" si="50"/>
        <v>0.25475575703929015</v>
      </c>
      <c r="H79" s="122">
        <f t="shared" si="50"/>
        <v>0.25728021763901382</v>
      </c>
      <c r="I79" s="122">
        <f t="shared" si="50"/>
        <v>0.27898097900389002</v>
      </c>
      <c r="J79" s="122">
        <f t="shared" si="50"/>
        <v>0.23945972018883735</v>
      </c>
      <c r="K79" s="122">
        <f t="shared" si="50"/>
        <v>0.22299442860078397</v>
      </c>
      <c r="L79" s="122">
        <f t="shared" si="50"/>
        <v>0.23080433778047377</v>
      </c>
      <c r="M79" s="122">
        <f t="shared" si="50"/>
        <v>0.18802291887047284</v>
      </c>
      <c r="N79" s="122">
        <f t="shared" si="50"/>
        <v>0.17509271596506021</v>
      </c>
      <c r="O79" s="122">
        <f t="shared" si="50"/>
        <v>0.18778608787720383</v>
      </c>
      <c r="P79" s="122">
        <f t="shared" si="50"/>
        <v>0.15929149348778981</v>
      </c>
      <c r="Q79" s="122">
        <f t="shared" si="50"/>
        <v>0.14820515805826759</v>
      </c>
      <c r="R79" s="122">
        <f t="shared" si="50"/>
        <v>0.14124740991334969</v>
      </c>
      <c r="S79" s="122">
        <f t="shared" si="50"/>
        <v>0.10176411867587845</v>
      </c>
      <c r="T79" s="122">
        <f t="shared" si="50"/>
        <v>8.7563471531886719E-2</v>
      </c>
      <c r="U79" s="122">
        <f t="shared" si="50"/>
        <v>8.7228569115461271E-2</v>
      </c>
      <c r="V79" s="122">
        <f t="shared" si="50"/>
        <v>6.5056783400819926E-2</v>
      </c>
      <c r="W79" s="122">
        <f t="shared" si="50"/>
        <v>5.8337331421092431E-2</v>
      </c>
      <c r="X79" s="122">
        <f t="shared" si="50"/>
        <v>5.3295894471170786E-2</v>
      </c>
      <c r="Y79" s="122">
        <f t="shared" si="50"/>
        <v>4.3512230608739523E-2</v>
      </c>
      <c r="Z79" s="122">
        <f t="shared" si="50"/>
        <v>4.3169659538044608E-2</v>
      </c>
      <c r="AA79" s="122">
        <f t="shared" si="50"/>
        <v>4.193717197331423E-2</v>
      </c>
      <c r="AB79" s="122">
        <f t="shared" si="50"/>
        <v>3.416162105855193E-2</v>
      </c>
      <c r="AC79" s="122">
        <f t="shared" si="50"/>
        <v>2.9804985931628586E-2</v>
      </c>
      <c r="AD79" s="122">
        <f t="shared" si="50"/>
        <v>2.1613951739657185E-2</v>
      </c>
      <c r="AE79" s="122">
        <f t="shared" si="50"/>
        <v>1.4726539109542103E-2</v>
      </c>
      <c r="AF79" s="122">
        <f t="shared" si="50"/>
        <v>1.1712908673191632E-2</v>
      </c>
      <c r="AG79" s="122">
        <f t="shared" si="50"/>
        <v>8.4352508595140503E-3</v>
      </c>
      <c r="AH79" s="122">
        <f t="shared" si="50"/>
        <v>8.4297568890164386E-3</v>
      </c>
      <c r="AI79" s="122">
        <f t="shared" si="50"/>
        <v>1.2257885767762293E-2</v>
      </c>
      <c r="AJ79" s="122">
        <f t="shared" si="50"/>
        <v>1.4830382013928851E-2</v>
      </c>
      <c r="AK79" s="122">
        <f t="shared" si="50"/>
        <v>2.2537005147357098E-2</v>
      </c>
      <c r="AL79" s="122">
        <f t="shared" si="50"/>
        <v>2.2287753115363323E-2</v>
      </c>
      <c r="AM79" s="122">
        <f t="shared" si="50"/>
        <v>1.8185202008101947E-2</v>
      </c>
      <c r="AN79" s="122">
        <f t="shared" si="50"/>
        <v>1.356246774572405E-2</v>
      </c>
      <c r="AO79" s="122">
        <f t="shared" si="50"/>
        <v>1.3947817839906243E-2</v>
      </c>
      <c r="AP79" s="122">
        <f t="shared" si="50"/>
        <v>1.4365653300453586E-2</v>
      </c>
      <c r="AQ79" s="122">
        <f t="shared" si="50"/>
        <v>2.1294647322688997E-2</v>
      </c>
      <c r="AR79" s="122">
        <f t="shared" si="50"/>
        <v>2.5537096314367541E-2</v>
      </c>
      <c r="AS79" s="122">
        <f t="shared" si="50"/>
        <v>2.6525585367296704E-2</v>
      </c>
      <c r="AT79" s="122">
        <f t="shared" si="50"/>
        <v>2.8031699416841201E-2</v>
      </c>
      <c r="AU79" s="122">
        <f t="shared" si="50"/>
        <v>3.1608945225706599E-2</v>
      </c>
      <c r="AV79" s="122">
        <f t="shared" si="50"/>
        <v>3.6106646912026495E-2</v>
      </c>
      <c r="AW79" s="122">
        <f t="shared" si="50"/>
        <v>4.2365793642062652E-2</v>
      </c>
      <c r="AX79" s="122">
        <f t="shared" si="50"/>
        <v>4.9742249670848969E-2</v>
      </c>
      <c r="AY79" s="122">
        <f t="shared" si="50"/>
        <v>5.5636298915028901E-2</v>
      </c>
      <c r="AZ79" s="122">
        <f t="shared" si="50"/>
        <v>6.9658369198814338E-2</v>
      </c>
      <c r="BA79" s="122">
        <f t="shared" si="50"/>
        <v>8.1884052429502932E-2</v>
      </c>
      <c r="BB79" s="122">
        <f t="shared" si="50"/>
        <v>9.0774441465483621E-2</v>
      </c>
      <c r="BC79" s="122">
        <f t="shared" si="50"/>
        <v>0.10854262162631509</v>
      </c>
      <c r="BD79" s="122">
        <f t="shared" si="50"/>
        <v>0.1195401129558704</v>
      </c>
      <c r="BE79" s="122">
        <f t="shared" si="50"/>
        <v>0.12854903133524237</v>
      </c>
      <c r="BF79" s="122">
        <f t="shared" si="50"/>
        <v>0.13865793840770577</v>
      </c>
      <c r="BG79" s="122">
        <f t="shared" si="50"/>
        <v>0.14173680670603089</v>
      </c>
      <c r="BH79" s="122">
        <f t="shared" si="50"/>
        <v>0.14554989846051211</v>
      </c>
    </row>
    <row r="82" spans="2:16370" x14ac:dyDescent="0.2">
      <c r="B82" s="86" t="s">
        <v>160</v>
      </c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  <c r="CO82" s="94"/>
      <c r="CP82" s="94"/>
      <c r="CQ82" s="94"/>
      <c r="CR82" s="94"/>
      <c r="CS82" s="94"/>
      <c r="CT82" s="94"/>
      <c r="CU82" s="94"/>
      <c r="CV82" s="94"/>
      <c r="CW82" s="94"/>
      <c r="CX82" s="94"/>
      <c r="CY82" s="94"/>
      <c r="CZ82" s="94"/>
      <c r="DA82" s="94"/>
      <c r="DB82" s="94"/>
      <c r="DC82" s="94"/>
      <c r="DD82" s="94"/>
      <c r="DE82" s="94"/>
      <c r="DF82" s="94"/>
      <c r="DG82" s="94"/>
      <c r="DH82" s="94"/>
      <c r="DI82" s="94"/>
      <c r="DJ82" s="94"/>
      <c r="DK82" s="94"/>
      <c r="DL82" s="94"/>
      <c r="DM82" s="94"/>
      <c r="DN82" s="94"/>
      <c r="DO82" s="94"/>
      <c r="DP82" s="94"/>
      <c r="DQ82" s="94"/>
      <c r="DR82" s="94"/>
      <c r="DS82" s="94"/>
      <c r="DT82" s="94"/>
      <c r="DU82" s="94"/>
      <c r="DV82" s="94"/>
      <c r="DW82" s="94"/>
      <c r="DX82" s="94"/>
      <c r="DY82" s="94"/>
      <c r="DZ82" s="94"/>
      <c r="EA82" s="94"/>
      <c r="EB82" s="94"/>
      <c r="EC82" s="94"/>
      <c r="ED82" s="94"/>
      <c r="EE82" s="94"/>
      <c r="EF82" s="94"/>
      <c r="EG82" s="94"/>
      <c r="EH82" s="94"/>
      <c r="EI82" s="94"/>
      <c r="EJ82" s="94"/>
      <c r="EK82" s="94"/>
      <c r="EL82" s="94"/>
      <c r="EM82" s="94"/>
      <c r="EN82" s="94"/>
      <c r="EO82" s="94"/>
      <c r="EP82" s="94"/>
      <c r="EQ82" s="94"/>
      <c r="ER82" s="94"/>
      <c r="ES82" s="94"/>
      <c r="ET82" s="94"/>
      <c r="EU82" s="94"/>
      <c r="EV82" s="94"/>
      <c r="EW82" s="94"/>
      <c r="EX82" s="94"/>
      <c r="EY82" s="94"/>
      <c r="EZ82" s="94"/>
      <c r="FA82" s="94"/>
      <c r="FB82" s="94"/>
      <c r="FC82" s="94"/>
      <c r="FD82" s="94"/>
      <c r="FE82" s="94"/>
      <c r="FF82" s="94"/>
      <c r="FG82" s="94"/>
      <c r="FH82" s="94"/>
      <c r="FI82" s="94"/>
      <c r="FJ82" s="94"/>
      <c r="FK82" s="94"/>
      <c r="FL82" s="94"/>
      <c r="FM82" s="94"/>
      <c r="FN82" s="94"/>
      <c r="FO82" s="94"/>
      <c r="FP82" s="94"/>
      <c r="FQ82" s="94"/>
      <c r="FR82" s="94"/>
      <c r="FS82" s="94"/>
      <c r="FT82" s="94"/>
      <c r="FU82" s="94"/>
      <c r="FV82" s="94"/>
      <c r="FW82" s="94"/>
      <c r="FX82" s="94"/>
      <c r="FY82" s="94"/>
      <c r="FZ82" s="94"/>
      <c r="GA82" s="94"/>
      <c r="GB82" s="94"/>
      <c r="GC82" s="94"/>
      <c r="GD82" s="94"/>
      <c r="GE82" s="94"/>
      <c r="GF82" s="94"/>
      <c r="GG82" s="94"/>
      <c r="GH82" s="94"/>
      <c r="GI82" s="94"/>
      <c r="GJ82" s="94"/>
      <c r="GK82" s="94"/>
      <c r="GL82" s="94"/>
      <c r="GM82" s="94"/>
      <c r="GN82" s="94"/>
      <c r="GO82" s="94"/>
      <c r="GP82" s="94"/>
      <c r="GQ82" s="94"/>
      <c r="GR82" s="94"/>
      <c r="GS82" s="94"/>
      <c r="GT82" s="94"/>
      <c r="GU82" s="94"/>
      <c r="GV82" s="94"/>
      <c r="GW82" s="94"/>
      <c r="GX82" s="94"/>
      <c r="GY82" s="94"/>
      <c r="GZ82" s="94"/>
      <c r="HA82" s="94"/>
      <c r="HB82" s="94"/>
      <c r="HC82" s="94"/>
      <c r="HD82" s="94"/>
      <c r="HE82" s="94"/>
      <c r="HF82" s="94"/>
      <c r="HG82" s="94"/>
      <c r="HH82" s="94"/>
      <c r="HI82" s="94"/>
      <c r="HJ82" s="94"/>
      <c r="HK82" s="94"/>
      <c r="HL82" s="94"/>
      <c r="HM82" s="94"/>
      <c r="HN82" s="94"/>
      <c r="HO82" s="94"/>
      <c r="HP82" s="94"/>
      <c r="HQ82" s="94"/>
      <c r="HR82" s="94"/>
      <c r="HS82" s="94"/>
      <c r="HT82" s="94"/>
      <c r="HU82" s="94"/>
      <c r="HV82" s="94"/>
      <c r="HW82" s="94"/>
      <c r="HX82" s="94"/>
      <c r="HY82" s="94"/>
      <c r="HZ82" s="94"/>
      <c r="IA82" s="94"/>
      <c r="IB82" s="94"/>
      <c r="IC82" s="94"/>
      <c r="ID82" s="94"/>
      <c r="IE82" s="94"/>
      <c r="IF82" s="94"/>
      <c r="IG82" s="94"/>
      <c r="IH82" s="94"/>
      <c r="II82" s="94"/>
      <c r="IJ82" s="94"/>
      <c r="IK82" s="94"/>
      <c r="IL82" s="94"/>
      <c r="IM82" s="94"/>
      <c r="IN82" s="94"/>
      <c r="IO82" s="94"/>
      <c r="IP82" s="94"/>
      <c r="IQ82" s="94"/>
      <c r="IR82" s="94"/>
      <c r="IS82" s="94"/>
      <c r="IT82" s="94"/>
      <c r="IU82" s="94"/>
      <c r="IV82" s="94"/>
      <c r="IW82" s="94"/>
      <c r="IX82" s="94"/>
      <c r="IY82" s="94"/>
      <c r="IZ82" s="94"/>
      <c r="JA82" s="94"/>
      <c r="JB82" s="94"/>
      <c r="JC82" s="94"/>
      <c r="JD82" s="94"/>
      <c r="JE82" s="94"/>
      <c r="JF82" s="94"/>
      <c r="JG82" s="94"/>
      <c r="JH82" s="94"/>
      <c r="JI82" s="94"/>
      <c r="JJ82" s="94"/>
      <c r="JK82" s="94"/>
      <c r="JL82" s="94"/>
      <c r="JM82" s="94"/>
      <c r="JN82" s="94"/>
      <c r="JO82" s="94"/>
      <c r="JP82" s="94"/>
      <c r="JQ82" s="94"/>
      <c r="JR82" s="94"/>
      <c r="JS82" s="94"/>
      <c r="JT82" s="94"/>
      <c r="JU82" s="94"/>
      <c r="JV82" s="94"/>
      <c r="JW82" s="94"/>
      <c r="JX82" s="94"/>
      <c r="JY82" s="94"/>
      <c r="JZ82" s="94"/>
      <c r="KA82" s="94"/>
      <c r="KB82" s="94"/>
      <c r="KC82" s="94"/>
      <c r="KD82" s="94"/>
      <c r="KE82" s="94"/>
      <c r="KF82" s="94"/>
      <c r="KG82" s="94"/>
      <c r="KH82" s="94"/>
      <c r="KI82" s="94"/>
      <c r="KJ82" s="94"/>
      <c r="KK82" s="94"/>
      <c r="KL82" s="94"/>
      <c r="KM82" s="94"/>
      <c r="KN82" s="94"/>
      <c r="KO82" s="94"/>
      <c r="KP82" s="94"/>
      <c r="KQ82" s="94"/>
      <c r="KR82" s="94"/>
      <c r="KS82" s="94"/>
      <c r="KT82" s="94"/>
      <c r="KU82" s="94"/>
      <c r="KV82" s="94"/>
      <c r="KW82" s="94"/>
      <c r="KX82" s="94"/>
      <c r="KY82" s="94"/>
      <c r="KZ82" s="94"/>
      <c r="LA82" s="94"/>
      <c r="LB82" s="94"/>
      <c r="LC82" s="94"/>
      <c r="LD82" s="94"/>
      <c r="LE82" s="94"/>
      <c r="LF82" s="94"/>
      <c r="LG82" s="94"/>
      <c r="LH82" s="94"/>
      <c r="LI82" s="94"/>
      <c r="LJ82" s="94"/>
      <c r="LK82" s="94"/>
      <c r="LL82" s="94"/>
      <c r="LM82" s="94"/>
      <c r="LN82" s="94"/>
      <c r="LO82" s="94"/>
      <c r="LP82" s="94"/>
      <c r="LQ82" s="94"/>
      <c r="LR82" s="94"/>
      <c r="LS82" s="94"/>
      <c r="LT82" s="94"/>
      <c r="LU82" s="94"/>
      <c r="LV82" s="94"/>
      <c r="LW82" s="94"/>
      <c r="LX82" s="94"/>
      <c r="LY82" s="94"/>
      <c r="LZ82" s="94"/>
      <c r="MA82" s="94"/>
      <c r="MB82" s="94"/>
      <c r="MC82" s="94"/>
      <c r="MD82" s="94"/>
      <c r="ME82" s="94"/>
      <c r="MF82" s="94"/>
      <c r="MG82" s="94"/>
      <c r="MH82" s="94"/>
      <c r="MI82" s="94"/>
      <c r="MJ82" s="94"/>
      <c r="MK82" s="94"/>
      <c r="ML82" s="94"/>
      <c r="MM82" s="94"/>
      <c r="MN82" s="94"/>
      <c r="MO82" s="94"/>
      <c r="MP82" s="94"/>
      <c r="MQ82" s="94"/>
      <c r="MR82" s="94"/>
      <c r="MS82" s="94"/>
      <c r="MT82" s="94"/>
      <c r="MU82" s="94"/>
      <c r="MV82" s="94"/>
      <c r="MW82" s="94"/>
      <c r="MX82" s="94"/>
      <c r="MY82" s="94"/>
      <c r="MZ82" s="94"/>
      <c r="NA82" s="94"/>
      <c r="NB82" s="94"/>
      <c r="NC82" s="94"/>
      <c r="ND82" s="94"/>
      <c r="NE82" s="94"/>
      <c r="NF82" s="94"/>
      <c r="NG82" s="94"/>
      <c r="NH82" s="94"/>
      <c r="NI82" s="94"/>
      <c r="NJ82" s="94"/>
      <c r="NK82" s="94"/>
      <c r="NL82" s="94"/>
      <c r="NM82" s="94"/>
      <c r="NN82" s="94"/>
      <c r="NO82" s="94"/>
      <c r="NP82" s="94"/>
      <c r="NQ82" s="94"/>
      <c r="NR82" s="94"/>
      <c r="NS82" s="94"/>
      <c r="NT82" s="94"/>
      <c r="NU82" s="94"/>
      <c r="NV82" s="94"/>
      <c r="NW82" s="94"/>
      <c r="NX82" s="94"/>
      <c r="NY82" s="94"/>
      <c r="NZ82" s="94"/>
      <c r="OA82" s="94"/>
      <c r="OB82" s="94"/>
      <c r="OC82" s="94"/>
      <c r="OD82" s="94"/>
      <c r="OE82" s="94"/>
      <c r="OF82" s="94"/>
      <c r="OG82" s="94"/>
      <c r="OH82" s="94"/>
      <c r="OI82" s="94"/>
      <c r="OJ82" s="94"/>
      <c r="OK82" s="94"/>
      <c r="OL82" s="94"/>
      <c r="OM82" s="94"/>
      <c r="ON82" s="94"/>
      <c r="OO82" s="94"/>
      <c r="OP82" s="94"/>
      <c r="OQ82" s="94"/>
      <c r="OR82" s="94"/>
      <c r="OS82" s="94"/>
      <c r="OT82" s="94"/>
      <c r="OU82" s="94"/>
      <c r="OV82" s="94"/>
      <c r="OW82" s="94"/>
      <c r="OX82" s="94"/>
      <c r="OY82" s="94"/>
      <c r="OZ82" s="94"/>
      <c r="PA82" s="94"/>
      <c r="PB82" s="94"/>
      <c r="PC82" s="94"/>
      <c r="PD82" s="94"/>
      <c r="PE82" s="94"/>
      <c r="PF82" s="94"/>
      <c r="PG82" s="94"/>
      <c r="PH82" s="94"/>
      <c r="PI82" s="94"/>
      <c r="PJ82" s="94"/>
      <c r="PK82" s="94"/>
      <c r="PL82" s="94"/>
      <c r="PM82" s="94"/>
      <c r="PN82" s="94"/>
      <c r="PO82" s="94"/>
      <c r="PP82" s="94"/>
      <c r="PQ82" s="94"/>
      <c r="PR82" s="94"/>
      <c r="PS82" s="94"/>
      <c r="PT82" s="94"/>
      <c r="PU82" s="94"/>
      <c r="PV82" s="94"/>
      <c r="PW82" s="94"/>
      <c r="PX82" s="94"/>
      <c r="PY82" s="94"/>
      <c r="PZ82" s="94"/>
      <c r="QA82" s="94"/>
      <c r="QB82" s="94"/>
      <c r="QC82" s="94"/>
      <c r="QD82" s="94"/>
      <c r="QE82" s="94"/>
      <c r="QF82" s="94"/>
      <c r="QG82" s="94"/>
      <c r="QH82" s="94"/>
      <c r="QI82" s="94"/>
      <c r="QJ82" s="94"/>
      <c r="QK82" s="94"/>
      <c r="QL82" s="94"/>
      <c r="QM82" s="94"/>
      <c r="QN82" s="94"/>
      <c r="QO82" s="94"/>
      <c r="QP82" s="94"/>
      <c r="QQ82" s="94"/>
      <c r="QR82" s="94"/>
      <c r="QS82" s="94"/>
      <c r="QT82" s="94"/>
      <c r="QU82" s="94"/>
      <c r="QV82" s="94"/>
      <c r="QW82" s="94"/>
      <c r="QX82" s="94"/>
      <c r="QY82" s="94"/>
      <c r="QZ82" s="94"/>
      <c r="RA82" s="94"/>
      <c r="RB82" s="94"/>
      <c r="RC82" s="94"/>
      <c r="RD82" s="94"/>
      <c r="RE82" s="94"/>
      <c r="RF82" s="94"/>
      <c r="RG82" s="94"/>
      <c r="RH82" s="94"/>
      <c r="RI82" s="94"/>
      <c r="RJ82" s="94"/>
      <c r="RK82" s="94"/>
      <c r="RL82" s="94"/>
      <c r="RM82" s="94"/>
      <c r="RN82" s="94"/>
      <c r="RO82" s="94"/>
      <c r="RP82" s="94"/>
      <c r="RQ82" s="94"/>
      <c r="RR82" s="94"/>
      <c r="RS82" s="94"/>
      <c r="RT82" s="94"/>
      <c r="RU82" s="94"/>
      <c r="RV82" s="94"/>
      <c r="RW82" s="94"/>
      <c r="RX82" s="94"/>
      <c r="RY82" s="94"/>
      <c r="RZ82" s="94"/>
      <c r="SA82" s="94"/>
      <c r="SB82" s="94"/>
      <c r="SC82" s="94"/>
      <c r="SD82" s="94"/>
      <c r="SE82" s="94"/>
      <c r="SF82" s="94"/>
      <c r="SG82" s="94"/>
      <c r="SH82" s="94"/>
      <c r="SI82" s="94"/>
      <c r="SJ82" s="94"/>
      <c r="SK82" s="94"/>
      <c r="SL82" s="94"/>
      <c r="SM82" s="94"/>
      <c r="SN82" s="94"/>
      <c r="SO82" s="94"/>
      <c r="SP82" s="94"/>
      <c r="SQ82" s="94"/>
      <c r="SR82" s="94"/>
      <c r="SS82" s="94"/>
      <c r="ST82" s="94"/>
      <c r="SU82" s="94"/>
      <c r="SV82" s="94"/>
      <c r="SW82" s="94"/>
      <c r="SX82" s="94"/>
      <c r="SY82" s="94"/>
      <c r="SZ82" s="94"/>
      <c r="TA82" s="94"/>
      <c r="TB82" s="94"/>
      <c r="TC82" s="94"/>
      <c r="TD82" s="94"/>
      <c r="TE82" s="94"/>
      <c r="TF82" s="94"/>
      <c r="TG82" s="94"/>
      <c r="TH82" s="94"/>
      <c r="TI82" s="94"/>
      <c r="TJ82" s="94"/>
      <c r="TK82" s="94"/>
      <c r="TL82" s="94"/>
      <c r="TM82" s="94"/>
      <c r="TN82" s="94"/>
      <c r="TO82" s="94"/>
      <c r="TP82" s="94"/>
      <c r="TQ82" s="94"/>
      <c r="TR82" s="94"/>
      <c r="TS82" s="94"/>
      <c r="TT82" s="94"/>
      <c r="TU82" s="94"/>
      <c r="TV82" s="94"/>
      <c r="TW82" s="94"/>
      <c r="TX82" s="94"/>
      <c r="TY82" s="94"/>
      <c r="TZ82" s="94"/>
      <c r="UA82" s="94"/>
      <c r="UB82" s="94"/>
      <c r="UC82" s="94"/>
      <c r="UD82" s="94"/>
      <c r="UE82" s="94"/>
      <c r="UF82" s="94"/>
      <c r="UG82" s="94"/>
      <c r="UH82" s="94"/>
      <c r="UI82" s="94"/>
      <c r="UJ82" s="94"/>
      <c r="UK82" s="94"/>
      <c r="UL82" s="94"/>
      <c r="UM82" s="94"/>
      <c r="UN82" s="94"/>
      <c r="UO82" s="94"/>
      <c r="UP82" s="94"/>
      <c r="UQ82" s="94"/>
      <c r="UR82" s="94"/>
      <c r="US82" s="94"/>
      <c r="UT82" s="94"/>
      <c r="UU82" s="94"/>
      <c r="UV82" s="94"/>
      <c r="UW82" s="94"/>
      <c r="UX82" s="94"/>
      <c r="UY82" s="94"/>
      <c r="UZ82" s="94"/>
      <c r="VA82" s="94"/>
      <c r="VB82" s="94"/>
      <c r="VC82" s="94"/>
      <c r="VD82" s="94"/>
      <c r="VE82" s="94"/>
      <c r="VF82" s="94"/>
      <c r="VG82" s="94"/>
      <c r="VH82" s="94"/>
      <c r="VI82" s="94"/>
      <c r="VJ82" s="94"/>
      <c r="VK82" s="94"/>
      <c r="VL82" s="94"/>
      <c r="VM82" s="94"/>
      <c r="VN82" s="94"/>
      <c r="VO82" s="94"/>
      <c r="VP82" s="94"/>
      <c r="VQ82" s="94"/>
      <c r="VR82" s="94"/>
      <c r="VS82" s="94"/>
      <c r="VT82" s="94"/>
      <c r="VU82" s="94"/>
      <c r="VV82" s="94"/>
      <c r="VW82" s="94"/>
      <c r="VX82" s="94"/>
      <c r="VY82" s="94"/>
      <c r="VZ82" s="94"/>
      <c r="WA82" s="94"/>
      <c r="WB82" s="94"/>
      <c r="WC82" s="94"/>
      <c r="WD82" s="94"/>
      <c r="WE82" s="94"/>
      <c r="WF82" s="94"/>
      <c r="WG82" s="94"/>
      <c r="WH82" s="94"/>
      <c r="WI82" s="94"/>
      <c r="WJ82" s="94"/>
      <c r="WK82" s="94"/>
      <c r="WL82" s="94"/>
      <c r="WM82" s="94"/>
      <c r="WN82" s="94"/>
      <c r="WO82" s="94"/>
      <c r="WP82" s="94"/>
      <c r="WQ82" s="94"/>
      <c r="WR82" s="94"/>
      <c r="WS82" s="94"/>
      <c r="WT82" s="94"/>
      <c r="WU82" s="94"/>
      <c r="WV82" s="94"/>
      <c r="WW82" s="94"/>
      <c r="WX82" s="94"/>
      <c r="WY82" s="94"/>
      <c r="WZ82" s="94"/>
      <c r="XA82" s="94"/>
      <c r="XB82" s="94"/>
      <c r="XC82" s="94"/>
      <c r="XD82" s="94"/>
      <c r="XE82" s="94"/>
      <c r="XF82" s="94"/>
      <c r="XG82" s="94"/>
      <c r="XH82" s="94"/>
      <c r="XI82" s="94"/>
      <c r="XJ82" s="94"/>
      <c r="XK82" s="94"/>
      <c r="XL82" s="94"/>
      <c r="XM82" s="94"/>
      <c r="XN82" s="94"/>
      <c r="XO82" s="94"/>
      <c r="XP82" s="94"/>
      <c r="XQ82" s="94"/>
      <c r="XR82" s="94"/>
      <c r="XS82" s="94"/>
      <c r="XT82" s="94"/>
      <c r="XU82" s="94"/>
      <c r="XV82" s="94"/>
      <c r="XW82" s="94"/>
      <c r="XX82" s="94"/>
      <c r="XY82" s="94"/>
      <c r="XZ82" s="94"/>
      <c r="YA82" s="94"/>
      <c r="YB82" s="94"/>
      <c r="YC82" s="94"/>
      <c r="YD82" s="94"/>
      <c r="YE82" s="94"/>
      <c r="YF82" s="94"/>
      <c r="YG82" s="94"/>
      <c r="YH82" s="94"/>
      <c r="YI82" s="94"/>
      <c r="YJ82" s="94"/>
      <c r="YK82" s="94"/>
      <c r="YL82" s="94"/>
      <c r="YM82" s="94"/>
      <c r="YN82" s="94"/>
      <c r="YO82" s="94"/>
      <c r="YP82" s="94"/>
      <c r="YQ82" s="94"/>
      <c r="YR82" s="94"/>
      <c r="YS82" s="94"/>
      <c r="YT82" s="94"/>
      <c r="YU82" s="94"/>
      <c r="YV82" s="94"/>
      <c r="YW82" s="94"/>
      <c r="YX82" s="94"/>
      <c r="YY82" s="94"/>
      <c r="YZ82" s="94"/>
      <c r="ZA82" s="94"/>
      <c r="ZB82" s="94"/>
      <c r="ZC82" s="94"/>
      <c r="ZD82" s="94"/>
      <c r="ZE82" s="94"/>
      <c r="ZF82" s="94"/>
      <c r="ZG82" s="94"/>
      <c r="ZH82" s="94"/>
      <c r="ZI82" s="94"/>
      <c r="ZJ82" s="94"/>
      <c r="ZK82" s="94"/>
      <c r="ZL82" s="94"/>
      <c r="ZM82" s="94"/>
      <c r="ZN82" s="94"/>
      <c r="ZO82" s="94"/>
      <c r="ZP82" s="94"/>
      <c r="ZQ82" s="94"/>
      <c r="ZR82" s="94"/>
      <c r="ZS82" s="94"/>
      <c r="ZT82" s="94"/>
      <c r="ZU82" s="94"/>
      <c r="ZV82" s="94"/>
      <c r="ZW82" s="94"/>
      <c r="ZX82" s="94"/>
      <c r="ZY82" s="94"/>
      <c r="ZZ82" s="94"/>
      <c r="AAA82" s="94"/>
      <c r="AAB82" s="94"/>
      <c r="AAC82" s="94"/>
      <c r="AAD82" s="94"/>
      <c r="AAE82" s="94"/>
      <c r="AAF82" s="94"/>
      <c r="AAG82" s="94"/>
      <c r="AAH82" s="94"/>
      <c r="AAI82" s="94"/>
      <c r="AAJ82" s="94"/>
      <c r="AAK82" s="94"/>
      <c r="AAL82" s="94"/>
      <c r="AAM82" s="94"/>
      <c r="AAN82" s="94"/>
      <c r="AAO82" s="94"/>
      <c r="AAP82" s="94"/>
      <c r="AAQ82" s="94"/>
      <c r="AAR82" s="94"/>
      <c r="AAS82" s="94"/>
      <c r="AAT82" s="94"/>
      <c r="AAU82" s="94"/>
      <c r="AAV82" s="94"/>
      <c r="AAW82" s="94"/>
      <c r="AAX82" s="94"/>
      <c r="AAY82" s="94"/>
      <c r="AAZ82" s="94"/>
      <c r="ABA82" s="94"/>
      <c r="ABB82" s="94"/>
      <c r="ABC82" s="94"/>
      <c r="ABD82" s="94"/>
      <c r="ABE82" s="94"/>
      <c r="ABF82" s="94"/>
      <c r="ABG82" s="94"/>
      <c r="ABH82" s="94"/>
      <c r="ABI82" s="94"/>
      <c r="ABJ82" s="94"/>
      <c r="ABK82" s="94"/>
      <c r="ABL82" s="94"/>
      <c r="ABM82" s="94"/>
      <c r="ABN82" s="94"/>
      <c r="ABO82" s="94"/>
      <c r="ABP82" s="94"/>
      <c r="ABQ82" s="94"/>
      <c r="ABR82" s="94"/>
      <c r="ABS82" s="94"/>
      <c r="ABT82" s="94"/>
      <c r="ABU82" s="94"/>
      <c r="ABV82" s="94"/>
      <c r="ABW82" s="94"/>
      <c r="ABX82" s="94"/>
      <c r="ABY82" s="94"/>
      <c r="ABZ82" s="94"/>
      <c r="ACA82" s="94"/>
      <c r="ACB82" s="94"/>
      <c r="ACC82" s="94"/>
      <c r="ACD82" s="94"/>
      <c r="ACE82" s="94"/>
      <c r="ACF82" s="94"/>
      <c r="ACG82" s="94"/>
      <c r="ACH82" s="94"/>
      <c r="ACI82" s="94"/>
      <c r="ACJ82" s="94"/>
      <c r="ACK82" s="94"/>
      <c r="ACL82" s="94"/>
      <c r="ACM82" s="94"/>
      <c r="ACN82" s="94"/>
      <c r="ACO82" s="94"/>
      <c r="ACP82" s="94"/>
      <c r="ACQ82" s="94"/>
      <c r="ACR82" s="94"/>
      <c r="ACS82" s="94"/>
      <c r="ACT82" s="94"/>
      <c r="ACU82" s="94"/>
      <c r="ACV82" s="94"/>
      <c r="ACW82" s="94"/>
      <c r="ACX82" s="94"/>
      <c r="ACY82" s="94"/>
      <c r="ACZ82" s="94"/>
      <c r="ADA82" s="94"/>
      <c r="ADB82" s="94"/>
      <c r="ADC82" s="94"/>
      <c r="ADD82" s="94"/>
      <c r="ADE82" s="94"/>
      <c r="ADF82" s="94"/>
      <c r="ADG82" s="94"/>
      <c r="ADH82" s="94"/>
      <c r="ADI82" s="94"/>
      <c r="ADJ82" s="94"/>
      <c r="ADK82" s="94"/>
      <c r="ADL82" s="94"/>
      <c r="ADM82" s="94"/>
      <c r="ADN82" s="94"/>
      <c r="ADO82" s="94"/>
      <c r="ADP82" s="94"/>
      <c r="ADQ82" s="94"/>
      <c r="ADR82" s="94"/>
      <c r="ADS82" s="94"/>
      <c r="ADT82" s="94"/>
      <c r="ADU82" s="94"/>
      <c r="ADV82" s="94"/>
      <c r="ADW82" s="94"/>
      <c r="ADX82" s="94"/>
      <c r="ADY82" s="94"/>
      <c r="ADZ82" s="94"/>
      <c r="AEA82" s="94"/>
      <c r="AEB82" s="94"/>
      <c r="AEC82" s="94"/>
      <c r="AED82" s="94"/>
      <c r="AEE82" s="94"/>
      <c r="AEF82" s="94"/>
      <c r="AEG82" s="94"/>
      <c r="AEH82" s="94"/>
      <c r="AEI82" s="94"/>
      <c r="AEJ82" s="94"/>
      <c r="AEK82" s="94"/>
      <c r="AEL82" s="94"/>
      <c r="AEM82" s="94"/>
      <c r="AEN82" s="94"/>
      <c r="AEO82" s="94"/>
      <c r="AEP82" s="94"/>
      <c r="AEQ82" s="94"/>
      <c r="AER82" s="94"/>
      <c r="AES82" s="94"/>
      <c r="AET82" s="94"/>
      <c r="AEU82" s="94"/>
      <c r="AEV82" s="94"/>
      <c r="AEW82" s="94"/>
      <c r="AEX82" s="94"/>
      <c r="AEY82" s="94"/>
      <c r="AEZ82" s="94"/>
      <c r="AFA82" s="94"/>
      <c r="AFB82" s="94"/>
      <c r="AFC82" s="94"/>
      <c r="AFD82" s="94"/>
      <c r="AFE82" s="94"/>
      <c r="AFF82" s="94"/>
      <c r="AFG82" s="94"/>
      <c r="AFH82" s="94"/>
      <c r="AFI82" s="94"/>
      <c r="AFJ82" s="94"/>
      <c r="AFK82" s="94"/>
      <c r="AFL82" s="94"/>
      <c r="AFM82" s="94"/>
      <c r="AFN82" s="94"/>
      <c r="AFO82" s="94"/>
      <c r="AFP82" s="94"/>
      <c r="AFQ82" s="94"/>
      <c r="AFR82" s="94"/>
      <c r="AFS82" s="94"/>
      <c r="AFT82" s="94"/>
      <c r="AFU82" s="94"/>
      <c r="AFV82" s="94"/>
      <c r="AFW82" s="94"/>
      <c r="AFX82" s="94"/>
      <c r="AFY82" s="94"/>
      <c r="AFZ82" s="94"/>
      <c r="AGA82" s="94"/>
      <c r="AGB82" s="94"/>
      <c r="AGC82" s="94"/>
      <c r="AGD82" s="94"/>
      <c r="AGE82" s="94"/>
      <c r="AGF82" s="94"/>
      <c r="AGG82" s="94"/>
      <c r="AGH82" s="94"/>
      <c r="AGI82" s="94"/>
      <c r="AGJ82" s="94"/>
      <c r="AGK82" s="94"/>
      <c r="AGL82" s="94"/>
      <c r="AGM82" s="94"/>
      <c r="AGN82" s="94"/>
      <c r="AGO82" s="94"/>
      <c r="AGP82" s="94"/>
      <c r="AGQ82" s="94"/>
      <c r="AGR82" s="94"/>
      <c r="AGS82" s="94"/>
      <c r="AGT82" s="94"/>
      <c r="AGU82" s="94"/>
      <c r="AGV82" s="94"/>
      <c r="AGW82" s="94"/>
      <c r="AGX82" s="94"/>
      <c r="AGY82" s="94"/>
      <c r="AGZ82" s="94"/>
      <c r="AHA82" s="94"/>
      <c r="AHB82" s="94"/>
      <c r="AHC82" s="94"/>
      <c r="AHD82" s="94"/>
      <c r="AHE82" s="94"/>
      <c r="AHF82" s="94"/>
      <c r="AHG82" s="94"/>
      <c r="AHH82" s="94"/>
      <c r="AHI82" s="94"/>
      <c r="AHJ82" s="94"/>
      <c r="AHK82" s="94"/>
      <c r="AHL82" s="94"/>
      <c r="AHM82" s="94"/>
      <c r="AHN82" s="94"/>
      <c r="AHO82" s="94"/>
      <c r="AHP82" s="94"/>
      <c r="AHQ82" s="94"/>
      <c r="AHR82" s="94"/>
      <c r="AHS82" s="94"/>
      <c r="AHT82" s="94"/>
      <c r="AHU82" s="94"/>
      <c r="AHV82" s="94"/>
      <c r="AHW82" s="94"/>
      <c r="AHX82" s="94"/>
      <c r="AHY82" s="94"/>
      <c r="AHZ82" s="94"/>
      <c r="AIA82" s="94"/>
      <c r="AIB82" s="94"/>
      <c r="AIC82" s="94"/>
      <c r="AID82" s="94"/>
      <c r="AIE82" s="94"/>
      <c r="AIF82" s="94"/>
      <c r="AIG82" s="94"/>
      <c r="AIH82" s="94"/>
      <c r="AII82" s="94"/>
      <c r="AIJ82" s="94"/>
      <c r="AIK82" s="94"/>
      <c r="AIL82" s="94"/>
      <c r="AIM82" s="94"/>
      <c r="AIN82" s="94"/>
      <c r="AIO82" s="94"/>
      <c r="AIP82" s="94"/>
      <c r="AIQ82" s="94"/>
      <c r="AIR82" s="94"/>
      <c r="AIS82" s="94"/>
      <c r="AIT82" s="94"/>
      <c r="AIU82" s="94"/>
      <c r="AIV82" s="94"/>
      <c r="AIW82" s="94"/>
      <c r="AIX82" s="94"/>
      <c r="AIY82" s="94"/>
      <c r="AIZ82" s="94"/>
      <c r="AJA82" s="94"/>
      <c r="AJB82" s="94"/>
      <c r="AJC82" s="94"/>
      <c r="AJD82" s="94"/>
      <c r="AJE82" s="94"/>
      <c r="AJF82" s="94"/>
      <c r="AJG82" s="94"/>
      <c r="AJH82" s="94"/>
      <c r="AJI82" s="94"/>
      <c r="AJJ82" s="94"/>
      <c r="AJK82" s="94"/>
      <c r="AJL82" s="94"/>
      <c r="AJM82" s="94"/>
      <c r="AJN82" s="94"/>
      <c r="AJO82" s="94"/>
      <c r="AJP82" s="94"/>
      <c r="AJQ82" s="94"/>
      <c r="AJR82" s="94"/>
      <c r="AJS82" s="94"/>
      <c r="AJT82" s="94"/>
      <c r="AJU82" s="94"/>
      <c r="AJV82" s="94"/>
      <c r="AJW82" s="94"/>
      <c r="AJX82" s="94"/>
      <c r="AJY82" s="94"/>
      <c r="AJZ82" s="94"/>
      <c r="AKA82" s="94"/>
      <c r="AKB82" s="94"/>
      <c r="AKC82" s="94"/>
      <c r="AKD82" s="94"/>
      <c r="AKE82" s="94"/>
      <c r="AKF82" s="94"/>
      <c r="AKG82" s="94"/>
      <c r="AKH82" s="94"/>
      <c r="AKI82" s="94"/>
      <c r="AKJ82" s="94"/>
      <c r="AKK82" s="94"/>
      <c r="AKL82" s="94"/>
      <c r="AKM82" s="94"/>
      <c r="AKN82" s="94"/>
      <c r="AKO82" s="94"/>
      <c r="AKP82" s="94"/>
      <c r="AKQ82" s="94"/>
      <c r="AKR82" s="94"/>
      <c r="AKS82" s="94"/>
      <c r="AKT82" s="94"/>
      <c r="AKU82" s="94"/>
      <c r="AKV82" s="94"/>
      <c r="AKW82" s="94"/>
      <c r="AKX82" s="94"/>
      <c r="AKY82" s="94"/>
      <c r="AKZ82" s="94"/>
      <c r="ALA82" s="94"/>
      <c r="ALB82" s="94"/>
      <c r="ALC82" s="94"/>
      <c r="ALD82" s="94"/>
      <c r="ALE82" s="94"/>
      <c r="ALF82" s="94"/>
      <c r="ALG82" s="94"/>
      <c r="ALH82" s="94"/>
      <c r="ALI82" s="94"/>
      <c r="ALJ82" s="94"/>
      <c r="ALK82" s="94"/>
      <c r="ALL82" s="94"/>
      <c r="ALM82" s="94"/>
      <c r="ALN82" s="94"/>
      <c r="ALO82" s="94"/>
      <c r="ALP82" s="94"/>
      <c r="ALQ82" s="94"/>
      <c r="ALR82" s="94"/>
      <c r="ALS82" s="94"/>
      <c r="ALT82" s="94"/>
      <c r="ALU82" s="94"/>
      <c r="ALV82" s="94"/>
      <c r="ALW82" s="94"/>
      <c r="ALX82" s="94"/>
      <c r="ALY82" s="94"/>
      <c r="ALZ82" s="94"/>
      <c r="AMA82" s="94"/>
      <c r="AMB82" s="94"/>
      <c r="AMC82" s="94"/>
      <c r="AMD82" s="94"/>
      <c r="AME82" s="94"/>
      <c r="AMF82" s="94"/>
      <c r="AMG82" s="94"/>
      <c r="AMH82" s="94"/>
      <c r="AMI82" s="94"/>
      <c r="AMJ82" s="94"/>
      <c r="AMK82" s="94"/>
      <c r="AML82" s="94"/>
      <c r="AMM82" s="94"/>
      <c r="AMN82" s="94"/>
      <c r="AMO82" s="94"/>
      <c r="AMP82" s="94"/>
      <c r="AMQ82" s="94"/>
      <c r="AMR82" s="94"/>
      <c r="AMS82" s="94"/>
      <c r="AMT82" s="94"/>
      <c r="AMU82" s="94"/>
      <c r="AMV82" s="94"/>
      <c r="AMW82" s="94"/>
      <c r="AMX82" s="94"/>
      <c r="AMY82" s="94"/>
      <c r="AMZ82" s="94"/>
      <c r="ANA82" s="94"/>
      <c r="ANB82" s="94"/>
      <c r="ANC82" s="94"/>
      <c r="AND82" s="94"/>
      <c r="ANE82" s="94"/>
      <c r="ANF82" s="94"/>
      <c r="ANG82" s="94"/>
      <c r="ANH82" s="94"/>
      <c r="ANI82" s="94"/>
      <c r="ANJ82" s="94"/>
      <c r="ANK82" s="94"/>
      <c r="ANL82" s="94"/>
      <c r="ANM82" s="94"/>
      <c r="ANN82" s="94"/>
      <c r="ANO82" s="94"/>
      <c r="ANP82" s="94"/>
      <c r="ANQ82" s="94"/>
      <c r="ANR82" s="94"/>
      <c r="ANS82" s="94"/>
      <c r="ANT82" s="94"/>
      <c r="ANU82" s="94"/>
      <c r="ANV82" s="94"/>
      <c r="ANW82" s="94"/>
      <c r="ANX82" s="94"/>
      <c r="ANY82" s="94"/>
      <c r="ANZ82" s="94"/>
      <c r="AOA82" s="94"/>
      <c r="AOB82" s="94"/>
      <c r="AOC82" s="94"/>
      <c r="AOD82" s="94"/>
      <c r="AOE82" s="94"/>
      <c r="AOF82" s="94"/>
      <c r="AOG82" s="94"/>
      <c r="AOH82" s="94"/>
      <c r="AOI82" s="94"/>
      <c r="AOJ82" s="94"/>
      <c r="AOK82" s="94"/>
      <c r="AOL82" s="94"/>
      <c r="AOM82" s="94"/>
      <c r="AON82" s="94"/>
      <c r="AOO82" s="94"/>
      <c r="AOP82" s="94"/>
      <c r="AOQ82" s="94"/>
      <c r="AOR82" s="94"/>
      <c r="AOS82" s="94"/>
      <c r="AOT82" s="94"/>
      <c r="AOU82" s="94"/>
      <c r="AOV82" s="94"/>
      <c r="AOW82" s="94"/>
      <c r="AOX82" s="94"/>
      <c r="AOY82" s="94"/>
      <c r="AOZ82" s="94"/>
      <c r="APA82" s="94"/>
      <c r="APB82" s="94"/>
      <c r="APC82" s="94"/>
      <c r="APD82" s="94"/>
      <c r="APE82" s="94"/>
      <c r="APF82" s="94"/>
      <c r="APG82" s="94"/>
      <c r="APH82" s="94"/>
      <c r="API82" s="94"/>
      <c r="APJ82" s="94"/>
      <c r="APK82" s="94"/>
      <c r="APL82" s="94"/>
      <c r="APM82" s="94"/>
      <c r="APN82" s="94"/>
      <c r="APO82" s="94"/>
      <c r="APP82" s="94"/>
      <c r="APQ82" s="94"/>
      <c r="APR82" s="94"/>
      <c r="APS82" s="94"/>
      <c r="APT82" s="94"/>
      <c r="APU82" s="94"/>
      <c r="APV82" s="94"/>
      <c r="APW82" s="94"/>
      <c r="APX82" s="94"/>
      <c r="APY82" s="94"/>
      <c r="APZ82" s="94"/>
      <c r="AQA82" s="94"/>
      <c r="AQB82" s="94"/>
      <c r="AQC82" s="94"/>
      <c r="AQD82" s="94"/>
      <c r="AQE82" s="94"/>
      <c r="AQF82" s="94"/>
      <c r="AQG82" s="94"/>
      <c r="AQH82" s="94"/>
      <c r="AQI82" s="94"/>
      <c r="AQJ82" s="94"/>
      <c r="AQK82" s="94"/>
      <c r="AQL82" s="94"/>
      <c r="AQM82" s="94"/>
      <c r="AQN82" s="94"/>
      <c r="AQO82" s="94"/>
      <c r="AQP82" s="94"/>
      <c r="AQQ82" s="94"/>
      <c r="AQR82" s="94"/>
      <c r="AQS82" s="94"/>
      <c r="AQT82" s="94"/>
      <c r="AQU82" s="94"/>
      <c r="AQV82" s="94"/>
      <c r="AQW82" s="94"/>
      <c r="AQX82" s="94"/>
      <c r="AQY82" s="94"/>
      <c r="AQZ82" s="94"/>
      <c r="ARA82" s="94"/>
      <c r="ARB82" s="94"/>
      <c r="ARC82" s="94"/>
      <c r="ARD82" s="94"/>
      <c r="ARE82" s="94"/>
      <c r="ARF82" s="94"/>
      <c r="ARG82" s="94"/>
      <c r="ARH82" s="94"/>
      <c r="ARI82" s="94"/>
      <c r="ARJ82" s="94"/>
      <c r="ARK82" s="94"/>
      <c r="ARL82" s="94"/>
      <c r="ARM82" s="94"/>
      <c r="ARN82" s="94"/>
      <c r="ARO82" s="94"/>
      <c r="ARP82" s="94"/>
      <c r="ARQ82" s="94"/>
      <c r="ARR82" s="94"/>
      <c r="ARS82" s="94"/>
      <c r="ART82" s="94"/>
      <c r="ARU82" s="94"/>
      <c r="ARV82" s="94"/>
      <c r="ARW82" s="94"/>
      <c r="ARX82" s="94"/>
      <c r="ARY82" s="94"/>
      <c r="ARZ82" s="94"/>
      <c r="ASA82" s="94"/>
      <c r="ASB82" s="94"/>
      <c r="ASC82" s="94"/>
      <c r="ASD82" s="94"/>
      <c r="ASE82" s="94"/>
      <c r="ASF82" s="94"/>
      <c r="ASG82" s="94"/>
      <c r="ASH82" s="94"/>
      <c r="ASI82" s="94"/>
      <c r="ASJ82" s="94"/>
      <c r="ASK82" s="94"/>
      <c r="ASL82" s="94"/>
      <c r="ASM82" s="94"/>
      <c r="ASN82" s="94"/>
      <c r="ASO82" s="94"/>
      <c r="ASP82" s="94"/>
      <c r="ASQ82" s="94"/>
      <c r="ASR82" s="94"/>
      <c r="ASS82" s="94"/>
      <c r="AST82" s="94"/>
      <c r="ASU82" s="94"/>
      <c r="ASV82" s="94"/>
      <c r="ASW82" s="94"/>
      <c r="ASX82" s="94"/>
      <c r="ASY82" s="94"/>
      <c r="ASZ82" s="94"/>
      <c r="ATA82" s="94"/>
      <c r="ATB82" s="94"/>
      <c r="ATC82" s="94"/>
      <c r="ATD82" s="94"/>
      <c r="ATE82" s="94"/>
      <c r="ATF82" s="94"/>
      <c r="ATG82" s="94"/>
      <c r="ATH82" s="94"/>
      <c r="ATI82" s="94"/>
      <c r="ATJ82" s="94"/>
      <c r="ATK82" s="94"/>
      <c r="ATL82" s="94"/>
      <c r="ATM82" s="94"/>
      <c r="ATN82" s="94"/>
      <c r="ATO82" s="94"/>
      <c r="ATP82" s="94"/>
      <c r="ATQ82" s="94"/>
      <c r="ATR82" s="94"/>
      <c r="ATS82" s="94"/>
      <c r="ATT82" s="94"/>
      <c r="ATU82" s="94"/>
      <c r="ATV82" s="94"/>
      <c r="ATW82" s="94"/>
      <c r="ATX82" s="94"/>
      <c r="ATY82" s="94"/>
      <c r="ATZ82" s="94"/>
      <c r="AUA82" s="94"/>
      <c r="AUB82" s="94"/>
      <c r="AUC82" s="94"/>
      <c r="AUD82" s="94"/>
      <c r="AUE82" s="94"/>
      <c r="AUF82" s="94"/>
      <c r="AUG82" s="94"/>
      <c r="AUH82" s="94"/>
      <c r="AUI82" s="94"/>
      <c r="AUJ82" s="94"/>
      <c r="AUK82" s="94"/>
      <c r="AUL82" s="94"/>
      <c r="AUM82" s="94"/>
      <c r="AUN82" s="94"/>
      <c r="AUO82" s="94"/>
      <c r="AUP82" s="94"/>
      <c r="AUQ82" s="94"/>
      <c r="AUR82" s="94"/>
      <c r="AUS82" s="94"/>
      <c r="AUT82" s="94"/>
      <c r="AUU82" s="94"/>
      <c r="AUV82" s="94"/>
      <c r="AUW82" s="94"/>
      <c r="AUX82" s="94"/>
      <c r="AUY82" s="94"/>
      <c r="AUZ82" s="94"/>
      <c r="AVA82" s="94"/>
      <c r="AVB82" s="94"/>
      <c r="AVC82" s="94"/>
      <c r="AVD82" s="94"/>
      <c r="AVE82" s="94"/>
      <c r="AVF82" s="94"/>
      <c r="AVG82" s="94"/>
      <c r="AVH82" s="94"/>
      <c r="AVI82" s="94"/>
      <c r="AVJ82" s="94"/>
      <c r="AVK82" s="94"/>
      <c r="AVL82" s="94"/>
      <c r="AVM82" s="94"/>
      <c r="AVN82" s="94"/>
      <c r="AVO82" s="94"/>
      <c r="AVP82" s="94"/>
      <c r="AVQ82" s="94"/>
      <c r="AVR82" s="94"/>
      <c r="AVS82" s="94"/>
      <c r="AVT82" s="94"/>
      <c r="AVU82" s="94"/>
      <c r="AVV82" s="94"/>
      <c r="AVW82" s="94"/>
      <c r="AVX82" s="94"/>
      <c r="AVY82" s="94"/>
      <c r="AVZ82" s="94"/>
      <c r="AWA82" s="94"/>
      <c r="AWB82" s="94"/>
      <c r="AWC82" s="94"/>
      <c r="AWD82" s="94"/>
      <c r="AWE82" s="94"/>
      <c r="AWF82" s="94"/>
      <c r="AWG82" s="94"/>
      <c r="AWH82" s="94"/>
      <c r="AWI82" s="94"/>
      <c r="AWJ82" s="94"/>
      <c r="AWK82" s="94"/>
      <c r="AWL82" s="94"/>
      <c r="AWM82" s="94"/>
      <c r="AWN82" s="94"/>
      <c r="AWO82" s="94"/>
      <c r="AWP82" s="94"/>
      <c r="AWQ82" s="94"/>
      <c r="AWR82" s="94"/>
      <c r="AWS82" s="94"/>
      <c r="AWT82" s="94"/>
      <c r="AWU82" s="94"/>
      <c r="AWV82" s="94"/>
      <c r="AWW82" s="94"/>
      <c r="AWX82" s="94"/>
      <c r="AWY82" s="94"/>
      <c r="AWZ82" s="94"/>
      <c r="AXA82" s="94"/>
      <c r="AXB82" s="94"/>
      <c r="AXC82" s="94"/>
      <c r="AXD82" s="94"/>
      <c r="AXE82" s="94"/>
      <c r="AXF82" s="94"/>
      <c r="AXG82" s="94"/>
      <c r="AXH82" s="94"/>
      <c r="AXI82" s="94"/>
      <c r="AXJ82" s="94"/>
      <c r="AXK82" s="94"/>
      <c r="AXL82" s="94"/>
      <c r="AXM82" s="94"/>
      <c r="AXN82" s="94"/>
      <c r="AXO82" s="94"/>
      <c r="AXP82" s="94"/>
      <c r="AXQ82" s="94"/>
      <c r="AXR82" s="94"/>
      <c r="AXS82" s="94"/>
      <c r="AXT82" s="94"/>
      <c r="AXU82" s="94"/>
      <c r="AXV82" s="94"/>
      <c r="AXW82" s="94"/>
      <c r="AXX82" s="94"/>
      <c r="AXY82" s="94"/>
      <c r="AXZ82" s="94"/>
      <c r="AYA82" s="94"/>
      <c r="AYB82" s="94"/>
      <c r="AYC82" s="94"/>
      <c r="AYD82" s="94"/>
      <c r="AYE82" s="94"/>
      <c r="AYF82" s="94"/>
      <c r="AYG82" s="94"/>
      <c r="AYH82" s="94"/>
      <c r="AYI82" s="94"/>
      <c r="AYJ82" s="94"/>
      <c r="AYK82" s="94"/>
      <c r="AYL82" s="94"/>
      <c r="AYM82" s="94"/>
      <c r="AYN82" s="94"/>
      <c r="AYO82" s="94"/>
      <c r="AYP82" s="94"/>
      <c r="AYQ82" s="94"/>
      <c r="AYR82" s="94"/>
      <c r="AYS82" s="94"/>
      <c r="AYT82" s="94"/>
      <c r="AYU82" s="94"/>
      <c r="AYV82" s="94"/>
      <c r="AYW82" s="94"/>
      <c r="AYX82" s="94"/>
      <c r="AYY82" s="94"/>
      <c r="AYZ82" s="94"/>
      <c r="AZA82" s="94"/>
      <c r="AZB82" s="94"/>
      <c r="AZC82" s="94"/>
      <c r="AZD82" s="94"/>
      <c r="AZE82" s="94"/>
      <c r="AZF82" s="94"/>
      <c r="AZG82" s="94"/>
      <c r="AZH82" s="94"/>
      <c r="AZI82" s="94"/>
      <c r="AZJ82" s="94"/>
      <c r="AZK82" s="94"/>
      <c r="AZL82" s="94"/>
      <c r="AZM82" s="94"/>
      <c r="AZN82" s="94"/>
      <c r="AZO82" s="94"/>
      <c r="AZP82" s="94"/>
      <c r="AZQ82" s="94"/>
      <c r="AZR82" s="94"/>
      <c r="AZS82" s="94"/>
      <c r="AZT82" s="94"/>
      <c r="AZU82" s="94"/>
      <c r="AZV82" s="94"/>
      <c r="AZW82" s="94"/>
      <c r="AZX82" s="94"/>
      <c r="AZY82" s="94"/>
      <c r="AZZ82" s="94"/>
      <c r="BAA82" s="94"/>
      <c r="BAB82" s="94"/>
      <c r="BAC82" s="94"/>
      <c r="BAD82" s="94"/>
      <c r="BAE82" s="94"/>
      <c r="BAF82" s="94"/>
      <c r="BAG82" s="94"/>
      <c r="BAH82" s="94"/>
      <c r="BAI82" s="94"/>
      <c r="BAJ82" s="94"/>
      <c r="BAK82" s="94"/>
      <c r="BAL82" s="94"/>
      <c r="BAM82" s="94"/>
      <c r="BAN82" s="94"/>
      <c r="BAO82" s="94"/>
      <c r="BAP82" s="94"/>
      <c r="BAQ82" s="94"/>
      <c r="BAR82" s="94"/>
      <c r="BAS82" s="94"/>
      <c r="BAT82" s="94"/>
      <c r="BAU82" s="94"/>
      <c r="BAV82" s="94"/>
      <c r="BAW82" s="94"/>
      <c r="BAX82" s="94"/>
      <c r="BAY82" s="94"/>
      <c r="BAZ82" s="94"/>
      <c r="BBA82" s="94"/>
      <c r="BBB82" s="94"/>
      <c r="BBC82" s="94"/>
      <c r="BBD82" s="94"/>
      <c r="BBE82" s="94"/>
      <c r="BBF82" s="94"/>
      <c r="BBG82" s="94"/>
      <c r="BBH82" s="94"/>
      <c r="BBI82" s="94"/>
      <c r="BBJ82" s="94"/>
      <c r="BBK82" s="94"/>
      <c r="BBL82" s="94"/>
      <c r="BBM82" s="94"/>
      <c r="BBN82" s="94"/>
      <c r="BBO82" s="94"/>
      <c r="BBP82" s="94"/>
      <c r="BBQ82" s="94"/>
      <c r="BBR82" s="94"/>
      <c r="BBS82" s="94"/>
      <c r="BBT82" s="94"/>
      <c r="BBU82" s="94"/>
      <c r="BBV82" s="94"/>
      <c r="BBW82" s="94"/>
      <c r="BBX82" s="94"/>
      <c r="BBY82" s="94"/>
      <c r="BBZ82" s="94"/>
      <c r="BCA82" s="94"/>
      <c r="BCB82" s="94"/>
      <c r="BCC82" s="94"/>
      <c r="BCD82" s="94"/>
      <c r="BCE82" s="94"/>
      <c r="BCF82" s="94"/>
      <c r="BCG82" s="94"/>
      <c r="BCH82" s="94"/>
      <c r="BCI82" s="94"/>
      <c r="BCJ82" s="94"/>
      <c r="BCK82" s="94"/>
      <c r="BCL82" s="94"/>
      <c r="BCM82" s="94"/>
      <c r="BCN82" s="94"/>
      <c r="BCO82" s="94"/>
      <c r="BCP82" s="94"/>
      <c r="BCQ82" s="94"/>
      <c r="BCR82" s="94"/>
      <c r="BCS82" s="94"/>
      <c r="BCT82" s="94"/>
      <c r="BCU82" s="94"/>
      <c r="BCV82" s="94"/>
      <c r="BCW82" s="94"/>
      <c r="BCX82" s="94"/>
      <c r="BCY82" s="94"/>
      <c r="BCZ82" s="94"/>
      <c r="BDA82" s="94"/>
      <c r="BDB82" s="94"/>
      <c r="BDC82" s="94"/>
      <c r="BDD82" s="94"/>
      <c r="BDE82" s="94"/>
      <c r="BDF82" s="94"/>
      <c r="BDG82" s="94"/>
      <c r="BDH82" s="94"/>
      <c r="BDI82" s="94"/>
      <c r="BDJ82" s="94"/>
      <c r="BDK82" s="94"/>
      <c r="BDL82" s="94"/>
      <c r="BDM82" s="94"/>
      <c r="BDN82" s="94"/>
      <c r="BDO82" s="94"/>
      <c r="BDP82" s="94"/>
      <c r="BDQ82" s="94"/>
      <c r="BDR82" s="94"/>
      <c r="BDS82" s="94"/>
      <c r="BDT82" s="94"/>
      <c r="BDU82" s="94"/>
      <c r="BDV82" s="94"/>
      <c r="BDW82" s="94"/>
      <c r="BDX82" s="94"/>
      <c r="BDY82" s="94"/>
      <c r="BDZ82" s="94"/>
      <c r="BEA82" s="94"/>
      <c r="BEB82" s="94"/>
      <c r="BEC82" s="94"/>
      <c r="BED82" s="94"/>
      <c r="BEE82" s="94"/>
      <c r="BEF82" s="94"/>
      <c r="BEG82" s="94"/>
      <c r="BEH82" s="94"/>
      <c r="BEI82" s="94"/>
      <c r="BEJ82" s="94"/>
      <c r="BEK82" s="94"/>
      <c r="BEL82" s="94"/>
      <c r="BEM82" s="94"/>
      <c r="BEN82" s="94"/>
      <c r="BEO82" s="94"/>
      <c r="BEP82" s="94"/>
      <c r="BEQ82" s="94"/>
      <c r="BER82" s="94"/>
      <c r="BES82" s="94"/>
      <c r="BET82" s="94"/>
      <c r="BEU82" s="94"/>
      <c r="BEV82" s="94"/>
      <c r="BEW82" s="94"/>
      <c r="BEX82" s="94"/>
      <c r="BEY82" s="94"/>
      <c r="BEZ82" s="94"/>
      <c r="BFA82" s="94"/>
      <c r="BFB82" s="94"/>
      <c r="BFC82" s="94"/>
      <c r="BFD82" s="94"/>
      <c r="BFE82" s="94"/>
      <c r="BFF82" s="94"/>
      <c r="BFG82" s="94"/>
      <c r="BFH82" s="94"/>
      <c r="BFI82" s="94"/>
      <c r="BFJ82" s="94"/>
      <c r="BFK82" s="94"/>
      <c r="BFL82" s="94"/>
      <c r="BFM82" s="94"/>
      <c r="BFN82" s="94"/>
      <c r="BFO82" s="94"/>
      <c r="BFP82" s="94"/>
      <c r="BFQ82" s="94"/>
      <c r="BFR82" s="94"/>
      <c r="BFS82" s="94"/>
      <c r="BFT82" s="94"/>
      <c r="BFU82" s="94"/>
      <c r="BFV82" s="94"/>
      <c r="BFW82" s="94"/>
      <c r="BFX82" s="94"/>
      <c r="BFY82" s="94"/>
      <c r="BFZ82" s="94"/>
      <c r="BGA82" s="94"/>
      <c r="BGB82" s="94"/>
      <c r="BGC82" s="94"/>
      <c r="BGD82" s="94"/>
      <c r="BGE82" s="94"/>
      <c r="BGF82" s="94"/>
      <c r="BGG82" s="94"/>
      <c r="BGH82" s="94"/>
      <c r="BGI82" s="94"/>
      <c r="BGJ82" s="94"/>
      <c r="BGK82" s="94"/>
      <c r="BGL82" s="94"/>
      <c r="BGM82" s="94"/>
      <c r="BGN82" s="94"/>
      <c r="BGO82" s="94"/>
      <c r="BGP82" s="94"/>
      <c r="BGQ82" s="94"/>
      <c r="BGR82" s="94"/>
      <c r="BGS82" s="94"/>
      <c r="BGT82" s="94"/>
      <c r="BGU82" s="94"/>
      <c r="BGV82" s="94"/>
      <c r="BGW82" s="94"/>
      <c r="BGX82" s="94"/>
      <c r="BGY82" s="94"/>
      <c r="BGZ82" s="94"/>
      <c r="BHA82" s="94"/>
      <c r="BHB82" s="94"/>
      <c r="BHC82" s="94"/>
      <c r="BHD82" s="94"/>
      <c r="BHE82" s="94"/>
      <c r="BHF82" s="94"/>
      <c r="BHG82" s="94"/>
      <c r="BHH82" s="94"/>
      <c r="BHI82" s="94"/>
      <c r="BHJ82" s="94"/>
      <c r="BHK82" s="94"/>
      <c r="BHL82" s="94"/>
      <c r="BHM82" s="94"/>
      <c r="BHN82" s="94"/>
      <c r="BHO82" s="94"/>
      <c r="BHP82" s="94"/>
      <c r="BHQ82" s="94"/>
      <c r="BHR82" s="94"/>
      <c r="BHS82" s="94"/>
      <c r="BHT82" s="94"/>
      <c r="BHU82" s="94"/>
      <c r="BHV82" s="94"/>
      <c r="BHW82" s="94"/>
      <c r="BHX82" s="94"/>
      <c r="BHY82" s="94"/>
      <c r="BHZ82" s="94"/>
      <c r="BIA82" s="94"/>
      <c r="BIB82" s="94"/>
      <c r="BIC82" s="94"/>
      <c r="BID82" s="94"/>
      <c r="BIE82" s="94"/>
      <c r="BIF82" s="94"/>
      <c r="BIG82" s="94"/>
      <c r="BIH82" s="94"/>
      <c r="BII82" s="94"/>
      <c r="BIJ82" s="94"/>
      <c r="BIK82" s="94"/>
      <c r="BIL82" s="94"/>
      <c r="BIM82" s="94"/>
      <c r="BIN82" s="94"/>
      <c r="BIO82" s="94"/>
      <c r="BIP82" s="94"/>
      <c r="BIQ82" s="94"/>
      <c r="BIR82" s="94"/>
      <c r="BIS82" s="94"/>
      <c r="BIT82" s="94"/>
      <c r="BIU82" s="94"/>
      <c r="BIV82" s="94"/>
      <c r="BIW82" s="94"/>
      <c r="BIX82" s="94"/>
      <c r="BIY82" s="94"/>
      <c r="BIZ82" s="94"/>
      <c r="BJA82" s="94"/>
      <c r="BJB82" s="94"/>
      <c r="BJC82" s="94"/>
      <c r="BJD82" s="94"/>
      <c r="BJE82" s="94"/>
      <c r="BJF82" s="94"/>
      <c r="BJG82" s="94"/>
      <c r="BJH82" s="94"/>
      <c r="BJI82" s="94"/>
      <c r="BJJ82" s="94"/>
      <c r="BJK82" s="94"/>
      <c r="BJL82" s="94"/>
      <c r="BJM82" s="94"/>
      <c r="BJN82" s="94"/>
      <c r="BJO82" s="94"/>
      <c r="BJP82" s="94"/>
      <c r="BJQ82" s="94"/>
      <c r="BJR82" s="94"/>
      <c r="BJS82" s="94"/>
      <c r="BJT82" s="94"/>
      <c r="BJU82" s="94"/>
      <c r="BJV82" s="94"/>
      <c r="BJW82" s="94"/>
      <c r="BJX82" s="94"/>
      <c r="BJY82" s="94"/>
      <c r="BJZ82" s="94"/>
      <c r="BKA82" s="94"/>
      <c r="BKB82" s="94"/>
      <c r="BKC82" s="94"/>
      <c r="BKD82" s="94"/>
      <c r="BKE82" s="94"/>
      <c r="BKF82" s="94"/>
      <c r="BKG82" s="94"/>
      <c r="BKH82" s="94"/>
      <c r="BKI82" s="94"/>
      <c r="BKJ82" s="94"/>
      <c r="BKK82" s="94"/>
      <c r="BKL82" s="94"/>
      <c r="BKM82" s="94"/>
      <c r="BKN82" s="94"/>
      <c r="BKO82" s="94"/>
      <c r="BKP82" s="94"/>
      <c r="BKQ82" s="94"/>
      <c r="BKR82" s="94"/>
      <c r="BKS82" s="94"/>
      <c r="BKT82" s="94"/>
      <c r="BKU82" s="94"/>
      <c r="BKV82" s="94"/>
      <c r="BKW82" s="94"/>
      <c r="BKX82" s="94"/>
      <c r="BKY82" s="94"/>
      <c r="BKZ82" s="94"/>
      <c r="BLA82" s="94"/>
      <c r="BLB82" s="94"/>
      <c r="BLC82" s="94"/>
      <c r="BLD82" s="94"/>
      <c r="BLE82" s="94"/>
      <c r="BLF82" s="94"/>
      <c r="BLG82" s="94"/>
      <c r="BLH82" s="94"/>
      <c r="BLI82" s="94"/>
      <c r="BLJ82" s="94"/>
      <c r="BLK82" s="94"/>
      <c r="BLL82" s="94"/>
      <c r="BLM82" s="94"/>
      <c r="BLN82" s="94"/>
      <c r="BLO82" s="94"/>
      <c r="BLP82" s="94"/>
      <c r="BLQ82" s="94"/>
      <c r="BLR82" s="94"/>
      <c r="BLS82" s="94"/>
      <c r="BLT82" s="94"/>
      <c r="BLU82" s="94"/>
      <c r="BLV82" s="94"/>
      <c r="BLW82" s="94"/>
      <c r="BLX82" s="94"/>
      <c r="BLY82" s="94"/>
      <c r="BLZ82" s="94"/>
      <c r="BMA82" s="94"/>
      <c r="BMB82" s="94"/>
      <c r="BMC82" s="94"/>
      <c r="BMD82" s="94"/>
      <c r="BME82" s="94"/>
      <c r="BMF82" s="94"/>
      <c r="BMG82" s="94"/>
      <c r="BMH82" s="94"/>
      <c r="BMI82" s="94"/>
      <c r="BMJ82" s="94"/>
      <c r="BMK82" s="94"/>
      <c r="BML82" s="94"/>
      <c r="BMM82" s="94"/>
      <c r="BMN82" s="94"/>
      <c r="BMO82" s="94"/>
      <c r="BMP82" s="94"/>
      <c r="BMQ82" s="94"/>
      <c r="BMR82" s="94"/>
      <c r="BMS82" s="94"/>
      <c r="BMT82" s="94"/>
      <c r="BMU82" s="94"/>
      <c r="BMV82" s="94"/>
      <c r="BMW82" s="94"/>
      <c r="BMX82" s="94"/>
      <c r="BMY82" s="94"/>
      <c r="BMZ82" s="94"/>
      <c r="BNA82" s="94"/>
      <c r="BNB82" s="94"/>
      <c r="BNC82" s="94"/>
      <c r="BND82" s="94"/>
      <c r="BNE82" s="94"/>
      <c r="BNF82" s="94"/>
      <c r="BNG82" s="94"/>
      <c r="BNH82" s="94"/>
      <c r="BNI82" s="94"/>
      <c r="BNJ82" s="94"/>
      <c r="BNK82" s="94"/>
      <c r="BNL82" s="94"/>
      <c r="BNM82" s="94"/>
      <c r="BNN82" s="94"/>
      <c r="BNO82" s="94"/>
      <c r="BNP82" s="94"/>
      <c r="BNQ82" s="94"/>
      <c r="BNR82" s="94"/>
      <c r="BNS82" s="94"/>
      <c r="BNT82" s="94"/>
      <c r="BNU82" s="94"/>
      <c r="BNV82" s="94"/>
      <c r="BNW82" s="94"/>
      <c r="BNX82" s="94"/>
      <c r="BNY82" s="94"/>
      <c r="BNZ82" s="94"/>
      <c r="BOA82" s="94"/>
      <c r="BOB82" s="94"/>
      <c r="BOC82" s="94"/>
      <c r="BOD82" s="94"/>
      <c r="BOE82" s="94"/>
      <c r="BOF82" s="94"/>
      <c r="BOG82" s="94"/>
      <c r="BOH82" s="94"/>
      <c r="BOI82" s="94"/>
      <c r="BOJ82" s="94"/>
      <c r="BOK82" s="94"/>
      <c r="BOL82" s="94"/>
      <c r="BOM82" s="94"/>
      <c r="BON82" s="94"/>
      <c r="BOO82" s="94"/>
      <c r="BOP82" s="94"/>
      <c r="BOQ82" s="94"/>
      <c r="BOR82" s="94"/>
      <c r="BOS82" s="94"/>
      <c r="BOT82" s="94"/>
      <c r="BOU82" s="94"/>
      <c r="BOV82" s="94"/>
      <c r="BOW82" s="94"/>
      <c r="BOX82" s="94"/>
      <c r="BOY82" s="94"/>
      <c r="BOZ82" s="94"/>
      <c r="BPA82" s="94"/>
      <c r="BPB82" s="94"/>
      <c r="BPC82" s="94"/>
      <c r="BPD82" s="94"/>
      <c r="BPE82" s="94"/>
      <c r="BPF82" s="94"/>
      <c r="BPG82" s="94"/>
      <c r="BPH82" s="94"/>
      <c r="BPI82" s="94"/>
      <c r="BPJ82" s="94"/>
      <c r="BPK82" s="94"/>
      <c r="BPL82" s="94"/>
      <c r="BPM82" s="94"/>
      <c r="BPN82" s="94"/>
      <c r="BPO82" s="94"/>
      <c r="BPP82" s="94"/>
      <c r="BPQ82" s="94"/>
      <c r="BPR82" s="94"/>
      <c r="BPS82" s="94"/>
      <c r="BPT82" s="94"/>
      <c r="BPU82" s="94"/>
      <c r="BPV82" s="94"/>
      <c r="BPW82" s="94"/>
      <c r="BPX82" s="94"/>
      <c r="BPY82" s="94"/>
      <c r="BPZ82" s="94"/>
      <c r="BQA82" s="94"/>
      <c r="BQB82" s="94"/>
      <c r="BQC82" s="94"/>
      <c r="BQD82" s="94"/>
      <c r="BQE82" s="94"/>
      <c r="BQF82" s="94"/>
      <c r="BQG82" s="94"/>
      <c r="BQH82" s="94"/>
      <c r="BQI82" s="94"/>
      <c r="BQJ82" s="94"/>
      <c r="BQK82" s="94"/>
      <c r="BQL82" s="94"/>
      <c r="BQM82" s="94"/>
      <c r="BQN82" s="94"/>
      <c r="BQO82" s="94"/>
      <c r="BQP82" s="94"/>
      <c r="BQQ82" s="94"/>
      <c r="BQR82" s="94"/>
      <c r="BQS82" s="94"/>
      <c r="BQT82" s="94"/>
      <c r="BQU82" s="94"/>
      <c r="BQV82" s="94"/>
      <c r="BQW82" s="94"/>
      <c r="BQX82" s="94"/>
      <c r="BQY82" s="94"/>
      <c r="BQZ82" s="94"/>
      <c r="BRA82" s="94"/>
      <c r="BRB82" s="94"/>
      <c r="BRC82" s="94"/>
      <c r="BRD82" s="94"/>
      <c r="BRE82" s="94"/>
      <c r="BRF82" s="94"/>
      <c r="BRG82" s="94"/>
      <c r="BRH82" s="94"/>
      <c r="BRI82" s="94"/>
      <c r="BRJ82" s="94"/>
      <c r="BRK82" s="94"/>
      <c r="BRL82" s="94"/>
      <c r="BRM82" s="94"/>
      <c r="BRN82" s="94"/>
      <c r="BRO82" s="94"/>
      <c r="BRP82" s="94"/>
      <c r="BRQ82" s="94"/>
      <c r="BRR82" s="94"/>
      <c r="BRS82" s="94"/>
      <c r="BRT82" s="94"/>
      <c r="BRU82" s="94"/>
      <c r="BRV82" s="94"/>
      <c r="BRW82" s="94"/>
      <c r="BRX82" s="94"/>
      <c r="BRY82" s="94"/>
      <c r="BRZ82" s="94"/>
      <c r="BSA82" s="94"/>
      <c r="BSB82" s="94"/>
      <c r="BSC82" s="94"/>
      <c r="BSD82" s="94"/>
      <c r="BSE82" s="94"/>
      <c r="BSF82" s="94"/>
      <c r="BSG82" s="94"/>
      <c r="BSH82" s="94"/>
      <c r="BSI82" s="94"/>
      <c r="BSJ82" s="94"/>
      <c r="BSK82" s="94"/>
      <c r="BSL82" s="94"/>
      <c r="BSM82" s="94"/>
      <c r="BSN82" s="94"/>
      <c r="BSO82" s="94"/>
      <c r="BSP82" s="94"/>
      <c r="BSQ82" s="94"/>
      <c r="BSR82" s="94"/>
      <c r="BSS82" s="94"/>
      <c r="BST82" s="94"/>
      <c r="BSU82" s="94"/>
      <c r="BSV82" s="94"/>
      <c r="BSW82" s="94"/>
      <c r="BSX82" s="94"/>
      <c r="BSY82" s="94"/>
      <c r="BSZ82" s="94"/>
      <c r="BTA82" s="94"/>
      <c r="BTB82" s="94"/>
      <c r="BTC82" s="94"/>
      <c r="BTD82" s="94"/>
      <c r="BTE82" s="94"/>
      <c r="BTF82" s="94"/>
      <c r="BTG82" s="94"/>
      <c r="BTH82" s="94"/>
      <c r="BTI82" s="94"/>
      <c r="BTJ82" s="94"/>
      <c r="BTK82" s="94"/>
      <c r="BTL82" s="94"/>
      <c r="BTM82" s="94"/>
      <c r="BTN82" s="94"/>
      <c r="BTO82" s="94"/>
      <c r="BTP82" s="94"/>
      <c r="BTQ82" s="94"/>
      <c r="BTR82" s="94"/>
      <c r="BTS82" s="94"/>
      <c r="BTT82" s="94"/>
      <c r="BTU82" s="94"/>
      <c r="BTV82" s="94"/>
      <c r="BTW82" s="94"/>
      <c r="BTX82" s="94"/>
      <c r="BTY82" s="94"/>
      <c r="BTZ82" s="94"/>
      <c r="BUA82" s="94"/>
      <c r="BUB82" s="94"/>
      <c r="BUC82" s="94"/>
      <c r="BUD82" s="94"/>
      <c r="BUE82" s="94"/>
      <c r="BUF82" s="94"/>
      <c r="BUG82" s="94"/>
      <c r="BUH82" s="94"/>
      <c r="BUI82" s="94"/>
      <c r="BUJ82" s="94"/>
      <c r="BUK82" s="94"/>
      <c r="BUL82" s="94"/>
      <c r="BUM82" s="94"/>
      <c r="BUN82" s="94"/>
      <c r="BUO82" s="94"/>
      <c r="BUP82" s="94"/>
      <c r="BUQ82" s="94"/>
      <c r="BUR82" s="94"/>
      <c r="BUS82" s="94"/>
      <c r="BUT82" s="94"/>
      <c r="BUU82" s="94"/>
      <c r="BUV82" s="94"/>
      <c r="BUW82" s="94"/>
      <c r="BUX82" s="94"/>
      <c r="BUY82" s="94"/>
      <c r="BUZ82" s="94"/>
      <c r="BVA82" s="94"/>
      <c r="BVB82" s="94"/>
      <c r="BVC82" s="94"/>
      <c r="BVD82" s="94"/>
      <c r="BVE82" s="94"/>
      <c r="BVF82" s="94"/>
      <c r="BVG82" s="94"/>
      <c r="BVH82" s="94"/>
      <c r="BVI82" s="94"/>
      <c r="BVJ82" s="94"/>
      <c r="BVK82" s="94"/>
      <c r="BVL82" s="94"/>
      <c r="BVM82" s="94"/>
      <c r="BVN82" s="94"/>
      <c r="BVO82" s="94"/>
      <c r="BVP82" s="94"/>
      <c r="BVQ82" s="94"/>
      <c r="BVR82" s="94"/>
      <c r="BVS82" s="94"/>
      <c r="BVT82" s="94"/>
      <c r="BVU82" s="94"/>
      <c r="BVV82" s="94"/>
      <c r="BVW82" s="94"/>
      <c r="BVX82" s="94"/>
      <c r="BVY82" s="94"/>
      <c r="BVZ82" s="94"/>
      <c r="BWA82" s="94"/>
      <c r="BWB82" s="94"/>
      <c r="BWC82" s="94"/>
      <c r="BWD82" s="94"/>
      <c r="BWE82" s="94"/>
      <c r="BWF82" s="94"/>
      <c r="BWG82" s="94"/>
      <c r="BWH82" s="94"/>
      <c r="BWI82" s="94"/>
      <c r="BWJ82" s="94"/>
      <c r="BWK82" s="94"/>
      <c r="BWL82" s="94"/>
      <c r="BWM82" s="94"/>
      <c r="BWN82" s="94"/>
      <c r="BWO82" s="94"/>
      <c r="BWP82" s="94"/>
      <c r="BWQ82" s="94"/>
      <c r="BWR82" s="94"/>
      <c r="BWS82" s="94"/>
      <c r="BWT82" s="94"/>
      <c r="BWU82" s="94"/>
      <c r="BWV82" s="94"/>
      <c r="BWW82" s="94"/>
      <c r="BWX82" s="94"/>
      <c r="BWY82" s="94"/>
      <c r="BWZ82" s="94"/>
      <c r="BXA82" s="94"/>
      <c r="BXB82" s="94"/>
      <c r="BXC82" s="94"/>
      <c r="BXD82" s="94"/>
      <c r="BXE82" s="94"/>
      <c r="BXF82" s="94"/>
      <c r="BXG82" s="94"/>
      <c r="BXH82" s="94"/>
      <c r="BXI82" s="94"/>
      <c r="BXJ82" s="94"/>
      <c r="BXK82" s="94"/>
      <c r="BXL82" s="94"/>
      <c r="BXM82" s="94"/>
      <c r="BXN82" s="94"/>
      <c r="BXO82" s="94"/>
      <c r="BXP82" s="94"/>
      <c r="BXQ82" s="94"/>
      <c r="BXR82" s="94"/>
      <c r="BXS82" s="94"/>
      <c r="BXT82" s="94"/>
      <c r="BXU82" s="94"/>
      <c r="BXV82" s="94"/>
      <c r="BXW82" s="94"/>
      <c r="BXX82" s="94"/>
      <c r="BXY82" s="94"/>
      <c r="BXZ82" s="94"/>
      <c r="BYA82" s="94"/>
      <c r="BYB82" s="94"/>
      <c r="BYC82" s="94"/>
      <c r="BYD82" s="94"/>
      <c r="BYE82" s="94"/>
      <c r="BYF82" s="94"/>
      <c r="BYG82" s="94"/>
      <c r="BYH82" s="94"/>
      <c r="BYI82" s="94"/>
      <c r="BYJ82" s="94"/>
      <c r="BYK82" s="94"/>
      <c r="BYL82" s="94"/>
      <c r="BYM82" s="94"/>
      <c r="BYN82" s="94"/>
      <c r="BYO82" s="94"/>
      <c r="BYP82" s="94"/>
      <c r="BYQ82" s="94"/>
      <c r="BYR82" s="94"/>
      <c r="BYS82" s="94"/>
      <c r="BYT82" s="94"/>
      <c r="BYU82" s="94"/>
      <c r="BYV82" s="94"/>
      <c r="BYW82" s="94"/>
      <c r="BYX82" s="94"/>
      <c r="BYY82" s="94"/>
      <c r="BYZ82" s="94"/>
      <c r="BZA82" s="94"/>
      <c r="BZB82" s="94"/>
      <c r="BZC82" s="94"/>
      <c r="BZD82" s="94"/>
      <c r="BZE82" s="94"/>
      <c r="BZF82" s="94"/>
      <c r="BZG82" s="94"/>
      <c r="BZH82" s="94"/>
      <c r="BZI82" s="94"/>
      <c r="BZJ82" s="94"/>
      <c r="BZK82" s="94"/>
      <c r="BZL82" s="94"/>
      <c r="BZM82" s="94"/>
      <c r="BZN82" s="94"/>
      <c r="BZO82" s="94"/>
      <c r="BZP82" s="94"/>
      <c r="BZQ82" s="94"/>
      <c r="BZR82" s="94"/>
      <c r="BZS82" s="94"/>
      <c r="BZT82" s="94"/>
      <c r="BZU82" s="94"/>
      <c r="BZV82" s="94"/>
      <c r="BZW82" s="94"/>
      <c r="BZX82" s="94"/>
      <c r="BZY82" s="94"/>
      <c r="BZZ82" s="94"/>
      <c r="CAA82" s="94"/>
      <c r="CAB82" s="94"/>
      <c r="CAC82" s="94"/>
      <c r="CAD82" s="94"/>
      <c r="CAE82" s="94"/>
      <c r="CAF82" s="94"/>
      <c r="CAG82" s="94"/>
      <c r="CAH82" s="94"/>
      <c r="CAI82" s="94"/>
      <c r="CAJ82" s="94"/>
      <c r="CAK82" s="94"/>
      <c r="CAL82" s="94"/>
      <c r="CAM82" s="94"/>
      <c r="CAN82" s="94"/>
      <c r="CAO82" s="94"/>
      <c r="CAP82" s="94"/>
      <c r="CAQ82" s="94"/>
      <c r="CAR82" s="94"/>
      <c r="CAS82" s="94"/>
      <c r="CAT82" s="94"/>
      <c r="CAU82" s="94"/>
      <c r="CAV82" s="94"/>
      <c r="CAW82" s="94"/>
      <c r="CAX82" s="94"/>
      <c r="CAY82" s="94"/>
      <c r="CAZ82" s="94"/>
      <c r="CBA82" s="94"/>
      <c r="CBB82" s="94"/>
      <c r="CBC82" s="94"/>
      <c r="CBD82" s="94"/>
      <c r="CBE82" s="94"/>
      <c r="CBF82" s="94"/>
      <c r="CBG82" s="94"/>
      <c r="CBH82" s="94"/>
      <c r="CBI82" s="94"/>
      <c r="CBJ82" s="94"/>
      <c r="CBK82" s="94"/>
      <c r="CBL82" s="94"/>
      <c r="CBM82" s="94"/>
      <c r="CBN82" s="94"/>
      <c r="CBO82" s="94"/>
      <c r="CBP82" s="94"/>
      <c r="CBQ82" s="94"/>
      <c r="CBR82" s="94"/>
      <c r="CBS82" s="94"/>
      <c r="CBT82" s="94"/>
      <c r="CBU82" s="94"/>
      <c r="CBV82" s="94"/>
      <c r="CBW82" s="94"/>
      <c r="CBX82" s="94"/>
      <c r="CBY82" s="94"/>
      <c r="CBZ82" s="94"/>
      <c r="CCA82" s="94"/>
      <c r="CCB82" s="94"/>
      <c r="CCC82" s="94"/>
      <c r="CCD82" s="94"/>
      <c r="CCE82" s="94"/>
      <c r="CCF82" s="94"/>
      <c r="CCG82" s="94"/>
      <c r="CCH82" s="94"/>
      <c r="CCI82" s="94"/>
      <c r="CCJ82" s="94"/>
      <c r="CCK82" s="94"/>
      <c r="CCL82" s="94"/>
      <c r="CCM82" s="94"/>
      <c r="CCN82" s="94"/>
      <c r="CCO82" s="94"/>
      <c r="CCP82" s="94"/>
      <c r="CCQ82" s="94"/>
      <c r="CCR82" s="94"/>
      <c r="CCS82" s="94"/>
      <c r="CCT82" s="94"/>
      <c r="CCU82" s="94"/>
      <c r="CCV82" s="94"/>
      <c r="CCW82" s="94"/>
      <c r="CCX82" s="94"/>
      <c r="CCY82" s="94"/>
      <c r="CCZ82" s="94"/>
      <c r="CDA82" s="94"/>
      <c r="CDB82" s="94"/>
      <c r="CDC82" s="94"/>
      <c r="CDD82" s="94"/>
      <c r="CDE82" s="94"/>
      <c r="CDF82" s="94"/>
      <c r="CDG82" s="94"/>
      <c r="CDH82" s="94"/>
      <c r="CDI82" s="94"/>
      <c r="CDJ82" s="94"/>
      <c r="CDK82" s="94"/>
      <c r="CDL82" s="94"/>
      <c r="CDM82" s="94"/>
      <c r="CDN82" s="94"/>
      <c r="CDO82" s="94"/>
      <c r="CDP82" s="94"/>
      <c r="CDQ82" s="94"/>
      <c r="CDR82" s="94"/>
      <c r="CDS82" s="94"/>
      <c r="CDT82" s="94"/>
      <c r="CDU82" s="94"/>
      <c r="CDV82" s="94"/>
      <c r="CDW82" s="94"/>
      <c r="CDX82" s="94"/>
      <c r="CDY82" s="94"/>
      <c r="CDZ82" s="94"/>
      <c r="CEA82" s="94"/>
      <c r="CEB82" s="94"/>
      <c r="CEC82" s="94"/>
      <c r="CED82" s="94"/>
      <c r="CEE82" s="94"/>
      <c r="CEF82" s="94"/>
      <c r="CEG82" s="94"/>
      <c r="CEH82" s="94"/>
      <c r="CEI82" s="94"/>
      <c r="CEJ82" s="94"/>
      <c r="CEK82" s="94"/>
      <c r="CEL82" s="94"/>
      <c r="CEM82" s="94"/>
      <c r="CEN82" s="94"/>
      <c r="CEO82" s="94"/>
      <c r="CEP82" s="94"/>
      <c r="CEQ82" s="94"/>
      <c r="CER82" s="94"/>
      <c r="CES82" s="94"/>
      <c r="CET82" s="94"/>
      <c r="CEU82" s="94"/>
      <c r="CEV82" s="94"/>
      <c r="CEW82" s="94"/>
      <c r="CEX82" s="94"/>
      <c r="CEY82" s="94"/>
      <c r="CEZ82" s="94"/>
      <c r="CFA82" s="94"/>
      <c r="CFB82" s="94"/>
      <c r="CFC82" s="94"/>
      <c r="CFD82" s="94"/>
      <c r="CFE82" s="94"/>
      <c r="CFF82" s="94"/>
      <c r="CFG82" s="94"/>
      <c r="CFH82" s="94"/>
      <c r="CFI82" s="94"/>
      <c r="CFJ82" s="94"/>
      <c r="CFK82" s="94"/>
      <c r="CFL82" s="94"/>
      <c r="CFM82" s="94"/>
      <c r="CFN82" s="94"/>
      <c r="CFO82" s="94"/>
      <c r="CFP82" s="94"/>
      <c r="CFQ82" s="94"/>
      <c r="CFR82" s="94"/>
      <c r="CFS82" s="94"/>
      <c r="CFT82" s="94"/>
      <c r="CFU82" s="94"/>
      <c r="CFV82" s="94"/>
      <c r="CFW82" s="94"/>
      <c r="CFX82" s="94"/>
      <c r="CFY82" s="94"/>
      <c r="CFZ82" s="94"/>
      <c r="CGA82" s="94"/>
      <c r="CGB82" s="94"/>
      <c r="CGC82" s="94"/>
      <c r="CGD82" s="94"/>
      <c r="CGE82" s="94"/>
      <c r="CGF82" s="94"/>
      <c r="CGG82" s="94"/>
      <c r="CGH82" s="94"/>
      <c r="CGI82" s="94"/>
      <c r="CGJ82" s="94"/>
      <c r="CGK82" s="94"/>
      <c r="CGL82" s="94"/>
      <c r="CGM82" s="94"/>
      <c r="CGN82" s="94"/>
      <c r="CGO82" s="94"/>
      <c r="CGP82" s="94"/>
      <c r="CGQ82" s="94"/>
      <c r="CGR82" s="94"/>
      <c r="CGS82" s="94"/>
      <c r="CGT82" s="94"/>
      <c r="CGU82" s="94"/>
      <c r="CGV82" s="94"/>
      <c r="CGW82" s="94"/>
      <c r="CGX82" s="94"/>
      <c r="CGY82" s="94"/>
      <c r="CGZ82" s="94"/>
      <c r="CHA82" s="94"/>
      <c r="CHB82" s="94"/>
      <c r="CHC82" s="94"/>
      <c r="CHD82" s="94"/>
      <c r="CHE82" s="94"/>
      <c r="CHF82" s="94"/>
      <c r="CHG82" s="94"/>
      <c r="CHH82" s="94"/>
      <c r="CHI82" s="94"/>
      <c r="CHJ82" s="94"/>
      <c r="CHK82" s="94"/>
      <c r="CHL82" s="94"/>
      <c r="CHM82" s="94"/>
      <c r="CHN82" s="94"/>
      <c r="CHO82" s="94"/>
      <c r="CHP82" s="94"/>
      <c r="CHQ82" s="94"/>
      <c r="CHR82" s="94"/>
      <c r="CHS82" s="94"/>
      <c r="CHT82" s="94"/>
      <c r="CHU82" s="94"/>
      <c r="CHV82" s="94"/>
      <c r="CHW82" s="94"/>
      <c r="CHX82" s="94"/>
      <c r="CHY82" s="94"/>
      <c r="CHZ82" s="94"/>
      <c r="CIA82" s="94"/>
      <c r="CIB82" s="94"/>
      <c r="CIC82" s="94"/>
      <c r="CID82" s="94"/>
      <c r="CIE82" s="94"/>
      <c r="CIF82" s="94"/>
      <c r="CIG82" s="94"/>
      <c r="CIH82" s="94"/>
      <c r="CII82" s="94"/>
      <c r="CIJ82" s="94"/>
      <c r="CIK82" s="94"/>
      <c r="CIL82" s="94"/>
      <c r="CIM82" s="94"/>
      <c r="CIN82" s="94"/>
      <c r="CIO82" s="94"/>
      <c r="CIP82" s="94"/>
      <c r="CIQ82" s="94"/>
      <c r="CIR82" s="94"/>
      <c r="CIS82" s="94"/>
      <c r="CIT82" s="94"/>
      <c r="CIU82" s="94"/>
      <c r="CIV82" s="94"/>
      <c r="CIW82" s="94"/>
      <c r="CIX82" s="94"/>
      <c r="CIY82" s="94"/>
      <c r="CIZ82" s="94"/>
      <c r="CJA82" s="94"/>
      <c r="CJB82" s="94"/>
      <c r="CJC82" s="94"/>
      <c r="CJD82" s="94"/>
      <c r="CJE82" s="94"/>
      <c r="CJF82" s="94"/>
      <c r="CJG82" s="94"/>
      <c r="CJH82" s="94"/>
      <c r="CJI82" s="94"/>
      <c r="CJJ82" s="94"/>
      <c r="CJK82" s="94"/>
      <c r="CJL82" s="94"/>
      <c r="CJM82" s="94"/>
      <c r="CJN82" s="94"/>
      <c r="CJO82" s="94"/>
      <c r="CJP82" s="94"/>
      <c r="CJQ82" s="94"/>
      <c r="CJR82" s="94"/>
      <c r="CJS82" s="94"/>
      <c r="CJT82" s="94"/>
      <c r="CJU82" s="94"/>
      <c r="CJV82" s="94"/>
      <c r="CJW82" s="94"/>
      <c r="CJX82" s="94"/>
      <c r="CJY82" s="94"/>
      <c r="CJZ82" s="94"/>
      <c r="CKA82" s="94"/>
      <c r="CKB82" s="94"/>
      <c r="CKC82" s="94"/>
      <c r="CKD82" s="94"/>
      <c r="CKE82" s="94"/>
      <c r="CKF82" s="94"/>
      <c r="CKG82" s="94"/>
      <c r="CKH82" s="94"/>
      <c r="CKI82" s="94"/>
      <c r="CKJ82" s="94"/>
      <c r="CKK82" s="94"/>
      <c r="CKL82" s="94"/>
      <c r="CKM82" s="94"/>
      <c r="CKN82" s="94"/>
      <c r="CKO82" s="94"/>
      <c r="CKP82" s="94"/>
      <c r="CKQ82" s="94"/>
      <c r="CKR82" s="94"/>
      <c r="CKS82" s="94"/>
      <c r="CKT82" s="94"/>
      <c r="CKU82" s="94"/>
      <c r="CKV82" s="94"/>
      <c r="CKW82" s="94"/>
      <c r="CKX82" s="94"/>
      <c r="CKY82" s="94"/>
      <c r="CKZ82" s="94"/>
      <c r="CLA82" s="94"/>
      <c r="CLB82" s="94"/>
      <c r="CLC82" s="94"/>
      <c r="CLD82" s="94"/>
      <c r="CLE82" s="94"/>
      <c r="CLF82" s="94"/>
      <c r="CLG82" s="94"/>
      <c r="CLH82" s="94"/>
      <c r="CLI82" s="94"/>
      <c r="CLJ82" s="94"/>
      <c r="CLK82" s="94"/>
      <c r="CLL82" s="94"/>
      <c r="CLM82" s="94"/>
      <c r="CLN82" s="94"/>
      <c r="CLO82" s="94"/>
      <c r="CLP82" s="94"/>
      <c r="CLQ82" s="94"/>
      <c r="CLR82" s="94"/>
      <c r="CLS82" s="94"/>
      <c r="CLT82" s="94"/>
      <c r="CLU82" s="94"/>
      <c r="CLV82" s="94"/>
      <c r="CLW82" s="94"/>
      <c r="CLX82" s="94"/>
      <c r="CLY82" s="94"/>
      <c r="CLZ82" s="94"/>
      <c r="CMA82" s="94"/>
      <c r="CMB82" s="94"/>
      <c r="CMC82" s="94"/>
      <c r="CMD82" s="94"/>
      <c r="CME82" s="94"/>
      <c r="CMF82" s="94"/>
      <c r="CMG82" s="94"/>
      <c r="CMH82" s="94"/>
      <c r="CMI82" s="94"/>
      <c r="CMJ82" s="94"/>
      <c r="CMK82" s="94"/>
      <c r="CML82" s="94"/>
      <c r="CMM82" s="94"/>
      <c r="CMN82" s="94"/>
      <c r="CMO82" s="94"/>
      <c r="CMP82" s="94"/>
      <c r="CMQ82" s="94"/>
      <c r="CMR82" s="94"/>
      <c r="CMS82" s="94"/>
      <c r="CMT82" s="94"/>
      <c r="CMU82" s="94"/>
      <c r="CMV82" s="94"/>
      <c r="CMW82" s="94"/>
      <c r="CMX82" s="94"/>
      <c r="CMY82" s="94"/>
      <c r="CMZ82" s="94"/>
      <c r="CNA82" s="94"/>
      <c r="CNB82" s="94"/>
      <c r="CNC82" s="94"/>
      <c r="CND82" s="94"/>
      <c r="CNE82" s="94"/>
      <c r="CNF82" s="94"/>
      <c r="CNG82" s="94"/>
      <c r="CNH82" s="94"/>
      <c r="CNI82" s="94"/>
      <c r="CNJ82" s="94"/>
      <c r="CNK82" s="94"/>
      <c r="CNL82" s="94"/>
      <c r="CNM82" s="94"/>
      <c r="CNN82" s="94"/>
      <c r="CNO82" s="94"/>
      <c r="CNP82" s="94"/>
      <c r="CNQ82" s="94"/>
      <c r="CNR82" s="94"/>
      <c r="CNS82" s="94"/>
      <c r="CNT82" s="94"/>
      <c r="CNU82" s="94"/>
      <c r="CNV82" s="94"/>
      <c r="CNW82" s="94"/>
      <c r="CNX82" s="94"/>
      <c r="CNY82" s="94"/>
      <c r="CNZ82" s="94"/>
      <c r="COA82" s="94"/>
      <c r="COB82" s="94"/>
      <c r="COC82" s="94"/>
      <c r="COD82" s="94"/>
      <c r="COE82" s="94"/>
      <c r="COF82" s="94"/>
      <c r="COG82" s="94"/>
      <c r="COH82" s="94"/>
      <c r="COI82" s="94"/>
      <c r="COJ82" s="94"/>
      <c r="COK82" s="94"/>
      <c r="COL82" s="94"/>
      <c r="COM82" s="94"/>
      <c r="CON82" s="94"/>
      <c r="COO82" s="94"/>
      <c r="COP82" s="94"/>
      <c r="COQ82" s="94"/>
      <c r="COR82" s="94"/>
      <c r="COS82" s="94"/>
      <c r="COT82" s="94"/>
      <c r="COU82" s="94"/>
      <c r="COV82" s="94"/>
      <c r="COW82" s="94"/>
      <c r="COX82" s="94"/>
      <c r="COY82" s="94"/>
      <c r="COZ82" s="94"/>
      <c r="CPA82" s="94"/>
      <c r="CPB82" s="94"/>
      <c r="CPC82" s="94"/>
      <c r="CPD82" s="94"/>
      <c r="CPE82" s="94"/>
      <c r="CPF82" s="94"/>
      <c r="CPG82" s="94"/>
      <c r="CPH82" s="94"/>
      <c r="CPI82" s="94"/>
      <c r="CPJ82" s="94"/>
      <c r="CPK82" s="94"/>
      <c r="CPL82" s="94"/>
      <c r="CPM82" s="94"/>
      <c r="CPN82" s="94"/>
      <c r="CPO82" s="94"/>
      <c r="CPP82" s="94"/>
      <c r="CPQ82" s="94"/>
      <c r="CPR82" s="94"/>
      <c r="CPS82" s="94"/>
      <c r="CPT82" s="94"/>
      <c r="CPU82" s="94"/>
      <c r="CPV82" s="94"/>
      <c r="CPW82" s="94"/>
      <c r="CPX82" s="94"/>
      <c r="CPY82" s="94"/>
      <c r="CPZ82" s="94"/>
      <c r="CQA82" s="94"/>
      <c r="CQB82" s="94"/>
      <c r="CQC82" s="94"/>
      <c r="CQD82" s="94"/>
      <c r="CQE82" s="94"/>
      <c r="CQF82" s="94"/>
      <c r="CQG82" s="94"/>
      <c r="CQH82" s="94"/>
      <c r="CQI82" s="94"/>
      <c r="CQJ82" s="94"/>
      <c r="CQK82" s="94"/>
      <c r="CQL82" s="94"/>
      <c r="CQM82" s="94"/>
      <c r="CQN82" s="94"/>
      <c r="CQO82" s="94"/>
      <c r="CQP82" s="94"/>
      <c r="CQQ82" s="94"/>
      <c r="CQR82" s="94"/>
      <c r="CQS82" s="94"/>
      <c r="CQT82" s="94"/>
      <c r="CQU82" s="94"/>
      <c r="CQV82" s="94"/>
      <c r="CQW82" s="94"/>
      <c r="CQX82" s="94"/>
      <c r="CQY82" s="94"/>
      <c r="CQZ82" s="94"/>
      <c r="CRA82" s="94"/>
      <c r="CRB82" s="94"/>
      <c r="CRC82" s="94"/>
      <c r="CRD82" s="94"/>
      <c r="CRE82" s="94"/>
      <c r="CRF82" s="94"/>
      <c r="CRG82" s="94"/>
      <c r="CRH82" s="94"/>
      <c r="CRI82" s="94"/>
      <c r="CRJ82" s="94"/>
      <c r="CRK82" s="94"/>
      <c r="CRL82" s="94"/>
      <c r="CRM82" s="94"/>
      <c r="CRN82" s="94"/>
      <c r="CRO82" s="94"/>
      <c r="CRP82" s="94"/>
      <c r="CRQ82" s="94"/>
      <c r="CRR82" s="94"/>
      <c r="CRS82" s="94"/>
      <c r="CRT82" s="94"/>
      <c r="CRU82" s="94"/>
      <c r="CRV82" s="94"/>
      <c r="CRW82" s="94"/>
      <c r="CRX82" s="94"/>
      <c r="CRY82" s="94"/>
      <c r="CRZ82" s="94"/>
      <c r="CSA82" s="94"/>
      <c r="CSB82" s="94"/>
      <c r="CSC82" s="94"/>
      <c r="CSD82" s="94"/>
      <c r="CSE82" s="94"/>
      <c r="CSF82" s="94"/>
      <c r="CSG82" s="94"/>
      <c r="CSH82" s="94"/>
      <c r="CSI82" s="94"/>
      <c r="CSJ82" s="94"/>
      <c r="CSK82" s="94"/>
      <c r="CSL82" s="94"/>
      <c r="CSM82" s="94"/>
      <c r="CSN82" s="94"/>
      <c r="CSO82" s="94"/>
      <c r="CSP82" s="94"/>
      <c r="CSQ82" s="94"/>
      <c r="CSR82" s="94"/>
      <c r="CSS82" s="94"/>
      <c r="CST82" s="94"/>
      <c r="CSU82" s="94"/>
      <c r="CSV82" s="94"/>
      <c r="CSW82" s="94"/>
      <c r="CSX82" s="94"/>
      <c r="CSY82" s="94"/>
      <c r="CSZ82" s="94"/>
      <c r="CTA82" s="94"/>
      <c r="CTB82" s="94"/>
      <c r="CTC82" s="94"/>
      <c r="CTD82" s="94"/>
      <c r="CTE82" s="94"/>
      <c r="CTF82" s="94"/>
      <c r="CTG82" s="94"/>
      <c r="CTH82" s="94"/>
      <c r="CTI82" s="94"/>
      <c r="CTJ82" s="94"/>
      <c r="CTK82" s="94"/>
      <c r="CTL82" s="94"/>
      <c r="CTM82" s="94"/>
      <c r="CTN82" s="94"/>
      <c r="CTO82" s="94"/>
      <c r="CTP82" s="94"/>
      <c r="CTQ82" s="94"/>
      <c r="CTR82" s="94"/>
      <c r="CTS82" s="94"/>
      <c r="CTT82" s="94"/>
      <c r="CTU82" s="94"/>
      <c r="CTV82" s="94"/>
      <c r="CTW82" s="94"/>
      <c r="CTX82" s="94"/>
      <c r="CTY82" s="94"/>
      <c r="CTZ82" s="94"/>
      <c r="CUA82" s="94"/>
      <c r="CUB82" s="94"/>
      <c r="CUC82" s="94"/>
      <c r="CUD82" s="94"/>
      <c r="CUE82" s="94"/>
      <c r="CUF82" s="94"/>
      <c r="CUG82" s="94"/>
      <c r="CUH82" s="94"/>
      <c r="CUI82" s="94"/>
      <c r="CUJ82" s="94"/>
      <c r="CUK82" s="94"/>
      <c r="CUL82" s="94"/>
      <c r="CUM82" s="94"/>
      <c r="CUN82" s="94"/>
      <c r="CUO82" s="94"/>
      <c r="CUP82" s="94"/>
      <c r="CUQ82" s="94"/>
      <c r="CUR82" s="94"/>
      <c r="CUS82" s="94"/>
      <c r="CUT82" s="94"/>
      <c r="CUU82" s="94"/>
      <c r="CUV82" s="94"/>
      <c r="CUW82" s="94"/>
      <c r="CUX82" s="94"/>
      <c r="CUY82" s="94"/>
      <c r="CUZ82" s="94"/>
      <c r="CVA82" s="94"/>
      <c r="CVB82" s="94"/>
      <c r="CVC82" s="94"/>
      <c r="CVD82" s="94"/>
      <c r="CVE82" s="94"/>
      <c r="CVF82" s="94"/>
      <c r="CVG82" s="94"/>
      <c r="CVH82" s="94"/>
      <c r="CVI82" s="94"/>
      <c r="CVJ82" s="94"/>
      <c r="CVK82" s="94"/>
      <c r="CVL82" s="94"/>
      <c r="CVM82" s="94"/>
      <c r="CVN82" s="94"/>
      <c r="CVO82" s="94"/>
      <c r="CVP82" s="94"/>
      <c r="CVQ82" s="94"/>
      <c r="CVR82" s="94"/>
      <c r="CVS82" s="94"/>
      <c r="CVT82" s="94"/>
      <c r="CVU82" s="94"/>
      <c r="CVV82" s="94"/>
      <c r="CVW82" s="94"/>
      <c r="CVX82" s="94"/>
      <c r="CVY82" s="94"/>
      <c r="CVZ82" s="94"/>
      <c r="CWA82" s="94"/>
      <c r="CWB82" s="94"/>
      <c r="CWC82" s="94"/>
      <c r="CWD82" s="94"/>
      <c r="CWE82" s="94"/>
      <c r="CWF82" s="94"/>
      <c r="CWG82" s="94"/>
      <c r="CWH82" s="94"/>
      <c r="CWI82" s="94"/>
      <c r="CWJ82" s="94"/>
      <c r="CWK82" s="94"/>
      <c r="CWL82" s="94"/>
      <c r="CWM82" s="94"/>
      <c r="CWN82" s="94"/>
      <c r="CWO82" s="94"/>
      <c r="CWP82" s="94"/>
      <c r="CWQ82" s="94"/>
      <c r="CWR82" s="94"/>
      <c r="CWS82" s="94"/>
      <c r="CWT82" s="94"/>
      <c r="CWU82" s="94"/>
      <c r="CWV82" s="94"/>
      <c r="CWW82" s="94"/>
      <c r="CWX82" s="94"/>
      <c r="CWY82" s="94"/>
      <c r="CWZ82" s="94"/>
      <c r="CXA82" s="94"/>
      <c r="CXB82" s="94"/>
      <c r="CXC82" s="94"/>
      <c r="CXD82" s="94"/>
      <c r="CXE82" s="94"/>
      <c r="CXF82" s="94"/>
      <c r="CXG82" s="94"/>
      <c r="CXH82" s="94"/>
      <c r="CXI82" s="94"/>
      <c r="CXJ82" s="94"/>
      <c r="CXK82" s="94"/>
      <c r="CXL82" s="94"/>
      <c r="CXM82" s="94"/>
      <c r="CXN82" s="94"/>
      <c r="CXO82" s="94"/>
      <c r="CXP82" s="94"/>
      <c r="CXQ82" s="94"/>
      <c r="CXR82" s="94"/>
      <c r="CXS82" s="94"/>
      <c r="CXT82" s="94"/>
      <c r="CXU82" s="94"/>
      <c r="CXV82" s="94"/>
      <c r="CXW82" s="94"/>
      <c r="CXX82" s="94"/>
      <c r="CXY82" s="94"/>
      <c r="CXZ82" s="94"/>
      <c r="CYA82" s="94"/>
      <c r="CYB82" s="94"/>
      <c r="CYC82" s="94"/>
      <c r="CYD82" s="94"/>
      <c r="CYE82" s="94"/>
      <c r="CYF82" s="94"/>
      <c r="CYG82" s="94"/>
      <c r="CYH82" s="94"/>
      <c r="CYI82" s="94"/>
      <c r="CYJ82" s="94"/>
      <c r="CYK82" s="94"/>
      <c r="CYL82" s="94"/>
      <c r="CYM82" s="94"/>
      <c r="CYN82" s="94"/>
      <c r="CYO82" s="94"/>
      <c r="CYP82" s="94"/>
      <c r="CYQ82" s="94"/>
      <c r="CYR82" s="94"/>
      <c r="CYS82" s="94"/>
      <c r="CYT82" s="94"/>
      <c r="CYU82" s="94"/>
      <c r="CYV82" s="94"/>
      <c r="CYW82" s="94"/>
      <c r="CYX82" s="94"/>
      <c r="CYY82" s="94"/>
      <c r="CYZ82" s="94"/>
      <c r="CZA82" s="94"/>
      <c r="CZB82" s="94"/>
      <c r="CZC82" s="94"/>
      <c r="CZD82" s="94"/>
      <c r="CZE82" s="94"/>
      <c r="CZF82" s="94"/>
      <c r="CZG82" s="94"/>
      <c r="CZH82" s="94"/>
      <c r="CZI82" s="94"/>
      <c r="CZJ82" s="94"/>
      <c r="CZK82" s="94"/>
      <c r="CZL82" s="94"/>
      <c r="CZM82" s="94"/>
      <c r="CZN82" s="94"/>
      <c r="CZO82" s="94"/>
      <c r="CZP82" s="94"/>
      <c r="CZQ82" s="94"/>
      <c r="CZR82" s="94"/>
      <c r="CZS82" s="94"/>
      <c r="CZT82" s="94"/>
      <c r="CZU82" s="94"/>
      <c r="CZV82" s="94"/>
      <c r="CZW82" s="94"/>
      <c r="CZX82" s="94"/>
      <c r="CZY82" s="94"/>
      <c r="CZZ82" s="94"/>
      <c r="DAA82" s="94"/>
      <c r="DAB82" s="94"/>
      <c r="DAC82" s="94"/>
      <c r="DAD82" s="94"/>
      <c r="DAE82" s="94"/>
      <c r="DAF82" s="94"/>
      <c r="DAG82" s="94"/>
      <c r="DAH82" s="94"/>
      <c r="DAI82" s="94"/>
      <c r="DAJ82" s="94"/>
      <c r="DAK82" s="94"/>
      <c r="DAL82" s="94"/>
      <c r="DAM82" s="94"/>
      <c r="DAN82" s="94"/>
      <c r="DAO82" s="94"/>
      <c r="DAP82" s="94"/>
      <c r="DAQ82" s="94"/>
      <c r="DAR82" s="94"/>
      <c r="DAS82" s="94"/>
      <c r="DAT82" s="94"/>
      <c r="DAU82" s="94"/>
      <c r="DAV82" s="94"/>
      <c r="DAW82" s="94"/>
      <c r="DAX82" s="94"/>
      <c r="DAY82" s="94"/>
      <c r="DAZ82" s="94"/>
      <c r="DBA82" s="94"/>
      <c r="DBB82" s="94"/>
      <c r="DBC82" s="94"/>
      <c r="DBD82" s="94"/>
      <c r="DBE82" s="94"/>
      <c r="DBF82" s="94"/>
      <c r="DBG82" s="94"/>
      <c r="DBH82" s="94"/>
      <c r="DBI82" s="94"/>
      <c r="DBJ82" s="94"/>
      <c r="DBK82" s="94"/>
      <c r="DBL82" s="94"/>
      <c r="DBM82" s="94"/>
      <c r="DBN82" s="94"/>
      <c r="DBO82" s="94"/>
      <c r="DBP82" s="94"/>
      <c r="DBQ82" s="94"/>
      <c r="DBR82" s="94"/>
      <c r="DBS82" s="94"/>
      <c r="DBT82" s="94"/>
      <c r="DBU82" s="94"/>
      <c r="DBV82" s="94"/>
      <c r="DBW82" s="94"/>
      <c r="DBX82" s="94"/>
      <c r="DBY82" s="94"/>
      <c r="DBZ82" s="94"/>
      <c r="DCA82" s="94"/>
      <c r="DCB82" s="94"/>
      <c r="DCC82" s="94"/>
      <c r="DCD82" s="94"/>
      <c r="DCE82" s="94"/>
      <c r="DCF82" s="94"/>
      <c r="DCG82" s="94"/>
      <c r="DCH82" s="94"/>
      <c r="DCI82" s="94"/>
      <c r="DCJ82" s="94"/>
      <c r="DCK82" s="94"/>
      <c r="DCL82" s="94"/>
      <c r="DCM82" s="94"/>
      <c r="DCN82" s="94"/>
      <c r="DCO82" s="94"/>
      <c r="DCP82" s="94"/>
      <c r="DCQ82" s="94"/>
      <c r="DCR82" s="94"/>
      <c r="DCS82" s="94"/>
      <c r="DCT82" s="94"/>
      <c r="DCU82" s="94"/>
      <c r="DCV82" s="94"/>
      <c r="DCW82" s="94"/>
      <c r="DCX82" s="94"/>
      <c r="DCY82" s="94"/>
      <c r="DCZ82" s="94"/>
      <c r="DDA82" s="94"/>
      <c r="DDB82" s="94"/>
      <c r="DDC82" s="94"/>
      <c r="DDD82" s="94"/>
      <c r="DDE82" s="94"/>
      <c r="DDF82" s="94"/>
      <c r="DDG82" s="94"/>
      <c r="DDH82" s="94"/>
      <c r="DDI82" s="94"/>
      <c r="DDJ82" s="94"/>
      <c r="DDK82" s="94"/>
      <c r="DDL82" s="94"/>
      <c r="DDM82" s="94"/>
      <c r="DDN82" s="94"/>
      <c r="DDO82" s="94"/>
      <c r="DDP82" s="94"/>
      <c r="DDQ82" s="94"/>
      <c r="DDR82" s="94"/>
      <c r="DDS82" s="94"/>
      <c r="DDT82" s="94"/>
      <c r="DDU82" s="94"/>
      <c r="DDV82" s="94"/>
      <c r="DDW82" s="94"/>
      <c r="DDX82" s="94"/>
      <c r="DDY82" s="94"/>
      <c r="DDZ82" s="94"/>
      <c r="DEA82" s="94"/>
      <c r="DEB82" s="94"/>
      <c r="DEC82" s="94"/>
      <c r="DED82" s="94"/>
      <c r="DEE82" s="94"/>
      <c r="DEF82" s="94"/>
      <c r="DEG82" s="94"/>
      <c r="DEH82" s="94"/>
      <c r="DEI82" s="94"/>
      <c r="DEJ82" s="94"/>
      <c r="DEK82" s="94"/>
      <c r="DEL82" s="94"/>
      <c r="DEM82" s="94"/>
      <c r="DEN82" s="94"/>
      <c r="DEO82" s="94"/>
      <c r="DEP82" s="94"/>
      <c r="DEQ82" s="94"/>
      <c r="DER82" s="94"/>
      <c r="DES82" s="94"/>
      <c r="DET82" s="94"/>
      <c r="DEU82" s="94"/>
      <c r="DEV82" s="94"/>
      <c r="DEW82" s="94"/>
      <c r="DEX82" s="94"/>
      <c r="DEY82" s="94"/>
      <c r="DEZ82" s="94"/>
      <c r="DFA82" s="94"/>
      <c r="DFB82" s="94"/>
      <c r="DFC82" s="94"/>
      <c r="DFD82" s="94"/>
      <c r="DFE82" s="94"/>
      <c r="DFF82" s="94"/>
      <c r="DFG82" s="94"/>
      <c r="DFH82" s="94"/>
      <c r="DFI82" s="94"/>
      <c r="DFJ82" s="94"/>
      <c r="DFK82" s="94"/>
      <c r="DFL82" s="94"/>
      <c r="DFM82" s="94"/>
      <c r="DFN82" s="94"/>
      <c r="DFO82" s="94"/>
      <c r="DFP82" s="94"/>
      <c r="DFQ82" s="94"/>
      <c r="DFR82" s="94"/>
      <c r="DFS82" s="94"/>
      <c r="DFT82" s="94"/>
      <c r="DFU82" s="94"/>
      <c r="DFV82" s="94"/>
      <c r="DFW82" s="94"/>
      <c r="DFX82" s="94"/>
      <c r="DFY82" s="94"/>
      <c r="DFZ82" s="94"/>
      <c r="DGA82" s="94"/>
      <c r="DGB82" s="94"/>
      <c r="DGC82" s="94"/>
      <c r="DGD82" s="94"/>
      <c r="DGE82" s="94"/>
      <c r="DGF82" s="94"/>
      <c r="DGG82" s="94"/>
      <c r="DGH82" s="94"/>
      <c r="DGI82" s="94"/>
      <c r="DGJ82" s="94"/>
      <c r="DGK82" s="94"/>
      <c r="DGL82" s="94"/>
      <c r="DGM82" s="94"/>
      <c r="DGN82" s="94"/>
      <c r="DGO82" s="94"/>
      <c r="DGP82" s="94"/>
      <c r="DGQ82" s="94"/>
      <c r="DGR82" s="94"/>
      <c r="DGS82" s="94"/>
      <c r="DGT82" s="94"/>
      <c r="DGU82" s="94"/>
      <c r="DGV82" s="94"/>
      <c r="DGW82" s="94"/>
      <c r="DGX82" s="94"/>
      <c r="DGY82" s="94"/>
      <c r="DGZ82" s="94"/>
      <c r="DHA82" s="94"/>
      <c r="DHB82" s="94"/>
      <c r="DHC82" s="94"/>
      <c r="DHD82" s="94"/>
      <c r="DHE82" s="94"/>
      <c r="DHF82" s="94"/>
      <c r="DHG82" s="94"/>
      <c r="DHH82" s="94"/>
      <c r="DHI82" s="94"/>
      <c r="DHJ82" s="94"/>
      <c r="DHK82" s="94"/>
      <c r="DHL82" s="94"/>
      <c r="DHM82" s="94"/>
      <c r="DHN82" s="94"/>
      <c r="DHO82" s="94"/>
      <c r="DHP82" s="94"/>
      <c r="DHQ82" s="94"/>
      <c r="DHR82" s="94"/>
      <c r="DHS82" s="94"/>
      <c r="DHT82" s="94"/>
      <c r="DHU82" s="94"/>
      <c r="DHV82" s="94"/>
      <c r="DHW82" s="94"/>
      <c r="DHX82" s="94"/>
      <c r="DHY82" s="94"/>
      <c r="DHZ82" s="94"/>
      <c r="DIA82" s="94"/>
      <c r="DIB82" s="94"/>
      <c r="DIC82" s="94"/>
      <c r="DID82" s="94"/>
      <c r="DIE82" s="94"/>
      <c r="DIF82" s="94"/>
      <c r="DIG82" s="94"/>
      <c r="DIH82" s="94"/>
      <c r="DII82" s="94"/>
      <c r="DIJ82" s="94"/>
      <c r="DIK82" s="94"/>
      <c r="DIL82" s="94"/>
      <c r="DIM82" s="94"/>
      <c r="DIN82" s="94"/>
      <c r="DIO82" s="94"/>
      <c r="DIP82" s="94"/>
      <c r="DIQ82" s="94"/>
      <c r="DIR82" s="94"/>
      <c r="DIS82" s="94"/>
      <c r="DIT82" s="94"/>
      <c r="DIU82" s="94"/>
      <c r="DIV82" s="94"/>
      <c r="DIW82" s="94"/>
      <c r="DIX82" s="94"/>
      <c r="DIY82" s="94"/>
      <c r="DIZ82" s="94"/>
      <c r="DJA82" s="94"/>
      <c r="DJB82" s="94"/>
      <c r="DJC82" s="94"/>
      <c r="DJD82" s="94"/>
      <c r="DJE82" s="94"/>
      <c r="DJF82" s="94"/>
      <c r="DJG82" s="94"/>
      <c r="DJH82" s="94"/>
      <c r="DJI82" s="94"/>
      <c r="DJJ82" s="94"/>
      <c r="DJK82" s="94"/>
      <c r="DJL82" s="94"/>
      <c r="DJM82" s="94"/>
      <c r="DJN82" s="94"/>
      <c r="DJO82" s="94"/>
      <c r="DJP82" s="94"/>
      <c r="DJQ82" s="94"/>
      <c r="DJR82" s="94"/>
      <c r="DJS82" s="94"/>
      <c r="DJT82" s="94"/>
      <c r="DJU82" s="94"/>
      <c r="DJV82" s="94"/>
      <c r="DJW82" s="94"/>
      <c r="DJX82" s="94"/>
      <c r="DJY82" s="94"/>
      <c r="DJZ82" s="94"/>
      <c r="DKA82" s="94"/>
      <c r="DKB82" s="94"/>
      <c r="DKC82" s="94"/>
      <c r="DKD82" s="94"/>
      <c r="DKE82" s="94"/>
      <c r="DKF82" s="94"/>
      <c r="DKG82" s="94"/>
      <c r="DKH82" s="94"/>
      <c r="DKI82" s="94"/>
      <c r="DKJ82" s="94"/>
      <c r="DKK82" s="94"/>
      <c r="DKL82" s="94"/>
      <c r="DKM82" s="94"/>
      <c r="DKN82" s="94"/>
      <c r="DKO82" s="94"/>
      <c r="DKP82" s="94"/>
      <c r="DKQ82" s="94"/>
      <c r="DKR82" s="94"/>
      <c r="DKS82" s="94"/>
      <c r="DKT82" s="94"/>
      <c r="DKU82" s="94"/>
      <c r="DKV82" s="94"/>
      <c r="DKW82" s="94"/>
      <c r="DKX82" s="94"/>
      <c r="DKY82" s="94"/>
      <c r="DKZ82" s="94"/>
      <c r="DLA82" s="94"/>
      <c r="DLB82" s="94"/>
      <c r="DLC82" s="94"/>
      <c r="DLD82" s="94"/>
      <c r="DLE82" s="94"/>
      <c r="DLF82" s="94"/>
      <c r="DLG82" s="94"/>
      <c r="DLH82" s="94"/>
      <c r="DLI82" s="94"/>
      <c r="DLJ82" s="94"/>
      <c r="DLK82" s="94"/>
      <c r="DLL82" s="94"/>
      <c r="DLM82" s="94"/>
      <c r="DLN82" s="94"/>
      <c r="DLO82" s="94"/>
      <c r="DLP82" s="94"/>
      <c r="DLQ82" s="94"/>
      <c r="DLR82" s="94"/>
      <c r="DLS82" s="94"/>
      <c r="DLT82" s="94"/>
      <c r="DLU82" s="94"/>
      <c r="DLV82" s="94"/>
      <c r="DLW82" s="94"/>
      <c r="DLX82" s="94"/>
      <c r="DLY82" s="94"/>
      <c r="DLZ82" s="94"/>
      <c r="DMA82" s="94"/>
      <c r="DMB82" s="94"/>
      <c r="DMC82" s="94"/>
      <c r="DMD82" s="94"/>
      <c r="DME82" s="94"/>
      <c r="DMF82" s="94"/>
      <c r="DMG82" s="94"/>
      <c r="DMH82" s="94"/>
      <c r="DMI82" s="94"/>
      <c r="DMJ82" s="94"/>
      <c r="DMK82" s="94"/>
      <c r="DML82" s="94"/>
      <c r="DMM82" s="94"/>
      <c r="DMN82" s="94"/>
      <c r="DMO82" s="94"/>
      <c r="DMP82" s="94"/>
      <c r="DMQ82" s="94"/>
      <c r="DMR82" s="94"/>
      <c r="DMS82" s="94"/>
      <c r="DMT82" s="94"/>
      <c r="DMU82" s="94"/>
      <c r="DMV82" s="94"/>
      <c r="DMW82" s="94"/>
      <c r="DMX82" s="94"/>
      <c r="DMY82" s="94"/>
      <c r="DMZ82" s="94"/>
      <c r="DNA82" s="94"/>
      <c r="DNB82" s="94"/>
      <c r="DNC82" s="94"/>
      <c r="DND82" s="94"/>
      <c r="DNE82" s="94"/>
      <c r="DNF82" s="94"/>
      <c r="DNG82" s="94"/>
      <c r="DNH82" s="94"/>
      <c r="DNI82" s="94"/>
      <c r="DNJ82" s="94"/>
      <c r="DNK82" s="94"/>
      <c r="DNL82" s="94"/>
      <c r="DNM82" s="94"/>
      <c r="DNN82" s="94"/>
      <c r="DNO82" s="94"/>
      <c r="DNP82" s="94"/>
      <c r="DNQ82" s="94"/>
      <c r="DNR82" s="94"/>
      <c r="DNS82" s="94"/>
      <c r="DNT82" s="94"/>
      <c r="DNU82" s="94"/>
      <c r="DNV82" s="94"/>
      <c r="DNW82" s="94"/>
      <c r="DNX82" s="94"/>
      <c r="DNY82" s="94"/>
      <c r="DNZ82" s="94"/>
      <c r="DOA82" s="94"/>
      <c r="DOB82" s="94"/>
      <c r="DOC82" s="94"/>
      <c r="DOD82" s="94"/>
      <c r="DOE82" s="94"/>
      <c r="DOF82" s="94"/>
      <c r="DOG82" s="94"/>
      <c r="DOH82" s="94"/>
      <c r="DOI82" s="94"/>
      <c r="DOJ82" s="94"/>
      <c r="DOK82" s="94"/>
      <c r="DOL82" s="94"/>
      <c r="DOM82" s="94"/>
      <c r="DON82" s="94"/>
      <c r="DOO82" s="94"/>
      <c r="DOP82" s="94"/>
      <c r="DOQ82" s="94"/>
      <c r="DOR82" s="94"/>
      <c r="DOS82" s="94"/>
      <c r="DOT82" s="94"/>
      <c r="DOU82" s="94"/>
      <c r="DOV82" s="94"/>
      <c r="DOW82" s="94"/>
      <c r="DOX82" s="94"/>
      <c r="DOY82" s="94"/>
      <c r="DOZ82" s="94"/>
      <c r="DPA82" s="94"/>
      <c r="DPB82" s="94"/>
      <c r="DPC82" s="94"/>
      <c r="DPD82" s="94"/>
      <c r="DPE82" s="94"/>
      <c r="DPF82" s="94"/>
      <c r="DPG82" s="94"/>
      <c r="DPH82" s="94"/>
      <c r="DPI82" s="94"/>
      <c r="DPJ82" s="94"/>
      <c r="DPK82" s="94"/>
      <c r="DPL82" s="94"/>
      <c r="DPM82" s="94"/>
      <c r="DPN82" s="94"/>
      <c r="DPO82" s="94"/>
      <c r="DPP82" s="94"/>
      <c r="DPQ82" s="94"/>
      <c r="DPR82" s="94"/>
      <c r="DPS82" s="94"/>
      <c r="DPT82" s="94"/>
      <c r="DPU82" s="94"/>
      <c r="DPV82" s="94"/>
      <c r="DPW82" s="94"/>
      <c r="DPX82" s="94"/>
      <c r="DPY82" s="94"/>
      <c r="DPZ82" s="94"/>
      <c r="DQA82" s="94"/>
      <c r="DQB82" s="94"/>
      <c r="DQC82" s="94"/>
      <c r="DQD82" s="94"/>
      <c r="DQE82" s="94"/>
      <c r="DQF82" s="94"/>
      <c r="DQG82" s="94"/>
      <c r="DQH82" s="94"/>
      <c r="DQI82" s="94"/>
      <c r="DQJ82" s="94"/>
      <c r="DQK82" s="94"/>
      <c r="DQL82" s="94"/>
      <c r="DQM82" s="94"/>
      <c r="DQN82" s="94"/>
      <c r="DQO82" s="94"/>
      <c r="DQP82" s="94"/>
      <c r="DQQ82" s="94"/>
      <c r="DQR82" s="94"/>
      <c r="DQS82" s="94"/>
      <c r="DQT82" s="94"/>
      <c r="DQU82" s="94"/>
      <c r="DQV82" s="94"/>
      <c r="DQW82" s="94"/>
      <c r="DQX82" s="94"/>
      <c r="DQY82" s="94"/>
      <c r="DQZ82" s="94"/>
      <c r="DRA82" s="94"/>
      <c r="DRB82" s="94"/>
      <c r="DRC82" s="94"/>
      <c r="DRD82" s="94"/>
      <c r="DRE82" s="94"/>
      <c r="DRF82" s="94"/>
      <c r="DRG82" s="94"/>
      <c r="DRH82" s="94"/>
      <c r="DRI82" s="94"/>
      <c r="DRJ82" s="94"/>
      <c r="DRK82" s="94"/>
      <c r="DRL82" s="94"/>
      <c r="DRM82" s="94"/>
      <c r="DRN82" s="94"/>
      <c r="DRO82" s="94"/>
      <c r="DRP82" s="94"/>
      <c r="DRQ82" s="94"/>
      <c r="DRR82" s="94"/>
      <c r="DRS82" s="94"/>
      <c r="DRT82" s="94"/>
      <c r="DRU82" s="94"/>
      <c r="DRV82" s="94"/>
      <c r="DRW82" s="94"/>
      <c r="DRX82" s="94"/>
      <c r="DRY82" s="94"/>
      <c r="DRZ82" s="94"/>
      <c r="DSA82" s="94"/>
      <c r="DSB82" s="94"/>
      <c r="DSC82" s="94"/>
      <c r="DSD82" s="94"/>
      <c r="DSE82" s="94"/>
      <c r="DSF82" s="94"/>
      <c r="DSG82" s="94"/>
      <c r="DSH82" s="94"/>
      <c r="DSI82" s="94"/>
      <c r="DSJ82" s="94"/>
      <c r="DSK82" s="94"/>
      <c r="DSL82" s="94"/>
      <c r="DSM82" s="94"/>
      <c r="DSN82" s="94"/>
      <c r="DSO82" s="94"/>
      <c r="DSP82" s="94"/>
      <c r="DSQ82" s="94"/>
      <c r="DSR82" s="94"/>
      <c r="DSS82" s="94"/>
      <c r="DST82" s="94"/>
      <c r="DSU82" s="94"/>
      <c r="DSV82" s="94"/>
      <c r="DSW82" s="94"/>
      <c r="DSX82" s="94"/>
      <c r="DSY82" s="94"/>
      <c r="DSZ82" s="94"/>
      <c r="DTA82" s="94"/>
      <c r="DTB82" s="94"/>
      <c r="DTC82" s="94"/>
      <c r="DTD82" s="94"/>
      <c r="DTE82" s="94"/>
      <c r="DTF82" s="94"/>
      <c r="DTG82" s="94"/>
      <c r="DTH82" s="94"/>
      <c r="DTI82" s="94"/>
      <c r="DTJ82" s="94"/>
      <c r="DTK82" s="94"/>
      <c r="DTL82" s="94"/>
      <c r="DTM82" s="94"/>
      <c r="DTN82" s="94"/>
      <c r="DTO82" s="94"/>
      <c r="DTP82" s="94"/>
      <c r="DTQ82" s="94"/>
      <c r="DTR82" s="94"/>
      <c r="DTS82" s="94"/>
      <c r="DTT82" s="94"/>
      <c r="DTU82" s="94"/>
      <c r="DTV82" s="94"/>
      <c r="DTW82" s="94"/>
      <c r="DTX82" s="94"/>
      <c r="DTY82" s="94"/>
      <c r="DTZ82" s="94"/>
      <c r="DUA82" s="94"/>
      <c r="DUB82" s="94"/>
      <c r="DUC82" s="94"/>
      <c r="DUD82" s="94"/>
      <c r="DUE82" s="94"/>
      <c r="DUF82" s="94"/>
      <c r="DUG82" s="94"/>
      <c r="DUH82" s="94"/>
      <c r="DUI82" s="94"/>
      <c r="DUJ82" s="94"/>
      <c r="DUK82" s="94"/>
      <c r="DUL82" s="94"/>
      <c r="DUM82" s="94"/>
      <c r="DUN82" s="94"/>
      <c r="DUO82" s="94"/>
      <c r="DUP82" s="94"/>
      <c r="DUQ82" s="94"/>
      <c r="DUR82" s="94"/>
      <c r="DUS82" s="94"/>
      <c r="DUT82" s="94"/>
      <c r="DUU82" s="94"/>
      <c r="DUV82" s="94"/>
      <c r="DUW82" s="94"/>
      <c r="DUX82" s="94"/>
      <c r="DUY82" s="94"/>
      <c r="DUZ82" s="94"/>
      <c r="DVA82" s="94"/>
      <c r="DVB82" s="94"/>
      <c r="DVC82" s="94"/>
      <c r="DVD82" s="94"/>
      <c r="DVE82" s="94"/>
      <c r="DVF82" s="94"/>
      <c r="DVG82" s="94"/>
      <c r="DVH82" s="94"/>
      <c r="DVI82" s="94"/>
      <c r="DVJ82" s="94"/>
      <c r="DVK82" s="94"/>
      <c r="DVL82" s="94"/>
      <c r="DVM82" s="94"/>
      <c r="DVN82" s="94"/>
      <c r="DVO82" s="94"/>
      <c r="DVP82" s="94"/>
      <c r="DVQ82" s="94"/>
      <c r="DVR82" s="94"/>
      <c r="DVS82" s="94"/>
      <c r="DVT82" s="94"/>
      <c r="DVU82" s="94"/>
      <c r="DVV82" s="94"/>
      <c r="DVW82" s="94"/>
      <c r="DVX82" s="94"/>
      <c r="DVY82" s="94"/>
      <c r="DVZ82" s="94"/>
      <c r="DWA82" s="94"/>
      <c r="DWB82" s="94"/>
      <c r="DWC82" s="94"/>
      <c r="DWD82" s="94"/>
      <c r="DWE82" s="94"/>
      <c r="DWF82" s="94"/>
      <c r="DWG82" s="94"/>
      <c r="DWH82" s="94"/>
      <c r="DWI82" s="94"/>
      <c r="DWJ82" s="94"/>
      <c r="DWK82" s="94"/>
      <c r="DWL82" s="94"/>
      <c r="DWM82" s="94"/>
      <c r="DWN82" s="94"/>
      <c r="DWO82" s="94"/>
      <c r="DWP82" s="94"/>
      <c r="DWQ82" s="94"/>
      <c r="DWR82" s="94"/>
      <c r="DWS82" s="94"/>
      <c r="DWT82" s="94"/>
      <c r="DWU82" s="94"/>
      <c r="DWV82" s="94"/>
      <c r="DWW82" s="94"/>
      <c r="DWX82" s="94"/>
      <c r="DWY82" s="94"/>
      <c r="DWZ82" s="94"/>
      <c r="DXA82" s="94"/>
      <c r="DXB82" s="94"/>
      <c r="DXC82" s="94"/>
      <c r="DXD82" s="94"/>
      <c r="DXE82" s="94"/>
      <c r="DXF82" s="94"/>
      <c r="DXG82" s="94"/>
      <c r="DXH82" s="94"/>
      <c r="DXI82" s="94"/>
      <c r="DXJ82" s="94"/>
      <c r="DXK82" s="94"/>
      <c r="DXL82" s="94"/>
      <c r="DXM82" s="94"/>
      <c r="DXN82" s="94"/>
      <c r="DXO82" s="94"/>
      <c r="DXP82" s="94"/>
      <c r="DXQ82" s="94"/>
      <c r="DXR82" s="94"/>
      <c r="DXS82" s="94"/>
      <c r="DXT82" s="94"/>
      <c r="DXU82" s="94"/>
      <c r="DXV82" s="94"/>
      <c r="DXW82" s="94"/>
      <c r="DXX82" s="94"/>
      <c r="DXY82" s="94"/>
      <c r="DXZ82" s="94"/>
      <c r="DYA82" s="94"/>
      <c r="DYB82" s="94"/>
      <c r="DYC82" s="94"/>
      <c r="DYD82" s="94"/>
      <c r="DYE82" s="94"/>
      <c r="DYF82" s="94"/>
      <c r="DYG82" s="94"/>
      <c r="DYH82" s="94"/>
      <c r="DYI82" s="94"/>
      <c r="DYJ82" s="94"/>
      <c r="DYK82" s="94"/>
      <c r="DYL82" s="94"/>
      <c r="DYM82" s="94"/>
      <c r="DYN82" s="94"/>
      <c r="DYO82" s="94"/>
      <c r="DYP82" s="94"/>
      <c r="DYQ82" s="94"/>
      <c r="DYR82" s="94"/>
      <c r="DYS82" s="94"/>
      <c r="DYT82" s="94"/>
      <c r="DYU82" s="94"/>
      <c r="DYV82" s="94"/>
      <c r="DYW82" s="94"/>
      <c r="DYX82" s="94"/>
      <c r="DYY82" s="94"/>
      <c r="DYZ82" s="94"/>
      <c r="DZA82" s="94"/>
      <c r="DZB82" s="94"/>
      <c r="DZC82" s="94"/>
      <c r="DZD82" s="94"/>
      <c r="DZE82" s="94"/>
      <c r="DZF82" s="94"/>
      <c r="DZG82" s="94"/>
      <c r="DZH82" s="94"/>
      <c r="DZI82" s="94"/>
      <c r="DZJ82" s="94"/>
      <c r="DZK82" s="94"/>
      <c r="DZL82" s="94"/>
      <c r="DZM82" s="94"/>
      <c r="DZN82" s="94"/>
      <c r="DZO82" s="94"/>
      <c r="DZP82" s="94"/>
      <c r="DZQ82" s="94"/>
      <c r="DZR82" s="94"/>
      <c r="DZS82" s="94"/>
      <c r="DZT82" s="94"/>
      <c r="DZU82" s="94"/>
      <c r="DZV82" s="94"/>
      <c r="DZW82" s="94"/>
      <c r="DZX82" s="94"/>
      <c r="DZY82" s="94"/>
      <c r="DZZ82" s="94"/>
      <c r="EAA82" s="94"/>
      <c r="EAB82" s="94"/>
      <c r="EAC82" s="94"/>
      <c r="EAD82" s="94"/>
      <c r="EAE82" s="94"/>
      <c r="EAF82" s="94"/>
      <c r="EAG82" s="94"/>
      <c r="EAH82" s="94"/>
      <c r="EAI82" s="94"/>
      <c r="EAJ82" s="94"/>
      <c r="EAK82" s="94"/>
      <c r="EAL82" s="94"/>
      <c r="EAM82" s="94"/>
      <c r="EAN82" s="94"/>
      <c r="EAO82" s="94"/>
      <c r="EAP82" s="94"/>
      <c r="EAQ82" s="94"/>
      <c r="EAR82" s="94"/>
      <c r="EAS82" s="94"/>
      <c r="EAT82" s="94"/>
      <c r="EAU82" s="94"/>
      <c r="EAV82" s="94"/>
      <c r="EAW82" s="94"/>
      <c r="EAX82" s="94"/>
      <c r="EAY82" s="94"/>
      <c r="EAZ82" s="94"/>
      <c r="EBA82" s="94"/>
      <c r="EBB82" s="94"/>
      <c r="EBC82" s="94"/>
      <c r="EBD82" s="94"/>
      <c r="EBE82" s="94"/>
      <c r="EBF82" s="94"/>
      <c r="EBG82" s="94"/>
      <c r="EBH82" s="94"/>
      <c r="EBI82" s="94"/>
      <c r="EBJ82" s="94"/>
      <c r="EBK82" s="94"/>
      <c r="EBL82" s="94"/>
      <c r="EBM82" s="94"/>
      <c r="EBN82" s="94"/>
      <c r="EBO82" s="94"/>
      <c r="EBP82" s="94"/>
      <c r="EBQ82" s="94"/>
      <c r="EBR82" s="94"/>
      <c r="EBS82" s="94"/>
      <c r="EBT82" s="94"/>
      <c r="EBU82" s="94"/>
      <c r="EBV82" s="94"/>
      <c r="EBW82" s="94"/>
      <c r="EBX82" s="94"/>
      <c r="EBY82" s="94"/>
      <c r="EBZ82" s="94"/>
      <c r="ECA82" s="94"/>
      <c r="ECB82" s="94"/>
      <c r="ECC82" s="94"/>
      <c r="ECD82" s="94"/>
      <c r="ECE82" s="94"/>
      <c r="ECF82" s="94"/>
      <c r="ECG82" s="94"/>
      <c r="ECH82" s="94"/>
      <c r="ECI82" s="94"/>
      <c r="ECJ82" s="94"/>
      <c r="ECK82" s="94"/>
      <c r="ECL82" s="94"/>
      <c r="ECM82" s="94"/>
      <c r="ECN82" s="94"/>
      <c r="ECO82" s="94"/>
      <c r="ECP82" s="94"/>
      <c r="ECQ82" s="94"/>
      <c r="ECR82" s="94"/>
      <c r="ECS82" s="94"/>
      <c r="ECT82" s="94"/>
      <c r="ECU82" s="94"/>
      <c r="ECV82" s="94"/>
      <c r="ECW82" s="94"/>
      <c r="ECX82" s="94"/>
      <c r="ECY82" s="94"/>
      <c r="ECZ82" s="94"/>
      <c r="EDA82" s="94"/>
      <c r="EDB82" s="94"/>
      <c r="EDC82" s="94"/>
      <c r="EDD82" s="94"/>
      <c r="EDE82" s="94"/>
      <c r="EDF82" s="94"/>
      <c r="EDG82" s="94"/>
      <c r="EDH82" s="94"/>
      <c r="EDI82" s="94"/>
      <c r="EDJ82" s="94"/>
      <c r="EDK82" s="94"/>
      <c r="EDL82" s="94"/>
      <c r="EDM82" s="94"/>
      <c r="EDN82" s="94"/>
      <c r="EDO82" s="94"/>
      <c r="EDP82" s="94"/>
      <c r="EDQ82" s="94"/>
      <c r="EDR82" s="94"/>
      <c r="EDS82" s="94"/>
      <c r="EDT82" s="94"/>
      <c r="EDU82" s="94"/>
      <c r="EDV82" s="94"/>
      <c r="EDW82" s="94"/>
      <c r="EDX82" s="94"/>
      <c r="EDY82" s="94"/>
      <c r="EDZ82" s="94"/>
      <c r="EEA82" s="94"/>
      <c r="EEB82" s="94"/>
      <c r="EEC82" s="94"/>
      <c r="EED82" s="94"/>
      <c r="EEE82" s="94"/>
      <c r="EEF82" s="94"/>
      <c r="EEG82" s="94"/>
      <c r="EEH82" s="94"/>
      <c r="EEI82" s="94"/>
      <c r="EEJ82" s="94"/>
      <c r="EEK82" s="94"/>
      <c r="EEL82" s="94"/>
      <c r="EEM82" s="94"/>
      <c r="EEN82" s="94"/>
      <c r="EEO82" s="94"/>
      <c r="EEP82" s="94"/>
      <c r="EEQ82" s="94"/>
      <c r="EER82" s="94"/>
      <c r="EES82" s="94"/>
      <c r="EET82" s="94"/>
      <c r="EEU82" s="94"/>
      <c r="EEV82" s="94"/>
      <c r="EEW82" s="94"/>
      <c r="EEX82" s="94"/>
      <c r="EEY82" s="94"/>
      <c r="EEZ82" s="94"/>
      <c r="EFA82" s="94"/>
      <c r="EFB82" s="94"/>
      <c r="EFC82" s="94"/>
      <c r="EFD82" s="94"/>
      <c r="EFE82" s="94"/>
      <c r="EFF82" s="94"/>
      <c r="EFG82" s="94"/>
      <c r="EFH82" s="94"/>
      <c r="EFI82" s="94"/>
      <c r="EFJ82" s="94"/>
      <c r="EFK82" s="94"/>
      <c r="EFL82" s="94"/>
      <c r="EFM82" s="94"/>
      <c r="EFN82" s="94"/>
      <c r="EFO82" s="94"/>
      <c r="EFP82" s="94"/>
      <c r="EFQ82" s="94"/>
      <c r="EFR82" s="94"/>
      <c r="EFS82" s="94"/>
      <c r="EFT82" s="94"/>
      <c r="EFU82" s="94"/>
      <c r="EFV82" s="94"/>
      <c r="EFW82" s="94"/>
      <c r="EFX82" s="94"/>
      <c r="EFY82" s="94"/>
      <c r="EFZ82" s="94"/>
      <c r="EGA82" s="94"/>
      <c r="EGB82" s="94"/>
      <c r="EGC82" s="94"/>
      <c r="EGD82" s="94"/>
      <c r="EGE82" s="94"/>
      <c r="EGF82" s="94"/>
      <c r="EGG82" s="94"/>
      <c r="EGH82" s="94"/>
      <c r="EGI82" s="94"/>
      <c r="EGJ82" s="94"/>
      <c r="EGK82" s="94"/>
      <c r="EGL82" s="94"/>
      <c r="EGM82" s="94"/>
      <c r="EGN82" s="94"/>
      <c r="EGO82" s="94"/>
      <c r="EGP82" s="94"/>
      <c r="EGQ82" s="94"/>
      <c r="EGR82" s="94"/>
      <c r="EGS82" s="94"/>
      <c r="EGT82" s="94"/>
      <c r="EGU82" s="94"/>
      <c r="EGV82" s="94"/>
      <c r="EGW82" s="94"/>
      <c r="EGX82" s="94"/>
      <c r="EGY82" s="94"/>
      <c r="EGZ82" s="94"/>
      <c r="EHA82" s="94"/>
      <c r="EHB82" s="94"/>
      <c r="EHC82" s="94"/>
      <c r="EHD82" s="94"/>
      <c r="EHE82" s="94"/>
      <c r="EHF82" s="94"/>
      <c r="EHG82" s="94"/>
      <c r="EHH82" s="94"/>
      <c r="EHI82" s="94"/>
      <c r="EHJ82" s="94"/>
      <c r="EHK82" s="94"/>
      <c r="EHL82" s="94"/>
      <c r="EHM82" s="94"/>
      <c r="EHN82" s="94"/>
      <c r="EHO82" s="94"/>
      <c r="EHP82" s="94"/>
      <c r="EHQ82" s="94"/>
      <c r="EHR82" s="94"/>
      <c r="EHS82" s="94"/>
      <c r="EHT82" s="94"/>
      <c r="EHU82" s="94"/>
      <c r="EHV82" s="94"/>
      <c r="EHW82" s="94"/>
      <c r="EHX82" s="94"/>
      <c r="EHY82" s="94"/>
      <c r="EHZ82" s="94"/>
      <c r="EIA82" s="94"/>
      <c r="EIB82" s="94"/>
      <c r="EIC82" s="94"/>
      <c r="EID82" s="94"/>
      <c r="EIE82" s="94"/>
      <c r="EIF82" s="94"/>
      <c r="EIG82" s="94"/>
      <c r="EIH82" s="94"/>
      <c r="EII82" s="94"/>
      <c r="EIJ82" s="94"/>
      <c r="EIK82" s="94"/>
      <c r="EIL82" s="94"/>
      <c r="EIM82" s="94"/>
      <c r="EIN82" s="94"/>
      <c r="EIO82" s="94"/>
      <c r="EIP82" s="94"/>
      <c r="EIQ82" s="94"/>
      <c r="EIR82" s="94"/>
      <c r="EIS82" s="94"/>
      <c r="EIT82" s="94"/>
      <c r="EIU82" s="94"/>
      <c r="EIV82" s="94"/>
      <c r="EIW82" s="94"/>
      <c r="EIX82" s="94"/>
      <c r="EIY82" s="94"/>
      <c r="EIZ82" s="94"/>
      <c r="EJA82" s="94"/>
      <c r="EJB82" s="94"/>
      <c r="EJC82" s="94"/>
      <c r="EJD82" s="94"/>
      <c r="EJE82" s="94"/>
      <c r="EJF82" s="94"/>
      <c r="EJG82" s="94"/>
      <c r="EJH82" s="94"/>
      <c r="EJI82" s="94"/>
      <c r="EJJ82" s="94"/>
      <c r="EJK82" s="94"/>
      <c r="EJL82" s="94"/>
      <c r="EJM82" s="94"/>
      <c r="EJN82" s="94"/>
      <c r="EJO82" s="94"/>
      <c r="EJP82" s="94"/>
      <c r="EJQ82" s="94"/>
      <c r="EJR82" s="94"/>
      <c r="EJS82" s="94"/>
      <c r="EJT82" s="94"/>
      <c r="EJU82" s="94"/>
      <c r="EJV82" s="94"/>
      <c r="EJW82" s="94"/>
      <c r="EJX82" s="94"/>
      <c r="EJY82" s="94"/>
      <c r="EJZ82" s="94"/>
      <c r="EKA82" s="94"/>
      <c r="EKB82" s="94"/>
      <c r="EKC82" s="94"/>
      <c r="EKD82" s="94"/>
      <c r="EKE82" s="94"/>
      <c r="EKF82" s="94"/>
      <c r="EKG82" s="94"/>
      <c r="EKH82" s="94"/>
      <c r="EKI82" s="94"/>
      <c r="EKJ82" s="94"/>
      <c r="EKK82" s="94"/>
      <c r="EKL82" s="94"/>
      <c r="EKM82" s="94"/>
      <c r="EKN82" s="94"/>
      <c r="EKO82" s="94"/>
      <c r="EKP82" s="94"/>
      <c r="EKQ82" s="94"/>
      <c r="EKR82" s="94"/>
      <c r="EKS82" s="94"/>
      <c r="EKT82" s="94"/>
      <c r="EKU82" s="94"/>
      <c r="EKV82" s="94"/>
      <c r="EKW82" s="94"/>
      <c r="EKX82" s="94"/>
      <c r="EKY82" s="94"/>
      <c r="EKZ82" s="94"/>
      <c r="ELA82" s="94"/>
      <c r="ELB82" s="94"/>
      <c r="ELC82" s="94"/>
      <c r="ELD82" s="94"/>
      <c r="ELE82" s="94"/>
      <c r="ELF82" s="94"/>
      <c r="ELG82" s="94"/>
      <c r="ELH82" s="94"/>
      <c r="ELI82" s="94"/>
      <c r="ELJ82" s="94"/>
      <c r="ELK82" s="94"/>
      <c r="ELL82" s="94"/>
      <c r="ELM82" s="94"/>
      <c r="ELN82" s="94"/>
      <c r="ELO82" s="94"/>
      <c r="ELP82" s="94"/>
      <c r="ELQ82" s="94"/>
      <c r="ELR82" s="94"/>
      <c r="ELS82" s="94"/>
      <c r="ELT82" s="94"/>
      <c r="ELU82" s="94"/>
      <c r="ELV82" s="94"/>
      <c r="ELW82" s="94"/>
      <c r="ELX82" s="94"/>
      <c r="ELY82" s="94"/>
      <c r="ELZ82" s="94"/>
      <c r="EMA82" s="94"/>
      <c r="EMB82" s="94"/>
      <c r="EMC82" s="94"/>
      <c r="EMD82" s="94"/>
      <c r="EME82" s="94"/>
      <c r="EMF82" s="94"/>
      <c r="EMG82" s="94"/>
      <c r="EMH82" s="94"/>
      <c r="EMI82" s="94"/>
      <c r="EMJ82" s="94"/>
      <c r="EMK82" s="94"/>
      <c r="EML82" s="94"/>
      <c r="EMM82" s="94"/>
      <c r="EMN82" s="94"/>
      <c r="EMO82" s="94"/>
      <c r="EMP82" s="94"/>
      <c r="EMQ82" s="94"/>
      <c r="EMR82" s="94"/>
      <c r="EMS82" s="94"/>
      <c r="EMT82" s="94"/>
      <c r="EMU82" s="94"/>
      <c r="EMV82" s="94"/>
      <c r="EMW82" s="94"/>
      <c r="EMX82" s="94"/>
      <c r="EMY82" s="94"/>
      <c r="EMZ82" s="94"/>
      <c r="ENA82" s="94"/>
      <c r="ENB82" s="94"/>
      <c r="ENC82" s="94"/>
      <c r="END82" s="94"/>
      <c r="ENE82" s="94"/>
      <c r="ENF82" s="94"/>
      <c r="ENG82" s="94"/>
      <c r="ENH82" s="94"/>
      <c r="ENI82" s="94"/>
      <c r="ENJ82" s="94"/>
      <c r="ENK82" s="94"/>
      <c r="ENL82" s="94"/>
      <c r="ENM82" s="94"/>
      <c r="ENN82" s="94"/>
      <c r="ENO82" s="94"/>
      <c r="ENP82" s="94"/>
      <c r="ENQ82" s="94"/>
      <c r="ENR82" s="94"/>
      <c r="ENS82" s="94"/>
      <c r="ENT82" s="94"/>
      <c r="ENU82" s="94"/>
      <c r="ENV82" s="94"/>
      <c r="ENW82" s="94"/>
      <c r="ENX82" s="94"/>
      <c r="ENY82" s="94"/>
      <c r="ENZ82" s="94"/>
      <c r="EOA82" s="94"/>
      <c r="EOB82" s="94"/>
      <c r="EOC82" s="94"/>
      <c r="EOD82" s="94"/>
      <c r="EOE82" s="94"/>
      <c r="EOF82" s="94"/>
      <c r="EOG82" s="94"/>
      <c r="EOH82" s="94"/>
      <c r="EOI82" s="94"/>
      <c r="EOJ82" s="94"/>
      <c r="EOK82" s="94"/>
      <c r="EOL82" s="94"/>
      <c r="EOM82" s="94"/>
      <c r="EON82" s="94"/>
      <c r="EOO82" s="94"/>
      <c r="EOP82" s="94"/>
      <c r="EOQ82" s="94"/>
      <c r="EOR82" s="94"/>
      <c r="EOS82" s="94"/>
      <c r="EOT82" s="94"/>
      <c r="EOU82" s="94"/>
      <c r="EOV82" s="94"/>
      <c r="EOW82" s="94"/>
      <c r="EOX82" s="94"/>
      <c r="EOY82" s="94"/>
      <c r="EOZ82" s="94"/>
      <c r="EPA82" s="94"/>
      <c r="EPB82" s="94"/>
      <c r="EPC82" s="94"/>
      <c r="EPD82" s="94"/>
      <c r="EPE82" s="94"/>
      <c r="EPF82" s="94"/>
      <c r="EPG82" s="94"/>
      <c r="EPH82" s="94"/>
      <c r="EPI82" s="94"/>
      <c r="EPJ82" s="94"/>
      <c r="EPK82" s="94"/>
      <c r="EPL82" s="94"/>
      <c r="EPM82" s="94"/>
      <c r="EPN82" s="94"/>
      <c r="EPO82" s="94"/>
      <c r="EPP82" s="94"/>
      <c r="EPQ82" s="94"/>
      <c r="EPR82" s="94"/>
      <c r="EPS82" s="94"/>
      <c r="EPT82" s="94"/>
      <c r="EPU82" s="94"/>
      <c r="EPV82" s="94"/>
      <c r="EPW82" s="94"/>
      <c r="EPX82" s="94"/>
      <c r="EPY82" s="94"/>
      <c r="EPZ82" s="94"/>
      <c r="EQA82" s="94"/>
      <c r="EQB82" s="94"/>
      <c r="EQC82" s="94"/>
      <c r="EQD82" s="94"/>
      <c r="EQE82" s="94"/>
      <c r="EQF82" s="94"/>
      <c r="EQG82" s="94"/>
      <c r="EQH82" s="94"/>
      <c r="EQI82" s="94"/>
      <c r="EQJ82" s="94"/>
      <c r="EQK82" s="94"/>
      <c r="EQL82" s="94"/>
      <c r="EQM82" s="94"/>
      <c r="EQN82" s="94"/>
      <c r="EQO82" s="94"/>
      <c r="EQP82" s="94"/>
      <c r="EQQ82" s="94"/>
      <c r="EQR82" s="94"/>
      <c r="EQS82" s="94"/>
      <c r="EQT82" s="94"/>
      <c r="EQU82" s="94"/>
      <c r="EQV82" s="94"/>
      <c r="EQW82" s="94"/>
      <c r="EQX82" s="94"/>
      <c r="EQY82" s="94"/>
      <c r="EQZ82" s="94"/>
      <c r="ERA82" s="94"/>
      <c r="ERB82" s="94"/>
      <c r="ERC82" s="94"/>
      <c r="ERD82" s="94"/>
      <c r="ERE82" s="94"/>
      <c r="ERF82" s="94"/>
      <c r="ERG82" s="94"/>
      <c r="ERH82" s="94"/>
      <c r="ERI82" s="94"/>
      <c r="ERJ82" s="94"/>
      <c r="ERK82" s="94"/>
      <c r="ERL82" s="94"/>
      <c r="ERM82" s="94"/>
      <c r="ERN82" s="94"/>
      <c r="ERO82" s="94"/>
      <c r="ERP82" s="94"/>
      <c r="ERQ82" s="94"/>
      <c r="ERR82" s="94"/>
      <c r="ERS82" s="94"/>
      <c r="ERT82" s="94"/>
      <c r="ERU82" s="94"/>
      <c r="ERV82" s="94"/>
      <c r="ERW82" s="94"/>
      <c r="ERX82" s="94"/>
      <c r="ERY82" s="94"/>
      <c r="ERZ82" s="94"/>
      <c r="ESA82" s="94"/>
      <c r="ESB82" s="94"/>
      <c r="ESC82" s="94"/>
      <c r="ESD82" s="94"/>
      <c r="ESE82" s="94"/>
      <c r="ESF82" s="94"/>
      <c r="ESG82" s="94"/>
      <c r="ESH82" s="94"/>
      <c r="ESI82" s="94"/>
      <c r="ESJ82" s="94"/>
      <c r="ESK82" s="94"/>
      <c r="ESL82" s="94"/>
      <c r="ESM82" s="94"/>
      <c r="ESN82" s="94"/>
      <c r="ESO82" s="94"/>
      <c r="ESP82" s="94"/>
      <c r="ESQ82" s="94"/>
      <c r="ESR82" s="94"/>
      <c r="ESS82" s="94"/>
      <c r="EST82" s="94"/>
      <c r="ESU82" s="94"/>
      <c r="ESV82" s="94"/>
      <c r="ESW82" s="94"/>
      <c r="ESX82" s="94"/>
      <c r="ESY82" s="94"/>
      <c r="ESZ82" s="94"/>
      <c r="ETA82" s="94"/>
      <c r="ETB82" s="94"/>
      <c r="ETC82" s="94"/>
      <c r="ETD82" s="94"/>
      <c r="ETE82" s="94"/>
      <c r="ETF82" s="94"/>
      <c r="ETG82" s="94"/>
      <c r="ETH82" s="94"/>
      <c r="ETI82" s="94"/>
      <c r="ETJ82" s="94"/>
      <c r="ETK82" s="94"/>
      <c r="ETL82" s="94"/>
      <c r="ETM82" s="94"/>
      <c r="ETN82" s="94"/>
      <c r="ETO82" s="94"/>
      <c r="ETP82" s="94"/>
      <c r="ETQ82" s="94"/>
      <c r="ETR82" s="94"/>
      <c r="ETS82" s="94"/>
      <c r="ETT82" s="94"/>
      <c r="ETU82" s="94"/>
      <c r="ETV82" s="94"/>
      <c r="ETW82" s="94"/>
      <c r="ETX82" s="94"/>
      <c r="ETY82" s="94"/>
      <c r="ETZ82" s="94"/>
      <c r="EUA82" s="94"/>
      <c r="EUB82" s="94"/>
      <c r="EUC82" s="94"/>
      <c r="EUD82" s="94"/>
      <c r="EUE82" s="94"/>
      <c r="EUF82" s="94"/>
      <c r="EUG82" s="94"/>
      <c r="EUH82" s="94"/>
      <c r="EUI82" s="94"/>
      <c r="EUJ82" s="94"/>
      <c r="EUK82" s="94"/>
      <c r="EUL82" s="94"/>
      <c r="EUM82" s="94"/>
      <c r="EUN82" s="94"/>
      <c r="EUO82" s="94"/>
      <c r="EUP82" s="94"/>
      <c r="EUQ82" s="94"/>
      <c r="EUR82" s="94"/>
      <c r="EUS82" s="94"/>
      <c r="EUT82" s="94"/>
      <c r="EUU82" s="94"/>
      <c r="EUV82" s="94"/>
      <c r="EUW82" s="94"/>
      <c r="EUX82" s="94"/>
      <c r="EUY82" s="94"/>
      <c r="EUZ82" s="94"/>
      <c r="EVA82" s="94"/>
      <c r="EVB82" s="94"/>
      <c r="EVC82" s="94"/>
      <c r="EVD82" s="94"/>
      <c r="EVE82" s="94"/>
      <c r="EVF82" s="94"/>
      <c r="EVG82" s="94"/>
      <c r="EVH82" s="94"/>
      <c r="EVI82" s="94"/>
      <c r="EVJ82" s="94"/>
      <c r="EVK82" s="94"/>
      <c r="EVL82" s="94"/>
      <c r="EVM82" s="94"/>
      <c r="EVN82" s="94"/>
      <c r="EVO82" s="94"/>
      <c r="EVP82" s="94"/>
      <c r="EVQ82" s="94"/>
      <c r="EVR82" s="94"/>
      <c r="EVS82" s="94"/>
      <c r="EVT82" s="94"/>
      <c r="EVU82" s="94"/>
      <c r="EVV82" s="94"/>
      <c r="EVW82" s="94"/>
      <c r="EVX82" s="94"/>
      <c r="EVY82" s="94"/>
      <c r="EVZ82" s="94"/>
      <c r="EWA82" s="94"/>
      <c r="EWB82" s="94"/>
      <c r="EWC82" s="94"/>
      <c r="EWD82" s="94"/>
      <c r="EWE82" s="94"/>
      <c r="EWF82" s="94"/>
      <c r="EWG82" s="94"/>
      <c r="EWH82" s="94"/>
      <c r="EWI82" s="94"/>
      <c r="EWJ82" s="94"/>
      <c r="EWK82" s="94"/>
      <c r="EWL82" s="94"/>
      <c r="EWM82" s="94"/>
      <c r="EWN82" s="94"/>
      <c r="EWO82" s="94"/>
      <c r="EWP82" s="94"/>
      <c r="EWQ82" s="94"/>
      <c r="EWR82" s="94"/>
      <c r="EWS82" s="94"/>
      <c r="EWT82" s="94"/>
      <c r="EWU82" s="94"/>
      <c r="EWV82" s="94"/>
      <c r="EWW82" s="94"/>
      <c r="EWX82" s="94"/>
      <c r="EWY82" s="94"/>
      <c r="EWZ82" s="94"/>
      <c r="EXA82" s="94"/>
      <c r="EXB82" s="94"/>
      <c r="EXC82" s="94"/>
      <c r="EXD82" s="94"/>
      <c r="EXE82" s="94"/>
      <c r="EXF82" s="94"/>
      <c r="EXG82" s="94"/>
      <c r="EXH82" s="94"/>
      <c r="EXI82" s="94"/>
      <c r="EXJ82" s="94"/>
      <c r="EXK82" s="94"/>
      <c r="EXL82" s="94"/>
      <c r="EXM82" s="94"/>
      <c r="EXN82" s="94"/>
      <c r="EXO82" s="94"/>
      <c r="EXP82" s="94"/>
      <c r="EXQ82" s="94"/>
      <c r="EXR82" s="94"/>
      <c r="EXS82" s="94"/>
      <c r="EXT82" s="94"/>
      <c r="EXU82" s="94"/>
      <c r="EXV82" s="94"/>
      <c r="EXW82" s="94"/>
      <c r="EXX82" s="94"/>
      <c r="EXY82" s="94"/>
      <c r="EXZ82" s="94"/>
      <c r="EYA82" s="94"/>
      <c r="EYB82" s="94"/>
      <c r="EYC82" s="94"/>
      <c r="EYD82" s="94"/>
      <c r="EYE82" s="94"/>
      <c r="EYF82" s="94"/>
      <c r="EYG82" s="94"/>
      <c r="EYH82" s="94"/>
      <c r="EYI82" s="94"/>
      <c r="EYJ82" s="94"/>
      <c r="EYK82" s="94"/>
      <c r="EYL82" s="94"/>
      <c r="EYM82" s="94"/>
      <c r="EYN82" s="94"/>
      <c r="EYO82" s="94"/>
      <c r="EYP82" s="94"/>
      <c r="EYQ82" s="94"/>
      <c r="EYR82" s="94"/>
      <c r="EYS82" s="94"/>
      <c r="EYT82" s="94"/>
      <c r="EYU82" s="94"/>
      <c r="EYV82" s="94"/>
      <c r="EYW82" s="94"/>
      <c r="EYX82" s="94"/>
      <c r="EYY82" s="94"/>
      <c r="EYZ82" s="94"/>
      <c r="EZA82" s="94"/>
      <c r="EZB82" s="94"/>
      <c r="EZC82" s="94"/>
      <c r="EZD82" s="94"/>
      <c r="EZE82" s="94"/>
      <c r="EZF82" s="94"/>
      <c r="EZG82" s="94"/>
      <c r="EZH82" s="94"/>
      <c r="EZI82" s="94"/>
      <c r="EZJ82" s="94"/>
      <c r="EZK82" s="94"/>
      <c r="EZL82" s="94"/>
      <c r="EZM82" s="94"/>
      <c r="EZN82" s="94"/>
      <c r="EZO82" s="94"/>
      <c r="EZP82" s="94"/>
      <c r="EZQ82" s="94"/>
      <c r="EZR82" s="94"/>
      <c r="EZS82" s="94"/>
      <c r="EZT82" s="94"/>
      <c r="EZU82" s="94"/>
      <c r="EZV82" s="94"/>
      <c r="EZW82" s="94"/>
      <c r="EZX82" s="94"/>
      <c r="EZY82" s="94"/>
      <c r="EZZ82" s="94"/>
      <c r="FAA82" s="94"/>
      <c r="FAB82" s="94"/>
      <c r="FAC82" s="94"/>
      <c r="FAD82" s="94"/>
      <c r="FAE82" s="94"/>
      <c r="FAF82" s="94"/>
      <c r="FAG82" s="94"/>
      <c r="FAH82" s="94"/>
      <c r="FAI82" s="94"/>
      <c r="FAJ82" s="94"/>
      <c r="FAK82" s="94"/>
      <c r="FAL82" s="94"/>
      <c r="FAM82" s="94"/>
      <c r="FAN82" s="94"/>
      <c r="FAO82" s="94"/>
      <c r="FAP82" s="94"/>
      <c r="FAQ82" s="94"/>
      <c r="FAR82" s="94"/>
      <c r="FAS82" s="94"/>
      <c r="FAT82" s="94"/>
      <c r="FAU82" s="94"/>
      <c r="FAV82" s="94"/>
      <c r="FAW82" s="94"/>
      <c r="FAX82" s="94"/>
      <c r="FAY82" s="94"/>
      <c r="FAZ82" s="94"/>
      <c r="FBA82" s="94"/>
      <c r="FBB82" s="94"/>
      <c r="FBC82" s="94"/>
      <c r="FBD82" s="94"/>
      <c r="FBE82" s="94"/>
      <c r="FBF82" s="94"/>
      <c r="FBG82" s="94"/>
      <c r="FBH82" s="94"/>
      <c r="FBI82" s="94"/>
      <c r="FBJ82" s="94"/>
      <c r="FBK82" s="94"/>
      <c r="FBL82" s="94"/>
      <c r="FBM82" s="94"/>
      <c r="FBN82" s="94"/>
      <c r="FBO82" s="94"/>
      <c r="FBP82" s="94"/>
      <c r="FBQ82" s="94"/>
      <c r="FBR82" s="94"/>
      <c r="FBS82" s="94"/>
      <c r="FBT82" s="94"/>
      <c r="FBU82" s="94"/>
      <c r="FBV82" s="94"/>
      <c r="FBW82" s="94"/>
      <c r="FBX82" s="94"/>
      <c r="FBY82" s="94"/>
      <c r="FBZ82" s="94"/>
      <c r="FCA82" s="94"/>
      <c r="FCB82" s="94"/>
      <c r="FCC82" s="94"/>
      <c r="FCD82" s="94"/>
      <c r="FCE82" s="94"/>
      <c r="FCF82" s="94"/>
      <c r="FCG82" s="94"/>
      <c r="FCH82" s="94"/>
      <c r="FCI82" s="94"/>
      <c r="FCJ82" s="94"/>
      <c r="FCK82" s="94"/>
      <c r="FCL82" s="94"/>
      <c r="FCM82" s="94"/>
      <c r="FCN82" s="94"/>
      <c r="FCO82" s="94"/>
      <c r="FCP82" s="94"/>
      <c r="FCQ82" s="94"/>
      <c r="FCR82" s="94"/>
      <c r="FCS82" s="94"/>
      <c r="FCT82" s="94"/>
      <c r="FCU82" s="94"/>
      <c r="FCV82" s="94"/>
      <c r="FCW82" s="94"/>
      <c r="FCX82" s="94"/>
      <c r="FCY82" s="94"/>
      <c r="FCZ82" s="94"/>
      <c r="FDA82" s="94"/>
      <c r="FDB82" s="94"/>
      <c r="FDC82" s="94"/>
      <c r="FDD82" s="94"/>
      <c r="FDE82" s="94"/>
      <c r="FDF82" s="94"/>
      <c r="FDG82" s="94"/>
      <c r="FDH82" s="94"/>
      <c r="FDI82" s="94"/>
      <c r="FDJ82" s="94"/>
      <c r="FDK82" s="94"/>
      <c r="FDL82" s="94"/>
      <c r="FDM82" s="94"/>
      <c r="FDN82" s="94"/>
      <c r="FDO82" s="94"/>
      <c r="FDP82" s="94"/>
      <c r="FDQ82" s="94"/>
      <c r="FDR82" s="94"/>
      <c r="FDS82" s="94"/>
      <c r="FDT82" s="94"/>
      <c r="FDU82" s="94"/>
      <c r="FDV82" s="94"/>
      <c r="FDW82" s="94"/>
      <c r="FDX82" s="94"/>
      <c r="FDY82" s="94"/>
      <c r="FDZ82" s="94"/>
      <c r="FEA82" s="94"/>
      <c r="FEB82" s="94"/>
      <c r="FEC82" s="94"/>
      <c r="FED82" s="94"/>
      <c r="FEE82" s="94"/>
      <c r="FEF82" s="94"/>
      <c r="FEG82" s="94"/>
      <c r="FEH82" s="94"/>
      <c r="FEI82" s="94"/>
      <c r="FEJ82" s="94"/>
      <c r="FEK82" s="94"/>
      <c r="FEL82" s="94"/>
      <c r="FEM82" s="94"/>
      <c r="FEN82" s="94"/>
      <c r="FEO82" s="94"/>
      <c r="FEP82" s="94"/>
      <c r="FEQ82" s="94"/>
      <c r="FER82" s="94"/>
      <c r="FES82" s="94"/>
      <c r="FET82" s="94"/>
      <c r="FEU82" s="94"/>
      <c r="FEV82" s="94"/>
      <c r="FEW82" s="94"/>
      <c r="FEX82" s="94"/>
      <c r="FEY82" s="94"/>
      <c r="FEZ82" s="94"/>
      <c r="FFA82" s="94"/>
      <c r="FFB82" s="94"/>
      <c r="FFC82" s="94"/>
      <c r="FFD82" s="94"/>
      <c r="FFE82" s="94"/>
      <c r="FFF82" s="94"/>
      <c r="FFG82" s="94"/>
      <c r="FFH82" s="94"/>
      <c r="FFI82" s="94"/>
      <c r="FFJ82" s="94"/>
      <c r="FFK82" s="94"/>
      <c r="FFL82" s="94"/>
      <c r="FFM82" s="94"/>
      <c r="FFN82" s="94"/>
      <c r="FFO82" s="94"/>
      <c r="FFP82" s="94"/>
      <c r="FFQ82" s="94"/>
      <c r="FFR82" s="94"/>
      <c r="FFS82" s="94"/>
      <c r="FFT82" s="94"/>
      <c r="FFU82" s="94"/>
      <c r="FFV82" s="94"/>
      <c r="FFW82" s="94"/>
      <c r="FFX82" s="94"/>
      <c r="FFY82" s="94"/>
      <c r="FFZ82" s="94"/>
      <c r="FGA82" s="94"/>
      <c r="FGB82" s="94"/>
      <c r="FGC82" s="94"/>
      <c r="FGD82" s="94"/>
      <c r="FGE82" s="94"/>
      <c r="FGF82" s="94"/>
      <c r="FGG82" s="94"/>
      <c r="FGH82" s="94"/>
      <c r="FGI82" s="94"/>
      <c r="FGJ82" s="94"/>
      <c r="FGK82" s="94"/>
      <c r="FGL82" s="94"/>
      <c r="FGM82" s="94"/>
      <c r="FGN82" s="94"/>
      <c r="FGO82" s="94"/>
      <c r="FGP82" s="94"/>
      <c r="FGQ82" s="94"/>
      <c r="FGR82" s="94"/>
      <c r="FGS82" s="94"/>
      <c r="FGT82" s="94"/>
      <c r="FGU82" s="94"/>
      <c r="FGV82" s="94"/>
      <c r="FGW82" s="94"/>
      <c r="FGX82" s="94"/>
      <c r="FGY82" s="94"/>
      <c r="FGZ82" s="94"/>
      <c r="FHA82" s="94"/>
      <c r="FHB82" s="94"/>
      <c r="FHC82" s="94"/>
      <c r="FHD82" s="94"/>
      <c r="FHE82" s="94"/>
      <c r="FHF82" s="94"/>
      <c r="FHG82" s="94"/>
      <c r="FHH82" s="94"/>
      <c r="FHI82" s="94"/>
      <c r="FHJ82" s="94"/>
      <c r="FHK82" s="94"/>
      <c r="FHL82" s="94"/>
      <c r="FHM82" s="94"/>
      <c r="FHN82" s="94"/>
      <c r="FHO82" s="94"/>
      <c r="FHP82" s="94"/>
      <c r="FHQ82" s="94"/>
      <c r="FHR82" s="94"/>
      <c r="FHS82" s="94"/>
      <c r="FHT82" s="94"/>
      <c r="FHU82" s="94"/>
      <c r="FHV82" s="94"/>
      <c r="FHW82" s="94"/>
      <c r="FHX82" s="94"/>
      <c r="FHY82" s="94"/>
      <c r="FHZ82" s="94"/>
      <c r="FIA82" s="94"/>
      <c r="FIB82" s="94"/>
      <c r="FIC82" s="94"/>
      <c r="FID82" s="94"/>
      <c r="FIE82" s="94"/>
      <c r="FIF82" s="94"/>
      <c r="FIG82" s="94"/>
      <c r="FIH82" s="94"/>
      <c r="FII82" s="94"/>
      <c r="FIJ82" s="94"/>
      <c r="FIK82" s="94"/>
      <c r="FIL82" s="94"/>
      <c r="FIM82" s="94"/>
      <c r="FIN82" s="94"/>
      <c r="FIO82" s="94"/>
      <c r="FIP82" s="94"/>
      <c r="FIQ82" s="94"/>
      <c r="FIR82" s="94"/>
      <c r="FIS82" s="94"/>
      <c r="FIT82" s="94"/>
      <c r="FIU82" s="94"/>
      <c r="FIV82" s="94"/>
      <c r="FIW82" s="94"/>
      <c r="FIX82" s="94"/>
      <c r="FIY82" s="94"/>
      <c r="FIZ82" s="94"/>
      <c r="FJA82" s="94"/>
      <c r="FJB82" s="94"/>
      <c r="FJC82" s="94"/>
      <c r="FJD82" s="94"/>
      <c r="FJE82" s="94"/>
      <c r="FJF82" s="94"/>
      <c r="FJG82" s="94"/>
      <c r="FJH82" s="94"/>
      <c r="FJI82" s="94"/>
      <c r="FJJ82" s="94"/>
      <c r="FJK82" s="94"/>
      <c r="FJL82" s="94"/>
      <c r="FJM82" s="94"/>
      <c r="FJN82" s="94"/>
      <c r="FJO82" s="94"/>
      <c r="FJP82" s="94"/>
      <c r="FJQ82" s="94"/>
      <c r="FJR82" s="94"/>
      <c r="FJS82" s="94"/>
      <c r="FJT82" s="94"/>
      <c r="FJU82" s="94"/>
      <c r="FJV82" s="94"/>
      <c r="FJW82" s="94"/>
      <c r="FJX82" s="94"/>
      <c r="FJY82" s="94"/>
      <c r="FJZ82" s="94"/>
      <c r="FKA82" s="94"/>
      <c r="FKB82" s="94"/>
      <c r="FKC82" s="94"/>
      <c r="FKD82" s="94"/>
      <c r="FKE82" s="94"/>
      <c r="FKF82" s="94"/>
      <c r="FKG82" s="94"/>
      <c r="FKH82" s="94"/>
      <c r="FKI82" s="94"/>
      <c r="FKJ82" s="94"/>
      <c r="FKK82" s="94"/>
      <c r="FKL82" s="94"/>
      <c r="FKM82" s="94"/>
      <c r="FKN82" s="94"/>
      <c r="FKO82" s="94"/>
      <c r="FKP82" s="94"/>
      <c r="FKQ82" s="94"/>
      <c r="FKR82" s="94"/>
      <c r="FKS82" s="94"/>
      <c r="FKT82" s="94"/>
      <c r="FKU82" s="94"/>
      <c r="FKV82" s="94"/>
      <c r="FKW82" s="94"/>
      <c r="FKX82" s="94"/>
      <c r="FKY82" s="94"/>
      <c r="FKZ82" s="94"/>
      <c r="FLA82" s="94"/>
      <c r="FLB82" s="94"/>
      <c r="FLC82" s="94"/>
      <c r="FLD82" s="94"/>
      <c r="FLE82" s="94"/>
      <c r="FLF82" s="94"/>
      <c r="FLG82" s="94"/>
      <c r="FLH82" s="94"/>
      <c r="FLI82" s="94"/>
      <c r="FLJ82" s="94"/>
      <c r="FLK82" s="94"/>
      <c r="FLL82" s="94"/>
      <c r="FLM82" s="94"/>
      <c r="FLN82" s="94"/>
      <c r="FLO82" s="94"/>
      <c r="FLP82" s="94"/>
      <c r="FLQ82" s="94"/>
      <c r="FLR82" s="94"/>
      <c r="FLS82" s="94"/>
      <c r="FLT82" s="94"/>
      <c r="FLU82" s="94"/>
      <c r="FLV82" s="94"/>
      <c r="FLW82" s="94"/>
      <c r="FLX82" s="94"/>
      <c r="FLY82" s="94"/>
      <c r="FLZ82" s="94"/>
      <c r="FMA82" s="94"/>
      <c r="FMB82" s="94"/>
      <c r="FMC82" s="94"/>
      <c r="FMD82" s="94"/>
      <c r="FME82" s="94"/>
      <c r="FMF82" s="94"/>
      <c r="FMG82" s="94"/>
      <c r="FMH82" s="94"/>
      <c r="FMI82" s="94"/>
      <c r="FMJ82" s="94"/>
      <c r="FMK82" s="94"/>
      <c r="FML82" s="94"/>
      <c r="FMM82" s="94"/>
      <c r="FMN82" s="94"/>
      <c r="FMO82" s="94"/>
      <c r="FMP82" s="94"/>
      <c r="FMQ82" s="94"/>
      <c r="FMR82" s="94"/>
      <c r="FMS82" s="94"/>
      <c r="FMT82" s="94"/>
      <c r="FMU82" s="94"/>
      <c r="FMV82" s="94"/>
      <c r="FMW82" s="94"/>
      <c r="FMX82" s="94"/>
      <c r="FMY82" s="94"/>
      <c r="FMZ82" s="94"/>
      <c r="FNA82" s="94"/>
      <c r="FNB82" s="94"/>
      <c r="FNC82" s="94"/>
      <c r="FND82" s="94"/>
      <c r="FNE82" s="94"/>
      <c r="FNF82" s="94"/>
      <c r="FNG82" s="94"/>
      <c r="FNH82" s="94"/>
      <c r="FNI82" s="94"/>
      <c r="FNJ82" s="94"/>
      <c r="FNK82" s="94"/>
      <c r="FNL82" s="94"/>
      <c r="FNM82" s="94"/>
      <c r="FNN82" s="94"/>
      <c r="FNO82" s="94"/>
      <c r="FNP82" s="94"/>
      <c r="FNQ82" s="94"/>
      <c r="FNR82" s="94"/>
      <c r="FNS82" s="94"/>
      <c r="FNT82" s="94"/>
      <c r="FNU82" s="94"/>
      <c r="FNV82" s="94"/>
      <c r="FNW82" s="94"/>
      <c r="FNX82" s="94"/>
      <c r="FNY82" s="94"/>
      <c r="FNZ82" s="94"/>
      <c r="FOA82" s="94"/>
      <c r="FOB82" s="94"/>
      <c r="FOC82" s="94"/>
      <c r="FOD82" s="94"/>
      <c r="FOE82" s="94"/>
      <c r="FOF82" s="94"/>
      <c r="FOG82" s="94"/>
      <c r="FOH82" s="94"/>
      <c r="FOI82" s="94"/>
      <c r="FOJ82" s="94"/>
      <c r="FOK82" s="94"/>
      <c r="FOL82" s="94"/>
      <c r="FOM82" s="94"/>
      <c r="FON82" s="94"/>
      <c r="FOO82" s="94"/>
      <c r="FOP82" s="94"/>
      <c r="FOQ82" s="94"/>
      <c r="FOR82" s="94"/>
      <c r="FOS82" s="94"/>
      <c r="FOT82" s="94"/>
      <c r="FOU82" s="94"/>
      <c r="FOV82" s="94"/>
      <c r="FOW82" s="94"/>
      <c r="FOX82" s="94"/>
      <c r="FOY82" s="94"/>
      <c r="FOZ82" s="94"/>
      <c r="FPA82" s="94"/>
      <c r="FPB82" s="94"/>
      <c r="FPC82" s="94"/>
      <c r="FPD82" s="94"/>
      <c r="FPE82" s="94"/>
      <c r="FPF82" s="94"/>
      <c r="FPG82" s="94"/>
      <c r="FPH82" s="94"/>
      <c r="FPI82" s="94"/>
      <c r="FPJ82" s="94"/>
      <c r="FPK82" s="94"/>
      <c r="FPL82" s="94"/>
      <c r="FPM82" s="94"/>
      <c r="FPN82" s="94"/>
      <c r="FPO82" s="94"/>
      <c r="FPP82" s="94"/>
      <c r="FPQ82" s="94"/>
      <c r="FPR82" s="94"/>
      <c r="FPS82" s="94"/>
      <c r="FPT82" s="94"/>
      <c r="FPU82" s="94"/>
      <c r="FPV82" s="94"/>
      <c r="FPW82" s="94"/>
      <c r="FPX82" s="94"/>
      <c r="FPY82" s="94"/>
      <c r="FPZ82" s="94"/>
      <c r="FQA82" s="94"/>
      <c r="FQB82" s="94"/>
      <c r="FQC82" s="94"/>
      <c r="FQD82" s="94"/>
      <c r="FQE82" s="94"/>
      <c r="FQF82" s="94"/>
      <c r="FQG82" s="94"/>
      <c r="FQH82" s="94"/>
      <c r="FQI82" s="94"/>
      <c r="FQJ82" s="94"/>
      <c r="FQK82" s="94"/>
      <c r="FQL82" s="94"/>
      <c r="FQM82" s="94"/>
      <c r="FQN82" s="94"/>
      <c r="FQO82" s="94"/>
      <c r="FQP82" s="94"/>
      <c r="FQQ82" s="94"/>
      <c r="FQR82" s="94"/>
      <c r="FQS82" s="94"/>
      <c r="FQT82" s="94"/>
      <c r="FQU82" s="94"/>
      <c r="FQV82" s="94"/>
      <c r="FQW82" s="94"/>
      <c r="FQX82" s="94"/>
      <c r="FQY82" s="94"/>
      <c r="FQZ82" s="94"/>
      <c r="FRA82" s="94"/>
      <c r="FRB82" s="94"/>
      <c r="FRC82" s="94"/>
      <c r="FRD82" s="94"/>
      <c r="FRE82" s="94"/>
      <c r="FRF82" s="94"/>
      <c r="FRG82" s="94"/>
      <c r="FRH82" s="94"/>
      <c r="FRI82" s="94"/>
      <c r="FRJ82" s="94"/>
      <c r="FRK82" s="94"/>
      <c r="FRL82" s="94"/>
      <c r="FRM82" s="94"/>
      <c r="FRN82" s="94"/>
      <c r="FRO82" s="94"/>
      <c r="FRP82" s="94"/>
      <c r="FRQ82" s="94"/>
      <c r="FRR82" s="94"/>
      <c r="FRS82" s="94"/>
      <c r="FRT82" s="94"/>
      <c r="FRU82" s="94"/>
      <c r="FRV82" s="94"/>
      <c r="FRW82" s="94"/>
      <c r="FRX82" s="94"/>
      <c r="FRY82" s="94"/>
      <c r="FRZ82" s="94"/>
      <c r="FSA82" s="94"/>
      <c r="FSB82" s="94"/>
      <c r="FSC82" s="94"/>
      <c r="FSD82" s="94"/>
      <c r="FSE82" s="94"/>
      <c r="FSF82" s="94"/>
      <c r="FSG82" s="94"/>
      <c r="FSH82" s="94"/>
      <c r="FSI82" s="94"/>
      <c r="FSJ82" s="94"/>
      <c r="FSK82" s="94"/>
      <c r="FSL82" s="94"/>
      <c r="FSM82" s="94"/>
      <c r="FSN82" s="94"/>
      <c r="FSO82" s="94"/>
      <c r="FSP82" s="94"/>
      <c r="FSQ82" s="94"/>
      <c r="FSR82" s="94"/>
      <c r="FSS82" s="94"/>
      <c r="FST82" s="94"/>
      <c r="FSU82" s="94"/>
      <c r="FSV82" s="94"/>
      <c r="FSW82" s="94"/>
      <c r="FSX82" s="94"/>
      <c r="FSY82" s="94"/>
      <c r="FSZ82" s="94"/>
      <c r="FTA82" s="94"/>
      <c r="FTB82" s="94"/>
      <c r="FTC82" s="94"/>
      <c r="FTD82" s="94"/>
      <c r="FTE82" s="94"/>
      <c r="FTF82" s="94"/>
      <c r="FTG82" s="94"/>
      <c r="FTH82" s="94"/>
      <c r="FTI82" s="94"/>
      <c r="FTJ82" s="94"/>
      <c r="FTK82" s="94"/>
      <c r="FTL82" s="94"/>
      <c r="FTM82" s="94"/>
      <c r="FTN82" s="94"/>
      <c r="FTO82" s="94"/>
      <c r="FTP82" s="94"/>
      <c r="FTQ82" s="94"/>
      <c r="FTR82" s="94"/>
      <c r="FTS82" s="94"/>
      <c r="FTT82" s="94"/>
      <c r="FTU82" s="94"/>
      <c r="FTV82" s="94"/>
      <c r="FTW82" s="94"/>
      <c r="FTX82" s="94"/>
      <c r="FTY82" s="94"/>
      <c r="FTZ82" s="94"/>
      <c r="FUA82" s="94"/>
      <c r="FUB82" s="94"/>
      <c r="FUC82" s="94"/>
      <c r="FUD82" s="94"/>
      <c r="FUE82" s="94"/>
      <c r="FUF82" s="94"/>
      <c r="FUG82" s="94"/>
      <c r="FUH82" s="94"/>
      <c r="FUI82" s="94"/>
      <c r="FUJ82" s="94"/>
      <c r="FUK82" s="94"/>
      <c r="FUL82" s="94"/>
      <c r="FUM82" s="94"/>
      <c r="FUN82" s="94"/>
      <c r="FUO82" s="94"/>
      <c r="FUP82" s="94"/>
      <c r="FUQ82" s="94"/>
      <c r="FUR82" s="94"/>
      <c r="FUS82" s="94"/>
      <c r="FUT82" s="94"/>
      <c r="FUU82" s="94"/>
      <c r="FUV82" s="94"/>
      <c r="FUW82" s="94"/>
      <c r="FUX82" s="94"/>
      <c r="FUY82" s="94"/>
      <c r="FUZ82" s="94"/>
      <c r="FVA82" s="94"/>
      <c r="FVB82" s="94"/>
      <c r="FVC82" s="94"/>
      <c r="FVD82" s="94"/>
      <c r="FVE82" s="94"/>
      <c r="FVF82" s="94"/>
      <c r="FVG82" s="94"/>
      <c r="FVH82" s="94"/>
      <c r="FVI82" s="94"/>
      <c r="FVJ82" s="94"/>
      <c r="FVK82" s="94"/>
      <c r="FVL82" s="94"/>
      <c r="FVM82" s="94"/>
      <c r="FVN82" s="94"/>
      <c r="FVO82" s="94"/>
      <c r="FVP82" s="94"/>
      <c r="FVQ82" s="94"/>
      <c r="FVR82" s="94"/>
      <c r="FVS82" s="94"/>
      <c r="FVT82" s="94"/>
      <c r="FVU82" s="94"/>
      <c r="FVV82" s="94"/>
      <c r="FVW82" s="94"/>
      <c r="FVX82" s="94"/>
      <c r="FVY82" s="94"/>
      <c r="FVZ82" s="94"/>
      <c r="FWA82" s="94"/>
      <c r="FWB82" s="94"/>
      <c r="FWC82" s="94"/>
      <c r="FWD82" s="94"/>
      <c r="FWE82" s="94"/>
      <c r="FWF82" s="94"/>
      <c r="FWG82" s="94"/>
      <c r="FWH82" s="94"/>
      <c r="FWI82" s="94"/>
      <c r="FWJ82" s="94"/>
      <c r="FWK82" s="94"/>
      <c r="FWL82" s="94"/>
      <c r="FWM82" s="94"/>
      <c r="FWN82" s="94"/>
      <c r="FWO82" s="94"/>
      <c r="FWP82" s="94"/>
      <c r="FWQ82" s="94"/>
      <c r="FWR82" s="94"/>
      <c r="FWS82" s="94"/>
      <c r="FWT82" s="94"/>
      <c r="FWU82" s="94"/>
      <c r="FWV82" s="94"/>
      <c r="FWW82" s="94"/>
      <c r="FWX82" s="94"/>
      <c r="FWY82" s="94"/>
      <c r="FWZ82" s="94"/>
      <c r="FXA82" s="94"/>
      <c r="FXB82" s="94"/>
      <c r="FXC82" s="94"/>
      <c r="FXD82" s="94"/>
      <c r="FXE82" s="94"/>
      <c r="FXF82" s="94"/>
      <c r="FXG82" s="94"/>
      <c r="FXH82" s="94"/>
      <c r="FXI82" s="94"/>
      <c r="FXJ82" s="94"/>
      <c r="FXK82" s="94"/>
      <c r="FXL82" s="94"/>
      <c r="FXM82" s="94"/>
      <c r="FXN82" s="94"/>
      <c r="FXO82" s="94"/>
      <c r="FXP82" s="94"/>
      <c r="FXQ82" s="94"/>
      <c r="FXR82" s="94"/>
      <c r="FXS82" s="94"/>
      <c r="FXT82" s="94"/>
      <c r="FXU82" s="94"/>
      <c r="FXV82" s="94"/>
      <c r="FXW82" s="94"/>
      <c r="FXX82" s="94"/>
      <c r="FXY82" s="94"/>
      <c r="FXZ82" s="94"/>
      <c r="FYA82" s="94"/>
      <c r="FYB82" s="94"/>
      <c r="FYC82" s="94"/>
      <c r="FYD82" s="94"/>
      <c r="FYE82" s="94"/>
      <c r="FYF82" s="94"/>
      <c r="FYG82" s="94"/>
      <c r="FYH82" s="94"/>
      <c r="FYI82" s="94"/>
      <c r="FYJ82" s="94"/>
      <c r="FYK82" s="94"/>
      <c r="FYL82" s="94"/>
      <c r="FYM82" s="94"/>
      <c r="FYN82" s="94"/>
      <c r="FYO82" s="94"/>
      <c r="FYP82" s="94"/>
      <c r="FYQ82" s="94"/>
      <c r="FYR82" s="94"/>
      <c r="FYS82" s="94"/>
      <c r="FYT82" s="94"/>
      <c r="FYU82" s="94"/>
      <c r="FYV82" s="94"/>
      <c r="FYW82" s="94"/>
      <c r="FYX82" s="94"/>
      <c r="FYY82" s="94"/>
      <c r="FYZ82" s="94"/>
      <c r="FZA82" s="94"/>
      <c r="FZB82" s="94"/>
      <c r="FZC82" s="94"/>
      <c r="FZD82" s="94"/>
      <c r="FZE82" s="94"/>
      <c r="FZF82" s="94"/>
      <c r="FZG82" s="94"/>
      <c r="FZH82" s="94"/>
      <c r="FZI82" s="94"/>
      <c r="FZJ82" s="94"/>
      <c r="FZK82" s="94"/>
      <c r="FZL82" s="94"/>
      <c r="FZM82" s="94"/>
      <c r="FZN82" s="94"/>
      <c r="FZO82" s="94"/>
      <c r="FZP82" s="94"/>
      <c r="FZQ82" s="94"/>
      <c r="FZR82" s="94"/>
      <c r="FZS82" s="94"/>
      <c r="FZT82" s="94"/>
      <c r="FZU82" s="94"/>
      <c r="FZV82" s="94"/>
      <c r="FZW82" s="94"/>
      <c r="FZX82" s="94"/>
      <c r="FZY82" s="94"/>
      <c r="FZZ82" s="94"/>
      <c r="GAA82" s="94"/>
      <c r="GAB82" s="94"/>
      <c r="GAC82" s="94"/>
      <c r="GAD82" s="94"/>
      <c r="GAE82" s="94"/>
      <c r="GAF82" s="94"/>
      <c r="GAG82" s="94"/>
      <c r="GAH82" s="94"/>
      <c r="GAI82" s="94"/>
      <c r="GAJ82" s="94"/>
      <c r="GAK82" s="94"/>
      <c r="GAL82" s="94"/>
      <c r="GAM82" s="94"/>
      <c r="GAN82" s="94"/>
      <c r="GAO82" s="94"/>
      <c r="GAP82" s="94"/>
      <c r="GAQ82" s="94"/>
      <c r="GAR82" s="94"/>
      <c r="GAS82" s="94"/>
      <c r="GAT82" s="94"/>
      <c r="GAU82" s="94"/>
      <c r="GAV82" s="94"/>
      <c r="GAW82" s="94"/>
      <c r="GAX82" s="94"/>
      <c r="GAY82" s="94"/>
      <c r="GAZ82" s="94"/>
      <c r="GBA82" s="94"/>
      <c r="GBB82" s="94"/>
      <c r="GBC82" s="94"/>
      <c r="GBD82" s="94"/>
      <c r="GBE82" s="94"/>
      <c r="GBF82" s="94"/>
      <c r="GBG82" s="94"/>
      <c r="GBH82" s="94"/>
      <c r="GBI82" s="94"/>
      <c r="GBJ82" s="94"/>
      <c r="GBK82" s="94"/>
      <c r="GBL82" s="94"/>
      <c r="GBM82" s="94"/>
      <c r="GBN82" s="94"/>
      <c r="GBO82" s="94"/>
      <c r="GBP82" s="94"/>
      <c r="GBQ82" s="94"/>
      <c r="GBR82" s="94"/>
      <c r="GBS82" s="94"/>
      <c r="GBT82" s="94"/>
      <c r="GBU82" s="94"/>
      <c r="GBV82" s="94"/>
      <c r="GBW82" s="94"/>
      <c r="GBX82" s="94"/>
      <c r="GBY82" s="94"/>
      <c r="GBZ82" s="94"/>
      <c r="GCA82" s="94"/>
      <c r="GCB82" s="94"/>
      <c r="GCC82" s="94"/>
      <c r="GCD82" s="94"/>
      <c r="GCE82" s="94"/>
      <c r="GCF82" s="94"/>
      <c r="GCG82" s="94"/>
      <c r="GCH82" s="94"/>
      <c r="GCI82" s="94"/>
      <c r="GCJ82" s="94"/>
      <c r="GCK82" s="94"/>
      <c r="GCL82" s="94"/>
      <c r="GCM82" s="94"/>
      <c r="GCN82" s="94"/>
      <c r="GCO82" s="94"/>
      <c r="GCP82" s="94"/>
      <c r="GCQ82" s="94"/>
      <c r="GCR82" s="94"/>
      <c r="GCS82" s="94"/>
      <c r="GCT82" s="94"/>
      <c r="GCU82" s="94"/>
      <c r="GCV82" s="94"/>
      <c r="GCW82" s="94"/>
      <c r="GCX82" s="94"/>
      <c r="GCY82" s="94"/>
      <c r="GCZ82" s="94"/>
      <c r="GDA82" s="94"/>
      <c r="GDB82" s="94"/>
      <c r="GDC82" s="94"/>
      <c r="GDD82" s="94"/>
      <c r="GDE82" s="94"/>
      <c r="GDF82" s="94"/>
      <c r="GDG82" s="94"/>
      <c r="GDH82" s="94"/>
      <c r="GDI82" s="94"/>
      <c r="GDJ82" s="94"/>
      <c r="GDK82" s="94"/>
      <c r="GDL82" s="94"/>
      <c r="GDM82" s="94"/>
      <c r="GDN82" s="94"/>
      <c r="GDO82" s="94"/>
      <c r="GDP82" s="94"/>
      <c r="GDQ82" s="94"/>
      <c r="GDR82" s="94"/>
      <c r="GDS82" s="94"/>
      <c r="GDT82" s="94"/>
      <c r="GDU82" s="94"/>
      <c r="GDV82" s="94"/>
      <c r="GDW82" s="94"/>
      <c r="GDX82" s="94"/>
      <c r="GDY82" s="94"/>
      <c r="GDZ82" s="94"/>
      <c r="GEA82" s="94"/>
      <c r="GEB82" s="94"/>
      <c r="GEC82" s="94"/>
      <c r="GED82" s="94"/>
      <c r="GEE82" s="94"/>
      <c r="GEF82" s="94"/>
      <c r="GEG82" s="94"/>
      <c r="GEH82" s="94"/>
      <c r="GEI82" s="94"/>
      <c r="GEJ82" s="94"/>
      <c r="GEK82" s="94"/>
      <c r="GEL82" s="94"/>
      <c r="GEM82" s="94"/>
      <c r="GEN82" s="94"/>
      <c r="GEO82" s="94"/>
      <c r="GEP82" s="94"/>
      <c r="GEQ82" s="94"/>
      <c r="GER82" s="94"/>
      <c r="GES82" s="94"/>
      <c r="GET82" s="94"/>
      <c r="GEU82" s="94"/>
      <c r="GEV82" s="94"/>
      <c r="GEW82" s="94"/>
      <c r="GEX82" s="94"/>
      <c r="GEY82" s="94"/>
      <c r="GEZ82" s="94"/>
      <c r="GFA82" s="94"/>
      <c r="GFB82" s="94"/>
      <c r="GFC82" s="94"/>
      <c r="GFD82" s="94"/>
      <c r="GFE82" s="94"/>
      <c r="GFF82" s="94"/>
      <c r="GFG82" s="94"/>
      <c r="GFH82" s="94"/>
      <c r="GFI82" s="94"/>
      <c r="GFJ82" s="94"/>
      <c r="GFK82" s="94"/>
      <c r="GFL82" s="94"/>
      <c r="GFM82" s="94"/>
      <c r="GFN82" s="94"/>
      <c r="GFO82" s="94"/>
      <c r="GFP82" s="94"/>
      <c r="GFQ82" s="94"/>
      <c r="GFR82" s="94"/>
      <c r="GFS82" s="94"/>
      <c r="GFT82" s="94"/>
      <c r="GFU82" s="94"/>
      <c r="GFV82" s="94"/>
      <c r="GFW82" s="94"/>
      <c r="GFX82" s="94"/>
      <c r="GFY82" s="94"/>
      <c r="GFZ82" s="94"/>
      <c r="GGA82" s="94"/>
      <c r="GGB82" s="94"/>
      <c r="GGC82" s="94"/>
      <c r="GGD82" s="94"/>
      <c r="GGE82" s="94"/>
      <c r="GGF82" s="94"/>
      <c r="GGG82" s="94"/>
      <c r="GGH82" s="94"/>
      <c r="GGI82" s="94"/>
      <c r="GGJ82" s="94"/>
      <c r="GGK82" s="94"/>
      <c r="GGL82" s="94"/>
      <c r="GGM82" s="94"/>
      <c r="GGN82" s="94"/>
      <c r="GGO82" s="94"/>
      <c r="GGP82" s="94"/>
      <c r="GGQ82" s="94"/>
      <c r="GGR82" s="94"/>
      <c r="GGS82" s="94"/>
      <c r="GGT82" s="94"/>
      <c r="GGU82" s="94"/>
      <c r="GGV82" s="94"/>
      <c r="GGW82" s="94"/>
      <c r="GGX82" s="94"/>
      <c r="GGY82" s="94"/>
      <c r="GGZ82" s="94"/>
      <c r="GHA82" s="94"/>
      <c r="GHB82" s="94"/>
      <c r="GHC82" s="94"/>
      <c r="GHD82" s="94"/>
      <c r="GHE82" s="94"/>
      <c r="GHF82" s="94"/>
      <c r="GHG82" s="94"/>
      <c r="GHH82" s="94"/>
      <c r="GHI82" s="94"/>
      <c r="GHJ82" s="94"/>
      <c r="GHK82" s="94"/>
      <c r="GHL82" s="94"/>
      <c r="GHM82" s="94"/>
      <c r="GHN82" s="94"/>
      <c r="GHO82" s="94"/>
      <c r="GHP82" s="94"/>
      <c r="GHQ82" s="94"/>
      <c r="GHR82" s="94"/>
      <c r="GHS82" s="94"/>
      <c r="GHT82" s="94"/>
      <c r="GHU82" s="94"/>
      <c r="GHV82" s="94"/>
      <c r="GHW82" s="94"/>
      <c r="GHX82" s="94"/>
      <c r="GHY82" s="94"/>
      <c r="GHZ82" s="94"/>
      <c r="GIA82" s="94"/>
      <c r="GIB82" s="94"/>
      <c r="GIC82" s="94"/>
      <c r="GID82" s="94"/>
      <c r="GIE82" s="94"/>
      <c r="GIF82" s="94"/>
      <c r="GIG82" s="94"/>
      <c r="GIH82" s="94"/>
      <c r="GII82" s="94"/>
      <c r="GIJ82" s="94"/>
      <c r="GIK82" s="94"/>
      <c r="GIL82" s="94"/>
      <c r="GIM82" s="94"/>
      <c r="GIN82" s="94"/>
      <c r="GIO82" s="94"/>
      <c r="GIP82" s="94"/>
      <c r="GIQ82" s="94"/>
      <c r="GIR82" s="94"/>
      <c r="GIS82" s="94"/>
      <c r="GIT82" s="94"/>
      <c r="GIU82" s="94"/>
      <c r="GIV82" s="94"/>
      <c r="GIW82" s="94"/>
      <c r="GIX82" s="94"/>
      <c r="GIY82" s="94"/>
      <c r="GIZ82" s="94"/>
      <c r="GJA82" s="94"/>
      <c r="GJB82" s="94"/>
      <c r="GJC82" s="94"/>
      <c r="GJD82" s="94"/>
      <c r="GJE82" s="94"/>
      <c r="GJF82" s="94"/>
      <c r="GJG82" s="94"/>
      <c r="GJH82" s="94"/>
      <c r="GJI82" s="94"/>
      <c r="GJJ82" s="94"/>
      <c r="GJK82" s="94"/>
      <c r="GJL82" s="94"/>
      <c r="GJM82" s="94"/>
      <c r="GJN82" s="94"/>
      <c r="GJO82" s="94"/>
      <c r="GJP82" s="94"/>
      <c r="GJQ82" s="94"/>
      <c r="GJR82" s="94"/>
      <c r="GJS82" s="94"/>
      <c r="GJT82" s="94"/>
      <c r="GJU82" s="94"/>
      <c r="GJV82" s="94"/>
      <c r="GJW82" s="94"/>
      <c r="GJX82" s="94"/>
      <c r="GJY82" s="94"/>
      <c r="GJZ82" s="94"/>
      <c r="GKA82" s="94"/>
      <c r="GKB82" s="94"/>
      <c r="GKC82" s="94"/>
      <c r="GKD82" s="94"/>
      <c r="GKE82" s="94"/>
      <c r="GKF82" s="94"/>
      <c r="GKG82" s="94"/>
      <c r="GKH82" s="94"/>
      <c r="GKI82" s="94"/>
      <c r="GKJ82" s="94"/>
      <c r="GKK82" s="94"/>
      <c r="GKL82" s="94"/>
      <c r="GKM82" s="94"/>
      <c r="GKN82" s="94"/>
      <c r="GKO82" s="94"/>
      <c r="GKP82" s="94"/>
      <c r="GKQ82" s="94"/>
      <c r="GKR82" s="94"/>
      <c r="GKS82" s="94"/>
      <c r="GKT82" s="94"/>
      <c r="GKU82" s="94"/>
      <c r="GKV82" s="94"/>
      <c r="GKW82" s="94"/>
      <c r="GKX82" s="94"/>
      <c r="GKY82" s="94"/>
      <c r="GKZ82" s="94"/>
      <c r="GLA82" s="94"/>
      <c r="GLB82" s="94"/>
      <c r="GLC82" s="94"/>
      <c r="GLD82" s="94"/>
      <c r="GLE82" s="94"/>
      <c r="GLF82" s="94"/>
      <c r="GLG82" s="94"/>
      <c r="GLH82" s="94"/>
      <c r="GLI82" s="94"/>
      <c r="GLJ82" s="94"/>
      <c r="GLK82" s="94"/>
      <c r="GLL82" s="94"/>
      <c r="GLM82" s="94"/>
      <c r="GLN82" s="94"/>
      <c r="GLO82" s="94"/>
      <c r="GLP82" s="94"/>
      <c r="GLQ82" s="94"/>
      <c r="GLR82" s="94"/>
      <c r="GLS82" s="94"/>
      <c r="GLT82" s="94"/>
      <c r="GLU82" s="94"/>
      <c r="GLV82" s="94"/>
      <c r="GLW82" s="94"/>
      <c r="GLX82" s="94"/>
      <c r="GLY82" s="94"/>
      <c r="GLZ82" s="94"/>
      <c r="GMA82" s="94"/>
      <c r="GMB82" s="94"/>
      <c r="GMC82" s="94"/>
      <c r="GMD82" s="94"/>
      <c r="GME82" s="94"/>
      <c r="GMF82" s="94"/>
      <c r="GMG82" s="94"/>
      <c r="GMH82" s="94"/>
      <c r="GMI82" s="94"/>
      <c r="GMJ82" s="94"/>
      <c r="GMK82" s="94"/>
      <c r="GML82" s="94"/>
      <c r="GMM82" s="94"/>
      <c r="GMN82" s="94"/>
      <c r="GMO82" s="94"/>
      <c r="GMP82" s="94"/>
      <c r="GMQ82" s="94"/>
      <c r="GMR82" s="94"/>
      <c r="GMS82" s="94"/>
      <c r="GMT82" s="94"/>
      <c r="GMU82" s="94"/>
      <c r="GMV82" s="94"/>
      <c r="GMW82" s="94"/>
      <c r="GMX82" s="94"/>
      <c r="GMY82" s="94"/>
      <c r="GMZ82" s="94"/>
      <c r="GNA82" s="94"/>
      <c r="GNB82" s="94"/>
      <c r="GNC82" s="94"/>
      <c r="GND82" s="94"/>
      <c r="GNE82" s="94"/>
      <c r="GNF82" s="94"/>
      <c r="GNG82" s="94"/>
      <c r="GNH82" s="94"/>
      <c r="GNI82" s="94"/>
      <c r="GNJ82" s="94"/>
      <c r="GNK82" s="94"/>
      <c r="GNL82" s="94"/>
      <c r="GNM82" s="94"/>
      <c r="GNN82" s="94"/>
      <c r="GNO82" s="94"/>
      <c r="GNP82" s="94"/>
      <c r="GNQ82" s="94"/>
      <c r="GNR82" s="94"/>
      <c r="GNS82" s="94"/>
      <c r="GNT82" s="94"/>
      <c r="GNU82" s="94"/>
      <c r="GNV82" s="94"/>
      <c r="GNW82" s="94"/>
      <c r="GNX82" s="94"/>
      <c r="GNY82" s="94"/>
      <c r="GNZ82" s="94"/>
      <c r="GOA82" s="94"/>
      <c r="GOB82" s="94"/>
      <c r="GOC82" s="94"/>
      <c r="GOD82" s="94"/>
      <c r="GOE82" s="94"/>
      <c r="GOF82" s="94"/>
      <c r="GOG82" s="94"/>
      <c r="GOH82" s="94"/>
      <c r="GOI82" s="94"/>
      <c r="GOJ82" s="94"/>
      <c r="GOK82" s="94"/>
      <c r="GOL82" s="94"/>
      <c r="GOM82" s="94"/>
      <c r="GON82" s="94"/>
      <c r="GOO82" s="94"/>
      <c r="GOP82" s="94"/>
      <c r="GOQ82" s="94"/>
      <c r="GOR82" s="94"/>
      <c r="GOS82" s="94"/>
      <c r="GOT82" s="94"/>
      <c r="GOU82" s="94"/>
      <c r="GOV82" s="94"/>
      <c r="GOW82" s="94"/>
      <c r="GOX82" s="94"/>
      <c r="GOY82" s="94"/>
      <c r="GOZ82" s="94"/>
      <c r="GPA82" s="94"/>
      <c r="GPB82" s="94"/>
      <c r="GPC82" s="94"/>
      <c r="GPD82" s="94"/>
      <c r="GPE82" s="94"/>
      <c r="GPF82" s="94"/>
      <c r="GPG82" s="94"/>
      <c r="GPH82" s="94"/>
      <c r="GPI82" s="94"/>
      <c r="GPJ82" s="94"/>
      <c r="GPK82" s="94"/>
      <c r="GPL82" s="94"/>
      <c r="GPM82" s="94"/>
      <c r="GPN82" s="94"/>
      <c r="GPO82" s="94"/>
      <c r="GPP82" s="94"/>
      <c r="GPQ82" s="94"/>
      <c r="GPR82" s="94"/>
      <c r="GPS82" s="94"/>
      <c r="GPT82" s="94"/>
      <c r="GPU82" s="94"/>
      <c r="GPV82" s="94"/>
      <c r="GPW82" s="94"/>
      <c r="GPX82" s="94"/>
      <c r="GPY82" s="94"/>
      <c r="GPZ82" s="94"/>
      <c r="GQA82" s="94"/>
      <c r="GQB82" s="94"/>
      <c r="GQC82" s="94"/>
      <c r="GQD82" s="94"/>
      <c r="GQE82" s="94"/>
      <c r="GQF82" s="94"/>
      <c r="GQG82" s="94"/>
      <c r="GQH82" s="94"/>
      <c r="GQI82" s="94"/>
      <c r="GQJ82" s="94"/>
      <c r="GQK82" s="94"/>
      <c r="GQL82" s="94"/>
      <c r="GQM82" s="94"/>
      <c r="GQN82" s="94"/>
      <c r="GQO82" s="94"/>
      <c r="GQP82" s="94"/>
      <c r="GQQ82" s="94"/>
      <c r="GQR82" s="94"/>
      <c r="GQS82" s="94"/>
      <c r="GQT82" s="94"/>
      <c r="GQU82" s="94"/>
      <c r="GQV82" s="94"/>
      <c r="GQW82" s="94"/>
      <c r="GQX82" s="94"/>
      <c r="GQY82" s="94"/>
      <c r="GQZ82" s="94"/>
      <c r="GRA82" s="94"/>
      <c r="GRB82" s="94"/>
      <c r="GRC82" s="94"/>
      <c r="GRD82" s="94"/>
      <c r="GRE82" s="94"/>
      <c r="GRF82" s="94"/>
      <c r="GRG82" s="94"/>
      <c r="GRH82" s="94"/>
      <c r="GRI82" s="94"/>
      <c r="GRJ82" s="94"/>
      <c r="GRK82" s="94"/>
      <c r="GRL82" s="94"/>
      <c r="GRM82" s="94"/>
      <c r="GRN82" s="94"/>
      <c r="GRO82" s="94"/>
      <c r="GRP82" s="94"/>
      <c r="GRQ82" s="94"/>
      <c r="GRR82" s="94"/>
      <c r="GRS82" s="94"/>
      <c r="GRT82" s="94"/>
      <c r="GRU82" s="94"/>
      <c r="GRV82" s="94"/>
      <c r="GRW82" s="94"/>
      <c r="GRX82" s="94"/>
      <c r="GRY82" s="94"/>
      <c r="GRZ82" s="94"/>
      <c r="GSA82" s="94"/>
      <c r="GSB82" s="94"/>
      <c r="GSC82" s="94"/>
      <c r="GSD82" s="94"/>
      <c r="GSE82" s="94"/>
      <c r="GSF82" s="94"/>
      <c r="GSG82" s="94"/>
      <c r="GSH82" s="94"/>
      <c r="GSI82" s="94"/>
      <c r="GSJ82" s="94"/>
      <c r="GSK82" s="94"/>
      <c r="GSL82" s="94"/>
      <c r="GSM82" s="94"/>
      <c r="GSN82" s="94"/>
      <c r="GSO82" s="94"/>
      <c r="GSP82" s="94"/>
      <c r="GSQ82" s="94"/>
      <c r="GSR82" s="94"/>
      <c r="GSS82" s="94"/>
      <c r="GST82" s="94"/>
      <c r="GSU82" s="94"/>
      <c r="GSV82" s="94"/>
      <c r="GSW82" s="94"/>
      <c r="GSX82" s="94"/>
      <c r="GSY82" s="94"/>
      <c r="GSZ82" s="94"/>
      <c r="GTA82" s="94"/>
      <c r="GTB82" s="94"/>
      <c r="GTC82" s="94"/>
      <c r="GTD82" s="94"/>
      <c r="GTE82" s="94"/>
      <c r="GTF82" s="94"/>
      <c r="GTG82" s="94"/>
      <c r="GTH82" s="94"/>
      <c r="GTI82" s="94"/>
      <c r="GTJ82" s="94"/>
      <c r="GTK82" s="94"/>
      <c r="GTL82" s="94"/>
      <c r="GTM82" s="94"/>
      <c r="GTN82" s="94"/>
      <c r="GTO82" s="94"/>
      <c r="GTP82" s="94"/>
      <c r="GTQ82" s="94"/>
      <c r="GTR82" s="94"/>
      <c r="GTS82" s="94"/>
      <c r="GTT82" s="94"/>
      <c r="GTU82" s="94"/>
      <c r="GTV82" s="94"/>
      <c r="GTW82" s="94"/>
      <c r="GTX82" s="94"/>
      <c r="GTY82" s="94"/>
      <c r="GTZ82" s="94"/>
      <c r="GUA82" s="94"/>
      <c r="GUB82" s="94"/>
      <c r="GUC82" s="94"/>
      <c r="GUD82" s="94"/>
      <c r="GUE82" s="94"/>
      <c r="GUF82" s="94"/>
      <c r="GUG82" s="94"/>
      <c r="GUH82" s="94"/>
      <c r="GUI82" s="94"/>
      <c r="GUJ82" s="94"/>
      <c r="GUK82" s="94"/>
      <c r="GUL82" s="94"/>
      <c r="GUM82" s="94"/>
      <c r="GUN82" s="94"/>
      <c r="GUO82" s="94"/>
      <c r="GUP82" s="94"/>
      <c r="GUQ82" s="94"/>
      <c r="GUR82" s="94"/>
      <c r="GUS82" s="94"/>
      <c r="GUT82" s="94"/>
      <c r="GUU82" s="94"/>
      <c r="GUV82" s="94"/>
      <c r="GUW82" s="94"/>
      <c r="GUX82" s="94"/>
      <c r="GUY82" s="94"/>
      <c r="GUZ82" s="94"/>
      <c r="GVA82" s="94"/>
      <c r="GVB82" s="94"/>
      <c r="GVC82" s="94"/>
      <c r="GVD82" s="94"/>
      <c r="GVE82" s="94"/>
      <c r="GVF82" s="94"/>
      <c r="GVG82" s="94"/>
      <c r="GVH82" s="94"/>
      <c r="GVI82" s="94"/>
      <c r="GVJ82" s="94"/>
      <c r="GVK82" s="94"/>
      <c r="GVL82" s="94"/>
      <c r="GVM82" s="94"/>
      <c r="GVN82" s="94"/>
      <c r="GVO82" s="94"/>
      <c r="GVP82" s="94"/>
      <c r="GVQ82" s="94"/>
      <c r="GVR82" s="94"/>
      <c r="GVS82" s="94"/>
      <c r="GVT82" s="94"/>
      <c r="GVU82" s="94"/>
      <c r="GVV82" s="94"/>
      <c r="GVW82" s="94"/>
      <c r="GVX82" s="94"/>
      <c r="GVY82" s="94"/>
      <c r="GVZ82" s="94"/>
      <c r="GWA82" s="94"/>
      <c r="GWB82" s="94"/>
      <c r="GWC82" s="94"/>
      <c r="GWD82" s="94"/>
      <c r="GWE82" s="94"/>
      <c r="GWF82" s="94"/>
      <c r="GWG82" s="94"/>
      <c r="GWH82" s="94"/>
      <c r="GWI82" s="94"/>
      <c r="GWJ82" s="94"/>
      <c r="GWK82" s="94"/>
      <c r="GWL82" s="94"/>
      <c r="GWM82" s="94"/>
      <c r="GWN82" s="94"/>
      <c r="GWO82" s="94"/>
      <c r="GWP82" s="94"/>
      <c r="GWQ82" s="94"/>
      <c r="GWR82" s="94"/>
      <c r="GWS82" s="94"/>
      <c r="GWT82" s="94"/>
      <c r="GWU82" s="94"/>
      <c r="GWV82" s="94"/>
      <c r="GWW82" s="94"/>
      <c r="GWX82" s="94"/>
      <c r="GWY82" s="94"/>
      <c r="GWZ82" s="94"/>
      <c r="GXA82" s="94"/>
      <c r="GXB82" s="94"/>
      <c r="GXC82" s="94"/>
      <c r="GXD82" s="94"/>
      <c r="GXE82" s="94"/>
      <c r="GXF82" s="94"/>
      <c r="GXG82" s="94"/>
      <c r="GXH82" s="94"/>
      <c r="GXI82" s="94"/>
      <c r="GXJ82" s="94"/>
      <c r="GXK82" s="94"/>
      <c r="GXL82" s="94"/>
      <c r="GXM82" s="94"/>
      <c r="GXN82" s="94"/>
      <c r="GXO82" s="94"/>
      <c r="GXP82" s="94"/>
      <c r="GXQ82" s="94"/>
      <c r="GXR82" s="94"/>
      <c r="GXS82" s="94"/>
      <c r="GXT82" s="94"/>
      <c r="GXU82" s="94"/>
      <c r="GXV82" s="94"/>
      <c r="GXW82" s="94"/>
      <c r="GXX82" s="94"/>
      <c r="GXY82" s="94"/>
      <c r="GXZ82" s="94"/>
      <c r="GYA82" s="94"/>
      <c r="GYB82" s="94"/>
      <c r="GYC82" s="94"/>
      <c r="GYD82" s="94"/>
      <c r="GYE82" s="94"/>
      <c r="GYF82" s="94"/>
      <c r="GYG82" s="94"/>
      <c r="GYH82" s="94"/>
      <c r="GYI82" s="94"/>
      <c r="GYJ82" s="94"/>
      <c r="GYK82" s="94"/>
      <c r="GYL82" s="94"/>
      <c r="GYM82" s="94"/>
      <c r="GYN82" s="94"/>
      <c r="GYO82" s="94"/>
      <c r="GYP82" s="94"/>
      <c r="GYQ82" s="94"/>
      <c r="GYR82" s="94"/>
      <c r="GYS82" s="94"/>
      <c r="GYT82" s="94"/>
      <c r="GYU82" s="94"/>
      <c r="GYV82" s="94"/>
      <c r="GYW82" s="94"/>
      <c r="GYX82" s="94"/>
      <c r="GYY82" s="94"/>
      <c r="GYZ82" s="94"/>
      <c r="GZA82" s="94"/>
      <c r="GZB82" s="94"/>
      <c r="GZC82" s="94"/>
      <c r="GZD82" s="94"/>
      <c r="GZE82" s="94"/>
      <c r="GZF82" s="94"/>
      <c r="GZG82" s="94"/>
      <c r="GZH82" s="94"/>
      <c r="GZI82" s="94"/>
      <c r="GZJ82" s="94"/>
      <c r="GZK82" s="94"/>
      <c r="GZL82" s="94"/>
      <c r="GZM82" s="94"/>
      <c r="GZN82" s="94"/>
      <c r="GZO82" s="94"/>
      <c r="GZP82" s="94"/>
      <c r="GZQ82" s="94"/>
      <c r="GZR82" s="94"/>
      <c r="GZS82" s="94"/>
      <c r="GZT82" s="94"/>
      <c r="GZU82" s="94"/>
      <c r="GZV82" s="94"/>
      <c r="GZW82" s="94"/>
      <c r="GZX82" s="94"/>
      <c r="GZY82" s="94"/>
      <c r="GZZ82" s="94"/>
      <c r="HAA82" s="94"/>
      <c r="HAB82" s="94"/>
      <c r="HAC82" s="94"/>
      <c r="HAD82" s="94"/>
      <c r="HAE82" s="94"/>
      <c r="HAF82" s="94"/>
      <c r="HAG82" s="94"/>
      <c r="HAH82" s="94"/>
      <c r="HAI82" s="94"/>
      <c r="HAJ82" s="94"/>
      <c r="HAK82" s="94"/>
      <c r="HAL82" s="94"/>
      <c r="HAM82" s="94"/>
      <c r="HAN82" s="94"/>
      <c r="HAO82" s="94"/>
      <c r="HAP82" s="94"/>
      <c r="HAQ82" s="94"/>
      <c r="HAR82" s="94"/>
      <c r="HAS82" s="94"/>
      <c r="HAT82" s="94"/>
      <c r="HAU82" s="94"/>
      <c r="HAV82" s="94"/>
      <c r="HAW82" s="94"/>
      <c r="HAX82" s="94"/>
      <c r="HAY82" s="94"/>
      <c r="HAZ82" s="94"/>
      <c r="HBA82" s="94"/>
      <c r="HBB82" s="94"/>
      <c r="HBC82" s="94"/>
      <c r="HBD82" s="94"/>
      <c r="HBE82" s="94"/>
      <c r="HBF82" s="94"/>
      <c r="HBG82" s="94"/>
      <c r="HBH82" s="94"/>
      <c r="HBI82" s="94"/>
      <c r="HBJ82" s="94"/>
      <c r="HBK82" s="94"/>
      <c r="HBL82" s="94"/>
      <c r="HBM82" s="94"/>
      <c r="HBN82" s="94"/>
      <c r="HBO82" s="94"/>
      <c r="HBP82" s="94"/>
      <c r="HBQ82" s="94"/>
      <c r="HBR82" s="94"/>
      <c r="HBS82" s="94"/>
      <c r="HBT82" s="94"/>
      <c r="HBU82" s="94"/>
      <c r="HBV82" s="94"/>
      <c r="HBW82" s="94"/>
      <c r="HBX82" s="94"/>
      <c r="HBY82" s="94"/>
      <c r="HBZ82" s="94"/>
      <c r="HCA82" s="94"/>
      <c r="HCB82" s="94"/>
      <c r="HCC82" s="94"/>
      <c r="HCD82" s="94"/>
      <c r="HCE82" s="94"/>
      <c r="HCF82" s="94"/>
      <c r="HCG82" s="94"/>
      <c r="HCH82" s="94"/>
      <c r="HCI82" s="94"/>
      <c r="HCJ82" s="94"/>
      <c r="HCK82" s="94"/>
      <c r="HCL82" s="94"/>
      <c r="HCM82" s="94"/>
      <c r="HCN82" s="94"/>
      <c r="HCO82" s="94"/>
      <c r="HCP82" s="94"/>
      <c r="HCQ82" s="94"/>
      <c r="HCR82" s="94"/>
      <c r="HCS82" s="94"/>
      <c r="HCT82" s="94"/>
      <c r="HCU82" s="94"/>
      <c r="HCV82" s="94"/>
      <c r="HCW82" s="94"/>
      <c r="HCX82" s="94"/>
      <c r="HCY82" s="94"/>
      <c r="HCZ82" s="94"/>
      <c r="HDA82" s="94"/>
      <c r="HDB82" s="94"/>
      <c r="HDC82" s="94"/>
      <c r="HDD82" s="94"/>
      <c r="HDE82" s="94"/>
      <c r="HDF82" s="94"/>
      <c r="HDG82" s="94"/>
      <c r="HDH82" s="94"/>
      <c r="HDI82" s="94"/>
      <c r="HDJ82" s="94"/>
      <c r="HDK82" s="94"/>
      <c r="HDL82" s="94"/>
      <c r="HDM82" s="94"/>
      <c r="HDN82" s="94"/>
      <c r="HDO82" s="94"/>
      <c r="HDP82" s="94"/>
      <c r="HDQ82" s="94"/>
      <c r="HDR82" s="94"/>
      <c r="HDS82" s="94"/>
      <c r="HDT82" s="94"/>
      <c r="HDU82" s="94"/>
      <c r="HDV82" s="94"/>
      <c r="HDW82" s="94"/>
      <c r="HDX82" s="94"/>
      <c r="HDY82" s="94"/>
      <c r="HDZ82" s="94"/>
      <c r="HEA82" s="94"/>
      <c r="HEB82" s="94"/>
      <c r="HEC82" s="94"/>
      <c r="HED82" s="94"/>
      <c r="HEE82" s="94"/>
      <c r="HEF82" s="94"/>
      <c r="HEG82" s="94"/>
      <c r="HEH82" s="94"/>
      <c r="HEI82" s="94"/>
      <c r="HEJ82" s="94"/>
      <c r="HEK82" s="94"/>
      <c r="HEL82" s="94"/>
      <c r="HEM82" s="94"/>
      <c r="HEN82" s="94"/>
      <c r="HEO82" s="94"/>
      <c r="HEP82" s="94"/>
      <c r="HEQ82" s="94"/>
      <c r="HER82" s="94"/>
      <c r="HES82" s="94"/>
      <c r="HET82" s="94"/>
      <c r="HEU82" s="94"/>
      <c r="HEV82" s="94"/>
      <c r="HEW82" s="94"/>
      <c r="HEX82" s="94"/>
      <c r="HEY82" s="94"/>
      <c r="HEZ82" s="94"/>
      <c r="HFA82" s="94"/>
      <c r="HFB82" s="94"/>
      <c r="HFC82" s="94"/>
      <c r="HFD82" s="94"/>
      <c r="HFE82" s="94"/>
      <c r="HFF82" s="94"/>
      <c r="HFG82" s="94"/>
      <c r="HFH82" s="94"/>
      <c r="HFI82" s="94"/>
      <c r="HFJ82" s="94"/>
      <c r="HFK82" s="94"/>
      <c r="HFL82" s="94"/>
      <c r="HFM82" s="94"/>
      <c r="HFN82" s="94"/>
      <c r="HFO82" s="94"/>
      <c r="HFP82" s="94"/>
      <c r="HFQ82" s="94"/>
      <c r="HFR82" s="94"/>
      <c r="HFS82" s="94"/>
      <c r="HFT82" s="94"/>
      <c r="HFU82" s="94"/>
      <c r="HFV82" s="94"/>
      <c r="HFW82" s="94"/>
      <c r="HFX82" s="94"/>
      <c r="HFY82" s="94"/>
      <c r="HFZ82" s="94"/>
      <c r="HGA82" s="94"/>
      <c r="HGB82" s="94"/>
      <c r="HGC82" s="94"/>
      <c r="HGD82" s="94"/>
      <c r="HGE82" s="94"/>
      <c r="HGF82" s="94"/>
      <c r="HGG82" s="94"/>
      <c r="HGH82" s="94"/>
      <c r="HGI82" s="94"/>
      <c r="HGJ82" s="94"/>
      <c r="HGK82" s="94"/>
      <c r="HGL82" s="94"/>
      <c r="HGM82" s="94"/>
      <c r="HGN82" s="94"/>
      <c r="HGO82" s="94"/>
      <c r="HGP82" s="94"/>
      <c r="HGQ82" s="94"/>
      <c r="HGR82" s="94"/>
      <c r="HGS82" s="94"/>
      <c r="HGT82" s="94"/>
      <c r="HGU82" s="94"/>
      <c r="HGV82" s="94"/>
      <c r="HGW82" s="94"/>
      <c r="HGX82" s="94"/>
      <c r="HGY82" s="94"/>
      <c r="HGZ82" s="94"/>
      <c r="HHA82" s="94"/>
      <c r="HHB82" s="94"/>
      <c r="HHC82" s="94"/>
      <c r="HHD82" s="94"/>
      <c r="HHE82" s="94"/>
      <c r="HHF82" s="94"/>
      <c r="HHG82" s="94"/>
      <c r="HHH82" s="94"/>
      <c r="HHI82" s="94"/>
      <c r="HHJ82" s="94"/>
      <c r="HHK82" s="94"/>
      <c r="HHL82" s="94"/>
      <c r="HHM82" s="94"/>
      <c r="HHN82" s="94"/>
      <c r="HHO82" s="94"/>
      <c r="HHP82" s="94"/>
      <c r="HHQ82" s="94"/>
      <c r="HHR82" s="94"/>
      <c r="HHS82" s="94"/>
      <c r="HHT82" s="94"/>
      <c r="HHU82" s="94"/>
      <c r="HHV82" s="94"/>
      <c r="HHW82" s="94"/>
      <c r="HHX82" s="94"/>
      <c r="HHY82" s="94"/>
      <c r="HHZ82" s="94"/>
      <c r="HIA82" s="94"/>
      <c r="HIB82" s="94"/>
      <c r="HIC82" s="94"/>
      <c r="HID82" s="94"/>
      <c r="HIE82" s="94"/>
      <c r="HIF82" s="94"/>
      <c r="HIG82" s="94"/>
      <c r="HIH82" s="94"/>
      <c r="HII82" s="94"/>
      <c r="HIJ82" s="94"/>
      <c r="HIK82" s="94"/>
      <c r="HIL82" s="94"/>
      <c r="HIM82" s="94"/>
      <c r="HIN82" s="94"/>
      <c r="HIO82" s="94"/>
      <c r="HIP82" s="94"/>
      <c r="HIQ82" s="94"/>
      <c r="HIR82" s="94"/>
      <c r="HIS82" s="94"/>
      <c r="HIT82" s="94"/>
      <c r="HIU82" s="94"/>
      <c r="HIV82" s="94"/>
      <c r="HIW82" s="94"/>
      <c r="HIX82" s="94"/>
      <c r="HIY82" s="94"/>
      <c r="HIZ82" s="94"/>
      <c r="HJA82" s="94"/>
      <c r="HJB82" s="94"/>
      <c r="HJC82" s="94"/>
      <c r="HJD82" s="94"/>
      <c r="HJE82" s="94"/>
      <c r="HJF82" s="94"/>
      <c r="HJG82" s="94"/>
      <c r="HJH82" s="94"/>
      <c r="HJI82" s="94"/>
      <c r="HJJ82" s="94"/>
      <c r="HJK82" s="94"/>
      <c r="HJL82" s="94"/>
      <c r="HJM82" s="94"/>
      <c r="HJN82" s="94"/>
      <c r="HJO82" s="94"/>
      <c r="HJP82" s="94"/>
      <c r="HJQ82" s="94"/>
      <c r="HJR82" s="94"/>
      <c r="HJS82" s="94"/>
      <c r="HJT82" s="94"/>
      <c r="HJU82" s="94"/>
      <c r="HJV82" s="94"/>
      <c r="HJW82" s="94"/>
      <c r="HJX82" s="94"/>
      <c r="HJY82" s="94"/>
      <c r="HJZ82" s="94"/>
      <c r="HKA82" s="94"/>
      <c r="HKB82" s="94"/>
      <c r="HKC82" s="94"/>
      <c r="HKD82" s="94"/>
      <c r="HKE82" s="94"/>
      <c r="HKF82" s="94"/>
      <c r="HKG82" s="94"/>
      <c r="HKH82" s="94"/>
      <c r="HKI82" s="94"/>
      <c r="HKJ82" s="94"/>
      <c r="HKK82" s="94"/>
      <c r="HKL82" s="94"/>
      <c r="HKM82" s="94"/>
      <c r="HKN82" s="94"/>
      <c r="HKO82" s="94"/>
      <c r="HKP82" s="94"/>
      <c r="HKQ82" s="94"/>
      <c r="HKR82" s="94"/>
      <c r="HKS82" s="94"/>
      <c r="HKT82" s="94"/>
      <c r="HKU82" s="94"/>
      <c r="HKV82" s="94"/>
      <c r="HKW82" s="94"/>
      <c r="HKX82" s="94"/>
      <c r="HKY82" s="94"/>
      <c r="HKZ82" s="94"/>
      <c r="HLA82" s="94"/>
      <c r="HLB82" s="94"/>
      <c r="HLC82" s="94"/>
      <c r="HLD82" s="94"/>
      <c r="HLE82" s="94"/>
      <c r="HLF82" s="94"/>
      <c r="HLG82" s="94"/>
      <c r="HLH82" s="94"/>
      <c r="HLI82" s="94"/>
      <c r="HLJ82" s="94"/>
      <c r="HLK82" s="94"/>
      <c r="HLL82" s="94"/>
      <c r="HLM82" s="94"/>
      <c r="HLN82" s="94"/>
      <c r="HLO82" s="94"/>
      <c r="HLP82" s="94"/>
      <c r="HLQ82" s="94"/>
      <c r="HLR82" s="94"/>
      <c r="HLS82" s="94"/>
      <c r="HLT82" s="94"/>
      <c r="HLU82" s="94"/>
      <c r="HLV82" s="94"/>
      <c r="HLW82" s="94"/>
      <c r="HLX82" s="94"/>
      <c r="HLY82" s="94"/>
      <c r="HLZ82" s="94"/>
      <c r="HMA82" s="94"/>
      <c r="HMB82" s="94"/>
      <c r="HMC82" s="94"/>
      <c r="HMD82" s="94"/>
      <c r="HME82" s="94"/>
      <c r="HMF82" s="94"/>
      <c r="HMG82" s="94"/>
      <c r="HMH82" s="94"/>
      <c r="HMI82" s="94"/>
      <c r="HMJ82" s="94"/>
      <c r="HMK82" s="94"/>
      <c r="HML82" s="94"/>
      <c r="HMM82" s="94"/>
      <c r="HMN82" s="94"/>
      <c r="HMO82" s="94"/>
      <c r="HMP82" s="94"/>
      <c r="HMQ82" s="94"/>
      <c r="HMR82" s="94"/>
      <c r="HMS82" s="94"/>
      <c r="HMT82" s="94"/>
      <c r="HMU82" s="94"/>
      <c r="HMV82" s="94"/>
      <c r="HMW82" s="94"/>
      <c r="HMX82" s="94"/>
      <c r="HMY82" s="94"/>
      <c r="HMZ82" s="94"/>
      <c r="HNA82" s="94"/>
      <c r="HNB82" s="94"/>
      <c r="HNC82" s="94"/>
      <c r="HND82" s="94"/>
      <c r="HNE82" s="94"/>
      <c r="HNF82" s="94"/>
      <c r="HNG82" s="94"/>
      <c r="HNH82" s="94"/>
      <c r="HNI82" s="94"/>
      <c r="HNJ82" s="94"/>
      <c r="HNK82" s="94"/>
      <c r="HNL82" s="94"/>
      <c r="HNM82" s="94"/>
      <c r="HNN82" s="94"/>
      <c r="HNO82" s="94"/>
      <c r="HNP82" s="94"/>
      <c r="HNQ82" s="94"/>
      <c r="HNR82" s="94"/>
      <c r="HNS82" s="94"/>
      <c r="HNT82" s="94"/>
      <c r="HNU82" s="94"/>
      <c r="HNV82" s="94"/>
      <c r="HNW82" s="94"/>
      <c r="HNX82" s="94"/>
      <c r="HNY82" s="94"/>
      <c r="HNZ82" s="94"/>
      <c r="HOA82" s="94"/>
      <c r="HOB82" s="94"/>
      <c r="HOC82" s="94"/>
      <c r="HOD82" s="94"/>
      <c r="HOE82" s="94"/>
      <c r="HOF82" s="94"/>
      <c r="HOG82" s="94"/>
      <c r="HOH82" s="94"/>
      <c r="HOI82" s="94"/>
      <c r="HOJ82" s="94"/>
      <c r="HOK82" s="94"/>
      <c r="HOL82" s="94"/>
      <c r="HOM82" s="94"/>
      <c r="HON82" s="94"/>
      <c r="HOO82" s="94"/>
      <c r="HOP82" s="94"/>
      <c r="HOQ82" s="94"/>
      <c r="HOR82" s="94"/>
      <c r="HOS82" s="94"/>
      <c r="HOT82" s="94"/>
      <c r="HOU82" s="94"/>
      <c r="HOV82" s="94"/>
      <c r="HOW82" s="94"/>
      <c r="HOX82" s="94"/>
      <c r="HOY82" s="94"/>
      <c r="HOZ82" s="94"/>
      <c r="HPA82" s="94"/>
      <c r="HPB82" s="94"/>
      <c r="HPC82" s="94"/>
      <c r="HPD82" s="94"/>
      <c r="HPE82" s="94"/>
      <c r="HPF82" s="94"/>
      <c r="HPG82" s="94"/>
      <c r="HPH82" s="94"/>
      <c r="HPI82" s="94"/>
      <c r="HPJ82" s="94"/>
      <c r="HPK82" s="94"/>
      <c r="HPL82" s="94"/>
      <c r="HPM82" s="94"/>
      <c r="HPN82" s="94"/>
      <c r="HPO82" s="94"/>
      <c r="HPP82" s="94"/>
      <c r="HPQ82" s="94"/>
      <c r="HPR82" s="94"/>
      <c r="HPS82" s="94"/>
      <c r="HPT82" s="94"/>
      <c r="HPU82" s="94"/>
      <c r="HPV82" s="94"/>
      <c r="HPW82" s="94"/>
      <c r="HPX82" s="94"/>
      <c r="HPY82" s="94"/>
      <c r="HPZ82" s="94"/>
      <c r="HQA82" s="94"/>
      <c r="HQB82" s="94"/>
      <c r="HQC82" s="94"/>
      <c r="HQD82" s="94"/>
      <c r="HQE82" s="94"/>
      <c r="HQF82" s="94"/>
      <c r="HQG82" s="94"/>
      <c r="HQH82" s="94"/>
      <c r="HQI82" s="94"/>
      <c r="HQJ82" s="94"/>
      <c r="HQK82" s="94"/>
      <c r="HQL82" s="94"/>
      <c r="HQM82" s="94"/>
      <c r="HQN82" s="94"/>
      <c r="HQO82" s="94"/>
      <c r="HQP82" s="94"/>
      <c r="HQQ82" s="94"/>
      <c r="HQR82" s="94"/>
      <c r="HQS82" s="94"/>
      <c r="HQT82" s="94"/>
      <c r="HQU82" s="94"/>
      <c r="HQV82" s="94"/>
      <c r="HQW82" s="94"/>
      <c r="HQX82" s="94"/>
      <c r="HQY82" s="94"/>
      <c r="HQZ82" s="94"/>
      <c r="HRA82" s="94"/>
      <c r="HRB82" s="94"/>
      <c r="HRC82" s="94"/>
      <c r="HRD82" s="94"/>
      <c r="HRE82" s="94"/>
      <c r="HRF82" s="94"/>
      <c r="HRG82" s="94"/>
      <c r="HRH82" s="94"/>
      <c r="HRI82" s="94"/>
      <c r="HRJ82" s="94"/>
      <c r="HRK82" s="94"/>
      <c r="HRL82" s="94"/>
      <c r="HRM82" s="94"/>
      <c r="HRN82" s="94"/>
      <c r="HRO82" s="94"/>
      <c r="HRP82" s="94"/>
      <c r="HRQ82" s="94"/>
      <c r="HRR82" s="94"/>
      <c r="HRS82" s="94"/>
      <c r="HRT82" s="94"/>
      <c r="HRU82" s="94"/>
      <c r="HRV82" s="94"/>
      <c r="HRW82" s="94"/>
      <c r="HRX82" s="94"/>
      <c r="HRY82" s="94"/>
      <c r="HRZ82" s="94"/>
      <c r="HSA82" s="94"/>
      <c r="HSB82" s="94"/>
      <c r="HSC82" s="94"/>
      <c r="HSD82" s="94"/>
      <c r="HSE82" s="94"/>
      <c r="HSF82" s="94"/>
      <c r="HSG82" s="94"/>
      <c r="HSH82" s="94"/>
      <c r="HSI82" s="94"/>
      <c r="HSJ82" s="94"/>
      <c r="HSK82" s="94"/>
      <c r="HSL82" s="94"/>
      <c r="HSM82" s="94"/>
      <c r="HSN82" s="94"/>
      <c r="HSO82" s="94"/>
      <c r="HSP82" s="94"/>
      <c r="HSQ82" s="94"/>
      <c r="HSR82" s="94"/>
      <c r="HSS82" s="94"/>
      <c r="HST82" s="94"/>
      <c r="HSU82" s="94"/>
      <c r="HSV82" s="94"/>
      <c r="HSW82" s="94"/>
      <c r="HSX82" s="94"/>
      <c r="HSY82" s="94"/>
      <c r="HSZ82" s="94"/>
      <c r="HTA82" s="94"/>
      <c r="HTB82" s="94"/>
      <c r="HTC82" s="94"/>
      <c r="HTD82" s="94"/>
      <c r="HTE82" s="94"/>
      <c r="HTF82" s="94"/>
      <c r="HTG82" s="94"/>
      <c r="HTH82" s="94"/>
      <c r="HTI82" s="94"/>
      <c r="HTJ82" s="94"/>
      <c r="HTK82" s="94"/>
      <c r="HTL82" s="94"/>
      <c r="HTM82" s="94"/>
      <c r="HTN82" s="94"/>
      <c r="HTO82" s="94"/>
      <c r="HTP82" s="94"/>
      <c r="HTQ82" s="94"/>
      <c r="HTR82" s="94"/>
      <c r="HTS82" s="94"/>
      <c r="HTT82" s="94"/>
      <c r="HTU82" s="94"/>
      <c r="HTV82" s="94"/>
      <c r="HTW82" s="94"/>
      <c r="HTX82" s="94"/>
      <c r="HTY82" s="94"/>
      <c r="HTZ82" s="94"/>
      <c r="HUA82" s="94"/>
      <c r="HUB82" s="94"/>
      <c r="HUC82" s="94"/>
      <c r="HUD82" s="94"/>
      <c r="HUE82" s="94"/>
      <c r="HUF82" s="94"/>
      <c r="HUG82" s="94"/>
      <c r="HUH82" s="94"/>
      <c r="HUI82" s="94"/>
      <c r="HUJ82" s="94"/>
      <c r="HUK82" s="94"/>
      <c r="HUL82" s="94"/>
      <c r="HUM82" s="94"/>
      <c r="HUN82" s="94"/>
      <c r="HUO82" s="94"/>
      <c r="HUP82" s="94"/>
      <c r="HUQ82" s="94"/>
      <c r="HUR82" s="94"/>
      <c r="HUS82" s="94"/>
      <c r="HUT82" s="94"/>
      <c r="HUU82" s="94"/>
      <c r="HUV82" s="94"/>
      <c r="HUW82" s="94"/>
      <c r="HUX82" s="94"/>
      <c r="HUY82" s="94"/>
      <c r="HUZ82" s="94"/>
      <c r="HVA82" s="94"/>
      <c r="HVB82" s="94"/>
      <c r="HVC82" s="94"/>
      <c r="HVD82" s="94"/>
      <c r="HVE82" s="94"/>
      <c r="HVF82" s="94"/>
      <c r="HVG82" s="94"/>
      <c r="HVH82" s="94"/>
      <c r="HVI82" s="94"/>
      <c r="HVJ82" s="94"/>
      <c r="HVK82" s="94"/>
      <c r="HVL82" s="94"/>
      <c r="HVM82" s="94"/>
      <c r="HVN82" s="94"/>
      <c r="HVO82" s="94"/>
      <c r="HVP82" s="94"/>
      <c r="HVQ82" s="94"/>
      <c r="HVR82" s="94"/>
      <c r="HVS82" s="94"/>
      <c r="HVT82" s="94"/>
      <c r="HVU82" s="94"/>
      <c r="HVV82" s="94"/>
      <c r="HVW82" s="94"/>
      <c r="HVX82" s="94"/>
      <c r="HVY82" s="94"/>
      <c r="HVZ82" s="94"/>
      <c r="HWA82" s="94"/>
      <c r="HWB82" s="94"/>
      <c r="HWC82" s="94"/>
      <c r="HWD82" s="94"/>
      <c r="HWE82" s="94"/>
      <c r="HWF82" s="94"/>
      <c r="HWG82" s="94"/>
      <c r="HWH82" s="94"/>
      <c r="HWI82" s="94"/>
      <c r="HWJ82" s="94"/>
      <c r="HWK82" s="94"/>
      <c r="HWL82" s="94"/>
      <c r="HWM82" s="94"/>
      <c r="HWN82" s="94"/>
      <c r="HWO82" s="94"/>
      <c r="HWP82" s="94"/>
      <c r="HWQ82" s="94"/>
      <c r="HWR82" s="94"/>
      <c r="HWS82" s="94"/>
      <c r="HWT82" s="94"/>
      <c r="HWU82" s="94"/>
      <c r="HWV82" s="94"/>
      <c r="HWW82" s="94"/>
      <c r="HWX82" s="94"/>
      <c r="HWY82" s="94"/>
      <c r="HWZ82" s="94"/>
      <c r="HXA82" s="94"/>
      <c r="HXB82" s="94"/>
      <c r="HXC82" s="94"/>
      <c r="HXD82" s="94"/>
      <c r="HXE82" s="94"/>
      <c r="HXF82" s="94"/>
      <c r="HXG82" s="94"/>
      <c r="HXH82" s="94"/>
      <c r="HXI82" s="94"/>
      <c r="HXJ82" s="94"/>
      <c r="HXK82" s="94"/>
      <c r="HXL82" s="94"/>
      <c r="HXM82" s="94"/>
      <c r="HXN82" s="94"/>
      <c r="HXO82" s="94"/>
      <c r="HXP82" s="94"/>
      <c r="HXQ82" s="94"/>
      <c r="HXR82" s="94"/>
      <c r="HXS82" s="94"/>
      <c r="HXT82" s="94"/>
      <c r="HXU82" s="94"/>
      <c r="HXV82" s="94"/>
      <c r="HXW82" s="94"/>
      <c r="HXX82" s="94"/>
      <c r="HXY82" s="94"/>
      <c r="HXZ82" s="94"/>
      <c r="HYA82" s="94"/>
      <c r="HYB82" s="94"/>
      <c r="HYC82" s="94"/>
      <c r="HYD82" s="94"/>
      <c r="HYE82" s="94"/>
      <c r="HYF82" s="94"/>
      <c r="HYG82" s="94"/>
      <c r="HYH82" s="94"/>
      <c r="HYI82" s="94"/>
      <c r="HYJ82" s="94"/>
      <c r="HYK82" s="94"/>
      <c r="HYL82" s="94"/>
      <c r="HYM82" s="94"/>
      <c r="HYN82" s="94"/>
      <c r="HYO82" s="94"/>
      <c r="HYP82" s="94"/>
      <c r="HYQ82" s="94"/>
      <c r="HYR82" s="94"/>
      <c r="HYS82" s="94"/>
      <c r="HYT82" s="94"/>
      <c r="HYU82" s="94"/>
      <c r="HYV82" s="94"/>
      <c r="HYW82" s="94"/>
      <c r="HYX82" s="94"/>
      <c r="HYY82" s="94"/>
      <c r="HYZ82" s="94"/>
      <c r="HZA82" s="94"/>
      <c r="HZB82" s="94"/>
      <c r="HZC82" s="94"/>
      <c r="HZD82" s="94"/>
      <c r="HZE82" s="94"/>
      <c r="HZF82" s="94"/>
      <c r="HZG82" s="94"/>
      <c r="HZH82" s="94"/>
      <c r="HZI82" s="94"/>
      <c r="HZJ82" s="94"/>
      <c r="HZK82" s="94"/>
      <c r="HZL82" s="94"/>
      <c r="HZM82" s="94"/>
      <c r="HZN82" s="94"/>
      <c r="HZO82" s="94"/>
      <c r="HZP82" s="94"/>
      <c r="HZQ82" s="94"/>
      <c r="HZR82" s="94"/>
      <c r="HZS82" s="94"/>
      <c r="HZT82" s="94"/>
      <c r="HZU82" s="94"/>
      <c r="HZV82" s="94"/>
      <c r="HZW82" s="94"/>
      <c r="HZX82" s="94"/>
      <c r="HZY82" s="94"/>
      <c r="HZZ82" s="94"/>
      <c r="IAA82" s="94"/>
      <c r="IAB82" s="94"/>
      <c r="IAC82" s="94"/>
      <c r="IAD82" s="94"/>
      <c r="IAE82" s="94"/>
      <c r="IAF82" s="94"/>
      <c r="IAG82" s="94"/>
      <c r="IAH82" s="94"/>
      <c r="IAI82" s="94"/>
      <c r="IAJ82" s="94"/>
      <c r="IAK82" s="94"/>
      <c r="IAL82" s="94"/>
      <c r="IAM82" s="94"/>
      <c r="IAN82" s="94"/>
      <c r="IAO82" s="94"/>
      <c r="IAP82" s="94"/>
      <c r="IAQ82" s="94"/>
      <c r="IAR82" s="94"/>
      <c r="IAS82" s="94"/>
      <c r="IAT82" s="94"/>
      <c r="IAU82" s="94"/>
      <c r="IAV82" s="94"/>
      <c r="IAW82" s="94"/>
      <c r="IAX82" s="94"/>
      <c r="IAY82" s="94"/>
      <c r="IAZ82" s="94"/>
      <c r="IBA82" s="94"/>
      <c r="IBB82" s="94"/>
      <c r="IBC82" s="94"/>
      <c r="IBD82" s="94"/>
      <c r="IBE82" s="94"/>
      <c r="IBF82" s="94"/>
      <c r="IBG82" s="94"/>
      <c r="IBH82" s="94"/>
      <c r="IBI82" s="94"/>
      <c r="IBJ82" s="94"/>
      <c r="IBK82" s="94"/>
      <c r="IBL82" s="94"/>
      <c r="IBM82" s="94"/>
      <c r="IBN82" s="94"/>
      <c r="IBO82" s="94"/>
      <c r="IBP82" s="94"/>
      <c r="IBQ82" s="94"/>
      <c r="IBR82" s="94"/>
      <c r="IBS82" s="94"/>
      <c r="IBT82" s="94"/>
      <c r="IBU82" s="94"/>
      <c r="IBV82" s="94"/>
      <c r="IBW82" s="94"/>
      <c r="IBX82" s="94"/>
      <c r="IBY82" s="94"/>
      <c r="IBZ82" s="94"/>
      <c r="ICA82" s="94"/>
      <c r="ICB82" s="94"/>
      <c r="ICC82" s="94"/>
      <c r="ICD82" s="94"/>
      <c r="ICE82" s="94"/>
      <c r="ICF82" s="94"/>
      <c r="ICG82" s="94"/>
      <c r="ICH82" s="94"/>
      <c r="ICI82" s="94"/>
      <c r="ICJ82" s="94"/>
      <c r="ICK82" s="94"/>
      <c r="ICL82" s="94"/>
      <c r="ICM82" s="94"/>
      <c r="ICN82" s="94"/>
      <c r="ICO82" s="94"/>
      <c r="ICP82" s="94"/>
      <c r="ICQ82" s="94"/>
      <c r="ICR82" s="94"/>
      <c r="ICS82" s="94"/>
      <c r="ICT82" s="94"/>
      <c r="ICU82" s="94"/>
      <c r="ICV82" s="94"/>
      <c r="ICW82" s="94"/>
      <c r="ICX82" s="94"/>
      <c r="ICY82" s="94"/>
      <c r="ICZ82" s="94"/>
      <c r="IDA82" s="94"/>
      <c r="IDB82" s="94"/>
      <c r="IDC82" s="94"/>
      <c r="IDD82" s="94"/>
      <c r="IDE82" s="94"/>
      <c r="IDF82" s="94"/>
      <c r="IDG82" s="94"/>
      <c r="IDH82" s="94"/>
      <c r="IDI82" s="94"/>
      <c r="IDJ82" s="94"/>
      <c r="IDK82" s="94"/>
      <c r="IDL82" s="94"/>
      <c r="IDM82" s="94"/>
      <c r="IDN82" s="94"/>
      <c r="IDO82" s="94"/>
      <c r="IDP82" s="94"/>
      <c r="IDQ82" s="94"/>
      <c r="IDR82" s="94"/>
      <c r="IDS82" s="94"/>
      <c r="IDT82" s="94"/>
      <c r="IDU82" s="94"/>
      <c r="IDV82" s="94"/>
      <c r="IDW82" s="94"/>
      <c r="IDX82" s="94"/>
      <c r="IDY82" s="94"/>
      <c r="IDZ82" s="94"/>
      <c r="IEA82" s="94"/>
      <c r="IEB82" s="94"/>
      <c r="IEC82" s="94"/>
      <c r="IED82" s="94"/>
      <c r="IEE82" s="94"/>
      <c r="IEF82" s="94"/>
      <c r="IEG82" s="94"/>
      <c r="IEH82" s="94"/>
      <c r="IEI82" s="94"/>
      <c r="IEJ82" s="94"/>
      <c r="IEK82" s="94"/>
      <c r="IEL82" s="94"/>
      <c r="IEM82" s="94"/>
      <c r="IEN82" s="94"/>
      <c r="IEO82" s="94"/>
      <c r="IEP82" s="94"/>
      <c r="IEQ82" s="94"/>
      <c r="IER82" s="94"/>
      <c r="IES82" s="94"/>
      <c r="IET82" s="94"/>
      <c r="IEU82" s="94"/>
      <c r="IEV82" s="94"/>
      <c r="IEW82" s="94"/>
      <c r="IEX82" s="94"/>
      <c r="IEY82" s="94"/>
      <c r="IEZ82" s="94"/>
      <c r="IFA82" s="94"/>
      <c r="IFB82" s="94"/>
      <c r="IFC82" s="94"/>
      <c r="IFD82" s="94"/>
      <c r="IFE82" s="94"/>
      <c r="IFF82" s="94"/>
      <c r="IFG82" s="94"/>
      <c r="IFH82" s="94"/>
      <c r="IFI82" s="94"/>
      <c r="IFJ82" s="94"/>
      <c r="IFK82" s="94"/>
      <c r="IFL82" s="94"/>
      <c r="IFM82" s="94"/>
      <c r="IFN82" s="94"/>
      <c r="IFO82" s="94"/>
      <c r="IFP82" s="94"/>
      <c r="IFQ82" s="94"/>
      <c r="IFR82" s="94"/>
      <c r="IFS82" s="94"/>
      <c r="IFT82" s="94"/>
      <c r="IFU82" s="94"/>
      <c r="IFV82" s="94"/>
      <c r="IFW82" s="94"/>
      <c r="IFX82" s="94"/>
      <c r="IFY82" s="94"/>
      <c r="IFZ82" s="94"/>
      <c r="IGA82" s="94"/>
      <c r="IGB82" s="94"/>
      <c r="IGC82" s="94"/>
      <c r="IGD82" s="94"/>
      <c r="IGE82" s="94"/>
      <c r="IGF82" s="94"/>
      <c r="IGG82" s="94"/>
      <c r="IGH82" s="94"/>
      <c r="IGI82" s="94"/>
      <c r="IGJ82" s="94"/>
      <c r="IGK82" s="94"/>
      <c r="IGL82" s="94"/>
      <c r="IGM82" s="94"/>
      <c r="IGN82" s="94"/>
      <c r="IGO82" s="94"/>
      <c r="IGP82" s="94"/>
      <c r="IGQ82" s="94"/>
      <c r="IGR82" s="94"/>
      <c r="IGS82" s="94"/>
      <c r="IGT82" s="94"/>
      <c r="IGU82" s="94"/>
      <c r="IGV82" s="94"/>
      <c r="IGW82" s="94"/>
      <c r="IGX82" s="94"/>
      <c r="IGY82" s="94"/>
      <c r="IGZ82" s="94"/>
      <c r="IHA82" s="94"/>
      <c r="IHB82" s="94"/>
      <c r="IHC82" s="94"/>
      <c r="IHD82" s="94"/>
      <c r="IHE82" s="94"/>
      <c r="IHF82" s="94"/>
      <c r="IHG82" s="94"/>
      <c r="IHH82" s="94"/>
      <c r="IHI82" s="94"/>
      <c r="IHJ82" s="94"/>
      <c r="IHK82" s="94"/>
      <c r="IHL82" s="94"/>
      <c r="IHM82" s="94"/>
      <c r="IHN82" s="94"/>
      <c r="IHO82" s="94"/>
      <c r="IHP82" s="94"/>
      <c r="IHQ82" s="94"/>
      <c r="IHR82" s="94"/>
      <c r="IHS82" s="94"/>
      <c r="IHT82" s="94"/>
      <c r="IHU82" s="94"/>
      <c r="IHV82" s="94"/>
      <c r="IHW82" s="94"/>
      <c r="IHX82" s="94"/>
      <c r="IHY82" s="94"/>
      <c r="IHZ82" s="94"/>
      <c r="IIA82" s="94"/>
      <c r="IIB82" s="94"/>
      <c r="IIC82" s="94"/>
      <c r="IID82" s="94"/>
      <c r="IIE82" s="94"/>
      <c r="IIF82" s="94"/>
      <c r="IIG82" s="94"/>
      <c r="IIH82" s="94"/>
      <c r="III82" s="94"/>
      <c r="IIJ82" s="94"/>
      <c r="IIK82" s="94"/>
      <c r="IIL82" s="94"/>
      <c r="IIM82" s="94"/>
      <c r="IIN82" s="94"/>
      <c r="IIO82" s="94"/>
      <c r="IIP82" s="94"/>
      <c r="IIQ82" s="94"/>
      <c r="IIR82" s="94"/>
      <c r="IIS82" s="94"/>
      <c r="IIT82" s="94"/>
      <c r="IIU82" s="94"/>
      <c r="IIV82" s="94"/>
      <c r="IIW82" s="94"/>
      <c r="IIX82" s="94"/>
      <c r="IIY82" s="94"/>
      <c r="IIZ82" s="94"/>
      <c r="IJA82" s="94"/>
      <c r="IJB82" s="94"/>
      <c r="IJC82" s="94"/>
      <c r="IJD82" s="94"/>
      <c r="IJE82" s="94"/>
      <c r="IJF82" s="94"/>
      <c r="IJG82" s="94"/>
      <c r="IJH82" s="94"/>
      <c r="IJI82" s="94"/>
      <c r="IJJ82" s="94"/>
      <c r="IJK82" s="94"/>
      <c r="IJL82" s="94"/>
      <c r="IJM82" s="94"/>
      <c r="IJN82" s="94"/>
      <c r="IJO82" s="94"/>
      <c r="IJP82" s="94"/>
      <c r="IJQ82" s="94"/>
      <c r="IJR82" s="94"/>
      <c r="IJS82" s="94"/>
      <c r="IJT82" s="94"/>
      <c r="IJU82" s="94"/>
      <c r="IJV82" s="94"/>
      <c r="IJW82" s="94"/>
      <c r="IJX82" s="94"/>
      <c r="IJY82" s="94"/>
      <c r="IJZ82" s="94"/>
      <c r="IKA82" s="94"/>
      <c r="IKB82" s="94"/>
      <c r="IKC82" s="94"/>
      <c r="IKD82" s="94"/>
      <c r="IKE82" s="94"/>
      <c r="IKF82" s="94"/>
      <c r="IKG82" s="94"/>
      <c r="IKH82" s="94"/>
      <c r="IKI82" s="94"/>
      <c r="IKJ82" s="94"/>
      <c r="IKK82" s="94"/>
      <c r="IKL82" s="94"/>
      <c r="IKM82" s="94"/>
      <c r="IKN82" s="94"/>
      <c r="IKO82" s="94"/>
      <c r="IKP82" s="94"/>
      <c r="IKQ82" s="94"/>
      <c r="IKR82" s="94"/>
      <c r="IKS82" s="94"/>
      <c r="IKT82" s="94"/>
      <c r="IKU82" s="94"/>
      <c r="IKV82" s="94"/>
      <c r="IKW82" s="94"/>
      <c r="IKX82" s="94"/>
      <c r="IKY82" s="94"/>
      <c r="IKZ82" s="94"/>
      <c r="ILA82" s="94"/>
      <c r="ILB82" s="94"/>
      <c r="ILC82" s="94"/>
      <c r="ILD82" s="94"/>
      <c r="ILE82" s="94"/>
      <c r="ILF82" s="94"/>
      <c r="ILG82" s="94"/>
      <c r="ILH82" s="94"/>
      <c r="ILI82" s="94"/>
      <c r="ILJ82" s="94"/>
      <c r="ILK82" s="94"/>
      <c r="ILL82" s="94"/>
      <c r="ILM82" s="94"/>
      <c r="ILN82" s="94"/>
      <c r="ILO82" s="94"/>
      <c r="ILP82" s="94"/>
      <c r="ILQ82" s="94"/>
      <c r="ILR82" s="94"/>
      <c r="ILS82" s="94"/>
      <c r="ILT82" s="94"/>
      <c r="ILU82" s="94"/>
      <c r="ILV82" s="94"/>
      <c r="ILW82" s="94"/>
      <c r="ILX82" s="94"/>
      <c r="ILY82" s="94"/>
      <c r="ILZ82" s="94"/>
      <c r="IMA82" s="94"/>
      <c r="IMB82" s="94"/>
      <c r="IMC82" s="94"/>
      <c r="IMD82" s="94"/>
      <c r="IME82" s="94"/>
      <c r="IMF82" s="94"/>
      <c r="IMG82" s="94"/>
      <c r="IMH82" s="94"/>
      <c r="IMI82" s="94"/>
      <c r="IMJ82" s="94"/>
      <c r="IMK82" s="94"/>
      <c r="IML82" s="94"/>
      <c r="IMM82" s="94"/>
      <c r="IMN82" s="94"/>
      <c r="IMO82" s="94"/>
      <c r="IMP82" s="94"/>
      <c r="IMQ82" s="94"/>
      <c r="IMR82" s="94"/>
      <c r="IMS82" s="94"/>
      <c r="IMT82" s="94"/>
      <c r="IMU82" s="94"/>
      <c r="IMV82" s="94"/>
      <c r="IMW82" s="94"/>
      <c r="IMX82" s="94"/>
      <c r="IMY82" s="94"/>
      <c r="IMZ82" s="94"/>
      <c r="INA82" s="94"/>
      <c r="INB82" s="94"/>
      <c r="INC82" s="94"/>
      <c r="IND82" s="94"/>
      <c r="INE82" s="94"/>
      <c r="INF82" s="94"/>
      <c r="ING82" s="94"/>
      <c r="INH82" s="94"/>
      <c r="INI82" s="94"/>
      <c r="INJ82" s="94"/>
      <c r="INK82" s="94"/>
      <c r="INL82" s="94"/>
      <c r="INM82" s="94"/>
      <c r="INN82" s="94"/>
      <c r="INO82" s="94"/>
      <c r="INP82" s="94"/>
      <c r="INQ82" s="94"/>
      <c r="INR82" s="94"/>
      <c r="INS82" s="94"/>
      <c r="INT82" s="94"/>
      <c r="INU82" s="94"/>
      <c r="INV82" s="94"/>
      <c r="INW82" s="94"/>
      <c r="INX82" s="94"/>
      <c r="INY82" s="94"/>
      <c r="INZ82" s="94"/>
      <c r="IOA82" s="94"/>
      <c r="IOB82" s="94"/>
      <c r="IOC82" s="94"/>
      <c r="IOD82" s="94"/>
      <c r="IOE82" s="94"/>
      <c r="IOF82" s="94"/>
      <c r="IOG82" s="94"/>
      <c r="IOH82" s="94"/>
      <c r="IOI82" s="94"/>
      <c r="IOJ82" s="94"/>
      <c r="IOK82" s="94"/>
      <c r="IOL82" s="94"/>
      <c r="IOM82" s="94"/>
      <c r="ION82" s="94"/>
      <c r="IOO82" s="94"/>
      <c r="IOP82" s="94"/>
      <c r="IOQ82" s="94"/>
      <c r="IOR82" s="94"/>
      <c r="IOS82" s="94"/>
      <c r="IOT82" s="94"/>
      <c r="IOU82" s="94"/>
      <c r="IOV82" s="94"/>
      <c r="IOW82" s="94"/>
      <c r="IOX82" s="94"/>
      <c r="IOY82" s="94"/>
      <c r="IOZ82" s="94"/>
      <c r="IPA82" s="94"/>
      <c r="IPB82" s="94"/>
      <c r="IPC82" s="94"/>
      <c r="IPD82" s="94"/>
      <c r="IPE82" s="94"/>
      <c r="IPF82" s="94"/>
      <c r="IPG82" s="94"/>
      <c r="IPH82" s="94"/>
      <c r="IPI82" s="94"/>
      <c r="IPJ82" s="94"/>
      <c r="IPK82" s="94"/>
      <c r="IPL82" s="94"/>
      <c r="IPM82" s="94"/>
      <c r="IPN82" s="94"/>
      <c r="IPO82" s="94"/>
      <c r="IPP82" s="94"/>
      <c r="IPQ82" s="94"/>
      <c r="IPR82" s="94"/>
      <c r="IPS82" s="94"/>
      <c r="IPT82" s="94"/>
      <c r="IPU82" s="94"/>
      <c r="IPV82" s="94"/>
      <c r="IPW82" s="94"/>
      <c r="IPX82" s="94"/>
      <c r="IPY82" s="94"/>
      <c r="IPZ82" s="94"/>
      <c r="IQA82" s="94"/>
      <c r="IQB82" s="94"/>
      <c r="IQC82" s="94"/>
      <c r="IQD82" s="94"/>
      <c r="IQE82" s="94"/>
      <c r="IQF82" s="94"/>
      <c r="IQG82" s="94"/>
      <c r="IQH82" s="94"/>
      <c r="IQI82" s="94"/>
      <c r="IQJ82" s="94"/>
      <c r="IQK82" s="94"/>
      <c r="IQL82" s="94"/>
      <c r="IQM82" s="94"/>
      <c r="IQN82" s="94"/>
      <c r="IQO82" s="94"/>
      <c r="IQP82" s="94"/>
      <c r="IQQ82" s="94"/>
      <c r="IQR82" s="94"/>
      <c r="IQS82" s="94"/>
      <c r="IQT82" s="94"/>
      <c r="IQU82" s="94"/>
      <c r="IQV82" s="94"/>
      <c r="IQW82" s="94"/>
      <c r="IQX82" s="94"/>
      <c r="IQY82" s="94"/>
      <c r="IQZ82" s="94"/>
      <c r="IRA82" s="94"/>
      <c r="IRB82" s="94"/>
      <c r="IRC82" s="94"/>
      <c r="IRD82" s="94"/>
      <c r="IRE82" s="94"/>
      <c r="IRF82" s="94"/>
      <c r="IRG82" s="94"/>
      <c r="IRH82" s="94"/>
      <c r="IRI82" s="94"/>
      <c r="IRJ82" s="94"/>
      <c r="IRK82" s="94"/>
      <c r="IRL82" s="94"/>
      <c r="IRM82" s="94"/>
      <c r="IRN82" s="94"/>
      <c r="IRO82" s="94"/>
      <c r="IRP82" s="94"/>
      <c r="IRQ82" s="94"/>
      <c r="IRR82" s="94"/>
      <c r="IRS82" s="94"/>
      <c r="IRT82" s="94"/>
      <c r="IRU82" s="94"/>
      <c r="IRV82" s="94"/>
      <c r="IRW82" s="94"/>
      <c r="IRX82" s="94"/>
      <c r="IRY82" s="94"/>
      <c r="IRZ82" s="94"/>
      <c r="ISA82" s="94"/>
      <c r="ISB82" s="94"/>
      <c r="ISC82" s="94"/>
      <c r="ISD82" s="94"/>
      <c r="ISE82" s="94"/>
      <c r="ISF82" s="94"/>
      <c r="ISG82" s="94"/>
      <c r="ISH82" s="94"/>
      <c r="ISI82" s="94"/>
      <c r="ISJ82" s="94"/>
      <c r="ISK82" s="94"/>
      <c r="ISL82" s="94"/>
      <c r="ISM82" s="94"/>
      <c r="ISN82" s="94"/>
      <c r="ISO82" s="94"/>
      <c r="ISP82" s="94"/>
      <c r="ISQ82" s="94"/>
      <c r="ISR82" s="94"/>
      <c r="ISS82" s="94"/>
      <c r="IST82" s="94"/>
      <c r="ISU82" s="94"/>
      <c r="ISV82" s="94"/>
      <c r="ISW82" s="94"/>
      <c r="ISX82" s="94"/>
      <c r="ISY82" s="94"/>
      <c r="ISZ82" s="94"/>
      <c r="ITA82" s="94"/>
      <c r="ITB82" s="94"/>
      <c r="ITC82" s="94"/>
      <c r="ITD82" s="94"/>
      <c r="ITE82" s="94"/>
      <c r="ITF82" s="94"/>
      <c r="ITG82" s="94"/>
      <c r="ITH82" s="94"/>
      <c r="ITI82" s="94"/>
      <c r="ITJ82" s="94"/>
      <c r="ITK82" s="94"/>
      <c r="ITL82" s="94"/>
      <c r="ITM82" s="94"/>
      <c r="ITN82" s="94"/>
      <c r="ITO82" s="94"/>
      <c r="ITP82" s="94"/>
      <c r="ITQ82" s="94"/>
      <c r="ITR82" s="94"/>
      <c r="ITS82" s="94"/>
      <c r="ITT82" s="94"/>
      <c r="ITU82" s="94"/>
      <c r="ITV82" s="94"/>
      <c r="ITW82" s="94"/>
      <c r="ITX82" s="94"/>
      <c r="ITY82" s="94"/>
      <c r="ITZ82" s="94"/>
      <c r="IUA82" s="94"/>
      <c r="IUB82" s="94"/>
      <c r="IUC82" s="94"/>
      <c r="IUD82" s="94"/>
      <c r="IUE82" s="94"/>
      <c r="IUF82" s="94"/>
      <c r="IUG82" s="94"/>
      <c r="IUH82" s="94"/>
      <c r="IUI82" s="94"/>
      <c r="IUJ82" s="94"/>
      <c r="IUK82" s="94"/>
      <c r="IUL82" s="94"/>
      <c r="IUM82" s="94"/>
      <c r="IUN82" s="94"/>
      <c r="IUO82" s="94"/>
      <c r="IUP82" s="94"/>
      <c r="IUQ82" s="94"/>
      <c r="IUR82" s="94"/>
      <c r="IUS82" s="94"/>
      <c r="IUT82" s="94"/>
      <c r="IUU82" s="94"/>
      <c r="IUV82" s="94"/>
      <c r="IUW82" s="94"/>
      <c r="IUX82" s="94"/>
      <c r="IUY82" s="94"/>
      <c r="IUZ82" s="94"/>
      <c r="IVA82" s="94"/>
      <c r="IVB82" s="94"/>
      <c r="IVC82" s="94"/>
      <c r="IVD82" s="94"/>
      <c r="IVE82" s="94"/>
      <c r="IVF82" s="94"/>
      <c r="IVG82" s="94"/>
      <c r="IVH82" s="94"/>
      <c r="IVI82" s="94"/>
      <c r="IVJ82" s="94"/>
      <c r="IVK82" s="94"/>
      <c r="IVL82" s="94"/>
      <c r="IVM82" s="94"/>
      <c r="IVN82" s="94"/>
      <c r="IVO82" s="94"/>
      <c r="IVP82" s="94"/>
      <c r="IVQ82" s="94"/>
      <c r="IVR82" s="94"/>
      <c r="IVS82" s="94"/>
      <c r="IVT82" s="94"/>
      <c r="IVU82" s="94"/>
      <c r="IVV82" s="94"/>
      <c r="IVW82" s="94"/>
      <c r="IVX82" s="94"/>
      <c r="IVY82" s="94"/>
      <c r="IVZ82" s="94"/>
      <c r="IWA82" s="94"/>
      <c r="IWB82" s="94"/>
      <c r="IWC82" s="94"/>
      <c r="IWD82" s="94"/>
      <c r="IWE82" s="94"/>
      <c r="IWF82" s="94"/>
      <c r="IWG82" s="94"/>
      <c r="IWH82" s="94"/>
      <c r="IWI82" s="94"/>
      <c r="IWJ82" s="94"/>
      <c r="IWK82" s="94"/>
      <c r="IWL82" s="94"/>
      <c r="IWM82" s="94"/>
      <c r="IWN82" s="94"/>
      <c r="IWO82" s="94"/>
      <c r="IWP82" s="94"/>
      <c r="IWQ82" s="94"/>
      <c r="IWR82" s="94"/>
      <c r="IWS82" s="94"/>
      <c r="IWT82" s="94"/>
      <c r="IWU82" s="94"/>
      <c r="IWV82" s="94"/>
      <c r="IWW82" s="94"/>
      <c r="IWX82" s="94"/>
      <c r="IWY82" s="94"/>
      <c r="IWZ82" s="94"/>
      <c r="IXA82" s="94"/>
      <c r="IXB82" s="94"/>
      <c r="IXC82" s="94"/>
      <c r="IXD82" s="94"/>
      <c r="IXE82" s="94"/>
      <c r="IXF82" s="94"/>
      <c r="IXG82" s="94"/>
      <c r="IXH82" s="94"/>
      <c r="IXI82" s="94"/>
      <c r="IXJ82" s="94"/>
      <c r="IXK82" s="94"/>
      <c r="IXL82" s="94"/>
      <c r="IXM82" s="94"/>
      <c r="IXN82" s="94"/>
      <c r="IXO82" s="94"/>
      <c r="IXP82" s="94"/>
      <c r="IXQ82" s="94"/>
      <c r="IXR82" s="94"/>
      <c r="IXS82" s="94"/>
      <c r="IXT82" s="94"/>
      <c r="IXU82" s="94"/>
      <c r="IXV82" s="94"/>
      <c r="IXW82" s="94"/>
      <c r="IXX82" s="94"/>
      <c r="IXY82" s="94"/>
      <c r="IXZ82" s="94"/>
      <c r="IYA82" s="94"/>
      <c r="IYB82" s="94"/>
      <c r="IYC82" s="94"/>
      <c r="IYD82" s="94"/>
      <c r="IYE82" s="94"/>
      <c r="IYF82" s="94"/>
      <c r="IYG82" s="94"/>
      <c r="IYH82" s="94"/>
      <c r="IYI82" s="94"/>
      <c r="IYJ82" s="94"/>
      <c r="IYK82" s="94"/>
      <c r="IYL82" s="94"/>
      <c r="IYM82" s="94"/>
      <c r="IYN82" s="94"/>
      <c r="IYO82" s="94"/>
      <c r="IYP82" s="94"/>
      <c r="IYQ82" s="94"/>
      <c r="IYR82" s="94"/>
      <c r="IYS82" s="94"/>
      <c r="IYT82" s="94"/>
      <c r="IYU82" s="94"/>
      <c r="IYV82" s="94"/>
      <c r="IYW82" s="94"/>
      <c r="IYX82" s="94"/>
      <c r="IYY82" s="94"/>
      <c r="IYZ82" s="94"/>
      <c r="IZA82" s="94"/>
      <c r="IZB82" s="94"/>
      <c r="IZC82" s="94"/>
      <c r="IZD82" s="94"/>
      <c r="IZE82" s="94"/>
      <c r="IZF82" s="94"/>
      <c r="IZG82" s="94"/>
      <c r="IZH82" s="94"/>
      <c r="IZI82" s="94"/>
      <c r="IZJ82" s="94"/>
      <c r="IZK82" s="94"/>
      <c r="IZL82" s="94"/>
      <c r="IZM82" s="94"/>
      <c r="IZN82" s="94"/>
      <c r="IZO82" s="94"/>
      <c r="IZP82" s="94"/>
      <c r="IZQ82" s="94"/>
      <c r="IZR82" s="94"/>
      <c r="IZS82" s="94"/>
      <c r="IZT82" s="94"/>
      <c r="IZU82" s="94"/>
      <c r="IZV82" s="94"/>
      <c r="IZW82" s="94"/>
      <c r="IZX82" s="94"/>
      <c r="IZY82" s="94"/>
      <c r="IZZ82" s="94"/>
      <c r="JAA82" s="94"/>
      <c r="JAB82" s="94"/>
      <c r="JAC82" s="94"/>
      <c r="JAD82" s="94"/>
      <c r="JAE82" s="94"/>
      <c r="JAF82" s="94"/>
      <c r="JAG82" s="94"/>
      <c r="JAH82" s="94"/>
      <c r="JAI82" s="94"/>
      <c r="JAJ82" s="94"/>
      <c r="JAK82" s="94"/>
      <c r="JAL82" s="94"/>
      <c r="JAM82" s="94"/>
      <c r="JAN82" s="94"/>
      <c r="JAO82" s="94"/>
      <c r="JAP82" s="94"/>
      <c r="JAQ82" s="94"/>
      <c r="JAR82" s="94"/>
      <c r="JAS82" s="94"/>
      <c r="JAT82" s="94"/>
      <c r="JAU82" s="94"/>
      <c r="JAV82" s="94"/>
      <c r="JAW82" s="94"/>
      <c r="JAX82" s="94"/>
      <c r="JAY82" s="94"/>
      <c r="JAZ82" s="94"/>
      <c r="JBA82" s="94"/>
      <c r="JBB82" s="94"/>
      <c r="JBC82" s="94"/>
      <c r="JBD82" s="94"/>
      <c r="JBE82" s="94"/>
      <c r="JBF82" s="94"/>
      <c r="JBG82" s="94"/>
      <c r="JBH82" s="94"/>
      <c r="JBI82" s="94"/>
      <c r="JBJ82" s="94"/>
      <c r="JBK82" s="94"/>
      <c r="JBL82" s="94"/>
      <c r="JBM82" s="94"/>
      <c r="JBN82" s="94"/>
      <c r="JBO82" s="94"/>
      <c r="JBP82" s="94"/>
      <c r="JBQ82" s="94"/>
      <c r="JBR82" s="94"/>
      <c r="JBS82" s="94"/>
      <c r="JBT82" s="94"/>
      <c r="JBU82" s="94"/>
      <c r="JBV82" s="94"/>
      <c r="JBW82" s="94"/>
      <c r="JBX82" s="94"/>
      <c r="JBY82" s="94"/>
      <c r="JBZ82" s="94"/>
      <c r="JCA82" s="94"/>
      <c r="JCB82" s="94"/>
      <c r="JCC82" s="94"/>
      <c r="JCD82" s="94"/>
      <c r="JCE82" s="94"/>
      <c r="JCF82" s="94"/>
      <c r="JCG82" s="94"/>
      <c r="JCH82" s="94"/>
      <c r="JCI82" s="94"/>
      <c r="JCJ82" s="94"/>
      <c r="JCK82" s="94"/>
      <c r="JCL82" s="94"/>
      <c r="JCM82" s="94"/>
      <c r="JCN82" s="94"/>
      <c r="JCO82" s="94"/>
      <c r="JCP82" s="94"/>
      <c r="JCQ82" s="94"/>
      <c r="JCR82" s="94"/>
      <c r="JCS82" s="94"/>
      <c r="JCT82" s="94"/>
      <c r="JCU82" s="94"/>
      <c r="JCV82" s="94"/>
      <c r="JCW82" s="94"/>
      <c r="JCX82" s="94"/>
      <c r="JCY82" s="94"/>
      <c r="JCZ82" s="94"/>
      <c r="JDA82" s="94"/>
      <c r="JDB82" s="94"/>
      <c r="JDC82" s="94"/>
      <c r="JDD82" s="94"/>
      <c r="JDE82" s="94"/>
      <c r="JDF82" s="94"/>
      <c r="JDG82" s="94"/>
      <c r="JDH82" s="94"/>
      <c r="JDI82" s="94"/>
      <c r="JDJ82" s="94"/>
      <c r="JDK82" s="94"/>
      <c r="JDL82" s="94"/>
      <c r="JDM82" s="94"/>
      <c r="JDN82" s="94"/>
      <c r="JDO82" s="94"/>
      <c r="JDP82" s="94"/>
      <c r="JDQ82" s="94"/>
      <c r="JDR82" s="94"/>
      <c r="JDS82" s="94"/>
      <c r="JDT82" s="94"/>
      <c r="JDU82" s="94"/>
      <c r="JDV82" s="94"/>
      <c r="JDW82" s="94"/>
      <c r="JDX82" s="94"/>
      <c r="JDY82" s="94"/>
      <c r="JDZ82" s="94"/>
      <c r="JEA82" s="94"/>
      <c r="JEB82" s="94"/>
      <c r="JEC82" s="94"/>
      <c r="JED82" s="94"/>
      <c r="JEE82" s="94"/>
      <c r="JEF82" s="94"/>
      <c r="JEG82" s="94"/>
      <c r="JEH82" s="94"/>
      <c r="JEI82" s="94"/>
      <c r="JEJ82" s="94"/>
      <c r="JEK82" s="94"/>
      <c r="JEL82" s="94"/>
      <c r="JEM82" s="94"/>
      <c r="JEN82" s="94"/>
      <c r="JEO82" s="94"/>
      <c r="JEP82" s="94"/>
      <c r="JEQ82" s="94"/>
      <c r="JER82" s="94"/>
      <c r="JES82" s="94"/>
      <c r="JET82" s="94"/>
      <c r="JEU82" s="94"/>
      <c r="JEV82" s="94"/>
      <c r="JEW82" s="94"/>
      <c r="JEX82" s="94"/>
      <c r="JEY82" s="94"/>
      <c r="JEZ82" s="94"/>
      <c r="JFA82" s="94"/>
      <c r="JFB82" s="94"/>
      <c r="JFC82" s="94"/>
      <c r="JFD82" s="94"/>
      <c r="JFE82" s="94"/>
      <c r="JFF82" s="94"/>
      <c r="JFG82" s="94"/>
      <c r="JFH82" s="94"/>
      <c r="JFI82" s="94"/>
      <c r="JFJ82" s="94"/>
      <c r="JFK82" s="94"/>
      <c r="JFL82" s="94"/>
      <c r="JFM82" s="94"/>
      <c r="JFN82" s="94"/>
      <c r="JFO82" s="94"/>
      <c r="JFP82" s="94"/>
      <c r="JFQ82" s="94"/>
      <c r="JFR82" s="94"/>
      <c r="JFS82" s="94"/>
      <c r="JFT82" s="94"/>
      <c r="JFU82" s="94"/>
      <c r="JFV82" s="94"/>
      <c r="JFW82" s="94"/>
      <c r="JFX82" s="94"/>
      <c r="JFY82" s="94"/>
      <c r="JFZ82" s="94"/>
      <c r="JGA82" s="94"/>
      <c r="JGB82" s="94"/>
      <c r="JGC82" s="94"/>
      <c r="JGD82" s="94"/>
      <c r="JGE82" s="94"/>
      <c r="JGF82" s="94"/>
      <c r="JGG82" s="94"/>
      <c r="JGH82" s="94"/>
      <c r="JGI82" s="94"/>
      <c r="JGJ82" s="94"/>
      <c r="JGK82" s="94"/>
      <c r="JGL82" s="94"/>
      <c r="JGM82" s="94"/>
      <c r="JGN82" s="94"/>
      <c r="JGO82" s="94"/>
      <c r="JGP82" s="94"/>
      <c r="JGQ82" s="94"/>
      <c r="JGR82" s="94"/>
      <c r="JGS82" s="94"/>
      <c r="JGT82" s="94"/>
      <c r="JGU82" s="94"/>
      <c r="JGV82" s="94"/>
      <c r="JGW82" s="94"/>
      <c r="JGX82" s="94"/>
      <c r="JGY82" s="94"/>
      <c r="JGZ82" s="94"/>
      <c r="JHA82" s="94"/>
      <c r="JHB82" s="94"/>
      <c r="JHC82" s="94"/>
      <c r="JHD82" s="94"/>
      <c r="JHE82" s="94"/>
      <c r="JHF82" s="94"/>
      <c r="JHG82" s="94"/>
      <c r="JHH82" s="94"/>
      <c r="JHI82" s="94"/>
      <c r="JHJ82" s="94"/>
      <c r="JHK82" s="94"/>
      <c r="JHL82" s="94"/>
      <c r="JHM82" s="94"/>
      <c r="JHN82" s="94"/>
      <c r="JHO82" s="94"/>
      <c r="JHP82" s="94"/>
      <c r="JHQ82" s="94"/>
      <c r="JHR82" s="94"/>
      <c r="JHS82" s="94"/>
      <c r="JHT82" s="94"/>
      <c r="JHU82" s="94"/>
      <c r="JHV82" s="94"/>
      <c r="JHW82" s="94"/>
      <c r="JHX82" s="94"/>
      <c r="JHY82" s="94"/>
      <c r="JHZ82" s="94"/>
      <c r="JIA82" s="94"/>
      <c r="JIB82" s="94"/>
      <c r="JIC82" s="94"/>
      <c r="JID82" s="94"/>
      <c r="JIE82" s="94"/>
      <c r="JIF82" s="94"/>
      <c r="JIG82" s="94"/>
      <c r="JIH82" s="94"/>
      <c r="JII82" s="94"/>
      <c r="JIJ82" s="94"/>
      <c r="JIK82" s="94"/>
      <c r="JIL82" s="94"/>
      <c r="JIM82" s="94"/>
      <c r="JIN82" s="94"/>
      <c r="JIO82" s="94"/>
      <c r="JIP82" s="94"/>
      <c r="JIQ82" s="94"/>
      <c r="JIR82" s="94"/>
      <c r="JIS82" s="94"/>
      <c r="JIT82" s="94"/>
      <c r="JIU82" s="94"/>
      <c r="JIV82" s="94"/>
      <c r="JIW82" s="94"/>
      <c r="JIX82" s="94"/>
      <c r="JIY82" s="94"/>
      <c r="JIZ82" s="94"/>
      <c r="JJA82" s="94"/>
      <c r="JJB82" s="94"/>
      <c r="JJC82" s="94"/>
      <c r="JJD82" s="94"/>
      <c r="JJE82" s="94"/>
      <c r="JJF82" s="94"/>
      <c r="JJG82" s="94"/>
      <c r="JJH82" s="94"/>
      <c r="JJI82" s="94"/>
      <c r="JJJ82" s="94"/>
      <c r="JJK82" s="94"/>
      <c r="JJL82" s="94"/>
      <c r="JJM82" s="94"/>
      <c r="JJN82" s="94"/>
      <c r="JJO82" s="94"/>
      <c r="JJP82" s="94"/>
      <c r="JJQ82" s="94"/>
      <c r="JJR82" s="94"/>
      <c r="JJS82" s="94"/>
      <c r="JJT82" s="94"/>
      <c r="JJU82" s="94"/>
      <c r="JJV82" s="94"/>
      <c r="JJW82" s="94"/>
      <c r="JJX82" s="94"/>
      <c r="JJY82" s="94"/>
      <c r="JJZ82" s="94"/>
      <c r="JKA82" s="94"/>
      <c r="JKB82" s="94"/>
      <c r="JKC82" s="94"/>
      <c r="JKD82" s="94"/>
      <c r="JKE82" s="94"/>
      <c r="JKF82" s="94"/>
      <c r="JKG82" s="94"/>
      <c r="JKH82" s="94"/>
      <c r="JKI82" s="94"/>
      <c r="JKJ82" s="94"/>
      <c r="JKK82" s="94"/>
      <c r="JKL82" s="94"/>
      <c r="JKM82" s="94"/>
      <c r="JKN82" s="94"/>
      <c r="JKO82" s="94"/>
      <c r="JKP82" s="94"/>
      <c r="JKQ82" s="94"/>
      <c r="JKR82" s="94"/>
      <c r="JKS82" s="94"/>
      <c r="JKT82" s="94"/>
      <c r="JKU82" s="94"/>
      <c r="JKV82" s="94"/>
      <c r="JKW82" s="94"/>
      <c r="JKX82" s="94"/>
      <c r="JKY82" s="94"/>
      <c r="JKZ82" s="94"/>
      <c r="JLA82" s="94"/>
      <c r="JLB82" s="94"/>
      <c r="JLC82" s="94"/>
      <c r="JLD82" s="94"/>
      <c r="JLE82" s="94"/>
      <c r="JLF82" s="94"/>
      <c r="JLG82" s="94"/>
      <c r="JLH82" s="94"/>
      <c r="JLI82" s="94"/>
      <c r="JLJ82" s="94"/>
      <c r="JLK82" s="94"/>
      <c r="JLL82" s="94"/>
      <c r="JLM82" s="94"/>
      <c r="JLN82" s="94"/>
      <c r="JLO82" s="94"/>
      <c r="JLP82" s="94"/>
      <c r="JLQ82" s="94"/>
      <c r="JLR82" s="94"/>
      <c r="JLS82" s="94"/>
      <c r="JLT82" s="94"/>
      <c r="JLU82" s="94"/>
      <c r="JLV82" s="94"/>
      <c r="JLW82" s="94"/>
      <c r="JLX82" s="94"/>
      <c r="JLY82" s="94"/>
      <c r="JLZ82" s="94"/>
      <c r="JMA82" s="94"/>
      <c r="JMB82" s="94"/>
      <c r="JMC82" s="94"/>
      <c r="JMD82" s="94"/>
      <c r="JME82" s="94"/>
      <c r="JMF82" s="94"/>
      <c r="JMG82" s="94"/>
      <c r="JMH82" s="94"/>
      <c r="JMI82" s="94"/>
      <c r="JMJ82" s="94"/>
      <c r="JMK82" s="94"/>
      <c r="JML82" s="94"/>
      <c r="JMM82" s="94"/>
      <c r="JMN82" s="94"/>
      <c r="JMO82" s="94"/>
      <c r="JMP82" s="94"/>
      <c r="JMQ82" s="94"/>
      <c r="JMR82" s="94"/>
      <c r="JMS82" s="94"/>
      <c r="JMT82" s="94"/>
      <c r="JMU82" s="94"/>
      <c r="JMV82" s="94"/>
      <c r="JMW82" s="94"/>
      <c r="JMX82" s="94"/>
      <c r="JMY82" s="94"/>
      <c r="JMZ82" s="94"/>
      <c r="JNA82" s="94"/>
      <c r="JNB82" s="94"/>
      <c r="JNC82" s="94"/>
      <c r="JND82" s="94"/>
      <c r="JNE82" s="94"/>
      <c r="JNF82" s="94"/>
      <c r="JNG82" s="94"/>
      <c r="JNH82" s="94"/>
      <c r="JNI82" s="94"/>
      <c r="JNJ82" s="94"/>
      <c r="JNK82" s="94"/>
      <c r="JNL82" s="94"/>
      <c r="JNM82" s="94"/>
      <c r="JNN82" s="94"/>
      <c r="JNO82" s="94"/>
      <c r="JNP82" s="94"/>
      <c r="JNQ82" s="94"/>
      <c r="JNR82" s="94"/>
      <c r="JNS82" s="94"/>
      <c r="JNT82" s="94"/>
      <c r="JNU82" s="94"/>
      <c r="JNV82" s="94"/>
      <c r="JNW82" s="94"/>
      <c r="JNX82" s="94"/>
      <c r="JNY82" s="94"/>
      <c r="JNZ82" s="94"/>
      <c r="JOA82" s="94"/>
      <c r="JOB82" s="94"/>
      <c r="JOC82" s="94"/>
      <c r="JOD82" s="94"/>
      <c r="JOE82" s="94"/>
      <c r="JOF82" s="94"/>
      <c r="JOG82" s="94"/>
      <c r="JOH82" s="94"/>
      <c r="JOI82" s="94"/>
      <c r="JOJ82" s="94"/>
      <c r="JOK82" s="94"/>
      <c r="JOL82" s="94"/>
      <c r="JOM82" s="94"/>
      <c r="JON82" s="94"/>
      <c r="JOO82" s="94"/>
      <c r="JOP82" s="94"/>
      <c r="JOQ82" s="94"/>
      <c r="JOR82" s="94"/>
      <c r="JOS82" s="94"/>
      <c r="JOT82" s="94"/>
      <c r="JOU82" s="94"/>
      <c r="JOV82" s="94"/>
      <c r="JOW82" s="94"/>
      <c r="JOX82" s="94"/>
      <c r="JOY82" s="94"/>
      <c r="JOZ82" s="94"/>
      <c r="JPA82" s="94"/>
      <c r="JPB82" s="94"/>
      <c r="JPC82" s="94"/>
      <c r="JPD82" s="94"/>
      <c r="JPE82" s="94"/>
      <c r="JPF82" s="94"/>
      <c r="JPG82" s="94"/>
      <c r="JPH82" s="94"/>
      <c r="JPI82" s="94"/>
      <c r="JPJ82" s="94"/>
      <c r="JPK82" s="94"/>
      <c r="JPL82" s="94"/>
      <c r="JPM82" s="94"/>
      <c r="JPN82" s="94"/>
      <c r="JPO82" s="94"/>
      <c r="JPP82" s="94"/>
      <c r="JPQ82" s="94"/>
      <c r="JPR82" s="94"/>
      <c r="JPS82" s="94"/>
      <c r="JPT82" s="94"/>
      <c r="JPU82" s="94"/>
      <c r="JPV82" s="94"/>
      <c r="JPW82" s="94"/>
      <c r="JPX82" s="94"/>
      <c r="JPY82" s="94"/>
      <c r="JPZ82" s="94"/>
      <c r="JQA82" s="94"/>
      <c r="JQB82" s="94"/>
      <c r="JQC82" s="94"/>
      <c r="JQD82" s="94"/>
      <c r="JQE82" s="94"/>
      <c r="JQF82" s="94"/>
      <c r="JQG82" s="94"/>
      <c r="JQH82" s="94"/>
      <c r="JQI82" s="94"/>
      <c r="JQJ82" s="94"/>
      <c r="JQK82" s="94"/>
      <c r="JQL82" s="94"/>
      <c r="JQM82" s="94"/>
      <c r="JQN82" s="94"/>
      <c r="JQO82" s="94"/>
      <c r="JQP82" s="94"/>
      <c r="JQQ82" s="94"/>
      <c r="JQR82" s="94"/>
      <c r="JQS82" s="94"/>
      <c r="JQT82" s="94"/>
      <c r="JQU82" s="94"/>
      <c r="JQV82" s="94"/>
      <c r="JQW82" s="94"/>
      <c r="JQX82" s="94"/>
      <c r="JQY82" s="94"/>
      <c r="JQZ82" s="94"/>
      <c r="JRA82" s="94"/>
      <c r="JRB82" s="94"/>
      <c r="JRC82" s="94"/>
      <c r="JRD82" s="94"/>
      <c r="JRE82" s="94"/>
      <c r="JRF82" s="94"/>
      <c r="JRG82" s="94"/>
      <c r="JRH82" s="94"/>
      <c r="JRI82" s="94"/>
      <c r="JRJ82" s="94"/>
      <c r="JRK82" s="94"/>
      <c r="JRL82" s="94"/>
      <c r="JRM82" s="94"/>
      <c r="JRN82" s="94"/>
      <c r="JRO82" s="94"/>
      <c r="JRP82" s="94"/>
      <c r="JRQ82" s="94"/>
      <c r="JRR82" s="94"/>
      <c r="JRS82" s="94"/>
      <c r="JRT82" s="94"/>
      <c r="JRU82" s="94"/>
      <c r="JRV82" s="94"/>
      <c r="JRW82" s="94"/>
      <c r="JRX82" s="94"/>
      <c r="JRY82" s="94"/>
      <c r="JRZ82" s="94"/>
      <c r="JSA82" s="94"/>
      <c r="JSB82" s="94"/>
      <c r="JSC82" s="94"/>
      <c r="JSD82" s="94"/>
      <c r="JSE82" s="94"/>
      <c r="JSF82" s="94"/>
      <c r="JSG82" s="94"/>
      <c r="JSH82" s="94"/>
      <c r="JSI82" s="94"/>
      <c r="JSJ82" s="94"/>
      <c r="JSK82" s="94"/>
      <c r="JSL82" s="94"/>
      <c r="JSM82" s="94"/>
      <c r="JSN82" s="94"/>
      <c r="JSO82" s="94"/>
      <c r="JSP82" s="94"/>
      <c r="JSQ82" s="94"/>
      <c r="JSR82" s="94"/>
      <c r="JSS82" s="94"/>
      <c r="JST82" s="94"/>
      <c r="JSU82" s="94"/>
      <c r="JSV82" s="94"/>
      <c r="JSW82" s="94"/>
      <c r="JSX82" s="94"/>
      <c r="JSY82" s="94"/>
      <c r="JSZ82" s="94"/>
      <c r="JTA82" s="94"/>
      <c r="JTB82" s="94"/>
      <c r="JTC82" s="94"/>
      <c r="JTD82" s="94"/>
      <c r="JTE82" s="94"/>
      <c r="JTF82" s="94"/>
      <c r="JTG82" s="94"/>
      <c r="JTH82" s="94"/>
      <c r="JTI82" s="94"/>
      <c r="JTJ82" s="94"/>
      <c r="JTK82" s="94"/>
      <c r="JTL82" s="94"/>
      <c r="JTM82" s="94"/>
      <c r="JTN82" s="94"/>
      <c r="JTO82" s="94"/>
      <c r="JTP82" s="94"/>
      <c r="JTQ82" s="94"/>
      <c r="JTR82" s="94"/>
      <c r="JTS82" s="94"/>
      <c r="JTT82" s="94"/>
      <c r="JTU82" s="94"/>
      <c r="JTV82" s="94"/>
      <c r="JTW82" s="94"/>
      <c r="JTX82" s="94"/>
      <c r="JTY82" s="94"/>
      <c r="JTZ82" s="94"/>
      <c r="JUA82" s="94"/>
      <c r="JUB82" s="94"/>
      <c r="JUC82" s="94"/>
      <c r="JUD82" s="94"/>
      <c r="JUE82" s="94"/>
      <c r="JUF82" s="94"/>
      <c r="JUG82" s="94"/>
      <c r="JUH82" s="94"/>
      <c r="JUI82" s="94"/>
      <c r="JUJ82" s="94"/>
      <c r="JUK82" s="94"/>
      <c r="JUL82" s="94"/>
      <c r="JUM82" s="94"/>
      <c r="JUN82" s="94"/>
      <c r="JUO82" s="94"/>
      <c r="JUP82" s="94"/>
      <c r="JUQ82" s="94"/>
      <c r="JUR82" s="94"/>
      <c r="JUS82" s="94"/>
      <c r="JUT82" s="94"/>
      <c r="JUU82" s="94"/>
      <c r="JUV82" s="94"/>
      <c r="JUW82" s="94"/>
      <c r="JUX82" s="94"/>
      <c r="JUY82" s="94"/>
      <c r="JUZ82" s="94"/>
      <c r="JVA82" s="94"/>
      <c r="JVB82" s="94"/>
      <c r="JVC82" s="94"/>
      <c r="JVD82" s="94"/>
      <c r="JVE82" s="94"/>
      <c r="JVF82" s="94"/>
      <c r="JVG82" s="94"/>
      <c r="JVH82" s="94"/>
      <c r="JVI82" s="94"/>
      <c r="JVJ82" s="94"/>
      <c r="JVK82" s="94"/>
      <c r="JVL82" s="94"/>
      <c r="JVM82" s="94"/>
      <c r="JVN82" s="94"/>
      <c r="JVO82" s="94"/>
      <c r="JVP82" s="94"/>
      <c r="JVQ82" s="94"/>
      <c r="JVR82" s="94"/>
      <c r="JVS82" s="94"/>
      <c r="JVT82" s="94"/>
      <c r="JVU82" s="94"/>
      <c r="JVV82" s="94"/>
      <c r="JVW82" s="94"/>
      <c r="JVX82" s="94"/>
      <c r="JVY82" s="94"/>
      <c r="JVZ82" s="94"/>
      <c r="JWA82" s="94"/>
      <c r="JWB82" s="94"/>
      <c r="JWC82" s="94"/>
      <c r="JWD82" s="94"/>
      <c r="JWE82" s="94"/>
      <c r="JWF82" s="94"/>
      <c r="JWG82" s="94"/>
      <c r="JWH82" s="94"/>
      <c r="JWI82" s="94"/>
      <c r="JWJ82" s="94"/>
      <c r="JWK82" s="94"/>
      <c r="JWL82" s="94"/>
      <c r="JWM82" s="94"/>
      <c r="JWN82" s="94"/>
      <c r="JWO82" s="94"/>
      <c r="JWP82" s="94"/>
      <c r="JWQ82" s="94"/>
      <c r="JWR82" s="94"/>
      <c r="JWS82" s="94"/>
      <c r="JWT82" s="94"/>
      <c r="JWU82" s="94"/>
      <c r="JWV82" s="94"/>
      <c r="JWW82" s="94"/>
      <c r="JWX82" s="94"/>
      <c r="JWY82" s="94"/>
      <c r="JWZ82" s="94"/>
      <c r="JXA82" s="94"/>
      <c r="JXB82" s="94"/>
      <c r="JXC82" s="94"/>
      <c r="JXD82" s="94"/>
      <c r="JXE82" s="94"/>
      <c r="JXF82" s="94"/>
      <c r="JXG82" s="94"/>
      <c r="JXH82" s="94"/>
      <c r="JXI82" s="94"/>
      <c r="JXJ82" s="94"/>
      <c r="JXK82" s="94"/>
      <c r="JXL82" s="94"/>
      <c r="JXM82" s="94"/>
      <c r="JXN82" s="94"/>
      <c r="JXO82" s="94"/>
      <c r="JXP82" s="94"/>
      <c r="JXQ82" s="94"/>
      <c r="JXR82" s="94"/>
      <c r="JXS82" s="94"/>
      <c r="JXT82" s="94"/>
      <c r="JXU82" s="94"/>
      <c r="JXV82" s="94"/>
      <c r="JXW82" s="94"/>
      <c r="JXX82" s="94"/>
      <c r="JXY82" s="94"/>
      <c r="JXZ82" s="94"/>
      <c r="JYA82" s="94"/>
      <c r="JYB82" s="94"/>
      <c r="JYC82" s="94"/>
      <c r="JYD82" s="94"/>
      <c r="JYE82" s="94"/>
      <c r="JYF82" s="94"/>
      <c r="JYG82" s="94"/>
      <c r="JYH82" s="94"/>
      <c r="JYI82" s="94"/>
      <c r="JYJ82" s="94"/>
      <c r="JYK82" s="94"/>
      <c r="JYL82" s="94"/>
      <c r="JYM82" s="94"/>
      <c r="JYN82" s="94"/>
      <c r="JYO82" s="94"/>
      <c r="JYP82" s="94"/>
      <c r="JYQ82" s="94"/>
      <c r="JYR82" s="94"/>
      <c r="JYS82" s="94"/>
      <c r="JYT82" s="94"/>
      <c r="JYU82" s="94"/>
      <c r="JYV82" s="94"/>
      <c r="JYW82" s="94"/>
      <c r="JYX82" s="94"/>
      <c r="JYY82" s="94"/>
      <c r="JYZ82" s="94"/>
      <c r="JZA82" s="94"/>
      <c r="JZB82" s="94"/>
      <c r="JZC82" s="94"/>
      <c r="JZD82" s="94"/>
      <c r="JZE82" s="94"/>
      <c r="JZF82" s="94"/>
      <c r="JZG82" s="94"/>
      <c r="JZH82" s="94"/>
      <c r="JZI82" s="94"/>
      <c r="JZJ82" s="94"/>
      <c r="JZK82" s="94"/>
      <c r="JZL82" s="94"/>
      <c r="JZM82" s="94"/>
      <c r="JZN82" s="94"/>
      <c r="JZO82" s="94"/>
      <c r="JZP82" s="94"/>
      <c r="JZQ82" s="94"/>
      <c r="JZR82" s="94"/>
      <c r="JZS82" s="94"/>
      <c r="JZT82" s="94"/>
      <c r="JZU82" s="94"/>
      <c r="JZV82" s="94"/>
      <c r="JZW82" s="94"/>
      <c r="JZX82" s="94"/>
      <c r="JZY82" s="94"/>
      <c r="JZZ82" s="94"/>
      <c r="KAA82" s="94"/>
      <c r="KAB82" s="94"/>
      <c r="KAC82" s="94"/>
      <c r="KAD82" s="94"/>
      <c r="KAE82" s="94"/>
      <c r="KAF82" s="94"/>
      <c r="KAG82" s="94"/>
      <c r="KAH82" s="94"/>
      <c r="KAI82" s="94"/>
      <c r="KAJ82" s="94"/>
      <c r="KAK82" s="94"/>
      <c r="KAL82" s="94"/>
      <c r="KAM82" s="94"/>
      <c r="KAN82" s="94"/>
      <c r="KAO82" s="94"/>
      <c r="KAP82" s="94"/>
      <c r="KAQ82" s="94"/>
      <c r="KAR82" s="94"/>
      <c r="KAS82" s="94"/>
      <c r="KAT82" s="94"/>
      <c r="KAU82" s="94"/>
      <c r="KAV82" s="94"/>
      <c r="KAW82" s="94"/>
      <c r="KAX82" s="94"/>
      <c r="KAY82" s="94"/>
      <c r="KAZ82" s="94"/>
      <c r="KBA82" s="94"/>
      <c r="KBB82" s="94"/>
      <c r="KBC82" s="94"/>
      <c r="KBD82" s="94"/>
      <c r="KBE82" s="94"/>
      <c r="KBF82" s="94"/>
      <c r="KBG82" s="94"/>
      <c r="KBH82" s="94"/>
      <c r="KBI82" s="94"/>
      <c r="KBJ82" s="94"/>
      <c r="KBK82" s="94"/>
      <c r="KBL82" s="94"/>
      <c r="KBM82" s="94"/>
      <c r="KBN82" s="94"/>
      <c r="KBO82" s="94"/>
      <c r="KBP82" s="94"/>
      <c r="KBQ82" s="94"/>
      <c r="KBR82" s="94"/>
      <c r="KBS82" s="94"/>
      <c r="KBT82" s="94"/>
      <c r="KBU82" s="94"/>
      <c r="KBV82" s="94"/>
      <c r="KBW82" s="94"/>
      <c r="KBX82" s="94"/>
      <c r="KBY82" s="94"/>
      <c r="KBZ82" s="94"/>
      <c r="KCA82" s="94"/>
      <c r="KCB82" s="94"/>
      <c r="KCC82" s="94"/>
      <c r="KCD82" s="94"/>
      <c r="KCE82" s="94"/>
      <c r="KCF82" s="94"/>
      <c r="KCG82" s="94"/>
      <c r="KCH82" s="94"/>
      <c r="KCI82" s="94"/>
      <c r="KCJ82" s="94"/>
      <c r="KCK82" s="94"/>
      <c r="KCL82" s="94"/>
      <c r="KCM82" s="94"/>
      <c r="KCN82" s="94"/>
      <c r="KCO82" s="94"/>
      <c r="KCP82" s="94"/>
      <c r="KCQ82" s="94"/>
      <c r="KCR82" s="94"/>
      <c r="KCS82" s="94"/>
      <c r="KCT82" s="94"/>
      <c r="KCU82" s="94"/>
      <c r="KCV82" s="94"/>
      <c r="KCW82" s="94"/>
      <c r="KCX82" s="94"/>
      <c r="KCY82" s="94"/>
      <c r="KCZ82" s="94"/>
      <c r="KDA82" s="94"/>
      <c r="KDB82" s="94"/>
      <c r="KDC82" s="94"/>
      <c r="KDD82" s="94"/>
      <c r="KDE82" s="94"/>
      <c r="KDF82" s="94"/>
      <c r="KDG82" s="94"/>
      <c r="KDH82" s="94"/>
      <c r="KDI82" s="94"/>
      <c r="KDJ82" s="94"/>
      <c r="KDK82" s="94"/>
      <c r="KDL82" s="94"/>
      <c r="KDM82" s="94"/>
      <c r="KDN82" s="94"/>
      <c r="KDO82" s="94"/>
      <c r="KDP82" s="94"/>
      <c r="KDQ82" s="94"/>
      <c r="KDR82" s="94"/>
      <c r="KDS82" s="94"/>
      <c r="KDT82" s="94"/>
      <c r="KDU82" s="94"/>
      <c r="KDV82" s="94"/>
      <c r="KDW82" s="94"/>
      <c r="KDX82" s="94"/>
      <c r="KDY82" s="94"/>
      <c r="KDZ82" s="94"/>
      <c r="KEA82" s="94"/>
      <c r="KEB82" s="94"/>
      <c r="KEC82" s="94"/>
      <c r="KED82" s="94"/>
      <c r="KEE82" s="94"/>
      <c r="KEF82" s="94"/>
      <c r="KEG82" s="94"/>
      <c r="KEH82" s="94"/>
      <c r="KEI82" s="94"/>
      <c r="KEJ82" s="94"/>
      <c r="KEK82" s="94"/>
      <c r="KEL82" s="94"/>
      <c r="KEM82" s="94"/>
      <c r="KEN82" s="94"/>
      <c r="KEO82" s="94"/>
      <c r="KEP82" s="94"/>
      <c r="KEQ82" s="94"/>
      <c r="KER82" s="94"/>
      <c r="KES82" s="94"/>
      <c r="KET82" s="94"/>
      <c r="KEU82" s="94"/>
      <c r="KEV82" s="94"/>
      <c r="KEW82" s="94"/>
      <c r="KEX82" s="94"/>
      <c r="KEY82" s="94"/>
      <c r="KEZ82" s="94"/>
      <c r="KFA82" s="94"/>
      <c r="KFB82" s="94"/>
      <c r="KFC82" s="94"/>
      <c r="KFD82" s="94"/>
      <c r="KFE82" s="94"/>
      <c r="KFF82" s="94"/>
      <c r="KFG82" s="94"/>
      <c r="KFH82" s="94"/>
      <c r="KFI82" s="94"/>
      <c r="KFJ82" s="94"/>
      <c r="KFK82" s="94"/>
      <c r="KFL82" s="94"/>
      <c r="KFM82" s="94"/>
      <c r="KFN82" s="94"/>
      <c r="KFO82" s="94"/>
      <c r="KFP82" s="94"/>
      <c r="KFQ82" s="94"/>
      <c r="KFR82" s="94"/>
      <c r="KFS82" s="94"/>
      <c r="KFT82" s="94"/>
      <c r="KFU82" s="94"/>
      <c r="KFV82" s="94"/>
      <c r="KFW82" s="94"/>
      <c r="KFX82" s="94"/>
      <c r="KFY82" s="94"/>
      <c r="KFZ82" s="94"/>
      <c r="KGA82" s="94"/>
      <c r="KGB82" s="94"/>
      <c r="KGC82" s="94"/>
      <c r="KGD82" s="94"/>
      <c r="KGE82" s="94"/>
      <c r="KGF82" s="94"/>
      <c r="KGG82" s="94"/>
      <c r="KGH82" s="94"/>
      <c r="KGI82" s="94"/>
      <c r="KGJ82" s="94"/>
      <c r="KGK82" s="94"/>
      <c r="KGL82" s="94"/>
      <c r="KGM82" s="94"/>
      <c r="KGN82" s="94"/>
      <c r="KGO82" s="94"/>
      <c r="KGP82" s="94"/>
      <c r="KGQ82" s="94"/>
      <c r="KGR82" s="94"/>
      <c r="KGS82" s="94"/>
      <c r="KGT82" s="94"/>
      <c r="KGU82" s="94"/>
      <c r="KGV82" s="94"/>
      <c r="KGW82" s="94"/>
      <c r="KGX82" s="94"/>
      <c r="KGY82" s="94"/>
      <c r="KGZ82" s="94"/>
      <c r="KHA82" s="94"/>
      <c r="KHB82" s="94"/>
      <c r="KHC82" s="94"/>
      <c r="KHD82" s="94"/>
      <c r="KHE82" s="94"/>
      <c r="KHF82" s="94"/>
      <c r="KHG82" s="94"/>
      <c r="KHH82" s="94"/>
      <c r="KHI82" s="94"/>
      <c r="KHJ82" s="94"/>
      <c r="KHK82" s="94"/>
      <c r="KHL82" s="94"/>
      <c r="KHM82" s="94"/>
      <c r="KHN82" s="94"/>
      <c r="KHO82" s="94"/>
      <c r="KHP82" s="94"/>
      <c r="KHQ82" s="94"/>
      <c r="KHR82" s="94"/>
      <c r="KHS82" s="94"/>
      <c r="KHT82" s="94"/>
      <c r="KHU82" s="94"/>
      <c r="KHV82" s="94"/>
      <c r="KHW82" s="94"/>
      <c r="KHX82" s="94"/>
      <c r="KHY82" s="94"/>
      <c r="KHZ82" s="94"/>
      <c r="KIA82" s="94"/>
      <c r="KIB82" s="94"/>
      <c r="KIC82" s="94"/>
      <c r="KID82" s="94"/>
      <c r="KIE82" s="94"/>
      <c r="KIF82" s="94"/>
      <c r="KIG82" s="94"/>
      <c r="KIH82" s="94"/>
      <c r="KII82" s="94"/>
      <c r="KIJ82" s="94"/>
      <c r="KIK82" s="94"/>
      <c r="KIL82" s="94"/>
      <c r="KIM82" s="94"/>
      <c r="KIN82" s="94"/>
      <c r="KIO82" s="94"/>
      <c r="KIP82" s="94"/>
      <c r="KIQ82" s="94"/>
      <c r="KIR82" s="94"/>
      <c r="KIS82" s="94"/>
      <c r="KIT82" s="94"/>
      <c r="KIU82" s="94"/>
      <c r="KIV82" s="94"/>
      <c r="KIW82" s="94"/>
      <c r="KIX82" s="94"/>
      <c r="KIY82" s="94"/>
      <c r="KIZ82" s="94"/>
      <c r="KJA82" s="94"/>
      <c r="KJB82" s="94"/>
      <c r="KJC82" s="94"/>
      <c r="KJD82" s="94"/>
      <c r="KJE82" s="94"/>
      <c r="KJF82" s="94"/>
      <c r="KJG82" s="94"/>
      <c r="KJH82" s="94"/>
      <c r="KJI82" s="94"/>
      <c r="KJJ82" s="94"/>
      <c r="KJK82" s="94"/>
      <c r="KJL82" s="94"/>
      <c r="KJM82" s="94"/>
      <c r="KJN82" s="94"/>
      <c r="KJO82" s="94"/>
      <c r="KJP82" s="94"/>
      <c r="KJQ82" s="94"/>
      <c r="KJR82" s="94"/>
      <c r="KJS82" s="94"/>
      <c r="KJT82" s="94"/>
      <c r="KJU82" s="94"/>
      <c r="KJV82" s="94"/>
      <c r="KJW82" s="94"/>
      <c r="KJX82" s="94"/>
      <c r="KJY82" s="94"/>
      <c r="KJZ82" s="94"/>
      <c r="KKA82" s="94"/>
      <c r="KKB82" s="94"/>
      <c r="KKC82" s="94"/>
      <c r="KKD82" s="94"/>
      <c r="KKE82" s="94"/>
      <c r="KKF82" s="94"/>
      <c r="KKG82" s="94"/>
      <c r="KKH82" s="94"/>
      <c r="KKI82" s="94"/>
      <c r="KKJ82" s="94"/>
      <c r="KKK82" s="94"/>
      <c r="KKL82" s="94"/>
      <c r="KKM82" s="94"/>
      <c r="KKN82" s="94"/>
      <c r="KKO82" s="94"/>
      <c r="KKP82" s="94"/>
      <c r="KKQ82" s="94"/>
      <c r="KKR82" s="94"/>
      <c r="KKS82" s="94"/>
      <c r="KKT82" s="94"/>
      <c r="KKU82" s="94"/>
      <c r="KKV82" s="94"/>
      <c r="KKW82" s="94"/>
      <c r="KKX82" s="94"/>
      <c r="KKY82" s="94"/>
      <c r="KKZ82" s="94"/>
      <c r="KLA82" s="94"/>
      <c r="KLB82" s="94"/>
      <c r="KLC82" s="94"/>
      <c r="KLD82" s="94"/>
      <c r="KLE82" s="94"/>
      <c r="KLF82" s="94"/>
      <c r="KLG82" s="94"/>
      <c r="KLH82" s="94"/>
      <c r="KLI82" s="94"/>
      <c r="KLJ82" s="94"/>
      <c r="KLK82" s="94"/>
      <c r="KLL82" s="94"/>
      <c r="KLM82" s="94"/>
      <c r="KLN82" s="94"/>
      <c r="KLO82" s="94"/>
      <c r="KLP82" s="94"/>
      <c r="KLQ82" s="94"/>
      <c r="KLR82" s="94"/>
      <c r="KLS82" s="94"/>
      <c r="KLT82" s="94"/>
      <c r="KLU82" s="94"/>
      <c r="KLV82" s="94"/>
      <c r="KLW82" s="94"/>
      <c r="KLX82" s="94"/>
      <c r="KLY82" s="94"/>
      <c r="KLZ82" s="94"/>
      <c r="KMA82" s="94"/>
      <c r="KMB82" s="94"/>
      <c r="KMC82" s="94"/>
      <c r="KMD82" s="94"/>
      <c r="KME82" s="94"/>
      <c r="KMF82" s="94"/>
      <c r="KMG82" s="94"/>
      <c r="KMH82" s="94"/>
      <c r="KMI82" s="94"/>
      <c r="KMJ82" s="94"/>
      <c r="KMK82" s="94"/>
      <c r="KML82" s="94"/>
      <c r="KMM82" s="94"/>
      <c r="KMN82" s="94"/>
      <c r="KMO82" s="94"/>
      <c r="KMP82" s="94"/>
      <c r="KMQ82" s="94"/>
      <c r="KMR82" s="94"/>
      <c r="KMS82" s="94"/>
      <c r="KMT82" s="94"/>
      <c r="KMU82" s="94"/>
      <c r="KMV82" s="94"/>
      <c r="KMW82" s="94"/>
      <c r="KMX82" s="94"/>
      <c r="KMY82" s="94"/>
      <c r="KMZ82" s="94"/>
      <c r="KNA82" s="94"/>
      <c r="KNB82" s="94"/>
      <c r="KNC82" s="94"/>
      <c r="KND82" s="94"/>
      <c r="KNE82" s="94"/>
      <c r="KNF82" s="94"/>
      <c r="KNG82" s="94"/>
      <c r="KNH82" s="94"/>
      <c r="KNI82" s="94"/>
      <c r="KNJ82" s="94"/>
      <c r="KNK82" s="94"/>
      <c r="KNL82" s="94"/>
      <c r="KNM82" s="94"/>
      <c r="KNN82" s="94"/>
      <c r="KNO82" s="94"/>
      <c r="KNP82" s="94"/>
      <c r="KNQ82" s="94"/>
      <c r="KNR82" s="94"/>
      <c r="KNS82" s="94"/>
      <c r="KNT82" s="94"/>
      <c r="KNU82" s="94"/>
      <c r="KNV82" s="94"/>
      <c r="KNW82" s="94"/>
      <c r="KNX82" s="94"/>
      <c r="KNY82" s="94"/>
      <c r="KNZ82" s="94"/>
      <c r="KOA82" s="94"/>
      <c r="KOB82" s="94"/>
      <c r="KOC82" s="94"/>
      <c r="KOD82" s="94"/>
      <c r="KOE82" s="94"/>
      <c r="KOF82" s="94"/>
      <c r="KOG82" s="94"/>
      <c r="KOH82" s="94"/>
      <c r="KOI82" s="94"/>
      <c r="KOJ82" s="94"/>
      <c r="KOK82" s="94"/>
      <c r="KOL82" s="94"/>
      <c r="KOM82" s="94"/>
      <c r="KON82" s="94"/>
      <c r="KOO82" s="94"/>
      <c r="KOP82" s="94"/>
      <c r="KOQ82" s="94"/>
      <c r="KOR82" s="94"/>
      <c r="KOS82" s="94"/>
      <c r="KOT82" s="94"/>
      <c r="KOU82" s="94"/>
      <c r="KOV82" s="94"/>
      <c r="KOW82" s="94"/>
      <c r="KOX82" s="94"/>
      <c r="KOY82" s="94"/>
      <c r="KOZ82" s="94"/>
      <c r="KPA82" s="94"/>
      <c r="KPB82" s="94"/>
      <c r="KPC82" s="94"/>
      <c r="KPD82" s="94"/>
      <c r="KPE82" s="94"/>
      <c r="KPF82" s="94"/>
      <c r="KPG82" s="94"/>
      <c r="KPH82" s="94"/>
      <c r="KPI82" s="94"/>
      <c r="KPJ82" s="94"/>
      <c r="KPK82" s="94"/>
      <c r="KPL82" s="94"/>
      <c r="KPM82" s="94"/>
      <c r="KPN82" s="94"/>
      <c r="KPO82" s="94"/>
      <c r="KPP82" s="94"/>
      <c r="KPQ82" s="94"/>
      <c r="KPR82" s="94"/>
      <c r="KPS82" s="94"/>
      <c r="KPT82" s="94"/>
      <c r="KPU82" s="94"/>
      <c r="KPV82" s="94"/>
      <c r="KPW82" s="94"/>
      <c r="KPX82" s="94"/>
      <c r="KPY82" s="94"/>
      <c r="KPZ82" s="94"/>
      <c r="KQA82" s="94"/>
      <c r="KQB82" s="94"/>
      <c r="KQC82" s="94"/>
      <c r="KQD82" s="94"/>
      <c r="KQE82" s="94"/>
      <c r="KQF82" s="94"/>
      <c r="KQG82" s="94"/>
      <c r="KQH82" s="94"/>
      <c r="KQI82" s="94"/>
      <c r="KQJ82" s="94"/>
      <c r="KQK82" s="94"/>
      <c r="KQL82" s="94"/>
      <c r="KQM82" s="94"/>
      <c r="KQN82" s="94"/>
      <c r="KQO82" s="94"/>
      <c r="KQP82" s="94"/>
      <c r="KQQ82" s="94"/>
      <c r="KQR82" s="94"/>
      <c r="KQS82" s="94"/>
      <c r="KQT82" s="94"/>
      <c r="KQU82" s="94"/>
      <c r="KQV82" s="94"/>
      <c r="KQW82" s="94"/>
      <c r="KQX82" s="94"/>
      <c r="KQY82" s="94"/>
      <c r="KQZ82" s="94"/>
      <c r="KRA82" s="94"/>
      <c r="KRB82" s="94"/>
      <c r="KRC82" s="94"/>
      <c r="KRD82" s="94"/>
      <c r="KRE82" s="94"/>
      <c r="KRF82" s="94"/>
      <c r="KRG82" s="94"/>
      <c r="KRH82" s="94"/>
      <c r="KRI82" s="94"/>
      <c r="KRJ82" s="94"/>
      <c r="KRK82" s="94"/>
      <c r="KRL82" s="94"/>
      <c r="KRM82" s="94"/>
      <c r="KRN82" s="94"/>
      <c r="KRO82" s="94"/>
      <c r="KRP82" s="94"/>
      <c r="KRQ82" s="94"/>
      <c r="KRR82" s="94"/>
      <c r="KRS82" s="94"/>
      <c r="KRT82" s="94"/>
      <c r="KRU82" s="94"/>
      <c r="KRV82" s="94"/>
      <c r="KRW82" s="94"/>
      <c r="KRX82" s="94"/>
      <c r="KRY82" s="94"/>
      <c r="KRZ82" s="94"/>
      <c r="KSA82" s="94"/>
      <c r="KSB82" s="94"/>
      <c r="KSC82" s="94"/>
      <c r="KSD82" s="94"/>
      <c r="KSE82" s="94"/>
      <c r="KSF82" s="94"/>
      <c r="KSG82" s="94"/>
      <c r="KSH82" s="94"/>
      <c r="KSI82" s="94"/>
      <c r="KSJ82" s="94"/>
      <c r="KSK82" s="94"/>
      <c r="KSL82" s="94"/>
      <c r="KSM82" s="94"/>
      <c r="KSN82" s="94"/>
      <c r="KSO82" s="94"/>
      <c r="KSP82" s="94"/>
      <c r="KSQ82" s="94"/>
      <c r="KSR82" s="94"/>
      <c r="KSS82" s="94"/>
      <c r="KST82" s="94"/>
      <c r="KSU82" s="94"/>
      <c r="KSV82" s="94"/>
      <c r="KSW82" s="94"/>
      <c r="KSX82" s="94"/>
      <c r="KSY82" s="94"/>
      <c r="KSZ82" s="94"/>
      <c r="KTA82" s="94"/>
      <c r="KTB82" s="94"/>
      <c r="KTC82" s="94"/>
      <c r="KTD82" s="94"/>
      <c r="KTE82" s="94"/>
      <c r="KTF82" s="94"/>
      <c r="KTG82" s="94"/>
      <c r="KTH82" s="94"/>
      <c r="KTI82" s="94"/>
      <c r="KTJ82" s="94"/>
      <c r="KTK82" s="94"/>
      <c r="KTL82" s="94"/>
      <c r="KTM82" s="94"/>
      <c r="KTN82" s="94"/>
      <c r="KTO82" s="94"/>
      <c r="KTP82" s="94"/>
      <c r="KTQ82" s="94"/>
      <c r="KTR82" s="94"/>
      <c r="KTS82" s="94"/>
      <c r="KTT82" s="94"/>
      <c r="KTU82" s="94"/>
      <c r="KTV82" s="94"/>
      <c r="KTW82" s="94"/>
      <c r="KTX82" s="94"/>
      <c r="KTY82" s="94"/>
      <c r="KTZ82" s="94"/>
      <c r="KUA82" s="94"/>
      <c r="KUB82" s="94"/>
      <c r="KUC82" s="94"/>
      <c r="KUD82" s="94"/>
      <c r="KUE82" s="94"/>
      <c r="KUF82" s="94"/>
      <c r="KUG82" s="94"/>
      <c r="KUH82" s="94"/>
      <c r="KUI82" s="94"/>
      <c r="KUJ82" s="94"/>
      <c r="KUK82" s="94"/>
      <c r="KUL82" s="94"/>
      <c r="KUM82" s="94"/>
      <c r="KUN82" s="94"/>
      <c r="KUO82" s="94"/>
      <c r="KUP82" s="94"/>
      <c r="KUQ82" s="94"/>
      <c r="KUR82" s="94"/>
      <c r="KUS82" s="94"/>
      <c r="KUT82" s="94"/>
      <c r="KUU82" s="94"/>
      <c r="KUV82" s="94"/>
      <c r="KUW82" s="94"/>
      <c r="KUX82" s="94"/>
      <c r="KUY82" s="94"/>
      <c r="KUZ82" s="94"/>
      <c r="KVA82" s="94"/>
      <c r="KVB82" s="94"/>
      <c r="KVC82" s="94"/>
      <c r="KVD82" s="94"/>
      <c r="KVE82" s="94"/>
      <c r="KVF82" s="94"/>
      <c r="KVG82" s="94"/>
      <c r="KVH82" s="94"/>
      <c r="KVI82" s="94"/>
      <c r="KVJ82" s="94"/>
      <c r="KVK82" s="94"/>
      <c r="KVL82" s="94"/>
      <c r="KVM82" s="94"/>
      <c r="KVN82" s="94"/>
      <c r="KVO82" s="94"/>
      <c r="KVP82" s="94"/>
      <c r="KVQ82" s="94"/>
      <c r="KVR82" s="94"/>
      <c r="KVS82" s="94"/>
      <c r="KVT82" s="94"/>
      <c r="KVU82" s="94"/>
      <c r="KVV82" s="94"/>
      <c r="KVW82" s="94"/>
      <c r="KVX82" s="94"/>
      <c r="KVY82" s="94"/>
      <c r="KVZ82" s="94"/>
      <c r="KWA82" s="94"/>
      <c r="KWB82" s="94"/>
      <c r="KWC82" s="94"/>
      <c r="KWD82" s="94"/>
      <c r="KWE82" s="94"/>
      <c r="KWF82" s="94"/>
      <c r="KWG82" s="94"/>
      <c r="KWH82" s="94"/>
      <c r="KWI82" s="94"/>
      <c r="KWJ82" s="94"/>
      <c r="KWK82" s="94"/>
      <c r="KWL82" s="94"/>
      <c r="KWM82" s="94"/>
      <c r="KWN82" s="94"/>
      <c r="KWO82" s="94"/>
      <c r="KWP82" s="94"/>
      <c r="KWQ82" s="94"/>
      <c r="KWR82" s="94"/>
      <c r="KWS82" s="94"/>
      <c r="KWT82" s="94"/>
      <c r="KWU82" s="94"/>
      <c r="KWV82" s="94"/>
      <c r="KWW82" s="94"/>
      <c r="KWX82" s="94"/>
      <c r="KWY82" s="94"/>
      <c r="KWZ82" s="94"/>
      <c r="KXA82" s="94"/>
      <c r="KXB82" s="94"/>
      <c r="KXC82" s="94"/>
      <c r="KXD82" s="94"/>
      <c r="KXE82" s="94"/>
      <c r="KXF82" s="94"/>
      <c r="KXG82" s="94"/>
      <c r="KXH82" s="94"/>
      <c r="KXI82" s="94"/>
      <c r="KXJ82" s="94"/>
      <c r="KXK82" s="94"/>
      <c r="KXL82" s="94"/>
      <c r="KXM82" s="94"/>
      <c r="KXN82" s="94"/>
      <c r="KXO82" s="94"/>
      <c r="KXP82" s="94"/>
      <c r="KXQ82" s="94"/>
      <c r="KXR82" s="94"/>
      <c r="KXS82" s="94"/>
      <c r="KXT82" s="94"/>
      <c r="KXU82" s="94"/>
      <c r="KXV82" s="94"/>
      <c r="KXW82" s="94"/>
      <c r="KXX82" s="94"/>
      <c r="KXY82" s="94"/>
      <c r="KXZ82" s="94"/>
      <c r="KYA82" s="94"/>
      <c r="KYB82" s="94"/>
      <c r="KYC82" s="94"/>
      <c r="KYD82" s="94"/>
      <c r="KYE82" s="94"/>
      <c r="KYF82" s="94"/>
      <c r="KYG82" s="94"/>
      <c r="KYH82" s="94"/>
      <c r="KYI82" s="94"/>
      <c r="KYJ82" s="94"/>
      <c r="KYK82" s="94"/>
      <c r="KYL82" s="94"/>
      <c r="KYM82" s="94"/>
      <c r="KYN82" s="94"/>
      <c r="KYO82" s="94"/>
      <c r="KYP82" s="94"/>
      <c r="KYQ82" s="94"/>
      <c r="KYR82" s="94"/>
      <c r="KYS82" s="94"/>
      <c r="KYT82" s="94"/>
      <c r="KYU82" s="94"/>
      <c r="KYV82" s="94"/>
      <c r="KYW82" s="94"/>
      <c r="KYX82" s="94"/>
      <c r="KYY82" s="94"/>
      <c r="KYZ82" s="94"/>
      <c r="KZA82" s="94"/>
      <c r="KZB82" s="94"/>
      <c r="KZC82" s="94"/>
      <c r="KZD82" s="94"/>
      <c r="KZE82" s="94"/>
      <c r="KZF82" s="94"/>
      <c r="KZG82" s="94"/>
      <c r="KZH82" s="94"/>
      <c r="KZI82" s="94"/>
      <c r="KZJ82" s="94"/>
      <c r="KZK82" s="94"/>
      <c r="KZL82" s="94"/>
      <c r="KZM82" s="94"/>
      <c r="KZN82" s="94"/>
      <c r="KZO82" s="94"/>
      <c r="KZP82" s="94"/>
      <c r="KZQ82" s="94"/>
      <c r="KZR82" s="94"/>
      <c r="KZS82" s="94"/>
      <c r="KZT82" s="94"/>
      <c r="KZU82" s="94"/>
      <c r="KZV82" s="94"/>
      <c r="KZW82" s="94"/>
      <c r="KZX82" s="94"/>
      <c r="KZY82" s="94"/>
      <c r="KZZ82" s="94"/>
      <c r="LAA82" s="94"/>
      <c r="LAB82" s="94"/>
      <c r="LAC82" s="94"/>
      <c r="LAD82" s="94"/>
      <c r="LAE82" s="94"/>
      <c r="LAF82" s="94"/>
      <c r="LAG82" s="94"/>
      <c r="LAH82" s="94"/>
      <c r="LAI82" s="94"/>
      <c r="LAJ82" s="94"/>
      <c r="LAK82" s="94"/>
      <c r="LAL82" s="94"/>
      <c r="LAM82" s="94"/>
      <c r="LAN82" s="94"/>
      <c r="LAO82" s="94"/>
      <c r="LAP82" s="94"/>
      <c r="LAQ82" s="94"/>
      <c r="LAR82" s="94"/>
      <c r="LAS82" s="94"/>
      <c r="LAT82" s="94"/>
      <c r="LAU82" s="94"/>
      <c r="LAV82" s="94"/>
      <c r="LAW82" s="94"/>
      <c r="LAX82" s="94"/>
      <c r="LAY82" s="94"/>
      <c r="LAZ82" s="94"/>
      <c r="LBA82" s="94"/>
      <c r="LBB82" s="94"/>
      <c r="LBC82" s="94"/>
      <c r="LBD82" s="94"/>
      <c r="LBE82" s="94"/>
      <c r="LBF82" s="94"/>
      <c r="LBG82" s="94"/>
      <c r="LBH82" s="94"/>
      <c r="LBI82" s="94"/>
      <c r="LBJ82" s="94"/>
      <c r="LBK82" s="94"/>
      <c r="LBL82" s="94"/>
      <c r="LBM82" s="94"/>
      <c r="LBN82" s="94"/>
      <c r="LBO82" s="94"/>
      <c r="LBP82" s="94"/>
      <c r="LBQ82" s="94"/>
      <c r="LBR82" s="94"/>
      <c r="LBS82" s="94"/>
      <c r="LBT82" s="94"/>
      <c r="LBU82" s="94"/>
      <c r="LBV82" s="94"/>
      <c r="LBW82" s="94"/>
      <c r="LBX82" s="94"/>
      <c r="LBY82" s="94"/>
      <c r="LBZ82" s="94"/>
      <c r="LCA82" s="94"/>
      <c r="LCB82" s="94"/>
      <c r="LCC82" s="94"/>
      <c r="LCD82" s="94"/>
      <c r="LCE82" s="94"/>
      <c r="LCF82" s="94"/>
      <c r="LCG82" s="94"/>
      <c r="LCH82" s="94"/>
      <c r="LCI82" s="94"/>
      <c r="LCJ82" s="94"/>
      <c r="LCK82" s="94"/>
      <c r="LCL82" s="94"/>
      <c r="LCM82" s="94"/>
      <c r="LCN82" s="94"/>
      <c r="LCO82" s="94"/>
      <c r="LCP82" s="94"/>
      <c r="LCQ82" s="94"/>
      <c r="LCR82" s="94"/>
      <c r="LCS82" s="94"/>
      <c r="LCT82" s="94"/>
      <c r="LCU82" s="94"/>
      <c r="LCV82" s="94"/>
      <c r="LCW82" s="94"/>
      <c r="LCX82" s="94"/>
      <c r="LCY82" s="94"/>
      <c r="LCZ82" s="94"/>
      <c r="LDA82" s="94"/>
      <c r="LDB82" s="94"/>
      <c r="LDC82" s="94"/>
      <c r="LDD82" s="94"/>
      <c r="LDE82" s="94"/>
      <c r="LDF82" s="94"/>
      <c r="LDG82" s="94"/>
      <c r="LDH82" s="94"/>
      <c r="LDI82" s="94"/>
      <c r="LDJ82" s="94"/>
      <c r="LDK82" s="94"/>
      <c r="LDL82" s="94"/>
      <c r="LDM82" s="94"/>
      <c r="LDN82" s="94"/>
      <c r="LDO82" s="94"/>
      <c r="LDP82" s="94"/>
      <c r="LDQ82" s="94"/>
      <c r="LDR82" s="94"/>
      <c r="LDS82" s="94"/>
      <c r="LDT82" s="94"/>
      <c r="LDU82" s="94"/>
      <c r="LDV82" s="94"/>
      <c r="LDW82" s="94"/>
      <c r="LDX82" s="94"/>
      <c r="LDY82" s="94"/>
      <c r="LDZ82" s="94"/>
      <c r="LEA82" s="94"/>
      <c r="LEB82" s="94"/>
      <c r="LEC82" s="94"/>
      <c r="LED82" s="94"/>
      <c r="LEE82" s="94"/>
      <c r="LEF82" s="94"/>
      <c r="LEG82" s="94"/>
      <c r="LEH82" s="94"/>
      <c r="LEI82" s="94"/>
      <c r="LEJ82" s="94"/>
      <c r="LEK82" s="94"/>
      <c r="LEL82" s="94"/>
      <c r="LEM82" s="94"/>
      <c r="LEN82" s="94"/>
      <c r="LEO82" s="94"/>
      <c r="LEP82" s="94"/>
      <c r="LEQ82" s="94"/>
      <c r="LER82" s="94"/>
      <c r="LES82" s="94"/>
      <c r="LET82" s="94"/>
      <c r="LEU82" s="94"/>
      <c r="LEV82" s="94"/>
      <c r="LEW82" s="94"/>
      <c r="LEX82" s="94"/>
      <c r="LEY82" s="94"/>
      <c r="LEZ82" s="94"/>
      <c r="LFA82" s="94"/>
      <c r="LFB82" s="94"/>
      <c r="LFC82" s="94"/>
      <c r="LFD82" s="94"/>
      <c r="LFE82" s="94"/>
      <c r="LFF82" s="94"/>
      <c r="LFG82" s="94"/>
      <c r="LFH82" s="94"/>
      <c r="LFI82" s="94"/>
      <c r="LFJ82" s="94"/>
      <c r="LFK82" s="94"/>
      <c r="LFL82" s="94"/>
      <c r="LFM82" s="94"/>
      <c r="LFN82" s="94"/>
      <c r="LFO82" s="94"/>
      <c r="LFP82" s="94"/>
      <c r="LFQ82" s="94"/>
      <c r="LFR82" s="94"/>
      <c r="LFS82" s="94"/>
      <c r="LFT82" s="94"/>
      <c r="LFU82" s="94"/>
      <c r="LFV82" s="94"/>
      <c r="LFW82" s="94"/>
      <c r="LFX82" s="94"/>
      <c r="LFY82" s="94"/>
      <c r="LFZ82" s="94"/>
      <c r="LGA82" s="94"/>
      <c r="LGB82" s="94"/>
      <c r="LGC82" s="94"/>
      <c r="LGD82" s="94"/>
      <c r="LGE82" s="94"/>
      <c r="LGF82" s="94"/>
      <c r="LGG82" s="94"/>
      <c r="LGH82" s="94"/>
      <c r="LGI82" s="94"/>
      <c r="LGJ82" s="94"/>
      <c r="LGK82" s="94"/>
      <c r="LGL82" s="94"/>
      <c r="LGM82" s="94"/>
      <c r="LGN82" s="94"/>
      <c r="LGO82" s="94"/>
      <c r="LGP82" s="94"/>
      <c r="LGQ82" s="94"/>
      <c r="LGR82" s="94"/>
      <c r="LGS82" s="94"/>
      <c r="LGT82" s="94"/>
      <c r="LGU82" s="94"/>
      <c r="LGV82" s="94"/>
      <c r="LGW82" s="94"/>
      <c r="LGX82" s="94"/>
      <c r="LGY82" s="94"/>
      <c r="LGZ82" s="94"/>
      <c r="LHA82" s="94"/>
      <c r="LHB82" s="94"/>
      <c r="LHC82" s="94"/>
      <c r="LHD82" s="94"/>
      <c r="LHE82" s="94"/>
      <c r="LHF82" s="94"/>
      <c r="LHG82" s="94"/>
      <c r="LHH82" s="94"/>
      <c r="LHI82" s="94"/>
      <c r="LHJ82" s="94"/>
      <c r="LHK82" s="94"/>
      <c r="LHL82" s="94"/>
      <c r="LHM82" s="94"/>
      <c r="LHN82" s="94"/>
      <c r="LHO82" s="94"/>
      <c r="LHP82" s="94"/>
      <c r="LHQ82" s="94"/>
      <c r="LHR82" s="94"/>
      <c r="LHS82" s="94"/>
      <c r="LHT82" s="94"/>
      <c r="LHU82" s="94"/>
      <c r="LHV82" s="94"/>
      <c r="LHW82" s="94"/>
      <c r="LHX82" s="94"/>
      <c r="LHY82" s="94"/>
      <c r="LHZ82" s="94"/>
      <c r="LIA82" s="94"/>
      <c r="LIB82" s="94"/>
      <c r="LIC82" s="94"/>
      <c r="LID82" s="94"/>
      <c r="LIE82" s="94"/>
      <c r="LIF82" s="94"/>
      <c r="LIG82" s="94"/>
      <c r="LIH82" s="94"/>
      <c r="LII82" s="94"/>
      <c r="LIJ82" s="94"/>
      <c r="LIK82" s="94"/>
      <c r="LIL82" s="94"/>
      <c r="LIM82" s="94"/>
      <c r="LIN82" s="94"/>
      <c r="LIO82" s="94"/>
      <c r="LIP82" s="94"/>
      <c r="LIQ82" s="94"/>
      <c r="LIR82" s="94"/>
      <c r="LIS82" s="94"/>
      <c r="LIT82" s="94"/>
      <c r="LIU82" s="94"/>
      <c r="LIV82" s="94"/>
      <c r="LIW82" s="94"/>
      <c r="LIX82" s="94"/>
      <c r="LIY82" s="94"/>
      <c r="LIZ82" s="94"/>
      <c r="LJA82" s="94"/>
      <c r="LJB82" s="94"/>
      <c r="LJC82" s="94"/>
      <c r="LJD82" s="94"/>
      <c r="LJE82" s="94"/>
      <c r="LJF82" s="94"/>
      <c r="LJG82" s="94"/>
      <c r="LJH82" s="94"/>
      <c r="LJI82" s="94"/>
      <c r="LJJ82" s="94"/>
      <c r="LJK82" s="94"/>
      <c r="LJL82" s="94"/>
      <c r="LJM82" s="94"/>
      <c r="LJN82" s="94"/>
      <c r="LJO82" s="94"/>
      <c r="LJP82" s="94"/>
      <c r="LJQ82" s="94"/>
      <c r="LJR82" s="94"/>
      <c r="LJS82" s="94"/>
      <c r="LJT82" s="94"/>
      <c r="LJU82" s="94"/>
      <c r="LJV82" s="94"/>
      <c r="LJW82" s="94"/>
      <c r="LJX82" s="94"/>
      <c r="LJY82" s="94"/>
      <c r="LJZ82" s="94"/>
      <c r="LKA82" s="94"/>
      <c r="LKB82" s="94"/>
      <c r="LKC82" s="94"/>
      <c r="LKD82" s="94"/>
      <c r="LKE82" s="94"/>
      <c r="LKF82" s="94"/>
      <c r="LKG82" s="94"/>
      <c r="LKH82" s="94"/>
      <c r="LKI82" s="94"/>
      <c r="LKJ82" s="94"/>
      <c r="LKK82" s="94"/>
      <c r="LKL82" s="94"/>
      <c r="LKM82" s="94"/>
      <c r="LKN82" s="94"/>
      <c r="LKO82" s="94"/>
      <c r="LKP82" s="94"/>
      <c r="LKQ82" s="94"/>
      <c r="LKR82" s="94"/>
      <c r="LKS82" s="94"/>
      <c r="LKT82" s="94"/>
      <c r="LKU82" s="94"/>
      <c r="LKV82" s="94"/>
      <c r="LKW82" s="94"/>
      <c r="LKX82" s="94"/>
      <c r="LKY82" s="94"/>
      <c r="LKZ82" s="94"/>
      <c r="LLA82" s="94"/>
      <c r="LLB82" s="94"/>
      <c r="LLC82" s="94"/>
      <c r="LLD82" s="94"/>
      <c r="LLE82" s="94"/>
      <c r="LLF82" s="94"/>
      <c r="LLG82" s="94"/>
      <c r="LLH82" s="94"/>
      <c r="LLI82" s="94"/>
      <c r="LLJ82" s="94"/>
      <c r="LLK82" s="94"/>
      <c r="LLL82" s="94"/>
      <c r="LLM82" s="94"/>
      <c r="LLN82" s="94"/>
      <c r="LLO82" s="94"/>
      <c r="LLP82" s="94"/>
      <c r="LLQ82" s="94"/>
      <c r="LLR82" s="94"/>
      <c r="LLS82" s="94"/>
      <c r="LLT82" s="94"/>
      <c r="LLU82" s="94"/>
      <c r="LLV82" s="94"/>
      <c r="LLW82" s="94"/>
      <c r="LLX82" s="94"/>
      <c r="LLY82" s="94"/>
      <c r="LLZ82" s="94"/>
      <c r="LMA82" s="94"/>
      <c r="LMB82" s="94"/>
      <c r="LMC82" s="94"/>
      <c r="LMD82" s="94"/>
      <c r="LME82" s="94"/>
      <c r="LMF82" s="94"/>
      <c r="LMG82" s="94"/>
      <c r="LMH82" s="94"/>
      <c r="LMI82" s="94"/>
      <c r="LMJ82" s="94"/>
      <c r="LMK82" s="94"/>
      <c r="LML82" s="94"/>
      <c r="LMM82" s="94"/>
      <c r="LMN82" s="94"/>
      <c r="LMO82" s="94"/>
      <c r="LMP82" s="94"/>
      <c r="LMQ82" s="94"/>
      <c r="LMR82" s="94"/>
      <c r="LMS82" s="94"/>
      <c r="LMT82" s="94"/>
      <c r="LMU82" s="94"/>
      <c r="LMV82" s="94"/>
      <c r="LMW82" s="94"/>
      <c r="LMX82" s="94"/>
      <c r="LMY82" s="94"/>
      <c r="LMZ82" s="94"/>
      <c r="LNA82" s="94"/>
      <c r="LNB82" s="94"/>
      <c r="LNC82" s="94"/>
      <c r="LND82" s="94"/>
      <c r="LNE82" s="94"/>
      <c r="LNF82" s="94"/>
      <c r="LNG82" s="94"/>
      <c r="LNH82" s="94"/>
      <c r="LNI82" s="94"/>
      <c r="LNJ82" s="94"/>
      <c r="LNK82" s="94"/>
      <c r="LNL82" s="94"/>
      <c r="LNM82" s="94"/>
      <c r="LNN82" s="94"/>
      <c r="LNO82" s="94"/>
      <c r="LNP82" s="94"/>
      <c r="LNQ82" s="94"/>
      <c r="LNR82" s="94"/>
      <c r="LNS82" s="94"/>
      <c r="LNT82" s="94"/>
      <c r="LNU82" s="94"/>
      <c r="LNV82" s="94"/>
      <c r="LNW82" s="94"/>
      <c r="LNX82" s="94"/>
      <c r="LNY82" s="94"/>
      <c r="LNZ82" s="94"/>
      <c r="LOA82" s="94"/>
      <c r="LOB82" s="94"/>
      <c r="LOC82" s="94"/>
      <c r="LOD82" s="94"/>
      <c r="LOE82" s="94"/>
      <c r="LOF82" s="94"/>
      <c r="LOG82" s="94"/>
      <c r="LOH82" s="94"/>
      <c r="LOI82" s="94"/>
      <c r="LOJ82" s="94"/>
      <c r="LOK82" s="94"/>
      <c r="LOL82" s="94"/>
      <c r="LOM82" s="94"/>
      <c r="LON82" s="94"/>
      <c r="LOO82" s="94"/>
      <c r="LOP82" s="94"/>
      <c r="LOQ82" s="94"/>
      <c r="LOR82" s="94"/>
      <c r="LOS82" s="94"/>
      <c r="LOT82" s="94"/>
      <c r="LOU82" s="94"/>
      <c r="LOV82" s="94"/>
      <c r="LOW82" s="94"/>
      <c r="LOX82" s="94"/>
      <c r="LOY82" s="94"/>
      <c r="LOZ82" s="94"/>
      <c r="LPA82" s="94"/>
      <c r="LPB82" s="94"/>
      <c r="LPC82" s="94"/>
      <c r="LPD82" s="94"/>
      <c r="LPE82" s="94"/>
      <c r="LPF82" s="94"/>
      <c r="LPG82" s="94"/>
      <c r="LPH82" s="94"/>
      <c r="LPI82" s="94"/>
      <c r="LPJ82" s="94"/>
      <c r="LPK82" s="94"/>
      <c r="LPL82" s="94"/>
      <c r="LPM82" s="94"/>
      <c r="LPN82" s="94"/>
      <c r="LPO82" s="94"/>
      <c r="LPP82" s="94"/>
      <c r="LPQ82" s="94"/>
      <c r="LPR82" s="94"/>
      <c r="LPS82" s="94"/>
      <c r="LPT82" s="94"/>
      <c r="LPU82" s="94"/>
      <c r="LPV82" s="94"/>
      <c r="LPW82" s="94"/>
      <c r="LPX82" s="94"/>
      <c r="LPY82" s="94"/>
      <c r="LPZ82" s="94"/>
      <c r="LQA82" s="94"/>
      <c r="LQB82" s="94"/>
      <c r="LQC82" s="94"/>
      <c r="LQD82" s="94"/>
      <c r="LQE82" s="94"/>
      <c r="LQF82" s="94"/>
      <c r="LQG82" s="94"/>
      <c r="LQH82" s="94"/>
      <c r="LQI82" s="94"/>
      <c r="LQJ82" s="94"/>
      <c r="LQK82" s="94"/>
      <c r="LQL82" s="94"/>
      <c r="LQM82" s="94"/>
      <c r="LQN82" s="94"/>
      <c r="LQO82" s="94"/>
      <c r="LQP82" s="94"/>
      <c r="LQQ82" s="94"/>
      <c r="LQR82" s="94"/>
      <c r="LQS82" s="94"/>
      <c r="LQT82" s="94"/>
      <c r="LQU82" s="94"/>
      <c r="LQV82" s="94"/>
      <c r="LQW82" s="94"/>
      <c r="LQX82" s="94"/>
      <c r="LQY82" s="94"/>
      <c r="LQZ82" s="94"/>
      <c r="LRA82" s="94"/>
      <c r="LRB82" s="94"/>
      <c r="LRC82" s="94"/>
      <c r="LRD82" s="94"/>
      <c r="LRE82" s="94"/>
      <c r="LRF82" s="94"/>
      <c r="LRG82" s="94"/>
      <c r="LRH82" s="94"/>
      <c r="LRI82" s="94"/>
      <c r="LRJ82" s="94"/>
      <c r="LRK82" s="94"/>
      <c r="LRL82" s="94"/>
      <c r="LRM82" s="94"/>
      <c r="LRN82" s="94"/>
      <c r="LRO82" s="94"/>
      <c r="LRP82" s="94"/>
      <c r="LRQ82" s="94"/>
      <c r="LRR82" s="94"/>
      <c r="LRS82" s="94"/>
      <c r="LRT82" s="94"/>
      <c r="LRU82" s="94"/>
      <c r="LRV82" s="94"/>
      <c r="LRW82" s="94"/>
      <c r="LRX82" s="94"/>
      <c r="LRY82" s="94"/>
      <c r="LRZ82" s="94"/>
      <c r="LSA82" s="94"/>
      <c r="LSB82" s="94"/>
      <c r="LSC82" s="94"/>
      <c r="LSD82" s="94"/>
      <c r="LSE82" s="94"/>
      <c r="LSF82" s="94"/>
      <c r="LSG82" s="94"/>
      <c r="LSH82" s="94"/>
      <c r="LSI82" s="94"/>
      <c r="LSJ82" s="94"/>
      <c r="LSK82" s="94"/>
      <c r="LSL82" s="94"/>
      <c r="LSM82" s="94"/>
      <c r="LSN82" s="94"/>
      <c r="LSO82" s="94"/>
      <c r="LSP82" s="94"/>
      <c r="LSQ82" s="94"/>
      <c r="LSR82" s="94"/>
      <c r="LSS82" s="94"/>
      <c r="LST82" s="94"/>
      <c r="LSU82" s="94"/>
      <c r="LSV82" s="94"/>
      <c r="LSW82" s="94"/>
      <c r="LSX82" s="94"/>
      <c r="LSY82" s="94"/>
      <c r="LSZ82" s="94"/>
      <c r="LTA82" s="94"/>
      <c r="LTB82" s="94"/>
      <c r="LTC82" s="94"/>
      <c r="LTD82" s="94"/>
      <c r="LTE82" s="94"/>
      <c r="LTF82" s="94"/>
      <c r="LTG82" s="94"/>
      <c r="LTH82" s="94"/>
      <c r="LTI82" s="94"/>
      <c r="LTJ82" s="94"/>
      <c r="LTK82" s="94"/>
      <c r="LTL82" s="94"/>
      <c r="LTM82" s="94"/>
      <c r="LTN82" s="94"/>
      <c r="LTO82" s="94"/>
      <c r="LTP82" s="94"/>
      <c r="LTQ82" s="94"/>
      <c r="LTR82" s="94"/>
      <c r="LTS82" s="94"/>
      <c r="LTT82" s="94"/>
      <c r="LTU82" s="94"/>
      <c r="LTV82" s="94"/>
      <c r="LTW82" s="94"/>
      <c r="LTX82" s="94"/>
      <c r="LTY82" s="94"/>
      <c r="LTZ82" s="94"/>
      <c r="LUA82" s="94"/>
      <c r="LUB82" s="94"/>
      <c r="LUC82" s="94"/>
      <c r="LUD82" s="94"/>
      <c r="LUE82" s="94"/>
      <c r="LUF82" s="94"/>
      <c r="LUG82" s="94"/>
      <c r="LUH82" s="94"/>
      <c r="LUI82" s="94"/>
      <c r="LUJ82" s="94"/>
      <c r="LUK82" s="94"/>
      <c r="LUL82" s="94"/>
      <c r="LUM82" s="94"/>
      <c r="LUN82" s="94"/>
      <c r="LUO82" s="94"/>
      <c r="LUP82" s="94"/>
      <c r="LUQ82" s="94"/>
      <c r="LUR82" s="94"/>
      <c r="LUS82" s="94"/>
      <c r="LUT82" s="94"/>
      <c r="LUU82" s="94"/>
      <c r="LUV82" s="94"/>
      <c r="LUW82" s="94"/>
      <c r="LUX82" s="94"/>
      <c r="LUY82" s="94"/>
      <c r="LUZ82" s="94"/>
      <c r="LVA82" s="94"/>
      <c r="LVB82" s="94"/>
      <c r="LVC82" s="94"/>
      <c r="LVD82" s="94"/>
      <c r="LVE82" s="94"/>
      <c r="LVF82" s="94"/>
      <c r="LVG82" s="94"/>
      <c r="LVH82" s="94"/>
      <c r="LVI82" s="94"/>
      <c r="LVJ82" s="94"/>
      <c r="LVK82" s="94"/>
      <c r="LVL82" s="94"/>
      <c r="LVM82" s="94"/>
      <c r="LVN82" s="94"/>
      <c r="LVO82" s="94"/>
      <c r="LVP82" s="94"/>
      <c r="LVQ82" s="94"/>
      <c r="LVR82" s="94"/>
      <c r="LVS82" s="94"/>
      <c r="LVT82" s="94"/>
      <c r="LVU82" s="94"/>
      <c r="LVV82" s="94"/>
      <c r="LVW82" s="94"/>
      <c r="LVX82" s="94"/>
      <c r="LVY82" s="94"/>
      <c r="LVZ82" s="94"/>
      <c r="LWA82" s="94"/>
      <c r="LWB82" s="94"/>
      <c r="LWC82" s="94"/>
      <c r="LWD82" s="94"/>
      <c r="LWE82" s="94"/>
      <c r="LWF82" s="94"/>
      <c r="LWG82" s="94"/>
      <c r="LWH82" s="94"/>
      <c r="LWI82" s="94"/>
      <c r="LWJ82" s="94"/>
      <c r="LWK82" s="94"/>
      <c r="LWL82" s="94"/>
      <c r="LWM82" s="94"/>
      <c r="LWN82" s="94"/>
      <c r="LWO82" s="94"/>
      <c r="LWP82" s="94"/>
      <c r="LWQ82" s="94"/>
      <c r="LWR82" s="94"/>
      <c r="LWS82" s="94"/>
      <c r="LWT82" s="94"/>
      <c r="LWU82" s="94"/>
      <c r="LWV82" s="94"/>
      <c r="LWW82" s="94"/>
      <c r="LWX82" s="94"/>
      <c r="LWY82" s="94"/>
      <c r="LWZ82" s="94"/>
      <c r="LXA82" s="94"/>
      <c r="LXB82" s="94"/>
      <c r="LXC82" s="94"/>
      <c r="LXD82" s="94"/>
      <c r="LXE82" s="94"/>
      <c r="LXF82" s="94"/>
      <c r="LXG82" s="94"/>
      <c r="LXH82" s="94"/>
      <c r="LXI82" s="94"/>
      <c r="LXJ82" s="94"/>
      <c r="LXK82" s="94"/>
      <c r="LXL82" s="94"/>
      <c r="LXM82" s="94"/>
      <c r="LXN82" s="94"/>
      <c r="LXO82" s="94"/>
      <c r="LXP82" s="94"/>
      <c r="LXQ82" s="94"/>
      <c r="LXR82" s="94"/>
      <c r="LXS82" s="94"/>
      <c r="LXT82" s="94"/>
      <c r="LXU82" s="94"/>
      <c r="LXV82" s="94"/>
      <c r="LXW82" s="94"/>
      <c r="LXX82" s="94"/>
      <c r="LXY82" s="94"/>
      <c r="LXZ82" s="94"/>
      <c r="LYA82" s="94"/>
      <c r="LYB82" s="94"/>
      <c r="LYC82" s="94"/>
      <c r="LYD82" s="94"/>
      <c r="LYE82" s="94"/>
      <c r="LYF82" s="94"/>
      <c r="LYG82" s="94"/>
      <c r="LYH82" s="94"/>
      <c r="LYI82" s="94"/>
      <c r="LYJ82" s="94"/>
      <c r="LYK82" s="94"/>
      <c r="LYL82" s="94"/>
      <c r="LYM82" s="94"/>
      <c r="LYN82" s="94"/>
      <c r="LYO82" s="94"/>
      <c r="LYP82" s="94"/>
      <c r="LYQ82" s="94"/>
      <c r="LYR82" s="94"/>
      <c r="LYS82" s="94"/>
      <c r="LYT82" s="94"/>
      <c r="LYU82" s="94"/>
      <c r="LYV82" s="94"/>
      <c r="LYW82" s="94"/>
      <c r="LYX82" s="94"/>
      <c r="LYY82" s="94"/>
      <c r="LYZ82" s="94"/>
      <c r="LZA82" s="94"/>
      <c r="LZB82" s="94"/>
      <c r="LZC82" s="94"/>
      <c r="LZD82" s="94"/>
      <c r="LZE82" s="94"/>
      <c r="LZF82" s="94"/>
      <c r="LZG82" s="94"/>
      <c r="LZH82" s="94"/>
      <c r="LZI82" s="94"/>
      <c r="LZJ82" s="94"/>
      <c r="LZK82" s="94"/>
      <c r="LZL82" s="94"/>
      <c r="LZM82" s="94"/>
      <c r="LZN82" s="94"/>
      <c r="LZO82" s="94"/>
      <c r="LZP82" s="94"/>
      <c r="LZQ82" s="94"/>
      <c r="LZR82" s="94"/>
      <c r="LZS82" s="94"/>
      <c r="LZT82" s="94"/>
      <c r="LZU82" s="94"/>
      <c r="LZV82" s="94"/>
      <c r="LZW82" s="94"/>
      <c r="LZX82" s="94"/>
      <c r="LZY82" s="94"/>
      <c r="LZZ82" s="94"/>
      <c r="MAA82" s="94"/>
      <c r="MAB82" s="94"/>
      <c r="MAC82" s="94"/>
      <c r="MAD82" s="94"/>
      <c r="MAE82" s="94"/>
      <c r="MAF82" s="94"/>
      <c r="MAG82" s="94"/>
      <c r="MAH82" s="94"/>
      <c r="MAI82" s="94"/>
      <c r="MAJ82" s="94"/>
      <c r="MAK82" s="94"/>
      <c r="MAL82" s="94"/>
      <c r="MAM82" s="94"/>
      <c r="MAN82" s="94"/>
      <c r="MAO82" s="94"/>
      <c r="MAP82" s="94"/>
      <c r="MAQ82" s="94"/>
      <c r="MAR82" s="94"/>
      <c r="MAS82" s="94"/>
      <c r="MAT82" s="94"/>
      <c r="MAU82" s="94"/>
      <c r="MAV82" s="94"/>
      <c r="MAW82" s="94"/>
      <c r="MAX82" s="94"/>
      <c r="MAY82" s="94"/>
      <c r="MAZ82" s="94"/>
      <c r="MBA82" s="94"/>
      <c r="MBB82" s="94"/>
      <c r="MBC82" s="94"/>
      <c r="MBD82" s="94"/>
      <c r="MBE82" s="94"/>
      <c r="MBF82" s="94"/>
      <c r="MBG82" s="94"/>
      <c r="MBH82" s="94"/>
      <c r="MBI82" s="94"/>
      <c r="MBJ82" s="94"/>
      <c r="MBK82" s="94"/>
      <c r="MBL82" s="94"/>
      <c r="MBM82" s="94"/>
      <c r="MBN82" s="94"/>
      <c r="MBO82" s="94"/>
      <c r="MBP82" s="94"/>
      <c r="MBQ82" s="94"/>
      <c r="MBR82" s="94"/>
      <c r="MBS82" s="94"/>
      <c r="MBT82" s="94"/>
      <c r="MBU82" s="94"/>
      <c r="MBV82" s="94"/>
      <c r="MBW82" s="94"/>
      <c r="MBX82" s="94"/>
      <c r="MBY82" s="94"/>
      <c r="MBZ82" s="94"/>
      <c r="MCA82" s="94"/>
      <c r="MCB82" s="94"/>
      <c r="MCC82" s="94"/>
      <c r="MCD82" s="94"/>
      <c r="MCE82" s="94"/>
      <c r="MCF82" s="94"/>
      <c r="MCG82" s="94"/>
      <c r="MCH82" s="94"/>
      <c r="MCI82" s="94"/>
      <c r="MCJ82" s="94"/>
      <c r="MCK82" s="94"/>
      <c r="MCL82" s="94"/>
      <c r="MCM82" s="94"/>
      <c r="MCN82" s="94"/>
      <c r="MCO82" s="94"/>
      <c r="MCP82" s="94"/>
      <c r="MCQ82" s="94"/>
      <c r="MCR82" s="94"/>
      <c r="MCS82" s="94"/>
      <c r="MCT82" s="94"/>
      <c r="MCU82" s="94"/>
      <c r="MCV82" s="94"/>
      <c r="MCW82" s="94"/>
      <c r="MCX82" s="94"/>
      <c r="MCY82" s="94"/>
      <c r="MCZ82" s="94"/>
      <c r="MDA82" s="94"/>
      <c r="MDB82" s="94"/>
      <c r="MDC82" s="94"/>
      <c r="MDD82" s="94"/>
      <c r="MDE82" s="94"/>
      <c r="MDF82" s="94"/>
      <c r="MDG82" s="94"/>
      <c r="MDH82" s="94"/>
      <c r="MDI82" s="94"/>
      <c r="MDJ82" s="94"/>
      <c r="MDK82" s="94"/>
      <c r="MDL82" s="94"/>
      <c r="MDM82" s="94"/>
      <c r="MDN82" s="94"/>
      <c r="MDO82" s="94"/>
      <c r="MDP82" s="94"/>
      <c r="MDQ82" s="94"/>
      <c r="MDR82" s="94"/>
      <c r="MDS82" s="94"/>
      <c r="MDT82" s="94"/>
      <c r="MDU82" s="94"/>
      <c r="MDV82" s="94"/>
      <c r="MDW82" s="94"/>
      <c r="MDX82" s="94"/>
      <c r="MDY82" s="94"/>
      <c r="MDZ82" s="94"/>
      <c r="MEA82" s="94"/>
      <c r="MEB82" s="94"/>
      <c r="MEC82" s="94"/>
      <c r="MED82" s="94"/>
      <c r="MEE82" s="94"/>
      <c r="MEF82" s="94"/>
      <c r="MEG82" s="94"/>
      <c r="MEH82" s="94"/>
      <c r="MEI82" s="94"/>
      <c r="MEJ82" s="94"/>
      <c r="MEK82" s="94"/>
      <c r="MEL82" s="94"/>
      <c r="MEM82" s="94"/>
      <c r="MEN82" s="94"/>
      <c r="MEO82" s="94"/>
      <c r="MEP82" s="94"/>
      <c r="MEQ82" s="94"/>
      <c r="MER82" s="94"/>
      <c r="MES82" s="94"/>
      <c r="MET82" s="94"/>
      <c r="MEU82" s="94"/>
      <c r="MEV82" s="94"/>
      <c r="MEW82" s="94"/>
      <c r="MEX82" s="94"/>
      <c r="MEY82" s="94"/>
      <c r="MEZ82" s="94"/>
      <c r="MFA82" s="94"/>
      <c r="MFB82" s="94"/>
      <c r="MFC82" s="94"/>
      <c r="MFD82" s="94"/>
      <c r="MFE82" s="94"/>
      <c r="MFF82" s="94"/>
      <c r="MFG82" s="94"/>
      <c r="MFH82" s="94"/>
      <c r="MFI82" s="94"/>
      <c r="MFJ82" s="94"/>
      <c r="MFK82" s="94"/>
      <c r="MFL82" s="94"/>
      <c r="MFM82" s="94"/>
      <c r="MFN82" s="94"/>
      <c r="MFO82" s="94"/>
      <c r="MFP82" s="94"/>
      <c r="MFQ82" s="94"/>
      <c r="MFR82" s="94"/>
      <c r="MFS82" s="94"/>
      <c r="MFT82" s="94"/>
      <c r="MFU82" s="94"/>
      <c r="MFV82" s="94"/>
      <c r="MFW82" s="94"/>
      <c r="MFX82" s="94"/>
      <c r="MFY82" s="94"/>
      <c r="MFZ82" s="94"/>
      <c r="MGA82" s="94"/>
      <c r="MGB82" s="94"/>
      <c r="MGC82" s="94"/>
      <c r="MGD82" s="94"/>
      <c r="MGE82" s="94"/>
      <c r="MGF82" s="94"/>
      <c r="MGG82" s="94"/>
      <c r="MGH82" s="94"/>
      <c r="MGI82" s="94"/>
      <c r="MGJ82" s="94"/>
      <c r="MGK82" s="94"/>
      <c r="MGL82" s="94"/>
      <c r="MGM82" s="94"/>
      <c r="MGN82" s="94"/>
      <c r="MGO82" s="94"/>
      <c r="MGP82" s="94"/>
      <c r="MGQ82" s="94"/>
      <c r="MGR82" s="94"/>
      <c r="MGS82" s="94"/>
      <c r="MGT82" s="94"/>
      <c r="MGU82" s="94"/>
      <c r="MGV82" s="94"/>
      <c r="MGW82" s="94"/>
      <c r="MGX82" s="94"/>
      <c r="MGY82" s="94"/>
      <c r="MGZ82" s="94"/>
      <c r="MHA82" s="94"/>
      <c r="MHB82" s="94"/>
      <c r="MHC82" s="94"/>
      <c r="MHD82" s="94"/>
      <c r="MHE82" s="94"/>
      <c r="MHF82" s="94"/>
      <c r="MHG82" s="94"/>
      <c r="MHH82" s="94"/>
      <c r="MHI82" s="94"/>
      <c r="MHJ82" s="94"/>
      <c r="MHK82" s="94"/>
      <c r="MHL82" s="94"/>
      <c r="MHM82" s="94"/>
      <c r="MHN82" s="94"/>
      <c r="MHO82" s="94"/>
      <c r="MHP82" s="94"/>
      <c r="MHQ82" s="94"/>
      <c r="MHR82" s="94"/>
      <c r="MHS82" s="94"/>
      <c r="MHT82" s="94"/>
      <c r="MHU82" s="94"/>
      <c r="MHV82" s="94"/>
      <c r="MHW82" s="94"/>
      <c r="MHX82" s="94"/>
      <c r="MHY82" s="94"/>
      <c r="MHZ82" s="94"/>
      <c r="MIA82" s="94"/>
      <c r="MIB82" s="94"/>
      <c r="MIC82" s="94"/>
      <c r="MID82" s="94"/>
      <c r="MIE82" s="94"/>
      <c r="MIF82" s="94"/>
      <c r="MIG82" s="94"/>
      <c r="MIH82" s="94"/>
      <c r="MII82" s="94"/>
      <c r="MIJ82" s="94"/>
      <c r="MIK82" s="94"/>
      <c r="MIL82" s="94"/>
      <c r="MIM82" s="94"/>
      <c r="MIN82" s="94"/>
      <c r="MIO82" s="94"/>
      <c r="MIP82" s="94"/>
      <c r="MIQ82" s="94"/>
      <c r="MIR82" s="94"/>
      <c r="MIS82" s="94"/>
      <c r="MIT82" s="94"/>
      <c r="MIU82" s="94"/>
      <c r="MIV82" s="94"/>
      <c r="MIW82" s="94"/>
      <c r="MIX82" s="94"/>
      <c r="MIY82" s="94"/>
      <c r="MIZ82" s="94"/>
      <c r="MJA82" s="94"/>
      <c r="MJB82" s="94"/>
      <c r="MJC82" s="94"/>
      <c r="MJD82" s="94"/>
      <c r="MJE82" s="94"/>
      <c r="MJF82" s="94"/>
      <c r="MJG82" s="94"/>
      <c r="MJH82" s="94"/>
      <c r="MJI82" s="94"/>
      <c r="MJJ82" s="94"/>
      <c r="MJK82" s="94"/>
      <c r="MJL82" s="94"/>
      <c r="MJM82" s="94"/>
      <c r="MJN82" s="94"/>
      <c r="MJO82" s="94"/>
      <c r="MJP82" s="94"/>
      <c r="MJQ82" s="94"/>
      <c r="MJR82" s="94"/>
      <c r="MJS82" s="94"/>
      <c r="MJT82" s="94"/>
      <c r="MJU82" s="94"/>
      <c r="MJV82" s="94"/>
      <c r="MJW82" s="94"/>
      <c r="MJX82" s="94"/>
      <c r="MJY82" s="94"/>
      <c r="MJZ82" s="94"/>
      <c r="MKA82" s="94"/>
      <c r="MKB82" s="94"/>
      <c r="MKC82" s="94"/>
      <c r="MKD82" s="94"/>
      <c r="MKE82" s="94"/>
      <c r="MKF82" s="94"/>
      <c r="MKG82" s="94"/>
      <c r="MKH82" s="94"/>
      <c r="MKI82" s="94"/>
      <c r="MKJ82" s="94"/>
      <c r="MKK82" s="94"/>
      <c r="MKL82" s="94"/>
      <c r="MKM82" s="94"/>
      <c r="MKN82" s="94"/>
      <c r="MKO82" s="94"/>
      <c r="MKP82" s="94"/>
      <c r="MKQ82" s="94"/>
      <c r="MKR82" s="94"/>
      <c r="MKS82" s="94"/>
      <c r="MKT82" s="94"/>
      <c r="MKU82" s="94"/>
      <c r="MKV82" s="94"/>
      <c r="MKW82" s="94"/>
      <c r="MKX82" s="94"/>
      <c r="MKY82" s="94"/>
      <c r="MKZ82" s="94"/>
      <c r="MLA82" s="94"/>
      <c r="MLB82" s="94"/>
      <c r="MLC82" s="94"/>
      <c r="MLD82" s="94"/>
      <c r="MLE82" s="94"/>
      <c r="MLF82" s="94"/>
      <c r="MLG82" s="94"/>
      <c r="MLH82" s="94"/>
      <c r="MLI82" s="94"/>
      <c r="MLJ82" s="94"/>
      <c r="MLK82" s="94"/>
      <c r="MLL82" s="94"/>
      <c r="MLM82" s="94"/>
      <c r="MLN82" s="94"/>
      <c r="MLO82" s="94"/>
      <c r="MLP82" s="94"/>
      <c r="MLQ82" s="94"/>
      <c r="MLR82" s="94"/>
      <c r="MLS82" s="94"/>
      <c r="MLT82" s="94"/>
      <c r="MLU82" s="94"/>
      <c r="MLV82" s="94"/>
      <c r="MLW82" s="94"/>
      <c r="MLX82" s="94"/>
      <c r="MLY82" s="94"/>
      <c r="MLZ82" s="94"/>
      <c r="MMA82" s="94"/>
      <c r="MMB82" s="94"/>
      <c r="MMC82" s="94"/>
      <c r="MMD82" s="94"/>
      <c r="MME82" s="94"/>
      <c r="MMF82" s="94"/>
      <c r="MMG82" s="94"/>
      <c r="MMH82" s="94"/>
      <c r="MMI82" s="94"/>
      <c r="MMJ82" s="94"/>
      <c r="MMK82" s="94"/>
      <c r="MML82" s="94"/>
      <c r="MMM82" s="94"/>
      <c r="MMN82" s="94"/>
      <c r="MMO82" s="94"/>
      <c r="MMP82" s="94"/>
      <c r="MMQ82" s="94"/>
      <c r="MMR82" s="94"/>
      <c r="MMS82" s="94"/>
      <c r="MMT82" s="94"/>
      <c r="MMU82" s="94"/>
      <c r="MMV82" s="94"/>
      <c r="MMW82" s="94"/>
      <c r="MMX82" s="94"/>
      <c r="MMY82" s="94"/>
      <c r="MMZ82" s="94"/>
      <c r="MNA82" s="94"/>
      <c r="MNB82" s="94"/>
      <c r="MNC82" s="94"/>
      <c r="MND82" s="94"/>
      <c r="MNE82" s="94"/>
      <c r="MNF82" s="94"/>
      <c r="MNG82" s="94"/>
      <c r="MNH82" s="94"/>
      <c r="MNI82" s="94"/>
      <c r="MNJ82" s="94"/>
      <c r="MNK82" s="94"/>
      <c r="MNL82" s="94"/>
      <c r="MNM82" s="94"/>
      <c r="MNN82" s="94"/>
      <c r="MNO82" s="94"/>
      <c r="MNP82" s="94"/>
      <c r="MNQ82" s="94"/>
      <c r="MNR82" s="94"/>
      <c r="MNS82" s="94"/>
      <c r="MNT82" s="94"/>
      <c r="MNU82" s="94"/>
      <c r="MNV82" s="94"/>
      <c r="MNW82" s="94"/>
      <c r="MNX82" s="94"/>
      <c r="MNY82" s="94"/>
      <c r="MNZ82" s="94"/>
      <c r="MOA82" s="94"/>
      <c r="MOB82" s="94"/>
      <c r="MOC82" s="94"/>
      <c r="MOD82" s="94"/>
      <c r="MOE82" s="94"/>
      <c r="MOF82" s="94"/>
      <c r="MOG82" s="94"/>
      <c r="MOH82" s="94"/>
      <c r="MOI82" s="94"/>
      <c r="MOJ82" s="94"/>
      <c r="MOK82" s="94"/>
      <c r="MOL82" s="94"/>
      <c r="MOM82" s="94"/>
      <c r="MON82" s="94"/>
      <c r="MOO82" s="94"/>
      <c r="MOP82" s="94"/>
      <c r="MOQ82" s="94"/>
      <c r="MOR82" s="94"/>
      <c r="MOS82" s="94"/>
      <c r="MOT82" s="94"/>
      <c r="MOU82" s="94"/>
      <c r="MOV82" s="94"/>
      <c r="MOW82" s="94"/>
      <c r="MOX82" s="94"/>
      <c r="MOY82" s="94"/>
      <c r="MOZ82" s="94"/>
      <c r="MPA82" s="94"/>
      <c r="MPB82" s="94"/>
      <c r="MPC82" s="94"/>
      <c r="MPD82" s="94"/>
      <c r="MPE82" s="94"/>
      <c r="MPF82" s="94"/>
      <c r="MPG82" s="94"/>
      <c r="MPH82" s="94"/>
      <c r="MPI82" s="94"/>
      <c r="MPJ82" s="94"/>
      <c r="MPK82" s="94"/>
      <c r="MPL82" s="94"/>
      <c r="MPM82" s="94"/>
      <c r="MPN82" s="94"/>
      <c r="MPO82" s="94"/>
      <c r="MPP82" s="94"/>
      <c r="MPQ82" s="94"/>
      <c r="MPR82" s="94"/>
      <c r="MPS82" s="94"/>
      <c r="MPT82" s="94"/>
      <c r="MPU82" s="94"/>
      <c r="MPV82" s="94"/>
      <c r="MPW82" s="94"/>
      <c r="MPX82" s="94"/>
      <c r="MPY82" s="94"/>
      <c r="MPZ82" s="94"/>
      <c r="MQA82" s="94"/>
      <c r="MQB82" s="94"/>
      <c r="MQC82" s="94"/>
      <c r="MQD82" s="94"/>
      <c r="MQE82" s="94"/>
      <c r="MQF82" s="94"/>
      <c r="MQG82" s="94"/>
      <c r="MQH82" s="94"/>
      <c r="MQI82" s="94"/>
      <c r="MQJ82" s="94"/>
      <c r="MQK82" s="94"/>
      <c r="MQL82" s="94"/>
      <c r="MQM82" s="94"/>
      <c r="MQN82" s="94"/>
      <c r="MQO82" s="94"/>
      <c r="MQP82" s="94"/>
      <c r="MQQ82" s="94"/>
      <c r="MQR82" s="94"/>
      <c r="MQS82" s="94"/>
      <c r="MQT82" s="94"/>
      <c r="MQU82" s="94"/>
      <c r="MQV82" s="94"/>
      <c r="MQW82" s="94"/>
      <c r="MQX82" s="94"/>
      <c r="MQY82" s="94"/>
      <c r="MQZ82" s="94"/>
      <c r="MRA82" s="94"/>
      <c r="MRB82" s="94"/>
      <c r="MRC82" s="94"/>
      <c r="MRD82" s="94"/>
      <c r="MRE82" s="94"/>
      <c r="MRF82" s="94"/>
      <c r="MRG82" s="94"/>
      <c r="MRH82" s="94"/>
      <c r="MRI82" s="94"/>
      <c r="MRJ82" s="94"/>
      <c r="MRK82" s="94"/>
      <c r="MRL82" s="94"/>
      <c r="MRM82" s="94"/>
      <c r="MRN82" s="94"/>
      <c r="MRO82" s="94"/>
      <c r="MRP82" s="94"/>
      <c r="MRQ82" s="94"/>
      <c r="MRR82" s="94"/>
      <c r="MRS82" s="94"/>
      <c r="MRT82" s="94"/>
      <c r="MRU82" s="94"/>
      <c r="MRV82" s="94"/>
      <c r="MRW82" s="94"/>
      <c r="MRX82" s="94"/>
      <c r="MRY82" s="94"/>
      <c r="MRZ82" s="94"/>
      <c r="MSA82" s="94"/>
      <c r="MSB82" s="94"/>
      <c r="MSC82" s="94"/>
      <c r="MSD82" s="94"/>
      <c r="MSE82" s="94"/>
      <c r="MSF82" s="94"/>
      <c r="MSG82" s="94"/>
      <c r="MSH82" s="94"/>
      <c r="MSI82" s="94"/>
      <c r="MSJ82" s="94"/>
      <c r="MSK82" s="94"/>
      <c r="MSL82" s="94"/>
      <c r="MSM82" s="94"/>
      <c r="MSN82" s="94"/>
      <c r="MSO82" s="94"/>
      <c r="MSP82" s="94"/>
      <c r="MSQ82" s="94"/>
      <c r="MSR82" s="94"/>
      <c r="MSS82" s="94"/>
      <c r="MST82" s="94"/>
      <c r="MSU82" s="94"/>
      <c r="MSV82" s="94"/>
      <c r="MSW82" s="94"/>
      <c r="MSX82" s="94"/>
      <c r="MSY82" s="94"/>
      <c r="MSZ82" s="94"/>
      <c r="MTA82" s="94"/>
      <c r="MTB82" s="94"/>
      <c r="MTC82" s="94"/>
      <c r="MTD82" s="94"/>
      <c r="MTE82" s="94"/>
      <c r="MTF82" s="94"/>
      <c r="MTG82" s="94"/>
      <c r="MTH82" s="94"/>
      <c r="MTI82" s="94"/>
      <c r="MTJ82" s="94"/>
      <c r="MTK82" s="94"/>
      <c r="MTL82" s="94"/>
      <c r="MTM82" s="94"/>
      <c r="MTN82" s="94"/>
      <c r="MTO82" s="94"/>
      <c r="MTP82" s="94"/>
      <c r="MTQ82" s="94"/>
      <c r="MTR82" s="94"/>
      <c r="MTS82" s="94"/>
      <c r="MTT82" s="94"/>
      <c r="MTU82" s="94"/>
      <c r="MTV82" s="94"/>
      <c r="MTW82" s="94"/>
      <c r="MTX82" s="94"/>
      <c r="MTY82" s="94"/>
      <c r="MTZ82" s="94"/>
      <c r="MUA82" s="94"/>
      <c r="MUB82" s="94"/>
      <c r="MUC82" s="94"/>
      <c r="MUD82" s="94"/>
      <c r="MUE82" s="94"/>
      <c r="MUF82" s="94"/>
      <c r="MUG82" s="94"/>
      <c r="MUH82" s="94"/>
      <c r="MUI82" s="94"/>
      <c r="MUJ82" s="94"/>
      <c r="MUK82" s="94"/>
      <c r="MUL82" s="94"/>
      <c r="MUM82" s="94"/>
      <c r="MUN82" s="94"/>
      <c r="MUO82" s="94"/>
      <c r="MUP82" s="94"/>
      <c r="MUQ82" s="94"/>
      <c r="MUR82" s="94"/>
      <c r="MUS82" s="94"/>
      <c r="MUT82" s="94"/>
      <c r="MUU82" s="94"/>
      <c r="MUV82" s="94"/>
      <c r="MUW82" s="94"/>
      <c r="MUX82" s="94"/>
      <c r="MUY82" s="94"/>
      <c r="MUZ82" s="94"/>
      <c r="MVA82" s="94"/>
      <c r="MVB82" s="94"/>
      <c r="MVC82" s="94"/>
      <c r="MVD82" s="94"/>
      <c r="MVE82" s="94"/>
      <c r="MVF82" s="94"/>
      <c r="MVG82" s="94"/>
      <c r="MVH82" s="94"/>
      <c r="MVI82" s="94"/>
      <c r="MVJ82" s="94"/>
      <c r="MVK82" s="94"/>
      <c r="MVL82" s="94"/>
      <c r="MVM82" s="94"/>
      <c r="MVN82" s="94"/>
      <c r="MVO82" s="94"/>
      <c r="MVP82" s="94"/>
      <c r="MVQ82" s="94"/>
      <c r="MVR82" s="94"/>
      <c r="MVS82" s="94"/>
      <c r="MVT82" s="94"/>
      <c r="MVU82" s="94"/>
      <c r="MVV82" s="94"/>
      <c r="MVW82" s="94"/>
      <c r="MVX82" s="94"/>
      <c r="MVY82" s="94"/>
      <c r="MVZ82" s="94"/>
      <c r="MWA82" s="94"/>
      <c r="MWB82" s="94"/>
      <c r="MWC82" s="94"/>
      <c r="MWD82" s="94"/>
      <c r="MWE82" s="94"/>
      <c r="MWF82" s="94"/>
      <c r="MWG82" s="94"/>
      <c r="MWH82" s="94"/>
      <c r="MWI82" s="94"/>
      <c r="MWJ82" s="94"/>
      <c r="MWK82" s="94"/>
      <c r="MWL82" s="94"/>
      <c r="MWM82" s="94"/>
      <c r="MWN82" s="94"/>
      <c r="MWO82" s="94"/>
      <c r="MWP82" s="94"/>
      <c r="MWQ82" s="94"/>
      <c r="MWR82" s="94"/>
      <c r="MWS82" s="94"/>
      <c r="MWT82" s="94"/>
      <c r="MWU82" s="94"/>
      <c r="MWV82" s="94"/>
      <c r="MWW82" s="94"/>
      <c r="MWX82" s="94"/>
      <c r="MWY82" s="94"/>
      <c r="MWZ82" s="94"/>
      <c r="MXA82" s="94"/>
      <c r="MXB82" s="94"/>
      <c r="MXC82" s="94"/>
      <c r="MXD82" s="94"/>
      <c r="MXE82" s="94"/>
      <c r="MXF82" s="94"/>
      <c r="MXG82" s="94"/>
      <c r="MXH82" s="94"/>
      <c r="MXI82" s="94"/>
      <c r="MXJ82" s="94"/>
      <c r="MXK82" s="94"/>
      <c r="MXL82" s="94"/>
      <c r="MXM82" s="94"/>
      <c r="MXN82" s="94"/>
      <c r="MXO82" s="94"/>
      <c r="MXP82" s="94"/>
      <c r="MXQ82" s="94"/>
      <c r="MXR82" s="94"/>
      <c r="MXS82" s="94"/>
      <c r="MXT82" s="94"/>
      <c r="MXU82" s="94"/>
      <c r="MXV82" s="94"/>
      <c r="MXW82" s="94"/>
      <c r="MXX82" s="94"/>
      <c r="MXY82" s="94"/>
      <c r="MXZ82" s="94"/>
      <c r="MYA82" s="94"/>
      <c r="MYB82" s="94"/>
      <c r="MYC82" s="94"/>
      <c r="MYD82" s="94"/>
      <c r="MYE82" s="94"/>
      <c r="MYF82" s="94"/>
      <c r="MYG82" s="94"/>
      <c r="MYH82" s="94"/>
      <c r="MYI82" s="94"/>
      <c r="MYJ82" s="94"/>
      <c r="MYK82" s="94"/>
      <c r="MYL82" s="94"/>
      <c r="MYM82" s="94"/>
      <c r="MYN82" s="94"/>
      <c r="MYO82" s="94"/>
      <c r="MYP82" s="94"/>
      <c r="MYQ82" s="94"/>
      <c r="MYR82" s="94"/>
      <c r="MYS82" s="94"/>
      <c r="MYT82" s="94"/>
      <c r="MYU82" s="94"/>
      <c r="MYV82" s="94"/>
      <c r="MYW82" s="94"/>
      <c r="MYX82" s="94"/>
      <c r="MYY82" s="94"/>
      <c r="MYZ82" s="94"/>
      <c r="MZA82" s="94"/>
      <c r="MZB82" s="94"/>
      <c r="MZC82" s="94"/>
      <c r="MZD82" s="94"/>
      <c r="MZE82" s="94"/>
      <c r="MZF82" s="94"/>
      <c r="MZG82" s="94"/>
      <c r="MZH82" s="94"/>
      <c r="MZI82" s="94"/>
      <c r="MZJ82" s="94"/>
      <c r="MZK82" s="94"/>
      <c r="MZL82" s="94"/>
      <c r="MZM82" s="94"/>
      <c r="MZN82" s="94"/>
      <c r="MZO82" s="94"/>
      <c r="MZP82" s="94"/>
      <c r="MZQ82" s="94"/>
      <c r="MZR82" s="94"/>
      <c r="MZS82" s="94"/>
      <c r="MZT82" s="94"/>
      <c r="MZU82" s="94"/>
      <c r="MZV82" s="94"/>
      <c r="MZW82" s="94"/>
      <c r="MZX82" s="94"/>
      <c r="MZY82" s="94"/>
      <c r="MZZ82" s="94"/>
      <c r="NAA82" s="94"/>
      <c r="NAB82" s="94"/>
      <c r="NAC82" s="94"/>
      <c r="NAD82" s="94"/>
      <c r="NAE82" s="94"/>
      <c r="NAF82" s="94"/>
      <c r="NAG82" s="94"/>
      <c r="NAH82" s="94"/>
      <c r="NAI82" s="94"/>
      <c r="NAJ82" s="94"/>
      <c r="NAK82" s="94"/>
      <c r="NAL82" s="94"/>
      <c r="NAM82" s="94"/>
      <c r="NAN82" s="94"/>
      <c r="NAO82" s="94"/>
      <c r="NAP82" s="94"/>
      <c r="NAQ82" s="94"/>
      <c r="NAR82" s="94"/>
      <c r="NAS82" s="94"/>
      <c r="NAT82" s="94"/>
      <c r="NAU82" s="94"/>
      <c r="NAV82" s="94"/>
      <c r="NAW82" s="94"/>
      <c r="NAX82" s="94"/>
      <c r="NAY82" s="94"/>
      <c r="NAZ82" s="94"/>
      <c r="NBA82" s="94"/>
      <c r="NBB82" s="94"/>
      <c r="NBC82" s="94"/>
      <c r="NBD82" s="94"/>
      <c r="NBE82" s="94"/>
      <c r="NBF82" s="94"/>
      <c r="NBG82" s="94"/>
      <c r="NBH82" s="94"/>
      <c r="NBI82" s="94"/>
      <c r="NBJ82" s="94"/>
      <c r="NBK82" s="94"/>
      <c r="NBL82" s="94"/>
      <c r="NBM82" s="94"/>
      <c r="NBN82" s="94"/>
      <c r="NBO82" s="94"/>
      <c r="NBP82" s="94"/>
      <c r="NBQ82" s="94"/>
      <c r="NBR82" s="94"/>
      <c r="NBS82" s="94"/>
      <c r="NBT82" s="94"/>
      <c r="NBU82" s="94"/>
      <c r="NBV82" s="94"/>
      <c r="NBW82" s="94"/>
      <c r="NBX82" s="94"/>
      <c r="NBY82" s="94"/>
      <c r="NBZ82" s="94"/>
      <c r="NCA82" s="94"/>
      <c r="NCB82" s="94"/>
      <c r="NCC82" s="94"/>
      <c r="NCD82" s="94"/>
      <c r="NCE82" s="94"/>
      <c r="NCF82" s="94"/>
      <c r="NCG82" s="94"/>
      <c r="NCH82" s="94"/>
      <c r="NCI82" s="94"/>
      <c r="NCJ82" s="94"/>
      <c r="NCK82" s="94"/>
      <c r="NCL82" s="94"/>
      <c r="NCM82" s="94"/>
      <c r="NCN82" s="94"/>
      <c r="NCO82" s="94"/>
      <c r="NCP82" s="94"/>
      <c r="NCQ82" s="94"/>
      <c r="NCR82" s="94"/>
      <c r="NCS82" s="94"/>
      <c r="NCT82" s="94"/>
      <c r="NCU82" s="94"/>
      <c r="NCV82" s="94"/>
      <c r="NCW82" s="94"/>
      <c r="NCX82" s="94"/>
      <c r="NCY82" s="94"/>
      <c r="NCZ82" s="94"/>
      <c r="NDA82" s="94"/>
      <c r="NDB82" s="94"/>
      <c r="NDC82" s="94"/>
      <c r="NDD82" s="94"/>
      <c r="NDE82" s="94"/>
      <c r="NDF82" s="94"/>
      <c r="NDG82" s="94"/>
      <c r="NDH82" s="94"/>
      <c r="NDI82" s="94"/>
      <c r="NDJ82" s="94"/>
      <c r="NDK82" s="94"/>
      <c r="NDL82" s="94"/>
      <c r="NDM82" s="94"/>
      <c r="NDN82" s="94"/>
      <c r="NDO82" s="94"/>
      <c r="NDP82" s="94"/>
      <c r="NDQ82" s="94"/>
      <c r="NDR82" s="94"/>
      <c r="NDS82" s="94"/>
      <c r="NDT82" s="94"/>
      <c r="NDU82" s="94"/>
      <c r="NDV82" s="94"/>
      <c r="NDW82" s="94"/>
      <c r="NDX82" s="94"/>
      <c r="NDY82" s="94"/>
      <c r="NDZ82" s="94"/>
      <c r="NEA82" s="94"/>
      <c r="NEB82" s="94"/>
      <c r="NEC82" s="94"/>
      <c r="NED82" s="94"/>
      <c r="NEE82" s="94"/>
      <c r="NEF82" s="94"/>
      <c r="NEG82" s="94"/>
      <c r="NEH82" s="94"/>
      <c r="NEI82" s="94"/>
      <c r="NEJ82" s="94"/>
      <c r="NEK82" s="94"/>
      <c r="NEL82" s="94"/>
      <c r="NEM82" s="94"/>
      <c r="NEN82" s="94"/>
      <c r="NEO82" s="94"/>
      <c r="NEP82" s="94"/>
      <c r="NEQ82" s="94"/>
      <c r="NER82" s="94"/>
      <c r="NES82" s="94"/>
      <c r="NET82" s="94"/>
      <c r="NEU82" s="94"/>
      <c r="NEV82" s="94"/>
      <c r="NEW82" s="94"/>
      <c r="NEX82" s="94"/>
      <c r="NEY82" s="94"/>
      <c r="NEZ82" s="94"/>
      <c r="NFA82" s="94"/>
      <c r="NFB82" s="94"/>
      <c r="NFC82" s="94"/>
      <c r="NFD82" s="94"/>
      <c r="NFE82" s="94"/>
      <c r="NFF82" s="94"/>
      <c r="NFG82" s="94"/>
      <c r="NFH82" s="94"/>
      <c r="NFI82" s="94"/>
      <c r="NFJ82" s="94"/>
      <c r="NFK82" s="94"/>
      <c r="NFL82" s="94"/>
      <c r="NFM82" s="94"/>
      <c r="NFN82" s="94"/>
      <c r="NFO82" s="94"/>
      <c r="NFP82" s="94"/>
      <c r="NFQ82" s="94"/>
      <c r="NFR82" s="94"/>
      <c r="NFS82" s="94"/>
      <c r="NFT82" s="94"/>
      <c r="NFU82" s="94"/>
      <c r="NFV82" s="94"/>
      <c r="NFW82" s="94"/>
      <c r="NFX82" s="94"/>
      <c r="NFY82" s="94"/>
      <c r="NFZ82" s="94"/>
      <c r="NGA82" s="94"/>
      <c r="NGB82" s="94"/>
      <c r="NGC82" s="94"/>
      <c r="NGD82" s="94"/>
      <c r="NGE82" s="94"/>
      <c r="NGF82" s="94"/>
      <c r="NGG82" s="94"/>
      <c r="NGH82" s="94"/>
      <c r="NGI82" s="94"/>
      <c r="NGJ82" s="94"/>
      <c r="NGK82" s="94"/>
      <c r="NGL82" s="94"/>
      <c r="NGM82" s="94"/>
      <c r="NGN82" s="94"/>
      <c r="NGO82" s="94"/>
      <c r="NGP82" s="94"/>
      <c r="NGQ82" s="94"/>
      <c r="NGR82" s="94"/>
      <c r="NGS82" s="94"/>
      <c r="NGT82" s="94"/>
      <c r="NGU82" s="94"/>
      <c r="NGV82" s="94"/>
      <c r="NGW82" s="94"/>
      <c r="NGX82" s="94"/>
      <c r="NGY82" s="94"/>
      <c r="NGZ82" s="94"/>
      <c r="NHA82" s="94"/>
      <c r="NHB82" s="94"/>
      <c r="NHC82" s="94"/>
      <c r="NHD82" s="94"/>
      <c r="NHE82" s="94"/>
      <c r="NHF82" s="94"/>
      <c r="NHG82" s="94"/>
      <c r="NHH82" s="94"/>
      <c r="NHI82" s="94"/>
      <c r="NHJ82" s="94"/>
      <c r="NHK82" s="94"/>
      <c r="NHL82" s="94"/>
      <c r="NHM82" s="94"/>
      <c r="NHN82" s="94"/>
      <c r="NHO82" s="94"/>
      <c r="NHP82" s="94"/>
      <c r="NHQ82" s="94"/>
      <c r="NHR82" s="94"/>
      <c r="NHS82" s="94"/>
      <c r="NHT82" s="94"/>
      <c r="NHU82" s="94"/>
      <c r="NHV82" s="94"/>
      <c r="NHW82" s="94"/>
      <c r="NHX82" s="94"/>
      <c r="NHY82" s="94"/>
      <c r="NHZ82" s="94"/>
      <c r="NIA82" s="94"/>
      <c r="NIB82" s="94"/>
      <c r="NIC82" s="94"/>
      <c r="NID82" s="94"/>
      <c r="NIE82" s="94"/>
      <c r="NIF82" s="94"/>
      <c r="NIG82" s="94"/>
      <c r="NIH82" s="94"/>
      <c r="NII82" s="94"/>
      <c r="NIJ82" s="94"/>
      <c r="NIK82" s="94"/>
      <c r="NIL82" s="94"/>
      <c r="NIM82" s="94"/>
      <c r="NIN82" s="94"/>
      <c r="NIO82" s="94"/>
      <c r="NIP82" s="94"/>
      <c r="NIQ82" s="94"/>
      <c r="NIR82" s="94"/>
      <c r="NIS82" s="94"/>
      <c r="NIT82" s="94"/>
      <c r="NIU82" s="94"/>
      <c r="NIV82" s="94"/>
      <c r="NIW82" s="94"/>
      <c r="NIX82" s="94"/>
      <c r="NIY82" s="94"/>
      <c r="NIZ82" s="94"/>
      <c r="NJA82" s="94"/>
      <c r="NJB82" s="94"/>
      <c r="NJC82" s="94"/>
      <c r="NJD82" s="94"/>
      <c r="NJE82" s="94"/>
      <c r="NJF82" s="94"/>
      <c r="NJG82" s="94"/>
      <c r="NJH82" s="94"/>
      <c r="NJI82" s="94"/>
      <c r="NJJ82" s="94"/>
      <c r="NJK82" s="94"/>
      <c r="NJL82" s="94"/>
      <c r="NJM82" s="94"/>
      <c r="NJN82" s="94"/>
      <c r="NJO82" s="94"/>
      <c r="NJP82" s="94"/>
      <c r="NJQ82" s="94"/>
      <c r="NJR82" s="94"/>
      <c r="NJS82" s="94"/>
      <c r="NJT82" s="94"/>
      <c r="NJU82" s="94"/>
      <c r="NJV82" s="94"/>
      <c r="NJW82" s="94"/>
      <c r="NJX82" s="94"/>
      <c r="NJY82" s="94"/>
      <c r="NJZ82" s="94"/>
      <c r="NKA82" s="94"/>
      <c r="NKB82" s="94"/>
      <c r="NKC82" s="94"/>
      <c r="NKD82" s="94"/>
      <c r="NKE82" s="94"/>
      <c r="NKF82" s="94"/>
      <c r="NKG82" s="94"/>
      <c r="NKH82" s="94"/>
      <c r="NKI82" s="94"/>
      <c r="NKJ82" s="94"/>
      <c r="NKK82" s="94"/>
      <c r="NKL82" s="94"/>
      <c r="NKM82" s="94"/>
      <c r="NKN82" s="94"/>
      <c r="NKO82" s="94"/>
      <c r="NKP82" s="94"/>
      <c r="NKQ82" s="94"/>
      <c r="NKR82" s="94"/>
      <c r="NKS82" s="94"/>
      <c r="NKT82" s="94"/>
      <c r="NKU82" s="94"/>
      <c r="NKV82" s="94"/>
      <c r="NKW82" s="94"/>
      <c r="NKX82" s="94"/>
      <c r="NKY82" s="94"/>
      <c r="NKZ82" s="94"/>
      <c r="NLA82" s="94"/>
      <c r="NLB82" s="94"/>
      <c r="NLC82" s="94"/>
      <c r="NLD82" s="94"/>
      <c r="NLE82" s="94"/>
      <c r="NLF82" s="94"/>
      <c r="NLG82" s="94"/>
      <c r="NLH82" s="94"/>
      <c r="NLI82" s="94"/>
      <c r="NLJ82" s="94"/>
      <c r="NLK82" s="94"/>
      <c r="NLL82" s="94"/>
      <c r="NLM82" s="94"/>
      <c r="NLN82" s="94"/>
      <c r="NLO82" s="94"/>
      <c r="NLP82" s="94"/>
      <c r="NLQ82" s="94"/>
      <c r="NLR82" s="94"/>
      <c r="NLS82" s="94"/>
      <c r="NLT82" s="94"/>
      <c r="NLU82" s="94"/>
      <c r="NLV82" s="94"/>
      <c r="NLW82" s="94"/>
      <c r="NLX82" s="94"/>
      <c r="NLY82" s="94"/>
      <c r="NLZ82" s="94"/>
      <c r="NMA82" s="94"/>
      <c r="NMB82" s="94"/>
      <c r="NMC82" s="94"/>
      <c r="NMD82" s="94"/>
      <c r="NME82" s="94"/>
      <c r="NMF82" s="94"/>
      <c r="NMG82" s="94"/>
      <c r="NMH82" s="94"/>
      <c r="NMI82" s="94"/>
      <c r="NMJ82" s="94"/>
      <c r="NMK82" s="94"/>
      <c r="NML82" s="94"/>
      <c r="NMM82" s="94"/>
      <c r="NMN82" s="94"/>
      <c r="NMO82" s="94"/>
      <c r="NMP82" s="94"/>
      <c r="NMQ82" s="94"/>
      <c r="NMR82" s="94"/>
      <c r="NMS82" s="94"/>
      <c r="NMT82" s="94"/>
      <c r="NMU82" s="94"/>
      <c r="NMV82" s="94"/>
      <c r="NMW82" s="94"/>
      <c r="NMX82" s="94"/>
      <c r="NMY82" s="94"/>
      <c r="NMZ82" s="94"/>
      <c r="NNA82" s="94"/>
      <c r="NNB82" s="94"/>
      <c r="NNC82" s="94"/>
      <c r="NND82" s="94"/>
      <c r="NNE82" s="94"/>
      <c r="NNF82" s="94"/>
      <c r="NNG82" s="94"/>
      <c r="NNH82" s="94"/>
      <c r="NNI82" s="94"/>
      <c r="NNJ82" s="94"/>
      <c r="NNK82" s="94"/>
      <c r="NNL82" s="94"/>
      <c r="NNM82" s="94"/>
      <c r="NNN82" s="94"/>
      <c r="NNO82" s="94"/>
      <c r="NNP82" s="94"/>
      <c r="NNQ82" s="94"/>
      <c r="NNR82" s="94"/>
      <c r="NNS82" s="94"/>
      <c r="NNT82" s="94"/>
      <c r="NNU82" s="94"/>
      <c r="NNV82" s="94"/>
      <c r="NNW82" s="94"/>
      <c r="NNX82" s="94"/>
      <c r="NNY82" s="94"/>
      <c r="NNZ82" s="94"/>
      <c r="NOA82" s="94"/>
      <c r="NOB82" s="94"/>
      <c r="NOC82" s="94"/>
      <c r="NOD82" s="94"/>
      <c r="NOE82" s="94"/>
      <c r="NOF82" s="94"/>
      <c r="NOG82" s="94"/>
      <c r="NOH82" s="94"/>
      <c r="NOI82" s="94"/>
      <c r="NOJ82" s="94"/>
      <c r="NOK82" s="94"/>
      <c r="NOL82" s="94"/>
      <c r="NOM82" s="94"/>
      <c r="NON82" s="94"/>
      <c r="NOO82" s="94"/>
      <c r="NOP82" s="94"/>
      <c r="NOQ82" s="94"/>
      <c r="NOR82" s="94"/>
      <c r="NOS82" s="94"/>
      <c r="NOT82" s="94"/>
      <c r="NOU82" s="94"/>
      <c r="NOV82" s="94"/>
      <c r="NOW82" s="94"/>
      <c r="NOX82" s="94"/>
      <c r="NOY82" s="94"/>
      <c r="NOZ82" s="94"/>
      <c r="NPA82" s="94"/>
      <c r="NPB82" s="94"/>
      <c r="NPC82" s="94"/>
      <c r="NPD82" s="94"/>
      <c r="NPE82" s="94"/>
      <c r="NPF82" s="94"/>
      <c r="NPG82" s="94"/>
      <c r="NPH82" s="94"/>
      <c r="NPI82" s="94"/>
      <c r="NPJ82" s="94"/>
      <c r="NPK82" s="94"/>
      <c r="NPL82" s="94"/>
      <c r="NPM82" s="94"/>
      <c r="NPN82" s="94"/>
      <c r="NPO82" s="94"/>
      <c r="NPP82" s="94"/>
      <c r="NPQ82" s="94"/>
      <c r="NPR82" s="94"/>
      <c r="NPS82" s="94"/>
      <c r="NPT82" s="94"/>
      <c r="NPU82" s="94"/>
      <c r="NPV82" s="94"/>
      <c r="NPW82" s="94"/>
      <c r="NPX82" s="94"/>
      <c r="NPY82" s="94"/>
      <c r="NPZ82" s="94"/>
      <c r="NQA82" s="94"/>
      <c r="NQB82" s="94"/>
      <c r="NQC82" s="94"/>
      <c r="NQD82" s="94"/>
      <c r="NQE82" s="94"/>
      <c r="NQF82" s="94"/>
      <c r="NQG82" s="94"/>
      <c r="NQH82" s="94"/>
      <c r="NQI82" s="94"/>
      <c r="NQJ82" s="94"/>
      <c r="NQK82" s="94"/>
      <c r="NQL82" s="94"/>
      <c r="NQM82" s="94"/>
      <c r="NQN82" s="94"/>
      <c r="NQO82" s="94"/>
      <c r="NQP82" s="94"/>
      <c r="NQQ82" s="94"/>
      <c r="NQR82" s="94"/>
      <c r="NQS82" s="94"/>
      <c r="NQT82" s="94"/>
      <c r="NQU82" s="94"/>
      <c r="NQV82" s="94"/>
      <c r="NQW82" s="94"/>
      <c r="NQX82" s="94"/>
      <c r="NQY82" s="94"/>
      <c r="NQZ82" s="94"/>
      <c r="NRA82" s="94"/>
      <c r="NRB82" s="94"/>
      <c r="NRC82" s="94"/>
      <c r="NRD82" s="94"/>
      <c r="NRE82" s="94"/>
      <c r="NRF82" s="94"/>
      <c r="NRG82" s="94"/>
      <c r="NRH82" s="94"/>
      <c r="NRI82" s="94"/>
      <c r="NRJ82" s="94"/>
      <c r="NRK82" s="94"/>
      <c r="NRL82" s="94"/>
      <c r="NRM82" s="94"/>
      <c r="NRN82" s="94"/>
      <c r="NRO82" s="94"/>
      <c r="NRP82" s="94"/>
      <c r="NRQ82" s="94"/>
      <c r="NRR82" s="94"/>
      <c r="NRS82" s="94"/>
      <c r="NRT82" s="94"/>
      <c r="NRU82" s="94"/>
      <c r="NRV82" s="94"/>
      <c r="NRW82" s="94"/>
      <c r="NRX82" s="94"/>
      <c r="NRY82" s="94"/>
      <c r="NRZ82" s="94"/>
      <c r="NSA82" s="94"/>
      <c r="NSB82" s="94"/>
      <c r="NSC82" s="94"/>
      <c r="NSD82" s="94"/>
      <c r="NSE82" s="94"/>
      <c r="NSF82" s="94"/>
      <c r="NSG82" s="94"/>
      <c r="NSH82" s="94"/>
      <c r="NSI82" s="94"/>
      <c r="NSJ82" s="94"/>
      <c r="NSK82" s="94"/>
      <c r="NSL82" s="94"/>
      <c r="NSM82" s="94"/>
      <c r="NSN82" s="94"/>
      <c r="NSO82" s="94"/>
      <c r="NSP82" s="94"/>
      <c r="NSQ82" s="94"/>
      <c r="NSR82" s="94"/>
      <c r="NSS82" s="94"/>
      <c r="NST82" s="94"/>
      <c r="NSU82" s="94"/>
      <c r="NSV82" s="94"/>
      <c r="NSW82" s="94"/>
      <c r="NSX82" s="94"/>
      <c r="NSY82" s="94"/>
      <c r="NSZ82" s="94"/>
      <c r="NTA82" s="94"/>
      <c r="NTB82" s="94"/>
      <c r="NTC82" s="94"/>
      <c r="NTD82" s="94"/>
      <c r="NTE82" s="94"/>
      <c r="NTF82" s="94"/>
      <c r="NTG82" s="94"/>
      <c r="NTH82" s="94"/>
      <c r="NTI82" s="94"/>
      <c r="NTJ82" s="94"/>
      <c r="NTK82" s="94"/>
      <c r="NTL82" s="94"/>
      <c r="NTM82" s="94"/>
      <c r="NTN82" s="94"/>
      <c r="NTO82" s="94"/>
      <c r="NTP82" s="94"/>
      <c r="NTQ82" s="94"/>
      <c r="NTR82" s="94"/>
      <c r="NTS82" s="94"/>
      <c r="NTT82" s="94"/>
      <c r="NTU82" s="94"/>
      <c r="NTV82" s="94"/>
      <c r="NTW82" s="94"/>
      <c r="NTX82" s="94"/>
      <c r="NTY82" s="94"/>
      <c r="NTZ82" s="94"/>
      <c r="NUA82" s="94"/>
      <c r="NUB82" s="94"/>
      <c r="NUC82" s="94"/>
      <c r="NUD82" s="94"/>
      <c r="NUE82" s="94"/>
      <c r="NUF82" s="94"/>
      <c r="NUG82" s="94"/>
      <c r="NUH82" s="94"/>
      <c r="NUI82" s="94"/>
      <c r="NUJ82" s="94"/>
      <c r="NUK82" s="94"/>
      <c r="NUL82" s="94"/>
      <c r="NUM82" s="94"/>
      <c r="NUN82" s="94"/>
      <c r="NUO82" s="94"/>
      <c r="NUP82" s="94"/>
      <c r="NUQ82" s="94"/>
      <c r="NUR82" s="94"/>
      <c r="NUS82" s="94"/>
      <c r="NUT82" s="94"/>
      <c r="NUU82" s="94"/>
      <c r="NUV82" s="94"/>
      <c r="NUW82" s="94"/>
      <c r="NUX82" s="94"/>
      <c r="NUY82" s="94"/>
      <c r="NUZ82" s="94"/>
      <c r="NVA82" s="94"/>
      <c r="NVB82" s="94"/>
      <c r="NVC82" s="94"/>
      <c r="NVD82" s="94"/>
      <c r="NVE82" s="94"/>
      <c r="NVF82" s="94"/>
      <c r="NVG82" s="94"/>
      <c r="NVH82" s="94"/>
      <c r="NVI82" s="94"/>
      <c r="NVJ82" s="94"/>
      <c r="NVK82" s="94"/>
      <c r="NVL82" s="94"/>
      <c r="NVM82" s="94"/>
      <c r="NVN82" s="94"/>
      <c r="NVO82" s="94"/>
      <c r="NVP82" s="94"/>
      <c r="NVQ82" s="94"/>
      <c r="NVR82" s="94"/>
      <c r="NVS82" s="94"/>
      <c r="NVT82" s="94"/>
      <c r="NVU82" s="94"/>
      <c r="NVV82" s="94"/>
      <c r="NVW82" s="94"/>
      <c r="NVX82" s="94"/>
      <c r="NVY82" s="94"/>
      <c r="NVZ82" s="94"/>
      <c r="NWA82" s="94"/>
      <c r="NWB82" s="94"/>
      <c r="NWC82" s="94"/>
      <c r="NWD82" s="94"/>
      <c r="NWE82" s="94"/>
      <c r="NWF82" s="94"/>
      <c r="NWG82" s="94"/>
      <c r="NWH82" s="94"/>
      <c r="NWI82" s="94"/>
      <c r="NWJ82" s="94"/>
      <c r="NWK82" s="94"/>
      <c r="NWL82" s="94"/>
      <c r="NWM82" s="94"/>
      <c r="NWN82" s="94"/>
      <c r="NWO82" s="94"/>
      <c r="NWP82" s="94"/>
      <c r="NWQ82" s="94"/>
      <c r="NWR82" s="94"/>
      <c r="NWS82" s="94"/>
      <c r="NWT82" s="94"/>
      <c r="NWU82" s="94"/>
      <c r="NWV82" s="94"/>
      <c r="NWW82" s="94"/>
      <c r="NWX82" s="94"/>
      <c r="NWY82" s="94"/>
      <c r="NWZ82" s="94"/>
      <c r="NXA82" s="94"/>
      <c r="NXB82" s="94"/>
      <c r="NXC82" s="94"/>
      <c r="NXD82" s="94"/>
      <c r="NXE82" s="94"/>
      <c r="NXF82" s="94"/>
      <c r="NXG82" s="94"/>
      <c r="NXH82" s="94"/>
      <c r="NXI82" s="94"/>
      <c r="NXJ82" s="94"/>
      <c r="NXK82" s="94"/>
      <c r="NXL82" s="94"/>
      <c r="NXM82" s="94"/>
      <c r="NXN82" s="94"/>
      <c r="NXO82" s="94"/>
      <c r="NXP82" s="94"/>
      <c r="NXQ82" s="94"/>
      <c r="NXR82" s="94"/>
      <c r="NXS82" s="94"/>
      <c r="NXT82" s="94"/>
      <c r="NXU82" s="94"/>
      <c r="NXV82" s="94"/>
      <c r="NXW82" s="94"/>
      <c r="NXX82" s="94"/>
      <c r="NXY82" s="94"/>
      <c r="NXZ82" s="94"/>
      <c r="NYA82" s="94"/>
      <c r="NYB82" s="94"/>
      <c r="NYC82" s="94"/>
      <c r="NYD82" s="94"/>
      <c r="NYE82" s="94"/>
      <c r="NYF82" s="94"/>
      <c r="NYG82" s="94"/>
      <c r="NYH82" s="94"/>
      <c r="NYI82" s="94"/>
      <c r="NYJ82" s="94"/>
      <c r="NYK82" s="94"/>
      <c r="NYL82" s="94"/>
      <c r="NYM82" s="94"/>
      <c r="NYN82" s="94"/>
      <c r="NYO82" s="94"/>
      <c r="NYP82" s="94"/>
      <c r="NYQ82" s="94"/>
      <c r="NYR82" s="94"/>
      <c r="NYS82" s="94"/>
      <c r="NYT82" s="94"/>
      <c r="NYU82" s="94"/>
      <c r="NYV82" s="94"/>
      <c r="NYW82" s="94"/>
      <c r="NYX82" s="94"/>
      <c r="NYY82" s="94"/>
      <c r="NYZ82" s="94"/>
      <c r="NZA82" s="94"/>
      <c r="NZB82" s="94"/>
      <c r="NZC82" s="94"/>
      <c r="NZD82" s="94"/>
      <c r="NZE82" s="94"/>
      <c r="NZF82" s="94"/>
      <c r="NZG82" s="94"/>
      <c r="NZH82" s="94"/>
      <c r="NZI82" s="94"/>
      <c r="NZJ82" s="94"/>
      <c r="NZK82" s="94"/>
      <c r="NZL82" s="94"/>
      <c r="NZM82" s="94"/>
      <c r="NZN82" s="94"/>
      <c r="NZO82" s="94"/>
      <c r="NZP82" s="94"/>
      <c r="NZQ82" s="94"/>
      <c r="NZR82" s="94"/>
      <c r="NZS82" s="94"/>
      <c r="NZT82" s="94"/>
      <c r="NZU82" s="94"/>
      <c r="NZV82" s="94"/>
      <c r="NZW82" s="94"/>
      <c r="NZX82" s="94"/>
      <c r="NZY82" s="94"/>
      <c r="NZZ82" s="94"/>
      <c r="OAA82" s="94"/>
      <c r="OAB82" s="94"/>
      <c r="OAC82" s="94"/>
      <c r="OAD82" s="94"/>
      <c r="OAE82" s="94"/>
      <c r="OAF82" s="94"/>
      <c r="OAG82" s="94"/>
      <c r="OAH82" s="94"/>
      <c r="OAI82" s="94"/>
      <c r="OAJ82" s="94"/>
      <c r="OAK82" s="94"/>
      <c r="OAL82" s="94"/>
      <c r="OAM82" s="94"/>
      <c r="OAN82" s="94"/>
      <c r="OAO82" s="94"/>
      <c r="OAP82" s="94"/>
      <c r="OAQ82" s="94"/>
      <c r="OAR82" s="94"/>
      <c r="OAS82" s="94"/>
      <c r="OAT82" s="94"/>
      <c r="OAU82" s="94"/>
      <c r="OAV82" s="94"/>
      <c r="OAW82" s="94"/>
      <c r="OAX82" s="94"/>
      <c r="OAY82" s="94"/>
      <c r="OAZ82" s="94"/>
      <c r="OBA82" s="94"/>
      <c r="OBB82" s="94"/>
      <c r="OBC82" s="94"/>
      <c r="OBD82" s="94"/>
      <c r="OBE82" s="94"/>
      <c r="OBF82" s="94"/>
      <c r="OBG82" s="94"/>
      <c r="OBH82" s="94"/>
      <c r="OBI82" s="94"/>
      <c r="OBJ82" s="94"/>
      <c r="OBK82" s="94"/>
      <c r="OBL82" s="94"/>
      <c r="OBM82" s="94"/>
      <c r="OBN82" s="94"/>
      <c r="OBO82" s="94"/>
      <c r="OBP82" s="94"/>
      <c r="OBQ82" s="94"/>
      <c r="OBR82" s="94"/>
      <c r="OBS82" s="94"/>
      <c r="OBT82" s="94"/>
      <c r="OBU82" s="94"/>
      <c r="OBV82" s="94"/>
      <c r="OBW82" s="94"/>
      <c r="OBX82" s="94"/>
      <c r="OBY82" s="94"/>
      <c r="OBZ82" s="94"/>
      <c r="OCA82" s="94"/>
      <c r="OCB82" s="94"/>
      <c r="OCC82" s="94"/>
      <c r="OCD82" s="94"/>
      <c r="OCE82" s="94"/>
      <c r="OCF82" s="94"/>
      <c r="OCG82" s="94"/>
      <c r="OCH82" s="94"/>
      <c r="OCI82" s="94"/>
      <c r="OCJ82" s="94"/>
      <c r="OCK82" s="94"/>
      <c r="OCL82" s="94"/>
      <c r="OCM82" s="94"/>
      <c r="OCN82" s="94"/>
      <c r="OCO82" s="94"/>
      <c r="OCP82" s="94"/>
      <c r="OCQ82" s="94"/>
      <c r="OCR82" s="94"/>
      <c r="OCS82" s="94"/>
      <c r="OCT82" s="94"/>
      <c r="OCU82" s="94"/>
      <c r="OCV82" s="94"/>
      <c r="OCW82" s="94"/>
      <c r="OCX82" s="94"/>
      <c r="OCY82" s="94"/>
      <c r="OCZ82" s="94"/>
      <c r="ODA82" s="94"/>
      <c r="ODB82" s="94"/>
      <c r="ODC82" s="94"/>
      <c r="ODD82" s="94"/>
      <c r="ODE82" s="94"/>
      <c r="ODF82" s="94"/>
      <c r="ODG82" s="94"/>
      <c r="ODH82" s="94"/>
      <c r="ODI82" s="94"/>
      <c r="ODJ82" s="94"/>
      <c r="ODK82" s="94"/>
      <c r="ODL82" s="94"/>
      <c r="ODM82" s="94"/>
      <c r="ODN82" s="94"/>
      <c r="ODO82" s="94"/>
      <c r="ODP82" s="94"/>
      <c r="ODQ82" s="94"/>
      <c r="ODR82" s="94"/>
      <c r="ODS82" s="94"/>
      <c r="ODT82" s="94"/>
      <c r="ODU82" s="94"/>
      <c r="ODV82" s="94"/>
      <c r="ODW82" s="94"/>
      <c r="ODX82" s="94"/>
      <c r="ODY82" s="94"/>
      <c r="ODZ82" s="94"/>
      <c r="OEA82" s="94"/>
      <c r="OEB82" s="94"/>
      <c r="OEC82" s="94"/>
      <c r="OED82" s="94"/>
      <c r="OEE82" s="94"/>
      <c r="OEF82" s="94"/>
      <c r="OEG82" s="94"/>
      <c r="OEH82" s="94"/>
      <c r="OEI82" s="94"/>
      <c r="OEJ82" s="94"/>
      <c r="OEK82" s="94"/>
      <c r="OEL82" s="94"/>
      <c r="OEM82" s="94"/>
      <c r="OEN82" s="94"/>
      <c r="OEO82" s="94"/>
      <c r="OEP82" s="94"/>
      <c r="OEQ82" s="94"/>
      <c r="OER82" s="94"/>
      <c r="OES82" s="94"/>
      <c r="OET82" s="94"/>
      <c r="OEU82" s="94"/>
      <c r="OEV82" s="94"/>
      <c r="OEW82" s="94"/>
      <c r="OEX82" s="94"/>
      <c r="OEY82" s="94"/>
      <c r="OEZ82" s="94"/>
      <c r="OFA82" s="94"/>
      <c r="OFB82" s="94"/>
      <c r="OFC82" s="94"/>
      <c r="OFD82" s="94"/>
      <c r="OFE82" s="94"/>
      <c r="OFF82" s="94"/>
      <c r="OFG82" s="94"/>
      <c r="OFH82" s="94"/>
      <c r="OFI82" s="94"/>
      <c r="OFJ82" s="94"/>
      <c r="OFK82" s="94"/>
      <c r="OFL82" s="94"/>
      <c r="OFM82" s="94"/>
      <c r="OFN82" s="94"/>
      <c r="OFO82" s="94"/>
      <c r="OFP82" s="94"/>
      <c r="OFQ82" s="94"/>
      <c r="OFR82" s="94"/>
      <c r="OFS82" s="94"/>
      <c r="OFT82" s="94"/>
      <c r="OFU82" s="94"/>
      <c r="OFV82" s="94"/>
      <c r="OFW82" s="94"/>
      <c r="OFX82" s="94"/>
      <c r="OFY82" s="94"/>
      <c r="OFZ82" s="94"/>
      <c r="OGA82" s="94"/>
      <c r="OGB82" s="94"/>
      <c r="OGC82" s="94"/>
      <c r="OGD82" s="94"/>
      <c r="OGE82" s="94"/>
      <c r="OGF82" s="94"/>
      <c r="OGG82" s="94"/>
      <c r="OGH82" s="94"/>
      <c r="OGI82" s="94"/>
      <c r="OGJ82" s="94"/>
      <c r="OGK82" s="94"/>
      <c r="OGL82" s="94"/>
      <c r="OGM82" s="94"/>
      <c r="OGN82" s="94"/>
      <c r="OGO82" s="94"/>
      <c r="OGP82" s="94"/>
      <c r="OGQ82" s="94"/>
      <c r="OGR82" s="94"/>
      <c r="OGS82" s="94"/>
      <c r="OGT82" s="94"/>
      <c r="OGU82" s="94"/>
      <c r="OGV82" s="94"/>
      <c r="OGW82" s="94"/>
      <c r="OGX82" s="94"/>
      <c r="OGY82" s="94"/>
      <c r="OGZ82" s="94"/>
      <c r="OHA82" s="94"/>
      <c r="OHB82" s="94"/>
      <c r="OHC82" s="94"/>
      <c r="OHD82" s="94"/>
      <c r="OHE82" s="94"/>
      <c r="OHF82" s="94"/>
      <c r="OHG82" s="94"/>
      <c r="OHH82" s="94"/>
      <c r="OHI82" s="94"/>
      <c r="OHJ82" s="94"/>
      <c r="OHK82" s="94"/>
      <c r="OHL82" s="94"/>
      <c r="OHM82" s="94"/>
      <c r="OHN82" s="94"/>
      <c r="OHO82" s="94"/>
      <c r="OHP82" s="94"/>
      <c r="OHQ82" s="94"/>
      <c r="OHR82" s="94"/>
      <c r="OHS82" s="94"/>
      <c r="OHT82" s="94"/>
      <c r="OHU82" s="94"/>
      <c r="OHV82" s="94"/>
      <c r="OHW82" s="94"/>
      <c r="OHX82" s="94"/>
      <c r="OHY82" s="94"/>
      <c r="OHZ82" s="94"/>
      <c r="OIA82" s="94"/>
      <c r="OIB82" s="94"/>
      <c r="OIC82" s="94"/>
      <c r="OID82" s="94"/>
      <c r="OIE82" s="94"/>
      <c r="OIF82" s="94"/>
      <c r="OIG82" s="94"/>
      <c r="OIH82" s="94"/>
      <c r="OII82" s="94"/>
      <c r="OIJ82" s="94"/>
      <c r="OIK82" s="94"/>
      <c r="OIL82" s="94"/>
      <c r="OIM82" s="94"/>
      <c r="OIN82" s="94"/>
      <c r="OIO82" s="94"/>
      <c r="OIP82" s="94"/>
      <c r="OIQ82" s="94"/>
      <c r="OIR82" s="94"/>
      <c r="OIS82" s="94"/>
      <c r="OIT82" s="94"/>
      <c r="OIU82" s="94"/>
      <c r="OIV82" s="94"/>
      <c r="OIW82" s="94"/>
      <c r="OIX82" s="94"/>
      <c r="OIY82" s="94"/>
      <c r="OIZ82" s="94"/>
      <c r="OJA82" s="94"/>
      <c r="OJB82" s="94"/>
      <c r="OJC82" s="94"/>
      <c r="OJD82" s="94"/>
      <c r="OJE82" s="94"/>
      <c r="OJF82" s="94"/>
      <c r="OJG82" s="94"/>
      <c r="OJH82" s="94"/>
      <c r="OJI82" s="94"/>
      <c r="OJJ82" s="94"/>
      <c r="OJK82" s="94"/>
      <c r="OJL82" s="94"/>
      <c r="OJM82" s="94"/>
      <c r="OJN82" s="94"/>
      <c r="OJO82" s="94"/>
      <c r="OJP82" s="94"/>
      <c r="OJQ82" s="94"/>
      <c r="OJR82" s="94"/>
      <c r="OJS82" s="94"/>
      <c r="OJT82" s="94"/>
      <c r="OJU82" s="94"/>
      <c r="OJV82" s="94"/>
      <c r="OJW82" s="94"/>
      <c r="OJX82" s="94"/>
      <c r="OJY82" s="94"/>
      <c r="OJZ82" s="94"/>
      <c r="OKA82" s="94"/>
      <c r="OKB82" s="94"/>
      <c r="OKC82" s="94"/>
      <c r="OKD82" s="94"/>
      <c r="OKE82" s="94"/>
      <c r="OKF82" s="94"/>
      <c r="OKG82" s="94"/>
      <c r="OKH82" s="94"/>
      <c r="OKI82" s="94"/>
      <c r="OKJ82" s="94"/>
      <c r="OKK82" s="94"/>
      <c r="OKL82" s="94"/>
      <c r="OKM82" s="94"/>
      <c r="OKN82" s="94"/>
      <c r="OKO82" s="94"/>
      <c r="OKP82" s="94"/>
      <c r="OKQ82" s="94"/>
      <c r="OKR82" s="94"/>
      <c r="OKS82" s="94"/>
      <c r="OKT82" s="94"/>
      <c r="OKU82" s="94"/>
      <c r="OKV82" s="94"/>
      <c r="OKW82" s="94"/>
      <c r="OKX82" s="94"/>
      <c r="OKY82" s="94"/>
      <c r="OKZ82" s="94"/>
      <c r="OLA82" s="94"/>
      <c r="OLB82" s="94"/>
      <c r="OLC82" s="94"/>
      <c r="OLD82" s="94"/>
      <c r="OLE82" s="94"/>
      <c r="OLF82" s="94"/>
      <c r="OLG82" s="94"/>
      <c r="OLH82" s="94"/>
      <c r="OLI82" s="94"/>
      <c r="OLJ82" s="94"/>
      <c r="OLK82" s="94"/>
      <c r="OLL82" s="94"/>
      <c r="OLM82" s="94"/>
      <c r="OLN82" s="94"/>
      <c r="OLO82" s="94"/>
      <c r="OLP82" s="94"/>
      <c r="OLQ82" s="94"/>
      <c r="OLR82" s="94"/>
      <c r="OLS82" s="94"/>
      <c r="OLT82" s="94"/>
      <c r="OLU82" s="94"/>
      <c r="OLV82" s="94"/>
      <c r="OLW82" s="94"/>
      <c r="OLX82" s="94"/>
      <c r="OLY82" s="94"/>
      <c r="OLZ82" s="94"/>
      <c r="OMA82" s="94"/>
      <c r="OMB82" s="94"/>
      <c r="OMC82" s="94"/>
      <c r="OMD82" s="94"/>
      <c r="OME82" s="94"/>
      <c r="OMF82" s="94"/>
      <c r="OMG82" s="94"/>
      <c r="OMH82" s="94"/>
      <c r="OMI82" s="94"/>
      <c r="OMJ82" s="94"/>
      <c r="OMK82" s="94"/>
      <c r="OML82" s="94"/>
      <c r="OMM82" s="94"/>
      <c r="OMN82" s="94"/>
      <c r="OMO82" s="94"/>
      <c r="OMP82" s="94"/>
      <c r="OMQ82" s="94"/>
      <c r="OMR82" s="94"/>
      <c r="OMS82" s="94"/>
      <c r="OMT82" s="94"/>
      <c r="OMU82" s="94"/>
      <c r="OMV82" s="94"/>
      <c r="OMW82" s="94"/>
      <c r="OMX82" s="94"/>
      <c r="OMY82" s="94"/>
      <c r="OMZ82" s="94"/>
      <c r="ONA82" s="94"/>
      <c r="ONB82" s="94"/>
      <c r="ONC82" s="94"/>
      <c r="OND82" s="94"/>
      <c r="ONE82" s="94"/>
      <c r="ONF82" s="94"/>
      <c r="ONG82" s="94"/>
      <c r="ONH82" s="94"/>
      <c r="ONI82" s="94"/>
      <c r="ONJ82" s="94"/>
      <c r="ONK82" s="94"/>
      <c r="ONL82" s="94"/>
      <c r="ONM82" s="94"/>
      <c r="ONN82" s="94"/>
      <c r="ONO82" s="94"/>
      <c r="ONP82" s="94"/>
      <c r="ONQ82" s="94"/>
      <c r="ONR82" s="94"/>
      <c r="ONS82" s="94"/>
      <c r="ONT82" s="94"/>
      <c r="ONU82" s="94"/>
      <c r="ONV82" s="94"/>
      <c r="ONW82" s="94"/>
      <c r="ONX82" s="94"/>
      <c r="ONY82" s="94"/>
      <c r="ONZ82" s="94"/>
      <c r="OOA82" s="94"/>
      <c r="OOB82" s="94"/>
      <c r="OOC82" s="94"/>
      <c r="OOD82" s="94"/>
      <c r="OOE82" s="94"/>
      <c r="OOF82" s="94"/>
      <c r="OOG82" s="94"/>
      <c r="OOH82" s="94"/>
      <c r="OOI82" s="94"/>
      <c r="OOJ82" s="94"/>
      <c r="OOK82" s="94"/>
      <c r="OOL82" s="94"/>
      <c r="OOM82" s="94"/>
      <c r="OON82" s="94"/>
      <c r="OOO82" s="94"/>
      <c r="OOP82" s="94"/>
      <c r="OOQ82" s="94"/>
      <c r="OOR82" s="94"/>
      <c r="OOS82" s="94"/>
      <c r="OOT82" s="94"/>
      <c r="OOU82" s="94"/>
      <c r="OOV82" s="94"/>
      <c r="OOW82" s="94"/>
      <c r="OOX82" s="94"/>
      <c r="OOY82" s="94"/>
      <c r="OOZ82" s="94"/>
      <c r="OPA82" s="94"/>
      <c r="OPB82" s="94"/>
      <c r="OPC82" s="94"/>
      <c r="OPD82" s="94"/>
      <c r="OPE82" s="94"/>
      <c r="OPF82" s="94"/>
      <c r="OPG82" s="94"/>
      <c r="OPH82" s="94"/>
      <c r="OPI82" s="94"/>
      <c r="OPJ82" s="94"/>
      <c r="OPK82" s="94"/>
      <c r="OPL82" s="94"/>
      <c r="OPM82" s="94"/>
      <c r="OPN82" s="94"/>
      <c r="OPO82" s="94"/>
      <c r="OPP82" s="94"/>
      <c r="OPQ82" s="94"/>
      <c r="OPR82" s="94"/>
      <c r="OPS82" s="94"/>
      <c r="OPT82" s="94"/>
      <c r="OPU82" s="94"/>
      <c r="OPV82" s="94"/>
      <c r="OPW82" s="94"/>
      <c r="OPX82" s="94"/>
      <c r="OPY82" s="94"/>
      <c r="OPZ82" s="94"/>
      <c r="OQA82" s="94"/>
      <c r="OQB82" s="94"/>
      <c r="OQC82" s="94"/>
      <c r="OQD82" s="94"/>
      <c r="OQE82" s="94"/>
      <c r="OQF82" s="94"/>
      <c r="OQG82" s="94"/>
      <c r="OQH82" s="94"/>
      <c r="OQI82" s="94"/>
      <c r="OQJ82" s="94"/>
      <c r="OQK82" s="94"/>
      <c r="OQL82" s="94"/>
      <c r="OQM82" s="94"/>
      <c r="OQN82" s="94"/>
      <c r="OQO82" s="94"/>
      <c r="OQP82" s="94"/>
      <c r="OQQ82" s="94"/>
      <c r="OQR82" s="94"/>
      <c r="OQS82" s="94"/>
      <c r="OQT82" s="94"/>
      <c r="OQU82" s="94"/>
      <c r="OQV82" s="94"/>
      <c r="OQW82" s="94"/>
      <c r="OQX82" s="94"/>
      <c r="OQY82" s="94"/>
      <c r="OQZ82" s="94"/>
      <c r="ORA82" s="94"/>
      <c r="ORB82" s="94"/>
      <c r="ORC82" s="94"/>
      <c r="ORD82" s="94"/>
      <c r="ORE82" s="94"/>
      <c r="ORF82" s="94"/>
      <c r="ORG82" s="94"/>
      <c r="ORH82" s="94"/>
      <c r="ORI82" s="94"/>
      <c r="ORJ82" s="94"/>
      <c r="ORK82" s="94"/>
      <c r="ORL82" s="94"/>
      <c r="ORM82" s="94"/>
      <c r="ORN82" s="94"/>
      <c r="ORO82" s="94"/>
      <c r="ORP82" s="94"/>
      <c r="ORQ82" s="94"/>
      <c r="ORR82" s="94"/>
      <c r="ORS82" s="94"/>
      <c r="ORT82" s="94"/>
      <c r="ORU82" s="94"/>
      <c r="ORV82" s="94"/>
      <c r="ORW82" s="94"/>
      <c r="ORX82" s="94"/>
      <c r="ORY82" s="94"/>
      <c r="ORZ82" s="94"/>
      <c r="OSA82" s="94"/>
      <c r="OSB82" s="94"/>
      <c r="OSC82" s="94"/>
      <c r="OSD82" s="94"/>
      <c r="OSE82" s="94"/>
      <c r="OSF82" s="94"/>
      <c r="OSG82" s="94"/>
      <c r="OSH82" s="94"/>
      <c r="OSI82" s="94"/>
      <c r="OSJ82" s="94"/>
      <c r="OSK82" s="94"/>
      <c r="OSL82" s="94"/>
      <c r="OSM82" s="94"/>
      <c r="OSN82" s="94"/>
      <c r="OSO82" s="94"/>
      <c r="OSP82" s="94"/>
      <c r="OSQ82" s="94"/>
      <c r="OSR82" s="94"/>
      <c r="OSS82" s="94"/>
      <c r="OST82" s="94"/>
      <c r="OSU82" s="94"/>
      <c r="OSV82" s="94"/>
      <c r="OSW82" s="94"/>
      <c r="OSX82" s="94"/>
      <c r="OSY82" s="94"/>
      <c r="OSZ82" s="94"/>
      <c r="OTA82" s="94"/>
      <c r="OTB82" s="94"/>
      <c r="OTC82" s="94"/>
      <c r="OTD82" s="94"/>
      <c r="OTE82" s="94"/>
      <c r="OTF82" s="94"/>
      <c r="OTG82" s="94"/>
      <c r="OTH82" s="94"/>
      <c r="OTI82" s="94"/>
      <c r="OTJ82" s="94"/>
      <c r="OTK82" s="94"/>
      <c r="OTL82" s="94"/>
      <c r="OTM82" s="94"/>
      <c r="OTN82" s="94"/>
      <c r="OTO82" s="94"/>
      <c r="OTP82" s="94"/>
      <c r="OTQ82" s="94"/>
      <c r="OTR82" s="94"/>
      <c r="OTS82" s="94"/>
      <c r="OTT82" s="94"/>
      <c r="OTU82" s="94"/>
      <c r="OTV82" s="94"/>
      <c r="OTW82" s="94"/>
      <c r="OTX82" s="94"/>
      <c r="OTY82" s="94"/>
      <c r="OTZ82" s="94"/>
      <c r="OUA82" s="94"/>
      <c r="OUB82" s="94"/>
      <c r="OUC82" s="94"/>
      <c r="OUD82" s="94"/>
      <c r="OUE82" s="94"/>
      <c r="OUF82" s="94"/>
      <c r="OUG82" s="94"/>
      <c r="OUH82" s="94"/>
      <c r="OUI82" s="94"/>
      <c r="OUJ82" s="94"/>
      <c r="OUK82" s="94"/>
      <c r="OUL82" s="94"/>
      <c r="OUM82" s="94"/>
      <c r="OUN82" s="94"/>
      <c r="OUO82" s="94"/>
      <c r="OUP82" s="94"/>
      <c r="OUQ82" s="94"/>
      <c r="OUR82" s="94"/>
      <c r="OUS82" s="94"/>
      <c r="OUT82" s="94"/>
      <c r="OUU82" s="94"/>
      <c r="OUV82" s="94"/>
      <c r="OUW82" s="94"/>
      <c r="OUX82" s="94"/>
      <c r="OUY82" s="94"/>
      <c r="OUZ82" s="94"/>
      <c r="OVA82" s="94"/>
      <c r="OVB82" s="94"/>
      <c r="OVC82" s="94"/>
      <c r="OVD82" s="94"/>
      <c r="OVE82" s="94"/>
      <c r="OVF82" s="94"/>
      <c r="OVG82" s="94"/>
      <c r="OVH82" s="94"/>
      <c r="OVI82" s="94"/>
      <c r="OVJ82" s="94"/>
      <c r="OVK82" s="94"/>
      <c r="OVL82" s="94"/>
      <c r="OVM82" s="94"/>
      <c r="OVN82" s="94"/>
      <c r="OVO82" s="94"/>
      <c r="OVP82" s="94"/>
      <c r="OVQ82" s="94"/>
      <c r="OVR82" s="94"/>
      <c r="OVS82" s="94"/>
      <c r="OVT82" s="94"/>
      <c r="OVU82" s="94"/>
      <c r="OVV82" s="94"/>
      <c r="OVW82" s="94"/>
      <c r="OVX82" s="94"/>
      <c r="OVY82" s="94"/>
      <c r="OVZ82" s="94"/>
      <c r="OWA82" s="94"/>
      <c r="OWB82" s="94"/>
      <c r="OWC82" s="94"/>
      <c r="OWD82" s="94"/>
      <c r="OWE82" s="94"/>
      <c r="OWF82" s="94"/>
      <c r="OWG82" s="94"/>
      <c r="OWH82" s="94"/>
      <c r="OWI82" s="94"/>
      <c r="OWJ82" s="94"/>
      <c r="OWK82" s="94"/>
      <c r="OWL82" s="94"/>
      <c r="OWM82" s="94"/>
      <c r="OWN82" s="94"/>
      <c r="OWO82" s="94"/>
      <c r="OWP82" s="94"/>
      <c r="OWQ82" s="94"/>
      <c r="OWR82" s="94"/>
      <c r="OWS82" s="94"/>
      <c r="OWT82" s="94"/>
      <c r="OWU82" s="94"/>
      <c r="OWV82" s="94"/>
      <c r="OWW82" s="94"/>
      <c r="OWX82" s="94"/>
      <c r="OWY82" s="94"/>
      <c r="OWZ82" s="94"/>
      <c r="OXA82" s="94"/>
      <c r="OXB82" s="94"/>
      <c r="OXC82" s="94"/>
      <c r="OXD82" s="94"/>
      <c r="OXE82" s="94"/>
      <c r="OXF82" s="94"/>
      <c r="OXG82" s="94"/>
      <c r="OXH82" s="94"/>
      <c r="OXI82" s="94"/>
      <c r="OXJ82" s="94"/>
      <c r="OXK82" s="94"/>
      <c r="OXL82" s="94"/>
      <c r="OXM82" s="94"/>
      <c r="OXN82" s="94"/>
      <c r="OXO82" s="94"/>
      <c r="OXP82" s="94"/>
      <c r="OXQ82" s="94"/>
      <c r="OXR82" s="94"/>
      <c r="OXS82" s="94"/>
      <c r="OXT82" s="94"/>
      <c r="OXU82" s="94"/>
      <c r="OXV82" s="94"/>
      <c r="OXW82" s="94"/>
      <c r="OXX82" s="94"/>
      <c r="OXY82" s="94"/>
      <c r="OXZ82" s="94"/>
      <c r="OYA82" s="94"/>
      <c r="OYB82" s="94"/>
      <c r="OYC82" s="94"/>
      <c r="OYD82" s="94"/>
      <c r="OYE82" s="94"/>
      <c r="OYF82" s="94"/>
      <c r="OYG82" s="94"/>
      <c r="OYH82" s="94"/>
      <c r="OYI82" s="94"/>
      <c r="OYJ82" s="94"/>
      <c r="OYK82" s="94"/>
      <c r="OYL82" s="94"/>
      <c r="OYM82" s="94"/>
      <c r="OYN82" s="94"/>
      <c r="OYO82" s="94"/>
      <c r="OYP82" s="94"/>
      <c r="OYQ82" s="94"/>
      <c r="OYR82" s="94"/>
      <c r="OYS82" s="94"/>
      <c r="OYT82" s="94"/>
      <c r="OYU82" s="94"/>
      <c r="OYV82" s="94"/>
      <c r="OYW82" s="94"/>
      <c r="OYX82" s="94"/>
      <c r="OYY82" s="94"/>
      <c r="OYZ82" s="94"/>
      <c r="OZA82" s="94"/>
      <c r="OZB82" s="94"/>
      <c r="OZC82" s="94"/>
      <c r="OZD82" s="94"/>
      <c r="OZE82" s="94"/>
      <c r="OZF82" s="94"/>
      <c r="OZG82" s="94"/>
      <c r="OZH82" s="94"/>
      <c r="OZI82" s="94"/>
      <c r="OZJ82" s="94"/>
      <c r="OZK82" s="94"/>
      <c r="OZL82" s="94"/>
      <c r="OZM82" s="94"/>
      <c r="OZN82" s="94"/>
      <c r="OZO82" s="94"/>
      <c r="OZP82" s="94"/>
      <c r="OZQ82" s="94"/>
      <c r="OZR82" s="94"/>
      <c r="OZS82" s="94"/>
      <c r="OZT82" s="94"/>
      <c r="OZU82" s="94"/>
      <c r="OZV82" s="94"/>
      <c r="OZW82" s="94"/>
      <c r="OZX82" s="94"/>
      <c r="OZY82" s="94"/>
      <c r="OZZ82" s="94"/>
      <c r="PAA82" s="94"/>
      <c r="PAB82" s="94"/>
      <c r="PAC82" s="94"/>
      <c r="PAD82" s="94"/>
      <c r="PAE82" s="94"/>
      <c r="PAF82" s="94"/>
      <c r="PAG82" s="94"/>
      <c r="PAH82" s="94"/>
      <c r="PAI82" s="94"/>
      <c r="PAJ82" s="94"/>
      <c r="PAK82" s="94"/>
      <c r="PAL82" s="94"/>
      <c r="PAM82" s="94"/>
      <c r="PAN82" s="94"/>
      <c r="PAO82" s="94"/>
      <c r="PAP82" s="94"/>
      <c r="PAQ82" s="94"/>
      <c r="PAR82" s="94"/>
      <c r="PAS82" s="94"/>
      <c r="PAT82" s="94"/>
      <c r="PAU82" s="94"/>
      <c r="PAV82" s="94"/>
      <c r="PAW82" s="94"/>
      <c r="PAX82" s="94"/>
      <c r="PAY82" s="94"/>
      <c r="PAZ82" s="94"/>
      <c r="PBA82" s="94"/>
      <c r="PBB82" s="94"/>
      <c r="PBC82" s="94"/>
      <c r="PBD82" s="94"/>
      <c r="PBE82" s="94"/>
      <c r="PBF82" s="94"/>
      <c r="PBG82" s="94"/>
      <c r="PBH82" s="94"/>
      <c r="PBI82" s="94"/>
      <c r="PBJ82" s="94"/>
      <c r="PBK82" s="94"/>
      <c r="PBL82" s="94"/>
      <c r="PBM82" s="94"/>
      <c r="PBN82" s="94"/>
      <c r="PBO82" s="94"/>
      <c r="PBP82" s="94"/>
      <c r="PBQ82" s="94"/>
      <c r="PBR82" s="94"/>
      <c r="PBS82" s="94"/>
      <c r="PBT82" s="94"/>
      <c r="PBU82" s="94"/>
      <c r="PBV82" s="94"/>
      <c r="PBW82" s="94"/>
      <c r="PBX82" s="94"/>
      <c r="PBY82" s="94"/>
      <c r="PBZ82" s="94"/>
      <c r="PCA82" s="94"/>
      <c r="PCB82" s="94"/>
      <c r="PCC82" s="94"/>
      <c r="PCD82" s="94"/>
      <c r="PCE82" s="94"/>
      <c r="PCF82" s="94"/>
      <c r="PCG82" s="94"/>
      <c r="PCH82" s="94"/>
      <c r="PCI82" s="94"/>
      <c r="PCJ82" s="94"/>
      <c r="PCK82" s="94"/>
      <c r="PCL82" s="94"/>
      <c r="PCM82" s="94"/>
      <c r="PCN82" s="94"/>
      <c r="PCO82" s="94"/>
      <c r="PCP82" s="94"/>
      <c r="PCQ82" s="94"/>
      <c r="PCR82" s="94"/>
      <c r="PCS82" s="94"/>
      <c r="PCT82" s="94"/>
      <c r="PCU82" s="94"/>
      <c r="PCV82" s="94"/>
      <c r="PCW82" s="94"/>
      <c r="PCX82" s="94"/>
      <c r="PCY82" s="94"/>
      <c r="PCZ82" s="94"/>
      <c r="PDA82" s="94"/>
      <c r="PDB82" s="94"/>
      <c r="PDC82" s="94"/>
      <c r="PDD82" s="94"/>
      <c r="PDE82" s="94"/>
      <c r="PDF82" s="94"/>
      <c r="PDG82" s="94"/>
      <c r="PDH82" s="94"/>
      <c r="PDI82" s="94"/>
      <c r="PDJ82" s="94"/>
      <c r="PDK82" s="94"/>
      <c r="PDL82" s="94"/>
      <c r="PDM82" s="94"/>
      <c r="PDN82" s="94"/>
      <c r="PDO82" s="94"/>
      <c r="PDP82" s="94"/>
      <c r="PDQ82" s="94"/>
      <c r="PDR82" s="94"/>
      <c r="PDS82" s="94"/>
      <c r="PDT82" s="94"/>
      <c r="PDU82" s="94"/>
      <c r="PDV82" s="94"/>
      <c r="PDW82" s="94"/>
      <c r="PDX82" s="94"/>
      <c r="PDY82" s="94"/>
      <c r="PDZ82" s="94"/>
      <c r="PEA82" s="94"/>
      <c r="PEB82" s="94"/>
      <c r="PEC82" s="94"/>
      <c r="PED82" s="94"/>
      <c r="PEE82" s="94"/>
      <c r="PEF82" s="94"/>
      <c r="PEG82" s="94"/>
      <c r="PEH82" s="94"/>
      <c r="PEI82" s="94"/>
      <c r="PEJ82" s="94"/>
      <c r="PEK82" s="94"/>
      <c r="PEL82" s="94"/>
      <c r="PEM82" s="94"/>
      <c r="PEN82" s="94"/>
      <c r="PEO82" s="94"/>
      <c r="PEP82" s="94"/>
      <c r="PEQ82" s="94"/>
      <c r="PER82" s="94"/>
      <c r="PES82" s="94"/>
      <c r="PET82" s="94"/>
      <c r="PEU82" s="94"/>
      <c r="PEV82" s="94"/>
      <c r="PEW82" s="94"/>
      <c r="PEX82" s="94"/>
      <c r="PEY82" s="94"/>
      <c r="PEZ82" s="94"/>
      <c r="PFA82" s="94"/>
      <c r="PFB82" s="94"/>
      <c r="PFC82" s="94"/>
      <c r="PFD82" s="94"/>
      <c r="PFE82" s="94"/>
      <c r="PFF82" s="94"/>
      <c r="PFG82" s="94"/>
      <c r="PFH82" s="94"/>
      <c r="PFI82" s="94"/>
      <c r="PFJ82" s="94"/>
      <c r="PFK82" s="94"/>
      <c r="PFL82" s="94"/>
      <c r="PFM82" s="94"/>
      <c r="PFN82" s="94"/>
      <c r="PFO82" s="94"/>
      <c r="PFP82" s="94"/>
      <c r="PFQ82" s="94"/>
      <c r="PFR82" s="94"/>
      <c r="PFS82" s="94"/>
      <c r="PFT82" s="94"/>
      <c r="PFU82" s="94"/>
      <c r="PFV82" s="94"/>
      <c r="PFW82" s="94"/>
      <c r="PFX82" s="94"/>
      <c r="PFY82" s="94"/>
      <c r="PFZ82" s="94"/>
      <c r="PGA82" s="94"/>
      <c r="PGB82" s="94"/>
      <c r="PGC82" s="94"/>
      <c r="PGD82" s="94"/>
      <c r="PGE82" s="94"/>
      <c r="PGF82" s="94"/>
      <c r="PGG82" s="94"/>
      <c r="PGH82" s="94"/>
      <c r="PGI82" s="94"/>
      <c r="PGJ82" s="94"/>
      <c r="PGK82" s="94"/>
      <c r="PGL82" s="94"/>
      <c r="PGM82" s="94"/>
      <c r="PGN82" s="94"/>
      <c r="PGO82" s="94"/>
      <c r="PGP82" s="94"/>
      <c r="PGQ82" s="94"/>
      <c r="PGR82" s="94"/>
      <c r="PGS82" s="94"/>
      <c r="PGT82" s="94"/>
      <c r="PGU82" s="94"/>
      <c r="PGV82" s="94"/>
      <c r="PGW82" s="94"/>
      <c r="PGX82" s="94"/>
      <c r="PGY82" s="94"/>
      <c r="PGZ82" s="94"/>
      <c r="PHA82" s="94"/>
      <c r="PHB82" s="94"/>
      <c r="PHC82" s="94"/>
      <c r="PHD82" s="94"/>
      <c r="PHE82" s="94"/>
      <c r="PHF82" s="94"/>
      <c r="PHG82" s="94"/>
      <c r="PHH82" s="94"/>
      <c r="PHI82" s="94"/>
      <c r="PHJ82" s="94"/>
      <c r="PHK82" s="94"/>
      <c r="PHL82" s="94"/>
      <c r="PHM82" s="94"/>
      <c r="PHN82" s="94"/>
      <c r="PHO82" s="94"/>
      <c r="PHP82" s="94"/>
      <c r="PHQ82" s="94"/>
      <c r="PHR82" s="94"/>
      <c r="PHS82" s="94"/>
      <c r="PHT82" s="94"/>
      <c r="PHU82" s="94"/>
      <c r="PHV82" s="94"/>
      <c r="PHW82" s="94"/>
      <c r="PHX82" s="94"/>
      <c r="PHY82" s="94"/>
      <c r="PHZ82" s="94"/>
      <c r="PIA82" s="94"/>
      <c r="PIB82" s="94"/>
      <c r="PIC82" s="94"/>
      <c r="PID82" s="94"/>
      <c r="PIE82" s="94"/>
      <c r="PIF82" s="94"/>
      <c r="PIG82" s="94"/>
      <c r="PIH82" s="94"/>
      <c r="PII82" s="94"/>
      <c r="PIJ82" s="94"/>
      <c r="PIK82" s="94"/>
      <c r="PIL82" s="94"/>
      <c r="PIM82" s="94"/>
      <c r="PIN82" s="94"/>
      <c r="PIO82" s="94"/>
      <c r="PIP82" s="94"/>
      <c r="PIQ82" s="94"/>
      <c r="PIR82" s="94"/>
      <c r="PIS82" s="94"/>
      <c r="PIT82" s="94"/>
      <c r="PIU82" s="94"/>
      <c r="PIV82" s="94"/>
      <c r="PIW82" s="94"/>
      <c r="PIX82" s="94"/>
      <c r="PIY82" s="94"/>
      <c r="PIZ82" s="94"/>
      <c r="PJA82" s="94"/>
      <c r="PJB82" s="94"/>
      <c r="PJC82" s="94"/>
      <c r="PJD82" s="94"/>
      <c r="PJE82" s="94"/>
      <c r="PJF82" s="94"/>
      <c r="PJG82" s="94"/>
      <c r="PJH82" s="94"/>
      <c r="PJI82" s="94"/>
      <c r="PJJ82" s="94"/>
      <c r="PJK82" s="94"/>
      <c r="PJL82" s="94"/>
      <c r="PJM82" s="94"/>
      <c r="PJN82" s="94"/>
      <c r="PJO82" s="94"/>
      <c r="PJP82" s="94"/>
      <c r="PJQ82" s="94"/>
      <c r="PJR82" s="94"/>
      <c r="PJS82" s="94"/>
      <c r="PJT82" s="94"/>
      <c r="PJU82" s="94"/>
      <c r="PJV82" s="94"/>
      <c r="PJW82" s="94"/>
      <c r="PJX82" s="94"/>
      <c r="PJY82" s="94"/>
      <c r="PJZ82" s="94"/>
      <c r="PKA82" s="94"/>
      <c r="PKB82" s="94"/>
      <c r="PKC82" s="94"/>
      <c r="PKD82" s="94"/>
      <c r="PKE82" s="94"/>
      <c r="PKF82" s="94"/>
      <c r="PKG82" s="94"/>
      <c r="PKH82" s="94"/>
      <c r="PKI82" s="94"/>
      <c r="PKJ82" s="94"/>
      <c r="PKK82" s="94"/>
      <c r="PKL82" s="94"/>
      <c r="PKM82" s="94"/>
      <c r="PKN82" s="94"/>
      <c r="PKO82" s="94"/>
      <c r="PKP82" s="94"/>
      <c r="PKQ82" s="94"/>
      <c r="PKR82" s="94"/>
      <c r="PKS82" s="94"/>
      <c r="PKT82" s="94"/>
      <c r="PKU82" s="94"/>
      <c r="PKV82" s="94"/>
      <c r="PKW82" s="94"/>
      <c r="PKX82" s="94"/>
      <c r="PKY82" s="94"/>
      <c r="PKZ82" s="94"/>
      <c r="PLA82" s="94"/>
      <c r="PLB82" s="94"/>
      <c r="PLC82" s="94"/>
      <c r="PLD82" s="94"/>
      <c r="PLE82" s="94"/>
      <c r="PLF82" s="94"/>
      <c r="PLG82" s="94"/>
      <c r="PLH82" s="94"/>
      <c r="PLI82" s="94"/>
      <c r="PLJ82" s="94"/>
      <c r="PLK82" s="94"/>
      <c r="PLL82" s="94"/>
      <c r="PLM82" s="94"/>
      <c r="PLN82" s="94"/>
      <c r="PLO82" s="94"/>
      <c r="PLP82" s="94"/>
      <c r="PLQ82" s="94"/>
      <c r="PLR82" s="94"/>
      <c r="PLS82" s="94"/>
      <c r="PLT82" s="94"/>
      <c r="PLU82" s="94"/>
      <c r="PLV82" s="94"/>
      <c r="PLW82" s="94"/>
      <c r="PLX82" s="94"/>
      <c r="PLY82" s="94"/>
      <c r="PLZ82" s="94"/>
      <c r="PMA82" s="94"/>
      <c r="PMB82" s="94"/>
      <c r="PMC82" s="94"/>
      <c r="PMD82" s="94"/>
      <c r="PME82" s="94"/>
      <c r="PMF82" s="94"/>
      <c r="PMG82" s="94"/>
      <c r="PMH82" s="94"/>
      <c r="PMI82" s="94"/>
      <c r="PMJ82" s="94"/>
      <c r="PMK82" s="94"/>
      <c r="PML82" s="94"/>
      <c r="PMM82" s="94"/>
      <c r="PMN82" s="94"/>
      <c r="PMO82" s="94"/>
      <c r="PMP82" s="94"/>
      <c r="PMQ82" s="94"/>
      <c r="PMR82" s="94"/>
      <c r="PMS82" s="94"/>
      <c r="PMT82" s="94"/>
      <c r="PMU82" s="94"/>
      <c r="PMV82" s="94"/>
      <c r="PMW82" s="94"/>
      <c r="PMX82" s="94"/>
      <c r="PMY82" s="94"/>
      <c r="PMZ82" s="94"/>
      <c r="PNA82" s="94"/>
      <c r="PNB82" s="94"/>
      <c r="PNC82" s="94"/>
      <c r="PND82" s="94"/>
      <c r="PNE82" s="94"/>
      <c r="PNF82" s="94"/>
      <c r="PNG82" s="94"/>
      <c r="PNH82" s="94"/>
      <c r="PNI82" s="94"/>
      <c r="PNJ82" s="94"/>
      <c r="PNK82" s="94"/>
      <c r="PNL82" s="94"/>
      <c r="PNM82" s="94"/>
      <c r="PNN82" s="94"/>
      <c r="PNO82" s="94"/>
      <c r="PNP82" s="94"/>
      <c r="PNQ82" s="94"/>
      <c r="PNR82" s="94"/>
      <c r="PNS82" s="94"/>
      <c r="PNT82" s="94"/>
      <c r="PNU82" s="94"/>
      <c r="PNV82" s="94"/>
      <c r="PNW82" s="94"/>
      <c r="PNX82" s="94"/>
      <c r="PNY82" s="94"/>
      <c r="PNZ82" s="94"/>
      <c r="POA82" s="94"/>
      <c r="POB82" s="94"/>
      <c r="POC82" s="94"/>
      <c r="POD82" s="94"/>
      <c r="POE82" s="94"/>
      <c r="POF82" s="94"/>
      <c r="POG82" s="94"/>
      <c r="POH82" s="94"/>
      <c r="POI82" s="94"/>
      <c r="POJ82" s="94"/>
      <c r="POK82" s="94"/>
      <c r="POL82" s="94"/>
      <c r="POM82" s="94"/>
      <c r="PON82" s="94"/>
      <c r="POO82" s="94"/>
      <c r="POP82" s="94"/>
      <c r="POQ82" s="94"/>
      <c r="POR82" s="94"/>
      <c r="POS82" s="94"/>
      <c r="POT82" s="94"/>
      <c r="POU82" s="94"/>
      <c r="POV82" s="94"/>
      <c r="POW82" s="94"/>
      <c r="POX82" s="94"/>
      <c r="POY82" s="94"/>
      <c r="POZ82" s="94"/>
      <c r="PPA82" s="94"/>
      <c r="PPB82" s="94"/>
      <c r="PPC82" s="94"/>
      <c r="PPD82" s="94"/>
      <c r="PPE82" s="94"/>
      <c r="PPF82" s="94"/>
      <c r="PPG82" s="94"/>
      <c r="PPH82" s="94"/>
      <c r="PPI82" s="94"/>
      <c r="PPJ82" s="94"/>
      <c r="PPK82" s="94"/>
      <c r="PPL82" s="94"/>
      <c r="PPM82" s="94"/>
      <c r="PPN82" s="94"/>
      <c r="PPO82" s="94"/>
      <c r="PPP82" s="94"/>
      <c r="PPQ82" s="94"/>
      <c r="PPR82" s="94"/>
      <c r="PPS82" s="94"/>
      <c r="PPT82" s="94"/>
      <c r="PPU82" s="94"/>
      <c r="PPV82" s="94"/>
      <c r="PPW82" s="94"/>
      <c r="PPX82" s="94"/>
      <c r="PPY82" s="94"/>
      <c r="PPZ82" s="94"/>
      <c r="PQA82" s="94"/>
      <c r="PQB82" s="94"/>
      <c r="PQC82" s="94"/>
      <c r="PQD82" s="94"/>
      <c r="PQE82" s="94"/>
      <c r="PQF82" s="94"/>
      <c r="PQG82" s="94"/>
      <c r="PQH82" s="94"/>
      <c r="PQI82" s="94"/>
      <c r="PQJ82" s="94"/>
      <c r="PQK82" s="94"/>
      <c r="PQL82" s="94"/>
      <c r="PQM82" s="94"/>
      <c r="PQN82" s="94"/>
      <c r="PQO82" s="94"/>
      <c r="PQP82" s="94"/>
      <c r="PQQ82" s="94"/>
      <c r="PQR82" s="94"/>
      <c r="PQS82" s="94"/>
      <c r="PQT82" s="94"/>
      <c r="PQU82" s="94"/>
      <c r="PQV82" s="94"/>
      <c r="PQW82" s="94"/>
      <c r="PQX82" s="94"/>
      <c r="PQY82" s="94"/>
      <c r="PQZ82" s="94"/>
      <c r="PRA82" s="94"/>
      <c r="PRB82" s="94"/>
      <c r="PRC82" s="94"/>
      <c r="PRD82" s="94"/>
      <c r="PRE82" s="94"/>
      <c r="PRF82" s="94"/>
      <c r="PRG82" s="94"/>
      <c r="PRH82" s="94"/>
      <c r="PRI82" s="94"/>
      <c r="PRJ82" s="94"/>
      <c r="PRK82" s="94"/>
      <c r="PRL82" s="94"/>
      <c r="PRM82" s="94"/>
      <c r="PRN82" s="94"/>
      <c r="PRO82" s="94"/>
      <c r="PRP82" s="94"/>
      <c r="PRQ82" s="94"/>
      <c r="PRR82" s="94"/>
      <c r="PRS82" s="94"/>
      <c r="PRT82" s="94"/>
      <c r="PRU82" s="94"/>
      <c r="PRV82" s="94"/>
      <c r="PRW82" s="94"/>
      <c r="PRX82" s="94"/>
      <c r="PRY82" s="94"/>
      <c r="PRZ82" s="94"/>
      <c r="PSA82" s="94"/>
      <c r="PSB82" s="94"/>
      <c r="PSC82" s="94"/>
      <c r="PSD82" s="94"/>
      <c r="PSE82" s="94"/>
      <c r="PSF82" s="94"/>
      <c r="PSG82" s="94"/>
      <c r="PSH82" s="94"/>
      <c r="PSI82" s="94"/>
      <c r="PSJ82" s="94"/>
      <c r="PSK82" s="94"/>
      <c r="PSL82" s="94"/>
      <c r="PSM82" s="94"/>
      <c r="PSN82" s="94"/>
      <c r="PSO82" s="94"/>
      <c r="PSP82" s="94"/>
      <c r="PSQ82" s="94"/>
      <c r="PSR82" s="94"/>
      <c r="PSS82" s="94"/>
      <c r="PST82" s="94"/>
      <c r="PSU82" s="94"/>
      <c r="PSV82" s="94"/>
      <c r="PSW82" s="94"/>
      <c r="PSX82" s="94"/>
      <c r="PSY82" s="94"/>
      <c r="PSZ82" s="94"/>
      <c r="PTA82" s="94"/>
      <c r="PTB82" s="94"/>
      <c r="PTC82" s="94"/>
      <c r="PTD82" s="94"/>
      <c r="PTE82" s="94"/>
      <c r="PTF82" s="94"/>
      <c r="PTG82" s="94"/>
      <c r="PTH82" s="94"/>
      <c r="PTI82" s="94"/>
      <c r="PTJ82" s="94"/>
      <c r="PTK82" s="94"/>
      <c r="PTL82" s="94"/>
      <c r="PTM82" s="94"/>
      <c r="PTN82" s="94"/>
      <c r="PTO82" s="94"/>
      <c r="PTP82" s="94"/>
      <c r="PTQ82" s="94"/>
      <c r="PTR82" s="94"/>
      <c r="PTS82" s="94"/>
      <c r="PTT82" s="94"/>
      <c r="PTU82" s="94"/>
      <c r="PTV82" s="94"/>
      <c r="PTW82" s="94"/>
      <c r="PTX82" s="94"/>
      <c r="PTY82" s="94"/>
      <c r="PTZ82" s="94"/>
      <c r="PUA82" s="94"/>
      <c r="PUB82" s="94"/>
      <c r="PUC82" s="94"/>
      <c r="PUD82" s="94"/>
      <c r="PUE82" s="94"/>
      <c r="PUF82" s="94"/>
      <c r="PUG82" s="94"/>
      <c r="PUH82" s="94"/>
      <c r="PUI82" s="94"/>
      <c r="PUJ82" s="94"/>
      <c r="PUK82" s="94"/>
      <c r="PUL82" s="94"/>
      <c r="PUM82" s="94"/>
      <c r="PUN82" s="94"/>
      <c r="PUO82" s="94"/>
      <c r="PUP82" s="94"/>
      <c r="PUQ82" s="94"/>
      <c r="PUR82" s="94"/>
      <c r="PUS82" s="94"/>
      <c r="PUT82" s="94"/>
      <c r="PUU82" s="94"/>
      <c r="PUV82" s="94"/>
      <c r="PUW82" s="94"/>
      <c r="PUX82" s="94"/>
      <c r="PUY82" s="94"/>
      <c r="PUZ82" s="94"/>
      <c r="PVA82" s="94"/>
      <c r="PVB82" s="94"/>
      <c r="PVC82" s="94"/>
      <c r="PVD82" s="94"/>
      <c r="PVE82" s="94"/>
      <c r="PVF82" s="94"/>
      <c r="PVG82" s="94"/>
      <c r="PVH82" s="94"/>
      <c r="PVI82" s="94"/>
      <c r="PVJ82" s="94"/>
      <c r="PVK82" s="94"/>
      <c r="PVL82" s="94"/>
      <c r="PVM82" s="94"/>
      <c r="PVN82" s="94"/>
      <c r="PVO82" s="94"/>
      <c r="PVP82" s="94"/>
      <c r="PVQ82" s="94"/>
      <c r="PVR82" s="94"/>
      <c r="PVS82" s="94"/>
      <c r="PVT82" s="94"/>
      <c r="PVU82" s="94"/>
      <c r="PVV82" s="94"/>
      <c r="PVW82" s="94"/>
      <c r="PVX82" s="94"/>
      <c r="PVY82" s="94"/>
      <c r="PVZ82" s="94"/>
      <c r="PWA82" s="94"/>
      <c r="PWB82" s="94"/>
      <c r="PWC82" s="94"/>
      <c r="PWD82" s="94"/>
      <c r="PWE82" s="94"/>
      <c r="PWF82" s="94"/>
      <c r="PWG82" s="94"/>
      <c r="PWH82" s="94"/>
      <c r="PWI82" s="94"/>
      <c r="PWJ82" s="94"/>
      <c r="PWK82" s="94"/>
      <c r="PWL82" s="94"/>
      <c r="PWM82" s="94"/>
      <c r="PWN82" s="94"/>
      <c r="PWO82" s="94"/>
      <c r="PWP82" s="94"/>
      <c r="PWQ82" s="94"/>
      <c r="PWR82" s="94"/>
      <c r="PWS82" s="94"/>
      <c r="PWT82" s="94"/>
      <c r="PWU82" s="94"/>
      <c r="PWV82" s="94"/>
      <c r="PWW82" s="94"/>
      <c r="PWX82" s="94"/>
      <c r="PWY82" s="94"/>
      <c r="PWZ82" s="94"/>
      <c r="PXA82" s="94"/>
      <c r="PXB82" s="94"/>
      <c r="PXC82" s="94"/>
      <c r="PXD82" s="94"/>
      <c r="PXE82" s="94"/>
      <c r="PXF82" s="94"/>
      <c r="PXG82" s="94"/>
      <c r="PXH82" s="94"/>
      <c r="PXI82" s="94"/>
      <c r="PXJ82" s="94"/>
      <c r="PXK82" s="94"/>
      <c r="PXL82" s="94"/>
      <c r="PXM82" s="94"/>
      <c r="PXN82" s="94"/>
      <c r="PXO82" s="94"/>
      <c r="PXP82" s="94"/>
      <c r="PXQ82" s="94"/>
      <c r="PXR82" s="94"/>
      <c r="PXS82" s="94"/>
      <c r="PXT82" s="94"/>
      <c r="PXU82" s="94"/>
      <c r="PXV82" s="94"/>
      <c r="PXW82" s="94"/>
      <c r="PXX82" s="94"/>
      <c r="PXY82" s="94"/>
      <c r="PXZ82" s="94"/>
      <c r="PYA82" s="94"/>
      <c r="PYB82" s="94"/>
      <c r="PYC82" s="94"/>
      <c r="PYD82" s="94"/>
      <c r="PYE82" s="94"/>
      <c r="PYF82" s="94"/>
      <c r="PYG82" s="94"/>
      <c r="PYH82" s="94"/>
      <c r="PYI82" s="94"/>
      <c r="PYJ82" s="94"/>
      <c r="PYK82" s="94"/>
      <c r="PYL82" s="94"/>
      <c r="PYM82" s="94"/>
      <c r="PYN82" s="94"/>
      <c r="PYO82" s="94"/>
      <c r="PYP82" s="94"/>
      <c r="PYQ82" s="94"/>
      <c r="PYR82" s="94"/>
      <c r="PYS82" s="94"/>
      <c r="PYT82" s="94"/>
      <c r="PYU82" s="94"/>
      <c r="PYV82" s="94"/>
      <c r="PYW82" s="94"/>
      <c r="PYX82" s="94"/>
      <c r="PYY82" s="94"/>
      <c r="PYZ82" s="94"/>
      <c r="PZA82" s="94"/>
      <c r="PZB82" s="94"/>
      <c r="PZC82" s="94"/>
      <c r="PZD82" s="94"/>
      <c r="PZE82" s="94"/>
      <c r="PZF82" s="94"/>
      <c r="PZG82" s="94"/>
      <c r="PZH82" s="94"/>
      <c r="PZI82" s="94"/>
      <c r="PZJ82" s="94"/>
      <c r="PZK82" s="94"/>
      <c r="PZL82" s="94"/>
      <c r="PZM82" s="94"/>
      <c r="PZN82" s="94"/>
      <c r="PZO82" s="94"/>
      <c r="PZP82" s="94"/>
      <c r="PZQ82" s="94"/>
      <c r="PZR82" s="94"/>
      <c r="PZS82" s="94"/>
      <c r="PZT82" s="94"/>
      <c r="PZU82" s="94"/>
      <c r="PZV82" s="94"/>
      <c r="PZW82" s="94"/>
      <c r="PZX82" s="94"/>
      <c r="PZY82" s="94"/>
      <c r="PZZ82" s="94"/>
      <c r="QAA82" s="94"/>
      <c r="QAB82" s="94"/>
      <c r="QAC82" s="94"/>
      <c r="QAD82" s="94"/>
      <c r="QAE82" s="94"/>
      <c r="QAF82" s="94"/>
      <c r="QAG82" s="94"/>
      <c r="QAH82" s="94"/>
      <c r="QAI82" s="94"/>
      <c r="QAJ82" s="94"/>
      <c r="QAK82" s="94"/>
      <c r="QAL82" s="94"/>
      <c r="QAM82" s="94"/>
      <c r="QAN82" s="94"/>
      <c r="QAO82" s="94"/>
      <c r="QAP82" s="94"/>
      <c r="QAQ82" s="94"/>
      <c r="QAR82" s="94"/>
      <c r="QAS82" s="94"/>
      <c r="QAT82" s="94"/>
      <c r="QAU82" s="94"/>
      <c r="QAV82" s="94"/>
      <c r="QAW82" s="94"/>
      <c r="QAX82" s="94"/>
      <c r="QAY82" s="94"/>
      <c r="QAZ82" s="94"/>
      <c r="QBA82" s="94"/>
      <c r="QBB82" s="94"/>
      <c r="QBC82" s="94"/>
      <c r="QBD82" s="94"/>
      <c r="QBE82" s="94"/>
      <c r="QBF82" s="94"/>
      <c r="QBG82" s="94"/>
      <c r="QBH82" s="94"/>
      <c r="QBI82" s="94"/>
      <c r="QBJ82" s="94"/>
      <c r="QBK82" s="94"/>
      <c r="QBL82" s="94"/>
      <c r="QBM82" s="94"/>
      <c r="QBN82" s="94"/>
      <c r="QBO82" s="94"/>
      <c r="QBP82" s="94"/>
      <c r="QBQ82" s="94"/>
      <c r="QBR82" s="94"/>
      <c r="QBS82" s="94"/>
      <c r="QBT82" s="94"/>
      <c r="QBU82" s="94"/>
      <c r="QBV82" s="94"/>
      <c r="QBW82" s="94"/>
      <c r="QBX82" s="94"/>
      <c r="QBY82" s="94"/>
      <c r="QBZ82" s="94"/>
      <c r="QCA82" s="94"/>
      <c r="QCB82" s="94"/>
      <c r="QCC82" s="94"/>
      <c r="QCD82" s="94"/>
      <c r="QCE82" s="94"/>
      <c r="QCF82" s="94"/>
      <c r="QCG82" s="94"/>
      <c r="QCH82" s="94"/>
      <c r="QCI82" s="94"/>
      <c r="QCJ82" s="94"/>
      <c r="QCK82" s="94"/>
      <c r="QCL82" s="94"/>
      <c r="QCM82" s="94"/>
      <c r="QCN82" s="94"/>
      <c r="QCO82" s="94"/>
      <c r="QCP82" s="94"/>
      <c r="QCQ82" s="94"/>
      <c r="QCR82" s="94"/>
      <c r="QCS82" s="94"/>
      <c r="QCT82" s="94"/>
      <c r="QCU82" s="94"/>
      <c r="QCV82" s="94"/>
      <c r="QCW82" s="94"/>
      <c r="QCX82" s="94"/>
      <c r="QCY82" s="94"/>
      <c r="QCZ82" s="94"/>
      <c r="QDA82" s="94"/>
      <c r="QDB82" s="94"/>
      <c r="QDC82" s="94"/>
      <c r="QDD82" s="94"/>
      <c r="QDE82" s="94"/>
      <c r="QDF82" s="94"/>
      <c r="QDG82" s="94"/>
      <c r="QDH82" s="94"/>
      <c r="QDI82" s="94"/>
      <c r="QDJ82" s="94"/>
      <c r="QDK82" s="94"/>
      <c r="QDL82" s="94"/>
      <c r="QDM82" s="94"/>
      <c r="QDN82" s="94"/>
      <c r="QDO82" s="94"/>
      <c r="QDP82" s="94"/>
      <c r="QDQ82" s="94"/>
      <c r="QDR82" s="94"/>
      <c r="QDS82" s="94"/>
      <c r="QDT82" s="94"/>
      <c r="QDU82" s="94"/>
      <c r="QDV82" s="94"/>
      <c r="QDW82" s="94"/>
      <c r="QDX82" s="94"/>
      <c r="QDY82" s="94"/>
      <c r="QDZ82" s="94"/>
      <c r="QEA82" s="94"/>
      <c r="QEB82" s="94"/>
      <c r="QEC82" s="94"/>
      <c r="QED82" s="94"/>
      <c r="QEE82" s="94"/>
      <c r="QEF82" s="94"/>
      <c r="QEG82" s="94"/>
      <c r="QEH82" s="94"/>
      <c r="QEI82" s="94"/>
      <c r="QEJ82" s="94"/>
      <c r="QEK82" s="94"/>
      <c r="QEL82" s="94"/>
      <c r="QEM82" s="94"/>
      <c r="QEN82" s="94"/>
      <c r="QEO82" s="94"/>
      <c r="QEP82" s="94"/>
      <c r="QEQ82" s="94"/>
      <c r="QER82" s="94"/>
      <c r="QES82" s="94"/>
      <c r="QET82" s="94"/>
      <c r="QEU82" s="94"/>
      <c r="QEV82" s="94"/>
      <c r="QEW82" s="94"/>
      <c r="QEX82" s="94"/>
      <c r="QEY82" s="94"/>
      <c r="QEZ82" s="94"/>
      <c r="QFA82" s="94"/>
      <c r="QFB82" s="94"/>
      <c r="QFC82" s="94"/>
      <c r="QFD82" s="94"/>
      <c r="QFE82" s="94"/>
      <c r="QFF82" s="94"/>
      <c r="QFG82" s="94"/>
      <c r="QFH82" s="94"/>
      <c r="QFI82" s="94"/>
      <c r="QFJ82" s="94"/>
      <c r="QFK82" s="94"/>
      <c r="QFL82" s="94"/>
      <c r="QFM82" s="94"/>
      <c r="QFN82" s="94"/>
      <c r="QFO82" s="94"/>
      <c r="QFP82" s="94"/>
      <c r="QFQ82" s="94"/>
      <c r="QFR82" s="94"/>
      <c r="QFS82" s="94"/>
      <c r="QFT82" s="94"/>
      <c r="QFU82" s="94"/>
      <c r="QFV82" s="94"/>
      <c r="QFW82" s="94"/>
      <c r="QFX82" s="94"/>
      <c r="QFY82" s="94"/>
      <c r="QFZ82" s="94"/>
      <c r="QGA82" s="94"/>
      <c r="QGB82" s="94"/>
      <c r="QGC82" s="94"/>
      <c r="QGD82" s="94"/>
      <c r="QGE82" s="94"/>
      <c r="QGF82" s="94"/>
      <c r="QGG82" s="94"/>
      <c r="QGH82" s="94"/>
      <c r="QGI82" s="94"/>
      <c r="QGJ82" s="94"/>
      <c r="QGK82" s="94"/>
      <c r="QGL82" s="94"/>
      <c r="QGM82" s="94"/>
      <c r="QGN82" s="94"/>
      <c r="QGO82" s="94"/>
      <c r="QGP82" s="94"/>
      <c r="QGQ82" s="94"/>
      <c r="QGR82" s="94"/>
      <c r="QGS82" s="94"/>
      <c r="QGT82" s="94"/>
      <c r="QGU82" s="94"/>
      <c r="QGV82" s="94"/>
      <c r="QGW82" s="94"/>
      <c r="QGX82" s="94"/>
      <c r="QGY82" s="94"/>
      <c r="QGZ82" s="94"/>
      <c r="QHA82" s="94"/>
      <c r="QHB82" s="94"/>
      <c r="QHC82" s="94"/>
      <c r="QHD82" s="94"/>
      <c r="QHE82" s="94"/>
      <c r="QHF82" s="94"/>
      <c r="QHG82" s="94"/>
      <c r="QHH82" s="94"/>
      <c r="QHI82" s="94"/>
      <c r="QHJ82" s="94"/>
      <c r="QHK82" s="94"/>
      <c r="QHL82" s="94"/>
      <c r="QHM82" s="94"/>
      <c r="QHN82" s="94"/>
      <c r="QHO82" s="94"/>
      <c r="QHP82" s="94"/>
      <c r="QHQ82" s="94"/>
      <c r="QHR82" s="94"/>
      <c r="QHS82" s="94"/>
      <c r="QHT82" s="94"/>
      <c r="QHU82" s="94"/>
      <c r="QHV82" s="94"/>
      <c r="QHW82" s="94"/>
      <c r="QHX82" s="94"/>
      <c r="QHY82" s="94"/>
      <c r="QHZ82" s="94"/>
      <c r="QIA82" s="94"/>
      <c r="QIB82" s="94"/>
      <c r="QIC82" s="94"/>
      <c r="QID82" s="94"/>
      <c r="QIE82" s="94"/>
      <c r="QIF82" s="94"/>
      <c r="QIG82" s="94"/>
      <c r="QIH82" s="94"/>
      <c r="QII82" s="94"/>
      <c r="QIJ82" s="94"/>
      <c r="QIK82" s="94"/>
      <c r="QIL82" s="94"/>
      <c r="QIM82" s="94"/>
      <c r="QIN82" s="94"/>
      <c r="QIO82" s="94"/>
      <c r="QIP82" s="94"/>
      <c r="QIQ82" s="94"/>
      <c r="QIR82" s="94"/>
      <c r="QIS82" s="94"/>
      <c r="QIT82" s="94"/>
      <c r="QIU82" s="94"/>
      <c r="QIV82" s="94"/>
      <c r="QIW82" s="94"/>
      <c r="QIX82" s="94"/>
      <c r="QIY82" s="94"/>
      <c r="QIZ82" s="94"/>
      <c r="QJA82" s="94"/>
      <c r="QJB82" s="94"/>
      <c r="QJC82" s="94"/>
      <c r="QJD82" s="94"/>
      <c r="QJE82" s="94"/>
      <c r="QJF82" s="94"/>
      <c r="QJG82" s="94"/>
      <c r="QJH82" s="94"/>
      <c r="QJI82" s="94"/>
      <c r="QJJ82" s="94"/>
      <c r="QJK82" s="94"/>
      <c r="QJL82" s="94"/>
      <c r="QJM82" s="94"/>
      <c r="QJN82" s="94"/>
      <c r="QJO82" s="94"/>
      <c r="QJP82" s="94"/>
      <c r="QJQ82" s="94"/>
      <c r="QJR82" s="94"/>
      <c r="QJS82" s="94"/>
      <c r="QJT82" s="94"/>
      <c r="QJU82" s="94"/>
      <c r="QJV82" s="94"/>
      <c r="QJW82" s="94"/>
      <c r="QJX82" s="94"/>
      <c r="QJY82" s="94"/>
      <c r="QJZ82" s="94"/>
      <c r="QKA82" s="94"/>
      <c r="QKB82" s="94"/>
      <c r="QKC82" s="94"/>
      <c r="QKD82" s="94"/>
      <c r="QKE82" s="94"/>
      <c r="QKF82" s="94"/>
      <c r="QKG82" s="94"/>
      <c r="QKH82" s="94"/>
      <c r="QKI82" s="94"/>
      <c r="QKJ82" s="94"/>
      <c r="QKK82" s="94"/>
      <c r="QKL82" s="94"/>
      <c r="QKM82" s="94"/>
      <c r="QKN82" s="94"/>
      <c r="QKO82" s="94"/>
      <c r="QKP82" s="94"/>
      <c r="QKQ82" s="94"/>
      <c r="QKR82" s="94"/>
      <c r="QKS82" s="94"/>
      <c r="QKT82" s="94"/>
      <c r="QKU82" s="94"/>
      <c r="QKV82" s="94"/>
      <c r="QKW82" s="94"/>
      <c r="QKX82" s="94"/>
      <c r="QKY82" s="94"/>
      <c r="QKZ82" s="94"/>
      <c r="QLA82" s="94"/>
      <c r="QLB82" s="94"/>
      <c r="QLC82" s="94"/>
      <c r="QLD82" s="94"/>
      <c r="QLE82" s="94"/>
      <c r="QLF82" s="94"/>
      <c r="QLG82" s="94"/>
      <c r="QLH82" s="94"/>
      <c r="QLI82" s="94"/>
      <c r="QLJ82" s="94"/>
      <c r="QLK82" s="94"/>
      <c r="QLL82" s="94"/>
      <c r="QLM82" s="94"/>
      <c r="QLN82" s="94"/>
      <c r="QLO82" s="94"/>
      <c r="QLP82" s="94"/>
      <c r="QLQ82" s="94"/>
      <c r="QLR82" s="94"/>
      <c r="QLS82" s="94"/>
      <c r="QLT82" s="94"/>
      <c r="QLU82" s="94"/>
      <c r="QLV82" s="94"/>
      <c r="QLW82" s="94"/>
      <c r="QLX82" s="94"/>
      <c r="QLY82" s="94"/>
      <c r="QLZ82" s="94"/>
      <c r="QMA82" s="94"/>
      <c r="QMB82" s="94"/>
      <c r="QMC82" s="94"/>
      <c r="QMD82" s="94"/>
      <c r="QME82" s="94"/>
      <c r="QMF82" s="94"/>
      <c r="QMG82" s="94"/>
      <c r="QMH82" s="94"/>
      <c r="QMI82" s="94"/>
      <c r="QMJ82" s="94"/>
      <c r="QMK82" s="94"/>
      <c r="QML82" s="94"/>
      <c r="QMM82" s="94"/>
      <c r="QMN82" s="94"/>
      <c r="QMO82" s="94"/>
      <c r="QMP82" s="94"/>
      <c r="QMQ82" s="94"/>
      <c r="QMR82" s="94"/>
      <c r="QMS82" s="94"/>
      <c r="QMT82" s="94"/>
      <c r="QMU82" s="94"/>
      <c r="QMV82" s="94"/>
      <c r="QMW82" s="94"/>
      <c r="QMX82" s="94"/>
      <c r="QMY82" s="94"/>
      <c r="QMZ82" s="94"/>
      <c r="QNA82" s="94"/>
      <c r="QNB82" s="94"/>
      <c r="QNC82" s="94"/>
      <c r="QND82" s="94"/>
      <c r="QNE82" s="94"/>
      <c r="QNF82" s="94"/>
      <c r="QNG82" s="94"/>
      <c r="QNH82" s="94"/>
      <c r="QNI82" s="94"/>
      <c r="QNJ82" s="94"/>
      <c r="QNK82" s="94"/>
      <c r="QNL82" s="94"/>
      <c r="QNM82" s="94"/>
      <c r="QNN82" s="94"/>
      <c r="QNO82" s="94"/>
      <c r="QNP82" s="94"/>
      <c r="QNQ82" s="94"/>
      <c r="QNR82" s="94"/>
      <c r="QNS82" s="94"/>
      <c r="QNT82" s="94"/>
      <c r="QNU82" s="94"/>
      <c r="QNV82" s="94"/>
      <c r="QNW82" s="94"/>
      <c r="QNX82" s="94"/>
      <c r="QNY82" s="94"/>
      <c r="QNZ82" s="94"/>
      <c r="QOA82" s="94"/>
      <c r="QOB82" s="94"/>
      <c r="QOC82" s="94"/>
      <c r="QOD82" s="94"/>
      <c r="QOE82" s="94"/>
      <c r="QOF82" s="94"/>
      <c r="QOG82" s="94"/>
      <c r="QOH82" s="94"/>
      <c r="QOI82" s="94"/>
      <c r="QOJ82" s="94"/>
      <c r="QOK82" s="94"/>
      <c r="QOL82" s="94"/>
      <c r="QOM82" s="94"/>
      <c r="QON82" s="94"/>
      <c r="QOO82" s="94"/>
      <c r="QOP82" s="94"/>
      <c r="QOQ82" s="94"/>
      <c r="QOR82" s="94"/>
      <c r="QOS82" s="94"/>
      <c r="QOT82" s="94"/>
      <c r="QOU82" s="94"/>
      <c r="QOV82" s="94"/>
      <c r="QOW82" s="94"/>
      <c r="QOX82" s="94"/>
      <c r="QOY82" s="94"/>
      <c r="QOZ82" s="94"/>
      <c r="QPA82" s="94"/>
      <c r="QPB82" s="94"/>
      <c r="QPC82" s="94"/>
      <c r="QPD82" s="94"/>
      <c r="QPE82" s="94"/>
      <c r="QPF82" s="94"/>
      <c r="QPG82" s="94"/>
      <c r="QPH82" s="94"/>
      <c r="QPI82" s="94"/>
      <c r="QPJ82" s="94"/>
      <c r="QPK82" s="94"/>
      <c r="QPL82" s="94"/>
      <c r="QPM82" s="94"/>
      <c r="QPN82" s="94"/>
      <c r="QPO82" s="94"/>
      <c r="QPP82" s="94"/>
      <c r="QPQ82" s="94"/>
      <c r="QPR82" s="94"/>
      <c r="QPS82" s="94"/>
      <c r="QPT82" s="94"/>
      <c r="QPU82" s="94"/>
      <c r="QPV82" s="94"/>
      <c r="QPW82" s="94"/>
      <c r="QPX82" s="94"/>
      <c r="QPY82" s="94"/>
      <c r="QPZ82" s="94"/>
      <c r="QQA82" s="94"/>
      <c r="QQB82" s="94"/>
      <c r="QQC82" s="94"/>
      <c r="QQD82" s="94"/>
      <c r="QQE82" s="94"/>
      <c r="QQF82" s="94"/>
      <c r="QQG82" s="94"/>
      <c r="QQH82" s="94"/>
      <c r="QQI82" s="94"/>
      <c r="QQJ82" s="94"/>
      <c r="QQK82" s="94"/>
      <c r="QQL82" s="94"/>
      <c r="QQM82" s="94"/>
      <c r="QQN82" s="94"/>
      <c r="QQO82" s="94"/>
      <c r="QQP82" s="94"/>
      <c r="QQQ82" s="94"/>
      <c r="QQR82" s="94"/>
      <c r="QQS82" s="94"/>
      <c r="QQT82" s="94"/>
      <c r="QQU82" s="94"/>
      <c r="QQV82" s="94"/>
      <c r="QQW82" s="94"/>
      <c r="QQX82" s="94"/>
      <c r="QQY82" s="94"/>
      <c r="QQZ82" s="94"/>
      <c r="QRA82" s="94"/>
      <c r="QRB82" s="94"/>
      <c r="QRC82" s="94"/>
      <c r="QRD82" s="94"/>
      <c r="QRE82" s="94"/>
      <c r="QRF82" s="94"/>
      <c r="QRG82" s="94"/>
      <c r="QRH82" s="94"/>
      <c r="QRI82" s="94"/>
      <c r="QRJ82" s="94"/>
      <c r="QRK82" s="94"/>
      <c r="QRL82" s="94"/>
      <c r="QRM82" s="94"/>
      <c r="QRN82" s="94"/>
      <c r="QRO82" s="94"/>
      <c r="QRP82" s="94"/>
      <c r="QRQ82" s="94"/>
      <c r="QRR82" s="94"/>
      <c r="QRS82" s="94"/>
      <c r="QRT82" s="94"/>
      <c r="QRU82" s="94"/>
      <c r="QRV82" s="94"/>
      <c r="QRW82" s="94"/>
      <c r="QRX82" s="94"/>
      <c r="QRY82" s="94"/>
      <c r="QRZ82" s="94"/>
      <c r="QSA82" s="94"/>
      <c r="QSB82" s="94"/>
      <c r="QSC82" s="94"/>
      <c r="QSD82" s="94"/>
      <c r="QSE82" s="94"/>
      <c r="QSF82" s="94"/>
      <c r="QSG82" s="94"/>
      <c r="QSH82" s="94"/>
      <c r="QSI82" s="94"/>
      <c r="QSJ82" s="94"/>
      <c r="QSK82" s="94"/>
      <c r="QSL82" s="94"/>
      <c r="QSM82" s="94"/>
      <c r="QSN82" s="94"/>
      <c r="QSO82" s="94"/>
      <c r="QSP82" s="94"/>
      <c r="QSQ82" s="94"/>
      <c r="QSR82" s="94"/>
      <c r="QSS82" s="94"/>
      <c r="QST82" s="94"/>
      <c r="QSU82" s="94"/>
      <c r="QSV82" s="94"/>
      <c r="QSW82" s="94"/>
      <c r="QSX82" s="94"/>
      <c r="QSY82" s="94"/>
      <c r="QSZ82" s="94"/>
      <c r="QTA82" s="94"/>
      <c r="QTB82" s="94"/>
      <c r="QTC82" s="94"/>
      <c r="QTD82" s="94"/>
      <c r="QTE82" s="94"/>
      <c r="QTF82" s="94"/>
      <c r="QTG82" s="94"/>
      <c r="QTH82" s="94"/>
      <c r="QTI82" s="94"/>
      <c r="QTJ82" s="94"/>
      <c r="QTK82" s="94"/>
      <c r="QTL82" s="94"/>
      <c r="QTM82" s="94"/>
      <c r="QTN82" s="94"/>
      <c r="QTO82" s="94"/>
      <c r="QTP82" s="94"/>
      <c r="QTQ82" s="94"/>
      <c r="QTR82" s="94"/>
      <c r="QTS82" s="94"/>
      <c r="QTT82" s="94"/>
      <c r="QTU82" s="94"/>
      <c r="QTV82" s="94"/>
      <c r="QTW82" s="94"/>
      <c r="QTX82" s="94"/>
      <c r="QTY82" s="94"/>
      <c r="QTZ82" s="94"/>
      <c r="QUA82" s="94"/>
      <c r="QUB82" s="94"/>
      <c r="QUC82" s="94"/>
      <c r="QUD82" s="94"/>
      <c r="QUE82" s="94"/>
      <c r="QUF82" s="94"/>
      <c r="QUG82" s="94"/>
      <c r="QUH82" s="94"/>
      <c r="QUI82" s="94"/>
      <c r="QUJ82" s="94"/>
      <c r="QUK82" s="94"/>
      <c r="QUL82" s="94"/>
      <c r="QUM82" s="94"/>
      <c r="QUN82" s="94"/>
      <c r="QUO82" s="94"/>
      <c r="QUP82" s="94"/>
      <c r="QUQ82" s="94"/>
      <c r="QUR82" s="94"/>
      <c r="QUS82" s="94"/>
      <c r="QUT82" s="94"/>
      <c r="QUU82" s="94"/>
      <c r="QUV82" s="94"/>
      <c r="QUW82" s="94"/>
      <c r="QUX82" s="94"/>
      <c r="QUY82" s="94"/>
      <c r="QUZ82" s="94"/>
      <c r="QVA82" s="94"/>
      <c r="QVB82" s="94"/>
      <c r="QVC82" s="94"/>
      <c r="QVD82" s="94"/>
      <c r="QVE82" s="94"/>
      <c r="QVF82" s="94"/>
      <c r="QVG82" s="94"/>
      <c r="QVH82" s="94"/>
      <c r="QVI82" s="94"/>
      <c r="QVJ82" s="94"/>
      <c r="QVK82" s="94"/>
      <c r="QVL82" s="94"/>
      <c r="QVM82" s="94"/>
      <c r="QVN82" s="94"/>
      <c r="QVO82" s="94"/>
      <c r="QVP82" s="94"/>
      <c r="QVQ82" s="94"/>
      <c r="QVR82" s="94"/>
      <c r="QVS82" s="94"/>
      <c r="QVT82" s="94"/>
      <c r="QVU82" s="94"/>
      <c r="QVV82" s="94"/>
      <c r="QVW82" s="94"/>
      <c r="QVX82" s="94"/>
      <c r="QVY82" s="94"/>
      <c r="QVZ82" s="94"/>
      <c r="QWA82" s="94"/>
      <c r="QWB82" s="94"/>
      <c r="QWC82" s="94"/>
      <c r="QWD82" s="94"/>
      <c r="QWE82" s="94"/>
      <c r="QWF82" s="94"/>
      <c r="QWG82" s="94"/>
      <c r="QWH82" s="94"/>
      <c r="QWI82" s="94"/>
      <c r="QWJ82" s="94"/>
      <c r="QWK82" s="94"/>
      <c r="QWL82" s="94"/>
      <c r="QWM82" s="94"/>
      <c r="QWN82" s="94"/>
      <c r="QWO82" s="94"/>
      <c r="QWP82" s="94"/>
      <c r="QWQ82" s="94"/>
      <c r="QWR82" s="94"/>
      <c r="QWS82" s="94"/>
      <c r="QWT82" s="94"/>
      <c r="QWU82" s="94"/>
      <c r="QWV82" s="94"/>
      <c r="QWW82" s="94"/>
      <c r="QWX82" s="94"/>
      <c r="QWY82" s="94"/>
      <c r="QWZ82" s="94"/>
      <c r="QXA82" s="94"/>
      <c r="QXB82" s="94"/>
      <c r="QXC82" s="94"/>
      <c r="QXD82" s="94"/>
      <c r="QXE82" s="94"/>
      <c r="QXF82" s="94"/>
      <c r="QXG82" s="94"/>
      <c r="QXH82" s="94"/>
      <c r="QXI82" s="94"/>
      <c r="QXJ82" s="94"/>
      <c r="QXK82" s="94"/>
      <c r="QXL82" s="94"/>
      <c r="QXM82" s="94"/>
      <c r="QXN82" s="94"/>
      <c r="QXO82" s="94"/>
      <c r="QXP82" s="94"/>
      <c r="QXQ82" s="94"/>
      <c r="QXR82" s="94"/>
      <c r="QXS82" s="94"/>
      <c r="QXT82" s="94"/>
      <c r="QXU82" s="94"/>
      <c r="QXV82" s="94"/>
      <c r="QXW82" s="94"/>
      <c r="QXX82" s="94"/>
      <c r="QXY82" s="94"/>
      <c r="QXZ82" s="94"/>
      <c r="QYA82" s="94"/>
      <c r="QYB82" s="94"/>
      <c r="QYC82" s="94"/>
      <c r="QYD82" s="94"/>
      <c r="QYE82" s="94"/>
      <c r="QYF82" s="94"/>
      <c r="QYG82" s="94"/>
      <c r="QYH82" s="94"/>
      <c r="QYI82" s="94"/>
      <c r="QYJ82" s="94"/>
      <c r="QYK82" s="94"/>
      <c r="QYL82" s="94"/>
      <c r="QYM82" s="94"/>
      <c r="QYN82" s="94"/>
      <c r="QYO82" s="94"/>
      <c r="QYP82" s="94"/>
      <c r="QYQ82" s="94"/>
      <c r="QYR82" s="94"/>
      <c r="QYS82" s="94"/>
      <c r="QYT82" s="94"/>
      <c r="QYU82" s="94"/>
      <c r="QYV82" s="94"/>
      <c r="QYW82" s="94"/>
      <c r="QYX82" s="94"/>
      <c r="QYY82" s="94"/>
      <c r="QYZ82" s="94"/>
      <c r="QZA82" s="94"/>
      <c r="QZB82" s="94"/>
      <c r="QZC82" s="94"/>
      <c r="QZD82" s="94"/>
      <c r="QZE82" s="94"/>
      <c r="QZF82" s="94"/>
      <c r="QZG82" s="94"/>
      <c r="QZH82" s="94"/>
      <c r="QZI82" s="94"/>
      <c r="QZJ82" s="94"/>
      <c r="QZK82" s="94"/>
      <c r="QZL82" s="94"/>
      <c r="QZM82" s="94"/>
      <c r="QZN82" s="94"/>
      <c r="QZO82" s="94"/>
      <c r="QZP82" s="94"/>
      <c r="QZQ82" s="94"/>
      <c r="QZR82" s="94"/>
      <c r="QZS82" s="94"/>
      <c r="QZT82" s="94"/>
      <c r="QZU82" s="94"/>
      <c r="QZV82" s="94"/>
      <c r="QZW82" s="94"/>
      <c r="QZX82" s="94"/>
      <c r="QZY82" s="94"/>
      <c r="QZZ82" s="94"/>
      <c r="RAA82" s="94"/>
      <c r="RAB82" s="94"/>
      <c r="RAC82" s="94"/>
      <c r="RAD82" s="94"/>
      <c r="RAE82" s="94"/>
      <c r="RAF82" s="94"/>
      <c r="RAG82" s="94"/>
      <c r="RAH82" s="94"/>
      <c r="RAI82" s="94"/>
      <c r="RAJ82" s="94"/>
      <c r="RAK82" s="94"/>
      <c r="RAL82" s="94"/>
      <c r="RAM82" s="94"/>
      <c r="RAN82" s="94"/>
      <c r="RAO82" s="94"/>
      <c r="RAP82" s="94"/>
      <c r="RAQ82" s="94"/>
      <c r="RAR82" s="94"/>
      <c r="RAS82" s="94"/>
      <c r="RAT82" s="94"/>
      <c r="RAU82" s="94"/>
      <c r="RAV82" s="94"/>
      <c r="RAW82" s="94"/>
      <c r="RAX82" s="94"/>
      <c r="RAY82" s="94"/>
      <c r="RAZ82" s="94"/>
      <c r="RBA82" s="94"/>
      <c r="RBB82" s="94"/>
      <c r="RBC82" s="94"/>
      <c r="RBD82" s="94"/>
      <c r="RBE82" s="94"/>
      <c r="RBF82" s="94"/>
      <c r="RBG82" s="94"/>
      <c r="RBH82" s="94"/>
      <c r="RBI82" s="94"/>
      <c r="RBJ82" s="94"/>
      <c r="RBK82" s="94"/>
      <c r="RBL82" s="94"/>
      <c r="RBM82" s="94"/>
      <c r="RBN82" s="94"/>
      <c r="RBO82" s="94"/>
      <c r="RBP82" s="94"/>
      <c r="RBQ82" s="94"/>
      <c r="RBR82" s="94"/>
      <c r="RBS82" s="94"/>
      <c r="RBT82" s="94"/>
      <c r="RBU82" s="94"/>
      <c r="RBV82" s="94"/>
      <c r="RBW82" s="94"/>
      <c r="RBX82" s="94"/>
      <c r="RBY82" s="94"/>
      <c r="RBZ82" s="94"/>
      <c r="RCA82" s="94"/>
      <c r="RCB82" s="94"/>
      <c r="RCC82" s="94"/>
      <c r="RCD82" s="94"/>
      <c r="RCE82" s="94"/>
      <c r="RCF82" s="94"/>
      <c r="RCG82" s="94"/>
      <c r="RCH82" s="94"/>
      <c r="RCI82" s="94"/>
      <c r="RCJ82" s="94"/>
      <c r="RCK82" s="94"/>
      <c r="RCL82" s="94"/>
      <c r="RCM82" s="94"/>
      <c r="RCN82" s="94"/>
      <c r="RCO82" s="94"/>
      <c r="RCP82" s="94"/>
      <c r="RCQ82" s="94"/>
      <c r="RCR82" s="94"/>
      <c r="RCS82" s="94"/>
      <c r="RCT82" s="94"/>
      <c r="RCU82" s="94"/>
      <c r="RCV82" s="94"/>
      <c r="RCW82" s="94"/>
      <c r="RCX82" s="94"/>
      <c r="RCY82" s="94"/>
      <c r="RCZ82" s="94"/>
      <c r="RDA82" s="94"/>
      <c r="RDB82" s="94"/>
      <c r="RDC82" s="94"/>
      <c r="RDD82" s="94"/>
      <c r="RDE82" s="94"/>
      <c r="RDF82" s="94"/>
      <c r="RDG82" s="94"/>
      <c r="RDH82" s="94"/>
      <c r="RDI82" s="94"/>
      <c r="RDJ82" s="94"/>
      <c r="RDK82" s="94"/>
      <c r="RDL82" s="94"/>
      <c r="RDM82" s="94"/>
      <c r="RDN82" s="94"/>
      <c r="RDO82" s="94"/>
      <c r="RDP82" s="94"/>
      <c r="RDQ82" s="94"/>
      <c r="RDR82" s="94"/>
      <c r="RDS82" s="94"/>
      <c r="RDT82" s="94"/>
      <c r="RDU82" s="94"/>
      <c r="RDV82" s="94"/>
      <c r="RDW82" s="94"/>
      <c r="RDX82" s="94"/>
      <c r="RDY82" s="94"/>
      <c r="RDZ82" s="94"/>
      <c r="REA82" s="94"/>
      <c r="REB82" s="94"/>
      <c r="REC82" s="94"/>
      <c r="RED82" s="94"/>
      <c r="REE82" s="94"/>
      <c r="REF82" s="94"/>
      <c r="REG82" s="94"/>
      <c r="REH82" s="94"/>
      <c r="REI82" s="94"/>
      <c r="REJ82" s="94"/>
      <c r="REK82" s="94"/>
      <c r="REL82" s="94"/>
      <c r="REM82" s="94"/>
      <c r="REN82" s="94"/>
      <c r="REO82" s="94"/>
      <c r="REP82" s="94"/>
      <c r="REQ82" s="94"/>
      <c r="RER82" s="94"/>
      <c r="RES82" s="94"/>
      <c r="RET82" s="94"/>
      <c r="REU82" s="94"/>
      <c r="REV82" s="94"/>
      <c r="REW82" s="94"/>
      <c r="REX82" s="94"/>
      <c r="REY82" s="94"/>
      <c r="REZ82" s="94"/>
      <c r="RFA82" s="94"/>
      <c r="RFB82" s="94"/>
      <c r="RFC82" s="94"/>
      <c r="RFD82" s="94"/>
      <c r="RFE82" s="94"/>
      <c r="RFF82" s="94"/>
      <c r="RFG82" s="94"/>
      <c r="RFH82" s="94"/>
      <c r="RFI82" s="94"/>
      <c r="RFJ82" s="94"/>
      <c r="RFK82" s="94"/>
      <c r="RFL82" s="94"/>
      <c r="RFM82" s="94"/>
      <c r="RFN82" s="94"/>
      <c r="RFO82" s="94"/>
      <c r="RFP82" s="94"/>
      <c r="RFQ82" s="94"/>
      <c r="RFR82" s="94"/>
      <c r="RFS82" s="94"/>
      <c r="RFT82" s="94"/>
      <c r="RFU82" s="94"/>
      <c r="RFV82" s="94"/>
      <c r="RFW82" s="94"/>
      <c r="RFX82" s="94"/>
      <c r="RFY82" s="94"/>
      <c r="RFZ82" s="94"/>
      <c r="RGA82" s="94"/>
      <c r="RGB82" s="94"/>
      <c r="RGC82" s="94"/>
      <c r="RGD82" s="94"/>
      <c r="RGE82" s="94"/>
      <c r="RGF82" s="94"/>
      <c r="RGG82" s="94"/>
      <c r="RGH82" s="94"/>
      <c r="RGI82" s="94"/>
      <c r="RGJ82" s="94"/>
      <c r="RGK82" s="94"/>
      <c r="RGL82" s="94"/>
      <c r="RGM82" s="94"/>
      <c r="RGN82" s="94"/>
      <c r="RGO82" s="94"/>
      <c r="RGP82" s="94"/>
      <c r="RGQ82" s="94"/>
      <c r="RGR82" s="94"/>
      <c r="RGS82" s="94"/>
      <c r="RGT82" s="94"/>
      <c r="RGU82" s="94"/>
      <c r="RGV82" s="94"/>
      <c r="RGW82" s="94"/>
      <c r="RGX82" s="94"/>
      <c r="RGY82" s="94"/>
      <c r="RGZ82" s="94"/>
      <c r="RHA82" s="94"/>
      <c r="RHB82" s="94"/>
      <c r="RHC82" s="94"/>
      <c r="RHD82" s="94"/>
      <c r="RHE82" s="94"/>
      <c r="RHF82" s="94"/>
      <c r="RHG82" s="94"/>
      <c r="RHH82" s="94"/>
      <c r="RHI82" s="94"/>
      <c r="RHJ82" s="94"/>
      <c r="RHK82" s="94"/>
      <c r="RHL82" s="94"/>
      <c r="RHM82" s="94"/>
      <c r="RHN82" s="94"/>
      <c r="RHO82" s="94"/>
      <c r="RHP82" s="94"/>
      <c r="RHQ82" s="94"/>
      <c r="RHR82" s="94"/>
      <c r="RHS82" s="94"/>
      <c r="RHT82" s="94"/>
      <c r="RHU82" s="94"/>
      <c r="RHV82" s="94"/>
      <c r="RHW82" s="94"/>
      <c r="RHX82" s="94"/>
      <c r="RHY82" s="94"/>
      <c r="RHZ82" s="94"/>
      <c r="RIA82" s="94"/>
      <c r="RIB82" s="94"/>
      <c r="RIC82" s="94"/>
      <c r="RID82" s="94"/>
      <c r="RIE82" s="94"/>
      <c r="RIF82" s="94"/>
      <c r="RIG82" s="94"/>
      <c r="RIH82" s="94"/>
      <c r="RII82" s="94"/>
      <c r="RIJ82" s="94"/>
      <c r="RIK82" s="94"/>
      <c r="RIL82" s="94"/>
      <c r="RIM82" s="94"/>
      <c r="RIN82" s="94"/>
      <c r="RIO82" s="94"/>
      <c r="RIP82" s="94"/>
      <c r="RIQ82" s="94"/>
      <c r="RIR82" s="94"/>
      <c r="RIS82" s="94"/>
      <c r="RIT82" s="94"/>
      <c r="RIU82" s="94"/>
      <c r="RIV82" s="94"/>
      <c r="RIW82" s="94"/>
      <c r="RIX82" s="94"/>
      <c r="RIY82" s="94"/>
      <c r="RIZ82" s="94"/>
      <c r="RJA82" s="94"/>
      <c r="RJB82" s="94"/>
      <c r="RJC82" s="94"/>
      <c r="RJD82" s="94"/>
      <c r="RJE82" s="94"/>
      <c r="RJF82" s="94"/>
      <c r="RJG82" s="94"/>
      <c r="RJH82" s="94"/>
      <c r="RJI82" s="94"/>
      <c r="RJJ82" s="94"/>
      <c r="RJK82" s="94"/>
      <c r="RJL82" s="94"/>
      <c r="RJM82" s="94"/>
      <c r="RJN82" s="94"/>
      <c r="RJO82" s="94"/>
      <c r="RJP82" s="94"/>
      <c r="RJQ82" s="94"/>
      <c r="RJR82" s="94"/>
      <c r="RJS82" s="94"/>
      <c r="RJT82" s="94"/>
      <c r="RJU82" s="94"/>
      <c r="RJV82" s="94"/>
      <c r="RJW82" s="94"/>
      <c r="RJX82" s="94"/>
      <c r="RJY82" s="94"/>
      <c r="RJZ82" s="94"/>
      <c r="RKA82" s="94"/>
      <c r="RKB82" s="94"/>
      <c r="RKC82" s="94"/>
      <c r="RKD82" s="94"/>
      <c r="RKE82" s="94"/>
      <c r="RKF82" s="94"/>
      <c r="RKG82" s="94"/>
      <c r="RKH82" s="94"/>
      <c r="RKI82" s="94"/>
      <c r="RKJ82" s="94"/>
      <c r="RKK82" s="94"/>
      <c r="RKL82" s="94"/>
      <c r="RKM82" s="94"/>
      <c r="RKN82" s="94"/>
      <c r="RKO82" s="94"/>
      <c r="RKP82" s="94"/>
      <c r="RKQ82" s="94"/>
      <c r="RKR82" s="94"/>
      <c r="RKS82" s="94"/>
      <c r="RKT82" s="94"/>
      <c r="RKU82" s="94"/>
      <c r="RKV82" s="94"/>
      <c r="RKW82" s="94"/>
      <c r="RKX82" s="94"/>
      <c r="RKY82" s="94"/>
      <c r="RKZ82" s="94"/>
      <c r="RLA82" s="94"/>
      <c r="RLB82" s="94"/>
      <c r="RLC82" s="94"/>
      <c r="RLD82" s="94"/>
      <c r="RLE82" s="94"/>
      <c r="RLF82" s="94"/>
      <c r="RLG82" s="94"/>
      <c r="RLH82" s="94"/>
      <c r="RLI82" s="94"/>
      <c r="RLJ82" s="94"/>
      <c r="RLK82" s="94"/>
      <c r="RLL82" s="94"/>
      <c r="RLM82" s="94"/>
      <c r="RLN82" s="94"/>
      <c r="RLO82" s="94"/>
      <c r="RLP82" s="94"/>
      <c r="RLQ82" s="94"/>
      <c r="RLR82" s="94"/>
      <c r="RLS82" s="94"/>
      <c r="RLT82" s="94"/>
      <c r="RLU82" s="94"/>
      <c r="RLV82" s="94"/>
      <c r="RLW82" s="94"/>
      <c r="RLX82" s="94"/>
      <c r="RLY82" s="94"/>
      <c r="RLZ82" s="94"/>
      <c r="RMA82" s="94"/>
      <c r="RMB82" s="94"/>
      <c r="RMC82" s="94"/>
      <c r="RMD82" s="94"/>
      <c r="RME82" s="94"/>
      <c r="RMF82" s="94"/>
      <c r="RMG82" s="94"/>
      <c r="RMH82" s="94"/>
      <c r="RMI82" s="94"/>
      <c r="RMJ82" s="94"/>
      <c r="RMK82" s="94"/>
      <c r="RML82" s="94"/>
      <c r="RMM82" s="94"/>
      <c r="RMN82" s="94"/>
      <c r="RMO82" s="94"/>
      <c r="RMP82" s="94"/>
      <c r="RMQ82" s="94"/>
      <c r="RMR82" s="94"/>
      <c r="RMS82" s="94"/>
      <c r="RMT82" s="94"/>
      <c r="RMU82" s="94"/>
      <c r="RMV82" s="94"/>
      <c r="RMW82" s="94"/>
      <c r="RMX82" s="94"/>
      <c r="RMY82" s="94"/>
      <c r="RMZ82" s="94"/>
      <c r="RNA82" s="94"/>
      <c r="RNB82" s="94"/>
      <c r="RNC82" s="94"/>
      <c r="RND82" s="94"/>
      <c r="RNE82" s="94"/>
      <c r="RNF82" s="94"/>
      <c r="RNG82" s="94"/>
      <c r="RNH82" s="94"/>
      <c r="RNI82" s="94"/>
      <c r="RNJ82" s="94"/>
      <c r="RNK82" s="94"/>
      <c r="RNL82" s="94"/>
      <c r="RNM82" s="94"/>
      <c r="RNN82" s="94"/>
      <c r="RNO82" s="94"/>
      <c r="RNP82" s="94"/>
      <c r="RNQ82" s="94"/>
      <c r="RNR82" s="94"/>
      <c r="RNS82" s="94"/>
      <c r="RNT82" s="94"/>
      <c r="RNU82" s="94"/>
      <c r="RNV82" s="94"/>
      <c r="RNW82" s="94"/>
      <c r="RNX82" s="94"/>
      <c r="RNY82" s="94"/>
      <c r="RNZ82" s="94"/>
      <c r="ROA82" s="94"/>
      <c r="ROB82" s="94"/>
      <c r="ROC82" s="94"/>
      <c r="ROD82" s="94"/>
      <c r="ROE82" s="94"/>
      <c r="ROF82" s="94"/>
      <c r="ROG82" s="94"/>
      <c r="ROH82" s="94"/>
      <c r="ROI82" s="94"/>
      <c r="ROJ82" s="94"/>
      <c r="ROK82" s="94"/>
      <c r="ROL82" s="94"/>
      <c r="ROM82" s="94"/>
      <c r="RON82" s="94"/>
      <c r="ROO82" s="94"/>
      <c r="ROP82" s="94"/>
      <c r="ROQ82" s="94"/>
      <c r="ROR82" s="94"/>
      <c r="ROS82" s="94"/>
      <c r="ROT82" s="94"/>
      <c r="ROU82" s="94"/>
      <c r="ROV82" s="94"/>
      <c r="ROW82" s="94"/>
      <c r="ROX82" s="94"/>
      <c r="ROY82" s="94"/>
      <c r="ROZ82" s="94"/>
      <c r="RPA82" s="94"/>
      <c r="RPB82" s="94"/>
      <c r="RPC82" s="94"/>
      <c r="RPD82" s="94"/>
      <c r="RPE82" s="94"/>
      <c r="RPF82" s="94"/>
      <c r="RPG82" s="94"/>
      <c r="RPH82" s="94"/>
      <c r="RPI82" s="94"/>
      <c r="RPJ82" s="94"/>
      <c r="RPK82" s="94"/>
      <c r="RPL82" s="94"/>
      <c r="RPM82" s="94"/>
      <c r="RPN82" s="94"/>
      <c r="RPO82" s="94"/>
      <c r="RPP82" s="94"/>
      <c r="RPQ82" s="94"/>
      <c r="RPR82" s="94"/>
      <c r="RPS82" s="94"/>
      <c r="RPT82" s="94"/>
      <c r="RPU82" s="94"/>
      <c r="RPV82" s="94"/>
      <c r="RPW82" s="94"/>
      <c r="RPX82" s="94"/>
      <c r="RPY82" s="94"/>
      <c r="RPZ82" s="94"/>
      <c r="RQA82" s="94"/>
      <c r="RQB82" s="94"/>
      <c r="RQC82" s="94"/>
      <c r="RQD82" s="94"/>
      <c r="RQE82" s="94"/>
      <c r="RQF82" s="94"/>
      <c r="RQG82" s="94"/>
      <c r="RQH82" s="94"/>
      <c r="RQI82" s="94"/>
      <c r="RQJ82" s="94"/>
      <c r="RQK82" s="94"/>
      <c r="RQL82" s="94"/>
      <c r="RQM82" s="94"/>
      <c r="RQN82" s="94"/>
      <c r="RQO82" s="94"/>
      <c r="RQP82" s="94"/>
      <c r="RQQ82" s="94"/>
      <c r="RQR82" s="94"/>
      <c r="RQS82" s="94"/>
      <c r="RQT82" s="94"/>
      <c r="RQU82" s="94"/>
      <c r="RQV82" s="94"/>
      <c r="RQW82" s="94"/>
      <c r="RQX82" s="94"/>
      <c r="RQY82" s="94"/>
      <c r="RQZ82" s="94"/>
      <c r="RRA82" s="94"/>
      <c r="RRB82" s="94"/>
      <c r="RRC82" s="94"/>
      <c r="RRD82" s="94"/>
      <c r="RRE82" s="94"/>
      <c r="RRF82" s="94"/>
      <c r="RRG82" s="94"/>
      <c r="RRH82" s="94"/>
      <c r="RRI82" s="94"/>
      <c r="RRJ82" s="94"/>
      <c r="RRK82" s="94"/>
      <c r="RRL82" s="94"/>
      <c r="RRM82" s="94"/>
      <c r="RRN82" s="94"/>
      <c r="RRO82" s="94"/>
      <c r="RRP82" s="94"/>
      <c r="RRQ82" s="94"/>
      <c r="RRR82" s="94"/>
      <c r="RRS82" s="94"/>
      <c r="RRT82" s="94"/>
      <c r="RRU82" s="94"/>
      <c r="RRV82" s="94"/>
      <c r="RRW82" s="94"/>
      <c r="RRX82" s="94"/>
      <c r="RRY82" s="94"/>
      <c r="RRZ82" s="94"/>
      <c r="RSA82" s="94"/>
      <c r="RSB82" s="94"/>
      <c r="RSC82" s="94"/>
      <c r="RSD82" s="94"/>
      <c r="RSE82" s="94"/>
      <c r="RSF82" s="94"/>
      <c r="RSG82" s="94"/>
      <c r="RSH82" s="94"/>
      <c r="RSI82" s="94"/>
      <c r="RSJ82" s="94"/>
      <c r="RSK82" s="94"/>
      <c r="RSL82" s="94"/>
      <c r="RSM82" s="94"/>
      <c r="RSN82" s="94"/>
      <c r="RSO82" s="94"/>
      <c r="RSP82" s="94"/>
      <c r="RSQ82" s="94"/>
      <c r="RSR82" s="94"/>
      <c r="RSS82" s="94"/>
      <c r="RST82" s="94"/>
      <c r="RSU82" s="94"/>
      <c r="RSV82" s="94"/>
      <c r="RSW82" s="94"/>
      <c r="RSX82" s="94"/>
      <c r="RSY82" s="94"/>
      <c r="RSZ82" s="94"/>
      <c r="RTA82" s="94"/>
      <c r="RTB82" s="94"/>
      <c r="RTC82" s="94"/>
      <c r="RTD82" s="94"/>
      <c r="RTE82" s="94"/>
      <c r="RTF82" s="94"/>
      <c r="RTG82" s="94"/>
      <c r="RTH82" s="94"/>
      <c r="RTI82" s="94"/>
      <c r="RTJ82" s="94"/>
      <c r="RTK82" s="94"/>
      <c r="RTL82" s="94"/>
      <c r="RTM82" s="94"/>
      <c r="RTN82" s="94"/>
      <c r="RTO82" s="94"/>
      <c r="RTP82" s="94"/>
      <c r="RTQ82" s="94"/>
      <c r="RTR82" s="94"/>
      <c r="RTS82" s="94"/>
      <c r="RTT82" s="94"/>
      <c r="RTU82" s="94"/>
      <c r="RTV82" s="94"/>
      <c r="RTW82" s="94"/>
      <c r="RTX82" s="94"/>
      <c r="RTY82" s="94"/>
      <c r="RTZ82" s="94"/>
      <c r="RUA82" s="94"/>
      <c r="RUB82" s="94"/>
      <c r="RUC82" s="94"/>
      <c r="RUD82" s="94"/>
      <c r="RUE82" s="94"/>
      <c r="RUF82" s="94"/>
      <c r="RUG82" s="94"/>
      <c r="RUH82" s="94"/>
      <c r="RUI82" s="94"/>
      <c r="RUJ82" s="94"/>
      <c r="RUK82" s="94"/>
      <c r="RUL82" s="94"/>
      <c r="RUM82" s="94"/>
      <c r="RUN82" s="94"/>
      <c r="RUO82" s="94"/>
      <c r="RUP82" s="94"/>
      <c r="RUQ82" s="94"/>
      <c r="RUR82" s="94"/>
      <c r="RUS82" s="94"/>
      <c r="RUT82" s="94"/>
      <c r="RUU82" s="94"/>
      <c r="RUV82" s="94"/>
      <c r="RUW82" s="94"/>
      <c r="RUX82" s="94"/>
      <c r="RUY82" s="94"/>
      <c r="RUZ82" s="94"/>
      <c r="RVA82" s="94"/>
      <c r="RVB82" s="94"/>
      <c r="RVC82" s="94"/>
      <c r="RVD82" s="94"/>
      <c r="RVE82" s="94"/>
      <c r="RVF82" s="94"/>
      <c r="RVG82" s="94"/>
      <c r="RVH82" s="94"/>
      <c r="RVI82" s="94"/>
      <c r="RVJ82" s="94"/>
      <c r="RVK82" s="94"/>
      <c r="RVL82" s="94"/>
      <c r="RVM82" s="94"/>
      <c r="RVN82" s="94"/>
      <c r="RVO82" s="94"/>
      <c r="RVP82" s="94"/>
      <c r="RVQ82" s="94"/>
      <c r="RVR82" s="94"/>
      <c r="RVS82" s="94"/>
      <c r="RVT82" s="94"/>
      <c r="RVU82" s="94"/>
      <c r="RVV82" s="94"/>
      <c r="RVW82" s="94"/>
      <c r="RVX82" s="94"/>
      <c r="RVY82" s="94"/>
      <c r="RVZ82" s="94"/>
      <c r="RWA82" s="94"/>
      <c r="RWB82" s="94"/>
      <c r="RWC82" s="94"/>
      <c r="RWD82" s="94"/>
      <c r="RWE82" s="94"/>
      <c r="RWF82" s="94"/>
      <c r="RWG82" s="94"/>
      <c r="RWH82" s="94"/>
      <c r="RWI82" s="94"/>
      <c r="RWJ82" s="94"/>
      <c r="RWK82" s="94"/>
      <c r="RWL82" s="94"/>
      <c r="RWM82" s="94"/>
      <c r="RWN82" s="94"/>
      <c r="RWO82" s="94"/>
      <c r="RWP82" s="94"/>
      <c r="RWQ82" s="94"/>
      <c r="RWR82" s="94"/>
      <c r="RWS82" s="94"/>
      <c r="RWT82" s="94"/>
      <c r="RWU82" s="94"/>
      <c r="RWV82" s="94"/>
      <c r="RWW82" s="94"/>
      <c r="RWX82" s="94"/>
      <c r="RWY82" s="94"/>
      <c r="RWZ82" s="94"/>
      <c r="RXA82" s="94"/>
      <c r="RXB82" s="94"/>
      <c r="RXC82" s="94"/>
      <c r="RXD82" s="94"/>
      <c r="RXE82" s="94"/>
      <c r="RXF82" s="94"/>
      <c r="RXG82" s="94"/>
      <c r="RXH82" s="94"/>
      <c r="RXI82" s="94"/>
      <c r="RXJ82" s="94"/>
      <c r="RXK82" s="94"/>
      <c r="RXL82" s="94"/>
      <c r="RXM82" s="94"/>
      <c r="RXN82" s="94"/>
      <c r="RXO82" s="94"/>
      <c r="RXP82" s="94"/>
      <c r="RXQ82" s="94"/>
      <c r="RXR82" s="94"/>
      <c r="RXS82" s="94"/>
      <c r="RXT82" s="94"/>
      <c r="RXU82" s="94"/>
      <c r="RXV82" s="94"/>
      <c r="RXW82" s="94"/>
      <c r="RXX82" s="94"/>
      <c r="RXY82" s="94"/>
      <c r="RXZ82" s="94"/>
      <c r="RYA82" s="94"/>
      <c r="RYB82" s="94"/>
      <c r="RYC82" s="94"/>
      <c r="RYD82" s="94"/>
      <c r="RYE82" s="94"/>
      <c r="RYF82" s="94"/>
      <c r="RYG82" s="94"/>
      <c r="RYH82" s="94"/>
      <c r="RYI82" s="94"/>
      <c r="RYJ82" s="94"/>
      <c r="RYK82" s="94"/>
      <c r="RYL82" s="94"/>
      <c r="RYM82" s="94"/>
      <c r="RYN82" s="94"/>
      <c r="RYO82" s="94"/>
      <c r="RYP82" s="94"/>
      <c r="RYQ82" s="94"/>
      <c r="RYR82" s="94"/>
      <c r="RYS82" s="94"/>
      <c r="RYT82" s="94"/>
      <c r="RYU82" s="94"/>
      <c r="RYV82" s="94"/>
      <c r="RYW82" s="94"/>
      <c r="RYX82" s="94"/>
      <c r="RYY82" s="94"/>
      <c r="RYZ82" s="94"/>
      <c r="RZA82" s="94"/>
      <c r="RZB82" s="94"/>
      <c r="RZC82" s="94"/>
      <c r="RZD82" s="94"/>
      <c r="RZE82" s="94"/>
      <c r="RZF82" s="94"/>
      <c r="RZG82" s="94"/>
      <c r="RZH82" s="94"/>
      <c r="RZI82" s="94"/>
      <c r="RZJ82" s="94"/>
      <c r="RZK82" s="94"/>
      <c r="RZL82" s="94"/>
      <c r="RZM82" s="94"/>
      <c r="RZN82" s="94"/>
      <c r="RZO82" s="94"/>
      <c r="RZP82" s="94"/>
      <c r="RZQ82" s="94"/>
      <c r="RZR82" s="94"/>
      <c r="RZS82" s="94"/>
      <c r="RZT82" s="94"/>
      <c r="RZU82" s="94"/>
      <c r="RZV82" s="94"/>
      <c r="RZW82" s="94"/>
      <c r="RZX82" s="94"/>
      <c r="RZY82" s="94"/>
      <c r="RZZ82" s="94"/>
      <c r="SAA82" s="94"/>
      <c r="SAB82" s="94"/>
      <c r="SAC82" s="94"/>
      <c r="SAD82" s="94"/>
      <c r="SAE82" s="94"/>
      <c r="SAF82" s="94"/>
      <c r="SAG82" s="94"/>
      <c r="SAH82" s="94"/>
      <c r="SAI82" s="94"/>
      <c r="SAJ82" s="94"/>
      <c r="SAK82" s="94"/>
      <c r="SAL82" s="94"/>
      <c r="SAM82" s="94"/>
      <c r="SAN82" s="94"/>
      <c r="SAO82" s="94"/>
      <c r="SAP82" s="94"/>
      <c r="SAQ82" s="94"/>
      <c r="SAR82" s="94"/>
      <c r="SAS82" s="94"/>
      <c r="SAT82" s="94"/>
      <c r="SAU82" s="94"/>
      <c r="SAV82" s="94"/>
      <c r="SAW82" s="94"/>
      <c r="SAX82" s="94"/>
      <c r="SAY82" s="94"/>
      <c r="SAZ82" s="94"/>
      <c r="SBA82" s="94"/>
      <c r="SBB82" s="94"/>
      <c r="SBC82" s="94"/>
      <c r="SBD82" s="94"/>
      <c r="SBE82" s="94"/>
      <c r="SBF82" s="94"/>
      <c r="SBG82" s="94"/>
      <c r="SBH82" s="94"/>
      <c r="SBI82" s="94"/>
      <c r="SBJ82" s="94"/>
      <c r="SBK82" s="94"/>
      <c r="SBL82" s="94"/>
      <c r="SBM82" s="94"/>
      <c r="SBN82" s="94"/>
      <c r="SBO82" s="94"/>
      <c r="SBP82" s="94"/>
      <c r="SBQ82" s="94"/>
      <c r="SBR82" s="94"/>
      <c r="SBS82" s="94"/>
      <c r="SBT82" s="94"/>
      <c r="SBU82" s="94"/>
      <c r="SBV82" s="94"/>
      <c r="SBW82" s="94"/>
      <c r="SBX82" s="94"/>
      <c r="SBY82" s="94"/>
      <c r="SBZ82" s="94"/>
      <c r="SCA82" s="94"/>
      <c r="SCB82" s="94"/>
      <c r="SCC82" s="94"/>
      <c r="SCD82" s="94"/>
      <c r="SCE82" s="94"/>
      <c r="SCF82" s="94"/>
      <c r="SCG82" s="94"/>
      <c r="SCH82" s="94"/>
      <c r="SCI82" s="94"/>
      <c r="SCJ82" s="94"/>
      <c r="SCK82" s="94"/>
      <c r="SCL82" s="94"/>
      <c r="SCM82" s="94"/>
      <c r="SCN82" s="94"/>
      <c r="SCO82" s="94"/>
      <c r="SCP82" s="94"/>
      <c r="SCQ82" s="94"/>
      <c r="SCR82" s="94"/>
      <c r="SCS82" s="94"/>
      <c r="SCT82" s="94"/>
      <c r="SCU82" s="94"/>
      <c r="SCV82" s="94"/>
      <c r="SCW82" s="94"/>
      <c r="SCX82" s="94"/>
      <c r="SCY82" s="94"/>
      <c r="SCZ82" s="94"/>
      <c r="SDA82" s="94"/>
      <c r="SDB82" s="94"/>
      <c r="SDC82" s="94"/>
      <c r="SDD82" s="94"/>
      <c r="SDE82" s="94"/>
      <c r="SDF82" s="94"/>
      <c r="SDG82" s="94"/>
      <c r="SDH82" s="94"/>
      <c r="SDI82" s="94"/>
      <c r="SDJ82" s="94"/>
      <c r="SDK82" s="94"/>
      <c r="SDL82" s="94"/>
      <c r="SDM82" s="94"/>
      <c r="SDN82" s="94"/>
      <c r="SDO82" s="94"/>
      <c r="SDP82" s="94"/>
      <c r="SDQ82" s="94"/>
      <c r="SDR82" s="94"/>
      <c r="SDS82" s="94"/>
      <c r="SDT82" s="94"/>
      <c r="SDU82" s="94"/>
      <c r="SDV82" s="94"/>
      <c r="SDW82" s="94"/>
      <c r="SDX82" s="94"/>
      <c r="SDY82" s="94"/>
      <c r="SDZ82" s="94"/>
      <c r="SEA82" s="94"/>
      <c r="SEB82" s="94"/>
      <c r="SEC82" s="94"/>
      <c r="SED82" s="94"/>
      <c r="SEE82" s="94"/>
      <c r="SEF82" s="94"/>
      <c r="SEG82" s="94"/>
      <c r="SEH82" s="94"/>
      <c r="SEI82" s="94"/>
      <c r="SEJ82" s="94"/>
      <c r="SEK82" s="94"/>
      <c r="SEL82" s="94"/>
      <c r="SEM82" s="94"/>
      <c r="SEN82" s="94"/>
      <c r="SEO82" s="94"/>
      <c r="SEP82" s="94"/>
      <c r="SEQ82" s="94"/>
      <c r="SER82" s="94"/>
      <c r="SES82" s="94"/>
      <c r="SET82" s="94"/>
      <c r="SEU82" s="94"/>
      <c r="SEV82" s="94"/>
      <c r="SEW82" s="94"/>
      <c r="SEX82" s="94"/>
      <c r="SEY82" s="94"/>
      <c r="SEZ82" s="94"/>
      <c r="SFA82" s="94"/>
      <c r="SFB82" s="94"/>
      <c r="SFC82" s="94"/>
      <c r="SFD82" s="94"/>
      <c r="SFE82" s="94"/>
      <c r="SFF82" s="94"/>
      <c r="SFG82" s="94"/>
      <c r="SFH82" s="94"/>
      <c r="SFI82" s="94"/>
      <c r="SFJ82" s="94"/>
      <c r="SFK82" s="94"/>
      <c r="SFL82" s="94"/>
      <c r="SFM82" s="94"/>
      <c r="SFN82" s="94"/>
      <c r="SFO82" s="94"/>
      <c r="SFP82" s="94"/>
      <c r="SFQ82" s="94"/>
      <c r="SFR82" s="94"/>
      <c r="SFS82" s="94"/>
      <c r="SFT82" s="94"/>
      <c r="SFU82" s="94"/>
      <c r="SFV82" s="94"/>
      <c r="SFW82" s="94"/>
      <c r="SFX82" s="94"/>
      <c r="SFY82" s="94"/>
      <c r="SFZ82" s="94"/>
      <c r="SGA82" s="94"/>
      <c r="SGB82" s="94"/>
      <c r="SGC82" s="94"/>
      <c r="SGD82" s="94"/>
      <c r="SGE82" s="94"/>
      <c r="SGF82" s="94"/>
      <c r="SGG82" s="94"/>
      <c r="SGH82" s="94"/>
      <c r="SGI82" s="94"/>
      <c r="SGJ82" s="94"/>
      <c r="SGK82" s="94"/>
      <c r="SGL82" s="94"/>
      <c r="SGM82" s="94"/>
      <c r="SGN82" s="94"/>
      <c r="SGO82" s="94"/>
      <c r="SGP82" s="94"/>
      <c r="SGQ82" s="94"/>
      <c r="SGR82" s="94"/>
      <c r="SGS82" s="94"/>
      <c r="SGT82" s="94"/>
      <c r="SGU82" s="94"/>
      <c r="SGV82" s="94"/>
      <c r="SGW82" s="94"/>
      <c r="SGX82" s="94"/>
      <c r="SGY82" s="94"/>
      <c r="SGZ82" s="94"/>
      <c r="SHA82" s="94"/>
      <c r="SHB82" s="94"/>
      <c r="SHC82" s="94"/>
      <c r="SHD82" s="94"/>
      <c r="SHE82" s="94"/>
      <c r="SHF82" s="94"/>
      <c r="SHG82" s="94"/>
      <c r="SHH82" s="94"/>
      <c r="SHI82" s="94"/>
      <c r="SHJ82" s="94"/>
      <c r="SHK82" s="94"/>
      <c r="SHL82" s="94"/>
      <c r="SHM82" s="94"/>
      <c r="SHN82" s="94"/>
      <c r="SHO82" s="94"/>
      <c r="SHP82" s="94"/>
      <c r="SHQ82" s="94"/>
      <c r="SHR82" s="94"/>
      <c r="SHS82" s="94"/>
      <c r="SHT82" s="94"/>
      <c r="SHU82" s="94"/>
      <c r="SHV82" s="94"/>
      <c r="SHW82" s="94"/>
      <c r="SHX82" s="94"/>
      <c r="SHY82" s="94"/>
      <c r="SHZ82" s="94"/>
      <c r="SIA82" s="94"/>
      <c r="SIB82" s="94"/>
      <c r="SIC82" s="94"/>
      <c r="SID82" s="94"/>
      <c r="SIE82" s="94"/>
      <c r="SIF82" s="94"/>
      <c r="SIG82" s="94"/>
      <c r="SIH82" s="94"/>
      <c r="SII82" s="94"/>
      <c r="SIJ82" s="94"/>
      <c r="SIK82" s="94"/>
      <c r="SIL82" s="94"/>
      <c r="SIM82" s="94"/>
      <c r="SIN82" s="94"/>
      <c r="SIO82" s="94"/>
      <c r="SIP82" s="94"/>
      <c r="SIQ82" s="94"/>
      <c r="SIR82" s="94"/>
      <c r="SIS82" s="94"/>
      <c r="SIT82" s="94"/>
      <c r="SIU82" s="94"/>
      <c r="SIV82" s="94"/>
      <c r="SIW82" s="94"/>
      <c r="SIX82" s="94"/>
      <c r="SIY82" s="94"/>
      <c r="SIZ82" s="94"/>
      <c r="SJA82" s="94"/>
      <c r="SJB82" s="94"/>
      <c r="SJC82" s="94"/>
      <c r="SJD82" s="94"/>
      <c r="SJE82" s="94"/>
      <c r="SJF82" s="94"/>
      <c r="SJG82" s="94"/>
      <c r="SJH82" s="94"/>
      <c r="SJI82" s="94"/>
      <c r="SJJ82" s="94"/>
      <c r="SJK82" s="94"/>
      <c r="SJL82" s="94"/>
      <c r="SJM82" s="94"/>
      <c r="SJN82" s="94"/>
      <c r="SJO82" s="94"/>
      <c r="SJP82" s="94"/>
      <c r="SJQ82" s="94"/>
      <c r="SJR82" s="94"/>
      <c r="SJS82" s="94"/>
      <c r="SJT82" s="94"/>
      <c r="SJU82" s="94"/>
      <c r="SJV82" s="94"/>
      <c r="SJW82" s="94"/>
      <c r="SJX82" s="94"/>
      <c r="SJY82" s="94"/>
      <c r="SJZ82" s="94"/>
      <c r="SKA82" s="94"/>
      <c r="SKB82" s="94"/>
      <c r="SKC82" s="94"/>
      <c r="SKD82" s="94"/>
      <c r="SKE82" s="94"/>
      <c r="SKF82" s="94"/>
      <c r="SKG82" s="94"/>
      <c r="SKH82" s="94"/>
      <c r="SKI82" s="94"/>
      <c r="SKJ82" s="94"/>
      <c r="SKK82" s="94"/>
      <c r="SKL82" s="94"/>
      <c r="SKM82" s="94"/>
      <c r="SKN82" s="94"/>
      <c r="SKO82" s="94"/>
      <c r="SKP82" s="94"/>
      <c r="SKQ82" s="94"/>
      <c r="SKR82" s="94"/>
      <c r="SKS82" s="94"/>
      <c r="SKT82" s="94"/>
      <c r="SKU82" s="94"/>
      <c r="SKV82" s="94"/>
      <c r="SKW82" s="94"/>
      <c r="SKX82" s="94"/>
      <c r="SKY82" s="94"/>
      <c r="SKZ82" s="94"/>
      <c r="SLA82" s="94"/>
      <c r="SLB82" s="94"/>
      <c r="SLC82" s="94"/>
      <c r="SLD82" s="94"/>
      <c r="SLE82" s="94"/>
      <c r="SLF82" s="94"/>
      <c r="SLG82" s="94"/>
      <c r="SLH82" s="94"/>
      <c r="SLI82" s="94"/>
      <c r="SLJ82" s="94"/>
      <c r="SLK82" s="94"/>
      <c r="SLL82" s="94"/>
      <c r="SLM82" s="94"/>
      <c r="SLN82" s="94"/>
      <c r="SLO82" s="94"/>
      <c r="SLP82" s="94"/>
      <c r="SLQ82" s="94"/>
      <c r="SLR82" s="94"/>
      <c r="SLS82" s="94"/>
      <c r="SLT82" s="94"/>
      <c r="SLU82" s="94"/>
      <c r="SLV82" s="94"/>
      <c r="SLW82" s="94"/>
      <c r="SLX82" s="94"/>
      <c r="SLY82" s="94"/>
      <c r="SLZ82" s="94"/>
      <c r="SMA82" s="94"/>
      <c r="SMB82" s="94"/>
      <c r="SMC82" s="94"/>
      <c r="SMD82" s="94"/>
      <c r="SME82" s="94"/>
      <c r="SMF82" s="94"/>
      <c r="SMG82" s="94"/>
      <c r="SMH82" s="94"/>
      <c r="SMI82" s="94"/>
      <c r="SMJ82" s="94"/>
      <c r="SMK82" s="94"/>
      <c r="SML82" s="94"/>
      <c r="SMM82" s="94"/>
      <c r="SMN82" s="94"/>
      <c r="SMO82" s="94"/>
      <c r="SMP82" s="94"/>
      <c r="SMQ82" s="94"/>
      <c r="SMR82" s="94"/>
      <c r="SMS82" s="94"/>
      <c r="SMT82" s="94"/>
      <c r="SMU82" s="94"/>
      <c r="SMV82" s="94"/>
      <c r="SMW82" s="94"/>
      <c r="SMX82" s="94"/>
      <c r="SMY82" s="94"/>
      <c r="SMZ82" s="94"/>
      <c r="SNA82" s="94"/>
      <c r="SNB82" s="94"/>
      <c r="SNC82" s="94"/>
      <c r="SND82" s="94"/>
      <c r="SNE82" s="94"/>
      <c r="SNF82" s="94"/>
      <c r="SNG82" s="94"/>
      <c r="SNH82" s="94"/>
      <c r="SNI82" s="94"/>
      <c r="SNJ82" s="94"/>
      <c r="SNK82" s="94"/>
      <c r="SNL82" s="94"/>
      <c r="SNM82" s="94"/>
      <c r="SNN82" s="94"/>
      <c r="SNO82" s="94"/>
      <c r="SNP82" s="94"/>
      <c r="SNQ82" s="94"/>
      <c r="SNR82" s="94"/>
      <c r="SNS82" s="94"/>
      <c r="SNT82" s="94"/>
      <c r="SNU82" s="94"/>
      <c r="SNV82" s="94"/>
      <c r="SNW82" s="94"/>
      <c r="SNX82" s="94"/>
      <c r="SNY82" s="94"/>
      <c r="SNZ82" s="94"/>
      <c r="SOA82" s="94"/>
      <c r="SOB82" s="94"/>
      <c r="SOC82" s="94"/>
      <c r="SOD82" s="94"/>
      <c r="SOE82" s="94"/>
      <c r="SOF82" s="94"/>
      <c r="SOG82" s="94"/>
      <c r="SOH82" s="94"/>
      <c r="SOI82" s="94"/>
      <c r="SOJ82" s="94"/>
      <c r="SOK82" s="94"/>
      <c r="SOL82" s="94"/>
      <c r="SOM82" s="94"/>
      <c r="SON82" s="94"/>
      <c r="SOO82" s="94"/>
      <c r="SOP82" s="94"/>
      <c r="SOQ82" s="94"/>
      <c r="SOR82" s="94"/>
      <c r="SOS82" s="94"/>
      <c r="SOT82" s="94"/>
      <c r="SOU82" s="94"/>
      <c r="SOV82" s="94"/>
      <c r="SOW82" s="94"/>
      <c r="SOX82" s="94"/>
      <c r="SOY82" s="94"/>
      <c r="SOZ82" s="94"/>
      <c r="SPA82" s="94"/>
      <c r="SPB82" s="94"/>
      <c r="SPC82" s="94"/>
      <c r="SPD82" s="94"/>
      <c r="SPE82" s="94"/>
      <c r="SPF82" s="94"/>
      <c r="SPG82" s="94"/>
      <c r="SPH82" s="94"/>
      <c r="SPI82" s="94"/>
      <c r="SPJ82" s="94"/>
      <c r="SPK82" s="94"/>
      <c r="SPL82" s="94"/>
      <c r="SPM82" s="94"/>
      <c r="SPN82" s="94"/>
      <c r="SPO82" s="94"/>
      <c r="SPP82" s="94"/>
      <c r="SPQ82" s="94"/>
      <c r="SPR82" s="94"/>
      <c r="SPS82" s="94"/>
      <c r="SPT82" s="94"/>
      <c r="SPU82" s="94"/>
      <c r="SPV82" s="94"/>
      <c r="SPW82" s="94"/>
      <c r="SPX82" s="94"/>
      <c r="SPY82" s="94"/>
      <c r="SPZ82" s="94"/>
      <c r="SQA82" s="94"/>
      <c r="SQB82" s="94"/>
      <c r="SQC82" s="94"/>
      <c r="SQD82" s="94"/>
      <c r="SQE82" s="94"/>
      <c r="SQF82" s="94"/>
      <c r="SQG82" s="94"/>
      <c r="SQH82" s="94"/>
      <c r="SQI82" s="94"/>
      <c r="SQJ82" s="94"/>
      <c r="SQK82" s="94"/>
      <c r="SQL82" s="94"/>
      <c r="SQM82" s="94"/>
      <c r="SQN82" s="94"/>
      <c r="SQO82" s="94"/>
      <c r="SQP82" s="94"/>
      <c r="SQQ82" s="94"/>
      <c r="SQR82" s="94"/>
      <c r="SQS82" s="94"/>
      <c r="SQT82" s="94"/>
      <c r="SQU82" s="94"/>
      <c r="SQV82" s="94"/>
      <c r="SQW82" s="94"/>
      <c r="SQX82" s="94"/>
      <c r="SQY82" s="94"/>
      <c r="SQZ82" s="94"/>
      <c r="SRA82" s="94"/>
      <c r="SRB82" s="94"/>
      <c r="SRC82" s="94"/>
      <c r="SRD82" s="94"/>
      <c r="SRE82" s="94"/>
      <c r="SRF82" s="94"/>
      <c r="SRG82" s="94"/>
      <c r="SRH82" s="94"/>
      <c r="SRI82" s="94"/>
      <c r="SRJ82" s="94"/>
      <c r="SRK82" s="94"/>
      <c r="SRL82" s="94"/>
      <c r="SRM82" s="94"/>
      <c r="SRN82" s="94"/>
      <c r="SRO82" s="94"/>
      <c r="SRP82" s="94"/>
      <c r="SRQ82" s="94"/>
      <c r="SRR82" s="94"/>
      <c r="SRS82" s="94"/>
      <c r="SRT82" s="94"/>
      <c r="SRU82" s="94"/>
      <c r="SRV82" s="94"/>
      <c r="SRW82" s="94"/>
      <c r="SRX82" s="94"/>
      <c r="SRY82" s="94"/>
      <c r="SRZ82" s="94"/>
      <c r="SSA82" s="94"/>
      <c r="SSB82" s="94"/>
      <c r="SSC82" s="94"/>
      <c r="SSD82" s="94"/>
      <c r="SSE82" s="94"/>
      <c r="SSF82" s="94"/>
      <c r="SSG82" s="94"/>
      <c r="SSH82" s="94"/>
      <c r="SSI82" s="94"/>
      <c r="SSJ82" s="94"/>
      <c r="SSK82" s="94"/>
      <c r="SSL82" s="94"/>
      <c r="SSM82" s="94"/>
      <c r="SSN82" s="94"/>
      <c r="SSO82" s="94"/>
      <c r="SSP82" s="94"/>
      <c r="SSQ82" s="94"/>
      <c r="SSR82" s="94"/>
      <c r="SSS82" s="94"/>
      <c r="SST82" s="94"/>
      <c r="SSU82" s="94"/>
      <c r="SSV82" s="94"/>
      <c r="SSW82" s="94"/>
      <c r="SSX82" s="94"/>
      <c r="SSY82" s="94"/>
      <c r="SSZ82" s="94"/>
      <c r="STA82" s="94"/>
      <c r="STB82" s="94"/>
      <c r="STC82" s="94"/>
      <c r="STD82" s="94"/>
      <c r="STE82" s="94"/>
      <c r="STF82" s="94"/>
      <c r="STG82" s="94"/>
      <c r="STH82" s="94"/>
      <c r="STI82" s="94"/>
      <c r="STJ82" s="94"/>
      <c r="STK82" s="94"/>
      <c r="STL82" s="94"/>
      <c r="STM82" s="94"/>
      <c r="STN82" s="94"/>
      <c r="STO82" s="94"/>
      <c r="STP82" s="94"/>
      <c r="STQ82" s="94"/>
      <c r="STR82" s="94"/>
      <c r="STS82" s="94"/>
      <c r="STT82" s="94"/>
      <c r="STU82" s="94"/>
      <c r="STV82" s="94"/>
      <c r="STW82" s="94"/>
      <c r="STX82" s="94"/>
      <c r="STY82" s="94"/>
      <c r="STZ82" s="94"/>
      <c r="SUA82" s="94"/>
      <c r="SUB82" s="94"/>
      <c r="SUC82" s="94"/>
      <c r="SUD82" s="94"/>
      <c r="SUE82" s="94"/>
      <c r="SUF82" s="94"/>
      <c r="SUG82" s="94"/>
      <c r="SUH82" s="94"/>
      <c r="SUI82" s="94"/>
      <c r="SUJ82" s="94"/>
      <c r="SUK82" s="94"/>
      <c r="SUL82" s="94"/>
      <c r="SUM82" s="94"/>
      <c r="SUN82" s="94"/>
      <c r="SUO82" s="94"/>
      <c r="SUP82" s="94"/>
      <c r="SUQ82" s="94"/>
      <c r="SUR82" s="94"/>
      <c r="SUS82" s="94"/>
      <c r="SUT82" s="94"/>
      <c r="SUU82" s="94"/>
      <c r="SUV82" s="94"/>
      <c r="SUW82" s="94"/>
      <c r="SUX82" s="94"/>
      <c r="SUY82" s="94"/>
      <c r="SUZ82" s="94"/>
      <c r="SVA82" s="94"/>
      <c r="SVB82" s="94"/>
      <c r="SVC82" s="94"/>
      <c r="SVD82" s="94"/>
      <c r="SVE82" s="94"/>
      <c r="SVF82" s="94"/>
      <c r="SVG82" s="94"/>
      <c r="SVH82" s="94"/>
      <c r="SVI82" s="94"/>
      <c r="SVJ82" s="94"/>
      <c r="SVK82" s="94"/>
      <c r="SVL82" s="94"/>
      <c r="SVM82" s="94"/>
      <c r="SVN82" s="94"/>
      <c r="SVO82" s="94"/>
      <c r="SVP82" s="94"/>
      <c r="SVQ82" s="94"/>
      <c r="SVR82" s="94"/>
      <c r="SVS82" s="94"/>
      <c r="SVT82" s="94"/>
      <c r="SVU82" s="94"/>
      <c r="SVV82" s="94"/>
      <c r="SVW82" s="94"/>
      <c r="SVX82" s="94"/>
      <c r="SVY82" s="94"/>
      <c r="SVZ82" s="94"/>
      <c r="SWA82" s="94"/>
      <c r="SWB82" s="94"/>
      <c r="SWC82" s="94"/>
      <c r="SWD82" s="94"/>
      <c r="SWE82" s="94"/>
      <c r="SWF82" s="94"/>
      <c r="SWG82" s="94"/>
      <c r="SWH82" s="94"/>
      <c r="SWI82" s="94"/>
      <c r="SWJ82" s="94"/>
      <c r="SWK82" s="94"/>
      <c r="SWL82" s="94"/>
      <c r="SWM82" s="94"/>
      <c r="SWN82" s="94"/>
      <c r="SWO82" s="94"/>
      <c r="SWP82" s="94"/>
      <c r="SWQ82" s="94"/>
      <c r="SWR82" s="94"/>
      <c r="SWS82" s="94"/>
      <c r="SWT82" s="94"/>
      <c r="SWU82" s="94"/>
      <c r="SWV82" s="94"/>
      <c r="SWW82" s="94"/>
      <c r="SWX82" s="94"/>
      <c r="SWY82" s="94"/>
      <c r="SWZ82" s="94"/>
      <c r="SXA82" s="94"/>
      <c r="SXB82" s="94"/>
      <c r="SXC82" s="94"/>
      <c r="SXD82" s="94"/>
      <c r="SXE82" s="94"/>
      <c r="SXF82" s="94"/>
      <c r="SXG82" s="94"/>
      <c r="SXH82" s="94"/>
      <c r="SXI82" s="94"/>
      <c r="SXJ82" s="94"/>
      <c r="SXK82" s="94"/>
      <c r="SXL82" s="94"/>
      <c r="SXM82" s="94"/>
      <c r="SXN82" s="94"/>
      <c r="SXO82" s="94"/>
      <c r="SXP82" s="94"/>
      <c r="SXQ82" s="94"/>
      <c r="SXR82" s="94"/>
      <c r="SXS82" s="94"/>
      <c r="SXT82" s="94"/>
      <c r="SXU82" s="94"/>
      <c r="SXV82" s="94"/>
      <c r="SXW82" s="94"/>
      <c r="SXX82" s="94"/>
      <c r="SXY82" s="94"/>
      <c r="SXZ82" s="94"/>
      <c r="SYA82" s="94"/>
      <c r="SYB82" s="94"/>
      <c r="SYC82" s="94"/>
      <c r="SYD82" s="94"/>
      <c r="SYE82" s="94"/>
      <c r="SYF82" s="94"/>
      <c r="SYG82" s="94"/>
      <c r="SYH82" s="94"/>
      <c r="SYI82" s="94"/>
      <c r="SYJ82" s="94"/>
      <c r="SYK82" s="94"/>
      <c r="SYL82" s="94"/>
      <c r="SYM82" s="94"/>
      <c r="SYN82" s="94"/>
      <c r="SYO82" s="94"/>
      <c r="SYP82" s="94"/>
      <c r="SYQ82" s="94"/>
      <c r="SYR82" s="94"/>
      <c r="SYS82" s="94"/>
      <c r="SYT82" s="94"/>
      <c r="SYU82" s="94"/>
      <c r="SYV82" s="94"/>
      <c r="SYW82" s="94"/>
      <c r="SYX82" s="94"/>
      <c r="SYY82" s="94"/>
      <c r="SYZ82" s="94"/>
      <c r="SZA82" s="94"/>
      <c r="SZB82" s="94"/>
      <c r="SZC82" s="94"/>
      <c r="SZD82" s="94"/>
      <c r="SZE82" s="94"/>
      <c r="SZF82" s="94"/>
      <c r="SZG82" s="94"/>
      <c r="SZH82" s="94"/>
      <c r="SZI82" s="94"/>
      <c r="SZJ82" s="94"/>
      <c r="SZK82" s="94"/>
      <c r="SZL82" s="94"/>
      <c r="SZM82" s="94"/>
      <c r="SZN82" s="94"/>
      <c r="SZO82" s="94"/>
      <c r="SZP82" s="94"/>
      <c r="SZQ82" s="94"/>
      <c r="SZR82" s="94"/>
      <c r="SZS82" s="94"/>
      <c r="SZT82" s="94"/>
      <c r="SZU82" s="94"/>
      <c r="SZV82" s="94"/>
      <c r="SZW82" s="94"/>
      <c r="SZX82" s="94"/>
      <c r="SZY82" s="94"/>
      <c r="SZZ82" s="94"/>
      <c r="TAA82" s="94"/>
      <c r="TAB82" s="94"/>
      <c r="TAC82" s="94"/>
      <c r="TAD82" s="94"/>
      <c r="TAE82" s="94"/>
      <c r="TAF82" s="94"/>
      <c r="TAG82" s="94"/>
      <c r="TAH82" s="94"/>
      <c r="TAI82" s="94"/>
      <c r="TAJ82" s="94"/>
      <c r="TAK82" s="94"/>
      <c r="TAL82" s="94"/>
      <c r="TAM82" s="94"/>
      <c r="TAN82" s="94"/>
      <c r="TAO82" s="94"/>
      <c r="TAP82" s="94"/>
      <c r="TAQ82" s="94"/>
      <c r="TAR82" s="94"/>
      <c r="TAS82" s="94"/>
      <c r="TAT82" s="94"/>
      <c r="TAU82" s="94"/>
      <c r="TAV82" s="94"/>
      <c r="TAW82" s="94"/>
      <c r="TAX82" s="94"/>
      <c r="TAY82" s="94"/>
      <c r="TAZ82" s="94"/>
      <c r="TBA82" s="94"/>
      <c r="TBB82" s="94"/>
      <c r="TBC82" s="94"/>
      <c r="TBD82" s="94"/>
      <c r="TBE82" s="94"/>
      <c r="TBF82" s="94"/>
      <c r="TBG82" s="94"/>
      <c r="TBH82" s="94"/>
      <c r="TBI82" s="94"/>
      <c r="TBJ82" s="94"/>
      <c r="TBK82" s="94"/>
      <c r="TBL82" s="94"/>
      <c r="TBM82" s="94"/>
      <c r="TBN82" s="94"/>
      <c r="TBO82" s="94"/>
      <c r="TBP82" s="94"/>
      <c r="TBQ82" s="94"/>
      <c r="TBR82" s="94"/>
      <c r="TBS82" s="94"/>
      <c r="TBT82" s="94"/>
      <c r="TBU82" s="94"/>
      <c r="TBV82" s="94"/>
      <c r="TBW82" s="94"/>
      <c r="TBX82" s="94"/>
      <c r="TBY82" s="94"/>
      <c r="TBZ82" s="94"/>
      <c r="TCA82" s="94"/>
      <c r="TCB82" s="94"/>
      <c r="TCC82" s="94"/>
      <c r="TCD82" s="94"/>
      <c r="TCE82" s="94"/>
      <c r="TCF82" s="94"/>
      <c r="TCG82" s="94"/>
      <c r="TCH82" s="94"/>
      <c r="TCI82" s="94"/>
      <c r="TCJ82" s="94"/>
      <c r="TCK82" s="94"/>
      <c r="TCL82" s="94"/>
      <c r="TCM82" s="94"/>
      <c r="TCN82" s="94"/>
      <c r="TCO82" s="94"/>
      <c r="TCP82" s="94"/>
      <c r="TCQ82" s="94"/>
      <c r="TCR82" s="94"/>
      <c r="TCS82" s="94"/>
      <c r="TCT82" s="94"/>
      <c r="TCU82" s="94"/>
      <c r="TCV82" s="94"/>
      <c r="TCW82" s="94"/>
      <c r="TCX82" s="94"/>
      <c r="TCY82" s="94"/>
      <c r="TCZ82" s="94"/>
      <c r="TDA82" s="94"/>
      <c r="TDB82" s="94"/>
      <c r="TDC82" s="94"/>
      <c r="TDD82" s="94"/>
      <c r="TDE82" s="94"/>
      <c r="TDF82" s="94"/>
      <c r="TDG82" s="94"/>
      <c r="TDH82" s="94"/>
      <c r="TDI82" s="94"/>
      <c r="TDJ82" s="94"/>
      <c r="TDK82" s="94"/>
      <c r="TDL82" s="94"/>
      <c r="TDM82" s="94"/>
      <c r="TDN82" s="94"/>
      <c r="TDO82" s="94"/>
      <c r="TDP82" s="94"/>
      <c r="TDQ82" s="94"/>
      <c r="TDR82" s="94"/>
      <c r="TDS82" s="94"/>
      <c r="TDT82" s="94"/>
      <c r="TDU82" s="94"/>
      <c r="TDV82" s="94"/>
      <c r="TDW82" s="94"/>
      <c r="TDX82" s="94"/>
      <c r="TDY82" s="94"/>
      <c r="TDZ82" s="94"/>
      <c r="TEA82" s="94"/>
      <c r="TEB82" s="94"/>
      <c r="TEC82" s="94"/>
      <c r="TED82" s="94"/>
      <c r="TEE82" s="94"/>
      <c r="TEF82" s="94"/>
      <c r="TEG82" s="94"/>
      <c r="TEH82" s="94"/>
      <c r="TEI82" s="94"/>
      <c r="TEJ82" s="94"/>
      <c r="TEK82" s="94"/>
      <c r="TEL82" s="94"/>
      <c r="TEM82" s="94"/>
      <c r="TEN82" s="94"/>
      <c r="TEO82" s="94"/>
      <c r="TEP82" s="94"/>
      <c r="TEQ82" s="94"/>
      <c r="TER82" s="94"/>
      <c r="TES82" s="94"/>
      <c r="TET82" s="94"/>
      <c r="TEU82" s="94"/>
      <c r="TEV82" s="94"/>
      <c r="TEW82" s="94"/>
      <c r="TEX82" s="94"/>
      <c r="TEY82" s="94"/>
      <c r="TEZ82" s="94"/>
      <c r="TFA82" s="94"/>
      <c r="TFB82" s="94"/>
      <c r="TFC82" s="94"/>
      <c r="TFD82" s="94"/>
      <c r="TFE82" s="94"/>
      <c r="TFF82" s="94"/>
      <c r="TFG82" s="94"/>
      <c r="TFH82" s="94"/>
      <c r="TFI82" s="94"/>
      <c r="TFJ82" s="94"/>
      <c r="TFK82" s="94"/>
      <c r="TFL82" s="94"/>
      <c r="TFM82" s="94"/>
      <c r="TFN82" s="94"/>
      <c r="TFO82" s="94"/>
      <c r="TFP82" s="94"/>
      <c r="TFQ82" s="94"/>
      <c r="TFR82" s="94"/>
      <c r="TFS82" s="94"/>
      <c r="TFT82" s="94"/>
      <c r="TFU82" s="94"/>
      <c r="TFV82" s="94"/>
      <c r="TFW82" s="94"/>
      <c r="TFX82" s="94"/>
      <c r="TFY82" s="94"/>
      <c r="TFZ82" s="94"/>
      <c r="TGA82" s="94"/>
      <c r="TGB82" s="94"/>
      <c r="TGC82" s="94"/>
      <c r="TGD82" s="94"/>
      <c r="TGE82" s="94"/>
      <c r="TGF82" s="94"/>
      <c r="TGG82" s="94"/>
      <c r="TGH82" s="94"/>
      <c r="TGI82" s="94"/>
      <c r="TGJ82" s="94"/>
      <c r="TGK82" s="94"/>
      <c r="TGL82" s="94"/>
      <c r="TGM82" s="94"/>
      <c r="TGN82" s="94"/>
      <c r="TGO82" s="94"/>
      <c r="TGP82" s="94"/>
      <c r="TGQ82" s="94"/>
      <c r="TGR82" s="94"/>
      <c r="TGS82" s="94"/>
      <c r="TGT82" s="94"/>
      <c r="TGU82" s="94"/>
      <c r="TGV82" s="94"/>
      <c r="TGW82" s="94"/>
      <c r="TGX82" s="94"/>
      <c r="TGY82" s="94"/>
      <c r="TGZ82" s="94"/>
      <c r="THA82" s="94"/>
      <c r="THB82" s="94"/>
      <c r="THC82" s="94"/>
      <c r="THD82" s="94"/>
      <c r="THE82" s="94"/>
      <c r="THF82" s="94"/>
      <c r="THG82" s="94"/>
      <c r="THH82" s="94"/>
      <c r="THI82" s="94"/>
      <c r="THJ82" s="94"/>
      <c r="THK82" s="94"/>
      <c r="THL82" s="94"/>
      <c r="THM82" s="94"/>
      <c r="THN82" s="94"/>
      <c r="THO82" s="94"/>
      <c r="THP82" s="94"/>
      <c r="THQ82" s="94"/>
      <c r="THR82" s="94"/>
      <c r="THS82" s="94"/>
      <c r="THT82" s="94"/>
      <c r="THU82" s="94"/>
      <c r="THV82" s="94"/>
      <c r="THW82" s="94"/>
      <c r="THX82" s="94"/>
      <c r="THY82" s="94"/>
      <c r="THZ82" s="94"/>
      <c r="TIA82" s="94"/>
      <c r="TIB82" s="94"/>
      <c r="TIC82" s="94"/>
      <c r="TID82" s="94"/>
      <c r="TIE82" s="94"/>
      <c r="TIF82" s="94"/>
      <c r="TIG82" s="94"/>
      <c r="TIH82" s="94"/>
      <c r="TII82" s="94"/>
      <c r="TIJ82" s="94"/>
      <c r="TIK82" s="94"/>
      <c r="TIL82" s="94"/>
      <c r="TIM82" s="94"/>
      <c r="TIN82" s="94"/>
      <c r="TIO82" s="94"/>
      <c r="TIP82" s="94"/>
      <c r="TIQ82" s="94"/>
      <c r="TIR82" s="94"/>
      <c r="TIS82" s="94"/>
      <c r="TIT82" s="94"/>
      <c r="TIU82" s="94"/>
      <c r="TIV82" s="94"/>
      <c r="TIW82" s="94"/>
      <c r="TIX82" s="94"/>
      <c r="TIY82" s="94"/>
      <c r="TIZ82" s="94"/>
      <c r="TJA82" s="94"/>
      <c r="TJB82" s="94"/>
      <c r="TJC82" s="94"/>
      <c r="TJD82" s="94"/>
      <c r="TJE82" s="94"/>
      <c r="TJF82" s="94"/>
      <c r="TJG82" s="94"/>
      <c r="TJH82" s="94"/>
      <c r="TJI82" s="94"/>
      <c r="TJJ82" s="94"/>
      <c r="TJK82" s="94"/>
      <c r="TJL82" s="94"/>
      <c r="TJM82" s="94"/>
      <c r="TJN82" s="94"/>
      <c r="TJO82" s="94"/>
      <c r="TJP82" s="94"/>
      <c r="TJQ82" s="94"/>
      <c r="TJR82" s="94"/>
      <c r="TJS82" s="94"/>
      <c r="TJT82" s="94"/>
      <c r="TJU82" s="94"/>
      <c r="TJV82" s="94"/>
      <c r="TJW82" s="94"/>
      <c r="TJX82" s="94"/>
      <c r="TJY82" s="94"/>
      <c r="TJZ82" s="94"/>
      <c r="TKA82" s="94"/>
      <c r="TKB82" s="94"/>
      <c r="TKC82" s="94"/>
      <c r="TKD82" s="94"/>
      <c r="TKE82" s="94"/>
      <c r="TKF82" s="94"/>
      <c r="TKG82" s="94"/>
      <c r="TKH82" s="94"/>
      <c r="TKI82" s="94"/>
      <c r="TKJ82" s="94"/>
      <c r="TKK82" s="94"/>
      <c r="TKL82" s="94"/>
      <c r="TKM82" s="94"/>
      <c r="TKN82" s="94"/>
      <c r="TKO82" s="94"/>
      <c r="TKP82" s="94"/>
      <c r="TKQ82" s="94"/>
      <c r="TKR82" s="94"/>
      <c r="TKS82" s="94"/>
      <c r="TKT82" s="94"/>
      <c r="TKU82" s="94"/>
      <c r="TKV82" s="94"/>
      <c r="TKW82" s="94"/>
      <c r="TKX82" s="94"/>
      <c r="TKY82" s="94"/>
      <c r="TKZ82" s="94"/>
      <c r="TLA82" s="94"/>
      <c r="TLB82" s="94"/>
      <c r="TLC82" s="94"/>
      <c r="TLD82" s="94"/>
      <c r="TLE82" s="94"/>
      <c r="TLF82" s="94"/>
      <c r="TLG82" s="94"/>
      <c r="TLH82" s="94"/>
      <c r="TLI82" s="94"/>
      <c r="TLJ82" s="94"/>
      <c r="TLK82" s="94"/>
      <c r="TLL82" s="94"/>
      <c r="TLM82" s="94"/>
      <c r="TLN82" s="94"/>
      <c r="TLO82" s="94"/>
      <c r="TLP82" s="94"/>
      <c r="TLQ82" s="94"/>
      <c r="TLR82" s="94"/>
      <c r="TLS82" s="94"/>
      <c r="TLT82" s="94"/>
      <c r="TLU82" s="94"/>
      <c r="TLV82" s="94"/>
      <c r="TLW82" s="94"/>
      <c r="TLX82" s="94"/>
      <c r="TLY82" s="94"/>
      <c r="TLZ82" s="94"/>
      <c r="TMA82" s="94"/>
      <c r="TMB82" s="94"/>
      <c r="TMC82" s="94"/>
      <c r="TMD82" s="94"/>
      <c r="TME82" s="94"/>
      <c r="TMF82" s="94"/>
      <c r="TMG82" s="94"/>
      <c r="TMH82" s="94"/>
      <c r="TMI82" s="94"/>
      <c r="TMJ82" s="94"/>
      <c r="TMK82" s="94"/>
      <c r="TML82" s="94"/>
      <c r="TMM82" s="94"/>
      <c r="TMN82" s="94"/>
      <c r="TMO82" s="94"/>
      <c r="TMP82" s="94"/>
      <c r="TMQ82" s="94"/>
      <c r="TMR82" s="94"/>
      <c r="TMS82" s="94"/>
      <c r="TMT82" s="94"/>
      <c r="TMU82" s="94"/>
      <c r="TMV82" s="94"/>
      <c r="TMW82" s="94"/>
      <c r="TMX82" s="94"/>
      <c r="TMY82" s="94"/>
      <c r="TMZ82" s="94"/>
      <c r="TNA82" s="94"/>
      <c r="TNB82" s="94"/>
      <c r="TNC82" s="94"/>
      <c r="TND82" s="94"/>
      <c r="TNE82" s="94"/>
      <c r="TNF82" s="94"/>
      <c r="TNG82" s="94"/>
      <c r="TNH82" s="94"/>
      <c r="TNI82" s="94"/>
      <c r="TNJ82" s="94"/>
      <c r="TNK82" s="94"/>
      <c r="TNL82" s="94"/>
      <c r="TNM82" s="94"/>
      <c r="TNN82" s="94"/>
      <c r="TNO82" s="94"/>
      <c r="TNP82" s="94"/>
      <c r="TNQ82" s="94"/>
      <c r="TNR82" s="94"/>
      <c r="TNS82" s="94"/>
      <c r="TNT82" s="94"/>
      <c r="TNU82" s="94"/>
      <c r="TNV82" s="94"/>
      <c r="TNW82" s="94"/>
      <c r="TNX82" s="94"/>
      <c r="TNY82" s="94"/>
      <c r="TNZ82" s="94"/>
      <c r="TOA82" s="94"/>
      <c r="TOB82" s="94"/>
      <c r="TOC82" s="94"/>
      <c r="TOD82" s="94"/>
      <c r="TOE82" s="94"/>
      <c r="TOF82" s="94"/>
      <c r="TOG82" s="94"/>
      <c r="TOH82" s="94"/>
      <c r="TOI82" s="94"/>
      <c r="TOJ82" s="94"/>
      <c r="TOK82" s="94"/>
      <c r="TOL82" s="94"/>
      <c r="TOM82" s="94"/>
      <c r="TON82" s="94"/>
      <c r="TOO82" s="94"/>
      <c r="TOP82" s="94"/>
      <c r="TOQ82" s="94"/>
      <c r="TOR82" s="94"/>
      <c r="TOS82" s="94"/>
      <c r="TOT82" s="94"/>
      <c r="TOU82" s="94"/>
      <c r="TOV82" s="94"/>
      <c r="TOW82" s="94"/>
      <c r="TOX82" s="94"/>
      <c r="TOY82" s="94"/>
      <c r="TOZ82" s="94"/>
      <c r="TPA82" s="94"/>
      <c r="TPB82" s="94"/>
      <c r="TPC82" s="94"/>
      <c r="TPD82" s="94"/>
      <c r="TPE82" s="94"/>
      <c r="TPF82" s="94"/>
      <c r="TPG82" s="94"/>
      <c r="TPH82" s="94"/>
      <c r="TPI82" s="94"/>
      <c r="TPJ82" s="94"/>
      <c r="TPK82" s="94"/>
      <c r="TPL82" s="94"/>
      <c r="TPM82" s="94"/>
      <c r="TPN82" s="94"/>
      <c r="TPO82" s="94"/>
      <c r="TPP82" s="94"/>
      <c r="TPQ82" s="94"/>
      <c r="TPR82" s="94"/>
      <c r="TPS82" s="94"/>
      <c r="TPT82" s="94"/>
      <c r="TPU82" s="94"/>
      <c r="TPV82" s="94"/>
      <c r="TPW82" s="94"/>
      <c r="TPX82" s="94"/>
      <c r="TPY82" s="94"/>
      <c r="TPZ82" s="94"/>
      <c r="TQA82" s="94"/>
      <c r="TQB82" s="94"/>
      <c r="TQC82" s="94"/>
      <c r="TQD82" s="94"/>
      <c r="TQE82" s="94"/>
      <c r="TQF82" s="94"/>
      <c r="TQG82" s="94"/>
      <c r="TQH82" s="94"/>
      <c r="TQI82" s="94"/>
      <c r="TQJ82" s="94"/>
      <c r="TQK82" s="94"/>
      <c r="TQL82" s="94"/>
      <c r="TQM82" s="94"/>
      <c r="TQN82" s="94"/>
      <c r="TQO82" s="94"/>
      <c r="TQP82" s="94"/>
      <c r="TQQ82" s="94"/>
      <c r="TQR82" s="94"/>
      <c r="TQS82" s="94"/>
      <c r="TQT82" s="94"/>
      <c r="TQU82" s="94"/>
      <c r="TQV82" s="94"/>
      <c r="TQW82" s="94"/>
      <c r="TQX82" s="94"/>
      <c r="TQY82" s="94"/>
      <c r="TQZ82" s="94"/>
      <c r="TRA82" s="94"/>
      <c r="TRB82" s="94"/>
      <c r="TRC82" s="94"/>
      <c r="TRD82" s="94"/>
      <c r="TRE82" s="94"/>
      <c r="TRF82" s="94"/>
      <c r="TRG82" s="94"/>
      <c r="TRH82" s="94"/>
      <c r="TRI82" s="94"/>
      <c r="TRJ82" s="94"/>
      <c r="TRK82" s="94"/>
      <c r="TRL82" s="94"/>
      <c r="TRM82" s="94"/>
      <c r="TRN82" s="94"/>
      <c r="TRO82" s="94"/>
      <c r="TRP82" s="94"/>
      <c r="TRQ82" s="94"/>
      <c r="TRR82" s="94"/>
      <c r="TRS82" s="94"/>
      <c r="TRT82" s="94"/>
      <c r="TRU82" s="94"/>
      <c r="TRV82" s="94"/>
      <c r="TRW82" s="94"/>
      <c r="TRX82" s="94"/>
      <c r="TRY82" s="94"/>
      <c r="TRZ82" s="94"/>
      <c r="TSA82" s="94"/>
      <c r="TSB82" s="94"/>
      <c r="TSC82" s="94"/>
      <c r="TSD82" s="94"/>
      <c r="TSE82" s="94"/>
      <c r="TSF82" s="94"/>
      <c r="TSG82" s="94"/>
      <c r="TSH82" s="94"/>
      <c r="TSI82" s="94"/>
      <c r="TSJ82" s="94"/>
      <c r="TSK82" s="94"/>
      <c r="TSL82" s="94"/>
      <c r="TSM82" s="94"/>
      <c r="TSN82" s="94"/>
      <c r="TSO82" s="94"/>
      <c r="TSP82" s="94"/>
      <c r="TSQ82" s="94"/>
      <c r="TSR82" s="94"/>
      <c r="TSS82" s="94"/>
      <c r="TST82" s="94"/>
      <c r="TSU82" s="94"/>
      <c r="TSV82" s="94"/>
      <c r="TSW82" s="94"/>
      <c r="TSX82" s="94"/>
      <c r="TSY82" s="94"/>
      <c r="TSZ82" s="94"/>
      <c r="TTA82" s="94"/>
      <c r="TTB82" s="94"/>
      <c r="TTC82" s="94"/>
      <c r="TTD82" s="94"/>
      <c r="TTE82" s="94"/>
      <c r="TTF82" s="94"/>
      <c r="TTG82" s="94"/>
      <c r="TTH82" s="94"/>
      <c r="TTI82" s="94"/>
      <c r="TTJ82" s="94"/>
      <c r="TTK82" s="94"/>
      <c r="TTL82" s="94"/>
      <c r="TTM82" s="94"/>
      <c r="TTN82" s="94"/>
      <c r="TTO82" s="94"/>
      <c r="TTP82" s="94"/>
      <c r="TTQ82" s="94"/>
      <c r="TTR82" s="94"/>
      <c r="TTS82" s="94"/>
      <c r="TTT82" s="94"/>
      <c r="TTU82" s="94"/>
      <c r="TTV82" s="94"/>
      <c r="TTW82" s="94"/>
      <c r="TTX82" s="94"/>
      <c r="TTY82" s="94"/>
      <c r="TTZ82" s="94"/>
      <c r="TUA82" s="94"/>
      <c r="TUB82" s="94"/>
      <c r="TUC82" s="94"/>
      <c r="TUD82" s="94"/>
      <c r="TUE82" s="94"/>
      <c r="TUF82" s="94"/>
      <c r="TUG82" s="94"/>
      <c r="TUH82" s="94"/>
      <c r="TUI82" s="94"/>
      <c r="TUJ82" s="94"/>
      <c r="TUK82" s="94"/>
      <c r="TUL82" s="94"/>
      <c r="TUM82" s="94"/>
      <c r="TUN82" s="94"/>
      <c r="TUO82" s="94"/>
      <c r="TUP82" s="94"/>
      <c r="TUQ82" s="94"/>
      <c r="TUR82" s="94"/>
      <c r="TUS82" s="94"/>
      <c r="TUT82" s="94"/>
      <c r="TUU82" s="94"/>
      <c r="TUV82" s="94"/>
      <c r="TUW82" s="94"/>
      <c r="TUX82" s="94"/>
      <c r="TUY82" s="94"/>
      <c r="TUZ82" s="94"/>
      <c r="TVA82" s="94"/>
      <c r="TVB82" s="94"/>
      <c r="TVC82" s="94"/>
      <c r="TVD82" s="94"/>
      <c r="TVE82" s="94"/>
      <c r="TVF82" s="94"/>
      <c r="TVG82" s="94"/>
      <c r="TVH82" s="94"/>
      <c r="TVI82" s="94"/>
      <c r="TVJ82" s="94"/>
      <c r="TVK82" s="94"/>
      <c r="TVL82" s="94"/>
      <c r="TVM82" s="94"/>
      <c r="TVN82" s="94"/>
      <c r="TVO82" s="94"/>
      <c r="TVP82" s="94"/>
      <c r="TVQ82" s="94"/>
      <c r="TVR82" s="94"/>
      <c r="TVS82" s="94"/>
      <c r="TVT82" s="94"/>
      <c r="TVU82" s="94"/>
      <c r="TVV82" s="94"/>
      <c r="TVW82" s="94"/>
      <c r="TVX82" s="94"/>
      <c r="TVY82" s="94"/>
      <c r="TVZ82" s="94"/>
      <c r="TWA82" s="94"/>
      <c r="TWB82" s="94"/>
      <c r="TWC82" s="94"/>
      <c r="TWD82" s="94"/>
      <c r="TWE82" s="94"/>
      <c r="TWF82" s="94"/>
      <c r="TWG82" s="94"/>
      <c r="TWH82" s="94"/>
      <c r="TWI82" s="94"/>
      <c r="TWJ82" s="94"/>
      <c r="TWK82" s="94"/>
      <c r="TWL82" s="94"/>
      <c r="TWM82" s="94"/>
      <c r="TWN82" s="94"/>
      <c r="TWO82" s="94"/>
      <c r="TWP82" s="94"/>
      <c r="TWQ82" s="94"/>
      <c r="TWR82" s="94"/>
      <c r="TWS82" s="94"/>
      <c r="TWT82" s="94"/>
      <c r="TWU82" s="94"/>
      <c r="TWV82" s="94"/>
      <c r="TWW82" s="94"/>
      <c r="TWX82" s="94"/>
      <c r="TWY82" s="94"/>
      <c r="TWZ82" s="94"/>
      <c r="TXA82" s="94"/>
      <c r="TXB82" s="94"/>
      <c r="TXC82" s="94"/>
      <c r="TXD82" s="94"/>
      <c r="TXE82" s="94"/>
      <c r="TXF82" s="94"/>
      <c r="TXG82" s="94"/>
      <c r="TXH82" s="94"/>
      <c r="TXI82" s="94"/>
      <c r="TXJ82" s="94"/>
      <c r="TXK82" s="94"/>
      <c r="TXL82" s="94"/>
      <c r="TXM82" s="94"/>
      <c r="TXN82" s="94"/>
      <c r="TXO82" s="94"/>
      <c r="TXP82" s="94"/>
      <c r="TXQ82" s="94"/>
      <c r="TXR82" s="94"/>
      <c r="TXS82" s="94"/>
      <c r="TXT82" s="94"/>
      <c r="TXU82" s="94"/>
      <c r="TXV82" s="94"/>
      <c r="TXW82" s="94"/>
      <c r="TXX82" s="94"/>
      <c r="TXY82" s="94"/>
      <c r="TXZ82" s="94"/>
      <c r="TYA82" s="94"/>
      <c r="TYB82" s="94"/>
      <c r="TYC82" s="94"/>
      <c r="TYD82" s="94"/>
      <c r="TYE82" s="94"/>
      <c r="TYF82" s="94"/>
      <c r="TYG82" s="94"/>
      <c r="TYH82" s="94"/>
      <c r="TYI82" s="94"/>
      <c r="TYJ82" s="94"/>
      <c r="TYK82" s="94"/>
      <c r="TYL82" s="94"/>
      <c r="TYM82" s="94"/>
      <c r="TYN82" s="94"/>
      <c r="TYO82" s="94"/>
      <c r="TYP82" s="94"/>
      <c r="TYQ82" s="94"/>
      <c r="TYR82" s="94"/>
      <c r="TYS82" s="94"/>
      <c r="TYT82" s="94"/>
      <c r="TYU82" s="94"/>
      <c r="TYV82" s="94"/>
      <c r="TYW82" s="94"/>
      <c r="TYX82" s="94"/>
      <c r="TYY82" s="94"/>
      <c r="TYZ82" s="94"/>
      <c r="TZA82" s="94"/>
      <c r="TZB82" s="94"/>
      <c r="TZC82" s="94"/>
      <c r="TZD82" s="94"/>
      <c r="TZE82" s="94"/>
      <c r="TZF82" s="94"/>
      <c r="TZG82" s="94"/>
      <c r="TZH82" s="94"/>
      <c r="TZI82" s="94"/>
      <c r="TZJ82" s="94"/>
      <c r="TZK82" s="94"/>
      <c r="TZL82" s="94"/>
      <c r="TZM82" s="94"/>
      <c r="TZN82" s="94"/>
      <c r="TZO82" s="94"/>
      <c r="TZP82" s="94"/>
      <c r="TZQ82" s="94"/>
      <c r="TZR82" s="94"/>
      <c r="TZS82" s="94"/>
      <c r="TZT82" s="94"/>
      <c r="TZU82" s="94"/>
      <c r="TZV82" s="94"/>
      <c r="TZW82" s="94"/>
      <c r="TZX82" s="94"/>
      <c r="TZY82" s="94"/>
      <c r="TZZ82" s="94"/>
      <c r="UAA82" s="94"/>
      <c r="UAB82" s="94"/>
      <c r="UAC82" s="94"/>
      <c r="UAD82" s="94"/>
      <c r="UAE82" s="94"/>
      <c r="UAF82" s="94"/>
      <c r="UAG82" s="94"/>
      <c r="UAH82" s="94"/>
      <c r="UAI82" s="94"/>
      <c r="UAJ82" s="94"/>
      <c r="UAK82" s="94"/>
      <c r="UAL82" s="94"/>
      <c r="UAM82" s="94"/>
      <c r="UAN82" s="94"/>
      <c r="UAO82" s="94"/>
      <c r="UAP82" s="94"/>
      <c r="UAQ82" s="94"/>
      <c r="UAR82" s="94"/>
      <c r="UAS82" s="94"/>
      <c r="UAT82" s="94"/>
      <c r="UAU82" s="94"/>
      <c r="UAV82" s="94"/>
      <c r="UAW82" s="94"/>
      <c r="UAX82" s="94"/>
      <c r="UAY82" s="94"/>
      <c r="UAZ82" s="94"/>
      <c r="UBA82" s="94"/>
      <c r="UBB82" s="94"/>
      <c r="UBC82" s="94"/>
      <c r="UBD82" s="94"/>
      <c r="UBE82" s="94"/>
      <c r="UBF82" s="94"/>
      <c r="UBG82" s="94"/>
      <c r="UBH82" s="94"/>
      <c r="UBI82" s="94"/>
      <c r="UBJ82" s="94"/>
      <c r="UBK82" s="94"/>
      <c r="UBL82" s="94"/>
      <c r="UBM82" s="94"/>
      <c r="UBN82" s="94"/>
      <c r="UBO82" s="94"/>
      <c r="UBP82" s="94"/>
      <c r="UBQ82" s="94"/>
      <c r="UBR82" s="94"/>
      <c r="UBS82" s="94"/>
      <c r="UBT82" s="94"/>
      <c r="UBU82" s="94"/>
      <c r="UBV82" s="94"/>
      <c r="UBW82" s="94"/>
      <c r="UBX82" s="94"/>
      <c r="UBY82" s="94"/>
      <c r="UBZ82" s="94"/>
      <c r="UCA82" s="94"/>
      <c r="UCB82" s="94"/>
      <c r="UCC82" s="94"/>
      <c r="UCD82" s="94"/>
      <c r="UCE82" s="94"/>
      <c r="UCF82" s="94"/>
      <c r="UCG82" s="94"/>
      <c r="UCH82" s="94"/>
      <c r="UCI82" s="94"/>
      <c r="UCJ82" s="94"/>
      <c r="UCK82" s="94"/>
      <c r="UCL82" s="94"/>
      <c r="UCM82" s="94"/>
      <c r="UCN82" s="94"/>
      <c r="UCO82" s="94"/>
      <c r="UCP82" s="94"/>
      <c r="UCQ82" s="94"/>
      <c r="UCR82" s="94"/>
      <c r="UCS82" s="94"/>
      <c r="UCT82" s="94"/>
      <c r="UCU82" s="94"/>
      <c r="UCV82" s="94"/>
      <c r="UCW82" s="94"/>
      <c r="UCX82" s="94"/>
      <c r="UCY82" s="94"/>
      <c r="UCZ82" s="94"/>
      <c r="UDA82" s="94"/>
      <c r="UDB82" s="94"/>
      <c r="UDC82" s="94"/>
      <c r="UDD82" s="94"/>
      <c r="UDE82" s="94"/>
      <c r="UDF82" s="94"/>
      <c r="UDG82" s="94"/>
      <c r="UDH82" s="94"/>
      <c r="UDI82" s="94"/>
      <c r="UDJ82" s="94"/>
      <c r="UDK82" s="94"/>
      <c r="UDL82" s="94"/>
      <c r="UDM82" s="94"/>
      <c r="UDN82" s="94"/>
      <c r="UDO82" s="94"/>
      <c r="UDP82" s="94"/>
      <c r="UDQ82" s="94"/>
      <c r="UDR82" s="94"/>
      <c r="UDS82" s="94"/>
      <c r="UDT82" s="94"/>
      <c r="UDU82" s="94"/>
      <c r="UDV82" s="94"/>
      <c r="UDW82" s="94"/>
      <c r="UDX82" s="94"/>
      <c r="UDY82" s="94"/>
      <c r="UDZ82" s="94"/>
      <c r="UEA82" s="94"/>
      <c r="UEB82" s="94"/>
      <c r="UEC82" s="94"/>
      <c r="UED82" s="94"/>
      <c r="UEE82" s="94"/>
      <c r="UEF82" s="94"/>
      <c r="UEG82" s="94"/>
      <c r="UEH82" s="94"/>
      <c r="UEI82" s="94"/>
      <c r="UEJ82" s="94"/>
      <c r="UEK82" s="94"/>
      <c r="UEL82" s="94"/>
      <c r="UEM82" s="94"/>
      <c r="UEN82" s="94"/>
      <c r="UEO82" s="94"/>
      <c r="UEP82" s="94"/>
      <c r="UEQ82" s="94"/>
      <c r="UER82" s="94"/>
      <c r="UES82" s="94"/>
      <c r="UET82" s="94"/>
      <c r="UEU82" s="94"/>
      <c r="UEV82" s="94"/>
      <c r="UEW82" s="94"/>
      <c r="UEX82" s="94"/>
      <c r="UEY82" s="94"/>
      <c r="UEZ82" s="94"/>
      <c r="UFA82" s="94"/>
      <c r="UFB82" s="94"/>
      <c r="UFC82" s="94"/>
      <c r="UFD82" s="94"/>
      <c r="UFE82" s="94"/>
      <c r="UFF82" s="94"/>
      <c r="UFG82" s="94"/>
      <c r="UFH82" s="94"/>
      <c r="UFI82" s="94"/>
      <c r="UFJ82" s="94"/>
      <c r="UFK82" s="94"/>
      <c r="UFL82" s="94"/>
      <c r="UFM82" s="94"/>
      <c r="UFN82" s="94"/>
      <c r="UFO82" s="94"/>
      <c r="UFP82" s="94"/>
      <c r="UFQ82" s="94"/>
      <c r="UFR82" s="94"/>
      <c r="UFS82" s="94"/>
      <c r="UFT82" s="94"/>
      <c r="UFU82" s="94"/>
      <c r="UFV82" s="94"/>
      <c r="UFW82" s="94"/>
      <c r="UFX82" s="94"/>
      <c r="UFY82" s="94"/>
      <c r="UFZ82" s="94"/>
      <c r="UGA82" s="94"/>
      <c r="UGB82" s="94"/>
      <c r="UGC82" s="94"/>
      <c r="UGD82" s="94"/>
      <c r="UGE82" s="94"/>
      <c r="UGF82" s="94"/>
      <c r="UGG82" s="94"/>
      <c r="UGH82" s="94"/>
      <c r="UGI82" s="94"/>
      <c r="UGJ82" s="94"/>
      <c r="UGK82" s="94"/>
      <c r="UGL82" s="94"/>
      <c r="UGM82" s="94"/>
      <c r="UGN82" s="94"/>
      <c r="UGO82" s="94"/>
      <c r="UGP82" s="94"/>
      <c r="UGQ82" s="94"/>
      <c r="UGR82" s="94"/>
      <c r="UGS82" s="94"/>
      <c r="UGT82" s="94"/>
      <c r="UGU82" s="94"/>
      <c r="UGV82" s="94"/>
      <c r="UGW82" s="94"/>
      <c r="UGX82" s="94"/>
      <c r="UGY82" s="94"/>
      <c r="UGZ82" s="94"/>
      <c r="UHA82" s="94"/>
      <c r="UHB82" s="94"/>
      <c r="UHC82" s="94"/>
      <c r="UHD82" s="94"/>
      <c r="UHE82" s="94"/>
      <c r="UHF82" s="94"/>
      <c r="UHG82" s="94"/>
      <c r="UHH82" s="94"/>
      <c r="UHI82" s="94"/>
      <c r="UHJ82" s="94"/>
      <c r="UHK82" s="94"/>
      <c r="UHL82" s="94"/>
      <c r="UHM82" s="94"/>
      <c r="UHN82" s="94"/>
      <c r="UHO82" s="94"/>
      <c r="UHP82" s="94"/>
      <c r="UHQ82" s="94"/>
      <c r="UHR82" s="94"/>
      <c r="UHS82" s="94"/>
      <c r="UHT82" s="94"/>
      <c r="UHU82" s="94"/>
      <c r="UHV82" s="94"/>
      <c r="UHW82" s="94"/>
      <c r="UHX82" s="94"/>
      <c r="UHY82" s="94"/>
      <c r="UHZ82" s="94"/>
      <c r="UIA82" s="94"/>
      <c r="UIB82" s="94"/>
      <c r="UIC82" s="94"/>
      <c r="UID82" s="94"/>
      <c r="UIE82" s="94"/>
      <c r="UIF82" s="94"/>
      <c r="UIG82" s="94"/>
      <c r="UIH82" s="94"/>
      <c r="UII82" s="94"/>
      <c r="UIJ82" s="94"/>
      <c r="UIK82" s="94"/>
      <c r="UIL82" s="94"/>
      <c r="UIM82" s="94"/>
      <c r="UIN82" s="94"/>
      <c r="UIO82" s="94"/>
      <c r="UIP82" s="94"/>
      <c r="UIQ82" s="94"/>
      <c r="UIR82" s="94"/>
      <c r="UIS82" s="94"/>
      <c r="UIT82" s="94"/>
      <c r="UIU82" s="94"/>
      <c r="UIV82" s="94"/>
      <c r="UIW82" s="94"/>
      <c r="UIX82" s="94"/>
      <c r="UIY82" s="94"/>
      <c r="UIZ82" s="94"/>
      <c r="UJA82" s="94"/>
      <c r="UJB82" s="94"/>
      <c r="UJC82" s="94"/>
      <c r="UJD82" s="94"/>
      <c r="UJE82" s="94"/>
      <c r="UJF82" s="94"/>
      <c r="UJG82" s="94"/>
      <c r="UJH82" s="94"/>
      <c r="UJI82" s="94"/>
      <c r="UJJ82" s="94"/>
      <c r="UJK82" s="94"/>
      <c r="UJL82" s="94"/>
      <c r="UJM82" s="94"/>
      <c r="UJN82" s="94"/>
      <c r="UJO82" s="94"/>
      <c r="UJP82" s="94"/>
      <c r="UJQ82" s="94"/>
      <c r="UJR82" s="94"/>
      <c r="UJS82" s="94"/>
      <c r="UJT82" s="94"/>
      <c r="UJU82" s="94"/>
      <c r="UJV82" s="94"/>
      <c r="UJW82" s="94"/>
      <c r="UJX82" s="94"/>
      <c r="UJY82" s="94"/>
      <c r="UJZ82" s="94"/>
      <c r="UKA82" s="94"/>
      <c r="UKB82" s="94"/>
      <c r="UKC82" s="94"/>
      <c r="UKD82" s="94"/>
      <c r="UKE82" s="94"/>
      <c r="UKF82" s="94"/>
      <c r="UKG82" s="94"/>
      <c r="UKH82" s="94"/>
      <c r="UKI82" s="94"/>
      <c r="UKJ82" s="94"/>
      <c r="UKK82" s="94"/>
      <c r="UKL82" s="94"/>
      <c r="UKM82" s="94"/>
      <c r="UKN82" s="94"/>
      <c r="UKO82" s="94"/>
      <c r="UKP82" s="94"/>
      <c r="UKQ82" s="94"/>
      <c r="UKR82" s="94"/>
      <c r="UKS82" s="94"/>
      <c r="UKT82" s="94"/>
      <c r="UKU82" s="94"/>
      <c r="UKV82" s="94"/>
      <c r="UKW82" s="94"/>
      <c r="UKX82" s="94"/>
      <c r="UKY82" s="94"/>
      <c r="UKZ82" s="94"/>
      <c r="ULA82" s="94"/>
      <c r="ULB82" s="94"/>
      <c r="ULC82" s="94"/>
      <c r="ULD82" s="94"/>
      <c r="ULE82" s="94"/>
      <c r="ULF82" s="94"/>
      <c r="ULG82" s="94"/>
      <c r="ULH82" s="94"/>
      <c r="ULI82" s="94"/>
      <c r="ULJ82" s="94"/>
      <c r="ULK82" s="94"/>
      <c r="ULL82" s="94"/>
      <c r="ULM82" s="94"/>
      <c r="ULN82" s="94"/>
      <c r="ULO82" s="94"/>
      <c r="ULP82" s="94"/>
      <c r="ULQ82" s="94"/>
      <c r="ULR82" s="94"/>
      <c r="ULS82" s="94"/>
      <c r="ULT82" s="94"/>
      <c r="ULU82" s="94"/>
      <c r="ULV82" s="94"/>
      <c r="ULW82" s="94"/>
      <c r="ULX82" s="94"/>
      <c r="ULY82" s="94"/>
      <c r="ULZ82" s="94"/>
      <c r="UMA82" s="94"/>
      <c r="UMB82" s="94"/>
      <c r="UMC82" s="94"/>
      <c r="UMD82" s="94"/>
      <c r="UME82" s="94"/>
      <c r="UMF82" s="94"/>
      <c r="UMG82" s="94"/>
      <c r="UMH82" s="94"/>
      <c r="UMI82" s="94"/>
      <c r="UMJ82" s="94"/>
      <c r="UMK82" s="94"/>
      <c r="UML82" s="94"/>
      <c r="UMM82" s="94"/>
      <c r="UMN82" s="94"/>
      <c r="UMO82" s="94"/>
      <c r="UMP82" s="94"/>
      <c r="UMQ82" s="94"/>
      <c r="UMR82" s="94"/>
      <c r="UMS82" s="94"/>
      <c r="UMT82" s="94"/>
      <c r="UMU82" s="94"/>
      <c r="UMV82" s="94"/>
      <c r="UMW82" s="94"/>
      <c r="UMX82" s="94"/>
      <c r="UMY82" s="94"/>
      <c r="UMZ82" s="94"/>
      <c r="UNA82" s="94"/>
      <c r="UNB82" s="94"/>
      <c r="UNC82" s="94"/>
      <c r="UND82" s="94"/>
      <c r="UNE82" s="94"/>
      <c r="UNF82" s="94"/>
      <c r="UNG82" s="94"/>
      <c r="UNH82" s="94"/>
      <c r="UNI82" s="94"/>
      <c r="UNJ82" s="94"/>
      <c r="UNK82" s="94"/>
      <c r="UNL82" s="94"/>
      <c r="UNM82" s="94"/>
      <c r="UNN82" s="94"/>
      <c r="UNO82" s="94"/>
      <c r="UNP82" s="94"/>
      <c r="UNQ82" s="94"/>
      <c r="UNR82" s="94"/>
      <c r="UNS82" s="94"/>
      <c r="UNT82" s="94"/>
      <c r="UNU82" s="94"/>
      <c r="UNV82" s="94"/>
      <c r="UNW82" s="94"/>
      <c r="UNX82" s="94"/>
      <c r="UNY82" s="94"/>
      <c r="UNZ82" s="94"/>
      <c r="UOA82" s="94"/>
      <c r="UOB82" s="94"/>
      <c r="UOC82" s="94"/>
      <c r="UOD82" s="94"/>
      <c r="UOE82" s="94"/>
      <c r="UOF82" s="94"/>
      <c r="UOG82" s="94"/>
      <c r="UOH82" s="94"/>
      <c r="UOI82" s="94"/>
      <c r="UOJ82" s="94"/>
      <c r="UOK82" s="94"/>
      <c r="UOL82" s="94"/>
      <c r="UOM82" s="94"/>
      <c r="UON82" s="94"/>
      <c r="UOO82" s="94"/>
      <c r="UOP82" s="94"/>
      <c r="UOQ82" s="94"/>
      <c r="UOR82" s="94"/>
      <c r="UOS82" s="94"/>
      <c r="UOT82" s="94"/>
      <c r="UOU82" s="94"/>
      <c r="UOV82" s="94"/>
      <c r="UOW82" s="94"/>
      <c r="UOX82" s="94"/>
      <c r="UOY82" s="94"/>
      <c r="UOZ82" s="94"/>
      <c r="UPA82" s="94"/>
      <c r="UPB82" s="94"/>
      <c r="UPC82" s="94"/>
      <c r="UPD82" s="94"/>
      <c r="UPE82" s="94"/>
      <c r="UPF82" s="94"/>
      <c r="UPG82" s="94"/>
      <c r="UPH82" s="94"/>
      <c r="UPI82" s="94"/>
      <c r="UPJ82" s="94"/>
      <c r="UPK82" s="94"/>
      <c r="UPL82" s="94"/>
      <c r="UPM82" s="94"/>
      <c r="UPN82" s="94"/>
      <c r="UPO82" s="94"/>
      <c r="UPP82" s="94"/>
      <c r="UPQ82" s="94"/>
      <c r="UPR82" s="94"/>
      <c r="UPS82" s="94"/>
      <c r="UPT82" s="94"/>
      <c r="UPU82" s="94"/>
      <c r="UPV82" s="94"/>
      <c r="UPW82" s="94"/>
      <c r="UPX82" s="94"/>
      <c r="UPY82" s="94"/>
      <c r="UPZ82" s="94"/>
      <c r="UQA82" s="94"/>
      <c r="UQB82" s="94"/>
      <c r="UQC82" s="94"/>
      <c r="UQD82" s="94"/>
      <c r="UQE82" s="94"/>
      <c r="UQF82" s="94"/>
      <c r="UQG82" s="94"/>
      <c r="UQH82" s="94"/>
      <c r="UQI82" s="94"/>
      <c r="UQJ82" s="94"/>
      <c r="UQK82" s="94"/>
      <c r="UQL82" s="94"/>
      <c r="UQM82" s="94"/>
      <c r="UQN82" s="94"/>
      <c r="UQO82" s="94"/>
      <c r="UQP82" s="94"/>
      <c r="UQQ82" s="94"/>
      <c r="UQR82" s="94"/>
      <c r="UQS82" s="94"/>
      <c r="UQT82" s="94"/>
      <c r="UQU82" s="94"/>
      <c r="UQV82" s="94"/>
      <c r="UQW82" s="94"/>
      <c r="UQX82" s="94"/>
      <c r="UQY82" s="94"/>
      <c r="UQZ82" s="94"/>
      <c r="URA82" s="94"/>
      <c r="URB82" s="94"/>
      <c r="URC82" s="94"/>
      <c r="URD82" s="94"/>
      <c r="URE82" s="94"/>
      <c r="URF82" s="94"/>
      <c r="URG82" s="94"/>
      <c r="URH82" s="94"/>
      <c r="URI82" s="94"/>
      <c r="URJ82" s="94"/>
      <c r="URK82" s="94"/>
      <c r="URL82" s="94"/>
      <c r="URM82" s="94"/>
      <c r="URN82" s="94"/>
      <c r="URO82" s="94"/>
      <c r="URP82" s="94"/>
      <c r="URQ82" s="94"/>
      <c r="URR82" s="94"/>
      <c r="URS82" s="94"/>
      <c r="URT82" s="94"/>
      <c r="URU82" s="94"/>
      <c r="URV82" s="94"/>
      <c r="URW82" s="94"/>
      <c r="URX82" s="94"/>
      <c r="URY82" s="94"/>
      <c r="URZ82" s="94"/>
      <c r="USA82" s="94"/>
      <c r="USB82" s="94"/>
      <c r="USC82" s="94"/>
      <c r="USD82" s="94"/>
      <c r="USE82" s="94"/>
      <c r="USF82" s="94"/>
      <c r="USG82" s="94"/>
      <c r="USH82" s="94"/>
      <c r="USI82" s="94"/>
      <c r="USJ82" s="94"/>
      <c r="USK82" s="94"/>
      <c r="USL82" s="94"/>
      <c r="USM82" s="94"/>
      <c r="USN82" s="94"/>
      <c r="USO82" s="94"/>
      <c r="USP82" s="94"/>
      <c r="USQ82" s="94"/>
      <c r="USR82" s="94"/>
      <c r="USS82" s="94"/>
      <c r="UST82" s="94"/>
      <c r="USU82" s="94"/>
      <c r="USV82" s="94"/>
      <c r="USW82" s="94"/>
      <c r="USX82" s="94"/>
      <c r="USY82" s="94"/>
      <c r="USZ82" s="94"/>
      <c r="UTA82" s="94"/>
      <c r="UTB82" s="94"/>
      <c r="UTC82" s="94"/>
      <c r="UTD82" s="94"/>
      <c r="UTE82" s="94"/>
      <c r="UTF82" s="94"/>
      <c r="UTG82" s="94"/>
      <c r="UTH82" s="94"/>
      <c r="UTI82" s="94"/>
      <c r="UTJ82" s="94"/>
      <c r="UTK82" s="94"/>
      <c r="UTL82" s="94"/>
      <c r="UTM82" s="94"/>
      <c r="UTN82" s="94"/>
      <c r="UTO82" s="94"/>
      <c r="UTP82" s="94"/>
      <c r="UTQ82" s="94"/>
      <c r="UTR82" s="94"/>
      <c r="UTS82" s="94"/>
      <c r="UTT82" s="94"/>
      <c r="UTU82" s="94"/>
      <c r="UTV82" s="94"/>
      <c r="UTW82" s="94"/>
      <c r="UTX82" s="94"/>
      <c r="UTY82" s="94"/>
      <c r="UTZ82" s="94"/>
      <c r="UUA82" s="94"/>
      <c r="UUB82" s="94"/>
      <c r="UUC82" s="94"/>
      <c r="UUD82" s="94"/>
      <c r="UUE82" s="94"/>
      <c r="UUF82" s="94"/>
      <c r="UUG82" s="94"/>
      <c r="UUH82" s="94"/>
      <c r="UUI82" s="94"/>
      <c r="UUJ82" s="94"/>
      <c r="UUK82" s="94"/>
      <c r="UUL82" s="94"/>
      <c r="UUM82" s="94"/>
      <c r="UUN82" s="94"/>
      <c r="UUO82" s="94"/>
      <c r="UUP82" s="94"/>
      <c r="UUQ82" s="94"/>
      <c r="UUR82" s="94"/>
      <c r="UUS82" s="94"/>
      <c r="UUT82" s="94"/>
      <c r="UUU82" s="94"/>
      <c r="UUV82" s="94"/>
      <c r="UUW82" s="94"/>
      <c r="UUX82" s="94"/>
      <c r="UUY82" s="94"/>
      <c r="UUZ82" s="94"/>
      <c r="UVA82" s="94"/>
      <c r="UVB82" s="94"/>
      <c r="UVC82" s="94"/>
      <c r="UVD82" s="94"/>
      <c r="UVE82" s="94"/>
      <c r="UVF82" s="94"/>
      <c r="UVG82" s="94"/>
      <c r="UVH82" s="94"/>
      <c r="UVI82" s="94"/>
      <c r="UVJ82" s="94"/>
      <c r="UVK82" s="94"/>
      <c r="UVL82" s="94"/>
      <c r="UVM82" s="94"/>
      <c r="UVN82" s="94"/>
      <c r="UVO82" s="94"/>
      <c r="UVP82" s="94"/>
      <c r="UVQ82" s="94"/>
      <c r="UVR82" s="94"/>
      <c r="UVS82" s="94"/>
      <c r="UVT82" s="94"/>
      <c r="UVU82" s="94"/>
      <c r="UVV82" s="94"/>
      <c r="UVW82" s="94"/>
      <c r="UVX82" s="94"/>
      <c r="UVY82" s="94"/>
      <c r="UVZ82" s="94"/>
      <c r="UWA82" s="94"/>
      <c r="UWB82" s="94"/>
      <c r="UWC82" s="94"/>
      <c r="UWD82" s="94"/>
      <c r="UWE82" s="94"/>
      <c r="UWF82" s="94"/>
      <c r="UWG82" s="94"/>
      <c r="UWH82" s="94"/>
      <c r="UWI82" s="94"/>
      <c r="UWJ82" s="94"/>
      <c r="UWK82" s="94"/>
      <c r="UWL82" s="94"/>
      <c r="UWM82" s="94"/>
      <c r="UWN82" s="94"/>
      <c r="UWO82" s="94"/>
      <c r="UWP82" s="94"/>
      <c r="UWQ82" s="94"/>
      <c r="UWR82" s="94"/>
      <c r="UWS82" s="94"/>
      <c r="UWT82" s="94"/>
      <c r="UWU82" s="94"/>
      <c r="UWV82" s="94"/>
      <c r="UWW82" s="94"/>
      <c r="UWX82" s="94"/>
      <c r="UWY82" s="94"/>
      <c r="UWZ82" s="94"/>
      <c r="UXA82" s="94"/>
      <c r="UXB82" s="94"/>
      <c r="UXC82" s="94"/>
      <c r="UXD82" s="94"/>
      <c r="UXE82" s="94"/>
      <c r="UXF82" s="94"/>
      <c r="UXG82" s="94"/>
      <c r="UXH82" s="94"/>
      <c r="UXI82" s="94"/>
      <c r="UXJ82" s="94"/>
      <c r="UXK82" s="94"/>
      <c r="UXL82" s="94"/>
      <c r="UXM82" s="94"/>
      <c r="UXN82" s="94"/>
      <c r="UXO82" s="94"/>
      <c r="UXP82" s="94"/>
      <c r="UXQ82" s="94"/>
      <c r="UXR82" s="94"/>
      <c r="UXS82" s="94"/>
      <c r="UXT82" s="94"/>
      <c r="UXU82" s="94"/>
      <c r="UXV82" s="94"/>
      <c r="UXW82" s="94"/>
      <c r="UXX82" s="94"/>
      <c r="UXY82" s="94"/>
      <c r="UXZ82" s="94"/>
      <c r="UYA82" s="94"/>
      <c r="UYB82" s="94"/>
      <c r="UYC82" s="94"/>
      <c r="UYD82" s="94"/>
      <c r="UYE82" s="94"/>
      <c r="UYF82" s="94"/>
      <c r="UYG82" s="94"/>
      <c r="UYH82" s="94"/>
      <c r="UYI82" s="94"/>
      <c r="UYJ82" s="94"/>
      <c r="UYK82" s="94"/>
      <c r="UYL82" s="94"/>
      <c r="UYM82" s="94"/>
      <c r="UYN82" s="94"/>
      <c r="UYO82" s="94"/>
      <c r="UYP82" s="94"/>
      <c r="UYQ82" s="94"/>
      <c r="UYR82" s="94"/>
      <c r="UYS82" s="94"/>
      <c r="UYT82" s="94"/>
      <c r="UYU82" s="94"/>
      <c r="UYV82" s="94"/>
      <c r="UYW82" s="94"/>
      <c r="UYX82" s="94"/>
      <c r="UYY82" s="94"/>
      <c r="UYZ82" s="94"/>
      <c r="UZA82" s="94"/>
      <c r="UZB82" s="94"/>
      <c r="UZC82" s="94"/>
      <c r="UZD82" s="94"/>
      <c r="UZE82" s="94"/>
      <c r="UZF82" s="94"/>
      <c r="UZG82" s="94"/>
      <c r="UZH82" s="94"/>
      <c r="UZI82" s="94"/>
      <c r="UZJ82" s="94"/>
      <c r="UZK82" s="94"/>
      <c r="UZL82" s="94"/>
      <c r="UZM82" s="94"/>
      <c r="UZN82" s="94"/>
      <c r="UZO82" s="94"/>
      <c r="UZP82" s="94"/>
      <c r="UZQ82" s="94"/>
      <c r="UZR82" s="94"/>
      <c r="UZS82" s="94"/>
      <c r="UZT82" s="94"/>
      <c r="UZU82" s="94"/>
      <c r="UZV82" s="94"/>
      <c r="UZW82" s="94"/>
      <c r="UZX82" s="94"/>
      <c r="UZY82" s="94"/>
      <c r="UZZ82" s="94"/>
      <c r="VAA82" s="94"/>
      <c r="VAB82" s="94"/>
      <c r="VAC82" s="94"/>
      <c r="VAD82" s="94"/>
      <c r="VAE82" s="94"/>
      <c r="VAF82" s="94"/>
      <c r="VAG82" s="94"/>
      <c r="VAH82" s="94"/>
      <c r="VAI82" s="94"/>
      <c r="VAJ82" s="94"/>
      <c r="VAK82" s="94"/>
      <c r="VAL82" s="94"/>
      <c r="VAM82" s="94"/>
      <c r="VAN82" s="94"/>
      <c r="VAO82" s="94"/>
      <c r="VAP82" s="94"/>
      <c r="VAQ82" s="94"/>
      <c r="VAR82" s="94"/>
      <c r="VAS82" s="94"/>
      <c r="VAT82" s="94"/>
      <c r="VAU82" s="94"/>
      <c r="VAV82" s="94"/>
      <c r="VAW82" s="94"/>
      <c r="VAX82" s="94"/>
      <c r="VAY82" s="94"/>
      <c r="VAZ82" s="94"/>
      <c r="VBA82" s="94"/>
      <c r="VBB82" s="94"/>
      <c r="VBC82" s="94"/>
      <c r="VBD82" s="94"/>
      <c r="VBE82" s="94"/>
      <c r="VBF82" s="94"/>
      <c r="VBG82" s="94"/>
      <c r="VBH82" s="94"/>
      <c r="VBI82" s="94"/>
      <c r="VBJ82" s="94"/>
      <c r="VBK82" s="94"/>
      <c r="VBL82" s="94"/>
      <c r="VBM82" s="94"/>
      <c r="VBN82" s="94"/>
      <c r="VBO82" s="94"/>
      <c r="VBP82" s="94"/>
      <c r="VBQ82" s="94"/>
      <c r="VBR82" s="94"/>
      <c r="VBS82" s="94"/>
      <c r="VBT82" s="94"/>
      <c r="VBU82" s="94"/>
      <c r="VBV82" s="94"/>
      <c r="VBW82" s="94"/>
      <c r="VBX82" s="94"/>
      <c r="VBY82" s="94"/>
      <c r="VBZ82" s="94"/>
      <c r="VCA82" s="94"/>
      <c r="VCB82" s="94"/>
      <c r="VCC82" s="94"/>
      <c r="VCD82" s="94"/>
      <c r="VCE82" s="94"/>
      <c r="VCF82" s="94"/>
      <c r="VCG82" s="94"/>
      <c r="VCH82" s="94"/>
      <c r="VCI82" s="94"/>
      <c r="VCJ82" s="94"/>
      <c r="VCK82" s="94"/>
      <c r="VCL82" s="94"/>
      <c r="VCM82" s="94"/>
      <c r="VCN82" s="94"/>
      <c r="VCO82" s="94"/>
      <c r="VCP82" s="94"/>
      <c r="VCQ82" s="94"/>
      <c r="VCR82" s="94"/>
      <c r="VCS82" s="94"/>
      <c r="VCT82" s="94"/>
      <c r="VCU82" s="94"/>
      <c r="VCV82" s="94"/>
      <c r="VCW82" s="94"/>
      <c r="VCX82" s="94"/>
      <c r="VCY82" s="94"/>
      <c r="VCZ82" s="94"/>
      <c r="VDA82" s="94"/>
      <c r="VDB82" s="94"/>
      <c r="VDC82" s="94"/>
      <c r="VDD82" s="94"/>
      <c r="VDE82" s="94"/>
      <c r="VDF82" s="94"/>
      <c r="VDG82" s="94"/>
      <c r="VDH82" s="94"/>
      <c r="VDI82" s="94"/>
      <c r="VDJ82" s="94"/>
      <c r="VDK82" s="94"/>
      <c r="VDL82" s="94"/>
      <c r="VDM82" s="94"/>
      <c r="VDN82" s="94"/>
      <c r="VDO82" s="94"/>
      <c r="VDP82" s="94"/>
      <c r="VDQ82" s="94"/>
      <c r="VDR82" s="94"/>
      <c r="VDS82" s="94"/>
      <c r="VDT82" s="94"/>
      <c r="VDU82" s="94"/>
      <c r="VDV82" s="94"/>
      <c r="VDW82" s="94"/>
      <c r="VDX82" s="94"/>
      <c r="VDY82" s="94"/>
      <c r="VDZ82" s="94"/>
      <c r="VEA82" s="94"/>
      <c r="VEB82" s="94"/>
      <c r="VEC82" s="94"/>
      <c r="VED82" s="94"/>
      <c r="VEE82" s="94"/>
      <c r="VEF82" s="94"/>
      <c r="VEG82" s="94"/>
      <c r="VEH82" s="94"/>
      <c r="VEI82" s="94"/>
      <c r="VEJ82" s="94"/>
      <c r="VEK82" s="94"/>
      <c r="VEL82" s="94"/>
      <c r="VEM82" s="94"/>
      <c r="VEN82" s="94"/>
      <c r="VEO82" s="94"/>
      <c r="VEP82" s="94"/>
      <c r="VEQ82" s="94"/>
      <c r="VER82" s="94"/>
      <c r="VES82" s="94"/>
      <c r="VET82" s="94"/>
      <c r="VEU82" s="94"/>
      <c r="VEV82" s="94"/>
      <c r="VEW82" s="94"/>
      <c r="VEX82" s="94"/>
      <c r="VEY82" s="94"/>
      <c r="VEZ82" s="94"/>
      <c r="VFA82" s="94"/>
      <c r="VFB82" s="94"/>
      <c r="VFC82" s="94"/>
      <c r="VFD82" s="94"/>
      <c r="VFE82" s="94"/>
      <c r="VFF82" s="94"/>
      <c r="VFG82" s="94"/>
      <c r="VFH82" s="94"/>
      <c r="VFI82" s="94"/>
      <c r="VFJ82" s="94"/>
      <c r="VFK82" s="94"/>
      <c r="VFL82" s="94"/>
      <c r="VFM82" s="94"/>
      <c r="VFN82" s="94"/>
      <c r="VFO82" s="94"/>
      <c r="VFP82" s="94"/>
      <c r="VFQ82" s="94"/>
      <c r="VFR82" s="94"/>
      <c r="VFS82" s="94"/>
      <c r="VFT82" s="94"/>
      <c r="VFU82" s="94"/>
      <c r="VFV82" s="94"/>
      <c r="VFW82" s="94"/>
      <c r="VFX82" s="94"/>
      <c r="VFY82" s="94"/>
      <c r="VFZ82" s="94"/>
      <c r="VGA82" s="94"/>
      <c r="VGB82" s="94"/>
      <c r="VGC82" s="94"/>
      <c r="VGD82" s="94"/>
      <c r="VGE82" s="94"/>
      <c r="VGF82" s="94"/>
      <c r="VGG82" s="94"/>
      <c r="VGH82" s="94"/>
      <c r="VGI82" s="94"/>
      <c r="VGJ82" s="94"/>
      <c r="VGK82" s="94"/>
      <c r="VGL82" s="94"/>
      <c r="VGM82" s="94"/>
      <c r="VGN82" s="94"/>
      <c r="VGO82" s="94"/>
      <c r="VGP82" s="94"/>
      <c r="VGQ82" s="94"/>
      <c r="VGR82" s="94"/>
      <c r="VGS82" s="94"/>
      <c r="VGT82" s="94"/>
      <c r="VGU82" s="94"/>
      <c r="VGV82" s="94"/>
      <c r="VGW82" s="94"/>
      <c r="VGX82" s="94"/>
      <c r="VGY82" s="94"/>
      <c r="VGZ82" s="94"/>
      <c r="VHA82" s="94"/>
      <c r="VHB82" s="94"/>
      <c r="VHC82" s="94"/>
      <c r="VHD82" s="94"/>
      <c r="VHE82" s="94"/>
      <c r="VHF82" s="94"/>
      <c r="VHG82" s="94"/>
      <c r="VHH82" s="94"/>
      <c r="VHI82" s="94"/>
      <c r="VHJ82" s="94"/>
      <c r="VHK82" s="94"/>
      <c r="VHL82" s="94"/>
      <c r="VHM82" s="94"/>
      <c r="VHN82" s="94"/>
      <c r="VHO82" s="94"/>
      <c r="VHP82" s="94"/>
      <c r="VHQ82" s="94"/>
      <c r="VHR82" s="94"/>
      <c r="VHS82" s="94"/>
      <c r="VHT82" s="94"/>
      <c r="VHU82" s="94"/>
      <c r="VHV82" s="94"/>
      <c r="VHW82" s="94"/>
      <c r="VHX82" s="94"/>
      <c r="VHY82" s="94"/>
      <c r="VHZ82" s="94"/>
      <c r="VIA82" s="94"/>
      <c r="VIB82" s="94"/>
      <c r="VIC82" s="94"/>
      <c r="VID82" s="94"/>
      <c r="VIE82" s="94"/>
      <c r="VIF82" s="94"/>
      <c r="VIG82" s="94"/>
      <c r="VIH82" s="94"/>
      <c r="VII82" s="94"/>
      <c r="VIJ82" s="94"/>
      <c r="VIK82" s="94"/>
      <c r="VIL82" s="94"/>
      <c r="VIM82" s="94"/>
      <c r="VIN82" s="94"/>
      <c r="VIO82" s="94"/>
      <c r="VIP82" s="94"/>
      <c r="VIQ82" s="94"/>
      <c r="VIR82" s="94"/>
      <c r="VIS82" s="94"/>
      <c r="VIT82" s="94"/>
      <c r="VIU82" s="94"/>
      <c r="VIV82" s="94"/>
      <c r="VIW82" s="94"/>
      <c r="VIX82" s="94"/>
      <c r="VIY82" s="94"/>
      <c r="VIZ82" s="94"/>
      <c r="VJA82" s="94"/>
      <c r="VJB82" s="94"/>
      <c r="VJC82" s="94"/>
      <c r="VJD82" s="94"/>
      <c r="VJE82" s="94"/>
      <c r="VJF82" s="94"/>
      <c r="VJG82" s="94"/>
      <c r="VJH82" s="94"/>
      <c r="VJI82" s="94"/>
      <c r="VJJ82" s="94"/>
      <c r="VJK82" s="94"/>
      <c r="VJL82" s="94"/>
      <c r="VJM82" s="94"/>
      <c r="VJN82" s="94"/>
      <c r="VJO82" s="94"/>
      <c r="VJP82" s="94"/>
      <c r="VJQ82" s="94"/>
      <c r="VJR82" s="94"/>
      <c r="VJS82" s="94"/>
      <c r="VJT82" s="94"/>
      <c r="VJU82" s="94"/>
      <c r="VJV82" s="94"/>
      <c r="VJW82" s="94"/>
      <c r="VJX82" s="94"/>
      <c r="VJY82" s="94"/>
      <c r="VJZ82" s="94"/>
      <c r="VKA82" s="94"/>
      <c r="VKB82" s="94"/>
      <c r="VKC82" s="94"/>
      <c r="VKD82" s="94"/>
      <c r="VKE82" s="94"/>
      <c r="VKF82" s="94"/>
      <c r="VKG82" s="94"/>
      <c r="VKH82" s="94"/>
      <c r="VKI82" s="94"/>
      <c r="VKJ82" s="94"/>
      <c r="VKK82" s="94"/>
      <c r="VKL82" s="94"/>
      <c r="VKM82" s="94"/>
      <c r="VKN82" s="94"/>
      <c r="VKO82" s="94"/>
      <c r="VKP82" s="94"/>
      <c r="VKQ82" s="94"/>
      <c r="VKR82" s="94"/>
      <c r="VKS82" s="94"/>
      <c r="VKT82" s="94"/>
      <c r="VKU82" s="94"/>
      <c r="VKV82" s="94"/>
      <c r="VKW82" s="94"/>
      <c r="VKX82" s="94"/>
      <c r="VKY82" s="94"/>
      <c r="VKZ82" s="94"/>
      <c r="VLA82" s="94"/>
      <c r="VLB82" s="94"/>
      <c r="VLC82" s="94"/>
      <c r="VLD82" s="94"/>
      <c r="VLE82" s="94"/>
      <c r="VLF82" s="94"/>
      <c r="VLG82" s="94"/>
      <c r="VLH82" s="94"/>
      <c r="VLI82" s="94"/>
      <c r="VLJ82" s="94"/>
      <c r="VLK82" s="94"/>
      <c r="VLL82" s="94"/>
      <c r="VLM82" s="94"/>
      <c r="VLN82" s="94"/>
      <c r="VLO82" s="94"/>
      <c r="VLP82" s="94"/>
      <c r="VLQ82" s="94"/>
      <c r="VLR82" s="94"/>
      <c r="VLS82" s="94"/>
      <c r="VLT82" s="94"/>
      <c r="VLU82" s="94"/>
      <c r="VLV82" s="94"/>
      <c r="VLW82" s="94"/>
      <c r="VLX82" s="94"/>
      <c r="VLY82" s="94"/>
      <c r="VLZ82" s="94"/>
      <c r="VMA82" s="94"/>
      <c r="VMB82" s="94"/>
      <c r="VMC82" s="94"/>
      <c r="VMD82" s="94"/>
      <c r="VME82" s="94"/>
      <c r="VMF82" s="94"/>
      <c r="VMG82" s="94"/>
      <c r="VMH82" s="94"/>
      <c r="VMI82" s="94"/>
      <c r="VMJ82" s="94"/>
      <c r="VMK82" s="94"/>
      <c r="VML82" s="94"/>
      <c r="VMM82" s="94"/>
      <c r="VMN82" s="94"/>
      <c r="VMO82" s="94"/>
      <c r="VMP82" s="94"/>
      <c r="VMQ82" s="94"/>
      <c r="VMR82" s="94"/>
      <c r="VMS82" s="94"/>
      <c r="VMT82" s="94"/>
      <c r="VMU82" s="94"/>
      <c r="VMV82" s="94"/>
      <c r="VMW82" s="94"/>
      <c r="VMX82" s="94"/>
      <c r="VMY82" s="94"/>
      <c r="VMZ82" s="94"/>
      <c r="VNA82" s="94"/>
      <c r="VNB82" s="94"/>
      <c r="VNC82" s="94"/>
      <c r="VND82" s="94"/>
      <c r="VNE82" s="94"/>
      <c r="VNF82" s="94"/>
      <c r="VNG82" s="94"/>
      <c r="VNH82" s="94"/>
      <c r="VNI82" s="94"/>
      <c r="VNJ82" s="94"/>
      <c r="VNK82" s="94"/>
      <c r="VNL82" s="94"/>
      <c r="VNM82" s="94"/>
      <c r="VNN82" s="94"/>
      <c r="VNO82" s="94"/>
      <c r="VNP82" s="94"/>
      <c r="VNQ82" s="94"/>
      <c r="VNR82" s="94"/>
      <c r="VNS82" s="94"/>
      <c r="VNT82" s="94"/>
      <c r="VNU82" s="94"/>
      <c r="VNV82" s="94"/>
      <c r="VNW82" s="94"/>
      <c r="VNX82" s="94"/>
      <c r="VNY82" s="94"/>
      <c r="VNZ82" s="94"/>
      <c r="VOA82" s="94"/>
      <c r="VOB82" s="94"/>
      <c r="VOC82" s="94"/>
      <c r="VOD82" s="94"/>
      <c r="VOE82" s="94"/>
      <c r="VOF82" s="94"/>
      <c r="VOG82" s="94"/>
      <c r="VOH82" s="94"/>
      <c r="VOI82" s="94"/>
      <c r="VOJ82" s="94"/>
      <c r="VOK82" s="94"/>
      <c r="VOL82" s="94"/>
      <c r="VOM82" s="94"/>
      <c r="VON82" s="94"/>
      <c r="VOO82" s="94"/>
      <c r="VOP82" s="94"/>
      <c r="VOQ82" s="94"/>
      <c r="VOR82" s="94"/>
      <c r="VOS82" s="94"/>
      <c r="VOT82" s="94"/>
      <c r="VOU82" s="94"/>
      <c r="VOV82" s="94"/>
      <c r="VOW82" s="94"/>
      <c r="VOX82" s="94"/>
      <c r="VOY82" s="94"/>
      <c r="VOZ82" s="94"/>
      <c r="VPA82" s="94"/>
      <c r="VPB82" s="94"/>
      <c r="VPC82" s="94"/>
      <c r="VPD82" s="94"/>
      <c r="VPE82" s="94"/>
      <c r="VPF82" s="94"/>
      <c r="VPG82" s="94"/>
      <c r="VPH82" s="94"/>
      <c r="VPI82" s="94"/>
      <c r="VPJ82" s="94"/>
      <c r="VPK82" s="94"/>
      <c r="VPL82" s="94"/>
      <c r="VPM82" s="94"/>
      <c r="VPN82" s="94"/>
      <c r="VPO82" s="94"/>
      <c r="VPP82" s="94"/>
      <c r="VPQ82" s="94"/>
      <c r="VPR82" s="94"/>
      <c r="VPS82" s="94"/>
      <c r="VPT82" s="94"/>
      <c r="VPU82" s="94"/>
      <c r="VPV82" s="94"/>
      <c r="VPW82" s="94"/>
      <c r="VPX82" s="94"/>
      <c r="VPY82" s="94"/>
      <c r="VPZ82" s="94"/>
      <c r="VQA82" s="94"/>
      <c r="VQB82" s="94"/>
      <c r="VQC82" s="94"/>
      <c r="VQD82" s="94"/>
      <c r="VQE82" s="94"/>
      <c r="VQF82" s="94"/>
      <c r="VQG82" s="94"/>
      <c r="VQH82" s="94"/>
      <c r="VQI82" s="94"/>
      <c r="VQJ82" s="94"/>
      <c r="VQK82" s="94"/>
      <c r="VQL82" s="94"/>
      <c r="VQM82" s="94"/>
      <c r="VQN82" s="94"/>
      <c r="VQO82" s="94"/>
      <c r="VQP82" s="94"/>
      <c r="VQQ82" s="94"/>
      <c r="VQR82" s="94"/>
      <c r="VQS82" s="94"/>
      <c r="VQT82" s="94"/>
      <c r="VQU82" s="94"/>
      <c r="VQV82" s="94"/>
      <c r="VQW82" s="94"/>
      <c r="VQX82" s="94"/>
      <c r="VQY82" s="94"/>
      <c r="VQZ82" s="94"/>
      <c r="VRA82" s="94"/>
      <c r="VRB82" s="94"/>
      <c r="VRC82" s="94"/>
      <c r="VRD82" s="94"/>
      <c r="VRE82" s="94"/>
      <c r="VRF82" s="94"/>
      <c r="VRG82" s="94"/>
      <c r="VRH82" s="94"/>
      <c r="VRI82" s="94"/>
      <c r="VRJ82" s="94"/>
      <c r="VRK82" s="94"/>
      <c r="VRL82" s="94"/>
      <c r="VRM82" s="94"/>
      <c r="VRN82" s="94"/>
      <c r="VRO82" s="94"/>
      <c r="VRP82" s="94"/>
      <c r="VRQ82" s="94"/>
      <c r="VRR82" s="94"/>
      <c r="VRS82" s="94"/>
      <c r="VRT82" s="94"/>
      <c r="VRU82" s="94"/>
      <c r="VRV82" s="94"/>
      <c r="VRW82" s="94"/>
      <c r="VRX82" s="94"/>
      <c r="VRY82" s="94"/>
      <c r="VRZ82" s="94"/>
      <c r="VSA82" s="94"/>
      <c r="VSB82" s="94"/>
      <c r="VSC82" s="94"/>
      <c r="VSD82" s="94"/>
      <c r="VSE82" s="94"/>
      <c r="VSF82" s="94"/>
      <c r="VSG82" s="94"/>
      <c r="VSH82" s="94"/>
      <c r="VSI82" s="94"/>
      <c r="VSJ82" s="94"/>
      <c r="VSK82" s="94"/>
      <c r="VSL82" s="94"/>
      <c r="VSM82" s="94"/>
      <c r="VSN82" s="94"/>
      <c r="VSO82" s="94"/>
      <c r="VSP82" s="94"/>
      <c r="VSQ82" s="94"/>
      <c r="VSR82" s="94"/>
      <c r="VSS82" s="94"/>
      <c r="VST82" s="94"/>
      <c r="VSU82" s="94"/>
      <c r="VSV82" s="94"/>
      <c r="VSW82" s="94"/>
      <c r="VSX82" s="94"/>
      <c r="VSY82" s="94"/>
      <c r="VSZ82" s="94"/>
      <c r="VTA82" s="94"/>
      <c r="VTB82" s="94"/>
      <c r="VTC82" s="94"/>
      <c r="VTD82" s="94"/>
      <c r="VTE82" s="94"/>
      <c r="VTF82" s="94"/>
      <c r="VTG82" s="94"/>
      <c r="VTH82" s="94"/>
      <c r="VTI82" s="94"/>
      <c r="VTJ82" s="94"/>
      <c r="VTK82" s="94"/>
      <c r="VTL82" s="94"/>
      <c r="VTM82" s="94"/>
      <c r="VTN82" s="94"/>
      <c r="VTO82" s="94"/>
      <c r="VTP82" s="94"/>
      <c r="VTQ82" s="94"/>
      <c r="VTR82" s="94"/>
      <c r="VTS82" s="94"/>
      <c r="VTT82" s="94"/>
      <c r="VTU82" s="94"/>
      <c r="VTV82" s="94"/>
      <c r="VTW82" s="94"/>
      <c r="VTX82" s="94"/>
      <c r="VTY82" s="94"/>
      <c r="VTZ82" s="94"/>
      <c r="VUA82" s="94"/>
      <c r="VUB82" s="94"/>
      <c r="VUC82" s="94"/>
      <c r="VUD82" s="94"/>
      <c r="VUE82" s="94"/>
      <c r="VUF82" s="94"/>
      <c r="VUG82" s="94"/>
      <c r="VUH82" s="94"/>
      <c r="VUI82" s="94"/>
      <c r="VUJ82" s="94"/>
      <c r="VUK82" s="94"/>
      <c r="VUL82" s="94"/>
      <c r="VUM82" s="94"/>
      <c r="VUN82" s="94"/>
      <c r="VUO82" s="94"/>
      <c r="VUP82" s="94"/>
      <c r="VUQ82" s="94"/>
      <c r="VUR82" s="94"/>
      <c r="VUS82" s="94"/>
      <c r="VUT82" s="94"/>
      <c r="VUU82" s="94"/>
      <c r="VUV82" s="94"/>
      <c r="VUW82" s="94"/>
      <c r="VUX82" s="94"/>
      <c r="VUY82" s="94"/>
      <c r="VUZ82" s="94"/>
      <c r="VVA82" s="94"/>
      <c r="VVB82" s="94"/>
      <c r="VVC82" s="94"/>
      <c r="VVD82" s="94"/>
      <c r="VVE82" s="94"/>
      <c r="VVF82" s="94"/>
      <c r="VVG82" s="94"/>
      <c r="VVH82" s="94"/>
      <c r="VVI82" s="94"/>
      <c r="VVJ82" s="94"/>
      <c r="VVK82" s="94"/>
      <c r="VVL82" s="94"/>
      <c r="VVM82" s="94"/>
      <c r="VVN82" s="94"/>
      <c r="VVO82" s="94"/>
      <c r="VVP82" s="94"/>
      <c r="VVQ82" s="94"/>
      <c r="VVR82" s="94"/>
      <c r="VVS82" s="94"/>
      <c r="VVT82" s="94"/>
      <c r="VVU82" s="94"/>
      <c r="VVV82" s="94"/>
      <c r="VVW82" s="94"/>
      <c r="VVX82" s="94"/>
      <c r="VVY82" s="94"/>
      <c r="VVZ82" s="94"/>
      <c r="VWA82" s="94"/>
      <c r="VWB82" s="94"/>
      <c r="VWC82" s="94"/>
      <c r="VWD82" s="94"/>
      <c r="VWE82" s="94"/>
      <c r="VWF82" s="94"/>
      <c r="VWG82" s="94"/>
      <c r="VWH82" s="94"/>
      <c r="VWI82" s="94"/>
      <c r="VWJ82" s="94"/>
      <c r="VWK82" s="94"/>
      <c r="VWL82" s="94"/>
      <c r="VWM82" s="94"/>
      <c r="VWN82" s="94"/>
      <c r="VWO82" s="94"/>
      <c r="VWP82" s="94"/>
      <c r="VWQ82" s="94"/>
      <c r="VWR82" s="94"/>
      <c r="VWS82" s="94"/>
      <c r="VWT82" s="94"/>
      <c r="VWU82" s="94"/>
      <c r="VWV82" s="94"/>
      <c r="VWW82" s="94"/>
      <c r="VWX82" s="94"/>
      <c r="VWY82" s="94"/>
      <c r="VWZ82" s="94"/>
      <c r="VXA82" s="94"/>
      <c r="VXB82" s="94"/>
      <c r="VXC82" s="94"/>
      <c r="VXD82" s="94"/>
      <c r="VXE82" s="94"/>
      <c r="VXF82" s="94"/>
      <c r="VXG82" s="94"/>
      <c r="VXH82" s="94"/>
      <c r="VXI82" s="94"/>
      <c r="VXJ82" s="94"/>
      <c r="VXK82" s="94"/>
      <c r="VXL82" s="94"/>
      <c r="VXM82" s="94"/>
      <c r="VXN82" s="94"/>
      <c r="VXO82" s="94"/>
      <c r="VXP82" s="94"/>
      <c r="VXQ82" s="94"/>
      <c r="VXR82" s="94"/>
      <c r="VXS82" s="94"/>
      <c r="VXT82" s="94"/>
      <c r="VXU82" s="94"/>
      <c r="VXV82" s="94"/>
      <c r="VXW82" s="94"/>
      <c r="VXX82" s="94"/>
      <c r="VXY82" s="94"/>
      <c r="VXZ82" s="94"/>
      <c r="VYA82" s="94"/>
      <c r="VYB82" s="94"/>
      <c r="VYC82" s="94"/>
      <c r="VYD82" s="94"/>
      <c r="VYE82" s="94"/>
      <c r="VYF82" s="94"/>
      <c r="VYG82" s="94"/>
      <c r="VYH82" s="94"/>
      <c r="VYI82" s="94"/>
      <c r="VYJ82" s="94"/>
      <c r="VYK82" s="94"/>
      <c r="VYL82" s="94"/>
      <c r="VYM82" s="94"/>
      <c r="VYN82" s="94"/>
      <c r="VYO82" s="94"/>
      <c r="VYP82" s="94"/>
      <c r="VYQ82" s="94"/>
      <c r="VYR82" s="94"/>
      <c r="VYS82" s="94"/>
      <c r="VYT82" s="94"/>
      <c r="VYU82" s="94"/>
      <c r="VYV82" s="94"/>
      <c r="VYW82" s="94"/>
      <c r="VYX82" s="94"/>
      <c r="VYY82" s="94"/>
      <c r="VYZ82" s="94"/>
      <c r="VZA82" s="94"/>
      <c r="VZB82" s="94"/>
      <c r="VZC82" s="94"/>
      <c r="VZD82" s="94"/>
      <c r="VZE82" s="94"/>
      <c r="VZF82" s="94"/>
      <c r="VZG82" s="94"/>
      <c r="VZH82" s="94"/>
      <c r="VZI82" s="94"/>
      <c r="VZJ82" s="94"/>
      <c r="VZK82" s="94"/>
      <c r="VZL82" s="94"/>
      <c r="VZM82" s="94"/>
      <c r="VZN82" s="94"/>
      <c r="VZO82" s="94"/>
      <c r="VZP82" s="94"/>
      <c r="VZQ82" s="94"/>
      <c r="VZR82" s="94"/>
      <c r="VZS82" s="94"/>
      <c r="VZT82" s="94"/>
      <c r="VZU82" s="94"/>
      <c r="VZV82" s="94"/>
      <c r="VZW82" s="94"/>
      <c r="VZX82" s="94"/>
      <c r="VZY82" s="94"/>
      <c r="VZZ82" s="94"/>
      <c r="WAA82" s="94"/>
      <c r="WAB82" s="94"/>
      <c r="WAC82" s="94"/>
      <c r="WAD82" s="94"/>
      <c r="WAE82" s="94"/>
      <c r="WAF82" s="94"/>
      <c r="WAG82" s="94"/>
      <c r="WAH82" s="94"/>
      <c r="WAI82" s="94"/>
      <c r="WAJ82" s="94"/>
      <c r="WAK82" s="94"/>
      <c r="WAL82" s="94"/>
      <c r="WAM82" s="94"/>
      <c r="WAN82" s="94"/>
      <c r="WAO82" s="94"/>
      <c r="WAP82" s="94"/>
      <c r="WAQ82" s="94"/>
      <c r="WAR82" s="94"/>
      <c r="WAS82" s="94"/>
      <c r="WAT82" s="94"/>
      <c r="WAU82" s="94"/>
      <c r="WAV82" s="94"/>
      <c r="WAW82" s="94"/>
      <c r="WAX82" s="94"/>
      <c r="WAY82" s="94"/>
      <c r="WAZ82" s="94"/>
      <c r="WBA82" s="94"/>
      <c r="WBB82" s="94"/>
      <c r="WBC82" s="94"/>
      <c r="WBD82" s="94"/>
      <c r="WBE82" s="94"/>
      <c r="WBF82" s="94"/>
      <c r="WBG82" s="94"/>
      <c r="WBH82" s="94"/>
      <c r="WBI82" s="94"/>
      <c r="WBJ82" s="94"/>
      <c r="WBK82" s="94"/>
      <c r="WBL82" s="94"/>
      <c r="WBM82" s="94"/>
      <c r="WBN82" s="94"/>
      <c r="WBO82" s="94"/>
      <c r="WBP82" s="94"/>
      <c r="WBQ82" s="94"/>
      <c r="WBR82" s="94"/>
      <c r="WBS82" s="94"/>
      <c r="WBT82" s="94"/>
      <c r="WBU82" s="94"/>
      <c r="WBV82" s="94"/>
      <c r="WBW82" s="94"/>
      <c r="WBX82" s="94"/>
      <c r="WBY82" s="94"/>
      <c r="WBZ82" s="94"/>
      <c r="WCA82" s="94"/>
      <c r="WCB82" s="94"/>
      <c r="WCC82" s="94"/>
      <c r="WCD82" s="94"/>
      <c r="WCE82" s="94"/>
      <c r="WCF82" s="94"/>
      <c r="WCG82" s="94"/>
      <c r="WCH82" s="94"/>
      <c r="WCI82" s="94"/>
      <c r="WCJ82" s="94"/>
      <c r="WCK82" s="94"/>
      <c r="WCL82" s="94"/>
      <c r="WCM82" s="94"/>
      <c r="WCN82" s="94"/>
      <c r="WCO82" s="94"/>
      <c r="WCP82" s="94"/>
      <c r="WCQ82" s="94"/>
      <c r="WCR82" s="94"/>
      <c r="WCS82" s="94"/>
      <c r="WCT82" s="94"/>
      <c r="WCU82" s="94"/>
      <c r="WCV82" s="94"/>
      <c r="WCW82" s="94"/>
      <c r="WCX82" s="94"/>
      <c r="WCY82" s="94"/>
      <c r="WCZ82" s="94"/>
      <c r="WDA82" s="94"/>
      <c r="WDB82" s="94"/>
      <c r="WDC82" s="94"/>
      <c r="WDD82" s="94"/>
      <c r="WDE82" s="94"/>
      <c r="WDF82" s="94"/>
      <c r="WDG82" s="94"/>
      <c r="WDH82" s="94"/>
      <c r="WDI82" s="94"/>
      <c r="WDJ82" s="94"/>
      <c r="WDK82" s="94"/>
      <c r="WDL82" s="94"/>
      <c r="WDM82" s="94"/>
      <c r="WDN82" s="94"/>
      <c r="WDO82" s="94"/>
      <c r="WDP82" s="94"/>
      <c r="WDQ82" s="94"/>
      <c r="WDR82" s="94"/>
      <c r="WDS82" s="94"/>
      <c r="WDT82" s="94"/>
      <c r="WDU82" s="94"/>
      <c r="WDV82" s="94"/>
      <c r="WDW82" s="94"/>
      <c r="WDX82" s="94"/>
      <c r="WDY82" s="94"/>
      <c r="WDZ82" s="94"/>
      <c r="WEA82" s="94"/>
      <c r="WEB82" s="94"/>
      <c r="WEC82" s="94"/>
      <c r="WED82" s="94"/>
      <c r="WEE82" s="94"/>
      <c r="WEF82" s="94"/>
      <c r="WEG82" s="94"/>
      <c r="WEH82" s="94"/>
      <c r="WEI82" s="94"/>
      <c r="WEJ82" s="94"/>
      <c r="WEK82" s="94"/>
      <c r="WEL82" s="94"/>
      <c r="WEM82" s="94"/>
      <c r="WEN82" s="94"/>
      <c r="WEO82" s="94"/>
      <c r="WEP82" s="94"/>
      <c r="WEQ82" s="94"/>
      <c r="WER82" s="94"/>
      <c r="WES82" s="94"/>
      <c r="WET82" s="94"/>
      <c r="WEU82" s="94"/>
      <c r="WEV82" s="94"/>
      <c r="WEW82" s="94"/>
      <c r="WEX82" s="94"/>
      <c r="WEY82" s="94"/>
      <c r="WEZ82" s="94"/>
      <c r="WFA82" s="94"/>
      <c r="WFB82" s="94"/>
      <c r="WFC82" s="94"/>
      <c r="WFD82" s="94"/>
      <c r="WFE82" s="94"/>
      <c r="WFF82" s="94"/>
      <c r="WFG82" s="94"/>
      <c r="WFH82" s="94"/>
      <c r="WFI82" s="94"/>
      <c r="WFJ82" s="94"/>
      <c r="WFK82" s="94"/>
      <c r="WFL82" s="94"/>
      <c r="WFM82" s="94"/>
      <c r="WFN82" s="94"/>
      <c r="WFO82" s="94"/>
      <c r="WFP82" s="94"/>
      <c r="WFQ82" s="94"/>
      <c r="WFR82" s="94"/>
      <c r="WFS82" s="94"/>
      <c r="WFT82" s="94"/>
      <c r="WFU82" s="94"/>
      <c r="WFV82" s="94"/>
      <c r="WFW82" s="94"/>
      <c r="WFX82" s="94"/>
      <c r="WFY82" s="94"/>
      <c r="WFZ82" s="94"/>
      <c r="WGA82" s="94"/>
      <c r="WGB82" s="94"/>
      <c r="WGC82" s="94"/>
      <c r="WGD82" s="94"/>
      <c r="WGE82" s="94"/>
      <c r="WGF82" s="94"/>
      <c r="WGG82" s="94"/>
      <c r="WGH82" s="94"/>
      <c r="WGI82" s="94"/>
      <c r="WGJ82" s="94"/>
      <c r="WGK82" s="94"/>
      <c r="WGL82" s="94"/>
      <c r="WGM82" s="94"/>
      <c r="WGN82" s="94"/>
      <c r="WGO82" s="94"/>
      <c r="WGP82" s="94"/>
      <c r="WGQ82" s="94"/>
      <c r="WGR82" s="94"/>
      <c r="WGS82" s="94"/>
      <c r="WGT82" s="94"/>
      <c r="WGU82" s="94"/>
      <c r="WGV82" s="94"/>
      <c r="WGW82" s="94"/>
      <c r="WGX82" s="94"/>
      <c r="WGY82" s="94"/>
      <c r="WGZ82" s="94"/>
      <c r="WHA82" s="94"/>
      <c r="WHB82" s="94"/>
      <c r="WHC82" s="94"/>
      <c r="WHD82" s="94"/>
      <c r="WHE82" s="94"/>
      <c r="WHF82" s="94"/>
      <c r="WHG82" s="94"/>
      <c r="WHH82" s="94"/>
      <c r="WHI82" s="94"/>
      <c r="WHJ82" s="94"/>
      <c r="WHK82" s="94"/>
      <c r="WHL82" s="94"/>
      <c r="WHM82" s="94"/>
      <c r="WHN82" s="94"/>
      <c r="WHO82" s="94"/>
      <c r="WHP82" s="94"/>
      <c r="WHQ82" s="94"/>
      <c r="WHR82" s="94"/>
      <c r="WHS82" s="94"/>
      <c r="WHT82" s="94"/>
      <c r="WHU82" s="94"/>
      <c r="WHV82" s="94"/>
      <c r="WHW82" s="94"/>
      <c r="WHX82" s="94"/>
      <c r="WHY82" s="94"/>
      <c r="WHZ82" s="94"/>
      <c r="WIA82" s="94"/>
      <c r="WIB82" s="94"/>
      <c r="WIC82" s="94"/>
      <c r="WID82" s="94"/>
      <c r="WIE82" s="94"/>
      <c r="WIF82" s="94"/>
      <c r="WIG82" s="94"/>
      <c r="WIH82" s="94"/>
      <c r="WII82" s="94"/>
      <c r="WIJ82" s="94"/>
      <c r="WIK82" s="94"/>
      <c r="WIL82" s="94"/>
      <c r="WIM82" s="94"/>
      <c r="WIN82" s="94"/>
      <c r="WIO82" s="94"/>
      <c r="WIP82" s="94"/>
      <c r="WIQ82" s="94"/>
      <c r="WIR82" s="94"/>
      <c r="WIS82" s="94"/>
      <c r="WIT82" s="94"/>
      <c r="WIU82" s="94"/>
      <c r="WIV82" s="94"/>
      <c r="WIW82" s="94"/>
      <c r="WIX82" s="94"/>
      <c r="WIY82" s="94"/>
      <c r="WIZ82" s="94"/>
      <c r="WJA82" s="94"/>
      <c r="WJB82" s="94"/>
      <c r="WJC82" s="94"/>
      <c r="WJD82" s="94"/>
      <c r="WJE82" s="94"/>
      <c r="WJF82" s="94"/>
      <c r="WJG82" s="94"/>
      <c r="WJH82" s="94"/>
      <c r="WJI82" s="94"/>
      <c r="WJJ82" s="94"/>
      <c r="WJK82" s="94"/>
      <c r="WJL82" s="94"/>
      <c r="WJM82" s="94"/>
      <c r="WJN82" s="94"/>
      <c r="WJO82" s="94"/>
      <c r="WJP82" s="94"/>
      <c r="WJQ82" s="94"/>
      <c r="WJR82" s="94"/>
      <c r="WJS82" s="94"/>
      <c r="WJT82" s="94"/>
      <c r="WJU82" s="94"/>
      <c r="WJV82" s="94"/>
      <c r="WJW82" s="94"/>
      <c r="WJX82" s="94"/>
      <c r="WJY82" s="94"/>
      <c r="WJZ82" s="94"/>
      <c r="WKA82" s="94"/>
      <c r="WKB82" s="94"/>
      <c r="WKC82" s="94"/>
      <c r="WKD82" s="94"/>
      <c r="WKE82" s="94"/>
      <c r="WKF82" s="94"/>
      <c r="WKG82" s="94"/>
      <c r="WKH82" s="94"/>
      <c r="WKI82" s="94"/>
      <c r="WKJ82" s="94"/>
      <c r="WKK82" s="94"/>
      <c r="WKL82" s="94"/>
      <c r="WKM82" s="94"/>
      <c r="WKN82" s="94"/>
      <c r="WKO82" s="94"/>
      <c r="WKP82" s="94"/>
      <c r="WKQ82" s="94"/>
      <c r="WKR82" s="94"/>
      <c r="WKS82" s="94"/>
      <c r="WKT82" s="94"/>
      <c r="WKU82" s="94"/>
      <c r="WKV82" s="94"/>
      <c r="WKW82" s="94"/>
      <c r="WKX82" s="94"/>
      <c r="WKY82" s="94"/>
      <c r="WKZ82" s="94"/>
      <c r="WLA82" s="94"/>
      <c r="WLB82" s="94"/>
      <c r="WLC82" s="94"/>
      <c r="WLD82" s="94"/>
      <c r="WLE82" s="94"/>
      <c r="WLF82" s="94"/>
      <c r="WLG82" s="94"/>
      <c r="WLH82" s="94"/>
      <c r="WLI82" s="94"/>
      <c r="WLJ82" s="94"/>
      <c r="WLK82" s="94"/>
      <c r="WLL82" s="94"/>
      <c r="WLM82" s="94"/>
      <c r="WLN82" s="94"/>
      <c r="WLO82" s="94"/>
      <c r="WLP82" s="94"/>
      <c r="WLQ82" s="94"/>
      <c r="WLR82" s="94"/>
      <c r="WLS82" s="94"/>
      <c r="WLT82" s="94"/>
      <c r="WLU82" s="94"/>
      <c r="WLV82" s="94"/>
      <c r="WLW82" s="94"/>
      <c r="WLX82" s="94"/>
      <c r="WLY82" s="94"/>
      <c r="WLZ82" s="94"/>
      <c r="WMA82" s="94"/>
      <c r="WMB82" s="94"/>
      <c r="WMC82" s="94"/>
      <c r="WMD82" s="94"/>
      <c r="WME82" s="94"/>
      <c r="WMF82" s="94"/>
      <c r="WMG82" s="94"/>
      <c r="WMH82" s="94"/>
      <c r="WMI82" s="94"/>
      <c r="WMJ82" s="94"/>
      <c r="WMK82" s="94"/>
      <c r="WML82" s="94"/>
      <c r="WMM82" s="94"/>
      <c r="WMN82" s="94"/>
      <c r="WMO82" s="94"/>
      <c r="WMP82" s="94"/>
      <c r="WMQ82" s="94"/>
      <c r="WMR82" s="94"/>
      <c r="WMS82" s="94"/>
      <c r="WMT82" s="94"/>
      <c r="WMU82" s="94"/>
      <c r="WMV82" s="94"/>
      <c r="WMW82" s="94"/>
      <c r="WMX82" s="94"/>
      <c r="WMY82" s="94"/>
      <c r="WMZ82" s="94"/>
      <c r="WNA82" s="94"/>
      <c r="WNB82" s="94"/>
      <c r="WNC82" s="94"/>
      <c r="WND82" s="94"/>
      <c r="WNE82" s="94"/>
      <c r="WNF82" s="94"/>
      <c r="WNG82" s="94"/>
      <c r="WNH82" s="94"/>
      <c r="WNI82" s="94"/>
      <c r="WNJ82" s="94"/>
      <c r="WNK82" s="94"/>
      <c r="WNL82" s="94"/>
      <c r="WNM82" s="94"/>
      <c r="WNN82" s="94"/>
      <c r="WNO82" s="94"/>
      <c r="WNP82" s="94"/>
      <c r="WNQ82" s="94"/>
      <c r="WNR82" s="94"/>
      <c r="WNS82" s="94"/>
      <c r="WNT82" s="94"/>
      <c r="WNU82" s="94"/>
      <c r="WNV82" s="94"/>
      <c r="WNW82" s="94"/>
      <c r="WNX82" s="94"/>
      <c r="WNY82" s="94"/>
      <c r="WNZ82" s="94"/>
      <c r="WOA82" s="94"/>
      <c r="WOB82" s="94"/>
      <c r="WOC82" s="94"/>
      <c r="WOD82" s="94"/>
      <c r="WOE82" s="94"/>
      <c r="WOF82" s="94"/>
      <c r="WOG82" s="94"/>
      <c r="WOH82" s="94"/>
      <c r="WOI82" s="94"/>
      <c r="WOJ82" s="94"/>
      <c r="WOK82" s="94"/>
      <c r="WOL82" s="94"/>
      <c r="WOM82" s="94"/>
      <c r="WON82" s="94"/>
      <c r="WOO82" s="94"/>
      <c r="WOP82" s="94"/>
      <c r="WOQ82" s="94"/>
      <c r="WOR82" s="94"/>
      <c r="WOS82" s="94"/>
      <c r="WOT82" s="94"/>
      <c r="WOU82" s="94"/>
      <c r="WOV82" s="94"/>
      <c r="WOW82" s="94"/>
      <c r="WOX82" s="94"/>
      <c r="WOY82" s="94"/>
      <c r="WOZ82" s="94"/>
      <c r="WPA82" s="94"/>
      <c r="WPB82" s="94"/>
      <c r="WPC82" s="94"/>
      <c r="WPD82" s="94"/>
      <c r="WPE82" s="94"/>
      <c r="WPF82" s="94"/>
      <c r="WPG82" s="94"/>
      <c r="WPH82" s="94"/>
      <c r="WPI82" s="94"/>
      <c r="WPJ82" s="94"/>
      <c r="WPK82" s="94"/>
      <c r="WPL82" s="94"/>
      <c r="WPM82" s="94"/>
      <c r="WPN82" s="94"/>
      <c r="WPO82" s="94"/>
      <c r="WPP82" s="94"/>
      <c r="WPQ82" s="94"/>
      <c r="WPR82" s="94"/>
      <c r="WPS82" s="94"/>
      <c r="WPT82" s="94"/>
      <c r="WPU82" s="94"/>
      <c r="WPV82" s="94"/>
      <c r="WPW82" s="94"/>
      <c r="WPX82" s="94"/>
      <c r="WPY82" s="94"/>
      <c r="WPZ82" s="94"/>
      <c r="WQA82" s="94"/>
      <c r="WQB82" s="94"/>
      <c r="WQC82" s="94"/>
      <c r="WQD82" s="94"/>
      <c r="WQE82" s="94"/>
      <c r="WQF82" s="94"/>
      <c r="WQG82" s="94"/>
      <c r="WQH82" s="94"/>
      <c r="WQI82" s="94"/>
      <c r="WQJ82" s="94"/>
      <c r="WQK82" s="94"/>
      <c r="WQL82" s="94"/>
      <c r="WQM82" s="94"/>
      <c r="WQN82" s="94"/>
      <c r="WQO82" s="94"/>
      <c r="WQP82" s="94"/>
      <c r="WQQ82" s="94"/>
      <c r="WQR82" s="94"/>
      <c r="WQS82" s="94"/>
      <c r="WQT82" s="94"/>
      <c r="WQU82" s="94"/>
      <c r="WQV82" s="94"/>
      <c r="WQW82" s="94"/>
      <c r="WQX82" s="94"/>
      <c r="WQY82" s="94"/>
      <c r="WQZ82" s="94"/>
      <c r="WRA82" s="94"/>
      <c r="WRB82" s="94"/>
      <c r="WRC82" s="94"/>
      <c r="WRD82" s="94"/>
      <c r="WRE82" s="94"/>
      <c r="WRF82" s="94"/>
      <c r="WRG82" s="94"/>
      <c r="WRH82" s="94"/>
      <c r="WRI82" s="94"/>
      <c r="WRJ82" s="94"/>
      <c r="WRK82" s="94"/>
      <c r="WRL82" s="94"/>
      <c r="WRM82" s="94"/>
      <c r="WRN82" s="94"/>
      <c r="WRO82" s="94"/>
      <c r="WRP82" s="94"/>
      <c r="WRQ82" s="94"/>
      <c r="WRR82" s="94"/>
      <c r="WRS82" s="94"/>
      <c r="WRT82" s="94"/>
      <c r="WRU82" s="94"/>
      <c r="WRV82" s="94"/>
      <c r="WRW82" s="94"/>
      <c r="WRX82" s="94"/>
      <c r="WRY82" s="94"/>
      <c r="WRZ82" s="94"/>
      <c r="WSA82" s="94"/>
      <c r="WSB82" s="94"/>
      <c r="WSC82" s="94"/>
      <c r="WSD82" s="94"/>
      <c r="WSE82" s="94"/>
      <c r="WSF82" s="94"/>
      <c r="WSG82" s="94"/>
      <c r="WSH82" s="94"/>
      <c r="WSI82" s="94"/>
      <c r="WSJ82" s="94"/>
      <c r="WSK82" s="94"/>
      <c r="WSL82" s="94"/>
      <c r="WSM82" s="94"/>
      <c r="WSN82" s="94"/>
      <c r="WSO82" s="94"/>
      <c r="WSP82" s="94"/>
      <c r="WSQ82" s="94"/>
      <c r="WSR82" s="94"/>
      <c r="WSS82" s="94"/>
      <c r="WST82" s="94"/>
      <c r="WSU82" s="94"/>
      <c r="WSV82" s="94"/>
      <c r="WSW82" s="94"/>
      <c r="WSX82" s="94"/>
      <c r="WSY82" s="94"/>
      <c r="WSZ82" s="94"/>
      <c r="WTA82" s="94"/>
      <c r="WTB82" s="94"/>
      <c r="WTC82" s="94"/>
      <c r="WTD82" s="94"/>
      <c r="WTE82" s="94"/>
      <c r="WTF82" s="94"/>
      <c r="WTG82" s="94"/>
      <c r="WTH82" s="94"/>
      <c r="WTI82" s="94"/>
      <c r="WTJ82" s="94"/>
      <c r="WTK82" s="94"/>
      <c r="WTL82" s="94"/>
      <c r="WTM82" s="94"/>
      <c r="WTN82" s="94"/>
      <c r="WTO82" s="94"/>
      <c r="WTP82" s="94"/>
      <c r="WTQ82" s="94"/>
      <c r="WTR82" s="94"/>
      <c r="WTS82" s="94"/>
      <c r="WTT82" s="94"/>
      <c r="WTU82" s="94"/>
      <c r="WTV82" s="94"/>
      <c r="WTW82" s="94"/>
      <c r="WTX82" s="94"/>
      <c r="WTY82" s="94"/>
      <c r="WTZ82" s="94"/>
      <c r="WUA82" s="94"/>
      <c r="WUB82" s="94"/>
      <c r="WUC82" s="94"/>
      <c r="WUD82" s="94"/>
      <c r="WUE82" s="94"/>
      <c r="WUF82" s="94"/>
      <c r="WUG82" s="94"/>
      <c r="WUH82" s="94"/>
      <c r="WUI82" s="94"/>
      <c r="WUJ82" s="94"/>
      <c r="WUK82" s="94"/>
      <c r="WUL82" s="94"/>
      <c r="WUM82" s="94"/>
      <c r="WUN82" s="94"/>
      <c r="WUO82" s="94"/>
      <c r="WUP82" s="94"/>
      <c r="WUQ82" s="94"/>
      <c r="WUR82" s="94"/>
      <c r="WUS82" s="94"/>
      <c r="WUT82" s="94"/>
      <c r="WUU82" s="94"/>
      <c r="WUV82" s="94"/>
      <c r="WUW82" s="94"/>
      <c r="WUX82" s="94"/>
      <c r="WUY82" s="94"/>
      <c r="WUZ82" s="94"/>
      <c r="WVA82" s="94"/>
      <c r="WVB82" s="94"/>
      <c r="WVC82" s="94"/>
      <c r="WVD82" s="94"/>
      <c r="WVE82" s="94"/>
      <c r="WVF82" s="94"/>
      <c r="WVG82" s="94"/>
      <c r="WVH82" s="94"/>
      <c r="WVI82" s="94"/>
      <c r="WVJ82" s="94"/>
      <c r="WVK82" s="94"/>
      <c r="WVL82" s="94"/>
      <c r="WVM82" s="94"/>
      <c r="WVN82" s="94"/>
      <c r="WVO82" s="94"/>
      <c r="WVP82" s="94"/>
      <c r="WVQ82" s="94"/>
      <c r="WVR82" s="94"/>
      <c r="WVS82" s="94"/>
      <c r="WVT82" s="94"/>
      <c r="WVU82" s="94"/>
      <c r="WVV82" s="94"/>
      <c r="WVW82" s="94"/>
      <c r="WVX82" s="94"/>
      <c r="WVY82" s="94"/>
      <c r="WVZ82" s="94"/>
      <c r="WWA82" s="94"/>
      <c r="WWB82" s="94"/>
      <c r="WWC82" s="94"/>
      <c r="WWD82" s="94"/>
      <c r="WWE82" s="94"/>
      <c r="WWF82" s="94"/>
      <c r="WWG82" s="94"/>
      <c r="WWH82" s="94"/>
      <c r="WWI82" s="94"/>
      <c r="WWJ82" s="94"/>
      <c r="WWK82" s="94"/>
      <c r="WWL82" s="94"/>
      <c r="WWM82" s="94"/>
      <c r="WWN82" s="94"/>
      <c r="WWO82" s="94"/>
      <c r="WWP82" s="94"/>
      <c r="WWQ82" s="94"/>
      <c r="WWR82" s="94"/>
      <c r="WWS82" s="94"/>
      <c r="WWT82" s="94"/>
      <c r="WWU82" s="94"/>
      <c r="WWV82" s="94"/>
      <c r="WWW82" s="94"/>
      <c r="WWX82" s="94"/>
      <c r="WWY82" s="94"/>
      <c r="WWZ82" s="94"/>
      <c r="WXA82" s="94"/>
      <c r="WXB82" s="94"/>
      <c r="WXC82" s="94"/>
      <c r="WXD82" s="94"/>
      <c r="WXE82" s="94"/>
      <c r="WXF82" s="94"/>
      <c r="WXG82" s="94"/>
      <c r="WXH82" s="94"/>
      <c r="WXI82" s="94"/>
      <c r="WXJ82" s="94"/>
      <c r="WXK82" s="94"/>
      <c r="WXL82" s="94"/>
      <c r="WXM82" s="94"/>
      <c r="WXN82" s="94"/>
      <c r="WXO82" s="94"/>
      <c r="WXP82" s="94"/>
      <c r="WXQ82" s="94"/>
      <c r="WXR82" s="94"/>
      <c r="WXS82" s="94"/>
      <c r="WXT82" s="94"/>
      <c r="WXU82" s="94"/>
      <c r="WXV82" s="94"/>
      <c r="WXW82" s="94"/>
      <c r="WXX82" s="94"/>
      <c r="WXY82" s="94"/>
      <c r="WXZ82" s="94"/>
      <c r="WYA82" s="94"/>
      <c r="WYB82" s="94"/>
      <c r="WYC82" s="94"/>
      <c r="WYD82" s="94"/>
      <c r="WYE82" s="94"/>
      <c r="WYF82" s="94"/>
      <c r="WYG82" s="94"/>
      <c r="WYH82" s="94"/>
      <c r="WYI82" s="94"/>
      <c r="WYJ82" s="94"/>
      <c r="WYK82" s="94"/>
      <c r="WYL82" s="94"/>
      <c r="WYM82" s="94"/>
      <c r="WYN82" s="94"/>
      <c r="WYO82" s="94"/>
      <c r="WYP82" s="94"/>
      <c r="WYQ82" s="94"/>
      <c r="WYR82" s="94"/>
      <c r="WYS82" s="94"/>
      <c r="WYT82" s="94"/>
      <c r="WYU82" s="94"/>
      <c r="WYV82" s="94"/>
      <c r="WYW82" s="94"/>
      <c r="WYX82" s="94"/>
      <c r="WYY82" s="94"/>
      <c r="WYZ82" s="94"/>
      <c r="WZA82" s="94"/>
      <c r="WZB82" s="94"/>
      <c r="WZC82" s="94"/>
      <c r="WZD82" s="94"/>
      <c r="WZE82" s="94"/>
      <c r="WZF82" s="94"/>
      <c r="WZG82" s="94"/>
      <c r="WZH82" s="94"/>
      <c r="WZI82" s="94"/>
      <c r="WZJ82" s="94"/>
      <c r="WZK82" s="94"/>
      <c r="WZL82" s="94"/>
      <c r="WZM82" s="94"/>
      <c r="WZN82" s="94"/>
      <c r="WZO82" s="94"/>
      <c r="WZP82" s="94"/>
      <c r="WZQ82" s="94"/>
      <c r="WZR82" s="94"/>
      <c r="WZS82" s="94"/>
      <c r="WZT82" s="94"/>
      <c r="WZU82" s="94"/>
      <c r="WZV82" s="94"/>
      <c r="WZW82" s="94"/>
      <c r="WZX82" s="94"/>
      <c r="WZY82" s="94"/>
      <c r="WZZ82" s="94"/>
      <c r="XAA82" s="94"/>
      <c r="XAB82" s="94"/>
      <c r="XAC82" s="94"/>
      <c r="XAD82" s="94"/>
      <c r="XAE82" s="94"/>
      <c r="XAF82" s="94"/>
      <c r="XAG82" s="94"/>
      <c r="XAH82" s="94"/>
      <c r="XAI82" s="94"/>
      <c r="XAJ82" s="94"/>
      <c r="XAK82" s="94"/>
      <c r="XAL82" s="94"/>
      <c r="XAM82" s="94"/>
      <c r="XAN82" s="94"/>
      <c r="XAO82" s="94"/>
      <c r="XAP82" s="94"/>
      <c r="XAQ82" s="94"/>
      <c r="XAR82" s="94"/>
      <c r="XAS82" s="94"/>
      <c r="XAT82" s="94"/>
      <c r="XAU82" s="94"/>
      <c r="XAV82" s="94"/>
      <c r="XAW82" s="94"/>
      <c r="XAX82" s="94"/>
      <c r="XAY82" s="94"/>
      <c r="XAZ82" s="94"/>
      <c r="XBA82" s="94"/>
      <c r="XBB82" s="94"/>
      <c r="XBC82" s="94"/>
      <c r="XBD82" s="94"/>
      <c r="XBE82" s="94"/>
      <c r="XBF82" s="94"/>
      <c r="XBG82" s="94"/>
      <c r="XBH82" s="94"/>
      <c r="XBI82" s="94"/>
      <c r="XBJ82" s="94"/>
      <c r="XBK82" s="94"/>
      <c r="XBL82" s="94"/>
      <c r="XBM82" s="94"/>
      <c r="XBN82" s="94"/>
      <c r="XBO82" s="94"/>
      <c r="XBP82" s="94"/>
      <c r="XBQ82" s="94"/>
      <c r="XBR82" s="94"/>
      <c r="XBS82" s="94"/>
      <c r="XBT82" s="94"/>
      <c r="XBU82" s="94"/>
      <c r="XBV82" s="94"/>
      <c r="XBW82" s="94"/>
      <c r="XBX82" s="94"/>
      <c r="XBY82" s="94"/>
      <c r="XBZ82" s="94"/>
      <c r="XCA82" s="94"/>
      <c r="XCB82" s="94"/>
      <c r="XCC82" s="94"/>
      <c r="XCD82" s="94"/>
      <c r="XCE82" s="94"/>
      <c r="XCF82" s="94"/>
      <c r="XCG82" s="94"/>
      <c r="XCH82" s="94"/>
      <c r="XCI82" s="94"/>
      <c r="XCJ82" s="94"/>
      <c r="XCK82" s="94"/>
      <c r="XCL82" s="94"/>
      <c r="XCM82" s="94"/>
      <c r="XCN82" s="94"/>
      <c r="XCO82" s="94"/>
      <c r="XCP82" s="94"/>
      <c r="XCQ82" s="94"/>
      <c r="XCR82" s="94"/>
      <c r="XCS82" s="94"/>
      <c r="XCT82" s="94"/>
      <c r="XCU82" s="94"/>
      <c r="XCV82" s="94"/>
      <c r="XCW82" s="94"/>
      <c r="XCX82" s="94"/>
      <c r="XCY82" s="94"/>
      <c r="XCZ82" s="94"/>
      <c r="XDA82" s="94"/>
      <c r="XDB82" s="94"/>
      <c r="XDC82" s="94"/>
      <c r="XDD82" s="94"/>
      <c r="XDE82" s="94"/>
      <c r="XDF82" s="94"/>
      <c r="XDG82" s="94"/>
      <c r="XDH82" s="94"/>
      <c r="XDI82" s="94"/>
      <c r="XDJ82" s="94"/>
      <c r="XDK82" s="94"/>
      <c r="XDL82" s="94"/>
      <c r="XDM82" s="94"/>
      <c r="XDN82" s="94"/>
      <c r="XDO82" s="94"/>
      <c r="XDP82" s="94"/>
      <c r="XDQ82" s="94"/>
      <c r="XDR82" s="94"/>
      <c r="XDS82" s="94"/>
      <c r="XDT82" s="94"/>
      <c r="XDU82" s="94"/>
      <c r="XDV82" s="94"/>
      <c r="XDW82" s="94"/>
      <c r="XDX82" s="94"/>
      <c r="XDY82" s="94"/>
      <c r="XDZ82" s="94"/>
      <c r="XEA82" s="94"/>
      <c r="XEB82" s="94"/>
      <c r="XEC82" s="94"/>
      <c r="XED82" s="94"/>
      <c r="XEE82" s="94"/>
      <c r="XEF82" s="94"/>
      <c r="XEG82" s="94"/>
      <c r="XEH82" s="94"/>
      <c r="XEI82" s="94"/>
      <c r="XEJ82" s="94"/>
      <c r="XEK82" s="94"/>
      <c r="XEL82" s="94"/>
      <c r="XEM82" s="94"/>
      <c r="XEN82" s="94"/>
      <c r="XEO82" s="94"/>
      <c r="XEP82" s="94"/>
    </row>
    <row r="83" spans="2:16370" x14ac:dyDescent="0.2">
      <c r="B83" s="105"/>
      <c r="C83" s="106">
        <f>C22</f>
        <v>43008</v>
      </c>
      <c r="D83" s="106">
        <f t="shared" ref="D83:BH83" si="51">D22</f>
        <v>43039</v>
      </c>
      <c r="E83" s="106">
        <f t="shared" si="51"/>
        <v>43069</v>
      </c>
      <c r="F83" s="106">
        <f t="shared" si="51"/>
        <v>43100</v>
      </c>
      <c r="G83" s="106">
        <f t="shared" si="51"/>
        <v>43131</v>
      </c>
      <c r="H83" s="106">
        <f t="shared" si="51"/>
        <v>43159</v>
      </c>
      <c r="I83" s="106">
        <f t="shared" si="51"/>
        <v>43190</v>
      </c>
      <c r="J83" s="106">
        <f t="shared" si="51"/>
        <v>43220</v>
      </c>
      <c r="K83" s="106">
        <f t="shared" si="51"/>
        <v>43251</v>
      </c>
      <c r="L83" s="106">
        <f t="shared" si="51"/>
        <v>43281</v>
      </c>
      <c r="M83" s="106">
        <f t="shared" si="51"/>
        <v>43312</v>
      </c>
      <c r="N83" s="106">
        <f t="shared" si="51"/>
        <v>43343</v>
      </c>
      <c r="O83" s="106">
        <f t="shared" si="51"/>
        <v>43373</v>
      </c>
      <c r="P83" s="106">
        <f t="shared" si="51"/>
        <v>43404</v>
      </c>
      <c r="Q83" s="106">
        <f t="shared" si="51"/>
        <v>43434</v>
      </c>
      <c r="R83" s="106">
        <f t="shared" si="51"/>
        <v>43465</v>
      </c>
      <c r="S83" s="106">
        <f t="shared" si="51"/>
        <v>43496</v>
      </c>
      <c r="T83" s="106">
        <f t="shared" si="51"/>
        <v>43524</v>
      </c>
      <c r="U83" s="106">
        <f t="shared" si="51"/>
        <v>43555</v>
      </c>
      <c r="V83" s="106">
        <f t="shared" si="51"/>
        <v>43585</v>
      </c>
      <c r="W83" s="106">
        <f t="shared" si="51"/>
        <v>43616</v>
      </c>
      <c r="X83" s="106">
        <f t="shared" si="51"/>
        <v>43646</v>
      </c>
      <c r="Y83" s="106">
        <f t="shared" si="51"/>
        <v>43677</v>
      </c>
      <c r="Z83" s="106">
        <f t="shared" si="51"/>
        <v>43708</v>
      </c>
      <c r="AA83" s="106">
        <f t="shared" si="51"/>
        <v>43738</v>
      </c>
      <c r="AB83" s="106">
        <f t="shared" si="51"/>
        <v>43769</v>
      </c>
      <c r="AC83" s="106">
        <f t="shared" si="51"/>
        <v>43799</v>
      </c>
      <c r="AD83" s="106">
        <f t="shared" si="51"/>
        <v>43830</v>
      </c>
      <c r="AE83" s="106">
        <f t="shared" si="51"/>
        <v>43861</v>
      </c>
      <c r="AF83" s="106">
        <f t="shared" si="51"/>
        <v>43890</v>
      </c>
      <c r="AG83" s="106">
        <f t="shared" si="51"/>
        <v>43921</v>
      </c>
      <c r="AH83" s="106">
        <f t="shared" si="51"/>
        <v>43951</v>
      </c>
      <c r="AI83" s="106">
        <f t="shared" si="51"/>
        <v>43982</v>
      </c>
      <c r="AJ83" s="106">
        <f t="shared" si="51"/>
        <v>44012</v>
      </c>
      <c r="AK83" s="106">
        <f t="shared" si="51"/>
        <v>44043</v>
      </c>
      <c r="AL83" s="106">
        <f t="shared" si="51"/>
        <v>44074</v>
      </c>
      <c r="AM83" s="106">
        <f t="shared" si="51"/>
        <v>44104</v>
      </c>
      <c r="AN83" s="106">
        <f t="shared" si="51"/>
        <v>44135</v>
      </c>
      <c r="AO83" s="106">
        <f t="shared" si="51"/>
        <v>44165</v>
      </c>
      <c r="AP83" s="106">
        <f t="shared" si="51"/>
        <v>44196</v>
      </c>
      <c r="AQ83" s="106">
        <f t="shared" si="51"/>
        <v>44227</v>
      </c>
      <c r="AR83" s="106">
        <f t="shared" si="51"/>
        <v>44255</v>
      </c>
      <c r="AS83" s="106">
        <f t="shared" si="51"/>
        <v>44286</v>
      </c>
      <c r="AT83" s="106">
        <f t="shared" si="51"/>
        <v>44316</v>
      </c>
      <c r="AU83" s="106">
        <f t="shared" si="51"/>
        <v>44347</v>
      </c>
      <c r="AV83" s="106">
        <f t="shared" si="51"/>
        <v>44377</v>
      </c>
      <c r="AW83" s="106">
        <f t="shared" si="51"/>
        <v>44408</v>
      </c>
      <c r="AX83" s="106">
        <f t="shared" si="51"/>
        <v>44439</v>
      </c>
      <c r="AY83" s="106">
        <f t="shared" si="51"/>
        <v>44469</v>
      </c>
      <c r="AZ83" s="106">
        <f t="shared" si="51"/>
        <v>44500</v>
      </c>
      <c r="BA83" s="106">
        <f t="shared" si="51"/>
        <v>44530</v>
      </c>
      <c r="BB83" s="106">
        <f t="shared" si="51"/>
        <v>44561</v>
      </c>
      <c r="BC83" s="106">
        <f t="shared" si="51"/>
        <v>44592</v>
      </c>
      <c r="BD83" s="106">
        <f t="shared" si="51"/>
        <v>44620</v>
      </c>
      <c r="BE83" s="106">
        <f t="shared" si="51"/>
        <v>44651</v>
      </c>
      <c r="BF83" s="106">
        <f t="shared" si="51"/>
        <v>44681</v>
      </c>
      <c r="BG83" s="106">
        <f t="shared" si="51"/>
        <v>44712</v>
      </c>
      <c r="BH83" s="106">
        <f t="shared" si="51"/>
        <v>44742</v>
      </c>
      <c r="BI83" s="86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  <c r="BZ83" s="86"/>
      <c r="CA83" s="86"/>
      <c r="CB83" s="86"/>
      <c r="CC83" s="86"/>
      <c r="CD83" s="86"/>
      <c r="CE83" s="86"/>
      <c r="CF83" s="86"/>
      <c r="CG83" s="86"/>
      <c r="CH83" s="86"/>
      <c r="CI83" s="86"/>
      <c r="CJ83" s="86"/>
      <c r="CK83" s="86"/>
      <c r="CL83" s="86"/>
      <c r="CM83" s="86"/>
      <c r="CN83" s="86"/>
      <c r="CO83" s="86"/>
      <c r="CP83" s="86"/>
      <c r="CQ83" s="86"/>
      <c r="CR83" s="86"/>
      <c r="CS83" s="86"/>
      <c r="CT83" s="86"/>
      <c r="CU83" s="86"/>
      <c r="CV83" s="86"/>
      <c r="CW83" s="86"/>
      <c r="CX83" s="86"/>
      <c r="CY83" s="86"/>
      <c r="CZ83" s="86"/>
      <c r="DA83" s="86"/>
      <c r="DB83" s="86"/>
      <c r="DC83" s="86"/>
      <c r="DD83" s="86"/>
      <c r="DE83" s="86"/>
      <c r="DF83" s="86"/>
      <c r="DG83" s="86"/>
      <c r="DH83" s="86"/>
      <c r="DI83" s="86"/>
      <c r="DJ83" s="86"/>
      <c r="DK83" s="86"/>
      <c r="DL83" s="86"/>
      <c r="DM83" s="86"/>
      <c r="DN83" s="86"/>
      <c r="DO83" s="86"/>
      <c r="DP83" s="86"/>
      <c r="DQ83" s="86"/>
      <c r="DR83" s="86"/>
      <c r="DS83" s="86"/>
      <c r="DT83" s="86"/>
      <c r="DU83" s="86"/>
      <c r="DV83" s="86"/>
      <c r="DW83" s="86"/>
      <c r="DX83" s="86"/>
      <c r="DY83" s="86"/>
      <c r="DZ83" s="86"/>
      <c r="EA83" s="86"/>
      <c r="EB83" s="86"/>
      <c r="EC83" s="86"/>
      <c r="ED83" s="86"/>
      <c r="EE83" s="86"/>
      <c r="EF83" s="86"/>
      <c r="EG83" s="86"/>
      <c r="EH83" s="86"/>
      <c r="EI83" s="86"/>
      <c r="EJ83" s="86"/>
      <c r="EK83" s="86"/>
      <c r="EL83" s="86"/>
      <c r="EM83" s="86"/>
      <c r="EN83" s="86"/>
      <c r="EO83" s="86"/>
      <c r="EP83" s="86"/>
      <c r="EQ83" s="86"/>
      <c r="ER83" s="86"/>
      <c r="ES83" s="86"/>
      <c r="ET83" s="86"/>
      <c r="EU83" s="86"/>
      <c r="EV83" s="86"/>
      <c r="EW83" s="86"/>
      <c r="EX83" s="86"/>
      <c r="EY83" s="86"/>
      <c r="EZ83" s="86"/>
      <c r="FA83" s="86"/>
      <c r="FB83" s="86"/>
      <c r="FC83" s="86"/>
      <c r="FD83" s="86"/>
      <c r="FE83" s="86"/>
      <c r="FF83" s="86"/>
      <c r="FG83" s="86"/>
      <c r="FH83" s="86"/>
      <c r="FI83" s="86"/>
      <c r="FJ83" s="86"/>
      <c r="FK83" s="86"/>
      <c r="FL83" s="86"/>
      <c r="FM83" s="86"/>
      <c r="FN83" s="86"/>
      <c r="FO83" s="86"/>
      <c r="FP83" s="86"/>
      <c r="FQ83" s="86"/>
      <c r="FR83" s="86"/>
      <c r="FS83" s="86"/>
      <c r="FT83" s="86"/>
      <c r="FU83" s="86"/>
      <c r="FV83" s="86"/>
      <c r="FW83" s="86"/>
      <c r="FX83" s="86"/>
      <c r="FY83" s="86"/>
      <c r="FZ83" s="86"/>
      <c r="GA83" s="86"/>
      <c r="GB83" s="86"/>
      <c r="GC83" s="86"/>
      <c r="GD83" s="86"/>
      <c r="GE83" s="86"/>
      <c r="GF83" s="86"/>
      <c r="GG83" s="86"/>
      <c r="GH83" s="86"/>
      <c r="GI83" s="86"/>
      <c r="GJ83" s="86"/>
      <c r="GK83" s="86"/>
      <c r="GL83" s="86"/>
      <c r="GM83" s="86"/>
      <c r="GN83" s="86"/>
      <c r="GO83" s="86"/>
      <c r="GP83" s="86"/>
      <c r="GQ83" s="86"/>
      <c r="GR83" s="86"/>
      <c r="GS83" s="86"/>
      <c r="GT83" s="86"/>
      <c r="GU83" s="86"/>
      <c r="GV83" s="86"/>
      <c r="GW83" s="86"/>
      <c r="GX83" s="86"/>
      <c r="GY83" s="86"/>
      <c r="GZ83" s="86"/>
      <c r="HA83" s="86"/>
      <c r="HB83" s="86"/>
      <c r="HC83" s="86"/>
      <c r="HD83" s="86"/>
      <c r="HE83" s="86"/>
      <c r="HF83" s="86"/>
      <c r="HG83" s="86"/>
      <c r="HH83" s="86"/>
      <c r="HI83" s="86"/>
      <c r="HJ83" s="86"/>
      <c r="HK83" s="86"/>
      <c r="HL83" s="86"/>
      <c r="HM83" s="86"/>
      <c r="HN83" s="86"/>
      <c r="HO83" s="86"/>
      <c r="HP83" s="86"/>
      <c r="HQ83" s="86"/>
      <c r="HR83" s="86"/>
      <c r="HS83" s="86"/>
      <c r="HT83" s="86"/>
      <c r="HU83" s="86"/>
      <c r="HV83" s="86"/>
      <c r="HW83" s="86"/>
      <c r="HX83" s="86"/>
      <c r="HY83" s="86"/>
      <c r="HZ83" s="86"/>
      <c r="IA83" s="86"/>
      <c r="IB83" s="86"/>
      <c r="IC83" s="86"/>
      <c r="ID83" s="86"/>
      <c r="IE83" s="86"/>
      <c r="IF83" s="86"/>
      <c r="IG83" s="86"/>
      <c r="IH83" s="86"/>
      <c r="II83" s="86"/>
      <c r="IJ83" s="86"/>
      <c r="IK83" s="86"/>
      <c r="IL83" s="86"/>
      <c r="IM83" s="86"/>
      <c r="IN83" s="86"/>
      <c r="IO83" s="86"/>
      <c r="IP83" s="86"/>
      <c r="IQ83" s="86"/>
      <c r="IR83" s="86"/>
      <c r="IS83" s="86"/>
      <c r="IT83" s="86"/>
      <c r="IU83" s="86"/>
      <c r="IV83" s="86"/>
      <c r="IW83" s="86"/>
      <c r="IX83" s="86"/>
      <c r="IY83" s="86"/>
      <c r="IZ83" s="86"/>
      <c r="JA83" s="86"/>
      <c r="JB83" s="86"/>
      <c r="JC83" s="86"/>
      <c r="JD83" s="86"/>
      <c r="JE83" s="86"/>
      <c r="JF83" s="86"/>
      <c r="JG83" s="86"/>
      <c r="JH83" s="86"/>
      <c r="JI83" s="86"/>
      <c r="JJ83" s="86"/>
      <c r="JK83" s="86"/>
      <c r="JL83" s="86"/>
      <c r="JM83" s="86"/>
      <c r="JN83" s="86"/>
      <c r="JO83" s="86"/>
      <c r="JP83" s="86"/>
      <c r="JQ83" s="86"/>
      <c r="JR83" s="86"/>
      <c r="JS83" s="86"/>
      <c r="JT83" s="86"/>
      <c r="JU83" s="86"/>
      <c r="JV83" s="86"/>
      <c r="JW83" s="86"/>
      <c r="JX83" s="86"/>
      <c r="JY83" s="86"/>
      <c r="JZ83" s="86"/>
      <c r="KA83" s="86"/>
      <c r="KB83" s="86"/>
      <c r="KC83" s="86"/>
      <c r="KD83" s="86"/>
      <c r="KE83" s="86"/>
      <c r="KF83" s="86"/>
      <c r="KG83" s="86"/>
      <c r="KH83" s="86"/>
      <c r="KI83" s="86"/>
      <c r="KJ83" s="86"/>
      <c r="KK83" s="86"/>
      <c r="KL83" s="86"/>
      <c r="KM83" s="86"/>
      <c r="KN83" s="86"/>
      <c r="KO83" s="86"/>
      <c r="KP83" s="86"/>
      <c r="KQ83" s="86"/>
      <c r="KR83" s="86"/>
      <c r="KS83" s="86"/>
      <c r="KT83" s="86"/>
      <c r="KU83" s="86"/>
      <c r="KV83" s="86"/>
      <c r="KW83" s="86"/>
      <c r="KX83" s="86"/>
      <c r="KY83" s="86"/>
      <c r="KZ83" s="86"/>
      <c r="LA83" s="86"/>
      <c r="LB83" s="86"/>
      <c r="LC83" s="86"/>
      <c r="LD83" s="86"/>
      <c r="LE83" s="86"/>
      <c r="LF83" s="86"/>
      <c r="LG83" s="86"/>
      <c r="LH83" s="86"/>
      <c r="LI83" s="86"/>
      <c r="LJ83" s="86"/>
      <c r="LK83" s="86"/>
      <c r="LL83" s="86"/>
      <c r="LM83" s="86"/>
      <c r="LN83" s="86"/>
      <c r="LO83" s="86"/>
      <c r="LP83" s="86"/>
      <c r="LQ83" s="86"/>
      <c r="LR83" s="86"/>
      <c r="LS83" s="86"/>
      <c r="LT83" s="86"/>
      <c r="LU83" s="86"/>
      <c r="LV83" s="86"/>
      <c r="LW83" s="86"/>
      <c r="LX83" s="86"/>
      <c r="LY83" s="86"/>
      <c r="LZ83" s="86"/>
      <c r="MA83" s="86"/>
      <c r="MB83" s="86"/>
      <c r="MC83" s="86"/>
      <c r="MD83" s="86"/>
      <c r="ME83" s="86"/>
      <c r="MF83" s="86"/>
      <c r="MG83" s="86"/>
      <c r="MH83" s="86"/>
      <c r="MI83" s="86"/>
      <c r="MJ83" s="86"/>
      <c r="MK83" s="86"/>
      <c r="ML83" s="86"/>
      <c r="MM83" s="86"/>
      <c r="MN83" s="86"/>
      <c r="MO83" s="86"/>
      <c r="MP83" s="86"/>
      <c r="MQ83" s="86"/>
      <c r="MR83" s="86"/>
      <c r="MS83" s="86"/>
      <c r="MT83" s="86"/>
      <c r="MU83" s="86"/>
      <c r="MV83" s="86"/>
      <c r="MW83" s="86"/>
      <c r="MX83" s="86"/>
      <c r="MY83" s="86"/>
      <c r="MZ83" s="86"/>
      <c r="NA83" s="86"/>
      <c r="NB83" s="86"/>
      <c r="NC83" s="86"/>
      <c r="ND83" s="86"/>
      <c r="NE83" s="86"/>
      <c r="NF83" s="86"/>
      <c r="NG83" s="86"/>
      <c r="NH83" s="86"/>
      <c r="NI83" s="86"/>
      <c r="NJ83" s="86"/>
      <c r="NK83" s="86"/>
      <c r="NL83" s="86"/>
      <c r="NM83" s="86"/>
      <c r="NN83" s="86"/>
      <c r="NO83" s="86"/>
      <c r="NP83" s="86"/>
      <c r="NQ83" s="86"/>
      <c r="NR83" s="86"/>
      <c r="NS83" s="86"/>
      <c r="NT83" s="86"/>
      <c r="NU83" s="86"/>
      <c r="NV83" s="86"/>
      <c r="NW83" s="86"/>
      <c r="NX83" s="86"/>
      <c r="NY83" s="86"/>
      <c r="NZ83" s="86"/>
      <c r="OA83" s="86"/>
      <c r="OB83" s="86"/>
      <c r="OC83" s="86"/>
      <c r="OD83" s="86"/>
      <c r="OE83" s="86"/>
      <c r="OF83" s="86"/>
      <c r="OG83" s="86"/>
      <c r="OH83" s="86"/>
      <c r="OI83" s="86"/>
      <c r="OJ83" s="86"/>
      <c r="OK83" s="86"/>
      <c r="OL83" s="86"/>
      <c r="OM83" s="86"/>
      <c r="ON83" s="86"/>
      <c r="OO83" s="86"/>
      <c r="OP83" s="86"/>
      <c r="OQ83" s="86"/>
      <c r="OR83" s="86"/>
      <c r="OS83" s="86"/>
      <c r="OT83" s="86"/>
      <c r="OU83" s="86"/>
      <c r="OV83" s="86"/>
      <c r="OW83" s="86"/>
      <c r="OX83" s="86"/>
      <c r="OY83" s="86"/>
      <c r="OZ83" s="86"/>
      <c r="PA83" s="86"/>
      <c r="PB83" s="86"/>
      <c r="PC83" s="86"/>
      <c r="PD83" s="86"/>
      <c r="PE83" s="86"/>
      <c r="PF83" s="86"/>
      <c r="PG83" s="86"/>
      <c r="PH83" s="86"/>
      <c r="PI83" s="86"/>
      <c r="PJ83" s="86"/>
      <c r="PK83" s="86"/>
      <c r="PL83" s="86"/>
      <c r="PM83" s="86"/>
      <c r="PN83" s="86"/>
      <c r="PO83" s="86"/>
      <c r="PP83" s="86"/>
      <c r="PQ83" s="86"/>
      <c r="PR83" s="86"/>
      <c r="PS83" s="86"/>
      <c r="PT83" s="86"/>
      <c r="PU83" s="86"/>
      <c r="PV83" s="86"/>
      <c r="PW83" s="86"/>
      <c r="PX83" s="86"/>
      <c r="PY83" s="86"/>
      <c r="PZ83" s="86"/>
      <c r="QA83" s="86"/>
      <c r="QB83" s="86"/>
      <c r="QC83" s="86"/>
      <c r="QD83" s="86"/>
      <c r="QE83" s="86"/>
      <c r="QF83" s="86"/>
      <c r="QG83" s="86"/>
      <c r="QH83" s="86"/>
      <c r="QI83" s="86"/>
      <c r="QJ83" s="86"/>
      <c r="QK83" s="86"/>
      <c r="QL83" s="86"/>
      <c r="QM83" s="86"/>
      <c r="QN83" s="86"/>
      <c r="QO83" s="86"/>
      <c r="QP83" s="86"/>
      <c r="QQ83" s="86"/>
      <c r="QR83" s="86"/>
      <c r="QS83" s="86"/>
      <c r="QT83" s="86"/>
      <c r="QU83" s="86"/>
      <c r="QV83" s="86"/>
      <c r="QW83" s="86"/>
      <c r="QX83" s="86"/>
      <c r="QY83" s="86"/>
      <c r="QZ83" s="86"/>
      <c r="RA83" s="86"/>
      <c r="RB83" s="86"/>
      <c r="RC83" s="86"/>
      <c r="RD83" s="86"/>
      <c r="RE83" s="86"/>
      <c r="RF83" s="86"/>
      <c r="RG83" s="86"/>
      <c r="RH83" s="86"/>
      <c r="RI83" s="86"/>
      <c r="RJ83" s="86"/>
      <c r="RK83" s="86"/>
      <c r="RL83" s="86"/>
      <c r="RM83" s="86"/>
      <c r="RN83" s="86"/>
      <c r="RO83" s="86"/>
      <c r="RP83" s="86"/>
      <c r="RQ83" s="86"/>
      <c r="RR83" s="86"/>
      <c r="RS83" s="86"/>
      <c r="RT83" s="86"/>
      <c r="RU83" s="86"/>
      <c r="RV83" s="86"/>
      <c r="RW83" s="86"/>
      <c r="RX83" s="86"/>
      <c r="RY83" s="86"/>
      <c r="RZ83" s="86"/>
      <c r="SA83" s="86"/>
      <c r="SB83" s="86"/>
      <c r="SC83" s="86"/>
      <c r="SD83" s="86"/>
      <c r="SE83" s="86"/>
      <c r="SF83" s="86"/>
      <c r="SG83" s="86"/>
      <c r="SH83" s="86"/>
      <c r="SI83" s="86"/>
      <c r="SJ83" s="86"/>
      <c r="SK83" s="86"/>
      <c r="SL83" s="86"/>
      <c r="SM83" s="86"/>
      <c r="SN83" s="86"/>
      <c r="SO83" s="86"/>
      <c r="SP83" s="86"/>
      <c r="SQ83" s="86"/>
      <c r="SR83" s="86"/>
      <c r="SS83" s="86"/>
      <c r="ST83" s="86"/>
      <c r="SU83" s="86"/>
      <c r="SV83" s="86"/>
      <c r="SW83" s="86"/>
      <c r="SX83" s="86"/>
      <c r="SY83" s="86"/>
      <c r="SZ83" s="86"/>
      <c r="TA83" s="86"/>
      <c r="TB83" s="86"/>
      <c r="TC83" s="86"/>
      <c r="TD83" s="86"/>
      <c r="TE83" s="86"/>
      <c r="TF83" s="86"/>
      <c r="TG83" s="86"/>
      <c r="TH83" s="86"/>
      <c r="TI83" s="86"/>
      <c r="TJ83" s="86"/>
      <c r="TK83" s="86"/>
      <c r="TL83" s="86"/>
      <c r="TM83" s="86"/>
      <c r="TN83" s="86"/>
      <c r="TO83" s="86"/>
      <c r="TP83" s="86"/>
      <c r="TQ83" s="86"/>
      <c r="TR83" s="86"/>
      <c r="TS83" s="86"/>
      <c r="TT83" s="86"/>
      <c r="TU83" s="86"/>
      <c r="TV83" s="86"/>
      <c r="TW83" s="86"/>
      <c r="TX83" s="86"/>
      <c r="TY83" s="86"/>
      <c r="TZ83" s="86"/>
      <c r="UA83" s="86"/>
      <c r="UB83" s="86"/>
      <c r="UC83" s="86"/>
      <c r="UD83" s="86"/>
      <c r="UE83" s="86"/>
      <c r="UF83" s="86"/>
      <c r="UG83" s="86"/>
      <c r="UH83" s="86"/>
      <c r="UI83" s="86"/>
      <c r="UJ83" s="86"/>
      <c r="UK83" s="86"/>
      <c r="UL83" s="86"/>
      <c r="UM83" s="86"/>
      <c r="UN83" s="86"/>
      <c r="UO83" s="86"/>
      <c r="UP83" s="86"/>
      <c r="UQ83" s="86"/>
      <c r="UR83" s="86"/>
      <c r="US83" s="86"/>
      <c r="UT83" s="86"/>
      <c r="UU83" s="86"/>
      <c r="UV83" s="86"/>
      <c r="UW83" s="86"/>
      <c r="UX83" s="86"/>
      <c r="UY83" s="86"/>
      <c r="UZ83" s="86"/>
      <c r="VA83" s="86"/>
      <c r="VB83" s="86"/>
      <c r="VC83" s="86"/>
      <c r="VD83" s="86"/>
      <c r="VE83" s="86"/>
      <c r="VF83" s="86"/>
      <c r="VG83" s="86"/>
      <c r="VH83" s="86"/>
      <c r="VI83" s="86"/>
      <c r="VJ83" s="86"/>
      <c r="VK83" s="86"/>
      <c r="VL83" s="86"/>
      <c r="VM83" s="86"/>
      <c r="VN83" s="86"/>
      <c r="VO83" s="86"/>
      <c r="VP83" s="86"/>
      <c r="VQ83" s="86"/>
      <c r="VR83" s="86"/>
      <c r="VS83" s="86"/>
      <c r="VT83" s="86"/>
      <c r="VU83" s="86"/>
      <c r="VV83" s="86"/>
      <c r="VW83" s="86"/>
      <c r="VX83" s="86"/>
      <c r="VY83" s="86"/>
      <c r="VZ83" s="86"/>
      <c r="WA83" s="86"/>
      <c r="WB83" s="86"/>
      <c r="WC83" s="86"/>
      <c r="WD83" s="86"/>
      <c r="WE83" s="86"/>
      <c r="WF83" s="86"/>
      <c r="WG83" s="86"/>
      <c r="WH83" s="86"/>
      <c r="WI83" s="86"/>
      <c r="WJ83" s="86"/>
      <c r="WK83" s="86"/>
      <c r="WL83" s="86"/>
      <c r="WM83" s="86"/>
      <c r="WN83" s="86"/>
      <c r="WO83" s="86"/>
      <c r="WP83" s="86"/>
      <c r="WQ83" s="86"/>
      <c r="WR83" s="86"/>
      <c r="WS83" s="86"/>
      <c r="WT83" s="86"/>
      <c r="WU83" s="86"/>
      <c r="WV83" s="86"/>
      <c r="WW83" s="86"/>
      <c r="WX83" s="86"/>
      <c r="WY83" s="86"/>
      <c r="WZ83" s="86"/>
      <c r="XA83" s="86"/>
      <c r="XB83" s="86"/>
      <c r="XC83" s="86"/>
      <c r="XD83" s="86"/>
      <c r="XE83" s="86"/>
      <c r="XF83" s="86"/>
      <c r="XG83" s="86"/>
      <c r="XH83" s="86"/>
      <c r="XI83" s="86"/>
      <c r="XJ83" s="86"/>
      <c r="XK83" s="86"/>
      <c r="XL83" s="86"/>
      <c r="XM83" s="86"/>
      <c r="XN83" s="86"/>
      <c r="XO83" s="86"/>
      <c r="XP83" s="86"/>
      <c r="XQ83" s="86"/>
      <c r="XR83" s="86"/>
      <c r="XS83" s="86"/>
      <c r="XT83" s="86"/>
      <c r="XU83" s="86"/>
      <c r="XV83" s="86"/>
      <c r="XW83" s="86"/>
      <c r="XX83" s="86"/>
      <c r="XY83" s="86"/>
      <c r="XZ83" s="86"/>
      <c r="YA83" s="86"/>
      <c r="YB83" s="86"/>
      <c r="YC83" s="86"/>
      <c r="YD83" s="86"/>
      <c r="YE83" s="86"/>
      <c r="YF83" s="86"/>
      <c r="YG83" s="86"/>
      <c r="YH83" s="86"/>
      <c r="YI83" s="86"/>
      <c r="YJ83" s="86"/>
      <c r="YK83" s="86"/>
      <c r="YL83" s="86"/>
      <c r="YM83" s="86"/>
      <c r="YN83" s="86"/>
      <c r="YO83" s="86"/>
      <c r="YP83" s="86"/>
      <c r="YQ83" s="86"/>
      <c r="YR83" s="86"/>
      <c r="YS83" s="86"/>
      <c r="YT83" s="86"/>
      <c r="YU83" s="86"/>
      <c r="YV83" s="86"/>
      <c r="YW83" s="86"/>
      <c r="YX83" s="86"/>
      <c r="YY83" s="86"/>
      <c r="YZ83" s="86"/>
      <c r="ZA83" s="86"/>
      <c r="ZB83" s="86"/>
      <c r="ZC83" s="86"/>
      <c r="ZD83" s="86"/>
      <c r="ZE83" s="86"/>
      <c r="ZF83" s="86"/>
      <c r="ZG83" s="86"/>
      <c r="ZH83" s="86"/>
      <c r="ZI83" s="86"/>
      <c r="ZJ83" s="86"/>
      <c r="ZK83" s="86"/>
      <c r="ZL83" s="86"/>
      <c r="ZM83" s="86"/>
      <c r="ZN83" s="86"/>
      <c r="ZO83" s="86"/>
      <c r="ZP83" s="86"/>
      <c r="ZQ83" s="86"/>
      <c r="ZR83" s="86"/>
      <c r="ZS83" s="86"/>
      <c r="ZT83" s="86"/>
      <c r="ZU83" s="86"/>
      <c r="ZV83" s="86"/>
      <c r="ZW83" s="86"/>
      <c r="ZX83" s="86"/>
      <c r="ZY83" s="86"/>
      <c r="ZZ83" s="86"/>
      <c r="AAA83" s="86"/>
      <c r="AAB83" s="86"/>
      <c r="AAC83" s="86"/>
      <c r="AAD83" s="86"/>
      <c r="AAE83" s="86"/>
      <c r="AAF83" s="86"/>
      <c r="AAG83" s="86"/>
      <c r="AAH83" s="86"/>
      <c r="AAI83" s="86"/>
      <c r="AAJ83" s="86"/>
      <c r="AAK83" s="86"/>
      <c r="AAL83" s="86"/>
      <c r="AAM83" s="86"/>
      <c r="AAN83" s="86"/>
      <c r="AAO83" s="86"/>
      <c r="AAP83" s="86"/>
      <c r="AAQ83" s="86"/>
      <c r="AAR83" s="86"/>
      <c r="AAS83" s="86"/>
      <c r="AAT83" s="86"/>
      <c r="AAU83" s="86"/>
      <c r="AAV83" s="86"/>
      <c r="AAW83" s="86"/>
      <c r="AAX83" s="86"/>
      <c r="AAY83" s="86"/>
      <c r="AAZ83" s="86"/>
      <c r="ABA83" s="86"/>
      <c r="ABB83" s="86"/>
      <c r="ABC83" s="86"/>
      <c r="ABD83" s="86"/>
      <c r="ABE83" s="86"/>
      <c r="ABF83" s="86"/>
      <c r="ABG83" s="86"/>
      <c r="ABH83" s="86"/>
      <c r="ABI83" s="86"/>
      <c r="ABJ83" s="86"/>
      <c r="ABK83" s="86"/>
      <c r="ABL83" s="86"/>
      <c r="ABM83" s="86"/>
      <c r="ABN83" s="86"/>
      <c r="ABO83" s="86"/>
      <c r="ABP83" s="86"/>
      <c r="ABQ83" s="86"/>
      <c r="ABR83" s="86"/>
      <c r="ABS83" s="86"/>
      <c r="ABT83" s="86"/>
      <c r="ABU83" s="86"/>
      <c r="ABV83" s="86"/>
      <c r="ABW83" s="86"/>
      <c r="ABX83" s="86"/>
      <c r="ABY83" s="86"/>
      <c r="ABZ83" s="86"/>
      <c r="ACA83" s="86"/>
      <c r="ACB83" s="86"/>
      <c r="ACC83" s="86"/>
      <c r="ACD83" s="86"/>
      <c r="ACE83" s="86"/>
      <c r="ACF83" s="86"/>
      <c r="ACG83" s="86"/>
      <c r="ACH83" s="86"/>
      <c r="ACI83" s="86"/>
      <c r="ACJ83" s="86"/>
      <c r="ACK83" s="86"/>
      <c r="ACL83" s="86"/>
      <c r="ACM83" s="86"/>
      <c r="ACN83" s="86"/>
      <c r="ACO83" s="86"/>
      <c r="ACP83" s="86"/>
      <c r="ACQ83" s="86"/>
      <c r="ACR83" s="86"/>
      <c r="ACS83" s="86"/>
      <c r="ACT83" s="86"/>
      <c r="ACU83" s="86"/>
      <c r="ACV83" s="86"/>
      <c r="ACW83" s="86"/>
      <c r="ACX83" s="86"/>
      <c r="ACY83" s="86"/>
      <c r="ACZ83" s="86"/>
      <c r="ADA83" s="86"/>
      <c r="ADB83" s="86"/>
      <c r="ADC83" s="86"/>
      <c r="ADD83" s="86"/>
      <c r="ADE83" s="86"/>
      <c r="ADF83" s="86"/>
      <c r="ADG83" s="86"/>
      <c r="ADH83" s="86"/>
      <c r="ADI83" s="86"/>
      <c r="ADJ83" s="86"/>
      <c r="ADK83" s="86"/>
      <c r="ADL83" s="86"/>
      <c r="ADM83" s="86"/>
      <c r="ADN83" s="86"/>
      <c r="ADO83" s="86"/>
      <c r="ADP83" s="86"/>
      <c r="ADQ83" s="86"/>
      <c r="ADR83" s="86"/>
      <c r="ADS83" s="86"/>
      <c r="ADT83" s="86"/>
      <c r="ADU83" s="86"/>
      <c r="ADV83" s="86"/>
      <c r="ADW83" s="86"/>
      <c r="ADX83" s="86"/>
      <c r="ADY83" s="86"/>
      <c r="ADZ83" s="86"/>
      <c r="AEA83" s="86"/>
      <c r="AEB83" s="86"/>
      <c r="AEC83" s="86"/>
      <c r="AED83" s="86"/>
      <c r="AEE83" s="86"/>
      <c r="AEF83" s="86"/>
      <c r="AEG83" s="86"/>
      <c r="AEH83" s="86"/>
      <c r="AEI83" s="86"/>
      <c r="AEJ83" s="86"/>
      <c r="AEK83" s="86"/>
      <c r="AEL83" s="86"/>
      <c r="AEM83" s="86"/>
      <c r="AEN83" s="86"/>
      <c r="AEO83" s="86"/>
      <c r="AEP83" s="86"/>
      <c r="AEQ83" s="86"/>
      <c r="AER83" s="86"/>
      <c r="AES83" s="86"/>
      <c r="AET83" s="86"/>
      <c r="AEU83" s="86"/>
      <c r="AEV83" s="86"/>
      <c r="AEW83" s="86"/>
      <c r="AEX83" s="86"/>
      <c r="AEY83" s="86"/>
      <c r="AEZ83" s="86"/>
      <c r="AFA83" s="86"/>
      <c r="AFB83" s="86"/>
      <c r="AFC83" s="86"/>
      <c r="AFD83" s="86"/>
      <c r="AFE83" s="86"/>
      <c r="AFF83" s="86"/>
      <c r="AFG83" s="86"/>
      <c r="AFH83" s="86"/>
      <c r="AFI83" s="86"/>
      <c r="AFJ83" s="86"/>
      <c r="AFK83" s="86"/>
      <c r="AFL83" s="86"/>
      <c r="AFM83" s="86"/>
      <c r="AFN83" s="86"/>
      <c r="AFO83" s="86"/>
      <c r="AFP83" s="86"/>
      <c r="AFQ83" s="86"/>
      <c r="AFR83" s="86"/>
      <c r="AFS83" s="86"/>
      <c r="AFT83" s="86"/>
      <c r="AFU83" s="86"/>
      <c r="AFV83" s="86"/>
      <c r="AFW83" s="86"/>
      <c r="AFX83" s="86"/>
      <c r="AFY83" s="86"/>
      <c r="AFZ83" s="86"/>
      <c r="AGA83" s="86"/>
      <c r="AGB83" s="86"/>
      <c r="AGC83" s="86"/>
      <c r="AGD83" s="86"/>
      <c r="AGE83" s="86"/>
      <c r="AGF83" s="86"/>
      <c r="AGG83" s="86"/>
      <c r="AGH83" s="86"/>
      <c r="AGI83" s="86"/>
      <c r="AGJ83" s="86"/>
      <c r="AGK83" s="86"/>
      <c r="AGL83" s="86"/>
      <c r="AGM83" s="86"/>
      <c r="AGN83" s="86"/>
      <c r="AGO83" s="86"/>
      <c r="AGP83" s="86"/>
      <c r="AGQ83" s="86"/>
      <c r="AGR83" s="86"/>
      <c r="AGS83" s="86"/>
      <c r="AGT83" s="86"/>
      <c r="AGU83" s="86"/>
      <c r="AGV83" s="86"/>
      <c r="AGW83" s="86"/>
      <c r="AGX83" s="86"/>
      <c r="AGY83" s="86"/>
      <c r="AGZ83" s="86"/>
      <c r="AHA83" s="86"/>
      <c r="AHB83" s="86"/>
      <c r="AHC83" s="86"/>
      <c r="AHD83" s="86"/>
      <c r="AHE83" s="86"/>
      <c r="AHF83" s="86"/>
      <c r="AHG83" s="86"/>
      <c r="AHH83" s="86"/>
      <c r="AHI83" s="86"/>
      <c r="AHJ83" s="86"/>
      <c r="AHK83" s="86"/>
      <c r="AHL83" s="86"/>
      <c r="AHM83" s="86"/>
      <c r="AHN83" s="86"/>
      <c r="AHO83" s="86"/>
      <c r="AHP83" s="86"/>
      <c r="AHQ83" s="86"/>
      <c r="AHR83" s="86"/>
      <c r="AHS83" s="86"/>
      <c r="AHT83" s="86"/>
      <c r="AHU83" s="86"/>
      <c r="AHV83" s="86"/>
      <c r="AHW83" s="86"/>
      <c r="AHX83" s="86"/>
      <c r="AHY83" s="86"/>
      <c r="AHZ83" s="86"/>
      <c r="AIA83" s="86"/>
      <c r="AIB83" s="86"/>
      <c r="AIC83" s="86"/>
      <c r="AID83" s="86"/>
      <c r="AIE83" s="86"/>
      <c r="AIF83" s="86"/>
      <c r="AIG83" s="86"/>
      <c r="AIH83" s="86"/>
      <c r="AII83" s="86"/>
      <c r="AIJ83" s="86"/>
      <c r="AIK83" s="86"/>
      <c r="AIL83" s="86"/>
      <c r="AIM83" s="86"/>
      <c r="AIN83" s="86"/>
      <c r="AIO83" s="86"/>
      <c r="AIP83" s="86"/>
      <c r="AIQ83" s="86"/>
      <c r="AIR83" s="86"/>
      <c r="AIS83" s="86"/>
      <c r="AIT83" s="86"/>
      <c r="AIU83" s="86"/>
      <c r="AIV83" s="86"/>
      <c r="AIW83" s="86"/>
      <c r="AIX83" s="86"/>
      <c r="AIY83" s="86"/>
      <c r="AIZ83" s="86"/>
      <c r="AJA83" s="86"/>
      <c r="AJB83" s="86"/>
      <c r="AJC83" s="86"/>
      <c r="AJD83" s="86"/>
      <c r="AJE83" s="86"/>
      <c r="AJF83" s="86"/>
      <c r="AJG83" s="86"/>
      <c r="AJH83" s="86"/>
      <c r="AJI83" s="86"/>
      <c r="AJJ83" s="86"/>
      <c r="AJK83" s="86"/>
      <c r="AJL83" s="86"/>
      <c r="AJM83" s="86"/>
      <c r="AJN83" s="86"/>
      <c r="AJO83" s="86"/>
      <c r="AJP83" s="86"/>
      <c r="AJQ83" s="86"/>
      <c r="AJR83" s="86"/>
      <c r="AJS83" s="86"/>
      <c r="AJT83" s="86"/>
      <c r="AJU83" s="86"/>
      <c r="AJV83" s="86"/>
      <c r="AJW83" s="86"/>
      <c r="AJX83" s="86"/>
      <c r="AJY83" s="86"/>
      <c r="AJZ83" s="86"/>
      <c r="AKA83" s="86"/>
      <c r="AKB83" s="86"/>
      <c r="AKC83" s="86"/>
      <c r="AKD83" s="86"/>
      <c r="AKE83" s="86"/>
      <c r="AKF83" s="86"/>
      <c r="AKG83" s="86"/>
      <c r="AKH83" s="86"/>
      <c r="AKI83" s="86"/>
      <c r="AKJ83" s="86"/>
      <c r="AKK83" s="86"/>
      <c r="AKL83" s="86"/>
      <c r="AKM83" s="86"/>
      <c r="AKN83" s="86"/>
      <c r="AKO83" s="86"/>
      <c r="AKP83" s="86"/>
      <c r="AKQ83" s="86"/>
      <c r="AKR83" s="86"/>
      <c r="AKS83" s="86"/>
      <c r="AKT83" s="86"/>
      <c r="AKU83" s="86"/>
      <c r="AKV83" s="86"/>
      <c r="AKW83" s="86"/>
      <c r="AKX83" s="86"/>
      <c r="AKY83" s="86"/>
      <c r="AKZ83" s="86"/>
      <c r="ALA83" s="86"/>
      <c r="ALB83" s="86"/>
      <c r="ALC83" s="86"/>
      <c r="ALD83" s="86"/>
      <c r="ALE83" s="86"/>
      <c r="ALF83" s="86"/>
      <c r="ALG83" s="86"/>
      <c r="ALH83" s="86"/>
      <c r="ALI83" s="86"/>
      <c r="ALJ83" s="86"/>
      <c r="ALK83" s="86"/>
      <c r="ALL83" s="86"/>
      <c r="ALM83" s="86"/>
      <c r="ALN83" s="86"/>
      <c r="ALO83" s="86"/>
      <c r="ALP83" s="86"/>
      <c r="ALQ83" s="86"/>
      <c r="ALR83" s="86"/>
      <c r="ALS83" s="86"/>
      <c r="ALT83" s="86"/>
      <c r="ALU83" s="86"/>
      <c r="ALV83" s="86"/>
      <c r="ALW83" s="86"/>
      <c r="ALX83" s="86"/>
      <c r="ALY83" s="86"/>
      <c r="ALZ83" s="86"/>
      <c r="AMA83" s="86"/>
      <c r="AMB83" s="86"/>
      <c r="AMC83" s="86"/>
      <c r="AMD83" s="86"/>
      <c r="AME83" s="86"/>
      <c r="AMF83" s="86"/>
      <c r="AMG83" s="86"/>
      <c r="AMH83" s="86"/>
      <c r="AMI83" s="86"/>
      <c r="AMJ83" s="86"/>
      <c r="AMK83" s="86"/>
      <c r="AML83" s="86"/>
      <c r="AMM83" s="86"/>
      <c r="AMN83" s="86"/>
      <c r="AMO83" s="86"/>
      <c r="AMP83" s="86"/>
      <c r="AMQ83" s="86"/>
      <c r="AMR83" s="86"/>
      <c r="AMS83" s="86"/>
      <c r="AMT83" s="86"/>
      <c r="AMU83" s="86"/>
      <c r="AMV83" s="86"/>
      <c r="AMW83" s="86"/>
      <c r="AMX83" s="86"/>
      <c r="AMY83" s="86"/>
      <c r="AMZ83" s="86"/>
      <c r="ANA83" s="86"/>
      <c r="ANB83" s="86"/>
      <c r="ANC83" s="86"/>
      <c r="AND83" s="86"/>
      <c r="ANE83" s="86"/>
      <c r="ANF83" s="86"/>
      <c r="ANG83" s="86"/>
      <c r="ANH83" s="86"/>
      <c r="ANI83" s="86"/>
      <c r="ANJ83" s="86"/>
      <c r="ANK83" s="86"/>
      <c r="ANL83" s="86"/>
      <c r="ANM83" s="86"/>
      <c r="ANN83" s="86"/>
      <c r="ANO83" s="86"/>
      <c r="ANP83" s="86"/>
      <c r="ANQ83" s="86"/>
      <c r="ANR83" s="86"/>
      <c r="ANS83" s="86"/>
      <c r="ANT83" s="86"/>
      <c r="ANU83" s="86"/>
      <c r="ANV83" s="86"/>
      <c r="ANW83" s="86"/>
      <c r="ANX83" s="86"/>
      <c r="ANY83" s="86"/>
      <c r="ANZ83" s="86"/>
      <c r="AOA83" s="86"/>
      <c r="AOB83" s="86"/>
      <c r="AOC83" s="86"/>
      <c r="AOD83" s="86"/>
      <c r="AOE83" s="86"/>
      <c r="AOF83" s="86"/>
      <c r="AOG83" s="86"/>
      <c r="AOH83" s="86"/>
      <c r="AOI83" s="86"/>
      <c r="AOJ83" s="86"/>
      <c r="AOK83" s="86"/>
      <c r="AOL83" s="86"/>
      <c r="AOM83" s="86"/>
      <c r="AON83" s="86"/>
      <c r="AOO83" s="86"/>
      <c r="AOP83" s="86"/>
      <c r="AOQ83" s="86"/>
      <c r="AOR83" s="86"/>
      <c r="AOS83" s="86"/>
      <c r="AOT83" s="86"/>
      <c r="AOU83" s="86"/>
      <c r="AOV83" s="86"/>
      <c r="AOW83" s="86"/>
      <c r="AOX83" s="86"/>
      <c r="AOY83" s="86"/>
      <c r="AOZ83" s="86"/>
      <c r="APA83" s="86"/>
      <c r="APB83" s="86"/>
      <c r="APC83" s="86"/>
      <c r="APD83" s="86"/>
      <c r="APE83" s="86"/>
      <c r="APF83" s="86"/>
      <c r="APG83" s="86"/>
      <c r="APH83" s="86"/>
      <c r="API83" s="86"/>
      <c r="APJ83" s="86"/>
      <c r="APK83" s="86"/>
      <c r="APL83" s="86"/>
      <c r="APM83" s="86"/>
      <c r="APN83" s="86"/>
      <c r="APO83" s="86"/>
      <c r="APP83" s="86"/>
      <c r="APQ83" s="86"/>
      <c r="APR83" s="86"/>
      <c r="APS83" s="86"/>
      <c r="APT83" s="86"/>
      <c r="APU83" s="86"/>
      <c r="APV83" s="86"/>
      <c r="APW83" s="86"/>
      <c r="APX83" s="86"/>
      <c r="APY83" s="86"/>
      <c r="APZ83" s="86"/>
      <c r="AQA83" s="86"/>
      <c r="AQB83" s="86"/>
      <c r="AQC83" s="86"/>
      <c r="AQD83" s="86"/>
      <c r="AQE83" s="86"/>
      <c r="AQF83" s="86"/>
      <c r="AQG83" s="86"/>
      <c r="AQH83" s="86"/>
      <c r="AQI83" s="86"/>
      <c r="AQJ83" s="86"/>
      <c r="AQK83" s="86"/>
      <c r="AQL83" s="86"/>
      <c r="AQM83" s="86"/>
      <c r="AQN83" s="86"/>
      <c r="AQO83" s="86"/>
      <c r="AQP83" s="86"/>
      <c r="AQQ83" s="86"/>
      <c r="AQR83" s="86"/>
      <c r="AQS83" s="86"/>
      <c r="AQT83" s="86"/>
      <c r="AQU83" s="86"/>
      <c r="AQV83" s="86"/>
      <c r="AQW83" s="86"/>
      <c r="AQX83" s="86"/>
      <c r="AQY83" s="86"/>
      <c r="AQZ83" s="86"/>
      <c r="ARA83" s="86"/>
      <c r="ARB83" s="86"/>
      <c r="ARC83" s="86"/>
      <c r="ARD83" s="86"/>
      <c r="ARE83" s="86"/>
      <c r="ARF83" s="86"/>
      <c r="ARG83" s="86"/>
      <c r="ARH83" s="86"/>
      <c r="ARI83" s="86"/>
      <c r="ARJ83" s="86"/>
      <c r="ARK83" s="86"/>
      <c r="ARL83" s="86"/>
      <c r="ARM83" s="86"/>
      <c r="ARN83" s="86"/>
      <c r="ARO83" s="86"/>
      <c r="ARP83" s="86"/>
      <c r="ARQ83" s="86"/>
      <c r="ARR83" s="86"/>
      <c r="ARS83" s="86"/>
      <c r="ART83" s="86"/>
      <c r="ARU83" s="86"/>
      <c r="ARV83" s="86"/>
      <c r="ARW83" s="86"/>
      <c r="ARX83" s="86"/>
      <c r="ARY83" s="86"/>
      <c r="ARZ83" s="86"/>
      <c r="ASA83" s="86"/>
      <c r="ASB83" s="86"/>
      <c r="ASC83" s="86"/>
      <c r="ASD83" s="86"/>
      <c r="ASE83" s="86"/>
      <c r="ASF83" s="86"/>
      <c r="ASG83" s="86"/>
      <c r="ASH83" s="86"/>
      <c r="ASI83" s="86"/>
      <c r="ASJ83" s="86"/>
      <c r="ASK83" s="86"/>
      <c r="ASL83" s="86"/>
      <c r="ASM83" s="86"/>
      <c r="ASN83" s="86"/>
      <c r="ASO83" s="86"/>
      <c r="ASP83" s="86"/>
      <c r="ASQ83" s="86"/>
      <c r="ASR83" s="86"/>
      <c r="ASS83" s="86"/>
      <c r="AST83" s="86"/>
      <c r="ASU83" s="86"/>
      <c r="ASV83" s="86"/>
      <c r="ASW83" s="86"/>
      <c r="ASX83" s="86"/>
      <c r="ASY83" s="86"/>
      <c r="ASZ83" s="86"/>
      <c r="ATA83" s="86"/>
      <c r="ATB83" s="86"/>
      <c r="ATC83" s="86"/>
      <c r="ATD83" s="86"/>
      <c r="ATE83" s="86"/>
      <c r="ATF83" s="86"/>
      <c r="ATG83" s="86"/>
      <c r="ATH83" s="86"/>
      <c r="ATI83" s="86"/>
      <c r="ATJ83" s="86"/>
      <c r="ATK83" s="86"/>
      <c r="ATL83" s="86"/>
      <c r="ATM83" s="86"/>
      <c r="ATN83" s="86"/>
      <c r="ATO83" s="86"/>
      <c r="ATP83" s="86"/>
      <c r="ATQ83" s="86"/>
      <c r="ATR83" s="86"/>
      <c r="ATS83" s="86"/>
      <c r="ATT83" s="86"/>
      <c r="ATU83" s="86"/>
      <c r="ATV83" s="86"/>
      <c r="ATW83" s="86"/>
      <c r="ATX83" s="86"/>
      <c r="ATY83" s="86"/>
      <c r="ATZ83" s="86"/>
      <c r="AUA83" s="86"/>
      <c r="AUB83" s="86"/>
      <c r="AUC83" s="86"/>
      <c r="AUD83" s="86"/>
      <c r="AUE83" s="86"/>
      <c r="AUF83" s="86"/>
      <c r="AUG83" s="86"/>
      <c r="AUH83" s="86"/>
      <c r="AUI83" s="86"/>
      <c r="AUJ83" s="86"/>
      <c r="AUK83" s="86"/>
      <c r="AUL83" s="86"/>
      <c r="AUM83" s="86"/>
      <c r="AUN83" s="86"/>
      <c r="AUO83" s="86"/>
      <c r="AUP83" s="86"/>
      <c r="AUQ83" s="86"/>
      <c r="AUR83" s="86"/>
      <c r="AUS83" s="86"/>
      <c r="AUT83" s="86"/>
      <c r="AUU83" s="86"/>
      <c r="AUV83" s="86"/>
      <c r="AUW83" s="86"/>
      <c r="AUX83" s="86"/>
      <c r="AUY83" s="86"/>
      <c r="AUZ83" s="86"/>
      <c r="AVA83" s="86"/>
      <c r="AVB83" s="86"/>
      <c r="AVC83" s="86"/>
      <c r="AVD83" s="86"/>
      <c r="AVE83" s="86"/>
      <c r="AVF83" s="86"/>
      <c r="AVG83" s="86"/>
      <c r="AVH83" s="86"/>
      <c r="AVI83" s="86"/>
      <c r="AVJ83" s="86"/>
      <c r="AVK83" s="86"/>
      <c r="AVL83" s="86"/>
      <c r="AVM83" s="86"/>
      <c r="AVN83" s="86"/>
      <c r="AVO83" s="86"/>
      <c r="AVP83" s="86"/>
      <c r="AVQ83" s="86"/>
      <c r="AVR83" s="86"/>
      <c r="AVS83" s="86"/>
      <c r="AVT83" s="86"/>
      <c r="AVU83" s="86"/>
      <c r="AVV83" s="86"/>
      <c r="AVW83" s="86"/>
      <c r="AVX83" s="86"/>
      <c r="AVY83" s="86"/>
      <c r="AVZ83" s="86"/>
      <c r="AWA83" s="86"/>
      <c r="AWB83" s="86"/>
      <c r="AWC83" s="86"/>
      <c r="AWD83" s="86"/>
      <c r="AWE83" s="86"/>
      <c r="AWF83" s="86"/>
      <c r="AWG83" s="86"/>
      <c r="AWH83" s="86"/>
      <c r="AWI83" s="86"/>
      <c r="AWJ83" s="86"/>
      <c r="AWK83" s="86"/>
      <c r="AWL83" s="86"/>
      <c r="AWM83" s="86"/>
      <c r="AWN83" s="86"/>
      <c r="AWO83" s="86"/>
      <c r="AWP83" s="86"/>
      <c r="AWQ83" s="86"/>
      <c r="AWR83" s="86"/>
      <c r="AWS83" s="86"/>
      <c r="AWT83" s="86"/>
      <c r="AWU83" s="86"/>
      <c r="AWV83" s="86"/>
      <c r="AWW83" s="86"/>
      <c r="AWX83" s="86"/>
      <c r="AWY83" s="86"/>
      <c r="AWZ83" s="86"/>
      <c r="AXA83" s="86"/>
      <c r="AXB83" s="86"/>
      <c r="AXC83" s="86"/>
      <c r="AXD83" s="86"/>
      <c r="AXE83" s="86"/>
      <c r="AXF83" s="86"/>
      <c r="AXG83" s="86"/>
      <c r="AXH83" s="86"/>
      <c r="AXI83" s="86"/>
      <c r="AXJ83" s="86"/>
      <c r="AXK83" s="86"/>
      <c r="AXL83" s="86"/>
      <c r="AXM83" s="86"/>
      <c r="AXN83" s="86"/>
      <c r="AXO83" s="86"/>
      <c r="AXP83" s="86"/>
      <c r="AXQ83" s="86"/>
      <c r="AXR83" s="86"/>
      <c r="AXS83" s="86"/>
      <c r="AXT83" s="86"/>
      <c r="AXU83" s="86"/>
      <c r="AXV83" s="86"/>
      <c r="AXW83" s="86"/>
      <c r="AXX83" s="86"/>
      <c r="AXY83" s="86"/>
      <c r="AXZ83" s="86"/>
      <c r="AYA83" s="86"/>
      <c r="AYB83" s="86"/>
      <c r="AYC83" s="86"/>
      <c r="AYD83" s="86"/>
      <c r="AYE83" s="86"/>
      <c r="AYF83" s="86"/>
      <c r="AYG83" s="86"/>
      <c r="AYH83" s="86"/>
      <c r="AYI83" s="86"/>
      <c r="AYJ83" s="86"/>
      <c r="AYK83" s="86"/>
      <c r="AYL83" s="86"/>
      <c r="AYM83" s="86"/>
      <c r="AYN83" s="86"/>
      <c r="AYO83" s="86"/>
      <c r="AYP83" s="86"/>
      <c r="AYQ83" s="86"/>
      <c r="AYR83" s="86"/>
      <c r="AYS83" s="86"/>
      <c r="AYT83" s="86"/>
      <c r="AYU83" s="86"/>
      <c r="AYV83" s="86"/>
      <c r="AYW83" s="86"/>
      <c r="AYX83" s="86"/>
      <c r="AYY83" s="86"/>
      <c r="AYZ83" s="86"/>
      <c r="AZA83" s="86"/>
      <c r="AZB83" s="86"/>
      <c r="AZC83" s="86"/>
      <c r="AZD83" s="86"/>
      <c r="AZE83" s="86"/>
      <c r="AZF83" s="86"/>
      <c r="AZG83" s="86"/>
      <c r="AZH83" s="86"/>
      <c r="AZI83" s="86"/>
      <c r="AZJ83" s="86"/>
      <c r="AZK83" s="86"/>
      <c r="AZL83" s="86"/>
      <c r="AZM83" s="86"/>
      <c r="AZN83" s="86"/>
      <c r="AZO83" s="86"/>
      <c r="AZP83" s="86"/>
      <c r="AZQ83" s="86"/>
      <c r="AZR83" s="86"/>
      <c r="AZS83" s="86"/>
      <c r="AZT83" s="86"/>
      <c r="AZU83" s="86"/>
      <c r="AZV83" s="86"/>
      <c r="AZW83" s="86"/>
      <c r="AZX83" s="86"/>
      <c r="AZY83" s="86"/>
      <c r="AZZ83" s="86"/>
      <c r="BAA83" s="86"/>
      <c r="BAB83" s="86"/>
      <c r="BAC83" s="86"/>
      <c r="BAD83" s="86"/>
      <c r="BAE83" s="86"/>
      <c r="BAF83" s="86"/>
      <c r="BAG83" s="86"/>
      <c r="BAH83" s="86"/>
      <c r="BAI83" s="86"/>
      <c r="BAJ83" s="86"/>
      <c r="BAK83" s="86"/>
      <c r="BAL83" s="86"/>
      <c r="BAM83" s="86"/>
      <c r="BAN83" s="86"/>
      <c r="BAO83" s="86"/>
      <c r="BAP83" s="86"/>
      <c r="BAQ83" s="86"/>
      <c r="BAR83" s="86"/>
      <c r="BAS83" s="86"/>
      <c r="BAT83" s="86"/>
      <c r="BAU83" s="86"/>
      <c r="BAV83" s="86"/>
      <c r="BAW83" s="86"/>
      <c r="BAX83" s="86"/>
      <c r="BAY83" s="86"/>
      <c r="BAZ83" s="86"/>
      <c r="BBA83" s="86"/>
      <c r="BBB83" s="86"/>
      <c r="BBC83" s="86"/>
      <c r="BBD83" s="86"/>
      <c r="BBE83" s="86"/>
      <c r="BBF83" s="86"/>
      <c r="BBG83" s="86"/>
      <c r="BBH83" s="86"/>
      <c r="BBI83" s="86"/>
      <c r="BBJ83" s="86"/>
      <c r="BBK83" s="86"/>
      <c r="BBL83" s="86"/>
      <c r="BBM83" s="86"/>
      <c r="BBN83" s="86"/>
      <c r="BBO83" s="86"/>
      <c r="BBP83" s="86"/>
      <c r="BBQ83" s="86"/>
      <c r="BBR83" s="86"/>
      <c r="BBS83" s="86"/>
      <c r="BBT83" s="86"/>
      <c r="BBU83" s="86"/>
      <c r="BBV83" s="86"/>
      <c r="BBW83" s="86"/>
      <c r="BBX83" s="86"/>
      <c r="BBY83" s="86"/>
      <c r="BBZ83" s="86"/>
      <c r="BCA83" s="86"/>
      <c r="BCB83" s="86"/>
      <c r="BCC83" s="86"/>
      <c r="BCD83" s="86"/>
      <c r="BCE83" s="86"/>
      <c r="BCF83" s="86"/>
      <c r="BCG83" s="86"/>
      <c r="BCH83" s="86"/>
      <c r="BCI83" s="86"/>
      <c r="BCJ83" s="86"/>
      <c r="BCK83" s="86"/>
      <c r="BCL83" s="86"/>
      <c r="BCM83" s="86"/>
      <c r="BCN83" s="86"/>
      <c r="BCO83" s="86"/>
      <c r="BCP83" s="86"/>
      <c r="BCQ83" s="86"/>
      <c r="BCR83" s="86"/>
      <c r="BCS83" s="86"/>
      <c r="BCT83" s="86"/>
      <c r="BCU83" s="86"/>
      <c r="BCV83" s="86"/>
      <c r="BCW83" s="86"/>
      <c r="BCX83" s="86"/>
      <c r="BCY83" s="86"/>
      <c r="BCZ83" s="86"/>
      <c r="BDA83" s="86"/>
      <c r="BDB83" s="86"/>
      <c r="BDC83" s="86"/>
      <c r="BDD83" s="86"/>
      <c r="BDE83" s="86"/>
      <c r="BDF83" s="86"/>
      <c r="BDG83" s="86"/>
      <c r="BDH83" s="86"/>
      <c r="BDI83" s="86"/>
      <c r="BDJ83" s="86"/>
      <c r="BDK83" s="86"/>
      <c r="BDL83" s="86"/>
      <c r="BDM83" s="86"/>
      <c r="BDN83" s="86"/>
      <c r="BDO83" s="86"/>
      <c r="BDP83" s="86"/>
      <c r="BDQ83" s="86"/>
      <c r="BDR83" s="86"/>
      <c r="BDS83" s="86"/>
      <c r="BDT83" s="86"/>
      <c r="BDU83" s="86"/>
      <c r="BDV83" s="86"/>
      <c r="BDW83" s="86"/>
      <c r="BDX83" s="86"/>
      <c r="BDY83" s="86"/>
      <c r="BDZ83" s="86"/>
      <c r="BEA83" s="86"/>
      <c r="BEB83" s="86"/>
      <c r="BEC83" s="86"/>
      <c r="BED83" s="86"/>
      <c r="BEE83" s="86"/>
      <c r="BEF83" s="86"/>
      <c r="BEG83" s="86"/>
      <c r="BEH83" s="86"/>
      <c r="BEI83" s="86"/>
      <c r="BEJ83" s="86"/>
      <c r="BEK83" s="86"/>
      <c r="BEL83" s="86"/>
      <c r="BEM83" s="86"/>
      <c r="BEN83" s="86"/>
      <c r="BEO83" s="86"/>
      <c r="BEP83" s="86"/>
      <c r="BEQ83" s="86"/>
      <c r="BER83" s="86"/>
      <c r="BES83" s="86"/>
      <c r="BET83" s="86"/>
      <c r="BEU83" s="86"/>
      <c r="BEV83" s="86"/>
      <c r="BEW83" s="86"/>
      <c r="BEX83" s="86"/>
      <c r="BEY83" s="86"/>
      <c r="BEZ83" s="86"/>
      <c r="BFA83" s="86"/>
      <c r="BFB83" s="86"/>
      <c r="BFC83" s="86"/>
      <c r="BFD83" s="86"/>
      <c r="BFE83" s="86"/>
      <c r="BFF83" s="86"/>
      <c r="BFG83" s="86"/>
      <c r="BFH83" s="86"/>
      <c r="BFI83" s="86"/>
      <c r="BFJ83" s="86"/>
      <c r="BFK83" s="86"/>
      <c r="BFL83" s="86"/>
      <c r="BFM83" s="86"/>
      <c r="BFN83" s="86"/>
      <c r="BFO83" s="86"/>
      <c r="BFP83" s="86"/>
      <c r="BFQ83" s="86"/>
      <c r="BFR83" s="86"/>
      <c r="BFS83" s="86"/>
      <c r="BFT83" s="86"/>
      <c r="BFU83" s="86"/>
      <c r="BFV83" s="86"/>
      <c r="BFW83" s="86"/>
      <c r="BFX83" s="86"/>
      <c r="BFY83" s="86"/>
      <c r="BFZ83" s="86"/>
      <c r="BGA83" s="86"/>
      <c r="BGB83" s="86"/>
      <c r="BGC83" s="86"/>
      <c r="BGD83" s="86"/>
      <c r="BGE83" s="86"/>
      <c r="BGF83" s="86"/>
      <c r="BGG83" s="86"/>
      <c r="BGH83" s="86"/>
      <c r="BGI83" s="86"/>
      <c r="BGJ83" s="86"/>
      <c r="BGK83" s="86"/>
      <c r="BGL83" s="86"/>
      <c r="BGM83" s="86"/>
      <c r="BGN83" s="86"/>
      <c r="BGO83" s="86"/>
      <c r="BGP83" s="86"/>
      <c r="BGQ83" s="86"/>
      <c r="BGR83" s="86"/>
      <c r="BGS83" s="86"/>
      <c r="BGT83" s="86"/>
      <c r="BGU83" s="86"/>
      <c r="BGV83" s="86"/>
      <c r="BGW83" s="86"/>
      <c r="BGX83" s="86"/>
      <c r="BGY83" s="86"/>
      <c r="BGZ83" s="86"/>
      <c r="BHA83" s="86"/>
      <c r="BHB83" s="86"/>
      <c r="BHC83" s="86"/>
      <c r="BHD83" s="86"/>
      <c r="BHE83" s="86"/>
      <c r="BHF83" s="86"/>
      <c r="BHG83" s="86"/>
      <c r="BHH83" s="86"/>
      <c r="BHI83" s="86"/>
      <c r="BHJ83" s="86"/>
      <c r="BHK83" s="86"/>
      <c r="BHL83" s="86"/>
      <c r="BHM83" s="86"/>
      <c r="BHN83" s="86"/>
      <c r="BHO83" s="86"/>
      <c r="BHP83" s="86"/>
      <c r="BHQ83" s="86"/>
      <c r="BHR83" s="86"/>
      <c r="BHS83" s="86"/>
      <c r="BHT83" s="86"/>
      <c r="BHU83" s="86"/>
      <c r="BHV83" s="86"/>
      <c r="BHW83" s="86"/>
      <c r="BHX83" s="86"/>
      <c r="BHY83" s="86"/>
      <c r="BHZ83" s="86"/>
      <c r="BIA83" s="86"/>
      <c r="BIB83" s="86"/>
      <c r="BIC83" s="86"/>
      <c r="BID83" s="86"/>
      <c r="BIE83" s="86"/>
      <c r="BIF83" s="86"/>
      <c r="BIG83" s="86"/>
      <c r="BIH83" s="86"/>
      <c r="BII83" s="86"/>
      <c r="BIJ83" s="86"/>
      <c r="BIK83" s="86"/>
      <c r="BIL83" s="86"/>
      <c r="BIM83" s="86"/>
      <c r="BIN83" s="86"/>
      <c r="BIO83" s="86"/>
      <c r="BIP83" s="86"/>
      <c r="BIQ83" s="86"/>
      <c r="BIR83" s="86"/>
      <c r="BIS83" s="86"/>
      <c r="BIT83" s="86"/>
      <c r="BIU83" s="86"/>
      <c r="BIV83" s="86"/>
      <c r="BIW83" s="86"/>
      <c r="BIX83" s="86"/>
      <c r="BIY83" s="86"/>
      <c r="BIZ83" s="86"/>
      <c r="BJA83" s="86"/>
      <c r="BJB83" s="86"/>
      <c r="BJC83" s="86"/>
      <c r="BJD83" s="86"/>
      <c r="BJE83" s="86"/>
      <c r="BJF83" s="86"/>
      <c r="BJG83" s="86"/>
      <c r="BJH83" s="86"/>
      <c r="BJI83" s="86"/>
      <c r="BJJ83" s="86"/>
      <c r="BJK83" s="86"/>
      <c r="BJL83" s="86"/>
      <c r="BJM83" s="86"/>
      <c r="BJN83" s="86"/>
      <c r="BJO83" s="86"/>
      <c r="BJP83" s="86"/>
      <c r="BJQ83" s="86"/>
      <c r="BJR83" s="86"/>
      <c r="BJS83" s="86"/>
      <c r="BJT83" s="86"/>
      <c r="BJU83" s="86"/>
      <c r="BJV83" s="86"/>
      <c r="BJW83" s="86"/>
      <c r="BJX83" s="86"/>
      <c r="BJY83" s="86"/>
      <c r="BJZ83" s="86"/>
      <c r="BKA83" s="86"/>
      <c r="BKB83" s="86"/>
      <c r="BKC83" s="86"/>
      <c r="BKD83" s="86"/>
      <c r="BKE83" s="86"/>
      <c r="BKF83" s="86"/>
      <c r="BKG83" s="86"/>
      <c r="BKH83" s="86"/>
      <c r="BKI83" s="86"/>
      <c r="BKJ83" s="86"/>
      <c r="BKK83" s="86"/>
      <c r="BKL83" s="86"/>
      <c r="BKM83" s="86"/>
      <c r="BKN83" s="86"/>
      <c r="BKO83" s="86"/>
      <c r="BKP83" s="86"/>
      <c r="BKQ83" s="86"/>
      <c r="BKR83" s="86"/>
      <c r="BKS83" s="86"/>
      <c r="BKT83" s="86"/>
      <c r="BKU83" s="86"/>
      <c r="BKV83" s="86"/>
      <c r="BKW83" s="86"/>
      <c r="BKX83" s="86"/>
      <c r="BKY83" s="86"/>
      <c r="BKZ83" s="86"/>
      <c r="BLA83" s="86"/>
      <c r="BLB83" s="86"/>
      <c r="BLC83" s="86"/>
      <c r="BLD83" s="86"/>
      <c r="BLE83" s="86"/>
      <c r="BLF83" s="86"/>
      <c r="BLG83" s="86"/>
      <c r="BLH83" s="86"/>
      <c r="BLI83" s="86"/>
      <c r="BLJ83" s="86"/>
      <c r="BLK83" s="86"/>
      <c r="BLL83" s="86"/>
      <c r="BLM83" s="86"/>
      <c r="BLN83" s="86"/>
      <c r="BLO83" s="86"/>
      <c r="BLP83" s="86"/>
      <c r="BLQ83" s="86"/>
      <c r="BLR83" s="86"/>
      <c r="BLS83" s="86"/>
      <c r="BLT83" s="86"/>
      <c r="BLU83" s="86"/>
      <c r="BLV83" s="86"/>
      <c r="BLW83" s="86"/>
      <c r="BLX83" s="86"/>
      <c r="BLY83" s="86"/>
      <c r="BLZ83" s="86"/>
      <c r="BMA83" s="86"/>
      <c r="BMB83" s="86"/>
      <c r="BMC83" s="86"/>
      <c r="BMD83" s="86"/>
      <c r="BME83" s="86"/>
      <c r="BMF83" s="86"/>
      <c r="BMG83" s="86"/>
      <c r="BMH83" s="86"/>
      <c r="BMI83" s="86"/>
      <c r="BMJ83" s="86"/>
      <c r="BMK83" s="86"/>
      <c r="BML83" s="86"/>
      <c r="BMM83" s="86"/>
      <c r="BMN83" s="86"/>
      <c r="BMO83" s="86"/>
      <c r="BMP83" s="86"/>
      <c r="BMQ83" s="86"/>
      <c r="BMR83" s="86"/>
      <c r="BMS83" s="86"/>
      <c r="BMT83" s="86"/>
      <c r="BMU83" s="86"/>
      <c r="BMV83" s="86"/>
      <c r="BMW83" s="86"/>
      <c r="BMX83" s="86"/>
      <c r="BMY83" s="86"/>
      <c r="BMZ83" s="86"/>
      <c r="BNA83" s="86"/>
      <c r="BNB83" s="86"/>
      <c r="BNC83" s="86"/>
      <c r="BND83" s="86"/>
      <c r="BNE83" s="86"/>
      <c r="BNF83" s="86"/>
      <c r="BNG83" s="86"/>
      <c r="BNH83" s="86"/>
      <c r="BNI83" s="86"/>
      <c r="BNJ83" s="86"/>
      <c r="BNK83" s="86"/>
      <c r="BNL83" s="86"/>
      <c r="BNM83" s="86"/>
      <c r="BNN83" s="86"/>
      <c r="BNO83" s="86"/>
      <c r="BNP83" s="86"/>
      <c r="BNQ83" s="86"/>
      <c r="BNR83" s="86"/>
      <c r="BNS83" s="86"/>
      <c r="BNT83" s="86"/>
      <c r="BNU83" s="86"/>
      <c r="BNV83" s="86"/>
      <c r="BNW83" s="86"/>
      <c r="BNX83" s="86"/>
      <c r="BNY83" s="86"/>
      <c r="BNZ83" s="86"/>
      <c r="BOA83" s="86"/>
      <c r="BOB83" s="86"/>
      <c r="BOC83" s="86"/>
      <c r="BOD83" s="86"/>
      <c r="BOE83" s="86"/>
      <c r="BOF83" s="86"/>
      <c r="BOG83" s="86"/>
      <c r="BOH83" s="86"/>
      <c r="BOI83" s="86"/>
      <c r="BOJ83" s="86"/>
      <c r="BOK83" s="86"/>
      <c r="BOL83" s="86"/>
      <c r="BOM83" s="86"/>
      <c r="BON83" s="86"/>
      <c r="BOO83" s="86"/>
      <c r="BOP83" s="86"/>
      <c r="BOQ83" s="86"/>
      <c r="BOR83" s="86"/>
      <c r="BOS83" s="86"/>
      <c r="BOT83" s="86"/>
      <c r="BOU83" s="86"/>
      <c r="BOV83" s="86"/>
      <c r="BOW83" s="86"/>
      <c r="BOX83" s="86"/>
      <c r="BOY83" s="86"/>
      <c r="BOZ83" s="86"/>
      <c r="BPA83" s="86"/>
      <c r="BPB83" s="86"/>
      <c r="BPC83" s="86"/>
      <c r="BPD83" s="86"/>
      <c r="BPE83" s="86"/>
      <c r="BPF83" s="86"/>
      <c r="BPG83" s="86"/>
      <c r="BPH83" s="86"/>
      <c r="BPI83" s="86"/>
      <c r="BPJ83" s="86"/>
      <c r="BPK83" s="86"/>
      <c r="BPL83" s="86"/>
      <c r="BPM83" s="86"/>
      <c r="BPN83" s="86"/>
      <c r="BPO83" s="86"/>
      <c r="BPP83" s="86"/>
      <c r="BPQ83" s="86"/>
      <c r="BPR83" s="86"/>
      <c r="BPS83" s="86"/>
      <c r="BPT83" s="86"/>
      <c r="BPU83" s="86"/>
      <c r="BPV83" s="86"/>
      <c r="BPW83" s="86"/>
      <c r="BPX83" s="86"/>
      <c r="BPY83" s="86"/>
      <c r="BPZ83" s="86"/>
      <c r="BQA83" s="86"/>
      <c r="BQB83" s="86"/>
      <c r="BQC83" s="86"/>
      <c r="BQD83" s="86"/>
      <c r="BQE83" s="86"/>
      <c r="BQF83" s="86"/>
      <c r="BQG83" s="86"/>
      <c r="BQH83" s="86"/>
      <c r="BQI83" s="86"/>
      <c r="BQJ83" s="86"/>
      <c r="BQK83" s="86"/>
      <c r="BQL83" s="86"/>
      <c r="BQM83" s="86"/>
      <c r="BQN83" s="86"/>
      <c r="BQO83" s="86"/>
      <c r="BQP83" s="86"/>
      <c r="BQQ83" s="86"/>
      <c r="BQR83" s="86"/>
      <c r="BQS83" s="86"/>
      <c r="BQT83" s="86"/>
      <c r="BQU83" s="86"/>
      <c r="BQV83" s="86"/>
      <c r="BQW83" s="86"/>
      <c r="BQX83" s="86"/>
      <c r="BQY83" s="86"/>
      <c r="BQZ83" s="86"/>
      <c r="BRA83" s="86"/>
      <c r="BRB83" s="86"/>
      <c r="BRC83" s="86"/>
      <c r="BRD83" s="86"/>
      <c r="BRE83" s="86"/>
      <c r="BRF83" s="86"/>
      <c r="BRG83" s="86"/>
      <c r="BRH83" s="86"/>
      <c r="BRI83" s="86"/>
      <c r="BRJ83" s="86"/>
      <c r="BRK83" s="86"/>
      <c r="BRL83" s="86"/>
      <c r="BRM83" s="86"/>
      <c r="BRN83" s="86"/>
      <c r="BRO83" s="86"/>
      <c r="BRP83" s="86"/>
      <c r="BRQ83" s="86"/>
      <c r="BRR83" s="86"/>
      <c r="BRS83" s="86"/>
      <c r="BRT83" s="86"/>
      <c r="BRU83" s="86"/>
      <c r="BRV83" s="86"/>
      <c r="BRW83" s="86"/>
      <c r="BRX83" s="86"/>
      <c r="BRY83" s="86"/>
      <c r="BRZ83" s="86"/>
      <c r="BSA83" s="86"/>
      <c r="BSB83" s="86"/>
      <c r="BSC83" s="86"/>
      <c r="BSD83" s="86"/>
      <c r="BSE83" s="86"/>
      <c r="BSF83" s="86"/>
      <c r="BSG83" s="86"/>
      <c r="BSH83" s="86"/>
      <c r="BSI83" s="86"/>
      <c r="BSJ83" s="86"/>
      <c r="BSK83" s="86"/>
      <c r="BSL83" s="86"/>
      <c r="BSM83" s="86"/>
      <c r="BSN83" s="86"/>
      <c r="BSO83" s="86"/>
      <c r="BSP83" s="86"/>
      <c r="BSQ83" s="86"/>
      <c r="BSR83" s="86"/>
      <c r="BSS83" s="86"/>
      <c r="BST83" s="86"/>
      <c r="BSU83" s="86"/>
      <c r="BSV83" s="86"/>
      <c r="BSW83" s="86"/>
      <c r="BSX83" s="86"/>
      <c r="BSY83" s="86"/>
      <c r="BSZ83" s="86"/>
      <c r="BTA83" s="86"/>
      <c r="BTB83" s="86"/>
      <c r="BTC83" s="86"/>
      <c r="BTD83" s="86"/>
      <c r="BTE83" s="86"/>
      <c r="BTF83" s="86"/>
      <c r="BTG83" s="86"/>
      <c r="BTH83" s="86"/>
      <c r="BTI83" s="86"/>
      <c r="BTJ83" s="86"/>
      <c r="BTK83" s="86"/>
      <c r="BTL83" s="86"/>
      <c r="BTM83" s="86"/>
      <c r="BTN83" s="86"/>
      <c r="BTO83" s="86"/>
      <c r="BTP83" s="86"/>
      <c r="BTQ83" s="86"/>
      <c r="BTR83" s="86"/>
      <c r="BTS83" s="86"/>
      <c r="BTT83" s="86"/>
      <c r="BTU83" s="86"/>
      <c r="BTV83" s="86"/>
      <c r="BTW83" s="86"/>
      <c r="BTX83" s="86"/>
      <c r="BTY83" s="86"/>
      <c r="BTZ83" s="86"/>
      <c r="BUA83" s="86"/>
      <c r="BUB83" s="86"/>
      <c r="BUC83" s="86"/>
      <c r="BUD83" s="86"/>
      <c r="BUE83" s="86"/>
      <c r="BUF83" s="86"/>
      <c r="BUG83" s="86"/>
      <c r="BUH83" s="86"/>
      <c r="BUI83" s="86"/>
      <c r="BUJ83" s="86"/>
      <c r="BUK83" s="86"/>
      <c r="BUL83" s="86"/>
      <c r="BUM83" s="86"/>
      <c r="BUN83" s="86"/>
      <c r="BUO83" s="86"/>
      <c r="BUP83" s="86"/>
      <c r="BUQ83" s="86"/>
      <c r="BUR83" s="86"/>
      <c r="BUS83" s="86"/>
      <c r="BUT83" s="86"/>
      <c r="BUU83" s="86"/>
      <c r="BUV83" s="86"/>
      <c r="BUW83" s="86"/>
      <c r="BUX83" s="86"/>
      <c r="BUY83" s="86"/>
      <c r="BUZ83" s="86"/>
      <c r="BVA83" s="86"/>
      <c r="BVB83" s="86"/>
      <c r="BVC83" s="86"/>
      <c r="BVD83" s="86"/>
      <c r="BVE83" s="86"/>
      <c r="BVF83" s="86"/>
      <c r="BVG83" s="86"/>
      <c r="BVH83" s="86"/>
      <c r="BVI83" s="86"/>
      <c r="BVJ83" s="86"/>
      <c r="BVK83" s="86"/>
      <c r="BVL83" s="86"/>
      <c r="BVM83" s="86"/>
      <c r="BVN83" s="86"/>
      <c r="BVO83" s="86"/>
      <c r="BVP83" s="86"/>
      <c r="BVQ83" s="86"/>
      <c r="BVR83" s="86"/>
      <c r="BVS83" s="86"/>
      <c r="BVT83" s="86"/>
      <c r="BVU83" s="86"/>
      <c r="BVV83" s="86"/>
      <c r="BVW83" s="86"/>
      <c r="BVX83" s="86"/>
      <c r="BVY83" s="86"/>
      <c r="BVZ83" s="86"/>
      <c r="BWA83" s="86"/>
      <c r="BWB83" s="86"/>
      <c r="BWC83" s="86"/>
      <c r="BWD83" s="86"/>
      <c r="BWE83" s="86"/>
      <c r="BWF83" s="86"/>
      <c r="BWG83" s="86"/>
      <c r="BWH83" s="86"/>
      <c r="BWI83" s="86"/>
      <c r="BWJ83" s="86"/>
      <c r="BWK83" s="86"/>
      <c r="BWL83" s="86"/>
      <c r="BWM83" s="86"/>
      <c r="BWN83" s="86"/>
      <c r="BWO83" s="86"/>
      <c r="BWP83" s="86"/>
      <c r="BWQ83" s="86"/>
      <c r="BWR83" s="86"/>
      <c r="BWS83" s="86"/>
      <c r="BWT83" s="86"/>
      <c r="BWU83" s="86"/>
      <c r="BWV83" s="86"/>
      <c r="BWW83" s="86"/>
      <c r="BWX83" s="86"/>
      <c r="BWY83" s="86"/>
      <c r="BWZ83" s="86"/>
      <c r="BXA83" s="86"/>
      <c r="BXB83" s="86"/>
      <c r="BXC83" s="86"/>
      <c r="BXD83" s="86"/>
      <c r="BXE83" s="86"/>
      <c r="BXF83" s="86"/>
      <c r="BXG83" s="86"/>
      <c r="BXH83" s="86"/>
      <c r="BXI83" s="86"/>
      <c r="BXJ83" s="86"/>
      <c r="BXK83" s="86"/>
      <c r="BXL83" s="86"/>
      <c r="BXM83" s="86"/>
      <c r="BXN83" s="86"/>
      <c r="BXO83" s="86"/>
      <c r="BXP83" s="86"/>
      <c r="BXQ83" s="86"/>
      <c r="BXR83" s="86"/>
      <c r="BXS83" s="86"/>
      <c r="BXT83" s="86"/>
      <c r="BXU83" s="86"/>
      <c r="BXV83" s="86"/>
      <c r="BXW83" s="86"/>
      <c r="BXX83" s="86"/>
      <c r="BXY83" s="86"/>
      <c r="BXZ83" s="86"/>
      <c r="BYA83" s="86"/>
      <c r="BYB83" s="86"/>
      <c r="BYC83" s="86"/>
      <c r="BYD83" s="86"/>
      <c r="BYE83" s="86"/>
      <c r="BYF83" s="86"/>
      <c r="BYG83" s="86"/>
      <c r="BYH83" s="86"/>
      <c r="BYI83" s="86"/>
      <c r="BYJ83" s="86"/>
      <c r="BYK83" s="86"/>
      <c r="BYL83" s="86"/>
      <c r="BYM83" s="86"/>
      <c r="BYN83" s="86"/>
      <c r="BYO83" s="86"/>
      <c r="BYP83" s="86"/>
      <c r="BYQ83" s="86"/>
      <c r="BYR83" s="86"/>
      <c r="BYS83" s="86"/>
      <c r="BYT83" s="86"/>
      <c r="BYU83" s="86"/>
      <c r="BYV83" s="86"/>
      <c r="BYW83" s="86"/>
      <c r="BYX83" s="86"/>
      <c r="BYY83" s="86"/>
      <c r="BYZ83" s="86"/>
      <c r="BZA83" s="86"/>
      <c r="BZB83" s="86"/>
      <c r="BZC83" s="86"/>
      <c r="BZD83" s="86"/>
      <c r="BZE83" s="86"/>
      <c r="BZF83" s="86"/>
      <c r="BZG83" s="86"/>
      <c r="BZH83" s="86"/>
      <c r="BZI83" s="86"/>
      <c r="BZJ83" s="86"/>
      <c r="BZK83" s="86"/>
      <c r="BZL83" s="86"/>
      <c r="BZM83" s="86"/>
      <c r="BZN83" s="86"/>
      <c r="BZO83" s="86"/>
      <c r="BZP83" s="86"/>
      <c r="BZQ83" s="86"/>
      <c r="BZR83" s="86"/>
      <c r="BZS83" s="86"/>
      <c r="BZT83" s="86"/>
      <c r="BZU83" s="86"/>
      <c r="BZV83" s="86"/>
      <c r="BZW83" s="86"/>
      <c r="BZX83" s="86"/>
      <c r="BZY83" s="86"/>
      <c r="BZZ83" s="86"/>
      <c r="CAA83" s="86"/>
      <c r="CAB83" s="86"/>
      <c r="CAC83" s="86"/>
      <c r="CAD83" s="86"/>
      <c r="CAE83" s="86"/>
      <c r="CAF83" s="86"/>
      <c r="CAG83" s="86"/>
      <c r="CAH83" s="86"/>
      <c r="CAI83" s="86"/>
      <c r="CAJ83" s="86"/>
      <c r="CAK83" s="86"/>
      <c r="CAL83" s="86"/>
      <c r="CAM83" s="86"/>
      <c r="CAN83" s="86"/>
      <c r="CAO83" s="86"/>
      <c r="CAP83" s="86"/>
      <c r="CAQ83" s="86"/>
      <c r="CAR83" s="86"/>
      <c r="CAS83" s="86"/>
      <c r="CAT83" s="86"/>
      <c r="CAU83" s="86"/>
      <c r="CAV83" s="86"/>
      <c r="CAW83" s="86"/>
      <c r="CAX83" s="86"/>
      <c r="CAY83" s="86"/>
      <c r="CAZ83" s="86"/>
      <c r="CBA83" s="86"/>
      <c r="CBB83" s="86"/>
      <c r="CBC83" s="86"/>
      <c r="CBD83" s="86"/>
      <c r="CBE83" s="86"/>
      <c r="CBF83" s="86"/>
      <c r="CBG83" s="86"/>
      <c r="CBH83" s="86"/>
      <c r="CBI83" s="86"/>
      <c r="CBJ83" s="86"/>
      <c r="CBK83" s="86"/>
      <c r="CBL83" s="86"/>
      <c r="CBM83" s="86"/>
      <c r="CBN83" s="86"/>
      <c r="CBO83" s="86"/>
      <c r="CBP83" s="86"/>
      <c r="CBQ83" s="86"/>
      <c r="CBR83" s="86"/>
      <c r="CBS83" s="86"/>
      <c r="CBT83" s="86"/>
      <c r="CBU83" s="86"/>
      <c r="CBV83" s="86"/>
      <c r="CBW83" s="86"/>
      <c r="CBX83" s="86"/>
      <c r="CBY83" s="86"/>
      <c r="CBZ83" s="86"/>
      <c r="CCA83" s="86"/>
      <c r="CCB83" s="86"/>
      <c r="CCC83" s="86"/>
      <c r="CCD83" s="86"/>
      <c r="CCE83" s="86"/>
      <c r="CCF83" s="86"/>
      <c r="CCG83" s="86"/>
      <c r="CCH83" s="86"/>
      <c r="CCI83" s="86"/>
      <c r="CCJ83" s="86"/>
      <c r="CCK83" s="86"/>
      <c r="CCL83" s="86"/>
      <c r="CCM83" s="86"/>
      <c r="CCN83" s="86"/>
      <c r="CCO83" s="86"/>
      <c r="CCP83" s="86"/>
      <c r="CCQ83" s="86"/>
      <c r="CCR83" s="86"/>
      <c r="CCS83" s="86"/>
      <c r="CCT83" s="86"/>
      <c r="CCU83" s="86"/>
      <c r="CCV83" s="86"/>
      <c r="CCW83" s="86"/>
      <c r="CCX83" s="86"/>
      <c r="CCY83" s="86"/>
      <c r="CCZ83" s="86"/>
      <c r="CDA83" s="86"/>
      <c r="CDB83" s="86"/>
      <c r="CDC83" s="86"/>
      <c r="CDD83" s="86"/>
      <c r="CDE83" s="86"/>
      <c r="CDF83" s="86"/>
      <c r="CDG83" s="86"/>
      <c r="CDH83" s="86"/>
      <c r="CDI83" s="86"/>
      <c r="CDJ83" s="86"/>
      <c r="CDK83" s="86"/>
      <c r="CDL83" s="86"/>
      <c r="CDM83" s="86"/>
      <c r="CDN83" s="86"/>
      <c r="CDO83" s="86"/>
      <c r="CDP83" s="86"/>
      <c r="CDQ83" s="86"/>
      <c r="CDR83" s="86"/>
      <c r="CDS83" s="86"/>
      <c r="CDT83" s="86"/>
      <c r="CDU83" s="86"/>
      <c r="CDV83" s="86"/>
      <c r="CDW83" s="86"/>
      <c r="CDX83" s="86"/>
      <c r="CDY83" s="86"/>
      <c r="CDZ83" s="86"/>
      <c r="CEA83" s="86"/>
      <c r="CEB83" s="86"/>
      <c r="CEC83" s="86"/>
      <c r="CED83" s="86"/>
      <c r="CEE83" s="86"/>
      <c r="CEF83" s="86"/>
      <c r="CEG83" s="86"/>
      <c r="CEH83" s="86"/>
      <c r="CEI83" s="86"/>
      <c r="CEJ83" s="86"/>
      <c r="CEK83" s="86"/>
      <c r="CEL83" s="86"/>
      <c r="CEM83" s="86"/>
      <c r="CEN83" s="86"/>
      <c r="CEO83" s="86"/>
      <c r="CEP83" s="86"/>
      <c r="CEQ83" s="86"/>
      <c r="CER83" s="86"/>
      <c r="CES83" s="86"/>
      <c r="CET83" s="86"/>
      <c r="CEU83" s="86"/>
      <c r="CEV83" s="86"/>
      <c r="CEW83" s="86"/>
      <c r="CEX83" s="86"/>
      <c r="CEY83" s="86"/>
      <c r="CEZ83" s="86"/>
      <c r="CFA83" s="86"/>
      <c r="CFB83" s="86"/>
      <c r="CFC83" s="86"/>
      <c r="CFD83" s="86"/>
      <c r="CFE83" s="86"/>
      <c r="CFF83" s="86"/>
      <c r="CFG83" s="86"/>
      <c r="CFH83" s="86"/>
      <c r="CFI83" s="86"/>
      <c r="CFJ83" s="86"/>
      <c r="CFK83" s="86"/>
      <c r="CFL83" s="86"/>
      <c r="CFM83" s="86"/>
      <c r="CFN83" s="86"/>
      <c r="CFO83" s="86"/>
      <c r="CFP83" s="86"/>
      <c r="CFQ83" s="86"/>
      <c r="CFR83" s="86"/>
      <c r="CFS83" s="86"/>
      <c r="CFT83" s="86"/>
      <c r="CFU83" s="86"/>
      <c r="CFV83" s="86"/>
      <c r="CFW83" s="86"/>
      <c r="CFX83" s="86"/>
      <c r="CFY83" s="86"/>
      <c r="CFZ83" s="86"/>
      <c r="CGA83" s="86"/>
      <c r="CGB83" s="86"/>
      <c r="CGC83" s="86"/>
      <c r="CGD83" s="86"/>
      <c r="CGE83" s="86"/>
      <c r="CGF83" s="86"/>
      <c r="CGG83" s="86"/>
      <c r="CGH83" s="86"/>
      <c r="CGI83" s="86"/>
      <c r="CGJ83" s="86"/>
      <c r="CGK83" s="86"/>
      <c r="CGL83" s="86"/>
      <c r="CGM83" s="86"/>
      <c r="CGN83" s="86"/>
      <c r="CGO83" s="86"/>
      <c r="CGP83" s="86"/>
      <c r="CGQ83" s="86"/>
      <c r="CGR83" s="86"/>
      <c r="CGS83" s="86"/>
      <c r="CGT83" s="86"/>
      <c r="CGU83" s="86"/>
      <c r="CGV83" s="86"/>
      <c r="CGW83" s="86"/>
      <c r="CGX83" s="86"/>
      <c r="CGY83" s="86"/>
      <c r="CGZ83" s="86"/>
      <c r="CHA83" s="86"/>
      <c r="CHB83" s="86"/>
      <c r="CHC83" s="86"/>
      <c r="CHD83" s="86"/>
      <c r="CHE83" s="86"/>
      <c r="CHF83" s="86"/>
      <c r="CHG83" s="86"/>
      <c r="CHH83" s="86"/>
      <c r="CHI83" s="86"/>
      <c r="CHJ83" s="86"/>
      <c r="CHK83" s="86"/>
      <c r="CHL83" s="86"/>
      <c r="CHM83" s="86"/>
      <c r="CHN83" s="86"/>
      <c r="CHO83" s="86"/>
      <c r="CHP83" s="86"/>
      <c r="CHQ83" s="86"/>
      <c r="CHR83" s="86"/>
      <c r="CHS83" s="86"/>
      <c r="CHT83" s="86"/>
      <c r="CHU83" s="86"/>
      <c r="CHV83" s="86"/>
      <c r="CHW83" s="86"/>
      <c r="CHX83" s="86"/>
      <c r="CHY83" s="86"/>
      <c r="CHZ83" s="86"/>
      <c r="CIA83" s="86"/>
      <c r="CIB83" s="86"/>
      <c r="CIC83" s="86"/>
      <c r="CID83" s="86"/>
      <c r="CIE83" s="86"/>
      <c r="CIF83" s="86"/>
      <c r="CIG83" s="86"/>
      <c r="CIH83" s="86"/>
      <c r="CII83" s="86"/>
      <c r="CIJ83" s="86"/>
      <c r="CIK83" s="86"/>
      <c r="CIL83" s="86"/>
      <c r="CIM83" s="86"/>
      <c r="CIN83" s="86"/>
      <c r="CIO83" s="86"/>
      <c r="CIP83" s="86"/>
      <c r="CIQ83" s="86"/>
      <c r="CIR83" s="86"/>
      <c r="CIS83" s="86"/>
      <c r="CIT83" s="86"/>
      <c r="CIU83" s="86"/>
      <c r="CIV83" s="86"/>
      <c r="CIW83" s="86"/>
      <c r="CIX83" s="86"/>
      <c r="CIY83" s="86"/>
      <c r="CIZ83" s="86"/>
      <c r="CJA83" s="86"/>
      <c r="CJB83" s="86"/>
      <c r="CJC83" s="86"/>
      <c r="CJD83" s="86"/>
      <c r="CJE83" s="86"/>
      <c r="CJF83" s="86"/>
      <c r="CJG83" s="86"/>
      <c r="CJH83" s="86"/>
      <c r="CJI83" s="86"/>
      <c r="CJJ83" s="86"/>
      <c r="CJK83" s="86"/>
      <c r="CJL83" s="86"/>
      <c r="CJM83" s="86"/>
      <c r="CJN83" s="86"/>
      <c r="CJO83" s="86"/>
      <c r="CJP83" s="86"/>
      <c r="CJQ83" s="86"/>
      <c r="CJR83" s="86"/>
      <c r="CJS83" s="86"/>
      <c r="CJT83" s="86"/>
      <c r="CJU83" s="86"/>
      <c r="CJV83" s="86"/>
      <c r="CJW83" s="86"/>
      <c r="CJX83" s="86"/>
      <c r="CJY83" s="86"/>
      <c r="CJZ83" s="86"/>
      <c r="CKA83" s="86"/>
      <c r="CKB83" s="86"/>
      <c r="CKC83" s="86"/>
      <c r="CKD83" s="86"/>
      <c r="CKE83" s="86"/>
      <c r="CKF83" s="86"/>
      <c r="CKG83" s="86"/>
      <c r="CKH83" s="86"/>
      <c r="CKI83" s="86"/>
      <c r="CKJ83" s="86"/>
      <c r="CKK83" s="86"/>
      <c r="CKL83" s="86"/>
      <c r="CKM83" s="86"/>
      <c r="CKN83" s="86"/>
      <c r="CKO83" s="86"/>
      <c r="CKP83" s="86"/>
      <c r="CKQ83" s="86"/>
      <c r="CKR83" s="86"/>
      <c r="CKS83" s="86"/>
      <c r="CKT83" s="86"/>
      <c r="CKU83" s="86"/>
      <c r="CKV83" s="86"/>
      <c r="CKW83" s="86"/>
      <c r="CKX83" s="86"/>
      <c r="CKY83" s="86"/>
      <c r="CKZ83" s="86"/>
      <c r="CLA83" s="86"/>
      <c r="CLB83" s="86"/>
      <c r="CLC83" s="86"/>
      <c r="CLD83" s="86"/>
      <c r="CLE83" s="86"/>
      <c r="CLF83" s="86"/>
      <c r="CLG83" s="86"/>
      <c r="CLH83" s="86"/>
      <c r="CLI83" s="86"/>
      <c r="CLJ83" s="86"/>
      <c r="CLK83" s="86"/>
      <c r="CLL83" s="86"/>
      <c r="CLM83" s="86"/>
      <c r="CLN83" s="86"/>
      <c r="CLO83" s="86"/>
      <c r="CLP83" s="86"/>
      <c r="CLQ83" s="86"/>
      <c r="CLR83" s="86"/>
      <c r="CLS83" s="86"/>
      <c r="CLT83" s="86"/>
      <c r="CLU83" s="86"/>
      <c r="CLV83" s="86"/>
      <c r="CLW83" s="86"/>
      <c r="CLX83" s="86"/>
      <c r="CLY83" s="86"/>
      <c r="CLZ83" s="86"/>
      <c r="CMA83" s="86"/>
      <c r="CMB83" s="86"/>
      <c r="CMC83" s="86"/>
      <c r="CMD83" s="86"/>
      <c r="CME83" s="86"/>
      <c r="CMF83" s="86"/>
      <c r="CMG83" s="86"/>
      <c r="CMH83" s="86"/>
      <c r="CMI83" s="86"/>
      <c r="CMJ83" s="86"/>
      <c r="CMK83" s="86"/>
      <c r="CML83" s="86"/>
      <c r="CMM83" s="86"/>
      <c r="CMN83" s="86"/>
      <c r="CMO83" s="86"/>
      <c r="CMP83" s="86"/>
      <c r="CMQ83" s="86"/>
      <c r="CMR83" s="86"/>
      <c r="CMS83" s="86"/>
      <c r="CMT83" s="86"/>
      <c r="CMU83" s="86"/>
      <c r="CMV83" s="86"/>
      <c r="CMW83" s="86"/>
      <c r="CMX83" s="86"/>
      <c r="CMY83" s="86"/>
      <c r="CMZ83" s="86"/>
      <c r="CNA83" s="86"/>
      <c r="CNB83" s="86"/>
      <c r="CNC83" s="86"/>
      <c r="CND83" s="86"/>
      <c r="CNE83" s="86"/>
      <c r="CNF83" s="86"/>
      <c r="CNG83" s="86"/>
      <c r="CNH83" s="86"/>
      <c r="CNI83" s="86"/>
      <c r="CNJ83" s="86"/>
      <c r="CNK83" s="86"/>
      <c r="CNL83" s="86"/>
      <c r="CNM83" s="86"/>
      <c r="CNN83" s="86"/>
      <c r="CNO83" s="86"/>
      <c r="CNP83" s="86"/>
      <c r="CNQ83" s="86"/>
      <c r="CNR83" s="86"/>
      <c r="CNS83" s="86"/>
      <c r="CNT83" s="86"/>
      <c r="CNU83" s="86"/>
      <c r="CNV83" s="86"/>
      <c r="CNW83" s="86"/>
      <c r="CNX83" s="86"/>
      <c r="CNY83" s="86"/>
      <c r="CNZ83" s="86"/>
      <c r="COA83" s="86"/>
      <c r="COB83" s="86"/>
      <c r="COC83" s="86"/>
      <c r="COD83" s="86"/>
      <c r="COE83" s="86"/>
      <c r="COF83" s="86"/>
      <c r="COG83" s="86"/>
      <c r="COH83" s="86"/>
      <c r="COI83" s="86"/>
      <c r="COJ83" s="86"/>
      <c r="COK83" s="86"/>
      <c r="COL83" s="86"/>
      <c r="COM83" s="86"/>
      <c r="CON83" s="86"/>
      <c r="COO83" s="86"/>
      <c r="COP83" s="86"/>
      <c r="COQ83" s="86"/>
      <c r="COR83" s="86"/>
      <c r="COS83" s="86"/>
      <c r="COT83" s="86"/>
      <c r="COU83" s="86"/>
      <c r="COV83" s="86"/>
      <c r="COW83" s="86"/>
      <c r="COX83" s="86"/>
      <c r="COY83" s="86"/>
      <c r="COZ83" s="86"/>
      <c r="CPA83" s="86"/>
      <c r="CPB83" s="86"/>
      <c r="CPC83" s="86"/>
      <c r="CPD83" s="86"/>
      <c r="CPE83" s="86"/>
      <c r="CPF83" s="86"/>
      <c r="CPG83" s="86"/>
      <c r="CPH83" s="86"/>
      <c r="CPI83" s="86"/>
      <c r="CPJ83" s="86"/>
      <c r="CPK83" s="86"/>
      <c r="CPL83" s="86"/>
      <c r="CPM83" s="86"/>
      <c r="CPN83" s="86"/>
      <c r="CPO83" s="86"/>
      <c r="CPP83" s="86"/>
      <c r="CPQ83" s="86"/>
      <c r="CPR83" s="86"/>
      <c r="CPS83" s="86"/>
      <c r="CPT83" s="86"/>
      <c r="CPU83" s="86"/>
      <c r="CPV83" s="86"/>
      <c r="CPW83" s="86"/>
      <c r="CPX83" s="86"/>
      <c r="CPY83" s="86"/>
      <c r="CPZ83" s="86"/>
      <c r="CQA83" s="86"/>
      <c r="CQB83" s="86"/>
      <c r="CQC83" s="86"/>
      <c r="CQD83" s="86"/>
      <c r="CQE83" s="86"/>
      <c r="CQF83" s="86"/>
      <c r="CQG83" s="86"/>
      <c r="CQH83" s="86"/>
      <c r="CQI83" s="86"/>
      <c r="CQJ83" s="86"/>
      <c r="CQK83" s="86"/>
      <c r="CQL83" s="86"/>
      <c r="CQM83" s="86"/>
      <c r="CQN83" s="86"/>
      <c r="CQO83" s="86"/>
      <c r="CQP83" s="86"/>
      <c r="CQQ83" s="86"/>
      <c r="CQR83" s="86"/>
      <c r="CQS83" s="86"/>
      <c r="CQT83" s="86"/>
      <c r="CQU83" s="86"/>
      <c r="CQV83" s="86"/>
      <c r="CQW83" s="86"/>
      <c r="CQX83" s="86"/>
      <c r="CQY83" s="86"/>
      <c r="CQZ83" s="86"/>
      <c r="CRA83" s="86"/>
      <c r="CRB83" s="86"/>
      <c r="CRC83" s="86"/>
      <c r="CRD83" s="86"/>
      <c r="CRE83" s="86"/>
      <c r="CRF83" s="86"/>
      <c r="CRG83" s="86"/>
      <c r="CRH83" s="86"/>
      <c r="CRI83" s="86"/>
      <c r="CRJ83" s="86"/>
      <c r="CRK83" s="86"/>
      <c r="CRL83" s="86"/>
      <c r="CRM83" s="86"/>
      <c r="CRN83" s="86"/>
      <c r="CRO83" s="86"/>
      <c r="CRP83" s="86"/>
      <c r="CRQ83" s="86"/>
      <c r="CRR83" s="86"/>
      <c r="CRS83" s="86"/>
      <c r="CRT83" s="86"/>
      <c r="CRU83" s="86"/>
      <c r="CRV83" s="86"/>
      <c r="CRW83" s="86"/>
      <c r="CRX83" s="86"/>
      <c r="CRY83" s="86"/>
      <c r="CRZ83" s="86"/>
      <c r="CSA83" s="86"/>
      <c r="CSB83" s="86"/>
      <c r="CSC83" s="86"/>
      <c r="CSD83" s="86"/>
      <c r="CSE83" s="86"/>
      <c r="CSF83" s="86"/>
      <c r="CSG83" s="86"/>
      <c r="CSH83" s="86"/>
      <c r="CSI83" s="86"/>
      <c r="CSJ83" s="86"/>
      <c r="CSK83" s="86"/>
      <c r="CSL83" s="86"/>
      <c r="CSM83" s="86"/>
      <c r="CSN83" s="86"/>
      <c r="CSO83" s="86"/>
      <c r="CSP83" s="86"/>
      <c r="CSQ83" s="86"/>
      <c r="CSR83" s="86"/>
      <c r="CSS83" s="86"/>
      <c r="CST83" s="86"/>
      <c r="CSU83" s="86"/>
      <c r="CSV83" s="86"/>
      <c r="CSW83" s="86"/>
      <c r="CSX83" s="86"/>
      <c r="CSY83" s="86"/>
      <c r="CSZ83" s="86"/>
      <c r="CTA83" s="86"/>
      <c r="CTB83" s="86"/>
      <c r="CTC83" s="86"/>
      <c r="CTD83" s="86"/>
      <c r="CTE83" s="86"/>
      <c r="CTF83" s="86"/>
      <c r="CTG83" s="86"/>
      <c r="CTH83" s="86"/>
      <c r="CTI83" s="86"/>
      <c r="CTJ83" s="86"/>
      <c r="CTK83" s="86"/>
      <c r="CTL83" s="86"/>
      <c r="CTM83" s="86"/>
      <c r="CTN83" s="86"/>
      <c r="CTO83" s="86"/>
      <c r="CTP83" s="86"/>
      <c r="CTQ83" s="86"/>
      <c r="CTR83" s="86"/>
      <c r="CTS83" s="86"/>
      <c r="CTT83" s="86"/>
      <c r="CTU83" s="86"/>
      <c r="CTV83" s="86"/>
      <c r="CTW83" s="86"/>
      <c r="CTX83" s="86"/>
      <c r="CTY83" s="86"/>
      <c r="CTZ83" s="86"/>
      <c r="CUA83" s="86"/>
      <c r="CUB83" s="86"/>
      <c r="CUC83" s="86"/>
      <c r="CUD83" s="86"/>
      <c r="CUE83" s="86"/>
      <c r="CUF83" s="86"/>
      <c r="CUG83" s="86"/>
      <c r="CUH83" s="86"/>
      <c r="CUI83" s="86"/>
      <c r="CUJ83" s="86"/>
      <c r="CUK83" s="86"/>
      <c r="CUL83" s="86"/>
      <c r="CUM83" s="86"/>
      <c r="CUN83" s="86"/>
      <c r="CUO83" s="86"/>
      <c r="CUP83" s="86"/>
      <c r="CUQ83" s="86"/>
      <c r="CUR83" s="86"/>
      <c r="CUS83" s="86"/>
      <c r="CUT83" s="86"/>
      <c r="CUU83" s="86"/>
      <c r="CUV83" s="86"/>
      <c r="CUW83" s="86"/>
      <c r="CUX83" s="86"/>
      <c r="CUY83" s="86"/>
      <c r="CUZ83" s="86"/>
      <c r="CVA83" s="86"/>
      <c r="CVB83" s="86"/>
      <c r="CVC83" s="86"/>
      <c r="CVD83" s="86"/>
      <c r="CVE83" s="86"/>
      <c r="CVF83" s="86"/>
      <c r="CVG83" s="86"/>
      <c r="CVH83" s="86"/>
      <c r="CVI83" s="86"/>
      <c r="CVJ83" s="86"/>
      <c r="CVK83" s="86"/>
      <c r="CVL83" s="86"/>
      <c r="CVM83" s="86"/>
      <c r="CVN83" s="86"/>
      <c r="CVO83" s="86"/>
      <c r="CVP83" s="86"/>
      <c r="CVQ83" s="86"/>
      <c r="CVR83" s="86"/>
      <c r="CVS83" s="86"/>
      <c r="CVT83" s="86"/>
      <c r="CVU83" s="86"/>
      <c r="CVV83" s="86"/>
      <c r="CVW83" s="86"/>
      <c r="CVX83" s="86"/>
      <c r="CVY83" s="86"/>
      <c r="CVZ83" s="86"/>
      <c r="CWA83" s="86"/>
      <c r="CWB83" s="86"/>
      <c r="CWC83" s="86"/>
      <c r="CWD83" s="86"/>
      <c r="CWE83" s="86"/>
      <c r="CWF83" s="86"/>
      <c r="CWG83" s="86"/>
      <c r="CWH83" s="86"/>
      <c r="CWI83" s="86"/>
      <c r="CWJ83" s="86"/>
      <c r="CWK83" s="86"/>
      <c r="CWL83" s="86"/>
      <c r="CWM83" s="86"/>
      <c r="CWN83" s="86"/>
      <c r="CWO83" s="86"/>
      <c r="CWP83" s="86"/>
      <c r="CWQ83" s="86"/>
      <c r="CWR83" s="86"/>
      <c r="CWS83" s="86"/>
      <c r="CWT83" s="86"/>
      <c r="CWU83" s="86"/>
      <c r="CWV83" s="86"/>
      <c r="CWW83" s="86"/>
      <c r="CWX83" s="86"/>
      <c r="CWY83" s="86"/>
      <c r="CWZ83" s="86"/>
      <c r="CXA83" s="86"/>
      <c r="CXB83" s="86"/>
      <c r="CXC83" s="86"/>
      <c r="CXD83" s="86"/>
      <c r="CXE83" s="86"/>
      <c r="CXF83" s="86"/>
      <c r="CXG83" s="86"/>
      <c r="CXH83" s="86"/>
      <c r="CXI83" s="86"/>
      <c r="CXJ83" s="86"/>
      <c r="CXK83" s="86"/>
      <c r="CXL83" s="86"/>
      <c r="CXM83" s="86"/>
      <c r="CXN83" s="86"/>
      <c r="CXO83" s="86"/>
      <c r="CXP83" s="86"/>
      <c r="CXQ83" s="86"/>
      <c r="CXR83" s="86"/>
      <c r="CXS83" s="86"/>
      <c r="CXT83" s="86"/>
      <c r="CXU83" s="86"/>
      <c r="CXV83" s="86"/>
      <c r="CXW83" s="86"/>
      <c r="CXX83" s="86"/>
      <c r="CXY83" s="86"/>
      <c r="CXZ83" s="86"/>
      <c r="CYA83" s="86"/>
      <c r="CYB83" s="86"/>
      <c r="CYC83" s="86"/>
      <c r="CYD83" s="86"/>
      <c r="CYE83" s="86"/>
      <c r="CYF83" s="86"/>
      <c r="CYG83" s="86"/>
      <c r="CYH83" s="86"/>
      <c r="CYI83" s="86"/>
      <c r="CYJ83" s="86"/>
      <c r="CYK83" s="86"/>
      <c r="CYL83" s="86"/>
      <c r="CYM83" s="86"/>
      <c r="CYN83" s="86"/>
      <c r="CYO83" s="86"/>
      <c r="CYP83" s="86"/>
      <c r="CYQ83" s="86"/>
      <c r="CYR83" s="86"/>
      <c r="CYS83" s="86"/>
      <c r="CYT83" s="86"/>
      <c r="CYU83" s="86"/>
      <c r="CYV83" s="86"/>
      <c r="CYW83" s="86"/>
      <c r="CYX83" s="86"/>
      <c r="CYY83" s="86"/>
      <c r="CYZ83" s="86"/>
      <c r="CZA83" s="86"/>
      <c r="CZB83" s="86"/>
      <c r="CZC83" s="86"/>
      <c r="CZD83" s="86"/>
      <c r="CZE83" s="86"/>
      <c r="CZF83" s="86"/>
      <c r="CZG83" s="86"/>
      <c r="CZH83" s="86"/>
      <c r="CZI83" s="86"/>
      <c r="CZJ83" s="86"/>
      <c r="CZK83" s="86"/>
      <c r="CZL83" s="86"/>
      <c r="CZM83" s="86"/>
      <c r="CZN83" s="86"/>
      <c r="CZO83" s="86"/>
      <c r="CZP83" s="86"/>
      <c r="CZQ83" s="86"/>
      <c r="CZR83" s="86"/>
      <c r="CZS83" s="86"/>
      <c r="CZT83" s="86"/>
      <c r="CZU83" s="86"/>
      <c r="CZV83" s="86"/>
      <c r="CZW83" s="86"/>
      <c r="CZX83" s="86"/>
      <c r="CZY83" s="86"/>
      <c r="CZZ83" s="86"/>
      <c r="DAA83" s="86"/>
      <c r="DAB83" s="86"/>
      <c r="DAC83" s="86"/>
      <c r="DAD83" s="86"/>
      <c r="DAE83" s="86"/>
      <c r="DAF83" s="86"/>
      <c r="DAG83" s="86"/>
      <c r="DAH83" s="86"/>
      <c r="DAI83" s="86"/>
      <c r="DAJ83" s="86"/>
      <c r="DAK83" s="86"/>
      <c r="DAL83" s="86"/>
      <c r="DAM83" s="86"/>
      <c r="DAN83" s="86"/>
      <c r="DAO83" s="86"/>
      <c r="DAP83" s="86"/>
      <c r="DAQ83" s="86"/>
      <c r="DAR83" s="86"/>
      <c r="DAS83" s="86"/>
      <c r="DAT83" s="86"/>
      <c r="DAU83" s="86"/>
      <c r="DAV83" s="86"/>
      <c r="DAW83" s="86"/>
      <c r="DAX83" s="86"/>
      <c r="DAY83" s="86"/>
      <c r="DAZ83" s="86"/>
      <c r="DBA83" s="86"/>
      <c r="DBB83" s="86"/>
      <c r="DBC83" s="86"/>
      <c r="DBD83" s="86"/>
      <c r="DBE83" s="86"/>
      <c r="DBF83" s="86"/>
      <c r="DBG83" s="86"/>
      <c r="DBH83" s="86"/>
      <c r="DBI83" s="86"/>
      <c r="DBJ83" s="86"/>
      <c r="DBK83" s="86"/>
      <c r="DBL83" s="86"/>
      <c r="DBM83" s="86"/>
      <c r="DBN83" s="86"/>
      <c r="DBO83" s="86"/>
      <c r="DBP83" s="86"/>
      <c r="DBQ83" s="86"/>
      <c r="DBR83" s="86"/>
      <c r="DBS83" s="86"/>
      <c r="DBT83" s="86"/>
      <c r="DBU83" s="86"/>
      <c r="DBV83" s="86"/>
      <c r="DBW83" s="86"/>
      <c r="DBX83" s="86"/>
      <c r="DBY83" s="86"/>
      <c r="DBZ83" s="86"/>
      <c r="DCA83" s="86"/>
      <c r="DCB83" s="86"/>
      <c r="DCC83" s="86"/>
      <c r="DCD83" s="86"/>
      <c r="DCE83" s="86"/>
      <c r="DCF83" s="86"/>
      <c r="DCG83" s="86"/>
      <c r="DCH83" s="86"/>
      <c r="DCI83" s="86"/>
      <c r="DCJ83" s="86"/>
      <c r="DCK83" s="86"/>
      <c r="DCL83" s="86"/>
      <c r="DCM83" s="86"/>
      <c r="DCN83" s="86"/>
      <c r="DCO83" s="86"/>
      <c r="DCP83" s="86"/>
      <c r="DCQ83" s="86"/>
      <c r="DCR83" s="86"/>
      <c r="DCS83" s="86"/>
      <c r="DCT83" s="86"/>
      <c r="DCU83" s="86"/>
      <c r="DCV83" s="86"/>
      <c r="DCW83" s="86"/>
      <c r="DCX83" s="86"/>
      <c r="DCY83" s="86"/>
      <c r="DCZ83" s="86"/>
      <c r="DDA83" s="86"/>
      <c r="DDB83" s="86"/>
      <c r="DDC83" s="86"/>
      <c r="DDD83" s="86"/>
      <c r="DDE83" s="86"/>
      <c r="DDF83" s="86"/>
      <c r="DDG83" s="86"/>
      <c r="DDH83" s="86"/>
      <c r="DDI83" s="86"/>
      <c r="DDJ83" s="86"/>
      <c r="DDK83" s="86"/>
      <c r="DDL83" s="86"/>
      <c r="DDM83" s="86"/>
      <c r="DDN83" s="86"/>
      <c r="DDO83" s="86"/>
      <c r="DDP83" s="86"/>
      <c r="DDQ83" s="86"/>
      <c r="DDR83" s="86"/>
      <c r="DDS83" s="86"/>
      <c r="DDT83" s="86"/>
      <c r="DDU83" s="86"/>
      <c r="DDV83" s="86"/>
      <c r="DDW83" s="86"/>
      <c r="DDX83" s="86"/>
      <c r="DDY83" s="86"/>
      <c r="DDZ83" s="86"/>
      <c r="DEA83" s="86"/>
      <c r="DEB83" s="86"/>
      <c r="DEC83" s="86"/>
      <c r="DED83" s="86"/>
      <c r="DEE83" s="86"/>
      <c r="DEF83" s="86"/>
      <c r="DEG83" s="86"/>
      <c r="DEH83" s="86"/>
      <c r="DEI83" s="86"/>
      <c r="DEJ83" s="86"/>
      <c r="DEK83" s="86"/>
      <c r="DEL83" s="86"/>
      <c r="DEM83" s="86"/>
      <c r="DEN83" s="86"/>
      <c r="DEO83" s="86"/>
      <c r="DEP83" s="86"/>
      <c r="DEQ83" s="86"/>
      <c r="DER83" s="86"/>
      <c r="DES83" s="86"/>
      <c r="DET83" s="86"/>
      <c r="DEU83" s="86"/>
      <c r="DEV83" s="86"/>
      <c r="DEW83" s="86"/>
      <c r="DEX83" s="86"/>
      <c r="DEY83" s="86"/>
      <c r="DEZ83" s="86"/>
      <c r="DFA83" s="86"/>
      <c r="DFB83" s="86"/>
      <c r="DFC83" s="86"/>
      <c r="DFD83" s="86"/>
      <c r="DFE83" s="86"/>
      <c r="DFF83" s="86"/>
      <c r="DFG83" s="86"/>
      <c r="DFH83" s="86"/>
      <c r="DFI83" s="86"/>
      <c r="DFJ83" s="86"/>
      <c r="DFK83" s="86"/>
      <c r="DFL83" s="86"/>
      <c r="DFM83" s="86"/>
      <c r="DFN83" s="86"/>
      <c r="DFO83" s="86"/>
      <c r="DFP83" s="86"/>
      <c r="DFQ83" s="86"/>
      <c r="DFR83" s="86"/>
      <c r="DFS83" s="86"/>
      <c r="DFT83" s="86"/>
      <c r="DFU83" s="86"/>
      <c r="DFV83" s="86"/>
      <c r="DFW83" s="86"/>
      <c r="DFX83" s="86"/>
      <c r="DFY83" s="86"/>
      <c r="DFZ83" s="86"/>
      <c r="DGA83" s="86"/>
      <c r="DGB83" s="86"/>
      <c r="DGC83" s="86"/>
      <c r="DGD83" s="86"/>
      <c r="DGE83" s="86"/>
      <c r="DGF83" s="86"/>
      <c r="DGG83" s="86"/>
      <c r="DGH83" s="86"/>
      <c r="DGI83" s="86"/>
      <c r="DGJ83" s="86"/>
      <c r="DGK83" s="86"/>
      <c r="DGL83" s="86"/>
      <c r="DGM83" s="86"/>
      <c r="DGN83" s="86"/>
      <c r="DGO83" s="86"/>
      <c r="DGP83" s="86"/>
      <c r="DGQ83" s="86"/>
      <c r="DGR83" s="86"/>
      <c r="DGS83" s="86"/>
      <c r="DGT83" s="86"/>
      <c r="DGU83" s="86"/>
      <c r="DGV83" s="86"/>
      <c r="DGW83" s="86"/>
      <c r="DGX83" s="86"/>
      <c r="DGY83" s="86"/>
      <c r="DGZ83" s="86"/>
      <c r="DHA83" s="86"/>
      <c r="DHB83" s="86"/>
      <c r="DHC83" s="86"/>
      <c r="DHD83" s="86"/>
      <c r="DHE83" s="86"/>
      <c r="DHF83" s="86"/>
      <c r="DHG83" s="86"/>
      <c r="DHH83" s="86"/>
      <c r="DHI83" s="86"/>
      <c r="DHJ83" s="86"/>
      <c r="DHK83" s="86"/>
      <c r="DHL83" s="86"/>
      <c r="DHM83" s="86"/>
      <c r="DHN83" s="86"/>
      <c r="DHO83" s="86"/>
      <c r="DHP83" s="86"/>
      <c r="DHQ83" s="86"/>
      <c r="DHR83" s="86"/>
      <c r="DHS83" s="86"/>
      <c r="DHT83" s="86"/>
      <c r="DHU83" s="86"/>
      <c r="DHV83" s="86"/>
      <c r="DHW83" s="86"/>
      <c r="DHX83" s="86"/>
      <c r="DHY83" s="86"/>
      <c r="DHZ83" s="86"/>
      <c r="DIA83" s="86"/>
      <c r="DIB83" s="86"/>
      <c r="DIC83" s="86"/>
      <c r="DID83" s="86"/>
      <c r="DIE83" s="86"/>
      <c r="DIF83" s="86"/>
      <c r="DIG83" s="86"/>
      <c r="DIH83" s="86"/>
      <c r="DII83" s="86"/>
      <c r="DIJ83" s="86"/>
      <c r="DIK83" s="86"/>
      <c r="DIL83" s="86"/>
      <c r="DIM83" s="86"/>
      <c r="DIN83" s="86"/>
      <c r="DIO83" s="86"/>
      <c r="DIP83" s="86"/>
      <c r="DIQ83" s="86"/>
      <c r="DIR83" s="86"/>
      <c r="DIS83" s="86"/>
      <c r="DIT83" s="86"/>
      <c r="DIU83" s="86"/>
      <c r="DIV83" s="86"/>
      <c r="DIW83" s="86"/>
      <c r="DIX83" s="86"/>
      <c r="DIY83" s="86"/>
      <c r="DIZ83" s="86"/>
      <c r="DJA83" s="86"/>
      <c r="DJB83" s="86"/>
      <c r="DJC83" s="86"/>
      <c r="DJD83" s="86"/>
      <c r="DJE83" s="86"/>
      <c r="DJF83" s="86"/>
      <c r="DJG83" s="86"/>
      <c r="DJH83" s="86"/>
      <c r="DJI83" s="86"/>
      <c r="DJJ83" s="86"/>
      <c r="DJK83" s="86"/>
      <c r="DJL83" s="86"/>
      <c r="DJM83" s="86"/>
      <c r="DJN83" s="86"/>
      <c r="DJO83" s="86"/>
      <c r="DJP83" s="86"/>
      <c r="DJQ83" s="86"/>
      <c r="DJR83" s="86"/>
      <c r="DJS83" s="86"/>
      <c r="DJT83" s="86"/>
      <c r="DJU83" s="86"/>
      <c r="DJV83" s="86"/>
      <c r="DJW83" s="86"/>
      <c r="DJX83" s="86"/>
      <c r="DJY83" s="86"/>
      <c r="DJZ83" s="86"/>
      <c r="DKA83" s="86"/>
      <c r="DKB83" s="86"/>
      <c r="DKC83" s="86"/>
      <c r="DKD83" s="86"/>
      <c r="DKE83" s="86"/>
      <c r="DKF83" s="86"/>
      <c r="DKG83" s="86"/>
      <c r="DKH83" s="86"/>
      <c r="DKI83" s="86"/>
      <c r="DKJ83" s="86"/>
      <c r="DKK83" s="86"/>
      <c r="DKL83" s="86"/>
      <c r="DKM83" s="86"/>
      <c r="DKN83" s="86"/>
      <c r="DKO83" s="86"/>
      <c r="DKP83" s="86"/>
      <c r="DKQ83" s="86"/>
      <c r="DKR83" s="86"/>
      <c r="DKS83" s="86"/>
      <c r="DKT83" s="86"/>
      <c r="DKU83" s="86"/>
      <c r="DKV83" s="86"/>
      <c r="DKW83" s="86"/>
      <c r="DKX83" s="86"/>
      <c r="DKY83" s="86"/>
      <c r="DKZ83" s="86"/>
      <c r="DLA83" s="86"/>
      <c r="DLB83" s="86"/>
      <c r="DLC83" s="86"/>
      <c r="DLD83" s="86"/>
      <c r="DLE83" s="86"/>
      <c r="DLF83" s="86"/>
      <c r="DLG83" s="86"/>
      <c r="DLH83" s="86"/>
      <c r="DLI83" s="86"/>
      <c r="DLJ83" s="86"/>
      <c r="DLK83" s="86"/>
      <c r="DLL83" s="86"/>
      <c r="DLM83" s="86"/>
      <c r="DLN83" s="86"/>
      <c r="DLO83" s="86"/>
      <c r="DLP83" s="86"/>
      <c r="DLQ83" s="86"/>
      <c r="DLR83" s="86"/>
      <c r="DLS83" s="86"/>
      <c r="DLT83" s="86"/>
      <c r="DLU83" s="86"/>
      <c r="DLV83" s="86"/>
      <c r="DLW83" s="86"/>
      <c r="DLX83" s="86"/>
      <c r="DLY83" s="86"/>
      <c r="DLZ83" s="86"/>
      <c r="DMA83" s="86"/>
      <c r="DMB83" s="86"/>
      <c r="DMC83" s="86"/>
      <c r="DMD83" s="86"/>
      <c r="DME83" s="86"/>
      <c r="DMF83" s="86"/>
      <c r="DMG83" s="86"/>
      <c r="DMH83" s="86"/>
      <c r="DMI83" s="86"/>
      <c r="DMJ83" s="86"/>
      <c r="DMK83" s="86"/>
      <c r="DML83" s="86"/>
      <c r="DMM83" s="86"/>
      <c r="DMN83" s="86"/>
      <c r="DMO83" s="86"/>
      <c r="DMP83" s="86"/>
      <c r="DMQ83" s="86"/>
      <c r="DMR83" s="86"/>
      <c r="DMS83" s="86"/>
      <c r="DMT83" s="86"/>
      <c r="DMU83" s="86"/>
      <c r="DMV83" s="86"/>
      <c r="DMW83" s="86"/>
      <c r="DMX83" s="86"/>
      <c r="DMY83" s="86"/>
      <c r="DMZ83" s="86"/>
      <c r="DNA83" s="86"/>
      <c r="DNB83" s="86"/>
      <c r="DNC83" s="86"/>
      <c r="DND83" s="86"/>
      <c r="DNE83" s="86"/>
      <c r="DNF83" s="86"/>
      <c r="DNG83" s="86"/>
      <c r="DNH83" s="86"/>
      <c r="DNI83" s="86"/>
      <c r="DNJ83" s="86"/>
      <c r="DNK83" s="86"/>
      <c r="DNL83" s="86"/>
      <c r="DNM83" s="86"/>
      <c r="DNN83" s="86"/>
      <c r="DNO83" s="86"/>
      <c r="DNP83" s="86"/>
      <c r="DNQ83" s="86"/>
      <c r="DNR83" s="86"/>
      <c r="DNS83" s="86"/>
      <c r="DNT83" s="86"/>
      <c r="DNU83" s="86"/>
      <c r="DNV83" s="86"/>
      <c r="DNW83" s="86"/>
      <c r="DNX83" s="86"/>
      <c r="DNY83" s="86"/>
      <c r="DNZ83" s="86"/>
      <c r="DOA83" s="86"/>
      <c r="DOB83" s="86"/>
      <c r="DOC83" s="86"/>
      <c r="DOD83" s="86"/>
      <c r="DOE83" s="86"/>
      <c r="DOF83" s="86"/>
      <c r="DOG83" s="86"/>
      <c r="DOH83" s="86"/>
      <c r="DOI83" s="86"/>
      <c r="DOJ83" s="86"/>
      <c r="DOK83" s="86"/>
      <c r="DOL83" s="86"/>
      <c r="DOM83" s="86"/>
      <c r="DON83" s="86"/>
      <c r="DOO83" s="86"/>
      <c r="DOP83" s="86"/>
      <c r="DOQ83" s="86"/>
      <c r="DOR83" s="86"/>
      <c r="DOS83" s="86"/>
      <c r="DOT83" s="86"/>
      <c r="DOU83" s="86"/>
      <c r="DOV83" s="86"/>
      <c r="DOW83" s="86"/>
      <c r="DOX83" s="86"/>
      <c r="DOY83" s="86"/>
      <c r="DOZ83" s="86"/>
      <c r="DPA83" s="86"/>
      <c r="DPB83" s="86"/>
      <c r="DPC83" s="86"/>
      <c r="DPD83" s="86"/>
      <c r="DPE83" s="86"/>
      <c r="DPF83" s="86"/>
      <c r="DPG83" s="86"/>
      <c r="DPH83" s="86"/>
      <c r="DPI83" s="86"/>
      <c r="DPJ83" s="86"/>
      <c r="DPK83" s="86"/>
      <c r="DPL83" s="86"/>
      <c r="DPM83" s="86"/>
      <c r="DPN83" s="86"/>
      <c r="DPO83" s="86"/>
      <c r="DPP83" s="86"/>
      <c r="DPQ83" s="86"/>
      <c r="DPR83" s="86"/>
      <c r="DPS83" s="86"/>
      <c r="DPT83" s="86"/>
      <c r="DPU83" s="86"/>
      <c r="DPV83" s="86"/>
      <c r="DPW83" s="86"/>
      <c r="DPX83" s="86"/>
      <c r="DPY83" s="86"/>
      <c r="DPZ83" s="86"/>
      <c r="DQA83" s="86"/>
      <c r="DQB83" s="86"/>
      <c r="DQC83" s="86"/>
      <c r="DQD83" s="86"/>
      <c r="DQE83" s="86"/>
      <c r="DQF83" s="86"/>
      <c r="DQG83" s="86"/>
      <c r="DQH83" s="86"/>
      <c r="DQI83" s="86"/>
      <c r="DQJ83" s="86"/>
      <c r="DQK83" s="86"/>
      <c r="DQL83" s="86"/>
      <c r="DQM83" s="86"/>
      <c r="DQN83" s="86"/>
      <c r="DQO83" s="86"/>
      <c r="DQP83" s="86"/>
      <c r="DQQ83" s="86"/>
      <c r="DQR83" s="86"/>
      <c r="DQS83" s="86"/>
      <c r="DQT83" s="86"/>
      <c r="DQU83" s="86"/>
      <c r="DQV83" s="86"/>
      <c r="DQW83" s="86"/>
      <c r="DQX83" s="86"/>
      <c r="DQY83" s="86"/>
      <c r="DQZ83" s="86"/>
      <c r="DRA83" s="86"/>
      <c r="DRB83" s="86"/>
      <c r="DRC83" s="86"/>
      <c r="DRD83" s="86"/>
      <c r="DRE83" s="86"/>
      <c r="DRF83" s="86"/>
      <c r="DRG83" s="86"/>
      <c r="DRH83" s="86"/>
      <c r="DRI83" s="86"/>
      <c r="DRJ83" s="86"/>
      <c r="DRK83" s="86"/>
      <c r="DRL83" s="86"/>
      <c r="DRM83" s="86"/>
      <c r="DRN83" s="86"/>
      <c r="DRO83" s="86"/>
      <c r="DRP83" s="86"/>
      <c r="DRQ83" s="86"/>
      <c r="DRR83" s="86"/>
      <c r="DRS83" s="86"/>
      <c r="DRT83" s="86"/>
      <c r="DRU83" s="86"/>
      <c r="DRV83" s="86"/>
      <c r="DRW83" s="86"/>
      <c r="DRX83" s="86"/>
      <c r="DRY83" s="86"/>
      <c r="DRZ83" s="86"/>
      <c r="DSA83" s="86"/>
      <c r="DSB83" s="86"/>
      <c r="DSC83" s="86"/>
      <c r="DSD83" s="86"/>
      <c r="DSE83" s="86"/>
      <c r="DSF83" s="86"/>
      <c r="DSG83" s="86"/>
      <c r="DSH83" s="86"/>
      <c r="DSI83" s="86"/>
      <c r="DSJ83" s="86"/>
      <c r="DSK83" s="86"/>
      <c r="DSL83" s="86"/>
      <c r="DSM83" s="86"/>
      <c r="DSN83" s="86"/>
      <c r="DSO83" s="86"/>
      <c r="DSP83" s="86"/>
      <c r="DSQ83" s="86"/>
      <c r="DSR83" s="86"/>
      <c r="DSS83" s="86"/>
      <c r="DST83" s="86"/>
      <c r="DSU83" s="86"/>
      <c r="DSV83" s="86"/>
      <c r="DSW83" s="86"/>
      <c r="DSX83" s="86"/>
      <c r="DSY83" s="86"/>
      <c r="DSZ83" s="86"/>
      <c r="DTA83" s="86"/>
      <c r="DTB83" s="86"/>
      <c r="DTC83" s="86"/>
      <c r="DTD83" s="86"/>
      <c r="DTE83" s="86"/>
      <c r="DTF83" s="86"/>
      <c r="DTG83" s="86"/>
      <c r="DTH83" s="86"/>
      <c r="DTI83" s="86"/>
      <c r="DTJ83" s="86"/>
      <c r="DTK83" s="86"/>
      <c r="DTL83" s="86"/>
      <c r="DTM83" s="86"/>
      <c r="DTN83" s="86"/>
      <c r="DTO83" s="86"/>
      <c r="DTP83" s="86"/>
      <c r="DTQ83" s="86"/>
      <c r="DTR83" s="86"/>
      <c r="DTS83" s="86"/>
      <c r="DTT83" s="86"/>
      <c r="DTU83" s="86"/>
      <c r="DTV83" s="86"/>
      <c r="DTW83" s="86"/>
      <c r="DTX83" s="86"/>
      <c r="DTY83" s="86"/>
      <c r="DTZ83" s="86"/>
      <c r="DUA83" s="86"/>
      <c r="DUB83" s="86"/>
      <c r="DUC83" s="86"/>
      <c r="DUD83" s="86"/>
      <c r="DUE83" s="86"/>
      <c r="DUF83" s="86"/>
      <c r="DUG83" s="86"/>
      <c r="DUH83" s="86"/>
      <c r="DUI83" s="86"/>
      <c r="DUJ83" s="86"/>
      <c r="DUK83" s="86"/>
      <c r="DUL83" s="86"/>
      <c r="DUM83" s="86"/>
      <c r="DUN83" s="86"/>
      <c r="DUO83" s="86"/>
      <c r="DUP83" s="86"/>
      <c r="DUQ83" s="86"/>
      <c r="DUR83" s="86"/>
      <c r="DUS83" s="86"/>
      <c r="DUT83" s="86"/>
      <c r="DUU83" s="86"/>
      <c r="DUV83" s="86"/>
      <c r="DUW83" s="86"/>
      <c r="DUX83" s="86"/>
      <c r="DUY83" s="86"/>
      <c r="DUZ83" s="86"/>
      <c r="DVA83" s="86"/>
      <c r="DVB83" s="86"/>
      <c r="DVC83" s="86"/>
      <c r="DVD83" s="86"/>
      <c r="DVE83" s="86"/>
      <c r="DVF83" s="86"/>
      <c r="DVG83" s="86"/>
      <c r="DVH83" s="86"/>
      <c r="DVI83" s="86"/>
      <c r="DVJ83" s="86"/>
      <c r="DVK83" s="86"/>
      <c r="DVL83" s="86"/>
      <c r="DVM83" s="86"/>
      <c r="DVN83" s="86"/>
      <c r="DVO83" s="86"/>
      <c r="DVP83" s="86"/>
      <c r="DVQ83" s="86"/>
      <c r="DVR83" s="86"/>
      <c r="DVS83" s="86"/>
      <c r="DVT83" s="86"/>
      <c r="DVU83" s="86"/>
      <c r="DVV83" s="86"/>
      <c r="DVW83" s="86"/>
      <c r="DVX83" s="86"/>
      <c r="DVY83" s="86"/>
      <c r="DVZ83" s="86"/>
      <c r="DWA83" s="86"/>
      <c r="DWB83" s="86"/>
      <c r="DWC83" s="86"/>
      <c r="DWD83" s="86"/>
      <c r="DWE83" s="86"/>
      <c r="DWF83" s="86"/>
      <c r="DWG83" s="86"/>
      <c r="DWH83" s="86"/>
      <c r="DWI83" s="86"/>
      <c r="DWJ83" s="86"/>
      <c r="DWK83" s="86"/>
      <c r="DWL83" s="86"/>
      <c r="DWM83" s="86"/>
      <c r="DWN83" s="86"/>
      <c r="DWO83" s="86"/>
      <c r="DWP83" s="86"/>
      <c r="DWQ83" s="86"/>
      <c r="DWR83" s="86"/>
      <c r="DWS83" s="86"/>
      <c r="DWT83" s="86"/>
      <c r="DWU83" s="86"/>
      <c r="DWV83" s="86"/>
      <c r="DWW83" s="86"/>
      <c r="DWX83" s="86"/>
      <c r="DWY83" s="86"/>
      <c r="DWZ83" s="86"/>
      <c r="DXA83" s="86"/>
      <c r="DXB83" s="86"/>
      <c r="DXC83" s="86"/>
      <c r="DXD83" s="86"/>
      <c r="DXE83" s="86"/>
      <c r="DXF83" s="86"/>
      <c r="DXG83" s="86"/>
      <c r="DXH83" s="86"/>
      <c r="DXI83" s="86"/>
      <c r="DXJ83" s="86"/>
      <c r="DXK83" s="86"/>
      <c r="DXL83" s="86"/>
      <c r="DXM83" s="86"/>
      <c r="DXN83" s="86"/>
      <c r="DXO83" s="86"/>
      <c r="DXP83" s="86"/>
      <c r="DXQ83" s="86"/>
      <c r="DXR83" s="86"/>
      <c r="DXS83" s="86"/>
      <c r="DXT83" s="86"/>
      <c r="DXU83" s="86"/>
      <c r="DXV83" s="86"/>
      <c r="DXW83" s="86"/>
      <c r="DXX83" s="86"/>
      <c r="DXY83" s="86"/>
      <c r="DXZ83" s="86"/>
      <c r="DYA83" s="86"/>
      <c r="DYB83" s="86"/>
      <c r="DYC83" s="86"/>
      <c r="DYD83" s="86"/>
      <c r="DYE83" s="86"/>
      <c r="DYF83" s="86"/>
      <c r="DYG83" s="86"/>
      <c r="DYH83" s="86"/>
      <c r="DYI83" s="86"/>
      <c r="DYJ83" s="86"/>
      <c r="DYK83" s="86"/>
      <c r="DYL83" s="86"/>
      <c r="DYM83" s="86"/>
      <c r="DYN83" s="86"/>
      <c r="DYO83" s="86"/>
      <c r="DYP83" s="86"/>
      <c r="DYQ83" s="86"/>
      <c r="DYR83" s="86"/>
      <c r="DYS83" s="86"/>
      <c r="DYT83" s="86"/>
      <c r="DYU83" s="86"/>
      <c r="DYV83" s="86"/>
      <c r="DYW83" s="86"/>
      <c r="DYX83" s="86"/>
      <c r="DYY83" s="86"/>
      <c r="DYZ83" s="86"/>
      <c r="DZA83" s="86"/>
      <c r="DZB83" s="86"/>
      <c r="DZC83" s="86"/>
      <c r="DZD83" s="86"/>
      <c r="DZE83" s="86"/>
      <c r="DZF83" s="86"/>
      <c r="DZG83" s="86"/>
      <c r="DZH83" s="86"/>
      <c r="DZI83" s="86"/>
      <c r="DZJ83" s="86"/>
      <c r="DZK83" s="86"/>
      <c r="DZL83" s="86"/>
      <c r="DZM83" s="86"/>
      <c r="DZN83" s="86"/>
      <c r="DZO83" s="86"/>
      <c r="DZP83" s="86"/>
      <c r="DZQ83" s="86"/>
      <c r="DZR83" s="86"/>
      <c r="DZS83" s="86"/>
      <c r="DZT83" s="86"/>
      <c r="DZU83" s="86"/>
      <c r="DZV83" s="86"/>
      <c r="DZW83" s="86"/>
      <c r="DZX83" s="86"/>
      <c r="DZY83" s="86"/>
      <c r="DZZ83" s="86"/>
      <c r="EAA83" s="86"/>
      <c r="EAB83" s="86"/>
      <c r="EAC83" s="86"/>
      <c r="EAD83" s="86"/>
      <c r="EAE83" s="86"/>
      <c r="EAF83" s="86"/>
      <c r="EAG83" s="86"/>
      <c r="EAH83" s="86"/>
      <c r="EAI83" s="86"/>
      <c r="EAJ83" s="86"/>
      <c r="EAK83" s="86"/>
      <c r="EAL83" s="86"/>
      <c r="EAM83" s="86"/>
      <c r="EAN83" s="86"/>
      <c r="EAO83" s="86"/>
      <c r="EAP83" s="86"/>
      <c r="EAQ83" s="86"/>
      <c r="EAR83" s="86"/>
      <c r="EAS83" s="86"/>
      <c r="EAT83" s="86"/>
      <c r="EAU83" s="86"/>
      <c r="EAV83" s="86"/>
      <c r="EAW83" s="86"/>
      <c r="EAX83" s="86"/>
      <c r="EAY83" s="86"/>
      <c r="EAZ83" s="86"/>
      <c r="EBA83" s="86"/>
      <c r="EBB83" s="86"/>
      <c r="EBC83" s="86"/>
      <c r="EBD83" s="86"/>
      <c r="EBE83" s="86"/>
      <c r="EBF83" s="86"/>
      <c r="EBG83" s="86"/>
      <c r="EBH83" s="86"/>
      <c r="EBI83" s="86"/>
      <c r="EBJ83" s="86"/>
      <c r="EBK83" s="86"/>
      <c r="EBL83" s="86"/>
      <c r="EBM83" s="86"/>
      <c r="EBN83" s="86"/>
      <c r="EBO83" s="86"/>
      <c r="EBP83" s="86"/>
      <c r="EBQ83" s="86"/>
      <c r="EBR83" s="86"/>
      <c r="EBS83" s="86"/>
      <c r="EBT83" s="86"/>
      <c r="EBU83" s="86"/>
      <c r="EBV83" s="86"/>
      <c r="EBW83" s="86"/>
      <c r="EBX83" s="86"/>
      <c r="EBY83" s="86"/>
      <c r="EBZ83" s="86"/>
      <c r="ECA83" s="86"/>
      <c r="ECB83" s="86"/>
      <c r="ECC83" s="86"/>
      <c r="ECD83" s="86"/>
      <c r="ECE83" s="86"/>
      <c r="ECF83" s="86"/>
      <c r="ECG83" s="86"/>
      <c r="ECH83" s="86"/>
      <c r="ECI83" s="86"/>
      <c r="ECJ83" s="86"/>
      <c r="ECK83" s="86"/>
      <c r="ECL83" s="86"/>
      <c r="ECM83" s="86"/>
      <c r="ECN83" s="86"/>
      <c r="ECO83" s="86"/>
      <c r="ECP83" s="86"/>
      <c r="ECQ83" s="86"/>
      <c r="ECR83" s="86"/>
      <c r="ECS83" s="86"/>
      <c r="ECT83" s="86"/>
      <c r="ECU83" s="86"/>
      <c r="ECV83" s="86"/>
      <c r="ECW83" s="86"/>
      <c r="ECX83" s="86"/>
      <c r="ECY83" s="86"/>
      <c r="ECZ83" s="86"/>
      <c r="EDA83" s="86"/>
      <c r="EDB83" s="86"/>
      <c r="EDC83" s="86"/>
      <c r="EDD83" s="86"/>
      <c r="EDE83" s="86"/>
      <c r="EDF83" s="86"/>
      <c r="EDG83" s="86"/>
      <c r="EDH83" s="86"/>
      <c r="EDI83" s="86"/>
      <c r="EDJ83" s="86"/>
      <c r="EDK83" s="86"/>
      <c r="EDL83" s="86"/>
      <c r="EDM83" s="86"/>
      <c r="EDN83" s="86"/>
      <c r="EDO83" s="86"/>
      <c r="EDP83" s="86"/>
      <c r="EDQ83" s="86"/>
      <c r="EDR83" s="86"/>
      <c r="EDS83" s="86"/>
      <c r="EDT83" s="86"/>
      <c r="EDU83" s="86"/>
      <c r="EDV83" s="86"/>
      <c r="EDW83" s="86"/>
      <c r="EDX83" s="86"/>
      <c r="EDY83" s="86"/>
      <c r="EDZ83" s="86"/>
      <c r="EEA83" s="86"/>
      <c r="EEB83" s="86"/>
      <c r="EEC83" s="86"/>
      <c r="EED83" s="86"/>
      <c r="EEE83" s="86"/>
      <c r="EEF83" s="86"/>
      <c r="EEG83" s="86"/>
      <c r="EEH83" s="86"/>
      <c r="EEI83" s="86"/>
      <c r="EEJ83" s="86"/>
      <c r="EEK83" s="86"/>
      <c r="EEL83" s="86"/>
      <c r="EEM83" s="86"/>
      <c r="EEN83" s="86"/>
      <c r="EEO83" s="86"/>
      <c r="EEP83" s="86"/>
      <c r="EEQ83" s="86"/>
      <c r="EER83" s="86"/>
      <c r="EES83" s="86"/>
      <c r="EET83" s="86"/>
      <c r="EEU83" s="86"/>
      <c r="EEV83" s="86"/>
      <c r="EEW83" s="86"/>
      <c r="EEX83" s="86"/>
      <c r="EEY83" s="86"/>
      <c r="EEZ83" s="86"/>
      <c r="EFA83" s="86"/>
      <c r="EFB83" s="86"/>
      <c r="EFC83" s="86"/>
      <c r="EFD83" s="86"/>
      <c r="EFE83" s="86"/>
      <c r="EFF83" s="86"/>
      <c r="EFG83" s="86"/>
      <c r="EFH83" s="86"/>
      <c r="EFI83" s="86"/>
      <c r="EFJ83" s="86"/>
      <c r="EFK83" s="86"/>
      <c r="EFL83" s="86"/>
      <c r="EFM83" s="86"/>
      <c r="EFN83" s="86"/>
      <c r="EFO83" s="86"/>
      <c r="EFP83" s="86"/>
      <c r="EFQ83" s="86"/>
      <c r="EFR83" s="86"/>
      <c r="EFS83" s="86"/>
      <c r="EFT83" s="86"/>
      <c r="EFU83" s="86"/>
      <c r="EFV83" s="86"/>
      <c r="EFW83" s="86"/>
      <c r="EFX83" s="86"/>
      <c r="EFY83" s="86"/>
      <c r="EFZ83" s="86"/>
      <c r="EGA83" s="86"/>
      <c r="EGB83" s="86"/>
      <c r="EGC83" s="86"/>
      <c r="EGD83" s="86"/>
      <c r="EGE83" s="86"/>
      <c r="EGF83" s="86"/>
      <c r="EGG83" s="86"/>
      <c r="EGH83" s="86"/>
      <c r="EGI83" s="86"/>
      <c r="EGJ83" s="86"/>
      <c r="EGK83" s="86"/>
      <c r="EGL83" s="86"/>
      <c r="EGM83" s="86"/>
      <c r="EGN83" s="86"/>
      <c r="EGO83" s="86"/>
      <c r="EGP83" s="86"/>
      <c r="EGQ83" s="86"/>
      <c r="EGR83" s="86"/>
      <c r="EGS83" s="86"/>
      <c r="EGT83" s="86"/>
      <c r="EGU83" s="86"/>
      <c r="EGV83" s="86"/>
      <c r="EGW83" s="86"/>
      <c r="EGX83" s="86"/>
      <c r="EGY83" s="86"/>
      <c r="EGZ83" s="86"/>
      <c r="EHA83" s="86"/>
      <c r="EHB83" s="86"/>
      <c r="EHC83" s="86"/>
      <c r="EHD83" s="86"/>
      <c r="EHE83" s="86"/>
      <c r="EHF83" s="86"/>
      <c r="EHG83" s="86"/>
      <c r="EHH83" s="86"/>
      <c r="EHI83" s="86"/>
      <c r="EHJ83" s="86"/>
      <c r="EHK83" s="86"/>
      <c r="EHL83" s="86"/>
      <c r="EHM83" s="86"/>
      <c r="EHN83" s="86"/>
      <c r="EHO83" s="86"/>
      <c r="EHP83" s="86"/>
      <c r="EHQ83" s="86"/>
      <c r="EHR83" s="86"/>
      <c r="EHS83" s="86"/>
      <c r="EHT83" s="86"/>
      <c r="EHU83" s="86"/>
      <c r="EHV83" s="86"/>
      <c r="EHW83" s="86"/>
      <c r="EHX83" s="86"/>
      <c r="EHY83" s="86"/>
      <c r="EHZ83" s="86"/>
      <c r="EIA83" s="86"/>
      <c r="EIB83" s="86"/>
      <c r="EIC83" s="86"/>
      <c r="EID83" s="86"/>
      <c r="EIE83" s="86"/>
      <c r="EIF83" s="86"/>
      <c r="EIG83" s="86"/>
      <c r="EIH83" s="86"/>
      <c r="EII83" s="86"/>
      <c r="EIJ83" s="86"/>
      <c r="EIK83" s="86"/>
      <c r="EIL83" s="86"/>
      <c r="EIM83" s="86"/>
      <c r="EIN83" s="86"/>
      <c r="EIO83" s="86"/>
      <c r="EIP83" s="86"/>
      <c r="EIQ83" s="86"/>
      <c r="EIR83" s="86"/>
      <c r="EIS83" s="86"/>
      <c r="EIT83" s="86"/>
      <c r="EIU83" s="86"/>
      <c r="EIV83" s="86"/>
      <c r="EIW83" s="86"/>
      <c r="EIX83" s="86"/>
      <c r="EIY83" s="86"/>
      <c r="EIZ83" s="86"/>
      <c r="EJA83" s="86"/>
      <c r="EJB83" s="86"/>
      <c r="EJC83" s="86"/>
      <c r="EJD83" s="86"/>
      <c r="EJE83" s="86"/>
      <c r="EJF83" s="86"/>
      <c r="EJG83" s="86"/>
      <c r="EJH83" s="86"/>
      <c r="EJI83" s="86"/>
      <c r="EJJ83" s="86"/>
      <c r="EJK83" s="86"/>
      <c r="EJL83" s="86"/>
      <c r="EJM83" s="86"/>
      <c r="EJN83" s="86"/>
      <c r="EJO83" s="86"/>
      <c r="EJP83" s="86"/>
      <c r="EJQ83" s="86"/>
      <c r="EJR83" s="86"/>
      <c r="EJS83" s="86"/>
      <c r="EJT83" s="86"/>
      <c r="EJU83" s="86"/>
      <c r="EJV83" s="86"/>
      <c r="EJW83" s="86"/>
      <c r="EJX83" s="86"/>
      <c r="EJY83" s="86"/>
      <c r="EJZ83" s="86"/>
      <c r="EKA83" s="86"/>
      <c r="EKB83" s="86"/>
      <c r="EKC83" s="86"/>
      <c r="EKD83" s="86"/>
      <c r="EKE83" s="86"/>
      <c r="EKF83" s="86"/>
      <c r="EKG83" s="86"/>
      <c r="EKH83" s="86"/>
      <c r="EKI83" s="86"/>
      <c r="EKJ83" s="86"/>
      <c r="EKK83" s="86"/>
      <c r="EKL83" s="86"/>
      <c r="EKM83" s="86"/>
      <c r="EKN83" s="86"/>
      <c r="EKO83" s="86"/>
      <c r="EKP83" s="86"/>
      <c r="EKQ83" s="86"/>
      <c r="EKR83" s="86"/>
      <c r="EKS83" s="86"/>
      <c r="EKT83" s="86"/>
      <c r="EKU83" s="86"/>
      <c r="EKV83" s="86"/>
      <c r="EKW83" s="86"/>
      <c r="EKX83" s="86"/>
      <c r="EKY83" s="86"/>
      <c r="EKZ83" s="86"/>
      <c r="ELA83" s="86"/>
      <c r="ELB83" s="86"/>
      <c r="ELC83" s="86"/>
      <c r="ELD83" s="86"/>
      <c r="ELE83" s="86"/>
      <c r="ELF83" s="86"/>
      <c r="ELG83" s="86"/>
      <c r="ELH83" s="86"/>
      <c r="ELI83" s="86"/>
      <c r="ELJ83" s="86"/>
      <c r="ELK83" s="86"/>
      <c r="ELL83" s="86"/>
      <c r="ELM83" s="86"/>
      <c r="ELN83" s="86"/>
      <c r="ELO83" s="86"/>
      <c r="ELP83" s="86"/>
      <c r="ELQ83" s="86"/>
      <c r="ELR83" s="86"/>
      <c r="ELS83" s="86"/>
      <c r="ELT83" s="86"/>
      <c r="ELU83" s="86"/>
      <c r="ELV83" s="86"/>
      <c r="ELW83" s="86"/>
      <c r="ELX83" s="86"/>
      <c r="ELY83" s="86"/>
      <c r="ELZ83" s="86"/>
      <c r="EMA83" s="86"/>
      <c r="EMB83" s="86"/>
      <c r="EMC83" s="86"/>
      <c r="EMD83" s="86"/>
      <c r="EME83" s="86"/>
      <c r="EMF83" s="86"/>
      <c r="EMG83" s="86"/>
      <c r="EMH83" s="86"/>
      <c r="EMI83" s="86"/>
      <c r="EMJ83" s="86"/>
      <c r="EMK83" s="86"/>
      <c r="EML83" s="86"/>
      <c r="EMM83" s="86"/>
      <c r="EMN83" s="86"/>
      <c r="EMO83" s="86"/>
      <c r="EMP83" s="86"/>
      <c r="EMQ83" s="86"/>
      <c r="EMR83" s="86"/>
      <c r="EMS83" s="86"/>
      <c r="EMT83" s="86"/>
      <c r="EMU83" s="86"/>
      <c r="EMV83" s="86"/>
      <c r="EMW83" s="86"/>
      <c r="EMX83" s="86"/>
      <c r="EMY83" s="86"/>
      <c r="EMZ83" s="86"/>
      <c r="ENA83" s="86"/>
      <c r="ENB83" s="86"/>
      <c r="ENC83" s="86"/>
      <c r="END83" s="86"/>
      <c r="ENE83" s="86"/>
      <c r="ENF83" s="86"/>
      <c r="ENG83" s="86"/>
      <c r="ENH83" s="86"/>
      <c r="ENI83" s="86"/>
      <c r="ENJ83" s="86"/>
      <c r="ENK83" s="86"/>
      <c r="ENL83" s="86"/>
      <c r="ENM83" s="86"/>
      <c r="ENN83" s="86"/>
      <c r="ENO83" s="86"/>
      <c r="ENP83" s="86"/>
      <c r="ENQ83" s="86"/>
      <c r="ENR83" s="86"/>
      <c r="ENS83" s="86"/>
      <c r="ENT83" s="86"/>
      <c r="ENU83" s="86"/>
      <c r="ENV83" s="86"/>
      <c r="ENW83" s="86"/>
      <c r="ENX83" s="86"/>
      <c r="ENY83" s="86"/>
      <c r="ENZ83" s="86"/>
      <c r="EOA83" s="86"/>
      <c r="EOB83" s="86"/>
      <c r="EOC83" s="86"/>
      <c r="EOD83" s="86"/>
      <c r="EOE83" s="86"/>
      <c r="EOF83" s="86"/>
      <c r="EOG83" s="86"/>
      <c r="EOH83" s="86"/>
      <c r="EOI83" s="86"/>
      <c r="EOJ83" s="86"/>
      <c r="EOK83" s="86"/>
      <c r="EOL83" s="86"/>
      <c r="EOM83" s="86"/>
      <c r="EON83" s="86"/>
      <c r="EOO83" s="86"/>
      <c r="EOP83" s="86"/>
      <c r="EOQ83" s="86"/>
      <c r="EOR83" s="86"/>
      <c r="EOS83" s="86"/>
      <c r="EOT83" s="86"/>
      <c r="EOU83" s="86"/>
      <c r="EOV83" s="86"/>
      <c r="EOW83" s="86"/>
      <c r="EOX83" s="86"/>
      <c r="EOY83" s="86"/>
      <c r="EOZ83" s="86"/>
      <c r="EPA83" s="86"/>
      <c r="EPB83" s="86"/>
      <c r="EPC83" s="86"/>
      <c r="EPD83" s="86"/>
      <c r="EPE83" s="86"/>
      <c r="EPF83" s="86"/>
      <c r="EPG83" s="86"/>
      <c r="EPH83" s="86"/>
      <c r="EPI83" s="86"/>
      <c r="EPJ83" s="86"/>
      <c r="EPK83" s="86"/>
      <c r="EPL83" s="86"/>
      <c r="EPM83" s="86"/>
      <c r="EPN83" s="86"/>
      <c r="EPO83" s="86"/>
      <c r="EPP83" s="86"/>
      <c r="EPQ83" s="86"/>
      <c r="EPR83" s="86"/>
      <c r="EPS83" s="86"/>
      <c r="EPT83" s="86"/>
      <c r="EPU83" s="86"/>
      <c r="EPV83" s="86"/>
      <c r="EPW83" s="86"/>
      <c r="EPX83" s="86"/>
      <c r="EPY83" s="86"/>
      <c r="EPZ83" s="86"/>
      <c r="EQA83" s="86"/>
      <c r="EQB83" s="86"/>
      <c r="EQC83" s="86"/>
      <c r="EQD83" s="86"/>
      <c r="EQE83" s="86"/>
      <c r="EQF83" s="86"/>
      <c r="EQG83" s="86"/>
      <c r="EQH83" s="86"/>
      <c r="EQI83" s="86"/>
      <c r="EQJ83" s="86"/>
      <c r="EQK83" s="86"/>
      <c r="EQL83" s="86"/>
      <c r="EQM83" s="86"/>
      <c r="EQN83" s="86"/>
      <c r="EQO83" s="86"/>
      <c r="EQP83" s="86"/>
      <c r="EQQ83" s="86"/>
      <c r="EQR83" s="86"/>
      <c r="EQS83" s="86"/>
      <c r="EQT83" s="86"/>
      <c r="EQU83" s="86"/>
      <c r="EQV83" s="86"/>
      <c r="EQW83" s="86"/>
      <c r="EQX83" s="86"/>
      <c r="EQY83" s="86"/>
      <c r="EQZ83" s="86"/>
      <c r="ERA83" s="86"/>
      <c r="ERB83" s="86"/>
      <c r="ERC83" s="86"/>
      <c r="ERD83" s="86"/>
      <c r="ERE83" s="86"/>
      <c r="ERF83" s="86"/>
      <c r="ERG83" s="86"/>
      <c r="ERH83" s="86"/>
      <c r="ERI83" s="86"/>
      <c r="ERJ83" s="86"/>
      <c r="ERK83" s="86"/>
      <c r="ERL83" s="86"/>
      <c r="ERM83" s="86"/>
      <c r="ERN83" s="86"/>
      <c r="ERO83" s="86"/>
      <c r="ERP83" s="86"/>
      <c r="ERQ83" s="86"/>
      <c r="ERR83" s="86"/>
      <c r="ERS83" s="86"/>
      <c r="ERT83" s="86"/>
      <c r="ERU83" s="86"/>
      <c r="ERV83" s="86"/>
      <c r="ERW83" s="86"/>
      <c r="ERX83" s="86"/>
      <c r="ERY83" s="86"/>
      <c r="ERZ83" s="86"/>
      <c r="ESA83" s="86"/>
      <c r="ESB83" s="86"/>
      <c r="ESC83" s="86"/>
      <c r="ESD83" s="86"/>
      <c r="ESE83" s="86"/>
      <c r="ESF83" s="86"/>
      <c r="ESG83" s="86"/>
      <c r="ESH83" s="86"/>
      <c r="ESI83" s="86"/>
      <c r="ESJ83" s="86"/>
      <c r="ESK83" s="86"/>
      <c r="ESL83" s="86"/>
      <c r="ESM83" s="86"/>
      <c r="ESN83" s="86"/>
      <c r="ESO83" s="86"/>
      <c r="ESP83" s="86"/>
      <c r="ESQ83" s="86"/>
      <c r="ESR83" s="86"/>
      <c r="ESS83" s="86"/>
      <c r="EST83" s="86"/>
      <c r="ESU83" s="86"/>
      <c r="ESV83" s="86"/>
      <c r="ESW83" s="86"/>
      <c r="ESX83" s="86"/>
      <c r="ESY83" s="86"/>
      <c r="ESZ83" s="86"/>
      <c r="ETA83" s="86"/>
      <c r="ETB83" s="86"/>
      <c r="ETC83" s="86"/>
      <c r="ETD83" s="86"/>
      <c r="ETE83" s="86"/>
      <c r="ETF83" s="86"/>
      <c r="ETG83" s="86"/>
      <c r="ETH83" s="86"/>
      <c r="ETI83" s="86"/>
      <c r="ETJ83" s="86"/>
      <c r="ETK83" s="86"/>
      <c r="ETL83" s="86"/>
      <c r="ETM83" s="86"/>
      <c r="ETN83" s="86"/>
      <c r="ETO83" s="86"/>
      <c r="ETP83" s="86"/>
      <c r="ETQ83" s="86"/>
      <c r="ETR83" s="86"/>
      <c r="ETS83" s="86"/>
      <c r="ETT83" s="86"/>
      <c r="ETU83" s="86"/>
      <c r="ETV83" s="86"/>
      <c r="ETW83" s="86"/>
      <c r="ETX83" s="86"/>
      <c r="ETY83" s="86"/>
      <c r="ETZ83" s="86"/>
      <c r="EUA83" s="86"/>
      <c r="EUB83" s="86"/>
      <c r="EUC83" s="86"/>
      <c r="EUD83" s="86"/>
      <c r="EUE83" s="86"/>
      <c r="EUF83" s="86"/>
      <c r="EUG83" s="86"/>
      <c r="EUH83" s="86"/>
      <c r="EUI83" s="86"/>
      <c r="EUJ83" s="86"/>
      <c r="EUK83" s="86"/>
      <c r="EUL83" s="86"/>
      <c r="EUM83" s="86"/>
      <c r="EUN83" s="86"/>
      <c r="EUO83" s="86"/>
      <c r="EUP83" s="86"/>
      <c r="EUQ83" s="86"/>
      <c r="EUR83" s="86"/>
      <c r="EUS83" s="86"/>
      <c r="EUT83" s="86"/>
      <c r="EUU83" s="86"/>
      <c r="EUV83" s="86"/>
      <c r="EUW83" s="86"/>
      <c r="EUX83" s="86"/>
      <c r="EUY83" s="86"/>
      <c r="EUZ83" s="86"/>
      <c r="EVA83" s="86"/>
      <c r="EVB83" s="86"/>
      <c r="EVC83" s="86"/>
      <c r="EVD83" s="86"/>
      <c r="EVE83" s="86"/>
      <c r="EVF83" s="86"/>
      <c r="EVG83" s="86"/>
      <c r="EVH83" s="86"/>
      <c r="EVI83" s="86"/>
      <c r="EVJ83" s="86"/>
      <c r="EVK83" s="86"/>
      <c r="EVL83" s="86"/>
      <c r="EVM83" s="86"/>
      <c r="EVN83" s="86"/>
      <c r="EVO83" s="86"/>
      <c r="EVP83" s="86"/>
      <c r="EVQ83" s="86"/>
      <c r="EVR83" s="86"/>
      <c r="EVS83" s="86"/>
      <c r="EVT83" s="86"/>
      <c r="EVU83" s="86"/>
      <c r="EVV83" s="86"/>
      <c r="EVW83" s="86"/>
      <c r="EVX83" s="86"/>
      <c r="EVY83" s="86"/>
      <c r="EVZ83" s="86"/>
      <c r="EWA83" s="86"/>
      <c r="EWB83" s="86"/>
      <c r="EWC83" s="86"/>
      <c r="EWD83" s="86"/>
      <c r="EWE83" s="86"/>
      <c r="EWF83" s="86"/>
      <c r="EWG83" s="86"/>
      <c r="EWH83" s="86"/>
      <c r="EWI83" s="86"/>
      <c r="EWJ83" s="86"/>
      <c r="EWK83" s="86"/>
      <c r="EWL83" s="86"/>
      <c r="EWM83" s="86"/>
      <c r="EWN83" s="86"/>
      <c r="EWO83" s="86"/>
      <c r="EWP83" s="86"/>
      <c r="EWQ83" s="86"/>
      <c r="EWR83" s="86"/>
      <c r="EWS83" s="86"/>
      <c r="EWT83" s="86"/>
      <c r="EWU83" s="86"/>
      <c r="EWV83" s="86"/>
      <c r="EWW83" s="86"/>
      <c r="EWX83" s="86"/>
      <c r="EWY83" s="86"/>
      <c r="EWZ83" s="86"/>
      <c r="EXA83" s="86"/>
      <c r="EXB83" s="86"/>
      <c r="EXC83" s="86"/>
      <c r="EXD83" s="86"/>
      <c r="EXE83" s="86"/>
      <c r="EXF83" s="86"/>
      <c r="EXG83" s="86"/>
      <c r="EXH83" s="86"/>
      <c r="EXI83" s="86"/>
      <c r="EXJ83" s="86"/>
      <c r="EXK83" s="86"/>
      <c r="EXL83" s="86"/>
      <c r="EXM83" s="86"/>
      <c r="EXN83" s="86"/>
      <c r="EXO83" s="86"/>
      <c r="EXP83" s="86"/>
      <c r="EXQ83" s="86"/>
      <c r="EXR83" s="86"/>
      <c r="EXS83" s="86"/>
      <c r="EXT83" s="86"/>
      <c r="EXU83" s="86"/>
      <c r="EXV83" s="86"/>
      <c r="EXW83" s="86"/>
      <c r="EXX83" s="86"/>
      <c r="EXY83" s="86"/>
      <c r="EXZ83" s="86"/>
      <c r="EYA83" s="86"/>
      <c r="EYB83" s="86"/>
      <c r="EYC83" s="86"/>
      <c r="EYD83" s="86"/>
      <c r="EYE83" s="86"/>
      <c r="EYF83" s="86"/>
      <c r="EYG83" s="86"/>
      <c r="EYH83" s="86"/>
      <c r="EYI83" s="86"/>
      <c r="EYJ83" s="86"/>
      <c r="EYK83" s="86"/>
      <c r="EYL83" s="86"/>
      <c r="EYM83" s="86"/>
      <c r="EYN83" s="86"/>
      <c r="EYO83" s="86"/>
      <c r="EYP83" s="86"/>
      <c r="EYQ83" s="86"/>
      <c r="EYR83" s="86"/>
      <c r="EYS83" s="86"/>
      <c r="EYT83" s="86"/>
      <c r="EYU83" s="86"/>
      <c r="EYV83" s="86"/>
      <c r="EYW83" s="86"/>
      <c r="EYX83" s="86"/>
      <c r="EYY83" s="86"/>
      <c r="EYZ83" s="86"/>
      <c r="EZA83" s="86"/>
      <c r="EZB83" s="86"/>
      <c r="EZC83" s="86"/>
      <c r="EZD83" s="86"/>
      <c r="EZE83" s="86"/>
      <c r="EZF83" s="86"/>
      <c r="EZG83" s="86"/>
      <c r="EZH83" s="86"/>
      <c r="EZI83" s="86"/>
      <c r="EZJ83" s="86"/>
      <c r="EZK83" s="86"/>
      <c r="EZL83" s="86"/>
      <c r="EZM83" s="86"/>
      <c r="EZN83" s="86"/>
      <c r="EZO83" s="86"/>
      <c r="EZP83" s="86"/>
      <c r="EZQ83" s="86"/>
      <c r="EZR83" s="86"/>
      <c r="EZS83" s="86"/>
      <c r="EZT83" s="86"/>
      <c r="EZU83" s="86"/>
      <c r="EZV83" s="86"/>
      <c r="EZW83" s="86"/>
      <c r="EZX83" s="86"/>
      <c r="EZY83" s="86"/>
      <c r="EZZ83" s="86"/>
      <c r="FAA83" s="86"/>
      <c r="FAB83" s="86"/>
      <c r="FAC83" s="86"/>
      <c r="FAD83" s="86"/>
      <c r="FAE83" s="86"/>
      <c r="FAF83" s="86"/>
      <c r="FAG83" s="86"/>
      <c r="FAH83" s="86"/>
      <c r="FAI83" s="86"/>
      <c r="FAJ83" s="86"/>
      <c r="FAK83" s="86"/>
      <c r="FAL83" s="86"/>
      <c r="FAM83" s="86"/>
      <c r="FAN83" s="86"/>
      <c r="FAO83" s="86"/>
      <c r="FAP83" s="86"/>
      <c r="FAQ83" s="86"/>
      <c r="FAR83" s="86"/>
      <c r="FAS83" s="86"/>
      <c r="FAT83" s="86"/>
      <c r="FAU83" s="86"/>
      <c r="FAV83" s="86"/>
      <c r="FAW83" s="86"/>
      <c r="FAX83" s="86"/>
      <c r="FAY83" s="86"/>
      <c r="FAZ83" s="86"/>
      <c r="FBA83" s="86"/>
      <c r="FBB83" s="86"/>
      <c r="FBC83" s="86"/>
      <c r="FBD83" s="86"/>
      <c r="FBE83" s="86"/>
      <c r="FBF83" s="86"/>
      <c r="FBG83" s="86"/>
      <c r="FBH83" s="86"/>
      <c r="FBI83" s="86"/>
      <c r="FBJ83" s="86"/>
      <c r="FBK83" s="86"/>
      <c r="FBL83" s="86"/>
      <c r="FBM83" s="86"/>
      <c r="FBN83" s="86"/>
      <c r="FBO83" s="86"/>
      <c r="FBP83" s="86"/>
      <c r="FBQ83" s="86"/>
      <c r="FBR83" s="86"/>
      <c r="FBS83" s="86"/>
      <c r="FBT83" s="86"/>
      <c r="FBU83" s="86"/>
      <c r="FBV83" s="86"/>
      <c r="FBW83" s="86"/>
      <c r="FBX83" s="86"/>
      <c r="FBY83" s="86"/>
      <c r="FBZ83" s="86"/>
      <c r="FCA83" s="86"/>
      <c r="FCB83" s="86"/>
      <c r="FCC83" s="86"/>
      <c r="FCD83" s="86"/>
      <c r="FCE83" s="86"/>
      <c r="FCF83" s="86"/>
      <c r="FCG83" s="86"/>
      <c r="FCH83" s="86"/>
      <c r="FCI83" s="86"/>
      <c r="FCJ83" s="86"/>
      <c r="FCK83" s="86"/>
      <c r="FCL83" s="86"/>
      <c r="FCM83" s="86"/>
      <c r="FCN83" s="86"/>
      <c r="FCO83" s="86"/>
      <c r="FCP83" s="86"/>
      <c r="FCQ83" s="86"/>
      <c r="FCR83" s="86"/>
      <c r="FCS83" s="86"/>
      <c r="FCT83" s="86"/>
      <c r="FCU83" s="86"/>
      <c r="FCV83" s="86"/>
      <c r="FCW83" s="86"/>
      <c r="FCX83" s="86"/>
      <c r="FCY83" s="86"/>
      <c r="FCZ83" s="86"/>
      <c r="FDA83" s="86"/>
      <c r="FDB83" s="86"/>
      <c r="FDC83" s="86"/>
      <c r="FDD83" s="86"/>
      <c r="FDE83" s="86"/>
      <c r="FDF83" s="86"/>
      <c r="FDG83" s="86"/>
      <c r="FDH83" s="86"/>
      <c r="FDI83" s="86"/>
      <c r="FDJ83" s="86"/>
      <c r="FDK83" s="86"/>
      <c r="FDL83" s="86"/>
      <c r="FDM83" s="86"/>
      <c r="FDN83" s="86"/>
      <c r="FDO83" s="86"/>
      <c r="FDP83" s="86"/>
      <c r="FDQ83" s="86"/>
      <c r="FDR83" s="86"/>
      <c r="FDS83" s="86"/>
      <c r="FDT83" s="86"/>
      <c r="FDU83" s="86"/>
      <c r="FDV83" s="86"/>
      <c r="FDW83" s="86"/>
      <c r="FDX83" s="86"/>
      <c r="FDY83" s="86"/>
      <c r="FDZ83" s="86"/>
      <c r="FEA83" s="86"/>
      <c r="FEB83" s="86"/>
      <c r="FEC83" s="86"/>
      <c r="FED83" s="86"/>
      <c r="FEE83" s="86"/>
      <c r="FEF83" s="86"/>
      <c r="FEG83" s="86"/>
      <c r="FEH83" s="86"/>
      <c r="FEI83" s="86"/>
      <c r="FEJ83" s="86"/>
      <c r="FEK83" s="86"/>
      <c r="FEL83" s="86"/>
      <c r="FEM83" s="86"/>
      <c r="FEN83" s="86"/>
      <c r="FEO83" s="86"/>
      <c r="FEP83" s="86"/>
      <c r="FEQ83" s="86"/>
      <c r="FER83" s="86"/>
      <c r="FES83" s="86"/>
      <c r="FET83" s="86"/>
      <c r="FEU83" s="86"/>
      <c r="FEV83" s="86"/>
      <c r="FEW83" s="86"/>
      <c r="FEX83" s="86"/>
      <c r="FEY83" s="86"/>
      <c r="FEZ83" s="86"/>
      <c r="FFA83" s="86"/>
      <c r="FFB83" s="86"/>
      <c r="FFC83" s="86"/>
      <c r="FFD83" s="86"/>
      <c r="FFE83" s="86"/>
      <c r="FFF83" s="86"/>
      <c r="FFG83" s="86"/>
      <c r="FFH83" s="86"/>
      <c r="FFI83" s="86"/>
      <c r="FFJ83" s="86"/>
      <c r="FFK83" s="86"/>
      <c r="FFL83" s="86"/>
      <c r="FFM83" s="86"/>
      <c r="FFN83" s="86"/>
      <c r="FFO83" s="86"/>
      <c r="FFP83" s="86"/>
      <c r="FFQ83" s="86"/>
      <c r="FFR83" s="86"/>
      <c r="FFS83" s="86"/>
      <c r="FFT83" s="86"/>
      <c r="FFU83" s="86"/>
      <c r="FFV83" s="86"/>
      <c r="FFW83" s="86"/>
      <c r="FFX83" s="86"/>
      <c r="FFY83" s="86"/>
      <c r="FFZ83" s="86"/>
      <c r="FGA83" s="86"/>
      <c r="FGB83" s="86"/>
      <c r="FGC83" s="86"/>
      <c r="FGD83" s="86"/>
      <c r="FGE83" s="86"/>
      <c r="FGF83" s="86"/>
      <c r="FGG83" s="86"/>
      <c r="FGH83" s="86"/>
      <c r="FGI83" s="86"/>
      <c r="FGJ83" s="86"/>
      <c r="FGK83" s="86"/>
      <c r="FGL83" s="86"/>
      <c r="FGM83" s="86"/>
      <c r="FGN83" s="86"/>
      <c r="FGO83" s="86"/>
      <c r="FGP83" s="86"/>
      <c r="FGQ83" s="86"/>
      <c r="FGR83" s="86"/>
      <c r="FGS83" s="86"/>
      <c r="FGT83" s="86"/>
      <c r="FGU83" s="86"/>
      <c r="FGV83" s="86"/>
      <c r="FGW83" s="86"/>
      <c r="FGX83" s="86"/>
      <c r="FGY83" s="86"/>
      <c r="FGZ83" s="86"/>
      <c r="FHA83" s="86"/>
      <c r="FHB83" s="86"/>
      <c r="FHC83" s="86"/>
      <c r="FHD83" s="86"/>
      <c r="FHE83" s="86"/>
      <c r="FHF83" s="86"/>
      <c r="FHG83" s="86"/>
      <c r="FHH83" s="86"/>
      <c r="FHI83" s="86"/>
      <c r="FHJ83" s="86"/>
      <c r="FHK83" s="86"/>
      <c r="FHL83" s="86"/>
      <c r="FHM83" s="86"/>
      <c r="FHN83" s="86"/>
      <c r="FHO83" s="86"/>
      <c r="FHP83" s="86"/>
      <c r="FHQ83" s="86"/>
      <c r="FHR83" s="86"/>
      <c r="FHS83" s="86"/>
      <c r="FHT83" s="86"/>
      <c r="FHU83" s="86"/>
      <c r="FHV83" s="86"/>
      <c r="FHW83" s="86"/>
      <c r="FHX83" s="86"/>
      <c r="FHY83" s="86"/>
      <c r="FHZ83" s="86"/>
      <c r="FIA83" s="86"/>
      <c r="FIB83" s="86"/>
      <c r="FIC83" s="86"/>
      <c r="FID83" s="86"/>
      <c r="FIE83" s="86"/>
      <c r="FIF83" s="86"/>
      <c r="FIG83" s="86"/>
      <c r="FIH83" s="86"/>
      <c r="FII83" s="86"/>
      <c r="FIJ83" s="86"/>
      <c r="FIK83" s="86"/>
      <c r="FIL83" s="86"/>
      <c r="FIM83" s="86"/>
      <c r="FIN83" s="86"/>
      <c r="FIO83" s="86"/>
      <c r="FIP83" s="86"/>
      <c r="FIQ83" s="86"/>
      <c r="FIR83" s="86"/>
      <c r="FIS83" s="86"/>
      <c r="FIT83" s="86"/>
      <c r="FIU83" s="86"/>
      <c r="FIV83" s="86"/>
      <c r="FIW83" s="86"/>
      <c r="FIX83" s="86"/>
      <c r="FIY83" s="86"/>
      <c r="FIZ83" s="86"/>
      <c r="FJA83" s="86"/>
      <c r="FJB83" s="86"/>
      <c r="FJC83" s="86"/>
      <c r="FJD83" s="86"/>
      <c r="FJE83" s="86"/>
      <c r="FJF83" s="86"/>
      <c r="FJG83" s="86"/>
      <c r="FJH83" s="86"/>
      <c r="FJI83" s="86"/>
      <c r="FJJ83" s="86"/>
      <c r="FJK83" s="86"/>
      <c r="FJL83" s="86"/>
      <c r="FJM83" s="86"/>
      <c r="FJN83" s="86"/>
      <c r="FJO83" s="86"/>
      <c r="FJP83" s="86"/>
      <c r="FJQ83" s="86"/>
      <c r="FJR83" s="86"/>
      <c r="FJS83" s="86"/>
      <c r="FJT83" s="86"/>
      <c r="FJU83" s="86"/>
      <c r="FJV83" s="86"/>
      <c r="FJW83" s="86"/>
      <c r="FJX83" s="86"/>
      <c r="FJY83" s="86"/>
      <c r="FJZ83" s="86"/>
      <c r="FKA83" s="86"/>
      <c r="FKB83" s="86"/>
      <c r="FKC83" s="86"/>
      <c r="FKD83" s="86"/>
      <c r="FKE83" s="86"/>
      <c r="FKF83" s="86"/>
      <c r="FKG83" s="86"/>
      <c r="FKH83" s="86"/>
      <c r="FKI83" s="86"/>
      <c r="FKJ83" s="86"/>
      <c r="FKK83" s="86"/>
      <c r="FKL83" s="86"/>
      <c r="FKM83" s="86"/>
      <c r="FKN83" s="86"/>
      <c r="FKO83" s="86"/>
      <c r="FKP83" s="86"/>
      <c r="FKQ83" s="86"/>
      <c r="FKR83" s="86"/>
      <c r="FKS83" s="86"/>
      <c r="FKT83" s="86"/>
      <c r="FKU83" s="86"/>
      <c r="FKV83" s="86"/>
      <c r="FKW83" s="86"/>
      <c r="FKX83" s="86"/>
      <c r="FKY83" s="86"/>
      <c r="FKZ83" s="86"/>
      <c r="FLA83" s="86"/>
      <c r="FLB83" s="86"/>
      <c r="FLC83" s="86"/>
      <c r="FLD83" s="86"/>
      <c r="FLE83" s="86"/>
      <c r="FLF83" s="86"/>
      <c r="FLG83" s="86"/>
      <c r="FLH83" s="86"/>
      <c r="FLI83" s="86"/>
      <c r="FLJ83" s="86"/>
      <c r="FLK83" s="86"/>
      <c r="FLL83" s="86"/>
      <c r="FLM83" s="86"/>
      <c r="FLN83" s="86"/>
      <c r="FLO83" s="86"/>
      <c r="FLP83" s="86"/>
      <c r="FLQ83" s="86"/>
      <c r="FLR83" s="86"/>
      <c r="FLS83" s="86"/>
      <c r="FLT83" s="86"/>
      <c r="FLU83" s="86"/>
      <c r="FLV83" s="86"/>
      <c r="FLW83" s="86"/>
      <c r="FLX83" s="86"/>
      <c r="FLY83" s="86"/>
      <c r="FLZ83" s="86"/>
      <c r="FMA83" s="86"/>
      <c r="FMB83" s="86"/>
      <c r="FMC83" s="86"/>
      <c r="FMD83" s="86"/>
      <c r="FME83" s="86"/>
      <c r="FMF83" s="86"/>
      <c r="FMG83" s="86"/>
      <c r="FMH83" s="86"/>
      <c r="FMI83" s="86"/>
      <c r="FMJ83" s="86"/>
      <c r="FMK83" s="86"/>
      <c r="FML83" s="86"/>
      <c r="FMM83" s="86"/>
      <c r="FMN83" s="86"/>
      <c r="FMO83" s="86"/>
      <c r="FMP83" s="86"/>
      <c r="FMQ83" s="86"/>
      <c r="FMR83" s="86"/>
      <c r="FMS83" s="86"/>
      <c r="FMT83" s="86"/>
      <c r="FMU83" s="86"/>
      <c r="FMV83" s="86"/>
      <c r="FMW83" s="86"/>
      <c r="FMX83" s="86"/>
      <c r="FMY83" s="86"/>
      <c r="FMZ83" s="86"/>
      <c r="FNA83" s="86"/>
      <c r="FNB83" s="86"/>
      <c r="FNC83" s="86"/>
      <c r="FND83" s="86"/>
      <c r="FNE83" s="86"/>
      <c r="FNF83" s="86"/>
      <c r="FNG83" s="86"/>
      <c r="FNH83" s="86"/>
      <c r="FNI83" s="86"/>
      <c r="FNJ83" s="86"/>
      <c r="FNK83" s="86"/>
      <c r="FNL83" s="86"/>
      <c r="FNM83" s="86"/>
      <c r="FNN83" s="86"/>
      <c r="FNO83" s="86"/>
      <c r="FNP83" s="86"/>
      <c r="FNQ83" s="86"/>
      <c r="FNR83" s="86"/>
      <c r="FNS83" s="86"/>
      <c r="FNT83" s="86"/>
      <c r="FNU83" s="86"/>
      <c r="FNV83" s="86"/>
      <c r="FNW83" s="86"/>
      <c r="FNX83" s="86"/>
      <c r="FNY83" s="86"/>
      <c r="FNZ83" s="86"/>
      <c r="FOA83" s="86"/>
      <c r="FOB83" s="86"/>
      <c r="FOC83" s="86"/>
      <c r="FOD83" s="86"/>
      <c r="FOE83" s="86"/>
      <c r="FOF83" s="86"/>
      <c r="FOG83" s="86"/>
      <c r="FOH83" s="86"/>
      <c r="FOI83" s="86"/>
      <c r="FOJ83" s="86"/>
      <c r="FOK83" s="86"/>
      <c r="FOL83" s="86"/>
      <c r="FOM83" s="86"/>
      <c r="FON83" s="86"/>
      <c r="FOO83" s="86"/>
      <c r="FOP83" s="86"/>
      <c r="FOQ83" s="86"/>
      <c r="FOR83" s="86"/>
      <c r="FOS83" s="86"/>
      <c r="FOT83" s="86"/>
      <c r="FOU83" s="86"/>
      <c r="FOV83" s="86"/>
      <c r="FOW83" s="86"/>
      <c r="FOX83" s="86"/>
      <c r="FOY83" s="86"/>
      <c r="FOZ83" s="86"/>
      <c r="FPA83" s="86"/>
      <c r="FPB83" s="86"/>
      <c r="FPC83" s="86"/>
      <c r="FPD83" s="86"/>
      <c r="FPE83" s="86"/>
      <c r="FPF83" s="86"/>
      <c r="FPG83" s="86"/>
      <c r="FPH83" s="86"/>
      <c r="FPI83" s="86"/>
      <c r="FPJ83" s="86"/>
      <c r="FPK83" s="86"/>
      <c r="FPL83" s="86"/>
      <c r="FPM83" s="86"/>
      <c r="FPN83" s="86"/>
      <c r="FPO83" s="86"/>
      <c r="FPP83" s="86"/>
      <c r="FPQ83" s="86"/>
      <c r="FPR83" s="86"/>
      <c r="FPS83" s="86"/>
      <c r="FPT83" s="86"/>
      <c r="FPU83" s="86"/>
      <c r="FPV83" s="86"/>
      <c r="FPW83" s="86"/>
      <c r="FPX83" s="86"/>
      <c r="FPY83" s="86"/>
      <c r="FPZ83" s="86"/>
      <c r="FQA83" s="86"/>
      <c r="FQB83" s="86"/>
      <c r="FQC83" s="86"/>
      <c r="FQD83" s="86"/>
      <c r="FQE83" s="86"/>
      <c r="FQF83" s="86"/>
      <c r="FQG83" s="86"/>
      <c r="FQH83" s="86"/>
      <c r="FQI83" s="86"/>
      <c r="FQJ83" s="86"/>
      <c r="FQK83" s="86"/>
      <c r="FQL83" s="86"/>
      <c r="FQM83" s="86"/>
      <c r="FQN83" s="86"/>
      <c r="FQO83" s="86"/>
      <c r="FQP83" s="86"/>
      <c r="FQQ83" s="86"/>
      <c r="FQR83" s="86"/>
      <c r="FQS83" s="86"/>
      <c r="FQT83" s="86"/>
      <c r="FQU83" s="86"/>
      <c r="FQV83" s="86"/>
      <c r="FQW83" s="86"/>
      <c r="FQX83" s="86"/>
      <c r="FQY83" s="86"/>
      <c r="FQZ83" s="86"/>
      <c r="FRA83" s="86"/>
      <c r="FRB83" s="86"/>
      <c r="FRC83" s="86"/>
      <c r="FRD83" s="86"/>
      <c r="FRE83" s="86"/>
      <c r="FRF83" s="86"/>
      <c r="FRG83" s="86"/>
      <c r="FRH83" s="86"/>
      <c r="FRI83" s="86"/>
      <c r="FRJ83" s="86"/>
      <c r="FRK83" s="86"/>
      <c r="FRL83" s="86"/>
      <c r="FRM83" s="86"/>
      <c r="FRN83" s="86"/>
      <c r="FRO83" s="86"/>
      <c r="FRP83" s="86"/>
      <c r="FRQ83" s="86"/>
      <c r="FRR83" s="86"/>
      <c r="FRS83" s="86"/>
      <c r="FRT83" s="86"/>
      <c r="FRU83" s="86"/>
      <c r="FRV83" s="86"/>
      <c r="FRW83" s="86"/>
      <c r="FRX83" s="86"/>
      <c r="FRY83" s="86"/>
      <c r="FRZ83" s="86"/>
      <c r="FSA83" s="86"/>
      <c r="FSB83" s="86"/>
      <c r="FSC83" s="86"/>
      <c r="FSD83" s="86"/>
      <c r="FSE83" s="86"/>
      <c r="FSF83" s="86"/>
      <c r="FSG83" s="86"/>
      <c r="FSH83" s="86"/>
      <c r="FSI83" s="86"/>
      <c r="FSJ83" s="86"/>
      <c r="FSK83" s="86"/>
      <c r="FSL83" s="86"/>
      <c r="FSM83" s="86"/>
      <c r="FSN83" s="86"/>
      <c r="FSO83" s="86"/>
      <c r="FSP83" s="86"/>
      <c r="FSQ83" s="86"/>
      <c r="FSR83" s="86"/>
      <c r="FSS83" s="86"/>
      <c r="FST83" s="86"/>
      <c r="FSU83" s="86"/>
      <c r="FSV83" s="86"/>
      <c r="FSW83" s="86"/>
      <c r="FSX83" s="86"/>
      <c r="FSY83" s="86"/>
      <c r="FSZ83" s="86"/>
      <c r="FTA83" s="86"/>
      <c r="FTB83" s="86"/>
      <c r="FTC83" s="86"/>
      <c r="FTD83" s="86"/>
      <c r="FTE83" s="86"/>
      <c r="FTF83" s="86"/>
      <c r="FTG83" s="86"/>
      <c r="FTH83" s="86"/>
      <c r="FTI83" s="86"/>
      <c r="FTJ83" s="86"/>
      <c r="FTK83" s="86"/>
      <c r="FTL83" s="86"/>
      <c r="FTM83" s="86"/>
      <c r="FTN83" s="86"/>
      <c r="FTO83" s="86"/>
      <c r="FTP83" s="86"/>
      <c r="FTQ83" s="86"/>
      <c r="FTR83" s="86"/>
      <c r="FTS83" s="86"/>
      <c r="FTT83" s="86"/>
      <c r="FTU83" s="86"/>
      <c r="FTV83" s="86"/>
      <c r="FTW83" s="86"/>
      <c r="FTX83" s="86"/>
      <c r="FTY83" s="86"/>
      <c r="FTZ83" s="86"/>
      <c r="FUA83" s="86"/>
      <c r="FUB83" s="86"/>
      <c r="FUC83" s="86"/>
      <c r="FUD83" s="86"/>
      <c r="FUE83" s="86"/>
      <c r="FUF83" s="86"/>
      <c r="FUG83" s="86"/>
      <c r="FUH83" s="86"/>
      <c r="FUI83" s="86"/>
      <c r="FUJ83" s="86"/>
      <c r="FUK83" s="86"/>
      <c r="FUL83" s="86"/>
      <c r="FUM83" s="86"/>
      <c r="FUN83" s="86"/>
      <c r="FUO83" s="86"/>
      <c r="FUP83" s="86"/>
      <c r="FUQ83" s="86"/>
      <c r="FUR83" s="86"/>
      <c r="FUS83" s="86"/>
      <c r="FUT83" s="86"/>
      <c r="FUU83" s="86"/>
      <c r="FUV83" s="86"/>
      <c r="FUW83" s="86"/>
      <c r="FUX83" s="86"/>
      <c r="FUY83" s="86"/>
      <c r="FUZ83" s="86"/>
      <c r="FVA83" s="86"/>
      <c r="FVB83" s="86"/>
      <c r="FVC83" s="86"/>
      <c r="FVD83" s="86"/>
      <c r="FVE83" s="86"/>
      <c r="FVF83" s="86"/>
      <c r="FVG83" s="86"/>
      <c r="FVH83" s="86"/>
      <c r="FVI83" s="86"/>
      <c r="FVJ83" s="86"/>
      <c r="FVK83" s="86"/>
      <c r="FVL83" s="86"/>
      <c r="FVM83" s="86"/>
      <c r="FVN83" s="86"/>
      <c r="FVO83" s="86"/>
      <c r="FVP83" s="86"/>
      <c r="FVQ83" s="86"/>
      <c r="FVR83" s="86"/>
      <c r="FVS83" s="86"/>
      <c r="FVT83" s="86"/>
      <c r="FVU83" s="86"/>
      <c r="FVV83" s="86"/>
      <c r="FVW83" s="86"/>
      <c r="FVX83" s="86"/>
      <c r="FVY83" s="86"/>
      <c r="FVZ83" s="86"/>
      <c r="FWA83" s="86"/>
      <c r="FWB83" s="86"/>
      <c r="FWC83" s="86"/>
      <c r="FWD83" s="86"/>
      <c r="FWE83" s="86"/>
      <c r="FWF83" s="86"/>
      <c r="FWG83" s="86"/>
      <c r="FWH83" s="86"/>
      <c r="FWI83" s="86"/>
      <c r="FWJ83" s="86"/>
      <c r="FWK83" s="86"/>
      <c r="FWL83" s="86"/>
      <c r="FWM83" s="86"/>
      <c r="FWN83" s="86"/>
      <c r="FWO83" s="86"/>
      <c r="FWP83" s="86"/>
      <c r="FWQ83" s="86"/>
      <c r="FWR83" s="86"/>
      <c r="FWS83" s="86"/>
      <c r="FWT83" s="86"/>
      <c r="FWU83" s="86"/>
      <c r="FWV83" s="86"/>
      <c r="FWW83" s="86"/>
      <c r="FWX83" s="86"/>
      <c r="FWY83" s="86"/>
      <c r="FWZ83" s="86"/>
      <c r="FXA83" s="86"/>
      <c r="FXB83" s="86"/>
      <c r="FXC83" s="86"/>
      <c r="FXD83" s="86"/>
      <c r="FXE83" s="86"/>
      <c r="FXF83" s="86"/>
      <c r="FXG83" s="86"/>
      <c r="FXH83" s="86"/>
      <c r="FXI83" s="86"/>
      <c r="FXJ83" s="86"/>
      <c r="FXK83" s="86"/>
      <c r="FXL83" s="86"/>
      <c r="FXM83" s="86"/>
      <c r="FXN83" s="86"/>
      <c r="FXO83" s="86"/>
      <c r="FXP83" s="86"/>
      <c r="FXQ83" s="86"/>
      <c r="FXR83" s="86"/>
      <c r="FXS83" s="86"/>
      <c r="FXT83" s="86"/>
      <c r="FXU83" s="86"/>
      <c r="FXV83" s="86"/>
      <c r="FXW83" s="86"/>
      <c r="FXX83" s="86"/>
      <c r="FXY83" s="86"/>
      <c r="FXZ83" s="86"/>
      <c r="FYA83" s="86"/>
      <c r="FYB83" s="86"/>
      <c r="FYC83" s="86"/>
      <c r="FYD83" s="86"/>
      <c r="FYE83" s="86"/>
      <c r="FYF83" s="86"/>
      <c r="FYG83" s="86"/>
      <c r="FYH83" s="86"/>
      <c r="FYI83" s="86"/>
      <c r="FYJ83" s="86"/>
      <c r="FYK83" s="86"/>
      <c r="FYL83" s="86"/>
      <c r="FYM83" s="86"/>
      <c r="FYN83" s="86"/>
      <c r="FYO83" s="86"/>
      <c r="FYP83" s="86"/>
      <c r="FYQ83" s="86"/>
      <c r="FYR83" s="86"/>
      <c r="FYS83" s="86"/>
      <c r="FYT83" s="86"/>
      <c r="FYU83" s="86"/>
      <c r="FYV83" s="86"/>
      <c r="FYW83" s="86"/>
      <c r="FYX83" s="86"/>
      <c r="FYY83" s="86"/>
      <c r="FYZ83" s="86"/>
      <c r="FZA83" s="86"/>
      <c r="FZB83" s="86"/>
      <c r="FZC83" s="86"/>
      <c r="FZD83" s="86"/>
      <c r="FZE83" s="86"/>
      <c r="FZF83" s="86"/>
      <c r="FZG83" s="86"/>
      <c r="FZH83" s="86"/>
      <c r="FZI83" s="86"/>
      <c r="FZJ83" s="86"/>
      <c r="FZK83" s="86"/>
      <c r="FZL83" s="86"/>
      <c r="FZM83" s="86"/>
      <c r="FZN83" s="86"/>
      <c r="FZO83" s="86"/>
      <c r="FZP83" s="86"/>
      <c r="FZQ83" s="86"/>
      <c r="FZR83" s="86"/>
      <c r="FZS83" s="86"/>
      <c r="FZT83" s="86"/>
      <c r="FZU83" s="86"/>
      <c r="FZV83" s="86"/>
      <c r="FZW83" s="86"/>
      <c r="FZX83" s="86"/>
      <c r="FZY83" s="86"/>
      <c r="FZZ83" s="86"/>
      <c r="GAA83" s="86"/>
      <c r="GAB83" s="86"/>
      <c r="GAC83" s="86"/>
      <c r="GAD83" s="86"/>
      <c r="GAE83" s="86"/>
      <c r="GAF83" s="86"/>
      <c r="GAG83" s="86"/>
      <c r="GAH83" s="86"/>
      <c r="GAI83" s="86"/>
      <c r="GAJ83" s="86"/>
      <c r="GAK83" s="86"/>
      <c r="GAL83" s="86"/>
      <c r="GAM83" s="86"/>
      <c r="GAN83" s="86"/>
      <c r="GAO83" s="86"/>
      <c r="GAP83" s="86"/>
      <c r="GAQ83" s="86"/>
      <c r="GAR83" s="86"/>
      <c r="GAS83" s="86"/>
      <c r="GAT83" s="86"/>
      <c r="GAU83" s="86"/>
      <c r="GAV83" s="86"/>
      <c r="GAW83" s="86"/>
      <c r="GAX83" s="86"/>
      <c r="GAY83" s="86"/>
      <c r="GAZ83" s="86"/>
      <c r="GBA83" s="86"/>
      <c r="GBB83" s="86"/>
      <c r="GBC83" s="86"/>
      <c r="GBD83" s="86"/>
      <c r="GBE83" s="86"/>
      <c r="GBF83" s="86"/>
      <c r="GBG83" s="86"/>
      <c r="GBH83" s="86"/>
      <c r="GBI83" s="86"/>
      <c r="GBJ83" s="86"/>
      <c r="GBK83" s="86"/>
      <c r="GBL83" s="86"/>
      <c r="GBM83" s="86"/>
      <c r="GBN83" s="86"/>
      <c r="GBO83" s="86"/>
      <c r="GBP83" s="86"/>
      <c r="GBQ83" s="86"/>
      <c r="GBR83" s="86"/>
      <c r="GBS83" s="86"/>
      <c r="GBT83" s="86"/>
      <c r="GBU83" s="86"/>
      <c r="GBV83" s="86"/>
      <c r="GBW83" s="86"/>
      <c r="GBX83" s="86"/>
      <c r="GBY83" s="86"/>
      <c r="GBZ83" s="86"/>
      <c r="GCA83" s="86"/>
      <c r="GCB83" s="86"/>
      <c r="GCC83" s="86"/>
      <c r="GCD83" s="86"/>
      <c r="GCE83" s="86"/>
      <c r="GCF83" s="86"/>
      <c r="GCG83" s="86"/>
      <c r="GCH83" s="86"/>
      <c r="GCI83" s="86"/>
      <c r="GCJ83" s="86"/>
      <c r="GCK83" s="86"/>
      <c r="GCL83" s="86"/>
      <c r="GCM83" s="86"/>
      <c r="GCN83" s="86"/>
      <c r="GCO83" s="86"/>
      <c r="GCP83" s="86"/>
      <c r="GCQ83" s="86"/>
      <c r="GCR83" s="86"/>
      <c r="GCS83" s="86"/>
      <c r="GCT83" s="86"/>
      <c r="GCU83" s="86"/>
      <c r="GCV83" s="86"/>
      <c r="GCW83" s="86"/>
      <c r="GCX83" s="86"/>
      <c r="GCY83" s="86"/>
      <c r="GCZ83" s="86"/>
      <c r="GDA83" s="86"/>
      <c r="GDB83" s="86"/>
      <c r="GDC83" s="86"/>
      <c r="GDD83" s="86"/>
      <c r="GDE83" s="86"/>
      <c r="GDF83" s="86"/>
      <c r="GDG83" s="86"/>
      <c r="GDH83" s="86"/>
      <c r="GDI83" s="86"/>
      <c r="GDJ83" s="86"/>
      <c r="GDK83" s="86"/>
      <c r="GDL83" s="86"/>
      <c r="GDM83" s="86"/>
      <c r="GDN83" s="86"/>
      <c r="GDO83" s="86"/>
      <c r="GDP83" s="86"/>
      <c r="GDQ83" s="86"/>
      <c r="GDR83" s="86"/>
      <c r="GDS83" s="86"/>
      <c r="GDT83" s="86"/>
      <c r="GDU83" s="86"/>
      <c r="GDV83" s="86"/>
      <c r="GDW83" s="86"/>
      <c r="GDX83" s="86"/>
      <c r="GDY83" s="86"/>
      <c r="GDZ83" s="86"/>
      <c r="GEA83" s="86"/>
      <c r="GEB83" s="86"/>
      <c r="GEC83" s="86"/>
      <c r="GED83" s="86"/>
      <c r="GEE83" s="86"/>
      <c r="GEF83" s="86"/>
      <c r="GEG83" s="86"/>
      <c r="GEH83" s="86"/>
      <c r="GEI83" s="86"/>
      <c r="GEJ83" s="86"/>
      <c r="GEK83" s="86"/>
      <c r="GEL83" s="86"/>
      <c r="GEM83" s="86"/>
      <c r="GEN83" s="86"/>
      <c r="GEO83" s="86"/>
      <c r="GEP83" s="86"/>
      <c r="GEQ83" s="86"/>
      <c r="GER83" s="86"/>
      <c r="GES83" s="86"/>
      <c r="GET83" s="86"/>
      <c r="GEU83" s="86"/>
      <c r="GEV83" s="86"/>
      <c r="GEW83" s="86"/>
      <c r="GEX83" s="86"/>
      <c r="GEY83" s="86"/>
      <c r="GEZ83" s="86"/>
      <c r="GFA83" s="86"/>
      <c r="GFB83" s="86"/>
      <c r="GFC83" s="86"/>
      <c r="GFD83" s="86"/>
      <c r="GFE83" s="86"/>
      <c r="GFF83" s="86"/>
      <c r="GFG83" s="86"/>
      <c r="GFH83" s="86"/>
      <c r="GFI83" s="86"/>
      <c r="GFJ83" s="86"/>
      <c r="GFK83" s="86"/>
      <c r="GFL83" s="86"/>
      <c r="GFM83" s="86"/>
      <c r="GFN83" s="86"/>
      <c r="GFO83" s="86"/>
      <c r="GFP83" s="86"/>
      <c r="GFQ83" s="86"/>
      <c r="GFR83" s="86"/>
      <c r="GFS83" s="86"/>
      <c r="GFT83" s="86"/>
      <c r="GFU83" s="86"/>
      <c r="GFV83" s="86"/>
      <c r="GFW83" s="86"/>
      <c r="GFX83" s="86"/>
      <c r="GFY83" s="86"/>
      <c r="GFZ83" s="86"/>
      <c r="GGA83" s="86"/>
      <c r="GGB83" s="86"/>
      <c r="GGC83" s="86"/>
      <c r="GGD83" s="86"/>
      <c r="GGE83" s="86"/>
      <c r="GGF83" s="86"/>
      <c r="GGG83" s="86"/>
      <c r="GGH83" s="86"/>
      <c r="GGI83" s="86"/>
      <c r="GGJ83" s="86"/>
      <c r="GGK83" s="86"/>
      <c r="GGL83" s="86"/>
      <c r="GGM83" s="86"/>
      <c r="GGN83" s="86"/>
      <c r="GGO83" s="86"/>
      <c r="GGP83" s="86"/>
      <c r="GGQ83" s="86"/>
      <c r="GGR83" s="86"/>
      <c r="GGS83" s="86"/>
      <c r="GGT83" s="86"/>
      <c r="GGU83" s="86"/>
      <c r="GGV83" s="86"/>
      <c r="GGW83" s="86"/>
      <c r="GGX83" s="86"/>
      <c r="GGY83" s="86"/>
      <c r="GGZ83" s="86"/>
      <c r="GHA83" s="86"/>
      <c r="GHB83" s="86"/>
      <c r="GHC83" s="86"/>
      <c r="GHD83" s="86"/>
      <c r="GHE83" s="86"/>
      <c r="GHF83" s="86"/>
      <c r="GHG83" s="86"/>
      <c r="GHH83" s="86"/>
      <c r="GHI83" s="86"/>
      <c r="GHJ83" s="86"/>
      <c r="GHK83" s="86"/>
      <c r="GHL83" s="86"/>
      <c r="GHM83" s="86"/>
      <c r="GHN83" s="86"/>
      <c r="GHO83" s="86"/>
      <c r="GHP83" s="86"/>
      <c r="GHQ83" s="86"/>
      <c r="GHR83" s="86"/>
      <c r="GHS83" s="86"/>
      <c r="GHT83" s="86"/>
      <c r="GHU83" s="86"/>
      <c r="GHV83" s="86"/>
      <c r="GHW83" s="86"/>
      <c r="GHX83" s="86"/>
      <c r="GHY83" s="86"/>
      <c r="GHZ83" s="86"/>
      <c r="GIA83" s="86"/>
      <c r="GIB83" s="86"/>
      <c r="GIC83" s="86"/>
      <c r="GID83" s="86"/>
      <c r="GIE83" s="86"/>
      <c r="GIF83" s="86"/>
      <c r="GIG83" s="86"/>
      <c r="GIH83" s="86"/>
      <c r="GII83" s="86"/>
      <c r="GIJ83" s="86"/>
      <c r="GIK83" s="86"/>
      <c r="GIL83" s="86"/>
      <c r="GIM83" s="86"/>
      <c r="GIN83" s="86"/>
      <c r="GIO83" s="86"/>
      <c r="GIP83" s="86"/>
      <c r="GIQ83" s="86"/>
      <c r="GIR83" s="86"/>
      <c r="GIS83" s="86"/>
      <c r="GIT83" s="86"/>
      <c r="GIU83" s="86"/>
      <c r="GIV83" s="86"/>
      <c r="GIW83" s="86"/>
      <c r="GIX83" s="86"/>
      <c r="GIY83" s="86"/>
      <c r="GIZ83" s="86"/>
      <c r="GJA83" s="86"/>
      <c r="GJB83" s="86"/>
      <c r="GJC83" s="86"/>
      <c r="GJD83" s="86"/>
      <c r="GJE83" s="86"/>
      <c r="GJF83" s="86"/>
      <c r="GJG83" s="86"/>
      <c r="GJH83" s="86"/>
      <c r="GJI83" s="86"/>
      <c r="GJJ83" s="86"/>
      <c r="GJK83" s="86"/>
      <c r="GJL83" s="86"/>
      <c r="GJM83" s="86"/>
      <c r="GJN83" s="86"/>
      <c r="GJO83" s="86"/>
      <c r="GJP83" s="86"/>
      <c r="GJQ83" s="86"/>
      <c r="GJR83" s="86"/>
      <c r="GJS83" s="86"/>
      <c r="GJT83" s="86"/>
      <c r="GJU83" s="86"/>
      <c r="GJV83" s="86"/>
      <c r="GJW83" s="86"/>
      <c r="GJX83" s="86"/>
      <c r="GJY83" s="86"/>
      <c r="GJZ83" s="86"/>
      <c r="GKA83" s="86"/>
      <c r="GKB83" s="86"/>
      <c r="GKC83" s="86"/>
      <c r="GKD83" s="86"/>
      <c r="GKE83" s="86"/>
      <c r="GKF83" s="86"/>
      <c r="GKG83" s="86"/>
      <c r="GKH83" s="86"/>
      <c r="GKI83" s="86"/>
      <c r="GKJ83" s="86"/>
      <c r="GKK83" s="86"/>
      <c r="GKL83" s="86"/>
      <c r="GKM83" s="86"/>
      <c r="GKN83" s="86"/>
      <c r="GKO83" s="86"/>
      <c r="GKP83" s="86"/>
      <c r="GKQ83" s="86"/>
      <c r="GKR83" s="86"/>
      <c r="GKS83" s="86"/>
      <c r="GKT83" s="86"/>
      <c r="GKU83" s="86"/>
      <c r="GKV83" s="86"/>
      <c r="GKW83" s="86"/>
      <c r="GKX83" s="86"/>
      <c r="GKY83" s="86"/>
      <c r="GKZ83" s="86"/>
      <c r="GLA83" s="86"/>
      <c r="GLB83" s="86"/>
      <c r="GLC83" s="86"/>
      <c r="GLD83" s="86"/>
      <c r="GLE83" s="86"/>
      <c r="GLF83" s="86"/>
      <c r="GLG83" s="86"/>
      <c r="GLH83" s="86"/>
      <c r="GLI83" s="86"/>
      <c r="GLJ83" s="86"/>
      <c r="GLK83" s="86"/>
      <c r="GLL83" s="86"/>
      <c r="GLM83" s="86"/>
      <c r="GLN83" s="86"/>
      <c r="GLO83" s="86"/>
      <c r="GLP83" s="86"/>
      <c r="GLQ83" s="86"/>
      <c r="GLR83" s="86"/>
      <c r="GLS83" s="86"/>
      <c r="GLT83" s="86"/>
      <c r="GLU83" s="86"/>
      <c r="GLV83" s="86"/>
      <c r="GLW83" s="86"/>
      <c r="GLX83" s="86"/>
      <c r="GLY83" s="86"/>
      <c r="GLZ83" s="86"/>
      <c r="GMA83" s="86"/>
      <c r="GMB83" s="86"/>
      <c r="GMC83" s="86"/>
      <c r="GMD83" s="86"/>
      <c r="GME83" s="86"/>
      <c r="GMF83" s="86"/>
      <c r="GMG83" s="86"/>
      <c r="GMH83" s="86"/>
      <c r="GMI83" s="86"/>
      <c r="GMJ83" s="86"/>
      <c r="GMK83" s="86"/>
      <c r="GML83" s="86"/>
      <c r="GMM83" s="86"/>
      <c r="GMN83" s="86"/>
      <c r="GMO83" s="86"/>
      <c r="GMP83" s="86"/>
      <c r="GMQ83" s="86"/>
      <c r="GMR83" s="86"/>
      <c r="GMS83" s="86"/>
      <c r="GMT83" s="86"/>
      <c r="GMU83" s="86"/>
      <c r="GMV83" s="86"/>
      <c r="GMW83" s="86"/>
      <c r="GMX83" s="86"/>
      <c r="GMY83" s="86"/>
      <c r="GMZ83" s="86"/>
      <c r="GNA83" s="86"/>
      <c r="GNB83" s="86"/>
      <c r="GNC83" s="86"/>
      <c r="GND83" s="86"/>
      <c r="GNE83" s="86"/>
      <c r="GNF83" s="86"/>
      <c r="GNG83" s="86"/>
      <c r="GNH83" s="86"/>
      <c r="GNI83" s="86"/>
      <c r="GNJ83" s="86"/>
      <c r="GNK83" s="86"/>
      <c r="GNL83" s="86"/>
      <c r="GNM83" s="86"/>
      <c r="GNN83" s="86"/>
      <c r="GNO83" s="86"/>
      <c r="GNP83" s="86"/>
      <c r="GNQ83" s="86"/>
      <c r="GNR83" s="86"/>
      <c r="GNS83" s="86"/>
      <c r="GNT83" s="86"/>
      <c r="GNU83" s="86"/>
      <c r="GNV83" s="86"/>
      <c r="GNW83" s="86"/>
      <c r="GNX83" s="86"/>
      <c r="GNY83" s="86"/>
      <c r="GNZ83" s="86"/>
      <c r="GOA83" s="86"/>
      <c r="GOB83" s="86"/>
      <c r="GOC83" s="86"/>
      <c r="GOD83" s="86"/>
      <c r="GOE83" s="86"/>
      <c r="GOF83" s="86"/>
      <c r="GOG83" s="86"/>
      <c r="GOH83" s="86"/>
      <c r="GOI83" s="86"/>
      <c r="GOJ83" s="86"/>
      <c r="GOK83" s="86"/>
      <c r="GOL83" s="86"/>
      <c r="GOM83" s="86"/>
      <c r="GON83" s="86"/>
      <c r="GOO83" s="86"/>
      <c r="GOP83" s="86"/>
      <c r="GOQ83" s="86"/>
      <c r="GOR83" s="86"/>
      <c r="GOS83" s="86"/>
      <c r="GOT83" s="86"/>
      <c r="GOU83" s="86"/>
      <c r="GOV83" s="86"/>
      <c r="GOW83" s="86"/>
      <c r="GOX83" s="86"/>
      <c r="GOY83" s="86"/>
      <c r="GOZ83" s="86"/>
      <c r="GPA83" s="86"/>
      <c r="GPB83" s="86"/>
      <c r="GPC83" s="86"/>
      <c r="GPD83" s="86"/>
      <c r="GPE83" s="86"/>
      <c r="GPF83" s="86"/>
      <c r="GPG83" s="86"/>
      <c r="GPH83" s="86"/>
      <c r="GPI83" s="86"/>
      <c r="GPJ83" s="86"/>
      <c r="GPK83" s="86"/>
      <c r="GPL83" s="86"/>
      <c r="GPM83" s="86"/>
      <c r="GPN83" s="86"/>
      <c r="GPO83" s="86"/>
      <c r="GPP83" s="86"/>
      <c r="GPQ83" s="86"/>
      <c r="GPR83" s="86"/>
      <c r="GPS83" s="86"/>
      <c r="GPT83" s="86"/>
      <c r="GPU83" s="86"/>
      <c r="GPV83" s="86"/>
      <c r="GPW83" s="86"/>
      <c r="GPX83" s="86"/>
      <c r="GPY83" s="86"/>
      <c r="GPZ83" s="86"/>
      <c r="GQA83" s="86"/>
      <c r="GQB83" s="86"/>
      <c r="GQC83" s="86"/>
      <c r="GQD83" s="86"/>
      <c r="GQE83" s="86"/>
      <c r="GQF83" s="86"/>
      <c r="GQG83" s="86"/>
      <c r="GQH83" s="86"/>
      <c r="GQI83" s="86"/>
      <c r="GQJ83" s="86"/>
      <c r="GQK83" s="86"/>
      <c r="GQL83" s="86"/>
      <c r="GQM83" s="86"/>
      <c r="GQN83" s="86"/>
      <c r="GQO83" s="86"/>
      <c r="GQP83" s="86"/>
      <c r="GQQ83" s="86"/>
      <c r="GQR83" s="86"/>
      <c r="GQS83" s="86"/>
      <c r="GQT83" s="86"/>
      <c r="GQU83" s="86"/>
      <c r="GQV83" s="86"/>
      <c r="GQW83" s="86"/>
      <c r="GQX83" s="86"/>
      <c r="GQY83" s="86"/>
      <c r="GQZ83" s="86"/>
      <c r="GRA83" s="86"/>
      <c r="GRB83" s="86"/>
      <c r="GRC83" s="86"/>
      <c r="GRD83" s="86"/>
      <c r="GRE83" s="86"/>
      <c r="GRF83" s="86"/>
      <c r="GRG83" s="86"/>
      <c r="GRH83" s="86"/>
      <c r="GRI83" s="86"/>
      <c r="GRJ83" s="86"/>
      <c r="GRK83" s="86"/>
      <c r="GRL83" s="86"/>
      <c r="GRM83" s="86"/>
      <c r="GRN83" s="86"/>
      <c r="GRO83" s="86"/>
      <c r="GRP83" s="86"/>
      <c r="GRQ83" s="86"/>
      <c r="GRR83" s="86"/>
      <c r="GRS83" s="86"/>
      <c r="GRT83" s="86"/>
      <c r="GRU83" s="86"/>
      <c r="GRV83" s="86"/>
      <c r="GRW83" s="86"/>
      <c r="GRX83" s="86"/>
      <c r="GRY83" s="86"/>
      <c r="GRZ83" s="86"/>
      <c r="GSA83" s="86"/>
      <c r="GSB83" s="86"/>
      <c r="GSC83" s="86"/>
      <c r="GSD83" s="86"/>
      <c r="GSE83" s="86"/>
      <c r="GSF83" s="86"/>
      <c r="GSG83" s="86"/>
      <c r="GSH83" s="86"/>
      <c r="GSI83" s="86"/>
      <c r="GSJ83" s="86"/>
      <c r="GSK83" s="86"/>
      <c r="GSL83" s="86"/>
      <c r="GSM83" s="86"/>
      <c r="GSN83" s="86"/>
      <c r="GSO83" s="86"/>
      <c r="GSP83" s="86"/>
      <c r="GSQ83" s="86"/>
      <c r="GSR83" s="86"/>
      <c r="GSS83" s="86"/>
      <c r="GST83" s="86"/>
      <c r="GSU83" s="86"/>
      <c r="GSV83" s="86"/>
      <c r="GSW83" s="86"/>
      <c r="GSX83" s="86"/>
      <c r="GSY83" s="86"/>
      <c r="GSZ83" s="86"/>
      <c r="GTA83" s="86"/>
      <c r="GTB83" s="86"/>
      <c r="GTC83" s="86"/>
      <c r="GTD83" s="86"/>
      <c r="GTE83" s="86"/>
      <c r="GTF83" s="86"/>
      <c r="GTG83" s="86"/>
      <c r="GTH83" s="86"/>
      <c r="GTI83" s="86"/>
      <c r="GTJ83" s="86"/>
      <c r="GTK83" s="86"/>
      <c r="GTL83" s="86"/>
      <c r="GTM83" s="86"/>
      <c r="GTN83" s="86"/>
      <c r="GTO83" s="86"/>
      <c r="GTP83" s="86"/>
      <c r="GTQ83" s="86"/>
      <c r="GTR83" s="86"/>
      <c r="GTS83" s="86"/>
      <c r="GTT83" s="86"/>
      <c r="GTU83" s="86"/>
      <c r="GTV83" s="86"/>
      <c r="GTW83" s="86"/>
      <c r="GTX83" s="86"/>
      <c r="GTY83" s="86"/>
      <c r="GTZ83" s="86"/>
      <c r="GUA83" s="86"/>
      <c r="GUB83" s="86"/>
      <c r="GUC83" s="86"/>
      <c r="GUD83" s="86"/>
      <c r="GUE83" s="86"/>
      <c r="GUF83" s="86"/>
      <c r="GUG83" s="86"/>
      <c r="GUH83" s="86"/>
      <c r="GUI83" s="86"/>
      <c r="GUJ83" s="86"/>
      <c r="GUK83" s="86"/>
      <c r="GUL83" s="86"/>
      <c r="GUM83" s="86"/>
      <c r="GUN83" s="86"/>
      <c r="GUO83" s="86"/>
      <c r="GUP83" s="86"/>
      <c r="GUQ83" s="86"/>
      <c r="GUR83" s="86"/>
      <c r="GUS83" s="86"/>
      <c r="GUT83" s="86"/>
      <c r="GUU83" s="86"/>
      <c r="GUV83" s="86"/>
      <c r="GUW83" s="86"/>
      <c r="GUX83" s="86"/>
      <c r="GUY83" s="86"/>
      <c r="GUZ83" s="86"/>
      <c r="GVA83" s="86"/>
      <c r="GVB83" s="86"/>
      <c r="GVC83" s="86"/>
      <c r="GVD83" s="86"/>
      <c r="GVE83" s="86"/>
      <c r="GVF83" s="86"/>
      <c r="GVG83" s="86"/>
      <c r="GVH83" s="86"/>
      <c r="GVI83" s="86"/>
      <c r="GVJ83" s="86"/>
      <c r="GVK83" s="86"/>
      <c r="GVL83" s="86"/>
      <c r="GVM83" s="86"/>
      <c r="GVN83" s="86"/>
      <c r="GVO83" s="86"/>
      <c r="GVP83" s="86"/>
      <c r="GVQ83" s="86"/>
      <c r="GVR83" s="86"/>
      <c r="GVS83" s="86"/>
      <c r="GVT83" s="86"/>
      <c r="GVU83" s="86"/>
      <c r="GVV83" s="86"/>
      <c r="GVW83" s="86"/>
      <c r="GVX83" s="86"/>
      <c r="GVY83" s="86"/>
      <c r="GVZ83" s="86"/>
      <c r="GWA83" s="86"/>
      <c r="GWB83" s="86"/>
      <c r="GWC83" s="86"/>
      <c r="GWD83" s="86"/>
      <c r="GWE83" s="86"/>
      <c r="GWF83" s="86"/>
      <c r="GWG83" s="86"/>
      <c r="GWH83" s="86"/>
      <c r="GWI83" s="86"/>
      <c r="GWJ83" s="86"/>
      <c r="GWK83" s="86"/>
      <c r="GWL83" s="86"/>
      <c r="GWM83" s="86"/>
      <c r="GWN83" s="86"/>
      <c r="GWO83" s="86"/>
      <c r="GWP83" s="86"/>
      <c r="GWQ83" s="86"/>
      <c r="GWR83" s="86"/>
      <c r="GWS83" s="86"/>
      <c r="GWT83" s="86"/>
      <c r="GWU83" s="86"/>
      <c r="GWV83" s="86"/>
      <c r="GWW83" s="86"/>
      <c r="GWX83" s="86"/>
      <c r="GWY83" s="86"/>
      <c r="GWZ83" s="86"/>
      <c r="GXA83" s="86"/>
      <c r="GXB83" s="86"/>
      <c r="GXC83" s="86"/>
      <c r="GXD83" s="86"/>
      <c r="GXE83" s="86"/>
      <c r="GXF83" s="86"/>
      <c r="GXG83" s="86"/>
      <c r="GXH83" s="86"/>
      <c r="GXI83" s="86"/>
      <c r="GXJ83" s="86"/>
      <c r="GXK83" s="86"/>
      <c r="GXL83" s="86"/>
      <c r="GXM83" s="86"/>
      <c r="GXN83" s="86"/>
      <c r="GXO83" s="86"/>
      <c r="GXP83" s="86"/>
      <c r="GXQ83" s="86"/>
      <c r="GXR83" s="86"/>
      <c r="GXS83" s="86"/>
      <c r="GXT83" s="86"/>
      <c r="GXU83" s="86"/>
      <c r="GXV83" s="86"/>
      <c r="GXW83" s="86"/>
      <c r="GXX83" s="86"/>
      <c r="GXY83" s="86"/>
      <c r="GXZ83" s="86"/>
      <c r="GYA83" s="86"/>
      <c r="GYB83" s="86"/>
      <c r="GYC83" s="86"/>
      <c r="GYD83" s="86"/>
      <c r="GYE83" s="86"/>
      <c r="GYF83" s="86"/>
      <c r="GYG83" s="86"/>
      <c r="GYH83" s="86"/>
      <c r="GYI83" s="86"/>
      <c r="GYJ83" s="86"/>
      <c r="GYK83" s="86"/>
      <c r="GYL83" s="86"/>
      <c r="GYM83" s="86"/>
      <c r="GYN83" s="86"/>
      <c r="GYO83" s="86"/>
      <c r="GYP83" s="86"/>
      <c r="GYQ83" s="86"/>
      <c r="GYR83" s="86"/>
      <c r="GYS83" s="86"/>
      <c r="GYT83" s="86"/>
      <c r="GYU83" s="86"/>
      <c r="GYV83" s="86"/>
      <c r="GYW83" s="86"/>
      <c r="GYX83" s="86"/>
      <c r="GYY83" s="86"/>
      <c r="GYZ83" s="86"/>
      <c r="GZA83" s="86"/>
      <c r="GZB83" s="86"/>
      <c r="GZC83" s="86"/>
      <c r="GZD83" s="86"/>
      <c r="GZE83" s="86"/>
      <c r="GZF83" s="86"/>
      <c r="GZG83" s="86"/>
      <c r="GZH83" s="86"/>
      <c r="GZI83" s="86"/>
      <c r="GZJ83" s="86"/>
      <c r="GZK83" s="86"/>
      <c r="GZL83" s="86"/>
      <c r="GZM83" s="86"/>
      <c r="GZN83" s="86"/>
      <c r="GZO83" s="86"/>
      <c r="GZP83" s="86"/>
      <c r="GZQ83" s="86"/>
      <c r="GZR83" s="86"/>
      <c r="GZS83" s="86"/>
      <c r="GZT83" s="86"/>
      <c r="GZU83" s="86"/>
      <c r="GZV83" s="86"/>
      <c r="GZW83" s="86"/>
      <c r="GZX83" s="86"/>
      <c r="GZY83" s="86"/>
      <c r="GZZ83" s="86"/>
      <c r="HAA83" s="86"/>
      <c r="HAB83" s="86"/>
      <c r="HAC83" s="86"/>
      <c r="HAD83" s="86"/>
      <c r="HAE83" s="86"/>
      <c r="HAF83" s="86"/>
      <c r="HAG83" s="86"/>
      <c r="HAH83" s="86"/>
      <c r="HAI83" s="86"/>
      <c r="HAJ83" s="86"/>
      <c r="HAK83" s="86"/>
      <c r="HAL83" s="86"/>
      <c r="HAM83" s="86"/>
      <c r="HAN83" s="86"/>
      <c r="HAO83" s="86"/>
      <c r="HAP83" s="86"/>
      <c r="HAQ83" s="86"/>
      <c r="HAR83" s="86"/>
      <c r="HAS83" s="86"/>
      <c r="HAT83" s="86"/>
      <c r="HAU83" s="86"/>
      <c r="HAV83" s="86"/>
      <c r="HAW83" s="86"/>
      <c r="HAX83" s="86"/>
      <c r="HAY83" s="86"/>
      <c r="HAZ83" s="86"/>
      <c r="HBA83" s="86"/>
      <c r="HBB83" s="86"/>
      <c r="HBC83" s="86"/>
      <c r="HBD83" s="86"/>
      <c r="HBE83" s="86"/>
      <c r="HBF83" s="86"/>
      <c r="HBG83" s="86"/>
      <c r="HBH83" s="86"/>
      <c r="HBI83" s="86"/>
      <c r="HBJ83" s="86"/>
      <c r="HBK83" s="86"/>
      <c r="HBL83" s="86"/>
      <c r="HBM83" s="86"/>
      <c r="HBN83" s="86"/>
      <c r="HBO83" s="86"/>
      <c r="HBP83" s="86"/>
      <c r="HBQ83" s="86"/>
      <c r="HBR83" s="86"/>
      <c r="HBS83" s="86"/>
      <c r="HBT83" s="86"/>
      <c r="HBU83" s="86"/>
      <c r="HBV83" s="86"/>
      <c r="HBW83" s="86"/>
      <c r="HBX83" s="86"/>
      <c r="HBY83" s="86"/>
      <c r="HBZ83" s="86"/>
      <c r="HCA83" s="86"/>
      <c r="HCB83" s="86"/>
      <c r="HCC83" s="86"/>
      <c r="HCD83" s="86"/>
      <c r="HCE83" s="86"/>
      <c r="HCF83" s="86"/>
      <c r="HCG83" s="86"/>
      <c r="HCH83" s="86"/>
      <c r="HCI83" s="86"/>
      <c r="HCJ83" s="86"/>
      <c r="HCK83" s="86"/>
      <c r="HCL83" s="86"/>
      <c r="HCM83" s="86"/>
      <c r="HCN83" s="86"/>
      <c r="HCO83" s="86"/>
      <c r="HCP83" s="86"/>
      <c r="HCQ83" s="86"/>
      <c r="HCR83" s="86"/>
      <c r="HCS83" s="86"/>
      <c r="HCT83" s="86"/>
      <c r="HCU83" s="86"/>
      <c r="HCV83" s="86"/>
      <c r="HCW83" s="86"/>
      <c r="HCX83" s="86"/>
      <c r="HCY83" s="86"/>
      <c r="HCZ83" s="86"/>
      <c r="HDA83" s="86"/>
      <c r="HDB83" s="86"/>
      <c r="HDC83" s="86"/>
      <c r="HDD83" s="86"/>
      <c r="HDE83" s="86"/>
      <c r="HDF83" s="86"/>
      <c r="HDG83" s="86"/>
      <c r="HDH83" s="86"/>
      <c r="HDI83" s="86"/>
      <c r="HDJ83" s="86"/>
      <c r="HDK83" s="86"/>
      <c r="HDL83" s="86"/>
      <c r="HDM83" s="86"/>
      <c r="HDN83" s="86"/>
      <c r="HDO83" s="86"/>
      <c r="HDP83" s="86"/>
      <c r="HDQ83" s="86"/>
      <c r="HDR83" s="86"/>
      <c r="HDS83" s="86"/>
      <c r="HDT83" s="86"/>
      <c r="HDU83" s="86"/>
      <c r="HDV83" s="86"/>
      <c r="HDW83" s="86"/>
      <c r="HDX83" s="86"/>
      <c r="HDY83" s="86"/>
      <c r="HDZ83" s="86"/>
      <c r="HEA83" s="86"/>
      <c r="HEB83" s="86"/>
      <c r="HEC83" s="86"/>
      <c r="HED83" s="86"/>
      <c r="HEE83" s="86"/>
      <c r="HEF83" s="86"/>
      <c r="HEG83" s="86"/>
      <c r="HEH83" s="86"/>
      <c r="HEI83" s="86"/>
      <c r="HEJ83" s="86"/>
      <c r="HEK83" s="86"/>
      <c r="HEL83" s="86"/>
      <c r="HEM83" s="86"/>
      <c r="HEN83" s="86"/>
      <c r="HEO83" s="86"/>
      <c r="HEP83" s="86"/>
      <c r="HEQ83" s="86"/>
      <c r="HER83" s="86"/>
      <c r="HES83" s="86"/>
      <c r="HET83" s="86"/>
      <c r="HEU83" s="86"/>
      <c r="HEV83" s="86"/>
      <c r="HEW83" s="86"/>
      <c r="HEX83" s="86"/>
      <c r="HEY83" s="86"/>
      <c r="HEZ83" s="86"/>
      <c r="HFA83" s="86"/>
      <c r="HFB83" s="86"/>
      <c r="HFC83" s="86"/>
      <c r="HFD83" s="86"/>
      <c r="HFE83" s="86"/>
      <c r="HFF83" s="86"/>
      <c r="HFG83" s="86"/>
      <c r="HFH83" s="86"/>
      <c r="HFI83" s="86"/>
      <c r="HFJ83" s="86"/>
      <c r="HFK83" s="86"/>
      <c r="HFL83" s="86"/>
      <c r="HFM83" s="86"/>
      <c r="HFN83" s="86"/>
      <c r="HFO83" s="86"/>
      <c r="HFP83" s="86"/>
      <c r="HFQ83" s="86"/>
      <c r="HFR83" s="86"/>
      <c r="HFS83" s="86"/>
      <c r="HFT83" s="86"/>
      <c r="HFU83" s="86"/>
      <c r="HFV83" s="86"/>
      <c r="HFW83" s="86"/>
      <c r="HFX83" s="86"/>
      <c r="HFY83" s="86"/>
      <c r="HFZ83" s="86"/>
      <c r="HGA83" s="86"/>
      <c r="HGB83" s="86"/>
      <c r="HGC83" s="86"/>
      <c r="HGD83" s="86"/>
      <c r="HGE83" s="86"/>
      <c r="HGF83" s="86"/>
      <c r="HGG83" s="86"/>
      <c r="HGH83" s="86"/>
      <c r="HGI83" s="86"/>
      <c r="HGJ83" s="86"/>
      <c r="HGK83" s="86"/>
      <c r="HGL83" s="86"/>
      <c r="HGM83" s="86"/>
      <c r="HGN83" s="86"/>
      <c r="HGO83" s="86"/>
      <c r="HGP83" s="86"/>
      <c r="HGQ83" s="86"/>
      <c r="HGR83" s="86"/>
      <c r="HGS83" s="86"/>
      <c r="HGT83" s="86"/>
      <c r="HGU83" s="86"/>
      <c r="HGV83" s="86"/>
      <c r="HGW83" s="86"/>
      <c r="HGX83" s="86"/>
      <c r="HGY83" s="86"/>
      <c r="HGZ83" s="86"/>
      <c r="HHA83" s="86"/>
      <c r="HHB83" s="86"/>
      <c r="HHC83" s="86"/>
      <c r="HHD83" s="86"/>
      <c r="HHE83" s="86"/>
      <c r="HHF83" s="86"/>
      <c r="HHG83" s="86"/>
      <c r="HHH83" s="86"/>
      <c r="HHI83" s="86"/>
      <c r="HHJ83" s="86"/>
      <c r="HHK83" s="86"/>
      <c r="HHL83" s="86"/>
      <c r="HHM83" s="86"/>
      <c r="HHN83" s="86"/>
      <c r="HHO83" s="86"/>
      <c r="HHP83" s="86"/>
      <c r="HHQ83" s="86"/>
      <c r="HHR83" s="86"/>
      <c r="HHS83" s="86"/>
      <c r="HHT83" s="86"/>
      <c r="HHU83" s="86"/>
      <c r="HHV83" s="86"/>
      <c r="HHW83" s="86"/>
      <c r="HHX83" s="86"/>
      <c r="HHY83" s="86"/>
      <c r="HHZ83" s="86"/>
      <c r="HIA83" s="86"/>
      <c r="HIB83" s="86"/>
      <c r="HIC83" s="86"/>
      <c r="HID83" s="86"/>
      <c r="HIE83" s="86"/>
      <c r="HIF83" s="86"/>
      <c r="HIG83" s="86"/>
      <c r="HIH83" s="86"/>
      <c r="HII83" s="86"/>
      <c r="HIJ83" s="86"/>
      <c r="HIK83" s="86"/>
      <c r="HIL83" s="86"/>
      <c r="HIM83" s="86"/>
      <c r="HIN83" s="86"/>
      <c r="HIO83" s="86"/>
      <c r="HIP83" s="86"/>
      <c r="HIQ83" s="86"/>
      <c r="HIR83" s="86"/>
      <c r="HIS83" s="86"/>
      <c r="HIT83" s="86"/>
      <c r="HIU83" s="86"/>
      <c r="HIV83" s="86"/>
      <c r="HIW83" s="86"/>
      <c r="HIX83" s="86"/>
      <c r="HIY83" s="86"/>
      <c r="HIZ83" s="86"/>
      <c r="HJA83" s="86"/>
      <c r="HJB83" s="86"/>
      <c r="HJC83" s="86"/>
      <c r="HJD83" s="86"/>
      <c r="HJE83" s="86"/>
      <c r="HJF83" s="86"/>
      <c r="HJG83" s="86"/>
      <c r="HJH83" s="86"/>
      <c r="HJI83" s="86"/>
      <c r="HJJ83" s="86"/>
      <c r="HJK83" s="86"/>
      <c r="HJL83" s="86"/>
      <c r="HJM83" s="86"/>
      <c r="HJN83" s="86"/>
      <c r="HJO83" s="86"/>
      <c r="HJP83" s="86"/>
      <c r="HJQ83" s="86"/>
      <c r="HJR83" s="86"/>
      <c r="HJS83" s="86"/>
      <c r="HJT83" s="86"/>
      <c r="HJU83" s="86"/>
      <c r="HJV83" s="86"/>
      <c r="HJW83" s="86"/>
      <c r="HJX83" s="86"/>
      <c r="HJY83" s="86"/>
      <c r="HJZ83" s="86"/>
      <c r="HKA83" s="86"/>
      <c r="HKB83" s="86"/>
      <c r="HKC83" s="86"/>
      <c r="HKD83" s="86"/>
      <c r="HKE83" s="86"/>
      <c r="HKF83" s="86"/>
      <c r="HKG83" s="86"/>
      <c r="HKH83" s="86"/>
      <c r="HKI83" s="86"/>
      <c r="HKJ83" s="86"/>
      <c r="HKK83" s="86"/>
      <c r="HKL83" s="86"/>
      <c r="HKM83" s="86"/>
      <c r="HKN83" s="86"/>
      <c r="HKO83" s="86"/>
      <c r="HKP83" s="86"/>
      <c r="HKQ83" s="86"/>
      <c r="HKR83" s="86"/>
      <c r="HKS83" s="86"/>
      <c r="HKT83" s="86"/>
      <c r="HKU83" s="86"/>
      <c r="HKV83" s="86"/>
      <c r="HKW83" s="86"/>
      <c r="HKX83" s="86"/>
      <c r="HKY83" s="86"/>
      <c r="HKZ83" s="86"/>
      <c r="HLA83" s="86"/>
      <c r="HLB83" s="86"/>
      <c r="HLC83" s="86"/>
      <c r="HLD83" s="86"/>
      <c r="HLE83" s="86"/>
      <c r="HLF83" s="86"/>
      <c r="HLG83" s="86"/>
      <c r="HLH83" s="86"/>
      <c r="HLI83" s="86"/>
      <c r="HLJ83" s="86"/>
      <c r="HLK83" s="86"/>
      <c r="HLL83" s="86"/>
      <c r="HLM83" s="86"/>
      <c r="HLN83" s="86"/>
      <c r="HLO83" s="86"/>
      <c r="HLP83" s="86"/>
      <c r="HLQ83" s="86"/>
      <c r="HLR83" s="86"/>
      <c r="HLS83" s="86"/>
      <c r="HLT83" s="86"/>
      <c r="HLU83" s="86"/>
      <c r="HLV83" s="86"/>
      <c r="HLW83" s="86"/>
      <c r="HLX83" s="86"/>
      <c r="HLY83" s="86"/>
      <c r="HLZ83" s="86"/>
      <c r="HMA83" s="86"/>
      <c r="HMB83" s="86"/>
      <c r="HMC83" s="86"/>
      <c r="HMD83" s="86"/>
      <c r="HME83" s="86"/>
      <c r="HMF83" s="86"/>
      <c r="HMG83" s="86"/>
      <c r="HMH83" s="86"/>
      <c r="HMI83" s="86"/>
      <c r="HMJ83" s="86"/>
      <c r="HMK83" s="86"/>
      <c r="HML83" s="86"/>
      <c r="HMM83" s="86"/>
      <c r="HMN83" s="86"/>
      <c r="HMO83" s="86"/>
      <c r="HMP83" s="86"/>
      <c r="HMQ83" s="86"/>
      <c r="HMR83" s="86"/>
      <c r="HMS83" s="86"/>
      <c r="HMT83" s="86"/>
      <c r="HMU83" s="86"/>
      <c r="HMV83" s="86"/>
      <c r="HMW83" s="86"/>
      <c r="HMX83" s="86"/>
      <c r="HMY83" s="86"/>
      <c r="HMZ83" s="86"/>
      <c r="HNA83" s="86"/>
      <c r="HNB83" s="86"/>
      <c r="HNC83" s="86"/>
      <c r="HND83" s="86"/>
      <c r="HNE83" s="86"/>
      <c r="HNF83" s="86"/>
      <c r="HNG83" s="86"/>
      <c r="HNH83" s="86"/>
      <c r="HNI83" s="86"/>
      <c r="HNJ83" s="86"/>
      <c r="HNK83" s="86"/>
      <c r="HNL83" s="86"/>
      <c r="HNM83" s="86"/>
      <c r="HNN83" s="86"/>
      <c r="HNO83" s="86"/>
      <c r="HNP83" s="86"/>
      <c r="HNQ83" s="86"/>
      <c r="HNR83" s="86"/>
      <c r="HNS83" s="86"/>
      <c r="HNT83" s="86"/>
      <c r="HNU83" s="86"/>
      <c r="HNV83" s="86"/>
      <c r="HNW83" s="86"/>
      <c r="HNX83" s="86"/>
      <c r="HNY83" s="86"/>
      <c r="HNZ83" s="86"/>
      <c r="HOA83" s="86"/>
      <c r="HOB83" s="86"/>
      <c r="HOC83" s="86"/>
      <c r="HOD83" s="86"/>
      <c r="HOE83" s="86"/>
      <c r="HOF83" s="86"/>
      <c r="HOG83" s="86"/>
      <c r="HOH83" s="86"/>
      <c r="HOI83" s="86"/>
      <c r="HOJ83" s="86"/>
      <c r="HOK83" s="86"/>
      <c r="HOL83" s="86"/>
      <c r="HOM83" s="86"/>
      <c r="HON83" s="86"/>
      <c r="HOO83" s="86"/>
      <c r="HOP83" s="86"/>
      <c r="HOQ83" s="86"/>
      <c r="HOR83" s="86"/>
      <c r="HOS83" s="86"/>
      <c r="HOT83" s="86"/>
      <c r="HOU83" s="86"/>
      <c r="HOV83" s="86"/>
      <c r="HOW83" s="86"/>
      <c r="HOX83" s="86"/>
      <c r="HOY83" s="86"/>
      <c r="HOZ83" s="86"/>
      <c r="HPA83" s="86"/>
      <c r="HPB83" s="86"/>
      <c r="HPC83" s="86"/>
      <c r="HPD83" s="86"/>
      <c r="HPE83" s="86"/>
      <c r="HPF83" s="86"/>
      <c r="HPG83" s="86"/>
      <c r="HPH83" s="86"/>
      <c r="HPI83" s="86"/>
      <c r="HPJ83" s="86"/>
      <c r="HPK83" s="86"/>
      <c r="HPL83" s="86"/>
      <c r="HPM83" s="86"/>
      <c r="HPN83" s="86"/>
      <c r="HPO83" s="86"/>
      <c r="HPP83" s="86"/>
      <c r="HPQ83" s="86"/>
      <c r="HPR83" s="86"/>
      <c r="HPS83" s="86"/>
      <c r="HPT83" s="86"/>
      <c r="HPU83" s="86"/>
      <c r="HPV83" s="86"/>
      <c r="HPW83" s="86"/>
      <c r="HPX83" s="86"/>
      <c r="HPY83" s="86"/>
      <c r="HPZ83" s="86"/>
      <c r="HQA83" s="86"/>
      <c r="HQB83" s="86"/>
      <c r="HQC83" s="86"/>
      <c r="HQD83" s="86"/>
      <c r="HQE83" s="86"/>
      <c r="HQF83" s="86"/>
      <c r="HQG83" s="86"/>
      <c r="HQH83" s="86"/>
      <c r="HQI83" s="86"/>
      <c r="HQJ83" s="86"/>
      <c r="HQK83" s="86"/>
      <c r="HQL83" s="86"/>
      <c r="HQM83" s="86"/>
      <c r="HQN83" s="86"/>
      <c r="HQO83" s="86"/>
      <c r="HQP83" s="86"/>
      <c r="HQQ83" s="86"/>
      <c r="HQR83" s="86"/>
      <c r="HQS83" s="86"/>
      <c r="HQT83" s="86"/>
      <c r="HQU83" s="86"/>
      <c r="HQV83" s="86"/>
      <c r="HQW83" s="86"/>
      <c r="HQX83" s="86"/>
      <c r="HQY83" s="86"/>
      <c r="HQZ83" s="86"/>
      <c r="HRA83" s="86"/>
      <c r="HRB83" s="86"/>
      <c r="HRC83" s="86"/>
      <c r="HRD83" s="86"/>
      <c r="HRE83" s="86"/>
      <c r="HRF83" s="86"/>
      <c r="HRG83" s="86"/>
      <c r="HRH83" s="86"/>
      <c r="HRI83" s="86"/>
      <c r="HRJ83" s="86"/>
      <c r="HRK83" s="86"/>
      <c r="HRL83" s="86"/>
      <c r="HRM83" s="86"/>
      <c r="HRN83" s="86"/>
      <c r="HRO83" s="86"/>
      <c r="HRP83" s="86"/>
      <c r="HRQ83" s="86"/>
      <c r="HRR83" s="86"/>
      <c r="HRS83" s="86"/>
      <c r="HRT83" s="86"/>
      <c r="HRU83" s="86"/>
      <c r="HRV83" s="86"/>
      <c r="HRW83" s="86"/>
      <c r="HRX83" s="86"/>
      <c r="HRY83" s="86"/>
      <c r="HRZ83" s="86"/>
      <c r="HSA83" s="86"/>
      <c r="HSB83" s="86"/>
      <c r="HSC83" s="86"/>
      <c r="HSD83" s="86"/>
      <c r="HSE83" s="86"/>
      <c r="HSF83" s="86"/>
      <c r="HSG83" s="86"/>
      <c r="HSH83" s="86"/>
      <c r="HSI83" s="86"/>
      <c r="HSJ83" s="86"/>
      <c r="HSK83" s="86"/>
      <c r="HSL83" s="86"/>
      <c r="HSM83" s="86"/>
      <c r="HSN83" s="86"/>
      <c r="HSO83" s="86"/>
      <c r="HSP83" s="86"/>
      <c r="HSQ83" s="86"/>
      <c r="HSR83" s="86"/>
      <c r="HSS83" s="86"/>
      <c r="HST83" s="86"/>
      <c r="HSU83" s="86"/>
      <c r="HSV83" s="86"/>
      <c r="HSW83" s="86"/>
      <c r="HSX83" s="86"/>
      <c r="HSY83" s="86"/>
      <c r="HSZ83" s="86"/>
      <c r="HTA83" s="86"/>
      <c r="HTB83" s="86"/>
      <c r="HTC83" s="86"/>
      <c r="HTD83" s="86"/>
      <c r="HTE83" s="86"/>
      <c r="HTF83" s="86"/>
      <c r="HTG83" s="86"/>
      <c r="HTH83" s="86"/>
      <c r="HTI83" s="86"/>
      <c r="HTJ83" s="86"/>
      <c r="HTK83" s="86"/>
      <c r="HTL83" s="86"/>
      <c r="HTM83" s="86"/>
      <c r="HTN83" s="86"/>
      <c r="HTO83" s="86"/>
      <c r="HTP83" s="86"/>
      <c r="HTQ83" s="86"/>
      <c r="HTR83" s="86"/>
      <c r="HTS83" s="86"/>
      <c r="HTT83" s="86"/>
      <c r="HTU83" s="86"/>
      <c r="HTV83" s="86"/>
      <c r="HTW83" s="86"/>
      <c r="HTX83" s="86"/>
      <c r="HTY83" s="86"/>
      <c r="HTZ83" s="86"/>
      <c r="HUA83" s="86"/>
      <c r="HUB83" s="86"/>
      <c r="HUC83" s="86"/>
      <c r="HUD83" s="86"/>
      <c r="HUE83" s="86"/>
      <c r="HUF83" s="86"/>
      <c r="HUG83" s="86"/>
      <c r="HUH83" s="86"/>
      <c r="HUI83" s="86"/>
      <c r="HUJ83" s="86"/>
      <c r="HUK83" s="86"/>
      <c r="HUL83" s="86"/>
      <c r="HUM83" s="86"/>
      <c r="HUN83" s="86"/>
      <c r="HUO83" s="86"/>
      <c r="HUP83" s="86"/>
      <c r="HUQ83" s="86"/>
      <c r="HUR83" s="86"/>
      <c r="HUS83" s="86"/>
      <c r="HUT83" s="86"/>
      <c r="HUU83" s="86"/>
      <c r="HUV83" s="86"/>
      <c r="HUW83" s="86"/>
      <c r="HUX83" s="86"/>
      <c r="HUY83" s="86"/>
      <c r="HUZ83" s="86"/>
      <c r="HVA83" s="86"/>
      <c r="HVB83" s="86"/>
      <c r="HVC83" s="86"/>
      <c r="HVD83" s="86"/>
      <c r="HVE83" s="86"/>
      <c r="HVF83" s="86"/>
      <c r="HVG83" s="86"/>
      <c r="HVH83" s="86"/>
      <c r="HVI83" s="86"/>
      <c r="HVJ83" s="86"/>
      <c r="HVK83" s="86"/>
      <c r="HVL83" s="86"/>
      <c r="HVM83" s="86"/>
      <c r="HVN83" s="86"/>
      <c r="HVO83" s="86"/>
      <c r="HVP83" s="86"/>
      <c r="HVQ83" s="86"/>
      <c r="HVR83" s="86"/>
      <c r="HVS83" s="86"/>
      <c r="HVT83" s="86"/>
      <c r="HVU83" s="86"/>
      <c r="HVV83" s="86"/>
      <c r="HVW83" s="86"/>
      <c r="HVX83" s="86"/>
      <c r="HVY83" s="86"/>
      <c r="HVZ83" s="86"/>
      <c r="HWA83" s="86"/>
      <c r="HWB83" s="86"/>
      <c r="HWC83" s="86"/>
      <c r="HWD83" s="86"/>
      <c r="HWE83" s="86"/>
      <c r="HWF83" s="86"/>
      <c r="HWG83" s="86"/>
      <c r="HWH83" s="86"/>
      <c r="HWI83" s="86"/>
      <c r="HWJ83" s="86"/>
      <c r="HWK83" s="86"/>
      <c r="HWL83" s="86"/>
      <c r="HWM83" s="86"/>
      <c r="HWN83" s="86"/>
      <c r="HWO83" s="86"/>
      <c r="HWP83" s="86"/>
      <c r="HWQ83" s="86"/>
      <c r="HWR83" s="86"/>
      <c r="HWS83" s="86"/>
      <c r="HWT83" s="86"/>
      <c r="HWU83" s="86"/>
      <c r="HWV83" s="86"/>
      <c r="HWW83" s="86"/>
      <c r="HWX83" s="86"/>
      <c r="HWY83" s="86"/>
      <c r="HWZ83" s="86"/>
      <c r="HXA83" s="86"/>
      <c r="HXB83" s="86"/>
      <c r="HXC83" s="86"/>
      <c r="HXD83" s="86"/>
      <c r="HXE83" s="86"/>
      <c r="HXF83" s="86"/>
      <c r="HXG83" s="86"/>
      <c r="HXH83" s="86"/>
      <c r="HXI83" s="86"/>
      <c r="HXJ83" s="86"/>
      <c r="HXK83" s="86"/>
      <c r="HXL83" s="86"/>
      <c r="HXM83" s="86"/>
      <c r="HXN83" s="86"/>
      <c r="HXO83" s="86"/>
      <c r="HXP83" s="86"/>
      <c r="HXQ83" s="86"/>
      <c r="HXR83" s="86"/>
      <c r="HXS83" s="86"/>
      <c r="HXT83" s="86"/>
      <c r="HXU83" s="86"/>
      <c r="HXV83" s="86"/>
      <c r="HXW83" s="86"/>
      <c r="HXX83" s="86"/>
      <c r="HXY83" s="86"/>
      <c r="HXZ83" s="86"/>
      <c r="HYA83" s="86"/>
      <c r="HYB83" s="86"/>
      <c r="HYC83" s="86"/>
      <c r="HYD83" s="86"/>
      <c r="HYE83" s="86"/>
      <c r="HYF83" s="86"/>
      <c r="HYG83" s="86"/>
      <c r="HYH83" s="86"/>
      <c r="HYI83" s="86"/>
      <c r="HYJ83" s="86"/>
      <c r="HYK83" s="86"/>
      <c r="HYL83" s="86"/>
      <c r="HYM83" s="86"/>
      <c r="HYN83" s="86"/>
      <c r="HYO83" s="86"/>
      <c r="HYP83" s="86"/>
      <c r="HYQ83" s="86"/>
      <c r="HYR83" s="86"/>
      <c r="HYS83" s="86"/>
      <c r="HYT83" s="86"/>
      <c r="HYU83" s="86"/>
      <c r="HYV83" s="86"/>
      <c r="HYW83" s="86"/>
      <c r="HYX83" s="86"/>
      <c r="HYY83" s="86"/>
      <c r="HYZ83" s="86"/>
      <c r="HZA83" s="86"/>
      <c r="HZB83" s="86"/>
      <c r="HZC83" s="86"/>
      <c r="HZD83" s="86"/>
      <c r="HZE83" s="86"/>
      <c r="HZF83" s="86"/>
      <c r="HZG83" s="86"/>
      <c r="HZH83" s="86"/>
      <c r="HZI83" s="86"/>
      <c r="HZJ83" s="86"/>
      <c r="HZK83" s="86"/>
      <c r="HZL83" s="86"/>
      <c r="HZM83" s="86"/>
      <c r="HZN83" s="86"/>
      <c r="HZO83" s="86"/>
      <c r="HZP83" s="86"/>
      <c r="HZQ83" s="86"/>
      <c r="HZR83" s="86"/>
      <c r="HZS83" s="86"/>
      <c r="HZT83" s="86"/>
      <c r="HZU83" s="86"/>
      <c r="HZV83" s="86"/>
      <c r="HZW83" s="86"/>
      <c r="HZX83" s="86"/>
      <c r="HZY83" s="86"/>
      <c r="HZZ83" s="86"/>
      <c r="IAA83" s="86"/>
      <c r="IAB83" s="86"/>
      <c r="IAC83" s="86"/>
      <c r="IAD83" s="86"/>
      <c r="IAE83" s="86"/>
      <c r="IAF83" s="86"/>
      <c r="IAG83" s="86"/>
      <c r="IAH83" s="86"/>
      <c r="IAI83" s="86"/>
      <c r="IAJ83" s="86"/>
      <c r="IAK83" s="86"/>
      <c r="IAL83" s="86"/>
      <c r="IAM83" s="86"/>
      <c r="IAN83" s="86"/>
      <c r="IAO83" s="86"/>
      <c r="IAP83" s="86"/>
      <c r="IAQ83" s="86"/>
      <c r="IAR83" s="86"/>
      <c r="IAS83" s="86"/>
      <c r="IAT83" s="86"/>
      <c r="IAU83" s="86"/>
      <c r="IAV83" s="86"/>
      <c r="IAW83" s="86"/>
      <c r="IAX83" s="86"/>
      <c r="IAY83" s="86"/>
      <c r="IAZ83" s="86"/>
      <c r="IBA83" s="86"/>
      <c r="IBB83" s="86"/>
      <c r="IBC83" s="86"/>
      <c r="IBD83" s="86"/>
      <c r="IBE83" s="86"/>
      <c r="IBF83" s="86"/>
      <c r="IBG83" s="86"/>
      <c r="IBH83" s="86"/>
      <c r="IBI83" s="86"/>
      <c r="IBJ83" s="86"/>
      <c r="IBK83" s="86"/>
      <c r="IBL83" s="86"/>
      <c r="IBM83" s="86"/>
      <c r="IBN83" s="86"/>
      <c r="IBO83" s="86"/>
      <c r="IBP83" s="86"/>
      <c r="IBQ83" s="86"/>
      <c r="IBR83" s="86"/>
      <c r="IBS83" s="86"/>
      <c r="IBT83" s="86"/>
      <c r="IBU83" s="86"/>
      <c r="IBV83" s="86"/>
      <c r="IBW83" s="86"/>
      <c r="IBX83" s="86"/>
      <c r="IBY83" s="86"/>
      <c r="IBZ83" s="86"/>
      <c r="ICA83" s="86"/>
      <c r="ICB83" s="86"/>
      <c r="ICC83" s="86"/>
      <c r="ICD83" s="86"/>
      <c r="ICE83" s="86"/>
      <c r="ICF83" s="86"/>
      <c r="ICG83" s="86"/>
      <c r="ICH83" s="86"/>
      <c r="ICI83" s="86"/>
      <c r="ICJ83" s="86"/>
      <c r="ICK83" s="86"/>
      <c r="ICL83" s="86"/>
      <c r="ICM83" s="86"/>
      <c r="ICN83" s="86"/>
      <c r="ICO83" s="86"/>
      <c r="ICP83" s="86"/>
      <c r="ICQ83" s="86"/>
      <c r="ICR83" s="86"/>
      <c r="ICS83" s="86"/>
      <c r="ICT83" s="86"/>
      <c r="ICU83" s="86"/>
      <c r="ICV83" s="86"/>
      <c r="ICW83" s="86"/>
      <c r="ICX83" s="86"/>
      <c r="ICY83" s="86"/>
      <c r="ICZ83" s="86"/>
      <c r="IDA83" s="86"/>
      <c r="IDB83" s="86"/>
      <c r="IDC83" s="86"/>
      <c r="IDD83" s="86"/>
      <c r="IDE83" s="86"/>
      <c r="IDF83" s="86"/>
      <c r="IDG83" s="86"/>
      <c r="IDH83" s="86"/>
      <c r="IDI83" s="86"/>
      <c r="IDJ83" s="86"/>
      <c r="IDK83" s="86"/>
      <c r="IDL83" s="86"/>
      <c r="IDM83" s="86"/>
      <c r="IDN83" s="86"/>
      <c r="IDO83" s="86"/>
      <c r="IDP83" s="86"/>
      <c r="IDQ83" s="86"/>
      <c r="IDR83" s="86"/>
      <c r="IDS83" s="86"/>
      <c r="IDT83" s="86"/>
      <c r="IDU83" s="86"/>
      <c r="IDV83" s="86"/>
      <c r="IDW83" s="86"/>
      <c r="IDX83" s="86"/>
      <c r="IDY83" s="86"/>
      <c r="IDZ83" s="86"/>
      <c r="IEA83" s="86"/>
      <c r="IEB83" s="86"/>
      <c r="IEC83" s="86"/>
      <c r="IED83" s="86"/>
      <c r="IEE83" s="86"/>
      <c r="IEF83" s="86"/>
      <c r="IEG83" s="86"/>
      <c r="IEH83" s="86"/>
      <c r="IEI83" s="86"/>
      <c r="IEJ83" s="86"/>
      <c r="IEK83" s="86"/>
      <c r="IEL83" s="86"/>
      <c r="IEM83" s="86"/>
      <c r="IEN83" s="86"/>
      <c r="IEO83" s="86"/>
      <c r="IEP83" s="86"/>
      <c r="IEQ83" s="86"/>
      <c r="IER83" s="86"/>
      <c r="IES83" s="86"/>
      <c r="IET83" s="86"/>
      <c r="IEU83" s="86"/>
      <c r="IEV83" s="86"/>
      <c r="IEW83" s="86"/>
      <c r="IEX83" s="86"/>
      <c r="IEY83" s="86"/>
      <c r="IEZ83" s="86"/>
      <c r="IFA83" s="86"/>
      <c r="IFB83" s="86"/>
      <c r="IFC83" s="86"/>
      <c r="IFD83" s="86"/>
      <c r="IFE83" s="86"/>
      <c r="IFF83" s="86"/>
      <c r="IFG83" s="86"/>
      <c r="IFH83" s="86"/>
      <c r="IFI83" s="86"/>
      <c r="IFJ83" s="86"/>
      <c r="IFK83" s="86"/>
      <c r="IFL83" s="86"/>
      <c r="IFM83" s="86"/>
      <c r="IFN83" s="86"/>
      <c r="IFO83" s="86"/>
      <c r="IFP83" s="86"/>
      <c r="IFQ83" s="86"/>
      <c r="IFR83" s="86"/>
      <c r="IFS83" s="86"/>
      <c r="IFT83" s="86"/>
      <c r="IFU83" s="86"/>
      <c r="IFV83" s="86"/>
      <c r="IFW83" s="86"/>
      <c r="IFX83" s="86"/>
      <c r="IFY83" s="86"/>
      <c r="IFZ83" s="86"/>
      <c r="IGA83" s="86"/>
      <c r="IGB83" s="86"/>
      <c r="IGC83" s="86"/>
      <c r="IGD83" s="86"/>
      <c r="IGE83" s="86"/>
      <c r="IGF83" s="86"/>
      <c r="IGG83" s="86"/>
      <c r="IGH83" s="86"/>
      <c r="IGI83" s="86"/>
      <c r="IGJ83" s="86"/>
      <c r="IGK83" s="86"/>
      <c r="IGL83" s="86"/>
      <c r="IGM83" s="86"/>
      <c r="IGN83" s="86"/>
      <c r="IGO83" s="86"/>
      <c r="IGP83" s="86"/>
      <c r="IGQ83" s="86"/>
      <c r="IGR83" s="86"/>
      <c r="IGS83" s="86"/>
      <c r="IGT83" s="86"/>
      <c r="IGU83" s="86"/>
      <c r="IGV83" s="86"/>
      <c r="IGW83" s="86"/>
      <c r="IGX83" s="86"/>
      <c r="IGY83" s="86"/>
      <c r="IGZ83" s="86"/>
      <c r="IHA83" s="86"/>
      <c r="IHB83" s="86"/>
      <c r="IHC83" s="86"/>
      <c r="IHD83" s="86"/>
      <c r="IHE83" s="86"/>
      <c r="IHF83" s="86"/>
      <c r="IHG83" s="86"/>
      <c r="IHH83" s="86"/>
      <c r="IHI83" s="86"/>
      <c r="IHJ83" s="86"/>
      <c r="IHK83" s="86"/>
      <c r="IHL83" s="86"/>
      <c r="IHM83" s="86"/>
      <c r="IHN83" s="86"/>
      <c r="IHO83" s="86"/>
      <c r="IHP83" s="86"/>
      <c r="IHQ83" s="86"/>
      <c r="IHR83" s="86"/>
      <c r="IHS83" s="86"/>
      <c r="IHT83" s="86"/>
      <c r="IHU83" s="86"/>
      <c r="IHV83" s="86"/>
      <c r="IHW83" s="86"/>
      <c r="IHX83" s="86"/>
      <c r="IHY83" s="86"/>
      <c r="IHZ83" s="86"/>
      <c r="IIA83" s="86"/>
      <c r="IIB83" s="86"/>
      <c r="IIC83" s="86"/>
      <c r="IID83" s="86"/>
      <c r="IIE83" s="86"/>
      <c r="IIF83" s="86"/>
      <c r="IIG83" s="86"/>
      <c r="IIH83" s="86"/>
      <c r="III83" s="86"/>
      <c r="IIJ83" s="86"/>
      <c r="IIK83" s="86"/>
      <c r="IIL83" s="86"/>
      <c r="IIM83" s="86"/>
      <c r="IIN83" s="86"/>
      <c r="IIO83" s="86"/>
      <c r="IIP83" s="86"/>
      <c r="IIQ83" s="86"/>
      <c r="IIR83" s="86"/>
      <c r="IIS83" s="86"/>
      <c r="IIT83" s="86"/>
      <c r="IIU83" s="86"/>
      <c r="IIV83" s="86"/>
      <c r="IIW83" s="86"/>
      <c r="IIX83" s="86"/>
      <c r="IIY83" s="86"/>
      <c r="IIZ83" s="86"/>
      <c r="IJA83" s="86"/>
      <c r="IJB83" s="86"/>
      <c r="IJC83" s="86"/>
      <c r="IJD83" s="86"/>
      <c r="IJE83" s="86"/>
      <c r="IJF83" s="86"/>
      <c r="IJG83" s="86"/>
      <c r="IJH83" s="86"/>
      <c r="IJI83" s="86"/>
      <c r="IJJ83" s="86"/>
      <c r="IJK83" s="86"/>
      <c r="IJL83" s="86"/>
      <c r="IJM83" s="86"/>
      <c r="IJN83" s="86"/>
      <c r="IJO83" s="86"/>
      <c r="IJP83" s="86"/>
      <c r="IJQ83" s="86"/>
      <c r="IJR83" s="86"/>
      <c r="IJS83" s="86"/>
      <c r="IJT83" s="86"/>
      <c r="IJU83" s="86"/>
      <c r="IJV83" s="86"/>
      <c r="IJW83" s="86"/>
      <c r="IJX83" s="86"/>
      <c r="IJY83" s="86"/>
      <c r="IJZ83" s="86"/>
      <c r="IKA83" s="86"/>
      <c r="IKB83" s="86"/>
      <c r="IKC83" s="86"/>
      <c r="IKD83" s="86"/>
      <c r="IKE83" s="86"/>
      <c r="IKF83" s="86"/>
      <c r="IKG83" s="86"/>
      <c r="IKH83" s="86"/>
      <c r="IKI83" s="86"/>
      <c r="IKJ83" s="86"/>
      <c r="IKK83" s="86"/>
      <c r="IKL83" s="86"/>
      <c r="IKM83" s="86"/>
      <c r="IKN83" s="86"/>
      <c r="IKO83" s="86"/>
      <c r="IKP83" s="86"/>
      <c r="IKQ83" s="86"/>
      <c r="IKR83" s="86"/>
      <c r="IKS83" s="86"/>
      <c r="IKT83" s="86"/>
      <c r="IKU83" s="86"/>
      <c r="IKV83" s="86"/>
      <c r="IKW83" s="86"/>
      <c r="IKX83" s="86"/>
      <c r="IKY83" s="86"/>
      <c r="IKZ83" s="86"/>
      <c r="ILA83" s="86"/>
      <c r="ILB83" s="86"/>
      <c r="ILC83" s="86"/>
      <c r="ILD83" s="86"/>
      <c r="ILE83" s="86"/>
      <c r="ILF83" s="86"/>
      <c r="ILG83" s="86"/>
      <c r="ILH83" s="86"/>
      <c r="ILI83" s="86"/>
      <c r="ILJ83" s="86"/>
      <c r="ILK83" s="86"/>
      <c r="ILL83" s="86"/>
      <c r="ILM83" s="86"/>
      <c r="ILN83" s="86"/>
      <c r="ILO83" s="86"/>
      <c r="ILP83" s="86"/>
      <c r="ILQ83" s="86"/>
      <c r="ILR83" s="86"/>
      <c r="ILS83" s="86"/>
      <c r="ILT83" s="86"/>
      <c r="ILU83" s="86"/>
      <c r="ILV83" s="86"/>
      <c r="ILW83" s="86"/>
      <c r="ILX83" s="86"/>
      <c r="ILY83" s="86"/>
      <c r="ILZ83" s="86"/>
      <c r="IMA83" s="86"/>
      <c r="IMB83" s="86"/>
      <c r="IMC83" s="86"/>
      <c r="IMD83" s="86"/>
      <c r="IME83" s="86"/>
      <c r="IMF83" s="86"/>
      <c r="IMG83" s="86"/>
      <c r="IMH83" s="86"/>
      <c r="IMI83" s="86"/>
      <c r="IMJ83" s="86"/>
      <c r="IMK83" s="86"/>
      <c r="IML83" s="86"/>
      <c r="IMM83" s="86"/>
      <c r="IMN83" s="86"/>
      <c r="IMO83" s="86"/>
      <c r="IMP83" s="86"/>
      <c r="IMQ83" s="86"/>
      <c r="IMR83" s="86"/>
      <c r="IMS83" s="86"/>
      <c r="IMT83" s="86"/>
      <c r="IMU83" s="86"/>
      <c r="IMV83" s="86"/>
      <c r="IMW83" s="86"/>
      <c r="IMX83" s="86"/>
      <c r="IMY83" s="86"/>
      <c r="IMZ83" s="86"/>
      <c r="INA83" s="86"/>
      <c r="INB83" s="86"/>
      <c r="INC83" s="86"/>
      <c r="IND83" s="86"/>
      <c r="INE83" s="86"/>
      <c r="INF83" s="86"/>
      <c r="ING83" s="86"/>
      <c r="INH83" s="86"/>
      <c r="INI83" s="86"/>
      <c r="INJ83" s="86"/>
      <c r="INK83" s="86"/>
      <c r="INL83" s="86"/>
      <c r="INM83" s="86"/>
      <c r="INN83" s="86"/>
      <c r="INO83" s="86"/>
      <c r="INP83" s="86"/>
      <c r="INQ83" s="86"/>
      <c r="INR83" s="86"/>
      <c r="INS83" s="86"/>
      <c r="INT83" s="86"/>
      <c r="INU83" s="86"/>
      <c r="INV83" s="86"/>
      <c r="INW83" s="86"/>
      <c r="INX83" s="86"/>
      <c r="INY83" s="86"/>
      <c r="INZ83" s="86"/>
      <c r="IOA83" s="86"/>
      <c r="IOB83" s="86"/>
      <c r="IOC83" s="86"/>
      <c r="IOD83" s="86"/>
      <c r="IOE83" s="86"/>
      <c r="IOF83" s="86"/>
      <c r="IOG83" s="86"/>
      <c r="IOH83" s="86"/>
      <c r="IOI83" s="86"/>
      <c r="IOJ83" s="86"/>
      <c r="IOK83" s="86"/>
      <c r="IOL83" s="86"/>
      <c r="IOM83" s="86"/>
      <c r="ION83" s="86"/>
      <c r="IOO83" s="86"/>
      <c r="IOP83" s="86"/>
      <c r="IOQ83" s="86"/>
      <c r="IOR83" s="86"/>
      <c r="IOS83" s="86"/>
      <c r="IOT83" s="86"/>
      <c r="IOU83" s="86"/>
      <c r="IOV83" s="86"/>
      <c r="IOW83" s="86"/>
      <c r="IOX83" s="86"/>
      <c r="IOY83" s="86"/>
      <c r="IOZ83" s="86"/>
      <c r="IPA83" s="86"/>
      <c r="IPB83" s="86"/>
      <c r="IPC83" s="86"/>
      <c r="IPD83" s="86"/>
      <c r="IPE83" s="86"/>
      <c r="IPF83" s="86"/>
      <c r="IPG83" s="86"/>
      <c r="IPH83" s="86"/>
      <c r="IPI83" s="86"/>
      <c r="IPJ83" s="86"/>
      <c r="IPK83" s="86"/>
      <c r="IPL83" s="86"/>
      <c r="IPM83" s="86"/>
      <c r="IPN83" s="86"/>
      <c r="IPO83" s="86"/>
      <c r="IPP83" s="86"/>
      <c r="IPQ83" s="86"/>
      <c r="IPR83" s="86"/>
      <c r="IPS83" s="86"/>
      <c r="IPT83" s="86"/>
      <c r="IPU83" s="86"/>
      <c r="IPV83" s="86"/>
      <c r="IPW83" s="86"/>
      <c r="IPX83" s="86"/>
      <c r="IPY83" s="86"/>
      <c r="IPZ83" s="86"/>
      <c r="IQA83" s="86"/>
      <c r="IQB83" s="86"/>
      <c r="IQC83" s="86"/>
      <c r="IQD83" s="86"/>
      <c r="IQE83" s="86"/>
      <c r="IQF83" s="86"/>
      <c r="IQG83" s="86"/>
      <c r="IQH83" s="86"/>
      <c r="IQI83" s="86"/>
      <c r="IQJ83" s="86"/>
      <c r="IQK83" s="86"/>
      <c r="IQL83" s="86"/>
      <c r="IQM83" s="86"/>
      <c r="IQN83" s="86"/>
      <c r="IQO83" s="86"/>
      <c r="IQP83" s="86"/>
      <c r="IQQ83" s="86"/>
      <c r="IQR83" s="86"/>
      <c r="IQS83" s="86"/>
      <c r="IQT83" s="86"/>
      <c r="IQU83" s="86"/>
      <c r="IQV83" s="86"/>
      <c r="IQW83" s="86"/>
      <c r="IQX83" s="86"/>
      <c r="IQY83" s="86"/>
      <c r="IQZ83" s="86"/>
      <c r="IRA83" s="86"/>
      <c r="IRB83" s="86"/>
      <c r="IRC83" s="86"/>
      <c r="IRD83" s="86"/>
      <c r="IRE83" s="86"/>
      <c r="IRF83" s="86"/>
      <c r="IRG83" s="86"/>
      <c r="IRH83" s="86"/>
      <c r="IRI83" s="86"/>
      <c r="IRJ83" s="86"/>
      <c r="IRK83" s="86"/>
      <c r="IRL83" s="86"/>
      <c r="IRM83" s="86"/>
      <c r="IRN83" s="86"/>
      <c r="IRO83" s="86"/>
      <c r="IRP83" s="86"/>
      <c r="IRQ83" s="86"/>
      <c r="IRR83" s="86"/>
      <c r="IRS83" s="86"/>
      <c r="IRT83" s="86"/>
      <c r="IRU83" s="86"/>
      <c r="IRV83" s="86"/>
      <c r="IRW83" s="86"/>
      <c r="IRX83" s="86"/>
      <c r="IRY83" s="86"/>
      <c r="IRZ83" s="86"/>
      <c r="ISA83" s="86"/>
      <c r="ISB83" s="86"/>
      <c r="ISC83" s="86"/>
      <c r="ISD83" s="86"/>
      <c r="ISE83" s="86"/>
      <c r="ISF83" s="86"/>
      <c r="ISG83" s="86"/>
      <c r="ISH83" s="86"/>
      <c r="ISI83" s="86"/>
      <c r="ISJ83" s="86"/>
      <c r="ISK83" s="86"/>
      <c r="ISL83" s="86"/>
      <c r="ISM83" s="86"/>
      <c r="ISN83" s="86"/>
      <c r="ISO83" s="86"/>
      <c r="ISP83" s="86"/>
      <c r="ISQ83" s="86"/>
      <c r="ISR83" s="86"/>
      <c r="ISS83" s="86"/>
      <c r="IST83" s="86"/>
      <c r="ISU83" s="86"/>
      <c r="ISV83" s="86"/>
      <c r="ISW83" s="86"/>
      <c r="ISX83" s="86"/>
      <c r="ISY83" s="86"/>
      <c r="ISZ83" s="86"/>
      <c r="ITA83" s="86"/>
      <c r="ITB83" s="86"/>
      <c r="ITC83" s="86"/>
      <c r="ITD83" s="86"/>
      <c r="ITE83" s="86"/>
      <c r="ITF83" s="86"/>
      <c r="ITG83" s="86"/>
      <c r="ITH83" s="86"/>
      <c r="ITI83" s="86"/>
      <c r="ITJ83" s="86"/>
      <c r="ITK83" s="86"/>
      <c r="ITL83" s="86"/>
      <c r="ITM83" s="86"/>
      <c r="ITN83" s="86"/>
      <c r="ITO83" s="86"/>
      <c r="ITP83" s="86"/>
      <c r="ITQ83" s="86"/>
      <c r="ITR83" s="86"/>
      <c r="ITS83" s="86"/>
      <c r="ITT83" s="86"/>
      <c r="ITU83" s="86"/>
      <c r="ITV83" s="86"/>
      <c r="ITW83" s="86"/>
      <c r="ITX83" s="86"/>
      <c r="ITY83" s="86"/>
      <c r="ITZ83" s="86"/>
      <c r="IUA83" s="86"/>
      <c r="IUB83" s="86"/>
      <c r="IUC83" s="86"/>
      <c r="IUD83" s="86"/>
      <c r="IUE83" s="86"/>
      <c r="IUF83" s="86"/>
      <c r="IUG83" s="86"/>
      <c r="IUH83" s="86"/>
      <c r="IUI83" s="86"/>
      <c r="IUJ83" s="86"/>
      <c r="IUK83" s="86"/>
      <c r="IUL83" s="86"/>
      <c r="IUM83" s="86"/>
      <c r="IUN83" s="86"/>
      <c r="IUO83" s="86"/>
      <c r="IUP83" s="86"/>
      <c r="IUQ83" s="86"/>
      <c r="IUR83" s="86"/>
      <c r="IUS83" s="86"/>
      <c r="IUT83" s="86"/>
      <c r="IUU83" s="86"/>
      <c r="IUV83" s="86"/>
      <c r="IUW83" s="86"/>
      <c r="IUX83" s="86"/>
      <c r="IUY83" s="86"/>
      <c r="IUZ83" s="86"/>
      <c r="IVA83" s="86"/>
      <c r="IVB83" s="86"/>
      <c r="IVC83" s="86"/>
      <c r="IVD83" s="86"/>
      <c r="IVE83" s="86"/>
      <c r="IVF83" s="86"/>
      <c r="IVG83" s="86"/>
      <c r="IVH83" s="86"/>
      <c r="IVI83" s="86"/>
      <c r="IVJ83" s="86"/>
      <c r="IVK83" s="86"/>
      <c r="IVL83" s="86"/>
      <c r="IVM83" s="86"/>
      <c r="IVN83" s="86"/>
      <c r="IVO83" s="86"/>
      <c r="IVP83" s="86"/>
      <c r="IVQ83" s="86"/>
      <c r="IVR83" s="86"/>
      <c r="IVS83" s="86"/>
      <c r="IVT83" s="86"/>
      <c r="IVU83" s="86"/>
      <c r="IVV83" s="86"/>
      <c r="IVW83" s="86"/>
      <c r="IVX83" s="86"/>
      <c r="IVY83" s="86"/>
      <c r="IVZ83" s="86"/>
      <c r="IWA83" s="86"/>
      <c r="IWB83" s="86"/>
      <c r="IWC83" s="86"/>
      <c r="IWD83" s="86"/>
      <c r="IWE83" s="86"/>
      <c r="IWF83" s="86"/>
      <c r="IWG83" s="86"/>
      <c r="IWH83" s="86"/>
      <c r="IWI83" s="86"/>
      <c r="IWJ83" s="86"/>
      <c r="IWK83" s="86"/>
      <c r="IWL83" s="86"/>
      <c r="IWM83" s="86"/>
      <c r="IWN83" s="86"/>
      <c r="IWO83" s="86"/>
      <c r="IWP83" s="86"/>
      <c r="IWQ83" s="86"/>
      <c r="IWR83" s="86"/>
      <c r="IWS83" s="86"/>
      <c r="IWT83" s="86"/>
      <c r="IWU83" s="86"/>
      <c r="IWV83" s="86"/>
      <c r="IWW83" s="86"/>
      <c r="IWX83" s="86"/>
      <c r="IWY83" s="86"/>
      <c r="IWZ83" s="86"/>
      <c r="IXA83" s="86"/>
      <c r="IXB83" s="86"/>
      <c r="IXC83" s="86"/>
      <c r="IXD83" s="86"/>
      <c r="IXE83" s="86"/>
      <c r="IXF83" s="86"/>
      <c r="IXG83" s="86"/>
      <c r="IXH83" s="86"/>
      <c r="IXI83" s="86"/>
      <c r="IXJ83" s="86"/>
      <c r="IXK83" s="86"/>
      <c r="IXL83" s="86"/>
      <c r="IXM83" s="86"/>
      <c r="IXN83" s="86"/>
      <c r="IXO83" s="86"/>
      <c r="IXP83" s="86"/>
      <c r="IXQ83" s="86"/>
      <c r="IXR83" s="86"/>
      <c r="IXS83" s="86"/>
      <c r="IXT83" s="86"/>
      <c r="IXU83" s="86"/>
      <c r="IXV83" s="86"/>
      <c r="IXW83" s="86"/>
      <c r="IXX83" s="86"/>
      <c r="IXY83" s="86"/>
      <c r="IXZ83" s="86"/>
      <c r="IYA83" s="86"/>
      <c r="IYB83" s="86"/>
      <c r="IYC83" s="86"/>
      <c r="IYD83" s="86"/>
      <c r="IYE83" s="86"/>
      <c r="IYF83" s="86"/>
      <c r="IYG83" s="86"/>
      <c r="IYH83" s="86"/>
      <c r="IYI83" s="86"/>
      <c r="IYJ83" s="86"/>
      <c r="IYK83" s="86"/>
      <c r="IYL83" s="86"/>
      <c r="IYM83" s="86"/>
      <c r="IYN83" s="86"/>
      <c r="IYO83" s="86"/>
      <c r="IYP83" s="86"/>
      <c r="IYQ83" s="86"/>
      <c r="IYR83" s="86"/>
      <c r="IYS83" s="86"/>
      <c r="IYT83" s="86"/>
      <c r="IYU83" s="86"/>
      <c r="IYV83" s="86"/>
      <c r="IYW83" s="86"/>
      <c r="IYX83" s="86"/>
      <c r="IYY83" s="86"/>
      <c r="IYZ83" s="86"/>
      <c r="IZA83" s="86"/>
      <c r="IZB83" s="86"/>
      <c r="IZC83" s="86"/>
      <c r="IZD83" s="86"/>
      <c r="IZE83" s="86"/>
      <c r="IZF83" s="86"/>
      <c r="IZG83" s="86"/>
      <c r="IZH83" s="86"/>
      <c r="IZI83" s="86"/>
      <c r="IZJ83" s="86"/>
      <c r="IZK83" s="86"/>
      <c r="IZL83" s="86"/>
      <c r="IZM83" s="86"/>
      <c r="IZN83" s="86"/>
      <c r="IZO83" s="86"/>
      <c r="IZP83" s="86"/>
      <c r="IZQ83" s="86"/>
      <c r="IZR83" s="86"/>
      <c r="IZS83" s="86"/>
      <c r="IZT83" s="86"/>
      <c r="IZU83" s="86"/>
      <c r="IZV83" s="86"/>
      <c r="IZW83" s="86"/>
      <c r="IZX83" s="86"/>
      <c r="IZY83" s="86"/>
      <c r="IZZ83" s="86"/>
      <c r="JAA83" s="86"/>
      <c r="JAB83" s="86"/>
      <c r="JAC83" s="86"/>
      <c r="JAD83" s="86"/>
      <c r="JAE83" s="86"/>
      <c r="JAF83" s="86"/>
      <c r="JAG83" s="86"/>
      <c r="JAH83" s="86"/>
      <c r="JAI83" s="86"/>
      <c r="JAJ83" s="86"/>
      <c r="JAK83" s="86"/>
      <c r="JAL83" s="86"/>
      <c r="JAM83" s="86"/>
      <c r="JAN83" s="86"/>
      <c r="JAO83" s="86"/>
      <c r="JAP83" s="86"/>
      <c r="JAQ83" s="86"/>
      <c r="JAR83" s="86"/>
      <c r="JAS83" s="86"/>
      <c r="JAT83" s="86"/>
      <c r="JAU83" s="86"/>
      <c r="JAV83" s="86"/>
      <c r="JAW83" s="86"/>
      <c r="JAX83" s="86"/>
      <c r="JAY83" s="86"/>
      <c r="JAZ83" s="86"/>
      <c r="JBA83" s="86"/>
      <c r="JBB83" s="86"/>
      <c r="JBC83" s="86"/>
      <c r="JBD83" s="86"/>
      <c r="JBE83" s="86"/>
      <c r="JBF83" s="86"/>
      <c r="JBG83" s="86"/>
      <c r="JBH83" s="86"/>
      <c r="JBI83" s="86"/>
      <c r="JBJ83" s="86"/>
      <c r="JBK83" s="86"/>
      <c r="JBL83" s="86"/>
      <c r="JBM83" s="86"/>
      <c r="JBN83" s="86"/>
      <c r="JBO83" s="86"/>
      <c r="JBP83" s="86"/>
      <c r="JBQ83" s="86"/>
      <c r="JBR83" s="86"/>
      <c r="JBS83" s="86"/>
      <c r="JBT83" s="86"/>
      <c r="JBU83" s="86"/>
      <c r="JBV83" s="86"/>
      <c r="JBW83" s="86"/>
      <c r="JBX83" s="86"/>
      <c r="JBY83" s="86"/>
      <c r="JBZ83" s="86"/>
      <c r="JCA83" s="86"/>
      <c r="JCB83" s="86"/>
      <c r="JCC83" s="86"/>
      <c r="JCD83" s="86"/>
      <c r="JCE83" s="86"/>
      <c r="JCF83" s="86"/>
      <c r="JCG83" s="86"/>
      <c r="JCH83" s="86"/>
      <c r="JCI83" s="86"/>
      <c r="JCJ83" s="86"/>
      <c r="JCK83" s="86"/>
      <c r="JCL83" s="86"/>
      <c r="JCM83" s="86"/>
      <c r="JCN83" s="86"/>
      <c r="JCO83" s="86"/>
      <c r="JCP83" s="86"/>
      <c r="JCQ83" s="86"/>
      <c r="JCR83" s="86"/>
      <c r="JCS83" s="86"/>
      <c r="JCT83" s="86"/>
      <c r="JCU83" s="86"/>
      <c r="JCV83" s="86"/>
      <c r="JCW83" s="86"/>
      <c r="JCX83" s="86"/>
      <c r="JCY83" s="86"/>
      <c r="JCZ83" s="86"/>
      <c r="JDA83" s="86"/>
      <c r="JDB83" s="86"/>
      <c r="JDC83" s="86"/>
      <c r="JDD83" s="86"/>
      <c r="JDE83" s="86"/>
      <c r="JDF83" s="86"/>
      <c r="JDG83" s="86"/>
      <c r="JDH83" s="86"/>
      <c r="JDI83" s="86"/>
      <c r="JDJ83" s="86"/>
      <c r="JDK83" s="86"/>
      <c r="JDL83" s="86"/>
      <c r="JDM83" s="86"/>
      <c r="JDN83" s="86"/>
      <c r="JDO83" s="86"/>
      <c r="JDP83" s="86"/>
      <c r="JDQ83" s="86"/>
      <c r="JDR83" s="86"/>
      <c r="JDS83" s="86"/>
      <c r="JDT83" s="86"/>
      <c r="JDU83" s="86"/>
      <c r="JDV83" s="86"/>
      <c r="JDW83" s="86"/>
      <c r="JDX83" s="86"/>
      <c r="JDY83" s="86"/>
      <c r="JDZ83" s="86"/>
      <c r="JEA83" s="86"/>
      <c r="JEB83" s="86"/>
      <c r="JEC83" s="86"/>
      <c r="JED83" s="86"/>
      <c r="JEE83" s="86"/>
      <c r="JEF83" s="86"/>
      <c r="JEG83" s="86"/>
      <c r="JEH83" s="86"/>
      <c r="JEI83" s="86"/>
      <c r="JEJ83" s="86"/>
      <c r="JEK83" s="86"/>
      <c r="JEL83" s="86"/>
      <c r="JEM83" s="86"/>
      <c r="JEN83" s="86"/>
      <c r="JEO83" s="86"/>
      <c r="JEP83" s="86"/>
      <c r="JEQ83" s="86"/>
      <c r="JER83" s="86"/>
      <c r="JES83" s="86"/>
      <c r="JET83" s="86"/>
      <c r="JEU83" s="86"/>
      <c r="JEV83" s="86"/>
      <c r="JEW83" s="86"/>
      <c r="JEX83" s="86"/>
      <c r="JEY83" s="86"/>
      <c r="JEZ83" s="86"/>
      <c r="JFA83" s="86"/>
      <c r="JFB83" s="86"/>
      <c r="JFC83" s="86"/>
      <c r="JFD83" s="86"/>
      <c r="JFE83" s="86"/>
      <c r="JFF83" s="86"/>
      <c r="JFG83" s="86"/>
      <c r="JFH83" s="86"/>
      <c r="JFI83" s="86"/>
      <c r="JFJ83" s="86"/>
      <c r="JFK83" s="86"/>
      <c r="JFL83" s="86"/>
      <c r="JFM83" s="86"/>
      <c r="JFN83" s="86"/>
      <c r="JFO83" s="86"/>
      <c r="JFP83" s="86"/>
      <c r="JFQ83" s="86"/>
      <c r="JFR83" s="86"/>
      <c r="JFS83" s="86"/>
      <c r="JFT83" s="86"/>
      <c r="JFU83" s="86"/>
      <c r="JFV83" s="86"/>
      <c r="JFW83" s="86"/>
      <c r="JFX83" s="86"/>
      <c r="JFY83" s="86"/>
      <c r="JFZ83" s="86"/>
      <c r="JGA83" s="86"/>
      <c r="JGB83" s="86"/>
      <c r="JGC83" s="86"/>
      <c r="JGD83" s="86"/>
      <c r="JGE83" s="86"/>
      <c r="JGF83" s="86"/>
      <c r="JGG83" s="86"/>
      <c r="JGH83" s="86"/>
      <c r="JGI83" s="86"/>
      <c r="JGJ83" s="86"/>
      <c r="JGK83" s="86"/>
      <c r="JGL83" s="86"/>
      <c r="JGM83" s="86"/>
      <c r="JGN83" s="86"/>
      <c r="JGO83" s="86"/>
      <c r="JGP83" s="86"/>
      <c r="JGQ83" s="86"/>
      <c r="JGR83" s="86"/>
      <c r="JGS83" s="86"/>
      <c r="JGT83" s="86"/>
      <c r="JGU83" s="86"/>
      <c r="JGV83" s="86"/>
      <c r="JGW83" s="86"/>
      <c r="JGX83" s="86"/>
      <c r="JGY83" s="86"/>
      <c r="JGZ83" s="86"/>
      <c r="JHA83" s="86"/>
      <c r="JHB83" s="86"/>
      <c r="JHC83" s="86"/>
      <c r="JHD83" s="86"/>
      <c r="JHE83" s="86"/>
      <c r="JHF83" s="86"/>
      <c r="JHG83" s="86"/>
      <c r="JHH83" s="86"/>
      <c r="JHI83" s="86"/>
      <c r="JHJ83" s="86"/>
      <c r="JHK83" s="86"/>
      <c r="JHL83" s="86"/>
      <c r="JHM83" s="86"/>
      <c r="JHN83" s="86"/>
      <c r="JHO83" s="86"/>
      <c r="JHP83" s="86"/>
      <c r="JHQ83" s="86"/>
      <c r="JHR83" s="86"/>
      <c r="JHS83" s="86"/>
      <c r="JHT83" s="86"/>
      <c r="JHU83" s="86"/>
      <c r="JHV83" s="86"/>
      <c r="JHW83" s="86"/>
      <c r="JHX83" s="86"/>
      <c r="JHY83" s="86"/>
      <c r="JHZ83" s="86"/>
      <c r="JIA83" s="86"/>
      <c r="JIB83" s="86"/>
      <c r="JIC83" s="86"/>
      <c r="JID83" s="86"/>
      <c r="JIE83" s="86"/>
      <c r="JIF83" s="86"/>
      <c r="JIG83" s="86"/>
      <c r="JIH83" s="86"/>
      <c r="JII83" s="86"/>
      <c r="JIJ83" s="86"/>
      <c r="JIK83" s="86"/>
      <c r="JIL83" s="86"/>
      <c r="JIM83" s="86"/>
      <c r="JIN83" s="86"/>
      <c r="JIO83" s="86"/>
      <c r="JIP83" s="86"/>
      <c r="JIQ83" s="86"/>
      <c r="JIR83" s="86"/>
      <c r="JIS83" s="86"/>
      <c r="JIT83" s="86"/>
      <c r="JIU83" s="86"/>
      <c r="JIV83" s="86"/>
      <c r="JIW83" s="86"/>
      <c r="JIX83" s="86"/>
      <c r="JIY83" s="86"/>
      <c r="JIZ83" s="86"/>
      <c r="JJA83" s="86"/>
      <c r="JJB83" s="86"/>
      <c r="JJC83" s="86"/>
      <c r="JJD83" s="86"/>
      <c r="JJE83" s="86"/>
      <c r="JJF83" s="86"/>
      <c r="JJG83" s="86"/>
      <c r="JJH83" s="86"/>
      <c r="JJI83" s="86"/>
      <c r="JJJ83" s="86"/>
      <c r="JJK83" s="86"/>
      <c r="JJL83" s="86"/>
      <c r="JJM83" s="86"/>
      <c r="JJN83" s="86"/>
      <c r="JJO83" s="86"/>
      <c r="JJP83" s="86"/>
      <c r="JJQ83" s="86"/>
      <c r="JJR83" s="86"/>
      <c r="JJS83" s="86"/>
      <c r="JJT83" s="86"/>
      <c r="JJU83" s="86"/>
      <c r="JJV83" s="86"/>
      <c r="JJW83" s="86"/>
      <c r="JJX83" s="86"/>
      <c r="JJY83" s="86"/>
      <c r="JJZ83" s="86"/>
      <c r="JKA83" s="86"/>
      <c r="JKB83" s="86"/>
      <c r="JKC83" s="86"/>
      <c r="JKD83" s="86"/>
      <c r="JKE83" s="86"/>
      <c r="JKF83" s="86"/>
      <c r="JKG83" s="86"/>
      <c r="JKH83" s="86"/>
      <c r="JKI83" s="86"/>
      <c r="JKJ83" s="86"/>
      <c r="JKK83" s="86"/>
      <c r="JKL83" s="86"/>
      <c r="JKM83" s="86"/>
      <c r="JKN83" s="86"/>
      <c r="JKO83" s="86"/>
      <c r="JKP83" s="86"/>
      <c r="JKQ83" s="86"/>
      <c r="JKR83" s="86"/>
      <c r="JKS83" s="86"/>
      <c r="JKT83" s="86"/>
      <c r="JKU83" s="86"/>
      <c r="JKV83" s="86"/>
      <c r="JKW83" s="86"/>
      <c r="JKX83" s="86"/>
      <c r="JKY83" s="86"/>
      <c r="JKZ83" s="86"/>
      <c r="JLA83" s="86"/>
      <c r="JLB83" s="86"/>
      <c r="JLC83" s="86"/>
      <c r="JLD83" s="86"/>
      <c r="JLE83" s="86"/>
      <c r="JLF83" s="86"/>
      <c r="JLG83" s="86"/>
      <c r="JLH83" s="86"/>
      <c r="JLI83" s="86"/>
      <c r="JLJ83" s="86"/>
      <c r="JLK83" s="86"/>
      <c r="JLL83" s="86"/>
      <c r="JLM83" s="86"/>
      <c r="JLN83" s="86"/>
      <c r="JLO83" s="86"/>
      <c r="JLP83" s="86"/>
      <c r="JLQ83" s="86"/>
      <c r="JLR83" s="86"/>
      <c r="JLS83" s="86"/>
      <c r="JLT83" s="86"/>
      <c r="JLU83" s="86"/>
      <c r="JLV83" s="86"/>
      <c r="JLW83" s="86"/>
      <c r="JLX83" s="86"/>
      <c r="JLY83" s="86"/>
      <c r="JLZ83" s="86"/>
      <c r="JMA83" s="86"/>
      <c r="JMB83" s="86"/>
      <c r="JMC83" s="86"/>
      <c r="JMD83" s="86"/>
      <c r="JME83" s="86"/>
      <c r="JMF83" s="86"/>
      <c r="JMG83" s="86"/>
      <c r="JMH83" s="86"/>
      <c r="JMI83" s="86"/>
      <c r="JMJ83" s="86"/>
      <c r="JMK83" s="86"/>
      <c r="JML83" s="86"/>
      <c r="JMM83" s="86"/>
      <c r="JMN83" s="86"/>
      <c r="JMO83" s="86"/>
      <c r="JMP83" s="86"/>
      <c r="JMQ83" s="86"/>
      <c r="JMR83" s="86"/>
      <c r="JMS83" s="86"/>
      <c r="JMT83" s="86"/>
      <c r="JMU83" s="86"/>
      <c r="JMV83" s="86"/>
      <c r="JMW83" s="86"/>
      <c r="JMX83" s="86"/>
      <c r="JMY83" s="86"/>
      <c r="JMZ83" s="86"/>
      <c r="JNA83" s="86"/>
      <c r="JNB83" s="86"/>
      <c r="JNC83" s="86"/>
      <c r="JND83" s="86"/>
      <c r="JNE83" s="86"/>
      <c r="JNF83" s="86"/>
      <c r="JNG83" s="86"/>
      <c r="JNH83" s="86"/>
      <c r="JNI83" s="86"/>
      <c r="JNJ83" s="86"/>
      <c r="JNK83" s="86"/>
      <c r="JNL83" s="86"/>
      <c r="JNM83" s="86"/>
      <c r="JNN83" s="86"/>
      <c r="JNO83" s="86"/>
      <c r="JNP83" s="86"/>
      <c r="JNQ83" s="86"/>
      <c r="JNR83" s="86"/>
      <c r="JNS83" s="86"/>
      <c r="JNT83" s="86"/>
      <c r="JNU83" s="86"/>
      <c r="JNV83" s="86"/>
      <c r="JNW83" s="86"/>
      <c r="JNX83" s="86"/>
      <c r="JNY83" s="86"/>
      <c r="JNZ83" s="86"/>
      <c r="JOA83" s="86"/>
      <c r="JOB83" s="86"/>
      <c r="JOC83" s="86"/>
      <c r="JOD83" s="86"/>
      <c r="JOE83" s="86"/>
      <c r="JOF83" s="86"/>
      <c r="JOG83" s="86"/>
      <c r="JOH83" s="86"/>
      <c r="JOI83" s="86"/>
      <c r="JOJ83" s="86"/>
      <c r="JOK83" s="86"/>
      <c r="JOL83" s="86"/>
      <c r="JOM83" s="86"/>
      <c r="JON83" s="86"/>
      <c r="JOO83" s="86"/>
      <c r="JOP83" s="86"/>
      <c r="JOQ83" s="86"/>
      <c r="JOR83" s="86"/>
      <c r="JOS83" s="86"/>
      <c r="JOT83" s="86"/>
      <c r="JOU83" s="86"/>
      <c r="JOV83" s="86"/>
      <c r="JOW83" s="86"/>
      <c r="JOX83" s="86"/>
      <c r="JOY83" s="86"/>
      <c r="JOZ83" s="86"/>
      <c r="JPA83" s="86"/>
      <c r="JPB83" s="86"/>
      <c r="JPC83" s="86"/>
      <c r="JPD83" s="86"/>
      <c r="JPE83" s="86"/>
      <c r="JPF83" s="86"/>
      <c r="JPG83" s="86"/>
      <c r="JPH83" s="86"/>
      <c r="JPI83" s="86"/>
      <c r="JPJ83" s="86"/>
      <c r="JPK83" s="86"/>
      <c r="JPL83" s="86"/>
      <c r="JPM83" s="86"/>
      <c r="JPN83" s="86"/>
      <c r="JPO83" s="86"/>
      <c r="JPP83" s="86"/>
      <c r="JPQ83" s="86"/>
      <c r="JPR83" s="86"/>
      <c r="JPS83" s="86"/>
      <c r="JPT83" s="86"/>
      <c r="JPU83" s="86"/>
      <c r="JPV83" s="86"/>
      <c r="JPW83" s="86"/>
      <c r="JPX83" s="86"/>
      <c r="JPY83" s="86"/>
      <c r="JPZ83" s="86"/>
      <c r="JQA83" s="86"/>
      <c r="JQB83" s="86"/>
      <c r="JQC83" s="86"/>
      <c r="JQD83" s="86"/>
      <c r="JQE83" s="86"/>
      <c r="JQF83" s="86"/>
      <c r="JQG83" s="86"/>
      <c r="JQH83" s="86"/>
      <c r="JQI83" s="86"/>
      <c r="JQJ83" s="86"/>
      <c r="JQK83" s="86"/>
      <c r="JQL83" s="86"/>
      <c r="JQM83" s="86"/>
      <c r="JQN83" s="86"/>
      <c r="JQO83" s="86"/>
      <c r="JQP83" s="86"/>
      <c r="JQQ83" s="86"/>
      <c r="JQR83" s="86"/>
      <c r="JQS83" s="86"/>
      <c r="JQT83" s="86"/>
      <c r="JQU83" s="86"/>
      <c r="JQV83" s="86"/>
      <c r="JQW83" s="86"/>
      <c r="JQX83" s="86"/>
      <c r="JQY83" s="86"/>
      <c r="JQZ83" s="86"/>
      <c r="JRA83" s="86"/>
      <c r="JRB83" s="86"/>
      <c r="JRC83" s="86"/>
      <c r="JRD83" s="86"/>
      <c r="JRE83" s="86"/>
      <c r="JRF83" s="86"/>
      <c r="JRG83" s="86"/>
      <c r="JRH83" s="86"/>
      <c r="JRI83" s="86"/>
      <c r="JRJ83" s="86"/>
      <c r="JRK83" s="86"/>
      <c r="JRL83" s="86"/>
      <c r="JRM83" s="86"/>
      <c r="JRN83" s="86"/>
      <c r="JRO83" s="86"/>
      <c r="JRP83" s="86"/>
      <c r="JRQ83" s="86"/>
      <c r="JRR83" s="86"/>
      <c r="JRS83" s="86"/>
      <c r="JRT83" s="86"/>
      <c r="JRU83" s="86"/>
      <c r="JRV83" s="86"/>
      <c r="JRW83" s="86"/>
      <c r="JRX83" s="86"/>
      <c r="JRY83" s="86"/>
      <c r="JRZ83" s="86"/>
      <c r="JSA83" s="86"/>
      <c r="JSB83" s="86"/>
      <c r="JSC83" s="86"/>
      <c r="JSD83" s="86"/>
      <c r="JSE83" s="86"/>
      <c r="JSF83" s="86"/>
      <c r="JSG83" s="86"/>
      <c r="JSH83" s="86"/>
      <c r="JSI83" s="86"/>
      <c r="JSJ83" s="86"/>
      <c r="JSK83" s="86"/>
      <c r="JSL83" s="86"/>
      <c r="JSM83" s="86"/>
      <c r="JSN83" s="86"/>
      <c r="JSO83" s="86"/>
      <c r="JSP83" s="86"/>
      <c r="JSQ83" s="86"/>
      <c r="JSR83" s="86"/>
      <c r="JSS83" s="86"/>
      <c r="JST83" s="86"/>
      <c r="JSU83" s="86"/>
      <c r="JSV83" s="86"/>
      <c r="JSW83" s="86"/>
      <c r="JSX83" s="86"/>
      <c r="JSY83" s="86"/>
      <c r="JSZ83" s="86"/>
      <c r="JTA83" s="86"/>
      <c r="JTB83" s="86"/>
      <c r="JTC83" s="86"/>
      <c r="JTD83" s="86"/>
      <c r="JTE83" s="86"/>
      <c r="JTF83" s="86"/>
      <c r="JTG83" s="86"/>
      <c r="JTH83" s="86"/>
      <c r="JTI83" s="86"/>
      <c r="JTJ83" s="86"/>
      <c r="JTK83" s="86"/>
      <c r="JTL83" s="86"/>
      <c r="JTM83" s="86"/>
      <c r="JTN83" s="86"/>
      <c r="JTO83" s="86"/>
      <c r="JTP83" s="86"/>
      <c r="JTQ83" s="86"/>
      <c r="JTR83" s="86"/>
      <c r="JTS83" s="86"/>
      <c r="JTT83" s="86"/>
      <c r="JTU83" s="86"/>
      <c r="JTV83" s="86"/>
      <c r="JTW83" s="86"/>
      <c r="JTX83" s="86"/>
      <c r="JTY83" s="86"/>
      <c r="JTZ83" s="86"/>
      <c r="JUA83" s="86"/>
      <c r="JUB83" s="86"/>
      <c r="JUC83" s="86"/>
      <c r="JUD83" s="86"/>
      <c r="JUE83" s="86"/>
      <c r="JUF83" s="86"/>
      <c r="JUG83" s="86"/>
      <c r="JUH83" s="86"/>
      <c r="JUI83" s="86"/>
      <c r="JUJ83" s="86"/>
      <c r="JUK83" s="86"/>
      <c r="JUL83" s="86"/>
      <c r="JUM83" s="86"/>
      <c r="JUN83" s="86"/>
      <c r="JUO83" s="86"/>
      <c r="JUP83" s="86"/>
      <c r="JUQ83" s="86"/>
      <c r="JUR83" s="86"/>
      <c r="JUS83" s="86"/>
      <c r="JUT83" s="86"/>
      <c r="JUU83" s="86"/>
      <c r="JUV83" s="86"/>
      <c r="JUW83" s="86"/>
      <c r="JUX83" s="86"/>
      <c r="JUY83" s="86"/>
      <c r="JUZ83" s="86"/>
      <c r="JVA83" s="86"/>
      <c r="JVB83" s="86"/>
      <c r="JVC83" s="86"/>
      <c r="JVD83" s="86"/>
      <c r="JVE83" s="86"/>
      <c r="JVF83" s="86"/>
      <c r="JVG83" s="86"/>
      <c r="JVH83" s="86"/>
      <c r="JVI83" s="86"/>
      <c r="JVJ83" s="86"/>
      <c r="JVK83" s="86"/>
      <c r="JVL83" s="86"/>
      <c r="JVM83" s="86"/>
      <c r="JVN83" s="86"/>
      <c r="JVO83" s="86"/>
      <c r="JVP83" s="86"/>
      <c r="JVQ83" s="86"/>
      <c r="JVR83" s="86"/>
      <c r="JVS83" s="86"/>
      <c r="JVT83" s="86"/>
      <c r="JVU83" s="86"/>
      <c r="JVV83" s="86"/>
      <c r="JVW83" s="86"/>
      <c r="JVX83" s="86"/>
      <c r="JVY83" s="86"/>
      <c r="JVZ83" s="86"/>
      <c r="JWA83" s="86"/>
      <c r="JWB83" s="86"/>
      <c r="JWC83" s="86"/>
      <c r="JWD83" s="86"/>
      <c r="JWE83" s="86"/>
      <c r="JWF83" s="86"/>
      <c r="JWG83" s="86"/>
      <c r="JWH83" s="86"/>
      <c r="JWI83" s="86"/>
      <c r="JWJ83" s="86"/>
      <c r="JWK83" s="86"/>
      <c r="JWL83" s="86"/>
      <c r="JWM83" s="86"/>
      <c r="JWN83" s="86"/>
      <c r="JWO83" s="86"/>
      <c r="JWP83" s="86"/>
      <c r="JWQ83" s="86"/>
      <c r="JWR83" s="86"/>
      <c r="JWS83" s="86"/>
      <c r="JWT83" s="86"/>
      <c r="JWU83" s="86"/>
      <c r="JWV83" s="86"/>
      <c r="JWW83" s="86"/>
      <c r="JWX83" s="86"/>
      <c r="JWY83" s="86"/>
      <c r="JWZ83" s="86"/>
      <c r="JXA83" s="86"/>
      <c r="JXB83" s="86"/>
      <c r="JXC83" s="86"/>
      <c r="JXD83" s="86"/>
      <c r="JXE83" s="86"/>
      <c r="JXF83" s="86"/>
      <c r="JXG83" s="86"/>
      <c r="JXH83" s="86"/>
      <c r="JXI83" s="86"/>
      <c r="JXJ83" s="86"/>
      <c r="JXK83" s="86"/>
      <c r="JXL83" s="86"/>
      <c r="JXM83" s="86"/>
      <c r="JXN83" s="86"/>
      <c r="JXO83" s="86"/>
      <c r="JXP83" s="86"/>
      <c r="JXQ83" s="86"/>
      <c r="JXR83" s="86"/>
      <c r="JXS83" s="86"/>
      <c r="JXT83" s="86"/>
      <c r="JXU83" s="86"/>
      <c r="JXV83" s="86"/>
      <c r="JXW83" s="86"/>
      <c r="JXX83" s="86"/>
      <c r="JXY83" s="86"/>
      <c r="JXZ83" s="86"/>
      <c r="JYA83" s="86"/>
      <c r="JYB83" s="86"/>
      <c r="JYC83" s="86"/>
      <c r="JYD83" s="86"/>
      <c r="JYE83" s="86"/>
      <c r="JYF83" s="86"/>
      <c r="JYG83" s="86"/>
      <c r="JYH83" s="86"/>
      <c r="JYI83" s="86"/>
      <c r="JYJ83" s="86"/>
      <c r="JYK83" s="86"/>
      <c r="JYL83" s="86"/>
      <c r="JYM83" s="86"/>
      <c r="JYN83" s="86"/>
      <c r="JYO83" s="86"/>
      <c r="JYP83" s="86"/>
      <c r="JYQ83" s="86"/>
      <c r="JYR83" s="86"/>
      <c r="JYS83" s="86"/>
      <c r="JYT83" s="86"/>
      <c r="JYU83" s="86"/>
      <c r="JYV83" s="86"/>
      <c r="JYW83" s="86"/>
      <c r="JYX83" s="86"/>
      <c r="JYY83" s="86"/>
      <c r="JYZ83" s="86"/>
      <c r="JZA83" s="86"/>
      <c r="JZB83" s="86"/>
      <c r="JZC83" s="86"/>
      <c r="JZD83" s="86"/>
      <c r="JZE83" s="86"/>
      <c r="JZF83" s="86"/>
      <c r="JZG83" s="86"/>
      <c r="JZH83" s="86"/>
      <c r="JZI83" s="86"/>
      <c r="JZJ83" s="86"/>
      <c r="JZK83" s="86"/>
      <c r="JZL83" s="86"/>
      <c r="JZM83" s="86"/>
      <c r="JZN83" s="86"/>
      <c r="JZO83" s="86"/>
      <c r="JZP83" s="86"/>
      <c r="JZQ83" s="86"/>
      <c r="JZR83" s="86"/>
      <c r="JZS83" s="86"/>
      <c r="JZT83" s="86"/>
      <c r="JZU83" s="86"/>
      <c r="JZV83" s="86"/>
      <c r="JZW83" s="86"/>
      <c r="JZX83" s="86"/>
      <c r="JZY83" s="86"/>
      <c r="JZZ83" s="86"/>
      <c r="KAA83" s="86"/>
      <c r="KAB83" s="86"/>
      <c r="KAC83" s="86"/>
      <c r="KAD83" s="86"/>
      <c r="KAE83" s="86"/>
      <c r="KAF83" s="86"/>
      <c r="KAG83" s="86"/>
      <c r="KAH83" s="86"/>
      <c r="KAI83" s="86"/>
      <c r="KAJ83" s="86"/>
      <c r="KAK83" s="86"/>
      <c r="KAL83" s="86"/>
      <c r="KAM83" s="86"/>
      <c r="KAN83" s="86"/>
      <c r="KAO83" s="86"/>
      <c r="KAP83" s="86"/>
      <c r="KAQ83" s="86"/>
      <c r="KAR83" s="86"/>
      <c r="KAS83" s="86"/>
      <c r="KAT83" s="86"/>
      <c r="KAU83" s="86"/>
      <c r="KAV83" s="86"/>
      <c r="KAW83" s="86"/>
      <c r="KAX83" s="86"/>
      <c r="KAY83" s="86"/>
      <c r="KAZ83" s="86"/>
      <c r="KBA83" s="86"/>
      <c r="KBB83" s="86"/>
      <c r="KBC83" s="86"/>
      <c r="KBD83" s="86"/>
      <c r="KBE83" s="86"/>
      <c r="KBF83" s="86"/>
      <c r="KBG83" s="86"/>
      <c r="KBH83" s="86"/>
      <c r="KBI83" s="86"/>
      <c r="KBJ83" s="86"/>
      <c r="KBK83" s="86"/>
      <c r="KBL83" s="86"/>
      <c r="KBM83" s="86"/>
      <c r="KBN83" s="86"/>
      <c r="KBO83" s="86"/>
      <c r="KBP83" s="86"/>
      <c r="KBQ83" s="86"/>
      <c r="KBR83" s="86"/>
      <c r="KBS83" s="86"/>
      <c r="KBT83" s="86"/>
      <c r="KBU83" s="86"/>
      <c r="KBV83" s="86"/>
      <c r="KBW83" s="86"/>
      <c r="KBX83" s="86"/>
      <c r="KBY83" s="86"/>
      <c r="KBZ83" s="86"/>
      <c r="KCA83" s="86"/>
      <c r="KCB83" s="86"/>
      <c r="KCC83" s="86"/>
      <c r="KCD83" s="86"/>
      <c r="KCE83" s="86"/>
      <c r="KCF83" s="86"/>
      <c r="KCG83" s="86"/>
      <c r="KCH83" s="86"/>
      <c r="KCI83" s="86"/>
      <c r="KCJ83" s="86"/>
      <c r="KCK83" s="86"/>
      <c r="KCL83" s="86"/>
      <c r="KCM83" s="86"/>
      <c r="KCN83" s="86"/>
      <c r="KCO83" s="86"/>
      <c r="KCP83" s="86"/>
      <c r="KCQ83" s="86"/>
      <c r="KCR83" s="86"/>
      <c r="KCS83" s="86"/>
      <c r="KCT83" s="86"/>
      <c r="KCU83" s="86"/>
      <c r="KCV83" s="86"/>
      <c r="KCW83" s="86"/>
      <c r="KCX83" s="86"/>
      <c r="KCY83" s="86"/>
      <c r="KCZ83" s="86"/>
      <c r="KDA83" s="86"/>
      <c r="KDB83" s="86"/>
      <c r="KDC83" s="86"/>
      <c r="KDD83" s="86"/>
      <c r="KDE83" s="86"/>
      <c r="KDF83" s="86"/>
      <c r="KDG83" s="86"/>
      <c r="KDH83" s="86"/>
      <c r="KDI83" s="86"/>
      <c r="KDJ83" s="86"/>
      <c r="KDK83" s="86"/>
      <c r="KDL83" s="86"/>
      <c r="KDM83" s="86"/>
      <c r="KDN83" s="86"/>
      <c r="KDO83" s="86"/>
      <c r="KDP83" s="86"/>
      <c r="KDQ83" s="86"/>
      <c r="KDR83" s="86"/>
      <c r="KDS83" s="86"/>
      <c r="KDT83" s="86"/>
      <c r="KDU83" s="86"/>
      <c r="KDV83" s="86"/>
      <c r="KDW83" s="86"/>
      <c r="KDX83" s="86"/>
      <c r="KDY83" s="86"/>
      <c r="KDZ83" s="86"/>
      <c r="KEA83" s="86"/>
      <c r="KEB83" s="86"/>
      <c r="KEC83" s="86"/>
      <c r="KED83" s="86"/>
      <c r="KEE83" s="86"/>
      <c r="KEF83" s="86"/>
      <c r="KEG83" s="86"/>
      <c r="KEH83" s="86"/>
      <c r="KEI83" s="86"/>
      <c r="KEJ83" s="86"/>
      <c r="KEK83" s="86"/>
      <c r="KEL83" s="86"/>
      <c r="KEM83" s="86"/>
      <c r="KEN83" s="86"/>
      <c r="KEO83" s="86"/>
      <c r="KEP83" s="86"/>
      <c r="KEQ83" s="86"/>
      <c r="KER83" s="86"/>
      <c r="KES83" s="86"/>
      <c r="KET83" s="86"/>
      <c r="KEU83" s="86"/>
      <c r="KEV83" s="86"/>
      <c r="KEW83" s="86"/>
      <c r="KEX83" s="86"/>
      <c r="KEY83" s="86"/>
      <c r="KEZ83" s="86"/>
      <c r="KFA83" s="86"/>
      <c r="KFB83" s="86"/>
      <c r="KFC83" s="86"/>
      <c r="KFD83" s="86"/>
      <c r="KFE83" s="86"/>
      <c r="KFF83" s="86"/>
      <c r="KFG83" s="86"/>
      <c r="KFH83" s="86"/>
      <c r="KFI83" s="86"/>
      <c r="KFJ83" s="86"/>
      <c r="KFK83" s="86"/>
      <c r="KFL83" s="86"/>
      <c r="KFM83" s="86"/>
      <c r="KFN83" s="86"/>
      <c r="KFO83" s="86"/>
      <c r="KFP83" s="86"/>
      <c r="KFQ83" s="86"/>
      <c r="KFR83" s="86"/>
      <c r="KFS83" s="86"/>
      <c r="KFT83" s="86"/>
      <c r="KFU83" s="86"/>
      <c r="KFV83" s="86"/>
      <c r="KFW83" s="86"/>
      <c r="KFX83" s="86"/>
      <c r="KFY83" s="86"/>
      <c r="KFZ83" s="86"/>
      <c r="KGA83" s="86"/>
      <c r="KGB83" s="86"/>
      <c r="KGC83" s="86"/>
      <c r="KGD83" s="86"/>
      <c r="KGE83" s="86"/>
      <c r="KGF83" s="86"/>
      <c r="KGG83" s="86"/>
      <c r="KGH83" s="86"/>
      <c r="KGI83" s="86"/>
      <c r="KGJ83" s="86"/>
      <c r="KGK83" s="86"/>
      <c r="KGL83" s="86"/>
      <c r="KGM83" s="86"/>
      <c r="KGN83" s="86"/>
      <c r="KGO83" s="86"/>
      <c r="KGP83" s="86"/>
      <c r="KGQ83" s="86"/>
      <c r="KGR83" s="86"/>
      <c r="KGS83" s="86"/>
      <c r="KGT83" s="86"/>
      <c r="KGU83" s="86"/>
      <c r="KGV83" s="86"/>
      <c r="KGW83" s="86"/>
      <c r="KGX83" s="86"/>
      <c r="KGY83" s="86"/>
      <c r="KGZ83" s="86"/>
      <c r="KHA83" s="86"/>
      <c r="KHB83" s="86"/>
      <c r="KHC83" s="86"/>
      <c r="KHD83" s="86"/>
      <c r="KHE83" s="86"/>
      <c r="KHF83" s="86"/>
      <c r="KHG83" s="86"/>
      <c r="KHH83" s="86"/>
      <c r="KHI83" s="86"/>
      <c r="KHJ83" s="86"/>
      <c r="KHK83" s="86"/>
      <c r="KHL83" s="86"/>
      <c r="KHM83" s="86"/>
      <c r="KHN83" s="86"/>
      <c r="KHO83" s="86"/>
      <c r="KHP83" s="86"/>
      <c r="KHQ83" s="86"/>
      <c r="KHR83" s="86"/>
      <c r="KHS83" s="86"/>
      <c r="KHT83" s="86"/>
      <c r="KHU83" s="86"/>
      <c r="KHV83" s="86"/>
      <c r="KHW83" s="86"/>
      <c r="KHX83" s="86"/>
      <c r="KHY83" s="86"/>
      <c r="KHZ83" s="86"/>
      <c r="KIA83" s="86"/>
      <c r="KIB83" s="86"/>
      <c r="KIC83" s="86"/>
      <c r="KID83" s="86"/>
      <c r="KIE83" s="86"/>
      <c r="KIF83" s="86"/>
      <c r="KIG83" s="86"/>
      <c r="KIH83" s="86"/>
      <c r="KII83" s="86"/>
      <c r="KIJ83" s="86"/>
      <c r="KIK83" s="86"/>
      <c r="KIL83" s="86"/>
      <c r="KIM83" s="86"/>
      <c r="KIN83" s="86"/>
      <c r="KIO83" s="86"/>
      <c r="KIP83" s="86"/>
      <c r="KIQ83" s="86"/>
      <c r="KIR83" s="86"/>
      <c r="KIS83" s="86"/>
      <c r="KIT83" s="86"/>
      <c r="KIU83" s="86"/>
      <c r="KIV83" s="86"/>
      <c r="KIW83" s="86"/>
      <c r="KIX83" s="86"/>
      <c r="KIY83" s="86"/>
      <c r="KIZ83" s="86"/>
      <c r="KJA83" s="86"/>
      <c r="KJB83" s="86"/>
      <c r="KJC83" s="86"/>
      <c r="KJD83" s="86"/>
      <c r="KJE83" s="86"/>
      <c r="KJF83" s="86"/>
      <c r="KJG83" s="86"/>
      <c r="KJH83" s="86"/>
      <c r="KJI83" s="86"/>
      <c r="KJJ83" s="86"/>
      <c r="KJK83" s="86"/>
      <c r="KJL83" s="86"/>
      <c r="KJM83" s="86"/>
      <c r="KJN83" s="86"/>
      <c r="KJO83" s="86"/>
      <c r="KJP83" s="86"/>
      <c r="KJQ83" s="86"/>
      <c r="KJR83" s="86"/>
      <c r="KJS83" s="86"/>
      <c r="KJT83" s="86"/>
      <c r="KJU83" s="86"/>
      <c r="KJV83" s="86"/>
      <c r="KJW83" s="86"/>
      <c r="KJX83" s="86"/>
      <c r="KJY83" s="86"/>
      <c r="KJZ83" s="86"/>
      <c r="KKA83" s="86"/>
      <c r="KKB83" s="86"/>
      <c r="KKC83" s="86"/>
      <c r="KKD83" s="86"/>
      <c r="KKE83" s="86"/>
      <c r="KKF83" s="86"/>
      <c r="KKG83" s="86"/>
      <c r="KKH83" s="86"/>
      <c r="KKI83" s="86"/>
      <c r="KKJ83" s="86"/>
      <c r="KKK83" s="86"/>
      <c r="KKL83" s="86"/>
      <c r="KKM83" s="86"/>
      <c r="KKN83" s="86"/>
      <c r="KKO83" s="86"/>
      <c r="KKP83" s="86"/>
      <c r="KKQ83" s="86"/>
      <c r="KKR83" s="86"/>
      <c r="KKS83" s="86"/>
      <c r="KKT83" s="86"/>
      <c r="KKU83" s="86"/>
      <c r="KKV83" s="86"/>
      <c r="KKW83" s="86"/>
      <c r="KKX83" s="86"/>
      <c r="KKY83" s="86"/>
      <c r="KKZ83" s="86"/>
      <c r="KLA83" s="86"/>
      <c r="KLB83" s="86"/>
      <c r="KLC83" s="86"/>
      <c r="KLD83" s="86"/>
      <c r="KLE83" s="86"/>
      <c r="KLF83" s="86"/>
      <c r="KLG83" s="86"/>
      <c r="KLH83" s="86"/>
      <c r="KLI83" s="86"/>
      <c r="KLJ83" s="86"/>
      <c r="KLK83" s="86"/>
      <c r="KLL83" s="86"/>
      <c r="KLM83" s="86"/>
      <c r="KLN83" s="86"/>
      <c r="KLO83" s="86"/>
      <c r="KLP83" s="86"/>
      <c r="KLQ83" s="86"/>
      <c r="KLR83" s="86"/>
      <c r="KLS83" s="86"/>
      <c r="KLT83" s="86"/>
      <c r="KLU83" s="86"/>
      <c r="KLV83" s="86"/>
      <c r="KLW83" s="86"/>
      <c r="KLX83" s="86"/>
      <c r="KLY83" s="86"/>
      <c r="KLZ83" s="86"/>
      <c r="KMA83" s="86"/>
      <c r="KMB83" s="86"/>
      <c r="KMC83" s="86"/>
      <c r="KMD83" s="86"/>
      <c r="KME83" s="86"/>
      <c r="KMF83" s="86"/>
      <c r="KMG83" s="86"/>
      <c r="KMH83" s="86"/>
      <c r="KMI83" s="86"/>
      <c r="KMJ83" s="86"/>
      <c r="KMK83" s="86"/>
      <c r="KML83" s="86"/>
      <c r="KMM83" s="86"/>
      <c r="KMN83" s="86"/>
      <c r="KMO83" s="86"/>
      <c r="KMP83" s="86"/>
      <c r="KMQ83" s="86"/>
      <c r="KMR83" s="86"/>
      <c r="KMS83" s="86"/>
      <c r="KMT83" s="86"/>
      <c r="KMU83" s="86"/>
      <c r="KMV83" s="86"/>
      <c r="KMW83" s="86"/>
      <c r="KMX83" s="86"/>
      <c r="KMY83" s="86"/>
      <c r="KMZ83" s="86"/>
      <c r="KNA83" s="86"/>
      <c r="KNB83" s="86"/>
      <c r="KNC83" s="86"/>
      <c r="KND83" s="86"/>
      <c r="KNE83" s="86"/>
      <c r="KNF83" s="86"/>
      <c r="KNG83" s="86"/>
      <c r="KNH83" s="86"/>
      <c r="KNI83" s="86"/>
      <c r="KNJ83" s="86"/>
      <c r="KNK83" s="86"/>
      <c r="KNL83" s="86"/>
      <c r="KNM83" s="86"/>
      <c r="KNN83" s="86"/>
      <c r="KNO83" s="86"/>
      <c r="KNP83" s="86"/>
      <c r="KNQ83" s="86"/>
      <c r="KNR83" s="86"/>
      <c r="KNS83" s="86"/>
      <c r="KNT83" s="86"/>
      <c r="KNU83" s="86"/>
      <c r="KNV83" s="86"/>
      <c r="KNW83" s="86"/>
      <c r="KNX83" s="86"/>
      <c r="KNY83" s="86"/>
      <c r="KNZ83" s="86"/>
      <c r="KOA83" s="86"/>
      <c r="KOB83" s="86"/>
      <c r="KOC83" s="86"/>
      <c r="KOD83" s="86"/>
      <c r="KOE83" s="86"/>
      <c r="KOF83" s="86"/>
      <c r="KOG83" s="86"/>
      <c r="KOH83" s="86"/>
      <c r="KOI83" s="86"/>
      <c r="KOJ83" s="86"/>
      <c r="KOK83" s="86"/>
      <c r="KOL83" s="86"/>
      <c r="KOM83" s="86"/>
      <c r="KON83" s="86"/>
      <c r="KOO83" s="86"/>
      <c r="KOP83" s="86"/>
      <c r="KOQ83" s="86"/>
      <c r="KOR83" s="86"/>
      <c r="KOS83" s="86"/>
      <c r="KOT83" s="86"/>
      <c r="KOU83" s="86"/>
      <c r="KOV83" s="86"/>
      <c r="KOW83" s="86"/>
      <c r="KOX83" s="86"/>
      <c r="KOY83" s="86"/>
      <c r="KOZ83" s="86"/>
      <c r="KPA83" s="86"/>
      <c r="KPB83" s="86"/>
      <c r="KPC83" s="86"/>
      <c r="KPD83" s="86"/>
      <c r="KPE83" s="86"/>
      <c r="KPF83" s="86"/>
      <c r="KPG83" s="86"/>
      <c r="KPH83" s="86"/>
      <c r="KPI83" s="86"/>
      <c r="KPJ83" s="86"/>
      <c r="KPK83" s="86"/>
      <c r="KPL83" s="86"/>
      <c r="KPM83" s="86"/>
      <c r="KPN83" s="86"/>
      <c r="KPO83" s="86"/>
      <c r="KPP83" s="86"/>
      <c r="KPQ83" s="86"/>
      <c r="KPR83" s="86"/>
      <c r="KPS83" s="86"/>
      <c r="KPT83" s="86"/>
      <c r="KPU83" s="86"/>
      <c r="KPV83" s="86"/>
      <c r="KPW83" s="86"/>
      <c r="KPX83" s="86"/>
      <c r="KPY83" s="86"/>
      <c r="KPZ83" s="86"/>
      <c r="KQA83" s="86"/>
      <c r="KQB83" s="86"/>
      <c r="KQC83" s="86"/>
      <c r="KQD83" s="86"/>
      <c r="KQE83" s="86"/>
      <c r="KQF83" s="86"/>
      <c r="KQG83" s="86"/>
      <c r="KQH83" s="86"/>
      <c r="KQI83" s="86"/>
      <c r="KQJ83" s="86"/>
      <c r="KQK83" s="86"/>
      <c r="KQL83" s="86"/>
      <c r="KQM83" s="86"/>
      <c r="KQN83" s="86"/>
      <c r="KQO83" s="86"/>
      <c r="KQP83" s="86"/>
      <c r="KQQ83" s="86"/>
      <c r="KQR83" s="86"/>
      <c r="KQS83" s="86"/>
      <c r="KQT83" s="86"/>
      <c r="KQU83" s="86"/>
      <c r="KQV83" s="86"/>
      <c r="KQW83" s="86"/>
      <c r="KQX83" s="86"/>
      <c r="KQY83" s="86"/>
      <c r="KQZ83" s="86"/>
      <c r="KRA83" s="86"/>
      <c r="KRB83" s="86"/>
      <c r="KRC83" s="86"/>
      <c r="KRD83" s="86"/>
      <c r="KRE83" s="86"/>
      <c r="KRF83" s="86"/>
      <c r="KRG83" s="86"/>
      <c r="KRH83" s="86"/>
      <c r="KRI83" s="86"/>
      <c r="KRJ83" s="86"/>
      <c r="KRK83" s="86"/>
      <c r="KRL83" s="86"/>
      <c r="KRM83" s="86"/>
      <c r="KRN83" s="86"/>
      <c r="KRO83" s="86"/>
      <c r="KRP83" s="86"/>
      <c r="KRQ83" s="86"/>
      <c r="KRR83" s="86"/>
      <c r="KRS83" s="86"/>
      <c r="KRT83" s="86"/>
      <c r="KRU83" s="86"/>
      <c r="KRV83" s="86"/>
      <c r="KRW83" s="86"/>
      <c r="KRX83" s="86"/>
      <c r="KRY83" s="86"/>
      <c r="KRZ83" s="86"/>
      <c r="KSA83" s="86"/>
      <c r="KSB83" s="86"/>
      <c r="KSC83" s="86"/>
      <c r="KSD83" s="86"/>
      <c r="KSE83" s="86"/>
      <c r="KSF83" s="86"/>
      <c r="KSG83" s="86"/>
      <c r="KSH83" s="86"/>
      <c r="KSI83" s="86"/>
      <c r="KSJ83" s="86"/>
      <c r="KSK83" s="86"/>
      <c r="KSL83" s="86"/>
      <c r="KSM83" s="86"/>
      <c r="KSN83" s="86"/>
      <c r="KSO83" s="86"/>
      <c r="KSP83" s="86"/>
      <c r="KSQ83" s="86"/>
      <c r="KSR83" s="86"/>
      <c r="KSS83" s="86"/>
      <c r="KST83" s="86"/>
      <c r="KSU83" s="86"/>
      <c r="KSV83" s="86"/>
      <c r="KSW83" s="86"/>
      <c r="KSX83" s="86"/>
      <c r="KSY83" s="86"/>
      <c r="KSZ83" s="86"/>
      <c r="KTA83" s="86"/>
      <c r="KTB83" s="86"/>
      <c r="KTC83" s="86"/>
      <c r="KTD83" s="86"/>
      <c r="KTE83" s="86"/>
      <c r="KTF83" s="86"/>
      <c r="KTG83" s="86"/>
      <c r="KTH83" s="86"/>
      <c r="KTI83" s="86"/>
      <c r="KTJ83" s="86"/>
      <c r="KTK83" s="86"/>
      <c r="KTL83" s="86"/>
      <c r="KTM83" s="86"/>
      <c r="KTN83" s="86"/>
      <c r="KTO83" s="86"/>
      <c r="KTP83" s="86"/>
      <c r="KTQ83" s="86"/>
      <c r="KTR83" s="86"/>
      <c r="KTS83" s="86"/>
      <c r="KTT83" s="86"/>
      <c r="KTU83" s="86"/>
      <c r="KTV83" s="86"/>
      <c r="KTW83" s="86"/>
      <c r="KTX83" s="86"/>
      <c r="KTY83" s="86"/>
      <c r="KTZ83" s="86"/>
      <c r="KUA83" s="86"/>
      <c r="KUB83" s="86"/>
      <c r="KUC83" s="86"/>
      <c r="KUD83" s="86"/>
      <c r="KUE83" s="86"/>
      <c r="KUF83" s="86"/>
      <c r="KUG83" s="86"/>
      <c r="KUH83" s="86"/>
      <c r="KUI83" s="86"/>
      <c r="KUJ83" s="86"/>
      <c r="KUK83" s="86"/>
      <c r="KUL83" s="86"/>
      <c r="KUM83" s="86"/>
      <c r="KUN83" s="86"/>
      <c r="KUO83" s="86"/>
      <c r="KUP83" s="86"/>
      <c r="KUQ83" s="86"/>
      <c r="KUR83" s="86"/>
      <c r="KUS83" s="86"/>
      <c r="KUT83" s="86"/>
      <c r="KUU83" s="86"/>
      <c r="KUV83" s="86"/>
      <c r="KUW83" s="86"/>
      <c r="KUX83" s="86"/>
      <c r="KUY83" s="86"/>
      <c r="KUZ83" s="86"/>
      <c r="KVA83" s="86"/>
      <c r="KVB83" s="86"/>
      <c r="KVC83" s="86"/>
      <c r="KVD83" s="86"/>
      <c r="KVE83" s="86"/>
      <c r="KVF83" s="86"/>
      <c r="KVG83" s="86"/>
      <c r="KVH83" s="86"/>
      <c r="KVI83" s="86"/>
      <c r="KVJ83" s="86"/>
      <c r="KVK83" s="86"/>
      <c r="KVL83" s="86"/>
      <c r="KVM83" s="86"/>
      <c r="KVN83" s="86"/>
      <c r="KVO83" s="86"/>
      <c r="KVP83" s="86"/>
      <c r="KVQ83" s="86"/>
      <c r="KVR83" s="86"/>
      <c r="KVS83" s="86"/>
      <c r="KVT83" s="86"/>
      <c r="KVU83" s="86"/>
      <c r="KVV83" s="86"/>
      <c r="KVW83" s="86"/>
      <c r="KVX83" s="86"/>
      <c r="KVY83" s="86"/>
      <c r="KVZ83" s="86"/>
      <c r="KWA83" s="86"/>
      <c r="KWB83" s="86"/>
      <c r="KWC83" s="86"/>
      <c r="KWD83" s="86"/>
      <c r="KWE83" s="86"/>
      <c r="KWF83" s="86"/>
      <c r="KWG83" s="86"/>
      <c r="KWH83" s="86"/>
      <c r="KWI83" s="86"/>
      <c r="KWJ83" s="86"/>
      <c r="KWK83" s="86"/>
      <c r="KWL83" s="86"/>
      <c r="KWM83" s="86"/>
      <c r="KWN83" s="86"/>
      <c r="KWO83" s="86"/>
      <c r="KWP83" s="86"/>
      <c r="KWQ83" s="86"/>
      <c r="KWR83" s="86"/>
      <c r="KWS83" s="86"/>
      <c r="KWT83" s="86"/>
      <c r="KWU83" s="86"/>
      <c r="KWV83" s="86"/>
      <c r="KWW83" s="86"/>
      <c r="KWX83" s="86"/>
      <c r="KWY83" s="86"/>
      <c r="KWZ83" s="86"/>
      <c r="KXA83" s="86"/>
      <c r="KXB83" s="86"/>
      <c r="KXC83" s="86"/>
      <c r="KXD83" s="86"/>
      <c r="KXE83" s="86"/>
      <c r="KXF83" s="86"/>
      <c r="KXG83" s="86"/>
      <c r="KXH83" s="86"/>
      <c r="KXI83" s="86"/>
      <c r="KXJ83" s="86"/>
      <c r="KXK83" s="86"/>
      <c r="KXL83" s="86"/>
      <c r="KXM83" s="86"/>
      <c r="KXN83" s="86"/>
      <c r="KXO83" s="86"/>
      <c r="KXP83" s="86"/>
      <c r="KXQ83" s="86"/>
      <c r="KXR83" s="86"/>
      <c r="KXS83" s="86"/>
      <c r="KXT83" s="86"/>
      <c r="KXU83" s="86"/>
      <c r="KXV83" s="86"/>
      <c r="KXW83" s="86"/>
      <c r="KXX83" s="86"/>
      <c r="KXY83" s="86"/>
      <c r="KXZ83" s="86"/>
      <c r="KYA83" s="86"/>
      <c r="KYB83" s="86"/>
      <c r="KYC83" s="86"/>
      <c r="KYD83" s="86"/>
      <c r="KYE83" s="86"/>
      <c r="KYF83" s="86"/>
      <c r="KYG83" s="86"/>
      <c r="KYH83" s="86"/>
      <c r="KYI83" s="86"/>
      <c r="KYJ83" s="86"/>
      <c r="KYK83" s="86"/>
      <c r="KYL83" s="86"/>
      <c r="KYM83" s="86"/>
      <c r="KYN83" s="86"/>
      <c r="KYO83" s="86"/>
      <c r="KYP83" s="86"/>
      <c r="KYQ83" s="86"/>
      <c r="KYR83" s="86"/>
      <c r="KYS83" s="86"/>
      <c r="KYT83" s="86"/>
      <c r="KYU83" s="86"/>
      <c r="KYV83" s="86"/>
      <c r="KYW83" s="86"/>
      <c r="KYX83" s="86"/>
      <c r="KYY83" s="86"/>
      <c r="KYZ83" s="86"/>
      <c r="KZA83" s="86"/>
      <c r="KZB83" s="86"/>
      <c r="KZC83" s="86"/>
      <c r="KZD83" s="86"/>
      <c r="KZE83" s="86"/>
      <c r="KZF83" s="86"/>
      <c r="KZG83" s="86"/>
      <c r="KZH83" s="86"/>
      <c r="KZI83" s="86"/>
      <c r="KZJ83" s="86"/>
      <c r="KZK83" s="86"/>
      <c r="KZL83" s="86"/>
      <c r="KZM83" s="86"/>
      <c r="KZN83" s="86"/>
      <c r="KZO83" s="86"/>
      <c r="KZP83" s="86"/>
      <c r="KZQ83" s="86"/>
      <c r="KZR83" s="86"/>
      <c r="KZS83" s="86"/>
      <c r="KZT83" s="86"/>
      <c r="KZU83" s="86"/>
      <c r="KZV83" s="86"/>
      <c r="KZW83" s="86"/>
      <c r="KZX83" s="86"/>
      <c r="KZY83" s="86"/>
      <c r="KZZ83" s="86"/>
      <c r="LAA83" s="86"/>
      <c r="LAB83" s="86"/>
      <c r="LAC83" s="86"/>
      <c r="LAD83" s="86"/>
      <c r="LAE83" s="86"/>
      <c r="LAF83" s="86"/>
      <c r="LAG83" s="86"/>
      <c r="LAH83" s="86"/>
      <c r="LAI83" s="86"/>
      <c r="LAJ83" s="86"/>
      <c r="LAK83" s="86"/>
      <c r="LAL83" s="86"/>
      <c r="LAM83" s="86"/>
      <c r="LAN83" s="86"/>
      <c r="LAO83" s="86"/>
      <c r="LAP83" s="86"/>
      <c r="LAQ83" s="86"/>
      <c r="LAR83" s="86"/>
      <c r="LAS83" s="86"/>
      <c r="LAT83" s="86"/>
      <c r="LAU83" s="86"/>
      <c r="LAV83" s="86"/>
      <c r="LAW83" s="86"/>
      <c r="LAX83" s="86"/>
      <c r="LAY83" s="86"/>
      <c r="LAZ83" s="86"/>
      <c r="LBA83" s="86"/>
      <c r="LBB83" s="86"/>
      <c r="LBC83" s="86"/>
      <c r="LBD83" s="86"/>
      <c r="LBE83" s="86"/>
      <c r="LBF83" s="86"/>
      <c r="LBG83" s="86"/>
      <c r="LBH83" s="86"/>
      <c r="LBI83" s="86"/>
      <c r="LBJ83" s="86"/>
      <c r="LBK83" s="86"/>
      <c r="LBL83" s="86"/>
      <c r="LBM83" s="86"/>
      <c r="LBN83" s="86"/>
      <c r="LBO83" s="86"/>
      <c r="LBP83" s="86"/>
      <c r="LBQ83" s="86"/>
      <c r="LBR83" s="86"/>
      <c r="LBS83" s="86"/>
      <c r="LBT83" s="86"/>
      <c r="LBU83" s="86"/>
      <c r="LBV83" s="86"/>
      <c r="LBW83" s="86"/>
      <c r="LBX83" s="86"/>
      <c r="LBY83" s="86"/>
      <c r="LBZ83" s="86"/>
      <c r="LCA83" s="86"/>
      <c r="LCB83" s="86"/>
      <c r="LCC83" s="86"/>
      <c r="LCD83" s="86"/>
      <c r="LCE83" s="86"/>
      <c r="LCF83" s="86"/>
      <c r="LCG83" s="86"/>
      <c r="LCH83" s="86"/>
      <c r="LCI83" s="86"/>
      <c r="LCJ83" s="86"/>
      <c r="LCK83" s="86"/>
      <c r="LCL83" s="86"/>
      <c r="LCM83" s="86"/>
      <c r="LCN83" s="86"/>
      <c r="LCO83" s="86"/>
      <c r="LCP83" s="86"/>
      <c r="LCQ83" s="86"/>
      <c r="LCR83" s="86"/>
      <c r="LCS83" s="86"/>
      <c r="LCT83" s="86"/>
      <c r="LCU83" s="86"/>
      <c r="LCV83" s="86"/>
      <c r="LCW83" s="86"/>
      <c r="LCX83" s="86"/>
      <c r="LCY83" s="86"/>
      <c r="LCZ83" s="86"/>
      <c r="LDA83" s="86"/>
      <c r="LDB83" s="86"/>
      <c r="LDC83" s="86"/>
      <c r="LDD83" s="86"/>
      <c r="LDE83" s="86"/>
      <c r="LDF83" s="86"/>
      <c r="LDG83" s="86"/>
      <c r="LDH83" s="86"/>
      <c r="LDI83" s="86"/>
      <c r="LDJ83" s="86"/>
      <c r="LDK83" s="86"/>
      <c r="LDL83" s="86"/>
      <c r="LDM83" s="86"/>
      <c r="LDN83" s="86"/>
      <c r="LDO83" s="86"/>
      <c r="LDP83" s="86"/>
      <c r="LDQ83" s="86"/>
      <c r="LDR83" s="86"/>
      <c r="LDS83" s="86"/>
      <c r="LDT83" s="86"/>
      <c r="LDU83" s="86"/>
      <c r="LDV83" s="86"/>
      <c r="LDW83" s="86"/>
      <c r="LDX83" s="86"/>
      <c r="LDY83" s="86"/>
      <c r="LDZ83" s="86"/>
      <c r="LEA83" s="86"/>
      <c r="LEB83" s="86"/>
      <c r="LEC83" s="86"/>
      <c r="LED83" s="86"/>
      <c r="LEE83" s="86"/>
      <c r="LEF83" s="86"/>
      <c r="LEG83" s="86"/>
      <c r="LEH83" s="86"/>
      <c r="LEI83" s="86"/>
      <c r="LEJ83" s="86"/>
      <c r="LEK83" s="86"/>
      <c r="LEL83" s="86"/>
      <c r="LEM83" s="86"/>
      <c r="LEN83" s="86"/>
      <c r="LEO83" s="86"/>
      <c r="LEP83" s="86"/>
      <c r="LEQ83" s="86"/>
      <c r="LER83" s="86"/>
      <c r="LES83" s="86"/>
      <c r="LET83" s="86"/>
      <c r="LEU83" s="86"/>
      <c r="LEV83" s="86"/>
      <c r="LEW83" s="86"/>
      <c r="LEX83" s="86"/>
      <c r="LEY83" s="86"/>
      <c r="LEZ83" s="86"/>
      <c r="LFA83" s="86"/>
      <c r="LFB83" s="86"/>
      <c r="LFC83" s="86"/>
      <c r="LFD83" s="86"/>
      <c r="LFE83" s="86"/>
      <c r="LFF83" s="86"/>
      <c r="LFG83" s="86"/>
      <c r="LFH83" s="86"/>
      <c r="LFI83" s="86"/>
      <c r="LFJ83" s="86"/>
      <c r="LFK83" s="86"/>
      <c r="LFL83" s="86"/>
      <c r="LFM83" s="86"/>
      <c r="LFN83" s="86"/>
      <c r="LFO83" s="86"/>
      <c r="LFP83" s="86"/>
      <c r="LFQ83" s="86"/>
      <c r="LFR83" s="86"/>
      <c r="LFS83" s="86"/>
      <c r="LFT83" s="86"/>
      <c r="LFU83" s="86"/>
      <c r="LFV83" s="86"/>
      <c r="LFW83" s="86"/>
      <c r="LFX83" s="86"/>
      <c r="LFY83" s="86"/>
      <c r="LFZ83" s="86"/>
      <c r="LGA83" s="86"/>
      <c r="LGB83" s="86"/>
      <c r="LGC83" s="86"/>
      <c r="LGD83" s="86"/>
      <c r="LGE83" s="86"/>
      <c r="LGF83" s="86"/>
      <c r="LGG83" s="86"/>
      <c r="LGH83" s="86"/>
      <c r="LGI83" s="86"/>
      <c r="LGJ83" s="86"/>
      <c r="LGK83" s="86"/>
      <c r="LGL83" s="86"/>
      <c r="LGM83" s="86"/>
      <c r="LGN83" s="86"/>
      <c r="LGO83" s="86"/>
      <c r="LGP83" s="86"/>
      <c r="LGQ83" s="86"/>
      <c r="LGR83" s="86"/>
      <c r="LGS83" s="86"/>
      <c r="LGT83" s="86"/>
      <c r="LGU83" s="86"/>
      <c r="LGV83" s="86"/>
      <c r="LGW83" s="86"/>
      <c r="LGX83" s="86"/>
      <c r="LGY83" s="86"/>
      <c r="LGZ83" s="86"/>
      <c r="LHA83" s="86"/>
      <c r="LHB83" s="86"/>
      <c r="LHC83" s="86"/>
      <c r="LHD83" s="86"/>
      <c r="LHE83" s="86"/>
      <c r="LHF83" s="86"/>
      <c r="LHG83" s="86"/>
      <c r="LHH83" s="86"/>
      <c r="LHI83" s="86"/>
      <c r="LHJ83" s="86"/>
      <c r="LHK83" s="86"/>
      <c r="LHL83" s="86"/>
      <c r="LHM83" s="86"/>
      <c r="LHN83" s="86"/>
      <c r="LHO83" s="86"/>
      <c r="LHP83" s="86"/>
      <c r="LHQ83" s="86"/>
      <c r="LHR83" s="86"/>
      <c r="LHS83" s="86"/>
      <c r="LHT83" s="86"/>
      <c r="LHU83" s="86"/>
      <c r="LHV83" s="86"/>
      <c r="LHW83" s="86"/>
      <c r="LHX83" s="86"/>
      <c r="LHY83" s="86"/>
      <c r="LHZ83" s="86"/>
      <c r="LIA83" s="86"/>
      <c r="LIB83" s="86"/>
      <c r="LIC83" s="86"/>
      <c r="LID83" s="86"/>
      <c r="LIE83" s="86"/>
      <c r="LIF83" s="86"/>
      <c r="LIG83" s="86"/>
      <c r="LIH83" s="86"/>
      <c r="LII83" s="86"/>
      <c r="LIJ83" s="86"/>
      <c r="LIK83" s="86"/>
      <c r="LIL83" s="86"/>
      <c r="LIM83" s="86"/>
      <c r="LIN83" s="86"/>
      <c r="LIO83" s="86"/>
      <c r="LIP83" s="86"/>
      <c r="LIQ83" s="86"/>
      <c r="LIR83" s="86"/>
      <c r="LIS83" s="86"/>
      <c r="LIT83" s="86"/>
      <c r="LIU83" s="86"/>
      <c r="LIV83" s="86"/>
      <c r="LIW83" s="86"/>
      <c r="LIX83" s="86"/>
      <c r="LIY83" s="86"/>
      <c r="LIZ83" s="86"/>
      <c r="LJA83" s="86"/>
      <c r="LJB83" s="86"/>
      <c r="LJC83" s="86"/>
      <c r="LJD83" s="86"/>
      <c r="LJE83" s="86"/>
      <c r="LJF83" s="86"/>
      <c r="LJG83" s="86"/>
      <c r="LJH83" s="86"/>
      <c r="LJI83" s="86"/>
      <c r="LJJ83" s="86"/>
      <c r="LJK83" s="86"/>
      <c r="LJL83" s="86"/>
      <c r="LJM83" s="86"/>
      <c r="LJN83" s="86"/>
      <c r="LJO83" s="86"/>
      <c r="LJP83" s="86"/>
      <c r="LJQ83" s="86"/>
      <c r="LJR83" s="86"/>
      <c r="LJS83" s="86"/>
      <c r="LJT83" s="86"/>
      <c r="LJU83" s="86"/>
      <c r="LJV83" s="86"/>
      <c r="LJW83" s="86"/>
      <c r="LJX83" s="86"/>
      <c r="LJY83" s="86"/>
      <c r="LJZ83" s="86"/>
      <c r="LKA83" s="86"/>
      <c r="LKB83" s="86"/>
      <c r="LKC83" s="86"/>
      <c r="LKD83" s="86"/>
      <c r="LKE83" s="86"/>
      <c r="LKF83" s="86"/>
      <c r="LKG83" s="86"/>
      <c r="LKH83" s="86"/>
      <c r="LKI83" s="86"/>
      <c r="LKJ83" s="86"/>
      <c r="LKK83" s="86"/>
      <c r="LKL83" s="86"/>
      <c r="LKM83" s="86"/>
      <c r="LKN83" s="86"/>
      <c r="LKO83" s="86"/>
      <c r="LKP83" s="86"/>
      <c r="LKQ83" s="86"/>
      <c r="LKR83" s="86"/>
      <c r="LKS83" s="86"/>
      <c r="LKT83" s="86"/>
      <c r="LKU83" s="86"/>
      <c r="LKV83" s="86"/>
      <c r="LKW83" s="86"/>
      <c r="LKX83" s="86"/>
      <c r="LKY83" s="86"/>
      <c r="LKZ83" s="86"/>
      <c r="LLA83" s="86"/>
      <c r="LLB83" s="86"/>
      <c r="LLC83" s="86"/>
      <c r="LLD83" s="86"/>
      <c r="LLE83" s="86"/>
      <c r="LLF83" s="86"/>
      <c r="LLG83" s="86"/>
      <c r="LLH83" s="86"/>
      <c r="LLI83" s="86"/>
      <c r="LLJ83" s="86"/>
      <c r="LLK83" s="86"/>
      <c r="LLL83" s="86"/>
      <c r="LLM83" s="86"/>
      <c r="LLN83" s="86"/>
      <c r="LLO83" s="86"/>
      <c r="LLP83" s="86"/>
      <c r="LLQ83" s="86"/>
      <c r="LLR83" s="86"/>
      <c r="LLS83" s="86"/>
      <c r="LLT83" s="86"/>
      <c r="LLU83" s="86"/>
      <c r="LLV83" s="86"/>
      <c r="LLW83" s="86"/>
      <c r="LLX83" s="86"/>
      <c r="LLY83" s="86"/>
      <c r="LLZ83" s="86"/>
      <c r="LMA83" s="86"/>
      <c r="LMB83" s="86"/>
      <c r="LMC83" s="86"/>
      <c r="LMD83" s="86"/>
      <c r="LME83" s="86"/>
      <c r="LMF83" s="86"/>
      <c r="LMG83" s="86"/>
      <c r="LMH83" s="86"/>
      <c r="LMI83" s="86"/>
      <c r="LMJ83" s="86"/>
      <c r="LMK83" s="86"/>
      <c r="LML83" s="86"/>
      <c r="LMM83" s="86"/>
      <c r="LMN83" s="86"/>
      <c r="LMO83" s="86"/>
      <c r="LMP83" s="86"/>
      <c r="LMQ83" s="86"/>
      <c r="LMR83" s="86"/>
      <c r="LMS83" s="86"/>
      <c r="LMT83" s="86"/>
      <c r="LMU83" s="86"/>
      <c r="LMV83" s="86"/>
      <c r="LMW83" s="86"/>
      <c r="LMX83" s="86"/>
      <c r="LMY83" s="86"/>
      <c r="LMZ83" s="86"/>
      <c r="LNA83" s="86"/>
      <c r="LNB83" s="86"/>
      <c r="LNC83" s="86"/>
      <c r="LND83" s="86"/>
      <c r="LNE83" s="86"/>
      <c r="LNF83" s="86"/>
      <c r="LNG83" s="86"/>
      <c r="LNH83" s="86"/>
      <c r="LNI83" s="86"/>
      <c r="LNJ83" s="86"/>
      <c r="LNK83" s="86"/>
      <c r="LNL83" s="86"/>
      <c r="LNM83" s="86"/>
      <c r="LNN83" s="86"/>
      <c r="LNO83" s="86"/>
      <c r="LNP83" s="86"/>
      <c r="LNQ83" s="86"/>
      <c r="LNR83" s="86"/>
      <c r="LNS83" s="86"/>
      <c r="LNT83" s="86"/>
      <c r="LNU83" s="86"/>
      <c r="LNV83" s="86"/>
      <c r="LNW83" s="86"/>
      <c r="LNX83" s="86"/>
      <c r="LNY83" s="86"/>
      <c r="LNZ83" s="86"/>
      <c r="LOA83" s="86"/>
      <c r="LOB83" s="86"/>
      <c r="LOC83" s="86"/>
      <c r="LOD83" s="86"/>
      <c r="LOE83" s="86"/>
      <c r="LOF83" s="86"/>
      <c r="LOG83" s="86"/>
      <c r="LOH83" s="86"/>
      <c r="LOI83" s="86"/>
      <c r="LOJ83" s="86"/>
      <c r="LOK83" s="86"/>
      <c r="LOL83" s="86"/>
      <c r="LOM83" s="86"/>
      <c r="LON83" s="86"/>
      <c r="LOO83" s="86"/>
      <c r="LOP83" s="86"/>
      <c r="LOQ83" s="86"/>
      <c r="LOR83" s="86"/>
      <c r="LOS83" s="86"/>
      <c r="LOT83" s="86"/>
      <c r="LOU83" s="86"/>
      <c r="LOV83" s="86"/>
      <c r="LOW83" s="86"/>
      <c r="LOX83" s="86"/>
      <c r="LOY83" s="86"/>
      <c r="LOZ83" s="86"/>
      <c r="LPA83" s="86"/>
      <c r="LPB83" s="86"/>
      <c r="LPC83" s="86"/>
      <c r="LPD83" s="86"/>
      <c r="LPE83" s="86"/>
      <c r="LPF83" s="86"/>
      <c r="LPG83" s="86"/>
      <c r="LPH83" s="86"/>
      <c r="LPI83" s="86"/>
      <c r="LPJ83" s="86"/>
      <c r="LPK83" s="86"/>
      <c r="LPL83" s="86"/>
      <c r="LPM83" s="86"/>
      <c r="LPN83" s="86"/>
      <c r="LPO83" s="86"/>
      <c r="LPP83" s="86"/>
      <c r="LPQ83" s="86"/>
      <c r="LPR83" s="86"/>
      <c r="LPS83" s="86"/>
      <c r="LPT83" s="86"/>
      <c r="LPU83" s="86"/>
      <c r="LPV83" s="86"/>
      <c r="LPW83" s="86"/>
      <c r="LPX83" s="86"/>
      <c r="LPY83" s="86"/>
      <c r="LPZ83" s="86"/>
      <c r="LQA83" s="86"/>
      <c r="LQB83" s="86"/>
      <c r="LQC83" s="86"/>
      <c r="LQD83" s="86"/>
      <c r="LQE83" s="86"/>
      <c r="LQF83" s="86"/>
      <c r="LQG83" s="86"/>
      <c r="LQH83" s="86"/>
      <c r="LQI83" s="86"/>
      <c r="LQJ83" s="86"/>
      <c r="LQK83" s="86"/>
      <c r="LQL83" s="86"/>
      <c r="LQM83" s="86"/>
      <c r="LQN83" s="86"/>
      <c r="LQO83" s="86"/>
      <c r="LQP83" s="86"/>
      <c r="LQQ83" s="86"/>
      <c r="LQR83" s="86"/>
      <c r="LQS83" s="86"/>
      <c r="LQT83" s="86"/>
      <c r="LQU83" s="86"/>
      <c r="LQV83" s="86"/>
      <c r="LQW83" s="86"/>
      <c r="LQX83" s="86"/>
      <c r="LQY83" s="86"/>
      <c r="LQZ83" s="86"/>
      <c r="LRA83" s="86"/>
      <c r="LRB83" s="86"/>
      <c r="LRC83" s="86"/>
      <c r="LRD83" s="86"/>
      <c r="LRE83" s="86"/>
      <c r="LRF83" s="86"/>
      <c r="LRG83" s="86"/>
      <c r="LRH83" s="86"/>
      <c r="LRI83" s="86"/>
      <c r="LRJ83" s="86"/>
      <c r="LRK83" s="86"/>
      <c r="LRL83" s="86"/>
      <c r="LRM83" s="86"/>
      <c r="LRN83" s="86"/>
      <c r="LRO83" s="86"/>
      <c r="LRP83" s="86"/>
      <c r="LRQ83" s="86"/>
      <c r="LRR83" s="86"/>
      <c r="LRS83" s="86"/>
      <c r="LRT83" s="86"/>
      <c r="LRU83" s="86"/>
      <c r="LRV83" s="86"/>
      <c r="LRW83" s="86"/>
      <c r="LRX83" s="86"/>
      <c r="LRY83" s="86"/>
      <c r="LRZ83" s="86"/>
      <c r="LSA83" s="86"/>
      <c r="LSB83" s="86"/>
      <c r="LSC83" s="86"/>
      <c r="LSD83" s="86"/>
      <c r="LSE83" s="86"/>
      <c r="LSF83" s="86"/>
      <c r="LSG83" s="86"/>
      <c r="LSH83" s="86"/>
      <c r="LSI83" s="86"/>
      <c r="LSJ83" s="86"/>
      <c r="LSK83" s="86"/>
      <c r="LSL83" s="86"/>
      <c r="LSM83" s="86"/>
      <c r="LSN83" s="86"/>
      <c r="LSO83" s="86"/>
      <c r="LSP83" s="86"/>
      <c r="LSQ83" s="86"/>
      <c r="LSR83" s="86"/>
      <c r="LSS83" s="86"/>
      <c r="LST83" s="86"/>
      <c r="LSU83" s="86"/>
      <c r="LSV83" s="86"/>
      <c r="LSW83" s="86"/>
      <c r="LSX83" s="86"/>
      <c r="LSY83" s="86"/>
      <c r="LSZ83" s="86"/>
      <c r="LTA83" s="86"/>
      <c r="LTB83" s="86"/>
      <c r="LTC83" s="86"/>
      <c r="LTD83" s="86"/>
      <c r="LTE83" s="86"/>
      <c r="LTF83" s="86"/>
      <c r="LTG83" s="86"/>
      <c r="LTH83" s="86"/>
      <c r="LTI83" s="86"/>
      <c r="LTJ83" s="86"/>
      <c r="LTK83" s="86"/>
      <c r="LTL83" s="86"/>
      <c r="LTM83" s="86"/>
      <c r="LTN83" s="86"/>
      <c r="LTO83" s="86"/>
      <c r="LTP83" s="86"/>
      <c r="LTQ83" s="86"/>
      <c r="LTR83" s="86"/>
      <c r="LTS83" s="86"/>
      <c r="LTT83" s="86"/>
      <c r="LTU83" s="86"/>
      <c r="LTV83" s="86"/>
      <c r="LTW83" s="86"/>
      <c r="LTX83" s="86"/>
      <c r="LTY83" s="86"/>
      <c r="LTZ83" s="86"/>
      <c r="LUA83" s="86"/>
      <c r="LUB83" s="86"/>
      <c r="LUC83" s="86"/>
      <c r="LUD83" s="86"/>
      <c r="LUE83" s="86"/>
      <c r="LUF83" s="86"/>
      <c r="LUG83" s="86"/>
      <c r="LUH83" s="86"/>
      <c r="LUI83" s="86"/>
      <c r="LUJ83" s="86"/>
      <c r="LUK83" s="86"/>
      <c r="LUL83" s="86"/>
      <c r="LUM83" s="86"/>
      <c r="LUN83" s="86"/>
      <c r="LUO83" s="86"/>
      <c r="LUP83" s="86"/>
      <c r="LUQ83" s="86"/>
      <c r="LUR83" s="86"/>
      <c r="LUS83" s="86"/>
      <c r="LUT83" s="86"/>
      <c r="LUU83" s="86"/>
      <c r="LUV83" s="86"/>
      <c r="LUW83" s="86"/>
      <c r="LUX83" s="86"/>
      <c r="LUY83" s="86"/>
      <c r="LUZ83" s="86"/>
      <c r="LVA83" s="86"/>
      <c r="LVB83" s="86"/>
      <c r="LVC83" s="86"/>
      <c r="LVD83" s="86"/>
      <c r="LVE83" s="86"/>
      <c r="LVF83" s="86"/>
      <c r="LVG83" s="86"/>
      <c r="LVH83" s="86"/>
      <c r="LVI83" s="86"/>
      <c r="LVJ83" s="86"/>
      <c r="LVK83" s="86"/>
      <c r="LVL83" s="86"/>
      <c r="LVM83" s="86"/>
      <c r="LVN83" s="86"/>
      <c r="LVO83" s="86"/>
      <c r="LVP83" s="86"/>
      <c r="LVQ83" s="86"/>
      <c r="LVR83" s="86"/>
      <c r="LVS83" s="86"/>
      <c r="LVT83" s="86"/>
      <c r="LVU83" s="86"/>
      <c r="LVV83" s="86"/>
      <c r="LVW83" s="86"/>
      <c r="LVX83" s="86"/>
      <c r="LVY83" s="86"/>
      <c r="LVZ83" s="86"/>
      <c r="LWA83" s="86"/>
      <c r="LWB83" s="86"/>
      <c r="LWC83" s="86"/>
      <c r="LWD83" s="86"/>
      <c r="LWE83" s="86"/>
      <c r="LWF83" s="86"/>
      <c r="LWG83" s="86"/>
      <c r="LWH83" s="86"/>
      <c r="LWI83" s="86"/>
      <c r="LWJ83" s="86"/>
      <c r="LWK83" s="86"/>
      <c r="LWL83" s="86"/>
      <c r="LWM83" s="86"/>
      <c r="LWN83" s="86"/>
      <c r="LWO83" s="86"/>
      <c r="LWP83" s="86"/>
      <c r="LWQ83" s="86"/>
      <c r="LWR83" s="86"/>
      <c r="LWS83" s="86"/>
      <c r="LWT83" s="86"/>
      <c r="LWU83" s="86"/>
      <c r="LWV83" s="86"/>
      <c r="LWW83" s="86"/>
      <c r="LWX83" s="86"/>
      <c r="LWY83" s="86"/>
      <c r="LWZ83" s="86"/>
      <c r="LXA83" s="86"/>
      <c r="LXB83" s="86"/>
      <c r="LXC83" s="86"/>
      <c r="LXD83" s="86"/>
      <c r="LXE83" s="86"/>
      <c r="LXF83" s="86"/>
      <c r="LXG83" s="86"/>
      <c r="LXH83" s="86"/>
      <c r="LXI83" s="86"/>
      <c r="LXJ83" s="86"/>
      <c r="LXK83" s="86"/>
      <c r="LXL83" s="86"/>
      <c r="LXM83" s="86"/>
      <c r="LXN83" s="86"/>
      <c r="LXO83" s="86"/>
      <c r="LXP83" s="86"/>
      <c r="LXQ83" s="86"/>
      <c r="LXR83" s="86"/>
      <c r="LXS83" s="86"/>
      <c r="LXT83" s="86"/>
      <c r="LXU83" s="86"/>
      <c r="LXV83" s="86"/>
      <c r="LXW83" s="86"/>
      <c r="LXX83" s="86"/>
      <c r="LXY83" s="86"/>
      <c r="LXZ83" s="86"/>
      <c r="LYA83" s="86"/>
      <c r="LYB83" s="86"/>
      <c r="LYC83" s="86"/>
      <c r="LYD83" s="86"/>
      <c r="LYE83" s="86"/>
      <c r="LYF83" s="86"/>
      <c r="LYG83" s="86"/>
      <c r="LYH83" s="86"/>
      <c r="LYI83" s="86"/>
      <c r="LYJ83" s="86"/>
      <c r="LYK83" s="86"/>
      <c r="LYL83" s="86"/>
      <c r="LYM83" s="86"/>
      <c r="LYN83" s="86"/>
      <c r="LYO83" s="86"/>
      <c r="LYP83" s="86"/>
      <c r="LYQ83" s="86"/>
      <c r="LYR83" s="86"/>
      <c r="LYS83" s="86"/>
      <c r="LYT83" s="86"/>
      <c r="LYU83" s="86"/>
      <c r="LYV83" s="86"/>
      <c r="LYW83" s="86"/>
      <c r="LYX83" s="86"/>
      <c r="LYY83" s="86"/>
      <c r="LYZ83" s="86"/>
      <c r="LZA83" s="86"/>
      <c r="LZB83" s="86"/>
      <c r="LZC83" s="86"/>
      <c r="LZD83" s="86"/>
      <c r="LZE83" s="86"/>
      <c r="LZF83" s="86"/>
      <c r="LZG83" s="86"/>
      <c r="LZH83" s="86"/>
      <c r="LZI83" s="86"/>
      <c r="LZJ83" s="86"/>
      <c r="LZK83" s="86"/>
      <c r="LZL83" s="86"/>
      <c r="LZM83" s="86"/>
      <c r="LZN83" s="86"/>
      <c r="LZO83" s="86"/>
      <c r="LZP83" s="86"/>
      <c r="LZQ83" s="86"/>
      <c r="LZR83" s="86"/>
      <c r="LZS83" s="86"/>
      <c r="LZT83" s="86"/>
      <c r="LZU83" s="86"/>
      <c r="LZV83" s="86"/>
      <c r="LZW83" s="86"/>
      <c r="LZX83" s="86"/>
      <c r="LZY83" s="86"/>
      <c r="LZZ83" s="86"/>
      <c r="MAA83" s="86"/>
      <c r="MAB83" s="86"/>
      <c r="MAC83" s="86"/>
      <c r="MAD83" s="86"/>
      <c r="MAE83" s="86"/>
      <c r="MAF83" s="86"/>
      <c r="MAG83" s="86"/>
      <c r="MAH83" s="86"/>
      <c r="MAI83" s="86"/>
      <c r="MAJ83" s="86"/>
      <c r="MAK83" s="86"/>
      <c r="MAL83" s="86"/>
      <c r="MAM83" s="86"/>
      <c r="MAN83" s="86"/>
      <c r="MAO83" s="86"/>
      <c r="MAP83" s="86"/>
      <c r="MAQ83" s="86"/>
      <c r="MAR83" s="86"/>
      <c r="MAS83" s="86"/>
      <c r="MAT83" s="86"/>
      <c r="MAU83" s="86"/>
      <c r="MAV83" s="86"/>
      <c r="MAW83" s="86"/>
      <c r="MAX83" s="86"/>
      <c r="MAY83" s="86"/>
      <c r="MAZ83" s="86"/>
      <c r="MBA83" s="86"/>
      <c r="MBB83" s="86"/>
      <c r="MBC83" s="86"/>
      <c r="MBD83" s="86"/>
      <c r="MBE83" s="86"/>
      <c r="MBF83" s="86"/>
      <c r="MBG83" s="86"/>
      <c r="MBH83" s="86"/>
      <c r="MBI83" s="86"/>
      <c r="MBJ83" s="86"/>
      <c r="MBK83" s="86"/>
      <c r="MBL83" s="86"/>
      <c r="MBM83" s="86"/>
      <c r="MBN83" s="86"/>
      <c r="MBO83" s="86"/>
      <c r="MBP83" s="86"/>
      <c r="MBQ83" s="86"/>
      <c r="MBR83" s="86"/>
      <c r="MBS83" s="86"/>
      <c r="MBT83" s="86"/>
      <c r="MBU83" s="86"/>
      <c r="MBV83" s="86"/>
      <c r="MBW83" s="86"/>
      <c r="MBX83" s="86"/>
      <c r="MBY83" s="86"/>
      <c r="MBZ83" s="86"/>
      <c r="MCA83" s="86"/>
      <c r="MCB83" s="86"/>
      <c r="MCC83" s="86"/>
      <c r="MCD83" s="86"/>
      <c r="MCE83" s="86"/>
      <c r="MCF83" s="86"/>
      <c r="MCG83" s="86"/>
      <c r="MCH83" s="86"/>
      <c r="MCI83" s="86"/>
      <c r="MCJ83" s="86"/>
      <c r="MCK83" s="86"/>
      <c r="MCL83" s="86"/>
      <c r="MCM83" s="86"/>
      <c r="MCN83" s="86"/>
      <c r="MCO83" s="86"/>
      <c r="MCP83" s="86"/>
      <c r="MCQ83" s="86"/>
      <c r="MCR83" s="86"/>
      <c r="MCS83" s="86"/>
      <c r="MCT83" s="86"/>
      <c r="MCU83" s="86"/>
      <c r="MCV83" s="86"/>
      <c r="MCW83" s="86"/>
      <c r="MCX83" s="86"/>
      <c r="MCY83" s="86"/>
      <c r="MCZ83" s="86"/>
      <c r="MDA83" s="86"/>
      <c r="MDB83" s="86"/>
      <c r="MDC83" s="86"/>
      <c r="MDD83" s="86"/>
      <c r="MDE83" s="86"/>
      <c r="MDF83" s="86"/>
      <c r="MDG83" s="86"/>
      <c r="MDH83" s="86"/>
      <c r="MDI83" s="86"/>
      <c r="MDJ83" s="86"/>
      <c r="MDK83" s="86"/>
      <c r="MDL83" s="86"/>
      <c r="MDM83" s="86"/>
      <c r="MDN83" s="86"/>
      <c r="MDO83" s="86"/>
      <c r="MDP83" s="86"/>
      <c r="MDQ83" s="86"/>
      <c r="MDR83" s="86"/>
      <c r="MDS83" s="86"/>
      <c r="MDT83" s="86"/>
      <c r="MDU83" s="86"/>
      <c r="MDV83" s="86"/>
      <c r="MDW83" s="86"/>
      <c r="MDX83" s="86"/>
      <c r="MDY83" s="86"/>
      <c r="MDZ83" s="86"/>
      <c r="MEA83" s="86"/>
      <c r="MEB83" s="86"/>
      <c r="MEC83" s="86"/>
      <c r="MED83" s="86"/>
      <c r="MEE83" s="86"/>
      <c r="MEF83" s="86"/>
      <c r="MEG83" s="86"/>
      <c r="MEH83" s="86"/>
      <c r="MEI83" s="86"/>
      <c r="MEJ83" s="86"/>
      <c r="MEK83" s="86"/>
      <c r="MEL83" s="86"/>
      <c r="MEM83" s="86"/>
      <c r="MEN83" s="86"/>
      <c r="MEO83" s="86"/>
      <c r="MEP83" s="86"/>
      <c r="MEQ83" s="86"/>
      <c r="MER83" s="86"/>
      <c r="MES83" s="86"/>
      <c r="MET83" s="86"/>
      <c r="MEU83" s="86"/>
      <c r="MEV83" s="86"/>
      <c r="MEW83" s="86"/>
      <c r="MEX83" s="86"/>
      <c r="MEY83" s="86"/>
      <c r="MEZ83" s="86"/>
      <c r="MFA83" s="86"/>
      <c r="MFB83" s="86"/>
      <c r="MFC83" s="86"/>
      <c r="MFD83" s="86"/>
      <c r="MFE83" s="86"/>
      <c r="MFF83" s="86"/>
      <c r="MFG83" s="86"/>
      <c r="MFH83" s="86"/>
      <c r="MFI83" s="86"/>
      <c r="MFJ83" s="86"/>
      <c r="MFK83" s="86"/>
      <c r="MFL83" s="86"/>
      <c r="MFM83" s="86"/>
      <c r="MFN83" s="86"/>
      <c r="MFO83" s="86"/>
      <c r="MFP83" s="86"/>
      <c r="MFQ83" s="86"/>
      <c r="MFR83" s="86"/>
      <c r="MFS83" s="86"/>
      <c r="MFT83" s="86"/>
      <c r="MFU83" s="86"/>
      <c r="MFV83" s="86"/>
      <c r="MFW83" s="86"/>
      <c r="MFX83" s="86"/>
      <c r="MFY83" s="86"/>
      <c r="MFZ83" s="86"/>
      <c r="MGA83" s="86"/>
      <c r="MGB83" s="86"/>
      <c r="MGC83" s="86"/>
      <c r="MGD83" s="86"/>
      <c r="MGE83" s="86"/>
      <c r="MGF83" s="86"/>
      <c r="MGG83" s="86"/>
      <c r="MGH83" s="86"/>
      <c r="MGI83" s="86"/>
      <c r="MGJ83" s="86"/>
      <c r="MGK83" s="86"/>
      <c r="MGL83" s="86"/>
      <c r="MGM83" s="86"/>
      <c r="MGN83" s="86"/>
      <c r="MGO83" s="86"/>
      <c r="MGP83" s="86"/>
      <c r="MGQ83" s="86"/>
      <c r="MGR83" s="86"/>
      <c r="MGS83" s="86"/>
      <c r="MGT83" s="86"/>
      <c r="MGU83" s="86"/>
      <c r="MGV83" s="86"/>
      <c r="MGW83" s="86"/>
      <c r="MGX83" s="86"/>
      <c r="MGY83" s="86"/>
      <c r="MGZ83" s="86"/>
      <c r="MHA83" s="86"/>
      <c r="MHB83" s="86"/>
      <c r="MHC83" s="86"/>
      <c r="MHD83" s="86"/>
      <c r="MHE83" s="86"/>
      <c r="MHF83" s="86"/>
      <c r="MHG83" s="86"/>
      <c r="MHH83" s="86"/>
      <c r="MHI83" s="86"/>
      <c r="MHJ83" s="86"/>
      <c r="MHK83" s="86"/>
      <c r="MHL83" s="86"/>
      <c r="MHM83" s="86"/>
      <c r="MHN83" s="86"/>
      <c r="MHO83" s="86"/>
      <c r="MHP83" s="86"/>
      <c r="MHQ83" s="86"/>
      <c r="MHR83" s="86"/>
      <c r="MHS83" s="86"/>
      <c r="MHT83" s="86"/>
      <c r="MHU83" s="86"/>
      <c r="MHV83" s="86"/>
      <c r="MHW83" s="86"/>
      <c r="MHX83" s="86"/>
      <c r="MHY83" s="86"/>
      <c r="MHZ83" s="86"/>
      <c r="MIA83" s="86"/>
      <c r="MIB83" s="86"/>
      <c r="MIC83" s="86"/>
      <c r="MID83" s="86"/>
      <c r="MIE83" s="86"/>
      <c r="MIF83" s="86"/>
      <c r="MIG83" s="86"/>
      <c r="MIH83" s="86"/>
      <c r="MII83" s="86"/>
      <c r="MIJ83" s="86"/>
      <c r="MIK83" s="86"/>
      <c r="MIL83" s="86"/>
      <c r="MIM83" s="86"/>
      <c r="MIN83" s="86"/>
      <c r="MIO83" s="86"/>
      <c r="MIP83" s="86"/>
      <c r="MIQ83" s="86"/>
      <c r="MIR83" s="86"/>
      <c r="MIS83" s="86"/>
      <c r="MIT83" s="86"/>
      <c r="MIU83" s="86"/>
      <c r="MIV83" s="86"/>
      <c r="MIW83" s="86"/>
      <c r="MIX83" s="86"/>
      <c r="MIY83" s="86"/>
      <c r="MIZ83" s="86"/>
      <c r="MJA83" s="86"/>
      <c r="MJB83" s="86"/>
      <c r="MJC83" s="86"/>
      <c r="MJD83" s="86"/>
      <c r="MJE83" s="86"/>
      <c r="MJF83" s="86"/>
      <c r="MJG83" s="86"/>
      <c r="MJH83" s="86"/>
      <c r="MJI83" s="86"/>
      <c r="MJJ83" s="86"/>
      <c r="MJK83" s="86"/>
      <c r="MJL83" s="86"/>
      <c r="MJM83" s="86"/>
      <c r="MJN83" s="86"/>
      <c r="MJO83" s="86"/>
      <c r="MJP83" s="86"/>
      <c r="MJQ83" s="86"/>
      <c r="MJR83" s="86"/>
      <c r="MJS83" s="86"/>
      <c r="MJT83" s="86"/>
      <c r="MJU83" s="86"/>
      <c r="MJV83" s="86"/>
      <c r="MJW83" s="86"/>
      <c r="MJX83" s="86"/>
      <c r="MJY83" s="86"/>
      <c r="MJZ83" s="86"/>
      <c r="MKA83" s="86"/>
      <c r="MKB83" s="86"/>
      <c r="MKC83" s="86"/>
      <c r="MKD83" s="86"/>
      <c r="MKE83" s="86"/>
      <c r="MKF83" s="86"/>
      <c r="MKG83" s="86"/>
      <c r="MKH83" s="86"/>
      <c r="MKI83" s="86"/>
      <c r="MKJ83" s="86"/>
      <c r="MKK83" s="86"/>
      <c r="MKL83" s="86"/>
      <c r="MKM83" s="86"/>
      <c r="MKN83" s="86"/>
      <c r="MKO83" s="86"/>
      <c r="MKP83" s="86"/>
      <c r="MKQ83" s="86"/>
      <c r="MKR83" s="86"/>
      <c r="MKS83" s="86"/>
      <c r="MKT83" s="86"/>
      <c r="MKU83" s="86"/>
      <c r="MKV83" s="86"/>
      <c r="MKW83" s="86"/>
      <c r="MKX83" s="86"/>
      <c r="MKY83" s="86"/>
      <c r="MKZ83" s="86"/>
      <c r="MLA83" s="86"/>
      <c r="MLB83" s="86"/>
      <c r="MLC83" s="86"/>
      <c r="MLD83" s="86"/>
      <c r="MLE83" s="86"/>
      <c r="MLF83" s="86"/>
      <c r="MLG83" s="86"/>
      <c r="MLH83" s="86"/>
      <c r="MLI83" s="86"/>
      <c r="MLJ83" s="86"/>
      <c r="MLK83" s="86"/>
      <c r="MLL83" s="86"/>
      <c r="MLM83" s="86"/>
      <c r="MLN83" s="86"/>
      <c r="MLO83" s="86"/>
      <c r="MLP83" s="86"/>
      <c r="MLQ83" s="86"/>
      <c r="MLR83" s="86"/>
      <c r="MLS83" s="86"/>
      <c r="MLT83" s="86"/>
      <c r="MLU83" s="86"/>
      <c r="MLV83" s="86"/>
      <c r="MLW83" s="86"/>
      <c r="MLX83" s="86"/>
      <c r="MLY83" s="86"/>
      <c r="MLZ83" s="86"/>
      <c r="MMA83" s="86"/>
      <c r="MMB83" s="86"/>
      <c r="MMC83" s="86"/>
      <c r="MMD83" s="86"/>
      <c r="MME83" s="86"/>
      <c r="MMF83" s="86"/>
      <c r="MMG83" s="86"/>
      <c r="MMH83" s="86"/>
      <c r="MMI83" s="86"/>
      <c r="MMJ83" s="86"/>
      <c r="MMK83" s="86"/>
      <c r="MML83" s="86"/>
      <c r="MMM83" s="86"/>
      <c r="MMN83" s="86"/>
      <c r="MMO83" s="86"/>
      <c r="MMP83" s="86"/>
      <c r="MMQ83" s="86"/>
      <c r="MMR83" s="86"/>
      <c r="MMS83" s="86"/>
      <c r="MMT83" s="86"/>
      <c r="MMU83" s="86"/>
      <c r="MMV83" s="86"/>
      <c r="MMW83" s="86"/>
      <c r="MMX83" s="86"/>
      <c r="MMY83" s="86"/>
      <c r="MMZ83" s="86"/>
      <c r="MNA83" s="86"/>
      <c r="MNB83" s="86"/>
      <c r="MNC83" s="86"/>
      <c r="MND83" s="86"/>
      <c r="MNE83" s="86"/>
      <c r="MNF83" s="86"/>
      <c r="MNG83" s="86"/>
      <c r="MNH83" s="86"/>
      <c r="MNI83" s="86"/>
      <c r="MNJ83" s="86"/>
      <c r="MNK83" s="86"/>
      <c r="MNL83" s="86"/>
      <c r="MNM83" s="86"/>
      <c r="MNN83" s="86"/>
      <c r="MNO83" s="86"/>
      <c r="MNP83" s="86"/>
      <c r="MNQ83" s="86"/>
      <c r="MNR83" s="86"/>
      <c r="MNS83" s="86"/>
      <c r="MNT83" s="86"/>
      <c r="MNU83" s="86"/>
      <c r="MNV83" s="86"/>
      <c r="MNW83" s="86"/>
      <c r="MNX83" s="86"/>
      <c r="MNY83" s="86"/>
      <c r="MNZ83" s="86"/>
      <c r="MOA83" s="86"/>
      <c r="MOB83" s="86"/>
      <c r="MOC83" s="86"/>
      <c r="MOD83" s="86"/>
      <c r="MOE83" s="86"/>
      <c r="MOF83" s="86"/>
      <c r="MOG83" s="86"/>
      <c r="MOH83" s="86"/>
      <c r="MOI83" s="86"/>
      <c r="MOJ83" s="86"/>
      <c r="MOK83" s="86"/>
      <c r="MOL83" s="86"/>
      <c r="MOM83" s="86"/>
      <c r="MON83" s="86"/>
      <c r="MOO83" s="86"/>
      <c r="MOP83" s="86"/>
      <c r="MOQ83" s="86"/>
      <c r="MOR83" s="86"/>
      <c r="MOS83" s="86"/>
      <c r="MOT83" s="86"/>
      <c r="MOU83" s="86"/>
      <c r="MOV83" s="86"/>
      <c r="MOW83" s="86"/>
      <c r="MOX83" s="86"/>
      <c r="MOY83" s="86"/>
      <c r="MOZ83" s="86"/>
      <c r="MPA83" s="86"/>
      <c r="MPB83" s="86"/>
      <c r="MPC83" s="86"/>
      <c r="MPD83" s="86"/>
      <c r="MPE83" s="86"/>
      <c r="MPF83" s="86"/>
      <c r="MPG83" s="86"/>
      <c r="MPH83" s="86"/>
      <c r="MPI83" s="86"/>
      <c r="MPJ83" s="86"/>
      <c r="MPK83" s="86"/>
      <c r="MPL83" s="86"/>
      <c r="MPM83" s="86"/>
      <c r="MPN83" s="86"/>
      <c r="MPO83" s="86"/>
      <c r="MPP83" s="86"/>
      <c r="MPQ83" s="86"/>
      <c r="MPR83" s="86"/>
      <c r="MPS83" s="86"/>
      <c r="MPT83" s="86"/>
      <c r="MPU83" s="86"/>
      <c r="MPV83" s="86"/>
      <c r="MPW83" s="86"/>
      <c r="MPX83" s="86"/>
      <c r="MPY83" s="86"/>
      <c r="MPZ83" s="86"/>
      <c r="MQA83" s="86"/>
      <c r="MQB83" s="86"/>
      <c r="MQC83" s="86"/>
      <c r="MQD83" s="86"/>
      <c r="MQE83" s="86"/>
      <c r="MQF83" s="86"/>
      <c r="MQG83" s="86"/>
      <c r="MQH83" s="86"/>
      <c r="MQI83" s="86"/>
      <c r="MQJ83" s="86"/>
      <c r="MQK83" s="86"/>
      <c r="MQL83" s="86"/>
      <c r="MQM83" s="86"/>
      <c r="MQN83" s="86"/>
      <c r="MQO83" s="86"/>
      <c r="MQP83" s="86"/>
      <c r="MQQ83" s="86"/>
      <c r="MQR83" s="86"/>
      <c r="MQS83" s="86"/>
      <c r="MQT83" s="86"/>
      <c r="MQU83" s="86"/>
      <c r="MQV83" s="86"/>
      <c r="MQW83" s="86"/>
      <c r="MQX83" s="86"/>
      <c r="MQY83" s="86"/>
      <c r="MQZ83" s="86"/>
      <c r="MRA83" s="86"/>
      <c r="MRB83" s="86"/>
      <c r="MRC83" s="86"/>
      <c r="MRD83" s="86"/>
      <c r="MRE83" s="86"/>
      <c r="MRF83" s="86"/>
      <c r="MRG83" s="86"/>
      <c r="MRH83" s="86"/>
      <c r="MRI83" s="86"/>
      <c r="MRJ83" s="86"/>
      <c r="MRK83" s="86"/>
      <c r="MRL83" s="86"/>
      <c r="MRM83" s="86"/>
      <c r="MRN83" s="86"/>
      <c r="MRO83" s="86"/>
      <c r="MRP83" s="86"/>
      <c r="MRQ83" s="86"/>
      <c r="MRR83" s="86"/>
      <c r="MRS83" s="86"/>
      <c r="MRT83" s="86"/>
      <c r="MRU83" s="86"/>
      <c r="MRV83" s="86"/>
      <c r="MRW83" s="86"/>
      <c r="MRX83" s="86"/>
      <c r="MRY83" s="86"/>
      <c r="MRZ83" s="86"/>
      <c r="MSA83" s="86"/>
      <c r="MSB83" s="86"/>
      <c r="MSC83" s="86"/>
      <c r="MSD83" s="86"/>
      <c r="MSE83" s="86"/>
      <c r="MSF83" s="86"/>
      <c r="MSG83" s="86"/>
      <c r="MSH83" s="86"/>
      <c r="MSI83" s="86"/>
      <c r="MSJ83" s="86"/>
      <c r="MSK83" s="86"/>
      <c r="MSL83" s="86"/>
      <c r="MSM83" s="86"/>
      <c r="MSN83" s="86"/>
      <c r="MSO83" s="86"/>
      <c r="MSP83" s="86"/>
      <c r="MSQ83" s="86"/>
      <c r="MSR83" s="86"/>
      <c r="MSS83" s="86"/>
      <c r="MST83" s="86"/>
      <c r="MSU83" s="86"/>
      <c r="MSV83" s="86"/>
      <c r="MSW83" s="86"/>
      <c r="MSX83" s="86"/>
      <c r="MSY83" s="86"/>
      <c r="MSZ83" s="86"/>
      <c r="MTA83" s="86"/>
      <c r="MTB83" s="86"/>
      <c r="MTC83" s="86"/>
      <c r="MTD83" s="86"/>
      <c r="MTE83" s="86"/>
      <c r="MTF83" s="86"/>
      <c r="MTG83" s="86"/>
      <c r="MTH83" s="86"/>
      <c r="MTI83" s="86"/>
      <c r="MTJ83" s="86"/>
      <c r="MTK83" s="86"/>
      <c r="MTL83" s="86"/>
      <c r="MTM83" s="86"/>
      <c r="MTN83" s="86"/>
      <c r="MTO83" s="86"/>
      <c r="MTP83" s="86"/>
      <c r="MTQ83" s="86"/>
      <c r="MTR83" s="86"/>
      <c r="MTS83" s="86"/>
      <c r="MTT83" s="86"/>
      <c r="MTU83" s="86"/>
      <c r="MTV83" s="86"/>
      <c r="MTW83" s="86"/>
      <c r="MTX83" s="86"/>
      <c r="MTY83" s="86"/>
      <c r="MTZ83" s="86"/>
      <c r="MUA83" s="86"/>
      <c r="MUB83" s="86"/>
      <c r="MUC83" s="86"/>
      <c r="MUD83" s="86"/>
      <c r="MUE83" s="86"/>
      <c r="MUF83" s="86"/>
      <c r="MUG83" s="86"/>
      <c r="MUH83" s="86"/>
      <c r="MUI83" s="86"/>
      <c r="MUJ83" s="86"/>
      <c r="MUK83" s="86"/>
      <c r="MUL83" s="86"/>
      <c r="MUM83" s="86"/>
      <c r="MUN83" s="86"/>
      <c r="MUO83" s="86"/>
      <c r="MUP83" s="86"/>
      <c r="MUQ83" s="86"/>
      <c r="MUR83" s="86"/>
      <c r="MUS83" s="86"/>
      <c r="MUT83" s="86"/>
      <c r="MUU83" s="86"/>
      <c r="MUV83" s="86"/>
      <c r="MUW83" s="86"/>
      <c r="MUX83" s="86"/>
      <c r="MUY83" s="86"/>
      <c r="MUZ83" s="86"/>
      <c r="MVA83" s="86"/>
      <c r="MVB83" s="86"/>
      <c r="MVC83" s="86"/>
      <c r="MVD83" s="86"/>
      <c r="MVE83" s="86"/>
      <c r="MVF83" s="86"/>
      <c r="MVG83" s="86"/>
      <c r="MVH83" s="86"/>
      <c r="MVI83" s="86"/>
      <c r="MVJ83" s="86"/>
      <c r="MVK83" s="86"/>
      <c r="MVL83" s="86"/>
      <c r="MVM83" s="86"/>
      <c r="MVN83" s="86"/>
      <c r="MVO83" s="86"/>
      <c r="MVP83" s="86"/>
      <c r="MVQ83" s="86"/>
      <c r="MVR83" s="86"/>
      <c r="MVS83" s="86"/>
      <c r="MVT83" s="86"/>
      <c r="MVU83" s="86"/>
      <c r="MVV83" s="86"/>
      <c r="MVW83" s="86"/>
      <c r="MVX83" s="86"/>
      <c r="MVY83" s="86"/>
      <c r="MVZ83" s="86"/>
      <c r="MWA83" s="86"/>
      <c r="MWB83" s="86"/>
      <c r="MWC83" s="86"/>
      <c r="MWD83" s="86"/>
      <c r="MWE83" s="86"/>
      <c r="MWF83" s="86"/>
      <c r="MWG83" s="86"/>
      <c r="MWH83" s="86"/>
      <c r="MWI83" s="86"/>
      <c r="MWJ83" s="86"/>
      <c r="MWK83" s="86"/>
      <c r="MWL83" s="86"/>
      <c r="MWM83" s="86"/>
      <c r="MWN83" s="86"/>
      <c r="MWO83" s="86"/>
      <c r="MWP83" s="86"/>
      <c r="MWQ83" s="86"/>
      <c r="MWR83" s="86"/>
      <c r="MWS83" s="86"/>
      <c r="MWT83" s="86"/>
      <c r="MWU83" s="86"/>
      <c r="MWV83" s="86"/>
      <c r="MWW83" s="86"/>
      <c r="MWX83" s="86"/>
      <c r="MWY83" s="86"/>
      <c r="MWZ83" s="86"/>
      <c r="MXA83" s="86"/>
      <c r="MXB83" s="86"/>
      <c r="MXC83" s="86"/>
      <c r="MXD83" s="86"/>
      <c r="MXE83" s="86"/>
      <c r="MXF83" s="86"/>
      <c r="MXG83" s="86"/>
      <c r="MXH83" s="86"/>
      <c r="MXI83" s="86"/>
      <c r="MXJ83" s="86"/>
      <c r="MXK83" s="86"/>
      <c r="MXL83" s="86"/>
      <c r="MXM83" s="86"/>
      <c r="MXN83" s="86"/>
      <c r="MXO83" s="86"/>
      <c r="MXP83" s="86"/>
      <c r="MXQ83" s="86"/>
      <c r="MXR83" s="86"/>
      <c r="MXS83" s="86"/>
      <c r="MXT83" s="86"/>
      <c r="MXU83" s="86"/>
      <c r="MXV83" s="86"/>
      <c r="MXW83" s="86"/>
      <c r="MXX83" s="86"/>
      <c r="MXY83" s="86"/>
      <c r="MXZ83" s="86"/>
      <c r="MYA83" s="86"/>
      <c r="MYB83" s="86"/>
      <c r="MYC83" s="86"/>
      <c r="MYD83" s="86"/>
      <c r="MYE83" s="86"/>
      <c r="MYF83" s="86"/>
      <c r="MYG83" s="86"/>
      <c r="MYH83" s="86"/>
      <c r="MYI83" s="86"/>
      <c r="MYJ83" s="86"/>
      <c r="MYK83" s="86"/>
      <c r="MYL83" s="86"/>
      <c r="MYM83" s="86"/>
      <c r="MYN83" s="86"/>
      <c r="MYO83" s="86"/>
      <c r="MYP83" s="86"/>
      <c r="MYQ83" s="86"/>
      <c r="MYR83" s="86"/>
      <c r="MYS83" s="86"/>
      <c r="MYT83" s="86"/>
      <c r="MYU83" s="86"/>
      <c r="MYV83" s="86"/>
      <c r="MYW83" s="86"/>
      <c r="MYX83" s="86"/>
      <c r="MYY83" s="86"/>
      <c r="MYZ83" s="86"/>
      <c r="MZA83" s="86"/>
      <c r="MZB83" s="86"/>
      <c r="MZC83" s="86"/>
      <c r="MZD83" s="86"/>
      <c r="MZE83" s="86"/>
      <c r="MZF83" s="86"/>
      <c r="MZG83" s="86"/>
      <c r="MZH83" s="86"/>
      <c r="MZI83" s="86"/>
      <c r="MZJ83" s="86"/>
      <c r="MZK83" s="86"/>
      <c r="MZL83" s="86"/>
      <c r="MZM83" s="86"/>
      <c r="MZN83" s="86"/>
      <c r="MZO83" s="86"/>
      <c r="MZP83" s="86"/>
      <c r="MZQ83" s="86"/>
      <c r="MZR83" s="86"/>
      <c r="MZS83" s="86"/>
      <c r="MZT83" s="86"/>
      <c r="MZU83" s="86"/>
      <c r="MZV83" s="86"/>
      <c r="MZW83" s="86"/>
      <c r="MZX83" s="86"/>
      <c r="MZY83" s="86"/>
      <c r="MZZ83" s="86"/>
      <c r="NAA83" s="86"/>
      <c r="NAB83" s="86"/>
      <c r="NAC83" s="86"/>
      <c r="NAD83" s="86"/>
      <c r="NAE83" s="86"/>
      <c r="NAF83" s="86"/>
      <c r="NAG83" s="86"/>
      <c r="NAH83" s="86"/>
      <c r="NAI83" s="86"/>
      <c r="NAJ83" s="86"/>
      <c r="NAK83" s="86"/>
      <c r="NAL83" s="86"/>
      <c r="NAM83" s="86"/>
      <c r="NAN83" s="86"/>
      <c r="NAO83" s="86"/>
      <c r="NAP83" s="86"/>
      <c r="NAQ83" s="86"/>
      <c r="NAR83" s="86"/>
      <c r="NAS83" s="86"/>
      <c r="NAT83" s="86"/>
      <c r="NAU83" s="86"/>
      <c r="NAV83" s="86"/>
      <c r="NAW83" s="86"/>
      <c r="NAX83" s="86"/>
      <c r="NAY83" s="86"/>
      <c r="NAZ83" s="86"/>
      <c r="NBA83" s="86"/>
      <c r="NBB83" s="86"/>
      <c r="NBC83" s="86"/>
      <c r="NBD83" s="86"/>
      <c r="NBE83" s="86"/>
      <c r="NBF83" s="86"/>
      <c r="NBG83" s="86"/>
      <c r="NBH83" s="86"/>
      <c r="NBI83" s="86"/>
      <c r="NBJ83" s="86"/>
      <c r="NBK83" s="86"/>
      <c r="NBL83" s="86"/>
      <c r="NBM83" s="86"/>
      <c r="NBN83" s="86"/>
      <c r="NBO83" s="86"/>
      <c r="NBP83" s="86"/>
      <c r="NBQ83" s="86"/>
      <c r="NBR83" s="86"/>
      <c r="NBS83" s="86"/>
      <c r="NBT83" s="86"/>
      <c r="NBU83" s="86"/>
      <c r="NBV83" s="86"/>
      <c r="NBW83" s="86"/>
      <c r="NBX83" s="86"/>
      <c r="NBY83" s="86"/>
      <c r="NBZ83" s="86"/>
      <c r="NCA83" s="86"/>
      <c r="NCB83" s="86"/>
      <c r="NCC83" s="86"/>
      <c r="NCD83" s="86"/>
      <c r="NCE83" s="86"/>
      <c r="NCF83" s="86"/>
      <c r="NCG83" s="86"/>
      <c r="NCH83" s="86"/>
      <c r="NCI83" s="86"/>
      <c r="NCJ83" s="86"/>
      <c r="NCK83" s="86"/>
      <c r="NCL83" s="86"/>
      <c r="NCM83" s="86"/>
      <c r="NCN83" s="86"/>
      <c r="NCO83" s="86"/>
      <c r="NCP83" s="86"/>
      <c r="NCQ83" s="86"/>
      <c r="NCR83" s="86"/>
      <c r="NCS83" s="86"/>
      <c r="NCT83" s="86"/>
      <c r="NCU83" s="86"/>
      <c r="NCV83" s="86"/>
      <c r="NCW83" s="86"/>
      <c r="NCX83" s="86"/>
      <c r="NCY83" s="86"/>
      <c r="NCZ83" s="86"/>
      <c r="NDA83" s="86"/>
      <c r="NDB83" s="86"/>
      <c r="NDC83" s="86"/>
      <c r="NDD83" s="86"/>
      <c r="NDE83" s="86"/>
      <c r="NDF83" s="86"/>
      <c r="NDG83" s="86"/>
      <c r="NDH83" s="86"/>
      <c r="NDI83" s="86"/>
      <c r="NDJ83" s="86"/>
      <c r="NDK83" s="86"/>
      <c r="NDL83" s="86"/>
      <c r="NDM83" s="86"/>
      <c r="NDN83" s="86"/>
      <c r="NDO83" s="86"/>
      <c r="NDP83" s="86"/>
      <c r="NDQ83" s="86"/>
      <c r="NDR83" s="86"/>
      <c r="NDS83" s="86"/>
      <c r="NDT83" s="86"/>
      <c r="NDU83" s="86"/>
      <c r="NDV83" s="86"/>
      <c r="NDW83" s="86"/>
      <c r="NDX83" s="86"/>
      <c r="NDY83" s="86"/>
      <c r="NDZ83" s="86"/>
      <c r="NEA83" s="86"/>
      <c r="NEB83" s="86"/>
      <c r="NEC83" s="86"/>
      <c r="NED83" s="86"/>
      <c r="NEE83" s="86"/>
      <c r="NEF83" s="86"/>
      <c r="NEG83" s="86"/>
      <c r="NEH83" s="86"/>
      <c r="NEI83" s="86"/>
      <c r="NEJ83" s="86"/>
      <c r="NEK83" s="86"/>
      <c r="NEL83" s="86"/>
      <c r="NEM83" s="86"/>
      <c r="NEN83" s="86"/>
      <c r="NEO83" s="86"/>
      <c r="NEP83" s="86"/>
      <c r="NEQ83" s="86"/>
      <c r="NER83" s="86"/>
      <c r="NES83" s="86"/>
      <c r="NET83" s="86"/>
      <c r="NEU83" s="86"/>
      <c r="NEV83" s="86"/>
      <c r="NEW83" s="86"/>
      <c r="NEX83" s="86"/>
      <c r="NEY83" s="86"/>
      <c r="NEZ83" s="86"/>
      <c r="NFA83" s="86"/>
      <c r="NFB83" s="86"/>
      <c r="NFC83" s="86"/>
      <c r="NFD83" s="86"/>
      <c r="NFE83" s="86"/>
      <c r="NFF83" s="86"/>
      <c r="NFG83" s="86"/>
      <c r="NFH83" s="86"/>
      <c r="NFI83" s="86"/>
      <c r="NFJ83" s="86"/>
      <c r="NFK83" s="86"/>
      <c r="NFL83" s="86"/>
      <c r="NFM83" s="86"/>
      <c r="NFN83" s="86"/>
      <c r="NFO83" s="86"/>
      <c r="NFP83" s="86"/>
      <c r="NFQ83" s="86"/>
      <c r="NFR83" s="86"/>
      <c r="NFS83" s="86"/>
      <c r="NFT83" s="86"/>
      <c r="NFU83" s="86"/>
      <c r="NFV83" s="86"/>
      <c r="NFW83" s="86"/>
      <c r="NFX83" s="86"/>
      <c r="NFY83" s="86"/>
      <c r="NFZ83" s="86"/>
      <c r="NGA83" s="86"/>
      <c r="NGB83" s="86"/>
      <c r="NGC83" s="86"/>
      <c r="NGD83" s="86"/>
      <c r="NGE83" s="86"/>
      <c r="NGF83" s="86"/>
      <c r="NGG83" s="86"/>
      <c r="NGH83" s="86"/>
      <c r="NGI83" s="86"/>
      <c r="NGJ83" s="86"/>
      <c r="NGK83" s="86"/>
      <c r="NGL83" s="86"/>
      <c r="NGM83" s="86"/>
      <c r="NGN83" s="86"/>
      <c r="NGO83" s="86"/>
      <c r="NGP83" s="86"/>
      <c r="NGQ83" s="86"/>
      <c r="NGR83" s="86"/>
      <c r="NGS83" s="86"/>
      <c r="NGT83" s="86"/>
      <c r="NGU83" s="86"/>
      <c r="NGV83" s="86"/>
      <c r="NGW83" s="86"/>
      <c r="NGX83" s="86"/>
      <c r="NGY83" s="86"/>
      <c r="NGZ83" s="86"/>
      <c r="NHA83" s="86"/>
      <c r="NHB83" s="86"/>
      <c r="NHC83" s="86"/>
      <c r="NHD83" s="86"/>
      <c r="NHE83" s="86"/>
      <c r="NHF83" s="86"/>
      <c r="NHG83" s="86"/>
      <c r="NHH83" s="86"/>
      <c r="NHI83" s="86"/>
      <c r="NHJ83" s="86"/>
      <c r="NHK83" s="86"/>
      <c r="NHL83" s="86"/>
      <c r="NHM83" s="86"/>
      <c r="NHN83" s="86"/>
      <c r="NHO83" s="86"/>
      <c r="NHP83" s="86"/>
      <c r="NHQ83" s="86"/>
      <c r="NHR83" s="86"/>
      <c r="NHS83" s="86"/>
      <c r="NHT83" s="86"/>
      <c r="NHU83" s="86"/>
      <c r="NHV83" s="86"/>
      <c r="NHW83" s="86"/>
      <c r="NHX83" s="86"/>
      <c r="NHY83" s="86"/>
      <c r="NHZ83" s="86"/>
      <c r="NIA83" s="86"/>
      <c r="NIB83" s="86"/>
      <c r="NIC83" s="86"/>
      <c r="NID83" s="86"/>
      <c r="NIE83" s="86"/>
      <c r="NIF83" s="86"/>
      <c r="NIG83" s="86"/>
      <c r="NIH83" s="86"/>
      <c r="NII83" s="86"/>
      <c r="NIJ83" s="86"/>
      <c r="NIK83" s="86"/>
      <c r="NIL83" s="86"/>
      <c r="NIM83" s="86"/>
      <c r="NIN83" s="86"/>
      <c r="NIO83" s="86"/>
      <c r="NIP83" s="86"/>
      <c r="NIQ83" s="86"/>
      <c r="NIR83" s="86"/>
      <c r="NIS83" s="86"/>
      <c r="NIT83" s="86"/>
      <c r="NIU83" s="86"/>
      <c r="NIV83" s="86"/>
      <c r="NIW83" s="86"/>
      <c r="NIX83" s="86"/>
      <c r="NIY83" s="86"/>
      <c r="NIZ83" s="86"/>
      <c r="NJA83" s="86"/>
      <c r="NJB83" s="86"/>
      <c r="NJC83" s="86"/>
      <c r="NJD83" s="86"/>
      <c r="NJE83" s="86"/>
      <c r="NJF83" s="86"/>
      <c r="NJG83" s="86"/>
      <c r="NJH83" s="86"/>
      <c r="NJI83" s="86"/>
      <c r="NJJ83" s="86"/>
      <c r="NJK83" s="86"/>
      <c r="NJL83" s="86"/>
      <c r="NJM83" s="86"/>
      <c r="NJN83" s="86"/>
      <c r="NJO83" s="86"/>
      <c r="NJP83" s="86"/>
      <c r="NJQ83" s="86"/>
      <c r="NJR83" s="86"/>
      <c r="NJS83" s="86"/>
      <c r="NJT83" s="86"/>
      <c r="NJU83" s="86"/>
      <c r="NJV83" s="86"/>
      <c r="NJW83" s="86"/>
      <c r="NJX83" s="86"/>
      <c r="NJY83" s="86"/>
      <c r="NJZ83" s="86"/>
      <c r="NKA83" s="86"/>
      <c r="NKB83" s="86"/>
      <c r="NKC83" s="86"/>
      <c r="NKD83" s="86"/>
      <c r="NKE83" s="86"/>
      <c r="NKF83" s="86"/>
      <c r="NKG83" s="86"/>
      <c r="NKH83" s="86"/>
      <c r="NKI83" s="86"/>
      <c r="NKJ83" s="86"/>
      <c r="NKK83" s="86"/>
      <c r="NKL83" s="86"/>
      <c r="NKM83" s="86"/>
      <c r="NKN83" s="86"/>
      <c r="NKO83" s="86"/>
      <c r="NKP83" s="86"/>
      <c r="NKQ83" s="86"/>
      <c r="NKR83" s="86"/>
      <c r="NKS83" s="86"/>
      <c r="NKT83" s="86"/>
      <c r="NKU83" s="86"/>
      <c r="NKV83" s="86"/>
      <c r="NKW83" s="86"/>
      <c r="NKX83" s="86"/>
      <c r="NKY83" s="86"/>
      <c r="NKZ83" s="86"/>
      <c r="NLA83" s="86"/>
      <c r="NLB83" s="86"/>
      <c r="NLC83" s="86"/>
      <c r="NLD83" s="86"/>
      <c r="NLE83" s="86"/>
      <c r="NLF83" s="86"/>
      <c r="NLG83" s="86"/>
      <c r="NLH83" s="86"/>
      <c r="NLI83" s="86"/>
      <c r="NLJ83" s="86"/>
      <c r="NLK83" s="86"/>
      <c r="NLL83" s="86"/>
      <c r="NLM83" s="86"/>
      <c r="NLN83" s="86"/>
      <c r="NLO83" s="86"/>
      <c r="NLP83" s="86"/>
      <c r="NLQ83" s="86"/>
      <c r="NLR83" s="86"/>
      <c r="NLS83" s="86"/>
      <c r="NLT83" s="86"/>
      <c r="NLU83" s="86"/>
      <c r="NLV83" s="86"/>
      <c r="NLW83" s="86"/>
      <c r="NLX83" s="86"/>
      <c r="NLY83" s="86"/>
      <c r="NLZ83" s="86"/>
      <c r="NMA83" s="86"/>
      <c r="NMB83" s="86"/>
      <c r="NMC83" s="86"/>
      <c r="NMD83" s="86"/>
      <c r="NME83" s="86"/>
      <c r="NMF83" s="86"/>
      <c r="NMG83" s="86"/>
      <c r="NMH83" s="86"/>
      <c r="NMI83" s="86"/>
      <c r="NMJ83" s="86"/>
      <c r="NMK83" s="86"/>
      <c r="NML83" s="86"/>
      <c r="NMM83" s="86"/>
      <c r="NMN83" s="86"/>
      <c r="NMO83" s="86"/>
      <c r="NMP83" s="86"/>
      <c r="NMQ83" s="86"/>
      <c r="NMR83" s="86"/>
      <c r="NMS83" s="86"/>
      <c r="NMT83" s="86"/>
      <c r="NMU83" s="86"/>
      <c r="NMV83" s="86"/>
      <c r="NMW83" s="86"/>
      <c r="NMX83" s="86"/>
      <c r="NMY83" s="86"/>
      <c r="NMZ83" s="86"/>
      <c r="NNA83" s="86"/>
      <c r="NNB83" s="86"/>
      <c r="NNC83" s="86"/>
      <c r="NND83" s="86"/>
      <c r="NNE83" s="86"/>
      <c r="NNF83" s="86"/>
      <c r="NNG83" s="86"/>
      <c r="NNH83" s="86"/>
      <c r="NNI83" s="86"/>
      <c r="NNJ83" s="86"/>
      <c r="NNK83" s="86"/>
      <c r="NNL83" s="86"/>
      <c r="NNM83" s="86"/>
      <c r="NNN83" s="86"/>
      <c r="NNO83" s="86"/>
      <c r="NNP83" s="86"/>
      <c r="NNQ83" s="86"/>
      <c r="NNR83" s="86"/>
      <c r="NNS83" s="86"/>
      <c r="NNT83" s="86"/>
      <c r="NNU83" s="86"/>
      <c r="NNV83" s="86"/>
      <c r="NNW83" s="86"/>
      <c r="NNX83" s="86"/>
      <c r="NNY83" s="86"/>
      <c r="NNZ83" s="86"/>
      <c r="NOA83" s="86"/>
      <c r="NOB83" s="86"/>
      <c r="NOC83" s="86"/>
      <c r="NOD83" s="86"/>
      <c r="NOE83" s="86"/>
      <c r="NOF83" s="86"/>
      <c r="NOG83" s="86"/>
      <c r="NOH83" s="86"/>
      <c r="NOI83" s="86"/>
      <c r="NOJ83" s="86"/>
      <c r="NOK83" s="86"/>
      <c r="NOL83" s="86"/>
      <c r="NOM83" s="86"/>
      <c r="NON83" s="86"/>
      <c r="NOO83" s="86"/>
      <c r="NOP83" s="86"/>
      <c r="NOQ83" s="86"/>
      <c r="NOR83" s="86"/>
      <c r="NOS83" s="86"/>
      <c r="NOT83" s="86"/>
      <c r="NOU83" s="86"/>
      <c r="NOV83" s="86"/>
      <c r="NOW83" s="86"/>
      <c r="NOX83" s="86"/>
      <c r="NOY83" s="86"/>
      <c r="NOZ83" s="86"/>
      <c r="NPA83" s="86"/>
      <c r="NPB83" s="86"/>
      <c r="NPC83" s="86"/>
      <c r="NPD83" s="86"/>
      <c r="NPE83" s="86"/>
      <c r="NPF83" s="86"/>
      <c r="NPG83" s="86"/>
      <c r="NPH83" s="86"/>
      <c r="NPI83" s="86"/>
      <c r="NPJ83" s="86"/>
      <c r="NPK83" s="86"/>
      <c r="NPL83" s="86"/>
      <c r="NPM83" s="86"/>
      <c r="NPN83" s="86"/>
      <c r="NPO83" s="86"/>
      <c r="NPP83" s="86"/>
      <c r="NPQ83" s="86"/>
      <c r="NPR83" s="86"/>
      <c r="NPS83" s="86"/>
      <c r="NPT83" s="86"/>
      <c r="NPU83" s="86"/>
      <c r="NPV83" s="86"/>
      <c r="NPW83" s="86"/>
      <c r="NPX83" s="86"/>
      <c r="NPY83" s="86"/>
      <c r="NPZ83" s="86"/>
      <c r="NQA83" s="86"/>
      <c r="NQB83" s="86"/>
      <c r="NQC83" s="86"/>
      <c r="NQD83" s="86"/>
      <c r="NQE83" s="86"/>
      <c r="NQF83" s="86"/>
      <c r="NQG83" s="86"/>
      <c r="NQH83" s="86"/>
      <c r="NQI83" s="86"/>
      <c r="NQJ83" s="86"/>
      <c r="NQK83" s="86"/>
      <c r="NQL83" s="86"/>
      <c r="NQM83" s="86"/>
      <c r="NQN83" s="86"/>
      <c r="NQO83" s="86"/>
      <c r="NQP83" s="86"/>
      <c r="NQQ83" s="86"/>
      <c r="NQR83" s="86"/>
      <c r="NQS83" s="86"/>
      <c r="NQT83" s="86"/>
      <c r="NQU83" s="86"/>
      <c r="NQV83" s="86"/>
      <c r="NQW83" s="86"/>
      <c r="NQX83" s="86"/>
      <c r="NQY83" s="86"/>
      <c r="NQZ83" s="86"/>
      <c r="NRA83" s="86"/>
      <c r="NRB83" s="86"/>
      <c r="NRC83" s="86"/>
      <c r="NRD83" s="86"/>
      <c r="NRE83" s="86"/>
      <c r="NRF83" s="86"/>
      <c r="NRG83" s="86"/>
      <c r="NRH83" s="86"/>
      <c r="NRI83" s="86"/>
      <c r="NRJ83" s="86"/>
      <c r="NRK83" s="86"/>
      <c r="NRL83" s="86"/>
      <c r="NRM83" s="86"/>
      <c r="NRN83" s="86"/>
      <c r="NRO83" s="86"/>
      <c r="NRP83" s="86"/>
      <c r="NRQ83" s="86"/>
      <c r="NRR83" s="86"/>
      <c r="NRS83" s="86"/>
      <c r="NRT83" s="86"/>
      <c r="NRU83" s="86"/>
      <c r="NRV83" s="86"/>
      <c r="NRW83" s="86"/>
      <c r="NRX83" s="86"/>
      <c r="NRY83" s="86"/>
      <c r="NRZ83" s="86"/>
      <c r="NSA83" s="86"/>
      <c r="NSB83" s="86"/>
      <c r="NSC83" s="86"/>
      <c r="NSD83" s="86"/>
      <c r="NSE83" s="86"/>
      <c r="NSF83" s="86"/>
      <c r="NSG83" s="86"/>
      <c r="NSH83" s="86"/>
      <c r="NSI83" s="86"/>
      <c r="NSJ83" s="86"/>
      <c r="NSK83" s="86"/>
      <c r="NSL83" s="86"/>
      <c r="NSM83" s="86"/>
      <c r="NSN83" s="86"/>
      <c r="NSO83" s="86"/>
      <c r="NSP83" s="86"/>
      <c r="NSQ83" s="86"/>
      <c r="NSR83" s="86"/>
      <c r="NSS83" s="86"/>
      <c r="NST83" s="86"/>
      <c r="NSU83" s="86"/>
      <c r="NSV83" s="86"/>
      <c r="NSW83" s="86"/>
      <c r="NSX83" s="86"/>
      <c r="NSY83" s="86"/>
      <c r="NSZ83" s="86"/>
      <c r="NTA83" s="86"/>
      <c r="NTB83" s="86"/>
      <c r="NTC83" s="86"/>
      <c r="NTD83" s="86"/>
      <c r="NTE83" s="86"/>
      <c r="NTF83" s="86"/>
      <c r="NTG83" s="86"/>
      <c r="NTH83" s="86"/>
      <c r="NTI83" s="86"/>
      <c r="NTJ83" s="86"/>
      <c r="NTK83" s="86"/>
      <c r="NTL83" s="86"/>
      <c r="NTM83" s="86"/>
      <c r="NTN83" s="86"/>
      <c r="NTO83" s="86"/>
      <c r="NTP83" s="86"/>
      <c r="NTQ83" s="86"/>
      <c r="NTR83" s="86"/>
      <c r="NTS83" s="86"/>
      <c r="NTT83" s="86"/>
      <c r="NTU83" s="86"/>
      <c r="NTV83" s="86"/>
      <c r="NTW83" s="86"/>
      <c r="NTX83" s="86"/>
      <c r="NTY83" s="86"/>
      <c r="NTZ83" s="86"/>
      <c r="NUA83" s="86"/>
      <c r="NUB83" s="86"/>
      <c r="NUC83" s="86"/>
      <c r="NUD83" s="86"/>
      <c r="NUE83" s="86"/>
      <c r="NUF83" s="86"/>
      <c r="NUG83" s="86"/>
      <c r="NUH83" s="86"/>
      <c r="NUI83" s="86"/>
      <c r="NUJ83" s="86"/>
      <c r="NUK83" s="86"/>
      <c r="NUL83" s="86"/>
      <c r="NUM83" s="86"/>
      <c r="NUN83" s="86"/>
      <c r="NUO83" s="86"/>
      <c r="NUP83" s="86"/>
      <c r="NUQ83" s="86"/>
      <c r="NUR83" s="86"/>
      <c r="NUS83" s="86"/>
      <c r="NUT83" s="86"/>
      <c r="NUU83" s="86"/>
      <c r="NUV83" s="86"/>
      <c r="NUW83" s="86"/>
      <c r="NUX83" s="86"/>
      <c r="NUY83" s="86"/>
      <c r="NUZ83" s="86"/>
      <c r="NVA83" s="86"/>
      <c r="NVB83" s="86"/>
      <c r="NVC83" s="86"/>
      <c r="NVD83" s="86"/>
      <c r="NVE83" s="86"/>
      <c r="NVF83" s="86"/>
      <c r="NVG83" s="86"/>
      <c r="NVH83" s="86"/>
      <c r="NVI83" s="86"/>
      <c r="NVJ83" s="86"/>
      <c r="NVK83" s="86"/>
      <c r="NVL83" s="86"/>
      <c r="NVM83" s="86"/>
      <c r="NVN83" s="86"/>
      <c r="NVO83" s="86"/>
      <c r="NVP83" s="86"/>
      <c r="NVQ83" s="86"/>
      <c r="NVR83" s="86"/>
      <c r="NVS83" s="86"/>
      <c r="NVT83" s="86"/>
      <c r="NVU83" s="86"/>
      <c r="NVV83" s="86"/>
      <c r="NVW83" s="86"/>
      <c r="NVX83" s="86"/>
      <c r="NVY83" s="86"/>
      <c r="NVZ83" s="86"/>
      <c r="NWA83" s="86"/>
      <c r="NWB83" s="86"/>
      <c r="NWC83" s="86"/>
      <c r="NWD83" s="86"/>
      <c r="NWE83" s="86"/>
      <c r="NWF83" s="86"/>
      <c r="NWG83" s="86"/>
      <c r="NWH83" s="86"/>
      <c r="NWI83" s="86"/>
      <c r="NWJ83" s="86"/>
      <c r="NWK83" s="86"/>
      <c r="NWL83" s="86"/>
      <c r="NWM83" s="86"/>
      <c r="NWN83" s="86"/>
      <c r="NWO83" s="86"/>
      <c r="NWP83" s="86"/>
      <c r="NWQ83" s="86"/>
      <c r="NWR83" s="86"/>
      <c r="NWS83" s="86"/>
      <c r="NWT83" s="86"/>
      <c r="NWU83" s="86"/>
      <c r="NWV83" s="86"/>
      <c r="NWW83" s="86"/>
      <c r="NWX83" s="86"/>
      <c r="NWY83" s="86"/>
      <c r="NWZ83" s="86"/>
      <c r="NXA83" s="86"/>
      <c r="NXB83" s="86"/>
      <c r="NXC83" s="86"/>
      <c r="NXD83" s="86"/>
      <c r="NXE83" s="86"/>
      <c r="NXF83" s="86"/>
      <c r="NXG83" s="86"/>
      <c r="NXH83" s="86"/>
      <c r="NXI83" s="86"/>
      <c r="NXJ83" s="86"/>
      <c r="NXK83" s="86"/>
      <c r="NXL83" s="86"/>
      <c r="NXM83" s="86"/>
      <c r="NXN83" s="86"/>
      <c r="NXO83" s="86"/>
      <c r="NXP83" s="86"/>
      <c r="NXQ83" s="86"/>
      <c r="NXR83" s="86"/>
      <c r="NXS83" s="86"/>
      <c r="NXT83" s="86"/>
      <c r="NXU83" s="86"/>
      <c r="NXV83" s="86"/>
      <c r="NXW83" s="86"/>
      <c r="NXX83" s="86"/>
      <c r="NXY83" s="86"/>
      <c r="NXZ83" s="86"/>
      <c r="NYA83" s="86"/>
      <c r="NYB83" s="86"/>
      <c r="NYC83" s="86"/>
      <c r="NYD83" s="86"/>
      <c r="NYE83" s="86"/>
      <c r="NYF83" s="86"/>
      <c r="NYG83" s="86"/>
      <c r="NYH83" s="86"/>
      <c r="NYI83" s="86"/>
      <c r="NYJ83" s="86"/>
      <c r="NYK83" s="86"/>
      <c r="NYL83" s="86"/>
      <c r="NYM83" s="86"/>
      <c r="NYN83" s="86"/>
      <c r="NYO83" s="86"/>
      <c r="NYP83" s="86"/>
      <c r="NYQ83" s="86"/>
      <c r="NYR83" s="86"/>
      <c r="NYS83" s="86"/>
      <c r="NYT83" s="86"/>
      <c r="NYU83" s="86"/>
      <c r="NYV83" s="86"/>
      <c r="NYW83" s="86"/>
      <c r="NYX83" s="86"/>
      <c r="NYY83" s="86"/>
      <c r="NYZ83" s="86"/>
      <c r="NZA83" s="86"/>
      <c r="NZB83" s="86"/>
      <c r="NZC83" s="86"/>
      <c r="NZD83" s="86"/>
      <c r="NZE83" s="86"/>
      <c r="NZF83" s="86"/>
      <c r="NZG83" s="86"/>
      <c r="NZH83" s="86"/>
      <c r="NZI83" s="86"/>
      <c r="NZJ83" s="86"/>
      <c r="NZK83" s="86"/>
      <c r="NZL83" s="86"/>
      <c r="NZM83" s="86"/>
      <c r="NZN83" s="86"/>
      <c r="NZO83" s="86"/>
      <c r="NZP83" s="86"/>
      <c r="NZQ83" s="86"/>
      <c r="NZR83" s="86"/>
      <c r="NZS83" s="86"/>
      <c r="NZT83" s="86"/>
      <c r="NZU83" s="86"/>
      <c r="NZV83" s="86"/>
      <c r="NZW83" s="86"/>
      <c r="NZX83" s="86"/>
      <c r="NZY83" s="86"/>
      <c r="NZZ83" s="86"/>
      <c r="OAA83" s="86"/>
      <c r="OAB83" s="86"/>
      <c r="OAC83" s="86"/>
      <c r="OAD83" s="86"/>
      <c r="OAE83" s="86"/>
      <c r="OAF83" s="86"/>
      <c r="OAG83" s="86"/>
      <c r="OAH83" s="86"/>
      <c r="OAI83" s="86"/>
      <c r="OAJ83" s="86"/>
      <c r="OAK83" s="86"/>
      <c r="OAL83" s="86"/>
      <c r="OAM83" s="86"/>
      <c r="OAN83" s="86"/>
      <c r="OAO83" s="86"/>
      <c r="OAP83" s="86"/>
      <c r="OAQ83" s="86"/>
      <c r="OAR83" s="86"/>
      <c r="OAS83" s="86"/>
      <c r="OAT83" s="86"/>
      <c r="OAU83" s="86"/>
      <c r="OAV83" s="86"/>
      <c r="OAW83" s="86"/>
      <c r="OAX83" s="86"/>
      <c r="OAY83" s="86"/>
      <c r="OAZ83" s="86"/>
      <c r="OBA83" s="86"/>
      <c r="OBB83" s="86"/>
      <c r="OBC83" s="86"/>
      <c r="OBD83" s="86"/>
      <c r="OBE83" s="86"/>
      <c r="OBF83" s="86"/>
      <c r="OBG83" s="86"/>
      <c r="OBH83" s="86"/>
      <c r="OBI83" s="86"/>
      <c r="OBJ83" s="86"/>
      <c r="OBK83" s="86"/>
      <c r="OBL83" s="86"/>
      <c r="OBM83" s="86"/>
      <c r="OBN83" s="86"/>
      <c r="OBO83" s="86"/>
      <c r="OBP83" s="86"/>
      <c r="OBQ83" s="86"/>
      <c r="OBR83" s="86"/>
      <c r="OBS83" s="86"/>
      <c r="OBT83" s="86"/>
      <c r="OBU83" s="86"/>
      <c r="OBV83" s="86"/>
      <c r="OBW83" s="86"/>
      <c r="OBX83" s="86"/>
      <c r="OBY83" s="86"/>
      <c r="OBZ83" s="86"/>
      <c r="OCA83" s="86"/>
      <c r="OCB83" s="86"/>
      <c r="OCC83" s="86"/>
      <c r="OCD83" s="86"/>
      <c r="OCE83" s="86"/>
      <c r="OCF83" s="86"/>
      <c r="OCG83" s="86"/>
      <c r="OCH83" s="86"/>
      <c r="OCI83" s="86"/>
      <c r="OCJ83" s="86"/>
      <c r="OCK83" s="86"/>
      <c r="OCL83" s="86"/>
      <c r="OCM83" s="86"/>
      <c r="OCN83" s="86"/>
      <c r="OCO83" s="86"/>
      <c r="OCP83" s="86"/>
      <c r="OCQ83" s="86"/>
      <c r="OCR83" s="86"/>
      <c r="OCS83" s="86"/>
      <c r="OCT83" s="86"/>
      <c r="OCU83" s="86"/>
      <c r="OCV83" s="86"/>
      <c r="OCW83" s="86"/>
      <c r="OCX83" s="86"/>
      <c r="OCY83" s="86"/>
      <c r="OCZ83" s="86"/>
      <c r="ODA83" s="86"/>
      <c r="ODB83" s="86"/>
      <c r="ODC83" s="86"/>
      <c r="ODD83" s="86"/>
      <c r="ODE83" s="86"/>
      <c r="ODF83" s="86"/>
      <c r="ODG83" s="86"/>
      <c r="ODH83" s="86"/>
      <c r="ODI83" s="86"/>
      <c r="ODJ83" s="86"/>
      <c r="ODK83" s="86"/>
      <c r="ODL83" s="86"/>
      <c r="ODM83" s="86"/>
      <c r="ODN83" s="86"/>
      <c r="ODO83" s="86"/>
      <c r="ODP83" s="86"/>
      <c r="ODQ83" s="86"/>
      <c r="ODR83" s="86"/>
      <c r="ODS83" s="86"/>
      <c r="ODT83" s="86"/>
      <c r="ODU83" s="86"/>
      <c r="ODV83" s="86"/>
      <c r="ODW83" s="86"/>
      <c r="ODX83" s="86"/>
      <c r="ODY83" s="86"/>
      <c r="ODZ83" s="86"/>
      <c r="OEA83" s="86"/>
      <c r="OEB83" s="86"/>
      <c r="OEC83" s="86"/>
      <c r="OED83" s="86"/>
      <c r="OEE83" s="86"/>
      <c r="OEF83" s="86"/>
      <c r="OEG83" s="86"/>
      <c r="OEH83" s="86"/>
      <c r="OEI83" s="86"/>
      <c r="OEJ83" s="86"/>
      <c r="OEK83" s="86"/>
      <c r="OEL83" s="86"/>
      <c r="OEM83" s="86"/>
      <c r="OEN83" s="86"/>
      <c r="OEO83" s="86"/>
      <c r="OEP83" s="86"/>
      <c r="OEQ83" s="86"/>
      <c r="OER83" s="86"/>
      <c r="OES83" s="86"/>
      <c r="OET83" s="86"/>
      <c r="OEU83" s="86"/>
      <c r="OEV83" s="86"/>
      <c r="OEW83" s="86"/>
      <c r="OEX83" s="86"/>
      <c r="OEY83" s="86"/>
      <c r="OEZ83" s="86"/>
      <c r="OFA83" s="86"/>
      <c r="OFB83" s="86"/>
      <c r="OFC83" s="86"/>
      <c r="OFD83" s="86"/>
      <c r="OFE83" s="86"/>
      <c r="OFF83" s="86"/>
      <c r="OFG83" s="86"/>
      <c r="OFH83" s="86"/>
      <c r="OFI83" s="86"/>
      <c r="OFJ83" s="86"/>
      <c r="OFK83" s="86"/>
      <c r="OFL83" s="86"/>
      <c r="OFM83" s="86"/>
      <c r="OFN83" s="86"/>
      <c r="OFO83" s="86"/>
      <c r="OFP83" s="86"/>
      <c r="OFQ83" s="86"/>
      <c r="OFR83" s="86"/>
      <c r="OFS83" s="86"/>
      <c r="OFT83" s="86"/>
      <c r="OFU83" s="86"/>
      <c r="OFV83" s="86"/>
      <c r="OFW83" s="86"/>
      <c r="OFX83" s="86"/>
      <c r="OFY83" s="86"/>
      <c r="OFZ83" s="86"/>
      <c r="OGA83" s="86"/>
      <c r="OGB83" s="86"/>
      <c r="OGC83" s="86"/>
      <c r="OGD83" s="86"/>
      <c r="OGE83" s="86"/>
      <c r="OGF83" s="86"/>
      <c r="OGG83" s="86"/>
      <c r="OGH83" s="86"/>
      <c r="OGI83" s="86"/>
      <c r="OGJ83" s="86"/>
      <c r="OGK83" s="86"/>
      <c r="OGL83" s="86"/>
      <c r="OGM83" s="86"/>
      <c r="OGN83" s="86"/>
      <c r="OGO83" s="86"/>
      <c r="OGP83" s="86"/>
      <c r="OGQ83" s="86"/>
      <c r="OGR83" s="86"/>
      <c r="OGS83" s="86"/>
      <c r="OGT83" s="86"/>
      <c r="OGU83" s="86"/>
      <c r="OGV83" s="86"/>
      <c r="OGW83" s="86"/>
      <c r="OGX83" s="86"/>
      <c r="OGY83" s="86"/>
      <c r="OGZ83" s="86"/>
      <c r="OHA83" s="86"/>
      <c r="OHB83" s="86"/>
      <c r="OHC83" s="86"/>
      <c r="OHD83" s="86"/>
      <c r="OHE83" s="86"/>
      <c r="OHF83" s="86"/>
      <c r="OHG83" s="86"/>
      <c r="OHH83" s="86"/>
      <c r="OHI83" s="86"/>
      <c r="OHJ83" s="86"/>
      <c r="OHK83" s="86"/>
      <c r="OHL83" s="86"/>
      <c r="OHM83" s="86"/>
      <c r="OHN83" s="86"/>
      <c r="OHO83" s="86"/>
      <c r="OHP83" s="86"/>
      <c r="OHQ83" s="86"/>
      <c r="OHR83" s="86"/>
      <c r="OHS83" s="86"/>
      <c r="OHT83" s="86"/>
      <c r="OHU83" s="86"/>
      <c r="OHV83" s="86"/>
      <c r="OHW83" s="86"/>
      <c r="OHX83" s="86"/>
      <c r="OHY83" s="86"/>
      <c r="OHZ83" s="86"/>
      <c r="OIA83" s="86"/>
      <c r="OIB83" s="86"/>
      <c r="OIC83" s="86"/>
      <c r="OID83" s="86"/>
      <c r="OIE83" s="86"/>
      <c r="OIF83" s="86"/>
      <c r="OIG83" s="86"/>
      <c r="OIH83" s="86"/>
      <c r="OII83" s="86"/>
      <c r="OIJ83" s="86"/>
      <c r="OIK83" s="86"/>
      <c r="OIL83" s="86"/>
      <c r="OIM83" s="86"/>
      <c r="OIN83" s="86"/>
      <c r="OIO83" s="86"/>
      <c r="OIP83" s="86"/>
      <c r="OIQ83" s="86"/>
      <c r="OIR83" s="86"/>
      <c r="OIS83" s="86"/>
      <c r="OIT83" s="86"/>
      <c r="OIU83" s="86"/>
      <c r="OIV83" s="86"/>
      <c r="OIW83" s="86"/>
      <c r="OIX83" s="86"/>
      <c r="OIY83" s="86"/>
      <c r="OIZ83" s="86"/>
      <c r="OJA83" s="86"/>
      <c r="OJB83" s="86"/>
      <c r="OJC83" s="86"/>
      <c r="OJD83" s="86"/>
      <c r="OJE83" s="86"/>
      <c r="OJF83" s="86"/>
      <c r="OJG83" s="86"/>
      <c r="OJH83" s="86"/>
      <c r="OJI83" s="86"/>
      <c r="OJJ83" s="86"/>
      <c r="OJK83" s="86"/>
      <c r="OJL83" s="86"/>
      <c r="OJM83" s="86"/>
      <c r="OJN83" s="86"/>
      <c r="OJO83" s="86"/>
      <c r="OJP83" s="86"/>
      <c r="OJQ83" s="86"/>
      <c r="OJR83" s="86"/>
      <c r="OJS83" s="86"/>
      <c r="OJT83" s="86"/>
      <c r="OJU83" s="86"/>
      <c r="OJV83" s="86"/>
      <c r="OJW83" s="86"/>
      <c r="OJX83" s="86"/>
      <c r="OJY83" s="86"/>
      <c r="OJZ83" s="86"/>
      <c r="OKA83" s="86"/>
      <c r="OKB83" s="86"/>
      <c r="OKC83" s="86"/>
      <c r="OKD83" s="86"/>
      <c r="OKE83" s="86"/>
      <c r="OKF83" s="86"/>
      <c r="OKG83" s="86"/>
      <c r="OKH83" s="86"/>
      <c r="OKI83" s="86"/>
      <c r="OKJ83" s="86"/>
      <c r="OKK83" s="86"/>
      <c r="OKL83" s="86"/>
      <c r="OKM83" s="86"/>
      <c r="OKN83" s="86"/>
      <c r="OKO83" s="86"/>
      <c r="OKP83" s="86"/>
      <c r="OKQ83" s="86"/>
      <c r="OKR83" s="86"/>
      <c r="OKS83" s="86"/>
      <c r="OKT83" s="86"/>
      <c r="OKU83" s="86"/>
      <c r="OKV83" s="86"/>
      <c r="OKW83" s="86"/>
      <c r="OKX83" s="86"/>
      <c r="OKY83" s="86"/>
      <c r="OKZ83" s="86"/>
      <c r="OLA83" s="86"/>
      <c r="OLB83" s="86"/>
      <c r="OLC83" s="86"/>
      <c r="OLD83" s="86"/>
      <c r="OLE83" s="86"/>
      <c r="OLF83" s="86"/>
      <c r="OLG83" s="86"/>
      <c r="OLH83" s="86"/>
      <c r="OLI83" s="86"/>
      <c r="OLJ83" s="86"/>
      <c r="OLK83" s="86"/>
      <c r="OLL83" s="86"/>
      <c r="OLM83" s="86"/>
      <c r="OLN83" s="86"/>
      <c r="OLO83" s="86"/>
      <c r="OLP83" s="86"/>
      <c r="OLQ83" s="86"/>
      <c r="OLR83" s="86"/>
      <c r="OLS83" s="86"/>
      <c r="OLT83" s="86"/>
      <c r="OLU83" s="86"/>
      <c r="OLV83" s="86"/>
      <c r="OLW83" s="86"/>
      <c r="OLX83" s="86"/>
      <c r="OLY83" s="86"/>
      <c r="OLZ83" s="86"/>
      <c r="OMA83" s="86"/>
      <c r="OMB83" s="86"/>
      <c r="OMC83" s="86"/>
      <c r="OMD83" s="86"/>
      <c r="OME83" s="86"/>
      <c r="OMF83" s="86"/>
      <c r="OMG83" s="86"/>
      <c r="OMH83" s="86"/>
      <c r="OMI83" s="86"/>
      <c r="OMJ83" s="86"/>
      <c r="OMK83" s="86"/>
      <c r="OML83" s="86"/>
      <c r="OMM83" s="86"/>
      <c r="OMN83" s="86"/>
      <c r="OMO83" s="86"/>
      <c r="OMP83" s="86"/>
      <c r="OMQ83" s="86"/>
      <c r="OMR83" s="86"/>
      <c r="OMS83" s="86"/>
      <c r="OMT83" s="86"/>
      <c r="OMU83" s="86"/>
      <c r="OMV83" s="86"/>
      <c r="OMW83" s="86"/>
      <c r="OMX83" s="86"/>
      <c r="OMY83" s="86"/>
      <c r="OMZ83" s="86"/>
      <c r="ONA83" s="86"/>
      <c r="ONB83" s="86"/>
      <c r="ONC83" s="86"/>
      <c r="OND83" s="86"/>
      <c r="ONE83" s="86"/>
      <c r="ONF83" s="86"/>
      <c r="ONG83" s="86"/>
      <c r="ONH83" s="86"/>
      <c r="ONI83" s="86"/>
      <c r="ONJ83" s="86"/>
      <c r="ONK83" s="86"/>
      <c r="ONL83" s="86"/>
      <c r="ONM83" s="86"/>
      <c r="ONN83" s="86"/>
      <c r="ONO83" s="86"/>
      <c r="ONP83" s="86"/>
      <c r="ONQ83" s="86"/>
      <c r="ONR83" s="86"/>
      <c r="ONS83" s="86"/>
      <c r="ONT83" s="86"/>
      <c r="ONU83" s="86"/>
      <c r="ONV83" s="86"/>
      <c r="ONW83" s="86"/>
      <c r="ONX83" s="86"/>
      <c r="ONY83" s="86"/>
      <c r="ONZ83" s="86"/>
      <c r="OOA83" s="86"/>
      <c r="OOB83" s="86"/>
      <c r="OOC83" s="86"/>
      <c r="OOD83" s="86"/>
      <c r="OOE83" s="86"/>
      <c r="OOF83" s="86"/>
      <c r="OOG83" s="86"/>
      <c r="OOH83" s="86"/>
      <c r="OOI83" s="86"/>
      <c r="OOJ83" s="86"/>
      <c r="OOK83" s="86"/>
      <c r="OOL83" s="86"/>
      <c r="OOM83" s="86"/>
      <c r="OON83" s="86"/>
      <c r="OOO83" s="86"/>
      <c r="OOP83" s="86"/>
      <c r="OOQ83" s="86"/>
      <c r="OOR83" s="86"/>
      <c r="OOS83" s="86"/>
      <c r="OOT83" s="86"/>
      <c r="OOU83" s="86"/>
      <c r="OOV83" s="86"/>
      <c r="OOW83" s="86"/>
      <c r="OOX83" s="86"/>
      <c r="OOY83" s="86"/>
      <c r="OOZ83" s="86"/>
      <c r="OPA83" s="86"/>
      <c r="OPB83" s="86"/>
      <c r="OPC83" s="86"/>
      <c r="OPD83" s="86"/>
      <c r="OPE83" s="86"/>
      <c r="OPF83" s="86"/>
      <c r="OPG83" s="86"/>
      <c r="OPH83" s="86"/>
      <c r="OPI83" s="86"/>
      <c r="OPJ83" s="86"/>
      <c r="OPK83" s="86"/>
      <c r="OPL83" s="86"/>
      <c r="OPM83" s="86"/>
      <c r="OPN83" s="86"/>
      <c r="OPO83" s="86"/>
      <c r="OPP83" s="86"/>
      <c r="OPQ83" s="86"/>
      <c r="OPR83" s="86"/>
      <c r="OPS83" s="86"/>
      <c r="OPT83" s="86"/>
      <c r="OPU83" s="86"/>
      <c r="OPV83" s="86"/>
      <c r="OPW83" s="86"/>
      <c r="OPX83" s="86"/>
      <c r="OPY83" s="86"/>
      <c r="OPZ83" s="86"/>
      <c r="OQA83" s="86"/>
      <c r="OQB83" s="86"/>
      <c r="OQC83" s="86"/>
      <c r="OQD83" s="86"/>
      <c r="OQE83" s="86"/>
      <c r="OQF83" s="86"/>
      <c r="OQG83" s="86"/>
      <c r="OQH83" s="86"/>
      <c r="OQI83" s="86"/>
      <c r="OQJ83" s="86"/>
      <c r="OQK83" s="86"/>
      <c r="OQL83" s="86"/>
      <c r="OQM83" s="86"/>
      <c r="OQN83" s="86"/>
      <c r="OQO83" s="86"/>
      <c r="OQP83" s="86"/>
      <c r="OQQ83" s="86"/>
      <c r="OQR83" s="86"/>
      <c r="OQS83" s="86"/>
      <c r="OQT83" s="86"/>
      <c r="OQU83" s="86"/>
      <c r="OQV83" s="86"/>
      <c r="OQW83" s="86"/>
      <c r="OQX83" s="86"/>
      <c r="OQY83" s="86"/>
      <c r="OQZ83" s="86"/>
      <c r="ORA83" s="86"/>
      <c r="ORB83" s="86"/>
      <c r="ORC83" s="86"/>
      <c r="ORD83" s="86"/>
      <c r="ORE83" s="86"/>
      <c r="ORF83" s="86"/>
      <c r="ORG83" s="86"/>
      <c r="ORH83" s="86"/>
      <c r="ORI83" s="86"/>
      <c r="ORJ83" s="86"/>
      <c r="ORK83" s="86"/>
      <c r="ORL83" s="86"/>
      <c r="ORM83" s="86"/>
      <c r="ORN83" s="86"/>
      <c r="ORO83" s="86"/>
      <c r="ORP83" s="86"/>
      <c r="ORQ83" s="86"/>
      <c r="ORR83" s="86"/>
      <c r="ORS83" s="86"/>
      <c r="ORT83" s="86"/>
      <c r="ORU83" s="86"/>
      <c r="ORV83" s="86"/>
      <c r="ORW83" s="86"/>
      <c r="ORX83" s="86"/>
      <c r="ORY83" s="86"/>
      <c r="ORZ83" s="86"/>
      <c r="OSA83" s="86"/>
      <c r="OSB83" s="86"/>
      <c r="OSC83" s="86"/>
      <c r="OSD83" s="86"/>
      <c r="OSE83" s="86"/>
      <c r="OSF83" s="86"/>
      <c r="OSG83" s="86"/>
      <c r="OSH83" s="86"/>
      <c r="OSI83" s="86"/>
      <c r="OSJ83" s="86"/>
      <c r="OSK83" s="86"/>
      <c r="OSL83" s="86"/>
      <c r="OSM83" s="86"/>
      <c r="OSN83" s="86"/>
      <c r="OSO83" s="86"/>
      <c r="OSP83" s="86"/>
      <c r="OSQ83" s="86"/>
      <c r="OSR83" s="86"/>
      <c r="OSS83" s="86"/>
      <c r="OST83" s="86"/>
      <c r="OSU83" s="86"/>
      <c r="OSV83" s="86"/>
      <c r="OSW83" s="86"/>
      <c r="OSX83" s="86"/>
      <c r="OSY83" s="86"/>
      <c r="OSZ83" s="86"/>
      <c r="OTA83" s="86"/>
      <c r="OTB83" s="86"/>
      <c r="OTC83" s="86"/>
      <c r="OTD83" s="86"/>
      <c r="OTE83" s="86"/>
      <c r="OTF83" s="86"/>
      <c r="OTG83" s="86"/>
      <c r="OTH83" s="86"/>
      <c r="OTI83" s="86"/>
      <c r="OTJ83" s="86"/>
      <c r="OTK83" s="86"/>
      <c r="OTL83" s="86"/>
      <c r="OTM83" s="86"/>
      <c r="OTN83" s="86"/>
      <c r="OTO83" s="86"/>
      <c r="OTP83" s="86"/>
      <c r="OTQ83" s="86"/>
      <c r="OTR83" s="86"/>
      <c r="OTS83" s="86"/>
      <c r="OTT83" s="86"/>
      <c r="OTU83" s="86"/>
      <c r="OTV83" s="86"/>
      <c r="OTW83" s="86"/>
      <c r="OTX83" s="86"/>
      <c r="OTY83" s="86"/>
      <c r="OTZ83" s="86"/>
      <c r="OUA83" s="86"/>
      <c r="OUB83" s="86"/>
      <c r="OUC83" s="86"/>
      <c r="OUD83" s="86"/>
      <c r="OUE83" s="86"/>
      <c r="OUF83" s="86"/>
      <c r="OUG83" s="86"/>
      <c r="OUH83" s="86"/>
      <c r="OUI83" s="86"/>
      <c r="OUJ83" s="86"/>
      <c r="OUK83" s="86"/>
      <c r="OUL83" s="86"/>
      <c r="OUM83" s="86"/>
      <c r="OUN83" s="86"/>
      <c r="OUO83" s="86"/>
      <c r="OUP83" s="86"/>
      <c r="OUQ83" s="86"/>
      <c r="OUR83" s="86"/>
      <c r="OUS83" s="86"/>
      <c r="OUT83" s="86"/>
      <c r="OUU83" s="86"/>
      <c r="OUV83" s="86"/>
      <c r="OUW83" s="86"/>
      <c r="OUX83" s="86"/>
      <c r="OUY83" s="86"/>
      <c r="OUZ83" s="86"/>
      <c r="OVA83" s="86"/>
      <c r="OVB83" s="86"/>
      <c r="OVC83" s="86"/>
      <c r="OVD83" s="86"/>
      <c r="OVE83" s="86"/>
      <c r="OVF83" s="86"/>
      <c r="OVG83" s="86"/>
      <c r="OVH83" s="86"/>
      <c r="OVI83" s="86"/>
      <c r="OVJ83" s="86"/>
      <c r="OVK83" s="86"/>
      <c r="OVL83" s="86"/>
      <c r="OVM83" s="86"/>
      <c r="OVN83" s="86"/>
      <c r="OVO83" s="86"/>
      <c r="OVP83" s="86"/>
      <c r="OVQ83" s="86"/>
      <c r="OVR83" s="86"/>
      <c r="OVS83" s="86"/>
      <c r="OVT83" s="86"/>
      <c r="OVU83" s="86"/>
      <c r="OVV83" s="86"/>
      <c r="OVW83" s="86"/>
      <c r="OVX83" s="86"/>
      <c r="OVY83" s="86"/>
      <c r="OVZ83" s="86"/>
      <c r="OWA83" s="86"/>
      <c r="OWB83" s="86"/>
      <c r="OWC83" s="86"/>
      <c r="OWD83" s="86"/>
      <c r="OWE83" s="86"/>
      <c r="OWF83" s="86"/>
      <c r="OWG83" s="86"/>
      <c r="OWH83" s="86"/>
      <c r="OWI83" s="86"/>
      <c r="OWJ83" s="86"/>
      <c r="OWK83" s="86"/>
      <c r="OWL83" s="86"/>
      <c r="OWM83" s="86"/>
      <c r="OWN83" s="86"/>
      <c r="OWO83" s="86"/>
      <c r="OWP83" s="86"/>
      <c r="OWQ83" s="86"/>
      <c r="OWR83" s="86"/>
      <c r="OWS83" s="86"/>
      <c r="OWT83" s="86"/>
      <c r="OWU83" s="86"/>
      <c r="OWV83" s="86"/>
      <c r="OWW83" s="86"/>
      <c r="OWX83" s="86"/>
      <c r="OWY83" s="86"/>
      <c r="OWZ83" s="86"/>
      <c r="OXA83" s="86"/>
      <c r="OXB83" s="86"/>
      <c r="OXC83" s="86"/>
      <c r="OXD83" s="86"/>
      <c r="OXE83" s="86"/>
      <c r="OXF83" s="86"/>
      <c r="OXG83" s="86"/>
      <c r="OXH83" s="86"/>
      <c r="OXI83" s="86"/>
      <c r="OXJ83" s="86"/>
      <c r="OXK83" s="86"/>
      <c r="OXL83" s="86"/>
      <c r="OXM83" s="86"/>
      <c r="OXN83" s="86"/>
      <c r="OXO83" s="86"/>
      <c r="OXP83" s="86"/>
      <c r="OXQ83" s="86"/>
      <c r="OXR83" s="86"/>
      <c r="OXS83" s="86"/>
      <c r="OXT83" s="86"/>
      <c r="OXU83" s="86"/>
      <c r="OXV83" s="86"/>
      <c r="OXW83" s="86"/>
      <c r="OXX83" s="86"/>
      <c r="OXY83" s="86"/>
      <c r="OXZ83" s="86"/>
      <c r="OYA83" s="86"/>
      <c r="OYB83" s="86"/>
      <c r="OYC83" s="86"/>
      <c r="OYD83" s="86"/>
      <c r="OYE83" s="86"/>
      <c r="OYF83" s="86"/>
      <c r="OYG83" s="86"/>
      <c r="OYH83" s="86"/>
      <c r="OYI83" s="86"/>
      <c r="OYJ83" s="86"/>
      <c r="OYK83" s="86"/>
      <c r="OYL83" s="86"/>
      <c r="OYM83" s="86"/>
      <c r="OYN83" s="86"/>
      <c r="OYO83" s="86"/>
      <c r="OYP83" s="86"/>
      <c r="OYQ83" s="86"/>
      <c r="OYR83" s="86"/>
      <c r="OYS83" s="86"/>
      <c r="OYT83" s="86"/>
      <c r="OYU83" s="86"/>
      <c r="OYV83" s="86"/>
      <c r="OYW83" s="86"/>
      <c r="OYX83" s="86"/>
      <c r="OYY83" s="86"/>
      <c r="OYZ83" s="86"/>
      <c r="OZA83" s="86"/>
      <c r="OZB83" s="86"/>
      <c r="OZC83" s="86"/>
      <c r="OZD83" s="86"/>
      <c r="OZE83" s="86"/>
      <c r="OZF83" s="86"/>
      <c r="OZG83" s="86"/>
      <c r="OZH83" s="86"/>
      <c r="OZI83" s="86"/>
      <c r="OZJ83" s="86"/>
      <c r="OZK83" s="86"/>
      <c r="OZL83" s="86"/>
      <c r="OZM83" s="86"/>
      <c r="OZN83" s="86"/>
      <c r="OZO83" s="86"/>
      <c r="OZP83" s="86"/>
      <c r="OZQ83" s="86"/>
      <c r="OZR83" s="86"/>
      <c r="OZS83" s="86"/>
      <c r="OZT83" s="86"/>
      <c r="OZU83" s="86"/>
      <c r="OZV83" s="86"/>
      <c r="OZW83" s="86"/>
      <c r="OZX83" s="86"/>
      <c r="OZY83" s="86"/>
      <c r="OZZ83" s="86"/>
      <c r="PAA83" s="86"/>
      <c r="PAB83" s="86"/>
      <c r="PAC83" s="86"/>
      <c r="PAD83" s="86"/>
      <c r="PAE83" s="86"/>
      <c r="PAF83" s="86"/>
      <c r="PAG83" s="86"/>
      <c r="PAH83" s="86"/>
      <c r="PAI83" s="86"/>
      <c r="PAJ83" s="86"/>
      <c r="PAK83" s="86"/>
      <c r="PAL83" s="86"/>
      <c r="PAM83" s="86"/>
      <c r="PAN83" s="86"/>
      <c r="PAO83" s="86"/>
      <c r="PAP83" s="86"/>
      <c r="PAQ83" s="86"/>
      <c r="PAR83" s="86"/>
      <c r="PAS83" s="86"/>
      <c r="PAT83" s="86"/>
      <c r="PAU83" s="86"/>
      <c r="PAV83" s="86"/>
      <c r="PAW83" s="86"/>
      <c r="PAX83" s="86"/>
      <c r="PAY83" s="86"/>
      <c r="PAZ83" s="86"/>
      <c r="PBA83" s="86"/>
      <c r="PBB83" s="86"/>
      <c r="PBC83" s="86"/>
      <c r="PBD83" s="86"/>
      <c r="PBE83" s="86"/>
      <c r="PBF83" s="86"/>
      <c r="PBG83" s="86"/>
      <c r="PBH83" s="86"/>
      <c r="PBI83" s="86"/>
      <c r="PBJ83" s="86"/>
      <c r="PBK83" s="86"/>
      <c r="PBL83" s="86"/>
      <c r="PBM83" s="86"/>
      <c r="PBN83" s="86"/>
      <c r="PBO83" s="86"/>
      <c r="PBP83" s="86"/>
      <c r="PBQ83" s="86"/>
      <c r="PBR83" s="86"/>
      <c r="PBS83" s="86"/>
      <c r="PBT83" s="86"/>
      <c r="PBU83" s="86"/>
      <c r="PBV83" s="86"/>
      <c r="PBW83" s="86"/>
      <c r="PBX83" s="86"/>
      <c r="PBY83" s="86"/>
      <c r="PBZ83" s="86"/>
      <c r="PCA83" s="86"/>
      <c r="PCB83" s="86"/>
      <c r="PCC83" s="86"/>
      <c r="PCD83" s="86"/>
      <c r="PCE83" s="86"/>
      <c r="PCF83" s="86"/>
      <c r="PCG83" s="86"/>
      <c r="PCH83" s="86"/>
      <c r="PCI83" s="86"/>
      <c r="PCJ83" s="86"/>
      <c r="PCK83" s="86"/>
      <c r="PCL83" s="86"/>
      <c r="PCM83" s="86"/>
      <c r="PCN83" s="86"/>
      <c r="PCO83" s="86"/>
      <c r="PCP83" s="86"/>
      <c r="PCQ83" s="86"/>
      <c r="PCR83" s="86"/>
      <c r="PCS83" s="86"/>
      <c r="PCT83" s="86"/>
      <c r="PCU83" s="86"/>
      <c r="PCV83" s="86"/>
      <c r="PCW83" s="86"/>
      <c r="PCX83" s="86"/>
      <c r="PCY83" s="86"/>
      <c r="PCZ83" s="86"/>
      <c r="PDA83" s="86"/>
      <c r="PDB83" s="86"/>
      <c r="PDC83" s="86"/>
      <c r="PDD83" s="86"/>
      <c r="PDE83" s="86"/>
      <c r="PDF83" s="86"/>
      <c r="PDG83" s="86"/>
      <c r="PDH83" s="86"/>
      <c r="PDI83" s="86"/>
      <c r="PDJ83" s="86"/>
      <c r="PDK83" s="86"/>
      <c r="PDL83" s="86"/>
      <c r="PDM83" s="86"/>
      <c r="PDN83" s="86"/>
      <c r="PDO83" s="86"/>
      <c r="PDP83" s="86"/>
      <c r="PDQ83" s="86"/>
      <c r="PDR83" s="86"/>
      <c r="PDS83" s="86"/>
      <c r="PDT83" s="86"/>
      <c r="PDU83" s="86"/>
      <c r="PDV83" s="86"/>
      <c r="PDW83" s="86"/>
      <c r="PDX83" s="86"/>
      <c r="PDY83" s="86"/>
      <c r="PDZ83" s="86"/>
      <c r="PEA83" s="86"/>
      <c r="PEB83" s="86"/>
      <c r="PEC83" s="86"/>
      <c r="PED83" s="86"/>
      <c r="PEE83" s="86"/>
      <c r="PEF83" s="86"/>
      <c r="PEG83" s="86"/>
      <c r="PEH83" s="86"/>
      <c r="PEI83" s="86"/>
      <c r="PEJ83" s="86"/>
      <c r="PEK83" s="86"/>
      <c r="PEL83" s="86"/>
      <c r="PEM83" s="86"/>
      <c r="PEN83" s="86"/>
      <c r="PEO83" s="86"/>
      <c r="PEP83" s="86"/>
      <c r="PEQ83" s="86"/>
      <c r="PER83" s="86"/>
      <c r="PES83" s="86"/>
      <c r="PET83" s="86"/>
      <c r="PEU83" s="86"/>
      <c r="PEV83" s="86"/>
      <c r="PEW83" s="86"/>
      <c r="PEX83" s="86"/>
      <c r="PEY83" s="86"/>
      <c r="PEZ83" s="86"/>
      <c r="PFA83" s="86"/>
      <c r="PFB83" s="86"/>
      <c r="PFC83" s="86"/>
      <c r="PFD83" s="86"/>
      <c r="PFE83" s="86"/>
      <c r="PFF83" s="86"/>
      <c r="PFG83" s="86"/>
      <c r="PFH83" s="86"/>
      <c r="PFI83" s="86"/>
      <c r="PFJ83" s="86"/>
      <c r="PFK83" s="86"/>
      <c r="PFL83" s="86"/>
      <c r="PFM83" s="86"/>
      <c r="PFN83" s="86"/>
      <c r="PFO83" s="86"/>
      <c r="PFP83" s="86"/>
      <c r="PFQ83" s="86"/>
      <c r="PFR83" s="86"/>
      <c r="PFS83" s="86"/>
      <c r="PFT83" s="86"/>
      <c r="PFU83" s="86"/>
      <c r="PFV83" s="86"/>
      <c r="PFW83" s="86"/>
      <c r="PFX83" s="86"/>
      <c r="PFY83" s="86"/>
      <c r="PFZ83" s="86"/>
      <c r="PGA83" s="86"/>
      <c r="PGB83" s="86"/>
      <c r="PGC83" s="86"/>
      <c r="PGD83" s="86"/>
      <c r="PGE83" s="86"/>
      <c r="PGF83" s="86"/>
      <c r="PGG83" s="86"/>
      <c r="PGH83" s="86"/>
      <c r="PGI83" s="86"/>
      <c r="PGJ83" s="86"/>
      <c r="PGK83" s="86"/>
      <c r="PGL83" s="86"/>
      <c r="PGM83" s="86"/>
      <c r="PGN83" s="86"/>
      <c r="PGO83" s="86"/>
      <c r="PGP83" s="86"/>
      <c r="PGQ83" s="86"/>
      <c r="PGR83" s="86"/>
      <c r="PGS83" s="86"/>
      <c r="PGT83" s="86"/>
      <c r="PGU83" s="86"/>
      <c r="PGV83" s="86"/>
      <c r="PGW83" s="86"/>
      <c r="PGX83" s="86"/>
      <c r="PGY83" s="86"/>
      <c r="PGZ83" s="86"/>
      <c r="PHA83" s="86"/>
      <c r="PHB83" s="86"/>
      <c r="PHC83" s="86"/>
      <c r="PHD83" s="86"/>
      <c r="PHE83" s="86"/>
      <c r="PHF83" s="86"/>
      <c r="PHG83" s="86"/>
      <c r="PHH83" s="86"/>
      <c r="PHI83" s="86"/>
      <c r="PHJ83" s="86"/>
      <c r="PHK83" s="86"/>
      <c r="PHL83" s="86"/>
      <c r="PHM83" s="86"/>
      <c r="PHN83" s="86"/>
      <c r="PHO83" s="86"/>
      <c r="PHP83" s="86"/>
      <c r="PHQ83" s="86"/>
      <c r="PHR83" s="86"/>
      <c r="PHS83" s="86"/>
      <c r="PHT83" s="86"/>
      <c r="PHU83" s="86"/>
      <c r="PHV83" s="86"/>
      <c r="PHW83" s="86"/>
      <c r="PHX83" s="86"/>
      <c r="PHY83" s="86"/>
      <c r="PHZ83" s="86"/>
      <c r="PIA83" s="86"/>
      <c r="PIB83" s="86"/>
      <c r="PIC83" s="86"/>
      <c r="PID83" s="86"/>
      <c r="PIE83" s="86"/>
      <c r="PIF83" s="86"/>
      <c r="PIG83" s="86"/>
      <c r="PIH83" s="86"/>
      <c r="PII83" s="86"/>
      <c r="PIJ83" s="86"/>
      <c r="PIK83" s="86"/>
      <c r="PIL83" s="86"/>
      <c r="PIM83" s="86"/>
      <c r="PIN83" s="86"/>
      <c r="PIO83" s="86"/>
      <c r="PIP83" s="86"/>
      <c r="PIQ83" s="86"/>
      <c r="PIR83" s="86"/>
      <c r="PIS83" s="86"/>
      <c r="PIT83" s="86"/>
      <c r="PIU83" s="86"/>
      <c r="PIV83" s="86"/>
      <c r="PIW83" s="86"/>
      <c r="PIX83" s="86"/>
      <c r="PIY83" s="86"/>
      <c r="PIZ83" s="86"/>
      <c r="PJA83" s="86"/>
      <c r="PJB83" s="86"/>
      <c r="PJC83" s="86"/>
      <c r="PJD83" s="86"/>
      <c r="PJE83" s="86"/>
      <c r="PJF83" s="86"/>
      <c r="PJG83" s="86"/>
      <c r="PJH83" s="86"/>
      <c r="PJI83" s="86"/>
      <c r="PJJ83" s="86"/>
      <c r="PJK83" s="86"/>
      <c r="PJL83" s="86"/>
      <c r="PJM83" s="86"/>
      <c r="PJN83" s="86"/>
      <c r="PJO83" s="86"/>
      <c r="PJP83" s="86"/>
      <c r="PJQ83" s="86"/>
      <c r="PJR83" s="86"/>
      <c r="PJS83" s="86"/>
      <c r="PJT83" s="86"/>
      <c r="PJU83" s="86"/>
      <c r="PJV83" s="86"/>
      <c r="PJW83" s="86"/>
      <c r="PJX83" s="86"/>
      <c r="PJY83" s="86"/>
      <c r="PJZ83" s="86"/>
      <c r="PKA83" s="86"/>
      <c r="PKB83" s="86"/>
      <c r="PKC83" s="86"/>
      <c r="PKD83" s="86"/>
      <c r="PKE83" s="86"/>
      <c r="PKF83" s="86"/>
      <c r="PKG83" s="86"/>
      <c r="PKH83" s="86"/>
      <c r="PKI83" s="86"/>
      <c r="PKJ83" s="86"/>
      <c r="PKK83" s="86"/>
      <c r="PKL83" s="86"/>
      <c r="PKM83" s="86"/>
      <c r="PKN83" s="86"/>
      <c r="PKO83" s="86"/>
      <c r="PKP83" s="86"/>
      <c r="PKQ83" s="86"/>
      <c r="PKR83" s="86"/>
      <c r="PKS83" s="86"/>
      <c r="PKT83" s="86"/>
      <c r="PKU83" s="86"/>
      <c r="PKV83" s="86"/>
      <c r="PKW83" s="86"/>
      <c r="PKX83" s="86"/>
      <c r="PKY83" s="86"/>
      <c r="PKZ83" s="86"/>
      <c r="PLA83" s="86"/>
      <c r="PLB83" s="86"/>
      <c r="PLC83" s="86"/>
      <c r="PLD83" s="86"/>
      <c r="PLE83" s="86"/>
      <c r="PLF83" s="86"/>
      <c r="PLG83" s="86"/>
      <c r="PLH83" s="86"/>
      <c r="PLI83" s="86"/>
      <c r="PLJ83" s="86"/>
      <c r="PLK83" s="86"/>
      <c r="PLL83" s="86"/>
      <c r="PLM83" s="86"/>
      <c r="PLN83" s="86"/>
      <c r="PLO83" s="86"/>
      <c r="PLP83" s="86"/>
      <c r="PLQ83" s="86"/>
      <c r="PLR83" s="86"/>
      <c r="PLS83" s="86"/>
      <c r="PLT83" s="86"/>
      <c r="PLU83" s="86"/>
      <c r="PLV83" s="86"/>
      <c r="PLW83" s="86"/>
      <c r="PLX83" s="86"/>
      <c r="PLY83" s="86"/>
      <c r="PLZ83" s="86"/>
      <c r="PMA83" s="86"/>
      <c r="PMB83" s="86"/>
      <c r="PMC83" s="86"/>
      <c r="PMD83" s="86"/>
      <c r="PME83" s="86"/>
      <c r="PMF83" s="86"/>
      <c r="PMG83" s="86"/>
      <c r="PMH83" s="86"/>
      <c r="PMI83" s="86"/>
      <c r="PMJ83" s="86"/>
      <c r="PMK83" s="86"/>
      <c r="PML83" s="86"/>
      <c r="PMM83" s="86"/>
      <c r="PMN83" s="86"/>
      <c r="PMO83" s="86"/>
      <c r="PMP83" s="86"/>
      <c r="PMQ83" s="86"/>
      <c r="PMR83" s="86"/>
      <c r="PMS83" s="86"/>
      <c r="PMT83" s="86"/>
      <c r="PMU83" s="86"/>
      <c r="PMV83" s="86"/>
      <c r="PMW83" s="86"/>
      <c r="PMX83" s="86"/>
      <c r="PMY83" s="86"/>
      <c r="PMZ83" s="86"/>
      <c r="PNA83" s="86"/>
      <c r="PNB83" s="86"/>
      <c r="PNC83" s="86"/>
      <c r="PND83" s="86"/>
      <c r="PNE83" s="86"/>
      <c r="PNF83" s="86"/>
      <c r="PNG83" s="86"/>
      <c r="PNH83" s="86"/>
      <c r="PNI83" s="86"/>
      <c r="PNJ83" s="86"/>
      <c r="PNK83" s="86"/>
      <c r="PNL83" s="86"/>
      <c r="PNM83" s="86"/>
      <c r="PNN83" s="86"/>
      <c r="PNO83" s="86"/>
      <c r="PNP83" s="86"/>
      <c r="PNQ83" s="86"/>
      <c r="PNR83" s="86"/>
      <c r="PNS83" s="86"/>
      <c r="PNT83" s="86"/>
      <c r="PNU83" s="86"/>
      <c r="PNV83" s="86"/>
      <c r="PNW83" s="86"/>
      <c r="PNX83" s="86"/>
      <c r="PNY83" s="86"/>
      <c r="PNZ83" s="86"/>
      <c r="POA83" s="86"/>
      <c r="POB83" s="86"/>
      <c r="POC83" s="86"/>
      <c r="POD83" s="86"/>
      <c r="POE83" s="86"/>
      <c r="POF83" s="86"/>
      <c r="POG83" s="86"/>
      <c r="POH83" s="86"/>
      <c r="POI83" s="86"/>
      <c r="POJ83" s="86"/>
      <c r="POK83" s="86"/>
      <c r="POL83" s="86"/>
      <c r="POM83" s="86"/>
      <c r="PON83" s="86"/>
      <c r="POO83" s="86"/>
      <c r="POP83" s="86"/>
      <c r="POQ83" s="86"/>
      <c r="POR83" s="86"/>
      <c r="POS83" s="86"/>
      <c r="POT83" s="86"/>
      <c r="POU83" s="86"/>
      <c r="POV83" s="86"/>
      <c r="POW83" s="86"/>
      <c r="POX83" s="86"/>
      <c r="POY83" s="86"/>
      <c r="POZ83" s="86"/>
      <c r="PPA83" s="86"/>
      <c r="PPB83" s="86"/>
      <c r="PPC83" s="86"/>
      <c r="PPD83" s="86"/>
      <c r="PPE83" s="86"/>
      <c r="PPF83" s="86"/>
      <c r="PPG83" s="86"/>
      <c r="PPH83" s="86"/>
      <c r="PPI83" s="86"/>
      <c r="PPJ83" s="86"/>
      <c r="PPK83" s="86"/>
      <c r="PPL83" s="86"/>
      <c r="PPM83" s="86"/>
      <c r="PPN83" s="86"/>
      <c r="PPO83" s="86"/>
      <c r="PPP83" s="86"/>
      <c r="PPQ83" s="86"/>
      <c r="PPR83" s="86"/>
      <c r="PPS83" s="86"/>
      <c r="PPT83" s="86"/>
      <c r="PPU83" s="86"/>
      <c r="PPV83" s="86"/>
      <c r="PPW83" s="86"/>
      <c r="PPX83" s="86"/>
      <c r="PPY83" s="86"/>
      <c r="PPZ83" s="86"/>
      <c r="PQA83" s="86"/>
      <c r="PQB83" s="86"/>
      <c r="PQC83" s="86"/>
      <c r="PQD83" s="86"/>
      <c r="PQE83" s="86"/>
      <c r="PQF83" s="86"/>
      <c r="PQG83" s="86"/>
      <c r="PQH83" s="86"/>
      <c r="PQI83" s="86"/>
      <c r="PQJ83" s="86"/>
      <c r="PQK83" s="86"/>
      <c r="PQL83" s="86"/>
      <c r="PQM83" s="86"/>
      <c r="PQN83" s="86"/>
      <c r="PQO83" s="86"/>
      <c r="PQP83" s="86"/>
      <c r="PQQ83" s="86"/>
      <c r="PQR83" s="86"/>
      <c r="PQS83" s="86"/>
      <c r="PQT83" s="86"/>
      <c r="PQU83" s="86"/>
      <c r="PQV83" s="86"/>
      <c r="PQW83" s="86"/>
      <c r="PQX83" s="86"/>
      <c r="PQY83" s="86"/>
      <c r="PQZ83" s="86"/>
      <c r="PRA83" s="86"/>
      <c r="PRB83" s="86"/>
      <c r="PRC83" s="86"/>
      <c r="PRD83" s="86"/>
      <c r="PRE83" s="86"/>
      <c r="PRF83" s="86"/>
      <c r="PRG83" s="86"/>
      <c r="PRH83" s="86"/>
      <c r="PRI83" s="86"/>
      <c r="PRJ83" s="86"/>
      <c r="PRK83" s="86"/>
      <c r="PRL83" s="86"/>
      <c r="PRM83" s="86"/>
      <c r="PRN83" s="86"/>
      <c r="PRO83" s="86"/>
      <c r="PRP83" s="86"/>
      <c r="PRQ83" s="86"/>
      <c r="PRR83" s="86"/>
      <c r="PRS83" s="86"/>
      <c r="PRT83" s="86"/>
      <c r="PRU83" s="86"/>
      <c r="PRV83" s="86"/>
      <c r="PRW83" s="86"/>
      <c r="PRX83" s="86"/>
      <c r="PRY83" s="86"/>
      <c r="PRZ83" s="86"/>
      <c r="PSA83" s="86"/>
      <c r="PSB83" s="86"/>
      <c r="PSC83" s="86"/>
      <c r="PSD83" s="86"/>
      <c r="PSE83" s="86"/>
      <c r="PSF83" s="86"/>
      <c r="PSG83" s="86"/>
      <c r="PSH83" s="86"/>
      <c r="PSI83" s="86"/>
      <c r="PSJ83" s="86"/>
      <c r="PSK83" s="86"/>
      <c r="PSL83" s="86"/>
      <c r="PSM83" s="86"/>
      <c r="PSN83" s="86"/>
      <c r="PSO83" s="86"/>
      <c r="PSP83" s="86"/>
      <c r="PSQ83" s="86"/>
      <c r="PSR83" s="86"/>
      <c r="PSS83" s="86"/>
      <c r="PST83" s="86"/>
      <c r="PSU83" s="86"/>
      <c r="PSV83" s="86"/>
      <c r="PSW83" s="86"/>
      <c r="PSX83" s="86"/>
      <c r="PSY83" s="86"/>
      <c r="PSZ83" s="86"/>
      <c r="PTA83" s="86"/>
      <c r="PTB83" s="86"/>
      <c r="PTC83" s="86"/>
      <c r="PTD83" s="86"/>
      <c r="PTE83" s="86"/>
      <c r="PTF83" s="86"/>
      <c r="PTG83" s="86"/>
      <c r="PTH83" s="86"/>
      <c r="PTI83" s="86"/>
      <c r="PTJ83" s="86"/>
      <c r="PTK83" s="86"/>
      <c r="PTL83" s="86"/>
      <c r="PTM83" s="86"/>
      <c r="PTN83" s="86"/>
      <c r="PTO83" s="86"/>
      <c r="PTP83" s="86"/>
      <c r="PTQ83" s="86"/>
      <c r="PTR83" s="86"/>
      <c r="PTS83" s="86"/>
      <c r="PTT83" s="86"/>
      <c r="PTU83" s="86"/>
      <c r="PTV83" s="86"/>
      <c r="PTW83" s="86"/>
      <c r="PTX83" s="86"/>
      <c r="PTY83" s="86"/>
      <c r="PTZ83" s="86"/>
      <c r="PUA83" s="86"/>
      <c r="PUB83" s="86"/>
      <c r="PUC83" s="86"/>
      <c r="PUD83" s="86"/>
      <c r="PUE83" s="86"/>
      <c r="PUF83" s="86"/>
      <c r="PUG83" s="86"/>
      <c r="PUH83" s="86"/>
      <c r="PUI83" s="86"/>
      <c r="PUJ83" s="86"/>
      <c r="PUK83" s="86"/>
      <c r="PUL83" s="86"/>
      <c r="PUM83" s="86"/>
      <c r="PUN83" s="86"/>
      <c r="PUO83" s="86"/>
      <c r="PUP83" s="86"/>
      <c r="PUQ83" s="86"/>
      <c r="PUR83" s="86"/>
      <c r="PUS83" s="86"/>
      <c r="PUT83" s="86"/>
      <c r="PUU83" s="86"/>
      <c r="PUV83" s="86"/>
      <c r="PUW83" s="86"/>
      <c r="PUX83" s="86"/>
      <c r="PUY83" s="86"/>
      <c r="PUZ83" s="86"/>
      <c r="PVA83" s="86"/>
      <c r="PVB83" s="86"/>
      <c r="PVC83" s="86"/>
      <c r="PVD83" s="86"/>
      <c r="PVE83" s="86"/>
      <c r="PVF83" s="86"/>
      <c r="PVG83" s="86"/>
      <c r="PVH83" s="86"/>
      <c r="PVI83" s="86"/>
      <c r="PVJ83" s="86"/>
      <c r="PVK83" s="86"/>
      <c r="PVL83" s="86"/>
      <c r="PVM83" s="86"/>
      <c r="PVN83" s="86"/>
      <c r="PVO83" s="86"/>
      <c r="PVP83" s="86"/>
      <c r="PVQ83" s="86"/>
      <c r="PVR83" s="86"/>
      <c r="PVS83" s="86"/>
      <c r="PVT83" s="86"/>
      <c r="PVU83" s="86"/>
      <c r="PVV83" s="86"/>
      <c r="PVW83" s="86"/>
      <c r="PVX83" s="86"/>
      <c r="PVY83" s="86"/>
      <c r="PVZ83" s="86"/>
      <c r="PWA83" s="86"/>
      <c r="PWB83" s="86"/>
      <c r="PWC83" s="86"/>
      <c r="PWD83" s="86"/>
      <c r="PWE83" s="86"/>
      <c r="PWF83" s="86"/>
      <c r="PWG83" s="86"/>
      <c r="PWH83" s="86"/>
      <c r="PWI83" s="86"/>
      <c r="PWJ83" s="86"/>
      <c r="PWK83" s="86"/>
      <c r="PWL83" s="86"/>
      <c r="PWM83" s="86"/>
      <c r="PWN83" s="86"/>
      <c r="PWO83" s="86"/>
      <c r="PWP83" s="86"/>
      <c r="PWQ83" s="86"/>
      <c r="PWR83" s="86"/>
      <c r="PWS83" s="86"/>
      <c r="PWT83" s="86"/>
      <c r="PWU83" s="86"/>
      <c r="PWV83" s="86"/>
      <c r="PWW83" s="86"/>
      <c r="PWX83" s="86"/>
      <c r="PWY83" s="86"/>
      <c r="PWZ83" s="86"/>
      <c r="PXA83" s="86"/>
      <c r="PXB83" s="86"/>
      <c r="PXC83" s="86"/>
      <c r="PXD83" s="86"/>
      <c r="PXE83" s="86"/>
      <c r="PXF83" s="86"/>
      <c r="PXG83" s="86"/>
      <c r="PXH83" s="86"/>
      <c r="PXI83" s="86"/>
      <c r="PXJ83" s="86"/>
      <c r="PXK83" s="86"/>
      <c r="PXL83" s="86"/>
      <c r="PXM83" s="86"/>
      <c r="PXN83" s="86"/>
      <c r="PXO83" s="86"/>
      <c r="PXP83" s="86"/>
      <c r="PXQ83" s="86"/>
      <c r="PXR83" s="86"/>
      <c r="PXS83" s="86"/>
      <c r="PXT83" s="86"/>
      <c r="PXU83" s="86"/>
      <c r="PXV83" s="86"/>
      <c r="PXW83" s="86"/>
      <c r="PXX83" s="86"/>
      <c r="PXY83" s="86"/>
      <c r="PXZ83" s="86"/>
      <c r="PYA83" s="86"/>
      <c r="PYB83" s="86"/>
      <c r="PYC83" s="86"/>
      <c r="PYD83" s="86"/>
      <c r="PYE83" s="86"/>
      <c r="PYF83" s="86"/>
      <c r="PYG83" s="86"/>
      <c r="PYH83" s="86"/>
      <c r="PYI83" s="86"/>
      <c r="PYJ83" s="86"/>
      <c r="PYK83" s="86"/>
      <c r="PYL83" s="86"/>
      <c r="PYM83" s="86"/>
      <c r="PYN83" s="86"/>
      <c r="PYO83" s="86"/>
      <c r="PYP83" s="86"/>
      <c r="PYQ83" s="86"/>
      <c r="PYR83" s="86"/>
      <c r="PYS83" s="86"/>
      <c r="PYT83" s="86"/>
      <c r="PYU83" s="86"/>
      <c r="PYV83" s="86"/>
      <c r="PYW83" s="86"/>
      <c r="PYX83" s="86"/>
      <c r="PYY83" s="86"/>
      <c r="PYZ83" s="86"/>
      <c r="PZA83" s="86"/>
      <c r="PZB83" s="86"/>
      <c r="PZC83" s="86"/>
      <c r="PZD83" s="86"/>
      <c r="PZE83" s="86"/>
      <c r="PZF83" s="86"/>
      <c r="PZG83" s="86"/>
      <c r="PZH83" s="86"/>
      <c r="PZI83" s="86"/>
      <c r="PZJ83" s="86"/>
      <c r="PZK83" s="86"/>
      <c r="PZL83" s="86"/>
      <c r="PZM83" s="86"/>
      <c r="PZN83" s="86"/>
      <c r="PZO83" s="86"/>
      <c r="PZP83" s="86"/>
      <c r="PZQ83" s="86"/>
      <c r="PZR83" s="86"/>
      <c r="PZS83" s="86"/>
      <c r="PZT83" s="86"/>
      <c r="PZU83" s="86"/>
      <c r="PZV83" s="86"/>
      <c r="PZW83" s="86"/>
      <c r="PZX83" s="86"/>
      <c r="PZY83" s="86"/>
      <c r="PZZ83" s="86"/>
      <c r="QAA83" s="86"/>
      <c r="QAB83" s="86"/>
      <c r="QAC83" s="86"/>
      <c r="QAD83" s="86"/>
      <c r="QAE83" s="86"/>
      <c r="QAF83" s="86"/>
      <c r="QAG83" s="86"/>
      <c r="QAH83" s="86"/>
      <c r="QAI83" s="86"/>
      <c r="QAJ83" s="86"/>
      <c r="QAK83" s="86"/>
      <c r="QAL83" s="86"/>
      <c r="QAM83" s="86"/>
      <c r="QAN83" s="86"/>
      <c r="QAO83" s="86"/>
      <c r="QAP83" s="86"/>
      <c r="QAQ83" s="86"/>
      <c r="QAR83" s="86"/>
      <c r="QAS83" s="86"/>
      <c r="QAT83" s="86"/>
      <c r="QAU83" s="86"/>
      <c r="QAV83" s="86"/>
      <c r="QAW83" s="86"/>
      <c r="QAX83" s="86"/>
      <c r="QAY83" s="86"/>
      <c r="QAZ83" s="86"/>
      <c r="QBA83" s="86"/>
      <c r="QBB83" s="86"/>
      <c r="QBC83" s="86"/>
      <c r="QBD83" s="86"/>
      <c r="QBE83" s="86"/>
      <c r="QBF83" s="86"/>
      <c r="QBG83" s="86"/>
      <c r="QBH83" s="86"/>
      <c r="QBI83" s="86"/>
      <c r="QBJ83" s="86"/>
      <c r="QBK83" s="86"/>
      <c r="QBL83" s="86"/>
      <c r="QBM83" s="86"/>
      <c r="QBN83" s="86"/>
      <c r="QBO83" s="86"/>
      <c r="QBP83" s="86"/>
      <c r="QBQ83" s="86"/>
      <c r="QBR83" s="86"/>
      <c r="QBS83" s="86"/>
      <c r="QBT83" s="86"/>
      <c r="QBU83" s="86"/>
      <c r="QBV83" s="86"/>
      <c r="QBW83" s="86"/>
      <c r="QBX83" s="86"/>
      <c r="QBY83" s="86"/>
      <c r="QBZ83" s="86"/>
      <c r="QCA83" s="86"/>
      <c r="QCB83" s="86"/>
      <c r="QCC83" s="86"/>
      <c r="QCD83" s="86"/>
      <c r="QCE83" s="86"/>
      <c r="QCF83" s="86"/>
      <c r="QCG83" s="86"/>
      <c r="QCH83" s="86"/>
      <c r="QCI83" s="86"/>
      <c r="QCJ83" s="86"/>
      <c r="QCK83" s="86"/>
      <c r="QCL83" s="86"/>
      <c r="QCM83" s="86"/>
      <c r="QCN83" s="86"/>
      <c r="QCO83" s="86"/>
      <c r="QCP83" s="86"/>
      <c r="QCQ83" s="86"/>
      <c r="QCR83" s="86"/>
      <c r="QCS83" s="86"/>
      <c r="QCT83" s="86"/>
      <c r="QCU83" s="86"/>
      <c r="QCV83" s="86"/>
      <c r="QCW83" s="86"/>
      <c r="QCX83" s="86"/>
      <c r="QCY83" s="86"/>
      <c r="QCZ83" s="86"/>
      <c r="QDA83" s="86"/>
      <c r="QDB83" s="86"/>
      <c r="QDC83" s="86"/>
      <c r="QDD83" s="86"/>
      <c r="QDE83" s="86"/>
      <c r="QDF83" s="86"/>
      <c r="QDG83" s="86"/>
      <c r="QDH83" s="86"/>
      <c r="QDI83" s="86"/>
      <c r="QDJ83" s="86"/>
      <c r="QDK83" s="86"/>
      <c r="QDL83" s="86"/>
      <c r="QDM83" s="86"/>
      <c r="QDN83" s="86"/>
      <c r="QDO83" s="86"/>
      <c r="QDP83" s="86"/>
      <c r="QDQ83" s="86"/>
      <c r="QDR83" s="86"/>
      <c r="QDS83" s="86"/>
      <c r="QDT83" s="86"/>
      <c r="QDU83" s="86"/>
      <c r="QDV83" s="86"/>
      <c r="QDW83" s="86"/>
      <c r="QDX83" s="86"/>
      <c r="QDY83" s="86"/>
      <c r="QDZ83" s="86"/>
      <c r="QEA83" s="86"/>
      <c r="QEB83" s="86"/>
      <c r="QEC83" s="86"/>
      <c r="QED83" s="86"/>
      <c r="QEE83" s="86"/>
      <c r="QEF83" s="86"/>
      <c r="QEG83" s="86"/>
      <c r="QEH83" s="86"/>
      <c r="QEI83" s="86"/>
      <c r="QEJ83" s="86"/>
      <c r="QEK83" s="86"/>
      <c r="QEL83" s="86"/>
      <c r="QEM83" s="86"/>
      <c r="QEN83" s="86"/>
      <c r="QEO83" s="86"/>
      <c r="QEP83" s="86"/>
      <c r="QEQ83" s="86"/>
      <c r="QER83" s="86"/>
      <c r="QES83" s="86"/>
      <c r="QET83" s="86"/>
      <c r="QEU83" s="86"/>
      <c r="QEV83" s="86"/>
      <c r="QEW83" s="86"/>
      <c r="QEX83" s="86"/>
      <c r="QEY83" s="86"/>
      <c r="QEZ83" s="86"/>
      <c r="QFA83" s="86"/>
      <c r="QFB83" s="86"/>
      <c r="QFC83" s="86"/>
      <c r="QFD83" s="86"/>
      <c r="QFE83" s="86"/>
      <c r="QFF83" s="86"/>
      <c r="QFG83" s="86"/>
      <c r="QFH83" s="86"/>
      <c r="QFI83" s="86"/>
      <c r="QFJ83" s="86"/>
      <c r="QFK83" s="86"/>
      <c r="QFL83" s="86"/>
      <c r="QFM83" s="86"/>
      <c r="QFN83" s="86"/>
      <c r="QFO83" s="86"/>
      <c r="QFP83" s="86"/>
      <c r="QFQ83" s="86"/>
      <c r="QFR83" s="86"/>
      <c r="QFS83" s="86"/>
      <c r="QFT83" s="86"/>
      <c r="QFU83" s="86"/>
      <c r="QFV83" s="86"/>
      <c r="QFW83" s="86"/>
      <c r="QFX83" s="86"/>
      <c r="QFY83" s="86"/>
      <c r="QFZ83" s="86"/>
      <c r="QGA83" s="86"/>
      <c r="QGB83" s="86"/>
      <c r="QGC83" s="86"/>
      <c r="QGD83" s="86"/>
      <c r="QGE83" s="86"/>
      <c r="QGF83" s="86"/>
      <c r="QGG83" s="86"/>
      <c r="QGH83" s="86"/>
      <c r="QGI83" s="86"/>
      <c r="QGJ83" s="86"/>
      <c r="QGK83" s="86"/>
      <c r="QGL83" s="86"/>
      <c r="QGM83" s="86"/>
      <c r="QGN83" s="86"/>
      <c r="QGO83" s="86"/>
      <c r="QGP83" s="86"/>
      <c r="QGQ83" s="86"/>
      <c r="QGR83" s="86"/>
      <c r="QGS83" s="86"/>
      <c r="QGT83" s="86"/>
      <c r="QGU83" s="86"/>
      <c r="QGV83" s="86"/>
      <c r="QGW83" s="86"/>
      <c r="QGX83" s="86"/>
      <c r="QGY83" s="86"/>
      <c r="QGZ83" s="86"/>
      <c r="QHA83" s="86"/>
      <c r="QHB83" s="86"/>
      <c r="QHC83" s="86"/>
      <c r="QHD83" s="86"/>
      <c r="QHE83" s="86"/>
      <c r="QHF83" s="86"/>
      <c r="QHG83" s="86"/>
      <c r="QHH83" s="86"/>
      <c r="QHI83" s="86"/>
      <c r="QHJ83" s="86"/>
      <c r="QHK83" s="86"/>
      <c r="QHL83" s="86"/>
      <c r="QHM83" s="86"/>
      <c r="QHN83" s="86"/>
      <c r="QHO83" s="86"/>
      <c r="QHP83" s="86"/>
      <c r="QHQ83" s="86"/>
      <c r="QHR83" s="86"/>
      <c r="QHS83" s="86"/>
      <c r="QHT83" s="86"/>
      <c r="QHU83" s="86"/>
      <c r="QHV83" s="86"/>
      <c r="QHW83" s="86"/>
      <c r="QHX83" s="86"/>
      <c r="QHY83" s="86"/>
      <c r="QHZ83" s="86"/>
      <c r="QIA83" s="86"/>
      <c r="QIB83" s="86"/>
      <c r="QIC83" s="86"/>
      <c r="QID83" s="86"/>
      <c r="QIE83" s="86"/>
      <c r="QIF83" s="86"/>
      <c r="QIG83" s="86"/>
      <c r="QIH83" s="86"/>
      <c r="QII83" s="86"/>
      <c r="QIJ83" s="86"/>
      <c r="QIK83" s="86"/>
      <c r="QIL83" s="86"/>
      <c r="QIM83" s="86"/>
      <c r="QIN83" s="86"/>
      <c r="QIO83" s="86"/>
      <c r="QIP83" s="86"/>
      <c r="QIQ83" s="86"/>
      <c r="QIR83" s="86"/>
      <c r="QIS83" s="86"/>
      <c r="QIT83" s="86"/>
      <c r="QIU83" s="86"/>
      <c r="QIV83" s="86"/>
      <c r="QIW83" s="86"/>
      <c r="QIX83" s="86"/>
      <c r="QIY83" s="86"/>
      <c r="QIZ83" s="86"/>
      <c r="QJA83" s="86"/>
      <c r="QJB83" s="86"/>
      <c r="QJC83" s="86"/>
      <c r="QJD83" s="86"/>
      <c r="QJE83" s="86"/>
      <c r="QJF83" s="86"/>
      <c r="QJG83" s="86"/>
      <c r="QJH83" s="86"/>
      <c r="QJI83" s="86"/>
      <c r="QJJ83" s="86"/>
      <c r="QJK83" s="86"/>
      <c r="QJL83" s="86"/>
      <c r="QJM83" s="86"/>
      <c r="QJN83" s="86"/>
      <c r="QJO83" s="86"/>
      <c r="QJP83" s="86"/>
      <c r="QJQ83" s="86"/>
      <c r="QJR83" s="86"/>
      <c r="QJS83" s="86"/>
      <c r="QJT83" s="86"/>
      <c r="QJU83" s="86"/>
      <c r="QJV83" s="86"/>
      <c r="QJW83" s="86"/>
      <c r="QJX83" s="86"/>
      <c r="QJY83" s="86"/>
      <c r="QJZ83" s="86"/>
      <c r="QKA83" s="86"/>
      <c r="QKB83" s="86"/>
      <c r="QKC83" s="86"/>
      <c r="QKD83" s="86"/>
      <c r="QKE83" s="86"/>
      <c r="QKF83" s="86"/>
      <c r="QKG83" s="86"/>
      <c r="QKH83" s="86"/>
      <c r="QKI83" s="86"/>
      <c r="QKJ83" s="86"/>
      <c r="QKK83" s="86"/>
      <c r="QKL83" s="86"/>
      <c r="QKM83" s="86"/>
      <c r="QKN83" s="86"/>
      <c r="QKO83" s="86"/>
      <c r="QKP83" s="86"/>
      <c r="QKQ83" s="86"/>
      <c r="QKR83" s="86"/>
      <c r="QKS83" s="86"/>
      <c r="QKT83" s="86"/>
      <c r="QKU83" s="86"/>
      <c r="QKV83" s="86"/>
      <c r="QKW83" s="86"/>
      <c r="QKX83" s="86"/>
      <c r="QKY83" s="86"/>
      <c r="QKZ83" s="86"/>
      <c r="QLA83" s="86"/>
      <c r="QLB83" s="86"/>
      <c r="QLC83" s="86"/>
      <c r="QLD83" s="86"/>
      <c r="QLE83" s="86"/>
      <c r="QLF83" s="86"/>
      <c r="QLG83" s="86"/>
      <c r="QLH83" s="86"/>
      <c r="QLI83" s="86"/>
      <c r="QLJ83" s="86"/>
      <c r="QLK83" s="86"/>
      <c r="QLL83" s="86"/>
      <c r="QLM83" s="86"/>
      <c r="QLN83" s="86"/>
      <c r="QLO83" s="86"/>
      <c r="QLP83" s="86"/>
      <c r="QLQ83" s="86"/>
      <c r="QLR83" s="86"/>
      <c r="QLS83" s="86"/>
      <c r="QLT83" s="86"/>
      <c r="QLU83" s="86"/>
      <c r="QLV83" s="86"/>
      <c r="QLW83" s="86"/>
      <c r="QLX83" s="86"/>
      <c r="QLY83" s="86"/>
      <c r="QLZ83" s="86"/>
      <c r="QMA83" s="86"/>
      <c r="QMB83" s="86"/>
      <c r="QMC83" s="86"/>
      <c r="QMD83" s="86"/>
      <c r="QME83" s="86"/>
      <c r="QMF83" s="86"/>
      <c r="QMG83" s="86"/>
      <c r="QMH83" s="86"/>
      <c r="QMI83" s="86"/>
      <c r="QMJ83" s="86"/>
      <c r="QMK83" s="86"/>
      <c r="QML83" s="86"/>
      <c r="QMM83" s="86"/>
      <c r="QMN83" s="86"/>
      <c r="QMO83" s="86"/>
      <c r="QMP83" s="86"/>
      <c r="QMQ83" s="86"/>
      <c r="QMR83" s="86"/>
      <c r="QMS83" s="86"/>
      <c r="QMT83" s="86"/>
      <c r="QMU83" s="86"/>
      <c r="QMV83" s="86"/>
      <c r="QMW83" s="86"/>
      <c r="QMX83" s="86"/>
      <c r="QMY83" s="86"/>
      <c r="QMZ83" s="86"/>
      <c r="QNA83" s="86"/>
      <c r="QNB83" s="86"/>
      <c r="QNC83" s="86"/>
      <c r="QND83" s="86"/>
      <c r="QNE83" s="86"/>
      <c r="QNF83" s="86"/>
      <c r="QNG83" s="86"/>
      <c r="QNH83" s="86"/>
      <c r="QNI83" s="86"/>
      <c r="QNJ83" s="86"/>
      <c r="QNK83" s="86"/>
      <c r="QNL83" s="86"/>
      <c r="QNM83" s="86"/>
      <c r="QNN83" s="86"/>
      <c r="QNO83" s="86"/>
      <c r="QNP83" s="86"/>
      <c r="QNQ83" s="86"/>
      <c r="QNR83" s="86"/>
      <c r="QNS83" s="86"/>
      <c r="QNT83" s="86"/>
      <c r="QNU83" s="86"/>
      <c r="QNV83" s="86"/>
      <c r="QNW83" s="86"/>
      <c r="QNX83" s="86"/>
      <c r="QNY83" s="86"/>
      <c r="QNZ83" s="86"/>
      <c r="QOA83" s="86"/>
      <c r="QOB83" s="86"/>
      <c r="QOC83" s="86"/>
      <c r="QOD83" s="86"/>
      <c r="QOE83" s="86"/>
      <c r="QOF83" s="86"/>
      <c r="QOG83" s="86"/>
      <c r="QOH83" s="86"/>
      <c r="QOI83" s="86"/>
      <c r="QOJ83" s="86"/>
      <c r="QOK83" s="86"/>
      <c r="QOL83" s="86"/>
      <c r="QOM83" s="86"/>
      <c r="QON83" s="86"/>
      <c r="QOO83" s="86"/>
      <c r="QOP83" s="86"/>
      <c r="QOQ83" s="86"/>
      <c r="QOR83" s="86"/>
      <c r="QOS83" s="86"/>
      <c r="QOT83" s="86"/>
      <c r="QOU83" s="86"/>
      <c r="QOV83" s="86"/>
      <c r="QOW83" s="86"/>
      <c r="QOX83" s="86"/>
      <c r="QOY83" s="86"/>
      <c r="QOZ83" s="86"/>
      <c r="QPA83" s="86"/>
      <c r="QPB83" s="86"/>
      <c r="QPC83" s="86"/>
      <c r="QPD83" s="86"/>
      <c r="QPE83" s="86"/>
      <c r="QPF83" s="86"/>
      <c r="QPG83" s="86"/>
      <c r="QPH83" s="86"/>
      <c r="QPI83" s="86"/>
      <c r="QPJ83" s="86"/>
      <c r="QPK83" s="86"/>
      <c r="QPL83" s="86"/>
      <c r="QPM83" s="86"/>
      <c r="QPN83" s="86"/>
      <c r="QPO83" s="86"/>
      <c r="QPP83" s="86"/>
      <c r="QPQ83" s="86"/>
      <c r="QPR83" s="86"/>
      <c r="QPS83" s="86"/>
      <c r="QPT83" s="86"/>
      <c r="QPU83" s="86"/>
      <c r="QPV83" s="86"/>
      <c r="QPW83" s="86"/>
      <c r="QPX83" s="86"/>
      <c r="QPY83" s="86"/>
      <c r="QPZ83" s="86"/>
      <c r="QQA83" s="86"/>
      <c r="QQB83" s="86"/>
      <c r="QQC83" s="86"/>
      <c r="QQD83" s="86"/>
      <c r="QQE83" s="86"/>
      <c r="QQF83" s="86"/>
      <c r="QQG83" s="86"/>
      <c r="QQH83" s="86"/>
      <c r="QQI83" s="86"/>
      <c r="QQJ83" s="86"/>
      <c r="QQK83" s="86"/>
      <c r="QQL83" s="86"/>
      <c r="QQM83" s="86"/>
      <c r="QQN83" s="86"/>
      <c r="QQO83" s="86"/>
      <c r="QQP83" s="86"/>
      <c r="QQQ83" s="86"/>
      <c r="QQR83" s="86"/>
      <c r="QQS83" s="86"/>
      <c r="QQT83" s="86"/>
      <c r="QQU83" s="86"/>
      <c r="QQV83" s="86"/>
      <c r="QQW83" s="86"/>
      <c r="QQX83" s="86"/>
      <c r="QQY83" s="86"/>
      <c r="QQZ83" s="86"/>
      <c r="QRA83" s="86"/>
      <c r="QRB83" s="86"/>
      <c r="QRC83" s="86"/>
      <c r="QRD83" s="86"/>
      <c r="QRE83" s="86"/>
      <c r="QRF83" s="86"/>
      <c r="QRG83" s="86"/>
      <c r="QRH83" s="86"/>
      <c r="QRI83" s="86"/>
      <c r="QRJ83" s="86"/>
      <c r="QRK83" s="86"/>
      <c r="QRL83" s="86"/>
      <c r="QRM83" s="86"/>
      <c r="QRN83" s="86"/>
      <c r="QRO83" s="86"/>
      <c r="QRP83" s="86"/>
      <c r="QRQ83" s="86"/>
      <c r="QRR83" s="86"/>
      <c r="QRS83" s="86"/>
      <c r="QRT83" s="86"/>
      <c r="QRU83" s="86"/>
      <c r="QRV83" s="86"/>
      <c r="QRW83" s="86"/>
      <c r="QRX83" s="86"/>
      <c r="QRY83" s="86"/>
      <c r="QRZ83" s="86"/>
      <c r="QSA83" s="86"/>
      <c r="QSB83" s="86"/>
      <c r="QSC83" s="86"/>
      <c r="QSD83" s="86"/>
      <c r="QSE83" s="86"/>
      <c r="QSF83" s="86"/>
      <c r="QSG83" s="86"/>
      <c r="QSH83" s="86"/>
      <c r="QSI83" s="86"/>
      <c r="QSJ83" s="86"/>
      <c r="QSK83" s="86"/>
      <c r="QSL83" s="86"/>
      <c r="QSM83" s="86"/>
      <c r="QSN83" s="86"/>
      <c r="QSO83" s="86"/>
      <c r="QSP83" s="86"/>
      <c r="QSQ83" s="86"/>
      <c r="QSR83" s="86"/>
      <c r="QSS83" s="86"/>
      <c r="QST83" s="86"/>
      <c r="QSU83" s="86"/>
      <c r="QSV83" s="86"/>
      <c r="QSW83" s="86"/>
      <c r="QSX83" s="86"/>
      <c r="QSY83" s="86"/>
      <c r="QSZ83" s="86"/>
      <c r="QTA83" s="86"/>
      <c r="QTB83" s="86"/>
      <c r="QTC83" s="86"/>
      <c r="QTD83" s="86"/>
      <c r="QTE83" s="86"/>
      <c r="QTF83" s="86"/>
      <c r="QTG83" s="86"/>
      <c r="QTH83" s="86"/>
      <c r="QTI83" s="86"/>
      <c r="QTJ83" s="86"/>
      <c r="QTK83" s="86"/>
      <c r="QTL83" s="86"/>
      <c r="QTM83" s="86"/>
      <c r="QTN83" s="86"/>
      <c r="QTO83" s="86"/>
      <c r="QTP83" s="86"/>
      <c r="QTQ83" s="86"/>
      <c r="QTR83" s="86"/>
      <c r="QTS83" s="86"/>
      <c r="QTT83" s="86"/>
      <c r="QTU83" s="86"/>
      <c r="QTV83" s="86"/>
      <c r="QTW83" s="86"/>
      <c r="QTX83" s="86"/>
      <c r="QTY83" s="86"/>
      <c r="QTZ83" s="86"/>
      <c r="QUA83" s="86"/>
      <c r="QUB83" s="86"/>
      <c r="QUC83" s="86"/>
      <c r="QUD83" s="86"/>
      <c r="QUE83" s="86"/>
      <c r="QUF83" s="86"/>
      <c r="QUG83" s="86"/>
      <c r="QUH83" s="86"/>
      <c r="QUI83" s="86"/>
      <c r="QUJ83" s="86"/>
      <c r="QUK83" s="86"/>
      <c r="QUL83" s="86"/>
      <c r="QUM83" s="86"/>
      <c r="QUN83" s="86"/>
      <c r="QUO83" s="86"/>
      <c r="QUP83" s="86"/>
      <c r="QUQ83" s="86"/>
      <c r="QUR83" s="86"/>
      <c r="QUS83" s="86"/>
      <c r="QUT83" s="86"/>
      <c r="QUU83" s="86"/>
      <c r="QUV83" s="86"/>
      <c r="QUW83" s="86"/>
      <c r="QUX83" s="86"/>
      <c r="QUY83" s="86"/>
      <c r="QUZ83" s="86"/>
      <c r="QVA83" s="86"/>
      <c r="QVB83" s="86"/>
      <c r="QVC83" s="86"/>
      <c r="QVD83" s="86"/>
      <c r="QVE83" s="86"/>
      <c r="QVF83" s="86"/>
      <c r="QVG83" s="86"/>
      <c r="QVH83" s="86"/>
      <c r="QVI83" s="86"/>
      <c r="QVJ83" s="86"/>
      <c r="QVK83" s="86"/>
      <c r="QVL83" s="86"/>
      <c r="QVM83" s="86"/>
      <c r="QVN83" s="86"/>
      <c r="QVO83" s="86"/>
      <c r="QVP83" s="86"/>
      <c r="QVQ83" s="86"/>
      <c r="QVR83" s="86"/>
      <c r="QVS83" s="86"/>
      <c r="QVT83" s="86"/>
      <c r="QVU83" s="86"/>
      <c r="QVV83" s="86"/>
      <c r="QVW83" s="86"/>
      <c r="QVX83" s="86"/>
      <c r="QVY83" s="86"/>
      <c r="QVZ83" s="86"/>
      <c r="QWA83" s="86"/>
      <c r="QWB83" s="86"/>
      <c r="QWC83" s="86"/>
      <c r="QWD83" s="86"/>
      <c r="QWE83" s="86"/>
      <c r="QWF83" s="86"/>
      <c r="QWG83" s="86"/>
      <c r="QWH83" s="86"/>
      <c r="QWI83" s="86"/>
      <c r="QWJ83" s="86"/>
      <c r="QWK83" s="86"/>
      <c r="QWL83" s="86"/>
      <c r="QWM83" s="86"/>
      <c r="QWN83" s="86"/>
      <c r="QWO83" s="86"/>
      <c r="QWP83" s="86"/>
      <c r="QWQ83" s="86"/>
      <c r="QWR83" s="86"/>
      <c r="QWS83" s="86"/>
      <c r="QWT83" s="86"/>
      <c r="QWU83" s="86"/>
      <c r="QWV83" s="86"/>
      <c r="QWW83" s="86"/>
      <c r="QWX83" s="86"/>
      <c r="QWY83" s="86"/>
      <c r="QWZ83" s="86"/>
      <c r="QXA83" s="86"/>
      <c r="QXB83" s="86"/>
      <c r="QXC83" s="86"/>
      <c r="QXD83" s="86"/>
      <c r="QXE83" s="86"/>
      <c r="QXF83" s="86"/>
      <c r="QXG83" s="86"/>
      <c r="QXH83" s="86"/>
      <c r="QXI83" s="86"/>
      <c r="QXJ83" s="86"/>
      <c r="QXK83" s="86"/>
      <c r="QXL83" s="86"/>
      <c r="QXM83" s="86"/>
      <c r="QXN83" s="86"/>
      <c r="QXO83" s="86"/>
      <c r="QXP83" s="86"/>
      <c r="QXQ83" s="86"/>
      <c r="QXR83" s="86"/>
      <c r="QXS83" s="86"/>
      <c r="QXT83" s="86"/>
      <c r="QXU83" s="86"/>
      <c r="QXV83" s="86"/>
      <c r="QXW83" s="86"/>
      <c r="QXX83" s="86"/>
      <c r="QXY83" s="86"/>
      <c r="QXZ83" s="86"/>
      <c r="QYA83" s="86"/>
      <c r="QYB83" s="86"/>
      <c r="QYC83" s="86"/>
      <c r="QYD83" s="86"/>
      <c r="QYE83" s="86"/>
      <c r="QYF83" s="86"/>
      <c r="QYG83" s="86"/>
      <c r="QYH83" s="86"/>
      <c r="QYI83" s="86"/>
      <c r="QYJ83" s="86"/>
      <c r="QYK83" s="86"/>
      <c r="QYL83" s="86"/>
      <c r="QYM83" s="86"/>
      <c r="QYN83" s="86"/>
      <c r="QYO83" s="86"/>
      <c r="QYP83" s="86"/>
      <c r="QYQ83" s="86"/>
      <c r="QYR83" s="86"/>
      <c r="QYS83" s="86"/>
      <c r="QYT83" s="86"/>
      <c r="QYU83" s="86"/>
      <c r="QYV83" s="86"/>
      <c r="QYW83" s="86"/>
      <c r="QYX83" s="86"/>
      <c r="QYY83" s="86"/>
      <c r="QYZ83" s="86"/>
      <c r="QZA83" s="86"/>
      <c r="QZB83" s="86"/>
      <c r="QZC83" s="86"/>
      <c r="QZD83" s="86"/>
      <c r="QZE83" s="86"/>
      <c r="QZF83" s="86"/>
      <c r="QZG83" s="86"/>
      <c r="QZH83" s="86"/>
      <c r="QZI83" s="86"/>
      <c r="QZJ83" s="86"/>
      <c r="QZK83" s="86"/>
      <c r="QZL83" s="86"/>
      <c r="QZM83" s="86"/>
      <c r="QZN83" s="86"/>
      <c r="QZO83" s="86"/>
      <c r="QZP83" s="86"/>
      <c r="QZQ83" s="86"/>
      <c r="QZR83" s="86"/>
      <c r="QZS83" s="86"/>
      <c r="QZT83" s="86"/>
      <c r="QZU83" s="86"/>
      <c r="QZV83" s="86"/>
      <c r="QZW83" s="86"/>
      <c r="QZX83" s="86"/>
      <c r="QZY83" s="86"/>
      <c r="QZZ83" s="86"/>
      <c r="RAA83" s="86"/>
      <c r="RAB83" s="86"/>
      <c r="RAC83" s="86"/>
      <c r="RAD83" s="86"/>
      <c r="RAE83" s="86"/>
      <c r="RAF83" s="86"/>
      <c r="RAG83" s="86"/>
      <c r="RAH83" s="86"/>
      <c r="RAI83" s="86"/>
      <c r="RAJ83" s="86"/>
      <c r="RAK83" s="86"/>
      <c r="RAL83" s="86"/>
      <c r="RAM83" s="86"/>
      <c r="RAN83" s="86"/>
      <c r="RAO83" s="86"/>
      <c r="RAP83" s="86"/>
      <c r="RAQ83" s="86"/>
      <c r="RAR83" s="86"/>
      <c r="RAS83" s="86"/>
      <c r="RAT83" s="86"/>
      <c r="RAU83" s="86"/>
      <c r="RAV83" s="86"/>
      <c r="RAW83" s="86"/>
      <c r="RAX83" s="86"/>
      <c r="RAY83" s="86"/>
      <c r="RAZ83" s="86"/>
      <c r="RBA83" s="86"/>
      <c r="RBB83" s="86"/>
      <c r="RBC83" s="86"/>
      <c r="RBD83" s="86"/>
      <c r="RBE83" s="86"/>
      <c r="RBF83" s="86"/>
      <c r="RBG83" s="86"/>
      <c r="RBH83" s="86"/>
      <c r="RBI83" s="86"/>
      <c r="RBJ83" s="86"/>
      <c r="RBK83" s="86"/>
      <c r="RBL83" s="86"/>
      <c r="RBM83" s="86"/>
      <c r="RBN83" s="86"/>
      <c r="RBO83" s="86"/>
      <c r="RBP83" s="86"/>
      <c r="RBQ83" s="86"/>
      <c r="RBR83" s="86"/>
      <c r="RBS83" s="86"/>
      <c r="RBT83" s="86"/>
      <c r="RBU83" s="86"/>
      <c r="RBV83" s="86"/>
      <c r="RBW83" s="86"/>
      <c r="RBX83" s="86"/>
      <c r="RBY83" s="86"/>
      <c r="RBZ83" s="86"/>
      <c r="RCA83" s="86"/>
      <c r="RCB83" s="86"/>
      <c r="RCC83" s="86"/>
      <c r="RCD83" s="86"/>
      <c r="RCE83" s="86"/>
      <c r="RCF83" s="86"/>
      <c r="RCG83" s="86"/>
      <c r="RCH83" s="86"/>
      <c r="RCI83" s="86"/>
      <c r="RCJ83" s="86"/>
      <c r="RCK83" s="86"/>
      <c r="RCL83" s="86"/>
      <c r="RCM83" s="86"/>
      <c r="RCN83" s="86"/>
      <c r="RCO83" s="86"/>
      <c r="RCP83" s="86"/>
      <c r="RCQ83" s="86"/>
      <c r="RCR83" s="86"/>
      <c r="RCS83" s="86"/>
      <c r="RCT83" s="86"/>
      <c r="RCU83" s="86"/>
      <c r="RCV83" s="86"/>
      <c r="RCW83" s="86"/>
      <c r="RCX83" s="86"/>
      <c r="RCY83" s="86"/>
      <c r="RCZ83" s="86"/>
      <c r="RDA83" s="86"/>
      <c r="RDB83" s="86"/>
      <c r="RDC83" s="86"/>
      <c r="RDD83" s="86"/>
      <c r="RDE83" s="86"/>
      <c r="RDF83" s="86"/>
      <c r="RDG83" s="86"/>
      <c r="RDH83" s="86"/>
      <c r="RDI83" s="86"/>
      <c r="RDJ83" s="86"/>
      <c r="RDK83" s="86"/>
      <c r="RDL83" s="86"/>
      <c r="RDM83" s="86"/>
      <c r="RDN83" s="86"/>
      <c r="RDO83" s="86"/>
      <c r="RDP83" s="86"/>
      <c r="RDQ83" s="86"/>
      <c r="RDR83" s="86"/>
      <c r="RDS83" s="86"/>
      <c r="RDT83" s="86"/>
      <c r="RDU83" s="86"/>
      <c r="RDV83" s="86"/>
      <c r="RDW83" s="86"/>
      <c r="RDX83" s="86"/>
      <c r="RDY83" s="86"/>
      <c r="RDZ83" s="86"/>
      <c r="REA83" s="86"/>
      <c r="REB83" s="86"/>
      <c r="REC83" s="86"/>
      <c r="RED83" s="86"/>
      <c r="REE83" s="86"/>
      <c r="REF83" s="86"/>
      <c r="REG83" s="86"/>
      <c r="REH83" s="86"/>
      <c r="REI83" s="86"/>
      <c r="REJ83" s="86"/>
      <c r="REK83" s="86"/>
      <c r="REL83" s="86"/>
      <c r="REM83" s="86"/>
      <c r="REN83" s="86"/>
      <c r="REO83" s="86"/>
      <c r="REP83" s="86"/>
      <c r="REQ83" s="86"/>
      <c r="RER83" s="86"/>
      <c r="RES83" s="86"/>
      <c r="RET83" s="86"/>
      <c r="REU83" s="86"/>
      <c r="REV83" s="86"/>
      <c r="REW83" s="86"/>
      <c r="REX83" s="86"/>
      <c r="REY83" s="86"/>
      <c r="REZ83" s="86"/>
      <c r="RFA83" s="86"/>
      <c r="RFB83" s="86"/>
      <c r="RFC83" s="86"/>
      <c r="RFD83" s="86"/>
      <c r="RFE83" s="86"/>
      <c r="RFF83" s="86"/>
      <c r="RFG83" s="86"/>
      <c r="RFH83" s="86"/>
      <c r="RFI83" s="86"/>
      <c r="RFJ83" s="86"/>
      <c r="RFK83" s="86"/>
      <c r="RFL83" s="86"/>
      <c r="RFM83" s="86"/>
      <c r="RFN83" s="86"/>
      <c r="RFO83" s="86"/>
      <c r="RFP83" s="86"/>
      <c r="RFQ83" s="86"/>
      <c r="RFR83" s="86"/>
      <c r="RFS83" s="86"/>
      <c r="RFT83" s="86"/>
      <c r="RFU83" s="86"/>
      <c r="RFV83" s="86"/>
      <c r="RFW83" s="86"/>
      <c r="RFX83" s="86"/>
      <c r="RFY83" s="86"/>
      <c r="RFZ83" s="86"/>
      <c r="RGA83" s="86"/>
      <c r="RGB83" s="86"/>
      <c r="RGC83" s="86"/>
      <c r="RGD83" s="86"/>
      <c r="RGE83" s="86"/>
      <c r="RGF83" s="86"/>
      <c r="RGG83" s="86"/>
      <c r="RGH83" s="86"/>
      <c r="RGI83" s="86"/>
      <c r="RGJ83" s="86"/>
      <c r="RGK83" s="86"/>
      <c r="RGL83" s="86"/>
      <c r="RGM83" s="86"/>
      <c r="RGN83" s="86"/>
      <c r="RGO83" s="86"/>
      <c r="RGP83" s="86"/>
      <c r="RGQ83" s="86"/>
      <c r="RGR83" s="86"/>
      <c r="RGS83" s="86"/>
      <c r="RGT83" s="86"/>
      <c r="RGU83" s="86"/>
      <c r="RGV83" s="86"/>
      <c r="RGW83" s="86"/>
      <c r="RGX83" s="86"/>
      <c r="RGY83" s="86"/>
      <c r="RGZ83" s="86"/>
      <c r="RHA83" s="86"/>
      <c r="RHB83" s="86"/>
      <c r="RHC83" s="86"/>
      <c r="RHD83" s="86"/>
      <c r="RHE83" s="86"/>
      <c r="RHF83" s="86"/>
      <c r="RHG83" s="86"/>
      <c r="RHH83" s="86"/>
      <c r="RHI83" s="86"/>
      <c r="RHJ83" s="86"/>
      <c r="RHK83" s="86"/>
      <c r="RHL83" s="86"/>
      <c r="RHM83" s="86"/>
      <c r="RHN83" s="86"/>
      <c r="RHO83" s="86"/>
      <c r="RHP83" s="86"/>
      <c r="RHQ83" s="86"/>
      <c r="RHR83" s="86"/>
      <c r="RHS83" s="86"/>
      <c r="RHT83" s="86"/>
      <c r="RHU83" s="86"/>
      <c r="RHV83" s="86"/>
      <c r="RHW83" s="86"/>
      <c r="RHX83" s="86"/>
      <c r="RHY83" s="86"/>
      <c r="RHZ83" s="86"/>
      <c r="RIA83" s="86"/>
      <c r="RIB83" s="86"/>
      <c r="RIC83" s="86"/>
      <c r="RID83" s="86"/>
      <c r="RIE83" s="86"/>
      <c r="RIF83" s="86"/>
      <c r="RIG83" s="86"/>
      <c r="RIH83" s="86"/>
      <c r="RII83" s="86"/>
      <c r="RIJ83" s="86"/>
      <c r="RIK83" s="86"/>
      <c r="RIL83" s="86"/>
      <c r="RIM83" s="86"/>
      <c r="RIN83" s="86"/>
      <c r="RIO83" s="86"/>
      <c r="RIP83" s="86"/>
      <c r="RIQ83" s="86"/>
      <c r="RIR83" s="86"/>
      <c r="RIS83" s="86"/>
      <c r="RIT83" s="86"/>
      <c r="RIU83" s="86"/>
      <c r="RIV83" s="86"/>
      <c r="RIW83" s="86"/>
      <c r="RIX83" s="86"/>
      <c r="RIY83" s="86"/>
      <c r="RIZ83" s="86"/>
      <c r="RJA83" s="86"/>
      <c r="RJB83" s="86"/>
      <c r="RJC83" s="86"/>
      <c r="RJD83" s="86"/>
      <c r="RJE83" s="86"/>
      <c r="RJF83" s="86"/>
      <c r="RJG83" s="86"/>
      <c r="RJH83" s="86"/>
      <c r="RJI83" s="86"/>
      <c r="RJJ83" s="86"/>
      <c r="RJK83" s="86"/>
      <c r="RJL83" s="86"/>
      <c r="RJM83" s="86"/>
      <c r="RJN83" s="86"/>
      <c r="RJO83" s="86"/>
      <c r="RJP83" s="86"/>
      <c r="RJQ83" s="86"/>
      <c r="RJR83" s="86"/>
      <c r="RJS83" s="86"/>
      <c r="RJT83" s="86"/>
      <c r="RJU83" s="86"/>
      <c r="RJV83" s="86"/>
      <c r="RJW83" s="86"/>
      <c r="RJX83" s="86"/>
      <c r="RJY83" s="86"/>
      <c r="RJZ83" s="86"/>
      <c r="RKA83" s="86"/>
      <c r="RKB83" s="86"/>
      <c r="RKC83" s="86"/>
      <c r="RKD83" s="86"/>
      <c r="RKE83" s="86"/>
      <c r="RKF83" s="86"/>
      <c r="RKG83" s="86"/>
      <c r="RKH83" s="86"/>
      <c r="RKI83" s="86"/>
      <c r="RKJ83" s="86"/>
      <c r="RKK83" s="86"/>
      <c r="RKL83" s="86"/>
      <c r="RKM83" s="86"/>
      <c r="RKN83" s="86"/>
      <c r="RKO83" s="86"/>
      <c r="RKP83" s="86"/>
      <c r="RKQ83" s="86"/>
      <c r="RKR83" s="86"/>
      <c r="RKS83" s="86"/>
      <c r="RKT83" s="86"/>
      <c r="RKU83" s="86"/>
      <c r="RKV83" s="86"/>
      <c r="RKW83" s="86"/>
      <c r="RKX83" s="86"/>
      <c r="RKY83" s="86"/>
      <c r="RKZ83" s="86"/>
      <c r="RLA83" s="86"/>
      <c r="RLB83" s="86"/>
      <c r="RLC83" s="86"/>
      <c r="RLD83" s="86"/>
      <c r="RLE83" s="86"/>
      <c r="RLF83" s="86"/>
      <c r="RLG83" s="86"/>
      <c r="RLH83" s="86"/>
      <c r="RLI83" s="86"/>
      <c r="RLJ83" s="86"/>
      <c r="RLK83" s="86"/>
      <c r="RLL83" s="86"/>
      <c r="RLM83" s="86"/>
      <c r="RLN83" s="86"/>
      <c r="RLO83" s="86"/>
      <c r="RLP83" s="86"/>
      <c r="RLQ83" s="86"/>
      <c r="RLR83" s="86"/>
      <c r="RLS83" s="86"/>
      <c r="RLT83" s="86"/>
      <c r="RLU83" s="86"/>
      <c r="RLV83" s="86"/>
      <c r="RLW83" s="86"/>
      <c r="RLX83" s="86"/>
      <c r="RLY83" s="86"/>
      <c r="RLZ83" s="86"/>
      <c r="RMA83" s="86"/>
      <c r="RMB83" s="86"/>
      <c r="RMC83" s="86"/>
      <c r="RMD83" s="86"/>
      <c r="RME83" s="86"/>
      <c r="RMF83" s="86"/>
      <c r="RMG83" s="86"/>
      <c r="RMH83" s="86"/>
      <c r="RMI83" s="86"/>
      <c r="RMJ83" s="86"/>
      <c r="RMK83" s="86"/>
      <c r="RML83" s="86"/>
      <c r="RMM83" s="86"/>
      <c r="RMN83" s="86"/>
      <c r="RMO83" s="86"/>
      <c r="RMP83" s="86"/>
      <c r="RMQ83" s="86"/>
      <c r="RMR83" s="86"/>
      <c r="RMS83" s="86"/>
      <c r="RMT83" s="86"/>
      <c r="RMU83" s="86"/>
      <c r="RMV83" s="86"/>
      <c r="RMW83" s="86"/>
      <c r="RMX83" s="86"/>
      <c r="RMY83" s="86"/>
      <c r="RMZ83" s="86"/>
      <c r="RNA83" s="86"/>
      <c r="RNB83" s="86"/>
      <c r="RNC83" s="86"/>
      <c r="RND83" s="86"/>
      <c r="RNE83" s="86"/>
      <c r="RNF83" s="86"/>
      <c r="RNG83" s="86"/>
      <c r="RNH83" s="86"/>
      <c r="RNI83" s="86"/>
      <c r="RNJ83" s="86"/>
      <c r="RNK83" s="86"/>
      <c r="RNL83" s="86"/>
      <c r="RNM83" s="86"/>
      <c r="RNN83" s="86"/>
      <c r="RNO83" s="86"/>
      <c r="RNP83" s="86"/>
      <c r="RNQ83" s="86"/>
      <c r="RNR83" s="86"/>
      <c r="RNS83" s="86"/>
      <c r="RNT83" s="86"/>
      <c r="RNU83" s="86"/>
      <c r="RNV83" s="86"/>
      <c r="RNW83" s="86"/>
      <c r="RNX83" s="86"/>
      <c r="RNY83" s="86"/>
      <c r="RNZ83" s="86"/>
      <c r="ROA83" s="86"/>
      <c r="ROB83" s="86"/>
      <c r="ROC83" s="86"/>
      <c r="ROD83" s="86"/>
      <c r="ROE83" s="86"/>
      <c r="ROF83" s="86"/>
      <c r="ROG83" s="86"/>
      <c r="ROH83" s="86"/>
      <c r="ROI83" s="86"/>
      <c r="ROJ83" s="86"/>
      <c r="ROK83" s="86"/>
      <c r="ROL83" s="86"/>
      <c r="ROM83" s="86"/>
      <c r="RON83" s="86"/>
      <c r="ROO83" s="86"/>
      <c r="ROP83" s="86"/>
      <c r="ROQ83" s="86"/>
      <c r="ROR83" s="86"/>
      <c r="ROS83" s="86"/>
      <c r="ROT83" s="86"/>
      <c r="ROU83" s="86"/>
      <c r="ROV83" s="86"/>
      <c r="ROW83" s="86"/>
      <c r="ROX83" s="86"/>
      <c r="ROY83" s="86"/>
      <c r="ROZ83" s="86"/>
      <c r="RPA83" s="86"/>
      <c r="RPB83" s="86"/>
      <c r="RPC83" s="86"/>
      <c r="RPD83" s="86"/>
      <c r="RPE83" s="86"/>
      <c r="RPF83" s="86"/>
      <c r="RPG83" s="86"/>
      <c r="RPH83" s="86"/>
      <c r="RPI83" s="86"/>
      <c r="RPJ83" s="86"/>
      <c r="RPK83" s="86"/>
      <c r="RPL83" s="86"/>
      <c r="RPM83" s="86"/>
      <c r="RPN83" s="86"/>
      <c r="RPO83" s="86"/>
      <c r="RPP83" s="86"/>
      <c r="RPQ83" s="86"/>
      <c r="RPR83" s="86"/>
      <c r="RPS83" s="86"/>
      <c r="RPT83" s="86"/>
      <c r="RPU83" s="86"/>
      <c r="RPV83" s="86"/>
      <c r="RPW83" s="86"/>
      <c r="RPX83" s="86"/>
      <c r="RPY83" s="86"/>
      <c r="RPZ83" s="86"/>
      <c r="RQA83" s="86"/>
      <c r="RQB83" s="86"/>
      <c r="RQC83" s="86"/>
      <c r="RQD83" s="86"/>
      <c r="RQE83" s="86"/>
      <c r="RQF83" s="86"/>
      <c r="RQG83" s="86"/>
      <c r="RQH83" s="86"/>
      <c r="RQI83" s="86"/>
      <c r="RQJ83" s="86"/>
      <c r="RQK83" s="86"/>
      <c r="RQL83" s="86"/>
      <c r="RQM83" s="86"/>
      <c r="RQN83" s="86"/>
      <c r="RQO83" s="86"/>
      <c r="RQP83" s="86"/>
      <c r="RQQ83" s="86"/>
      <c r="RQR83" s="86"/>
      <c r="RQS83" s="86"/>
      <c r="RQT83" s="86"/>
      <c r="RQU83" s="86"/>
      <c r="RQV83" s="86"/>
      <c r="RQW83" s="86"/>
      <c r="RQX83" s="86"/>
      <c r="RQY83" s="86"/>
      <c r="RQZ83" s="86"/>
      <c r="RRA83" s="86"/>
      <c r="RRB83" s="86"/>
      <c r="RRC83" s="86"/>
      <c r="RRD83" s="86"/>
      <c r="RRE83" s="86"/>
      <c r="RRF83" s="86"/>
      <c r="RRG83" s="86"/>
      <c r="RRH83" s="86"/>
      <c r="RRI83" s="86"/>
      <c r="RRJ83" s="86"/>
      <c r="RRK83" s="86"/>
      <c r="RRL83" s="86"/>
      <c r="RRM83" s="86"/>
      <c r="RRN83" s="86"/>
      <c r="RRO83" s="86"/>
      <c r="RRP83" s="86"/>
      <c r="RRQ83" s="86"/>
      <c r="RRR83" s="86"/>
      <c r="RRS83" s="86"/>
      <c r="RRT83" s="86"/>
      <c r="RRU83" s="86"/>
      <c r="RRV83" s="86"/>
      <c r="RRW83" s="86"/>
      <c r="RRX83" s="86"/>
      <c r="RRY83" s="86"/>
      <c r="RRZ83" s="86"/>
      <c r="RSA83" s="86"/>
      <c r="RSB83" s="86"/>
      <c r="RSC83" s="86"/>
      <c r="RSD83" s="86"/>
      <c r="RSE83" s="86"/>
      <c r="RSF83" s="86"/>
      <c r="RSG83" s="86"/>
      <c r="RSH83" s="86"/>
      <c r="RSI83" s="86"/>
      <c r="RSJ83" s="86"/>
      <c r="RSK83" s="86"/>
      <c r="RSL83" s="86"/>
      <c r="RSM83" s="86"/>
      <c r="RSN83" s="86"/>
      <c r="RSO83" s="86"/>
      <c r="RSP83" s="86"/>
      <c r="RSQ83" s="86"/>
      <c r="RSR83" s="86"/>
      <c r="RSS83" s="86"/>
      <c r="RST83" s="86"/>
      <c r="RSU83" s="86"/>
      <c r="RSV83" s="86"/>
      <c r="RSW83" s="86"/>
      <c r="RSX83" s="86"/>
      <c r="RSY83" s="86"/>
      <c r="RSZ83" s="86"/>
      <c r="RTA83" s="86"/>
      <c r="RTB83" s="86"/>
      <c r="RTC83" s="86"/>
      <c r="RTD83" s="86"/>
      <c r="RTE83" s="86"/>
      <c r="RTF83" s="86"/>
      <c r="RTG83" s="86"/>
      <c r="RTH83" s="86"/>
      <c r="RTI83" s="86"/>
      <c r="RTJ83" s="86"/>
      <c r="RTK83" s="86"/>
      <c r="RTL83" s="86"/>
      <c r="RTM83" s="86"/>
      <c r="RTN83" s="86"/>
      <c r="RTO83" s="86"/>
      <c r="RTP83" s="86"/>
      <c r="RTQ83" s="86"/>
      <c r="RTR83" s="86"/>
      <c r="RTS83" s="86"/>
      <c r="RTT83" s="86"/>
      <c r="RTU83" s="86"/>
      <c r="RTV83" s="86"/>
      <c r="RTW83" s="86"/>
      <c r="RTX83" s="86"/>
      <c r="RTY83" s="86"/>
      <c r="RTZ83" s="86"/>
      <c r="RUA83" s="86"/>
      <c r="RUB83" s="86"/>
      <c r="RUC83" s="86"/>
      <c r="RUD83" s="86"/>
      <c r="RUE83" s="86"/>
      <c r="RUF83" s="86"/>
      <c r="RUG83" s="86"/>
      <c r="RUH83" s="86"/>
      <c r="RUI83" s="86"/>
      <c r="RUJ83" s="86"/>
      <c r="RUK83" s="86"/>
      <c r="RUL83" s="86"/>
      <c r="RUM83" s="86"/>
      <c r="RUN83" s="86"/>
      <c r="RUO83" s="86"/>
      <c r="RUP83" s="86"/>
      <c r="RUQ83" s="86"/>
      <c r="RUR83" s="86"/>
      <c r="RUS83" s="86"/>
      <c r="RUT83" s="86"/>
      <c r="RUU83" s="86"/>
      <c r="RUV83" s="86"/>
      <c r="RUW83" s="86"/>
      <c r="RUX83" s="86"/>
      <c r="RUY83" s="86"/>
      <c r="RUZ83" s="86"/>
      <c r="RVA83" s="86"/>
      <c r="RVB83" s="86"/>
      <c r="RVC83" s="86"/>
      <c r="RVD83" s="86"/>
      <c r="RVE83" s="86"/>
      <c r="RVF83" s="86"/>
      <c r="RVG83" s="86"/>
      <c r="RVH83" s="86"/>
      <c r="RVI83" s="86"/>
      <c r="RVJ83" s="86"/>
      <c r="RVK83" s="86"/>
      <c r="RVL83" s="86"/>
      <c r="RVM83" s="86"/>
      <c r="RVN83" s="86"/>
      <c r="RVO83" s="86"/>
      <c r="RVP83" s="86"/>
      <c r="RVQ83" s="86"/>
      <c r="RVR83" s="86"/>
      <c r="RVS83" s="86"/>
      <c r="RVT83" s="86"/>
      <c r="RVU83" s="86"/>
      <c r="RVV83" s="86"/>
      <c r="RVW83" s="86"/>
      <c r="RVX83" s="86"/>
      <c r="RVY83" s="86"/>
      <c r="RVZ83" s="86"/>
      <c r="RWA83" s="86"/>
      <c r="RWB83" s="86"/>
      <c r="RWC83" s="86"/>
      <c r="RWD83" s="86"/>
      <c r="RWE83" s="86"/>
      <c r="RWF83" s="86"/>
      <c r="RWG83" s="86"/>
      <c r="RWH83" s="86"/>
      <c r="RWI83" s="86"/>
      <c r="RWJ83" s="86"/>
      <c r="RWK83" s="86"/>
      <c r="RWL83" s="86"/>
      <c r="RWM83" s="86"/>
      <c r="RWN83" s="86"/>
      <c r="RWO83" s="86"/>
      <c r="RWP83" s="86"/>
      <c r="RWQ83" s="86"/>
      <c r="RWR83" s="86"/>
      <c r="RWS83" s="86"/>
      <c r="RWT83" s="86"/>
      <c r="RWU83" s="86"/>
      <c r="RWV83" s="86"/>
      <c r="RWW83" s="86"/>
      <c r="RWX83" s="86"/>
      <c r="RWY83" s="86"/>
      <c r="RWZ83" s="86"/>
      <c r="RXA83" s="86"/>
      <c r="RXB83" s="86"/>
      <c r="RXC83" s="86"/>
      <c r="RXD83" s="86"/>
      <c r="RXE83" s="86"/>
      <c r="RXF83" s="86"/>
      <c r="RXG83" s="86"/>
      <c r="RXH83" s="86"/>
      <c r="RXI83" s="86"/>
      <c r="RXJ83" s="86"/>
      <c r="RXK83" s="86"/>
      <c r="RXL83" s="86"/>
      <c r="RXM83" s="86"/>
      <c r="RXN83" s="86"/>
      <c r="RXO83" s="86"/>
      <c r="RXP83" s="86"/>
      <c r="RXQ83" s="86"/>
      <c r="RXR83" s="86"/>
      <c r="RXS83" s="86"/>
      <c r="RXT83" s="86"/>
      <c r="RXU83" s="86"/>
      <c r="RXV83" s="86"/>
      <c r="RXW83" s="86"/>
      <c r="RXX83" s="86"/>
      <c r="RXY83" s="86"/>
      <c r="RXZ83" s="86"/>
      <c r="RYA83" s="86"/>
      <c r="RYB83" s="86"/>
      <c r="RYC83" s="86"/>
      <c r="RYD83" s="86"/>
      <c r="RYE83" s="86"/>
      <c r="RYF83" s="86"/>
      <c r="RYG83" s="86"/>
      <c r="RYH83" s="86"/>
      <c r="RYI83" s="86"/>
      <c r="RYJ83" s="86"/>
      <c r="RYK83" s="86"/>
      <c r="RYL83" s="86"/>
      <c r="RYM83" s="86"/>
      <c r="RYN83" s="86"/>
      <c r="RYO83" s="86"/>
      <c r="RYP83" s="86"/>
      <c r="RYQ83" s="86"/>
      <c r="RYR83" s="86"/>
      <c r="RYS83" s="86"/>
      <c r="RYT83" s="86"/>
      <c r="RYU83" s="86"/>
      <c r="RYV83" s="86"/>
      <c r="RYW83" s="86"/>
      <c r="RYX83" s="86"/>
      <c r="RYY83" s="86"/>
      <c r="RYZ83" s="86"/>
      <c r="RZA83" s="86"/>
      <c r="RZB83" s="86"/>
      <c r="RZC83" s="86"/>
      <c r="RZD83" s="86"/>
      <c r="RZE83" s="86"/>
      <c r="RZF83" s="86"/>
      <c r="RZG83" s="86"/>
      <c r="RZH83" s="86"/>
      <c r="RZI83" s="86"/>
      <c r="RZJ83" s="86"/>
      <c r="RZK83" s="86"/>
      <c r="RZL83" s="86"/>
      <c r="RZM83" s="86"/>
      <c r="RZN83" s="86"/>
      <c r="RZO83" s="86"/>
      <c r="RZP83" s="86"/>
      <c r="RZQ83" s="86"/>
      <c r="RZR83" s="86"/>
      <c r="RZS83" s="86"/>
      <c r="RZT83" s="86"/>
      <c r="RZU83" s="86"/>
      <c r="RZV83" s="86"/>
      <c r="RZW83" s="86"/>
      <c r="RZX83" s="86"/>
      <c r="RZY83" s="86"/>
      <c r="RZZ83" s="86"/>
      <c r="SAA83" s="86"/>
      <c r="SAB83" s="86"/>
      <c r="SAC83" s="86"/>
      <c r="SAD83" s="86"/>
      <c r="SAE83" s="86"/>
      <c r="SAF83" s="86"/>
      <c r="SAG83" s="86"/>
      <c r="SAH83" s="86"/>
      <c r="SAI83" s="86"/>
      <c r="SAJ83" s="86"/>
      <c r="SAK83" s="86"/>
      <c r="SAL83" s="86"/>
      <c r="SAM83" s="86"/>
      <c r="SAN83" s="86"/>
      <c r="SAO83" s="86"/>
      <c r="SAP83" s="86"/>
      <c r="SAQ83" s="86"/>
      <c r="SAR83" s="86"/>
      <c r="SAS83" s="86"/>
      <c r="SAT83" s="86"/>
      <c r="SAU83" s="86"/>
      <c r="SAV83" s="86"/>
      <c r="SAW83" s="86"/>
      <c r="SAX83" s="86"/>
      <c r="SAY83" s="86"/>
      <c r="SAZ83" s="86"/>
      <c r="SBA83" s="86"/>
      <c r="SBB83" s="86"/>
      <c r="SBC83" s="86"/>
      <c r="SBD83" s="86"/>
      <c r="SBE83" s="86"/>
      <c r="SBF83" s="86"/>
      <c r="SBG83" s="86"/>
      <c r="SBH83" s="86"/>
      <c r="SBI83" s="86"/>
      <c r="SBJ83" s="86"/>
      <c r="SBK83" s="86"/>
      <c r="SBL83" s="86"/>
      <c r="SBM83" s="86"/>
      <c r="SBN83" s="86"/>
      <c r="SBO83" s="86"/>
      <c r="SBP83" s="86"/>
      <c r="SBQ83" s="86"/>
      <c r="SBR83" s="86"/>
      <c r="SBS83" s="86"/>
      <c r="SBT83" s="86"/>
      <c r="SBU83" s="86"/>
      <c r="SBV83" s="86"/>
      <c r="SBW83" s="86"/>
      <c r="SBX83" s="86"/>
      <c r="SBY83" s="86"/>
      <c r="SBZ83" s="86"/>
      <c r="SCA83" s="86"/>
      <c r="SCB83" s="86"/>
      <c r="SCC83" s="86"/>
      <c r="SCD83" s="86"/>
      <c r="SCE83" s="86"/>
      <c r="SCF83" s="86"/>
      <c r="SCG83" s="86"/>
      <c r="SCH83" s="86"/>
      <c r="SCI83" s="86"/>
      <c r="SCJ83" s="86"/>
      <c r="SCK83" s="86"/>
      <c r="SCL83" s="86"/>
      <c r="SCM83" s="86"/>
      <c r="SCN83" s="86"/>
      <c r="SCO83" s="86"/>
      <c r="SCP83" s="86"/>
      <c r="SCQ83" s="86"/>
      <c r="SCR83" s="86"/>
      <c r="SCS83" s="86"/>
      <c r="SCT83" s="86"/>
      <c r="SCU83" s="86"/>
      <c r="SCV83" s="86"/>
      <c r="SCW83" s="86"/>
      <c r="SCX83" s="86"/>
      <c r="SCY83" s="86"/>
      <c r="SCZ83" s="86"/>
      <c r="SDA83" s="86"/>
      <c r="SDB83" s="86"/>
      <c r="SDC83" s="86"/>
      <c r="SDD83" s="86"/>
      <c r="SDE83" s="86"/>
      <c r="SDF83" s="86"/>
      <c r="SDG83" s="86"/>
      <c r="SDH83" s="86"/>
      <c r="SDI83" s="86"/>
      <c r="SDJ83" s="86"/>
      <c r="SDK83" s="86"/>
      <c r="SDL83" s="86"/>
      <c r="SDM83" s="86"/>
      <c r="SDN83" s="86"/>
      <c r="SDO83" s="86"/>
      <c r="SDP83" s="86"/>
      <c r="SDQ83" s="86"/>
      <c r="SDR83" s="86"/>
      <c r="SDS83" s="86"/>
      <c r="SDT83" s="86"/>
      <c r="SDU83" s="86"/>
      <c r="SDV83" s="86"/>
      <c r="SDW83" s="86"/>
      <c r="SDX83" s="86"/>
      <c r="SDY83" s="86"/>
      <c r="SDZ83" s="86"/>
      <c r="SEA83" s="86"/>
      <c r="SEB83" s="86"/>
      <c r="SEC83" s="86"/>
      <c r="SED83" s="86"/>
      <c r="SEE83" s="86"/>
      <c r="SEF83" s="86"/>
      <c r="SEG83" s="86"/>
      <c r="SEH83" s="86"/>
      <c r="SEI83" s="86"/>
      <c r="SEJ83" s="86"/>
      <c r="SEK83" s="86"/>
      <c r="SEL83" s="86"/>
      <c r="SEM83" s="86"/>
      <c r="SEN83" s="86"/>
      <c r="SEO83" s="86"/>
      <c r="SEP83" s="86"/>
      <c r="SEQ83" s="86"/>
      <c r="SER83" s="86"/>
      <c r="SES83" s="86"/>
      <c r="SET83" s="86"/>
      <c r="SEU83" s="86"/>
      <c r="SEV83" s="86"/>
      <c r="SEW83" s="86"/>
      <c r="SEX83" s="86"/>
      <c r="SEY83" s="86"/>
      <c r="SEZ83" s="86"/>
      <c r="SFA83" s="86"/>
      <c r="SFB83" s="86"/>
      <c r="SFC83" s="86"/>
      <c r="SFD83" s="86"/>
      <c r="SFE83" s="86"/>
      <c r="SFF83" s="86"/>
      <c r="SFG83" s="86"/>
      <c r="SFH83" s="86"/>
      <c r="SFI83" s="86"/>
      <c r="SFJ83" s="86"/>
      <c r="SFK83" s="86"/>
      <c r="SFL83" s="86"/>
      <c r="SFM83" s="86"/>
      <c r="SFN83" s="86"/>
      <c r="SFO83" s="86"/>
      <c r="SFP83" s="86"/>
      <c r="SFQ83" s="86"/>
      <c r="SFR83" s="86"/>
      <c r="SFS83" s="86"/>
      <c r="SFT83" s="86"/>
      <c r="SFU83" s="86"/>
      <c r="SFV83" s="86"/>
      <c r="SFW83" s="86"/>
      <c r="SFX83" s="86"/>
      <c r="SFY83" s="86"/>
      <c r="SFZ83" s="86"/>
      <c r="SGA83" s="86"/>
      <c r="SGB83" s="86"/>
      <c r="SGC83" s="86"/>
      <c r="SGD83" s="86"/>
      <c r="SGE83" s="86"/>
      <c r="SGF83" s="86"/>
      <c r="SGG83" s="86"/>
      <c r="SGH83" s="86"/>
      <c r="SGI83" s="86"/>
      <c r="SGJ83" s="86"/>
      <c r="SGK83" s="86"/>
      <c r="SGL83" s="86"/>
      <c r="SGM83" s="86"/>
      <c r="SGN83" s="86"/>
      <c r="SGO83" s="86"/>
      <c r="SGP83" s="86"/>
      <c r="SGQ83" s="86"/>
      <c r="SGR83" s="86"/>
      <c r="SGS83" s="86"/>
      <c r="SGT83" s="86"/>
      <c r="SGU83" s="86"/>
      <c r="SGV83" s="86"/>
      <c r="SGW83" s="86"/>
      <c r="SGX83" s="86"/>
      <c r="SGY83" s="86"/>
      <c r="SGZ83" s="86"/>
      <c r="SHA83" s="86"/>
      <c r="SHB83" s="86"/>
      <c r="SHC83" s="86"/>
      <c r="SHD83" s="86"/>
      <c r="SHE83" s="86"/>
      <c r="SHF83" s="86"/>
      <c r="SHG83" s="86"/>
      <c r="SHH83" s="86"/>
      <c r="SHI83" s="86"/>
      <c r="SHJ83" s="86"/>
      <c r="SHK83" s="86"/>
      <c r="SHL83" s="86"/>
      <c r="SHM83" s="86"/>
      <c r="SHN83" s="86"/>
      <c r="SHO83" s="86"/>
      <c r="SHP83" s="86"/>
      <c r="SHQ83" s="86"/>
      <c r="SHR83" s="86"/>
      <c r="SHS83" s="86"/>
      <c r="SHT83" s="86"/>
      <c r="SHU83" s="86"/>
      <c r="SHV83" s="86"/>
      <c r="SHW83" s="86"/>
      <c r="SHX83" s="86"/>
      <c r="SHY83" s="86"/>
      <c r="SHZ83" s="86"/>
      <c r="SIA83" s="86"/>
      <c r="SIB83" s="86"/>
      <c r="SIC83" s="86"/>
      <c r="SID83" s="86"/>
      <c r="SIE83" s="86"/>
      <c r="SIF83" s="86"/>
      <c r="SIG83" s="86"/>
      <c r="SIH83" s="86"/>
      <c r="SII83" s="86"/>
      <c r="SIJ83" s="86"/>
      <c r="SIK83" s="86"/>
      <c r="SIL83" s="86"/>
      <c r="SIM83" s="86"/>
      <c r="SIN83" s="86"/>
      <c r="SIO83" s="86"/>
      <c r="SIP83" s="86"/>
      <c r="SIQ83" s="86"/>
      <c r="SIR83" s="86"/>
      <c r="SIS83" s="86"/>
      <c r="SIT83" s="86"/>
      <c r="SIU83" s="86"/>
      <c r="SIV83" s="86"/>
      <c r="SIW83" s="86"/>
      <c r="SIX83" s="86"/>
      <c r="SIY83" s="86"/>
      <c r="SIZ83" s="86"/>
      <c r="SJA83" s="86"/>
      <c r="SJB83" s="86"/>
      <c r="SJC83" s="86"/>
      <c r="SJD83" s="86"/>
      <c r="SJE83" s="86"/>
      <c r="SJF83" s="86"/>
      <c r="SJG83" s="86"/>
      <c r="SJH83" s="86"/>
      <c r="SJI83" s="86"/>
      <c r="SJJ83" s="86"/>
      <c r="SJK83" s="86"/>
      <c r="SJL83" s="86"/>
      <c r="SJM83" s="86"/>
      <c r="SJN83" s="86"/>
      <c r="SJO83" s="86"/>
      <c r="SJP83" s="86"/>
      <c r="SJQ83" s="86"/>
      <c r="SJR83" s="86"/>
      <c r="SJS83" s="86"/>
      <c r="SJT83" s="86"/>
      <c r="SJU83" s="86"/>
      <c r="SJV83" s="86"/>
      <c r="SJW83" s="86"/>
      <c r="SJX83" s="86"/>
      <c r="SJY83" s="86"/>
      <c r="SJZ83" s="86"/>
      <c r="SKA83" s="86"/>
      <c r="SKB83" s="86"/>
      <c r="SKC83" s="86"/>
      <c r="SKD83" s="86"/>
      <c r="SKE83" s="86"/>
      <c r="SKF83" s="86"/>
      <c r="SKG83" s="86"/>
      <c r="SKH83" s="86"/>
      <c r="SKI83" s="86"/>
      <c r="SKJ83" s="86"/>
      <c r="SKK83" s="86"/>
      <c r="SKL83" s="86"/>
      <c r="SKM83" s="86"/>
      <c r="SKN83" s="86"/>
      <c r="SKO83" s="86"/>
      <c r="SKP83" s="86"/>
      <c r="SKQ83" s="86"/>
      <c r="SKR83" s="86"/>
      <c r="SKS83" s="86"/>
      <c r="SKT83" s="86"/>
      <c r="SKU83" s="86"/>
      <c r="SKV83" s="86"/>
      <c r="SKW83" s="86"/>
      <c r="SKX83" s="86"/>
      <c r="SKY83" s="86"/>
      <c r="SKZ83" s="86"/>
      <c r="SLA83" s="86"/>
      <c r="SLB83" s="86"/>
      <c r="SLC83" s="86"/>
      <c r="SLD83" s="86"/>
      <c r="SLE83" s="86"/>
      <c r="SLF83" s="86"/>
      <c r="SLG83" s="86"/>
      <c r="SLH83" s="86"/>
      <c r="SLI83" s="86"/>
      <c r="SLJ83" s="86"/>
      <c r="SLK83" s="86"/>
      <c r="SLL83" s="86"/>
      <c r="SLM83" s="86"/>
      <c r="SLN83" s="86"/>
      <c r="SLO83" s="86"/>
      <c r="SLP83" s="86"/>
      <c r="SLQ83" s="86"/>
      <c r="SLR83" s="86"/>
      <c r="SLS83" s="86"/>
      <c r="SLT83" s="86"/>
      <c r="SLU83" s="86"/>
      <c r="SLV83" s="86"/>
      <c r="SLW83" s="86"/>
      <c r="SLX83" s="86"/>
      <c r="SLY83" s="86"/>
      <c r="SLZ83" s="86"/>
      <c r="SMA83" s="86"/>
      <c r="SMB83" s="86"/>
      <c r="SMC83" s="86"/>
      <c r="SMD83" s="86"/>
      <c r="SME83" s="86"/>
      <c r="SMF83" s="86"/>
      <c r="SMG83" s="86"/>
      <c r="SMH83" s="86"/>
      <c r="SMI83" s="86"/>
      <c r="SMJ83" s="86"/>
      <c r="SMK83" s="86"/>
      <c r="SML83" s="86"/>
      <c r="SMM83" s="86"/>
      <c r="SMN83" s="86"/>
      <c r="SMO83" s="86"/>
      <c r="SMP83" s="86"/>
      <c r="SMQ83" s="86"/>
      <c r="SMR83" s="86"/>
      <c r="SMS83" s="86"/>
      <c r="SMT83" s="86"/>
      <c r="SMU83" s="86"/>
      <c r="SMV83" s="86"/>
      <c r="SMW83" s="86"/>
      <c r="SMX83" s="86"/>
      <c r="SMY83" s="86"/>
      <c r="SMZ83" s="86"/>
      <c r="SNA83" s="86"/>
      <c r="SNB83" s="86"/>
      <c r="SNC83" s="86"/>
      <c r="SND83" s="86"/>
      <c r="SNE83" s="86"/>
      <c r="SNF83" s="86"/>
      <c r="SNG83" s="86"/>
      <c r="SNH83" s="86"/>
      <c r="SNI83" s="86"/>
      <c r="SNJ83" s="86"/>
      <c r="SNK83" s="86"/>
      <c r="SNL83" s="86"/>
      <c r="SNM83" s="86"/>
      <c r="SNN83" s="86"/>
      <c r="SNO83" s="86"/>
      <c r="SNP83" s="86"/>
      <c r="SNQ83" s="86"/>
      <c r="SNR83" s="86"/>
      <c r="SNS83" s="86"/>
      <c r="SNT83" s="86"/>
      <c r="SNU83" s="86"/>
      <c r="SNV83" s="86"/>
      <c r="SNW83" s="86"/>
      <c r="SNX83" s="86"/>
      <c r="SNY83" s="86"/>
      <c r="SNZ83" s="86"/>
      <c r="SOA83" s="86"/>
      <c r="SOB83" s="86"/>
      <c r="SOC83" s="86"/>
      <c r="SOD83" s="86"/>
      <c r="SOE83" s="86"/>
      <c r="SOF83" s="86"/>
      <c r="SOG83" s="86"/>
      <c r="SOH83" s="86"/>
      <c r="SOI83" s="86"/>
      <c r="SOJ83" s="86"/>
      <c r="SOK83" s="86"/>
      <c r="SOL83" s="86"/>
      <c r="SOM83" s="86"/>
      <c r="SON83" s="86"/>
      <c r="SOO83" s="86"/>
      <c r="SOP83" s="86"/>
      <c r="SOQ83" s="86"/>
      <c r="SOR83" s="86"/>
      <c r="SOS83" s="86"/>
      <c r="SOT83" s="86"/>
      <c r="SOU83" s="86"/>
      <c r="SOV83" s="86"/>
      <c r="SOW83" s="86"/>
      <c r="SOX83" s="86"/>
      <c r="SOY83" s="86"/>
      <c r="SOZ83" s="86"/>
      <c r="SPA83" s="86"/>
      <c r="SPB83" s="86"/>
      <c r="SPC83" s="86"/>
      <c r="SPD83" s="86"/>
      <c r="SPE83" s="86"/>
      <c r="SPF83" s="86"/>
      <c r="SPG83" s="86"/>
      <c r="SPH83" s="86"/>
      <c r="SPI83" s="86"/>
      <c r="SPJ83" s="86"/>
      <c r="SPK83" s="86"/>
      <c r="SPL83" s="86"/>
      <c r="SPM83" s="86"/>
      <c r="SPN83" s="86"/>
      <c r="SPO83" s="86"/>
      <c r="SPP83" s="86"/>
      <c r="SPQ83" s="86"/>
      <c r="SPR83" s="86"/>
      <c r="SPS83" s="86"/>
      <c r="SPT83" s="86"/>
      <c r="SPU83" s="86"/>
      <c r="SPV83" s="86"/>
      <c r="SPW83" s="86"/>
      <c r="SPX83" s="86"/>
      <c r="SPY83" s="86"/>
      <c r="SPZ83" s="86"/>
      <c r="SQA83" s="86"/>
      <c r="SQB83" s="86"/>
      <c r="SQC83" s="86"/>
      <c r="SQD83" s="86"/>
      <c r="SQE83" s="86"/>
      <c r="SQF83" s="86"/>
      <c r="SQG83" s="86"/>
      <c r="SQH83" s="86"/>
      <c r="SQI83" s="86"/>
      <c r="SQJ83" s="86"/>
      <c r="SQK83" s="86"/>
      <c r="SQL83" s="86"/>
      <c r="SQM83" s="86"/>
      <c r="SQN83" s="86"/>
      <c r="SQO83" s="86"/>
      <c r="SQP83" s="86"/>
      <c r="SQQ83" s="86"/>
      <c r="SQR83" s="86"/>
      <c r="SQS83" s="86"/>
      <c r="SQT83" s="86"/>
      <c r="SQU83" s="86"/>
      <c r="SQV83" s="86"/>
      <c r="SQW83" s="86"/>
      <c r="SQX83" s="86"/>
      <c r="SQY83" s="86"/>
      <c r="SQZ83" s="86"/>
      <c r="SRA83" s="86"/>
      <c r="SRB83" s="86"/>
      <c r="SRC83" s="86"/>
      <c r="SRD83" s="86"/>
      <c r="SRE83" s="86"/>
      <c r="SRF83" s="86"/>
      <c r="SRG83" s="86"/>
      <c r="SRH83" s="86"/>
      <c r="SRI83" s="86"/>
      <c r="SRJ83" s="86"/>
      <c r="SRK83" s="86"/>
      <c r="SRL83" s="86"/>
      <c r="SRM83" s="86"/>
      <c r="SRN83" s="86"/>
      <c r="SRO83" s="86"/>
      <c r="SRP83" s="86"/>
      <c r="SRQ83" s="86"/>
      <c r="SRR83" s="86"/>
      <c r="SRS83" s="86"/>
      <c r="SRT83" s="86"/>
      <c r="SRU83" s="86"/>
      <c r="SRV83" s="86"/>
      <c r="SRW83" s="86"/>
      <c r="SRX83" s="86"/>
      <c r="SRY83" s="86"/>
      <c r="SRZ83" s="86"/>
      <c r="SSA83" s="86"/>
      <c r="SSB83" s="86"/>
      <c r="SSC83" s="86"/>
      <c r="SSD83" s="86"/>
      <c r="SSE83" s="86"/>
      <c r="SSF83" s="86"/>
      <c r="SSG83" s="86"/>
      <c r="SSH83" s="86"/>
      <c r="SSI83" s="86"/>
      <c r="SSJ83" s="86"/>
      <c r="SSK83" s="86"/>
      <c r="SSL83" s="86"/>
      <c r="SSM83" s="86"/>
      <c r="SSN83" s="86"/>
      <c r="SSO83" s="86"/>
      <c r="SSP83" s="86"/>
      <c r="SSQ83" s="86"/>
      <c r="SSR83" s="86"/>
      <c r="SSS83" s="86"/>
      <c r="SST83" s="86"/>
      <c r="SSU83" s="86"/>
      <c r="SSV83" s="86"/>
      <c r="SSW83" s="86"/>
      <c r="SSX83" s="86"/>
      <c r="SSY83" s="86"/>
      <c r="SSZ83" s="86"/>
      <c r="STA83" s="86"/>
      <c r="STB83" s="86"/>
      <c r="STC83" s="86"/>
      <c r="STD83" s="86"/>
      <c r="STE83" s="86"/>
      <c r="STF83" s="86"/>
      <c r="STG83" s="86"/>
      <c r="STH83" s="86"/>
      <c r="STI83" s="86"/>
      <c r="STJ83" s="86"/>
      <c r="STK83" s="86"/>
      <c r="STL83" s="86"/>
      <c r="STM83" s="86"/>
      <c r="STN83" s="86"/>
      <c r="STO83" s="86"/>
      <c r="STP83" s="86"/>
      <c r="STQ83" s="86"/>
      <c r="STR83" s="86"/>
      <c r="STS83" s="86"/>
      <c r="STT83" s="86"/>
      <c r="STU83" s="86"/>
      <c r="STV83" s="86"/>
      <c r="STW83" s="86"/>
      <c r="STX83" s="86"/>
      <c r="STY83" s="86"/>
      <c r="STZ83" s="86"/>
      <c r="SUA83" s="86"/>
      <c r="SUB83" s="86"/>
      <c r="SUC83" s="86"/>
      <c r="SUD83" s="86"/>
      <c r="SUE83" s="86"/>
      <c r="SUF83" s="86"/>
      <c r="SUG83" s="86"/>
      <c r="SUH83" s="86"/>
      <c r="SUI83" s="86"/>
      <c r="SUJ83" s="86"/>
      <c r="SUK83" s="86"/>
      <c r="SUL83" s="86"/>
      <c r="SUM83" s="86"/>
      <c r="SUN83" s="86"/>
      <c r="SUO83" s="86"/>
      <c r="SUP83" s="86"/>
      <c r="SUQ83" s="86"/>
      <c r="SUR83" s="86"/>
      <c r="SUS83" s="86"/>
      <c r="SUT83" s="86"/>
      <c r="SUU83" s="86"/>
      <c r="SUV83" s="86"/>
      <c r="SUW83" s="86"/>
      <c r="SUX83" s="86"/>
      <c r="SUY83" s="86"/>
      <c r="SUZ83" s="86"/>
      <c r="SVA83" s="86"/>
      <c r="SVB83" s="86"/>
      <c r="SVC83" s="86"/>
      <c r="SVD83" s="86"/>
      <c r="SVE83" s="86"/>
      <c r="SVF83" s="86"/>
      <c r="SVG83" s="86"/>
      <c r="SVH83" s="86"/>
      <c r="SVI83" s="86"/>
      <c r="SVJ83" s="86"/>
      <c r="SVK83" s="86"/>
      <c r="SVL83" s="86"/>
      <c r="SVM83" s="86"/>
      <c r="SVN83" s="86"/>
      <c r="SVO83" s="86"/>
      <c r="SVP83" s="86"/>
      <c r="SVQ83" s="86"/>
      <c r="SVR83" s="86"/>
      <c r="SVS83" s="86"/>
      <c r="SVT83" s="86"/>
      <c r="SVU83" s="86"/>
      <c r="SVV83" s="86"/>
      <c r="SVW83" s="86"/>
      <c r="SVX83" s="86"/>
      <c r="SVY83" s="86"/>
      <c r="SVZ83" s="86"/>
      <c r="SWA83" s="86"/>
      <c r="SWB83" s="86"/>
      <c r="SWC83" s="86"/>
      <c r="SWD83" s="86"/>
      <c r="SWE83" s="86"/>
      <c r="SWF83" s="86"/>
      <c r="SWG83" s="86"/>
      <c r="SWH83" s="86"/>
      <c r="SWI83" s="86"/>
      <c r="SWJ83" s="86"/>
      <c r="SWK83" s="86"/>
      <c r="SWL83" s="86"/>
      <c r="SWM83" s="86"/>
      <c r="SWN83" s="86"/>
      <c r="SWO83" s="86"/>
      <c r="SWP83" s="86"/>
      <c r="SWQ83" s="86"/>
      <c r="SWR83" s="86"/>
      <c r="SWS83" s="86"/>
      <c r="SWT83" s="86"/>
      <c r="SWU83" s="86"/>
      <c r="SWV83" s="86"/>
      <c r="SWW83" s="86"/>
      <c r="SWX83" s="86"/>
      <c r="SWY83" s="86"/>
      <c r="SWZ83" s="86"/>
      <c r="SXA83" s="86"/>
      <c r="SXB83" s="86"/>
      <c r="SXC83" s="86"/>
      <c r="SXD83" s="86"/>
      <c r="SXE83" s="86"/>
      <c r="SXF83" s="86"/>
      <c r="SXG83" s="86"/>
      <c r="SXH83" s="86"/>
      <c r="SXI83" s="86"/>
      <c r="SXJ83" s="86"/>
      <c r="SXK83" s="86"/>
      <c r="SXL83" s="86"/>
      <c r="SXM83" s="86"/>
      <c r="SXN83" s="86"/>
      <c r="SXO83" s="86"/>
      <c r="SXP83" s="86"/>
      <c r="SXQ83" s="86"/>
      <c r="SXR83" s="86"/>
      <c r="SXS83" s="86"/>
      <c r="SXT83" s="86"/>
      <c r="SXU83" s="86"/>
      <c r="SXV83" s="86"/>
      <c r="SXW83" s="86"/>
      <c r="SXX83" s="86"/>
      <c r="SXY83" s="86"/>
      <c r="SXZ83" s="86"/>
      <c r="SYA83" s="86"/>
      <c r="SYB83" s="86"/>
      <c r="SYC83" s="86"/>
      <c r="SYD83" s="86"/>
      <c r="SYE83" s="86"/>
      <c r="SYF83" s="86"/>
      <c r="SYG83" s="86"/>
      <c r="SYH83" s="86"/>
      <c r="SYI83" s="86"/>
      <c r="SYJ83" s="86"/>
      <c r="SYK83" s="86"/>
      <c r="SYL83" s="86"/>
      <c r="SYM83" s="86"/>
      <c r="SYN83" s="86"/>
      <c r="SYO83" s="86"/>
      <c r="SYP83" s="86"/>
      <c r="SYQ83" s="86"/>
      <c r="SYR83" s="86"/>
      <c r="SYS83" s="86"/>
      <c r="SYT83" s="86"/>
      <c r="SYU83" s="86"/>
      <c r="SYV83" s="86"/>
      <c r="SYW83" s="86"/>
      <c r="SYX83" s="86"/>
      <c r="SYY83" s="86"/>
      <c r="SYZ83" s="86"/>
      <c r="SZA83" s="86"/>
      <c r="SZB83" s="86"/>
      <c r="SZC83" s="86"/>
      <c r="SZD83" s="86"/>
      <c r="SZE83" s="86"/>
      <c r="SZF83" s="86"/>
      <c r="SZG83" s="86"/>
      <c r="SZH83" s="86"/>
      <c r="SZI83" s="86"/>
      <c r="SZJ83" s="86"/>
      <c r="SZK83" s="86"/>
      <c r="SZL83" s="86"/>
      <c r="SZM83" s="86"/>
      <c r="SZN83" s="86"/>
      <c r="SZO83" s="86"/>
      <c r="SZP83" s="86"/>
      <c r="SZQ83" s="86"/>
      <c r="SZR83" s="86"/>
      <c r="SZS83" s="86"/>
      <c r="SZT83" s="86"/>
      <c r="SZU83" s="86"/>
      <c r="SZV83" s="86"/>
      <c r="SZW83" s="86"/>
      <c r="SZX83" s="86"/>
      <c r="SZY83" s="86"/>
      <c r="SZZ83" s="86"/>
      <c r="TAA83" s="86"/>
      <c r="TAB83" s="86"/>
      <c r="TAC83" s="86"/>
      <c r="TAD83" s="86"/>
      <c r="TAE83" s="86"/>
      <c r="TAF83" s="86"/>
      <c r="TAG83" s="86"/>
      <c r="TAH83" s="86"/>
      <c r="TAI83" s="86"/>
      <c r="TAJ83" s="86"/>
      <c r="TAK83" s="86"/>
      <c r="TAL83" s="86"/>
      <c r="TAM83" s="86"/>
      <c r="TAN83" s="86"/>
      <c r="TAO83" s="86"/>
      <c r="TAP83" s="86"/>
      <c r="TAQ83" s="86"/>
      <c r="TAR83" s="86"/>
      <c r="TAS83" s="86"/>
      <c r="TAT83" s="86"/>
      <c r="TAU83" s="86"/>
      <c r="TAV83" s="86"/>
      <c r="TAW83" s="86"/>
      <c r="TAX83" s="86"/>
      <c r="TAY83" s="86"/>
      <c r="TAZ83" s="86"/>
      <c r="TBA83" s="86"/>
      <c r="TBB83" s="86"/>
      <c r="TBC83" s="86"/>
      <c r="TBD83" s="86"/>
      <c r="TBE83" s="86"/>
      <c r="TBF83" s="86"/>
      <c r="TBG83" s="86"/>
      <c r="TBH83" s="86"/>
      <c r="TBI83" s="86"/>
      <c r="TBJ83" s="86"/>
      <c r="TBK83" s="86"/>
      <c r="TBL83" s="86"/>
      <c r="TBM83" s="86"/>
      <c r="TBN83" s="86"/>
      <c r="TBO83" s="86"/>
      <c r="TBP83" s="86"/>
      <c r="TBQ83" s="86"/>
      <c r="TBR83" s="86"/>
      <c r="TBS83" s="86"/>
      <c r="TBT83" s="86"/>
      <c r="TBU83" s="86"/>
      <c r="TBV83" s="86"/>
      <c r="TBW83" s="86"/>
      <c r="TBX83" s="86"/>
      <c r="TBY83" s="86"/>
      <c r="TBZ83" s="86"/>
      <c r="TCA83" s="86"/>
      <c r="TCB83" s="86"/>
      <c r="TCC83" s="86"/>
      <c r="TCD83" s="86"/>
      <c r="TCE83" s="86"/>
      <c r="TCF83" s="86"/>
      <c r="TCG83" s="86"/>
      <c r="TCH83" s="86"/>
      <c r="TCI83" s="86"/>
      <c r="TCJ83" s="86"/>
      <c r="TCK83" s="86"/>
      <c r="TCL83" s="86"/>
      <c r="TCM83" s="86"/>
      <c r="TCN83" s="86"/>
      <c r="TCO83" s="86"/>
      <c r="TCP83" s="86"/>
      <c r="TCQ83" s="86"/>
      <c r="TCR83" s="86"/>
      <c r="TCS83" s="86"/>
      <c r="TCT83" s="86"/>
      <c r="TCU83" s="86"/>
      <c r="TCV83" s="86"/>
      <c r="TCW83" s="86"/>
      <c r="TCX83" s="86"/>
      <c r="TCY83" s="86"/>
      <c r="TCZ83" s="86"/>
      <c r="TDA83" s="86"/>
      <c r="TDB83" s="86"/>
      <c r="TDC83" s="86"/>
      <c r="TDD83" s="86"/>
      <c r="TDE83" s="86"/>
      <c r="TDF83" s="86"/>
      <c r="TDG83" s="86"/>
      <c r="TDH83" s="86"/>
      <c r="TDI83" s="86"/>
      <c r="TDJ83" s="86"/>
      <c r="TDK83" s="86"/>
      <c r="TDL83" s="86"/>
      <c r="TDM83" s="86"/>
      <c r="TDN83" s="86"/>
      <c r="TDO83" s="86"/>
      <c r="TDP83" s="86"/>
      <c r="TDQ83" s="86"/>
      <c r="TDR83" s="86"/>
      <c r="TDS83" s="86"/>
      <c r="TDT83" s="86"/>
      <c r="TDU83" s="86"/>
      <c r="TDV83" s="86"/>
      <c r="TDW83" s="86"/>
      <c r="TDX83" s="86"/>
      <c r="TDY83" s="86"/>
      <c r="TDZ83" s="86"/>
      <c r="TEA83" s="86"/>
      <c r="TEB83" s="86"/>
      <c r="TEC83" s="86"/>
      <c r="TED83" s="86"/>
      <c r="TEE83" s="86"/>
      <c r="TEF83" s="86"/>
      <c r="TEG83" s="86"/>
      <c r="TEH83" s="86"/>
      <c r="TEI83" s="86"/>
      <c r="TEJ83" s="86"/>
      <c r="TEK83" s="86"/>
      <c r="TEL83" s="86"/>
      <c r="TEM83" s="86"/>
      <c r="TEN83" s="86"/>
      <c r="TEO83" s="86"/>
      <c r="TEP83" s="86"/>
      <c r="TEQ83" s="86"/>
      <c r="TER83" s="86"/>
      <c r="TES83" s="86"/>
      <c r="TET83" s="86"/>
      <c r="TEU83" s="86"/>
      <c r="TEV83" s="86"/>
      <c r="TEW83" s="86"/>
      <c r="TEX83" s="86"/>
      <c r="TEY83" s="86"/>
      <c r="TEZ83" s="86"/>
      <c r="TFA83" s="86"/>
      <c r="TFB83" s="86"/>
      <c r="TFC83" s="86"/>
      <c r="TFD83" s="86"/>
      <c r="TFE83" s="86"/>
      <c r="TFF83" s="86"/>
      <c r="TFG83" s="86"/>
      <c r="TFH83" s="86"/>
      <c r="TFI83" s="86"/>
      <c r="TFJ83" s="86"/>
      <c r="TFK83" s="86"/>
      <c r="TFL83" s="86"/>
      <c r="TFM83" s="86"/>
      <c r="TFN83" s="86"/>
      <c r="TFO83" s="86"/>
      <c r="TFP83" s="86"/>
      <c r="TFQ83" s="86"/>
      <c r="TFR83" s="86"/>
      <c r="TFS83" s="86"/>
      <c r="TFT83" s="86"/>
      <c r="TFU83" s="86"/>
      <c r="TFV83" s="86"/>
      <c r="TFW83" s="86"/>
      <c r="TFX83" s="86"/>
      <c r="TFY83" s="86"/>
      <c r="TFZ83" s="86"/>
      <c r="TGA83" s="86"/>
      <c r="TGB83" s="86"/>
      <c r="TGC83" s="86"/>
      <c r="TGD83" s="86"/>
      <c r="TGE83" s="86"/>
      <c r="TGF83" s="86"/>
      <c r="TGG83" s="86"/>
      <c r="TGH83" s="86"/>
      <c r="TGI83" s="86"/>
      <c r="TGJ83" s="86"/>
      <c r="TGK83" s="86"/>
      <c r="TGL83" s="86"/>
      <c r="TGM83" s="86"/>
      <c r="TGN83" s="86"/>
      <c r="TGO83" s="86"/>
      <c r="TGP83" s="86"/>
      <c r="TGQ83" s="86"/>
      <c r="TGR83" s="86"/>
      <c r="TGS83" s="86"/>
      <c r="TGT83" s="86"/>
      <c r="TGU83" s="86"/>
      <c r="TGV83" s="86"/>
      <c r="TGW83" s="86"/>
      <c r="TGX83" s="86"/>
      <c r="TGY83" s="86"/>
      <c r="TGZ83" s="86"/>
      <c r="THA83" s="86"/>
      <c r="THB83" s="86"/>
      <c r="THC83" s="86"/>
      <c r="THD83" s="86"/>
      <c r="THE83" s="86"/>
      <c r="THF83" s="86"/>
      <c r="THG83" s="86"/>
      <c r="THH83" s="86"/>
      <c r="THI83" s="86"/>
      <c r="THJ83" s="86"/>
      <c r="THK83" s="86"/>
      <c r="THL83" s="86"/>
      <c r="THM83" s="86"/>
      <c r="THN83" s="86"/>
      <c r="THO83" s="86"/>
      <c r="THP83" s="86"/>
      <c r="THQ83" s="86"/>
      <c r="THR83" s="86"/>
      <c r="THS83" s="86"/>
      <c r="THT83" s="86"/>
      <c r="THU83" s="86"/>
      <c r="THV83" s="86"/>
      <c r="THW83" s="86"/>
      <c r="THX83" s="86"/>
      <c r="THY83" s="86"/>
      <c r="THZ83" s="86"/>
      <c r="TIA83" s="86"/>
      <c r="TIB83" s="86"/>
      <c r="TIC83" s="86"/>
      <c r="TID83" s="86"/>
      <c r="TIE83" s="86"/>
      <c r="TIF83" s="86"/>
      <c r="TIG83" s="86"/>
      <c r="TIH83" s="86"/>
      <c r="TII83" s="86"/>
      <c r="TIJ83" s="86"/>
      <c r="TIK83" s="86"/>
      <c r="TIL83" s="86"/>
      <c r="TIM83" s="86"/>
      <c r="TIN83" s="86"/>
      <c r="TIO83" s="86"/>
      <c r="TIP83" s="86"/>
      <c r="TIQ83" s="86"/>
      <c r="TIR83" s="86"/>
      <c r="TIS83" s="86"/>
      <c r="TIT83" s="86"/>
      <c r="TIU83" s="86"/>
      <c r="TIV83" s="86"/>
      <c r="TIW83" s="86"/>
      <c r="TIX83" s="86"/>
      <c r="TIY83" s="86"/>
      <c r="TIZ83" s="86"/>
      <c r="TJA83" s="86"/>
      <c r="TJB83" s="86"/>
      <c r="TJC83" s="86"/>
      <c r="TJD83" s="86"/>
      <c r="TJE83" s="86"/>
      <c r="TJF83" s="86"/>
      <c r="TJG83" s="86"/>
      <c r="TJH83" s="86"/>
      <c r="TJI83" s="86"/>
      <c r="TJJ83" s="86"/>
      <c r="TJK83" s="86"/>
      <c r="TJL83" s="86"/>
      <c r="TJM83" s="86"/>
      <c r="TJN83" s="86"/>
      <c r="TJO83" s="86"/>
      <c r="TJP83" s="86"/>
      <c r="TJQ83" s="86"/>
      <c r="TJR83" s="86"/>
      <c r="TJS83" s="86"/>
      <c r="TJT83" s="86"/>
      <c r="TJU83" s="86"/>
      <c r="TJV83" s="86"/>
      <c r="TJW83" s="86"/>
      <c r="TJX83" s="86"/>
      <c r="TJY83" s="86"/>
      <c r="TJZ83" s="86"/>
      <c r="TKA83" s="86"/>
      <c r="TKB83" s="86"/>
      <c r="TKC83" s="86"/>
      <c r="TKD83" s="86"/>
      <c r="TKE83" s="86"/>
      <c r="TKF83" s="86"/>
      <c r="TKG83" s="86"/>
      <c r="TKH83" s="86"/>
      <c r="TKI83" s="86"/>
      <c r="TKJ83" s="86"/>
      <c r="TKK83" s="86"/>
      <c r="TKL83" s="86"/>
      <c r="TKM83" s="86"/>
      <c r="TKN83" s="86"/>
      <c r="TKO83" s="86"/>
      <c r="TKP83" s="86"/>
      <c r="TKQ83" s="86"/>
      <c r="TKR83" s="86"/>
      <c r="TKS83" s="86"/>
      <c r="TKT83" s="86"/>
      <c r="TKU83" s="86"/>
      <c r="TKV83" s="86"/>
      <c r="TKW83" s="86"/>
      <c r="TKX83" s="86"/>
      <c r="TKY83" s="86"/>
      <c r="TKZ83" s="86"/>
      <c r="TLA83" s="86"/>
      <c r="TLB83" s="86"/>
      <c r="TLC83" s="86"/>
      <c r="TLD83" s="86"/>
      <c r="TLE83" s="86"/>
      <c r="TLF83" s="86"/>
      <c r="TLG83" s="86"/>
      <c r="TLH83" s="86"/>
      <c r="TLI83" s="86"/>
      <c r="TLJ83" s="86"/>
      <c r="TLK83" s="86"/>
      <c r="TLL83" s="86"/>
      <c r="TLM83" s="86"/>
      <c r="TLN83" s="86"/>
      <c r="TLO83" s="86"/>
      <c r="TLP83" s="86"/>
      <c r="TLQ83" s="86"/>
      <c r="TLR83" s="86"/>
      <c r="TLS83" s="86"/>
      <c r="TLT83" s="86"/>
      <c r="TLU83" s="86"/>
      <c r="TLV83" s="86"/>
      <c r="TLW83" s="86"/>
      <c r="TLX83" s="86"/>
      <c r="TLY83" s="86"/>
      <c r="TLZ83" s="86"/>
      <c r="TMA83" s="86"/>
      <c r="TMB83" s="86"/>
      <c r="TMC83" s="86"/>
      <c r="TMD83" s="86"/>
      <c r="TME83" s="86"/>
      <c r="TMF83" s="86"/>
      <c r="TMG83" s="86"/>
      <c r="TMH83" s="86"/>
      <c r="TMI83" s="86"/>
      <c r="TMJ83" s="86"/>
      <c r="TMK83" s="86"/>
      <c r="TML83" s="86"/>
      <c r="TMM83" s="86"/>
      <c r="TMN83" s="86"/>
      <c r="TMO83" s="86"/>
      <c r="TMP83" s="86"/>
      <c r="TMQ83" s="86"/>
      <c r="TMR83" s="86"/>
      <c r="TMS83" s="86"/>
      <c r="TMT83" s="86"/>
      <c r="TMU83" s="86"/>
      <c r="TMV83" s="86"/>
      <c r="TMW83" s="86"/>
      <c r="TMX83" s="86"/>
      <c r="TMY83" s="86"/>
      <c r="TMZ83" s="86"/>
      <c r="TNA83" s="86"/>
      <c r="TNB83" s="86"/>
      <c r="TNC83" s="86"/>
      <c r="TND83" s="86"/>
      <c r="TNE83" s="86"/>
      <c r="TNF83" s="86"/>
      <c r="TNG83" s="86"/>
      <c r="TNH83" s="86"/>
      <c r="TNI83" s="86"/>
      <c r="TNJ83" s="86"/>
      <c r="TNK83" s="86"/>
      <c r="TNL83" s="86"/>
      <c r="TNM83" s="86"/>
      <c r="TNN83" s="86"/>
      <c r="TNO83" s="86"/>
      <c r="TNP83" s="86"/>
      <c r="TNQ83" s="86"/>
      <c r="TNR83" s="86"/>
      <c r="TNS83" s="86"/>
      <c r="TNT83" s="86"/>
      <c r="TNU83" s="86"/>
      <c r="TNV83" s="86"/>
      <c r="TNW83" s="86"/>
      <c r="TNX83" s="86"/>
      <c r="TNY83" s="86"/>
      <c r="TNZ83" s="86"/>
      <c r="TOA83" s="86"/>
      <c r="TOB83" s="86"/>
      <c r="TOC83" s="86"/>
      <c r="TOD83" s="86"/>
      <c r="TOE83" s="86"/>
      <c r="TOF83" s="86"/>
      <c r="TOG83" s="86"/>
      <c r="TOH83" s="86"/>
      <c r="TOI83" s="86"/>
      <c r="TOJ83" s="86"/>
      <c r="TOK83" s="86"/>
      <c r="TOL83" s="86"/>
      <c r="TOM83" s="86"/>
      <c r="TON83" s="86"/>
      <c r="TOO83" s="86"/>
      <c r="TOP83" s="86"/>
      <c r="TOQ83" s="86"/>
      <c r="TOR83" s="86"/>
      <c r="TOS83" s="86"/>
      <c r="TOT83" s="86"/>
      <c r="TOU83" s="86"/>
      <c r="TOV83" s="86"/>
      <c r="TOW83" s="86"/>
      <c r="TOX83" s="86"/>
      <c r="TOY83" s="86"/>
      <c r="TOZ83" s="86"/>
      <c r="TPA83" s="86"/>
      <c r="TPB83" s="86"/>
      <c r="TPC83" s="86"/>
      <c r="TPD83" s="86"/>
      <c r="TPE83" s="86"/>
      <c r="TPF83" s="86"/>
      <c r="TPG83" s="86"/>
      <c r="TPH83" s="86"/>
      <c r="TPI83" s="86"/>
      <c r="TPJ83" s="86"/>
      <c r="TPK83" s="86"/>
      <c r="TPL83" s="86"/>
      <c r="TPM83" s="86"/>
      <c r="TPN83" s="86"/>
      <c r="TPO83" s="86"/>
      <c r="TPP83" s="86"/>
      <c r="TPQ83" s="86"/>
      <c r="TPR83" s="86"/>
      <c r="TPS83" s="86"/>
      <c r="TPT83" s="86"/>
      <c r="TPU83" s="86"/>
      <c r="TPV83" s="86"/>
      <c r="TPW83" s="86"/>
      <c r="TPX83" s="86"/>
      <c r="TPY83" s="86"/>
      <c r="TPZ83" s="86"/>
      <c r="TQA83" s="86"/>
      <c r="TQB83" s="86"/>
      <c r="TQC83" s="86"/>
      <c r="TQD83" s="86"/>
      <c r="TQE83" s="86"/>
      <c r="TQF83" s="86"/>
      <c r="TQG83" s="86"/>
      <c r="TQH83" s="86"/>
      <c r="TQI83" s="86"/>
      <c r="TQJ83" s="86"/>
      <c r="TQK83" s="86"/>
      <c r="TQL83" s="86"/>
      <c r="TQM83" s="86"/>
      <c r="TQN83" s="86"/>
      <c r="TQO83" s="86"/>
      <c r="TQP83" s="86"/>
      <c r="TQQ83" s="86"/>
      <c r="TQR83" s="86"/>
      <c r="TQS83" s="86"/>
      <c r="TQT83" s="86"/>
      <c r="TQU83" s="86"/>
      <c r="TQV83" s="86"/>
      <c r="TQW83" s="86"/>
      <c r="TQX83" s="86"/>
      <c r="TQY83" s="86"/>
      <c r="TQZ83" s="86"/>
      <c r="TRA83" s="86"/>
      <c r="TRB83" s="86"/>
      <c r="TRC83" s="86"/>
      <c r="TRD83" s="86"/>
      <c r="TRE83" s="86"/>
      <c r="TRF83" s="86"/>
      <c r="TRG83" s="86"/>
      <c r="TRH83" s="86"/>
      <c r="TRI83" s="86"/>
      <c r="TRJ83" s="86"/>
      <c r="TRK83" s="86"/>
      <c r="TRL83" s="86"/>
      <c r="TRM83" s="86"/>
      <c r="TRN83" s="86"/>
      <c r="TRO83" s="86"/>
      <c r="TRP83" s="86"/>
      <c r="TRQ83" s="86"/>
      <c r="TRR83" s="86"/>
      <c r="TRS83" s="86"/>
      <c r="TRT83" s="86"/>
      <c r="TRU83" s="86"/>
      <c r="TRV83" s="86"/>
      <c r="TRW83" s="86"/>
      <c r="TRX83" s="86"/>
      <c r="TRY83" s="86"/>
      <c r="TRZ83" s="86"/>
      <c r="TSA83" s="86"/>
      <c r="TSB83" s="86"/>
      <c r="TSC83" s="86"/>
      <c r="TSD83" s="86"/>
      <c r="TSE83" s="86"/>
      <c r="TSF83" s="86"/>
      <c r="TSG83" s="86"/>
      <c r="TSH83" s="86"/>
      <c r="TSI83" s="86"/>
      <c r="TSJ83" s="86"/>
      <c r="TSK83" s="86"/>
      <c r="TSL83" s="86"/>
      <c r="TSM83" s="86"/>
      <c r="TSN83" s="86"/>
      <c r="TSO83" s="86"/>
      <c r="TSP83" s="86"/>
      <c r="TSQ83" s="86"/>
      <c r="TSR83" s="86"/>
      <c r="TSS83" s="86"/>
      <c r="TST83" s="86"/>
      <c r="TSU83" s="86"/>
      <c r="TSV83" s="86"/>
      <c r="TSW83" s="86"/>
      <c r="TSX83" s="86"/>
      <c r="TSY83" s="86"/>
      <c r="TSZ83" s="86"/>
      <c r="TTA83" s="86"/>
      <c r="TTB83" s="86"/>
      <c r="TTC83" s="86"/>
      <c r="TTD83" s="86"/>
      <c r="TTE83" s="86"/>
      <c r="TTF83" s="86"/>
      <c r="TTG83" s="86"/>
      <c r="TTH83" s="86"/>
      <c r="TTI83" s="86"/>
      <c r="TTJ83" s="86"/>
      <c r="TTK83" s="86"/>
      <c r="TTL83" s="86"/>
      <c r="TTM83" s="86"/>
      <c r="TTN83" s="86"/>
      <c r="TTO83" s="86"/>
      <c r="TTP83" s="86"/>
      <c r="TTQ83" s="86"/>
      <c r="TTR83" s="86"/>
      <c r="TTS83" s="86"/>
      <c r="TTT83" s="86"/>
      <c r="TTU83" s="86"/>
      <c r="TTV83" s="86"/>
      <c r="TTW83" s="86"/>
      <c r="TTX83" s="86"/>
      <c r="TTY83" s="86"/>
      <c r="TTZ83" s="86"/>
      <c r="TUA83" s="86"/>
      <c r="TUB83" s="86"/>
      <c r="TUC83" s="86"/>
      <c r="TUD83" s="86"/>
      <c r="TUE83" s="86"/>
      <c r="TUF83" s="86"/>
      <c r="TUG83" s="86"/>
      <c r="TUH83" s="86"/>
      <c r="TUI83" s="86"/>
      <c r="TUJ83" s="86"/>
      <c r="TUK83" s="86"/>
      <c r="TUL83" s="86"/>
      <c r="TUM83" s="86"/>
      <c r="TUN83" s="86"/>
      <c r="TUO83" s="86"/>
      <c r="TUP83" s="86"/>
      <c r="TUQ83" s="86"/>
      <c r="TUR83" s="86"/>
      <c r="TUS83" s="86"/>
      <c r="TUT83" s="86"/>
      <c r="TUU83" s="86"/>
      <c r="TUV83" s="86"/>
      <c r="TUW83" s="86"/>
      <c r="TUX83" s="86"/>
      <c r="TUY83" s="86"/>
      <c r="TUZ83" s="86"/>
      <c r="TVA83" s="86"/>
      <c r="TVB83" s="86"/>
      <c r="TVC83" s="86"/>
      <c r="TVD83" s="86"/>
      <c r="TVE83" s="86"/>
      <c r="TVF83" s="86"/>
      <c r="TVG83" s="86"/>
      <c r="TVH83" s="86"/>
      <c r="TVI83" s="86"/>
      <c r="TVJ83" s="86"/>
      <c r="TVK83" s="86"/>
      <c r="TVL83" s="86"/>
      <c r="TVM83" s="86"/>
      <c r="TVN83" s="86"/>
      <c r="TVO83" s="86"/>
      <c r="TVP83" s="86"/>
      <c r="TVQ83" s="86"/>
      <c r="TVR83" s="86"/>
      <c r="TVS83" s="86"/>
      <c r="TVT83" s="86"/>
      <c r="TVU83" s="86"/>
      <c r="TVV83" s="86"/>
      <c r="TVW83" s="86"/>
      <c r="TVX83" s="86"/>
      <c r="TVY83" s="86"/>
      <c r="TVZ83" s="86"/>
      <c r="TWA83" s="86"/>
      <c r="TWB83" s="86"/>
      <c r="TWC83" s="86"/>
      <c r="TWD83" s="86"/>
      <c r="TWE83" s="86"/>
      <c r="TWF83" s="86"/>
      <c r="TWG83" s="86"/>
      <c r="TWH83" s="86"/>
      <c r="TWI83" s="86"/>
      <c r="TWJ83" s="86"/>
      <c r="TWK83" s="86"/>
      <c r="TWL83" s="86"/>
      <c r="TWM83" s="86"/>
      <c r="TWN83" s="86"/>
      <c r="TWO83" s="86"/>
      <c r="TWP83" s="86"/>
      <c r="TWQ83" s="86"/>
      <c r="TWR83" s="86"/>
      <c r="TWS83" s="86"/>
      <c r="TWT83" s="86"/>
      <c r="TWU83" s="86"/>
      <c r="TWV83" s="86"/>
      <c r="TWW83" s="86"/>
      <c r="TWX83" s="86"/>
      <c r="TWY83" s="86"/>
      <c r="TWZ83" s="86"/>
      <c r="TXA83" s="86"/>
      <c r="TXB83" s="86"/>
      <c r="TXC83" s="86"/>
      <c r="TXD83" s="86"/>
      <c r="TXE83" s="86"/>
      <c r="TXF83" s="86"/>
      <c r="TXG83" s="86"/>
      <c r="TXH83" s="86"/>
      <c r="TXI83" s="86"/>
      <c r="TXJ83" s="86"/>
      <c r="TXK83" s="86"/>
      <c r="TXL83" s="86"/>
      <c r="TXM83" s="86"/>
      <c r="TXN83" s="86"/>
      <c r="TXO83" s="86"/>
      <c r="TXP83" s="86"/>
      <c r="TXQ83" s="86"/>
      <c r="TXR83" s="86"/>
      <c r="TXS83" s="86"/>
      <c r="TXT83" s="86"/>
      <c r="TXU83" s="86"/>
      <c r="TXV83" s="86"/>
      <c r="TXW83" s="86"/>
      <c r="TXX83" s="86"/>
      <c r="TXY83" s="86"/>
      <c r="TXZ83" s="86"/>
      <c r="TYA83" s="86"/>
      <c r="TYB83" s="86"/>
      <c r="TYC83" s="86"/>
      <c r="TYD83" s="86"/>
      <c r="TYE83" s="86"/>
      <c r="TYF83" s="86"/>
      <c r="TYG83" s="86"/>
      <c r="TYH83" s="86"/>
      <c r="TYI83" s="86"/>
      <c r="TYJ83" s="86"/>
      <c r="TYK83" s="86"/>
      <c r="TYL83" s="86"/>
      <c r="TYM83" s="86"/>
      <c r="TYN83" s="86"/>
      <c r="TYO83" s="86"/>
      <c r="TYP83" s="86"/>
      <c r="TYQ83" s="86"/>
      <c r="TYR83" s="86"/>
      <c r="TYS83" s="86"/>
      <c r="TYT83" s="86"/>
      <c r="TYU83" s="86"/>
      <c r="TYV83" s="86"/>
      <c r="TYW83" s="86"/>
      <c r="TYX83" s="86"/>
      <c r="TYY83" s="86"/>
      <c r="TYZ83" s="86"/>
      <c r="TZA83" s="86"/>
      <c r="TZB83" s="86"/>
      <c r="TZC83" s="86"/>
      <c r="TZD83" s="86"/>
      <c r="TZE83" s="86"/>
      <c r="TZF83" s="86"/>
      <c r="TZG83" s="86"/>
      <c r="TZH83" s="86"/>
      <c r="TZI83" s="86"/>
      <c r="TZJ83" s="86"/>
      <c r="TZK83" s="86"/>
      <c r="TZL83" s="86"/>
      <c r="TZM83" s="86"/>
      <c r="TZN83" s="86"/>
      <c r="TZO83" s="86"/>
      <c r="TZP83" s="86"/>
      <c r="TZQ83" s="86"/>
      <c r="TZR83" s="86"/>
      <c r="TZS83" s="86"/>
      <c r="TZT83" s="86"/>
      <c r="TZU83" s="86"/>
      <c r="TZV83" s="86"/>
      <c r="TZW83" s="86"/>
      <c r="TZX83" s="86"/>
      <c r="TZY83" s="86"/>
      <c r="TZZ83" s="86"/>
      <c r="UAA83" s="86"/>
      <c r="UAB83" s="86"/>
      <c r="UAC83" s="86"/>
      <c r="UAD83" s="86"/>
      <c r="UAE83" s="86"/>
      <c r="UAF83" s="86"/>
      <c r="UAG83" s="86"/>
      <c r="UAH83" s="86"/>
      <c r="UAI83" s="86"/>
      <c r="UAJ83" s="86"/>
      <c r="UAK83" s="86"/>
      <c r="UAL83" s="86"/>
      <c r="UAM83" s="86"/>
      <c r="UAN83" s="86"/>
      <c r="UAO83" s="86"/>
      <c r="UAP83" s="86"/>
      <c r="UAQ83" s="86"/>
      <c r="UAR83" s="86"/>
      <c r="UAS83" s="86"/>
      <c r="UAT83" s="86"/>
      <c r="UAU83" s="86"/>
      <c r="UAV83" s="86"/>
      <c r="UAW83" s="86"/>
      <c r="UAX83" s="86"/>
      <c r="UAY83" s="86"/>
      <c r="UAZ83" s="86"/>
      <c r="UBA83" s="86"/>
      <c r="UBB83" s="86"/>
      <c r="UBC83" s="86"/>
      <c r="UBD83" s="86"/>
      <c r="UBE83" s="86"/>
      <c r="UBF83" s="86"/>
      <c r="UBG83" s="86"/>
      <c r="UBH83" s="86"/>
      <c r="UBI83" s="86"/>
      <c r="UBJ83" s="86"/>
      <c r="UBK83" s="86"/>
      <c r="UBL83" s="86"/>
      <c r="UBM83" s="86"/>
      <c r="UBN83" s="86"/>
      <c r="UBO83" s="86"/>
      <c r="UBP83" s="86"/>
      <c r="UBQ83" s="86"/>
      <c r="UBR83" s="86"/>
      <c r="UBS83" s="86"/>
      <c r="UBT83" s="86"/>
      <c r="UBU83" s="86"/>
      <c r="UBV83" s="86"/>
      <c r="UBW83" s="86"/>
      <c r="UBX83" s="86"/>
      <c r="UBY83" s="86"/>
      <c r="UBZ83" s="86"/>
      <c r="UCA83" s="86"/>
      <c r="UCB83" s="86"/>
      <c r="UCC83" s="86"/>
      <c r="UCD83" s="86"/>
      <c r="UCE83" s="86"/>
      <c r="UCF83" s="86"/>
      <c r="UCG83" s="86"/>
      <c r="UCH83" s="86"/>
      <c r="UCI83" s="86"/>
      <c r="UCJ83" s="86"/>
      <c r="UCK83" s="86"/>
      <c r="UCL83" s="86"/>
      <c r="UCM83" s="86"/>
      <c r="UCN83" s="86"/>
      <c r="UCO83" s="86"/>
      <c r="UCP83" s="86"/>
      <c r="UCQ83" s="86"/>
      <c r="UCR83" s="86"/>
      <c r="UCS83" s="86"/>
      <c r="UCT83" s="86"/>
      <c r="UCU83" s="86"/>
      <c r="UCV83" s="86"/>
      <c r="UCW83" s="86"/>
      <c r="UCX83" s="86"/>
      <c r="UCY83" s="86"/>
      <c r="UCZ83" s="86"/>
      <c r="UDA83" s="86"/>
      <c r="UDB83" s="86"/>
      <c r="UDC83" s="86"/>
      <c r="UDD83" s="86"/>
      <c r="UDE83" s="86"/>
      <c r="UDF83" s="86"/>
      <c r="UDG83" s="86"/>
      <c r="UDH83" s="86"/>
      <c r="UDI83" s="86"/>
      <c r="UDJ83" s="86"/>
      <c r="UDK83" s="86"/>
      <c r="UDL83" s="86"/>
      <c r="UDM83" s="86"/>
      <c r="UDN83" s="86"/>
      <c r="UDO83" s="86"/>
      <c r="UDP83" s="86"/>
      <c r="UDQ83" s="86"/>
      <c r="UDR83" s="86"/>
      <c r="UDS83" s="86"/>
      <c r="UDT83" s="86"/>
      <c r="UDU83" s="86"/>
      <c r="UDV83" s="86"/>
      <c r="UDW83" s="86"/>
      <c r="UDX83" s="86"/>
      <c r="UDY83" s="86"/>
      <c r="UDZ83" s="86"/>
      <c r="UEA83" s="86"/>
      <c r="UEB83" s="86"/>
      <c r="UEC83" s="86"/>
      <c r="UED83" s="86"/>
      <c r="UEE83" s="86"/>
      <c r="UEF83" s="86"/>
      <c r="UEG83" s="86"/>
      <c r="UEH83" s="86"/>
      <c r="UEI83" s="86"/>
      <c r="UEJ83" s="86"/>
      <c r="UEK83" s="86"/>
      <c r="UEL83" s="86"/>
      <c r="UEM83" s="86"/>
      <c r="UEN83" s="86"/>
      <c r="UEO83" s="86"/>
      <c r="UEP83" s="86"/>
      <c r="UEQ83" s="86"/>
      <c r="UER83" s="86"/>
      <c r="UES83" s="86"/>
      <c r="UET83" s="86"/>
      <c r="UEU83" s="86"/>
      <c r="UEV83" s="86"/>
      <c r="UEW83" s="86"/>
      <c r="UEX83" s="86"/>
      <c r="UEY83" s="86"/>
      <c r="UEZ83" s="86"/>
      <c r="UFA83" s="86"/>
      <c r="UFB83" s="86"/>
      <c r="UFC83" s="86"/>
      <c r="UFD83" s="86"/>
      <c r="UFE83" s="86"/>
      <c r="UFF83" s="86"/>
      <c r="UFG83" s="86"/>
      <c r="UFH83" s="86"/>
      <c r="UFI83" s="86"/>
      <c r="UFJ83" s="86"/>
      <c r="UFK83" s="86"/>
      <c r="UFL83" s="86"/>
      <c r="UFM83" s="86"/>
      <c r="UFN83" s="86"/>
      <c r="UFO83" s="86"/>
      <c r="UFP83" s="86"/>
      <c r="UFQ83" s="86"/>
      <c r="UFR83" s="86"/>
      <c r="UFS83" s="86"/>
      <c r="UFT83" s="86"/>
      <c r="UFU83" s="86"/>
      <c r="UFV83" s="86"/>
      <c r="UFW83" s="86"/>
      <c r="UFX83" s="86"/>
      <c r="UFY83" s="86"/>
      <c r="UFZ83" s="86"/>
      <c r="UGA83" s="86"/>
      <c r="UGB83" s="86"/>
      <c r="UGC83" s="86"/>
      <c r="UGD83" s="86"/>
      <c r="UGE83" s="86"/>
      <c r="UGF83" s="86"/>
      <c r="UGG83" s="86"/>
      <c r="UGH83" s="86"/>
      <c r="UGI83" s="86"/>
      <c r="UGJ83" s="86"/>
      <c r="UGK83" s="86"/>
      <c r="UGL83" s="86"/>
      <c r="UGM83" s="86"/>
      <c r="UGN83" s="86"/>
      <c r="UGO83" s="86"/>
      <c r="UGP83" s="86"/>
      <c r="UGQ83" s="86"/>
      <c r="UGR83" s="86"/>
      <c r="UGS83" s="86"/>
      <c r="UGT83" s="86"/>
      <c r="UGU83" s="86"/>
      <c r="UGV83" s="86"/>
      <c r="UGW83" s="86"/>
      <c r="UGX83" s="86"/>
      <c r="UGY83" s="86"/>
      <c r="UGZ83" s="86"/>
      <c r="UHA83" s="86"/>
      <c r="UHB83" s="86"/>
      <c r="UHC83" s="86"/>
      <c r="UHD83" s="86"/>
      <c r="UHE83" s="86"/>
      <c r="UHF83" s="86"/>
      <c r="UHG83" s="86"/>
      <c r="UHH83" s="86"/>
      <c r="UHI83" s="86"/>
      <c r="UHJ83" s="86"/>
      <c r="UHK83" s="86"/>
      <c r="UHL83" s="86"/>
      <c r="UHM83" s="86"/>
      <c r="UHN83" s="86"/>
      <c r="UHO83" s="86"/>
      <c r="UHP83" s="86"/>
      <c r="UHQ83" s="86"/>
      <c r="UHR83" s="86"/>
      <c r="UHS83" s="86"/>
      <c r="UHT83" s="86"/>
      <c r="UHU83" s="86"/>
      <c r="UHV83" s="86"/>
      <c r="UHW83" s="86"/>
      <c r="UHX83" s="86"/>
      <c r="UHY83" s="86"/>
      <c r="UHZ83" s="86"/>
      <c r="UIA83" s="86"/>
      <c r="UIB83" s="86"/>
      <c r="UIC83" s="86"/>
      <c r="UID83" s="86"/>
      <c r="UIE83" s="86"/>
      <c r="UIF83" s="86"/>
      <c r="UIG83" s="86"/>
      <c r="UIH83" s="86"/>
      <c r="UII83" s="86"/>
      <c r="UIJ83" s="86"/>
      <c r="UIK83" s="86"/>
      <c r="UIL83" s="86"/>
      <c r="UIM83" s="86"/>
      <c r="UIN83" s="86"/>
      <c r="UIO83" s="86"/>
      <c r="UIP83" s="86"/>
      <c r="UIQ83" s="86"/>
      <c r="UIR83" s="86"/>
      <c r="UIS83" s="86"/>
      <c r="UIT83" s="86"/>
      <c r="UIU83" s="86"/>
      <c r="UIV83" s="86"/>
      <c r="UIW83" s="86"/>
      <c r="UIX83" s="86"/>
      <c r="UIY83" s="86"/>
      <c r="UIZ83" s="86"/>
      <c r="UJA83" s="86"/>
      <c r="UJB83" s="86"/>
      <c r="UJC83" s="86"/>
      <c r="UJD83" s="86"/>
      <c r="UJE83" s="86"/>
      <c r="UJF83" s="86"/>
      <c r="UJG83" s="86"/>
      <c r="UJH83" s="86"/>
      <c r="UJI83" s="86"/>
      <c r="UJJ83" s="86"/>
      <c r="UJK83" s="86"/>
      <c r="UJL83" s="86"/>
      <c r="UJM83" s="86"/>
      <c r="UJN83" s="86"/>
      <c r="UJO83" s="86"/>
      <c r="UJP83" s="86"/>
      <c r="UJQ83" s="86"/>
      <c r="UJR83" s="86"/>
      <c r="UJS83" s="86"/>
      <c r="UJT83" s="86"/>
      <c r="UJU83" s="86"/>
      <c r="UJV83" s="86"/>
      <c r="UJW83" s="86"/>
      <c r="UJX83" s="86"/>
      <c r="UJY83" s="86"/>
      <c r="UJZ83" s="86"/>
      <c r="UKA83" s="86"/>
      <c r="UKB83" s="86"/>
      <c r="UKC83" s="86"/>
      <c r="UKD83" s="86"/>
      <c r="UKE83" s="86"/>
      <c r="UKF83" s="86"/>
      <c r="UKG83" s="86"/>
      <c r="UKH83" s="86"/>
      <c r="UKI83" s="86"/>
      <c r="UKJ83" s="86"/>
      <c r="UKK83" s="86"/>
      <c r="UKL83" s="86"/>
      <c r="UKM83" s="86"/>
      <c r="UKN83" s="86"/>
      <c r="UKO83" s="86"/>
      <c r="UKP83" s="86"/>
      <c r="UKQ83" s="86"/>
      <c r="UKR83" s="86"/>
      <c r="UKS83" s="86"/>
      <c r="UKT83" s="86"/>
      <c r="UKU83" s="86"/>
      <c r="UKV83" s="86"/>
      <c r="UKW83" s="86"/>
      <c r="UKX83" s="86"/>
      <c r="UKY83" s="86"/>
      <c r="UKZ83" s="86"/>
      <c r="ULA83" s="86"/>
      <c r="ULB83" s="86"/>
      <c r="ULC83" s="86"/>
      <c r="ULD83" s="86"/>
      <c r="ULE83" s="86"/>
      <c r="ULF83" s="86"/>
      <c r="ULG83" s="86"/>
      <c r="ULH83" s="86"/>
      <c r="ULI83" s="86"/>
      <c r="ULJ83" s="86"/>
      <c r="ULK83" s="86"/>
      <c r="ULL83" s="86"/>
      <c r="ULM83" s="86"/>
      <c r="ULN83" s="86"/>
      <c r="ULO83" s="86"/>
      <c r="ULP83" s="86"/>
      <c r="ULQ83" s="86"/>
      <c r="ULR83" s="86"/>
      <c r="ULS83" s="86"/>
      <c r="ULT83" s="86"/>
      <c r="ULU83" s="86"/>
      <c r="ULV83" s="86"/>
      <c r="ULW83" s="86"/>
      <c r="ULX83" s="86"/>
      <c r="ULY83" s="86"/>
      <c r="ULZ83" s="86"/>
      <c r="UMA83" s="86"/>
      <c r="UMB83" s="86"/>
      <c r="UMC83" s="86"/>
      <c r="UMD83" s="86"/>
      <c r="UME83" s="86"/>
      <c r="UMF83" s="86"/>
      <c r="UMG83" s="86"/>
      <c r="UMH83" s="86"/>
      <c r="UMI83" s="86"/>
      <c r="UMJ83" s="86"/>
      <c r="UMK83" s="86"/>
      <c r="UML83" s="86"/>
      <c r="UMM83" s="86"/>
      <c r="UMN83" s="86"/>
      <c r="UMO83" s="86"/>
      <c r="UMP83" s="86"/>
      <c r="UMQ83" s="86"/>
      <c r="UMR83" s="86"/>
      <c r="UMS83" s="86"/>
      <c r="UMT83" s="86"/>
      <c r="UMU83" s="86"/>
      <c r="UMV83" s="86"/>
      <c r="UMW83" s="86"/>
      <c r="UMX83" s="86"/>
      <c r="UMY83" s="86"/>
      <c r="UMZ83" s="86"/>
      <c r="UNA83" s="86"/>
      <c r="UNB83" s="86"/>
      <c r="UNC83" s="86"/>
      <c r="UND83" s="86"/>
      <c r="UNE83" s="86"/>
      <c r="UNF83" s="86"/>
      <c r="UNG83" s="86"/>
      <c r="UNH83" s="86"/>
      <c r="UNI83" s="86"/>
      <c r="UNJ83" s="86"/>
      <c r="UNK83" s="86"/>
      <c r="UNL83" s="86"/>
      <c r="UNM83" s="86"/>
      <c r="UNN83" s="86"/>
      <c r="UNO83" s="86"/>
      <c r="UNP83" s="86"/>
      <c r="UNQ83" s="86"/>
      <c r="UNR83" s="86"/>
      <c r="UNS83" s="86"/>
      <c r="UNT83" s="86"/>
      <c r="UNU83" s="86"/>
      <c r="UNV83" s="86"/>
      <c r="UNW83" s="86"/>
      <c r="UNX83" s="86"/>
      <c r="UNY83" s="86"/>
      <c r="UNZ83" s="86"/>
      <c r="UOA83" s="86"/>
      <c r="UOB83" s="86"/>
      <c r="UOC83" s="86"/>
      <c r="UOD83" s="86"/>
      <c r="UOE83" s="86"/>
      <c r="UOF83" s="86"/>
      <c r="UOG83" s="86"/>
      <c r="UOH83" s="86"/>
      <c r="UOI83" s="86"/>
      <c r="UOJ83" s="86"/>
      <c r="UOK83" s="86"/>
      <c r="UOL83" s="86"/>
      <c r="UOM83" s="86"/>
      <c r="UON83" s="86"/>
      <c r="UOO83" s="86"/>
      <c r="UOP83" s="86"/>
      <c r="UOQ83" s="86"/>
      <c r="UOR83" s="86"/>
      <c r="UOS83" s="86"/>
      <c r="UOT83" s="86"/>
      <c r="UOU83" s="86"/>
      <c r="UOV83" s="86"/>
      <c r="UOW83" s="86"/>
      <c r="UOX83" s="86"/>
      <c r="UOY83" s="86"/>
      <c r="UOZ83" s="86"/>
      <c r="UPA83" s="86"/>
      <c r="UPB83" s="86"/>
      <c r="UPC83" s="86"/>
      <c r="UPD83" s="86"/>
      <c r="UPE83" s="86"/>
      <c r="UPF83" s="86"/>
      <c r="UPG83" s="86"/>
      <c r="UPH83" s="86"/>
      <c r="UPI83" s="86"/>
      <c r="UPJ83" s="86"/>
      <c r="UPK83" s="86"/>
      <c r="UPL83" s="86"/>
      <c r="UPM83" s="86"/>
      <c r="UPN83" s="86"/>
      <c r="UPO83" s="86"/>
      <c r="UPP83" s="86"/>
      <c r="UPQ83" s="86"/>
      <c r="UPR83" s="86"/>
      <c r="UPS83" s="86"/>
      <c r="UPT83" s="86"/>
      <c r="UPU83" s="86"/>
      <c r="UPV83" s="86"/>
      <c r="UPW83" s="86"/>
      <c r="UPX83" s="86"/>
      <c r="UPY83" s="86"/>
      <c r="UPZ83" s="86"/>
      <c r="UQA83" s="86"/>
      <c r="UQB83" s="86"/>
      <c r="UQC83" s="86"/>
      <c r="UQD83" s="86"/>
      <c r="UQE83" s="86"/>
      <c r="UQF83" s="86"/>
      <c r="UQG83" s="86"/>
      <c r="UQH83" s="86"/>
      <c r="UQI83" s="86"/>
      <c r="UQJ83" s="86"/>
      <c r="UQK83" s="86"/>
      <c r="UQL83" s="86"/>
      <c r="UQM83" s="86"/>
      <c r="UQN83" s="86"/>
      <c r="UQO83" s="86"/>
      <c r="UQP83" s="86"/>
      <c r="UQQ83" s="86"/>
      <c r="UQR83" s="86"/>
      <c r="UQS83" s="86"/>
      <c r="UQT83" s="86"/>
      <c r="UQU83" s="86"/>
      <c r="UQV83" s="86"/>
      <c r="UQW83" s="86"/>
      <c r="UQX83" s="86"/>
      <c r="UQY83" s="86"/>
      <c r="UQZ83" s="86"/>
      <c r="URA83" s="86"/>
      <c r="URB83" s="86"/>
      <c r="URC83" s="86"/>
      <c r="URD83" s="86"/>
      <c r="URE83" s="86"/>
      <c r="URF83" s="86"/>
      <c r="URG83" s="86"/>
      <c r="URH83" s="86"/>
      <c r="URI83" s="86"/>
      <c r="URJ83" s="86"/>
      <c r="URK83" s="86"/>
      <c r="URL83" s="86"/>
      <c r="URM83" s="86"/>
      <c r="URN83" s="86"/>
      <c r="URO83" s="86"/>
      <c r="URP83" s="86"/>
      <c r="URQ83" s="86"/>
      <c r="URR83" s="86"/>
      <c r="URS83" s="86"/>
      <c r="URT83" s="86"/>
      <c r="URU83" s="86"/>
      <c r="URV83" s="86"/>
      <c r="URW83" s="86"/>
      <c r="URX83" s="86"/>
      <c r="URY83" s="86"/>
      <c r="URZ83" s="86"/>
      <c r="USA83" s="86"/>
      <c r="USB83" s="86"/>
      <c r="USC83" s="86"/>
      <c r="USD83" s="86"/>
      <c r="USE83" s="86"/>
      <c r="USF83" s="86"/>
      <c r="USG83" s="86"/>
      <c r="USH83" s="86"/>
      <c r="USI83" s="86"/>
      <c r="USJ83" s="86"/>
      <c r="USK83" s="86"/>
      <c r="USL83" s="86"/>
      <c r="USM83" s="86"/>
      <c r="USN83" s="86"/>
      <c r="USO83" s="86"/>
      <c r="USP83" s="86"/>
      <c r="USQ83" s="86"/>
      <c r="USR83" s="86"/>
      <c r="USS83" s="86"/>
      <c r="UST83" s="86"/>
      <c r="USU83" s="86"/>
      <c r="USV83" s="86"/>
      <c r="USW83" s="86"/>
      <c r="USX83" s="86"/>
      <c r="USY83" s="86"/>
      <c r="USZ83" s="86"/>
      <c r="UTA83" s="86"/>
      <c r="UTB83" s="86"/>
      <c r="UTC83" s="86"/>
      <c r="UTD83" s="86"/>
      <c r="UTE83" s="86"/>
      <c r="UTF83" s="86"/>
      <c r="UTG83" s="86"/>
      <c r="UTH83" s="86"/>
      <c r="UTI83" s="86"/>
      <c r="UTJ83" s="86"/>
      <c r="UTK83" s="86"/>
      <c r="UTL83" s="86"/>
      <c r="UTM83" s="86"/>
      <c r="UTN83" s="86"/>
      <c r="UTO83" s="86"/>
      <c r="UTP83" s="86"/>
      <c r="UTQ83" s="86"/>
      <c r="UTR83" s="86"/>
      <c r="UTS83" s="86"/>
      <c r="UTT83" s="86"/>
      <c r="UTU83" s="86"/>
      <c r="UTV83" s="86"/>
      <c r="UTW83" s="86"/>
      <c r="UTX83" s="86"/>
      <c r="UTY83" s="86"/>
      <c r="UTZ83" s="86"/>
      <c r="UUA83" s="86"/>
      <c r="UUB83" s="86"/>
      <c r="UUC83" s="86"/>
      <c r="UUD83" s="86"/>
      <c r="UUE83" s="86"/>
      <c r="UUF83" s="86"/>
      <c r="UUG83" s="86"/>
      <c r="UUH83" s="86"/>
      <c r="UUI83" s="86"/>
      <c r="UUJ83" s="86"/>
      <c r="UUK83" s="86"/>
      <c r="UUL83" s="86"/>
      <c r="UUM83" s="86"/>
      <c r="UUN83" s="86"/>
      <c r="UUO83" s="86"/>
      <c r="UUP83" s="86"/>
      <c r="UUQ83" s="86"/>
      <c r="UUR83" s="86"/>
      <c r="UUS83" s="86"/>
      <c r="UUT83" s="86"/>
      <c r="UUU83" s="86"/>
      <c r="UUV83" s="86"/>
      <c r="UUW83" s="86"/>
      <c r="UUX83" s="86"/>
      <c r="UUY83" s="86"/>
      <c r="UUZ83" s="86"/>
      <c r="UVA83" s="86"/>
      <c r="UVB83" s="86"/>
      <c r="UVC83" s="86"/>
      <c r="UVD83" s="86"/>
      <c r="UVE83" s="86"/>
      <c r="UVF83" s="86"/>
      <c r="UVG83" s="86"/>
      <c r="UVH83" s="86"/>
      <c r="UVI83" s="86"/>
      <c r="UVJ83" s="86"/>
      <c r="UVK83" s="86"/>
      <c r="UVL83" s="86"/>
      <c r="UVM83" s="86"/>
      <c r="UVN83" s="86"/>
      <c r="UVO83" s="86"/>
      <c r="UVP83" s="86"/>
      <c r="UVQ83" s="86"/>
      <c r="UVR83" s="86"/>
      <c r="UVS83" s="86"/>
      <c r="UVT83" s="86"/>
      <c r="UVU83" s="86"/>
      <c r="UVV83" s="86"/>
      <c r="UVW83" s="86"/>
      <c r="UVX83" s="86"/>
      <c r="UVY83" s="86"/>
      <c r="UVZ83" s="86"/>
      <c r="UWA83" s="86"/>
      <c r="UWB83" s="86"/>
      <c r="UWC83" s="86"/>
      <c r="UWD83" s="86"/>
      <c r="UWE83" s="86"/>
      <c r="UWF83" s="86"/>
      <c r="UWG83" s="86"/>
      <c r="UWH83" s="86"/>
      <c r="UWI83" s="86"/>
      <c r="UWJ83" s="86"/>
      <c r="UWK83" s="86"/>
      <c r="UWL83" s="86"/>
      <c r="UWM83" s="86"/>
      <c r="UWN83" s="86"/>
      <c r="UWO83" s="86"/>
      <c r="UWP83" s="86"/>
      <c r="UWQ83" s="86"/>
      <c r="UWR83" s="86"/>
      <c r="UWS83" s="86"/>
      <c r="UWT83" s="86"/>
      <c r="UWU83" s="86"/>
      <c r="UWV83" s="86"/>
      <c r="UWW83" s="86"/>
      <c r="UWX83" s="86"/>
      <c r="UWY83" s="86"/>
      <c r="UWZ83" s="86"/>
      <c r="UXA83" s="86"/>
      <c r="UXB83" s="86"/>
      <c r="UXC83" s="86"/>
      <c r="UXD83" s="86"/>
      <c r="UXE83" s="86"/>
      <c r="UXF83" s="86"/>
      <c r="UXG83" s="86"/>
      <c r="UXH83" s="86"/>
      <c r="UXI83" s="86"/>
      <c r="UXJ83" s="86"/>
      <c r="UXK83" s="86"/>
      <c r="UXL83" s="86"/>
      <c r="UXM83" s="86"/>
      <c r="UXN83" s="86"/>
      <c r="UXO83" s="86"/>
      <c r="UXP83" s="86"/>
      <c r="UXQ83" s="86"/>
      <c r="UXR83" s="86"/>
      <c r="UXS83" s="86"/>
      <c r="UXT83" s="86"/>
      <c r="UXU83" s="86"/>
      <c r="UXV83" s="86"/>
      <c r="UXW83" s="86"/>
      <c r="UXX83" s="86"/>
      <c r="UXY83" s="86"/>
      <c r="UXZ83" s="86"/>
      <c r="UYA83" s="86"/>
      <c r="UYB83" s="86"/>
      <c r="UYC83" s="86"/>
      <c r="UYD83" s="86"/>
      <c r="UYE83" s="86"/>
      <c r="UYF83" s="86"/>
      <c r="UYG83" s="86"/>
      <c r="UYH83" s="86"/>
      <c r="UYI83" s="86"/>
      <c r="UYJ83" s="86"/>
      <c r="UYK83" s="86"/>
      <c r="UYL83" s="86"/>
      <c r="UYM83" s="86"/>
      <c r="UYN83" s="86"/>
      <c r="UYO83" s="86"/>
      <c r="UYP83" s="86"/>
      <c r="UYQ83" s="86"/>
      <c r="UYR83" s="86"/>
      <c r="UYS83" s="86"/>
      <c r="UYT83" s="86"/>
      <c r="UYU83" s="86"/>
      <c r="UYV83" s="86"/>
      <c r="UYW83" s="86"/>
      <c r="UYX83" s="86"/>
      <c r="UYY83" s="86"/>
      <c r="UYZ83" s="86"/>
      <c r="UZA83" s="86"/>
      <c r="UZB83" s="86"/>
      <c r="UZC83" s="86"/>
      <c r="UZD83" s="86"/>
      <c r="UZE83" s="86"/>
      <c r="UZF83" s="86"/>
      <c r="UZG83" s="86"/>
      <c r="UZH83" s="86"/>
      <c r="UZI83" s="86"/>
      <c r="UZJ83" s="86"/>
      <c r="UZK83" s="86"/>
      <c r="UZL83" s="86"/>
      <c r="UZM83" s="86"/>
      <c r="UZN83" s="86"/>
      <c r="UZO83" s="86"/>
      <c r="UZP83" s="86"/>
      <c r="UZQ83" s="86"/>
      <c r="UZR83" s="86"/>
      <c r="UZS83" s="86"/>
      <c r="UZT83" s="86"/>
      <c r="UZU83" s="86"/>
      <c r="UZV83" s="86"/>
      <c r="UZW83" s="86"/>
      <c r="UZX83" s="86"/>
      <c r="UZY83" s="86"/>
      <c r="UZZ83" s="86"/>
      <c r="VAA83" s="86"/>
      <c r="VAB83" s="86"/>
      <c r="VAC83" s="86"/>
      <c r="VAD83" s="86"/>
      <c r="VAE83" s="86"/>
      <c r="VAF83" s="86"/>
      <c r="VAG83" s="86"/>
      <c r="VAH83" s="86"/>
      <c r="VAI83" s="86"/>
      <c r="VAJ83" s="86"/>
      <c r="VAK83" s="86"/>
      <c r="VAL83" s="86"/>
      <c r="VAM83" s="86"/>
      <c r="VAN83" s="86"/>
      <c r="VAO83" s="86"/>
      <c r="VAP83" s="86"/>
      <c r="VAQ83" s="86"/>
      <c r="VAR83" s="86"/>
      <c r="VAS83" s="86"/>
      <c r="VAT83" s="86"/>
      <c r="VAU83" s="86"/>
      <c r="VAV83" s="86"/>
      <c r="VAW83" s="86"/>
      <c r="VAX83" s="86"/>
      <c r="VAY83" s="86"/>
      <c r="VAZ83" s="86"/>
      <c r="VBA83" s="86"/>
      <c r="VBB83" s="86"/>
      <c r="VBC83" s="86"/>
      <c r="VBD83" s="86"/>
      <c r="VBE83" s="86"/>
      <c r="VBF83" s="86"/>
      <c r="VBG83" s="86"/>
      <c r="VBH83" s="86"/>
      <c r="VBI83" s="86"/>
      <c r="VBJ83" s="86"/>
      <c r="VBK83" s="86"/>
      <c r="VBL83" s="86"/>
      <c r="VBM83" s="86"/>
      <c r="VBN83" s="86"/>
      <c r="VBO83" s="86"/>
      <c r="VBP83" s="86"/>
      <c r="VBQ83" s="86"/>
      <c r="VBR83" s="86"/>
      <c r="VBS83" s="86"/>
      <c r="VBT83" s="86"/>
      <c r="VBU83" s="86"/>
      <c r="VBV83" s="86"/>
      <c r="VBW83" s="86"/>
      <c r="VBX83" s="86"/>
      <c r="VBY83" s="86"/>
      <c r="VBZ83" s="86"/>
      <c r="VCA83" s="86"/>
      <c r="VCB83" s="86"/>
      <c r="VCC83" s="86"/>
      <c r="VCD83" s="86"/>
      <c r="VCE83" s="86"/>
      <c r="VCF83" s="86"/>
      <c r="VCG83" s="86"/>
      <c r="VCH83" s="86"/>
      <c r="VCI83" s="86"/>
      <c r="VCJ83" s="86"/>
      <c r="VCK83" s="86"/>
      <c r="VCL83" s="86"/>
      <c r="VCM83" s="86"/>
      <c r="VCN83" s="86"/>
      <c r="VCO83" s="86"/>
      <c r="VCP83" s="86"/>
      <c r="VCQ83" s="86"/>
      <c r="VCR83" s="86"/>
      <c r="VCS83" s="86"/>
      <c r="VCT83" s="86"/>
      <c r="VCU83" s="86"/>
      <c r="VCV83" s="86"/>
      <c r="VCW83" s="86"/>
      <c r="VCX83" s="86"/>
      <c r="VCY83" s="86"/>
      <c r="VCZ83" s="86"/>
      <c r="VDA83" s="86"/>
      <c r="VDB83" s="86"/>
      <c r="VDC83" s="86"/>
      <c r="VDD83" s="86"/>
      <c r="VDE83" s="86"/>
      <c r="VDF83" s="86"/>
      <c r="VDG83" s="86"/>
      <c r="VDH83" s="86"/>
      <c r="VDI83" s="86"/>
      <c r="VDJ83" s="86"/>
      <c r="VDK83" s="86"/>
      <c r="VDL83" s="86"/>
      <c r="VDM83" s="86"/>
      <c r="VDN83" s="86"/>
      <c r="VDO83" s="86"/>
      <c r="VDP83" s="86"/>
      <c r="VDQ83" s="86"/>
      <c r="VDR83" s="86"/>
      <c r="VDS83" s="86"/>
      <c r="VDT83" s="86"/>
      <c r="VDU83" s="86"/>
      <c r="VDV83" s="86"/>
      <c r="VDW83" s="86"/>
      <c r="VDX83" s="86"/>
      <c r="VDY83" s="86"/>
      <c r="VDZ83" s="86"/>
      <c r="VEA83" s="86"/>
      <c r="VEB83" s="86"/>
      <c r="VEC83" s="86"/>
      <c r="VED83" s="86"/>
      <c r="VEE83" s="86"/>
      <c r="VEF83" s="86"/>
      <c r="VEG83" s="86"/>
      <c r="VEH83" s="86"/>
      <c r="VEI83" s="86"/>
      <c r="VEJ83" s="86"/>
      <c r="VEK83" s="86"/>
      <c r="VEL83" s="86"/>
      <c r="VEM83" s="86"/>
      <c r="VEN83" s="86"/>
      <c r="VEO83" s="86"/>
      <c r="VEP83" s="86"/>
      <c r="VEQ83" s="86"/>
      <c r="VER83" s="86"/>
      <c r="VES83" s="86"/>
      <c r="VET83" s="86"/>
      <c r="VEU83" s="86"/>
      <c r="VEV83" s="86"/>
      <c r="VEW83" s="86"/>
      <c r="VEX83" s="86"/>
      <c r="VEY83" s="86"/>
      <c r="VEZ83" s="86"/>
      <c r="VFA83" s="86"/>
      <c r="VFB83" s="86"/>
      <c r="VFC83" s="86"/>
      <c r="VFD83" s="86"/>
      <c r="VFE83" s="86"/>
      <c r="VFF83" s="86"/>
      <c r="VFG83" s="86"/>
      <c r="VFH83" s="86"/>
      <c r="VFI83" s="86"/>
      <c r="VFJ83" s="86"/>
      <c r="VFK83" s="86"/>
      <c r="VFL83" s="86"/>
      <c r="VFM83" s="86"/>
      <c r="VFN83" s="86"/>
      <c r="VFO83" s="86"/>
      <c r="VFP83" s="86"/>
      <c r="VFQ83" s="86"/>
      <c r="VFR83" s="86"/>
      <c r="VFS83" s="86"/>
      <c r="VFT83" s="86"/>
      <c r="VFU83" s="86"/>
      <c r="VFV83" s="86"/>
      <c r="VFW83" s="86"/>
      <c r="VFX83" s="86"/>
      <c r="VFY83" s="86"/>
      <c r="VFZ83" s="86"/>
      <c r="VGA83" s="86"/>
      <c r="VGB83" s="86"/>
      <c r="VGC83" s="86"/>
      <c r="VGD83" s="86"/>
      <c r="VGE83" s="86"/>
      <c r="VGF83" s="86"/>
      <c r="VGG83" s="86"/>
      <c r="VGH83" s="86"/>
      <c r="VGI83" s="86"/>
      <c r="VGJ83" s="86"/>
      <c r="VGK83" s="86"/>
      <c r="VGL83" s="86"/>
      <c r="VGM83" s="86"/>
      <c r="VGN83" s="86"/>
      <c r="VGO83" s="86"/>
      <c r="VGP83" s="86"/>
      <c r="VGQ83" s="86"/>
      <c r="VGR83" s="86"/>
      <c r="VGS83" s="86"/>
      <c r="VGT83" s="86"/>
      <c r="VGU83" s="86"/>
      <c r="VGV83" s="86"/>
      <c r="VGW83" s="86"/>
      <c r="VGX83" s="86"/>
      <c r="VGY83" s="86"/>
      <c r="VGZ83" s="86"/>
      <c r="VHA83" s="86"/>
      <c r="VHB83" s="86"/>
      <c r="VHC83" s="86"/>
      <c r="VHD83" s="86"/>
      <c r="VHE83" s="86"/>
      <c r="VHF83" s="86"/>
      <c r="VHG83" s="86"/>
      <c r="VHH83" s="86"/>
      <c r="VHI83" s="86"/>
      <c r="VHJ83" s="86"/>
      <c r="VHK83" s="86"/>
      <c r="VHL83" s="86"/>
      <c r="VHM83" s="86"/>
      <c r="VHN83" s="86"/>
      <c r="VHO83" s="86"/>
      <c r="VHP83" s="86"/>
      <c r="VHQ83" s="86"/>
      <c r="VHR83" s="86"/>
      <c r="VHS83" s="86"/>
      <c r="VHT83" s="86"/>
      <c r="VHU83" s="86"/>
      <c r="VHV83" s="86"/>
      <c r="VHW83" s="86"/>
      <c r="VHX83" s="86"/>
      <c r="VHY83" s="86"/>
      <c r="VHZ83" s="86"/>
      <c r="VIA83" s="86"/>
      <c r="VIB83" s="86"/>
      <c r="VIC83" s="86"/>
      <c r="VID83" s="86"/>
      <c r="VIE83" s="86"/>
      <c r="VIF83" s="86"/>
      <c r="VIG83" s="86"/>
      <c r="VIH83" s="86"/>
      <c r="VII83" s="86"/>
      <c r="VIJ83" s="86"/>
      <c r="VIK83" s="86"/>
      <c r="VIL83" s="86"/>
      <c r="VIM83" s="86"/>
      <c r="VIN83" s="86"/>
      <c r="VIO83" s="86"/>
      <c r="VIP83" s="86"/>
      <c r="VIQ83" s="86"/>
      <c r="VIR83" s="86"/>
      <c r="VIS83" s="86"/>
      <c r="VIT83" s="86"/>
      <c r="VIU83" s="86"/>
      <c r="VIV83" s="86"/>
      <c r="VIW83" s="86"/>
      <c r="VIX83" s="86"/>
      <c r="VIY83" s="86"/>
      <c r="VIZ83" s="86"/>
      <c r="VJA83" s="86"/>
      <c r="VJB83" s="86"/>
      <c r="VJC83" s="86"/>
      <c r="VJD83" s="86"/>
      <c r="VJE83" s="86"/>
      <c r="VJF83" s="86"/>
      <c r="VJG83" s="86"/>
      <c r="VJH83" s="86"/>
      <c r="VJI83" s="86"/>
      <c r="VJJ83" s="86"/>
      <c r="VJK83" s="86"/>
      <c r="VJL83" s="86"/>
      <c r="VJM83" s="86"/>
      <c r="VJN83" s="86"/>
      <c r="VJO83" s="86"/>
      <c r="VJP83" s="86"/>
      <c r="VJQ83" s="86"/>
      <c r="VJR83" s="86"/>
      <c r="VJS83" s="86"/>
      <c r="VJT83" s="86"/>
      <c r="VJU83" s="86"/>
      <c r="VJV83" s="86"/>
      <c r="VJW83" s="86"/>
      <c r="VJX83" s="86"/>
      <c r="VJY83" s="86"/>
      <c r="VJZ83" s="86"/>
      <c r="VKA83" s="86"/>
      <c r="VKB83" s="86"/>
      <c r="VKC83" s="86"/>
      <c r="VKD83" s="86"/>
      <c r="VKE83" s="86"/>
      <c r="VKF83" s="86"/>
      <c r="VKG83" s="86"/>
      <c r="VKH83" s="86"/>
      <c r="VKI83" s="86"/>
      <c r="VKJ83" s="86"/>
      <c r="VKK83" s="86"/>
      <c r="VKL83" s="86"/>
      <c r="VKM83" s="86"/>
      <c r="VKN83" s="86"/>
      <c r="VKO83" s="86"/>
      <c r="VKP83" s="86"/>
      <c r="VKQ83" s="86"/>
      <c r="VKR83" s="86"/>
      <c r="VKS83" s="86"/>
      <c r="VKT83" s="86"/>
      <c r="VKU83" s="86"/>
      <c r="VKV83" s="86"/>
      <c r="VKW83" s="86"/>
      <c r="VKX83" s="86"/>
      <c r="VKY83" s="86"/>
      <c r="VKZ83" s="86"/>
      <c r="VLA83" s="86"/>
      <c r="VLB83" s="86"/>
      <c r="VLC83" s="86"/>
      <c r="VLD83" s="86"/>
      <c r="VLE83" s="86"/>
      <c r="VLF83" s="86"/>
      <c r="VLG83" s="86"/>
      <c r="VLH83" s="86"/>
      <c r="VLI83" s="86"/>
      <c r="VLJ83" s="86"/>
      <c r="VLK83" s="86"/>
      <c r="VLL83" s="86"/>
      <c r="VLM83" s="86"/>
      <c r="VLN83" s="86"/>
      <c r="VLO83" s="86"/>
      <c r="VLP83" s="86"/>
      <c r="VLQ83" s="86"/>
      <c r="VLR83" s="86"/>
      <c r="VLS83" s="86"/>
      <c r="VLT83" s="86"/>
      <c r="VLU83" s="86"/>
      <c r="VLV83" s="86"/>
      <c r="VLW83" s="86"/>
      <c r="VLX83" s="86"/>
      <c r="VLY83" s="86"/>
      <c r="VLZ83" s="86"/>
      <c r="VMA83" s="86"/>
      <c r="VMB83" s="86"/>
      <c r="VMC83" s="86"/>
      <c r="VMD83" s="86"/>
      <c r="VME83" s="86"/>
      <c r="VMF83" s="86"/>
      <c r="VMG83" s="86"/>
      <c r="VMH83" s="86"/>
      <c r="VMI83" s="86"/>
      <c r="VMJ83" s="86"/>
      <c r="VMK83" s="86"/>
      <c r="VML83" s="86"/>
      <c r="VMM83" s="86"/>
      <c r="VMN83" s="86"/>
      <c r="VMO83" s="86"/>
      <c r="VMP83" s="86"/>
      <c r="VMQ83" s="86"/>
      <c r="VMR83" s="86"/>
      <c r="VMS83" s="86"/>
      <c r="VMT83" s="86"/>
      <c r="VMU83" s="86"/>
      <c r="VMV83" s="86"/>
      <c r="VMW83" s="86"/>
      <c r="VMX83" s="86"/>
      <c r="VMY83" s="86"/>
      <c r="VMZ83" s="86"/>
      <c r="VNA83" s="86"/>
      <c r="VNB83" s="86"/>
      <c r="VNC83" s="86"/>
      <c r="VND83" s="86"/>
      <c r="VNE83" s="86"/>
      <c r="VNF83" s="86"/>
      <c r="VNG83" s="86"/>
      <c r="VNH83" s="86"/>
      <c r="VNI83" s="86"/>
      <c r="VNJ83" s="86"/>
      <c r="VNK83" s="86"/>
      <c r="VNL83" s="86"/>
      <c r="VNM83" s="86"/>
      <c r="VNN83" s="86"/>
      <c r="VNO83" s="86"/>
      <c r="VNP83" s="86"/>
      <c r="VNQ83" s="86"/>
      <c r="VNR83" s="86"/>
      <c r="VNS83" s="86"/>
      <c r="VNT83" s="86"/>
      <c r="VNU83" s="86"/>
      <c r="VNV83" s="86"/>
      <c r="VNW83" s="86"/>
      <c r="VNX83" s="86"/>
      <c r="VNY83" s="86"/>
      <c r="VNZ83" s="86"/>
      <c r="VOA83" s="86"/>
      <c r="VOB83" s="86"/>
      <c r="VOC83" s="86"/>
      <c r="VOD83" s="86"/>
      <c r="VOE83" s="86"/>
      <c r="VOF83" s="86"/>
      <c r="VOG83" s="86"/>
      <c r="VOH83" s="86"/>
      <c r="VOI83" s="86"/>
      <c r="VOJ83" s="86"/>
      <c r="VOK83" s="86"/>
      <c r="VOL83" s="86"/>
      <c r="VOM83" s="86"/>
      <c r="VON83" s="86"/>
      <c r="VOO83" s="86"/>
      <c r="VOP83" s="86"/>
      <c r="VOQ83" s="86"/>
      <c r="VOR83" s="86"/>
      <c r="VOS83" s="86"/>
      <c r="VOT83" s="86"/>
      <c r="VOU83" s="86"/>
      <c r="VOV83" s="86"/>
      <c r="VOW83" s="86"/>
      <c r="VOX83" s="86"/>
      <c r="VOY83" s="86"/>
      <c r="VOZ83" s="86"/>
      <c r="VPA83" s="86"/>
      <c r="VPB83" s="86"/>
      <c r="VPC83" s="86"/>
      <c r="VPD83" s="86"/>
      <c r="VPE83" s="86"/>
      <c r="VPF83" s="86"/>
      <c r="VPG83" s="86"/>
      <c r="VPH83" s="86"/>
      <c r="VPI83" s="86"/>
      <c r="VPJ83" s="86"/>
      <c r="VPK83" s="86"/>
      <c r="VPL83" s="86"/>
      <c r="VPM83" s="86"/>
      <c r="VPN83" s="86"/>
      <c r="VPO83" s="86"/>
      <c r="VPP83" s="86"/>
      <c r="VPQ83" s="86"/>
      <c r="VPR83" s="86"/>
      <c r="VPS83" s="86"/>
      <c r="VPT83" s="86"/>
      <c r="VPU83" s="86"/>
      <c r="VPV83" s="86"/>
      <c r="VPW83" s="86"/>
      <c r="VPX83" s="86"/>
      <c r="VPY83" s="86"/>
      <c r="VPZ83" s="86"/>
      <c r="VQA83" s="86"/>
      <c r="VQB83" s="86"/>
      <c r="VQC83" s="86"/>
      <c r="VQD83" s="86"/>
      <c r="VQE83" s="86"/>
      <c r="VQF83" s="86"/>
      <c r="VQG83" s="86"/>
      <c r="VQH83" s="86"/>
      <c r="VQI83" s="86"/>
      <c r="VQJ83" s="86"/>
      <c r="VQK83" s="86"/>
      <c r="VQL83" s="86"/>
      <c r="VQM83" s="86"/>
      <c r="VQN83" s="86"/>
      <c r="VQO83" s="86"/>
      <c r="VQP83" s="86"/>
      <c r="VQQ83" s="86"/>
      <c r="VQR83" s="86"/>
      <c r="VQS83" s="86"/>
      <c r="VQT83" s="86"/>
      <c r="VQU83" s="86"/>
      <c r="VQV83" s="86"/>
      <c r="VQW83" s="86"/>
      <c r="VQX83" s="86"/>
      <c r="VQY83" s="86"/>
      <c r="VQZ83" s="86"/>
      <c r="VRA83" s="86"/>
      <c r="VRB83" s="86"/>
      <c r="VRC83" s="86"/>
      <c r="VRD83" s="86"/>
      <c r="VRE83" s="86"/>
      <c r="VRF83" s="86"/>
      <c r="VRG83" s="86"/>
      <c r="VRH83" s="86"/>
      <c r="VRI83" s="86"/>
      <c r="VRJ83" s="86"/>
      <c r="VRK83" s="86"/>
      <c r="VRL83" s="86"/>
      <c r="VRM83" s="86"/>
      <c r="VRN83" s="86"/>
      <c r="VRO83" s="86"/>
      <c r="VRP83" s="86"/>
      <c r="VRQ83" s="86"/>
      <c r="VRR83" s="86"/>
      <c r="VRS83" s="86"/>
      <c r="VRT83" s="86"/>
      <c r="VRU83" s="86"/>
      <c r="VRV83" s="86"/>
      <c r="VRW83" s="86"/>
      <c r="VRX83" s="86"/>
      <c r="VRY83" s="86"/>
      <c r="VRZ83" s="86"/>
      <c r="VSA83" s="86"/>
      <c r="VSB83" s="86"/>
      <c r="VSC83" s="86"/>
      <c r="VSD83" s="86"/>
      <c r="VSE83" s="86"/>
      <c r="VSF83" s="86"/>
      <c r="VSG83" s="86"/>
      <c r="VSH83" s="86"/>
      <c r="VSI83" s="86"/>
      <c r="VSJ83" s="86"/>
      <c r="VSK83" s="86"/>
      <c r="VSL83" s="86"/>
      <c r="VSM83" s="86"/>
      <c r="VSN83" s="86"/>
      <c r="VSO83" s="86"/>
      <c r="VSP83" s="86"/>
      <c r="VSQ83" s="86"/>
      <c r="VSR83" s="86"/>
      <c r="VSS83" s="86"/>
      <c r="VST83" s="86"/>
      <c r="VSU83" s="86"/>
      <c r="VSV83" s="86"/>
      <c r="VSW83" s="86"/>
      <c r="VSX83" s="86"/>
      <c r="VSY83" s="86"/>
      <c r="VSZ83" s="86"/>
      <c r="VTA83" s="86"/>
      <c r="VTB83" s="86"/>
      <c r="VTC83" s="86"/>
      <c r="VTD83" s="86"/>
      <c r="VTE83" s="86"/>
      <c r="VTF83" s="86"/>
      <c r="VTG83" s="86"/>
      <c r="VTH83" s="86"/>
      <c r="VTI83" s="86"/>
      <c r="VTJ83" s="86"/>
      <c r="VTK83" s="86"/>
      <c r="VTL83" s="86"/>
      <c r="VTM83" s="86"/>
      <c r="VTN83" s="86"/>
      <c r="VTO83" s="86"/>
      <c r="VTP83" s="86"/>
      <c r="VTQ83" s="86"/>
      <c r="VTR83" s="86"/>
      <c r="VTS83" s="86"/>
      <c r="VTT83" s="86"/>
      <c r="VTU83" s="86"/>
      <c r="VTV83" s="86"/>
      <c r="VTW83" s="86"/>
      <c r="VTX83" s="86"/>
      <c r="VTY83" s="86"/>
      <c r="VTZ83" s="86"/>
      <c r="VUA83" s="86"/>
      <c r="VUB83" s="86"/>
      <c r="VUC83" s="86"/>
      <c r="VUD83" s="86"/>
      <c r="VUE83" s="86"/>
      <c r="VUF83" s="86"/>
      <c r="VUG83" s="86"/>
      <c r="VUH83" s="86"/>
      <c r="VUI83" s="86"/>
      <c r="VUJ83" s="86"/>
      <c r="VUK83" s="86"/>
      <c r="VUL83" s="86"/>
      <c r="VUM83" s="86"/>
      <c r="VUN83" s="86"/>
      <c r="VUO83" s="86"/>
      <c r="VUP83" s="86"/>
      <c r="VUQ83" s="86"/>
      <c r="VUR83" s="86"/>
      <c r="VUS83" s="86"/>
      <c r="VUT83" s="86"/>
      <c r="VUU83" s="86"/>
      <c r="VUV83" s="86"/>
      <c r="VUW83" s="86"/>
      <c r="VUX83" s="86"/>
      <c r="VUY83" s="86"/>
      <c r="VUZ83" s="86"/>
      <c r="VVA83" s="86"/>
      <c r="VVB83" s="86"/>
      <c r="VVC83" s="86"/>
      <c r="VVD83" s="86"/>
      <c r="VVE83" s="86"/>
      <c r="VVF83" s="86"/>
      <c r="VVG83" s="86"/>
      <c r="VVH83" s="86"/>
      <c r="VVI83" s="86"/>
      <c r="VVJ83" s="86"/>
      <c r="VVK83" s="86"/>
      <c r="VVL83" s="86"/>
      <c r="VVM83" s="86"/>
      <c r="VVN83" s="86"/>
      <c r="VVO83" s="86"/>
      <c r="VVP83" s="86"/>
      <c r="VVQ83" s="86"/>
      <c r="VVR83" s="86"/>
      <c r="VVS83" s="86"/>
      <c r="VVT83" s="86"/>
      <c r="VVU83" s="86"/>
      <c r="VVV83" s="86"/>
      <c r="VVW83" s="86"/>
      <c r="VVX83" s="86"/>
      <c r="VVY83" s="86"/>
      <c r="VVZ83" s="86"/>
      <c r="VWA83" s="86"/>
      <c r="VWB83" s="86"/>
      <c r="VWC83" s="86"/>
      <c r="VWD83" s="86"/>
      <c r="VWE83" s="86"/>
      <c r="VWF83" s="86"/>
      <c r="VWG83" s="86"/>
      <c r="VWH83" s="86"/>
      <c r="VWI83" s="86"/>
      <c r="VWJ83" s="86"/>
      <c r="VWK83" s="86"/>
      <c r="VWL83" s="86"/>
      <c r="VWM83" s="86"/>
      <c r="VWN83" s="86"/>
      <c r="VWO83" s="86"/>
      <c r="VWP83" s="86"/>
      <c r="VWQ83" s="86"/>
      <c r="VWR83" s="86"/>
      <c r="VWS83" s="86"/>
      <c r="VWT83" s="86"/>
      <c r="VWU83" s="86"/>
      <c r="VWV83" s="86"/>
      <c r="VWW83" s="86"/>
      <c r="VWX83" s="86"/>
      <c r="VWY83" s="86"/>
      <c r="VWZ83" s="86"/>
      <c r="VXA83" s="86"/>
      <c r="VXB83" s="86"/>
      <c r="VXC83" s="86"/>
      <c r="VXD83" s="86"/>
      <c r="VXE83" s="86"/>
      <c r="VXF83" s="86"/>
      <c r="VXG83" s="86"/>
      <c r="VXH83" s="86"/>
      <c r="VXI83" s="86"/>
      <c r="VXJ83" s="86"/>
      <c r="VXK83" s="86"/>
      <c r="VXL83" s="86"/>
      <c r="VXM83" s="86"/>
      <c r="VXN83" s="86"/>
      <c r="VXO83" s="86"/>
      <c r="VXP83" s="86"/>
      <c r="VXQ83" s="86"/>
      <c r="VXR83" s="86"/>
      <c r="VXS83" s="86"/>
      <c r="VXT83" s="86"/>
      <c r="VXU83" s="86"/>
      <c r="VXV83" s="86"/>
      <c r="VXW83" s="86"/>
      <c r="VXX83" s="86"/>
      <c r="VXY83" s="86"/>
      <c r="VXZ83" s="86"/>
      <c r="VYA83" s="86"/>
      <c r="VYB83" s="86"/>
      <c r="VYC83" s="86"/>
      <c r="VYD83" s="86"/>
      <c r="VYE83" s="86"/>
      <c r="VYF83" s="86"/>
      <c r="VYG83" s="86"/>
      <c r="VYH83" s="86"/>
      <c r="VYI83" s="86"/>
      <c r="VYJ83" s="86"/>
      <c r="VYK83" s="86"/>
      <c r="VYL83" s="86"/>
      <c r="VYM83" s="86"/>
      <c r="VYN83" s="86"/>
      <c r="VYO83" s="86"/>
      <c r="VYP83" s="86"/>
      <c r="VYQ83" s="86"/>
      <c r="VYR83" s="86"/>
      <c r="VYS83" s="86"/>
      <c r="VYT83" s="86"/>
      <c r="VYU83" s="86"/>
      <c r="VYV83" s="86"/>
      <c r="VYW83" s="86"/>
      <c r="VYX83" s="86"/>
      <c r="VYY83" s="86"/>
      <c r="VYZ83" s="86"/>
      <c r="VZA83" s="86"/>
      <c r="VZB83" s="86"/>
      <c r="VZC83" s="86"/>
      <c r="VZD83" s="86"/>
      <c r="VZE83" s="86"/>
      <c r="VZF83" s="86"/>
      <c r="VZG83" s="86"/>
      <c r="VZH83" s="86"/>
      <c r="VZI83" s="86"/>
      <c r="VZJ83" s="86"/>
      <c r="VZK83" s="86"/>
      <c r="VZL83" s="86"/>
      <c r="VZM83" s="86"/>
      <c r="VZN83" s="86"/>
      <c r="VZO83" s="86"/>
      <c r="VZP83" s="86"/>
      <c r="VZQ83" s="86"/>
      <c r="VZR83" s="86"/>
      <c r="VZS83" s="86"/>
      <c r="VZT83" s="86"/>
      <c r="VZU83" s="86"/>
      <c r="VZV83" s="86"/>
      <c r="VZW83" s="86"/>
      <c r="VZX83" s="86"/>
      <c r="VZY83" s="86"/>
      <c r="VZZ83" s="86"/>
      <c r="WAA83" s="86"/>
      <c r="WAB83" s="86"/>
      <c r="WAC83" s="86"/>
      <c r="WAD83" s="86"/>
      <c r="WAE83" s="86"/>
      <c r="WAF83" s="86"/>
      <c r="WAG83" s="86"/>
      <c r="WAH83" s="86"/>
      <c r="WAI83" s="86"/>
      <c r="WAJ83" s="86"/>
      <c r="WAK83" s="86"/>
      <c r="WAL83" s="86"/>
      <c r="WAM83" s="86"/>
      <c r="WAN83" s="86"/>
      <c r="WAO83" s="86"/>
      <c r="WAP83" s="86"/>
      <c r="WAQ83" s="86"/>
      <c r="WAR83" s="86"/>
      <c r="WAS83" s="86"/>
      <c r="WAT83" s="86"/>
      <c r="WAU83" s="86"/>
      <c r="WAV83" s="86"/>
      <c r="WAW83" s="86"/>
      <c r="WAX83" s="86"/>
      <c r="WAY83" s="86"/>
      <c r="WAZ83" s="86"/>
      <c r="WBA83" s="86"/>
      <c r="WBB83" s="86"/>
      <c r="WBC83" s="86"/>
      <c r="WBD83" s="86"/>
      <c r="WBE83" s="86"/>
      <c r="WBF83" s="86"/>
      <c r="WBG83" s="86"/>
      <c r="WBH83" s="86"/>
      <c r="WBI83" s="86"/>
      <c r="WBJ83" s="86"/>
      <c r="WBK83" s="86"/>
      <c r="WBL83" s="86"/>
      <c r="WBM83" s="86"/>
      <c r="WBN83" s="86"/>
      <c r="WBO83" s="86"/>
      <c r="WBP83" s="86"/>
      <c r="WBQ83" s="86"/>
      <c r="WBR83" s="86"/>
      <c r="WBS83" s="86"/>
      <c r="WBT83" s="86"/>
      <c r="WBU83" s="86"/>
      <c r="WBV83" s="86"/>
      <c r="WBW83" s="86"/>
      <c r="WBX83" s="86"/>
      <c r="WBY83" s="86"/>
      <c r="WBZ83" s="86"/>
      <c r="WCA83" s="86"/>
      <c r="WCB83" s="86"/>
      <c r="WCC83" s="86"/>
      <c r="WCD83" s="86"/>
      <c r="WCE83" s="86"/>
      <c r="WCF83" s="86"/>
      <c r="WCG83" s="86"/>
      <c r="WCH83" s="86"/>
      <c r="WCI83" s="86"/>
      <c r="WCJ83" s="86"/>
      <c r="WCK83" s="86"/>
      <c r="WCL83" s="86"/>
      <c r="WCM83" s="86"/>
      <c r="WCN83" s="86"/>
      <c r="WCO83" s="86"/>
      <c r="WCP83" s="86"/>
      <c r="WCQ83" s="86"/>
      <c r="WCR83" s="86"/>
      <c r="WCS83" s="86"/>
      <c r="WCT83" s="86"/>
      <c r="WCU83" s="86"/>
      <c r="WCV83" s="86"/>
      <c r="WCW83" s="86"/>
      <c r="WCX83" s="86"/>
      <c r="WCY83" s="86"/>
      <c r="WCZ83" s="86"/>
      <c r="WDA83" s="86"/>
      <c r="WDB83" s="86"/>
      <c r="WDC83" s="86"/>
      <c r="WDD83" s="86"/>
      <c r="WDE83" s="86"/>
      <c r="WDF83" s="86"/>
      <c r="WDG83" s="86"/>
      <c r="WDH83" s="86"/>
      <c r="WDI83" s="86"/>
      <c r="WDJ83" s="86"/>
      <c r="WDK83" s="86"/>
      <c r="WDL83" s="86"/>
      <c r="WDM83" s="86"/>
      <c r="WDN83" s="86"/>
      <c r="WDO83" s="86"/>
      <c r="WDP83" s="86"/>
      <c r="WDQ83" s="86"/>
      <c r="WDR83" s="86"/>
      <c r="WDS83" s="86"/>
      <c r="WDT83" s="86"/>
      <c r="WDU83" s="86"/>
      <c r="WDV83" s="86"/>
      <c r="WDW83" s="86"/>
      <c r="WDX83" s="86"/>
      <c r="WDY83" s="86"/>
      <c r="WDZ83" s="86"/>
      <c r="WEA83" s="86"/>
      <c r="WEB83" s="86"/>
      <c r="WEC83" s="86"/>
      <c r="WED83" s="86"/>
      <c r="WEE83" s="86"/>
      <c r="WEF83" s="86"/>
      <c r="WEG83" s="86"/>
      <c r="WEH83" s="86"/>
      <c r="WEI83" s="86"/>
      <c r="WEJ83" s="86"/>
      <c r="WEK83" s="86"/>
      <c r="WEL83" s="86"/>
      <c r="WEM83" s="86"/>
      <c r="WEN83" s="86"/>
      <c r="WEO83" s="86"/>
      <c r="WEP83" s="86"/>
      <c r="WEQ83" s="86"/>
      <c r="WER83" s="86"/>
      <c r="WES83" s="86"/>
      <c r="WET83" s="86"/>
      <c r="WEU83" s="86"/>
      <c r="WEV83" s="86"/>
      <c r="WEW83" s="86"/>
      <c r="WEX83" s="86"/>
      <c r="WEY83" s="86"/>
      <c r="WEZ83" s="86"/>
      <c r="WFA83" s="86"/>
      <c r="WFB83" s="86"/>
      <c r="WFC83" s="86"/>
      <c r="WFD83" s="86"/>
      <c r="WFE83" s="86"/>
      <c r="WFF83" s="86"/>
      <c r="WFG83" s="86"/>
      <c r="WFH83" s="86"/>
      <c r="WFI83" s="86"/>
      <c r="WFJ83" s="86"/>
      <c r="WFK83" s="86"/>
      <c r="WFL83" s="86"/>
      <c r="WFM83" s="86"/>
      <c r="WFN83" s="86"/>
      <c r="WFO83" s="86"/>
      <c r="WFP83" s="86"/>
      <c r="WFQ83" s="86"/>
      <c r="WFR83" s="86"/>
      <c r="WFS83" s="86"/>
      <c r="WFT83" s="86"/>
      <c r="WFU83" s="86"/>
      <c r="WFV83" s="86"/>
      <c r="WFW83" s="86"/>
      <c r="WFX83" s="86"/>
      <c r="WFY83" s="86"/>
      <c r="WFZ83" s="86"/>
      <c r="WGA83" s="86"/>
      <c r="WGB83" s="86"/>
      <c r="WGC83" s="86"/>
      <c r="WGD83" s="86"/>
      <c r="WGE83" s="86"/>
      <c r="WGF83" s="86"/>
      <c r="WGG83" s="86"/>
      <c r="WGH83" s="86"/>
      <c r="WGI83" s="86"/>
      <c r="WGJ83" s="86"/>
      <c r="WGK83" s="86"/>
      <c r="WGL83" s="86"/>
      <c r="WGM83" s="86"/>
      <c r="WGN83" s="86"/>
      <c r="WGO83" s="86"/>
      <c r="WGP83" s="86"/>
      <c r="WGQ83" s="86"/>
      <c r="WGR83" s="86"/>
      <c r="WGS83" s="86"/>
      <c r="WGT83" s="86"/>
      <c r="WGU83" s="86"/>
      <c r="WGV83" s="86"/>
      <c r="WGW83" s="86"/>
      <c r="WGX83" s="86"/>
      <c r="WGY83" s="86"/>
      <c r="WGZ83" s="86"/>
      <c r="WHA83" s="86"/>
      <c r="WHB83" s="86"/>
      <c r="WHC83" s="86"/>
      <c r="WHD83" s="86"/>
      <c r="WHE83" s="86"/>
      <c r="WHF83" s="86"/>
      <c r="WHG83" s="86"/>
      <c r="WHH83" s="86"/>
      <c r="WHI83" s="86"/>
      <c r="WHJ83" s="86"/>
      <c r="WHK83" s="86"/>
      <c r="WHL83" s="86"/>
      <c r="WHM83" s="86"/>
      <c r="WHN83" s="86"/>
      <c r="WHO83" s="86"/>
      <c r="WHP83" s="86"/>
      <c r="WHQ83" s="86"/>
      <c r="WHR83" s="86"/>
      <c r="WHS83" s="86"/>
      <c r="WHT83" s="86"/>
      <c r="WHU83" s="86"/>
      <c r="WHV83" s="86"/>
      <c r="WHW83" s="86"/>
      <c r="WHX83" s="86"/>
      <c r="WHY83" s="86"/>
      <c r="WHZ83" s="86"/>
      <c r="WIA83" s="86"/>
      <c r="WIB83" s="86"/>
      <c r="WIC83" s="86"/>
      <c r="WID83" s="86"/>
      <c r="WIE83" s="86"/>
      <c r="WIF83" s="86"/>
      <c r="WIG83" s="86"/>
      <c r="WIH83" s="86"/>
      <c r="WII83" s="86"/>
      <c r="WIJ83" s="86"/>
      <c r="WIK83" s="86"/>
      <c r="WIL83" s="86"/>
      <c r="WIM83" s="86"/>
      <c r="WIN83" s="86"/>
      <c r="WIO83" s="86"/>
      <c r="WIP83" s="86"/>
      <c r="WIQ83" s="86"/>
      <c r="WIR83" s="86"/>
      <c r="WIS83" s="86"/>
      <c r="WIT83" s="86"/>
      <c r="WIU83" s="86"/>
      <c r="WIV83" s="86"/>
      <c r="WIW83" s="86"/>
      <c r="WIX83" s="86"/>
      <c r="WIY83" s="86"/>
      <c r="WIZ83" s="86"/>
      <c r="WJA83" s="86"/>
      <c r="WJB83" s="86"/>
      <c r="WJC83" s="86"/>
      <c r="WJD83" s="86"/>
      <c r="WJE83" s="86"/>
      <c r="WJF83" s="86"/>
      <c r="WJG83" s="86"/>
      <c r="WJH83" s="86"/>
      <c r="WJI83" s="86"/>
      <c r="WJJ83" s="86"/>
      <c r="WJK83" s="86"/>
      <c r="WJL83" s="86"/>
      <c r="WJM83" s="86"/>
      <c r="WJN83" s="86"/>
      <c r="WJO83" s="86"/>
      <c r="WJP83" s="86"/>
      <c r="WJQ83" s="86"/>
      <c r="WJR83" s="86"/>
      <c r="WJS83" s="86"/>
      <c r="WJT83" s="86"/>
      <c r="WJU83" s="86"/>
      <c r="WJV83" s="86"/>
      <c r="WJW83" s="86"/>
      <c r="WJX83" s="86"/>
      <c r="WJY83" s="86"/>
      <c r="WJZ83" s="86"/>
      <c r="WKA83" s="86"/>
      <c r="WKB83" s="86"/>
      <c r="WKC83" s="86"/>
      <c r="WKD83" s="86"/>
      <c r="WKE83" s="86"/>
      <c r="WKF83" s="86"/>
      <c r="WKG83" s="86"/>
      <c r="WKH83" s="86"/>
      <c r="WKI83" s="86"/>
      <c r="WKJ83" s="86"/>
      <c r="WKK83" s="86"/>
      <c r="WKL83" s="86"/>
      <c r="WKM83" s="86"/>
      <c r="WKN83" s="86"/>
      <c r="WKO83" s="86"/>
      <c r="WKP83" s="86"/>
      <c r="WKQ83" s="86"/>
      <c r="WKR83" s="86"/>
      <c r="WKS83" s="86"/>
      <c r="WKT83" s="86"/>
      <c r="WKU83" s="86"/>
      <c r="WKV83" s="86"/>
      <c r="WKW83" s="86"/>
      <c r="WKX83" s="86"/>
      <c r="WKY83" s="86"/>
      <c r="WKZ83" s="86"/>
      <c r="WLA83" s="86"/>
      <c r="WLB83" s="86"/>
      <c r="WLC83" s="86"/>
      <c r="WLD83" s="86"/>
      <c r="WLE83" s="86"/>
      <c r="WLF83" s="86"/>
      <c r="WLG83" s="86"/>
      <c r="WLH83" s="86"/>
      <c r="WLI83" s="86"/>
      <c r="WLJ83" s="86"/>
      <c r="WLK83" s="86"/>
      <c r="WLL83" s="86"/>
      <c r="WLM83" s="86"/>
      <c r="WLN83" s="86"/>
      <c r="WLO83" s="86"/>
      <c r="WLP83" s="86"/>
      <c r="WLQ83" s="86"/>
      <c r="WLR83" s="86"/>
      <c r="WLS83" s="86"/>
      <c r="WLT83" s="86"/>
      <c r="WLU83" s="86"/>
      <c r="WLV83" s="86"/>
      <c r="WLW83" s="86"/>
      <c r="WLX83" s="86"/>
      <c r="WLY83" s="86"/>
      <c r="WLZ83" s="86"/>
      <c r="WMA83" s="86"/>
      <c r="WMB83" s="86"/>
      <c r="WMC83" s="86"/>
      <c r="WMD83" s="86"/>
      <c r="WME83" s="86"/>
      <c r="WMF83" s="86"/>
      <c r="WMG83" s="86"/>
      <c r="WMH83" s="86"/>
      <c r="WMI83" s="86"/>
      <c r="WMJ83" s="86"/>
      <c r="WMK83" s="86"/>
      <c r="WML83" s="86"/>
      <c r="WMM83" s="86"/>
      <c r="WMN83" s="86"/>
      <c r="WMO83" s="86"/>
      <c r="WMP83" s="86"/>
      <c r="WMQ83" s="86"/>
      <c r="WMR83" s="86"/>
      <c r="WMS83" s="86"/>
      <c r="WMT83" s="86"/>
      <c r="WMU83" s="86"/>
      <c r="WMV83" s="86"/>
      <c r="WMW83" s="86"/>
      <c r="WMX83" s="86"/>
      <c r="WMY83" s="86"/>
      <c r="WMZ83" s="86"/>
      <c r="WNA83" s="86"/>
      <c r="WNB83" s="86"/>
      <c r="WNC83" s="86"/>
      <c r="WND83" s="86"/>
      <c r="WNE83" s="86"/>
      <c r="WNF83" s="86"/>
      <c r="WNG83" s="86"/>
      <c r="WNH83" s="86"/>
      <c r="WNI83" s="86"/>
      <c r="WNJ83" s="86"/>
      <c r="WNK83" s="86"/>
      <c r="WNL83" s="86"/>
      <c r="WNM83" s="86"/>
      <c r="WNN83" s="86"/>
      <c r="WNO83" s="86"/>
      <c r="WNP83" s="86"/>
      <c r="WNQ83" s="86"/>
      <c r="WNR83" s="86"/>
      <c r="WNS83" s="86"/>
      <c r="WNT83" s="86"/>
      <c r="WNU83" s="86"/>
      <c r="WNV83" s="86"/>
      <c r="WNW83" s="86"/>
      <c r="WNX83" s="86"/>
      <c r="WNY83" s="86"/>
      <c r="WNZ83" s="86"/>
      <c r="WOA83" s="86"/>
      <c r="WOB83" s="86"/>
      <c r="WOC83" s="86"/>
      <c r="WOD83" s="86"/>
      <c r="WOE83" s="86"/>
      <c r="WOF83" s="86"/>
      <c r="WOG83" s="86"/>
      <c r="WOH83" s="86"/>
      <c r="WOI83" s="86"/>
      <c r="WOJ83" s="86"/>
      <c r="WOK83" s="86"/>
      <c r="WOL83" s="86"/>
      <c r="WOM83" s="86"/>
      <c r="WON83" s="86"/>
      <c r="WOO83" s="86"/>
      <c r="WOP83" s="86"/>
      <c r="WOQ83" s="86"/>
      <c r="WOR83" s="86"/>
      <c r="WOS83" s="86"/>
      <c r="WOT83" s="86"/>
      <c r="WOU83" s="86"/>
      <c r="WOV83" s="86"/>
      <c r="WOW83" s="86"/>
      <c r="WOX83" s="86"/>
      <c r="WOY83" s="86"/>
      <c r="WOZ83" s="86"/>
      <c r="WPA83" s="86"/>
      <c r="WPB83" s="86"/>
      <c r="WPC83" s="86"/>
      <c r="WPD83" s="86"/>
      <c r="WPE83" s="86"/>
      <c r="WPF83" s="86"/>
      <c r="WPG83" s="86"/>
      <c r="WPH83" s="86"/>
      <c r="WPI83" s="86"/>
      <c r="WPJ83" s="86"/>
      <c r="WPK83" s="86"/>
      <c r="WPL83" s="86"/>
      <c r="WPM83" s="86"/>
      <c r="WPN83" s="86"/>
      <c r="WPO83" s="86"/>
      <c r="WPP83" s="86"/>
      <c r="WPQ83" s="86"/>
      <c r="WPR83" s="86"/>
      <c r="WPS83" s="86"/>
      <c r="WPT83" s="86"/>
      <c r="WPU83" s="86"/>
      <c r="WPV83" s="86"/>
      <c r="WPW83" s="86"/>
      <c r="WPX83" s="86"/>
      <c r="WPY83" s="86"/>
      <c r="WPZ83" s="86"/>
      <c r="WQA83" s="86"/>
      <c r="WQB83" s="86"/>
      <c r="WQC83" s="86"/>
      <c r="WQD83" s="86"/>
      <c r="WQE83" s="86"/>
      <c r="WQF83" s="86"/>
      <c r="WQG83" s="86"/>
      <c r="WQH83" s="86"/>
      <c r="WQI83" s="86"/>
      <c r="WQJ83" s="86"/>
      <c r="WQK83" s="86"/>
      <c r="WQL83" s="86"/>
      <c r="WQM83" s="86"/>
      <c r="WQN83" s="86"/>
      <c r="WQO83" s="86"/>
      <c r="WQP83" s="86"/>
      <c r="WQQ83" s="86"/>
      <c r="WQR83" s="86"/>
      <c r="WQS83" s="86"/>
      <c r="WQT83" s="86"/>
      <c r="WQU83" s="86"/>
      <c r="WQV83" s="86"/>
      <c r="WQW83" s="86"/>
      <c r="WQX83" s="86"/>
      <c r="WQY83" s="86"/>
      <c r="WQZ83" s="86"/>
      <c r="WRA83" s="86"/>
      <c r="WRB83" s="86"/>
      <c r="WRC83" s="86"/>
      <c r="WRD83" s="86"/>
      <c r="WRE83" s="86"/>
      <c r="WRF83" s="86"/>
      <c r="WRG83" s="86"/>
      <c r="WRH83" s="86"/>
      <c r="WRI83" s="86"/>
      <c r="WRJ83" s="86"/>
      <c r="WRK83" s="86"/>
      <c r="WRL83" s="86"/>
      <c r="WRM83" s="86"/>
      <c r="WRN83" s="86"/>
      <c r="WRO83" s="86"/>
      <c r="WRP83" s="86"/>
      <c r="WRQ83" s="86"/>
      <c r="WRR83" s="86"/>
      <c r="WRS83" s="86"/>
      <c r="WRT83" s="86"/>
      <c r="WRU83" s="86"/>
      <c r="WRV83" s="86"/>
      <c r="WRW83" s="86"/>
      <c r="WRX83" s="86"/>
      <c r="WRY83" s="86"/>
      <c r="WRZ83" s="86"/>
      <c r="WSA83" s="86"/>
      <c r="WSB83" s="86"/>
      <c r="WSC83" s="86"/>
      <c r="WSD83" s="86"/>
      <c r="WSE83" s="86"/>
      <c r="WSF83" s="86"/>
      <c r="WSG83" s="86"/>
      <c r="WSH83" s="86"/>
      <c r="WSI83" s="86"/>
      <c r="WSJ83" s="86"/>
      <c r="WSK83" s="86"/>
      <c r="WSL83" s="86"/>
      <c r="WSM83" s="86"/>
      <c r="WSN83" s="86"/>
      <c r="WSO83" s="86"/>
      <c r="WSP83" s="86"/>
      <c r="WSQ83" s="86"/>
      <c r="WSR83" s="86"/>
      <c r="WSS83" s="86"/>
      <c r="WST83" s="86"/>
      <c r="WSU83" s="86"/>
      <c r="WSV83" s="86"/>
      <c r="WSW83" s="86"/>
      <c r="WSX83" s="86"/>
      <c r="WSY83" s="86"/>
      <c r="WSZ83" s="86"/>
      <c r="WTA83" s="86"/>
      <c r="WTB83" s="86"/>
      <c r="WTC83" s="86"/>
      <c r="WTD83" s="86"/>
      <c r="WTE83" s="86"/>
      <c r="WTF83" s="86"/>
      <c r="WTG83" s="86"/>
      <c r="WTH83" s="86"/>
      <c r="WTI83" s="86"/>
      <c r="WTJ83" s="86"/>
      <c r="WTK83" s="86"/>
      <c r="WTL83" s="86"/>
      <c r="WTM83" s="86"/>
      <c r="WTN83" s="86"/>
      <c r="WTO83" s="86"/>
      <c r="WTP83" s="86"/>
      <c r="WTQ83" s="86"/>
      <c r="WTR83" s="86"/>
      <c r="WTS83" s="86"/>
      <c r="WTT83" s="86"/>
      <c r="WTU83" s="86"/>
      <c r="WTV83" s="86"/>
      <c r="WTW83" s="86"/>
      <c r="WTX83" s="86"/>
      <c r="WTY83" s="86"/>
      <c r="WTZ83" s="86"/>
      <c r="WUA83" s="86"/>
      <c r="WUB83" s="86"/>
      <c r="WUC83" s="86"/>
      <c r="WUD83" s="86"/>
      <c r="WUE83" s="86"/>
      <c r="WUF83" s="86"/>
      <c r="WUG83" s="86"/>
      <c r="WUH83" s="86"/>
      <c r="WUI83" s="86"/>
      <c r="WUJ83" s="86"/>
      <c r="WUK83" s="86"/>
      <c r="WUL83" s="86"/>
      <c r="WUM83" s="86"/>
      <c r="WUN83" s="86"/>
      <c r="WUO83" s="86"/>
      <c r="WUP83" s="86"/>
      <c r="WUQ83" s="86"/>
      <c r="WUR83" s="86"/>
      <c r="WUS83" s="86"/>
      <c r="WUT83" s="86"/>
      <c r="WUU83" s="86"/>
      <c r="WUV83" s="86"/>
      <c r="WUW83" s="86"/>
      <c r="WUX83" s="86"/>
      <c r="WUY83" s="86"/>
      <c r="WUZ83" s="86"/>
      <c r="WVA83" s="86"/>
      <c r="WVB83" s="86"/>
      <c r="WVC83" s="86"/>
      <c r="WVD83" s="86"/>
      <c r="WVE83" s="86"/>
      <c r="WVF83" s="86"/>
      <c r="WVG83" s="86"/>
      <c r="WVH83" s="86"/>
      <c r="WVI83" s="86"/>
      <c r="WVJ83" s="86"/>
      <c r="WVK83" s="86"/>
      <c r="WVL83" s="86"/>
      <c r="WVM83" s="86"/>
      <c r="WVN83" s="86"/>
      <c r="WVO83" s="86"/>
      <c r="WVP83" s="86"/>
      <c r="WVQ83" s="86"/>
      <c r="WVR83" s="86"/>
      <c r="WVS83" s="86"/>
      <c r="WVT83" s="86"/>
      <c r="WVU83" s="86"/>
      <c r="WVV83" s="86"/>
      <c r="WVW83" s="86"/>
      <c r="WVX83" s="86"/>
      <c r="WVY83" s="86"/>
      <c r="WVZ83" s="86"/>
      <c r="WWA83" s="86"/>
      <c r="WWB83" s="86"/>
      <c r="WWC83" s="86"/>
      <c r="WWD83" s="86"/>
      <c r="WWE83" s="86"/>
      <c r="WWF83" s="86"/>
      <c r="WWG83" s="86"/>
      <c r="WWH83" s="86"/>
      <c r="WWI83" s="86"/>
      <c r="WWJ83" s="86"/>
      <c r="WWK83" s="86"/>
      <c r="WWL83" s="86"/>
      <c r="WWM83" s="86"/>
      <c r="WWN83" s="86"/>
      <c r="WWO83" s="86"/>
      <c r="WWP83" s="86"/>
      <c r="WWQ83" s="86"/>
      <c r="WWR83" s="86"/>
      <c r="WWS83" s="86"/>
      <c r="WWT83" s="86"/>
      <c r="WWU83" s="86"/>
      <c r="WWV83" s="86"/>
      <c r="WWW83" s="86"/>
      <c r="WWX83" s="86"/>
      <c r="WWY83" s="86"/>
      <c r="WWZ83" s="86"/>
      <c r="WXA83" s="86"/>
      <c r="WXB83" s="86"/>
      <c r="WXC83" s="86"/>
      <c r="WXD83" s="86"/>
      <c r="WXE83" s="86"/>
      <c r="WXF83" s="86"/>
      <c r="WXG83" s="86"/>
      <c r="WXH83" s="86"/>
      <c r="WXI83" s="86"/>
      <c r="WXJ83" s="86"/>
      <c r="WXK83" s="86"/>
      <c r="WXL83" s="86"/>
      <c r="WXM83" s="86"/>
      <c r="WXN83" s="86"/>
      <c r="WXO83" s="86"/>
      <c r="WXP83" s="86"/>
      <c r="WXQ83" s="86"/>
      <c r="WXR83" s="86"/>
      <c r="WXS83" s="86"/>
      <c r="WXT83" s="86"/>
      <c r="WXU83" s="86"/>
      <c r="WXV83" s="86"/>
      <c r="WXW83" s="86"/>
      <c r="WXX83" s="86"/>
      <c r="WXY83" s="86"/>
      <c r="WXZ83" s="86"/>
      <c r="WYA83" s="86"/>
      <c r="WYB83" s="86"/>
      <c r="WYC83" s="86"/>
      <c r="WYD83" s="86"/>
      <c r="WYE83" s="86"/>
      <c r="WYF83" s="86"/>
      <c r="WYG83" s="86"/>
      <c r="WYH83" s="86"/>
      <c r="WYI83" s="86"/>
      <c r="WYJ83" s="86"/>
      <c r="WYK83" s="86"/>
      <c r="WYL83" s="86"/>
      <c r="WYM83" s="86"/>
      <c r="WYN83" s="86"/>
      <c r="WYO83" s="86"/>
      <c r="WYP83" s="86"/>
      <c r="WYQ83" s="86"/>
      <c r="WYR83" s="86"/>
      <c r="WYS83" s="86"/>
      <c r="WYT83" s="86"/>
      <c r="WYU83" s="86"/>
      <c r="WYV83" s="86"/>
      <c r="WYW83" s="86"/>
      <c r="WYX83" s="86"/>
      <c r="WYY83" s="86"/>
      <c r="WYZ83" s="86"/>
      <c r="WZA83" s="86"/>
      <c r="WZB83" s="86"/>
      <c r="WZC83" s="86"/>
      <c r="WZD83" s="86"/>
      <c r="WZE83" s="86"/>
      <c r="WZF83" s="86"/>
      <c r="WZG83" s="86"/>
      <c r="WZH83" s="86"/>
      <c r="WZI83" s="86"/>
      <c r="WZJ83" s="86"/>
      <c r="WZK83" s="86"/>
      <c r="WZL83" s="86"/>
      <c r="WZM83" s="86"/>
      <c r="WZN83" s="86"/>
      <c r="WZO83" s="86"/>
      <c r="WZP83" s="86"/>
      <c r="WZQ83" s="86"/>
      <c r="WZR83" s="86"/>
      <c r="WZS83" s="86"/>
      <c r="WZT83" s="86"/>
      <c r="WZU83" s="86"/>
      <c r="WZV83" s="86"/>
      <c r="WZW83" s="86"/>
      <c r="WZX83" s="86"/>
      <c r="WZY83" s="86"/>
      <c r="WZZ83" s="86"/>
      <c r="XAA83" s="86"/>
      <c r="XAB83" s="86"/>
      <c r="XAC83" s="86"/>
      <c r="XAD83" s="86"/>
      <c r="XAE83" s="86"/>
      <c r="XAF83" s="86"/>
      <c r="XAG83" s="86"/>
      <c r="XAH83" s="86"/>
      <c r="XAI83" s="86"/>
      <c r="XAJ83" s="86"/>
      <c r="XAK83" s="86"/>
      <c r="XAL83" s="86"/>
      <c r="XAM83" s="86"/>
      <c r="XAN83" s="86"/>
      <c r="XAO83" s="86"/>
      <c r="XAP83" s="86"/>
      <c r="XAQ83" s="86"/>
      <c r="XAR83" s="86"/>
      <c r="XAS83" s="86"/>
      <c r="XAT83" s="86"/>
      <c r="XAU83" s="86"/>
      <c r="XAV83" s="86"/>
      <c r="XAW83" s="86"/>
      <c r="XAX83" s="86"/>
      <c r="XAY83" s="86"/>
      <c r="XAZ83" s="86"/>
      <c r="XBA83" s="86"/>
      <c r="XBB83" s="86"/>
      <c r="XBC83" s="86"/>
      <c r="XBD83" s="86"/>
      <c r="XBE83" s="86"/>
      <c r="XBF83" s="86"/>
      <c r="XBG83" s="86"/>
      <c r="XBH83" s="86"/>
      <c r="XBI83" s="86"/>
      <c r="XBJ83" s="86"/>
      <c r="XBK83" s="86"/>
      <c r="XBL83" s="86"/>
      <c r="XBM83" s="86"/>
      <c r="XBN83" s="86"/>
      <c r="XBO83" s="86"/>
      <c r="XBP83" s="86"/>
      <c r="XBQ83" s="86"/>
      <c r="XBR83" s="86"/>
      <c r="XBS83" s="86"/>
      <c r="XBT83" s="86"/>
      <c r="XBU83" s="86"/>
      <c r="XBV83" s="86"/>
      <c r="XBW83" s="86"/>
      <c r="XBX83" s="86"/>
      <c r="XBY83" s="86"/>
      <c r="XBZ83" s="86"/>
      <c r="XCA83" s="86"/>
      <c r="XCB83" s="86"/>
      <c r="XCC83" s="86"/>
      <c r="XCD83" s="86"/>
      <c r="XCE83" s="86"/>
      <c r="XCF83" s="86"/>
      <c r="XCG83" s="86"/>
      <c r="XCH83" s="86"/>
      <c r="XCI83" s="86"/>
      <c r="XCJ83" s="86"/>
      <c r="XCK83" s="86"/>
      <c r="XCL83" s="86"/>
      <c r="XCM83" s="86"/>
      <c r="XCN83" s="86"/>
      <c r="XCO83" s="86"/>
      <c r="XCP83" s="86"/>
      <c r="XCQ83" s="86"/>
      <c r="XCR83" s="86"/>
      <c r="XCS83" s="86"/>
      <c r="XCT83" s="86"/>
      <c r="XCU83" s="86"/>
      <c r="XCV83" s="86"/>
      <c r="XCW83" s="86"/>
      <c r="XCX83" s="86"/>
      <c r="XCY83" s="86"/>
      <c r="XCZ83" s="86"/>
      <c r="XDA83" s="86"/>
      <c r="XDB83" s="86"/>
      <c r="XDC83" s="86"/>
      <c r="XDD83" s="86"/>
      <c r="XDE83" s="86"/>
      <c r="XDF83" s="86"/>
      <c r="XDG83" s="86"/>
      <c r="XDH83" s="86"/>
      <c r="XDI83" s="86"/>
      <c r="XDJ83" s="86"/>
      <c r="XDK83" s="86"/>
      <c r="XDL83" s="86"/>
      <c r="XDM83" s="86"/>
      <c r="XDN83" s="86"/>
      <c r="XDO83" s="86"/>
      <c r="XDP83" s="86"/>
      <c r="XDQ83" s="86"/>
      <c r="XDR83" s="86"/>
      <c r="XDS83" s="86"/>
      <c r="XDT83" s="86"/>
      <c r="XDU83" s="86"/>
      <c r="XDV83" s="86"/>
      <c r="XDW83" s="86"/>
      <c r="XDX83" s="86"/>
      <c r="XDY83" s="86"/>
      <c r="XDZ83" s="86"/>
      <c r="XEA83" s="86"/>
      <c r="XEB83" s="86"/>
      <c r="XEC83" s="86"/>
      <c r="XED83" s="86"/>
      <c r="XEE83" s="86"/>
      <c r="XEF83" s="86"/>
      <c r="XEG83" s="86"/>
      <c r="XEH83" s="86"/>
      <c r="XEI83" s="86"/>
      <c r="XEJ83" s="86"/>
      <c r="XEK83" s="86"/>
      <c r="XEL83" s="86"/>
      <c r="XEM83" s="86"/>
      <c r="XEN83" s="86"/>
      <c r="XEO83" s="86"/>
      <c r="XEP83" s="86"/>
    </row>
    <row r="84" spans="2:16370" x14ac:dyDescent="0.2">
      <c r="B84" s="113" t="str">
        <f t="shared" ref="B84:B91" si="52">B63</f>
        <v>R_A1</v>
      </c>
      <c r="C84" s="114">
        <f t="shared" ref="C84:AH84" si="53">IFERROR((C42-$BI42)*LN(C42/$BI42),0)</f>
        <v>0</v>
      </c>
      <c r="D84" s="114">
        <f t="shared" si="53"/>
        <v>0</v>
      </c>
      <c r="E84" s="114">
        <f t="shared" si="53"/>
        <v>0</v>
      </c>
      <c r="F84" s="114">
        <f t="shared" si="53"/>
        <v>0</v>
      </c>
      <c r="G84" s="114">
        <f t="shared" si="53"/>
        <v>0</v>
      </c>
      <c r="H84" s="114">
        <f t="shared" si="53"/>
        <v>0</v>
      </c>
      <c r="I84" s="114">
        <f t="shared" si="53"/>
        <v>0</v>
      </c>
      <c r="J84" s="114">
        <f t="shared" si="53"/>
        <v>0</v>
      </c>
      <c r="K84" s="114">
        <f t="shared" si="53"/>
        <v>0</v>
      </c>
      <c r="L84" s="114">
        <f t="shared" si="53"/>
        <v>0</v>
      </c>
      <c r="M84" s="114">
        <f t="shared" si="53"/>
        <v>0</v>
      </c>
      <c r="N84" s="114">
        <f t="shared" si="53"/>
        <v>0</v>
      </c>
      <c r="O84" s="114">
        <f t="shared" si="53"/>
        <v>0</v>
      </c>
      <c r="P84" s="114">
        <f t="shared" si="53"/>
        <v>0</v>
      </c>
      <c r="Q84" s="114">
        <f t="shared" si="53"/>
        <v>0</v>
      </c>
      <c r="R84" s="114">
        <f t="shared" si="53"/>
        <v>0</v>
      </c>
      <c r="S84" s="114">
        <f t="shared" si="53"/>
        <v>0</v>
      </c>
      <c r="T84" s="114">
        <f t="shared" si="53"/>
        <v>0</v>
      </c>
      <c r="U84" s="114">
        <f t="shared" si="53"/>
        <v>0</v>
      </c>
      <c r="V84" s="114">
        <f t="shared" si="53"/>
        <v>0</v>
      </c>
      <c r="W84" s="114">
        <f t="shared" si="53"/>
        <v>0</v>
      </c>
      <c r="X84" s="114">
        <f t="shared" si="53"/>
        <v>0</v>
      </c>
      <c r="Y84" s="114">
        <f t="shared" si="53"/>
        <v>0</v>
      </c>
      <c r="Z84" s="114">
        <f t="shared" si="53"/>
        <v>0</v>
      </c>
      <c r="AA84" s="114">
        <f t="shared" si="53"/>
        <v>0</v>
      </c>
      <c r="AB84" s="114">
        <f t="shared" si="53"/>
        <v>0</v>
      </c>
      <c r="AC84" s="114">
        <f t="shared" si="53"/>
        <v>0</v>
      </c>
      <c r="AD84" s="114">
        <f t="shared" si="53"/>
        <v>0</v>
      </c>
      <c r="AE84" s="114">
        <f t="shared" si="53"/>
        <v>0</v>
      </c>
      <c r="AF84" s="114">
        <f t="shared" si="53"/>
        <v>0</v>
      </c>
      <c r="AG84" s="114">
        <f t="shared" si="53"/>
        <v>0</v>
      </c>
      <c r="AH84" s="114">
        <f t="shared" si="53"/>
        <v>0</v>
      </c>
      <c r="AI84" s="114">
        <f t="shared" ref="AI84:BH84" si="54">IFERROR((AI42-$BI42)*LN(AI42/$BI42),0)</f>
        <v>0</v>
      </c>
      <c r="AJ84" s="114">
        <f t="shared" si="54"/>
        <v>0</v>
      </c>
      <c r="AK84" s="114">
        <f t="shared" si="54"/>
        <v>0</v>
      </c>
      <c r="AL84" s="114">
        <f t="shared" si="54"/>
        <v>0</v>
      </c>
      <c r="AM84" s="114">
        <f t="shared" si="54"/>
        <v>0</v>
      </c>
      <c r="AN84" s="114">
        <f t="shared" si="54"/>
        <v>0</v>
      </c>
      <c r="AO84" s="114">
        <f t="shared" si="54"/>
        <v>0</v>
      </c>
      <c r="AP84" s="114">
        <f t="shared" si="54"/>
        <v>0</v>
      </c>
      <c r="AQ84" s="114">
        <f t="shared" si="54"/>
        <v>0</v>
      </c>
      <c r="AR84" s="114">
        <f t="shared" si="54"/>
        <v>0</v>
      </c>
      <c r="AS84" s="114">
        <f t="shared" si="54"/>
        <v>0</v>
      </c>
      <c r="AT84" s="114">
        <f t="shared" si="54"/>
        <v>0</v>
      </c>
      <c r="AU84" s="114">
        <f t="shared" si="54"/>
        <v>0</v>
      </c>
      <c r="AV84" s="114">
        <f t="shared" si="54"/>
        <v>0</v>
      </c>
      <c r="AW84" s="114">
        <f t="shared" si="54"/>
        <v>0</v>
      </c>
      <c r="AX84" s="114">
        <f t="shared" si="54"/>
        <v>0</v>
      </c>
      <c r="AY84" s="114">
        <f t="shared" si="54"/>
        <v>0</v>
      </c>
      <c r="AZ84" s="114">
        <f t="shared" si="54"/>
        <v>0</v>
      </c>
      <c r="BA84" s="114">
        <f t="shared" si="54"/>
        <v>0</v>
      </c>
      <c r="BB84" s="114">
        <f t="shared" si="54"/>
        <v>0</v>
      </c>
      <c r="BC84" s="114">
        <f t="shared" si="54"/>
        <v>0</v>
      </c>
      <c r="BD84" s="114">
        <f t="shared" si="54"/>
        <v>0</v>
      </c>
      <c r="BE84" s="114">
        <f t="shared" si="54"/>
        <v>0</v>
      </c>
      <c r="BF84" s="114">
        <f t="shared" si="54"/>
        <v>0</v>
      </c>
      <c r="BG84" s="114">
        <f t="shared" si="54"/>
        <v>0</v>
      </c>
      <c r="BH84" s="114">
        <f t="shared" si="54"/>
        <v>0</v>
      </c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6"/>
      <c r="CE84" s="86"/>
      <c r="CF84" s="86"/>
      <c r="CG84" s="86"/>
      <c r="CH84" s="86"/>
      <c r="CI84" s="86"/>
      <c r="CJ84" s="86"/>
      <c r="CK84" s="86"/>
      <c r="CL84" s="86"/>
      <c r="CM84" s="86"/>
      <c r="CN84" s="86"/>
      <c r="CO84" s="86"/>
      <c r="CP84" s="86"/>
      <c r="CQ84" s="86"/>
      <c r="CR84" s="86"/>
      <c r="CS84" s="86"/>
      <c r="CT84" s="86"/>
      <c r="CU84" s="86"/>
      <c r="CV84" s="86"/>
      <c r="CW84" s="86"/>
      <c r="CX84" s="86"/>
      <c r="CY84" s="86"/>
      <c r="CZ84" s="86"/>
      <c r="DA84" s="86"/>
      <c r="DB84" s="86"/>
      <c r="DC84" s="86"/>
      <c r="DD84" s="86"/>
      <c r="DE84" s="86"/>
      <c r="DF84" s="86"/>
      <c r="DG84" s="86"/>
      <c r="DH84" s="86"/>
      <c r="DI84" s="86"/>
      <c r="DJ84" s="86"/>
      <c r="DK84" s="86"/>
      <c r="DL84" s="86"/>
      <c r="DM84" s="86"/>
      <c r="DN84" s="86"/>
      <c r="DO84" s="86"/>
      <c r="DP84" s="86"/>
      <c r="DQ84" s="86"/>
      <c r="DR84" s="86"/>
      <c r="DS84" s="86"/>
      <c r="DT84" s="86"/>
      <c r="DU84" s="86"/>
      <c r="DV84" s="86"/>
      <c r="DW84" s="86"/>
      <c r="DX84" s="86"/>
      <c r="DY84" s="86"/>
      <c r="DZ84" s="86"/>
      <c r="EA84" s="86"/>
      <c r="EB84" s="86"/>
      <c r="EC84" s="86"/>
      <c r="ED84" s="86"/>
      <c r="EE84" s="86"/>
      <c r="EF84" s="86"/>
      <c r="EG84" s="86"/>
      <c r="EH84" s="86"/>
      <c r="EI84" s="86"/>
      <c r="EJ84" s="86"/>
      <c r="EK84" s="86"/>
      <c r="EL84" s="86"/>
      <c r="EM84" s="86"/>
      <c r="EN84" s="86"/>
      <c r="EO84" s="86"/>
      <c r="EP84" s="86"/>
      <c r="EQ84" s="86"/>
      <c r="ER84" s="86"/>
      <c r="ES84" s="86"/>
      <c r="ET84" s="86"/>
      <c r="EU84" s="86"/>
      <c r="EV84" s="86"/>
      <c r="EW84" s="86"/>
      <c r="EX84" s="86"/>
      <c r="EY84" s="86"/>
      <c r="EZ84" s="86"/>
      <c r="FA84" s="86"/>
      <c r="FB84" s="86"/>
      <c r="FC84" s="86"/>
      <c r="FD84" s="86"/>
      <c r="FE84" s="86"/>
      <c r="FF84" s="86"/>
      <c r="FG84" s="86"/>
      <c r="FH84" s="86"/>
      <c r="FI84" s="86"/>
      <c r="FJ84" s="86"/>
      <c r="FK84" s="86"/>
      <c r="FL84" s="86"/>
      <c r="FM84" s="86"/>
      <c r="FN84" s="86"/>
      <c r="FO84" s="86"/>
      <c r="FP84" s="86"/>
      <c r="FQ84" s="86"/>
      <c r="FR84" s="86"/>
      <c r="FS84" s="86"/>
      <c r="FT84" s="86"/>
      <c r="FU84" s="86"/>
      <c r="FV84" s="86"/>
      <c r="FW84" s="86"/>
      <c r="FX84" s="86"/>
      <c r="FY84" s="86"/>
      <c r="FZ84" s="86"/>
      <c r="GA84" s="86"/>
      <c r="GB84" s="86"/>
      <c r="GC84" s="86"/>
      <c r="GD84" s="86"/>
      <c r="GE84" s="86"/>
      <c r="GF84" s="86"/>
      <c r="GG84" s="86"/>
      <c r="GH84" s="86"/>
      <c r="GI84" s="86"/>
      <c r="GJ84" s="86"/>
      <c r="GK84" s="86"/>
      <c r="GL84" s="86"/>
      <c r="GM84" s="86"/>
      <c r="GN84" s="86"/>
      <c r="GO84" s="86"/>
      <c r="GP84" s="86"/>
      <c r="GQ84" s="86"/>
      <c r="GR84" s="86"/>
      <c r="GS84" s="86"/>
      <c r="GT84" s="86"/>
      <c r="GU84" s="86"/>
      <c r="GV84" s="86"/>
      <c r="GW84" s="86"/>
      <c r="GX84" s="86"/>
      <c r="GY84" s="86"/>
      <c r="GZ84" s="86"/>
      <c r="HA84" s="86"/>
      <c r="HB84" s="86"/>
      <c r="HC84" s="86"/>
      <c r="HD84" s="86"/>
      <c r="HE84" s="86"/>
      <c r="HF84" s="86"/>
      <c r="HG84" s="86"/>
      <c r="HH84" s="86"/>
      <c r="HI84" s="86"/>
      <c r="HJ84" s="86"/>
      <c r="HK84" s="86"/>
      <c r="HL84" s="86"/>
      <c r="HM84" s="86"/>
      <c r="HN84" s="86"/>
      <c r="HO84" s="86"/>
      <c r="HP84" s="86"/>
      <c r="HQ84" s="86"/>
      <c r="HR84" s="86"/>
      <c r="HS84" s="86"/>
      <c r="HT84" s="86"/>
      <c r="HU84" s="86"/>
      <c r="HV84" s="86"/>
      <c r="HW84" s="86"/>
      <c r="HX84" s="86"/>
      <c r="HY84" s="86"/>
      <c r="HZ84" s="86"/>
      <c r="IA84" s="86"/>
      <c r="IB84" s="86"/>
      <c r="IC84" s="86"/>
      <c r="ID84" s="86"/>
      <c r="IE84" s="86"/>
      <c r="IF84" s="86"/>
      <c r="IG84" s="86"/>
      <c r="IH84" s="86"/>
      <c r="II84" s="86"/>
      <c r="IJ84" s="86"/>
      <c r="IK84" s="86"/>
      <c r="IL84" s="86"/>
      <c r="IM84" s="86"/>
      <c r="IN84" s="86"/>
      <c r="IO84" s="86"/>
      <c r="IP84" s="86"/>
      <c r="IQ84" s="86"/>
      <c r="IR84" s="86"/>
      <c r="IS84" s="86"/>
      <c r="IT84" s="86"/>
      <c r="IU84" s="86"/>
      <c r="IV84" s="86"/>
      <c r="IW84" s="86"/>
      <c r="IX84" s="86"/>
      <c r="IY84" s="86"/>
      <c r="IZ84" s="86"/>
      <c r="JA84" s="86"/>
      <c r="JB84" s="86"/>
      <c r="JC84" s="86"/>
      <c r="JD84" s="86"/>
      <c r="JE84" s="86"/>
      <c r="JF84" s="86"/>
      <c r="JG84" s="86"/>
      <c r="JH84" s="86"/>
      <c r="JI84" s="86"/>
      <c r="JJ84" s="86"/>
      <c r="JK84" s="86"/>
      <c r="JL84" s="86"/>
      <c r="JM84" s="86"/>
      <c r="JN84" s="86"/>
      <c r="JO84" s="86"/>
      <c r="JP84" s="86"/>
      <c r="JQ84" s="86"/>
      <c r="JR84" s="86"/>
      <c r="JS84" s="86"/>
      <c r="JT84" s="86"/>
      <c r="JU84" s="86"/>
      <c r="JV84" s="86"/>
      <c r="JW84" s="86"/>
      <c r="JX84" s="86"/>
      <c r="JY84" s="86"/>
      <c r="JZ84" s="86"/>
      <c r="KA84" s="86"/>
      <c r="KB84" s="86"/>
      <c r="KC84" s="86"/>
      <c r="KD84" s="86"/>
      <c r="KE84" s="86"/>
      <c r="KF84" s="86"/>
      <c r="KG84" s="86"/>
      <c r="KH84" s="86"/>
      <c r="KI84" s="86"/>
      <c r="KJ84" s="86"/>
      <c r="KK84" s="86"/>
      <c r="KL84" s="86"/>
      <c r="KM84" s="86"/>
      <c r="KN84" s="86"/>
      <c r="KO84" s="86"/>
      <c r="KP84" s="86"/>
      <c r="KQ84" s="86"/>
      <c r="KR84" s="86"/>
      <c r="KS84" s="86"/>
      <c r="KT84" s="86"/>
      <c r="KU84" s="86"/>
      <c r="KV84" s="86"/>
      <c r="KW84" s="86"/>
      <c r="KX84" s="86"/>
      <c r="KY84" s="86"/>
      <c r="KZ84" s="86"/>
      <c r="LA84" s="86"/>
      <c r="LB84" s="86"/>
      <c r="LC84" s="86"/>
      <c r="LD84" s="86"/>
      <c r="LE84" s="86"/>
      <c r="LF84" s="86"/>
      <c r="LG84" s="86"/>
      <c r="LH84" s="86"/>
      <c r="LI84" s="86"/>
      <c r="LJ84" s="86"/>
      <c r="LK84" s="86"/>
      <c r="LL84" s="86"/>
      <c r="LM84" s="86"/>
      <c r="LN84" s="86"/>
      <c r="LO84" s="86"/>
      <c r="LP84" s="86"/>
      <c r="LQ84" s="86"/>
      <c r="LR84" s="86"/>
      <c r="LS84" s="86"/>
      <c r="LT84" s="86"/>
      <c r="LU84" s="86"/>
      <c r="LV84" s="86"/>
      <c r="LW84" s="86"/>
      <c r="LX84" s="86"/>
      <c r="LY84" s="86"/>
      <c r="LZ84" s="86"/>
      <c r="MA84" s="86"/>
      <c r="MB84" s="86"/>
      <c r="MC84" s="86"/>
      <c r="MD84" s="86"/>
      <c r="ME84" s="86"/>
      <c r="MF84" s="86"/>
      <c r="MG84" s="86"/>
      <c r="MH84" s="86"/>
      <c r="MI84" s="86"/>
      <c r="MJ84" s="86"/>
      <c r="MK84" s="86"/>
      <c r="ML84" s="86"/>
      <c r="MM84" s="86"/>
      <c r="MN84" s="86"/>
      <c r="MO84" s="86"/>
      <c r="MP84" s="86"/>
      <c r="MQ84" s="86"/>
      <c r="MR84" s="86"/>
      <c r="MS84" s="86"/>
      <c r="MT84" s="86"/>
      <c r="MU84" s="86"/>
      <c r="MV84" s="86"/>
      <c r="MW84" s="86"/>
      <c r="MX84" s="86"/>
      <c r="MY84" s="86"/>
      <c r="MZ84" s="86"/>
      <c r="NA84" s="86"/>
      <c r="NB84" s="86"/>
      <c r="NC84" s="86"/>
      <c r="ND84" s="86"/>
      <c r="NE84" s="86"/>
      <c r="NF84" s="86"/>
      <c r="NG84" s="86"/>
      <c r="NH84" s="86"/>
      <c r="NI84" s="86"/>
      <c r="NJ84" s="86"/>
      <c r="NK84" s="86"/>
      <c r="NL84" s="86"/>
      <c r="NM84" s="86"/>
      <c r="NN84" s="86"/>
      <c r="NO84" s="86"/>
      <c r="NP84" s="86"/>
      <c r="NQ84" s="86"/>
      <c r="NR84" s="86"/>
      <c r="NS84" s="86"/>
      <c r="NT84" s="86"/>
      <c r="NU84" s="86"/>
      <c r="NV84" s="86"/>
      <c r="NW84" s="86"/>
      <c r="NX84" s="86"/>
      <c r="NY84" s="86"/>
      <c r="NZ84" s="86"/>
      <c r="OA84" s="86"/>
      <c r="OB84" s="86"/>
      <c r="OC84" s="86"/>
      <c r="OD84" s="86"/>
      <c r="OE84" s="86"/>
      <c r="OF84" s="86"/>
      <c r="OG84" s="86"/>
      <c r="OH84" s="86"/>
      <c r="OI84" s="86"/>
      <c r="OJ84" s="86"/>
      <c r="OK84" s="86"/>
      <c r="OL84" s="86"/>
      <c r="OM84" s="86"/>
      <c r="ON84" s="86"/>
      <c r="OO84" s="86"/>
      <c r="OP84" s="86"/>
      <c r="OQ84" s="86"/>
      <c r="OR84" s="86"/>
      <c r="OS84" s="86"/>
      <c r="OT84" s="86"/>
      <c r="OU84" s="86"/>
      <c r="OV84" s="86"/>
      <c r="OW84" s="86"/>
      <c r="OX84" s="86"/>
      <c r="OY84" s="86"/>
      <c r="OZ84" s="86"/>
      <c r="PA84" s="86"/>
      <c r="PB84" s="86"/>
      <c r="PC84" s="86"/>
      <c r="PD84" s="86"/>
      <c r="PE84" s="86"/>
      <c r="PF84" s="86"/>
      <c r="PG84" s="86"/>
      <c r="PH84" s="86"/>
      <c r="PI84" s="86"/>
      <c r="PJ84" s="86"/>
      <c r="PK84" s="86"/>
      <c r="PL84" s="86"/>
      <c r="PM84" s="86"/>
      <c r="PN84" s="86"/>
      <c r="PO84" s="86"/>
      <c r="PP84" s="86"/>
      <c r="PQ84" s="86"/>
      <c r="PR84" s="86"/>
      <c r="PS84" s="86"/>
      <c r="PT84" s="86"/>
      <c r="PU84" s="86"/>
      <c r="PV84" s="86"/>
      <c r="PW84" s="86"/>
      <c r="PX84" s="86"/>
      <c r="PY84" s="86"/>
      <c r="PZ84" s="86"/>
      <c r="QA84" s="86"/>
      <c r="QB84" s="86"/>
      <c r="QC84" s="86"/>
      <c r="QD84" s="86"/>
      <c r="QE84" s="86"/>
      <c r="QF84" s="86"/>
      <c r="QG84" s="86"/>
      <c r="QH84" s="86"/>
      <c r="QI84" s="86"/>
      <c r="QJ84" s="86"/>
      <c r="QK84" s="86"/>
      <c r="QL84" s="86"/>
      <c r="QM84" s="86"/>
      <c r="QN84" s="86"/>
      <c r="QO84" s="86"/>
      <c r="QP84" s="86"/>
      <c r="QQ84" s="86"/>
      <c r="QR84" s="86"/>
      <c r="QS84" s="86"/>
      <c r="QT84" s="86"/>
      <c r="QU84" s="86"/>
      <c r="QV84" s="86"/>
      <c r="QW84" s="86"/>
      <c r="QX84" s="86"/>
      <c r="QY84" s="86"/>
      <c r="QZ84" s="86"/>
      <c r="RA84" s="86"/>
      <c r="RB84" s="86"/>
      <c r="RC84" s="86"/>
      <c r="RD84" s="86"/>
      <c r="RE84" s="86"/>
      <c r="RF84" s="86"/>
      <c r="RG84" s="86"/>
      <c r="RH84" s="86"/>
      <c r="RI84" s="86"/>
      <c r="RJ84" s="86"/>
      <c r="RK84" s="86"/>
      <c r="RL84" s="86"/>
      <c r="RM84" s="86"/>
      <c r="RN84" s="86"/>
      <c r="RO84" s="86"/>
      <c r="RP84" s="86"/>
      <c r="RQ84" s="86"/>
      <c r="RR84" s="86"/>
      <c r="RS84" s="86"/>
      <c r="RT84" s="86"/>
      <c r="RU84" s="86"/>
      <c r="RV84" s="86"/>
      <c r="RW84" s="86"/>
      <c r="RX84" s="86"/>
      <c r="RY84" s="86"/>
      <c r="RZ84" s="86"/>
      <c r="SA84" s="86"/>
      <c r="SB84" s="86"/>
      <c r="SC84" s="86"/>
      <c r="SD84" s="86"/>
      <c r="SE84" s="86"/>
      <c r="SF84" s="86"/>
      <c r="SG84" s="86"/>
      <c r="SH84" s="86"/>
      <c r="SI84" s="86"/>
      <c r="SJ84" s="86"/>
      <c r="SK84" s="86"/>
      <c r="SL84" s="86"/>
      <c r="SM84" s="86"/>
      <c r="SN84" s="86"/>
      <c r="SO84" s="86"/>
      <c r="SP84" s="86"/>
      <c r="SQ84" s="86"/>
      <c r="SR84" s="86"/>
      <c r="SS84" s="86"/>
      <c r="ST84" s="86"/>
      <c r="SU84" s="86"/>
      <c r="SV84" s="86"/>
      <c r="SW84" s="86"/>
      <c r="SX84" s="86"/>
      <c r="SY84" s="86"/>
      <c r="SZ84" s="86"/>
      <c r="TA84" s="86"/>
      <c r="TB84" s="86"/>
      <c r="TC84" s="86"/>
      <c r="TD84" s="86"/>
      <c r="TE84" s="86"/>
      <c r="TF84" s="86"/>
      <c r="TG84" s="86"/>
      <c r="TH84" s="86"/>
      <c r="TI84" s="86"/>
      <c r="TJ84" s="86"/>
      <c r="TK84" s="86"/>
      <c r="TL84" s="86"/>
      <c r="TM84" s="86"/>
      <c r="TN84" s="86"/>
      <c r="TO84" s="86"/>
      <c r="TP84" s="86"/>
      <c r="TQ84" s="86"/>
      <c r="TR84" s="86"/>
      <c r="TS84" s="86"/>
      <c r="TT84" s="86"/>
      <c r="TU84" s="86"/>
      <c r="TV84" s="86"/>
      <c r="TW84" s="86"/>
      <c r="TX84" s="86"/>
      <c r="TY84" s="86"/>
      <c r="TZ84" s="86"/>
      <c r="UA84" s="86"/>
      <c r="UB84" s="86"/>
      <c r="UC84" s="86"/>
      <c r="UD84" s="86"/>
      <c r="UE84" s="86"/>
      <c r="UF84" s="86"/>
      <c r="UG84" s="86"/>
      <c r="UH84" s="86"/>
      <c r="UI84" s="86"/>
      <c r="UJ84" s="86"/>
      <c r="UK84" s="86"/>
      <c r="UL84" s="86"/>
      <c r="UM84" s="86"/>
      <c r="UN84" s="86"/>
      <c r="UO84" s="86"/>
      <c r="UP84" s="86"/>
      <c r="UQ84" s="86"/>
      <c r="UR84" s="86"/>
      <c r="US84" s="86"/>
      <c r="UT84" s="86"/>
      <c r="UU84" s="86"/>
      <c r="UV84" s="86"/>
      <c r="UW84" s="86"/>
      <c r="UX84" s="86"/>
      <c r="UY84" s="86"/>
      <c r="UZ84" s="86"/>
      <c r="VA84" s="86"/>
      <c r="VB84" s="86"/>
      <c r="VC84" s="86"/>
      <c r="VD84" s="86"/>
      <c r="VE84" s="86"/>
      <c r="VF84" s="86"/>
      <c r="VG84" s="86"/>
      <c r="VH84" s="86"/>
      <c r="VI84" s="86"/>
      <c r="VJ84" s="86"/>
      <c r="VK84" s="86"/>
      <c r="VL84" s="86"/>
      <c r="VM84" s="86"/>
      <c r="VN84" s="86"/>
      <c r="VO84" s="86"/>
      <c r="VP84" s="86"/>
      <c r="VQ84" s="86"/>
      <c r="VR84" s="86"/>
      <c r="VS84" s="86"/>
      <c r="VT84" s="86"/>
      <c r="VU84" s="86"/>
      <c r="VV84" s="86"/>
      <c r="VW84" s="86"/>
      <c r="VX84" s="86"/>
      <c r="VY84" s="86"/>
      <c r="VZ84" s="86"/>
      <c r="WA84" s="86"/>
      <c r="WB84" s="86"/>
      <c r="WC84" s="86"/>
      <c r="WD84" s="86"/>
      <c r="WE84" s="86"/>
      <c r="WF84" s="86"/>
      <c r="WG84" s="86"/>
      <c r="WH84" s="86"/>
      <c r="WI84" s="86"/>
      <c r="WJ84" s="86"/>
      <c r="WK84" s="86"/>
      <c r="WL84" s="86"/>
      <c r="WM84" s="86"/>
      <c r="WN84" s="86"/>
      <c r="WO84" s="86"/>
      <c r="WP84" s="86"/>
      <c r="WQ84" s="86"/>
      <c r="WR84" s="86"/>
      <c r="WS84" s="86"/>
      <c r="WT84" s="86"/>
      <c r="WU84" s="86"/>
      <c r="WV84" s="86"/>
      <c r="WW84" s="86"/>
      <c r="WX84" s="86"/>
      <c r="WY84" s="86"/>
      <c r="WZ84" s="86"/>
      <c r="XA84" s="86"/>
      <c r="XB84" s="86"/>
      <c r="XC84" s="86"/>
      <c r="XD84" s="86"/>
      <c r="XE84" s="86"/>
      <c r="XF84" s="86"/>
      <c r="XG84" s="86"/>
      <c r="XH84" s="86"/>
      <c r="XI84" s="86"/>
      <c r="XJ84" s="86"/>
      <c r="XK84" s="86"/>
      <c r="XL84" s="86"/>
      <c r="XM84" s="86"/>
      <c r="XN84" s="86"/>
      <c r="XO84" s="86"/>
      <c r="XP84" s="86"/>
      <c r="XQ84" s="86"/>
      <c r="XR84" s="86"/>
      <c r="XS84" s="86"/>
      <c r="XT84" s="86"/>
      <c r="XU84" s="86"/>
      <c r="XV84" s="86"/>
      <c r="XW84" s="86"/>
      <c r="XX84" s="86"/>
      <c r="XY84" s="86"/>
      <c r="XZ84" s="86"/>
      <c r="YA84" s="86"/>
      <c r="YB84" s="86"/>
      <c r="YC84" s="86"/>
      <c r="YD84" s="86"/>
      <c r="YE84" s="86"/>
      <c r="YF84" s="86"/>
      <c r="YG84" s="86"/>
      <c r="YH84" s="86"/>
      <c r="YI84" s="86"/>
      <c r="YJ84" s="86"/>
      <c r="YK84" s="86"/>
      <c r="YL84" s="86"/>
      <c r="YM84" s="86"/>
      <c r="YN84" s="86"/>
      <c r="YO84" s="86"/>
      <c r="YP84" s="86"/>
      <c r="YQ84" s="86"/>
      <c r="YR84" s="86"/>
      <c r="YS84" s="86"/>
      <c r="YT84" s="86"/>
      <c r="YU84" s="86"/>
      <c r="YV84" s="86"/>
      <c r="YW84" s="86"/>
      <c r="YX84" s="86"/>
      <c r="YY84" s="86"/>
      <c r="YZ84" s="86"/>
      <c r="ZA84" s="86"/>
      <c r="ZB84" s="86"/>
      <c r="ZC84" s="86"/>
      <c r="ZD84" s="86"/>
      <c r="ZE84" s="86"/>
      <c r="ZF84" s="86"/>
      <c r="ZG84" s="86"/>
      <c r="ZH84" s="86"/>
      <c r="ZI84" s="86"/>
      <c r="ZJ84" s="86"/>
      <c r="ZK84" s="86"/>
      <c r="ZL84" s="86"/>
      <c r="ZM84" s="86"/>
      <c r="ZN84" s="86"/>
      <c r="ZO84" s="86"/>
      <c r="ZP84" s="86"/>
      <c r="ZQ84" s="86"/>
      <c r="ZR84" s="86"/>
      <c r="ZS84" s="86"/>
      <c r="ZT84" s="86"/>
      <c r="ZU84" s="86"/>
      <c r="ZV84" s="86"/>
      <c r="ZW84" s="86"/>
      <c r="ZX84" s="86"/>
      <c r="ZY84" s="86"/>
      <c r="ZZ84" s="86"/>
      <c r="AAA84" s="86"/>
      <c r="AAB84" s="86"/>
      <c r="AAC84" s="86"/>
      <c r="AAD84" s="86"/>
      <c r="AAE84" s="86"/>
      <c r="AAF84" s="86"/>
      <c r="AAG84" s="86"/>
      <c r="AAH84" s="86"/>
      <c r="AAI84" s="86"/>
      <c r="AAJ84" s="86"/>
      <c r="AAK84" s="86"/>
      <c r="AAL84" s="86"/>
      <c r="AAM84" s="86"/>
      <c r="AAN84" s="86"/>
      <c r="AAO84" s="86"/>
      <c r="AAP84" s="86"/>
      <c r="AAQ84" s="86"/>
      <c r="AAR84" s="86"/>
      <c r="AAS84" s="86"/>
      <c r="AAT84" s="86"/>
      <c r="AAU84" s="86"/>
      <c r="AAV84" s="86"/>
      <c r="AAW84" s="86"/>
      <c r="AAX84" s="86"/>
      <c r="AAY84" s="86"/>
      <c r="AAZ84" s="86"/>
      <c r="ABA84" s="86"/>
      <c r="ABB84" s="86"/>
      <c r="ABC84" s="86"/>
      <c r="ABD84" s="86"/>
      <c r="ABE84" s="86"/>
      <c r="ABF84" s="86"/>
      <c r="ABG84" s="86"/>
      <c r="ABH84" s="86"/>
      <c r="ABI84" s="86"/>
      <c r="ABJ84" s="86"/>
      <c r="ABK84" s="86"/>
      <c r="ABL84" s="86"/>
      <c r="ABM84" s="86"/>
      <c r="ABN84" s="86"/>
      <c r="ABO84" s="86"/>
      <c r="ABP84" s="86"/>
      <c r="ABQ84" s="86"/>
      <c r="ABR84" s="86"/>
      <c r="ABS84" s="86"/>
      <c r="ABT84" s="86"/>
      <c r="ABU84" s="86"/>
      <c r="ABV84" s="86"/>
      <c r="ABW84" s="86"/>
      <c r="ABX84" s="86"/>
      <c r="ABY84" s="86"/>
      <c r="ABZ84" s="86"/>
      <c r="ACA84" s="86"/>
      <c r="ACB84" s="86"/>
      <c r="ACC84" s="86"/>
      <c r="ACD84" s="86"/>
      <c r="ACE84" s="86"/>
      <c r="ACF84" s="86"/>
      <c r="ACG84" s="86"/>
      <c r="ACH84" s="86"/>
      <c r="ACI84" s="86"/>
      <c r="ACJ84" s="86"/>
      <c r="ACK84" s="86"/>
      <c r="ACL84" s="86"/>
      <c r="ACM84" s="86"/>
      <c r="ACN84" s="86"/>
      <c r="ACO84" s="86"/>
      <c r="ACP84" s="86"/>
      <c r="ACQ84" s="86"/>
      <c r="ACR84" s="86"/>
      <c r="ACS84" s="86"/>
      <c r="ACT84" s="86"/>
      <c r="ACU84" s="86"/>
      <c r="ACV84" s="86"/>
      <c r="ACW84" s="86"/>
      <c r="ACX84" s="86"/>
      <c r="ACY84" s="86"/>
      <c r="ACZ84" s="86"/>
      <c r="ADA84" s="86"/>
      <c r="ADB84" s="86"/>
      <c r="ADC84" s="86"/>
      <c r="ADD84" s="86"/>
      <c r="ADE84" s="86"/>
      <c r="ADF84" s="86"/>
      <c r="ADG84" s="86"/>
      <c r="ADH84" s="86"/>
      <c r="ADI84" s="86"/>
      <c r="ADJ84" s="86"/>
      <c r="ADK84" s="86"/>
      <c r="ADL84" s="86"/>
      <c r="ADM84" s="86"/>
      <c r="ADN84" s="86"/>
      <c r="ADO84" s="86"/>
      <c r="ADP84" s="86"/>
      <c r="ADQ84" s="86"/>
      <c r="ADR84" s="86"/>
      <c r="ADS84" s="86"/>
      <c r="ADT84" s="86"/>
      <c r="ADU84" s="86"/>
      <c r="ADV84" s="86"/>
      <c r="ADW84" s="86"/>
      <c r="ADX84" s="86"/>
      <c r="ADY84" s="86"/>
      <c r="ADZ84" s="86"/>
      <c r="AEA84" s="86"/>
      <c r="AEB84" s="86"/>
      <c r="AEC84" s="86"/>
      <c r="AED84" s="86"/>
      <c r="AEE84" s="86"/>
      <c r="AEF84" s="86"/>
      <c r="AEG84" s="86"/>
      <c r="AEH84" s="86"/>
      <c r="AEI84" s="86"/>
      <c r="AEJ84" s="86"/>
      <c r="AEK84" s="86"/>
      <c r="AEL84" s="86"/>
      <c r="AEM84" s="86"/>
      <c r="AEN84" s="86"/>
      <c r="AEO84" s="86"/>
      <c r="AEP84" s="86"/>
      <c r="AEQ84" s="86"/>
      <c r="AER84" s="86"/>
      <c r="AES84" s="86"/>
      <c r="AET84" s="86"/>
      <c r="AEU84" s="86"/>
      <c r="AEV84" s="86"/>
      <c r="AEW84" s="86"/>
      <c r="AEX84" s="86"/>
      <c r="AEY84" s="86"/>
      <c r="AEZ84" s="86"/>
      <c r="AFA84" s="86"/>
      <c r="AFB84" s="86"/>
      <c r="AFC84" s="86"/>
      <c r="AFD84" s="86"/>
      <c r="AFE84" s="86"/>
      <c r="AFF84" s="86"/>
      <c r="AFG84" s="86"/>
      <c r="AFH84" s="86"/>
      <c r="AFI84" s="86"/>
      <c r="AFJ84" s="86"/>
      <c r="AFK84" s="86"/>
      <c r="AFL84" s="86"/>
      <c r="AFM84" s="86"/>
      <c r="AFN84" s="86"/>
      <c r="AFO84" s="86"/>
      <c r="AFP84" s="86"/>
      <c r="AFQ84" s="86"/>
      <c r="AFR84" s="86"/>
      <c r="AFS84" s="86"/>
      <c r="AFT84" s="86"/>
      <c r="AFU84" s="86"/>
      <c r="AFV84" s="86"/>
      <c r="AFW84" s="86"/>
      <c r="AFX84" s="86"/>
      <c r="AFY84" s="86"/>
      <c r="AFZ84" s="86"/>
      <c r="AGA84" s="86"/>
      <c r="AGB84" s="86"/>
      <c r="AGC84" s="86"/>
      <c r="AGD84" s="86"/>
      <c r="AGE84" s="86"/>
      <c r="AGF84" s="86"/>
      <c r="AGG84" s="86"/>
      <c r="AGH84" s="86"/>
      <c r="AGI84" s="86"/>
      <c r="AGJ84" s="86"/>
      <c r="AGK84" s="86"/>
      <c r="AGL84" s="86"/>
      <c r="AGM84" s="86"/>
      <c r="AGN84" s="86"/>
      <c r="AGO84" s="86"/>
      <c r="AGP84" s="86"/>
      <c r="AGQ84" s="86"/>
      <c r="AGR84" s="86"/>
      <c r="AGS84" s="86"/>
      <c r="AGT84" s="86"/>
      <c r="AGU84" s="86"/>
      <c r="AGV84" s="86"/>
      <c r="AGW84" s="86"/>
      <c r="AGX84" s="86"/>
      <c r="AGY84" s="86"/>
      <c r="AGZ84" s="86"/>
      <c r="AHA84" s="86"/>
      <c r="AHB84" s="86"/>
      <c r="AHC84" s="86"/>
      <c r="AHD84" s="86"/>
      <c r="AHE84" s="86"/>
      <c r="AHF84" s="86"/>
      <c r="AHG84" s="86"/>
      <c r="AHH84" s="86"/>
      <c r="AHI84" s="86"/>
      <c r="AHJ84" s="86"/>
      <c r="AHK84" s="86"/>
      <c r="AHL84" s="86"/>
      <c r="AHM84" s="86"/>
      <c r="AHN84" s="86"/>
      <c r="AHO84" s="86"/>
      <c r="AHP84" s="86"/>
      <c r="AHQ84" s="86"/>
      <c r="AHR84" s="86"/>
      <c r="AHS84" s="86"/>
      <c r="AHT84" s="86"/>
      <c r="AHU84" s="86"/>
      <c r="AHV84" s="86"/>
      <c r="AHW84" s="86"/>
      <c r="AHX84" s="86"/>
      <c r="AHY84" s="86"/>
      <c r="AHZ84" s="86"/>
      <c r="AIA84" s="86"/>
      <c r="AIB84" s="86"/>
      <c r="AIC84" s="86"/>
      <c r="AID84" s="86"/>
      <c r="AIE84" s="86"/>
      <c r="AIF84" s="86"/>
      <c r="AIG84" s="86"/>
      <c r="AIH84" s="86"/>
      <c r="AII84" s="86"/>
      <c r="AIJ84" s="86"/>
      <c r="AIK84" s="86"/>
      <c r="AIL84" s="86"/>
      <c r="AIM84" s="86"/>
      <c r="AIN84" s="86"/>
      <c r="AIO84" s="86"/>
      <c r="AIP84" s="86"/>
      <c r="AIQ84" s="86"/>
      <c r="AIR84" s="86"/>
      <c r="AIS84" s="86"/>
      <c r="AIT84" s="86"/>
      <c r="AIU84" s="86"/>
      <c r="AIV84" s="86"/>
      <c r="AIW84" s="86"/>
      <c r="AIX84" s="86"/>
      <c r="AIY84" s="86"/>
      <c r="AIZ84" s="86"/>
      <c r="AJA84" s="86"/>
      <c r="AJB84" s="86"/>
      <c r="AJC84" s="86"/>
      <c r="AJD84" s="86"/>
      <c r="AJE84" s="86"/>
      <c r="AJF84" s="86"/>
      <c r="AJG84" s="86"/>
      <c r="AJH84" s="86"/>
      <c r="AJI84" s="86"/>
      <c r="AJJ84" s="86"/>
      <c r="AJK84" s="86"/>
      <c r="AJL84" s="86"/>
      <c r="AJM84" s="86"/>
      <c r="AJN84" s="86"/>
      <c r="AJO84" s="86"/>
      <c r="AJP84" s="86"/>
      <c r="AJQ84" s="86"/>
      <c r="AJR84" s="86"/>
      <c r="AJS84" s="86"/>
      <c r="AJT84" s="86"/>
      <c r="AJU84" s="86"/>
      <c r="AJV84" s="86"/>
      <c r="AJW84" s="86"/>
      <c r="AJX84" s="86"/>
      <c r="AJY84" s="86"/>
      <c r="AJZ84" s="86"/>
      <c r="AKA84" s="86"/>
      <c r="AKB84" s="86"/>
      <c r="AKC84" s="86"/>
      <c r="AKD84" s="86"/>
      <c r="AKE84" s="86"/>
      <c r="AKF84" s="86"/>
      <c r="AKG84" s="86"/>
      <c r="AKH84" s="86"/>
      <c r="AKI84" s="86"/>
      <c r="AKJ84" s="86"/>
      <c r="AKK84" s="86"/>
      <c r="AKL84" s="86"/>
      <c r="AKM84" s="86"/>
      <c r="AKN84" s="86"/>
      <c r="AKO84" s="86"/>
      <c r="AKP84" s="86"/>
      <c r="AKQ84" s="86"/>
      <c r="AKR84" s="86"/>
      <c r="AKS84" s="86"/>
      <c r="AKT84" s="86"/>
      <c r="AKU84" s="86"/>
      <c r="AKV84" s="86"/>
      <c r="AKW84" s="86"/>
      <c r="AKX84" s="86"/>
      <c r="AKY84" s="86"/>
      <c r="AKZ84" s="86"/>
      <c r="ALA84" s="86"/>
      <c r="ALB84" s="86"/>
      <c r="ALC84" s="86"/>
      <c r="ALD84" s="86"/>
      <c r="ALE84" s="86"/>
      <c r="ALF84" s="86"/>
      <c r="ALG84" s="86"/>
      <c r="ALH84" s="86"/>
      <c r="ALI84" s="86"/>
      <c r="ALJ84" s="86"/>
      <c r="ALK84" s="86"/>
      <c r="ALL84" s="86"/>
      <c r="ALM84" s="86"/>
      <c r="ALN84" s="86"/>
      <c r="ALO84" s="86"/>
      <c r="ALP84" s="86"/>
      <c r="ALQ84" s="86"/>
      <c r="ALR84" s="86"/>
      <c r="ALS84" s="86"/>
      <c r="ALT84" s="86"/>
      <c r="ALU84" s="86"/>
      <c r="ALV84" s="86"/>
      <c r="ALW84" s="86"/>
      <c r="ALX84" s="86"/>
      <c r="ALY84" s="86"/>
      <c r="ALZ84" s="86"/>
      <c r="AMA84" s="86"/>
      <c r="AMB84" s="86"/>
      <c r="AMC84" s="86"/>
      <c r="AMD84" s="86"/>
      <c r="AME84" s="86"/>
      <c r="AMF84" s="86"/>
      <c r="AMG84" s="86"/>
      <c r="AMH84" s="86"/>
      <c r="AMI84" s="86"/>
      <c r="AMJ84" s="86"/>
      <c r="AMK84" s="86"/>
      <c r="AML84" s="86"/>
      <c r="AMM84" s="86"/>
      <c r="AMN84" s="86"/>
      <c r="AMO84" s="86"/>
      <c r="AMP84" s="86"/>
      <c r="AMQ84" s="86"/>
      <c r="AMR84" s="86"/>
      <c r="AMS84" s="86"/>
      <c r="AMT84" s="86"/>
      <c r="AMU84" s="86"/>
      <c r="AMV84" s="86"/>
      <c r="AMW84" s="86"/>
      <c r="AMX84" s="86"/>
      <c r="AMY84" s="86"/>
      <c r="AMZ84" s="86"/>
      <c r="ANA84" s="86"/>
      <c r="ANB84" s="86"/>
      <c r="ANC84" s="86"/>
      <c r="AND84" s="86"/>
      <c r="ANE84" s="86"/>
      <c r="ANF84" s="86"/>
      <c r="ANG84" s="86"/>
      <c r="ANH84" s="86"/>
      <c r="ANI84" s="86"/>
      <c r="ANJ84" s="86"/>
      <c r="ANK84" s="86"/>
      <c r="ANL84" s="86"/>
      <c r="ANM84" s="86"/>
      <c r="ANN84" s="86"/>
      <c r="ANO84" s="86"/>
      <c r="ANP84" s="86"/>
      <c r="ANQ84" s="86"/>
      <c r="ANR84" s="86"/>
      <c r="ANS84" s="86"/>
      <c r="ANT84" s="86"/>
      <c r="ANU84" s="86"/>
      <c r="ANV84" s="86"/>
      <c r="ANW84" s="86"/>
      <c r="ANX84" s="86"/>
      <c r="ANY84" s="86"/>
      <c r="ANZ84" s="86"/>
      <c r="AOA84" s="86"/>
      <c r="AOB84" s="86"/>
      <c r="AOC84" s="86"/>
      <c r="AOD84" s="86"/>
      <c r="AOE84" s="86"/>
      <c r="AOF84" s="86"/>
      <c r="AOG84" s="86"/>
      <c r="AOH84" s="86"/>
      <c r="AOI84" s="86"/>
      <c r="AOJ84" s="86"/>
      <c r="AOK84" s="86"/>
      <c r="AOL84" s="86"/>
      <c r="AOM84" s="86"/>
      <c r="AON84" s="86"/>
      <c r="AOO84" s="86"/>
      <c r="AOP84" s="86"/>
      <c r="AOQ84" s="86"/>
      <c r="AOR84" s="86"/>
      <c r="AOS84" s="86"/>
      <c r="AOT84" s="86"/>
      <c r="AOU84" s="86"/>
      <c r="AOV84" s="86"/>
      <c r="AOW84" s="86"/>
      <c r="AOX84" s="86"/>
      <c r="AOY84" s="86"/>
      <c r="AOZ84" s="86"/>
      <c r="APA84" s="86"/>
      <c r="APB84" s="86"/>
      <c r="APC84" s="86"/>
      <c r="APD84" s="86"/>
      <c r="APE84" s="86"/>
      <c r="APF84" s="86"/>
      <c r="APG84" s="86"/>
      <c r="APH84" s="86"/>
      <c r="API84" s="86"/>
      <c r="APJ84" s="86"/>
      <c r="APK84" s="86"/>
      <c r="APL84" s="86"/>
      <c r="APM84" s="86"/>
      <c r="APN84" s="86"/>
      <c r="APO84" s="86"/>
      <c r="APP84" s="86"/>
      <c r="APQ84" s="86"/>
      <c r="APR84" s="86"/>
      <c r="APS84" s="86"/>
      <c r="APT84" s="86"/>
      <c r="APU84" s="86"/>
      <c r="APV84" s="86"/>
      <c r="APW84" s="86"/>
      <c r="APX84" s="86"/>
      <c r="APY84" s="86"/>
      <c r="APZ84" s="86"/>
      <c r="AQA84" s="86"/>
      <c r="AQB84" s="86"/>
      <c r="AQC84" s="86"/>
      <c r="AQD84" s="86"/>
      <c r="AQE84" s="86"/>
      <c r="AQF84" s="86"/>
      <c r="AQG84" s="86"/>
      <c r="AQH84" s="86"/>
      <c r="AQI84" s="86"/>
      <c r="AQJ84" s="86"/>
      <c r="AQK84" s="86"/>
      <c r="AQL84" s="86"/>
      <c r="AQM84" s="86"/>
      <c r="AQN84" s="86"/>
      <c r="AQO84" s="86"/>
      <c r="AQP84" s="86"/>
      <c r="AQQ84" s="86"/>
      <c r="AQR84" s="86"/>
      <c r="AQS84" s="86"/>
      <c r="AQT84" s="86"/>
      <c r="AQU84" s="86"/>
      <c r="AQV84" s="86"/>
      <c r="AQW84" s="86"/>
      <c r="AQX84" s="86"/>
      <c r="AQY84" s="86"/>
      <c r="AQZ84" s="86"/>
      <c r="ARA84" s="86"/>
      <c r="ARB84" s="86"/>
      <c r="ARC84" s="86"/>
      <c r="ARD84" s="86"/>
      <c r="ARE84" s="86"/>
      <c r="ARF84" s="86"/>
      <c r="ARG84" s="86"/>
      <c r="ARH84" s="86"/>
      <c r="ARI84" s="86"/>
      <c r="ARJ84" s="86"/>
      <c r="ARK84" s="86"/>
      <c r="ARL84" s="86"/>
      <c r="ARM84" s="86"/>
      <c r="ARN84" s="86"/>
      <c r="ARO84" s="86"/>
      <c r="ARP84" s="86"/>
      <c r="ARQ84" s="86"/>
      <c r="ARR84" s="86"/>
      <c r="ARS84" s="86"/>
      <c r="ART84" s="86"/>
      <c r="ARU84" s="86"/>
      <c r="ARV84" s="86"/>
      <c r="ARW84" s="86"/>
      <c r="ARX84" s="86"/>
      <c r="ARY84" s="86"/>
      <c r="ARZ84" s="86"/>
      <c r="ASA84" s="86"/>
      <c r="ASB84" s="86"/>
      <c r="ASC84" s="86"/>
      <c r="ASD84" s="86"/>
      <c r="ASE84" s="86"/>
      <c r="ASF84" s="86"/>
      <c r="ASG84" s="86"/>
      <c r="ASH84" s="86"/>
      <c r="ASI84" s="86"/>
      <c r="ASJ84" s="86"/>
      <c r="ASK84" s="86"/>
      <c r="ASL84" s="86"/>
      <c r="ASM84" s="86"/>
      <c r="ASN84" s="86"/>
      <c r="ASO84" s="86"/>
      <c r="ASP84" s="86"/>
      <c r="ASQ84" s="86"/>
      <c r="ASR84" s="86"/>
      <c r="ASS84" s="86"/>
      <c r="AST84" s="86"/>
      <c r="ASU84" s="86"/>
      <c r="ASV84" s="86"/>
      <c r="ASW84" s="86"/>
      <c r="ASX84" s="86"/>
      <c r="ASY84" s="86"/>
      <c r="ASZ84" s="86"/>
      <c r="ATA84" s="86"/>
      <c r="ATB84" s="86"/>
      <c r="ATC84" s="86"/>
      <c r="ATD84" s="86"/>
      <c r="ATE84" s="86"/>
      <c r="ATF84" s="86"/>
      <c r="ATG84" s="86"/>
      <c r="ATH84" s="86"/>
      <c r="ATI84" s="86"/>
      <c r="ATJ84" s="86"/>
      <c r="ATK84" s="86"/>
      <c r="ATL84" s="86"/>
      <c r="ATM84" s="86"/>
      <c r="ATN84" s="86"/>
      <c r="ATO84" s="86"/>
      <c r="ATP84" s="86"/>
      <c r="ATQ84" s="86"/>
      <c r="ATR84" s="86"/>
      <c r="ATS84" s="86"/>
      <c r="ATT84" s="86"/>
      <c r="ATU84" s="86"/>
      <c r="ATV84" s="86"/>
      <c r="ATW84" s="86"/>
      <c r="ATX84" s="86"/>
      <c r="ATY84" s="86"/>
      <c r="ATZ84" s="86"/>
      <c r="AUA84" s="86"/>
      <c r="AUB84" s="86"/>
      <c r="AUC84" s="86"/>
      <c r="AUD84" s="86"/>
      <c r="AUE84" s="86"/>
      <c r="AUF84" s="86"/>
      <c r="AUG84" s="86"/>
      <c r="AUH84" s="86"/>
      <c r="AUI84" s="86"/>
      <c r="AUJ84" s="86"/>
      <c r="AUK84" s="86"/>
      <c r="AUL84" s="86"/>
      <c r="AUM84" s="86"/>
      <c r="AUN84" s="86"/>
      <c r="AUO84" s="86"/>
      <c r="AUP84" s="86"/>
      <c r="AUQ84" s="86"/>
      <c r="AUR84" s="86"/>
      <c r="AUS84" s="86"/>
      <c r="AUT84" s="86"/>
      <c r="AUU84" s="86"/>
      <c r="AUV84" s="86"/>
      <c r="AUW84" s="86"/>
      <c r="AUX84" s="86"/>
      <c r="AUY84" s="86"/>
      <c r="AUZ84" s="86"/>
      <c r="AVA84" s="86"/>
      <c r="AVB84" s="86"/>
      <c r="AVC84" s="86"/>
      <c r="AVD84" s="86"/>
      <c r="AVE84" s="86"/>
      <c r="AVF84" s="86"/>
      <c r="AVG84" s="86"/>
      <c r="AVH84" s="86"/>
      <c r="AVI84" s="86"/>
      <c r="AVJ84" s="86"/>
      <c r="AVK84" s="86"/>
      <c r="AVL84" s="86"/>
      <c r="AVM84" s="86"/>
      <c r="AVN84" s="86"/>
      <c r="AVO84" s="86"/>
      <c r="AVP84" s="86"/>
      <c r="AVQ84" s="86"/>
      <c r="AVR84" s="86"/>
      <c r="AVS84" s="86"/>
      <c r="AVT84" s="86"/>
      <c r="AVU84" s="86"/>
      <c r="AVV84" s="86"/>
      <c r="AVW84" s="86"/>
      <c r="AVX84" s="86"/>
      <c r="AVY84" s="86"/>
      <c r="AVZ84" s="86"/>
      <c r="AWA84" s="86"/>
      <c r="AWB84" s="86"/>
      <c r="AWC84" s="86"/>
      <c r="AWD84" s="86"/>
      <c r="AWE84" s="86"/>
      <c r="AWF84" s="86"/>
      <c r="AWG84" s="86"/>
      <c r="AWH84" s="86"/>
      <c r="AWI84" s="86"/>
      <c r="AWJ84" s="86"/>
      <c r="AWK84" s="86"/>
      <c r="AWL84" s="86"/>
      <c r="AWM84" s="86"/>
      <c r="AWN84" s="86"/>
      <c r="AWO84" s="86"/>
      <c r="AWP84" s="86"/>
      <c r="AWQ84" s="86"/>
      <c r="AWR84" s="86"/>
      <c r="AWS84" s="86"/>
      <c r="AWT84" s="86"/>
      <c r="AWU84" s="86"/>
      <c r="AWV84" s="86"/>
      <c r="AWW84" s="86"/>
      <c r="AWX84" s="86"/>
      <c r="AWY84" s="86"/>
      <c r="AWZ84" s="86"/>
      <c r="AXA84" s="86"/>
      <c r="AXB84" s="86"/>
      <c r="AXC84" s="86"/>
      <c r="AXD84" s="86"/>
      <c r="AXE84" s="86"/>
      <c r="AXF84" s="86"/>
      <c r="AXG84" s="86"/>
      <c r="AXH84" s="86"/>
      <c r="AXI84" s="86"/>
      <c r="AXJ84" s="86"/>
      <c r="AXK84" s="86"/>
      <c r="AXL84" s="86"/>
      <c r="AXM84" s="86"/>
      <c r="AXN84" s="86"/>
      <c r="AXO84" s="86"/>
      <c r="AXP84" s="86"/>
      <c r="AXQ84" s="86"/>
      <c r="AXR84" s="86"/>
      <c r="AXS84" s="86"/>
      <c r="AXT84" s="86"/>
      <c r="AXU84" s="86"/>
      <c r="AXV84" s="86"/>
      <c r="AXW84" s="86"/>
      <c r="AXX84" s="86"/>
      <c r="AXY84" s="86"/>
      <c r="AXZ84" s="86"/>
      <c r="AYA84" s="86"/>
      <c r="AYB84" s="86"/>
      <c r="AYC84" s="86"/>
      <c r="AYD84" s="86"/>
      <c r="AYE84" s="86"/>
      <c r="AYF84" s="86"/>
      <c r="AYG84" s="86"/>
      <c r="AYH84" s="86"/>
      <c r="AYI84" s="86"/>
      <c r="AYJ84" s="86"/>
      <c r="AYK84" s="86"/>
      <c r="AYL84" s="86"/>
      <c r="AYM84" s="86"/>
      <c r="AYN84" s="86"/>
      <c r="AYO84" s="86"/>
      <c r="AYP84" s="86"/>
      <c r="AYQ84" s="86"/>
      <c r="AYR84" s="86"/>
      <c r="AYS84" s="86"/>
      <c r="AYT84" s="86"/>
      <c r="AYU84" s="86"/>
      <c r="AYV84" s="86"/>
      <c r="AYW84" s="86"/>
      <c r="AYX84" s="86"/>
      <c r="AYY84" s="86"/>
      <c r="AYZ84" s="86"/>
      <c r="AZA84" s="86"/>
      <c r="AZB84" s="86"/>
      <c r="AZC84" s="86"/>
      <c r="AZD84" s="86"/>
      <c r="AZE84" s="86"/>
      <c r="AZF84" s="86"/>
      <c r="AZG84" s="86"/>
      <c r="AZH84" s="86"/>
      <c r="AZI84" s="86"/>
      <c r="AZJ84" s="86"/>
      <c r="AZK84" s="86"/>
      <c r="AZL84" s="86"/>
      <c r="AZM84" s="86"/>
      <c r="AZN84" s="86"/>
      <c r="AZO84" s="86"/>
      <c r="AZP84" s="86"/>
      <c r="AZQ84" s="86"/>
      <c r="AZR84" s="86"/>
      <c r="AZS84" s="86"/>
      <c r="AZT84" s="86"/>
      <c r="AZU84" s="86"/>
      <c r="AZV84" s="86"/>
      <c r="AZW84" s="86"/>
      <c r="AZX84" s="86"/>
      <c r="AZY84" s="86"/>
      <c r="AZZ84" s="86"/>
      <c r="BAA84" s="86"/>
      <c r="BAB84" s="86"/>
      <c r="BAC84" s="86"/>
      <c r="BAD84" s="86"/>
      <c r="BAE84" s="86"/>
      <c r="BAF84" s="86"/>
      <c r="BAG84" s="86"/>
      <c r="BAH84" s="86"/>
      <c r="BAI84" s="86"/>
      <c r="BAJ84" s="86"/>
      <c r="BAK84" s="86"/>
      <c r="BAL84" s="86"/>
      <c r="BAM84" s="86"/>
      <c r="BAN84" s="86"/>
      <c r="BAO84" s="86"/>
      <c r="BAP84" s="86"/>
      <c r="BAQ84" s="86"/>
      <c r="BAR84" s="86"/>
      <c r="BAS84" s="86"/>
      <c r="BAT84" s="86"/>
      <c r="BAU84" s="86"/>
      <c r="BAV84" s="86"/>
      <c r="BAW84" s="86"/>
      <c r="BAX84" s="86"/>
      <c r="BAY84" s="86"/>
      <c r="BAZ84" s="86"/>
      <c r="BBA84" s="86"/>
      <c r="BBB84" s="86"/>
      <c r="BBC84" s="86"/>
      <c r="BBD84" s="86"/>
      <c r="BBE84" s="86"/>
      <c r="BBF84" s="86"/>
      <c r="BBG84" s="86"/>
      <c r="BBH84" s="86"/>
      <c r="BBI84" s="86"/>
      <c r="BBJ84" s="86"/>
      <c r="BBK84" s="86"/>
      <c r="BBL84" s="86"/>
      <c r="BBM84" s="86"/>
      <c r="BBN84" s="86"/>
      <c r="BBO84" s="86"/>
      <c r="BBP84" s="86"/>
      <c r="BBQ84" s="86"/>
      <c r="BBR84" s="86"/>
      <c r="BBS84" s="86"/>
      <c r="BBT84" s="86"/>
      <c r="BBU84" s="86"/>
      <c r="BBV84" s="86"/>
      <c r="BBW84" s="86"/>
      <c r="BBX84" s="86"/>
      <c r="BBY84" s="86"/>
      <c r="BBZ84" s="86"/>
      <c r="BCA84" s="86"/>
      <c r="BCB84" s="86"/>
      <c r="BCC84" s="86"/>
      <c r="BCD84" s="86"/>
      <c r="BCE84" s="86"/>
      <c r="BCF84" s="86"/>
      <c r="BCG84" s="86"/>
      <c r="BCH84" s="86"/>
      <c r="BCI84" s="86"/>
      <c r="BCJ84" s="86"/>
      <c r="BCK84" s="86"/>
      <c r="BCL84" s="86"/>
      <c r="BCM84" s="86"/>
      <c r="BCN84" s="86"/>
      <c r="BCO84" s="86"/>
      <c r="BCP84" s="86"/>
      <c r="BCQ84" s="86"/>
      <c r="BCR84" s="86"/>
      <c r="BCS84" s="86"/>
      <c r="BCT84" s="86"/>
      <c r="BCU84" s="86"/>
      <c r="BCV84" s="86"/>
      <c r="BCW84" s="86"/>
      <c r="BCX84" s="86"/>
      <c r="BCY84" s="86"/>
      <c r="BCZ84" s="86"/>
      <c r="BDA84" s="86"/>
      <c r="BDB84" s="86"/>
      <c r="BDC84" s="86"/>
      <c r="BDD84" s="86"/>
      <c r="BDE84" s="86"/>
      <c r="BDF84" s="86"/>
      <c r="BDG84" s="86"/>
      <c r="BDH84" s="86"/>
      <c r="BDI84" s="86"/>
      <c r="BDJ84" s="86"/>
      <c r="BDK84" s="86"/>
      <c r="BDL84" s="86"/>
      <c r="BDM84" s="86"/>
      <c r="BDN84" s="86"/>
      <c r="BDO84" s="86"/>
      <c r="BDP84" s="86"/>
      <c r="BDQ84" s="86"/>
      <c r="BDR84" s="86"/>
      <c r="BDS84" s="86"/>
      <c r="BDT84" s="86"/>
      <c r="BDU84" s="86"/>
      <c r="BDV84" s="86"/>
      <c r="BDW84" s="86"/>
      <c r="BDX84" s="86"/>
      <c r="BDY84" s="86"/>
      <c r="BDZ84" s="86"/>
      <c r="BEA84" s="86"/>
      <c r="BEB84" s="86"/>
      <c r="BEC84" s="86"/>
      <c r="BED84" s="86"/>
      <c r="BEE84" s="86"/>
      <c r="BEF84" s="86"/>
      <c r="BEG84" s="86"/>
      <c r="BEH84" s="86"/>
      <c r="BEI84" s="86"/>
      <c r="BEJ84" s="86"/>
      <c r="BEK84" s="86"/>
      <c r="BEL84" s="86"/>
      <c r="BEM84" s="86"/>
      <c r="BEN84" s="86"/>
      <c r="BEO84" s="86"/>
      <c r="BEP84" s="86"/>
      <c r="BEQ84" s="86"/>
      <c r="BER84" s="86"/>
      <c r="BES84" s="86"/>
      <c r="BET84" s="86"/>
      <c r="BEU84" s="86"/>
      <c r="BEV84" s="86"/>
      <c r="BEW84" s="86"/>
      <c r="BEX84" s="86"/>
      <c r="BEY84" s="86"/>
      <c r="BEZ84" s="86"/>
      <c r="BFA84" s="86"/>
      <c r="BFB84" s="86"/>
      <c r="BFC84" s="86"/>
      <c r="BFD84" s="86"/>
      <c r="BFE84" s="86"/>
      <c r="BFF84" s="86"/>
      <c r="BFG84" s="86"/>
      <c r="BFH84" s="86"/>
      <c r="BFI84" s="86"/>
      <c r="BFJ84" s="86"/>
      <c r="BFK84" s="86"/>
      <c r="BFL84" s="86"/>
      <c r="BFM84" s="86"/>
      <c r="BFN84" s="86"/>
      <c r="BFO84" s="86"/>
      <c r="BFP84" s="86"/>
      <c r="BFQ84" s="86"/>
      <c r="BFR84" s="86"/>
      <c r="BFS84" s="86"/>
      <c r="BFT84" s="86"/>
      <c r="BFU84" s="86"/>
      <c r="BFV84" s="86"/>
      <c r="BFW84" s="86"/>
      <c r="BFX84" s="86"/>
      <c r="BFY84" s="86"/>
      <c r="BFZ84" s="86"/>
      <c r="BGA84" s="86"/>
      <c r="BGB84" s="86"/>
      <c r="BGC84" s="86"/>
      <c r="BGD84" s="86"/>
      <c r="BGE84" s="86"/>
      <c r="BGF84" s="86"/>
      <c r="BGG84" s="86"/>
      <c r="BGH84" s="86"/>
      <c r="BGI84" s="86"/>
      <c r="BGJ84" s="86"/>
      <c r="BGK84" s="86"/>
      <c r="BGL84" s="86"/>
      <c r="BGM84" s="86"/>
      <c r="BGN84" s="86"/>
      <c r="BGO84" s="86"/>
      <c r="BGP84" s="86"/>
      <c r="BGQ84" s="86"/>
      <c r="BGR84" s="86"/>
      <c r="BGS84" s="86"/>
      <c r="BGT84" s="86"/>
      <c r="BGU84" s="86"/>
      <c r="BGV84" s="86"/>
      <c r="BGW84" s="86"/>
      <c r="BGX84" s="86"/>
      <c r="BGY84" s="86"/>
      <c r="BGZ84" s="86"/>
      <c r="BHA84" s="86"/>
      <c r="BHB84" s="86"/>
      <c r="BHC84" s="86"/>
      <c r="BHD84" s="86"/>
      <c r="BHE84" s="86"/>
      <c r="BHF84" s="86"/>
      <c r="BHG84" s="86"/>
      <c r="BHH84" s="86"/>
      <c r="BHI84" s="86"/>
      <c r="BHJ84" s="86"/>
      <c r="BHK84" s="86"/>
      <c r="BHL84" s="86"/>
      <c r="BHM84" s="86"/>
      <c r="BHN84" s="86"/>
      <c r="BHO84" s="86"/>
      <c r="BHP84" s="86"/>
      <c r="BHQ84" s="86"/>
      <c r="BHR84" s="86"/>
      <c r="BHS84" s="86"/>
      <c r="BHT84" s="86"/>
      <c r="BHU84" s="86"/>
      <c r="BHV84" s="86"/>
      <c r="BHW84" s="86"/>
      <c r="BHX84" s="86"/>
      <c r="BHY84" s="86"/>
      <c r="BHZ84" s="86"/>
      <c r="BIA84" s="86"/>
      <c r="BIB84" s="86"/>
      <c r="BIC84" s="86"/>
      <c r="BID84" s="86"/>
      <c r="BIE84" s="86"/>
      <c r="BIF84" s="86"/>
      <c r="BIG84" s="86"/>
      <c r="BIH84" s="86"/>
      <c r="BII84" s="86"/>
      <c r="BIJ84" s="86"/>
      <c r="BIK84" s="86"/>
      <c r="BIL84" s="86"/>
      <c r="BIM84" s="86"/>
      <c r="BIN84" s="86"/>
      <c r="BIO84" s="86"/>
      <c r="BIP84" s="86"/>
      <c r="BIQ84" s="86"/>
      <c r="BIR84" s="86"/>
      <c r="BIS84" s="86"/>
      <c r="BIT84" s="86"/>
      <c r="BIU84" s="86"/>
      <c r="BIV84" s="86"/>
      <c r="BIW84" s="86"/>
      <c r="BIX84" s="86"/>
      <c r="BIY84" s="86"/>
      <c r="BIZ84" s="86"/>
      <c r="BJA84" s="86"/>
      <c r="BJB84" s="86"/>
      <c r="BJC84" s="86"/>
      <c r="BJD84" s="86"/>
      <c r="BJE84" s="86"/>
      <c r="BJF84" s="86"/>
      <c r="BJG84" s="86"/>
      <c r="BJH84" s="86"/>
      <c r="BJI84" s="86"/>
      <c r="BJJ84" s="86"/>
      <c r="BJK84" s="86"/>
      <c r="BJL84" s="86"/>
      <c r="BJM84" s="86"/>
      <c r="BJN84" s="86"/>
      <c r="BJO84" s="86"/>
      <c r="BJP84" s="86"/>
      <c r="BJQ84" s="86"/>
      <c r="BJR84" s="86"/>
      <c r="BJS84" s="86"/>
      <c r="BJT84" s="86"/>
      <c r="BJU84" s="86"/>
      <c r="BJV84" s="86"/>
      <c r="BJW84" s="86"/>
      <c r="BJX84" s="86"/>
      <c r="BJY84" s="86"/>
      <c r="BJZ84" s="86"/>
      <c r="BKA84" s="86"/>
      <c r="BKB84" s="86"/>
      <c r="BKC84" s="86"/>
      <c r="BKD84" s="86"/>
      <c r="BKE84" s="86"/>
      <c r="BKF84" s="86"/>
      <c r="BKG84" s="86"/>
      <c r="BKH84" s="86"/>
      <c r="BKI84" s="86"/>
      <c r="BKJ84" s="86"/>
      <c r="BKK84" s="86"/>
      <c r="BKL84" s="86"/>
      <c r="BKM84" s="86"/>
      <c r="BKN84" s="86"/>
      <c r="BKO84" s="86"/>
      <c r="BKP84" s="86"/>
      <c r="BKQ84" s="86"/>
      <c r="BKR84" s="86"/>
      <c r="BKS84" s="86"/>
      <c r="BKT84" s="86"/>
      <c r="BKU84" s="86"/>
      <c r="BKV84" s="86"/>
      <c r="BKW84" s="86"/>
      <c r="BKX84" s="86"/>
      <c r="BKY84" s="86"/>
      <c r="BKZ84" s="86"/>
      <c r="BLA84" s="86"/>
      <c r="BLB84" s="86"/>
      <c r="BLC84" s="86"/>
      <c r="BLD84" s="86"/>
      <c r="BLE84" s="86"/>
      <c r="BLF84" s="86"/>
      <c r="BLG84" s="86"/>
      <c r="BLH84" s="86"/>
      <c r="BLI84" s="86"/>
      <c r="BLJ84" s="86"/>
      <c r="BLK84" s="86"/>
      <c r="BLL84" s="86"/>
      <c r="BLM84" s="86"/>
      <c r="BLN84" s="86"/>
      <c r="BLO84" s="86"/>
      <c r="BLP84" s="86"/>
      <c r="BLQ84" s="86"/>
      <c r="BLR84" s="86"/>
      <c r="BLS84" s="86"/>
      <c r="BLT84" s="86"/>
      <c r="BLU84" s="86"/>
      <c r="BLV84" s="86"/>
      <c r="BLW84" s="86"/>
      <c r="BLX84" s="86"/>
      <c r="BLY84" s="86"/>
      <c r="BLZ84" s="86"/>
      <c r="BMA84" s="86"/>
      <c r="BMB84" s="86"/>
      <c r="BMC84" s="86"/>
      <c r="BMD84" s="86"/>
      <c r="BME84" s="86"/>
      <c r="BMF84" s="86"/>
      <c r="BMG84" s="86"/>
      <c r="BMH84" s="86"/>
      <c r="BMI84" s="86"/>
      <c r="BMJ84" s="86"/>
      <c r="BMK84" s="86"/>
      <c r="BML84" s="86"/>
      <c r="BMM84" s="86"/>
      <c r="BMN84" s="86"/>
      <c r="BMO84" s="86"/>
      <c r="BMP84" s="86"/>
      <c r="BMQ84" s="86"/>
      <c r="BMR84" s="86"/>
      <c r="BMS84" s="86"/>
      <c r="BMT84" s="86"/>
      <c r="BMU84" s="86"/>
      <c r="BMV84" s="86"/>
      <c r="BMW84" s="86"/>
      <c r="BMX84" s="86"/>
      <c r="BMY84" s="86"/>
      <c r="BMZ84" s="86"/>
      <c r="BNA84" s="86"/>
      <c r="BNB84" s="86"/>
      <c r="BNC84" s="86"/>
      <c r="BND84" s="86"/>
      <c r="BNE84" s="86"/>
      <c r="BNF84" s="86"/>
      <c r="BNG84" s="86"/>
      <c r="BNH84" s="86"/>
      <c r="BNI84" s="86"/>
      <c r="BNJ84" s="86"/>
      <c r="BNK84" s="86"/>
      <c r="BNL84" s="86"/>
      <c r="BNM84" s="86"/>
      <c r="BNN84" s="86"/>
      <c r="BNO84" s="86"/>
      <c r="BNP84" s="86"/>
      <c r="BNQ84" s="86"/>
      <c r="BNR84" s="86"/>
      <c r="BNS84" s="86"/>
      <c r="BNT84" s="86"/>
      <c r="BNU84" s="86"/>
      <c r="BNV84" s="86"/>
      <c r="BNW84" s="86"/>
      <c r="BNX84" s="86"/>
      <c r="BNY84" s="86"/>
      <c r="BNZ84" s="86"/>
      <c r="BOA84" s="86"/>
      <c r="BOB84" s="86"/>
      <c r="BOC84" s="86"/>
      <c r="BOD84" s="86"/>
      <c r="BOE84" s="86"/>
      <c r="BOF84" s="86"/>
      <c r="BOG84" s="86"/>
      <c r="BOH84" s="86"/>
      <c r="BOI84" s="86"/>
      <c r="BOJ84" s="86"/>
      <c r="BOK84" s="86"/>
      <c r="BOL84" s="86"/>
      <c r="BOM84" s="86"/>
      <c r="BON84" s="86"/>
      <c r="BOO84" s="86"/>
      <c r="BOP84" s="86"/>
      <c r="BOQ84" s="86"/>
      <c r="BOR84" s="86"/>
      <c r="BOS84" s="86"/>
      <c r="BOT84" s="86"/>
      <c r="BOU84" s="86"/>
      <c r="BOV84" s="86"/>
      <c r="BOW84" s="86"/>
      <c r="BOX84" s="86"/>
      <c r="BOY84" s="86"/>
      <c r="BOZ84" s="86"/>
      <c r="BPA84" s="86"/>
      <c r="BPB84" s="86"/>
      <c r="BPC84" s="86"/>
      <c r="BPD84" s="86"/>
      <c r="BPE84" s="86"/>
      <c r="BPF84" s="86"/>
      <c r="BPG84" s="86"/>
      <c r="BPH84" s="86"/>
      <c r="BPI84" s="86"/>
      <c r="BPJ84" s="86"/>
      <c r="BPK84" s="86"/>
      <c r="BPL84" s="86"/>
      <c r="BPM84" s="86"/>
      <c r="BPN84" s="86"/>
      <c r="BPO84" s="86"/>
      <c r="BPP84" s="86"/>
      <c r="BPQ84" s="86"/>
      <c r="BPR84" s="86"/>
      <c r="BPS84" s="86"/>
      <c r="BPT84" s="86"/>
      <c r="BPU84" s="86"/>
      <c r="BPV84" s="86"/>
      <c r="BPW84" s="86"/>
      <c r="BPX84" s="86"/>
      <c r="BPY84" s="86"/>
      <c r="BPZ84" s="86"/>
      <c r="BQA84" s="86"/>
      <c r="BQB84" s="86"/>
      <c r="BQC84" s="86"/>
      <c r="BQD84" s="86"/>
      <c r="BQE84" s="86"/>
      <c r="BQF84" s="86"/>
      <c r="BQG84" s="86"/>
      <c r="BQH84" s="86"/>
      <c r="BQI84" s="86"/>
      <c r="BQJ84" s="86"/>
      <c r="BQK84" s="86"/>
      <c r="BQL84" s="86"/>
      <c r="BQM84" s="86"/>
      <c r="BQN84" s="86"/>
      <c r="BQO84" s="86"/>
      <c r="BQP84" s="86"/>
      <c r="BQQ84" s="86"/>
      <c r="BQR84" s="86"/>
      <c r="BQS84" s="86"/>
      <c r="BQT84" s="86"/>
      <c r="BQU84" s="86"/>
      <c r="BQV84" s="86"/>
      <c r="BQW84" s="86"/>
      <c r="BQX84" s="86"/>
      <c r="BQY84" s="86"/>
      <c r="BQZ84" s="86"/>
      <c r="BRA84" s="86"/>
      <c r="BRB84" s="86"/>
      <c r="BRC84" s="86"/>
      <c r="BRD84" s="86"/>
      <c r="BRE84" s="86"/>
      <c r="BRF84" s="86"/>
      <c r="BRG84" s="86"/>
      <c r="BRH84" s="86"/>
      <c r="BRI84" s="86"/>
      <c r="BRJ84" s="86"/>
      <c r="BRK84" s="86"/>
      <c r="BRL84" s="86"/>
      <c r="BRM84" s="86"/>
      <c r="BRN84" s="86"/>
      <c r="BRO84" s="86"/>
      <c r="BRP84" s="86"/>
      <c r="BRQ84" s="86"/>
      <c r="BRR84" s="86"/>
      <c r="BRS84" s="86"/>
      <c r="BRT84" s="86"/>
      <c r="BRU84" s="86"/>
      <c r="BRV84" s="86"/>
      <c r="BRW84" s="86"/>
      <c r="BRX84" s="86"/>
      <c r="BRY84" s="86"/>
      <c r="BRZ84" s="86"/>
      <c r="BSA84" s="86"/>
      <c r="BSB84" s="86"/>
      <c r="BSC84" s="86"/>
      <c r="BSD84" s="86"/>
      <c r="BSE84" s="86"/>
      <c r="BSF84" s="86"/>
      <c r="BSG84" s="86"/>
      <c r="BSH84" s="86"/>
      <c r="BSI84" s="86"/>
      <c r="BSJ84" s="86"/>
      <c r="BSK84" s="86"/>
      <c r="BSL84" s="86"/>
      <c r="BSM84" s="86"/>
      <c r="BSN84" s="86"/>
      <c r="BSO84" s="86"/>
      <c r="BSP84" s="86"/>
      <c r="BSQ84" s="86"/>
      <c r="BSR84" s="86"/>
      <c r="BSS84" s="86"/>
      <c r="BST84" s="86"/>
      <c r="BSU84" s="86"/>
      <c r="BSV84" s="86"/>
      <c r="BSW84" s="86"/>
      <c r="BSX84" s="86"/>
      <c r="BSY84" s="86"/>
      <c r="BSZ84" s="86"/>
      <c r="BTA84" s="86"/>
      <c r="BTB84" s="86"/>
      <c r="BTC84" s="86"/>
      <c r="BTD84" s="86"/>
      <c r="BTE84" s="86"/>
      <c r="BTF84" s="86"/>
      <c r="BTG84" s="86"/>
      <c r="BTH84" s="86"/>
      <c r="BTI84" s="86"/>
      <c r="BTJ84" s="86"/>
      <c r="BTK84" s="86"/>
      <c r="BTL84" s="86"/>
      <c r="BTM84" s="86"/>
      <c r="BTN84" s="86"/>
      <c r="BTO84" s="86"/>
      <c r="BTP84" s="86"/>
      <c r="BTQ84" s="86"/>
      <c r="BTR84" s="86"/>
      <c r="BTS84" s="86"/>
      <c r="BTT84" s="86"/>
      <c r="BTU84" s="86"/>
      <c r="BTV84" s="86"/>
      <c r="BTW84" s="86"/>
      <c r="BTX84" s="86"/>
      <c r="BTY84" s="86"/>
      <c r="BTZ84" s="86"/>
      <c r="BUA84" s="86"/>
      <c r="BUB84" s="86"/>
      <c r="BUC84" s="86"/>
      <c r="BUD84" s="86"/>
      <c r="BUE84" s="86"/>
      <c r="BUF84" s="86"/>
      <c r="BUG84" s="86"/>
      <c r="BUH84" s="86"/>
      <c r="BUI84" s="86"/>
      <c r="BUJ84" s="86"/>
      <c r="BUK84" s="86"/>
      <c r="BUL84" s="86"/>
      <c r="BUM84" s="86"/>
      <c r="BUN84" s="86"/>
      <c r="BUO84" s="86"/>
      <c r="BUP84" s="86"/>
      <c r="BUQ84" s="86"/>
      <c r="BUR84" s="86"/>
      <c r="BUS84" s="86"/>
      <c r="BUT84" s="86"/>
      <c r="BUU84" s="86"/>
      <c r="BUV84" s="86"/>
      <c r="BUW84" s="86"/>
      <c r="BUX84" s="86"/>
      <c r="BUY84" s="86"/>
      <c r="BUZ84" s="86"/>
      <c r="BVA84" s="86"/>
      <c r="BVB84" s="86"/>
      <c r="BVC84" s="86"/>
      <c r="BVD84" s="86"/>
      <c r="BVE84" s="86"/>
      <c r="BVF84" s="86"/>
      <c r="BVG84" s="86"/>
      <c r="BVH84" s="86"/>
      <c r="BVI84" s="86"/>
      <c r="BVJ84" s="86"/>
      <c r="BVK84" s="86"/>
      <c r="BVL84" s="86"/>
      <c r="BVM84" s="86"/>
      <c r="BVN84" s="86"/>
      <c r="BVO84" s="86"/>
      <c r="BVP84" s="86"/>
      <c r="BVQ84" s="86"/>
      <c r="BVR84" s="86"/>
      <c r="BVS84" s="86"/>
      <c r="BVT84" s="86"/>
      <c r="BVU84" s="86"/>
      <c r="BVV84" s="86"/>
      <c r="BVW84" s="86"/>
      <c r="BVX84" s="86"/>
      <c r="BVY84" s="86"/>
      <c r="BVZ84" s="86"/>
      <c r="BWA84" s="86"/>
      <c r="BWB84" s="86"/>
      <c r="BWC84" s="86"/>
      <c r="BWD84" s="86"/>
      <c r="BWE84" s="86"/>
      <c r="BWF84" s="86"/>
      <c r="BWG84" s="86"/>
      <c r="BWH84" s="86"/>
      <c r="BWI84" s="86"/>
      <c r="BWJ84" s="86"/>
      <c r="BWK84" s="86"/>
      <c r="BWL84" s="86"/>
      <c r="BWM84" s="86"/>
      <c r="BWN84" s="86"/>
      <c r="BWO84" s="86"/>
      <c r="BWP84" s="86"/>
      <c r="BWQ84" s="86"/>
      <c r="BWR84" s="86"/>
      <c r="BWS84" s="86"/>
      <c r="BWT84" s="86"/>
      <c r="BWU84" s="86"/>
      <c r="BWV84" s="86"/>
      <c r="BWW84" s="86"/>
      <c r="BWX84" s="86"/>
      <c r="BWY84" s="86"/>
      <c r="BWZ84" s="86"/>
      <c r="BXA84" s="86"/>
      <c r="BXB84" s="86"/>
      <c r="BXC84" s="86"/>
      <c r="BXD84" s="86"/>
      <c r="BXE84" s="86"/>
      <c r="BXF84" s="86"/>
      <c r="BXG84" s="86"/>
      <c r="BXH84" s="86"/>
      <c r="BXI84" s="86"/>
      <c r="BXJ84" s="86"/>
      <c r="BXK84" s="86"/>
      <c r="BXL84" s="86"/>
      <c r="BXM84" s="86"/>
      <c r="BXN84" s="86"/>
      <c r="BXO84" s="86"/>
      <c r="BXP84" s="86"/>
      <c r="BXQ84" s="86"/>
      <c r="BXR84" s="86"/>
      <c r="BXS84" s="86"/>
      <c r="BXT84" s="86"/>
      <c r="BXU84" s="86"/>
      <c r="BXV84" s="86"/>
      <c r="BXW84" s="86"/>
      <c r="BXX84" s="86"/>
      <c r="BXY84" s="86"/>
      <c r="BXZ84" s="86"/>
      <c r="BYA84" s="86"/>
      <c r="BYB84" s="86"/>
      <c r="BYC84" s="86"/>
      <c r="BYD84" s="86"/>
      <c r="BYE84" s="86"/>
      <c r="BYF84" s="86"/>
      <c r="BYG84" s="86"/>
      <c r="BYH84" s="86"/>
      <c r="BYI84" s="86"/>
      <c r="BYJ84" s="86"/>
      <c r="BYK84" s="86"/>
      <c r="BYL84" s="86"/>
      <c r="BYM84" s="86"/>
      <c r="BYN84" s="86"/>
      <c r="BYO84" s="86"/>
      <c r="BYP84" s="86"/>
      <c r="BYQ84" s="86"/>
      <c r="BYR84" s="86"/>
      <c r="BYS84" s="86"/>
      <c r="BYT84" s="86"/>
      <c r="BYU84" s="86"/>
      <c r="BYV84" s="86"/>
      <c r="BYW84" s="86"/>
      <c r="BYX84" s="86"/>
      <c r="BYY84" s="86"/>
      <c r="BYZ84" s="86"/>
      <c r="BZA84" s="86"/>
      <c r="BZB84" s="86"/>
      <c r="BZC84" s="86"/>
      <c r="BZD84" s="86"/>
      <c r="BZE84" s="86"/>
      <c r="BZF84" s="86"/>
      <c r="BZG84" s="86"/>
      <c r="BZH84" s="86"/>
      <c r="BZI84" s="86"/>
      <c r="BZJ84" s="86"/>
      <c r="BZK84" s="86"/>
      <c r="BZL84" s="86"/>
      <c r="BZM84" s="86"/>
      <c r="BZN84" s="86"/>
      <c r="BZO84" s="86"/>
      <c r="BZP84" s="86"/>
      <c r="BZQ84" s="86"/>
      <c r="BZR84" s="86"/>
      <c r="BZS84" s="86"/>
      <c r="BZT84" s="86"/>
      <c r="BZU84" s="86"/>
      <c r="BZV84" s="86"/>
      <c r="BZW84" s="86"/>
      <c r="BZX84" s="86"/>
      <c r="BZY84" s="86"/>
      <c r="BZZ84" s="86"/>
      <c r="CAA84" s="86"/>
      <c r="CAB84" s="86"/>
      <c r="CAC84" s="86"/>
      <c r="CAD84" s="86"/>
      <c r="CAE84" s="86"/>
      <c r="CAF84" s="86"/>
      <c r="CAG84" s="86"/>
      <c r="CAH84" s="86"/>
      <c r="CAI84" s="86"/>
      <c r="CAJ84" s="86"/>
      <c r="CAK84" s="86"/>
      <c r="CAL84" s="86"/>
      <c r="CAM84" s="86"/>
      <c r="CAN84" s="86"/>
      <c r="CAO84" s="86"/>
      <c r="CAP84" s="86"/>
      <c r="CAQ84" s="86"/>
      <c r="CAR84" s="86"/>
      <c r="CAS84" s="86"/>
      <c r="CAT84" s="86"/>
      <c r="CAU84" s="86"/>
      <c r="CAV84" s="86"/>
      <c r="CAW84" s="86"/>
      <c r="CAX84" s="86"/>
      <c r="CAY84" s="86"/>
      <c r="CAZ84" s="86"/>
      <c r="CBA84" s="86"/>
      <c r="CBB84" s="86"/>
      <c r="CBC84" s="86"/>
      <c r="CBD84" s="86"/>
      <c r="CBE84" s="86"/>
      <c r="CBF84" s="86"/>
      <c r="CBG84" s="86"/>
      <c r="CBH84" s="86"/>
      <c r="CBI84" s="86"/>
      <c r="CBJ84" s="86"/>
      <c r="CBK84" s="86"/>
      <c r="CBL84" s="86"/>
      <c r="CBM84" s="86"/>
      <c r="CBN84" s="86"/>
      <c r="CBO84" s="86"/>
      <c r="CBP84" s="86"/>
      <c r="CBQ84" s="86"/>
      <c r="CBR84" s="86"/>
      <c r="CBS84" s="86"/>
      <c r="CBT84" s="86"/>
      <c r="CBU84" s="86"/>
      <c r="CBV84" s="86"/>
      <c r="CBW84" s="86"/>
      <c r="CBX84" s="86"/>
      <c r="CBY84" s="86"/>
      <c r="CBZ84" s="86"/>
      <c r="CCA84" s="86"/>
      <c r="CCB84" s="86"/>
      <c r="CCC84" s="86"/>
      <c r="CCD84" s="86"/>
      <c r="CCE84" s="86"/>
      <c r="CCF84" s="86"/>
      <c r="CCG84" s="86"/>
      <c r="CCH84" s="86"/>
      <c r="CCI84" s="86"/>
      <c r="CCJ84" s="86"/>
      <c r="CCK84" s="86"/>
      <c r="CCL84" s="86"/>
      <c r="CCM84" s="86"/>
      <c r="CCN84" s="86"/>
      <c r="CCO84" s="86"/>
      <c r="CCP84" s="86"/>
      <c r="CCQ84" s="86"/>
      <c r="CCR84" s="86"/>
      <c r="CCS84" s="86"/>
      <c r="CCT84" s="86"/>
      <c r="CCU84" s="86"/>
      <c r="CCV84" s="86"/>
      <c r="CCW84" s="86"/>
      <c r="CCX84" s="86"/>
      <c r="CCY84" s="86"/>
      <c r="CCZ84" s="86"/>
      <c r="CDA84" s="86"/>
      <c r="CDB84" s="86"/>
      <c r="CDC84" s="86"/>
      <c r="CDD84" s="86"/>
      <c r="CDE84" s="86"/>
      <c r="CDF84" s="86"/>
      <c r="CDG84" s="86"/>
      <c r="CDH84" s="86"/>
      <c r="CDI84" s="86"/>
      <c r="CDJ84" s="86"/>
      <c r="CDK84" s="86"/>
      <c r="CDL84" s="86"/>
      <c r="CDM84" s="86"/>
      <c r="CDN84" s="86"/>
      <c r="CDO84" s="86"/>
      <c r="CDP84" s="86"/>
      <c r="CDQ84" s="86"/>
      <c r="CDR84" s="86"/>
      <c r="CDS84" s="86"/>
      <c r="CDT84" s="86"/>
      <c r="CDU84" s="86"/>
      <c r="CDV84" s="86"/>
      <c r="CDW84" s="86"/>
      <c r="CDX84" s="86"/>
      <c r="CDY84" s="86"/>
      <c r="CDZ84" s="86"/>
      <c r="CEA84" s="86"/>
      <c r="CEB84" s="86"/>
      <c r="CEC84" s="86"/>
      <c r="CED84" s="86"/>
      <c r="CEE84" s="86"/>
      <c r="CEF84" s="86"/>
      <c r="CEG84" s="86"/>
      <c r="CEH84" s="86"/>
      <c r="CEI84" s="86"/>
      <c r="CEJ84" s="86"/>
      <c r="CEK84" s="86"/>
      <c r="CEL84" s="86"/>
      <c r="CEM84" s="86"/>
      <c r="CEN84" s="86"/>
      <c r="CEO84" s="86"/>
      <c r="CEP84" s="86"/>
      <c r="CEQ84" s="86"/>
      <c r="CER84" s="86"/>
      <c r="CES84" s="86"/>
      <c r="CET84" s="86"/>
      <c r="CEU84" s="86"/>
      <c r="CEV84" s="86"/>
      <c r="CEW84" s="86"/>
      <c r="CEX84" s="86"/>
      <c r="CEY84" s="86"/>
      <c r="CEZ84" s="86"/>
      <c r="CFA84" s="86"/>
      <c r="CFB84" s="86"/>
      <c r="CFC84" s="86"/>
      <c r="CFD84" s="86"/>
      <c r="CFE84" s="86"/>
      <c r="CFF84" s="86"/>
      <c r="CFG84" s="86"/>
      <c r="CFH84" s="86"/>
      <c r="CFI84" s="86"/>
      <c r="CFJ84" s="86"/>
      <c r="CFK84" s="86"/>
      <c r="CFL84" s="86"/>
      <c r="CFM84" s="86"/>
      <c r="CFN84" s="86"/>
      <c r="CFO84" s="86"/>
      <c r="CFP84" s="86"/>
      <c r="CFQ84" s="86"/>
      <c r="CFR84" s="86"/>
      <c r="CFS84" s="86"/>
      <c r="CFT84" s="86"/>
      <c r="CFU84" s="86"/>
      <c r="CFV84" s="86"/>
      <c r="CFW84" s="86"/>
      <c r="CFX84" s="86"/>
      <c r="CFY84" s="86"/>
      <c r="CFZ84" s="86"/>
      <c r="CGA84" s="86"/>
      <c r="CGB84" s="86"/>
      <c r="CGC84" s="86"/>
      <c r="CGD84" s="86"/>
      <c r="CGE84" s="86"/>
      <c r="CGF84" s="86"/>
      <c r="CGG84" s="86"/>
      <c r="CGH84" s="86"/>
      <c r="CGI84" s="86"/>
      <c r="CGJ84" s="86"/>
      <c r="CGK84" s="86"/>
      <c r="CGL84" s="86"/>
      <c r="CGM84" s="86"/>
      <c r="CGN84" s="86"/>
      <c r="CGO84" s="86"/>
      <c r="CGP84" s="86"/>
      <c r="CGQ84" s="86"/>
      <c r="CGR84" s="86"/>
      <c r="CGS84" s="86"/>
      <c r="CGT84" s="86"/>
      <c r="CGU84" s="86"/>
      <c r="CGV84" s="86"/>
      <c r="CGW84" s="86"/>
      <c r="CGX84" s="86"/>
      <c r="CGY84" s="86"/>
      <c r="CGZ84" s="86"/>
      <c r="CHA84" s="86"/>
      <c r="CHB84" s="86"/>
      <c r="CHC84" s="86"/>
      <c r="CHD84" s="86"/>
      <c r="CHE84" s="86"/>
      <c r="CHF84" s="86"/>
      <c r="CHG84" s="86"/>
      <c r="CHH84" s="86"/>
      <c r="CHI84" s="86"/>
      <c r="CHJ84" s="86"/>
      <c r="CHK84" s="86"/>
      <c r="CHL84" s="86"/>
      <c r="CHM84" s="86"/>
      <c r="CHN84" s="86"/>
      <c r="CHO84" s="86"/>
      <c r="CHP84" s="86"/>
      <c r="CHQ84" s="86"/>
      <c r="CHR84" s="86"/>
      <c r="CHS84" s="86"/>
      <c r="CHT84" s="86"/>
      <c r="CHU84" s="86"/>
      <c r="CHV84" s="86"/>
      <c r="CHW84" s="86"/>
      <c r="CHX84" s="86"/>
      <c r="CHY84" s="86"/>
      <c r="CHZ84" s="86"/>
      <c r="CIA84" s="86"/>
      <c r="CIB84" s="86"/>
      <c r="CIC84" s="86"/>
      <c r="CID84" s="86"/>
      <c r="CIE84" s="86"/>
      <c r="CIF84" s="86"/>
      <c r="CIG84" s="86"/>
      <c r="CIH84" s="86"/>
      <c r="CII84" s="86"/>
      <c r="CIJ84" s="86"/>
      <c r="CIK84" s="86"/>
      <c r="CIL84" s="86"/>
      <c r="CIM84" s="86"/>
      <c r="CIN84" s="86"/>
      <c r="CIO84" s="86"/>
      <c r="CIP84" s="86"/>
      <c r="CIQ84" s="86"/>
      <c r="CIR84" s="86"/>
      <c r="CIS84" s="86"/>
      <c r="CIT84" s="86"/>
      <c r="CIU84" s="86"/>
      <c r="CIV84" s="86"/>
      <c r="CIW84" s="86"/>
      <c r="CIX84" s="86"/>
      <c r="CIY84" s="86"/>
      <c r="CIZ84" s="86"/>
      <c r="CJA84" s="86"/>
      <c r="CJB84" s="86"/>
      <c r="CJC84" s="86"/>
      <c r="CJD84" s="86"/>
      <c r="CJE84" s="86"/>
      <c r="CJF84" s="86"/>
      <c r="CJG84" s="86"/>
      <c r="CJH84" s="86"/>
      <c r="CJI84" s="86"/>
      <c r="CJJ84" s="86"/>
      <c r="CJK84" s="86"/>
      <c r="CJL84" s="86"/>
      <c r="CJM84" s="86"/>
      <c r="CJN84" s="86"/>
      <c r="CJO84" s="86"/>
      <c r="CJP84" s="86"/>
      <c r="CJQ84" s="86"/>
      <c r="CJR84" s="86"/>
      <c r="CJS84" s="86"/>
      <c r="CJT84" s="86"/>
      <c r="CJU84" s="86"/>
      <c r="CJV84" s="86"/>
      <c r="CJW84" s="86"/>
      <c r="CJX84" s="86"/>
      <c r="CJY84" s="86"/>
      <c r="CJZ84" s="86"/>
      <c r="CKA84" s="86"/>
      <c r="CKB84" s="86"/>
      <c r="CKC84" s="86"/>
      <c r="CKD84" s="86"/>
      <c r="CKE84" s="86"/>
      <c r="CKF84" s="86"/>
      <c r="CKG84" s="86"/>
      <c r="CKH84" s="86"/>
      <c r="CKI84" s="86"/>
      <c r="CKJ84" s="86"/>
      <c r="CKK84" s="86"/>
      <c r="CKL84" s="86"/>
      <c r="CKM84" s="86"/>
      <c r="CKN84" s="86"/>
      <c r="CKO84" s="86"/>
      <c r="CKP84" s="86"/>
      <c r="CKQ84" s="86"/>
      <c r="CKR84" s="86"/>
      <c r="CKS84" s="86"/>
      <c r="CKT84" s="86"/>
      <c r="CKU84" s="86"/>
      <c r="CKV84" s="86"/>
      <c r="CKW84" s="86"/>
      <c r="CKX84" s="86"/>
      <c r="CKY84" s="86"/>
      <c r="CKZ84" s="86"/>
      <c r="CLA84" s="86"/>
      <c r="CLB84" s="86"/>
      <c r="CLC84" s="86"/>
      <c r="CLD84" s="86"/>
      <c r="CLE84" s="86"/>
      <c r="CLF84" s="86"/>
      <c r="CLG84" s="86"/>
      <c r="CLH84" s="86"/>
      <c r="CLI84" s="86"/>
      <c r="CLJ84" s="86"/>
      <c r="CLK84" s="86"/>
      <c r="CLL84" s="86"/>
      <c r="CLM84" s="86"/>
      <c r="CLN84" s="86"/>
      <c r="CLO84" s="86"/>
      <c r="CLP84" s="86"/>
      <c r="CLQ84" s="86"/>
      <c r="CLR84" s="86"/>
      <c r="CLS84" s="86"/>
      <c r="CLT84" s="86"/>
      <c r="CLU84" s="86"/>
      <c r="CLV84" s="86"/>
      <c r="CLW84" s="86"/>
      <c r="CLX84" s="86"/>
      <c r="CLY84" s="86"/>
      <c r="CLZ84" s="86"/>
      <c r="CMA84" s="86"/>
      <c r="CMB84" s="86"/>
      <c r="CMC84" s="86"/>
      <c r="CMD84" s="86"/>
      <c r="CME84" s="86"/>
      <c r="CMF84" s="86"/>
      <c r="CMG84" s="86"/>
      <c r="CMH84" s="86"/>
      <c r="CMI84" s="86"/>
      <c r="CMJ84" s="86"/>
      <c r="CMK84" s="86"/>
      <c r="CML84" s="86"/>
      <c r="CMM84" s="86"/>
      <c r="CMN84" s="86"/>
      <c r="CMO84" s="86"/>
      <c r="CMP84" s="86"/>
      <c r="CMQ84" s="86"/>
      <c r="CMR84" s="86"/>
      <c r="CMS84" s="86"/>
      <c r="CMT84" s="86"/>
      <c r="CMU84" s="86"/>
      <c r="CMV84" s="86"/>
      <c r="CMW84" s="86"/>
      <c r="CMX84" s="86"/>
      <c r="CMY84" s="86"/>
      <c r="CMZ84" s="86"/>
      <c r="CNA84" s="86"/>
      <c r="CNB84" s="86"/>
      <c r="CNC84" s="86"/>
      <c r="CND84" s="86"/>
      <c r="CNE84" s="86"/>
      <c r="CNF84" s="86"/>
      <c r="CNG84" s="86"/>
      <c r="CNH84" s="86"/>
      <c r="CNI84" s="86"/>
      <c r="CNJ84" s="86"/>
      <c r="CNK84" s="86"/>
      <c r="CNL84" s="86"/>
      <c r="CNM84" s="86"/>
      <c r="CNN84" s="86"/>
      <c r="CNO84" s="86"/>
      <c r="CNP84" s="86"/>
      <c r="CNQ84" s="86"/>
      <c r="CNR84" s="86"/>
      <c r="CNS84" s="86"/>
      <c r="CNT84" s="86"/>
      <c r="CNU84" s="86"/>
      <c r="CNV84" s="86"/>
      <c r="CNW84" s="86"/>
      <c r="CNX84" s="86"/>
      <c r="CNY84" s="86"/>
      <c r="CNZ84" s="86"/>
      <c r="COA84" s="86"/>
      <c r="COB84" s="86"/>
      <c r="COC84" s="86"/>
      <c r="COD84" s="86"/>
      <c r="COE84" s="86"/>
      <c r="COF84" s="86"/>
      <c r="COG84" s="86"/>
      <c r="COH84" s="86"/>
      <c r="COI84" s="86"/>
      <c r="COJ84" s="86"/>
      <c r="COK84" s="86"/>
      <c r="COL84" s="86"/>
      <c r="COM84" s="86"/>
      <c r="CON84" s="86"/>
      <c r="COO84" s="86"/>
      <c r="COP84" s="86"/>
      <c r="COQ84" s="86"/>
      <c r="COR84" s="86"/>
      <c r="COS84" s="86"/>
      <c r="COT84" s="86"/>
      <c r="COU84" s="86"/>
      <c r="COV84" s="86"/>
      <c r="COW84" s="86"/>
      <c r="COX84" s="86"/>
      <c r="COY84" s="86"/>
      <c r="COZ84" s="86"/>
      <c r="CPA84" s="86"/>
      <c r="CPB84" s="86"/>
      <c r="CPC84" s="86"/>
      <c r="CPD84" s="86"/>
      <c r="CPE84" s="86"/>
      <c r="CPF84" s="86"/>
      <c r="CPG84" s="86"/>
      <c r="CPH84" s="86"/>
      <c r="CPI84" s="86"/>
      <c r="CPJ84" s="86"/>
      <c r="CPK84" s="86"/>
      <c r="CPL84" s="86"/>
      <c r="CPM84" s="86"/>
      <c r="CPN84" s="86"/>
      <c r="CPO84" s="86"/>
      <c r="CPP84" s="86"/>
      <c r="CPQ84" s="86"/>
      <c r="CPR84" s="86"/>
      <c r="CPS84" s="86"/>
      <c r="CPT84" s="86"/>
      <c r="CPU84" s="86"/>
      <c r="CPV84" s="86"/>
      <c r="CPW84" s="86"/>
      <c r="CPX84" s="86"/>
      <c r="CPY84" s="86"/>
      <c r="CPZ84" s="86"/>
      <c r="CQA84" s="86"/>
      <c r="CQB84" s="86"/>
      <c r="CQC84" s="86"/>
      <c r="CQD84" s="86"/>
      <c r="CQE84" s="86"/>
      <c r="CQF84" s="86"/>
      <c r="CQG84" s="86"/>
      <c r="CQH84" s="86"/>
      <c r="CQI84" s="86"/>
      <c r="CQJ84" s="86"/>
      <c r="CQK84" s="86"/>
      <c r="CQL84" s="86"/>
      <c r="CQM84" s="86"/>
      <c r="CQN84" s="86"/>
      <c r="CQO84" s="86"/>
      <c r="CQP84" s="86"/>
      <c r="CQQ84" s="86"/>
      <c r="CQR84" s="86"/>
      <c r="CQS84" s="86"/>
      <c r="CQT84" s="86"/>
      <c r="CQU84" s="86"/>
      <c r="CQV84" s="86"/>
      <c r="CQW84" s="86"/>
      <c r="CQX84" s="86"/>
      <c r="CQY84" s="86"/>
      <c r="CQZ84" s="86"/>
      <c r="CRA84" s="86"/>
      <c r="CRB84" s="86"/>
      <c r="CRC84" s="86"/>
      <c r="CRD84" s="86"/>
      <c r="CRE84" s="86"/>
      <c r="CRF84" s="86"/>
      <c r="CRG84" s="86"/>
      <c r="CRH84" s="86"/>
      <c r="CRI84" s="86"/>
      <c r="CRJ84" s="86"/>
      <c r="CRK84" s="86"/>
      <c r="CRL84" s="86"/>
      <c r="CRM84" s="86"/>
      <c r="CRN84" s="86"/>
      <c r="CRO84" s="86"/>
      <c r="CRP84" s="86"/>
      <c r="CRQ84" s="86"/>
      <c r="CRR84" s="86"/>
      <c r="CRS84" s="86"/>
      <c r="CRT84" s="86"/>
      <c r="CRU84" s="86"/>
      <c r="CRV84" s="86"/>
      <c r="CRW84" s="86"/>
      <c r="CRX84" s="86"/>
      <c r="CRY84" s="86"/>
      <c r="CRZ84" s="86"/>
      <c r="CSA84" s="86"/>
      <c r="CSB84" s="86"/>
      <c r="CSC84" s="86"/>
      <c r="CSD84" s="86"/>
      <c r="CSE84" s="86"/>
      <c r="CSF84" s="86"/>
      <c r="CSG84" s="86"/>
      <c r="CSH84" s="86"/>
      <c r="CSI84" s="86"/>
      <c r="CSJ84" s="86"/>
      <c r="CSK84" s="86"/>
      <c r="CSL84" s="86"/>
      <c r="CSM84" s="86"/>
      <c r="CSN84" s="86"/>
      <c r="CSO84" s="86"/>
      <c r="CSP84" s="86"/>
      <c r="CSQ84" s="86"/>
      <c r="CSR84" s="86"/>
      <c r="CSS84" s="86"/>
      <c r="CST84" s="86"/>
      <c r="CSU84" s="86"/>
      <c r="CSV84" s="86"/>
      <c r="CSW84" s="86"/>
      <c r="CSX84" s="86"/>
      <c r="CSY84" s="86"/>
      <c r="CSZ84" s="86"/>
      <c r="CTA84" s="86"/>
      <c r="CTB84" s="86"/>
      <c r="CTC84" s="86"/>
      <c r="CTD84" s="86"/>
      <c r="CTE84" s="86"/>
      <c r="CTF84" s="86"/>
      <c r="CTG84" s="86"/>
      <c r="CTH84" s="86"/>
      <c r="CTI84" s="86"/>
      <c r="CTJ84" s="86"/>
      <c r="CTK84" s="86"/>
      <c r="CTL84" s="86"/>
      <c r="CTM84" s="86"/>
      <c r="CTN84" s="86"/>
      <c r="CTO84" s="86"/>
      <c r="CTP84" s="86"/>
      <c r="CTQ84" s="86"/>
      <c r="CTR84" s="86"/>
      <c r="CTS84" s="86"/>
      <c r="CTT84" s="86"/>
      <c r="CTU84" s="86"/>
      <c r="CTV84" s="86"/>
      <c r="CTW84" s="86"/>
      <c r="CTX84" s="86"/>
      <c r="CTY84" s="86"/>
      <c r="CTZ84" s="86"/>
      <c r="CUA84" s="86"/>
      <c r="CUB84" s="86"/>
      <c r="CUC84" s="86"/>
      <c r="CUD84" s="86"/>
      <c r="CUE84" s="86"/>
      <c r="CUF84" s="86"/>
      <c r="CUG84" s="86"/>
      <c r="CUH84" s="86"/>
      <c r="CUI84" s="86"/>
      <c r="CUJ84" s="86"/>
      <c r="CUK84" s="86"/>
      <c r="CUL84" s="86"/>
      <c r="CUM84" s="86"/>
      <c r="CUN84" s="86"/>
      <c r="CUO84" s="86"/>
      <c r="CUP84" s="86"/>
      <c r="CUQ84" s="86"/>
      <c r="CUR84" s="86"/>
      <c r="CUS84" s="86"/>
      <c r="CUT84" s="86"/>
      <c r="CUU84" s="86"/>
      <c r="CUV84" s="86"/>
      <c r="CUW84" s="86"/>
      <c r="CUX84" s="86"/>
      <c r="CUY84" s="86"/>
      <c r="CUZ84" s="86"/>
      <c r="CVA84" s="86"/>
      <c r="CVB84" s="86"/>
      <c r="CVC84" s="86"/>
      <c r="CVD84" s="86"/>
      <c r="CVE84" s="86"/>
      <c r="CVF84" s="86"/>
      <c r="CVG84" s="86"/>
      <c r="CVH84" s="86"/>
      <c r="CVI84" s="86"/>
      <c r="CVJ84" s="86"/>
      <c r="CVK84" s="86"/>
      <c r="CVL84" s="86"/>
      <c r="CVM84" s="86"/>
      <c r="CVN84" s="86"/>
      <c r="CVO84" s="86"/>
      <c r="CVP84" s="86"/>
      <c r="CVQ84" s="86"/>
      <c r="CVR84" s="86"/>
      <c r="CVS84" s="86"/>
      <c r="CVT84" s="86"/>
      <c r="CVU84" s="86"/>
      <c r="CVV84" s="86"/>
      <c r="CVW84" s="86"/>
      <c r="CVX84" s="86"/>
      <c r="CVY84" s="86"/>
      <c r="CVZ84" s="86"/>
      <c r="CWA84" s="86"/>
      <c r="CWB84" s="86"/>
      <c r="CWC84" s="86"/>
      <c r="CWD84" s="86"/>
      <c r="CWE84" s="86"/>
      <c r="CWF84" s="86"/>
      <c r="CWG84" s="86"/>
      <c r="CWH84" s="86"/>
      <c r="CWI84" s="86"/>
      <c r="CWJ84" s="86"/>
      <c r="CWK84" s="86"/>
      <c r="CWL84" s="86"/>
      <c r="CWM84" s="86"/>
      <c r="CWN84" s="86"/>
      <c r="CWO84" s="86"/>
      <c r="CWP84" s="86"/>
      <c r="CWQ84" s="86"/>
      <c r="CWR84" s="86"/>
      <c r="CWS84" s="86"/>
      <c r="CWT84" s="86"/>
      <c r="CWU84" s="86"/>
      <c r="CWV84" s="86"/>
      <c r="CWW84" s="86"/>
      <c r="CWX84" s="86"/>
      <c r="CWY84" s="86"/>
      <c r="CWZ84" s="86"/>
      <c r="CXA84" s="86"/>
      <c r="CXB84" s="86"/>
      <c r="CXC84" s="86"/>
      <c r="CXD84" s="86"/>
      <c r="CXE84" s="86"/>
      <c r="CXF84" s="86"/>
      <c r="CXG84" s="86"/>
      <c r="CXH84" s="86"/>
      <c r="CXI84" s="86"/>
      <c r="CXJ84" s="86"/>
      <c r="CXK84" s="86"/>
      <c r="CXL84" s="86"/>
      <c r="CXM84" s="86"/>
      <c r="CXN84" s="86"/>
      <c r="CXO84" s="86"/>
      <c r="CXP84" s="86"/>
      <c r="CXQ84" s="86"/>
      <c r="CXR84" s="86"/>
      <c r="CXS84" s="86"/>
      <c r="CXT84" s="86"/>
      <c r="CXU84" s="86"/>
      <c r="CXV84" s="86"/>
      <c r="CXW84" s="86"/>
      <c r="CXX84" s="86"/>
      <c r="CXY84" s="86"/>
      <c r="CXZ84" s="86"/>
      <c r="CYA84" s="86"/>
      <c r="CYB84" s="86"/>
      <c r="CYC84" s="86"/>
      <c r="CYD84" s="86"/>
      <c r="CYE84" s="86"/>
      <c r="CYF84" s="86"/>
      <c r="CYG84" s="86"/>
      <c r="CYH84" s="86"/>
      <c r="CYI84" s="86"/>
      <c r="CYJ84" s="86"/>
      <c r="CYK84" s="86"/>
      <c r="CYL84" s="86"/>
      <c r="CYM84" s="86"/>
      <c r="CYN84" s="86"/>
      <c r="CYO84" s="86"/>
      <c r="CYP84" s="86"/>
      <c r="CYQ84" s="86"/>
      <c r="CYR84" s="86"/>
      <c r="CYS84" s="86"/>
      <c r="CYT84" s="86"/>
      <c r="CYU84" s="86"/>
      <c r="CYV84" s="86"/>
      <c r="CYW84" s="86"/>
      <c r="CYX84" s="86"/>
      <c r="CYY84" s="86"/>
      <c r="CYZ84" s="86"/>
      <c r="CZA84" s="86"/>
      <c r="CZB84" s="86"/>
      <c r="CZC84" s="86"/>
      <c r="CZD84" s="86"/>
      <c r="CZE84" s="86"/>
      <c r="CZF84" s="86"/>
      <c r="CZG84" s="86"/>
      <c r="CZH84" s="86"/>
      <c r="CZI84" s="86"/>
      <c r="CZJ84" s="86"/>
      <c r="CZK84" s="86"/>
      <c r="CZL84" s="86"/>
      <c r="CZM84" s="86"/>
      <c r="CZN84" s="86"/>
      <c r="CZO84" s="86"/>
      <c r="CZP84" s="86"/>
      <c r="CZQ84" s="86"/>
      <c r="CZR84" s="86"/>
      <c r="CZS84" s="86"/>
      <c r="CZT84" s="86"/>
      <c r="CZU84" s="86"/>
      <c r="CZV84" s="86"/>
      <c r="CZW84" s="86"/>
      <c r="CZX84" s="86"/>
      <c r="CZY84" s="86"/>
      <c r="CZZ84" s="86"/>
      <c r="DAA84" s="86"/>
      <c r="DAB84" s="86"/>
      <c r="DAC84" s="86"/>
      <c r="DAD84" s="86"/>
      <c r="DAE84" s="86"/>
      <c r="DAF84" s="86"/>
      <c r="DAG84" s="86"/>
      <c r="DAH84" s="86"/>
      <c r="DAI84" s="86"/>
      <c r="DAJ84" s="86"/>
      <c r="DAK84" s="86"/>
      <c r="DAL84" s="86"/>
      <c r="DAM84" s="86"/>
      <c r="DAN84" s="86"/>
      <c r="DAO84" s="86"/>
      <c r="DAP84" s="86"/>
      <c r="DAQ84" s="86"/>
      <c r="DAR84" s="86"/>
      <c r="DAS84" s="86"/>
      <c r="DAT84" s="86"/>
      <c r="DAU84" s="86"/>
      <c r="DAV84" s="86"/>
      <c r="DAW84" s="86"/>
      <c r="DAX84" s="86"/>
      <c r="DAY84" s="86"/>
      <c r="DAZ84" s="86"/>
      <c r="DBA84" s="86"/>
      <c r="DBB84" s="86"/>
      <c r="DBC84" s="86"/>
      <c r="DBD84" s="86"/>
      <c r="DBE84" s="86"/>
      <c r="DBF84" s="86"/>
      <c r="DBG84" s="86"/>
      <c r="DBH84" s="86"/>
      <c r="DBI84" s="86"/>
      <c r="DBJ84" s="86"/>
      <c r="DBK84" s="86"/>
      <c r="DBL84" s="86"/>
      <c r="DBM84" s="86"/>
      <c r="DBN84" s="86"/>
      <c r="DBO84" s="86"/>
      <c r="DBP84" s="86"/>
      <c r="DBQ84" s="86"/>
      <c r="DBR84" s="86"/>
      <c r="DBS84" s="86"/>
      <c r="DBT84" s="86"/>
      <c r="DBU84" s="86"/>
      <c r="DBV84" s="86"/>
      <c r="DBW84" s="86"/>
      <c r="DBX84" s="86"/>
      <c r="DBY84" s="86"/>
      <c r="DBZ84" s="86"/>
      <c r="DCA84" s="86"/>
      <c r="DCB84" s="86"/>
      <c r="DCC84" s="86"/>
      <c r="DCD84" s="86"/>
      <c r="DCE84" s="86"/>
      <c r="DCF84" s="86"/>
      <c r="DCG84" s="86"/>
      <c r="DCH84" s="86"/>
      <c r="DCI84" s="86"/>
      <c r="DCJ84" s="86"/>
      <c r="DCK84" s="86"/>
      <c r="DCL84" s="86"/>
      <c r="DCM84" s="86"/>
      <c r="DCN84" s="86"/>
      <c r="DCO84" s="86"/>
      <c r="DCP84" s="86"/>
      <c r="DCQ84" s="86"/>
      <c r="DCR84" s="86"/>
      <c r="DCS84" s="86"/>
      <c r="DCT84" s="86"/>
      <c r="DCU84" s="86"/>
      <c r="DCV84" s="86"/>
      <c r="DCW84" s="86"/>
      <c r="DCX84" s="86"/>
      <c r="DCY84" s="86"/>
      <c r="DCZ84" s="86"/>
      <c r="DDA84" s="86"/>
      <c r="DDB84" s="86"/>
      <c r="DDC84" s="86"/>
      <c r="DDD84" s="86"/>
      <c r="DDE84" s="86"/>
      <c r="DDF84" s="86"/>
      <c r="DDG84" s="86"/>
      <c r="DDH84" s="86"/>
      <c r="DDI84" s="86"/>
      <c r="DDJ84" s="86"/>
      <c r="DDK84" s="86"/>
      <c r="DDL84" s="86"/>
      <c r="DDM84" s="86"/>
      <c r="DDN84" s="86"/>
      <c r="DDO84" s="86"/>
      <c r="DDP84" s="86"/>
      <c r="DDQ84" s="86"/>
      <c r="DDR84" s="86"/>
      <c r="DDS84" s="86"/>
      <c r="DDT84" s="86"/>
      <c r="DDU84" s="86"/>
      <c r="DDV84" s="86"/>
      <c r="DDW84" s="86"/>
      <c r="DDX84" s="86"/>
      <c r="DDY84" s="86"/>
      <c r="DDZ84" s="86"/>
      <c r="DEA84" s="86"/>
      <c r="DEB84" s="86"/>
      <c r="DEC84" s="86"/>
      <c r="DED84" s="86"/>
      <c r="DEE84" s="86"/>
      <c r="DEF84" s="86"/>
      <c r="DEG84" s="86"/>
      <c r="DEH84" s="86"/>
      <c r="DEI84" s="86"/>
      <c r="DEJ84" s="86"/>
      <c r="DEK84" s="86"/>
      <c r="DEL84" s="86"/>
      <c r="DEM84" s="86"/>
      <c r="DEN84" s="86"/>
      <c r="DEO84" s="86"/>
      <c r="DEP84" s="86"/>
      <c r="DEQ84" s="86"/>
      <c r="DER84" s="86"/>
      <c r="DES84" s="86"/>
      <c r="DET84" s="86"/>
      <c r="DEU84" s="86"/>
      <c r="DEV84" s="86"/>
      <c r="DEW84" s="86"/>
      <c r="DEX84" s="86"/>
      <c r="DEY84" s="86"/>
      <c r="DEZ84" s="86"/>
      <c r="DFA84" s="86"/>
      <c r="DFB84" s="86"/>
      <c r="DFC84" s="86"/>
      <c r="DFD84" s="86"/>
      <c r="DFE84" s="86"/>
      <c r="DFF84" s="86"/>
      <c r="DFG84" s="86"/>
      <c r="DFH84" s="86"/>
      <c r="DFI84" s="86"/>
      <c r="DFJ84" s="86"/>
      <c r="DFK84" s="86"/>
      <c r="DFL84" s="86"/>
      <c r="DFM84" s="86"/>
      <c r="DFN84" s="86"/>
      <c r="DFO84" s="86"/>
      <c r="DFP84" s="86"/>
      <c r="DFQ84" s="86"/>
      <c r="DFR84" s="86"/>
      <c r="DFS84" s="86"/>
      <c r="DFT84" s="86"/>
      <c r="DFU84" s="86"/>
      <c r="DFV84" s="86"/>
      <c r="DFW84" s="86"/>
      <c r="DFX84" s="86"/>
      <c r="DFY84" s="86"/>
      <c r="DFZ84" s="86"/>
      <c r="DGA84" s="86"/>
      <c r="DGB84" s="86"/>
      <c r="DGC84" s="86"/>
      <c r="DGD84" s="86"/>
      <c r="DGE84" s="86"/>
      <c r="DGF84" s="86"/>
      <c r="DGG84" s="86"/>
      <c r="DGH84" s="86"/>
      <c r="DGI84" s="86"/>
      <c r="DGJ84" s="86"/>
      <c r="DGK84" s="86"/>
      <c r="DGL84" s="86"/>
      <c r="DGM84" s="86"/>
      <c r="DGN84" s="86"/>
      <c r="DGO84" s="86"/>
      <c r="DGP84" s="86"/>
      <c r="DGQ84" s="86"/>
      <c r="DGR84" s="86"/>
      <c r="DGS84" s="86"/>
      <c r="DGT84" s="86"/>
      <c r="DGU84" s="86"/>
      <c r="DGV84" s="86"/>
      <c r="DGW84" s="86"/>
      <c r="DGX84" s="86"/>
      <c r="DGY84" s="86"/>
      <c r="DGZ84" s="86"/>
      <c r="DHA84" s="86"/>
      <c r="DHB84" s="86"/>
      <c r="DHC84" s="86"/>
      <c r="DHD84" s="86"/>
      <c r="DHE84" s="86"/>
      <c r="DHF84" s="86"/>
      <c r="DHG84" s="86"/>
      <c r="DHH84" s="86"/>
      <c r="DHI84" s="86"/>
      <c r="DHJ84" s="86"/>
      <c r="DHK84" s="86"/>
      <c r="DHL84" s="86"/>
      <c r="DHM84" s="86"/>
      <c r="DHN84" s="86"/>
      <c r="DHO84" s="86"/>
      <c r="DHP84" s="86"/>
      <c r="DHQ84" s="86"/>
      <c r="DHR84" s="86"/>
      <c r="DHS84" s="86"/>
      <c r="DHT84" s="86"/>
      <c r="DHU84" s="86"/>
      <c r="DHV84" s="86"/>
      <c r="DHW84" s="86"/>
      <c r="DHX84" s="86"/>
      <c r="DHY84" s="86"/>
      <c r="DHZ84" s="86"/>
      <c r="DIA84" s="86"/>
      <c r="DIB84" s="86"/>
      <c r="DIC84" s="86"/>
      <c r="DID84" s="86"/>
      <c r="DIE84" s="86"/>
      <c r="DIF84" s="86"/>
      <c r="DIG84" s="86"/>
      <c r="DIH84" s="86"/>
      <c r="DII84" s="86"/>
      <c r="DIJ84" s="86"/>
      <c r="DIK84" s="86"/>
      <c r="DIL84" s="86"/>
      <c r="DIM84" s="86"/>
      <c r="DIN84" s="86"/>
      <c r="DIO84" s="86"/>
      <c r="DIP84" s="86"/>
      <c r="DIQ84" s="86"/>
      <c r="DIR84" s="86"/>
      <c r="DIS84" s="86"/>
      <c r="DIT84" s="86"/>
      <c r="DIU84" s="86"/>
      <c r="DIV84" s="86"/>
      <c r="DIW84" s="86"/>
      <c r="DIX84" s="86"/>
      <c r="DIY84" s="86"/>
      <c r="DIZ84" s="86"/>
      <c r="DJA84" s="86"/>
      <c r="DJB84" s="86"/>
      <c r="DJC84" s="86"/>
      <c r="DJD84" s="86"/>
      <c r="DJE84" s="86"/>
      <c r="DJF84" s="86"/>
      <c r="DJG84" s="86"/>
      <c r="DJH84" s="86"/>
      <c r="DJI84" s="86"/>
      <c r="DJJ84" s="86"/>
      <c r="DJK84" s="86"/>
      <c r="DJL84" s="86"/>
      <c r="DJM84" s="86"/>
      <c r="DJN84" s="86"/>
      <c r="DJO84" s="86"/>
      <c r="DJP84" s="86"/>
      <c r="DJQ84" s="86"/>
      <c r="DJR84" s="86"/>
      <c r="DJS84" s="86"/>
      <c r="DJT84" s="86"/>
      <c r="DJU84" s="86"/>
      <c r="DJV84" s="86"/>
      <c r="DJW84" s="86"/>
      <c r="DJX84" s="86"/>
      <c r="DJY84" s="86"/>
      <c r="DJZ84" s="86"/>
      <c r="DKA84" s="86"/>
      <c r="DKB84" s="86"/>
      <c r="DKC84" s="86"/>
      <c r="DKD84" s="86"/>
      <c r="DKE84" s="86"/>
      <c r="DKF84" s="86"/>
      <c r="DKG84" s="86"/>
      <c r="DKH84" s="86"/>
      <c r="DKI84" s="86"/>
      <c r="DKJ84" s="86"/>
      <c r="DKK84" s="86"/>
      <c r="DKL84" s="86"/>
      <c r="DKM84" s="86"/>
      <c r="DKN84" s="86"/>
      <c r="DKO84" s="86"/>
      <c r="DKP84" s="86"/>
      <c r="DKQ84" s="86"/>
      <c r="DKR84" s="86"/>
      <c r="DKS84" s="86"/>
      <c r="DKT84" s="86"/>
      <c r="DKU84" s="86"/>
      <c r="DKV84" s="86"/>
      <c r="DKW84" s="86"/>
      <c r="DKX84" s="86"/>
      <c r="DKY84" s="86"/>
      <c r="DKZ84" s="86"/>
      <c r="DLA84" s="86"/>
      <c r="DLB84" s="86"/>
      <c r="DLC84" s="86"/>
      <c r="DLD84" s="86"/>
      <c r="DLE84" s="86"/>
      <c r="DLF84" s="86"/>
      <c r="DLG84" s="86"/>
      <c r="DLH84" s="86"/>
      <c r="DLI84" s="86"/>
      <c r="DLJ84" s="86"/>
      <c r="DLK84" s="86"/>
      <c r="DLL84" s="86"/>
      <c r="DLM84" s="86"/>
      <c r="DLN84" s="86"/>
      <c r="DLO84" s="86"/>
      <c r="DLP84" s="86"/>
      <c r="DLQ84" s="86"/>
      <c r="DLR84" s="86"/>
      <c r="DLS84" s="86"/>
      <c r="DLT84" s="86"/>
      <c r="DLU84" s="86"/>
      <c r="DLV84" s="86"/>
      <c r="DLW84" s="86"/>
      <c r="DLX84" s="86"/>
      <c r="DLY84" s="86"/>
      <c r="DLZ84" s="86"/>
      <c r="DMA84" s="86"/>
      <c r="DMB84" s="86"/>
      <c r="DMC84" s="86"/>
      <c r="DMD84" s="86"/>
      <c r="DME84" s="86"/>
      <c r="DMF84" s="86"/>
      <c r="DMG84" s="86"/>
      <c r="DMH84" s="86"/>
      <c r="DMI84" s="86"/>
      <c r="DMJ84" s="86"/>
      <c r="DMK84" s="86"/>
      <c r="DML84" s="86"/>
      <c r="DMM84" s="86"/>
      <c r="DMN84" s="86"/>
      <c r="DMO84" s="86"/>
      <c r="DMP84" s="86"/>
      <c r="DMQ84" s="86"/>
      <c r="DMR84" s="86"/>
      <c r="DMS84" s="86"/>
      <c r="DMT84" s="86"/>
      <c r="DMU84" s="86"/>
      <c r="DMV84" s="86"/>
      <c r="DMW84" s="86"/>
      <c r="DMX84" s="86"/>
      <c r="DMY84" s="86"/>
      <c r="DMZ84" s="86"/>
      <c r="DNA84" s="86"/>
      <c r="DNB84" s="86"/>
      <c r="DNC84" s="86"/>
      <c r="DND84" s="86"/>
      <c r="DNE84" s="86"/>
      <c r="DNF84" s="86"/>
      <c r="DNG84" s="86"/>
      <c r="DNH84" s="86"/>
      <c r="DNI84" s="86"/>
      <c r="DNJ84" s="86"/>
      <c r="DNK84" s="86"/>
      <c r="DNL84" s="86"/>
      <c r="DNM84" s="86"/>
      <c r="DNN84" s="86"/>
      <c r="DNO84" s="86"/>
      <c r="DNP84" s="86"/>
      <c r="DNQ84" s="86"/>
      <c r="DNR84" s="86"/>
      <c r="DNS84" s="86"/>
      <c r="DNT84" s="86"/>
      <c r="DNU84" s="86"/>
      <c r="DNV84" s="86"/>
      <c r="DNW84" s="86"/>
      <c r="DNX84" s="86"/>
      <c r="DNY84" s="86"/>
      <c r="DNZ84" s="86"/>
      <c r="DOA84" s="86"/>
      <c r="DOB84" s="86"/>
      <c r="DOC84" s="86"/>
      <c r="DOD84" s="86"/>
      <c r="DOE84" s="86"/>
      <c r="DOF84" s="86"/>
      <c r="DOG84" s="86"/>
      <c r="DOH84" s="86"/>
      <c r="DOI84" s="86"/>
      <c r="DOJ84" s="86"/>
      <c r="DOK84" s="86"/>
      <c r="DOL84" s="86"/>
      <c r="DOM84" s="86"/>
      <c r="DON84" s="86"/>
      <c r="DOO84" s="86"/>
      <c r="DOP84" s="86"/>
      <c r="DOQ84" s="86"/>
      <c r="DOR84" s="86"/>
      <c r="DOS84" s="86"/>
      <c r="DOT84" s="86"/>
      <c r="DOU84" s="86"/>
      <c r="DOV84" s="86"/>
      <c r="DOW84" s="86"/>
      <c r="DOX84" s="86"/>
      <c r="DOY84" s="86"/>
      <c r="DOZ84" s="86"/>
      <c r="DPA84" s="86"/>
      <c r="DPB84" s="86"/>
      <c r="DPC84" s="86"/>
      <c r="DPD84" s="86"/>
      <c r="DPE84" s="86"/>
      <c r="DPF84" s="86"/>
      <c r="DPG84" s="86"/>
      <c r="DPH84" s="86"/>
      <c r="DPI84" s="86"/>
      <c r="DPJ84" s="86"/>
      <c r="DPK84" s="86"/>
      <c r="DPL84" s="86"/>
      <c r="DPM84" s="86"/>
      <c r="DPN84" s="86"/>
      <c r="DPO84" s="86"/>
      <c r="DPP84" s="86"/>
      <c r="DPQ84" s="86"/>
      <c r="DPR84" s="86"/>
      <c r="DPS84" s="86"/>
      <c r="DPT84" s="86"/>
      <c r="DPU84" s="86"/>
      <c r="DPV84" s="86"/>
      <c r="DPW84" s="86"/>
      <c r="DPX84" s="86"/>
      <c r="DPY84" s="86"/>
      <c r="DPZ84" s="86"/>
      <c r="DQA84" s="86"/>
      <c r="DQB84" s="86"/>
      <c r="DQC84" s="86"/>
      <c r="DQD84" s="86"/>
      <c r="DQE84" s="86"/>
      <c r="DQF84" s="86"/>
      <c r="DQG84" s="86"/>
      <c r="DQH84" s="86"/>
      <c r="DQI84" s="86"/>
      <c r="DQJ84" s="86"/>
      <c r="DQK84" s="86"/>
      <c r="DQL84" s="86"/>
      <c r="DQM84" s="86"/>
      <c r="DQN84" s="86"/>
      <c r="DQO84" s="86"/>
      <c r="DQP84" s="86"/>
      <c r="DQQ84" s="86"/>
      <c r="DQR84" s="86"/>
      <c r="DQS84" s="86"/>
      <c r="DQT84" s="86"/>
      <c r="DQU84" s="86"/>
      <c r="DQV84" s="86"/>
      <c r="DQW84" s="86"/>
      <c r="DQX84" s="86"/>
      <c r="DQY84" s="86"/>
      <c r="DQZ84" s="86"/>
      <c r="DRA84" s="86"/>
      <c r="DRB84" s="86"/>
      <c r="DRC84" s="86"/>
      <c r="DRD84" s="86"/>
      <c r="DRE84" s="86"/>
      <c r="DRF84" s="86"/>
      <c r="DRG84" s="86"/>
      <c r="DRH84" s="86"/>
      <c r="DRI84" s="86"/>
      <c r="DRJ84" s="86"/>
      <c r="DRK84" s="86"/>
      <c r="DRL84" s="86"/>
      <c r="DRM84" s="86"/>
      <c r="DRN84" s="86"/>
      <c r="DRO84" s="86"/>
      <c r="DRP84" s="86"/>
      <c r="DRQ84" s="86"/>
      <c r="DRR84" s="86"/>
      <c r="DRS84" s="86"/>
      <c r="DRT84" s="86"/>
      <c r="DRU84" s="86"/>
      <c r="DRV84" s="86"/>
      <c r="DRW84" s="86"/>
      <c r="DRX84" s="86"/>
      <c r="DRY84" s="86"/>
      <c r="DRZ84" s="86"/>
      <c r="DSA84" s="86"/>
      <c r="DSB84" s="86"/>
      <c r="DSC84" s="86"/>
      <c r="DSD84" s="86"/>
      <c r="DSE84" s="86"/>
      <c r="DSF84" s="86"/>
      <c r="DSG84" s="86"/>
      <c r="DSH84" s="86"/>
      <c r="DSI84" s="86"/>
      <c r="DSJ84" s="86"/>
      <c r="DSK84" s="86"/>
      <c r="DSL84" s="86"/>
      <c r="DSM84" s="86"/>
      <c r="DSN84" s="86"/>
      <c r="DSO84" s="86"/>
      <c r="DSP84" s="86"/>
      <c r="DSQ84" s="86"/>
      <c r="DSR84" s="86"/>
      <c r="DSS84" s="86"/>
      <c r="DST84" s="86"/>
      <c r="DSU84" s="86"/>
      <c r="DSV84" s="86"/>
      <c r="DSW84" s="86"/>
      <c r="DSX84" s="86"/>
      <c r="DSY84" s="86"/>
      <c r="DSZ84" s="86"/>
      <c r="DTA84" s="86"/>
      <c r="DTB84" s="86"/>
      <c r="DTC84" s="86"/>
      <c r="DTD84" s="86"/>
      <c r="DTE84" s="86"/>
      <c r="DTF84" s="86"/>
      <c r="DTG84" s="86"/>
      <c r="DTH84" s="86"/>
      <c r="DTI84" s="86"/>
      <c r="DTJ84" s="86"/>
      <c r="DTK84" s="86"/>
      <c r="DTL84" s="86"/>
      <c r="DTM84" s="86"/>
      <c r="DTN84" s="86"/>
      <c r="DTO84" s="86"/>
      <c r="DTP84" s="86"/>
      <c r="DTQ84" s="86"/>
      <c r="DTR84" s="86"/>
      <c r="DTS84" s="86"/>
      <c r="DTT84" s="86"/>
      <c r="DTU84" s="86"/>
      <c r="DTV84" s="86"/>
      <c r="DTW84" s="86"/>
      <c r="DTX84" s="86"/>
      <c r="DTY84" s="86"/>
      <c r="DTZ84" s="86"/>
      <c r="DUA84" s="86"/>
      <c r="DUB84" s="86"/>
      <c r="DUC84" s="86"/>
      <c r="DUD84" s="86"/>
      <c r="DUE84" s="86"/>
      <c r="DUF84" s="86"/>
      <c r="DUG84" s="86"/>
      <c r="DUH84" s="86"/>
      <c r="DUI84" s="86"/>
      <c r="DUJ84" s="86"/>
      <c r="DUK84" s="86"/>
      <c r="DUL84" s="86"/>
      <c r="DUM84" s="86"/>
      <c r="DUN84" s="86"/>
      <c r="DUO84" s="86"/>
      <c r="DUP84" s="86"/>
      <c r="DUQ84" s="86"/>
      <c r="DUR84" s="86"/>
      <c r="DUS84" s="86"/>
      <c r="DUT84" s="86"/>
      <c r="DUU84" s="86"/>
      <c r="DUV84" s="86"/>
      <c r="DUW84" s="86"/>
      <c r="DUX84" s="86"/>
      <c r="DUY84" s="86"/>
      <c r="DUZ84" s="86"/>
      <c r="DVA84" s="86"/>
      <c r="DVB84" s="86"/>
      <c r="DVC84" s="86"/>
      <c r="DVD84" s="86"/>
      <c r="DVE84" s="86"/>
      <c r="DVF84" s="86"/>
      <c r="DVG84" s="86"/>
      <c r="DVH84" s="86"/>
      <c r="DVI84" s="86"/>
      <c r="DVJ84" s="86"/>
      <c r="DVK84" s="86"/>
      <c r="DVL84" s="86"/>
      <c r="DVM84" s="86"/>
      <c r="DVN84" s="86"/>
      <c r="DVO84" s="86"/>
      <c r="DVP84" s="86"/>
      <c r="DVQ84" s="86"/>
      <c r="DVR84" s="86"/>
      <c r="DVS84" s="86"/>
      <c r="DVT84" s="86"/>
      <c r="DVU84" s="86"/>
      <c r="DVV84" s="86"/>
      <c r="DVW84" s="86"/>
      <c r="DVX84" s="86"/>
      <c r="DVY84" s="86"/>
      <c r="DVZ84" s="86"/>
      <c r="DWA84" s="86"/>
      <c r="DWB84" s="86"/>
      <c r="DWC84" s="86"/>
      <c r="DWD84" s="86"/>
      <c r="DWE84" s="86"/>
      <c r="DWF84" s="86"/>
      <c r="DWG84" s="86"/>
      <c r="DWH84" s="86"/>
      <c r="DWI84" s="86"/>
      <c r="DWJ84" s="86"/>
      <c r="DWK84" s="86"/>
      <c r="DWL84" s="86"/>
      <c r="DWM84" s="86"/>
      <c r="DWN84" s="86"/>
      <c r="DWO84" s="86"/>
      <c r="DWP84" s="86"/>
      <c r="DWQ84" s="86"/>
      <c r="DWR84" s="86"/>
      <c r="DWS84" s="86"/>
      <c r="DWT84" s="86"/>
      <c r="DWU84" s="86"/>
      <c r="DWV84" s="86"/>
      <c r="DWW84" s="86"/>
      <c r="DWX84" s="86"/>
      <c r="DWY84" s="86"/>
      <c r="DWZ84" s="86"/>
      <c r="DXA84" s="86"/>
      <c r="DXB84" s="86"/>
      <c r="DXC84" s="86"/>
      <c r="DXD84" s="86"/>
      <c r="DXE84" s="86"/>
      <c r="DXF84" s="86"/>
      <c r="DXG84" s="86"/>
      <c r="DXH84" s="86"/>
      <c r="DXI84" s="86"/>
      <c r="DXJ84" s="86"/>
      <c r="DXK84" s="86"/>
      <c r="DXL84" s="86"/>
      <c r="DXM84" s="86"/>
      <c r="DXN84" s="86"/>
      <c r="DXO84" s="86"/>
      <c r="DXP84" s="86"/>
      <c r="DXQ84" s="86"/>
      <c r="DXR84" s="86"/>
      <c r="DXS84" s="86"/>
      <c r="DXT84" s="86"/>
      <c r="DXU84" s="86"/>
      <c r="DXV84" s="86"/>
      <c r="DXW84" s="86"/>
      <c r="DXX84" s="86"/>
      <c r="DXY84" s="86"/>
      <c r="DXZ84" s="86"/>
      <c r="DYA84" s="86"/>
      <c r="DYB84" s="86"/>
      <c r="DYC84" s="86"/>
      <c r="DYD84" s="86"/>
      <c r="DYE84" s="86"/>
      <c r="DYF84" s="86"/>
      <c r="DYG84" s="86"/>
      <c r="DYH84" s="86"/>
      <c r="DYI84" s="86"/>
      <c r="DYJ84" s="86"/>
      <c r="DYK84" s="86"/>
      <c r="DYL84" s="86"/>
      <c r="DYM84" s="86"/>
      <c r="DYN84" s="86"/>
      <c r="DYO84" s="86"/>
      <c r="DYP84" s="86"/>
      <c r="DYQ84" s="86"/>
      <c r="DYR84" s="86"/>
      <c r="DYS84" s="86"/>
      <c r="DYT84" s="86"/>
      <c r="DYU84" s="86"/>
      <c r="DYV84" s="86"/>
      <c r="DYW84" s="86"/>
      <c r="DYX84" s="86"/>
      <c r="DYY84" s="86"/>
      <c r="DYZ84" s="86"/>
      <c r="DZA84" s="86"/>
      <c r="DZB84" s="86"/>
      <c r="DZC84" s="86"/>
      <c r="DZD84" s="86"/>
      <c r="DZE84" s="86"/>
      <c r="DZF84" s="86"/>
      <c r="DZG84" s="86"/>
      <c r="DZH84" s="86"/>
      <c r="DZI84" s="86"/>
      <c r="DZJ84" s="86"/>
      <c r="DZK84" s="86"/>
      <c r="DZL84" s="86"/>
      <c r="DZM84" s="86"/>
      <c r="DZN84" s="86"/>
      <c r="DZO84" s="86"/>
      <c r="DZP84" s="86"/>
      <c r="DZQ84" s="86"/>
      <c r="DZR84" s="86"/>
      <c r="DZS84" s="86"/>
      <c r="DZT84" s="86"/>
      <c r="DZU84" s="86"/>
      <c r="DZV84" s="86"/>
      <c r="DZW84" s="86"/>
      <c r="DZX84" s="86"/>
      <c r="DZY84" s="86"/>
      <c r="DZZ84" s="86"/>
      <c r="EAA84" s="86"/>
      <c r="EAB84" s="86"/>
      <c r="EAC84" s="86"/>
      <c r="EAD84" s="86"/>
      <c r="EAE84" s="86"/>
      <c r="EAF84" s="86"/>
      <c r="EAG84" s="86"/>
      <c r="EAH84" s="86"/>
      <c r="EAI84" s="86"/>
      <c r="EAJ84" s="86"/>
      <c r="EAK84" s="86"/>
      <c r="EAL84" s="86"/>
      <c r="EAM84" s="86"/>
      <c r="EAN84" s="86"/>
      <c r="EAO84" s="86"/>
      <c r="EAP84" s="86"/>
      <c r="EAQ84" s="86"/>
      <c r="EAR84" s="86"/>
      <c r="EAS84" s="86"/>
      <c r="EAT84" s="86"/>
      <c r="EAU84" s="86"/>
      <c r="EAV84" s="86"/>
      <c r="EAW84" s="86"/>
      <c r="EAX84" s="86"/>
      <c r="EAY84" s="86"/>
      <c r="EAZ84" s="86"/>
      <c r="EBA84" s="86"/>
      <c r="EBB84" s="86"/>
      <c r="EBC84" s="86"/>
      <c r="EBD84" s="86"/>
      <c r="EBE84" s="86"/>
      <c r="EBF84" s="86"/>
      <c r="EBG84" s="86"/>
      <c r="EBH84" s="86"/>
      <c r="EBI84" s="86"/>
      <c r="EBJ84" s="86"/>
      <c r="EBK84" s="86"/>
      <c r="EBL84" s="86"/>
      <c r="EBM84" s="86"/>
      <c r="EBN84" s="86"/>
      <c r="EBO84" s="86"/>
      <c r="EBP84" s="86"/>
      <c r="EBQ84" s="86"/>
      <c r="EBR84" s="86"/>
      <c r="EBS84" s="86"/>
      <c r="EBT84" s="86"/>
      <c r="EBU84" s="86"/>
      <c r="EBV84" s="86"/>
      <c r="EBW84" s="86"/>
      <c r="EBX84" s="86"/>
      <c r="EBY84" s="86"/>
      <c r="EBZ84" s="86"/>
      <c r="ECA84" s="86"/>
      <c r="ECB84" s="86"/>
      <c r="ECC84" s="86"/>
      <c r="ECD84" s="86"/>
      <c r="ECE84" s="86"/>
      <c r="ECF84" s="86"/>
      <c r="ECG84" s="86"/>
      <c r="ECH84" s="86"/>
      <c r="ECI84" s="86"/>
      <c r="ECJ84" s="86"/>
      <c r="ECK84" s="86"/>
      <c r="ECL84" s="86"/>
      <c r="ECM84" s="86"/>
      <c r="ECN84" s="86"/>
      <c r="ECO84" s="86"/>
      <c r="ECP84" s="86"/>
      <c r="ECQ84" s="86"/>
      <c r="ECR84" s="86"/>
      <c r="ECS84" s="86"/>
      <c r="ECT84" s="86"/>
      <c r="ECU84" s="86"/>
      <c r="ECV84" s="86"/>
      <c r="ECW84" s="86"/>
      <c r="ECX84" s="86"/>
      <c r="ECY84" s="86"/>
      <c r="ECZ84" s="86"/>
      <c r="EDA84" s="86"/>
      <c r="EDB84" s="86"/>
      <c r="EDC84" s="86"/>
      <c r="EDD84" s="86"/>
      <c r="EDE84" s="86"/>
      <c r="EDF84" s="86"/>
      <c r="EDG84" s="86"/>
      <c r="EDH84" s="86"/>
      <c r="EDI84" s="86"/>
      <c r="EDJ84" s="86"/>
      <c r="EDK84" s="86"/>
      <c r="EDL84" s="86"/>
      <c r="EDM84" s="86"/>
      <c r="EDN84" s="86"/>
      <c r="EDO84" s="86"/>
      <c r="EDP84" s="86"/>
      <c r="EDQ84" s="86"/>
      <c r="EDR84" s="86"/>
      <c r="EDS84" s="86"/>
      <c r="EDT84" s="86"/>
      <c r="EDU84" s="86"/>
      <c r="EDV84" s="86"/>
      <c r="EDW84" s="86"/>
      <c r="EDX84" s="86"/>
      <c r="EDY84" s="86"/>
      <c r="EDZ84" s="86"/>
      <c r="EEA84" s="86"/>
      <c r="EEB84" s="86"/>
      <c r="EEC84" s="86"/>
      <c r="EED84" s="86"/>
      <c r="EEE84" s="86"/>
      <c r="EEF84" s="86"/>
      <c r="EEG84" s="86"/>
      <c r="EEH84" s="86"/>
      <c r="EEI84" s="86"/>
      <c r="EEJ84" s="86"/>
      <c r="EEK84" s="86"/>
      <c r="EEL84" s="86"/>
      <c r="EEM84" s="86"/>
      <c r="EEN84" s="86"/>
      <c r="EEO84" s="86"/>
      <c r="EEP84" s="86"/>
      <c r="EEQ84" s="86"/>
      <c r="EER84" s="86"/>
      <c r="EES84" s="86"/>
      <c r="EET84" s="86"/>
      <c r="EEU84" s="86"/>
      <c r="EEV84" s="86"/>
      <c r="EEW84" s="86"/>
      <c r="EEX84" s="86"/>
      <c r="EEY84" s="86"/>
      <c r="EEZ84" s="86"/>
      <c r="EFA84" s="86"/>
      <c r="EFB84" s="86"/>
      <c r="EFC84" s="86"/>
      <c r="EFD84" s="86"/>
      <c r="EFE84" s="86"/>
      <c r="EFF84" s="86"/>
      <c r="EFG84" s="86"/>
      <c r="EFH84" s="86"/>
      <c r="EFI84" s="86"/>
      <c r="EFJ84" s="86"/>
      <c r="EFK84" s="86"/>
      <c r="EFL84" s="86"/>
      <c r="EFM84" s="86"/>
      <c r="EFN84" s="86"/>
      <c r="EFO84" s="86"/>
      <c r="EFP84" s="86"/>
      <c r="EFQ84" s="86"/>
      <c r="EFR84" s="86"/>
      <c r="EFS84" s="86"/>
      <c r="EFT84" s="86"/>
      <c r="EFU84" s="86"/>
      <c r="EFV84" s="86"/>
      <c r="EFW84" s="86"/>
      <c r="EFX84" s="86"/>
      <c r="EFY84" s="86"/>
      <c r="EFZ84" s="86"/>
      <c r="EGA84" s="86"/>
      <c r="EGB84" s="86"/>
      <c r="EGC84" s="86"/>
      <c r="EGD84" s="86"/>
      <c r="EGE84" s="86"/>
      <c r="EGF84" s="86"/>
      <c r="EGG84" s="86"/>
      <c r="EGH84" s="86"/>
      <c r="EGI84" s="86"/>
      <c r="EGJ84" s="86"/>
      <c r="EGK84" s="86"/>
      <c r="EGL84" s="86"/>
      <c r="EGM84" s="86"/>
      <c r="EGN84" s="86"/>
      <c r="EGO84" s="86"/>
      <c r="EGP84" s="86"/>
      <c r="EGQ84" s="86"/>
      <c r="EGR84" s="86"/>
      <c r="EGS84" s="86"/>
      <c r="EGT84" s="86"/>
      <c r="EGU84" s="86"/>
      <c r="EGV84" s="86"/>
      <c r="EGW84" s="86"/>
      <c r="EGX84" s="86"/>
      <c r="EGY84" s="86"/>
      <c r="EGZ84" s="86"/>
      <c r="EHA84" s="86"/>
      <c r="EHB84" s="86"/>
      <c r="EHC84" s="86"/>
      <c r="EHD84" s="86"/>
      <c r="EHE84" s="86"/>
      <c r="EHF84" s="86"/>
      <c r="EHG84" s="86"/>
      <c r="EHH84" s="86"/>
      <c r="EHI84" s="86"/>
      <c r="EHJ84" s="86"/>
      <c r="EHK84" s="86"/>
      <c r="EHL84" s="86"/>
      <c r="EHM84" s="86"/>
      <c r="EHN84" s="86"/>
      <c r="EHO84" s="86"/>
      <c r="EHP84" s="86"/>
      <c r="EHQ84" s="86"/>
      <c r="EHR84" s="86"/>
      <c r="EHS84" s="86"/>
      <c r="EHT84" s="86"/>
      <c r="EHU84" s="86"/>
      <c r="EHV84" s="86"/>
      <c r="EHW84" s="86"/>
      <c r="EHX84" s="86"/>
      <c r="EHY84" s="86"/>
      <c r="EHZ84" s="86"/>
      <c r="EIA84" s="86"/>
      <c r="EIB84" s="86"/>
      <c r="EIC84" s="86"/>
      <c r="EID84" s="86"/>
      <c r="EIE84" s="86"/>
      <c r="EIF84" s="86"/>
      <c r="EIG84" s="86"/>
      <c r="EIH84" s="86"/>
      <c r="EII84" s="86"/>
      <c r="EIJ84" s="86"/>
      <c r="EIK84" s="86"/>
      <c r="EIL84" s="86"/>
      <c r="EIM84" s="86"/>
      <c r="EIN84" s="86"/>
      <c r="EIO84" s="86"/>
      <c r="EIP84" s="86"/>
      <c r="EIQ84" s="86"/>
      <c r="EIR84" s="86"/>
      <c r="EIS84" s="86"/>
      <c r="EIT84" s="86"/>
      <c r="EIU84" s="86"/>
      <c r="EIV84" s="86"/>
      <c r="EIW84" s="86"/>
      <c r="EIX84" s="86"/>
      <c r="EIY84" s="86"/>
      <c r="EIZ84" s="86"/>
      <c r="EJA84" s="86"/>
      <c r="EJB84" s="86"/>
      <c r="EJC84" s="86"/>
      <c r="EJD84" s="86"/>
      <c r="EJE84" s="86"/>
      <c r="EJF84" s="86"/>
      <c r="EJG84" s="86"/>
      <c r="EJH84" s="86"/>
      <c r="EJI84" s="86"/>
      <c r="EJJ84" s="86"/>
      <c r="EJK84" s="86"/>
      <c r="EJL84" s="86"/>
      <c r="EJM84" s="86"/>
      <c r="EJN84" s="86"/>
      <c r="EJO84" s="86"/>
      <c r="EJP84" s="86"/>
      <c r="EJQ84" s="86"/>
      <c r="EJR84" s="86"/>
      <c r="EJS84" s="86"/>
      <c r="EJT84" s="86"/>
      <c r="EJU84" s="86"/>
      <c r="EJV84" s="86"/>
      <c r="EJW84" s="86"/>
      <c r="EJX84" s="86"/>
      <c r="EJY84" s="86"/>
      <c r="EJZ84" s="86"/>
      <c r="EKA84" s="86"/>
      <c r="EKB84" s="86"/>
      <c r="EKC84" s="86"/>
      <c r="EKD84" s="86"/>
      <c r="EKE84" s="86"/>
      <c r="EKF84" s="86"/>
      <c r="EKG84" s="86"/>
      <c r="EKH84" s="86"/>
      <c r="EKI84" s="86"/>
      <c r="EKJ84" s="86"/>
      <c r="EKK84" s="86"/>
      <c r="EKL84" s="86"/>
      <c r="EKM84" s="86"/>
      <c r="EKN84" s="86"/>
      <c r="EKO84" s="86"/>
      <c r="EKP84" s="86"/>
      <c r="EKQ84" s="86"/>
      <c r="EKR84" s="86"/>
      <c r="EKS84" s="86"/>
      <c r="EKT84" s="86"/>
      <c r="EKU84" s="86"/>
      <c r="EKV84" s="86"/>
      <c r="EKW84" s="86"/>
      <c r="EKX84" s="86"/>
      <c r="EKY84" s="86"/>
      <c r="EKZ84" s="86"/>
      <c r="ELA84" s="86"/>
      <c r="ELB84" s="86"/>
      <c r="ELC84" s="86"/>
      <c r="ELD84" s="86"/>
      <c r="ELE84" s="86"/>
      <c r="ELF84" s="86"/>
      <c r="ELG84" s="86"/>
      <c r="ELH84" s="86"/>
      <c r="ELI84" s="86"/>
      <c r="ELJ84" s="86"/>
      <c r="ELK84" s="86"/>
      <c r="ELL84" s="86"/>
      <c r="ELM84" s="86"/>
      <c r="ELN84" s="86"/>
      <c r="ELO84" s="86"/>
      <c r="ELP84" s="86"/>
      <c r="ELQ84" s="86"/>
      <c r="ELR84" s="86"/>
      <c r="ELS84" s="86"/>
      <c r="ELT84" s="86"/>
      <c r="ELU84" s="86"/>
      <c r="ELV84" s="86"/>
      <c r="ELW84" s="86"/>
      <c r="ELX84" s="86"/>
      <c r="ELY84" s="86"/>
      <c r="ELZ84" s="86"/>
      <c r="EMA84" s="86"/>
      <c r="EMB84" s="86"/>
      <c r="EMC84" s="86"/>
      <c r="EMD84" s="86"/>
      <c r="EME84" s="86"/>
      <c r="EMF84" s="86"/>
      <c r="EMG84" s="86"/>
      <c r="EMH84" s="86"/>
      <c r="EMI84" s="86"/>
      <c r="EMJ84" s="86"/>
      <c r="EMK84" s="86"/>
      <c r="EML84" s="86"/>
      <c r="EMM84" s="86"/>
      <c r="EMN84" s="86"/>
      <c r="EMO84" s="86"/>
      <c r="EMP84" s="86"/>
      <c r="EMQ84" s="86"/>
      <c r="EMR84" s="86"/>
      <c r="EMS84" s="86"/>
      <c r="EMT84" s="86"/>
      <c r="EMU84" s="86"/>
      <c r="EMV84" s="86"/>
      <c r="EMW84" s="86"/>
      <c r="EMX84" s="86"/>
      <c r="EMY84" s="86"/>
      <c r="EMZ84" s="86"/>
      <c r="ENA84" s="86"/>
      <c r="ENB84" s="86"/>
      <c r="ENC84" s="86"/>
      <c r="END84" s="86"/>
      <c r="ENE84" s="86"/>
      <c r="ENF84" s="86"/>
      <c r="ENG84" s="86"/>
      <c r="ENH84" s="86"/>
      <c r="ENI84" s="86"/>
      <c r="ENJ84" s="86"/>
      <c r="ENK84" s="86"/>
      <c r="ENL84" s="86"/>
      <c r="ENM84" s="86"/>
      <c r="ENN84" s="86"/>
      <c r="ENO84" s="86"/>
      <c r="ENP84" s="86"/>
      <c r="ENQ84" s="86"/>
      <c r="ENR84" s="86"/>
      <c r="ENS84" s="86"/>
      <c r="ENT84" s="86"/>
      <c r="ENU84" s="86"/>
      <c r="ENV84" s="86"/>
      <c r="ENW84" s="86"/>
      <c r="ENX84" s="86"/>
      <c r="ENY84" s="86"/>
      <c r="ENZ84" s="86"/>
      <c r="EOA84" s="86"/>
      <c r="EOB84" s="86"/>
      <c r="EOC84" s="86"/>
      <c r="EOD84" s="86"/>
      <c r="EOE84" s="86"/>
      <c r="EOF84" s="86"/>
      <c r="EOG84" s="86"/>
      <c r="EOH84" s="86"/>
      <c r="EOI84" s="86"/>
      <c r="EOJ84" s="86"/>
      <c r="EOK84" s="86"/>
      <c r="EOL84" s="86"/>
      <c r="EOM84" s="86"/>
      <c r="EON84" s="86"/>
      <c r="EOO84" s="86"/>
      <c r="EOP84" s="86"/>
      <c r="EOQ84" s="86"/>
      <c r="EOR84" s="86"/>
      <c r="EOS84" s="86"/>
      <c r="EOT84" s="86"/>
      <c r="EOU84" s="86"/>
      <c r="EOV84" s="86"/>
      <c r="EOW84" s="86"/>
      <c r="EOX84" s="86"/>
      <c r="EOY84" s="86"/>
      <c r="EOZ84" s="86"/>
      <c r="EPA84" s="86"/>
      <c r="EPB84" s="86"/>
      <c r="EPC84" s="86"/>
      <c r="EPD84" s="86"/>
      <c r="EPE84" s="86"/>
      <c r="EPF84" s="86"/>
      <c r="EPG84" s="86"/>
      <c r="EPH84" s="86"/>
      <c r="EPI84" s="86"/>
      <c r="EPJ84" s="86"/>
      <c r="EPK84" s="86"/>
      <c r="EPL84" s="86"/>
      <c r="EPM84" s="86"/>
      <c r="EPN84" s="86"/>
      <c r="EPO84" s="86"/>
      <c r="EPP84" s="86"/>
      <c r="EPQ84" s="86"/>
      <c r="EPR84" s="86"/>
      <c r="EPS84" s="86"/>
      <c r="EPT84" s="86"/>
      <c r="EPU84" s="86"/>
      <c r="EPV84" s="86"/>
      <c r="EPW84" s="86"/>
      <c r="EPX84" s="86"/>
      <c r="EPY84" s="86"/>
      <c r="EPZ84" s="86"/>
      <c r="EQA84" s="86"/>
      <c r="EQB84" s="86"/>
      <c r="EQC84" s="86"/>
      <c r="EQD84" s="86"/>
      <c r="EQE84" s="86"/>
      <c r="EQF84" s="86"/>
      <c r="EQG84" s="86"/>
      <c r="EQH84" s="86"/>
      <c r="EQI84" s="86"/>
      <c r="EQJ84" s="86"/>
      <c r="EQK84" s="86"/>
      <c r="EQL84" s="86"/>
      <c r="EQM84" s="86"/>
      <c r="EQN84" s="86"/>
      <c r="EQO84" s="86"/>
      <c r="EQP84" s="86"/>
      <c r="EQQ84" s="86"/>
      <c r="EQR84" s="86"/>
      <c r="EQS84" s="86"/>
      <c r="EQT84" s="86"/>
      <c r="EQU84" s="86"/>
      <c r="EQV84" s="86"/>
      <c r="EQW84" s="86"/>
      <c r="EQX84" s="86"/>
      <c r="EQY84" s="86"/>
      <c r="EQZ84" s="86"/>
      <c r="ERA84" s="86"/>
      <c r="ERB84" s="86"/>
      <c r="ERC84" s="86"/>
      <c r="ERD84" s="86"/>
      <c r="ERE84" s="86"/>
      <c r="ERF84" s="86"/>
      <c r="ERG84" s="86"/>
      <c r="ERH84" s="86"/>
      <c r="ERI84" s="86"/>
      <c r="ERJ84" s="86"/>
      <c r="ERK84" s="86"/>
      <c r="ERL84" s="86"/>
      <c r="ERM84" s="86"/>
      <c r="ERN84" s="86"/>
      <c r="ERO84" s="86"/>
      <c r="ERP84" s="86"/>
      <c r="ERQ84" s="86"/>
      <c r="ERR84" s="86"/>
      <c r="ERS84" s="86"/>
      <c r="ERT84" s="86"/>
      <c r="ERU84" s="86"/>
      <c r="ERV84" s="86"/>
      <c r="ERW84" s="86"/>
      <c r="ERX84" s="86"/>
      <c r="ERY84" s="86"/>
      <c r="ERZ84" s="86"/>
      <c r="ESA84" s="86"/>
      <c r="ESB84" s="86"/>
      <c r="ESC84" s="86"/>
      <c r="ESD84" s="86"/>
      <c r="ESE84" s="86"/>
      <c r="ESF84" s="86"/>
      <c r="ESG84" s="86"/>
      <c r="ESH84" s="86"/>
      <c r="ESI84" s="86"/>
      <c r="ESJ84" s="86"/>
      <c r="ESK84" s="86"/>
      <c r="ESL84" s="86"/>
      <c r="ESM84" s="86"/>
      <c r="ESN84" s="86"/>
      <c r="ESO84" s="86"/>
      <c r="ESP84" s="86"/>
      <c r="ESQ84" s="86"/>
      <c r="ESR84" s="86"/>
      <c r="ESS84" s="86"/>
      <c r="EST84" s="86"/>
      <c r="ESU84" s="86"/>
      <c r="ESV84" s="86"/>
      <c r="ESW84" s="86"/>
      <c r="ESX84" s="86"/>
      <c r="ESY84" s="86"/>
      <c r="ESZ84" s="86"/>
      <c r="ETA84" s="86"/>
      <c r="ETB84" s="86"/>
      <c r="ETC84" s="86"/>
      <c r="ETD84" s="86"/>
      <c r="ETE84" s="86"/>
      <c r="ETF84" s="86"/>
      <c r="ETG84" s="86"/>
      <c r="ETH84" s="86"/>
      <c r="ETI84" s="86"/>
      <c r="ETJ84" s="86"/>
      <c r="ETK84" s="86"/>
      <c r="ETL84" s="86"/>
      <c r="ETM84" s="86"/>
      <c r="ETN84" s="86"/>
      <c r="ETO84" s="86"/>
      <c r="ETP84" s="86"/>
      <c r="ETQ84" s="86"/>
      <c r="ETR84" s="86"/>
      <c r="ETS84" s="86"/>
      <c r="ETT84" s="86"/>
      <c r="ETU84" s="86"/>
      <c r="ETV84" s="86"/>
      <c r="ETW84" s="86"/>
      <c r="ETX84" s="86"/>
      <c r="ETY84" s="86"/>
      <c r="ETZ84" s="86"/>
      <c r="EUA84" s="86"/>
      <c r="EUB84" s="86"/>
      <c r="EUC84" s="86"/>
      <c r="EUD84" s="86"/>
      <c r="EUE84" s="86"/>
      <c r="EUF84" s="86"/>
      <c r="EUG84" s="86"/>
      <c r="EUH84" s="86"/>
      <c r="EUI84" s="86"/>
      <c r="EUJ84" s="86"/>
      <c r="EUK84" s="86"/>
      <c r="EUL84" s="86"/>
      <c r="EUM84" s="86"/>
      <c r="EUN84" s="86"/>
      <c r="EUO84" s="86"/>
      <c r="EUP84" s="86"/>
      <c r="EUQ84" s="86"/>
      <c r="EUR84" s="86"/>
      <c r="EUS84" s="86"/>
      <c r="EUT84" s="86"/>
      <c r="EUU84" s="86"/>
      <c r="EUV84" s="86"/>
      <c r="EUW84" s="86"/>
      <c r="EUX84" s="86"/>
      <c r="EUY84" s="86"/>
      <c r="EUZ84" s="86"/>
      <c r="EVA84" s="86"/>
      <c r="EVB84" s="86"/>
      <c r="EVC84" s="86"/>
      <c r="EVD84" s="86"/>
      <c r="EVE84" s="86"/>
      <c r="EVF84" s="86"/>
      <c r="EVG84" s="86"/>
      <c r="EVH84" s="86"/>
      <c r="EVI84" s="86"/>
      <c r="EVJ84" s="86"/>
      <c r="EVK84" s="86"/>
      <c r="EVL84" s="86"/>
      <c r="EVM84" s="86"/>
      <c r="EVN84" s="86"/>
      <c r="EVO84" s="86"/>
      <c r="EVP84" s="86"/>
      <c r="EVQ84" s="86"/>
      <c r="EVR84" s="86"/>
      <c r="EVS84" s="86"/>
      <c r="EVT84" s="86"/>
      <c r="EVU84" s="86"/>
      <c r="EVV84" s="86"/>
      <c r="EVW84" s="86"/>
      <c r="EVX84" s="86"/>
      <c r="EVY84" s="86"/>
      <c r="EVZ84" s="86"/>
      <c r="EWA84" s="86"/>
      <c r="EWB84" s="86"/>
      <c r="EWC84" s="86"/>
      <c r="EWD84" s="86"/>
      <c r="EWE84" s="86"/>
      <c r="EWF84" s="86"/>
      <c r="EWG84" s="86"/>
      <c r="EWH84" s="86"/>
      <c r="EWI84" s="86"/>
      <c r="EWJ84" s="86"/>
      <c r="EWK84" s="86"/>
      <c r="EWL84" s="86"/>
      <c r="EWM84" s="86"/>
      <c r="EWN84" s="86"/>
      <c r="EWO84" s="86"/>
      <c r="EWP84" s="86"/>
      <c r="EWQ84" s="86"/>
      <c r="EWR84" s="86"/>
      <c r="EWS84" s="86"/>
      <c r="EWT84" s="86"/>
      <c r="EWU84" s="86"/>
      <c r="EWV84" s="86"/>
      <c r="EWW84" s="86"/>
      <c r="EWX84" s="86"/>
      <c r="EWY84" s="86"/>
      <c r="EWZ84" s="86"/>
      <c r="EXA84" s="86"/>
      <c r="EXB84" s="86"/>
      <c r="EXC84" s="86"/>
      <c r="EXD84" s="86"/>
      <c r="EXE84" s="86"/>
      <c r="EXF84" s="86"/>
      <c r="EXG84" s="86"/>
      <c r="EXH84" s="86"/>
      <c r="EXI84" s="86"/>
      <c r="EXJ84" s="86"/>
      <c r="EXK84" s="86"/>
      <c r="EXL84" s="86"/>
      <c r="EXM84" s="86"/>
      <c r="EXN84" s="86"/>
      <c r="EXO84" s="86"/>
      <c r="EXP84" s="86"/>
      <c r="EXQ84" s="86"/>
      <c r="EXR84" s="86"/>
      <c r="EXS84" s="86"/>
      <c r="EXT84" s="86"/>
      <c r="EXU84" s="86"/>
      <c r="EXV84" s="86"/>
      <c r="EXW84" s="86"/>
      <c r="EXX84" s="86"/>
      <c r="EXY84" s="86"/>
      <c r="EXZ84" s="86"/>
      <c r="EYA84" s="86"/>
      <c r="EYB84" s="86"/>
      <c r="EYC84" s="86"/>
      <c r="EYD84" s="86"/>
      <c r="EYE84" s="86"/>
      <c r="EYF84" s="86"/>
      <c r="EYG84" s="86"/>
      <c r="EYH84" s="86"/>
      <c r="EYI84" s="86"/>
      <c r="EYJ84" s="86"/>
      <c r="EYK84" s="86"/>
      <c r="EYL84" s="86"/>
      <c r="EYM84" s="86"/>
      <c r="EYN84" s="86"/>
      <c r="EYO84" s="86"/>
      <c r="EYP84" s="86"/>
      <c r="EYQ84" s="86"/>
      <c r="EYR84" s="86"/>
      <c r="EYS84" s="86"/>
      <c r="EYT84" s="86"/>
      <c r="EYU84" s="86"/>
      <c r="EYV84" s="86"/>
      <c r="EYW84" s="86"/>
      <c r="EYX84" s="86"/>
      <c r="EYY84" s="86"/>
      <c r="EYZ84" s="86"/>
      <c r="EZA84" s="86"/>
      <c r="EZB84" s="86"/>
      <c r="EZC84" s="86"/>
      <c r="EZD84" s="86"/>
      <c r="EZE84" s="86"/>
      <c r="EZF84" s="86"/>
      <c r="EZG84" s="86"/>
      <c r="EZH84" s="86"/>
      <c r="EZI84" s="86"/>
      <c r="EZJ84" s="86"/>
      <c r="EZK84" s="86"/>
      <c r="EZL84" s="86"/>
      <c r="EZM84" s="86"/>
      <c r="EZN84" s="86"/>
      <c r="EZO84" s="86"/>
      <c r="EZP84" s="86"/>
      <c r="EZQ84" s="86"/>
      <c r="EZR84" s="86"/>
      <c r="EZS84" s="86"/>
      <c r="EZT84" s="86"/>
      <c r="EZU84" s="86"/>
      <c r="EZV84" s="86"/>
      <c r="EZW84" s="86"/>
      <c r="EZX84" s="86"/>
      <c r="EZY84" s="86"/>
      <c r="EZZ84" s="86"/>
      <c r="FAA84" s="86"/>
      <c r="FAB84" s="86"/>
      <c r="FAC84" s="86"/>
      <c r="FAD84" s="86"/>
      <c r="FAE84" s="86"/>
      <c r="FAF84" s="86"/>
      <c r="FAG84" s="86"/>
      <c r="FAH84" s="86"/>
      <c r="FAI84" s="86"/>
      <c r="FAJ84" s="86"/>
      <c r="FAK84" s="86"/>
      <c r="FAL84" s="86"/>
      <c r="FAM84" s="86"/>
      <c r="FAN84" s="86"/>
      <c r="FAO84" s="86"/>
      <c r="FAP84" s="86"/>
      <c r="FAQ84" s="86"/>
      <c r="FAR84" s="86"/>
      <c r="FAS84" s="86"/>
      <c r="FAT84" s="86"/>
      <c r="FAU84" s="86"/>
      <c r="FAV84" s="86"/>
      <c r="FAW84" s="86"/>
      <c r="FAX84" s="86"/>
      <c r="FAY84" s="86"/>
      <c r="FAZ84" s="86"/>
      <c r="FBA84" s="86"/>
      <c r="FBB84" s="86"/>
      <c r="FBC84" s="86"/>
      <c r="FBD84" s="86"/>
      <c r="FBE84" s="86"/>
      <c r="FBF84" s="86"/>
      <c r="FBG84" s="86"/>
      <c r="FBH84" s="86"/>
      <c r="FBI84" s="86"/>
      <c r="FBJ84" s="86"/>
      <c r="FBK84" s="86"/>
      <c r="FBL84" s="86"/>
      <c r="FBM84" s="86"/>
      <c r="FBN84" s="86"/>
      <c r="FBO84" s="86"/>
      <c r="FBP84" s="86"/>
      <c r="FBQ84" s="86"/>
      <c r="FBR84" s="86"/>
      <c r="FBS84" s="86"/>
      <c r="FBT84" s="86"/>
      <c r="FBU84" s="86"/>
      <c r="FBV84" s="86"/>
      <c r="FBW84" s="86"/>
      <c r="FBX84" s="86"/>
      <c r="FBY84" s="86"/>
      <c r="FBZ84" s="86"/>
      <c r="FCA84" s="86"/>
      <c r="FCB84" s="86"/>
      <c r="FCC84" s="86"/>
      <c r="FCD84" s="86"/>
      <c r="FCE84" s="86"/>
      <c r="FCF84" s="86"/>
      <c r="FCG84" s="86"/>
      <c r="FCH84" s="86"/>
      <c r="FCI84" s="86"/>
      <c r="FCJ84" s="86"/>
      <c r="FCK84" s="86"/>
      <c r="FCL84" s="86"/>
      <c r="FCM84" s="86"/>
      <c r="FCN84" s="86"/>
      <c r="FCO84" s="86"/>
      <c r="FCP84" s="86"/>
      <c r="FCQ84" s="86"/>
      <c r="FCR84" s="86"/>
      <c r="FCS84" s="86"/>
      <c r="FCT84" s="86"/>
      <c r="FCU84" s="86"/>
      <c r="FCV84" s="86"/>
      <c r="FCW84" s="86"/>
      <c r="FCX84" s="86"/>
      <c r="FCY84" s="86"/>
      <c r="FCZ84" s="86"/>
      <c r="FDA84" s="86"/>
      <c r="FDB84" s="86"/>
      <c r="FDC84" s="86"/>
      <c r="FDD84" s="86"/>
      <c r="FDE84" s="86"/>
      <c r="FDF84" s="86"/>
      <c r="FDG84" s="86"/>
      <c r="FDH84" s="86"/>
      <c r="FDI84" s="86"/>
      <c r="FDJ84" s="86"/>
      <c r="FDK84" s="86"/>
      <c r="FDL84" s="86"/>
      <c r="FDM84" s="86"/>
      <c r="FDN84" s="86"/>
      <c r="FDO84" s="86"/>
      <c r="FDP84" s="86"/>
      <c r="FDQ84" s="86"/>
      <c r="FDR84" s="86"/>
      <c r="FDS84" s="86"/>
      <c r="FDT84" s="86"/>
      <c r="FDU84" s="86"/>
      <c r="FDV84" s="86"/>
      <c r="FDW84" s="86"/>
      <c r="FDX84" s="86"/>
      <c r="FDY84" s="86"/>
      <c r="FDZ84" s="86"/>
      <c r="FEA84" s="86"/>
      <c r="FEB84" s="86"/>
      <c r="FEC84" s="86"/>
      <c r="FED84" s="86"/>
      <c r="FEE84" s="86"/>
      <c r="FEF84" s="86"/>
      <c r="FEG84" s="86"/>
      <c r="FEH84" s="86"/>
      <c r="FEI84" s="86"/>
      <c r="FEJ84" s="86"/>
      <c r="FEK84" s="86"/>
      <c r="FEL84" s="86"/>
      <c r="FEM84" s="86"/>
      <c r="FEN84" s="86"/>
      <c r="FEO84" s="86"/>
      <c r="FEP84" s="86"/>
      <c r="FEQ84" s="86"/>
      <c r="FER84" s="86"/>
      <c r="FES84" s="86"/>
      <c r="FET84" s="86"/>
      <c r="FEU84" s="86"/>
      <c r="FEV84" s="86"/>
      <c r="FEW84" s="86"/>
      <c r="FEX84" s="86"/>
      <c r="FEY84" s="86"/>
      <c r="FEZ84" s="86"/>
      <c r="FFA84" s="86"/>
      <c r="FFB84" s="86"/>
      <c r="FFC84" s="86"/>
      <c r="FFD84" s="86"/>
      <c r="FFE84" s="86"/>
      <c r="FFF84" s="86"/>
      <c r="FFG84" s="86"/>
      <c r="FFH84" s="86"/>
      <c r="FFI84" s="86"/>
      <c r="FFJ84" s="86"/>
      <c r="FFK84" s="86"/>
      <c r="FFL84" s="86"/>
      <c r="FFM84" s="86"/>
      <c r="FFN84" s="86"/>
      <c r="FFO84" s="86"/>
      <c r="FFP84" s="86"/>
      <c r="FFQ84" s="86"/>
      <c r="FFR84" s="86"/>
      <c r="FFS84" s="86"/>
      <c r="FFT84" s="86"/>
      <c r="FFU84" s="86"/>
      <c r="FFV84" s="86"/>
      <c r="FFW84" s="86"/>
      <c r="FFX84" s="86"/>
      <c r="FFY84" s="86"/>
      <c r="FFZ84" s="86"/>
      <c r="FGA84" s="86"/>
      <c r="FGB84" s="86"/>
      <c r="FGC84" s="86"/>
      <c r="FGD84" s="86"/>
      <c r="FGE84" s="86"/>
      <c r="FGF84" s="86"/>
      <c r="FGG84" s="86"/>
      <c r="FGH84" s="86"/>
      <c r="FGI84" s="86"/>
      <c r="FGJ84" s="86"/>
      <c r="FGK84" s="86"/>
      <c r="FGL84" s="86"/>
      <c r="FGM84" s="86"/>
      <c r="FGN84" s="86"/>
      <c r="FGO84" s="86"/>
      <c r="FGP84" s="86"/>
      <c r="FGQ84" s="86"/>
      <c r="FGR84" s="86"/>
      <c r="FGS84" s="86"/>
      <c r="FGT84" s="86"/>
      <c r="FGU84" s="86"/>
      <c r="FGV84" s="86"/>
      <c r="FGW84" s="86"/>
      <c r="FGX84" s="86"/>
      <c r="FGY84" s="86"/>
      <c r="FGZ84" s="86"/>
      <c r="FHA84" s="86"/>
      <c r="FHB84" s="86"/>
      <c r="FHC84" s="86"/>
      <c r="FHD84" s="86"/>
      <c r="FHE84" s="86"/>
      <c r="FHF84" s="86"/>
      <c r="FHG84" s="86"/>
      <c r="FHH84" s="86"/>
      <c r="FHI84" s="86"/>
      <c r="FHJ84" s="86"/>
      <c r="FHK84" s="86"/>
      <c r="FHL84" s="86"/>
      <c r="FHM84" s="86"/>
      <c r="FHN84" s="86"/>
      <c r="FHO84" s="86"/>
      <c r="FHP84" s="86"/>
      <c r="FHQ84" s="86"/>
      <c r="FHR84" s="86"/>
      <c r="FHS84" s="86"/>
      <c r="FHT84" s="86"/>
      <c r="FHU84" s="86"/>
      <c r="FHV84" s="86"/>
      <c r="FHW84" s="86"/>
      <c r="FHX84" s="86"/>
      <c r="FHY84" s="86"/>
      <c r="FHZ84" s="86"/>
      <c r="FIA84" s="86"/>
      <c r="FIB84" s="86"/>
      <c r="FIC84" s="86"/>
      <c r="FID84" s="86"/>
      <c r="FIE84" s="86"/>
      <c r="FIF84" s="86"/>
      <c r="FIG84" s="86"/>
      <c r="FIH84" s="86"/>
      <c r="FII84" s="86"/>
      <c r="FIJ84" s="86"/>
      <c r="FIK84" s="86"/>
      <c r="FIL84" s="86"/>
      <c r="FIM84" s="86"/>
      <c r="FIN84" s="86"/>
      <c r="FIO84" s="86"/>
      <c r="FIP84" s="86"/>
      <c r="FIQ84" s="86"/>
      <c r="FIR84" s="86"/>
      <c r="FIS84" s="86"/>
      <c r="FIT84" s="86"/>
      <c r="FIU84" s="86"/>
      <c r="FIV84" s="86"/>
      <c r="FIW84" s="86"/>
      <c r="FIX84" s="86"/>
      <c r="FIY84" s="86"/>
      <c r="FIZ84" s="86"/>
      <c r="FJA84" s="86"/>
      <c r="FJB84" s="86"/>
      <c r="FJC84" s="86"/>
      <c r="FJD84" s="86"/>
      <c r="FJE84" s="86"/>
      <c r="FJF84" s="86"/>
      <c r="FJG84" s="86"/>
      <c r="FJH84" s="86"/>
      <c r="FJI84" s="86"/>
      <c r="FJJ84" s="86"/>
      <c r="FJK84" s="86"/>
      <c r="FJL84" s="86"/>
      <c r="FJM84" s="86"/>
      <c r="FJN84" s="86"/>
      <c r="FJO84" s="86"/>
      <c r="FJP84" s="86"/>
      <c r="FJQ84" s="86"/>
      <c r="FJR84" s="86"/>
      <c r="FJS84" s="86"/>
      <c r="FJT84" s="86"/>
      <c r="FJU84" s="86"/>
      <c r="FJV84" s="86"/>
      <c r="FJW84" s="86"/>
      <c r="FJX84" s="86"/>
      <c r="FJY84" s="86"/>
      <c r="FJZ84" s="86"/>
      <c r="FKA84" s="86"/>
      <c r="FKB84" s="86"/>
      <c r="FKC84" s="86"/>
      <c r="FKD84" s="86"/>
      <c r="FKE84" s="86"/>
      <c r="FKF84" s="86"/>
      <c r="FKG84" s="86"/>
      <c r="FKH84" s="86"/>
      <c r="FKI84" s="86"/>
      <c r="FKJ84" s="86"/>
      <c r="FKK84" s="86"/>
      <c r="FKL84" s="86"/>
      <c r="FKM84" s="86"/>
      <c r="FKN84" s="86"/>
      <c r="FKO84" s="86"/>
      <c r="FKP84" s="86"/>
      <c r="FKQ84" s="86"/>
      <c r="FKR84" s="86"/>
      <c r="FKS84" s="86"/>
      <c r="FKT84" s="86"/>
      <c r="FKU84" s="86"/>
      <c r="FKV84" s="86"/>
      <c r="FKW84" s="86"/>
      <c r="FKX84" s="86"/>
      <c r="FKY84" s="86"/>
      <c r="FKZ84" s="86"/>
      <c r="FLA84" s="86"/>
      <c r="FLB84" s="86"/>
      <c r="FLC84" s="86"/>
      <c r="FLD84" s="86"/>
      <c r="FLE84" s="86"/>
      <c r="FLF84" s="86"/>
      <c r="FLG84" s="86"/>
      <c r="FLH84" s="86"/>
      <c r="FLI84" s="86"/>
      <c r="FLJ84" s="86"/>
      <c r="FLK84" s="86"/>
      <c r="FLL84" s="86"/>
      <c r="FLM84" s="86"/>
      <c r="FLN84" s="86"/>
      <c r="FLO84" s="86"/>
      <c r="FLP84" s="86"/>
      <c r="FLQ84" s="86"/>
      <c r="FLR84" s="86"/>
      <c r="FLS84" s="86"/>
      <c r="FLT84" s="86"/>
      <c r="FLU84" s="86"/>
      <c r="FLV84" s="86"/>
      <c r="FLW84" s="86"/>
      <c r="FLX84" s="86"/>
      <c r="FLY84" s="86"/>
      <c r="FLZ84" s="86"/>
      <c r="FMA84" s="86"/>
      <c r="FMB84" s="86"/>
      <c r="FMC84" s="86"/>
      <c r="FMD84" s="86"/>
      <c r="FME84" s="86"/>
      <c r="FMF84" s="86"/>
      <c r="FMG84" s="86"/>
      <c r="FMH84" s="86"/>
      <c r="FMI84" s="86"/>
      <c r="FMJ84" s="86"/>
      <c r="FMK84" s="86"/>
      <c r="FML84" s="86"/>
      <c r="FMM84" s="86"/>
      <c r="FMN84" s="86"/>
      <c r="FMO84" s="86"/>
      <c r="FMP84" s="86"/>
      <c r="FMQ84" s="86"/>
      <c r="FMR84" s="86"/>
      <c r="FMS84" s="86"/>
      <c r="FMT84" s="86"/>
      <c r="FMU84" s="86"/>
      <c r="FMV84" s="86"/>
      <c r="FMW84" s="86"/>
      <c r="FMX84" s="86"/>
      <c r="FMY84" s="86"/>
      <c r="FMZ84" s="86"/>
      <c r="FNA84" s="86"/>
      <c r="FNB84" s="86"/>
      <c r="FNC84" s="86"/>
      <c r="FND84" s="86"/>
      <c r="FNE84" s="86"/>
      <c r="FNF84" s="86"/>
      <c r="FNG84" s="86"/>
      <c r="FNH84" s="86"/>
      <c r="FNI84" s="86"/>
      <c r="FNJ84" s="86"/>
      <c r="FNK84" s="86"/>
      <c r="FNL84" s="86"/>
      <c r="FNM84" s="86"/>
      <c r="FNN84" s="86"/>
      <c r="FNO84" s="86"/>
      <c r="FNP84" s="86"/>
      <c r="FNQ84" s="86"/>
      <c r="FNR84" s="86"/>
      <c r="FNS84" s="86"/>
      <c r="FNT84" s="86"/>
      <c r="FNU84" s="86"/>
      <c r="FNV84" s="86"/>
      <c r="FNW84" s="86"/>
      <c r="FNX84" s="86"/>
      <c r="FNY84" s="86"/>
      <c r="FNZ84" s="86"/>
      <c r="FOA84" s="86"/>
      <c r="FOB84" s="86"/>
      <c r="FOC84" s="86"/>
      <c r="FOD84" s="86"/>
      <c r="FOE84" s="86"/>
      <c r="FOF84" s="86"/>
      <c r="FOG84" s="86"/>
      <c r="FOH84" s="86"/>
      <c r="FOI84" s="86"/>
      <c r="FOJ84" s="86"/>
      <c r="FOK84" s="86"/>
      <c r="FOL84" s="86"/>
      <c r="FOM84" s="86"/>
      <c r="FON84" s="86"/>
      <c r="FOO84" s="86"/>
      <c r="FOP84" s="86"/>
      <c r="FOQ84" s="86"/>
      <c r="FOR84" s="86"/>
      <c r="FOS84" s="86"/>
      <c r="FOT84" s="86"/>
      <c r="FOU84" s="86"/>
      <c r="FOV84" s="86"/>
      <c r="FOW84" s="86"/>
      <c r="FOX84" s="86"/>
      <c r="FOY84" s="86"/>
      <c r="FOZ84" s="86"/>
      <c r="FPA84" s="86"/>
      <c r="FPB84" s="86"/>
      <c r="FPC84" s="86"/>
      <c r="FPD84" s="86"/>
      <c r="FPE84" s="86"/>
      <c r="FPF84" s="86"/>
      <c r="FPG84" s="86"/>
      <c r="FPH84" s="86"/>
      <c r="FPI84" s="86"/>
      <c r="FPJ84" s="86"/>
      <c r="FPK84" s="86"/>
      <c r="FPL84" s="86"/>
      <c r="FPM84" s="86"/>
      <c r="FPN84" s="86"/>
      <c r="FPO84" s="86"/>
      <c r="FPP84" s="86"/>
      <c r="FPQ84" s="86"/>
      <c r="FPR84" s="86"/>
      <c r="FPS84" s="86"/>
      <c r="FPT84" s="86"/>
      <c r="FPU84" s="86"/>
      <c r="FPV84" s="86"/>
      <c r="FPW84" s="86"/>
      <c r="FPX84" s="86"/>
      <c r="FPY84" s="86"/>
      <c r="FPZ84" s="86"/>
      <c r="FQA84" s="86"/>
      <c r="FQB84" s="86"/>
      <c r="FQC84" s="86"/>
      <c r="FQD84" s="86"/>
      <c r="FQE84" s="86"/>
      <c r="FQF84" s="86"/>
      <c r="FQG84" s="86"/>
      <c r="FQH84" s="86"/>
      <c r="FQI84" s="86"/>
      <c r="FQJ84" s="86"/>
      <c r="FQK84" s="86"/>
      <c r="FQL84" s="86"/>
      <c r="FQM84" s="86"/>
      <c r="FQN84" s="86"/>
      <c r="FQO84" s="86"/>
      <c r="FQP84" s="86"/>
      <c r="FQQ84" s="86"/>
      <c r="FQR84" s="86"/>
      <c r="FQS84" s="86"/>
      <c r="FQT84" s="86"/>
      <c r="FQU84" s="86"/>
      <c r="FQV84" s="86"/>
      <c r="FQW84" s="86"/>
      <c r="FQX84" s="86"/>
      <c r="FQY84" s="86"/>
      <c r="FQZ84" s="86"/>
      <c r="FRA84" s="86"/>
      <c r="FRB84" s="86"/>
      <c r="FRC84" s="86"/>
      <c r="FRD84" s="86"/>
      <c r="FRE84" s="86"/>
      <c r="FRF84" s="86"/>
      <c r="FRG84" s="86"/>
      <c r="FRH84" s="86"/>
      <c r="FRI84" s="86"/>
      <c r="FRJ84" s="86"/>
      <c r="FRK84" s="86"/>
      <c r="FRL84" s="86"/>
      <c r="FRM84" s="86"/>
      <c r="FRN84" s="86"/>
      <c r="FRO84" s="86"/>
      <c r="FRP84" s="86"/>
      <c r="FRQ84" s="86"/>
      <c r="FRR84" s="86"/>
      <c r="FRS84" s="86"/>
      <c r="FRT84" s="86"/>
      <c r="FRU84" s="86"/>
      <c r="FRV84" s="86"/>
      <c r="FRW84" s="86"/>
      <c r="FRX84" s="86"/>
      <c r="FRY84" s="86"/>
      <c r="FRZ84" s="86"/>
      <c r="FSA84" s="86"/>
      <c r="FSB84" s="86"/>
      <c r="FSC84" s="86"/>
      <c r="FSD84" s="86"/>
      <c r="FSE84" s="86"/>
      <c r="FSF84" s="86"/>
      <c r="FSG84" s="86"/>
      <c r="FSH84" s="86"/>
      <c r="FSI84" s="86"/>
      <c r="FSJ84" s="86"/>
      <c r="FSK84" s="86"/>
      <c r="FSL84" s="86"/>
      <c r="FSM84" s="86"/>
      <c r="FSN84" s="86"/>
      <c r="FSO84" s="86"/>
      <c r="FSP84" s="86"/>
      <c r="FSQ84" s="86"/>
      <c r="FSR84" s="86"/>
      <c r="FSS84" s="86"/>
      <c r="FST84" s="86"/>
      <c r="FSU84" s="86"/>
      <c r="FSV84" s="86"/>
      <c r="FSW84" s="86"/>
      <c r="FSX84" s="86"/>
      <c r="FSY84" s="86"/>
      <c r="FSZ84" s="86"/>
      <c r="FTA84" s="86"/>
      <c r="FTB84" s="86"/>
      <c r="FTC84" s="86"/>
      <c r="FTD84" s="86"/>
      <c r="FTE84" s="86"/>
      <c r="FTF84" s="86"/>
      <c r="FTG84" s="86"/>
      <c r="FTH84" s="86"/>
      <c r="FTI84" s="86"/>
      <c r="FTJ84" s="86"/>
      <c r="FTK84" s="86"/>
      <c r="FTL84" s="86"/>
      <c r="FTM84" s="86"/>
      <c r="FTN84" s="86"/>
      <c r="FTO84" s="86"/>
      <c r="FTP84" s="86"/>
      <c r="FTQ84" s="86"/>
      <c r="FTR84" s="86"/>
      <c r="FTS84" s="86"/>
      <c r="FTT84" s="86"/>
      <c r="FTU84" s="86"/>
      <c r="FTV84" s="86"/>
      <c r="FTW84" s="86"/>
      <c r="FTX84" s="86"/>
      <c r="FTY84" s="86"/>
      <c r="FTZ84" s="86"/>
      <c r="FUA84" s="86"/>
      <c r="FUB84" s="86"/>
      <c r="FUC84" s="86"/>
      <c r="FUD84" s="86"/>
      <c r="FUE84" s="86"/>
      <c r="FUF84" s="86"/>
      <c r="FUG84" s="86"/>
      <c r="FUH84" s="86"/>
      <c r="FUI84" s="86"/>
      <c r="FUJ84" s="86"/>
      <c r="FUK84" s="86"/>
      <c r="FUL84" s="86"/>
      <c r="FUM84" s="86"/>
      <c r="FUN84" s="86"/>
      <c r="FUO84" s="86"/>
      <c r="FUP84" s="86"/>
      <c r="FUQ84" s="86"/>
      <c r="FUR84" s="86"/>
      <c r="FUS84" s="86"/>
      <c r="FUT84" s="86"/>
      <c r="FUU84" s="86"/>
      <c r="FUV84" s="86"/>
      <c r="FUW84" s="86"/>
      <c r="FUX84" s="86"/>
      <c r="FUY84" s="86"/>
      <c r="FUZ84" s="86"/>
      <c r="FVA84" s="86"/>
      <c r="FVB84" s="86"/>
      <c r="FVC84" s="86"/>
      <c r="FVD84" s="86"/>
      <c r="FVE84" s="86"/>
      <c r="FVF84" s="86"/>
      <c r="FVG84" s="86"/>
      <c r="FVH84" s="86"/>
      <c r="FVI84" s="86"/>
      <c r="FVJ84" s="86"/>
      <c r="FVK84" s="86"/>
      <c r="FVL84" s="86"/>
      <c r="FVM84" s="86"/>
      <c r="FVN84" s="86"/>
      <c r="FVO84" s="86"/>
      <c r="FVP84" s="86"/>
      <c r="FVQ84" s="86"/>
      <c r="FVR84" s="86"/>
      <c r="FVS84" s="86"/>
      <c r="FVT84" s="86"/>
      <c r="FVU84" s="86"/>
      <c r="FVV84" s="86"/>
      <c r="FVW84" s="86"/>
      <c r="FVX84" s="86"/>
      <c r="FVY84" s="86"/>
      <c r="FVZ84" s="86"/>
      <c r="FWA84" s="86"/>
      <c r="FWB84" s="86"/>
      <c r="FWC84" s="86"/>
      <c r="FWD84" s="86"/>
      <c r="FWE84" s="86"/>
      <c r="FWF84" s="86"/>
      <c r="FWG84" s="86"/>
      <c r="FWH84" s="86"/>
      <c r="FWI84" s="86"/>
      <c r="FWJ84" s="86"/>
      <c r="FWK84" s="86"/>
      <c r="FWL84" s="86"/>
      <c r="FWM84" s="86"/>
      <c r="FWN84" s="86"/>
      <c r="FWO84" s="86"/>
      <c r="FWP84" s="86"/>
      <c r="FWQ84" s="86"/>
      <c r="FWR84" s="86"/>
      <c r="FWS84" s="86"/>
      <c r="FWT84" s="86"/>
      <c r="FWU84" s="86"/>
      <c r="FWV84" s="86"/>
      <c r="FWW84" s="86"/>
      <c r="FWX84" s="86"/>
      <c r="FWY84" s="86"/>
      <c r="FWZ84" s="86"/>
      <c r="FXA84" s="86"/>
      <c r="FXB84" s="86"/>
      <c r="FXC84" s="86"/>
      <c r="FXD84" s="86"/>
      <c r="FXE84" s="86"/>
      <c r="FXF84" s="86"/>
      <c r="FXG84" s="86"/>
      <c r="FXH84" s="86"/>
      <c r="FXI84" s="86"/>
      <c r="FXJ84" s="86"/>
      <c r="FXK84" s="86"/>
      <c r="FXL84" s="86"/>
      <c r="FXM84" s="86"/>
      <c r="FXN84" s="86"/>
      <c r="FXO84" s="86"/>
      <c r="FXP84" s="86"/>
      <c r="FXQ84" s="86"/>
      <c r="FXR84" s="86"/>
      <c r="FXS84" s="86"/>
      <c r="FXT84" s="86"/>
      <c r="FXU84" s="86"/>
      <c r="FXV84" s="86"/>
      <c r="FXW84" s="86"/>
      <c r="FXX84" s="86"/>
      <c r="FXY84" s="86"/>
      <c r="FXZ84" s="86"/>
      <c r="FYA84" s="86"/>
      <c r="FYB84" s="86"/>
      <c r="FYC84" s="86"/>
      <c r="FYD84" s="86"/>
      <c r="FYE84" s="86"/>
      <c r="FYF84" s="86"/>
      <c r="FYG84" s="86"/>
      <c r="FYH84" s="86"/>
      <c r="FYI84" s="86"/>
      <c r="FYJ84" s="86"/>
      <c r="FYK84" s="86"/>
      <c r="FYL84" s="86"/>
      <c r="FYM84" s="86"/>
      <c r="FYN84" s="86"/>
      <c r="FYO84" s="86"/>
      <c r="FYP84" s="86"/>
      <c r="FYQ84" s="86"/>
      <c r="FYR84" s="86"/>
      <c r="FYS84" s="86"/>
      <c r="FYT84" s="86"/>
      <c r="FYU84" s="86"/>
      <c r="FYV84" s="86"/>
      <c r="FYW84" s="86"/>
      <c r="FYX84" s="86"/>
      <c r="FYY84" s="86"/>
      <c r="FYZ84" s="86"/>
      <c r="FZA84" s="86"/>
      <c r="FZB84" s="86"/>
      <c r="FZC84" s="86"/>
      <c r="FZD84" s="86"/>
      <c r="FZE84" s="86"/>
      <c r="FZF84" s="86"/>
      <c r="FZG84" s="86"/>
      <c r="FZH84" s="86"/>
      <c r="FZI84" s="86"/>
      <c r="FZJ84" s="86"/>
      <c r="FZK84" s="86"/>
      <c r="FZL84" s="86"/>
      <c r="FZM84" s="86"/>
      <c r="FZN84" s="86"/>
      <c r="FZO84" s="86"/>
      <c r="FZP84" s="86"/>
      <c r="FZQ84" s="86"/>
      <c r="FZR84" s="86"/>
      <c r="FZS84" s="86"/>
      <c r="FZT84" s="86"/>
      <c r="FZU84" s="86"/>
      <c r="FZV84" s="86"/>
      <c r="FZW84" s="86"/>
      <c r="FZX84" s="86"/>
      <c r="FZY84" s="86"/>
      <c r="FZZ84" s="86"/>
      <c r="GAA84" s="86"/>
      <c r="GAB84" s="86"/>
      <c r="GAC84" s="86"/>
      <c r="GAD84" s="86"/>
      <c r="GAE84" s="86"/>
      <c r="GAF84" s="86"/>
      <c r="GAG84" s="86"/>
      <c r="GAH84" s="86"/>
      <c r="GAI84" s="86"/>
      <c r="GAJ84" s="86"/>
      <c r="GAK84" s="86"/>
      <c r="GAL84" s="86"/>
      <c r="GAM84" s="86"/>
      <c r="GAN84" s="86"/>
      <c r="GAO84" s="86"/>
      <c r="GAP84" s="86"/>
      <c r="GAQ84" s="86"/>
      <c r="GAR84" s="86"/>
      <c r="GAS84" s="86"/>
      <c r="GAT84" s="86"/>
      <c r="GAU84" s="86"/>
      <c r="GAV84" s="86"/>
      <c r="GAW84" s="86"/>
      <c r="GAX84" s="86"/>
      <c r="GAY84" s="86"/>
      <c r="GAZ84" s="86"/>
      <c r="GBA84" s="86"/>
      <c r="GBB84" s="86"/>
      <c r="GBC84" s="86"/>
      <c r="GBD84" s="86"/>
      <c r="GBE84" s="86"/>
      <c r="GBF84" s="86"/>
      <c r="GBG84" s="86"/>
      <c r="GBH84" s="86"/>
      <c r="GBI84" s="86"/>
      <c r="GBJ84" s="86"/>
      <c r="GBK84" s="86"/>
      <c r="GBL84" s="86"/>
      <c r="GBM84" s="86"/>
      <c r="GBN84" s="86"/>
      <c r="GBO84" s="86"/>
      <c r="GBP84" s="86"/>
      <c r="GBQ84" s="86"/>
      <c r="GBR84" s="86"/>
      <c r="GBS84" s="86"/>
      <c r="GBT84" s="86"/>
      <c r="GBU84" s="86"/>
      <c r="GBV84" s="86"/>
      <c r="GBW84" s="86"/>
      <c r="GBX84" s="86"/>
      <c r="GBY84" s="86"/>
      <c r="GBZ84" s="86"/>
      <c r="GCA84" s="86"/>
      <c r="GCB84" s="86"/>
      <c r="GCC84" s="86"/>
      <c r="GCD84" s="86"/>
      <c r="GCE84" s="86"/>
      <c r="GCF84" s="86"/>
      <c r="GCG84" s="86"/>
      <c r="GCH84" s="86"/>
      <c r="GCI84" s="86"/>
      <c r="GCJ84" s="86"/>
      <c r="GCK84" s="86"/>
      <c r="GCL84" s="86"/>
      <c r="GCM84" s="86"/>
      <c r="GCN84" s="86"/>
      <c r="GCO84" s="86"/>
      <c r="GCP84" s="86"/>
      <c r="GCQ84" s="86"/>
      <c r="GCR84" s="86"/>
      <c r="GCS84" s="86"/>
      <c r="GCT84" s="86"/>
      <c r="GCU84" s="86"/>
      <c r="GCV84" s="86"/>
      <c r="GCW84" s="86"/>
      <c r="GCX84" s="86"/>
      <c r="GCY84" s="86"/>
      <c r="GCZ84" s="86"/>
      <c r="GDA84" s="86"/>
      <c r="GDB84" s="86"/>
      <c r="GDC84" s="86"/>
      <c r="GDD84" s="86"/>
      <c r="GDE84" s="86"/>
      <c r="GDF84" s="86"/>
      <c r="GDG84" s="86"/>
      <c r="GDH84" s="86"/>
      <c r="GDI84" s="86"/>
      <c r="GDJ84" s="86"/>
      <c r="GDK84" s="86"/>
      <c r="GDL84" s="86"/>
      <c r="GDM84" s="86"/>
      <c r="GDN84" s="86"/>
      <c r="GDO84" s="86"/>
      <c r="GDP84" s="86"/>
      <c r="GDQ84" s="86"/>
      <c r="GDR84" s="86"/>
      <c r="GDS84" s="86"/>
      <c r="GDT84" s="86"/>
      <c r="GDU84" s="86"/>
      <c r="GDV84" s="86"/>
      <c r="GDW84" s="86"/>
      <c r="GDX84" s="86"/>
      <c r="GDY84" s="86"/>
      <c r="GDZ84" s="86"/>
      <c r="GEA84" s="86"/>
      <c r="GEB84" s="86"/>
      <c r="GEC84" s="86"/>
      <c r="GED84" s="86"/>
      <c r="GEE84" s="86"/>
      <c r="GEF84" s="86"/>
      <c r="GEG84" s="86"/>
      <c r="GEH84" s="86"/>
      <c r="GEI84" s="86"/>
      <c r="GEJ84" s="86"/>
      <c r="GEK84" s="86"/>
      <c r="GEL84" s="86"/>
      <c r="GEM84" s="86"/>
      <c r="GEN84" s="86"/>
      <c r="GEO84" s="86"/>
      <c r="GEP84" s="86"/>
      <c r="GEQ84" s="86"/>
      <c r="GER84" s="86"/>
      <c r="GES84" s="86"/>
      <c r="GET84" s="86"/>
      <c r="GEU84" s="86"/>
      <c r="GEV84" s="86"/>
      <c r="GEW84" s="86"/>
      <c r="GEX84" s="86"/>
      <c r="GEY84" s="86"/>
      <c r="GEZ84" s="86"/>
      <c r="GFA84" s="86"/>
      <c r="GFB84" s="86"/>
      <c r="GFC84" s="86"/>
      <c r="GFD84" s="86"/>
      <c r="GFE84" s="86"/>
      <c r="GFF84" s="86"/>
      <c r="GFG84" s="86"/>
      <c r="GFH84" s="86"/>
      <c r="GFI84" s="86"/>
      <c r="GFJ84" s="86"/>
      <c r="GFK84" s="86"/>
      <c r="GFL84" s="86"/>
      <c r="GFM84" s="86"/>
      <c r="GFN84" s="86"/>
      <c r="GFO84" s="86"/>
      <c r="GFP84" s="86"/>
      <c r="GFQ84" s="86"/>
      <c r="GFR84" s="86"/>
      <c r="GFS84" s="86"/>
      <c r="GFT84" s="86"/>
      <c r="GFU84" s="86"/>
      <c r="GFV84" s="86"/>
      <c r="GFW84" s="86"/>
      <c r="GFX84" s="86"/>
      <c r="GFY84" s="86"/>
      <c r="GFZ84" s="86"/>
      <c r="GGA84" s="86"/>
      <c r="GGB84" s="86"/>
      <c r="GGC84" s="86"/>
      <c r="GGD84" s="86"/>
      <c r="GGE84" s="86"/>
      <c r="GGF84" s="86"/>
      <c r="GGG84" s="86"/>
      <c r="GGH84" s="86"/>
      <c r="GGI84" s="86"/>
      <c r="GGJ84" s="86"/>
      <c r="GGK84" s="86"/>
      <c r="GGL84" s="86"/>
      <c r="GGM84" s="86"/>
      <c r="GGN84" s="86"/>
      <c r="GGO84" s="86"/>
      <c r="GGP84" s="86"/>
      <c r="GGQ84" s="86"/>
      <c r="GGR84" s="86"/>
      <c r="GGS84" s="86"/>
      <c r="GGT84" s="86"/>
      <c r="GGU84" s="86"/>
      <c r="GGV84" s="86"/>
      <c r="GGW84" s="86"/>
      <c r="GGX84" s="86"/>
      <c r="GGY84" s="86"/>
      <c r="GGZ84" s="86"/>
      <c r="GHA84" s="86"/>
      <c r="GHB84" s="86"/>
      <c r="GHC84" s="86"/>
      <c r="GHD84" s="86"/>
      <c r="GHE84" s="86"/>
      <c r="GHF84" s="86"/>
      <c r="GHG84" s="86"/>
      <c r="GHH84" s="86"/>
      <c r="GHI84" s="86"/>
      <c r="GHJ84" s="86"/>
      <c r="GHK84" s="86"/>
      <c r="GHL84" s="86"/>
      <c r="GHM84" s="86"/>
      <c r="GHN84" s="86"/>
      <c r="GHO84" s="86"/>
      <c r="GHP84" s="86"/>
      <c r="GHQ84" s="86"/>
      <c r="GHR84" s="86"/>
      <c r="GHS84" s="86"/>
      <c r="GHT84" s="86"/>
      <c r="GHU84" s="86"/>
      <c r="GHV84" s="86"/>
      <c r="GHW84" s="86"/>
      <c r="GHX84" s="86"/>
      <c r="GHY84" s="86"/>
      <c r="GHZ84" s="86"/>
      <c r="GIA84" s="86"/>
      <c r="GIB84" s="86"/>
      <c r="GIC84" s="86"/>
      <c r="GID84" s="86"/>
      <c r="GIE84" s="86"/>
      <c r="GIF84" s="86"/>
      <c r="GIG84" s="86"/>
      <c r="GIH84" s="86"/>
      <c r="GII84" s="86"/>
      <c r="GIJ84" s="86"/>
      <c r="GIK84" s="86"/>
      <c r="GIL84" s="86"/>
      <c r="GIM84" s="86"/>
      <c r="GIN84" s="86"/>
      <c r="GIO84" s="86"/>
      <c r="GIP84" s="86"/>
      <c r="GIQ84" s="86"/>
      <c r="GIR84" s="86"/>
      <c r="GIS84" s="86"/>
      <c r="GIT84" s="86"/>
      <c r="GIU84" s="86"/>
      <c r="GIV84" s="86"/>
      <c r="GIW84" s="86"/>
      <c r="GIX84" s="86"/>
      <c r="GIY84" s="86"/>
      <c r="GIZ84" s="86"/>
      <c r="GJA84" s="86"/>
      <c r="GJB84" s="86"/>
      <c r="GJC84" s="86"/>
      <c r="GJD84" s="86"/>
      <c r="GJE84" s="86"/>
      <c r="GJF84" s="86"/>
      <c r="GJG84" s="86"/>
      <c r="GJH84" s="86"/>
      <c r="GJI84" s="86"/>
      <c r="GJJ84" s="86"/>
      <c r="GJK84" s="86"/>
      <c r="GJL84" s="86"/>
      <c r="GJM84" s="86"/>
      <c r="GJN84" s="86"/>
      <c r="GJO84" s="86"/>
      <c r="GJP84" s="86"/>
      <c r="GJQ84" s="86"/>
      <c r="GJR84" s="86"/>
      <c r="GJS84" s="86"/>
      <c r="GJT84" s="86"/>
      <c r="GJU84" s="86"/>
      <c r="GJV84" s="86"/>
      <c r="GJW84" s="86"/>
      <c r="GJX84" s="86"/>
      <c r="GJY84" s="86"/>
      <c r="GJZ84" s="86"/>
      <c r="GKA84" s="86"/>
      <c r="GKB84" s="86"/>
      <c r="GKC84" s="86"/>
      <c r="GKD84" s="86"/>
      <c r="GKE84" s="86"/>
      <c r="GKF84" s="86"/>
      <c r="GKG84" s="86"/>
      <c r="GKH84" s="86"/>
      <c r="GKI84" s="86"/>
      <c r="GKJ84" s="86"/>
      <c r="GKK84" s="86"/>
      <c r="GKL84" s="86"/>
      <c r="GKM84" s="86"/>
      <c r="GKN84" s="86"/>
      <c r="GKO84" s="86"/>
      <c r="GKP84" s="86"/>
      <c r="GKQ84" s="86"/>
      <c r="GKR84" s="86"/>
      <c r="GKS84" s="86"/>
      <c r="GKT84" s="86"/>
      <c r="GKU84" s="86"/>
      <c r="GKV84" s="86"/>
      <c r="GKW84" s="86"/>
      <c r="GKX84" s="86"/>
      <c r="GKY84" s="86"/>
      <c r="GKZ84" s="86"/>
      <c r="GLA84" s="86"/>
      <c r="GLB84" s="86"/>
      <c r="GLC84" s="86"/>
      <c r="GLD84" s="86"/>
      <c r="GLE84" s="86"/>
      <c r="GLF84" s="86"/>
      <c r="GLG84" s="86"/>
      <c r="GLH84" s="86"/>
      <c r="GLI84" s="86"/>
      <c r="GLJ84" s="86"/>
      <c r="GLK84" s="86"/>
      <c r="GLL84" s="86"/>
      <c r="GLM84" s="86"/>
      <c r="GLN84" s="86"/>
      <c r="GLO84" s="86"/>
      <c r="GLP84" s="86"/>
      <c r="GLQ84" s="86"/>
      <c r="GLR84" s="86"/>
      <c r="GLS84" s="86"/>
      <c r="GLT84" s="86"/>
      <c r="GLU84" s="86"/>
      <c r="GLV84" s="86"/>
      <c r="GLW84" s="86"/>
      <c r="GLX84" s="86"/>
      <c r="GLY84" s="86"/>
      <c r="GLZ84" s="86"/>
      <c r="GMA84" s="86"/>
      <c r="GMB84" s="86"/>
      <c r="GMC84" s="86"/>
      <c r="GMD84" s="86"/>
      <c r="GME84" s="86"/>
      <c r="GMF84" s="86"/>
      <c r="GMG84" s="86"/>
      <c r="GMH84" s="86"/>
      <c r="GMI84" s="86"/>
      <c r="GMJ84" s="86"/>
      <c r="GMK84" s="86"/>
      <c r="GML84" s="86"/>
      <c r="GMM84" s="86"/>
      <c r="GMN84" s="86"/>
      <c r="GMO84" s="86"/>
      <c r="GMP84" s="86"/>
      <c r="GMQ84" s="86"/>
      <c r="GMR84" s="86"/>
      <c r="GMS84" s="86"/>
      <c r="GMT84" s="86"/>
      <c r="GMU84" s="86"/>
      <c r="GMV84" s="86"/>
      <c r="GMW84" s="86"/>
      <c r="GMX84" s="86"/>
      <c r="GMY84" s="86"/>
      <c r="GMZ84" s="86"/>
      <c r="GNA84" s="86"/>
      <c r="GNB84" s="86"/>
      <c r="GNC84" s="86"/>
      <c r="GND84" s="86"/>
      <c r="GNE84" s="86"/>
      <c r="GNF84" s="86"/>
      <c r="GNG84" s="86"/>
      <c r="GNH84" s="86"/>
      <c r="GNI84" s="86"/>
      <c r="GNJ84" s="86"/>
      <c r="GNK84" s="86"/>
      <c r="GNL84" s="86"/>
      <c r="GNM84" s="86"/>
      <c r="GNN84" s="86"/>
      <c r="GNO84" s="86"/>
      <c r="GNP84" s="86"/>
      <c r="GNQ84" s="86"/>
      <c r="GNR84" s="86"/>
      <c r="GNS84" s="86"/>
      <c r="GNT84" s="86"/>
      <c r="GNU84" s="86"/>
      <c r="GNV84" s="86"/>
      <c r="GNW84" s="86"/>
      <c r="GNX84" s="86"/>
      <c r="GNY84" s="86"/>
      <c r="GNZ84" s="86"/>
      <c r="GOA84" s="86"/>
      <c r="GOB84" s="86"/>
      <c r="GOC84" s="86"/>
      <c r="GOD84" s="86"/>
      <c r="GOE84" s="86"/>
      <c r="GOF84" s="86"/>
      <c r="GOG84" s="86"/>
      <c r="GOH84" s="86"/>
      <c r="GOI84" s="86"/>
      <c r="GOJ84" s="86"/>
      <c r="GOK84" s="86"/>
      <c r="GOL84" s="86"/>
      <c r="GOM84" s="86"/>
      <c r="GON84" s="86"/>
      <c r="GOO84" s="86"/>
      <c r="GOP84" s="86"/>
      <c r="GOQ84" s="86"/>
      <c r="GOR84" s="86"/>
      <c r="GOS84" s="86"/>
      <c r="GOT84" s="86"/>
      <c r="GOU84" s="86"/>
      <c r="GOV84" s="86"/>
      <c r="GOW84" s="86"/>
      <c r="GOX84" s="86"/>
      <c r="GOY84" s="86"/>
      <c r="GOZ84" s="86"/>
      <c r="GPA84" s="86"/>
      <c r="GPB84" s="86"/>
      <c r="GPC84" s="86"/>
      <c r="GPD84" s="86"/>
      <c r="GPE84" s="86"/>
      <c r="GPF84" s="86"/>
      <c r="GPG84" s="86"/>
      <c r="GPH84" s="86"/>
      <c r="GPI84" s="86"/>
      <c r="GPJ84" s="86"/>
      <c r="GPK84" s="86"/>
      <c r="GPL84" s="86"/>
      <c r="GPM84" s="86"/>
      <c r="GPN84" s="86"/>
      <c r="GPO84" s="86"/>
      <c r="GPP84" s="86"/>
      <c r="GPQ84" s="86"/>
      <c r="GPR84" s="86"/>
      <c r="GPS84" s="86"/>
      <c r="GPT84" s="86"/>
      <c r="GPU84" s="86"/>
      <c r="GPV84" s="86"/>
      <c r="GPW84" s="86"/>
      <c r="GPX84" s="86"/>
      <c r="GPY84" s="86"/>
      <c r="GPZ84" s="86"/>
      <c r="GQA84" s="86"/>
      <c r="GQB84" s="86"/>
      <c r="GQC84" s="86"/>
      <c r="GQD84" s="86"/>
      <c r="GQE84" s="86"/>
      <c r="GQF84" s="86"/>
      <c r="GQG84" s="86"/>
      <c r="GQH84" s="86"/>
      <c r="GQI84" s="86"/>
      <c r="GQJ84" s="86"/>
      <c r="GQK84" s="86"/>
      <c r="GQL84" s="86"/>
      <c r="GQM84" s="86"/>
      <c r="GQN84" s="86"/>
      <c r="GQO84" s="86"/>
      <c r="GQP84" s="86"/>
      <c r="GQQ84" s="86"/>
      <c r="GQR84" s="86"/>
      <c r="GQS84" s="86"/>
      <c r="GQT84" s="86"/>
      <c r="GQU84" s="86"/>
      <c r="GQV84" s="86"/>
      <c r="GQW84" s="86"/>
      <c r="GQX84" s="86"/>
      <c r="GQY84" s="86"/>
      <c r="GQZ84" s="86"/>
      <c r="GRA84" s="86"/>
      <c r="GRB84" s="86"/>
      <c r="GRC84" s="86"/>
      <c r="GRD84" s="86"/>
      <c r="GRE84" s="86"/>
      <c r="GRF84" s="86"/>
      <c r="GRG84" s="86"/>
      <c r="GRH84" s="86"/>
      <c r="GRI84" s="86"/>
      <c r="GRJ84" s="86"/>
      <c r="GRK84" s="86"/>
      <c r="GRL84" s="86"/>
      <c r="GRM84" s="86"/>
      <c r="GRN84" s="86"/>
      <c r="GRO84" s="86"/>
      <c r="GRP84" s="86"/>
      <c r="GRQ84" s="86"/>
      <c r="GRR84" s="86"/>
      <c r="GRS84" s="86"/>
      <c r="GRT84" s="86"/>
      <c r="GRU84" s="86"/>
      <c r="GRV84" s="86"/>
      <c r="GRW84" s="86"/>
      <c r="GRX84" s="86"/>
      <c r="GRY84" s="86"/>
      <c r="GRZ84" s="86"/>
      <c r="GSA84" s="86"/>
      <c r="GSB84" s="86"/>
      <c r="GSC84" s="86"/>
      <c r="GSD84" s="86"/>
      <c r="GSE84" s="86"/>
      <c r="GSF84" s="86"/>
      <c r="GSG84" s="86"/>
      <c r="GSH84" s="86"/>
      <c r="GSI84" s="86"/>
      <c r="GSJ84" s="86"/>
      <c r="GSK84" s="86"/>
      <c r="GSL84" s="86"/>
      <c r="GSM84" s="86"/>
      <c r="GSN84" s="86"/>
      <c r="GSO84" s="86"/>
      <c r="GSP84" s="86"/>
      <c r="GSQ84" s="86"/>
      <c r="GSR84" s="86"/>
      <c r="GSS84" s="86"/>
      <c r="GST84" s="86"/>
      <c r="GSU84" s="86"/>
      <c r="GSV84" s="86"/>
      <c r="GSW84" s="86"/>
      <c r="GSX84" s="86"/>
      <c r="GSY84" s="86"/>
      <c r="GSZ84" s="86"/>
      <c r="GTA84" s="86"/>
      <c r="GTB84" s="86"/>
      <c r="GTC84" s="86"/>
      <c r="GTD84" s="86"/>
      <c r="GTE84" s="86"/>
      <c r="GTF84" s="86"/>
      <c r="GTG84" s="86"/>
      <c r="GTH84" s="86"/>
      <c r="GTI84" s="86"/>
      <c r="GTJ84" s="86"/>
      <c r="GTK84" s="86"/>
      <c r="GTL84" s="86"/>
      <c r="GTM84" s="86"/>
      <c r="GTN84" s="86"/>
      <c r="GTO84" s="86"/>
      <c r="GTP84" s="86"/>
      <c r="GTQ84" s="86"/>
      <c r="GTR84" s="86"/>
      <c r="GTS84" s="86"/>
      <c r="GTT84" s="86"/>
      <c r="GTU84" s="86"/>
      <c r="GTV84" s="86"/>
      <c r="GTW84" s="86"/>
      <c r="GTX84" s="86"/>
      <c r="GTY84" s="86"/>
      <c r="GTZ84" s="86"/>
      <c r="GUA84" s="86"/>
      <c r="GUB84" s="86"/>
      <c r="GUC84" s="86"/>
      <c r="GUD84" s="86"/>
      <c r="GUE84" s="86"/>
      <c r="GUF84" s="86"/>
      <c r="GUG84" s="86"/>
      <c r="GUH84" s="86"/>
      <c r="GUI84" s="86"/>
      <c r="GUJ84" s="86"/>
      <c r="GUK84" s="86"/>
      <c r="GUL84" s="86"/>
      <c r="GUM84" s="86"/>
      <c r="GUN84" s="86"/>
      <c r="GUO84" s="86"/>
      <c r="GUP84" s="86"/>
      <c r="GUQ84" s="86"/>
      <c r="GUR84" s="86"/>
      <c r="GUS84" s="86"/>
      <c r="GUT84" s="86"/>
      <c r="GUU84" s="86"/>
      <c r="GUV84" s="86"/>
      <c r="GUW84" s="86"/>
      <c r="GUX84" s="86"/>
      <c r="GUY84" s="86"/>
      <c r="GUZ84" s="86"/>
      <c r="GVA84" s="86"/>
      <c r="GVB84" s="86"/>
      <c r="GVC84" s="86"/>
      <c r="GVD84" s="86"/>
      <c r="GVE84" s="86"/>
      <c r="GVF84" s="86"/>
      <c r="GVG84" s="86"/>
      <c r="GVH84" s="86"/>
      <c r="GVI84" s="86"/>
      <c r="GVJ84" s="86"/>
      <c r="GVK84" s="86"/>
      <c r="GVL84" s="86"/>
      <c r="GVM84" s="86"/>
      <c r="GVN84" s="86"/>
      <c r="GVO84" s="86"/>
      <c r="GVP84" s="86"/>
      <c r="GVQ84" s="86"/>
      <c r="GVR84" s="86"/>
      <c r="GVS84" s="86"/>
      <c r="GVT84" s="86"/>
      <c r="GVU84" s="86"/>
      <c r="GVV84" s="86"/>
      <c r="GVW84" s="86"/>
      <c r="GVX84" s="86"/>
      <c r="GVY84" s="86"/>
      <c r="GVZ84" s="86"/>
      <c r="GWA84" s="86"/>
      <c r="GWB84" s="86"/>
      <c r="GWC84" s="86"/>
      <c r="GWD84" s="86"/>
      <c r="GWE84" s="86"/>
      <c r="GWF84" s="86"/>
      <c r="GWG84" s="86"/>
      <c r="GWH84" s="86"/>
      <c r="GWI84" s="86"/>
      <c r="GWJ84" s="86"/>
      <c r="GWK84" s="86"/>
      <c r="GWL84" s="86"/>
      <c r="GWM84" s="86"/>
      <c r="GWN84" s="86"/>
      <c r="GWO84" s="86"/>
      <c r="GWP84" s="86"/>
      <c r="GWQ84" s="86"/>
      <c r="GWR84" s="86"/>
      <c r="GWS84" s="86"/>
      <c r="GWT84" s="86"/>
      <c r="GWU84" s="86"/>
      <c r="GWV84" s="86"/>
      <c r="GWW84" s="86"/>
      <c r="GWX84" s="86"/>
      <c r="GWY84" s="86"/>
      <c r="GWZ84" s="86"/>
      <c r="GXA84" s="86"/>
      <c r="GXB84" s="86"/>
      <c r="GXC84" s="86"/>
      <c r="GXD84" s="86"/>
      <c r="GXE84" s="86"/>
      <c r="GXF84" s="86"/>
      <c r="GXG84" s="86"/>
      <c r="GXH84" s="86"/>
      <c r="GXI84" s="86"/>
      <c r="GXJ84" s="86"/>
      <c r="GXK84" s="86"/>
      <c r="GXL84" s="86"/>
      <c r="GXM84" s="86"/>
      <c r="GXN84" s="86"/>
      <c r="GXO84" s="86"/>
      <c r="GXP84" s="86"/>
      <c r="GXQ84" s="86"/>
      <c r="GXR84" s="86"/>
      <c r="GXS84" s="86"/>
      <c r="GXT84" s="86"/>
      <c r="GXU84" s="86"/>
      <c r="GXV84" s="86"/>
      <c r="GXW84" s="86"/>
      <c r="GXX84" s="86"/>
      <c r="GXY84" s="86"/>
      <c r="GXZ84" s="86"/>
      <c r="GYA84" s="86"/>
      <c r="GYB84" s="86"/>
      <c r="GYC84" s="86"/>
      <c r="GYD84" s="86"/>
      <c r="GYE84" s="86"/>
      <c r="GYF84" s="86"/>
      <c r="GYG84" s="86"/>
      <c r="GYH84" s="86"/>
      <c r="GYI84" s="86"/>
      <c r="GYJ84" s="86"/>
      <c r="GYK84" s="86"/>
      <c r="GYL84" s="86"/>
      <c r="GYM84" s="86"/>
      <c r="GYN84" s="86"/>
      <c r="GYO84" s="86"/>
      <c r="GYP84" s="86"/>
      <c r="GYQ84" s="86"/>
      <c r="GYR84" s="86"/>
      <c r="GYS84" s="86"/>
      <c r="GYT84" s="86"/>
      <c r="GYU84" s="86"/>
      <c r="GYV84" s="86"/>
      <c r="GYW84" s="86"/>
      <c r="GYX84" s="86"/>
      <c r="GYY84" s="86"/>
      <c r="GYZ84" s="86"/>
      <c r="GZA84" s="86"/>
      <c r="GZB84" s="86"/>
      <c r="GZC84" s="86"/>
      <c r="GZD84" s="86"/>
      <c r="GZE84" s="86"/>
      <c r="GZF84" s="86"/>
      <c r="GZG84" s="86"/>
      <c r="GZH84" s="86"/>
      <c r="GZI84" s="86"/>
      <c r="GZJ84" s="86"/>
      <c r="GZK84" s="86"/>
      <c r="GZL84" s="86"/>
      <c r="GZM84" s="86"/>
      <c r="GZN84" s="86"/>
      <c r="GZO84" s="86"/>
      <c r="GZP84" s="86"/>
      <c r="GZQ84" s="86"/>
      <c r="GZR84" s="86"/>
      <c r="GZS84" s="86"/>
      <c r="GZT84" s="86"/>
      <c r="GZU84" s="86"/>
      <c r="GZV84" s="86"/>
      <c r="GZW84" s="86"/>
      <c r="GZX84" s="86"/>
      <c r="GZY84" s="86"/>
      <c r="GZZ84" s="86"/>
      <c r="HAA84" s="86"/>
      <c r="HAB84" s="86"/>
      <c r="HAC84" s="86"/>
      <c r="HAD84" s="86"/>
      <c r="HAE84" s="86"/>
      <c r="HAF84" s="86"/>
      <c r="HAG84" s="86"/>
      <c r="HAH84" s="86"/>
      <c r="HAI84" s="86"/>
      <c r="HAJ84" s="86"/>
      <c r="HAK84" s="86"/>
      <c r="HAL84" s="86"/>
      <c r="HAM84" s="86"/>
      <c r="HAN84" s="86"/>
      <c r="HAO84" s="86"/>
      <c r="HAP84" s="86"/>
      <c r="HAQ84" s="86"/>
      <c r="HAR84" s="86"/>
      <c r="HAS84" s="86"/>
      <c r="HAT84" s="86"/>
      <c r="HAU84" s="86"/>
      <c r="HAV84" s="86"/>
      <c r="HAW84" s="86"/>
      <c r="HAX84" s="86"/>
      <c r="HAY84" s="86"/>
      <c r="HAZ84" s="86"/>
      <c r="HBA84" s="86"/>
      <c r="HBB84" s="86"/>
      <c r="HBC84" s="86"/>
      <c r="HBD84" s="86"/>
      <c r="HBE84" s="86"/>
      <c r="HBF84" s="86"/>
      <c r="HBG84" s="86"/>
      <c r="HBH84" s="86"/>
      <c r="HBI84" s="86"/>
      <c r="HBJ84" s="86"/>
      <c r="HBK84" s="86"/>
      <c r="HBL84" s="86"/>
      <c r="HBM84" s="86"/>
      <c r="HBN84" s="86"/>
      <c r="HBO84" s="86"/>
      <c r="HBP84" s="86"/>
      <c r="HBQ84" s="86"/>
      <c r="HBR84" s="86"/>
      <c r="HBS84" s="86"/>
      <c r="HBT84" s="86"/>
      <c r="HBU84" s="86"/>
      <c r="HBV84" s="86"/>
      <c r="HBW84" s="86"/>
      <c r="HBX84" s="86"/>
      <c r="HBY84" s="86"/>
      <c r="HBZ84" s="86"/>
      <c r="HCA84" s="86"/>
      <c r="HCB84" s="86"/>
      <c r="HCC84" s="86"/>
      <c r="HCD84" s="86"/>
      <c r="HCE84" s="86"/>
      <c r="HCF84" s="86"/>
      <c r="HCG84" s="86"/>
      <c r="HCH84" s="86"/>
      <c r="HCI84" s="86"/>
      <c r="HCJ84" s="86"/>
      <c r="HCK84" s="86"/>
      <c r="HCL84" s="86"/>
      <c r="HCM84" s="86"/>
      <c r="HCN84" s="86"/>
      <c r="HCO84" s="86"/>
      <c r="HCP84" s="86"/>
      <c r="HCQ84" s="86"/>
      <c r="HCR84" s="86"/>
      <c r="HCS84" s="86"/>
      <c r="HCT84" s="86"/>
      <c r="HCU84" s="86"/>
      <c r="HCV84" s="86"/>
      <c r="HCW84" s="86"/>
      <c r="HCX84" s="86"/>
      <c r="HCY84" s="86"/>
      <c r="HCZ84" s="86"/>
      <c r="HDA84" s="86"/>
      <c r="HDB84" s="86"/>
      <c r="HDC84" s="86"/>
      <c r="HDD84" s="86"/>
      <c r="HDE84" s="86"/>
      <c r="HDF84" s="86"/>
      <c r="HDG84" s="86"/>
      <c r="HDH84" s="86"/>
      <c r="HDI84" s="86"/>
      <c r="HDJ84" s="86"/>
      <c r="HDK84" s="86"/>
      <c r="HDL84" s="86"/>
      <c r="HDM84" s="86"/>
      <c r="HDN84" s="86"/>
      <c r="HDO84" s="86"/>
      <c r="HDP84" s="86"/>
      <c r="HDQ84" s="86"/>
      <c r="HDR84" s="86"/>
      <c r="HDS84" s="86"/>
      <c r="HDT84" s="86"/>
      <c r="HDU84" s="86"/>
      <c r="HDV84" s="86"/>
      <c r="HDW84" s="86"/>
      <c r="HDX84" s="86"/>
      <c r="HDY84" s="86"/>
      <c r="HDZ84" s="86"/>
      <c r="HEA84" s="86"/>
      <c r="HEB84" s="86"/>
      <c r="HEC84" s="86"/>
      <c r="HED84" s="86"/>
      <c r="HEE84" s="86"/>
      <c r="HEF84" s="86"/>
      <c r="HEG84" s="86"/>
      <c r="HEH84" s="86"/>
      <c r="HEI84" s="86"/>
      <c r="HEJ84" s="86"/>
      <c r="HEK84" s="86"/>
      <c r="HEL84" s="86"/>
      <c r="HEM84" s="86"/>
      <c r="HEN84" s="86"/>
      <c r="HEO84" s="86"/>
      <c r="HEP84" s="86"/>
      <c r="HEQ84" s="86"/>
      <c r="HER84" s="86"/>
      <c r="HES84" s="86"/>
      <c r="HET84" s="86"/>
      <c r="HEU84" s="86"/>
      <c r="HEV84" s="86"/>
      <c r="HEW84" s="86"/>
      <c r="HEX84" s="86"/>
      <c r="HEY84" s="86"/>
      <c r="HEZ84" s="86"/>
      <c r="HFA84" s="86"/>
      <c r="HFB84" s="86"/>
      <c r="HFC84" s="86"/>
      <c r="HFD84" s="86"/>
      <c r="HFE84" s="86"/>
      <c r="HFF84" s="86"/>
      <c r="HFG84" s="86"/>
      <c r="HFH84" s="86"/>
      <c r="HFI84" s="86"/>
      <c r="HFJ84" s="86"/>
      <c r="HFK84" s="86"/>
      <c r="HFL84" s="86"/>
      <c r="HFM84" s="86"/>
      <c r="HFN84" s="86"/>
      <c r="HFO84" s="86"/>
      <c r="HFP84" s="86"/>
      <c r="HFQ84" s="86"/>
      <c r="HFR84" s="86"/>
      <c r="HFS84" s="86"/>
      <c r="HFT84" s="86"/>
      <c r="HFU84" s="86"/>
      <c r="HFV84" s="86"/>
      <c r="HFW84" s="86"/>
      <c r="HFX84" s="86"/>
      <c r="HFY84" s="86"/>
      <c r="HFZ84" s="86"/>
      <c r="HGA84" s="86"/>
      <c r="HGB84" s="86"/>
      <c r="HGC84" s="86"/>
      <c r="HGD84" s="86"/>
      <c r="HGE84" s="86"/>
      <c r="HGF84" s="86"/>
      <c r="HGG84" s="86"/>
      <c r="HGH84" s="86"/>
      <c r="HGI84" s="86"/>
      <c r="HGJ84" s="86"/>
      <c r="HGK84" s="86"/>
      <c r="HGL84" s="86"/>
      <c r="HGM84" s="86"/>
      <c r="HGN84" s="86"/>
      <c r="HGO84" s="86"/>
      <c r="HGP84" s="86"/>
      <c r="HGQ84" s="86"/>
      <c r="HGR84" s="86"/>
      <c r="HGS84" s="86"/>
      <c r="HGT84" s="86"/>
      <c r="HGU84" s="86"/>
      <c r="HGV84" s="86"/>
      <c r="HGW84" s="86"/>
      <c r="HGX84" s="86"/>
      <c r="HGY84" s="86"/>
      <c r="HGZ84" s="86"/>
      <c r="HHA84" s="86"/>
      <c r="HHB84" s="86"/>
      <c r="HHC84" s="86"/>
      <c r="HHD84" s="86"/>
      <c r="HHE84" s="86"/>
      <c r="HHF84" s="86"/>
      <c r="HHG84" s="86"/>
      <c r="HHH84" s="86"/>
      <c r="HHI84" s="86"/>
      <c r="HHJ84" s="86"/>
      <c r="HHK84" s="86"/>
      <c r="HHL84" s="86"/>
      <c r="HHM84" s="86"/>
      <c r="HHN84" s="86"/>
      <c r="HHO84" s="86"/>
      <c r="HHP84" s="86"/>
      <c r="HHQ84" s="86"/>
      <c r="HHR84" s="86"/>
      <c r="HHS84" s="86"/>
      <c r="HHT84" s="86"/>
      <c r="HHU84" s="86"/>
      <c r="HHV84" s="86"/>
      <c r="HHW84" s="86"/>
      <c r="HHX84" s="86"/>
      <c r="HHY84" s="86"/>
      <c r="HHZ84" s="86"/>
      <c r="HIA84" s="86"/>
      <c r="HIB84" s="86"/>
      <c r="HIC84" s="86"/>
      <c r="HID84" s="86"/>
      <c r="HIE84" s="86"/>
      <c r="HIF84" s="86"/>
      <c r="HIG84" s="86"/>
      <c r="HIH84" s="86"/>
      <c r="HII84" s="86"/>
      <c r="HIJ84" s="86"/>
      <c r="HIK84" s="86"/>
      <c r="HIL84" s="86"/>
      <c r="HIM84" s="86"/>
      <c r="HIN84" s="86"/>
      <c r="HIO84" s="86"/>
      <c r="HIP84" s="86"/>
      <c r="HIQ84" s="86"/>
      <c r="HIR84" s="86"/>
      <c r="HIS84" s="86"/>
      <c r="HIT84" s="86"/>
      <c r="HIU84" s="86"/>
      <c r="HIV84" s="86"/>
      <c r="HIW84" s="86"/>
      <c r="HIX84" s="86"/>
      <c r="HIY84" s="86"/>
      <c r="HIZ84" s="86"/>
      <c r="HJA84" s="86"/>
      <c r="HJB84" s="86"/>
      <c r="HJC84" s="86"/>
      <c r="HJD84" s="86"/>
      <c r="HJE84" s="86"/>
      <c r="HJF84" s="86"/>
      <c r="HJG84" s="86"/>
      <c r="HJH84" s="86"/>
      <c r="HJI84" s="86"/>
      <c r="HJJ84" s="86"/>
      <c r="HJK84" s="86"/>
      <c r="HJL84" s="86"/>
      <c r="HJM84" s="86"/>
      <c r="HJN84" s="86"/>
      <c r="HJO84" s="86"/>
      <c r="HJP84" s="86"/>
      <c r="HJQ84" s="86"/>
      <c r="HJR84" s="86"/>
      <c r="HJS84" s="86"/>
      <c r="HJT84" s="86"/>
      <c r="HJU84" s="86"/>
      <c r="HJV84" s="86"/>
      <c r="HJW84" s="86"/>
      <c r="HJX84" s="86"/>
      <c r="HJY84" s="86"/>
      <c r="HJZ84" s="86"/>
      <c r="HKA84" s="86"/>
      <c r="HKB84" s="86"/>
      <c r="HKC84" s="86"/>
      <c r="HKD84" s="86"/>
      <c r="HKE84" s="86"/>
      <c r="HKF84" s="86"/>
      <c r="HKG84" s="86"/>
      <c r="HKH84" s="86"/>
      <c r="HKI84" s="86"/>
      <c r="HKJ84" s="86"/>
      <c r="HKK84" s="86"/>
      <c r="HKL84" s="86"/>
      <c r="HKM84" s="86"/>
      <c r="HKN84" s="86"/>
      <c r="HKO84" s="86"/>
      <c r="HKP84" s="86"/>
      <c r="HKQ84" s="86"/>
      <c r="HKR84" s="86"/>
      <c r="HKS84" s="86"/>
      <c r="HKT84" s="86"/>
      <c r="HKU84" s="86"/>
      <c r="HKV84" s="86"/>
      <c r="HKW84" s="86"/>
      <c r="HKX84" s="86"/>
      <c r="HKY84" s="86"/>
      <c r="HKZ84" s="86"/>
      <c r="HLA84" s="86"/>
      <c r="HLB84" s="86"/>
      <c r="HLC84" s="86"/>
      <c r="HLD84" s="86"/>
      <c r="HLE84" s="86"/>
      <c r="HLF84" s="86"/>
      <c r="HLG84" s="86"/>
      <c r="HLH84" s="86"/>
      <c r="HLI84" s="86"/>
      <c r="HLJ84" s="86"/>
      <c r="HLK84" s="86"/>
      <c r="HLL84" s="86"/>
      <c r="HLM84" s="86"/>
      <c r="HLN84" s="86"/>
      <c r="HLO84" s="86"/>
      <c r="HLP84" s="86"/>
      <c r="HLQ84" s="86"/>
      <c r="HLR84" s="86"/>
      <c r="HLS84" s="86"/>
      <c r="HLT84" s="86"/>
      <c r="HLU84" s="86"/>
      <c r="HLV84" s="86"/>
      <c r="HLW84" s="86"/>
      <c r="HLX84" s="86"/>
      <c r="HLY84" s="86"/>
      <c r="HLZ84" s="86"/>
      <c r="HMA84" s="86"/>
      <c r="HMB84" s="86"/>
      <c r="HMC84" s="86"/>
      <c r="HMD84" s="86"/>
      <c r="HME84" s="86"/>
      <c r="HMF84" s="86"/>
      <c r="HMG84" s="86"/>
      <c r="HMH84" s="86"/>
      <c r="HMI84" s="86"/>
      <c r="HMJ84" s="86"/>
      <c r="HMK84" s="86"/>
      <c r="HML84" s="86"/>
      <c r="HMM84" s="86"/>
      <c r="HMN84" s="86"/>
      <c r="HMO84" s="86"/>
      <c r="HMP84" s="86"/>
      <c r="HMQ84" s="86"/>
      <c r="HMR84" s="86"/>
      <c r="HMS84" s="86"/>
      <c r="HMT84" s="86"/>
      <c r="HMU84" s="86"/>
      <c r="HMV84" s="86"/>
      <c r="HMW84" s="86"/>
      <c r="HMX84" s="86"/>
      <c r="HMY84" s="86"/>
      <c r="HMZ84" s="86"/>
      <c r="HNA84" s="86"/>
      <c r="HNB84" s="86"/>
      <c r="HNC84" s="86"/>
      <c r="HND84" s="86"/>
      <c r="HNE84" s="86"/>
      <c r="HNF84" s="86"/>
      <c r="HNG84" s="86"/>
      <c r="HNH84" s="86"/>
      <c r="HNI84" s="86"/>
      <c r="HNJ84" s="86"/>
      <c r="HNK84" s="86"/>
      <c r="HNL84" s="86"/>
      <c r="HNM84" s="86"/>
      <c r="HNN84" s="86"/>
      <c r="HNO84" s="86"/>
      <c r="HNP84" s="86"/>
      <c r="HNQ84" s="86"/>
      <c r="HNR84" s="86"/>
      <c r="HNS84" s="86"/>
      <c r="HNT84" s="86"/>
      <c r="HNU84" s="86"/>
      <c r="HNV84" s="86"/>
      <c r="HNW84" s="86"/>
      <c r="HNX84" s="86"/>
      <c r="HNY84" s="86"/>
      <c r="HNZ84" s="86"/>
      <c r="HOA84" s="86"/>
      <c r="HOB84" s="86"/>
      <c r="HOC84" s="86"/>
      <c r="HOD84" s="86"/>
      <c r="HOE84" s="86"/>
      <c r="HOF84" s="86"/>
      <c r="HOG84" s="86"/>
      <c r="HOH84" s="86"/>
      <c r="HOI84" s="86"/>
      <c r="HOJ84" s="86"/>
      <c r="HOK84" s="86"/>
      <c r="HOL84" s="86"/>
      <c r="HOM84" s="86"/>
      <c r="HON84" s="86"/>
      <c r="HOO84" s="86"/>
      <c r="HOP84" s="86"/>
      <c r="HOQ84" s="86"/>
      <c r="HOR84" s="86"/>
      <c r="HOS84" s="86"/>
      <c r="HOT84" s="86"/>
      <c r="HOU84" s="86"/>
      <c r="HOV84" s="86"/>
      <c r="HOW84" s="86"/>
      <c r="HOX84" s="86"/>
      <c r="HOY84" s="86"/>
      <c r="HOZ84" s="86"/>
      <c r="HPA84" s="86"/>
      <c r="HPB84" s="86"/>
      <c r="HPC84" s="86"/>
      <c r="HPD84" s="86"/>
      <c r="HPE84" s="86"/>
      <c r="HPF84" s="86"/>
      <c r="HPG84" s="86"/>
      <c r="HPH84" s="86"/>
      <c r="HPI84" s="86"/>
      <c r="HPJ84" s="86"/>
      <c r="HPK84" s="86"/>
      <c r="HPL84" s="86"/>
      <c r="HPM84" s="86"/>
      <c r="HPN84" s="86"/>
      <c r="HPO84" s="86"/>
      <c r="HPP84" s="86"/>
      <c r="HPQ84" s="86"/>
      <c r="HPR84" s="86"/>
      <c r="HPS84" s="86"/>
      <c r="HPT84" s="86"/>
      <c r="HPU84" s="86"/>
      <c r="HPV84" s="86"/>
      <c r="HPW84" s="86"/>
      <c r="HPX84" s="86"/>
      <c r="HPY84" s="86"/>
      <c r="HPZ84" s="86"/>
      <c r="HQA84" s="86"/>
      <c r="HQB84" s="86"/>
      <c r="HQC84" s="86"/>
      <c r="HQD84" s="86"/>
      <c r="HQE84" s="86"/>
      <c r="HQF84" s="86"/>
      <c r="HQG84" s="86"/>
      <c r="HQH84" s="86"/>
      <c r="HQI84" s="86"/>
      <c r="HQJ84" s="86"/>
      <c r="HQK84" s="86"/>
      <c r="HQL84" s="86"/>
      <c r="HQM84" s="86"/>
      <c r="HQN84" s="86"/>
      <c r="HQO84" s="86"/>
      <c r="HQP84" s="86"/>
      <c r="HQQ84" s="86"/>
      <c r="HQR84" s="86"/>
      <c r="HQS84" s="86"/>
      <c r="HQT84" s="86"/>
      <c r="HQU84" s="86"/>
      <c r="HQV84" s="86"/>
      <c r="HQW84" s="86"/>
      <c r="HQX84" s="86"/>
      <c r="HQY84" s="86"/>
      <c r="HQZ84" s="86"/>
      <c r="HRA84" s="86"/>
      <c r="HRB84" s="86"/>
      <c r="HRC84" s="86"/>
      <c r="HRD84" s="86"/>
      <c r="HRE84" s="86"/>
      <c r="HRF84" s="86"/>
      <c r="HRG84" s="86"/>
      <c r="HRH84" s="86"/>
      <c r="HRI84" s="86"/>
      <c r="HRJ84" s="86"/>
      <c r="HRK84" s="86"/>
      <c r="HRL84" s="86"/>
      <c r="HRM84" s="86"/>
      <c r="HRN84" s="86"/>
      <c r="HRO84" s="86"/>
      <c r="HRP84" s="86"/>
      <c r="HRQ84" s="86"/>
      <c r="HRR84" s="86"/>
      <c r="HRS84" s="86"/>
      <c r="HRT84" s="86"/>
      <c r="HRU84" s="86"/>
      <c r="HRV84" s="86"/>
      <c r="HRW84" s="86"/>
      <c r="HRX84" s="86"/>
      <c r="HRY84" s="86"/>
      <c r="HRZ84" s="86"/>
      <c r="HSA84" s="86"/>
      <c r="HSB84" s="86"/>
      <c r="HSC84" s="86"/>
      <c r="HSD84" s="86"/>
      <c r="HSE84" s="86"/>
      <c r="HSF84" s="86"/>
      <c r="HSG84" s="86"/>
      <c r="HSH84" s="86"/>
      <c r="HSI84" s="86"/>
      <c r="HSJ84" s="86"/>
      <c r="HSK84" s="86"/>
      <c r="HSL84" s="86"/>
      <c r="HSM84" s="86"/>
      <c r="HSN84" s="86"/>
      <c r="HSO84" s="86"/>
      <c r="HSP84" s="86"/>
      <c r="HSQ84" s="86"/>
      <c r="HSR84" s="86"/>
      <c r="HSS84" s="86"/>
      <c r="HST84" s="86"/>
      <c r="HSU84" s="86"/>
      <c r="HSV84" s="86"/>
      <c r="HSW84" s="86"/>
      <c r="HSX84" s="86"/>
      <c r="HSY84" s="86"/>
      <c r="HSZ84" s="86"/>
      <c r="HTA84" s="86"/>
      <c r="HTB84" s="86"/>
      <c r="HTC84" s="86"/>
      <c r="HTD84" s="86"/>
      <c r="HTE84" s="86"/>
      <c r="HTF84" s="86"/>
      <c r="HTG84" s="86"/>
      <c r="HTH84" s="86"/>
      <c r="HTI84" s="86"/>
      <c r="HTJ84" s="86"/>
      <c r="HTK84" s="86"/>
      <c r="HTL84" s="86"/>
      <c r="HTM84" s="86"/>
      <c r="HTN84" s="86"/>
      <c r="HTO84" s="86"/>
      <c r="HTP84" s="86"/>
      <c r="HTQ84" s="86"/>
      <c r="HTR84" s="86"/>
      <c r="HTS84" s="86"/>
      <c r="HTT84" s="86"/>
      <c r="HTU84" s="86"/>
      <c r="HTV84" s="86"/>
      <c r="HTW84" s="86"/>
      <c r="HTX84" s="86"/>
      <c r="HTY84" s="86"/>
      <c r="HTZ84" s="86"/>
      <c r="HUA84" s="86"/>
      <c r="HUB84" s="86"/>
      <c r="HUC84" s="86"/>
      <c r="HUD84" s="86"/>
      <c r="HUE84" s="86"/>
      <c r="HUF84" s="86"/>
      <c r="HUG84" s="86"/>
      <c r="HUH84" s="86"/>
      <c r="HUI84" s="86"/>
      <c r="HUJ84" s="86"/>
      <c r="HUK84" s="86"/>
      <c r="HUL84" s="86"/>
      <c r="HUM84" s="86"/>
      <c r="HUN84" s="86"/>
      <c r="HUO84" s="86"/>
      <c r="HUP84" s="86"/>
      <c r="HUQ84" s="86"/>
      <c r="HUR84" s="86"/>
      <c r="HUS84" s="86"/>
      <c r="HUT84" s="86"/>
      <c r="HUU84" s="86"/>
      <c r="HUV84" s="86"/>
      <c r="HUW84" s="86"/>
      <c r="HUX84" s="86"/>
      <c r="HUY84" s="86"/>
      <c r="HUZ84" s="86"/>
      <c r="HVA84" s="86"/>
      <c r="HVB84" s="86"/>
      <c r="HVC84" s="86"/>
      <c r="HVD84" s="86"/>
      <c r="HVE84" s="86"/>
      <c r="HVF84" s="86"/>
      <c r="HVG84" s="86"/>
      <c r="HVH84" s="86"/>
      <c r="HVI84" s="86"/>
      <c r="HVJ84" s="86"/>
      <c r="HVK84" s="86"/>
      <c r="HVL84" s="86"/>
      <c r="HVM84" s="86"/>
      <c r="HVN84" s="86"/>
      <c r="HVO84" s="86"/>
      <c r="HVP84" s="86"/>
      <c r="HVQ84" s="86"/>
      <c r="HVR84" s="86"/>
      <c r="HVS84" s="86"/>
      <c r="HVT84" s="86"/>
      <c r="HVU84" s="86"/>
      <c r="HVV84" s="86"/>
      <c r="HVW84" s="86"/>
      <c r="HVX84" s="86"/>
      <c r="HVY84" s="86"/>
      <c r="HVZ84" s="86"/>
      <c r="HWA84" s="86"/>
      <c r="HWB84" s="86"/>
      <c r="HWC84" s="86"/>
      <c r="HWD84" s="86"/>
      <c r="HWE84" s="86"/>
      <c r="HWF84" s="86"/>
      <c r="HWG84" s="86"/>
      <c r="HWH84" s="86"/>
      <c r="HWI84" s="86"/>
      <c r="HWJ84" s="86"/>
      <c r="HWK84" s="86"/>
      <c r="HWL84" s="86"/>
      <c r="HWM84" s="86"/>
      <c r="HWN84" s="86"/>
      <c r="HWO84" s="86"/>
      <c r="HWP84" s="86"/>
      <c r="HWQ84" s="86"/>
      <c r="HWR84" s="86"/>
      <c r="HWS84" s="86"/>
      <c r="HWT84" s="86"/>
      <c r="HWU84" s="86"/>
      <c r="HWV84" s="86"/>
      <c r="HWW84" s="86"/>
      <c r="HWX84" s="86"/>
      <c r="HWY84" s="86"/>
      <c r="HWZ84" s="86"/>
      <c r="HXA84" s="86"/>
      <c r="HXB84" s="86"/>
      <c r="HXC84" s="86"/>
      <c r="HXD84" s="86"/>
      <c r="HXE84" s="86"/>
      <c r="HXF84" s="86"/>
      <c r="HXG84" s="86"/>
      <c r="HXH84" s="86"/>
      <c r="HXI84" s="86"/>
      <c r="HXJ84" s="86"/>
      <c r="HXK84" s="86"/>
      <c r="HXL84" s="86"/>
      <c r="HXM84" s="86"/>
      <c r="HXN84" s="86"/>
      <c r="HXO84" s="86"/>
      <c r="HXP84" s="86"/>
      <c r="HXQ84" s="86"/>
      <c r="HXR84" s="86"/>
      <c r="HXS84" s="86"/>
      <c r="HXT84" s="86"/>
      <c r="HXU84" s="86"/>
      <c r="HXV84" s="86"/>
      <c r="HXW84" s="86"/>
      <c r="HXX84" s="86"/>
      <c r="HXY84" s="86"/>
      <c r="HXZ84" s="86"/>
      <c r="HYA84" s="86"/>
      <c r="HYB84" s="86"/>
      <c r="HYC84" s="86"/>
      <c r="HYD84" s="86"/>
      <c r="HYE84" s="86"/>
      <c r="HYF84" s="86"/>
      <c r="HYG84" s="86"/>
      <c r="HYH84" s="86"/>
      <c r="HYI84" s="86"/>
      <c r="HYJ84" s="86"/>
      <c r="HYK84" s="86"/>
      <c r="HYL84" s="86"/>
      <c r="HYM84" s="86"/>
      <c r="HYN84" s="86"/>
      <c r="HYO84" s="86"/>
      <c r="HYP84" s="86"/>
      <c r="HYQ84" s="86"/>
      <c r="HYR84" s="86"/>
      <c r="HYS84" s="86"/>
      <c r="HYT84" s="86"/>
      <c r="HYU84" s="86"/>
      <c r="HYV84" s="86"/>
      <c r="HYW84" s="86"/>
      <c r="HYX84" s="86"/>
      <c r="HYY84" s="86"/>
      <c r="HYZ84" s="86"/>
      <c r="HZA84" s="86"/>
      <c r="HZB84" s="86"/>
      <c r="HZC84" s="86"/>
      <c r="HZD84" s="86"/>
      <c r="HZE84" s="86"/>
      <c r="HZF84" s="86"/>
      <c r="HZG84" s="86"/>
      <c r="HZH84" s="86"/>
      <c r="HZI84" s="86"/>
      <c r="HZJ84" s="86"/>
      <c r="HZK84" s="86"/>
      <c r="HZL84" s="86"/>
      <c r="HZM84" s="86"/>
      <c r="HZN84" s="86"/>
      <c r="HZO84" s="86"/>
      <c r="HZP84" s="86"/>
      <c r="HZQ84" s="86"/>
      <c r="HZR84" s="86"/>
      <c r="HZS84" s="86"/>
      <c r="HZT84" s="86"/>
      <c r="HZU84" s="86"/>
      <c r="HZV84" s="86"/>
      <c r="HZW84" s="86"/>
      <c r="HZX84" s="86"/>
      <c r="HZY84" s="86"/>
      <c r="HZZ84" s="86"/>
      <c r="IAA84" s="86"/>
      <c r="IAB84" s="86"/>
      <c r="IAC84" s="86"/>
      <c r="IAD84" s="86"/>
      <c r="IAE84" s="86"/>
      <c r="IAF84" s="86"/>
      <c r="IAG84" s="86"/>
      <c r="IAH84" s="86"/>
      <c r="IAI84" s="86"/>
      <c r="IAJ84" s="86"/>
      <c r="IAK84" s="86"/>
      <c r="IAL84" s="86"/>
      <c r="IAM84" s="86"/>
      <c r="IAN84" s="86"/>
      <c r="IAO84" s="86"/>
      <c r="IAP84" s="86"/>
      <c r="IAQ84" s="86"/>
      <c r="IAR84" s="86"/>
      <c r="IAS84" s="86"/>
      <c r="IAT84" s="86"/>
      <c r="IAU84" s="86"/>
      <c r="IAV84" s="86"/>
      <c r="IAW84" s="86"/>
      <c r="IAX84" s="86"/>
      <c r="IAY84" s="86"/>
      <c r="IAZ84" s="86"/>
      <c r="IBA84" s="86"/>
      <c r="IBB84" s="86"/>
      <c r="IBC84" s="86"/>
      <c r="IBD84" s="86"/>
      <c r="IBE84" s="86"/>
      <c r="IBF84" s="86"/>
      <c r="IBG84" s="86"/>
      <c r="IBH84" s="86"/>
      <c r="IBI84" s="86"/>
      <c r="IBJ84" s="86"/>
      <c r="IBK84" s="86"/>
      <c r="IBL84" s="86"/>
      <c r="IBM84" s="86"/>
      <c r="IBN84" s="86"/>
      <c r="IBO84" s="86"/>
      <c r="IBP84" s="86"/>
      <c r="IBQ84" s="86"/>
      <c r="IBR84" s="86"/>
      <c r="IBS84" s="86"/>
      <c r="IBT84" s="86"/>
      <c r="IBU84" s="86"/>
      <c r="IBV84" s="86"/>
      <c r="IBW84" s="86"/>
      <c r="IBX84" s="86"/>
      <c r="IBY84" s="86"/>
      <c r="IBZ84" s="86"/>
      <c r="ICA84" s="86"/>
      <c r="ICB84" s="86"/>
      <c r="ICC84" s="86"/>
      <c r="ICD84" s="86"/>
      <c r="ICE84" s="86"/>
      <c r="ICF84" s="86"/>
      <c r="ICG84" s="86"/>
      <c r="ICH84" s="86"/>
      <c r="ICI84" s="86"/>
      <c r="ICJ84" s="86"/>
      <c r="ICK84" s="86"/>
      <c r="ICL84" s="86"/>
      <c r="ICM84" s="86"/>
      <c r="ICN84" s="86"/>
      <c r="ICO84" s="86"/>
      <c r="ICP84" s="86"/>
      <c r="ICQ84" s="86"/>
      <c r="ICR84" s="86"/>
      <c r="ICS84" s="86"/>
      <c r="ICT84" s="86"/>
      <c r="ICU84" s="86"/>
      <c r="ICV84" s="86"/>
      <c r="ICW84" s="86"/>
      <c r="ICX84" s="86"/>
      <c r="ICY84" s="86"/>
      <c r="ICZ84" s="86"/>
      <c r="IDA84" s="86"/>
      <c r="IDB84" s="86"/>
      <c r="IDC84" s="86"/>
      <c r="IDD84" s="86"/>
      <c r="IDE84" s="86"/>
      <c r="IDF84" s="86"/>
      <c r="IDG84" s="86"/>
      <c r="IDH84" s="86"/>
      <c r="IDI84" s="86"/>
      <c r="IDJ84" s="86"/>
      <c r="IDK84" s="86"/>
      <c r="IDL84" s="86"/>
      <c r="IDM84" s="86"/>
      <c r="IDN84" s="86"/>
      <c r="IDO84" s="86"/>
      <c r="IDP84" s="86"/>
      <c r="IDQ84" s="86"/>
      <c r="IDR84" s="86"/>
      <c r="IDS84" s="86"/>
      <c r="IDT84" s="86"/>
      <c r="IDU84" s="86"/>
      <c r="IDV84" s="86"/>
      <c r="IDW84" s="86"/>
      <c r="IDX84" s="86"/>
      <c r="IDY84" s="86"/>
      <c r="IDZ84" s="86"/>
      <c r="IEA84" s="86"/>
      <c r="IEB84" s="86"/>
      <c r="IEC84" s="86"/>
      <c r="IED84" s="86"/>
      <c r="IEE84" s="86"/>
      <c r="IEF84" s="86"/>
      <c r="IEG84" s="86"/>
      <c r="IEH84" s="86"/>
      <c r="IEI84" s="86"/>
      <c r="IEJ84" s="86"/>
      <c r="IEK84" s="86"/>
      <c r="IEL84" s="86"/>
      <c r="IEM84" s="86"/>
      <c r="IEN84" s="86"/>
      <c r="IEO84" s="86"/>
      <c r="IEP84" s="86"/>
      <c r="IEQ84" s="86"/>
      <c r="IER84" s="86"/>
      <c r="IES84" s="86"/>
      <c r="IET84" s="86"/>
      <c r="IEU84" s="86"/>
      <c r="IEV84" s="86"/>
      <c r="IEW84" s="86"/>
      <c r="IEX84" s="86"/>
      <c r="IEY84" s="86"/>
      <c r="IEZ84" s="86"/>
      <c r="IFA84" s="86"/>
      <c r="IFB84" s="86"/>
      <c r="IFC84" s="86"/>
      <c r="IFD84" s="86"/>
      <c r="IFE84" s="86"/>
      <c r="IFF84" s="86"/>
      <c r="IFG84" s="86"/>
      <c r="IFH84" s="86"/>
      <c r="IFI84" s="86"/>
      <c r="IFJ84" s="86"/>
      <c r="IFK84" s="86"/>
      <c r="IFL84" s="86"/>
      <c r="IFM84" s="86"/>
      <c r="IFN84" s="86"/>
      <c r="IFO84" s="86"/>
      <c r="IFP84" s="86"/>
      <c r="IFQ84" s="86"/>
      <c r="IFR84" s="86"/>
      <c r="IFS84" s="86"/>
      <c r="IFT84" s="86"/>
      <c r="IFU84" s="86"/>
      <c r="IFV84" s="86"/>
      <c r="IFW84" s="86"/>
      <c r="IFX84" s="86"/>
      <c r="IFY84" s="86"/>
      <c r="IFZ84" s="86"/>
      <c r="IGA84" s="86"/>
      <c r="IGB84" s="86"/>
      <c r="IGC84" s="86"/>
      <c r="IGD84" s="86"/>
      <c r="IGE84" s="86"/>
      <c r="IGF84" s="86"/>
      <c r="IGG84" s="86"/>
      <c r="IGH84" s="86"/>
      <c r="IGI84" s="86"/>
      <c r="IGJ84" s="86"/>
      <c r="IGK84" s="86"/>
      <c r="IGL84" s="86"/>
      <c r="IGM84" s="86"/>
      <c r="IGN84" s="86"/>
      <c r="IGO84" s="86"/>
      <c r="IGP84" s="86"/>
      <c r="IGQ84" s="86"/>
      <c r="IGR84" s="86"/>
      <c r="IGS84" s="86"/>
      <c r="IGT84" s="86"/>
      <c r="IGU84" s="86"/>
      <c r="IGV84" s="86"/>
      <c r="IGW84" s="86"/>
      <c r="IGX84" s="86"/>
      <c r="IGY84" s="86"/>
      <c r="IGZ84" s="86"/>
      <c r="IHA84" s="86"/>
      <c r="IHB84" s="86"/>
      <c r="IHC84" s="86"/>
      <c r="IHD84" s="86"/>
      <c r="IHE84" s="86"/>
      <c r="IHF84" s="86"/>
      <c r="IHG84" s="86"/>
      <c r="IHH84" s="86"/>
      <c r="IHI84" s="86"/>
      <c r="IHJ84" s="86"/>
      <c r="IHK84" s="86"/>
      <c r="IHL84" s="86"/>
      <c r="IHM84" s="86"/>
      <c r="IHN84" s="86"/>
      <c r="IHO84" s="86"/>
      <c r="IHP84" s="86"/>
      <c r="IHQ84" s="86"/>
      <c r="IHR84" s="86"/>
      <c r="IHS84" s="86"/>
      <c r="IHT84" s="86"/>
      <c r="IHU84" s="86"/>
      <c r="IHV84" s="86"/>
      <c r="IHW84" s="86"/>
      <c r="IHX84" s="86"/>
      <c r="IHY84" s="86"/>
      <c r="IHZ84" s="86"/>
      <c r="IIA84" s="86"/>
      <c r="IIB84" s="86"/>
      <c r="IIC84" s="86"/>
      <c r="IID84" s="86"/>
      <c r="IIE84" s="86"/>
      <c r="IIF84" s="86"/>
      <c r="IIG84" s="86"/>
      <c r="IIH84" s="86"/>
      <c r="III84" s="86"/>
      <c r="IIJ84" s="86"/>
      <c r="IIK84" s="86"/>
      <c r="IIL84" s="86"/>
      <c r="IIM84" s="86"/>
      <c r="IIN84" s="86"/>
      <c r="IIO84" s="86"/>
      <c r="IIP84" s="86"/>
      <c r="IIQ84" s="86"/>
      <c r="IIR84" s="86"/>
      <c r="IIS84" s="86"/>
      <c r="IIT84" s="86"/>
      <c r="IIU84" s="86"/>
      <c r="IIV84" s="86"/>
      <c r="IIW84" s="86"/>
      <c r="IIX84" s="86"/>
      <c r="IIY84" s="86"/>
      <c r="IIZ84" s="86"/>
      <c r="IJA84" s="86"/>
      <c r="IJB84" s="86"/>
      <c r="IJC84" s="86"/>
      <c r="IJD84" s="86"/>
      <c r="IJE84" s="86"/>
      <c r="IJF84" s="86"/>
      <c r="IJG84" s="86"/>
      <c r="IJH84" s="86"/>
      <c r="IJI84" s="86"/>
      <c r="IJJ84" s="86"/>
      <c r="IJK84" s="86"/>
      <c r="IJL84" s="86"/>
      <c r="IJM84" s="86"/>
      <c r="IJN84" s="86"/>
      <c r="IJO84" s="86"/>
      <c r="IJP84" s="86"/>
      <c r="IJQ84" s="86"/>
      <c r="IJR84" s="86"/>
      <c r="IJS84" s="86"/>
      <c r="IJT84" s="86"/>
      <c r="IJU84" s="86"/>
      <c r="IJV84" s="86"/>
      <c r="IJW84" s="86"/>
      <c r="IJX84" s="86"/>
      <c r="IJY84" s="86"/>
      <c r="IJZ84" s="86"/>
      <c r="IKA84" s="86"/>
      <c r="IKB84" s="86"/>
      <c r="IKC84" s="86"/>
      <c r="IKD84" s="86"/>
      <c r="IKE84" s="86"/>
      <c r="IKF84" s="86"/>
      <c r="IKG84" s="86"/>
      <c r="IKH84" s="86"/>
      <c r="IKI84" s="86"/>
      <c r="IKJ84" s="86"/>
      <c r="IKK84" s="86"/>
      <c r="IKL84" s="86"/>
      <c r="IKM84" s="86"/>
      <c r="IKN84" s="86"/>
      <c r="IKO84" s="86"/>
      <c r="IKP84" s="86"/>
      <c r="IKQ84" s="86"/>
      <c r="IKR84" s="86"/>
      <c r="IKS84" s="86"/>
      <c r="IKT84" s="86"/>
      <c r="IKU84" s="86"/>
      <c r="IKV84" s="86"/>
      <c r="IKW84" s="86"/>
      <c r="IKX84" s="86"/>
      <c r="IKY84" s="86"/>
      <c r="IKZ84" s="86"/>
      <c r="ILA84" s="86"/>
      <c r="ILB84" s="86"/>
      <c r="ILC84" s="86"/>
      <c r="ILD84" s="86"/>
      <c r="ILE84" s="86"/>
      <c r="ILF84" s="86"/>
      <c r="ILG84" s="86"/>
      <c r="ILH84" s="86"/>
      <c r="ILI84" s="86"/>
      <c r="ILJ84" s="86"/>
      <c r="ILK84" s="86"/>
      <c r="ILL84" s="86"/>
      <c r="ILM84" s="86"/>
      <c r="ILN84" s="86"/>
      <c r="ILO84" s="86"/>
      <c r="ILP84" s="86"/>
      <c r="ILQ84" s="86"/>
      <c r="ILR84" s="86"/>
      <c r="ILS84" s="86"/>
      <c r="ILT84" s="86"/>
      <c r="ILU84" s="86"/>
      <c r="ILV84" s="86"/>
      <c r="ILW84" s="86"/>
      <c r="ILX84" s="86"/>
      <c r="ILY84" s="86"/>
      <c r="ILZ84" s="86"/>
      <c r="IMA84" s="86"/>
      <c r="IMB84" s="86"/>
      <c r="IMC84" s="86"/>
      <c r="IMD84" s="86"/>
      <c r="IME84" s="86"/>
      <c r="IMF84" s="86"/>
      <c r="IMG84" s="86"/>
      <c r="IMH84" s="86"/>
      <c r="IMI84" s="86"/>
      <c r="IMJ84" s="86"/>
      <c r="IMK84" s="86"/>
      <c r="IML84" s="86"/>
      <c r="IMM84" s="86"/>
      <c r="IMN84" s="86"/>
      <c r="IMO84" s="86"/>
      <c r="IMP84" s="86"/>
      <c r="IMQ84" s="86"/>
      <c r="IMR84" s="86"/>
      <c r="IMS84" s="86"/>
      <c r="IMT84" s="86"/>
      <c r="IMU84" s="86"/>
      <c r="IMV84" s="86"/>
      <c r="IMW84" s="86"/>
      <c r="IMX84" s="86"/>
      <c r="IMY84" s="86"/>
      <c r="IMZ84" s="86"/>
      <c r="INA84" s="86"/>
      <c r="INB84" s="86"/>
      <c r="INC84" s="86"/>
      <c r="IND84" s="86"/>
      <c r="INE84" s="86"/>
      <c r="INF84" s="86"/>
      <c r="ING84" s="86"/>
      <c r="INH84" s="86"/>
      <c r="INI84" s="86"/>
      <c r="INJ84" s="86"/>
      <c r="INK84" s="86"/>
      <c r="INL84" s="86"/>
      <c r="INM84" s="86"/>
      <c r="INN84" s="86"/>
      <c r="INO84" s="86"/>
      <c r="INP84" s="86"/>
      <c r="INQ84" s="86"/>
      <c r="INR84" s="86"/>
      <c r="INS84" s="86"/>
      <c r="INT84" s="86"/>
      <c r="INU84" s="86"/>
      <c r="INV84" s="86"/>
      <c r="INW84" s="86"/>
      <c r="INX84" s="86"/>
      <c r="INY84" s="86"/>
      <c r="INZ84" s="86"/>
      <c r="IOA84" s="86"/>
      <c r="IOB84" s="86"/>
      <c r="IOC84" s="86"/>
      <c r="IOD84" s="86"/>
      <c r="IOE84" s="86"/>
      <c r="IOF84" s="86"/>
      <c r="IOG84" s="86"/>
      <c r="IOH84" s="86"/>
      <c r="IOI84" s="86"/>
      <c r="IOJ84" s="86"/>
      <c r="IOK84" s="86"/>
      <c r="IOL84" s="86"/>
      <c r="IOM84" s="86"/>
      <c r="ION84" s="86"/>
      <c r="IOO84" s="86"/>
      <c r="IOP84" s="86"/>
      <c r="IOQ84" s="86"/>
      <c r="IOR84" s="86"/>
      <c r="IOS84" s="86"/>
      <c r="IOT84" s="86"/>
      <c r="IOU84" s="86"/>
      <c r="IOV84" s="86"/>
      <c r="IOW84" s="86"/>
      <c r="IOX84" s="86"/>
      <c r="IOY84" s="86"/>
      <c r="IOZ84" s="86"/>
      <c r="IPA84" s="86"/>
      <c r="IPB84" s="86"/>
      <c r="IPC84" s="86"/>
      <c r="IPD84" s="86"/>
      <c r="IPE84" s="86"/>
      <c r="IPF84" s="86"/>
      <c r="IPG84" s="86"/>
      <c r="IPH84" s="86"/>
      <c r="IPI84" s="86"/>
      <c r="IPJ84" s="86"/>
      <c r="IPK84" s="86"/>
      <c r="IPL84" s="86"/>
      <c r="IPM84" s="86"/>
      <c r="IPN84" s="86"/>
      <c r="IPO84" s="86"/>
      <c r="IPP84" s="86"/>
      <c r="IPQ84" s="86"/>
      <c r="IPR84" s="86"/>
      <c r="IPS84" s="86"/>
      <c r="IPT84" s="86"/>
      <c r="IPU84" s="86"/>
      <c r="IPV84" s="86"/>
      <c r="IPW84" s="86"/>
      <c r="IPX84" s="86"/>
      <c r="IPY84" s="86"/>
      <c r="IPZ84" s="86"/>
      <c r="IQA84" s="86"/>
      <c r="IQB84" s="86"/>
      <c r="IQC84" s="86"/>
      <c r="IQD84" s="86"/>
      <c r="IQE84" s="86"/>
      <c r="IQF84" s="86"/>
      <c r="IQG84" s="86"/>
      <c r="IQH84" s="86"/>
      <c r="IQI84" s="86"/>
      <c r="IQJ84" s="86"/>
      <c r="IQK84" s="86"/>
      <c r="IQL84" s="86"/>
      <c r="IQM84" s="86"/>
      <c r="IQN84" s="86"/>
      <c r="IQO84" s="86"/>
      <c r="IQP84" s="86"/>
      <c r="IQQ84" s="86"/>
      <c r="IQR84" s="86"/>
      <c r="IQS84" s="86"/>
      <c r="IQT84" s="86"/>
      <c r="IQU84" s="86"/>
      <c r="IQV84" s="86"/>
      <c r="IQW84" s="86"/>
      <c r="IQX84" s="86"/>
      <c r="IQY84" s="86"/>
      <c r="IQZ84" s="86"/>
      <c r="IRA84" s="86"/>
      <c r="IRB84" s="86"/>
      <c r="IRC84" s="86"/>
      <c r="IRD84" s="86"/>
      <c r="IRE84" s="86"/>
      <c r="IRF84" s="86"/>
      <c r="IRG84" s="86"/>
      <c r="IRH84" s="86"/>
      <c r="IRI84" s="86"/>
      <c r="IRJ84" s="86"/>
      <c r="IRK84" s="86"/>
      <c r="IRL84" s="86"/>
      <c r="IRM84" s="86"/>
      <c r="IRN84" s="86"/>
      <c r="IRO84" s="86"/>
      <c r="IRP84" s="86"/>
      <c r="IRQ84" s="86"/>
      <c r="IRR84" s="86"/>
      <c r="IRS84" s="86"/>
      <c r="IRT84" s="86"/>
      <c r="IRU84" s="86"/>
      <c r="IRV84" s="86"/>
      <c r="IRW84" s="86"/>
      <c r="IRX84" s="86"/>
      <c r="IRY84" s="86"/>
      <c r="IRZ84" s="86"/>
      <c r="ISA84" s="86"/>
      <c r="ISB84" s="86"/>
      <c r="ISC84" s="86"/>
      <c r="ISD84" s="86"/>
      <c r="ISE84" s="86"/>
      <c r="ISF84" s="86"/>
      <c r="ISG84" s="86"/>
      <c r="ISH84" s="86"/>
      <c r="ISI84" s="86"/>
      <c r="ISJ84" s="86"/>
      <c r="ISK84" s="86"/>
      <c r="ISL84" s="86"/>
      <c r="ISM84" s="86"/>
      <c r="ISN84" s="86"/>
      <c r="ISO84" s="86"/>
      <c r="ISP84" s="86"/>
      <c r="ISQ84" s="86"/>
      <c r="ISR84" s="86"/>
      <c r="ISS84" s="86"/>
      <c r="IST84" s="86"/>
      <c r="ISU84" s="86"/>
      <c r="ISV84" s="86"/>
      <c r="ISW84" s="86"/>
      <c r="ISX84" s="86"/>
      <c r="ISY84" s="86"/>
      <c r="ISZ84" s="86"/>
      <c r="ITA84" s="86"/>
      <c r="ITB84" s="86"/>
      <c r="ITC84" s="86"/>
      <c r="ITD84" s="86"/>
      <c r="ITE84" s="86"/>
      <c r="ITF84" s="86"/>
      <c r="ITG84" s="86"/>
      <c r="ITH84" s="86"/>
      <c r="ITI84" s="86"/>
      <c r="ITJ84" s="86"/>
      <c r="ITK84" s="86"/>
      <c r="ITL84" s="86"/>
      <c r="ITM84" s="86"/>
      <c r="ITN84" s="86"/>
      <c r="ITO84" s="86"/>
      <c r="ITP84" s="86"/>
      <c r="ITQ84" s="86"/>
      <c r="ITR84" s="86"/>
      <c r="ITS84" s="86"/>
      <c r="ITT84" s="86"/>
      <c r="ITU84" s="86"/>
      <c r="ITV84" s="86"/>
      <c r="ITW84" s="86"/>
      <c r="ITX84" s="86"/>
      <c r="ITY84" s="86"/>
      <c r="ITZ84" s="86"/>
      <c r="IUA84" s="86"/>
      <c r="IUB84" s="86"/>
      <c r="IUC84" s="86"/>
      <c r="IUD84" s="86"/>
      <c r="IUE84" s="86"/>
      <c r="IUF84" s="86"/>
      <c r="IUG84" s="86"/>
      <c r="IUH84" s="86"/>
      <c r="IUI84" s="86"/>
      <c r="IUJ84" s="86"/>
      <c r="IUK84" s="86"/>
      <c r="IUL84" s="86"/>
      <c r="IUM84" s="86"/>
      <c r="IUN84" s="86"/>
      <c r="IUO84" s="86"/>
      <c r="IUP84" s="86"/>
      <c r="IUQ84" s="86"/>
      <c r="IUR84" s="86"/>
      <c r="IUS84" s="86"/>
      <c r="IUT84" s="86"/>
      <c r="IUU84" s="86"/>
      <c r="IUV84" s="86"/>
      <c r="IUW84" s="86"/>
      <c r="IUX84" s="86"/>
      <c r="IUY84" s="86"/>
      <c r="IUZ84" s="86"/>
      <c r="IVA84" s="86"/>
      <c r="IVB84" s="86"/>
      <c r="IVC84" s="86"/>
      <c r="IVD84" s="86"/>
      <c r="IVE84" s="86"/>
      <c r="IVF84" s="86"/>
      <c r="IVG84" s="86"/>
      <c r="IVH84" s="86"/>
      <c r="IVI84" s="86"/>
      <c r="IVJ84" s="86"/>
      <c r="IVK84" s="86"/>
      <c r="IVL84" s="86"/>
      <c r="IVM84" s="86"/>
      <c r="IVN84" s="86"/>
      <c r="IVO84" s="86"/>
      <c r="IVP84" s="86"/>
      <c r="IVQ84" s="86"/>
      <c r="IVR84" s="86"/>
      <c r="IVS84" s="86"/>
      <c r="IVT84" s="86"/>
      <c r="IVU84" s="86"/>
      <c r="IVV84" s="86"/>
      <c r="IVW84" s="86"/>
      <c r="IVX84" s="86"/>
      <c r="IVY84" s="86"/>
      <c r="IVZ84" s="86"/>
      <c r="IWA84" s="86"/>
      <c r="IWB84" s="86"/>
      <c r="IWC84" s="86"/>
      <c r="IWD84" s="86"/>
      <c r="IWE84" s="86"/>
      <c r="IWF84" s="86"/>
      <c r="IWG84" s="86"/>
      <c r="IWH84" s="86"/>
      <c r="IWI84" s="86"/>
      <c r="IWJ84" s="86"/>
      <c r="IWK84" s="86"/>
      <c r="IWL84" s="86"/>
      <c r="IWM84" s="86"/>
      <c r="IWN84" s="86"/>
      <c r="IWO84" s="86"/>
      <c r="IWP84" s="86"/>
      <c r="IWQ84" s="86"/>
      <c r="IWR84" s="86"/>
      <c r="IWS84" s="86"/>
      <c r="IWT84" s="86"/>
      <c r="IWU84" s="86"/>
      <c r="IWV84" s="86"/>
      <c r="IWW84" s="86"/>
      <c r="IWX84" s="86"/>
      <c r="IWY84" s="86"/>
      <c r="IWZ84" s="86"/>
      <c r="IXA84" s="86"/>
      <c r="IXB84" s="86"/>
      <c r="IXC84" s="86"/>
      <c r="IXD84" s="86"/>
      <c r="IXE84" s="86"/>
      <c r="IXF84" s="86"/>
      <c r="IXG84" s="86"/>
      <c r="IXH84" s="86"/>
      <c r="IXI84" s="86"/>
      <c r="IXJ84" s="86"/>
      <c r="IXK84" s="86"/>
      <c r="IXL84" s="86"/>
      <c r="IXM84" s="86"/>
      <c r="IXN84" s="86"/>
      <c r="IXO84" s="86"/>
      <c r="IXP84" s="86"/>
      <c r="IXQ84" s="86"/>
      <c r="IXR84" s="86"/>
      <c r="IXS84" s="86"/>
      <c r="IXT84" s="86"/>
      <c r="IXU84" s="86"/>
      <c r="IXV84" s="86"/>
      <c r="IXW84" s="86"/>
      <c r="IXX84" s="86"/>
      <c r="IXY84" s="86"/>
      <c r="IXZ84" s="86"/>
      <c r="IYA84" s="86"/>
      <c r="IYB84" s="86"/>
      <c r="IYC84" s="86"/>
      <c r="IYD84" s="86"/>
      <c r="IYE84" s="86"/>
      <c r="IYF84" s="86"/>
      <c r="IYG84" s="86"/>
      <c r="IYH84" s="86"/>
      <c r="IYI84" s="86"/>
      <c r="IYJ84" s="86"/>
      <c r="IYK84" s="86"/>
      <c r="IYL84" s="86"/>
      <c r="IYM84" s="86"/>
      <c r="IYN84" s="86"/>
      <c r="IYO84" s="86"/>
      <c r="IYP84" s="86"/>
      <c r="IYQ84" s="86"/>
      <c r="IYR84" s="86"/>
      <c r="IYS84" s="86"/>
      <c r="IYT84" s="86"/>
      <c r="IYU84" s="86"/>
      <c r="IYV84" s="86"/>
      <c r="IYW84" s="86"/>
      <c r="IYX84" s="86"/>
      <c r="IYY84" s="86"/>
      <c r="IYZ84" s="86"/>
      <c r="IZA84" s="86"/>
      <c r="IZB84" s="86"/>
      <c r="IZC84" s="86"/>
      <c r="IZD84" s="86"/>
      <c r="IZE84" s="86"/>
      <c r="IZF84" s="86"/>
      <c r="IZG84" s="86"/>
      <c r="IZH84" s="86"/>
      <c r="IZI84" s="86"/>
      <c r="IZJ84" s="86"/>
      <c r="IZK84" s="86"/>
      <c r="IZL84" s="86"/>
      <c r="IZM84" s="86"/>
      <c r="IZN84" s="86"/>
      <c r="IZO84" s="86"/>
      <c r="IZP84" s="86"/>
      <c r="IZQ84" s="86"/>
      <c r="IZR84" s="86"/>
      <c r="IZS84" s="86"/>
      <c r="IZT84" s="86"/>
      <c r="IZU84" s="86"/>
      <c r="IZV84" s="86"/>
      <c r="IZW84" s="86"/>
      <c r="IZX84" s="86"/>
      <c r="IZY84" s="86"/>
      <c r="IZZ84" s="86"/>
      <c r="JAA84" s="86"/>
      <c r="JAB84" s="86"/>
      <c r="JAC84" s="86"/>
      <c r="JAD84" s="86"/>
      <c r="JAE84" s="86"/>
      <c r="JAF84" s="86"/>
      <c r="JAG84" s="86"/>
      <c r="JAH84" s="86"/>
      <c r="JAI84" s="86"/>
      <c r="JAJ84" s="86"/>
      <c r="JAK84" s="86"/>
      <c r="JAL84" s="86"/>
      <c r="JAM84" s="86"/>
      <c r="JAN84" s="86"/>
      <c r="JAO84" s="86"/>
      <c r="JAP84" s="86"/>
      <c r="JAQ84" s="86"/>
      <c r="JAR84" s="86"/>
      <c r="JAS84" s="86"/>
      <c r="JAT84" s="86"/>
      <c r="JAU84" s="86"/>
      <c r="JAV84" s="86"/>
      <c r="JAW84" s="86"/>
      <c r="JAX84" s="86"/>
      <c r="JAY84" s="86"/>
      <c r="JAZ84" s="86"/>
      <c r="JBA84" s="86"/>
      <c r="JBB84" s="86"/>
      <c r="JBC84" s="86"/>
      <c r="JBD84" s="86"/>
      <c r="JBE84" s="86"/>
      <c r="JBF84" s="86"/>
      <c r="JBG84" s="86"/>
      <c r="JBH84" s="86"/>
      <c r="JBI84" s="86"/>
      <c r="JBJ84" s="86"/>
      <c r="JBK84" s="86"/>
      <c r="JBL84" s="86"/>
      <c r="JBM84" s="86"/>
      <c r="JBN84" s="86"/>
      <c r="JBO84" s="86"/>
      <c r="JBP84" s="86"/>
      <c r="JBQ84" s="86"/>
      <c r="JBR84" s="86"/>
      <c r="JBS84" s="86"/>
      <c r="JBT84" s="86"/>
      <c r="JBU84" s="86"/>
      <c r="JBV84" s="86"/>
      <c r="JBW84" s="86"/>
      <c r="JBX84" s="86"/>
      <c r="JBY84" s="86"/>
      <c r="JBZ84" s="86"/>
      <c r="JCA84" s="86"/>
      <c r="JCB84" s="86"/>
      <c r="JCC84" s="86"/>
      <c r="JCD84" s="86"/>
      <c r="JCE84" s="86"/>
      <c r="JCF84" s="86"/>
      <c r="JCG84" s="86"/>
      <c r="JCH84" s="86"/>
      <c r="JCI84" s="86"/>
      <c r="JCJ84" s="86"/>
      <c r="JCK84" s="86"/>
      <c r="JCL84" s="86"/>
      <c r="JCM84" s="86"/>
      <c r="JCN84" s="86"/>
      <c r="JCO84" s="86"/>
      <c r="JCP84" s="86"/>
      <c r="JCQ84" s="86"/>
      <c r="JCR84" s="86"/>
      <c r="JCS84" s="86"/>
      <c r="JCT84" s="86"/>
      <c r="JCU84" s="86"/>
      <c r="JCV84" s="86"/>
      <c r="JCW84" s="86"/>
      <c r="JCX84" s="86"/>
      <c r="JCY84" s="86"/>
      <c r="JCZ84" s="86"/>
      <c r="JDA84" s="86"/>
      <c r="JDB84" s="86"/>
      <c r="JDC84" s="86"/>
      <c r="JDD84" s="86"/>
      <c r="JDE84" s="86"/>
      <c r="JDF84" s="86"/>
      <c r="JDG84" s="86"/>
      <c r="JDH84" s="86"/>
      <c r="JDI84" s="86"/>
      <c r="JDJ84" s="86"/>
      <c r="JDK84" s="86"/>
      <c r="JDL84" s="86"/>
      <c r="JDM84" s="86"/>
      <c r="JDN84" s="86"/>
      <c r="JDO84" s="86"/>
      <c r="JDP84" s="86"/>
      <c r="JDQ84" s="86"/>
      <c r="JDR84" s="86"/>
      <c r="JDS84" s="86"/>
      <c r="JDT84" s="86"/>
      <c r="JDU84" s="86"/>
      <c r="JDV84" s="86"/>
      <c r="JDW84" s="86"/>
      <c r="JDX84" s="86"/>
      <c r="JDY84" s="86"/>
      <c r="JDZ84" s="86"/>
      <c r="JEA84" s="86"/>
      <c r="JEB84" s="86"/>
      <c r="JEC84" s="86"/>
      <c r="JED84" s="86"/>
      <c r="JEE84" s="86"/>
      <c r="JEF84" s="86"/>
      <c r="JEG84" s="86"/>
      <c r="JEH84" s="86"/>
      <c r="JEI84" s="86"/>
      <c r="JEJ84" s="86"/>
      <c r="JEK84" s="86"/>
      <c r="JEL84" s="86"/>
      <c r="JEM84" s="86"/>
      <c r="JEN84" s="86"/>
      <c r="JEO84" s="86"/>
      <c r="JEP84" s="86"/>
      <c r="JEQ84" s="86"/>
      <c r="JER84" s="86"/>
      <c r="JES84" s="86"/>
      <c r="JET84" s="86"/>
      <c r="JEU84" s="86"/>
      <c r="JEV84" s="86"/>
      <c r="JEW84" s="86"/>
      <c r="JEX84" s="86"/>
      <c r="JEY84" s="86"/>
      <c r="JEZ84" s="86"/>
      <c r="JFA84" s="86"/>
      <c r="JFB84" s="86"/>
      <c r="JFC84" s="86"/>
      <c r="JFD84" s="86"/>
      <c r="JFE84" s="86"/>
      <c r="JFF84" s="86"/>
      <c r="JFG84" s="86"/>
      <c r="JFH84" s="86"/>
      <c r="JFI84" s="86"/>
      <c r="JFJ84" s="86"/>
      <c r="JFK84" s="86"/>
      <c r="JFL84" s="86"/>
      <c r="JFM84" s="86"/>
      <c r="JFN84" s="86"/>
      <c r="JFO84" s="86"/>
      <c r="JFP84" s="86"/>
      <c r="JFQ84" s="86"/>
      <c r="JFR84" s="86"/>
      <c r="JFS84" s="86"/>
      <c r="JFT84" s="86"/>
      <c r="JFU84" s="86"/>
      <c r="JFV84" s="86"/>
      <c r="JFW84" s="86"/>
      <c r="JFX84" s="86"/>
      <c r="JFY84" s="86"/>
      <c r="JFZ84" s="86"/>
      <c r="JGA84" s="86"/>
      <c r="JGB84" s="86"/>
      <c r="JGC84" s="86"/>
      <c r="JGD84" s="86"/>
      <c r="JGE84" s="86"/>
      <c r="JGF84" s="86"/>
      <c r="JGG84" s="86"/>
      <c r="JGH84" s="86"/>
      <c r="JGI84" s="86"/>
      <c r="JGJ84" s="86"/>
      <c r="JGK84" s="86"/>
      <c r="JGL84" s="86"/>
      <c r="JGM84" s="86"/>
      <c r="JGN84" s="86"/>
      <c r="JGO84" s="86"/>
      <c r="JGP84" s="86"/>
      <c r="JGQ84" s="86"/>
      <c r="JGR84" s="86"/>
      <c r="JGS84" s="86"/>
      <c r="JGT84" s="86"/>
      <c r="JGU84" s="86"/>
      <c r="JGV84" s="86"/>
      <c r="JGW84" s="86"/>
      <c r="JGX84" s="86"/>
      <c r="JGY84" s="86"/>
      <c r="JGZ84" s="86"/>
      <c r="JHA84" s="86"/>
      <c r="JHB84" s="86"/>
      <c r="JHC84" s="86"/>
      <c r="JHD84" s="86"/>
      <c r="JHE84" s="86"/>
      <c r="JHF84" s="86"/>
      <c r="JHG84" s="86"/>
      <c r="JHH84" s="86"/>
      <c r="JHI84" s="86"/>
      <c r="JHJ84" s="86"/>
      <c r="JHK84" s="86"/>
      <c r="JHL84" s="86"/>
      <c r="JHM84" s="86"/>
      <c r="JHN84" s="86"/>
      <c r="JHO84" s="86"/>
      <c r="JHP84" s="86"/>
      <c r="JHQ84" s="86"/>
      <c r="JHR84" s="86"/>
      <c r="JHS84" s="86"/>
      <c r="JHT84" s="86"/>
      <c r="JHU84" s="86"/>
      <c r="JHV84" s="86"/>
      <c r="JHW84" s="86"/>
      <c r="JHX84" s="86"/>
      <c r="JHY84" s="86"/>
      <c r="JHZ84" s="86"/>
      <c r="JIA84" s="86"/>
      <c r="JIB84" s="86"/>
      <c r="JIC84" s="86"/>
      <c r="JID84" s="86"/>
      <c r="JIE84" s="86"/>
      <c r="JIF84" s="86"/>
      <c r="JIG84" s="86"/>
      <c r="JIH84" s="86"/>
      <c r="JII84" s="86"/>
      <c r="JIJ84" s="86"/>
      <c r="JIK84" s="86"/>
      <c r="JIL84" s="86"/>
      <c r="JIM84" s="86"/>
      <c r="JIN84" s="86"/>
      <c r="JIO84" s="86"/>
      <c r="JIP84" s="86"/>
      <c r="JIQ84" s="86"/>
      <c r="JIR84" s="86"/>
      <c r="JIS84" s="86"/>
      <c r="JIT84" s="86"/>
      <c r="JIU84" s="86"/>
      <c r="JIV84" s="86"/>
      <c r="JIW84" s="86"/>
      <c r="JIX84" s="86"/>
      <c r="JIY84" s="86"/>
      <c r="JIZ84" s="86"/>
      <c r="JJA84" s="86"/>
      <c r="JJB84" s="86"/>
      <c r="JJC84" s="86"/>
      <c r="JJD84" s="86"/>
      <c r="JJE84" s="86"/>
      <c r="JJF84" s="86"/>
      <c r="JJG84" s="86"/>
      <c r="JJH84" s="86"/>
      <c r="JJI84" s="86"/>
      <c r="JJJ84" s="86"/>
      <c r="JJK84" s="86"/>
      <c r="JJL84" s="86"/>
      <c r="JJM84" s="86"/>
      <c r="JJN84" s="86"/>
      <c r="JJO84" s="86"/>
      <c r="JJP84" s="86"/>
      <c r="JJQ84" s="86"/>
      <c r="JJR84" s="86"/>
      <c r="JJS84" s="86"/>
      <c r="JJT84" s="86"/>
      <c r="JJU84" s="86"/>
      <c r="JJV84" s="86"/>
      <c r="JJW84" s="86"/>
      <c r="JJX84" s="86"/>
      <c r="JJY84" s="86"/>
      <c r="JJZ84" s="86"/>
      <c r="JKA84" s="86"/>
      <c r="JKB84" s="86"/>
      <c r="JKC84" s="86"/>
      <c r="JKD84" s="86"/>
      <c r="JKE84" s="86"/>
      <c r="JKF84" s="86"/>
      <c r="JKG84" s="86"/>
      <c r="JKH84" s="86"/>
      <c r="JKI84" s="86"/>
      <c r="JKJ84" s="86"/>
      <c r="JKK84" s="86"/>
      <c r="JKL84" s="86"/>
      <c r="JKM84" s="86"/>
      <c r="JKN84" s="86"/>
      <c r="JKO84" s="86"/>
      <c r="JKP84" s="86"/>
      <c r="JKQ84" s="86"/>
      <c r="JKR84" s="86"/>
      <c r="JKS84" s="86"/>
      <c r="JKT84" s="86"/>
      <c r="JKU84" s="86"/>
      <c r="JKV84" s="86"/>
      <c r="JKW84" s="86"/>
      <c r="JKX84" s="86"/>
      <c r="JKY84" s="86"/>
      <c r="JKZ84" s="86"/>
      <c r="JLA84" s="86"/>
      <c r="JLB84" s="86"/>
      <c r="JLC84" s="86"/>
      <c r="JLD84" s="86"/>
      <c r="JLE84" s="86"/>
      <c r="JLF84" s="86"/>
      <c r="JLG84" s="86"/>
      <c r="JLH84" s="86"/>
      <c r="JLI84" s="86"/>
      <c r="JLJ84" s="86"/>
      <c r="JLK84" s="86"/>
      <c r="JLL84" s="86"/>
      <c r="JLM84" s="86"/>
      <c r="JLN84" s="86"/>
      <c r="JLO84" s="86"/>
      <c r="JLP84" s="86"/>
      <c r="JLQ84" s="86"/>
      <c r="JLR84" s="86"/>
      <c r="JLS84" s="86"/>
      <c r="JLT84" s="86"/>
      <c r="JLU84" s="86"/>
      <c r="JLV84" s="86"/>
      <c r="JLW84" s="86"/>
      <c r="JLX84" s="86"/>
      <c r="JLY84" s="86"/>
      <c r="JLZ84" s="86"/>
      <c r="JMA84" s="86"/>
      <c r="JMB84" s="86"/>
      <c r="JMC84" s="86"/>
      <c r="JMD84" s="86"/>
      <c r="JME84" s="86"/>
      <c r="JMF84" s="86"/>
      <c r="JMG84" s="86"/>
      <c r="JMH84" s="86"/>
      <c r="JMI84" s="86"/>
      <c r="JMJ84" s="86"/>
      <c r="JMK84" s="86"/>
      <c r="JML84" s="86"/>
      <c r="JMM84" s="86"/>
      <c r="JMN84" s="86"/>
      <c r="JMO84" s="86"/>
      <c r="JMP84" s="86"/>
      <c r="JMQ84" s="86"/>
      <c r="JMR84" s="86"/>
      <c r="JMS84" s="86"/>
      <c r="JMT84" s="86"/>
      <c r="JMU84" s="86"/>
      <c r="JMV84" s="86"/>
      <c r="JMW84" s="86"/>
      <c r="JMX84" s="86"/>
      <c r="JMY84" s="86"/>
      <c r="JMZ84" s="86"/>
      <c r="JNA84" s="86"/>
      <c r="JNB84" s="86"/>
      <c r="JNC84" s="86"/>
      <c r="JND84" s="86"/>
      <c r="JNE84" s="86"/>
      <c r="JNF84" s="86"/>
      <c r="JNG84" s="86"/>
      <c r="JNH84" s="86"/>
      <c r="JNI84" s="86"/>
      <c r="JNJ84" s="86"/>
      <c r="JNK84" s="86"/>
      <c r="JNL84" s="86"/>
      <c r="JNM84" s="86"/>
      <c r="JNN84" s="86"/>
      <c r="JNO84" s="86"/>
      <c r="JNP84" s="86"/>
      <c r="JNQ84" s="86"/>
      <c r="JNR84" s="86"/>
      <c r="JNS84" s="86"/>
      <c r="JNT84" s="86"/>
      <c r="JNU84" s="86"/>
      <c r="JNV84" s="86"/>
      <c r="JNW84" s="86"/>
      <c r="JNX84" s="86"/>
      <c r="JNY84" s="86"/>
      <c r="JNZ84" s="86"/>
      <c r="JOA84" s="86"/>
      <c r="JOB84" s="86"/>
      <c r="JOC84" s="86"/>
      <c r="JOD84" s="86"/>
      <c r="JOE84" s="86"/>
      <c r="JOF84" s="86"/>
      <c r="JOG84" s="86"/>
      <c r="JOH84" s="86"/>
      <c r="JOI84" s="86"/>
      <c r="JOJ84" s="86"/>
      <c r="JOK84" s="86"/>
      <c r="JOL84" s="86"/>
      <c r="JOM84" s="86"/>
      <c r="JON84" s="86"/>
      <c r="JOO84" s="86"/>
      <c r="JOP84" s="86"/>
      <c r="JOQ84" s="86"/>
      <c r="JOR84" s="86"/>
      <c r="JOS84" s="86"/>
      <c r="JOT84" s="86"/>
      <c r="JOU84" s="86"/>
      <c r="JOV84" s="86"/>
      <c r="JOW84" s="86"/>
      <c r="JOX84" s="86"/>
      <c r="JOY84" s="86"/>
      <c r="JOZ84" s="86"/>
      <c r="JPA84" s="86"/>
      <c r="JPB84" s="86"/>
      <c r="JPC84" s="86"/>
      <c r="JPD84" s="86"/>
      <c r="JPE84" s="86"/>
      <c r="JPF84" s="86"/>
      <c r="JPG84" s="86"/>
      <c r="JPH84" s="86"/>
      <c r="JPI84" s="86"/>
      <c r="JPJ84" s="86"/>
      <c r="JPK84" s="86"/>
      <c r="JPL84" s="86"/>
      <c r="JPM84" s="86"/>
      <c r="JPN84" s="86"/>
      <c r="JPO84" s="86"/>
      <c r="JPP84" s="86"/>
      <c r="JPQ84" s="86"/>
      <c r="JPR84" s="86"/>
      <c r="JPS84" s="86"/>
      <c r="JPT84" s="86"/>
      <c r="JPU84" s="86"/>
      <c r="JPV84" s="86"/>
      <c r="JPW84" s="86"/>
      <c r="JPX84" s="86"/>
      <c r="JPY84" s="86"/>
      <c r="JPZ84" s="86"/>
      <c r="JQA84" s="86"/>
      <c r="JQB84" s="86"/>
      <c r="JQC84" s="86"/>
      <c r="JQD84" s="86"/>
      <c r="JQE84" s="86"/>
      <c r="JQF84" s="86"/>
      <c r="JQG84" s="86"/>
      <c r="JQH84" s="86"/>
      <c r="JQI84" s="86"/>
      <c r="JQJ84" s="86"/>
      <c r="JQK84" s="86"/>
      <c r="JQL84" s="86"/>
      <c r="JQM84" s="86"/>
      <c r="JQN84" s="86"/>
      <c r="JQO84" s="86"/>
      <c r="JQP84" s="86"/>
      <c r="JQQ84" s="86"/>
      <c r="JQR84" s="86"/>
      <c r="JQS84" s="86"/>
      <c r="JQT84" s="86"/>
      <c r="JQU84" s="86"/>
      <c r="JQV84" s="86"/>
      <c r="JQW84" s="86"/>
      <c r="JQX84" s="86"/>
      <c r="JQY84" s="86"/>
      <c r="JQZ84" s="86"/>
      <c r="JRA84" s="86"/>
      <c r="JRB84" s="86"/>
      <c r="JRC84" s="86"/>
      <c r="JRD84" s="86"/>
      <c r="JRE84" s="86"/>
      <c r="JRF84" s="86"/>
      <c r="JRG84" s="86"/>
      <c r="JRH84" s="86"/>
      <c r="JRI84" s="86"/>
      <c r="JRJ84" s="86"/>
      <c r="JRK84" s="86"/>
      <c r="JRL84" s="86"/>
      <c r="JRM84" s="86"/>
      <c r="JRN84" s="86"/>
      <c r="JRO84" s="86"/>
      <c r="JRP84" s="86"/>
      <c r="JRQ84" s="86"/>
      <c r="JRR84" s="86"/>
      <c r="JRS84" s="86"/>
      <c r="JRT84" s="86"/>
      <c r="JRU84" s="86"/>
      <c r="JRV84" s="86"/>
      <c r="JRW84" s="86"/>
      <c r="JRX84" s="86"/>
      <c r="JRY84" s="86"/>
      <c r="JRZ84" s="86"/>
      <c r="JSA84" s="86"/>
      <c r="JSB84" s="86"/>
      <c r="JSC84" s="86"/>
      <c r="JSD84" s="86"/>
      <c r="JSE84" s="86"/>
      <c r="JSF84" s="86"/>
      <c r="JSG84" s="86"/>
      <c r="JSH84" s="86"/>
      <c r="JSI84" s="86"/>
      <c r="JSJ84" s="86"/>
      <c r="JSK84" s="86"/>
      <c r="JSL84" s="86"/>
      <c r="JSM84" s="86"/>
      <c r="JSN84" s="86"/>
      <c r="JSO84" s="86"/>
      <c r="JSP84" s="86"/>
      <c r="JSQ84" s="86"/>
      <c r="JSR84" s="86"/>
      <c r="JSS84" s="86"/>
      <c r="JST84" s="86"/>
      <c r="JSU84" s="86"/>
      <c r="JSV84" s="86"/>
      <c r="JSW84" s="86"/>
      <c r="JSX84" s="86"/>
      <c r="JSY84" s="86"/>
      <c r="JSZ84" s="86"/>
      <c r="JTA84" s="86"/>
      <c r="JTB84" s="86"/>
      <c r="JTC84" s="86"/>
      <c r="JTD84" s="86"/>
      <c r="JTE84" s="86"/>
      <c r="JTF84" s="86"/>
      <c r="JTG84" s="86"/>
      <c r="JTH84" s="86"/>
      <c r="JTI84" s="86"/>
      <c r="JTJ84" s="86"/>
      <c r="JTK84" s="86"/>
      <c r="JTL84" s="86"/>
      <c r="JTM84" s="86"/>
      <c r="JTN84" s="86"/>
      <c r="JTO84" s="86"/>
      <c r="JTP84" s="86"/>
      <c r="JTQ84" s="86"/>
      <c r="JTR84" s="86"/>
      <c r="JTS84" s="86"/>
      <c r="JTT84" s="86"/>
      <c r="JTU84" s="86"/>
      <c r="JTV84" s="86"/>
      <c r="JTW84" s="86"/>
      <c r="JTX84" s="86"/>
      <c r="JTY84" s="86"/>
      <c r="JTZ84" s="86"/>
      <c r="JUA84" s="86"/>
      <c r="JUB84" s="86"/>
      <c r="JUC84" s="86"/>
      <c r="JUD84" s="86"/>
      <c r="JUE84" s="86"/>
      <c r="JUF84" s="86"/>
      <c r="JUG84" s="86"/>
      <c r="JUH84" s="86"/>
      <c r="JUI84" s="86"/>
      <c r="JUJ84" s="86"/>
      <c r="JUK84" s="86"/>
      <c r="JUL84" s="86"/>
      <c r="JUM84" s="86"/>
      <c r="JUN84" s="86"/>
      <c r="JUO84" s="86"/>
      <c r="JUP84" s="86"/>
      <c r="JUQ84" s="86"/>
      <c r="JUR84" s="86"/>
      <c r="JUS84" s="86"/>
      <c r="JUT84" s="86"/>
      <c r="JUU84" s="86"/>
      <c r="JUV84" s="86"/>
      <c r="JUW84" s="86"/>
      <c r="JUX84" s="86"/>
      <c r="JUY84" s="86"/>
      <c r="JUZ84" s="86"/>
      <c r="JVA84" s="86"/>
      <c r="JVB84" s="86"/>
      <c r="JVC84" s="86"/>
      <c r="JVD84" s="86"/>
      <c r="JVE84" s="86"/>
      <c r="JVF84" s="86"/>
      <c r="JVG84" s="86"/>
      <c r="JVH84" s="86"/>
      <c r="JVI84" s="86"/>
      <c r="JVJ84" s="86"/>
      <c r="JVK84" s="86"/>
      <c r="JVL84" s="86"/>
      <c r="JVM84" s="86"/>
      <c r="JVN84" s="86"/>
      <c r="JVO84" s="86"/>
      <c r="JVP84" s="86"/>
      <c r="JVQ84" s="86"/>
      <c r="JVR84" s="86"/>
      <c r="JVS84" s="86"/>
      <c r="JVT84" s="86"/>
      <c r="JVU84" s="86"/>
      <c r="JVV84" s="86"/>
      <c r="JVW84" s="86"/>
      <c r="JVX84" s="86"/>
      <c r="JVY84" s="86"/>
      <c r="JVZ84" s="86"/>
      <c r="JWA84" s="86"/>
      <c r="JWB84" s="86"/>
      <c r="JWC84" s="86"/>
      <c r="JWD84" s="86"/>
      <c r="JWE84" s="86"/>
      <c r="JWF84" s="86"/>
      <c r="JWG84" s="86"/>
      <c r="JWH84" s="86"/>
      <c r="JWI84" s="86"/>
      <c r="JWJ84" s="86"/>
      <c r="JWK84" s="86"/>
      <c r="JWL84" s="86"/>
      <c r="JWM84" s="86"/>
      <c r="JWN84" s="86"/>
      <c r="JWO84" s="86"/>
      <c r="JWP84" s="86"/>
      <c r="JWQ84" s="86"/>
      <c r="JWR84" s="86"/>
      <c r="JWS84" s="86"/>
      <c r="JWT84" s="86"/>
      <c r="JWU84" s="86"/>
      <c r="JWV84" s="86"/>
      <c r="JWW84" s="86"/>
      <c r="JWX84" s="86"/>
      <c r="JWY84" s="86"/>
      <c r="JWZ84" s="86"/>
      <c r="JXA84" s="86"/>
      <c r="JXB84" s="86"/>
      <c r="JXC84" s="86"/>
      <c r="JXD84" s="86"/>
      <c r="JXE84" s="86"/>
      <c r="JXF84" s="86"/>
      <c r="JXG84" s="86"/>
      <c r="JXH84" s="86"/>
      <c r="JXI84" s="86"/>
      <c r="JXJ84" s="86"/>
      <c r="JXK84" s="86"/>
      <c r="JXL84" s="86"/>
      <c r="JXM84" s="86"/>
      <c r="JXN84" s="86"/>
      <c r="JXO84" s="86"/>
      <c r="JXP84" s="86"/>
      <c r="JXQ84" s="86"/>
      <c r="JXR84" s="86"/>
      <c r="JXS84" s="86"/>
      <c r="JXT84" s="86"/>
      <c r="JXU84" s="86"/>
      <c r="JXV84" s="86"/>
      <c r="JXW84" s="86"/>
      <c r="JXX84" s="86"/>
      <c r="JXY84" s="86"/>
      <c r="JXZ84" s="86"/>
      <c r="JYA84" s="86"/>
      <c r="JYB84" s="86"/>
      <c r="JYC84" s="86"/>
      <c r="JYD84" s="86"/>
      <c r="JYE84" s="86"/>
      <c r="JYF84" s="86"/>
      <c r="JYG84" s="86"/>
      <c r="JYH84" s="86"/>
      <c r="JYI84" s="86"/>
      <c r="JYJ84" s="86"/>
      <c r="JYK84" s="86"/>
      <c r="JYL84" s="86"/>
      <c r="JYM84" s="86"/>
      <c r="JYN84" s="86"/>
      <c r="JYO84" s="86"/>
      <c r="JYP84" s="86"/>
      <c r="JYQ84" s="86"/>
      <c r="JYR84" s="86"/>
      <c r="JYS84" s="86"/>
      <c r="JYT84" s="86"/>
      <c r="JYU84" s="86"/>
      <c r="JYV84" s="86"/>
      <c r="JYW84" s="86"/>
      <c r="JYX84" s="86"/>
      <c r="JYY84" s="86"/>
      <c r="JYZ84" s="86"/>
      <c r="JZA84" s="86"/>
      <c r="JZB84" s="86"/>
      <c r="JZC84" s="86"/>
      <c r="JZD84" s="86"/>
      <c r="JZE84" s="86"/>
      <c r="JZF84" s="86"/>
      <c r="JZG84" s="86"/>
      <c r="JZH84" s="86"/>
      <c r="JZI84" s="86"/>
      <c r="JZJ84" s="86"/>
      <c r="JZK84" s="86"/>
      <c r="JZL84" s="86"/>
      <c r="JZM84" s="86"/>
      <c r="JZN84" s="86"/>
      <c r="JZO84" s="86"/>
      <c r="JZP84" s="86"/>
      <c r="JZQ84" s="86"/>
      <c r="JZR84" s="86"/>
      <c r="JZS84" s="86"/>
      <c r="JZT84" s="86"/>
      <c r="JZU84" s="86"/>
      <c r="JZV84" s="86"/>
      <c r="JZW84" s="86"/>
      <c r="JZX84" s="86"/>
      <c r="JZY84" s="86"/>
      <c r="JZZ84" s="86"/>
      <c r="KAA84" s="86"/>
      <c r="KAB84" s="86"/>
      <c r="KAC84" s="86"/>
      <c r="KAD84" s="86"/>
      <c r="KAE84" s="86"/>
      <c r="KAF84" s="86"/>
      <c r="KAG84" s="86"/>
      <c r="KAH84" s="86"/>
      <c r="KAI84" s="86"/>
      <c r="KAJ84" s="86"/>
      <c r="KAK84" s="86"/>
      <c r="KAL84" s="86"/>
      <c r="KAM84" s="86"/>
      <c r="KAN84" s="86"/>
      <c r="KAO84" s="86"/>
      <c r="KAP84" s="86"/>
      <c r="KAQ84" s="86"/>
      <c r="KAR84" s="86"/>
      <c r="KAS84" s="86"/>
      <c r="KAT84" s="86"/>
      <c r="KAU84" s="86"/>
      <c r="KAV84" s="86"/>
      <c r="KAW84" s="86"/>
      <c r="KAX84" s="86"/>
      <c r="KAY84" s="86"/>
      <c r="KAZ84" s="86"/>
      <c r="KBA84" s="86"/>
      <c r="KBB84" s="86"/>
      <c r="KBC84" s="86"/>
      <c r="KBD84" s="86"/>
      <c r="KBE84" s="86"/>
      <c r="KBF84" s="86"/>
      <c r="KBG84" s="86"/>
      <c r="KBH84" s="86"/>
      <c r="KBI84" s="86"/>
      <c r="KBJ84" s="86"/>
      <c r="KBK84" s="86"/>
      <c r="KBL84" s="86"/>
      <c r="KBM84" s="86"/>
      <c r="KBN84" s="86"/>
      <c r="KBO84" s="86"/>
      <c r="KBP84" s="86"/>
      <c r="KBQ84" s="86"/>
      <c r="KBR84" s="86"/>
      <c r="KBS84" s="86"/>
      <c r="KBT84" s="86"/>
      <c r="KBU84" s="86"/>
      <c r="KBV84" s="86"/>
      <c r="KBW84" s="86"/>
      <c r="KBX84" s="86"/>
      <c r="KBY84" s="86"/>
      <c r="KBZ84" s="86"/>
      <c r="KCA84" s="86"/>
      <c r="KCB84" s="86"/>
      <c r="KCC84" s="86"/>
      <c r="KCD84" s="86"/>
      <c r="KCE84" s="86"/>
      <c r="KCF84" s="86"/>
      <c r="KCG84" s="86"/>
      <c r="KCH84" s="86"/>
      <c r="KCI84" s="86"/>
      <c r="KCJ84" s="86"/>
      <c r="KCK84" s="86"/>
      <c r="KCL84" s="86"/>
      <c r="KCM84" s="86"/>
      <c r="KCN84" s="86"/>
      <c r="KCO84" s="86"/>
      <c r="KCP84" s="86"/>
      <c r="KCQ84" s="86"/>
      <c r="KCR84" s="86"/>
      <c r="KCS84" s="86"/>
      <c r="KCT84" s="86"/>
      <c r="KCU84" s="86"/>
      <c r="KCV84" s="86"/>
      <c r="KCW84" s="86"/>
      <c r="KCX84" s="86"/>
      <c r="KCY84" s="86"/>
      <c r="KCZ84" s="86"/>
      <c r="KDA84" s="86"/>
      <c r="KDB84" s="86"/>
      <c r="KDC84" s="86"/>
      <c r="KDD84" s="86"/>
      <c r="KDE84" s="86"/>
      <c r="KDF84" s="86"/>
      <c r="KDG84" s="86"/>
      <c r="KDH84" s="86"/>
      <c r="KDI84" s="86"/>
      <c r="KDJ84" s="86"/>
      <c r="KDK84" s="86"/>
      <c r="KDL84" s="86"/>
      <c r="KDM84" s="86"/>
      <c r="KDN84" s="86"/>
      <c r="KDO84" s="86"/>
      <c r="KDP84" s="86"/>
      <c r="KDQ84" s="86"/>
      <c r="KDR84" s="86"/>
      <c r="KDS84" s="86"/>
      <c r="KDT84" s="86"/>
      <c r="KDU84" s="86"/>
      <c r="KDV84" s="86"/>
      <c r="KDW84" s="86"/>
      <c r="KDX84" s="86"/>
      <c r="KDY84" s="86"/>
      <c r="KDZ84" s="86"/>
      <c r="KEA84" s="86"/>
      <c r="KEB84" s="86"/>
      <c r="KEC84" s="86"/>
      <c r="KED84" s="86"/>
      <c r="KEE84" s="86"/>
      <c r="KEF84" s="86"/>
      <c r="KEG84" s="86"/>
      <c r="KEH84" s="86"/>
      <c r="KEI84" s="86"/>
      <c r="KEJ84" s="86"/>
      <c r="KEK84" s="86"/>
      <c r="KEL84" s="86"/>
      <c r="KEM84" s="86"/>
      <c r="KEN84" s="86"/>
      <c r="KEO84" s="86"/>
      <c r="KEP84" s="86"/>
      <c r="KEQ84" s="86"/>
      <c r="KER84" s="86"/>
      <c r="KES84" s="86"/>
      <c r="KET84" s="86"/>
      <c r="KEU84" s="86"/>
      <c r="KEV84" s="86"/>
      <c r="KEW84" s="86"/>
      <c r="KEX84" s="86"/>
      <c r="KEY84" s="86"/>
      <c r="KEZ84" s="86"/>
      <c r="KFA84" s="86"/>
      <c r="KFB84" s="86"/>
      <c r="KFC84" s="86"/>
      <c r="KFD84" s="86"/>
      <c r="KFE84" s="86"/>
      <c r="KFF84" s="86"/>
      <c r="KFG84" s="86"/>
      <c r="KFH84" s="86"/>
      <c r="KFI84" s="86"/>
      <c r="KFJ84" s="86"/>
      <c r="KFK84" s="86"/>
      <c r="KFL84" s="86"/>
      <c r="KFM84" s="86"/>
      <c r="KFN84" s="86"/>
      <c r="KFO84" s="86"/>
      <c r="KFP84" s="86"/>
      <c r="KFQ84" s="86"/>
      <c r="KFR84" s="86"/>
      <c r="KFS84" s="86"/>
      <c r="KFT84" s="86"/>
      <c r="KFU84" s="86"/>
      <c r="KFV84" s="86"/>
      <c r="KFW84" s="86"/>
      <c r="KFX84" s="86"/>
      <c r="KFY84" s="86"/>
      <c r="KFZ84" s="86"/>
      <c r="KGA84" s="86"/>
      <c r="KGB84" s="86"/>
      <c r="KGC84" s="86"/>
      <c r="KGD84" s="86"/>
      <c r="KGE84" s="86"/>
      <c r="KGF84" s="86"/>
      <c r="KGG84" s="86"/>
      <c r="KGH84" s="86"/>
      <c r="KGI84" s="86"/>
      <c r="KGJ84" s="86"/>
      <c r="KGK84" s="86"/>
      <c r="KGL84" s="86"/>
      <c r="KGM84" s="86"/>
      <c r="KGN84" s="86"/>
      <c r="KGO84" s="86"/>
      <c r="KGP84" s="86"/>
      <c r="KGQ84" s="86"/>
      <c r="KGR84" s="86"/>
      <c r="KGS84" s="86"/>
      <c r="KGT84" s="86"/>
      <c r="KGU84" s="86"/>
      <c r="KGV84" s="86"/>
      <c r="KGW84" s="86"/>
      <c r="KGX84" s="86"/>
      <c r="KGY84" s="86"/>
      <c r="KGZ84" s="86"/>
      <c r="KHA84" s="86"/>
      <c r="KHB84" s="86"/>
      <c r="KHC84" s="86"/>
      <c r="KHD84" s="86"/>
      <c r="KHE84" s="86"/>
      <c r="KHF84" s="86"/>
      <c r="KHG84" s="86"/>
      <c r="KHH84" s="86"/>
      <c r="KHI84" s="86"/>
      <c r="KHJ84" s="86"/>
      <c r="KHK84" s="86"/>
      <c r="KHL84" s="86"/>
      <c r="KHM84" s="86"/>
      <c r="KHN84" s="86"/>
      <c r="KHO84" s="86"/>
      <c r="KHP84" s="86"/>
      <c r="KHQ84" s="86"/>
      <c r="KHR84" s="86"/>
      <c r="KHS84" s="86"/>
      <c r="KHT84" s="86"/>
      <c r="KHU84" s="86"/>
      <c r="KHV84" s="86"/>
      <c r="KHW84" s="86"/>
      <c r="KHX84" s="86"/>
      <c r="KHY84" s="86"/>
      <c r="KHZ84" s="86"/>
      <c r="KIA84" s="86"/>
      <c r="KIB84" s="86"/>
      <c r="KIC84" s="86"/>
      <c r="KID84" s="86"/>
      <c r="KIE84" s="86"/>
      <c r="KIF84" s="86"/>
      <c r="KIG84" s="86"/>
      <c r="KIH84" s="86"/>
      <c r="KII84" s="86"/>
      <c r="KIJ84" s="86"/>
      <c r="KIK84" s="86"/>
      <c r="KIL84" s="86"/>
      <c r="KIM84" s="86"/>
      <c r="KIN84" s="86"/>
      <c r="KIO84" s="86"/>
      <c r="KIP84" s="86"/>
      <c r="KIQ84" s="86"/>
      <c r="KIR84" s="86"/>
      <c r="KIS84" s="86"/>
      <c r="KIT84" s="86"/>
      <c r="KIU84" s="86"/>
      <c r="KIV84" s="86"/>
      <c r="KIW84" s="86"/>
      <c r="KIX84" s="86"/>
      <c r="KIY84" s="86"/>
      <c r="KIZ84" s="86"/>
      <c r="KJA84" s="86"/>
      <c r="KJB84" s="86"/>
      <c r="KJC84" s="86"/>
      <c r="KJD84" s="86"/>
      <c r="KJE84" s="86"/>
      <c r="KJF84" s="86"/>
      <c r="KJG84" s="86"/>
      <c r="KJH84" s="86"/>
      <c r="KJI84" s="86"/>
      <c r="KJJ84" s="86"/>
      <c r="KJK84" s="86"/>
      <c r="KJL84" s="86"/>
      <c r="KJM84" s="86"/>
      <c r="KJN84" s="86"/>
      <c r="KJO84" s="86"/>
      <c r="KJP84" s="86"/>
      <c r="KJQ84" s="86"/>
      <c r="KJR84" s="86"/>
      <c r="KJS84" s="86"/>
      <c r="KJT84" s="86"/>
      <c r="KJU84" s="86"/>
      <c r="KJV84" s="86"/>
      <c r="KJW84" s="86"/>
      <c r="KJX84" s="86"/>
      <c r="KJY84" s="86"/>
      <c r="KJZ84" s="86"/>
      <c r="KKA84" s="86"/>
      <c r="KKB84" s="86"/>
      <c r="KKC84" s="86"/>
      <c r="KKD84" s="86"/>
      <c r="KKE84" s="86"/>
      <c r="KKF84" s="86"/>
      <c r="KKG84" s="86"/>
      <c r="KKH84" s="86"/>
      <c r="KKI84" s="86"/>
      <c r="KKJ84" s="86"/>
      <c r="KKK84" s="86"/>
      <c r="KKL84" s="86"/>
      <c r="KKM84" s="86"/>
      <c r="KKN84" s="86"/>
      <c r="KKO84" s="86"/>
      <c r="KKP84" s="86"/>
      <c r="KKQ84" s="86"/>
      <c r="KKR84" s="86"/>
      <c r="KKS84" s="86"/>
      <c r="KKT84" s="86"/>
      <c r="KKU84" s="86"/>
      <c r="KKV84" s="86"/>
      <c r="KKW84" s="86"/>
      <c r="KKX84" s="86"/>
      <c r="KKY84" s="86"/>
      <c r="KKZ84" s="86"/>
      <c r="KLA84" s="86"/>
      <c r="KLB84" s="86"/>
      <c r="KLC84" s="86"/>
      <c r="KLD84" s="86"/>
      <c r="KLE84" s="86"/>
      <c r="KLF84" s="86"/>
      <c r="KLG84" s="86"/>
      <c r="KLH84" s="86"/>
      <c r="KLI84" s="86"/>
      <c r="KLJ84" s="86"/>
      <c r="KLK84" s="86"/>
      <c r="KLL84" s="86"/>
      <c r="KLM84" s="86"/>
      <c r="KLN84" s="86"/>
      <c r="KLO84" s="86"/>
      <c r="KLP84" s="86"/>
      <c r="KLQ84" s="86"/>
      <c r="KLR84" s="86"/>
      <c r="KLS84" s="86"/>
      <c r="KLT84" s="86"/>
      <c r="KLU84" s="86"/>
      <c r="KLV84" s="86"/>
      <c r="KLW84" s="86"/>
      <c r="KLX84" s="86"/>
      <c r="KLY84" s="86"/>
      <c r="KLZ84" s="86"/>
      <c r="KMA84" s="86"/>
      <c r="KMB84" s="86"/>
      <c r="KMC84" s="86"/>
      <c r="KMD84" s="86"/>
      <c r="KME84" s="86"/>
      <c r="KMF84" s="86"/>
      <c r="KMG84" s="86"/>
      <c r="KMH84" s="86"/>
      <c r="KMI84" s="86"/>
      <c r="KMJ84" s="86"/>
      <c r="KMK84" s="86"/>
      <c r="KML84" s="86"/>
      <c r="KMM84" s="86"/>
      <c r="KMN84" s="86"/>
      <c r="KMO84" s="86"/>
      <c r="KMP84" s="86"/>
      <c r="KMQ84" s="86"/>
      <c r="KMR84" s="86"/>
      <c r="KMS84" s="86"/>
      <c r="KMT84" s="86"/>
      <c r="KMU84" s="86"/>
      <c r="KMV84" s="86"/>
      <c r="KMW84" s="86"/>
      <c r="KMX84" s="86"/>
      <c r="KMY84" s="86"/>
      <c r="KMZ84" s="86"/>
      <c r="KNA84" s="86"/>
      <c r="KNB84" s="86"/>
      <c r="KNC84" s="86"/>
      <c r="KND84" s="86"/>
      <c r="KNE84" s="86"/>
      <c r="KNF84" s="86"/>
      <c r="KNG84" s="86"/>
      <c r="KNH84" s="86"/>
      <c r="KNI84" s="86"/>
      <c r="KNJ84" s="86"/>
      <c r="KNK84" s="86"/>
      <c r="KNL84" s="86"/>
      <c r="KNM84" s="86"/>
      <c r="KNN84" s="86"/>
      <c r="KNO84" s="86"/>
      <c r="KNP84" s="86"/>
      <c r="KNQ84" s="86"/>
      <c r="KNR84" s="86"/>
      <c r="KNS84" s="86"/>
      <c r="KNT84" s="86"/>
      <c r="KNU84" s="86"/>
      <c r="KNV84" s="86"/>
      <c r="KNW84" s="86"/>
      <c r="KNX84" s="86"/>
      <c r="KNY84" s="86"/>
      <c r="KNZ84" s="86"/>
      <c r="KOA84" s="86"/>
      <c r="KOB84" s="86"/>
      <c r="KOC84" s="86"/>
      <c r="KOD84" s="86"/>
      <c r="KOE84" s="86"/>
      <c r="KOF84" s="86"/>
      <c r="KOG84" s="86"/>
      <c r="KOH84" s="86"/>
      <c r="KOI84" s="86"/>
      <c r="KOJ84" s="86"/>
      <c r="KOK84" s="86"/>
      <c r="KOL84" s="86"/>
      <c r="KOM84" s="86"/>
      <c r="KON84" s="86"/>
      <c r="KOO84" s="86"/>
      <c r="KOP84" s="86"/>
      <c r="KOQ84" s="86"/>
      <c r="KOR84" s="86"/>
      <c r="KOS84" s="86"/>
      <c r="KOT84" s="86"/>
      <c r="KOU84" s="86"/>
      <c r="KOV84" s="86"/>
      <c r="KOW84" s="86"/>
      <c r="KOX84" s="86"/>
      <c r="KOY84" s="86"/>
      <c r="KOZ84" s="86"/>
      <c r="KPA84" s="86"/>
      <c r="KPB84" s="86"/>
      <c r="KPC84" s="86"/>
      <c r="KPD84" s="86"/>
      <c r="KPE84" s="86"/>
      <c r="KPF84" s="86"/>
      <c r="KPG84" s="86"/>
      <c r="KPH84" s="86"/>
      <c r="KPI84" s="86"/>
      <c r="KPJ84" s="86"/>
      <c r="KPK84" s="86"/>
      <c r="KPL84" s="86"/>
      <c r="KPM84" s="86"/>
      <c r="KPN84" s="86"/>
      <c r="KPO84" s="86"/>
      <c r="KPP84" s="86"/>
      <c r="KPQ84" s="86"/>
      <c r="KPR84" s="86"/>
      <c r="KPS84" s="86"/>
      <c r="KPT84" s="86"/>
      <c r="KPU84" s="86"/>
      <c r="KPV84" s="86"/>
      <c r="KPW84" s="86"/>
      <c r="KPX84" s="86"/>
      <c r="KPY84" s="86"/>
      <c r="KPZ84" s="86"/>
      <c r="KQA84" s="86"/>
      <c r="KQB84" s="86"/>
      <c r="KQC84" s="86"/>
      <c r="KQD84" s="86"/>
      <c r="KQE84" s="86"/>
      <c r="KQF84" s="86"/>
      <c r="KQG84" s="86"/>
      <c r="KQH84" s="86"/>
      <c r="KQI84" s="86"/>
      <c r="KQJ84" s="86"/>
      <c r="KQK84" s="86"/>
      <c r="KQL84" s="86"/>
      <c r="KQM84" s="86"/>
      <c r="KQN84" s="86"/>
      <c r="KQO84" s="86"/>
      <c r="KQP84" s="86"/>
      <c r="KQQ84" s="86"/>
      <c r="KQR84" s="86"/>
      <c r="KQS84" s="86"/>
      <c r="KQT84" s="86"/>
      <c r="KQU84" s="86"/>
      <c r="KQV84" s="86"/>
      <c r="KQW84" s="86"/>
      <c r="KQX84" s="86"/>
      <c r="KQY84" s="86"/>
      <c r="KQZ84" s="86"/>
      <c r="KRA84" s="86"/>
      <c r="KRB84" s="86"/>
      <c r="KRC84" s="86"/>
      <c r="KRD84" s="86"/>
      <c r="KRE84" s="86"/>
      <c r="KRF84" s="86"/>
      <c r="KRG84" s="86"/>
      <c r="KRH84" s="86"/>
      <c r="KRI84" s="86"/>
      <c r="KRJ84" s="86"/>
      <c r="KRK84" s="86"/>
      <c r="KRL84" s="86"/>
      <c r="KRM84" s="86"/>
      <c r="KRN84" s="86"/>
      <c r="KRO84" s="86"/>
      <c r="KRP84" s="86"/>
      <c r="KRQ84" s="86"/>
      <c r="KRR84" s="86"/>
      <c r="KRS84" s="86"/>
      <c r="KRT84" s="86"/>
      <c r="KRU84" s="86"/>
      <c r="KRV84" s="86"/>
      <c r="KRW84" s="86"/>
      <c r="KRX84" s="86"/>
      <c r="KRY84" s="86"/>
      <c r="KRZ84" s="86"/>
      <c r="KSA84" s="86"/>
      <c r="KSB84" s="86"/>
      <c r="KSC84" s="86"/>
      <c r="KSD84" s="86"/>
      <c r="KSE84" s="86"/>
      <c r="KSF84" s="86"/>
      <c r="KSG84" s="86"/>
      <c r="KSH84" s="86"/>
      <c r="KSI84" s="86"/>
      <c r="KSJ84" s="86"/>
      <c r="KSK84" s="86"/>
      <c r="KSL84" s="86"/>
      <c r="KSM84" s="86"/>
      <c r="KSN84" s="86"/>
      <c r="KSO84" s="86"/>
      <c r="KSP84" s="86"/>
      <c r="KSQ84" s="86"/>
      <c r="KSR84" s="86"/>
      <c r="KSS84" s="86"/>
      <c r="KST84" s="86"/>
      <c r="KSU84" s="86"/>
      <c r="KSV84" s="86"/>
      <c r="KSW84" s="86"/>
      <c r="KSX84" s="86"/>
      <c r="KSY84" s="86"/>
      <c r="KSZ84" s="86"/>
      <c r="KTA84" s="86"/>
      <c r="KTB84" s="86"/>
      <c r="KTC84" s="86"/>
      <c r="KTD84" s="86"/>
      <c r="KTE84" s="86"/>
      <c r="KTF84" s="86"/>
      <c r="KTG84" s="86"/>
      <c r="KTH84" s="86"/>
      <c r="KTI84" s="86"/>
      <c r="KTJ84" s="86"/>
      <c r="KTK84" s="86"/>
      <c r="KTL84" s="86"/>
      <c r="KTM84" s="86"/>
      <c r="KTN84" s="86"/>
      <c r="KTO84" s="86"/>
      <c r="KTP84" s="86"/>
      <c r="KTQ84" s="86"/>
      <c r="KTR84" s="86"/>
      <c r="KTS84" s="86"/>
      <c r="KTT84" s="86"/>
      <c r="KTU84" s="86"/>
      <c r="KTV84" s="86"/>
      <c r="KTW84" s="86"/>
      <c r="KTX84" s="86"/>
      <c r="KTY84" s="86"/>
      <c r="KTZ84" s="86"/>
      <c r="KUA84" s="86"/>
      <c r="KUB84" s="86"/>
      <c r="KUC84" s="86"/>
      <c r="KUD84" s="86"/>
      <c r="KUE84" s="86"/>
      <c r="KUF84" s="86"/>
      <c r="KUG84" s="86"/>
      <c r="KUH84" s="86"/>
      <c r="KUI84" s="86"/>
      <c r="KUJ84" s="86"/>
      <c r="KUK84" s="86"/>
      <c r="KUL84" s="86"/>
      <c r="KUM84" s="86"/>
      <c r="KUN84" s="86"/>
      <c r="KUO84" s="86"/>
      <c r="KUP84" s="86"/>
      <c r="KUQ84" s="86"/>
      <c r="KUR84" s="86"/>
      <c r="KUS84" s="86"/>
      <c r="KUT84" s="86"/>
      <c r="KUU84" s="86"/>
      <c r="KUV84" s="86"/>
      <c r="KUW84" s="86"/>
      <c r="KUX84" s="86"/>
      <c r="KUY84" s="86"/>
      <c r="KUZ84" s="86"/>
      <c r="KVA84" s="86"/>
      <c r="KVB84" s="86"/>
      <c r="KVC84" s="86"/>
      <c r="KVD84" s="86"/>
      <c r="KVE84" s="86"/>
      <c r="KVF84" s="86"/>
      <c r="KVG84" s="86"/>
      <c r="KVH84" s="86"/>
      <c r="KVI84" s="86"/>
      <c r="KVJ84" s="86"/>
      <c r="KVK84" s="86"/>
      <c r="KVL84" s="86"/>
      <c r="KVM84" s="86"/>
      <c r="KVN84" s="86"/>
      <c r="KVO84" s="86"/>
      <c r="KVP84" s="86"/>
      <c r="KVQ84" s="86"/>
      <c r="KVR84" s="86"/>
      <c r="KVS84" s="86"/>
      <c r="KVT84" s="86"/>
      <c r="KVU84" s="86"/>
      <c r="KVV84" s="86"/>
      <c r="KVW84" s="86"/>
      <c r="KVX84" s="86"/>
      <c r="KVY84" s="86"/>
      <c r="KVZ84" s="86"/>
      <c r="KWA84" s="86"/>
      <c r="KWB84" s="86"/>
      <c r="KWC84" s="86"/>
      <c r="KWD84" s="86"/>
      <c r="KWE84" s="86"/>
      <c r="KWF84" s="86"/>
      <c r="KWG84" s="86"/>
      <c r="KWH84" s="86"/>
      <c r="KWI84" s="86"/>
      <c r="KWJ84" s="86"/>
      <c r="KWK84" s="86"/>
      <c r="KWL84" s="86"/>
      <c r="KWM84" s="86"/>
      <c r="KWN84" s="86"/>
      <c r="KWO84" s="86"/>
      <c r="KWP84" s="86"/>
      <c r="KWQ84" s="86"/>
      <c r="KWR84" s="86"/>
      <c r="KWS84" s="86"/>
      <c r="KWT84" s="86"/>
      <c r="KWU84" s="86"/>
      <c r="KWV84" s="86"/>
      <c r="KWW84" s="86"/>
      <c r="KWX84" s="86"/>
      <c r="KWY84" s="86"/>
      <c r="KWZ84" s="86"/>
      <c r="KXA84" s="86"/>
      <c r="KXB84" s="86"/>
      <c r="KXC84" s="86"/>
      <c r="KXD84" s="86"/>
      <c r="KXE84" s="86"/>
      <c r="KXF84" s="86"/>
      <c r="KXG84" s="86"/>
      <c r="KXH84" s="86"/>
      <c r="KXI84" s="86"/>
      <c r="KXJ84" s="86"/>
      <c r="KXK84" s="86"/>
      <c r="KXL84" s="86"/>
      <c r="KXM84" s="86"/>
      <c r="KXN84" s="86"/>
      <c r="KXO84" s="86"/>
      <c r="KXP84" s="86"/>
      <c r="KXQ84" s="86"/>
      <c r="KXR84" s="86"/>
      <c r="KXS84" s="86"/>
      <c r="KXT84" s="86"/>
      <c r="KXU84" s="86"/>
      <c r="KXV84" s="86"/>
      <c r="KXW84" s="86"/>
      <c r="KXX84" s="86"/>
      <c r="KXY84" s="86"/>
      <c r="KXZ84" s="86"/>
      <c r="KYA84" s="86"/>
      <c r="KYB84" s="86"/>
      <c r="KYC84" s="86"/>
      <c r="KYD84" s="86"/>
      <c r="KYE84" s="86"/>
      <c r="KYF84" s="86"/>
      <c r="KYG84" s="86"/>
      <c r="KYH84" s="86"/>
      <c r="KYI84" s="86"/>
      <c r="KYJ84" s="86"/>
      <c r="KYK84" s="86"/>
      <c r="KYL84" s="86"/>
      <c r="KYM84" s="86"/>
      <c r="KYN84" s="86"/>
      <c r="KYO84" s="86"/>
      <c r="KYP84" s="86"/>
      <c r="KYQ84" s="86"/>
      <c r="KYR84" s="86"/>
      <c r="KYS84" s="86"/>
      <c r="KYT84" s="86"/>
      <c r="KYU84" s="86"/>
      <c r="KYV84" s="86"/>
      <c r="KYW84" s="86"/>
      <c r="KYX84" s="86"/>
      <c r="KYY84" s="86"/>
      <c r="KYZ84" s="86"/>
      <c r="KZA84" s="86"/>
      <c r="KZB84" s="86"/>
      <c r="KZC84" s="86"/>
      <c r="KZD84" s="86"/>
      <c r="KZE84" s="86"/>
      <c r="KZF84" s="86"/>
      <c r="KZG84" s="86"/>
      <c r="KZH84" s="86"/>
      <c r="KZI84" s="86"/>
      <c r="KZJ84" s="86"/>
      <c r="KZK84" s="86"/>
      <c r="KZL84" s="86"/>
      <c r="KZM84" s="86"/>
      <c r="KZN84" s="86"/>
      <c r="KZO84" s="86"/>
      <c r="KZP84" s="86"/>
      <c r="KZQ84" s="86"/>
      <c r="KZR84" s="86"/>
      <c r="KZS84" s="86"/>
      <c r="KZT84" s="86"/>
      <c r="KZU84" s="86"/>
      <c r="KZV84" s="86"/>
      <c r="KZW84" s="86"/>
      <c r="KZX84" s="86"/>
      <c r="KZY84" s="86"/>
      <c r="KZZ84" s="86"/>
      <c r="LAA84" s="86"/>
      <c r="LAB84" s="86"/>
      <c r="LAC84" s="86"/>
      <c r="LAD84" s="86"/>
      <c r="LAE84" s="86"/>
      <c r="LAF84" s="86"/>
      <c r="LAG84" s="86"/>
      <c r="LAH84" s="86"/>
      <c r="LAI84" s="86"/>
      <c r="LAJ84" s="86"/>
      <c r="LAK84" s="86"/>
      <c r="LAL84" s="86"/>
      <c r="LAM84" s="86"/>
      <c r="LAN84" s="86"/>
      <c r="LAO84" s="86"/>
      <c r="LAP84" s="86"/>
      <c r="LAQ84" s="86"/>
      <c r="LAR84" s="86"/>
      <c r="LAS84" s="86"/>
      <c r="LAT84" s="86"/>
      <c r="LAU84" s="86"/>
      <c r="LAV84" s="86"/>
      <c r="LAW84" s="86"/>
      <c r="LAX84" s="86"/>
      <c r="LAY84" s="86"/>
      <c r="LAZ84" s="86"/>
      <c r="LBA84" s="86"/>
      <c r="LBB84" s="86"/>
      <c r="LBC84" s="86"/>
      <c r="LBD84" s="86"/>
      <c r="LBE84" s="86"/>
      <c r="LBF84" s="86"/>
      <c r="LBG84" s="86"/>
      <c r="LBH84" s="86"/>
      <c r="LBI84" s="86"/>
      <c r="LBJ84" s="86"/>
      <c r="LBK84" s="86"/>
      <c r="LBL84" s="86"/>
      <c r="LBM84" s="86"/>
      <c r="LBN84" s="86"/>
      <c r="LBO84" s="86"/>
      <c r="LBP84" s="86"/>
      <c r="LBQ84" s="86"/>
      <c r="LBR84" s="86"/>
      <c r="LBS84" s="86"/>
      <c r="LBT84" s="86"/>
      <c r="LBU84" s="86"/>
      <c r="LBV84" s="86"/>
      <c r="LBW84" s="86"/>
      <c r="LBX84" s="86"/>
      <c r="LBY84" s="86"/>
      <c r="LBZ84" s="86"/>
      <c r="LCA84" s="86"/>
      <c r="LCB84" s="86"/>
      <c r="LCC84" s="86"/>
      <c r="LCD84" s="86"/>
      <c r="LCE84" s="86"/>
      <c r="LCF84" s="86"/>
      <c r="LCG84" s="86"/>
      <c r="LCH84" s="86"/>
      <c r="LCI84" s="86"/>
      <c r="LCJ84" s="86"/>
      <c r="LCK84" s="86"/>
      <c r="LCL84" s="86"/>
      <c r="LCM84" s="86"/>
      <c r="LCN84" s="86"/>
      <c r="LCO84" s="86"/>
      <c r="LCP84" s="86"/>
      <c r="LCQ84" s="86"/>
      <c r="LCR84" s="86"/>
      <c r="LCS84" s="86"/>
      <c r="LCT84" s="86"/>
      <c r="LCU84" s="86"/>
      <c r="LCV84" s="86"/>
      <c r="LCW84" s="86"/>
      <c r="LCX84" s="86"/>
      <c r="LCY84" s="86"/>
      <c r="LCZ84" s="86"/>
      <c r="LDA84" s="86"/>
      <c r="LDB84" s="86"/>
      <c r="LDC84" s="86"/>
      <c r="LDD84" s="86"/>
      <c r="LDE84" s="86"/>
      <c r="LDF84" s="86"/>
      <c r="LDG84" s="86"/>
      <c r="LDH84" s="86"/>
      <c r="LDI84" s="86"/>
      <c r="LDJ84" s="86"/>
      <c r="LDK84" s="86"/>
      <c r="LDL84" s="86"/>
      <c r="LDM84" s="86"/>
      <c r="LDN84" s="86"/>
      <c r="LDO84" s="86"/>
      <c r="LDP84" s="86"/>
      <c r="LDQ84" s="86"/>
      <c r="LDR84" s="86"/>
      <c r="LDS84" s="86"/>
      <c r="LDT84" s="86"/>
      <c r="LDU84" s="86"/>
      <c r="LDV84" s="86"/>
      <c r="LDW84" s="86"/>
      <c r="LDX84" s="86"/>
      <c r="LDY84" s="86"/>
      <c r="LDZ84" s="86"/>
      <c r="LEA84" s="86"/>
      <c r="LEB84" s="86"/>
      <c r="LEC84" s="86"/>
      <c r="LED84" s="86"/>
      <c r="LEE84" s="86"/>
      <c r="LEF84" s="86"/>
      <c r="LEG84" s="86"/>
      <c r="LEH84" s="86"/>
      <c r="LEI84" s="86"/>
      <c r="LEJ84" s="86"/>
      <c r="LEK84" s="86"/>
      <c r="LEL84" s="86"/>
      <c r="LEM84" s="86"/>
      <c r="LEN84" s="86"/>
      <c r="LEO84" s="86"/>
      <c r="LEP84" s="86"/>
      <c r="LEQ84" s="86"/>
      <c r="LER84" s="86"/>
      <c r="LES84" s="86"/>
      <c r="LET84" s="86"/>
      <c r="LEU84" s="86"/>
      <c r="LEV84" s="86"/>
      <c r="LEW84" s="86"/>
      <c r="LEX84" s="86"/>
      <c r="LEY84" s="86"/>
      <c r="LEZ84" s="86"/>
      <c r="LFA84" s="86"/>
      <c r="LFB84" s="86"/>
      <c r="LFC84" s="86"/>
      <c r="LFD84" s="86"/>
      <c r="LFE84" s="86"/>
      <c r="LFF84" s="86"/>
      <c r="LFG84" s="86"/>
      <c r="LFH84" s="86"/>
      <c r="LFI84" s="86"/>
      <c r="LFJ84" s="86"/>
      <c r="LFK84" s="86"/>
      <c r="LFL84" s="86"/>
      <c r="LFM84" s="86"/>
      <c r="LFN84" s="86"/>
      <c r="LFO84" s="86"/>
      <c r="LFP84" s="86"/>
      <c r="LFQ84" s="86"/>
      <c r="LFR84" s="86"/>
      <c r="LFS84" s="86"/>
      <c r="LFT84" s="86"/>
      <c r="LFU84" s="86"/>
      <c r="LFV84" s="86"/>
      <c r="LFW84" s="86"/>
      <c r="LFX84" s="86"/>
      <c r="LFY84" s="86"/>
      <c r="LFZ84" s="86"/>
      <c r="LGA84" s="86"/>
      <c r="LGB84" s="86"/>
      <c r="LGC84" s="86"/>
      <c r="LGD84" s="86"/>
      <c r="LGE84" s="86"/>
      <c r="LGF84" s="86"/>
      <c r="LGG84" s="86"/>
      <c r="LGH84" s="86"/>
      <c r="LGI84" s="86"/>
      <c r="LGJ84" s="86"/>
      <c r="LGK84" s="86"/>
      <c r="LGL84" s="86"/>
      <c r="LGM84" s="86"/>
      <c r="LGN84" s="86"/>
      <c r="LGO84" s="86"/>
      <c r="LGP84" s="86"/>
      <c r="LGQ84" s="86"/>
      <c r="LGR84" s="86"/>
      <c r="LGS84" s="86"/>
      <c r="LGT84" s="86"/>
      <c r="LGU84" s="86"/>
      <c r="LGV84" s="86"/>
      <c r="LGW84" s="86"/>
      <c r="LGX84" s="86"/>
      <c r="LGY84" s="86"/>
      <c r="LGZ84" s="86"/>
      <c r="LHA84" s="86"/>
      <c r="LHB84" s="86"/>
      <c r="LHC84" s="86"/>
      <c r="LHD84" s="86"/>
      <c r="LHE84" s="86"/>
      <c r="LHF84" s="86"/>
      <c r="LHG84" s="86"/>
      <c r="LHH84" s="86"/>
      <c r="LHI84" s="86"/>
      <c r="LHJ84" s="86"/>
      <c r="LHK84" s="86"/>
      <c r="LHL84" s="86"/>
      <c r="LHM84" s="86"/>
      <c r="LHN84" s="86"/>
      <c r="LHO84" s="86"/>
      <c r="LHP84" s="86"/>
      <c r="LHQ84" s="86"/>
      <c r="LHR84" s="86"/>
      <c r="LHS84" s="86"/>
      <c r="LHT84" s="86"/>
      <c r="LHU84" s="86"/>
      <c r="LHV84" s="86"/>
      <c r="LHW84" s="86"/>
      <c r="LHX84" s="86"/>
      <c r="LHY84" s="86"/>
      <c r="LHZ84" s="86"/>
      <c r="LIA84" s="86"/>
      <c r="LIB84" s="86"/>
      <c r="LIC84" s="86"/>
      <c r="LID84" s="86"/>
      <c r="LIE84" s="86"/>
      <c r="LIF84" s="86"/>
      <c r="LIG84" s="86"/>
      <c r="LIH84" s="86"/>
      <c r="LII84" s="86"/>
      <c r="LIJ84" s="86"/>
      <c r="LIK84" s="86"/>
      <c r="LIL84" s="86"/>
      <c r="LIM84" s="86"/>
      <c r="LIN84" s="86"/>
      <c r="LIO84" s="86"/>
      <c r="LIP84" s="86"/>
      <c r="LIQ84" s="86"/>
      <c r="LIR84" s="86"/>
      <c r="LIS84" s="86"/>
      <c r="LIT84" s="86"/>
      <c r="LIU84" s="86"/>
      <c r="LIV84" s="86"/>
      <c r="LIW84" s="86"/>
      <c r="LIX84" s="86"/>
      <c r="LIY84" s="86"/>
      <c r="LIZ84" s="86"/>
      <c r="LJA84" s="86"/>
      <c r="LJB84" s="86"/>
      <c r="LJC84" s="86"/>
      <c r="LJD84" s="86"/>
      <c r="LJE84" s="86"/>
      <c r="LJF84" s="86"/>
      <c r="LJG84" s="86"/>
      <c r="LJH84" s="86"/>
      <c r="LJI84" s="86"/>
      <c r="LJJ84" s="86"/>
      <c r="LJK84" s="86"/>
      <c r="LJL84" s="86"/>
      <c r="LJM84" s="86"/>
      <c r="LJN84" s="86"/>
      <c r="LJO84" s="86"/>
      <c r="LJP84" s="86"/>
      <c r="LJQ84" s="86"/>
      <c r="LJR84" s="86"/>
      <c r="LJS84" s="86"/>
      <c r="LJT84" s="86"/>
      <c r="LJU84" s="86"/>
      <c r="LJV84" s="86"/>
      <c r="LJW84" s="86"/>
      <c r="LJX84" s="86"/>
      <c r="LJY84" s="86"/>
      <c r="LJZ84" s="86"/>
      <c r="LKA84" s="86"/>
      <c r="LKB84" s="86"/>
      <c r="LKC84" s="86"/>
      <c r="LKD84" s="86"/>
      <c r="LKE84" s="86"/>
      <c r="LKF84" s="86"/>
      <c r="LKG84" s="86"/>
      <c r="LKH84" s="86"/>
      <c r="LKI84" s="86"/>
      <c r="LKJ84" s="86"/>
      <c r="LKK84" s="86"/>
      <c r="LKL84" s="86"/>
      <c r="LKM84" s="86"/>
      <c r="LKN84" s="86"/>
      <c r="LKO84" s="86"/>
      <c r="LKP84" s="86"/>
      <c r="LKQ84" s="86"/>
      <c r="LKR84" s="86"/>
      <c r="LKS84" s="86"/>
      <c r="LKT84" s="86"/>
      <c r="LKU84" s="86"/>
      <c r="LKV84" s="86"/>
      <c r="LKW84" s="86"/>
      <c r="LKX84" s="86"/>
      <c r="LKY84" s="86"/>
      <c r="LKZ84" s="86"/>
      <c r="LLA84" s="86"/>
      <c r="LLB84" s="86"/>
      <c r="LLC84" s="86"/>
      <c r="LLD84" s="86"/>
      <c r="LLE84" s="86"/>
      <c r="LLF84" s="86"/>
      <c r="LLG84" s="86"/>
      <c r="LLH84" s="86"/>
      <c r="LLI84" s="86"/>
      <c r="LLJ84" s="86"/>
      <c r="LLK84" s="86"/>
      <c r="LLL84" s="86"/>
      <c r="LLM84" s="86"/>
      <c r="LLN84" s="86"/>
      <c r="LLO84" s="86"/>
      <c r="LLP84" s="86"/>
      <c r="LLQ84" s="86"/>
      <c r="LLR84" s="86"/>
      <c r="LLS84" s="86"/>
      <c r="LLT84" s="86"/>
      <c r="LLU84" s="86"/>
      <c r="LLV84" s="86"/>
      <c r="LLW84" s="86"/>
      <c r="LLX84" s="86"/>
      <c r="LLY84" s="86"/>
      <c r="LLZ84" s="86"/>
      <c r="LMA84" s="86"/>
      <c r="LMB84" s="86"/>
      <c r="LMC84" s="86"/>
      <c r="LMD84" s="86"/>
      <c r="LME84" s="86"/>
      <c r="LMF84" s="86"/>
      <c r="LMG84" s="86"/>
      <c r="LMH84" s="86"/>
      <c r="LMI84" s="86"/>
      <c r="LMJ84" s="86"/>
      <c r="LMK84" s="86"/>
      <c r="LML84" s="86"/>
      <c r="LMM84" s="86"/>
      <c r="LMN84" s="86"/>
      <c r="LMO84" s="86"/>
      <c r="LMP84" s="86"/>
      <c r="LMQ84" s="86"/>
      <c r="LMR84" s="86"/>
      <c r="LMS84" s="86"/>
      <c r="LMT84" s="86"/>
      <c r="LMU84" s="86"/>
      <c r="LMV84" s="86"/>
      <c r="LMW84" s="86"/>
      <c r="LMX84" s="86"/>
      <c r="LMY84" s="86"/>
      <c r="LMZ84" s="86"/>
      <c r="LNA84" s="86"/>
      <c r="LNB84" s="86"/>
      <c r="LNC84" s="86"/>
      <c r="LND84" s="86"/>
      <c r="LNE84" s="86"/>
      <c r="LNF84" s="86"/>
      <c r="LNG84" s="86"/>
      <c r="LNH84" s="86"/>
      <c r="LNI84" s="86"/>
      <c r="LNJ84" s="86"/>
      <c r="LNK84" s="86"/>
      <c r="LNL84" s="86"/>
      <c r="LNM84" s="86"/>
      <c r="LNN84" s="86"/>
      <c r="LNO84" s="86"/>
      <c r="LNP84" s="86"/>
      <c r="LNQ84" s="86"/>
      <c r="LNR84" s="86"/>
      <c r="LNS84" s="86"/>
      <c r="LNT84" s="86"/>
      <c r="LNU84" s="86"/>
      <c r="LNV84" s="86"/>
      <c r="LNW84" s="86"/>
      <c r="LNX84" s="86"/>
      <c r="LNY84" s="86"/>
      <c r="LNZ84" s="86"/>
      <c r="LOA84" s="86"/>
      <c r="LOB84" s="86"/>
      <c r="LOC84" s="86"/>
      <c r="LOD84" s="86"/>
      <c r="LOE84" s="86"/>
      <c r="LOF84" s="86"/>
      <c r="LOG84" s="86"/>
      <c r="LOH84" s="86"/>
      <c r="LOI84" s="86"/>
      <c r="LOJ84" s="86"/>
      <c r="LOK84" s="86"/>
      <c r="LOL84" s="86"/>
      <c r="LOM84" s="86"/>
      <c r="LON84" s="86"/>
      <c r="LOO84" s="86"/>
      <c r="LOP84" s="86"/>
      <c r="LOQ84" s="86"/>
      <c r="LOR84" s="86"/>
      <c r="LOS84" s="86"/>
      <c r="LOT84" s="86"/>
      <c r="LOU84" s="86"/>
      <c r="LOV84" s="86"/>
      <c r="LOW84" s="86"/>
      <c r="LOX84" s="86"/>
      <c r="LOY84" s="86"/>
      <c r="LOZ84" s="86"/>
      <c r="LPA84" s="86"/>
      <c r="LPB84" s="86"/>
      <c r="LPC84" s="86"/>
      <c r="LPD84" s="86"/>
      <c r="LPE84" s="86"/>
      <c r="LPF84" s="86"/>
      <c r="LPG84" s="86"/>
      <c r="LPH84" s="86"/>
      <c r="LPI84" s="86"/>
      <c r="LPJ84" s="86"/>
      <c r="LPK84" s="86"/>
      <c r="LPL84" s="86"/>
      <c r="LPM84" s="86"/>
      <c r="LPN84" s="86"/>
      <c r="LPO84" s="86"/>
      <c r="LPP84" s="86"/>
      <c r="LPQ84" s="86"/>
      <c r="LPR84" s="86"/>
      <c r="LPS84" s="86"/>
      <c r="LPT84" s="86"/>
      <c r="LPU84" s="86"/>
      <c r="LPV84" s="86"/>
      <c r="LPW84" s="86"/>
      <c r="LPX84" s="86"/>
      <c r="LPY84" s="86"/>
      <c r="LPZ84" s="86"/>
      <c r="LQA84" s="86"/>
      <c r="LQB84" s="86"/>
      <c r="LQC84" s="86"/>
      <c r="LQD84" s="86"/>
      <c r="LQE84" s="86"/>
      <c r="LQF84" s="86"/>
      <c r="LQG84" s="86"/>
      <c r="LQH84" s="86"/>
      <c r="LQI84" s="86"/>
      <c r="LQJ84" s="86"/>
      <c r="LQK84" s="86"/>
      <c r="LQL84" s="86"/>
      <c r="LQM84" s="86"/>
      <c r="LQN84" s="86"/>
      <c r="LQO84" s="86"/>
      <c r="LQP84" s="86"/>
      <c r="LQQ84" s="86"/>
      <c r="LQR84" s="86"/>
      <c r="LQS84" s="86"/>
      <c r="LQT84" s="86"/>
      <c r="LQU84" s="86"/>
      <c r="LQV84" s="86"/>
      <c r="LQW84" s="86"/>
      <c r="LQX84" s="86"/>
      <c r="LQY84" s="86"/>
      <c r="LQZ84" s="86"/>
      <c r="LRA84" s="86"/>
      <c r="LRB84" s="86"/>
      <c r="LRC84" s="86"/>
      <c r="LRD84" s="86"/>
      <c r="LRE84" s="86"/>
      <c r="LRF84" s="86"/>
      <c r="LRG84" s="86"/>
      <c r="LRH84" s="86"/>
      <c r="LRI84" s="86"/>
      <c r="LRJ84" s="86"/>
      <c r="LRK84" s="86"/>
      <c r="LRL84" s="86"/>
      <c r="LRM84" s="86"/>
      <c r="LRN84" s="86"/>
      <c r="LRO84" s="86"/>
      <c r="LRP84" s="86"/>
      <c r="LRQ84" s="86"/>
      <c r="LRR84" s="86"/>
      <c r="LRS84" s="86"/>
      <c r="LRT84" s="86"/>
      <c r="LRU84" s="86"/>
      <c r="LRV84" s="86"/>
      <c r="LRW84" s="86"/>
      <c r="LRX84" s="86"/>
      <c r="LRY84" s="86"/>
      <c r="LRZ84" s="86"/>
      <c r="LSA84" s="86"/>
      <c r="LSB84" s="86"/>
      <c r="LSC84" s="86"/>
      <c r="LSD84" s="86"/>
      <c r="LSE84" s="86"/>
      <c r="LSF84" s="86"/>
      <c r="LSG84" s="86"/>
      <c r="LSH84" s="86"/>
      <c r="LSI84" s="86"/>
      <c r="LSJ84" s="86"/>
      <c r="LSK84" s="86"/>
      <c r="LSL84" s="86"/>
      <c r="LSM84" s="86"/>
      <c r="LSN84" s="86"/>
      <c r="LSO84" s="86"/>
      <c r="LSP84" s="86"/>
      <c r="LSQ84" s="86"/>
      <c r="LSR84" s="86"/>
      <c r="LSS84" s="86"/>
      <c r="LST84" s="86"/>
      <c r="LSU84" s="86"/>
      <c r="LSV84" s="86"/>
      <c r="LSW84" s="86"/>
      <c r="LSX84" s="86"/>
      <c r="LSY84" s="86"/>
      <c r="LSZ84" s="86"/>
      <c r="LTA84" s="86"/>
      <c r="LTB84" s="86"/>
      <c r="LTC84" s="86"/>
      <c r="LTD84" s="86"/>
      <c r="LTE84" s="86"/>
      <c r="LTF84" s="86"/>
      <c r="LTG84" s="86"/>
      <c r="LTH84" s="86"/>
      <c r="LTI84" s="86"/>
      <c r="LTJ84" s="86"/>
      <c r="LTK84" s="86"/>
      <c r="LTL84" s="86"/>
      <c r="LTM84" s="86"/>
      <c r="LTN84" s="86"/>
      <c r="LTO84" s="86"/>
      <c r="LTP84" s="86"/>
      <c r="LTQ84" s="86"/>
      <c r="LTR84" s="86"/>
      <c r="LTS84" s="86"/>
      <c r="LTT84" s="86"/>
      <c r="LTU84" s="86"/>
      <c r="LTV84" s="86"/>
      <c r="LTW84" s="86"/>
      <c r="LTX84" s="86"/>
      <c r="LTY84" s="86"/>
      <c r="LTZ84" s="86"/>
      <c r="LUA84" s="86"/>
      <c r="LUB84" s="86"/>
      <c r="LUC84" s="86"/>
      <c r="LUD84" s="86"/>
      <c r="LUE84" s="86"/>
      <c r="LUF84" s="86"/>
      <c r="LUG84" s="86"/>
      <c r="LUH84" s="86"/>
      <c r="LUI84" s="86"/>
      <c r="LUJ84" s="86"/>
      <c r="LUK84" s="86"/>
      <c r="LUL84" s="86"/>
      <c r="LUM84" s="86"/>
      <c r="LUN84" s="86"/>
      <c r="LUO84" s="86"/>
      <c r="LUP84" s="86"/>
      <c r="LUQ84" s="86"/>
      <c r="LUR84" s="86"/>
      <c r="LUS84" s="86"/>
      <c r="LUT84" s="86"/>
      <c r="LUU84" s="86"/>
      <c r="LUV84" s="86"/>
      <c r="LUW84" s="86"/>
      <c r="LUX84" s="86"/>
      <c r="LUY84" s="86"/>
      <c r="LUZ84" s="86"/>
      <c r="LVA84" s="86"/>
      <c r="LVB84" s="86"/>
      <c r="LVC84" s="86"/>
      <c r="LVD84" s="86"/>
      <c r="LVE84" s="86"/>
      <c r="LVF84" s="86"/>
      <c r="LVG84" s="86"/>
      <c r="LVH84" s="86"/>
      <c r="LVI84" s="86"/>
      <c r="LVJ84" s="86"/>
      <c r="LVK84" s="86"/>
      <c r="LVL84" s="86"/>
      <c r="LVM84" s="86"/>
      <c r="LVN84" s="86"/>
      <c r="LVO84" s="86"/>
      <c r="LVP84" s="86"/>
      <c r="LVQ84" s="86"/>
      <c r="LVR84" s="86"/>
      <c r="LVS84" s="86"/>
      <c r="LVT84" s="86"/>
      <c r="LVU84" s="86"/>
      <c r="LVV84" s="86"/>
      <c r="LVW84" s="86"/>
      <c r="LVX84" s="86"/>
      <c r="LVY84" s="86"/>
      <c r="LVZ84" s="86"/>
      <c r="LWA84" s="86"/>
      <c r="LWB84" s="86"/>
      <c r="LWC84" s="86"/>
      <c r="LWD84" s="86"/>
      <c r="LWE84" s="86"/>
      <c r="LWF84" s="86"/>
      <c r="LWG84" s="86"/>
      <c r="LWH84" s="86"/>
      <c r="LWI84" s="86"/>
      <c r="LWJ84" s="86"/>
      <c r="LWK84" s="86"/>
      <c r="LWL84" s="86"/>
      <c r="LWM84" s="86"/>
      <c r="LWN84" s="86"/>
      <c r="LWO84" s="86"/>
      <c r="LWP84" s="86"/>
      <c r="LWQ84" s="86"/>
      <c r="LWR84" s="86"/>
      <c r="LWS84" s="86"/>
      <c r="LWT84" s="86"/>
      <c r="LWU84" s="86"/>
      <c r="LWV84" s="86"/>
      <c r="LWW84" s="86"/>
      <c r="LWX84" s="86"/>
      <c r="LWY84" s="86"/>
      <c r="LWZ84" s="86"/>
      <c r="LXA84" s="86"/>
      <c r="LXB84" s="86"/>
      <c r="LXC84" s="86"/>
      <c r="LXD84" s="86"/>
      <c r="LXE84" s="86"/>
      <c r="LXF84" s="86"/>
      <c r="LXG84" s="86"/>
      <c r="LXH84" s="86"/>
      <c r="LXI84" s="86"/>
      <c r="LXJ84" s="86"/>
      <c r="LXK84" s="86"/>
      <c r="LXL84" s="86"/>
      <c r="LXM84" s="86"/>
      <c r="LXN84" s="86"/>
      <c r="LXO84" s="86"/>
      <c r="LXP84" s="86"/>
      <c r="LXQ84" s="86"/>
      <c r="LXR84" s="86"/>
      <c r="LXS84" s="86"/>
      <c r="LXT84" s="86"/>
      <c r="LXU84" s="86"/>
      <c r="LXV84" s="86"/>
      <c r="LXW84" s="86"/>
      <c r="LXX84" s="86"/>
      <c r="LXY84" s="86"/>
      <c r="LXZ84" s="86"/>
      <c r="LYA84" s="86"/>
      <c r="LYB84" s="86"/>
      <c r="LYC84" s="86"/>
      <c r="LYD84" s="86"/>
      <c r="LYE84" s="86"/>
      <c r="LYF84" s="86"/>
      <c r="LYG84" s="86"/>
      <c r="LYH84" s="86"/>
      <c r="LYI84" s="86"/>
      <c r="LYJ84" s="86"/>
      <c r="LYK84" s="86"/>
      <c r="LYL84" s="86"/>
      <c r="LYM84" s="86"/>
      <c r="LYN84" s="86"/>
      <c r="LYO84" s="86"/>
      <c r="LYP84" s="86"/>
      <c r="LYQ84" s="86"/>
      <c r="LYR84" s="86"/>
      <c r="LYS84" s="86"/>
      <c r="LYT84" s="86"/>
      <c r="LYU84" s="86"/>
      <c r="LYV84" s="86"/>
      <c r="LYW84" s="86"/>
      <c r="LYX84" s="86"/>
      <c r="LYY84" s="86"/>
      <c r="LYZ84" s="86"/>
      <c r="LZA84" s="86"/>
      <c r="LZB84" s="86"/>
      <c r="LZC84" s="86"/>
      <c r="LZD84" s="86"/>
      <c r="LZE84" s="86"/>
      <c r="LZF84" s="86"/>
      <c r="LZG84" s="86"/>
      <c r="LZH84" s="86"/>
      <c r="LZI84" s="86"/>
      <c r="LZJ84" s="86"/>
      <c r="LZK84" s="86"/>
      <c r="LZL84" s="86"/>
      <c r="LZM84" s="86"/>
      <c r="LZN84" s="86"/>
      <c r="LZO84" s="86"/>
      <c r="LZP84" s="86"/>
      <c r="LZQ84" s="86"/>
      <c r="LZR84" s="86"/>
      <c r="LZS84" s="86"/>
      <c r="LZT84" s="86"/>
      <c r="LZU84" s="86"/>
      <c r="LZV84" s="86"/>
      <c r="LZW84" s="86"/>
      <c r="LZX84" s="86"/>
      <c r="LZY84" s="86"/>
      <c r="LZZ84" s="86"/>
      <c r="MAA84" s="86"/>
      <c r="MAB84" s="86"/>
      <c r="MAC84" s="86"/>
      <c r="MAD84" s="86"/>
      <c r="MAE84" s="86"/>
      <c r="MAF84" s="86"/>
      <c r="MAG84" s="86"/>
      <c r="MAH84" s="86"/>
      <c r="MAI84" s="86"/>
      <c r="MAJ84" s="86"/>
      <c r="MAK84" s="86"/>
      <c r="MAL84" s="86"/>
      <c r="MAM84" s="86"/>
      <c r="MAN84" s="86"/>
      <c r="MAO84" s="86"/>
      <c r="MAP84" s="86"/>
      <c r="MAQ84" s="86"/>
      <c r="MAR84" s="86"/>
      <c r="MAS84" s="86"/>
      <c r="MAT84" s="86"/>
      <c r="MAU84" s="86"/>
      <c r="MAV84" s="86"/>
      <c r="MAW84" s="86"/>
      <c r="MAX84" s="86"/>
      <c r="MAY84" s="86"/>
      <c r="MAZ84" s="86"/>
      <c r="MBA84" s="86"/>
      <c r="MBB84" s="86"/>
      <c r="MBC84" s="86"/>
      <c r="MBD84" s="86"/>
      <c r="MBE84" s="86"/>
      <c r="MBF84" s="86"/>
      <c r="MBG84" s="86"/>
      <c r="MBH84" s="86"/>
      <c r="MBI84" s="86"/>
      <c r="MBJ84" s="86"/>
      <c r="MBK84" s="86"/>
      <c r="MBL84" s="86"/>
      <c r="MBM84" s="86"/>
      <c r="MBN84" s="86"/>
      <c r="MBO84" s="86"/>
      <c r="MBP84" s="86"/>
      <c r="MBQ84" s="86"/>
      <c r="MBR84" s="86"/>
      <c r="MBS84" s="86"/>
      <c r="MBT84" s="86"/>
      <c r="MBU84" s="86"/>
      <c r="MBV84" s="86"/>
      <c r="MBW84" s="86"/>
      <c r="MBX84" s="86"/>
      <c r="MBY84" s="86"/>
      <c r="MBZ84" s="86"/>
      <c r="MCA84" s="86"/>
      <c r="MCB84" s="86"/>
      <c r="MCC84" s="86"/>
      <c r="MCD84" s="86"/>
      <c r="MCE84" s="86"/>
      <c r="MCF84" s="86"/>
      <c r="MCG84" s="86"/>
      <c r="MCH84" s="86"/>
      <c r="MCI84" s="86"/>
      <c r="MCJ84" s="86"/>
      <c r="MCK84" s="86"/>
      <c r="MCL84" s="86"/>
      <c r="MCM84" s="86"/>
      <c r="MCN84" s="86"/>
      <c r="MCO84" s="86"/>
      <c r="MCP84" s="86"/>
      <c r="MCQ84" s="86"/>
      <c r="MCR84" s="86"/>
      <c r="MCS84" s="86"/>
      <c r="MCT84" s="86"/>
      <c r="MCU84" s="86"/>
      <c r="MCV84" s="86"/>
      <c r="MCW84" s="86"/>
      <c r="MCX84" s="86"/>
      <c r="MCY84" s="86"/>
      <c r="MCZ84" s="86"/>
      <c r="MDA84" s="86"/>
      <c r="MDB84" s="86"/>
      <c r="MDC84" s="86"/>
      <c r="MDD84" s="86"/>
      <c r="MDE84" s="86"/>
      <c r="MDF84" s="86"/>
      <c r="MDG84" s="86"/>
      <c r="MDH84" s="86"/>
      <c r="MDI84" s="86"/>
      <c r="MDJ84" s="86"/>
      <c r="MDK84" s="86"/>
      <c r="MDL84" s="86"/>
      <c r="MDM84" s="86"/>
      <c r="MDN84" s="86"/>
      <c r="MDO84" s="86"/>
      <c r="MDP84" s="86"/>
      <c r="MDQ84" s="86"/>
      <c r="MDR84" s="86"/>
      <c r="MDS84" s="86"/>
      <c r="MDT84" s="86"/>
      <c r="MDU84" s="86"/>
      <c r="MDV84" s="86"/>
      <c r="MDW84" s="86"/>
      <c r="MDX84" s="86"/>
      <c r="MDY84" s="86"/>
      <c r="MDZ84" s="86"/>
      <c r="MEA84" s="86"/>
      <c r="MEB84" s="86"/>
      <c r="MEC84" s="86"/>
      <c r="MED84" s="86"/>
      <c r="MEE84" s="86"/>
      <c r="MEF84" s="86"/>
      <c r="MEG84" s="86"/>
      <c r="MEH84" s="86"/>
      <c r="MEI84" s="86"/>
      <c r="MEJ84" s="86"/>
      <c r="MEK84" s="86"/>
      <c r="MEL84" s="86"/>
      <c r="MEM84" s="86"/>
      <c r="MEN84" s="86"/>
      <c r="MEO84" s="86"/>
      <c r="MEP84" s="86"/>
      <c r="MEQ84" s="86"/>
      <c r="MER84" s="86"/>
      <c r="MES84" s="86"/>
      <c r="MET84" s="86"/>
      <c r="MEU84" s="86"/>
      <c r="MEV84" s="86"/>
      <c r="MEW84" s="86"/>
      <c r="MEX84" s="86"/>
      <c r="MEY84" s="86"/>
      <c r="MEZ84" s="86"/>
      <c r="MFA84" s="86"/>
      <c r="MFB84" s="86"/>
      <c r="MFC84" s="86"/>
      <c r="MFD84" s="86"/>
      <c r="MFE84" s="86"/>
      <c r="MFF84" s="86"/>
      <c r="MFG84" s="86"/>
      <c r="MFH84" s="86"/>
      <c r="MFI84" s="86"/>
      <c r="MFJ84" s="86"/>
      <c r="MFK84" s="86"/>
      <c r="MFL84" s="86"/>
      <c r="MFM84" s="86"/>
      <c r="MFN84" s="86"/>
      <c r="MFO84" s="86"/>
      <c r="MFP84" s="86"/>
      <c r="MFQ84" s="86"/>
      <c r="MFR84" s="86"/>
      <c r="MFS84" s="86"/>
      <c r="MFT84" s="86"/>
      <c r="MFU84" s="86"/>
      <c r="MFV84" s="86"/>
      <c r="MFW84" s="86"/>
      <c r="MFX84" s="86"/>
      <c r="MFY84" s="86"/>
      <c r="MFZ84" s="86"/>
      <c r="MGA84" s="86"/>
      <c r="MGB84" s="86"/>
      <c r="MGC84" s="86"/>
      <c r="MGD84" s="86"/>
      <c r="MGE84" s="86"/>
      <c r="MGF84" s="86"/>
      <c r="MGG84" s="86"/>
      <c r="MGH84" s="86"/>
      <c r="MGI84" s="86"/>
      <c r="MGJ84" s="86"/>
      <c r="MGK84" s="86"/>
      <c r="MGL84" s="86"/>
      <c r="MGM84" s="86"/>
      <c r="MGN84" s="86"/>
      <c r="MGO84" s="86"/>
      <c r="MGP84" s="86"/>
      <c r="MGQ84" s="86"/>
      <c r="MGR84" s="86"/>
      <c r="MGS84" s="86"/>
      <c r="MGT84" s="86"/>
      <c r="MGU84" s="86"/>
      <c r="MGV84" s="86"/>
      <c r="MGW84" s="86"/>
      <c r="MGX84" s="86"/>
      <c r="MGY84" s="86"/>
      <c r="MGZ84" s="86"/>
      <c r="MHA84" s="86"/>
      <c r="MHB84" s="86"/>
      <c r="MHC84" s="86"/>
      <c r="MHD84" s="86"/>
      <c r="MHE84" s="86"/>
      <c r="MHF84" s="86"/>
      <c r="MHG84" s="86"/>
      <c r="MHH84" s="86"/>
      <c r="MHI84" s="86"/>
      <c r="MHJ84" s="86"/>
      <c r="MHK84" s="86"/>
      <c r="MHL84" s="86"/>
      <c r="MHM84" s="86"/>
      <c r="MHN84" s="86"/>
      <c r="MHO84" s="86"/>
      <c r="MHP84" s="86"/>
      <c r="MHQ84" s="86"/>
      <c r="MHR84" s="86"/>
      <c r="MHS84" s="86"/>
      <c r="MHT84" s="86"/>
      <c r="MHU84" s="86"/>
      <c r="MHV84" s="86"/>
      <c r="MHW84" s="86"/>
      <c r="MHX84" s="86"/>
      <c r="MHY84" s="86"/>
      <c r="MHZ84" s="86"/>
      <c r="MIA84" s="86"/>
      <c r="MIB84" s="86"/>
      <c r="MIC84" s="86"/>
      <c r="MID84" s="86"/>
      <c r="MIE84" s="86"/>
      <c r="MIF84" s="86"/>
      <c r="MIG84" s="86"/>
      <c r="MIH84" s="86"/>
      <c r="MII84" s="86"/>
      <c r="MIJ84" s="86"/>
      <c r="MIK84" s="86"/>
      <c r="MIL84" s="86"/>
      <c r="MIM84" s="86"/>
      <c r="MIN84" s="86"/>
      <c r="MIO84" s="86"/>
      <c r="MIP84" s="86"/>
      <c r="MIQ84" s="86"/>
      <c r="MIR84" s="86"/>
      <c r="MIS84" s="86"/>
      <c r="MIT84" s="86"/>
      <c r="MIU84" s="86"/>
      <c r="MIV84" s="86"/>
      <c r="MIW84" s="86"/>
      <c r="MIX84" s="86"/>
      <c r="MIY84" s="86"/>
      <c r="MIZ84" s="86"/>
      <c r="MJA84" s="86"/>
      <c r="MJB84" s="86"/>
      <c r="MJC84" s="86"/>
      <c r="MJD84" s="86"/>
      <c r="MJE84" s="86"/>
      <c r="MJF84" s="86"/>
      <c r="MJG84" s="86"/>
      <c r="MJH84" s="86"/>
      <c r="MJI84" s="86"/>
      <c r="MJJ84" s="86"/>
      <c r="MJK84" s="86"/>
      <c r="MJL84" s="86"/>
      <c r="MJM84" s="86"/>
      <c r="MJN84" s="86"/>
      <c r="MJO84" s="86"/>
      <c r="MJP84" s="86"/>
      <c r="MJQ84" s="86"/>
      <c r="MJR84" s="86"/>
      <c r="MJS84" s="86"/>
      <c r="MJT84" s="86"/>
      <c r="MJU84" s="86"/>
      <c r="MJV84" s="86"/>
      <c r="MJW84" s="86"/>
      <c r="MJX84" s="86"/>
      <c r="MJY84" s="86"/>
      <c r="MJZ84" s="86"/>
      <c r="MKA84" s="86"/>
      <c r="MKB84" s="86"/>
      <c r="MKC84" s="86"/>
      <c r="MKD84" s="86"/>
      <c r="MKE84" s="86"/>
      <c r="MKF84" s="86"/>
      <c r="MKG84" s="86"/>
      <c r="MKH84" s="86"/>
      <c r="MKI84" s="86"/>
      <c r="MKJ84" s="86"/>
      <c r="MKK84" s="86"/>
      <c r="MKL84" s="86"/>
      <c r="MKM84" s="86"/>
      <c r="MKN84" s="86"/>
      <c r="MKO84" s="86"/>
      <c r="MKP84" s="86"/>
      <c r="MKQ84" s="86"/>
      <c r="MKR84" s="86"/>
      <c r="MKS84" s="86"/>
      <c r="MKT84" s="86"/>
      <c r="MKU84" s="86"/>
      <c r="MKV84" s="86"/>
      <c r="MKW84" s="86"/>
      <c r="MKX84" s="86"/>
      <c r="MKY84" s="86"/>
      <c r="MKZ84" s="86"/>
      <c r="MLA84" s="86"/>
      <c r="MLB84" s="86"/>
      <c r="MLC84" s="86"/>
      <c r="MLD84" s="86"/>
      <c r="MLE84" s="86"/>
      <c r="MLF84" s="86"/>
      <c r="MLG84" s="86"/>
      <c r="MLH84" s="86"/>
      <c r="MLI84" s="86"/>
      <c r="MLJ84" s="86"/>
      <c r="MLK84" s="86"/>
      <c r="MLL84" s="86"/>
      <c r="MLM84" s="86"/>
      <c r="MLN84" s="86"/>
      <c r="MLO84" s="86"/>
      <c r="MLP84" s="86"/>
      <c r="MLQ84" s="86"/>
      <c r="MLR84" s="86"/>
      <c r="MLS84" s="86"/>
      <c r="MLT84" s="86"/>
      <c r="MLU84" s="86"/>
      <c r="MLV84" s="86"/>
      <c r="MLW84" s="86"/>
      <c r="MLX84" s="86"/>
      <c r="MLY84" s="86"/>
      <c r="MLZ84" s="86"/>
      <c r="MMA84" s="86"/>
      <c r="MMB84" s="86"/>
      <c r="MMC84" s="86"/>
      <c r="MMD84" s="86"/>
      <c r="MME84" s="86"/>
      <c r="MMF84" s="86"/>
      <c r="MMG84" s="86"/>
      <c r="MMH84" s="86"/>
      <c r="MMI84" s="86"/>
      <c r="MMJ84" s="86"/>
      <c r="MMK84" s="86"/>
      <c r="MML84" s="86"/>
      <c r="MMM84" s="86"/>
      <c r="MMN84" s="86"/>
      <c r="MMO84" s="86"/>
      <c r="MMP84" s="86"/>
      <c r="MMQ84" s="86"/>
      <c r="MMR84" s="86"/>
      <c r="MMS84" s="86"/>
      <c r="MMT84" s="86"/>
      <c r="MMU84" s="86"/>
      <c r="MMV84" s="86"/>
      <c r="MMW84" s="86"/>
      <c r="MMX84" s="86"/>
      <c r="MMY84" s="86"/>
      <c r="MMZ84" s="86"/>
      <c r="MNA84" s="86"/>
      <c r="MNB84" s="86"/>
      <c r="MNC84" s="86"/>
      <c r="MND84" s="86"/>
      <c r="MNE84" s="86"/>
      <c r="MNF84" s="86"/>
      <c r="MNG84" s="86"/>
      <c r="MNH84" s="86"/>
      <c r="MNI84" s="86"/>
      <c r="MNJ84" s="86"/>
      <c r="MNK84" s="86"/>
      <c r="MNL84" s="86"/>
      <c r="MNM84" s="86"/>
      <c r="MNN84" s="86"/>
      <c r="MNO84" s="86"/>
      <c r="MNP84" s="86"/>
      <c r="MNQ84" s="86"/>
      <c r="MNR84" s="86"/>
      <c r="MNS84" s="86"/>
      <c r="MNT84" s="86"/>
      <c r="MNU84" s="86"/>
      <c r="MNV84" s="86"/>
      <c r="MNW84" s="86"/>
      <c r="MNX84" s="86"/>
      <c r="MNY84" s="86"/>
      <c r="MNZ84" s="86"/>
      <c r="MOA84" s="86"/>
      <c r="MOB84" s="86"/>
      <c r="MOC84" s="86"/>
      <c r="MOD84" s="86"/>
      <c r="MOE84" s="86"/>
      <c r="MOF84" s="86"/>
      <c r="MOG84" s="86"/>
      <c r="MOH84" s="86"/>
      <c r="MOI84" s="86"/>
      <c r="MOJ84" s="86"/>
      <c r="MOK84" s="86"/>
      <c r="MOL84" s="86"/>
      <c r="MOM84" s="86"/>
      <c r="MON84" s="86"/>
      <c r="MOO84" s="86"/>
      <c r="MOP84" s="86"/>
      <c r="MOQ84" s="86"/>
      <c r="MOR84" s="86"/>
      <c r="MOS84" s="86"/>
      <c r="MOT84" s="86"/>
      <c r="MOU84" s="86"/>
      <c r="MOV84" s="86"/>
      <c r="MOW84" s="86"/>
      <c r="MOX84" s="86"/>
      <c r="MOY84" s="86"/>
      <c r="MOZ84" s="86"/>
      <c r="MPA84" s="86"/>
      <c r="MPB84" s="86"/>
      <c r="MPC84" s="86"/>
      <c r="MPD84" s="86"/>
      <c r="MPE84" s="86"/>
      <c r="MPF84" s="86"/>
      <c r="MPG84" s="86"/>
      <c r="MPH84" s="86"/>
      <c r="MPI84" s="86"/>
      <c r="MPJ84" s="86"/>
      <c r="MPK84" s="86"/>
      <c r="MPL84" s="86"/>
      <c r="MPM84" s="86"/>
      <c r="MPN84" s="86"/>
      <c r="MPO84" s="86"/>
      <c r="MPP84" s="86"/>
      <c r="MPQ84" s="86"/>
      <c r="MPR84" s="86"/>
      <c r="MPS84" s="86"/>
      <c r="MPT84" s="86"/>
      <c r="MPU84" s="86"/>
      <c r="MPV84" s="86"/>
      <c r="MPW84" s="86"/>
      <c r="MPX84" s="86"/>
      <c r="MPY84" s="86"/>
      <c r="MPZ84" s="86"/>
      <c r="MQA84" s="86"/>
      <c r="MQB84" s="86"/>
      <c r="MQC84" s="86"/>
      <c r="MQD84" s="86"/>
      <c r="MQE84" s="86"/>
      <c r="MQF84" s="86"/>
      <c r="MQG84" s="86"/>
      <c r="MQH84" s="86"/>
      <c r="MQI84" s="86"/>
      <c r="MQJ84" s="86"/>
      <c r="MQK84" s="86"/>
      <c r="MQL84" s="86"/>
      <c r="MQM84" s="86"/>
      <c r="MQN84" s="86"/>
      <c r="MQO84" s="86"/>
      <c r="MQP84" s="86"/>
      <c r="MQQ84" s="86"/>
      <c r="MQR84" s="86"/>
      <c r="MQS84" s="86"/>
      <c r="MQT84" s="86"/>
      <c r="MQU84" s="86"/>
      <c r="MQV84" s="86"/>
      <c r="MQW84" s="86"/>
      <c r="MQX84" s="86"/>
      <c r="MQY84" s="86"/>
      <c r="MQZ84" s="86"/>
      <c r="MRA84" s="86"/>
      <c r="MRB84" s="86"/>
      <c r="MRC84" s="86"/>
      <c r="MRD84" s="86"/>
      <c r="MRE84" s="86"/>
      <c r="MRF84" s="86"/>
      <c r="MRG84" s="86"/>
      <c r="MRH84" s="86"/>
      <c r="MRI84" s="86"/>
      <c r="MRJ84" s="86"/>
      <c r="MRK84" s="86"/>
      <c r="MRL84" s="86"/>
      <c r="MRM84" s="86"/>
      <c r="MRN84" s="86"/>
      <c r="MRO84" s="86"/>
      <c r="MRP84" s="86"/>
      <c r="MRQ84" s="86"/>
      <c r="MRR84" s="86"/>
      <c r="MRS84" s="86"/>
      <c r="MRT84" s="86"/>
      <c r="MRU84" s="86"/>
      <c r="MRV84" s="86"/>
      <c r="MRW84" s="86"/>
      <c r="MRX84" s="86"/>
      <c r="MRY84" s="86"/>
      <c r="MRZ84" s="86"/>
      <c r="MSA84" s="86"/>
      <c r="MSB84" s="86"/>
      <c r="MSC84" s="86"/>
      <c r="MSD84" s="86"/>
      <c r="MSE84" s="86"/>
      <c r="MSF84" s="86"/>
      <c r="MSG84" s="86"/>
      <c r="MSH84" s="86"/>
      <c r="MSI84" s="86"/>
      <c r="MSJ84" s="86"/>
      <c r="MSK84" s="86"/>
      <c r="MSL84" s="86"/>
      <c r="MSM84" s="86"/>
      <c r="MSN84" s="86"/>
      <c r="MSO84" s="86"/>
      <c r="MSP84" s="86"/>
      <c r="MSQ84" s="86"/>
      <c r="MSR84" s="86"/>
      <c r="MSS84" s="86"/>
      <c r="MST84" s="86"/>
      <c r="MSU84" s="86"/>
      <c r="MSV84" s="86"/>
      <c r="MSW84" s="86"/>
      <c r="MSX84" s="86"/>
      <c r="MSY84" s="86"/>
      <c r="MSZ84" s="86"/>
      <c r="MTA84" s="86"/>
      <c r="MTB84" s="86"/>
      <c r="MTC84" s="86"/>
      <c r="MTD84" s="86"/>
      <c r="MTE84" s="86"/>
      <c r="MTF84" s="86"/>
      <c r="MTG84" s="86"/>
      <c r="MTH84" s="86"/>
      <c r="MTI84" s="86"/>
      <c r="MTJ84" s="86"/>
      <c r="MTK84" s="86"/>
      <c r="MTL84" s="86"/>
      <c r="MTM84" s="86"/>
      <c r="MTN84" s="86"/>
      <c r="MTO84" s="86"/>
      <c r="MTP84" s="86"/>
      <c r="MTQ84" s="86"/>
      <c r="MTR84" s="86"/>
      <c r="MTS84" s="86"/>
      <c r="MTT84" s="86"/>
      <c r="MTU84" s="86"/>
      <c r="MTV84" s="86"/>
      <c r="MTW84" s="86"/>
      <c r="MTX84" s="86"/>
      <c r="MTY84" s="86"/>
      <c r="MTZ84" s="86"/>
      <c r="MUA84" s="86"/>
      <c r="MUB84" s="86"/>
      <c r="MUC84" s="86"/>
      <c r="MUD84" s="86"/>
      <c r="MUE84" s="86"/>
      <c r="MUF84" s="86"/>
      <c r="MUG84" s="86"/>
      <c r="MUH84" s="86"/>
      <c r="MUI84" s="86"/>
      <c r="MUJ84" s="86"/>
      <c r="MUK84" s="86"/>
      <c r="MUL84" s="86"/>
      <c r="MUM84" s="86"/>
      <c r="MUN84" s="86"/>
      <c r="MUO84" s="86"/>
      <c r="MUP84" s="86"/>
      <c r="MUQ84" s="86"/>
      <c r="MUR84" s="86"/>
      <c r="MUS84" s="86"/>
      <c r="MUT84" s="86"/>
      <c r="MUU84" s="86"/>
      <c r="MUV84" s="86"/>
      <c r="MUW84" s="86"/>
      <c r="MUX84" s="86"/>
      <c r="MUY84" s="86"/>
      <c r="MUZ84" s="86"/>
      <c r="MVA84" s="86"/>
      <c r="MVB84" s="86"/>
      <c r="MVC84" s="86"/>
      <c r="MVD84" s="86"/>
      <c r="MVE84" s="86"/>
      <c r="MVF84" s="86"/>
      <c r="MVG84" s="86"/>
      <c r="MVH84" s="86"/>
      <c r="MVI84" s="86"/>
      <c r="MVJ84" s="86"/>
      <c r="MVK84" s="86"/>
      <c r="MVL84" s="86"/>
      <c r="MVM84" s="86"/>
      <c r="MVN84" s="86"/>
      <c r="MVO84" s="86"/>
      <c r="MVP84" s="86"/>
      <c r="MVQ84" s="86"/>
      <c r="MVR84" s="86"/>
      <c r="MVS84" s="86"/>
      <c r="MVT84" s="86"/>
      <c r="MVU84" s="86"/>
      <c r="MVV84" s="86"/>
      <c r="MVW84" s="86"/>
      <c r="MVX84" s="86"/>
      <c r="MVY84" s="86"/>
      <c r="MVZ84" s="86"/>
      <c r="MWA84" s="86"/>
      <c r="MWB84" s="86"/>
      <c r="MWC84" s="86"/>
      <c r="MWD84" s="86"/>
      <c r="MWE84" s="86"/>
      <c r="MWF84" s="86"/>
      <c r="MWG84" s="86"/>
      <c r="MWH84" s="86"/>
      <c r="MWI84" s="86"/>
      <c r="MWJ84" s="86"/>
      <c r="MWK84" s="86"/>
      <c r="MWL84" s="86"/>
      <c r="MWM84" s="86"/>
      <c r="MWN84" s="86"/>
      <c r="MWO84" s="86"/>
      <c r="MWP84" s="86"/>
      <c r="MWQ84" s="86"/>
      <c r="MWR84" s="86"/>
      <c r="MWS84" s="86"/>
      <c r="MWT84" s="86"/>
      <c r="MWU84" s="86"/>
      <c r="MWV84" s="86"/>
      <c r="MWW84" s="86"/>
      <c r="MWX84" s="86"/>
      <c r="MWY84" s="86"/>
      <c r="MWZ84" s="86"/>
      <c r="MXA84" s="86"/>
      <c r="MXB84" s="86"/>
      <c r="MXC84" s="86"/>
      <c r="MXD84" s="86"/>
      <c r="MXE84" s="86"/>
      <c r="MXF84" s="86"/>
      <c r="MXG84" s="86"/>
      <c r="MXH84" s="86"/>
      <c r="MXI84" s="86"/>
      <c r="MXJ84" s="86"/>
      <c r="MXK84" s="86"/>
      <c r="MXL84" s="86"/>
      <c r="MXM84" s="86"/>
      <c r="MXN84" s="86"/>
      <c r="MXO84" s="86"/>
      <c r="MXP84" s="86"/>
      <c r="MXQ84" s="86"/>
      <c r="MXR84" s="86"/>
      <c r="MXS84" s="86"/>
      <c r="MXT84" s="86"/>
      <c r="MXU84" s="86"/>
      <c r="MXV84" s="86"/>
      <c r="MXW84" s="86"/>
      <c r="MXX84" s="86"/>
      <c r="MXY84" s="86"/>
      <c r="MXZ84" s="86"/>
      <c r="MYA84" s="86"/>
      <c r="MYB84" s="86"/>
      <c r="MYC84" s="86"/>
      <c r="MYD84" s="86"/>
      <c r="MYE84" s="86"/>
      <c r="MYF84" s="86"/>
      <c r="MYG84" s="86"/>
      <c r="MYH84" s="86"/>
      <c r="MYI84" s="86"/>
      <c r="MYJ84" s="86"/>
      <c r="MYK84" s="86"/>
      <c r="MYL84" s="86"/>
      <c r="MYM84" s="86"/>
      <c r="MYN84" s="86"/>
      <c r="MYO84" s="86"/>
      <c r="MYP84" s="86"/>
      <c r="MYQ84" s="86"/>
      <c r="MYR84" s="86"/>
      <c r="MYS84" s="86"/>
      <c r="MYT84" s="86"/>
      <c r="MYU84" s="86"/>
      <c r="MYV84" s="86"/>
      <c r="MYW84" s="86"/>
      <c r="MYX84" s="86"/>
      <c r="MYY84" s="86"/>
      <c r="MYZ84" s="86"/>
      <c r="MZA84" s="86"/>
      <c r="MZB84" s="86"/>
      <c r="MZC84" s="86"/>
      <c r="MZD84" s="86"/>
      <c r="MZE84" s="86"/>
      <c r="MZF84" s="86"/>
      <c r="MZG84" s="86"/>
      <c r="MZH84" s="86"/>
      <c r="MZI84" s="86"/>
      <c r="MZJ84" s="86"/>
      <c r="MZK84" s="86"/>
      <c r="MZL84" s="86"/>
      <c r="MZM84" s="86"/>
      <c r="MZN84" s="86"/>
      <c r="MZO84" s="86"/>
      <c r="MZP84" s="86"/>
      <c r="MZQ84" s="86"/>
      <c r="MZR84" s="86"/>
      <c r="MZS84" s="86"/>
      <c r="MZT84" s="86"/>
      <c r="MZU84" s="86"/>
      <c r="MZV84" s="86"/>
      <c r="MZW84" s="86"/>
      <c r="MZX84" s="86"/>
      <c r="MZY84" s="86"/>
      <c r="MZZ84" s="86"/>
      <c r="NAA84" s="86"/>
      <c r="NAB84" s="86"/>
      <c r="NAC84" s="86"/>
      <c r="NAD84" s="86"/>
      <c r="NAE84" s="86"/>
      <c r="NAF84" s="86"/>
      <c r="NAG84" s="86"/>
      <c r="NAH84" s="86"/>
      <c r="NAI84" s="86"/>
      <c r="NAJ84" s="86"/>
      <c r="NAK84" s="86"/>
      <c r="NAL84" s="86"/>
      <c r="NAM84" s="86"/>
      <c r="NAN84" s="86"/>
      <c r="NAO84" s="86"/>
      <c r="NAP84" s="86"/>
      <c r="NAQ84" s="86"/>
      <c r="NAR84" s="86"/>
      <c r="NAS84" s="86"/>
      <c r="NAT84" s="86"/>
      <c r="NAU84" s="86"/>
      <c r="NAV84" s="86"/>
      <c r="NAW84" s="86"/>
      <c r="NAX84" s="86"/>
      <c r="NAY84" s="86"/>
      <c r="NAZ84" s="86"/>
      <c r="NBA84" s="86"/>
      <c r="NBB84" s="86"/>
      <c r="NBC84" s="86"/>
      <c r="NBD84" s="86"/>
      <c r="NBE84" s="86"/>
      <c r="NBF84" s="86"/>
      <c r="NBG84" s="86"/>
      <c r="NBH84" s="86"/>
      <c r="NBI84" s="86"/>
      <c r="NBJ84" s="86"/>
      <c r="NBK84" s="86"/>
      <c r="NBL84" s="86"/>
      <c r="NBM84" s="86"/>
      <c r="NBN84" s="86"/>
      <c r="NBO84" s="86"/>
      <c r="NBP84" s="86"/>
      <c r="NBQ84" s="86"/>
      <c r="NBR84" s="86"/>
      <c r="NBS84" s="86"/>
      <c r="NBT84" s="86"/>
      <c r="NBU84" s="86"/>
      <c r="NBV84" s="86"/>
      <c r="NBW84" s="86"/>
      <c r="NBX84" s="86"/>
      <c r="NBY84" s="86"/>
      <c r="NBZ84" s="86"/>
      <c r="NCA84" s="86"/>
      <c r="NCB84" s="86"/>
      <c r="NCC84" s="86"/>
      <c r="NCD84" s="86"/>
      <c r="NCE84" s="86"/>
      <c r="NCF84" s="86"/>
      <c r="NCG84" s="86"/>
      <c r="NCH84" s="86"/>
      <c r="NCI84" s="86"/>
      <c r="NCJ84" s="86"/>
      <c r="NCK84" s="86"/>
      <c r="NCL84" s="86"/>
      <c r="NCM84" s="86"/>
      <c r="NCN84" s="86"/>
      <c r="NCO84" s="86"/>
      <c r="NCP84" s="86"/>
      <c r="NCQ84" s="86"/>
      <c r="NCR84" s="86"/>
      <c r="NCS84" s="86"/>
      <c r="NCT84" s="86"/>
      <c r="NCU84" s="86"/>
      <c r="NCV84" s="86"/>
      <c r="NCW84" s="86"/>
      <c r="NCX84" s="86"/>
      <c r="NCY84" s="86"/>
      <c r="NCZ84" s="86"/>
      <c r="NDA84" s="86"/>
      <c r="NDB84" s="86"/>
      <c r="NDC84" s="86"/>
      <c r="NDD84" s="86"/>
      <c r="NDE84" s="86"/>
      <c r="NDF84" s="86"/>
      <c r="NDG84" s="86"/>
      <c r="NDH84" s="86"/>
      <c r="NDI84" s="86"/>
      <c r="NDJ84" s="86"/>
      <c r="NDK84" s="86"/>
      <c r="NDL84" s="86"/>
      <c r="NDM84" s="86"/>
      <c r="NDN84" s="86"/>
      <c r="NDO84" s="86"/>
      <c r="NDP84" s="86"/>
      <c r="NDQ84" s="86"/>
      <c r="NDR84" s="86"/>
      <c r="NDS84" s="86"/>
      <c r="NDT84" s="86"/>
      <c r="NDU84" s="86"/>
      <c r="NDV84" s="86"/>
      <c r="NDW84" s="86"/>
      <c r="NDX84" s="86"/>
      <c r="NDY84" s="86"/>
      <c r="NDZ84" s="86"/>
      <c r="NEA84" s="86"/>
      <c r="NEB84" s="86"/>
      <c r="NEC84" s="86"/>
      <c r="NED84" s="86"/>
      <c r="NEE84" s="86"/>
      <c r="NEF84" s="86"/>
      <c r="NEG84" s="86"/>
      <c r="NEH84" s="86"/>
      <c r="NEI84" s="86"/>
      <c r="NEJ84" s="86"/>
      <c r="NEK84" s="86"/>
      <c r="NEL84" s="86"/>
      <c r="NEM84" s="86"/>
      <c r="NEN84" s="86"/>
      <c r="NEO84" s="86"/>
      <c r="NEP84" s="86"/>
      <c r="NEQ84" s="86"/>
      <c r="NER84" s="86"/>
      <c r="NES84" s="86"/>
      <c r="NET84" s="86"/>
      <c r="NEU84" s="86"/>
      <c r="NEV84" s="86"/>
      <c r="NEW84" s="86"/>
      <c r="NEX84" s="86"/>
      <c r="NEY84" s="86"/>
      <c r="NEZ84" s="86"/>
      <c r="NFA84" s="86"/>
      <c r="NFB84" s="86"/>
      <c r="NFC84" s="86"/>
      <c r="NFD84" s="86"/>
      <c r="NFE84" s="86"/>
      <c r="NFF84" s="86"/>
      <c r="NFG84" s="86"/>
      <c r="NFH84" s="86"/>
      <c r="NFI84" s="86"/>
      <c r="NFJ84" s="86"/>
      <c r="NFK84" s="86"/>
      <c r="NFL84" s="86"/>
      <c r="NFM84" s="86"/>
      <c r="NFN84" s="86"/>
      <c r="NFO84" s="86"/>
      <c r="NFP84" s="86"/>
      <c r="NFQ84" s="86"/>
      <c r="NFR84" s="86"/>
      <c r="NFS84" s="86"/>
      <c r="NFT84" s="86"/>
      <c r="NFU84" s="86"/>
      <c r="NFV84" s="86"/>
      <c r="NFW84" s="86"/>
      <c r="NFX84" s="86"/>
      <c r="NFY84" s="86"/>
      <c r="NFZ84" s="86"/>
      <c r="NGA84" s="86"/>
      <c r="NGB84" s="86"/>
      <c r="NGC84" s="86"/>
      <c r="NGD84" s="86"/>
      <c r="NGE84" s="86"/>
      <c r="NGF84" s="86"/>
      <c r="NGG84" s="86"/>
      <c r="NGH84" s="86"/>
      <c r="NGI84" s="86"/>
      <c r="NGJ84" s="86"/>
      <c r="NGK84" s="86"/>
      <c r="NGL84" s="86"/>
      <c r="NGM84" s="86"/>
      <c r="NGN84" s="86"/>
      <c r="NGO84" s="86"/>
      <c r="NGP84" s="86"/>
      <c r="NGQ84" s="86"/>
      <c r="NGR84" s="86"/>
      <c r="NGS84" s="86"/>
      <c r="NGT84" s="86"/>
      <c r="NGU84" s="86"/>
      <c r="NGV84" s="86"/>
      <c r="NGW84" s="86"/>
      <c r="NGX84" s="86"/>
      <c r="NGY84" s="86"/>
      <c r="NGZ84" s="86"/>
      <c r="NHA84" s="86"/>
      <c r="NHB84" s="86"/>
      <c r="NHC84" s="86"/>
      <c r="NHD84" s="86"/>
      <c r="NHE84" s="86"/>
      <c r="NHF84" s="86"/>
      <c r="NHG84" s="86"/>
      <c r="NHH84" s="86"/>
      <c r="NHI84" s="86"/>
      <c r="NHJ84" s="86"/>
      <c r="NHK84" s="86"/>
      <c r="NHL84" s="86"/>
      <c r="NHM84" s="86"/>
      <c r="NHN84" s="86"/>
      <c r="NHO84" s="86"/>
      <c r="NHP84" s="86"/>
      <c r="NHQ84" s="86"/>
      <c r="NHR84" s="86"/>
      <c r="NHS84" s="86"/>
      <c r="NHT84" s="86"/>
      <c r="NHU84" s="86"/>
      <c r="NHV84" s="86"/>
      <c r="NHW84" s="86"/>
      <c r="NHX84" s="86"/>
      <c r="NHY84" s="86"/>
      <c r="NHZ84" s="86"/>
      <c r="NIA84" s="86"/>
      <c r="NIB84" s="86"/>
      <c r="NIC84" s="86"/>
      <c r="NID84" s="86"/>
      <c r="NIE84" s="86"/>
      <c r="NIF84" s="86"/>
      <c r="NIG84" s="86"/>
      <c r="NIH84" s="86"/>
      <c r="NII84" s="86"/>
      <c r="NIJ84" s="86"/>
      <c r="NIK84" s="86"/>
      <c r="NIL84" s="86"/>
      <c r="NIM84" s="86"/>
      <c r="NIN84" s="86"/>
      <c r="NIO84" s="86"/>
      <c r="NIP84" s="86"/>
      <c r="NIQ84" s="86"/>
      <c r="NIR84" s="86"/>
      <c r="NIS84" s="86"/>
      <c r="NIT84" s="86"/>
      <c r="NIU84" s="86"/>
      <c r="NIV84" s="86"/>
      <c r="NIW84" s="86"/>
      <c r="NIX84" s="86"/>
      <c r="NIY84" s="86"/>
      <c r="NIZ84" s="86"/>
      <c r="NJA84" s="86"/>
      <c r="NJB84" s="86"/>
      <c r="NJC84" s="86"/>
      <c r="NJD84" s="86"/>
      <c r="NJE84" s="86"/>
      <c r="NJF84" s="86"/>
      <c r="NJG84" s="86"/>
      <c r="NJH84" s="86"/>
      <c r="NJI84" s="86"/>
      <c r="NJJ84" s="86"/>
      <c r="NJK84" s="86"/>
      <c r="NJL84" s="86"/>
      <c r="NJM84" s="86"/>
      <c r="NJN84" s="86"/>
      <c r="NJO84" s="86"/>
      <c r="NJP84" s="86"/>
      <c r="NJQ84" s="86"/>
      <c r="NJR84" s="86"/>
      <c r="NJS84" s="86"/>
      <c r="NJT84" s="86"/>
      <c r="NJU84" s="86"/>
      <c r="NJV84" s="86"/>
      <c r="NJW84" s="86"/>
      <c r="NJX84" s="86"/>
      <c r="NJY84" s="86"/>
      <c r="NJZ84" s="86"/>
      <c r="NKA84" s="86"/>
      <c r="NKB84" s="86"/>
      <c r="NKC84" s="86"/>
      <c r="NKD84" s="86"/>
      <c r="NKE84" s="86"/>
      <c r="NKF84" s="86"/>
      <c r="NKG84" s="86"/>
      <c r="NKH84" s="86"/>
      <c r="NKI84" s="86"/>
      <c r="NKJ84" s="86"/>
      <c r="NKK84" s="86"/>
      <c r="NKL84" s="86"/>
      <c r="NKM84" s="86"/>
      <c r="NKN84" s="86"/>
      <c r="NKO84" s="86"/>
      <c r="NKP84" s="86"/>
      <c r="NKQ84" s="86"/>
      <c r="NKR84" s="86"/>
      <c r="NKS84" s="86"/>
      <c r="NKT84" s="86"/>
      <c r="NKU84" s="86"/>
      <c r="NKV84" s="86"/>
      <c r="NKW84" s="86"/>
      <c r="NKX84" s="86"/>
      <c r="NKY84" s="86"/>
      <c r="NKZ84" s="86"/>
      <c r="NLA84" s="86"/>
      <c r="NLB84" s="86"/>
      <c r="NLC84" s="86"/>
      <c r="NLD84" s="86"/>
      <c r="NLE84" s="86"/>
      <c r="NLF84" s="86"/>
      <c r="NLG84" s="86"/>
      <c r="NLH84" s="86"/>
      <c r="NLI84" s="86"/>
      <c r="NLJ84" s="86"/>
      <c r="NLK84" s="86"/>
      <c r="NLL84" s="86"/>
      <c r="NLM84" s="86"/>
      <c r="NLN84" s="86"/>
      <c r="NLO84" s="86"/>
      <c r="NLP84" s="86"/>
      <c r="NLQ84" s="86"/>
      <c r="NLR84" s="86"/>
      <c r="NLS84" s="86"/>
      <c r="NLT84" s="86"/>
      <c r="NLU84" s="86"/>
      <c r="NLV84" s="86"/>
      <c r="NLW84" s="86"/>
      <c r="NLX84" s="86"/>
      <c r="NLY84" s="86"/>
      <c r="NLZ84" s="86"/>
      <c r="NMA84" s="86"/>
      <c r="NMB84" s="86"/>
      <c r="NMC84" s="86"/>
      <c r="NMD84" s="86"/>
      <c r="NME84" s="86"/>
      <c r="NMF84" s="86"/>
      <c r="NMG84" s="86"/>
      <c r="NMH84" s="86"/>
      <c r="NMI84" s="86"/>
      <c r="NMJ84" s="86"/>
      <c r="NMK84" s="86"/>
      <c r="NML84" s="86"/>
      <c r="NMM84" s="86"/>
      <c r="NMN84" s="86"/>
      <c r="NMO84" s="86"/>
      <c r="NMP84" s="86"/>
      <c r="NMQ84" s="86"/>
      <c r="NMR84" s="86"/>
      <c r="NMS84" s="86"/>
      <c r="NMT84" s="86"/>
      <c r="NMU84" s="86"/>
      <c r="NMV84" s="86"/>
      <c r="NMW84" s="86"/>
      <c r="NMX84" s="86"/>
      <c r="NMY84" s="86"/>
      <c r="NMZ84" s="86"/>
      <c r="NNA84" s="86"/>
      <c r="NNB84" s="86"/>
      <c r="NNC84" s="86"/>
      <c r="NND84" s="86"/>
      <c r="NNE84" s="86"/>
      <c r="NNF84" s="86"/>
      <c r="NNG84" s="86"/>
      <c r="NNH84" s="86"/>
      <c r="NNI84" s="86"/>
      <c r="NNJ84" s="86"/>
      <c r="NNK84" s="86"/>
      <c r="NNL84" s="86"/>
      <c r="NNM84" s="86"/>
      <c r="NNN84" s="86"/>
      <c r="NNO84" s="86"/>
      <c r="NNP84" s="86"/>
      <c r="NNQ84" s="86"/>
      <c r="NNR84" s="86"/>
      <c r="NNS84" s="86"/>
      <c r="NNT84" s="86"/>
      <c r="NNU84" s="86"/>
      <c r="NNV84" s="86"/>
      <c r="NNW84" s="86"/>
      <c r="NNX84" s="86"/>
      <c r="NNY84" s="86"/>
      <c r="NNZ84" s="86"/>
      <c r="NOA84" s="86"/>
      <c r="NOB84" s="86"/>
      <c r="NOC84" s="86"/>
      <c r="NOD84" s="86"/>
      <c r="NOE84" s="86"/>
      <c r="NOF84" s="86"/>
      <c r="NOG84" s="86"/>
      <c r="NOH84" s="86"/>
      <c r="NOI84" s="86"/>
      <c r="NOJ84" s="86"/>
      <c r="NOK84" s="86"/>
      <c r="NOL84" s="86"/>
      <c r="NOM84" s="86"/>
      <c r="NON84" s="86"/>
      <c r="NOO84" s="86"/>
      <c r="NOP84" s="86"/>
      <c r="NOQ84" s="86"/>
      <c r="NOR84" s="86"/>
      <c r="NOS84" s="86"/>
      <c r="NOT84" s="86"/>
      <c r="NOU84" s="86"/>
      <c r="NOV84" s="86"/>
      <c r="NOW84" s="86"/>
      <c r="NOX84" s="86"/>
      <c r="NOY84" s="86"/>
      <c r="NOZ84" s="86"/>
      <c r="NPA84" s="86"/>
      <c r="NPB84" s="86"/>
      <c r="NPC84" s="86"/>
      <c r="NPD84" s="86"/>
      <c r="NPE84" s="86"/>
      <c r="NPF84" s="86"/>
      <c r="NPG84" s="86"/>
      <c r="NPH84" s="86"/>
      <c r="NPI84" s="86"/>
      <c r="NPJ84" s="86"/>
      <c r="NPK84" s="86"/>
      <c r="NPL84" s="86"/>
      <c r="NPM84" s="86"/>
      <c r="NPN84" s="86"/>
      <c r="NPO84" s="86"/>
      <c r="NPP84" s="86"/>
      <c r="NPQ84" s="86"/>
      <c r="NPR84" s="86"/>
      <c r="NPS84" s="86"/>
      <c r="NPT84" s="86"/>
      <c r="NPU84" s="86"/>
      <c r="NPV84" s="86"/>
      <c r="NPW84" s="86"/>
      <c r="NPX84" s="86"/>
      <c r="NPY84" s="86"/>
      <c r="NPZ84" s="86"/>
      <c r="NQA84" s="86"/>
      <c r="NQB84" s="86"/>
      <c r="NQC84" s="86"/>
      <c r="NQD84" s="86"/>
      <c r="NQE84" s="86"/>
      <c r="NQF84" s="86"/>
      <c r="NQG84" s="86"/>
      <c r="NQH84" s="86"/>
      <c r="NQI84" s="86"/>
      <c r="NQJ84" s="86"/>
      <c r="NQK84" s="86"/>
      <c r="NQL84" s="86"/>
      <c r="NQM84" s="86"/>
      <c r="NQN84" s="86"/>
      <c r="NQO84" s="86"/>
      <c r="NQP84" s="86"/>
      <c r="NQQ84" s="86"/>
      <c r="NQR84" s="86"/>
      <c r="NQS84" s="86"/>
      <c r="NQT84" s="86"/>
      <c r="NQU84" s="86"/>
      <c r="NQV84" s="86"/>
      <c r="NQW84" s="86"/>
      <c r="NQX84" s="86"/>
      <c r="NQY84" s="86"/>
      <c r="NQZ84" s="86"/>
      <c r="NRA84" s="86"/>
      <c r="NRB84" s="86"/>
      <c r="NRC84" s="86"/>
      <c r="NRD84" s="86"/>
      <c r="NRE84" s="86"/>
      <c r="NRF84" s="86"/>
      <c r="NRG84" s="86"/>
      <c r="NRH84" s="86"/>
      <c r="NRI84" s="86"/>
      <c r="NRJ84" s="86"/>
      <c r="NRK84" s="86"/>
      <c r="NRL84" s="86"/>
      <c r="NRM84" s="86"/>
      <c r="NRN84" s="86"/>
      <c r="NRO84" s="86"/>
      <c r="NRP84" s="86"/>
      <c r="NRQ84" s="86"/>
      <c r="NRR84" s="86"/>
      <c r="NRS84" s="86"/>
      <c r="NRT84" s="86"/>
      <c r="NRU84" s="86"/>
      <c r="NRV84" s="86"/>
      <c r="NRW84" s="86"/>
      <c r="NRX84" s="86"/>
      <c r="NRY84" s="86"/>
      <c r="NRZ84" s="86"/>
      <c r="NSA84" s="86"/>
      <c r="NSB84" s="86"/>
      <c r="NSC84" s="86"/>
      <c r="NSD84" s="86"/>
      <c r="NSE84" s="86"/>
      <c r="NSF84" s="86"/>
      <c r="NSG84" s="86"/>
      <c r="NSH84" s="86"/>
      <c r="NSI84" s="86"/>
      <c r="NSJ84" s="86"/>
      <c r="NSK84" s="86"/>
      <c r="NSL84" s="86"/>
      <c r="NSM84" s="86"/>
      <c r="NSN84" s="86"/>
      <c r="NSO84" s="86"/>
      <c r="NSP84" s="86"/>
      <c r="NSQ84" s="86"/>
      <c r="NSR84" s="86"/>
      <c r="NSS84" s="86"/>
      <c r="NST84" s="86"/>
      <c r="NSU84" s="86"/>
      <c r="NSV84" s="86"/>
      <c r="NSW84" s="86"/>
      <c r="NSX84" s="86"/>
      <c r="NSY84" s="86"/>
      <c r="NSZ84" s="86"/>
      <c r="NTA84" s="86"/>
      <c r="NTB84" s="86"/>
      <c r="NTC84" s="86"/>
      <c r="NTD84" s="86"/>
      <c r="NTE84" s="86"/>
      <c r="NTF84" s="86"/>
      <c r="NTG84" s="86"/>
      <c r="NTH84" s="86"/>
      <c r="NTI84" s="86"/>
      <c r="NTJ84" s="86"/>
      <c r="NTK84" s="86"/>
      <c r="NTL84" s="86"/>
      <c r="NTM84" s="86"/>
      <c r="NTN84" s="86"/>
      <c r="NTO84" s="86"/>
      <c r="NTP84" s="86"/>
      <c r="NTQ84" s="86"/>
      <c r="NTR84" s="86"/>
      <c r="NTS84" s="86"/>
      <c r="NTT84" s="86"/>
      <c r="NTU84" s="86"/>
      <c r="NTV84" s="86"/>
      <c r="NTW84" s="86"/>
      <c r="NTX84" s="86"/>
      <c r="NTY84" s="86"/>
      <c r="NTZ84" s="86"/>
      <c r="NUA84" s="86"/>
      <c r="NUB84" s="86"/>
      <c r="NUC84" s="86"/>
      <c r="NUD84" s="86"/>
      <c r="NUE84" s="86"/>
      <c r="NUF84" s="86"/>
      <c r="NUG84" s="86"/>
      <c r="NUH84" s="86"/>
      <c r="NUI84" s="86"/>
      <c r="NUJ84" s="86"/>
      <c r="NUK84" s="86"/>
      <c r="NUL84" s="86"/>
      <c r="NUM84" s="86"/>
      <c r="NUN84" s="86"/>
      <c r="NUO84" s="86"/>
      <c r="NUP84" s="86"/>
      <c r="NUQ84" s="86"/>
      <c r="NUR84" s="86"/>
      <c r="NUS84" s="86"/>
      <c r="NUT84" s="86"/>
      <c r="NUU84" s="86"/>
      <c r="NUV84" s="86"/>
      <c r="NUW84" s="86"/>
      <c r="NUX84" s="86"/>
      <c r="NUY84" s="86"/>
      <c r="NUZ84" s="86"/>
      <c r="NVA84" s="86"/>
      <c r="NVB84" s="86"/>
      <c r="NVC84" s="86"/>
      <c r="NVD84" s="86"/>
      <c r="NVE84" s="86"/>
      <c r="NVF84" s="86"/>
      <c r="NVG84" s="86"/>
      <c r="NVH84" s="86"/>
      <c r="NVI84" s="86"/>
      <c r="NVJ84" s="86"/>
      <c r="NVK84" s="86"/>
      <c r="NVL84" s="86"/>
      <c r="NVM84" s="86"/>
      <c r="NVN84" s="86"/>
      <c r="NVO84" s="86"/>
      <c r="NVP84" s="86"/>
      <c r="NVQ84" s="86"/>
      <c r="NVR84" s="86"/>
      <c r="NVS84" s="86"/>
      <c r="NVT84" s="86"/>
      <c r="NVU84" s="86"/>
      <c r="NVV84" s="86"/>
      <c r="NVW84" s="86"/>
      <c r="NVX84" s="86"/>
      <c r="NVY84" s="86"/>
      <c r="NVZ84" s="86"/>
      <c r="NWA84" s="86"/>
      <c r="NWB84" s="86"/>
      <c r="NWC84" s="86"/>
      <c r="NWD84" s="86"/>
      <c r="NWE84" s="86"/>
      <c r="NWF84" s="86"/>
      <c r="NWG84" s="86"/>
      <c r="NWH84" s="86"/>
      <c r="NWI84" s="86"/>
      <c r="NWJ84" s="86"/>
      <c r="NWK84" s="86"/>
      <c r="NWL84" s="86"/>
      <c r="NWM84" s="86"/>
      <c r="NWN84" s="86"/>
      <c r="NWO84" s="86"/>
      <c r="NWP84" s="86"/>
      <c r="NWQ84" s="86"/>
      <c r="NWR84" s="86"/>
      <c r="NWS84" s="86"/>
      <c r="NWT84" s="86"/>
      <c r="NWU84" s="86"/>
      <c r="NWV84" s="86"/>
      <c r="NWW84" s="86"/>
      <c r="NWX84" s="86"/>
      <c r="NWY84" s="86"/>
      <c r="NWZ84" s="86"/>
      <c r="NXA84" s="86"/>
      <c r="NXB84" s="86"/>
      <c r="NXC84" s="86"/>
      <c r="NXD84" s="86"/>
      <c r="NXE84" s="86"/>
      <c r="NXF84" s="86"/>
      <c r="NXG84" s="86"/>
      <c r="NXH84" s="86"/>
      <c r="NXI84" s="86"/>
      <c r="NXJ84" s="86"/>
      <c r="NXK84" s="86"/>
      <c r="NXL84" s="86"/>
      <c r="NXM84" s="86"/>
      <c r="NXN84" s="86"/>
      <c r="NXO84" s="86"/>
      <c r="NXP84" s="86"/>
      <c r="NXQ84" s="86"/>
      <c r="NXR84" s="86"/>
      <c r="NXS84" s="86"/>
      <c r="NXT84" s="86"/>
      <c r="NXU84" s="86"/>
      <c r="NXV84" s="86"/>
      <c r="NXW84" s="86"/>
      <c r="NXX84" s="86"/>
      <c r="NXY84" s="86"/>
      <c r="NXZ84" s="86"/>
      <c r="NYA84" s="86"/>
      <c r="NYB84" s="86"/>
      <c r="NYC84" s="86"/>
      <c r="NYD84" s="86"/>
      <c r="NYE84" s="86"/>
      <c r="NYF84" s="86"/>
      <c r="NYG84" s="86"/>
      <c r="NYH84" s="86"/>
      <c r="NYI84" s="86"/>
      <c r="NYJ84" s="86"/>
      <c r="NYK84" s="86"/>
      <c r="NYL84" s="86"/>
      <c r="NYM84" s="86"/>
      <c r="NYN84" s="86"/>
      <c r="NYO84" s="86"/>
      <c r="NYP84" s="86"/>
      <c r="NYQ84" s="86"/>
      <c r="NYR84" s="86"/>
      <c r="NYS84" s="86"/>
      <c r="NYT84" s="86"/>
      <c r="NYU84" s="86"/>
      <c r="NYV84" s="86"/>
      <c r="NYW84" s="86"/>
      <c r="NYX84" s="86"/>
      <c r="NYY84" s="86"/>
      <c r="NYZ84" s="86"/>
      <c r="NZA84" s="86"/>
      <c r="NZB84" s="86"/>
      <c r="NZC84" s="86"/>
      <c r="NZD84" s="86"/>
      <c r="NZE84" s="86"/>
      <c r="NZF84" s="86"/>
      <c r="NZG84" s="86"/>
      <c r="NZH84" s="86"/>
      <c r="NZI84" s="86"/>
      <c r="NZJ84" s="86"/>
      <c r="NZK84" s="86"/>
      <c r="NZL84" s="86"/>
      <c r="NZM84" s="86"/>
      <c r="NZN84" s="86"/>
      <c r="NZO84" s="86"/>
      <c r="NZP84" s="86"/>
      <c r="NZQ84" s="86"/>
      <c r="NZR84" s="86"/>
      <c r="NZS84" s="86"/>
      <c r="NZT84" s="86"/>
      <c r="NZU84" s="86"/>
      <c r="NZV84" s="86"/>
      <c r="NZW84" s="86"/>
      <c r="NZX84" s="86"/>
      <c r="NZY84" s="86"/>
      <c r="NZZ84" s="86"/>
      <c r="OAA84" s="86"/>
      <c r="OAB84" s="86"/>
      <c r="OAC84" s="86"/>
      <c r="OAD84" s="86"/>
      <c r="OAE84" s="86"/>
      <c r="OAF84" s="86"/>
      <c r="OAG84" s="86"/>
      <c r="OAH84" s="86"/>
      <c r="OAI84" s="86"/>
      <c r="OAJ84" s="86"/>
      <c r="OAK84" s="86"/>
      <c r="OAL84" s="86"/>
      <c r="OAM84" s="86"/>
      <c r="OAN84" s="86"/>
      <c r="OAO84" s="86"/>
      <c r="OAP84" s="86"/>
      <c r="OAQ84" s="86"/>
      <c r="OAR84" s="86"/>
      <c r="OAS84" s="86"/>
      <c r="OAT84" s="86"/>
      <c r="OAU84" s="86"/>
      <c r="OAV84" s="86"/>
      <c r="OAW84" s="86"/>
      <c r="OAX84" s="86"/>
      <c r="OAY84" s="86"/>
      <c r="OAZ84" s="86"/>
      <c r="OBA84" s="86"/>
      <c r="OBB84" s="86"/>
      <c r="OBC84" s="86"/>
      <c r="OBD84" s="86"/>
      <c r="OBE84" s="86"/>
      <c r="OBF84" s="86"/>
      <c r="OBG84" s="86"/>
      <c r="OBH84" s="86"/>
      <c r="OBI84" s="86"/>
      <c r="OBJ84" s="86"/>
      <c r="OBK84" s="86"/>
      <c r="OBL84" s="86"/>
      <c r="OBM84" s="86"/>
      <c r="OBN84" s="86"/>
      <c r="OBO84" s="86"/>
      <c r="OBP84" s="86"/>
      <c r="OBQ84" s="86"/>
      <c r="OBR84" s="86"/>
      <c r="OBS84" s="86"/>
      <c r="OBT84" s="86"/>
      <c r="OBU84" s="86"/>
      <c r="OBV84" s="86"/>
      <c r="OBW84" s="86"/>
      <c r="OBX84" s="86"/>
      <c r="OBY84" s="86"/>
      <c r="OBZ84" s="86"/>
      <c r="OCA84" s="86"/>
      <c r="OCB84" s="86"/>
      <c r="OCC84" s="86"/>
      <c r="OCD84" s="86"/>
      <c r="OCE84" s="86"/>
      <c r="OCF84" s="86"/>
      <c r="OCG84" s="86"/>
      <c r="OCH84" s="86"/>
      <c r="OCI84" s="86"/>
      <c r="OCJ84" s="86"/>
      <c r="OCK84" s="86"/>
      <c r="OCL84" s="86"/>
      <c r="OCM84" s="86"/>
      <c r="OCN84" s="86"/>
      <c r="OCO84" s="86"/>
      <c r="OCP84" s="86"/>
      <c r="OCQ84" s="86"/>
      <c r="OCR84" s="86"/>
      <c r="OCS84" s="86"/>
      <c r="OCT84" s="86"/>
      <c r="OCU84" s="86"/>
      <c r="OCV84" s="86"/>
      <c r="OCW84" s="86"/>
      <c r="OCX84" s="86"/>
      <c r="OCY84" s="86"/>
      <c r="OCZ84" s="86"/>
      <c r="ODA84" s="86"/>
      <c r="ODB84" s="86"/>
      <c r="ODC84" s="86"/>
      <c r="ODD84" s="86"/>
      <c r="ODE84" s="86"/>
      <c r="ODF84" s="86"/>
      <c r="ODG84" s="86"/>
      <c r="ODH84" s="86"/>
      <c r="ODI84" s="86"/>
      <c r="ODJ84" s="86"/>
      <c r="ODK84" s="86"/>
      <c r="ODL84" s="86"/>
      <c r="ODM84" s="86"/>
      <c r="ODN84" s="86"/>
      <c r="ODO84" s="86"/>
      <c r="ODP84" s="86"/>
      <c r="ODQ84" s="86"/>
      <c r="ODR84" s="86"/>
      <c r="ODS84" s="86"/>
      <c r="ODT84" s="86"/>
      <c r="ODU84" s="86"/>
      <c r="ODV84" s="86"/>
      <c r="ODW84" s="86"/>
      <c r="ODX84" s="86"/>
      <c r="ODY84" s="86"/>
      <c r="ODZ84" s="86"/>
      <c r="OEA84" s="86"/>
      <c r="OEB84" s="86"/>
      <c r="OEC84" s="86"/>
      <c r="OED84" s="86"/>
      <c r="OEE84" s="86"/>
      <c r="OEF84" s="86"/>
      <c r="OEG84" s="86"/>
      <c r="OEH84" s="86"/>
      <c r="OEI84" s="86"/>
      <c r="OEJ84" s="86"/>
      <c r="OEK84" s="86"/>
      <c r="OEL84" s="86"/>
      <c r="OEM84" s="86"/>
      <c r="OEN84" s="86"/>
      <c r="OEO84" s="86"/>
      <c r="OEP84" s="86"/>
      <c r="OEQ84" s="86"/>
      <c r="OER84" s="86"/>
      <c r="OES84" s="86"/>
      <c r="OET84" s="86"/>
      <c r="OEU84" s="86"/>
      <c r="OEV84" s="86"/>
      <c r="OEW84" s="86"/>
      <c r="OEX84" s="86"/>
      <c r="OEY84" s="86"/>
      <c r="OEZ84" s="86"/>
      <c r="OFA84" s="86"/>
      <c r="OFB84" s="86"/>
      <c r="OFC84" s="86"/>
      <c r="OFD84" s="86"/>
      <c r="OFE84" s="86"/>
      <c r="OFF84" s="86"/>
      <c r="OFG84" s="86"/>
      <c r="OFH84" s="86"/>
      <c r="OFI84" s="86"/>
      <c r="OFJ84" s="86"/>
      <c r="OFK84" s="86"/>
      <c r="OFL84" s="86"/>
      <c r="OFM84" s="86"/>
      <c r="OFN84" s="86"/>
      <c r="OFO84" s="86"/>
      <c r="OFP84" s="86"/>
      <c r="OFQ84" s="86"/>
      <c r="OFR84" s="86"/>
      <c r="OFS84" s="86"/>
      <c r="OFT84" s="86"/>
      <c r="OFU84" s="86"/>
      <c r="OFV84" s="86"/>
      <c r="OFW84" s="86"/>
      <c r="OFX84" s="86"/>
      <c r="OFY84" s="86"/>
      <c r="OFZ84" s="86"/>
      <c r="OGA84" s="86"/>
      <c r="OGB84" s="86"/>
      <c r="OGC84" s="86"/>
      <c r="OGD84" s="86"/>
      <c r="OGE84" s="86"/>
      <c r="OGF84" s="86"/>
      <c r="OGG84" s="86"/>
      <c r="OGH84" s="86"/>
      <c r="OGI84" s="86"/>
      <c r="OGJ84" s="86"/>
      <c r="OGK84" s="86"/>
      <c r="OGL84" s="86"/>
      <c r="OGM84" s="86"/>
      <c r="OGN84" s="86"/>
      <c r="OGO84" s="86"/>
      <c r="OGP84" s="86"/>
      <c r="OGQ84" s="86"/>
      <c r="OGR84" s="86"/>
      <c r="OGS84" s="86"/>
      <c r="OGT84" s="86"/>
      <c r="OGU84" s="86"/>
      <c r="OGV84" s="86"/>
      <c r="OGW84" s="86"/>
      <c r="OGX84" s="86"/>
      <c r="OGY84" s="86"/>
      <c r="OGZ84" s="86"/>
      <c r="OHA84" s="86"/>
      <c r="OHB84" s="86"/>
      <c r="OHC84" s="86"/>
      <c r="OHD84" s="86"/>
      <c r="OHE84" s="86"/>
      <c r="OHF84" s="86"/>
      <c r="OHG84" s="86"/>
      <c r="OHH84" s="86"/>
      <c r="OHI84" s="86"/>
      <c r="OHJ84" s="86"/>
      <c r="OHK84" s="86"/>
      <c r="OHL84" s="86"/>
      <c r="OHM84" s="86"/>
      <c r="OHN84" s="86"/>
      <c r="OHO84" s="86"/>
      <c r="OHP84" s="86"/>
      <c r="OHQ84" s="86"/>
      <c r="OHR84" s="86"/>
      <c r="OHS84" s="86"/>
      <c r="OHT84" s="86"/>
      <c r="OHU84" s="86"/>
      <c r="OHV84" s="86"/>
      <c r="OHW84" s="86"/>
      <c r="OHX84" s="86"/>
      <c r="OHY84" s="86"/>
      <c r="OHZ84" s="86"/>
      <c r="OIA84" s="86"/>
      <c r="OIB84" s="86"/>
      <c r="OIC84" s="86"/>
      <c r="OID84" s="86"/>
      <c r="OIE84" s="86"/>
      <c r="OIF84" s="86"/>
      <c r="OIG84" s="86"/>
      <c r="OIH84" s="86"/>
      <c r="OII84" s="86"/>
      <c r="OIJ84" s="86"/>
      <c r="OIK84" s="86"/>
      <c r="OIL84" s="86"/>
      <c r="OIM84" s="86"/>
      <c r="OIN84" s="86"/>
      <c r="OIO84" s="86"/>
      <c r="OIP84" s="86"/>
      <c r="OIQ84" s="86"/>
      <c r="OIR84" s="86"/>
      <c r="OIS84" s="86"/>
      <c r="OIT84" s="86"/>
      <c r="OIU84" s="86"/>
      <c r="OIV84" s="86"/>
      <c r="OIW84" s="86"/>
      <c r="OIX84" s="86"/>
      <c r="OIY84" s="86"/>
      <c r="OIZ84" s="86"/>
      <c r="OJA84" s="86"/>
      <c r="OJB84" s="86"/>
      <c r="OJC84" s="86"/>
      <c r="OJD84" s="86"/>
      <c r="OJE84" s="86"/>
      <c r="OJF84" s="86"/>
      <c r="OJG84" s="86"/>
      <c r="OJH84" s="86"/>
      <c r="OJI84" s="86"/>
      <c r="OJJ84" s="86"/>
      <c r="OJK84" s="86"/>
      <c r="OJL84" s="86"/>
      <c r="OJM84" s="86"/>
      <c r="OJN84" s="86"/>
      <c r="OJO84" s="86"/>
      <c r="OJP84" s="86"/>
      <c r="OJQ84" s="86"/>
      <c r="OJR84" s="86"/>
      <c r="OJS84" s="86"/>
      <c r="OJT84" s="86"/>
      <c r="OJU84" s="86"/>
      <c r="OJV84" s="86"/>
      <c r="OJW84" s="86"/>
      <c r="OJX84" s="86"/>
      <c r="OJY84" s="86"/>
      <c r="OJZ84" s="86"/>
      <c r="OKA84" s="86"/>
      <c r="OKB84" s="86"/>
      <c r="OKC84" s="86"/>
      <c r="OKD84" s="86"/>
      <c r="OKE84" s="86"/>
      <c r="OKF84" s="86"/>
      <c r="OKG84" s="86"/>
      <c r="OKH84" s="86"/>
      <c r="OKI84" s="86"/>
      <c r="OKJ84" s="86"/>
      <c r="OKK84" s="86"/>
      <c r="OKL84" s="86"/>
      <c r="OKM84" s="86"/>
      <c r="OKN84" s="86"/>
      <c r="OKO84" s="86"/>
      <c r="OKP84" s="86"/>
      <c r="OKQ84" s="86"/>
      <c r="OKR84" s="86"/>
      <c r="OKS84" s="86"/>
      <c r="OKT84" s="86"/>
      <c r="OKU84" s="86"/>
      <c r="OKV84" s="86"/>
      <c r="OKW84" s="86"/>
      <c r="OKX84" s="86"/>
      <c r="OKY84" s="86"/>
      <c r="OKZ84" s="86"/>
      <c r="OLA84" s="86"/>
      <c r="OLB84" s="86"/>
      <c r="OLC84" s="86"/>
      <c r="OLD84" s="86"/>
      <c r="OLE84" s="86"/>
      <c r="OLF84" s="86"/>
      <c r="OLG84" s="86"/>
      <c r="OLH84" s="86"/>
      <c r="OLI84" s="86"/>
      <c r="OLJ84" s="86"/>
      <c r="OLK84" s="86"/>
      <c r="OLL84" s="86"/>
      <c r="OLM84" s="86"/>
      <c r="OLN84" s="86"/>
      <c r="OLO84" s="86"/>
      <c r="OLP84" s="86"/>
      <c r="OLQ84" s="86"/>
      <c r="OLR84" s="86"/>
      <c r="OLS84" s="86"/>
      <c r="OLT84" s="86"/>
      <c r="OLU84" s="86"/>
      <c r="OLV84" s="86"/>
      <c r="OLW84" s="86"/>
      <c r="OLX84" s="86"/>
      <c r="OLY84" s="86"/>
      <c r="OLZ84" s="86"/>
      <c r="OMA84" s="86"/>
      <c r="OMB84" s="86"/>
      <c r="OMC84" s="86"/>
      <c r="OMD84" s="86"/>
      <c r="OME84" s="86"/>
      <c r="OMF84" s="86"/>
      <c r="OMG84" s="86"/>
      <c r="OMH84" s="86"/>
      <c r="OMI84" s="86"/>
      <c r="OMJ84" s="86"/>
      <c r="OMK84" s="86"/>
      <c r="OML84" s="86"/>
      <c r="OMM84" s="86"/>
      <c r="OMN84" s="86"/>
      <c r="OMO84" s="86"/>
      <c r="OMP84" s="86"/>
      <c r="OMQ84" s="86"/>
      <c r="OMR84" s="86"/>
      <c r="OMS84" s="86"/>
      <c r="OMT84" s="86"/>
      <c r="OMU84" s="86"/>
      <c r="OMV84" s="86"/>
      <c r="OMW84" s="86"/>
      <c r="OMX84" s="86"/>
      <c r="OMY84" s="86"/>
      <c r="OMZ84" s="86"/>
      <c r="ONA84" s="86"/>
      <c r="ONB84" s="86"/>
      <c r="ONC84" s="86"/>
      <c r="OND84" s="86"/>
      <c r="ONE84" s="86"/>
      <c r="ONF84" s="86"/>
      <c r="ONG84" s="86"/>
      <c r="ONH84" s="86"/>
      <c r="ONI84" s="86"/>
      <c r="ONJ84" s="86"/>
      <c r="ONK84" s="86"/>
      <c r="ONL84" s="86"/>
      <c r="ONM84" s="86"/>
      <c r="ONN84" s="86"/>
      <c r="ONO84" s="86"/>
      <c r="ONP84" s="86"/>
      <c r="ONQ84" s="86"/>
      <c r="ONR84" s="86"/>
      <c r="ONS84" s="86"/>
      <c r="ONT84" s="86"/>
      <c r="ONU84" s="86"/>
      <c r="ONV84" s="86"/>
      <c r="ONW84" s="86"/>
      <c r="ONX84" s="86"/>
      <c r="ONY84" s="86"/>
      <c r="ONZ84" s="86"/>
      <c r="OOA84" s="86"/>
      <c r="OOB84" s="86"/>
      <c r="OOC84" s="86"/>
      <c r="OOD84" s="86"/>
      <c r="OOE84" s="86"/>
      <c r="OOF84" s="86"/>
      <c r="OOG84" s="86"/>
      <c r="OOH84" s="86"/>
      <c r="OOI84" s="86"/>
      <c r="OOJ84" s="86"/>
      <c r="OOK84" s="86"/>
      <c r="OOL84" s="86"/>
      <c r="OOM84" s="86"/>
      <c r="OON84" s="86"/>
      <c r="OOO84" s="86"/>
      <c r="OOP84" s="86"/>
      <c r="OOQ84" s="86"/>
      <c r="OOR84" s="86"/>
      <c r="OOS84" s="86"/>
      <c r="OOT84" s="86"/>
      <c r="OOU84" s="86"/>
      <c r="OOV84" s="86"/>
      <c r="OOW84" s="86"/>
      <c r="OOX84" s="86"/>
      <c r="OOY84" s="86"/>
      <c r="OOZ84" s="86"/>
      <c r="OPA84" s="86"/>
      <c r="OPB84" s="86"/>
      <c r="OPC84" s="86"/>
      <c r="OPD84" s="86"/>
      <c r="OPE84" s="86"/>
      <c r="OPF84" s="86"/>
      <c r="OPG84" s="86"/>
      <c r="OPH84" s="86"/>
      <c r="OPI84" s="86"/>
      <c r="OPJ84" s="86"/>
      <c r="OPK84" s="86"/>
      <c r="OPL84" s="86"/>
      <c r="OPM84" s="86"/>
      <c r="OPN84" s="86"/>
      <c r="OPO84" s="86"/>
      <c r="OPP84" s="86"/>
      <c r="OPQ84" s="86"/>
      <c r="OPR84" s="86"/>
      <c r="OPS84" s="86"/>
      <c r="OPT84" s="86"/>
      <c r="OPU84" s="86"/>
      <c r="OPV84" s="86"/>
      <c r="OPW84" s="86"/>
      <c r="OPX84" s="86"/>
      <c r="OPY84" s="86"/>
      <c r="OPZ84" s="86"/>
      <c r="OQA84" s="86"/>
      <c r="OQB84" s="86"/>
      <c r="OQC84" s="86"/>
      <c r="OQD84" s="86"/>
      <c r="OQE84" s="86"/>
      <c r="OQF84" s="86"/>
      <c r="OQG84" s="86"/>
      <c r="OQH84" s="86"/>
      <c r="OQI84" s="86"/>
      <c r="OQJ84" s="86"/>
      <c r="OQK84" s="86"/>
      <c r="OQL84" s="86"/>
      <c r="OQM84" s="86"/>
      <c r="OQN84" s="86"/>
      <c r="OQO84" s="86"/>
      <c r="OQP84" s="86"/>
      <c r="OQQ84" s="86"/>
      <c r="OQR84" s="86"/>
      <c r="OQS84" s="86"/>
      <c r="OQT84" s="86"/>
      <c r="OQU84" s="86"/>
      <c r="OQV84" s="86"/>
      <c r="OQW84" s="86"/>
      <c r="OQX84" s="86"/>
      <c r="OQY84" s="86"/>
      <c r="OQZ84" s="86"/>
      <c r="ORA84" s="86"/>
      <c r="ORB84" s="86"/>
      <c r="ORC84" s="86"/>
      <c r="ORD84" s="86"/>
      <c r="ORE84" s="86"/>
      <c r="ORF84" s="86"/>
      <c r="ORG84" s="86"/>
      <c r="ORH84" s="86"/>
      <c r="ORI84" s="86"/>
      <c r="ORJ84" s="86"/>
      <c r="ORK84" s="86"/>
      <c r="ORL84" s="86"/>
      <c r="ORM84" s="86"/>
      <c r="ORN84" s="86"/>
      <c r="ORO84" s="86"/>
      <c r="ORP84" s="86"/>
      <c r="ORQ84" s="86"/>
      <c r="ORR84" s="86"/>
      <c r="ORS84" s="86"/>
      <c r="ORT84" s="86"/>
      <c r="ORU84" s="86"/>
      <c r="ORV84" s="86"/>
      <c r="ORW84" s="86"/>
      <c r="ORX84" s="86"/>
      <c r="ORY84" s="86"/>
      <c r="ORZ84" s="86"/>
      <c r="OSA84" s="86"/>
      <c r="OSB84" s="86"/>
      <c r="OSC84" s="86"/>
      <c r="OSD84" s="86"/>
      <c r="OSE84" s="86"/>
      <c r="OSF84" s="86"/>
      <c r="OSG84" s="86"/>
      <c r="OSH84" s="86"/>
      <c r="OSI84" s="86"/>
      <c r="OSJ84" s="86"/>
      <c r="OSK84" s="86"/>
      <c r="OSL84" s="86"/>
      <c r="OSM84" s="86"/>
      <c r="OSN84" s="86"/>
      <c r="OSO84" s="86"/>
      <c r="OSP84" s="86"/>
      <c r="OSQ84" s="86"/>
      <c r="OSR84" s="86"/>
      <c r="OSS84" s="86"/>
      <c r="OST84" s="86"/>
      <c r="OSU84" s="86"/>
      <c r="OSV84" s="86"/>
      <c r="OSW84" s="86"/>
      <c r="OSX84" s="86"/>
      <c r="OSY84" s="86"/>
      <c r="OSZ84" s="86"/>
      <c r="OTA84" s="86"/>
      <c r="OTB84" s="86"/>
      <c r="OTC84" s="86"/>
      <c r="OTD84" s="86"/>
      <c r="OTE84" s="86"/>
      <c r="OTF84" s="86"/>
      <c r="OTG84" s="86"/>
      <c r="OTH84" s="86"/>
      <c r="OTI84" s="86"/>
      <c r="OTJ84" s="86"/>
      <c r="OTK84" s="86"/>
      <c r="OTL84" s="86"/>
      <c r="OTM84" s="86"/>
      <c r="OTN84" s="86"/>
      <c r="OTO84" s="86"/>
      <c r="OTP84" s="86"/>
      <c r="OTQ84" s="86"/>
      <c r="OTR84" s="86"/>
      <c r="OTS84" s="86"/>
      <c r="OTT84" s="86"/>
      <c r="OTU84" s="86"/>
      <c r="OTV84" s="86"/>
      <c r="OTW84" s="86"/>
      <c r="OTX84" s="86"/>
      <c r="OTY84" s="86"/>
      <c r="OTZ84" s="86"/>
      <c r="OUA84" s="86"/>
      <c r="OUB84" s="86"/>
      <c r="OUC84" s="86"/>
      <c r="OUD84" s="86"/>
      <c r="OUE84" s="86"/>
      <c r="OUF84" s="86"/>
      <c r="OUG84" s="86"/>
      <c r="OUH84" s="86"/>
      <c r="OUI84" s="86"/>
      <c r="OUJ84" s="86"/>
      <c r="OUK84" s="86"/>
      <c r="OUL84" s="86"/>
      <c r="OUM84" s="86"/>
      <c r="OUN84" s="86"/>
      <c r="OUO84" s="86"/>
      <c r="OUP84" s="86"/>
      <c r="OUQ84" s="86"/>
      <c r="OUR84" s="86"/>
      <c r="OUS84" s="86"/>
      <c r="OUT84" s="86"/>
      <c r="OUU84" s="86"/>
      <c r="OUV84" s="86"/>
      <c r="OUW84" s="86"/>
      <c r="OUX84" s="86"/>
      <c r="OUY84" s="86"/>
      <c r="OUZ84" s="86"/>
      <c r="OVA84" s="86"/>
      <c r="OVB84" s="86"/>
      <c r="OVC84" s="86"/>
      <c r="OVD84" s="86"/>
      <c r="OVE84" s="86"/>
      <c r="OVF84" s="86"/>
      <c r="OVG84" s="86"/>
      <c r="OVH84" s="86"/>
      <c r="OVI84" s="86"/>
      <c r="OVJ84" s="86"/>
      <c r="OVK84" s="86"/>
      <c r="OVL84" s="86"/>
      <c r="OVM84" s="86"/>
      <c r="OVN84" s="86"/>
      <c r="OVO84" s="86"/>
      <c r="OVP84" s="86"/>
      <c r="OVQ84" s="86"/>
      <c r="OVR84" s="86"/>
      <c r="OVS84" s="86"/>
      <c r="OVT84" s="86"/>
      <c r="OVU84" s="86"/>
      <c r="OVV84" s="86"/>
      <c r="OVW84" s="86"/>
      <c r="OVX84" s="86"/>
      <c r="OVY84" s="86"/>
      <c r="OVZ84" s="86"/>
      <c r="OWA84" s="86"/>
      <c r="OWB84" s="86"/>
      <c r="OWC84" s="86"/>
      <c r="OWD84" s="86"/>
      <c r="OWE84" s="86"/>
      <c r="OWF84" s="86"/>
      <c r="OWG84" s="86"/>
      <c r="OWH84" s="86"/>
      <c r="OWI84" s="86"/>
      <c r="OWJ84" s="86"/>
      <c r="OWK84" s="86"/>
      <c r="OWL84" s="86"/>
      <c r="OWM84" s="86"/>
      <c r="OWN84" s="86"/>
      <c r="OWO84" s="86"/>
      <c r="OWP84" s="86"/>
      <c r="OWQ84" s="86"/>
      <c r="OWR84" s="86"/>
      <c r="OWS84" s="86"/>
      <c r="OWT84" s="86"/>
      <c r="OWU84" s="86"/>
      <c r="OWV84" s="86"/>
      <c r="OWW84" s="86"/>
      <c r="OWX84" s="86"/>
      <c r="OWY84" s="86"/>
      <c r="OWZ84" s="86"/>
      <c r="OXA84" s="86"/>
      <c r="OXB84" s="86"/>
      <c r="OXC84" s="86"/>
      <c r="OXD84" s="86"/>
      <c r="OXE84" s="86"/>
      <c r="OXF84" s="86"/>
      <c r="OXG84" s="86"/>
      <c r="OXH84" s="86"/>
      <c r="OXI84" s="86"/>
      <c r="OXJ84" s="86"/>
      <c r="OXK84" s="86"/>
      <c r="OXL84" s="86"/>
      <c r="OXM84" s="86"/>
      <c r="OXN84" s="86"/>
      <c r="OXO84" s="86"/>
      <c r="OXP84" s="86"/>
      <c r="OXQ84" s="86"/>
      <c r="OXR84" s="86"/>
      <c r="OXS84" s="86"/>
      <c r="OXT84" s="86"/>
      <c r="OXU84" s="86"/>
      <c r="OXV84" s="86"/>
      <c r="OXW84" s="86"/>
      <c r="OXX84" s="86"/>
      <c r="OXY84" s="86"/>
      <c r="OXZ84" s="86"/>
      <c r="OYA84" s="86"/>
      <c r="OYB84" s="86"/>
      <c r="OYC84" s="86"/>
      <c r="OYD84" s="86"/>
      <c r="OYE84" s="86"/>
      <c r="OYF84" s="86"/>
      <c r="OYG84" s="86"/>
      <c r="OYH84" s="86"/>
      <c r="OYI84" s="86"/>
      <c r="OYJ84" s="86"/>
      <c r="OYK84" s="86"/>
      <c r="OYL84" s="86"/>
      <c r="OYM84" s="86"/>
      <c r="OYN84" s="86"/>
      <c r="OYO84" s="86"/>
      <c r="OYP84" s="86"/>
      <c r="OYQ84" s="86"/>
      <c r="OYR84" s="86"/>
      <c r="OYS84" s="86"/>
      <c r="OYT84" s="86"/>
      <c r="OYU84" s="86"/>
      <c r="OYV84" s="86"/>
      <c r="OYW84" s="86"/>
      <c r="OYX84" s="86"/>
      <c r="OYY84" s="86"/>
      <c r="OYZ84" s="86"/>
      <c r="OZA84" s="86"/>
      <c r="OZB84" s="86"/>
      <c r="OZC84" s="86"/>
      <c r="OZD84" s="86"/>
      <c r="OZE84" s="86"/>
      <c r="OZF84" s="86"/>
      <c r="OZG84" s="86"/>
      <c r="OZH84" s="86"/>
      <c r="OZI84" s="86"/>
      <c r="OZJ84" s="86"/>
      <c r="OZK84" s="86"/>
      <c r="OZL84" s="86"/>
      <c r="OZM84" s="86"/>
      <c r="OZN84" s="86"/>
      <c r="OZO84" s="86"/>
      <c r="OZP84" s="86"/>
      <c r="OZQ84" s="86"/>
      <c r="OZR84" s="86"/>
      <c r="OZS84" s="86"/>
      <c r="OZT84" s="86"/>
      <c r="OZU84" s="86"/>
      <c r="OZV84" s="86"/>
      <c r="OZW84" s="86"/>
      <c r="OZX84" s="86"/>
      <c r="OZY84" s="86"/>
      <c r="OZZ84" s="86"/>
      <c r="PAA84" s="86"/>
      <c r="PAB84" s="86"/>
      <c r="PAC84" s="86"/>
      <c r="PAD84" s="86"/>
      <c r="PAE84" s="86"/>
      <c r="PAF84" s="86"/>
      <c r="PAG84" s="86"/>
      <c r="PAH84" s="86"/>
      <c r="PAI84" s="86"/>
      <c r="PAJ84" s="86"/>
      <c r="PAK84" s="86"/>
      <c r="PAL84" s="86"/>
      <c r="PAM84" s="86"/>
      <c r="PAN84" s="86"/>
      <c r="PAO84" s="86"/>
      <c r="PAP84" s="86"/>
      <c r="PAQ84" s="86"/>
      <c r="PAR84" s="86"/>
      <c r="PAS84" s="86"/>
      <c r="PAT84" s="86"/>
      <c r="PAU84" s="86"/>
      <c r="PAV84" s="86"/>
      <c r="PAW84" s="86"/>
      <c r="PAX84" s="86"/>
      <c r="PAY84" s="86"/>
      <c r="PAZ84" s="86"/>
      <c r="PBA84" s="86"/>
      <c r="PBB84" s="86"/>
      <c r="PBC84" s="86"/>
      <c r="PBD84" s="86"/>
      <c r="PBE84" s="86"/>
      <c r="PBF84" s="86"/>
      <c r="PBG84" s="86"/>
      <c r="PBH84" s="86"/>
      <c r="PBI84" s="86"/>
      <c r="PBJ84" s="86"/>
      <c r="PBK84" s="86"/>
      <c r="PBL84" s="86"/>
      <c r="PBM84" s="86"/>
      <c r="PBN84" s="86"/>
      <c r="PBO84" s="86"/>
      <c r="PBP84" s="86"/>
      <c r="PBQ84" s="86"/>
      <c r="PBR84" s="86"/>
      <c r="PBS84" s="86"/>
      <c r="PBT84" s="86"/>
      <c r="PBU84" s="86"/>
      <c r="PBV84" s="86"/>
      <c r="PBW84" s="86"/>
      <c r="PBX84" s="86"/>
      <c r="PBY84" s="86"/>
      <c r="PBZ84" s="86"/>
      <c r="PCA84" s="86"/>
      <c r="PCB84" s="86"/>
      <c r="PCC84" s="86"/>
      <c r="PCD84" s="86"/>
      <c r="PCE84" s="86"/>
      <c r="PCF84" s="86"/>
      <c r="PCG84" s="86"/>
      <c r="PCH84" s="86"/>
      <c r="PCI84" s="86"/>
      <c r="PCJ84" s="86"/>
      <c r="PCK84" s="86"/>
      <c r="PCL84" s="86"/>
      <c r="PCM84" s="86"/>
      <c r="PCN84" s="86"/>
      <c r="PCO84" s="86"/>
      <c r="PCP84" s="86"/>
      <c r="PCQ84" s="86"/>
      <c r="PCR84" s="86"/>
      <c r="PCS84" s="86"/>
      <c r="PCT84" s="86"/>
      <c r="PCU84" s="86"/>
      <c r="PCV84" s="86"/>
      <c r="PCW84" s="86"/>
      <c r="PCX84" s="86"/>
      <c r="PCY84" s="86"/>
      <c r="PCZ84" s="86"/>
      <c r="PDA84" s="86"/>
      <c r="PDB84" s="86"/>
      <c r="PDC84" s="86"/>
      <c r="PDD84" s="86"/>
      <c r="PDE84" s="86"/>
      <c r="PDF84" s="86"/>
      <c r="PDG84" s="86"/>
      <c r="PDH84" s="86"/>
      <c r="PDI84" s="86"/>
      <c r="PDJ84" s="86"/>
      <c r="PDK84" s="86"/>
      <c r="PDL84" s="86"/>
      <c r="PDM84" s="86"/>
      <c r="PDN84" s="86"/>
      <c r="PDO84" s="86"/>
      <c r="PDP84" s="86"/>
      <c r="PDQ84" s="86"/>
      <c r="PDR84" s="86"/>
      <c r="PDS84" s="86"/>
      <c r="PDT84" s="86"/>
      <c r="PDU84" s="86"/>
      <c r="PDV84" s="86"/>
      <c r="PDW84" s="86"/>
      <c r="PDX84" s="86"/>
      <c r="PDY84" s="86"/>
      <c r="PDZ84" s="86"/>
      <c r="PEA84" s="86"/>
      <c r="PEB84" s="86"/>
      <c r="PEC84" s="86"/>
      <c r="PED84" s="86"/>
      <c r="PEE84" s="86"/>
      <c r="PEF84" s="86"/>
      <c r="PEG84" s="86"/>
      <c r="PEH84" s="86"/>
      <c r="PEI84" s="86"/>
      <c r="PEJ84" s="86"/>
      <c r="PEK84" s="86"/>
      <c r="PEL84" s="86"/>
      <c r="PEM84" s="86"/>
      <c r="PEN84" s="86"/>
      <c r="PEO84" s="86"/>
      <c r="PEP84" s="86"/>
      <c r="PEQ84" s="86"/>
      <c r="PER84" s="86"/>
      <c r="PES84" s="86"/>
      <c r="PET84" s="86"/>
      <c r="PEU84" s="86"/>
      <c r="PEV84" s="86"/>
      <c r="PEW84" s="86"/>
      <c r="PEX84" s="86"/>
      <c r="PEY84" s="86"/>
      <c r="PEZ84" s="86"/>
      <c r="PFA84" s="86"/>
      <c r="PFB84" s="86"/>
      <c r="PFC84" s="86"/>
      <c r="PFD84" s="86"/>
      <c r="PFE84" s="86"/>
      <c r="PFF84" s="86"/>
      <c r="PFG84" s="86"/>
      <c r="PFH84" s="86"/>
      <c r="PFI84" s="86"/>
      <c r="PFJ84" s="86"/>
      <c r="PFK84" s="86"/>
      <c r="PFL84" s="86"/>
      <c r="PFM84" s="86"/>
      <c r="PFN84" s="86"/>
      <c r="PFO84" s="86"/>
      <c r="PFP84" s="86"/>
      <c r="PFQ84" s="86"/>
      <c r="PFR84" s="86"/>
      <c r="PFS84" s="86"/>
      <c r="PFT84" s="86"/>
      <c r="PFU84" s="86"/>
      <c r="PFV84" s="86"/>
      <c r="PFW84" s="86"/>
      <c r="PFX84" s="86"/>
      <c r="PFY84" s="86"/>
      <c r="PFZ84" s="86"/>
      <c r="PGA84" s="86"/>
      <c r="PGB84" s="86"/>
      <c r="PGC84" s="86"/>
      <c r="PGD84" s="86"/>
      <c r="PGE84" s="86"/>
      <c r="PGF84" s="86"/>
      <c r="PGG84" s="86"/>
      <c r="PGH84" s="86"/>
      <c r="PGI84" s="86"/>
      <c r="PGJ84" s="86"/>
      <c r="PGK84" s="86"/>
      <c r="PGL84" s="86"/>
      <c r="PGM84" s="86"/>
      <c r="PGN84" s="86"/>
      <c r="PGO84" s="86"/>
      <c r="PGP84" s="86"/>
      <c r="PGQ84" s="86"/>
      <c r="PGR84" s="86"/>
      <c r="PGS84" s="86"/>
      <c r="PGT84" s="86"/>
      <c r="PGU84" s="86"/>
      <c r="PGV84" s="86"/>
      <c r="PGW84" s="86"/>
      <c r="PGX84" s="86"/>
      <c r="PGY84" s="86"/>
      <c r="PGZ84" s="86"/>
      <c r="PHA84" s="86"/>
      <c r="PHB84" s="86"/>
      <c r="PHC84" s="86"/>
      <c r="PHD84" s="86"/>
      <c r="PHE84" s="86"/>
      <c r="PHF84" s="86"/>
      <c r="PHG84" s="86"/>
      <c r="PHH84" s="86"/>
      <c r="PHI84" s="86"/>
      <c r="PHJ84" s="86"/>
      <c r="PHK84" s="86"/>
      <c r="PHL84" s="86"/>
      <c r="PHM84" s="86"/>
      <c r="PHN84" s="86"/>
      <c r="PHO84" s="86"/>
      <c r="PHP84" s="86"/>
      <c r="PHQ84" s="86"/>
      <c r="PHR84" s="86"/>
      <c r="PHS84" s="86"/>
      <c r="PHT84" s="86"/>
      <c r="PHU84" s="86"/>
      <c r="PHV84" s="86"/>
      <c r="PHW84" s="86"/>
      <c r="PHX84" s="86"/>
      <c r="PHY84" s="86"/>
      <c r="PHZ84" s="86"/>
      <c r="PIA84" s="86"/>
      <c r="PIB84" s="86"/>
      <c r="PIC84" s="86"/>
      <c r="PID84" s="86"/>
      <c r="PIE84" s="86"/>
      <c r="PIF84" s="86"/>
      <c r="PIG84" s="86"/>
      <c r="PIH84" s="86"/>
      <c r="PII84" s="86"/>
      <c r="PIJ84" s="86"/>
      <c r="PIK84" s="86"/>
      <c r="PIL84" s="86"/>
      <c r="PIM84" s="86"/>
      <c r="PIN84" s="86"/>
      <c r="PIO84" s="86"/>
      <c r="PIP84" s="86"/>
      <c r="PIQ84" s="86"/>
      <c r="PIR84" s="86"/>
      <c r="PIS84" s="86"/>
      <c r="PIT84" s="86"/>
      <c r="PIU84" s="86"/>
      <c r="PIV84" s="86"/>
      <c r="PIW84" s="86"/>
      <c r="PIX84" s="86"/>
      <c r="PIY84" s="86"/>
      <c r="PIZ84" s="86"/>
      <c r="PJA84" s="86"/>
      <c r="PJB84" s="86"/>
      <c r="PJC84" s="86"/>
      <c r="PJD84" s="86"/>
      <c r="PJE84" s="86"/>
      <c r="PJF84" s="86"/>
      <c r="PJG84" s="86"/>
      <c r="PJH84" s="86"/>
      <c r="PJI84" s="86"/>
      <c r="PJJ84" s="86"/>
      <c r="PJK84" s="86"/>
      <c r="PJL84" s="86"/>
      <c r="PJM84" s="86"/>
      <c r="PJN84" s="86"/>
      <c r="PJO84" s="86"/>
      <c r="PJP84" s="86"/>
      <c r="PJQ84" s="86"/>
      <c r="PJR84" s="86"/>
      <c r="PJS84" s="86"/>
      <c r="PJT84" s="86"/>
      <c r="PJU84" s="86"/>
      <c r="PJV84" s="86"/>
      <c r="PJW84" s="86"/>
      <c r="PJX84" s="86"/>
      <c r="PJY84" s="86"/>
      <c r="PJZ84" s="86"/>
      <c r="PKA84" s="86"/>
      <c r="PKB84" s="86"/>
      <c r="PKC84" s="86"/>
      <c r="PKD84" s="86"/>
      <c r="PKE84" s="86"/>
      <c r="PKF84" s="86"/>
      <c r="PKG84" s="86"/>
      <c r="PKH84" s="86"/>
      <c r="PKI84" s="86"/>
      <c r="PKJ84" s="86"/>
      <c r="PKK84" s="86"/>
      <c r="PKL84" s="86"/>
      <c r="PKM84" s="86"/>
      <c r="PKN84" s="86"/>
      <c r="PKO84" s="86"/>
      <c r="PKP84" s="86"/>
      <c r="PKQ84" s="86"/>
      <c r="PKR84" s="86"/>
      <c r="PKS84" s="86"/>
      <c r="PKT84" s="86"/>
      <c r="PKU84" s="86"/>
      <c r="PKV84" s="86"/>
      <c r="PKW84" s="86"/>
      <c r="PKX84" s="86"/>
      <c r="PKY84" s="86"/>
      <c r="PKZ84" s="86"/>
      <c r="PLA84" s="86"/>
      <c r="PLB84" s="86"/>
      <c r="PLC84" s="86"/>
      <c r="PLD84" s="86"/>
      <c r="PLE84" s="86"/>
      <c r="PLF84" s="86"/>
      <c r="PLG84" s="86"/>
      <c r="PLH84" s="86"/>
      <c r="PLI84" s="86"/>
      <c r="PLJ84" s="86"/>
      <c r="PLK84" s="86"/>
      <c r="PLL84" s="86"/>
      <c r="PLM84" s="86"/>
      <c r="PLN84" s="86"/>
      <c r="PLO84" s="86"/>
      <c r="PLP84" s="86"/>
      <c r="PLQ84" s="86"/>
      <c r="PLR84" s="86"/>
      <c r="PLS84" s="86"/>
      <c r="PLT84" s="86"/>
      <c r="PLU84" s="86"/>
      <c r="PLV84" s="86"/>
      <c r="PLW84" s="86"/>
      <c r="PLX84" s="86"/>
      <c r="PLY84" s="86"/>
      <c r="PLZ84" s="86"/>
      <c r="PMA84" s="86"/>
      <c r="PMB84" s="86"/>
      <c r="PMC84" s="86"/>
      <c r="PMD84" s="86"/>
      <c r="PME84" s="86"/>
      <c r="PMF84" s="86"/>
      <c r="PMG84" s="86"/>
      <c r="PMH84" s="86"/>
      <c r="PMI84" s="86"/>
      <c r="PMJ84" s="86"/>
      <c r="PMK84" s="86"/>
      <c r="PML84" s="86"/>
      <c r="PMM84" s="86"/>
      <c r="PMN84" s="86"/>
      <c r="PMO84" s="86"/>
      <c r="PMP84" s="86"/>
      <c r="PMQ84" s="86"/>
      <c r="PMR84" s="86"/>
      <c r="PMS84" s="86"/>
      <c r="PMT84" s="86"/>
      <c r="PMU84" s="86"/>
      <c r="PMV84" s="86"/>
      <c r="PMW84" s="86"/>
      <c r="PMX84" s="86"/>
      <c r="PMY84" s="86"/>
      <c r="PMZ84" s="86"/>
      <c r="PNA84" s="86"/>
      <c r="PNB84" s="86"/>
      <c r="PNC84" s="86"/>
      <c r="PND84" s="86"/>
      <c r="PNE84" s="86"/>
      <c r="PNF84" s="86"/>
      <c r="PNG84" s="86"/>
      <c r="PNH84" s="86"/>
      <c r="PNI84" s="86"/>
      <c r="PNJ84" s="86"/>
      <c r="PNK84" s="86"/>
      <c r="PNL84" s="86"/>
      <c r="PNM84" s="86"/>
      <c r="PNN84" s="86"/>
      <c r="PNO84" s="86"/>
      <c r="PNP84" s="86"/>
      <c r="PNQ84" s="86"/>
      <c r="PNR84" s="86"/>
      <c r="PNS84" s="86"/>
      <c r="PNT84" s="86"/>
      <c r="PNU84" s="86"/>
      <c r="PNV84" s="86"/>
      <c r="PNW84" s="86"/>
      <c r="PNX84" s="86"/>
      <c r="PNY84" s="86"/>
      <c r="PNZ84" s="86"/>
      <c r="POA84" s="86"/>
      <c r="POB84" s="86"/>
      <c r="POC84" s="86"/>
      <c r="POD84" s="86"/>
      <c r="POE84" s="86"/>
      <c r="POF84" s="86"/>
      <c r="POG84" s="86"/>
      <c r="POH84" s="86"/>
      <c r="POI84" s="86"/>
      <c r="POJ84" s="86"/>
      <c r="POK84" s="86"/>
      <c r="POL84" s="86"/>
      <c r="POM84" s="86"/>
      <c r="PON84" s="86"/>
      <c r="POO84" s="86"/>
      <c r="POP84" s="86"/>
      <c r="POQ84" s="86"/>
      <c r="POR84" s="86"/>
      <c r="POS84" s="86"/>
      <c r="POT84" s="86"/>
      <c r="POU84" s="86"/>
      <c r="POV84" s="86"/>
      <c r="POW84" s="86"/>
      <c r="POX84" s="86"/>
      <c r="POY84" s="86"/>
      <c r="POZ84" s="86"/>
      <c r="PPA84" s="86"/>
      <c r="PPB84" s="86"/>
      <c r="PPC84" s="86"/>
      <c r="PPD84" s="86"/>
      <c r="PPE84" s="86"/>
      <c r="PPF84" s="86"/>
      <c r="PPG84" s="86"/>
      <c r="PPH84" s="86"/>
      <c r="PPI84" s="86"/>
      <c r="PPJ84" s="86"/>
      <c r="PPK84" s="86"/>
      <c r="PPL84" s="86"/>
      <c r="PPM84" s="86"/>
      <c r="PPN84" s="86"/>
      <c r="PPO84" s="86"/>
      <c r="PPP84" s="86"/>
      <c r="PPQ84" s="86"/>
      <c r="PPR84" s="86"/>
      <c r="PPS84" s="86"/>
      <c r="PPT84" s="86"/>
      <c r="PPU84" s="86"/>
      <c r="PPV84" s="86"/>
      <c r="PPW84" s="86"/>
      <c r="PPX84" s="86"/>
      <c r="PPY84" s="86"/>
      <c r="PPZ84" s="86"/>
      <c r="PQA84" s="86"/>
      <c r="PQB84" s="86"/>
      <c r="PQC84" s="86"/>
      <c r="PQD84" s="86"/>
      <c r="PQE84" s="86"/>
      <c r="PQF84" s="86"/>
      <c r="PQG84" s="86"/>
      <c r="PQH84" s="86"/>
      <c r="PQI84" s="86"/>
      <c r="PQJ84" s="86"/>
      <c r="PQK84" s="86"/>
      <c r="PQL84" s="86"/>
      <c r="PQM84" s="86"/>
      <c r="PQN84" s="86"/>
      <c r="PQO84" s="86"/>
      <c r="PQP84" s="86"/>
      <c r="PQQ84" s="86"/>
      <c r="PQR84" s="86"/>
      <c r="PQS84" s="86"/>
      <c r="PQT84" s="86"/>
      <c r="PQU84" s="86"/>
      <c r="PQV84" s="86"/>
      <c r="PQW84" s="86"/>
      <c r="PQX84" s="86"/>
      <c r="PQY84" s="86"/>
      <c r="PQZ84" s="86"/>
      <c r="PRA84" s="86"/>
      <c r="PRB84" s="86"/>
      <c r="PRC84" s="86"/>
      <c r="PRD84" s="86"/>
      <c r="PRE84" s="86"/>
      <c r="PRF84" s="86"/>
      <c r="PRG84" s="86"/>
      <c r="PRH84" s="86"/>
      <c r="PRI84" s="86"/>
      <c r="PRJ84" s="86"/>
      <c r="PRK84" s="86"/>
      <c r="PRL84" s="86"/>
      <c r="PRM84" s="86"/>
      <c r="PRN84" s="86"/>
      <c r="PRO84" s="86"/>
      <c r="PRP84" s="86"/>
      <c r="PRQ84" s="86"/>
      <c r="PRR84" s="86"/>
      <c r="PRS84" s="86"/>
      <c r="PRT84" s="86"/>
      <c r="PRU84" s="86"/>
      <c r="PRV84" s="86"/>
      <c r="PRW84" s="86"/>
      <c r="PRX84" s="86"/>
      <c r="PRY84" s="86"/>
      <c r="PRZ84" s="86"/>
      <c r="PSA84" s="86"/>
      <c r="PSB84" s="86"/>
      <c r="PSC84" s="86"/>
      <c r="PSD84" s="86"/>
      <c r="PSE84" s="86"/>
      <c r="PSF84" s="86"/>
      <c r="PSG84" s="86"/>
      <c r="PSH84" s="86"/>
      <c r="PSI84" s="86"/>
      <c r="PSJ84" s="86"/>
      <c r="PSK84" s="86"/>
      <c r="PSL84" s="86"/>
      <c r="PSM84" s="86"/>
      <c r="PSN84" s="86"/>
      <c r="PSO84" s="86"/>
      <c r="PSP84" s="86"/>
      <c r="PSQ84" s="86"/>
      <c r="PSR84" s="86"/>
      <c r="PSS84" s="86"/>
      <c r="PST84" s="86"/>
      <c r="PSU84" s="86"/>
      <c r="PSV84" s="86"/>
      <c r="PSW84" s="86"/>
      <c r="PSX84" s="86"/>
      <c r="PSY84" s="86"/>
      <c r="PSZ84" s="86"/>
      <c r="PTA84" s="86"/>
      <c r="PTB84" s="86"/>
      <c r="PTC84" s="86"/>
      <c r="PTD84" s="86"/>
      <c r="PTE84" s="86"/>
      <c r="PTF84" s="86"/>
      <c r="PTG84" s="86"/>
      <c r="PTH84" s="86"/>
      <c r="PTI84" s="86"/>
      <c r="PTJ84" s="86"/>
      <c r="PTK84" s="86"/>
      <c r="PTL84" s="86"/>
      <c r="PTM84" s="86"/>
      <c r="PTN84" s="86"/>
      <c r="PTO84" s="86"/>
      <c r="PTP84" s="86"/>
      <c r="PTQ84" s="86"/>
      <c r="PTR84" s="86"/>
      <c r="PTS84" s="86"/>
      <c r="PTT84" s="86"/>
      <c r="PTU84" s="86"/>
      <c r="PTV84" s="86"/>
      <c r="PTW84" s="86"/>
      <c r="PTX84" s="86"/>
      <c r="PTY84" s="86"/>
      <c r="PTZ84" s="86"/>
      <c r="PUA84" s="86"/>
      <c r="PUB84" s="86"/>
      <c r="PUC84" s="86"/>
      <c r="PUD84" s="86"/>
      <c r="PUE84" s="86"/>
      <c r="PUF84" s="86"/>
      <c r="PUG84" s="86"/>
      <c r="PUH84" s="86"/>
      <c r="PUI84" s="86"/>
      <c r="PUJ84" s="86"/>
      <c r="PUK84" s="86"/>
      <c r="PUL84" s="86"/>
      <c r="PUM84" s="86"/>
      <c r="PUN84" s="86"/>
      <c r="PUO84" s="86"/>
      <c r="PUP84" s="86"/>
      <c r="PUQ84" s="86"/>
      <c r="PUR84" s="86"/>
      <c r="PUS84" s="86"/>
      <c r="PUT84" s="86"/>
      <c r="PUU84" s="86"/>
      <c r="PUV84" s="86"/>
      <c r="PUW84" s="86"/>
      <c r="PUX84" s="86"/>
      <c r="PUY84" s="86"/>
      <c r="PUZ84" s="86"/>
      <c r="PVA84" s="86"/>
      <c r="PVB84" s="86"/>
      <c r="PVC84" s="86"/>
      <c r="PVD84" s="86"/>
      <c r="PVE84" s="86"/>
      <c r="PVF84" s="86"/>
      <c r="PVG84" s="86"/>
      <c r="PVH84" s="86"/>
      <c r="PVI84" s="86"/>
      <c r="PVJ84" s="86"/>
      <c r="PVK84" s="86"/>
      <c r="PVL84" s="86"/>
      <c r="PVM84" s="86"/>
      <c r="PVN84" s="86"/>
      <c r="PVO84" s="86"/>
      <c r="PVP84" s="86"/>
      <c r="PVQ84" s="86"/>
      <c r="PVR84" s="86"/>
      <c r="PVS84" s="86"/>
      <c r="PVT84" s="86"/>
      <c r="PVU84" s="86"/>
      <c r="PVV84" s="86"/>
      <c r="PVW84" s="86"/>
      <c r="PVX84" s="86"/>
      <c r="PVY84" s="86"/>
      <c r="PVZ84" s="86"/>
      <c r="PWA84" s="86"/>
      <c r="PWB84" s="86"/>
      <c r="PWC84" s="86"/>
      <c r="PWD84" s="86"/>
      <c r="PWE84" s="86"/>
      <c r="PWF84" s="86"/>
      <c r="PWG84" s="86"/>
      <c r="PWH84" s="86"/>
      <c r="PWI84" s="86"/>
      <c r="PWJ84" s="86"/>
      <c r="PWK84" s="86"/>
      <c r="PWL84" s="86"/>
      <c r="PWM84" s="86"/>
      <c r="PWN84" s="86"/>
      <c r="PWO84" s="86"/>
      <c r="PWP84" s="86"/>
      <c r="PWQ84" s="86"/>
      <c r="PWR84" s="86"/>
      <c r="PWS84" s="86"/>
      <c r="PWT84" s="86"/>
      <c r="PWU84" s="86"/>
      <c r="PWV84" s="86"/>
      <c r="PWW84" s="86"/>
      <c r="PWX84" s="86"/>
      <c r="PWY84" s="86"/>
      <c r="PWZ84" s="86"/>
      <c r="PXA84" s="86"/>
      <c r="PXB84" s="86"/>
      <c r="PXC84" s="86"/>
      <c r="PXD84" s="86"/>
      <c r="PXE84" s="86"/>
      <c r="PXF84" s="86"/>
      <c r="PXG84" s="86"/>
      <c r="PXH84" s="86"/>
      <c r="PXI84" s="86"/>
      <c r="PXJ84" s="86"/>
      <c r="PXK84" s="86"/>
      <c r="PXL84" s="86"/>
      <c r="PXM84" s="86"/>
      <c r="PXN84" s="86"/>
      <c r="PXO84" s="86"/>
      <c r="PXP84" s="86"/>
      <c r="PXQ84" s="86"/>
      <c r="PXR84" s="86"/>
      <c r="PXS84" s="86"/>
      <c r="PXT84" s="86"/>
      <c r="PXU84" s="86"/>
      <c r="PXV84" s="86"/>
      <c r="PXW84" s="86"/>
      <c r="PXX84" s="86"/>
      <c r="PXY84" s="86"/>
      <c r="PXZ84" s="86"/>
      <c r="PYA84" s="86"/>
      <c r="PYB84" s="86"/>
      <c r="PYC84" s="86"/>
      <c r="PYD84" s="86"/>
      <c r="PYE84" s="86"/>
      <c r="PYF84" s="86"/>
      <c r="PYG84" s="86"/>
      <c r="PYH84" s="86"/>
      <c r="PYI84" s="86"/>
      <c r="PYJ84" s="86"/>
      <c r="PYK84" s="86"/>
      <c r="PYL84" s="86"/>
      <c r="PYM84" s="86"/>
      <c r="PYN84" s="86"/>
      <c r="PYO84" s="86"/>
      <c r="PYP84" s="86"/>
      <c r="PYQ84" s="86"/>
      <c r="PYR84" s="86"/>
      <c r="PYS84" s="86"/>
      <c r="PYT84" s="86"/>
      <c r="PYU84" s="86"/>
      <c r="PYV84" s="86"/>
      <c r="PYW84" s="86"/>
      <c r="PYX84" s="86"/>
      <c r="PYY84" s="86"/>
      <c r="PYZ84" s="86"/>
      <c r="PZA84" s="86"/>
      <c r="PZB84" s="86"/>
      <c r="PZC84" s="86"/>
      <c r="PZD84" s="86"/>
      <c r="PZE84" s="86"/>
      <c r="PZF84" s="86"/>
      <c r="PZG84" s="86"/>
      <c r="PZH84" s="86"/>
      <c r="PZI84" s="86"/>
      <c r="PZJ84" s="86"/>
      <c r="PZK84" s="86"/>
      <c r="PZL84" s="86"/>
      <c r="PZM84" s="86"/>
      <c r="PZN84" s="86"/>
      <c r="PZO84" s="86"/>
      <c r="PZP84" s="86"/>
      <c r="PZQ84" s="86"/>
      <c r="PZR84" s="86"/>
      <c r="PZS84" s="86"/>
      <c r="PZT84" s="86"/>
      <c r="PZU84" s="86"/>
      <c r="PZV84" s="86"/>
      <c r="PZW84" s="86"/>
      <c r="PZX84" s="86"/>
      <c r="PZY84" s="86"/>
      <c r="PZZ84" s="86"/>
      <c r="QAA84" s="86"/>
      <c r="QAB84" s="86"/>
      <c r="QAC84" s="86"/>
      <c r="QAD84" s="86"/>
      <c r="QAE84" s="86"/>
      <c r="QAF84" s="86"/>
      <c r="QAG84" s="86"/>
      <c r="QAH84" s="86"/>
      <c r="QAI84" s="86"/>
      <c r="QAJ84" s="86"/>
      <c r="QAK84" s="86"/>
      <c r="QAL84" s="86"/>
      <c r="QAM84" s="86"/>
      <c r="QAN84" s="86"/>
      <c r="QAO84" s="86"/>
      <c r="QAP84" s="86"/>
      <c r="QAQ84" s="86"/>
      <c r="QAR84" s="86"/>
      <c r="QAS84" s="86"/>
      <c r="QAT84" s="86"/>
      <c r="QAU84" s="86"/>
      <c r="QAV84" s="86"/>
      <c r="QAW84" s="86"/>
      <c r="QAX84" s="86"/>
      <c r="QAY84" s="86"/>
      <c r="QAZ84" s="86"/>
      <c r="QBA84" s="86"/>
      <c r="QBB84" s="86"/>
      <c r="QBC84" s="86"/>
      <c r="QBD84" s="86"/>
      <c r="QBE84" s="86"/>
      <c r="QBF84" s="86"/>
      <c r="QBG84" s="86"/>
      <c r="QBH84" s="86"/>
      <c r="QBI84" s="86"/>
      <c r="QBJ84" s="86"/>
      <c r="QBK84" s="86"/>
      <c r="QBL84" s="86"/>
      <c r="QBM84" s="86"/>
      <c r="QBN84" s="86"/>
      <c r="QBO84" s="86"/>
      <c r="QBP84" s="86"/>
      <c r="QBQ84" s="86"/>
      <c r="QBR84" s="86"/>
      <c r="QBS84" s="86"/>
      <c r="QBT84" s="86"/>
      <c r="QBU84" s="86"/>
      <c r="QBV84" s="86"/>
      <c r="QBW84" s="86"/>
      <c r="QBX84" s="86"/>
      <c r="QBY84" s="86"/>
      <c r="QBZ84" s="86"/>
      <c r="QCA84" s="86"/>
      <c r="QCB84" s="86"/>
      <c r="QCC84" s="86"/>
      <c r="QCD84" s="86"/>
      <c r="QCE84" s="86"/>
      <c r="QCF84" s="86"/>
      <c r="QCG84" s="86"/>
      <c r="QCH84" s="86"/>
      <c r="QCI84" s="86"/>
      <c r="QCJ84" s="86"/>
      <c r="QCK84" s="86"/>
      <c r="QCL84" s="86"/>
      <c r="QCM84" s="86"/>
      <c r="QCN84" s="86"/>
      <c r="QCO84" s="86"/>
      <c r="QCP84" s="86"/>
      <c r="QCQ84" s="86"/>
      <c r="QCR84" s="86"/>
      <c r="QCS84" s="86"/>
      <c r="QCT84" s="86"/>
      <c r="QCU84" s="86"/>
      <c r="QCV84" s="86"/>
      <c r="QCW84" s="86"/>
      <c r="QCX84" s="86"/>
      <c r="QCY84" s="86"/>
      <c r="QCZ84" s="86"/>
      <c r="QDA84" s="86"/>
      <c r="QDB84" s="86"/>
      <c r="QDC84" s="86"/>
      <c r="QDD84" s="86"/>
      <c r="QDE84" s="86"/>
      <c r="QDF84" s="86"/>
      <c r="QDG84" s="86"/>
      <c r="QDH84" s="86"/>
      <c r="QDI84" s="86"/>
      <c r="QDJ84" s="86"/>
      <c r="QDK84" s="86"/>
      <c r="QDL84" s="86"/>
      <c r="QDM84" s="86"/>
      <c r="QDN84" s="86"/>
      <c r="QDO84" s="86"/>
      <c r="QDP84" s="86"/>
      <c r="QDQ84" s="86"/>
      <c r="QDR84" s="86"/>
      <c r="QDS84" s="86"/>
      <c r="QDT84" s="86"/>
      <c r="QDU84" s="86"/>
      <c r="QDV84" s="86"/>
      <c r="QDW84" s="86"/>
      <c r="QDX84" s="86"/>
      <c r="QDY84" s="86"/>
      <c r="QDZ84" s="86"/>
      <c r="QEA84" s="86"/>
      <c r="QEB84" s="86"/>
      <c r="QEC84" s="86"/>
      <c r="QED84" s="86"/>
      <c r="QEE84" s="86"/>
      <c r="QEF84" s="86"/>
      <c r="QEG84" s="86"/>
      <c r="QEH84" s="86"/>
      <c r="QEI84" s="86"/>
      <c r="QEJ84" s="86"/>
      <c r="QEK84" s="86"/>
      <c r="QEL84" s="86"/>
      <c r="QEM84" s="86"/>
      <c r="QEN84" s="86"/>
      <c r="QEO84" s="86"/>
      <c r="QEP84" s="86"/>
      <c r="QEQ84" s="86"/>
      <c r="QER84" s="86"/>
      <c r="QES84" s="86"/>
      <c r="QET84" s="86"/>
      <c r="QEU84" s="86"/>
      <c r="QEV84" s="86"/>
      <c r="QEW84" s="86"/>
      <c r="QEX84" s="86"/>
      <c r="QEY84" s="86"/>
      <c r="QEZ84" s="86"/>
      <c r="QFA84" s="86"/>
      <c r="QFB84" s="86"/>
      <c r="QFC84" s="86"/>
      <c r="QFD84" s="86"/>
      <c r="QFE84" s="86"/>
      <c r="QFF84" s="86"/>
      <c r="QFG84" s="86"/>
      <c r="QFH84" s="86"/>
      <c r="QFI84" s="86"/>
      <c r="QFJ84" s="86"/>
      <c r="QFK84" s="86"/>
      <c r="QFL84" s="86"/>
      <c r="QFM84" s="86"/>
      <c r="QFN84" s="86"/>
      <c r="QFO84" s="86"/>
      <c r="QFP84" s="86"/>
      <c r="QFQ84" s="86"/>
      <c r="QFR84" s="86"/>
      <c r="QFS84" s="86"/>
      <c r="QFT84" s="86"/>
      <c r="QFU84" s="86"/>
      <c r="QFV84" s="86"/>
      <c r="QFW84" s="86"/>
      <c r="QFX84" s="86"/>
      <c r="QFY84" s="86"/>
      <c r="QFZ84" s="86"/>
      <c r="QGA84" s="86"/>
      <c r="QGB84" s="86"/>
      <c r="QGC84" s="86"/>
      <c r="QGD84" s="86"/>
      <c r="QGE84" s="86"/>
      <c r="QGF84" s="86"/>
      <c r="QGG84" s="86"/>
      <c r="QGH84" s="86"/>
      <c r="QGI84" s="86"/>
      <c r="QGJ84" s="86"/>
      <c r="QGK84" s="86"/>
      <c r="QGL84" s="86"/>
      <c r="QGM84" s="86"/>
      <c r="QGN84" s="86"/>
      <c r="QGO84" s="86"/>
      <c r="QGP84" s="86"/>
      <c r="QGQ84" s="86"/>
      <c r="QGR84" s="86"/>
      <c r="QGS84" s="86"/>
      <c r="QGT84" s="86"/>
      <c r="QGU84" s="86"/>
      <c r="QGV84" s="86"/>
      <c r="QGW84" s="86"/>
      <c r="QGX84" s="86"/>
      <c r="QGY84" s="86"/>
      <c r="QGZ84" s="86"/>
      <c r="QHA84" s="86"/>
      <c r="QHB84" s="86"/>
      <c r="QHC84" s="86"/>
      <c r="QHD84" s="86"/>
      <c r="QHE84" s="86"/>
      <c r="QHF84" s="86"/>
      <c r="QHG84" s="86"/>
      <c r="QHH84" s="86"/>
      <c r="QHI84" s="86"/>
      <c r="QHJ84" s="86"/>
      <c r="QHK84" s="86"/>
      <c r="QHL84" s="86"/>
      <c r="QHM84" s="86"/>
      <c r="QHN84" s="86"/>
      <c r="QHO84" s="86"/>
      <c r="QHP84" s="86"/>
      <c r="QHQ84" s="86"/>
      <c r="QHR84" s="86"/>
      <c r="QHS84" s="86"/>
      <c r="QHT84" s="86"/>
      <c r="QHU84" s="86"/>
      <c r="QHV84" s="86"/>
      <c r="QHW84" s="86"/>
      <c r="QHX84" s="86"/>
      <c r="QHY84" s="86"/>
      <c r="QHZ84" s="86"/>
      <c r="QIA84" s="86"/>
      <c r="QIB84" s="86"/>
      <c r="QIC84" s="86"/>
      <c r="QID84" s="86"/>
      <c r="QIE84" s="86"/>
      <c r="QIF84" s="86"/>
      <c r="QIG84" s="86"/>
      <c r="QIH84" s="86"/>
      <c r="QII84" s="86"/>
      <c r="QIJ84" s="86"/>
      <c r="QIK84" s="86"/>
      <c r="QIL84" s="86"/>
      <c r="QIM84" s="86"/>
      <c r="QIN84" s="86"/>
      <c r="QIO84" s="86"/>
      <c r="QIP84" s="86"/>
      <c r="QIQ84" s="86"/>
      <c r="QIR84" s="86"/>
      <c r="QIS84" s="86"/>
      <c r="QIT84" s="86"/>
      <c r="QIU84" s="86"/>
      <c r="QIV84" s="86"/>
      <c r="QIW84" s="86"/>
      <c r="QIX84" s="86"/>
      <c r="QIY84" s="86"/>
      <c r="QIZ84" s="86"/>
      <c r="QJA84" s="86"/>
      <c r="QJB84" s="86"/>
      <c r="QJC84" s="86"/>
      <c r="QJD84" s="86"/>
      <c r="QJE84" s="86"/>
      <c r="QJF84" s="86"/>
      <c r="QJG84" s="86"/>
      <c r="QJH84" s="86"/>
      <c r="QJI84" s="86"/>
      <c r="QJJ84" s="86"/>
      <c r="QJK84" s="86"/>
      <c r="QJL84" s="86"/>
      <c r="QJM84" s="86"/>
      <c r="QJN84" s="86"/>
      <c r="QJO84" s="86"/>
      <c r="QJP84" s="86"/>
      <c r="QJQ84" s="86"/>
      <c r="QJR84" s="86"/>
      <c r="QJS84" s="86"/>
      <c r="QJT84" s="86"/>
      <c r="QJU84" s="86"/>
      <c r="QJV84" s="86"/>
      <c r="QJW84" s="86"/>
      <c r="QJX84" s="86"/>
      <c r="QJY84" s="86"/>
      <c r="QJZ84" s="86"/>
      <c r="QKA84" s="86"/>
      <c r="QKB84" s="86"/>
      <c r="QKC84" s="86"/>
      <c r="QKD84" s="86"/>
      <c r="QKE84" s="86"/>
      <c r="QKF84" s="86"/>
      <c r="QKG84" s="86"/>
      <c r="QKH84" s="86"/>
      <c r="QKI84" s="86"/>
      <c r="QKJ84" s="86"/>
      <c r="QKK84" s="86"/>
      <c r="QKL84" s="86"/>
      <c r="QKM84" s="86"/>
      <c r="QKN84" s="86"/>
      <c r="QKO84" s="86"/>
      <c r="QKP84" s="86"/>
      <c r="QKQ84" s="86"/>
      <c r="QKR84" s="86"/>
      <c r="QKS84" s="86"/>
      <c r="QKT84" s="86"/>
      <c r="QKU84" s="86"/>
      <c r="QKV84" s="86"/>
      <c r="QKW84" s="86"/>
      <c r="QKX84" s="86"/>
      <c r="QKY84" s="86"/>
      <c r="QKZ84" s="86"/>
      <c r="QLA84" s="86"/>
      <c r="QLB84" s="86"/>
      <c r="QLC84" s="86"/>
      <c r="QLD84" s="86"/>
      <c r="QLE84" s="86"/>
      <c r="QLF84" s="86"/>
      <c r="QLG84" s="86"/>
      <c r="QLH84" s="86"/>
      <c r="QLI84" s="86"/>
      <c r="QLJ84" s="86"/>
      <c r="QLK84" s="86"/>
      <c r="QLL84" s="86"/>
      <c r="QLM84" s="86"/>
      <c r="QLN84" s="86"/>
      <c r="QLO84" s="86"/>
      <c r="QLP84" s="86"/>
      <c r="QLQ84" s="86"/>
      <c r="QLR84" s="86"/>
      <c r="QLS84" s="86"/>
      <c r="QLT84" s="86"/>
      <c r="QLU84" s="86"/>
      <c r="QLV84" s="86"/>
      <c r="QLW84" s="86"/>
      <c r="QLX84" s="86"/>
      <c r="QLY84" s="86"/>
      <c r="QLZ84" s="86"/>
      <c r="QMA84" s="86"/>
      <c r="QMB84" s="86"/>
      <c r="QMC84" s="86"/>
      <c r="QMD84" s="86"/>
      <c r="QME84" s="86"/>
      <c r="QMF84" s="86"/>
      <c r="QMG84" s="86"/>
      <c r="QMH84" s="86"/>
      <c r="QMI84" s="86"/>
      <c r="QMJ84" s="86"/>
      <c r="QMK84" s="86"/>
      <c r="QML84" s="86"/>
      <c r="QMM84" s="86"/>
      <c r="QMN84" s="86"/>
      <c r="QMO84" s="86"/>
      <c r="QMP84" s="86"/>
      <c r="QMQ84" s="86"/>
      <c r="QMR84" s="86"/>
      <c r="QMS84" s="86"/>
      <c r="QMT84" s="86"/>
      <c r="QMU84" s="86"/>
      <c r="QMV84" s="86"/>
      <c r="QMW84" s="86"/>
      <c r="QMX84" s="86"/>
      <c r="QMY84" s="86"/>
      <c r="QMZ84" s="86"/>
      <c r="QNA84" s="86"/>
      <c r="QNB84" s="86"/>
      <c r="QNC84" s="86"/>
      <c r="QND84" s="86"/>
      <c r="QNE84" s="86"/>
      <c r="QNF84" s="86"/>
      <c r="QNG84" s="86"/>
      <c r="QNH84" s="86"/>
      <c r="QNI84" s="86"/>
      <c r="QNJ84" s="86"/>
      <c r="QNK84" s="86"/>
      <c r="QNL84" s="86"/>
      <c r="QNM84" s="86"/>
      <c r="QNN84" s="86"/>
      <c r="QNO84" s="86"/>
      <c r="QNP84" s="86"/>
      <c r="QNQ84" s="86"/>
      <c r="QNR84" s="86"/>
      <c r="QNS84" s="86"/>
      <c r="QNT84" s="86"/>
      <c r="QNU84" s="86"/>
      <c r="QNV84" s="86"/>
      <c r="QNW84" s="86"/>
      <c r="QNX84" s="86"/>
      <c r="QNY84" s="86"/>
      <c r="QNZ84" s="86"/>
      <c r="QOA84" s="86"/>
      <c r="QOB84" s="86"/>
      <c r="QOC84" s="86"/>
      <c r="QOD84" s="86"/>
      <c r="QOE84" s="86"/>
      <c r="QOF84" s="86"/>
      <c r="QOG84" s="86"/>
      <c r="QOH84" s="86"/>
      <c r="QOI84" s="86"/>
      <c r="QOJ84" s="86"/>
      <c r="QOK84" s="86"/>
      <c r="QOL84" s="86"/>
      <c r="QOM84" s="86"/>
      <c r="QON84" s="86"/>
      <c r="QOO84" s="86"/>
      <c r="QOP84" s="86"/>
      <c r="QOQ84" s="86"/>
      <c r="QOR84" s="86"/>
      <c r="QOS84" s="86"/>
      <c r="QOT84" s="86"/>
      <c r="QOU84" s="86"/>
      <c r="QOV84" s="86"/>
      <c r="QOW84" s="86"/>
      <c r="QOX84" s="86"/>
      <c r="QOY84" s="86"/>
      <c r="QOZ84" s="86"/>
      <c r="QPA84" s="86"/>
      <c r="QPB84" s="86"/>
      <c r="QPC84" s="86"/>
      <c r="QPD84" s="86"/>
      <c r="QPE84" s="86"/>
      <c r="QPF84" s="86"/>
      <c r="QPG84" s="86"/>
      <c r="QPH84" s="86"/>
      <c r="QPI84" s="86"/>
      <c r="QPJ84" s="86"/>
      <c r="QPK84" s="86"/>
      <c r="QPL84" s="86"/>
      <c r="QPM84" s="86"/>
      <c r="QPN84" s="86"/>
      <c r="QPO84" s="86"/>
      <c r="QPP84" s="86"/>
      <c r="QPQ84" s="86"/>
      <c r="QPR84" s="86"/>
      <c r="QPS84" s="86"/>
      <c r="QPT84" s="86"/>
      <c r="QPU84" s="86"/>
      <c r="QPV84" s="86"/>
      <c r="QPW84" s="86"/>
      <c r="QPX84" s="86"/>
      <c r="QPY84" s="86"/>
      <c r="QPZ84" s="86"/>
      <c r="QQA84" s="86"/>
      <c r="QQB84" s="86"/>
      <c r="QQC84" s="86"/>
      <c r="QQD84" s="86"/>
      <c r="QQE84" s="86"/>
      <c r="QQF84" s="86"/>
      <c r="QQG84" s="86"/>
      <c r="QQH84" s="86"/>
      <c r="QQI84" s="86"/>
      <c r="QQJ84" s="86"/>
      <c r="QQK84" s="86"/>
      <c r="QQL84" s="86"/>
      <c r="QQM84" s="86"/>
      <c r="QQN84" s="86"/>
      <c r="QQO84" s="86"/>
      <c r="QQP84" s="86"/>
      <c r="QQQ84" s="86"/>
      <c r="QQR84" s="86"/>
      <c r="QQS84" s="86"/>
      <c r="QQT84" s="86"/>
      <c r="QQU84" s="86"/>
      <c r="QQV84" s="86"/>
      <c r="QQW84" s="86"/>
      <c r="QQX84" s="86"/>
      <c r="QQY84" s="86"/>
      <c r="QQZ84" s="86"/>
      <c r="QRA84" s="86"/>
      <c r="QRB84" s="86"/>
      <c r="QRC84" s="86"/>
      <c r="QRD84" s="86"/>
      <c r="QRE84" s="86"/>
      <c r="QRF84" s="86"/>
      <c r="QRG84" s="86"/>
      <c r="QRH84" s="86"/>
      <c r="QRI84" s="86"/>
      <c r="QRJ84" s="86"/>
      <c r="QRK84" s="86"/>
      <c r="QRL84" s="86"/>
      <c r="QRM84" s="86"/>
      <c r="QRN84" s="86"/>
      <c r="QRO84" s="86"/>
      <c r="QRP84" s="86"/>
      <c r="QRQ84" s="86"/>
      <c r="QRR84" s="86"/>
      <c r="QRS84" s="86"/>
      <c r="QRT84" s="86"/>
      <c r="QRU84" s="86"/>
      <c r="QRV84" s="86"/>
      <c r="QRW84" s="86"/>
      <c r="QRX84" s="86"/>
      <c r="QRY84" s="86"/>
      <c r="QRZ84" s="86"/>
      <c r="QSA84" s="86"/>
      <c r="QSB84" s="86"/>
      <c r="QSC84" s="86"/>
      <c r="QSD84" s="86"/>
      <c r="QSE84" s="86"/>
      <c r="QSF84" s="86"/>
      <c r="QSG84" s="86"/>
      <c r="QSH84" s="86"/>
      <c r="QSI84" s="86"/>
      <c r="QSJ84" s="86"/>
      <c r="QSK84" s="86"/>
      <c r="QSL84" s="86"/>
      <c r="QSM84" s="86"/>
      <c r="QSN84" s="86"/>
      <c r="QSO84" s="86"/>
      <c r="QSP84" s="86"/>
      <c r="QSQ84" s="86"/>
      <c r="QSR84" s="86"/>
      <c r="QSS84" s="86"/>
      <c r="QST84" s="86"/>
      <c r="QSU84" s="86"/>
      <c r="QSV84" s="86"/>
      <c r="QSW84" s="86"/>
      <c r="QSX84" s="86"/>
      <c r="QSY84" s="86"/>
      <c r="QSZ84" s="86"/>
      <c r="QTA84" s="86"/>
      <c r="QTB84" s="86"/>
      <c r="QTC84" s="86"/>
      <c r="QTD84" s="86"/>
      <c r="QTE84" s="86"/>
      <c r="QTF84" s="86"/>
      <c r="QTG84" s="86"/>
      <c r="QTH84" s="86"/>
      <c r="QTI84" s="86"/>
      <c r="QTJ84" s="86"/>
      <c r="QTK84" s="86"/>
      <c r="QTL84" s="86"/>
      <c r="QTM84" s="86"/>
      <c r="QTN84" s="86"/>
      <c r="QTO84" s="86"/>
      <c r="QTP84" s="86"/>
      <c r="QTQ84" s="86"/>
      <c r="QTR84" s="86"/>
      <c r="QTS84" s="86"/>
      <c r="QTT84" s="86"/>
      <c r="QTU84" s="86"/>
      <c r="QTV84" s="86"/>
      <c r="QTW84" s="86"/>
      <c r="QTX84" s="86"/>
      <c r="QTY84" s="86"/>
      <c r="QTZ84" s="86"/>
      <c r="QUA84" s="86"/>
      <c r="QUB84" s="86"/>
      <c r="QUC84" s="86"/>
      <c r="QUD84" s="86"/>
      <c r="QUE84" s="86"/>
      <c r="QUF84" s="86"/>
      <c r="QUG84" s="86"/>
      <c r="QUH84" s="86"/>
      <c r="QUI84" s="86"/>
      <c r="QUJ84" s="86"/>
      <c r="QUK84" s="86"/>
      <c r="QUL84" s="86"/>
      <c r="QUM84" s="86"/>
      <c r="QUN84" s="86"/>
      <c r="QUO84" s="86"/>
      <c r="QUP84" s="86"/>
      <c r="QUQ84" s="86"/>
      <c r="QUR84" s="86"/>
      <c r="QUS84" s="86"/>
      <c r="QUT84" s="86"/>
      <c r="QUU84" s="86"/>
      <c r="QUV84" s="86"/>
      <c r="QUW84" s="86"/>
      <c r="QUX84" s="86"/>
      <c r="QUY84" s="86"/>
      <c r="QUZ84" s="86"/>
      <c r="QVA84" s="86"/>
      <c r="QVB84" s="86"/>
      <c r="QVC84" s="86"/>
      <c r="QVD84" s="86"/>
      <c r="QVE84" s="86"/>
      <c r="QVF84" s="86"/>
      <c r="QVG84" s="86"/>
      <c r="QVH84" s="86"/>
      <c r="QVI84" s="86"/>
      <c r="QVJ84" s="86"/>
      <c r="QVK84" s="86"/>
      <c r="QVL84" s="86"/>
      <c r="QVM84" s="86"/>
      <c r="QVN84" s="86"/>
      <c r="QVO84" s="86"/>
      <c r="QVP84" s="86"/>
      <c r="QVQ84" s="86"/>
      <c r="QVR84" s="86"/>
      <c r="QVS84" s="86"/>
      <c r="QVT84" s="86"/>
      <c r="QVU84" s="86"/>
      <c r="QVV84" s="86"/>
      <c r="QVW84" s="86"/>
      <c r="QVX84" s="86"/>
      <c r="QVY84" s="86"/>
      <c r="QVZ84" s="86"/>
      <c r="QWA84" s="86"/>
      <c r="QWB84" s="86"/>
      <c r="QWC84" s="86"/>
      <c r="QWD84" s="86"/>
      <c r="QWE84" s="86"/>
      <c r="QWF84" s="86"/>
      <c r="QWG84" s="86"/>
      <c r="QWH84" s="86"/>
      <c r="QWI84" s="86"/>
      <c r="QWJ84" s="86"/>
      <c r="QWK84" s="86"/>
      <c r="QWL84" s="86"/>
      <c r="QWM84" s="86"/>
      <c r="QWN84" s="86"/>
      <c r="QWO84" s="86"/>
      <c r="QWP84" s="86"/>
      <c r="QWQ84" s="86"/>
      <c r="QWR84" s="86"/>
      <c r="QWS84" s="86"/>
      <c r="QWT84" s="86"/>
      <c r="QWU84" s="86"/>
      <c r="QWV84" s="86"/>
      <c r="QWW84" s="86"/>
      <c r="QWX84" s="86"/>
      <c r="QWY84" s="86"/>
      <c r="QWZ84" s="86"/>
      <c r="QXA84" s="86"/>
      <c r="QXB84" s="86"/>
      <c r="QXC84" s="86"/>
      <c r="QXD84" s="86"/>
      <c r="QXE84" s="86"/>
      <c r="QXF84" s="86"/>
      <c r="QXG84" s="86"/>
      <c r="QXH84" s="86"/>
      <c r="QXI84" s="86"/>
      <c r="QXJ84" s="86"/>
      <c r="QXK84" s="86"/>
      <c r="QXL84" s="86"/>
      <c r="QXM84" s="86"/>
      <c r="QXN84" s="86"/>
      <c r="QXO84" s="86"/>
      <c r="QXP84" s="86"/>
      <c r="QXQ84" s="86"/>
      <c r="QXR84" s="86"/>
      <c r="QXS84" s="86"/>
      <c r="QXT84" s="86"/>
      <c r="QXU84" s="86"/>
      <c r="QXV84" s="86"/>
      <c r="QXW84" s="86"/>
      <c r="QXX84" s="86"/>
      <c r="QXY84" s="86"/>
      <c r="QXZ84" s="86"/>
      <c r="QYA84" s="86"/>
      <c r="QYB84" s="86"/>
      <c r="QYC84" s="86"/>
      <c r="QYD84" s="86"/>
      <c r="QYE84" s="86"/>
      <c r="QYF84" s="86"/>
      <c r="QYG84" s="86"/>
      <c r="QYH84" s="86"/>
      <c r="QYI84" s="86"/>
      <c r="QYJ84" s="86"/>
      <c r="QYK84" s="86"/>
      <c r="QYL84" s="86"/>
      <c r="QYM84" s="86"/>
      <c r="QYN84" s="86"/>
      <c r="QYO84" s="86"/>
      <c r="QYP84" s="86"/>
      <c r="QYQ84" s="86"/>
      <c r="QYR84" s="86"/>
      <c r="QYS84" s="86"/>
      <c r="QYT84" s="86"/>
      <c r="QYU84" s="86"/>
      <c r="QYV84" s="86"/>
      <c r="QYW84" s="86"/>
      <c r="QYX84" s="86"/>
      <c r="QYY84" s="86"/>
      <c r="QYZ84" s="86"/>
      <c r="QZA84" s="86"/>
      <c r="QZB84" s="86"/>
      <c r="QZC84" s="86"/>
      <c r="QZD84" s="86"/>
      <c r="QZE84" s="86"/>
      <c r="QZF84" s="86"/>
      <c r="QZG84" s="86"/>
      <c r="QZH84" s="86"/>
      <c r="QZI84" s="86"/>
      <c r="QZJ84" s="86"/>
      <c r="QZK84" s="86"/>
      <c r="QZL84" s="86"/>
      <c r="QZM84" s="86"/>
      <c r="QZN84" s="86"/>
      <c r="QZO84" s="86"/>
      <c r="QZP84" s="86"/>
      <c r="QZQ84" s="86"/>
      <c r="QZR84" s="86"/>
      <c r="QZS84" s="86"/>
      <c r="QZT84" s="86"/>
      <c r="QZU84" s="86"/>
      <c r="QZV84" s="86"/>
      <c r="QZW84" s="86"/>
      <c r="QZX84" s="86"/>
      <c r="QZY84" s="86"/>
      <c r="QZZ84" s="86"/>
      <c r="RAA84" s="86"/>
      <c r="RAB84" s="86"/>
      <c r="RAC84" s="86"/>
      <c r="RAD84" s="86"/>
      <c r="RAE84" s="86"/>
      <c r="RAF84" s="86"/>
      <c r="RAG84" s="86"/>
      <c r="RAH84" s="86"/>
      <c r="RAI84" s="86"/>
      <c r="RAJ84" s="86"/>
      <c r="RAK84" s="86"/>
      <c r="RAL84" s="86"/>
      <c r="RAM84" s="86"/>
      <c r="RAN84" s="86"/>
      <c r="RAO84" s="86"/>
      <c r="RAP84" s="86"/>
      <c r="RAQ84" s="86"/>
      <c r="RAR84" s="86"/>
      <c r="RAS84" s="86"/>
      <c r="RAT84" s="86"/>
      <c r="RAU84" s="86"/>
      <c r="RAV84" s="86"/>
      <c r="RAW84" s="86"/>
      <c r="RAX84" s="86"/>
      <c r="RAY84" s="86"/>
      <c r="RAZ84" s="86"/>
      <c r="RBA84" s="86"/>
      <c r="RBB84" s="86"/>
      <c r="RBC84" s="86"/>
      <c r="RBD84" s="86"/>
      <c r="RBE84" s="86"/>
      <c r="RBF84" s="86"/>
      <c r="RBG84" s="86"/>
      <c r="RBH84" s="86"/>
      <c r="RBI84" s="86"/>
      <c r="RBJ84" s="86"/>
      <c r="RBK84" s="86"/>
      <c r="RBL84" s="86"/>
      <c r="RBM84" s="86"/>
      <c r="RBN84" s="86"/>
      <c r="RBO84" s="86"/>
      <c r="RBP84" s="86"/>
      <c r="RBQ84" s="86"/>
      <c r="RBR84" s="86"/>
      <c r="RBS84" s="86"/>
      <c r="RBT84" s="86"/>
      <c r="RBU84" s="86"/>
      <c r="RBV84" s="86"/>
      <c r="RBW84" s="86"/>
      <c r="RBX84" s="86"/>
      <c r="RBY84" s="86"/>
      <c r="RBZ84" s="86"/>
      <c r="RCA84" s="86"/>
      <c r="RCB84" s="86"/>
      <c r="RCC84" s="86"/>
      <c r="RCD84" s="86"/>
      <c r="RCE84" s="86"/>
      <c r="RCF84" s="86"/>
      <c r="RCG84" s="86"/>
      <c r="RCH84" s="86"/>
      <c r="RCI84" s="86"/>
      <c r="RCJ84" s="86"/>
      <c r="RCK84" s="86"/>
      <c r="RCL84" s="86"/>
      <c r="RCM84" s="86"/>
      <c r="RCN84" s="86"/>
      <c r="RCO84" s="86"/>
      <c r="RCP84" s="86"/>
      <c r="RCQ84" s="86"/>
      <c r="RCR84" s="86"/>
      <c r="RCS84" s="86"/>
      <c r="RCT84" s="86"/>
      <c r="RCU84" s="86"/>
      <c r="RCV84" s="86"/>
      <c r="RCW84" s="86"/>
      <c r="RCX84" s="86"/>
      <c r="RCY84" s="86"/>
      <c r="RCZ84" s="86"/>
      <c r="RDA84" s="86"/>
      <c r="RDB84" s="86"/>
      <c r="RDC84" s="86"/>
      <c r="RDD84" s="86"/>
      <c r="RDE84" s="86"/>
      <c r="RDF84" s="86"/>
      <c r="RDG84" s="86"/>
      <c r="RDH84" s="86"/>
      <c r="RDI84" s="86"/>
      <c r="RDJ84" s="86"/>
      <c r="RDK84" s="86"/>
      <c r="RDL84" s="86"/>
      <c r="RDM84" s="86"/>
      <c r="RDN84" s="86"/>
      <c r="RDO84" s="86"/>
      <c r="RDP84" s="86"/>
      <c r="RDQ84" s="86"/>
      <c r="RDR84" s="86"/>
      <c r="RDS84" s="86"/>
      <c r="RDT84" s="86"/>
      <c r="RDU84" s="86"/>
      <c r="RDV84" s="86"/>
      <c r="RDW84" s="86"/>
      <c r="RDX84" s="86"/>
      <c r="RDY84" s="86"/>
      <c r="RDZ84" s="86"/>
      <c r="REA84" s="86"/>
      <c r="REB84" s="86"/>
      <c r="REC84" s="86"/>
      <c r="RED84" s="86"/>
      <c r="REE84" s="86"/>
      <c r="REF84" s="86"/>
      <c r="REG84" s="86"/>
      <c r="REH84" s="86"/>
      <c r="REI84" s="86"/>
      <c r="REJ84" s="86"/>
      <c r="REK84" s="86"/>
      <c r="REL84" s="86"/>
      <c r="REM84" s="86"/>
      <c r="REN84" s="86"/>
      <c r="REO84" s="86"/>
      <c r="REP84" s="86"/>
      <c r="REQ84" s="86"/>
      <c r="RER84" s="86"/>
      <c r="RES84" s="86"/>
      <c r="RET84" s="86"/>
      <c r="REU84" s="86"/>
      <c r="REV84" s="86"/>
      <c r="REW84" s="86"/>
      <c r="REX84" s="86"/>
      <c r="REY84" s="86"/>
      <c r="REZ84" s="86"/>
      <c r="RFA84" s="86"/>
      <c r="RFB84" s="86"/>
      <c r="RFC84" s="86"/>
      <c r="RFD84" s="86"/>
      <c r="RFE84" s="86"/>
      <c r="RFF84" s="86"/>
      <c r="RFG84" s="86"/>
      <c r="RFH84" s="86"/>
      <c r="RFI84" s="86"/>
      <c r="RFJ84" s="86"/>
      <c r="RFK84" s="86"/>
      <c r="RFL84" s="86"/>
      <c r="RFM84" s="86"/>
      <c r="RFN84" s="86"/>
      <c r="RFO84" s="86"/>
      <c r="RFP84" s="86"/>
      <c r="RFQ84" s="86"/>
      <c r="RFR84" s="86"/>
      <c r="RFS84" s="86"/>
      <c r="RFT84" s="86"/>
      <c r="RFU84" s="86"/>
      <c r="RFV84" s="86"/>
      <c r="RFW84" s="86"/>
      <c r="RFX84" s="86"/>
      <c r="RFY84" s="86"/>
      <c r="RFZ84" s="86"/>
      <c r="RGA84" s="86"/>
      <c r="RGB84" s="86"/>
      <c r="RGC84" s="86"/>
      <c r="RGD84" s="86"/>
      <c r="RGE84" s="86"/>
      <c r="RGF84" s="86"/>
      <c r="RGG84" s="86"/>
      <c r="RGH84" s="86"/>
      <c r="RGI84" s="86"/>
      <c r="RGJ84" s="86"/>
      <c r="RGK84" s="86"/>
      <c r="RGL84" s="86"/>
      <c r="RGM84" s="86"/>
      <c r="RGN84" s="86"/>
      <c r="RGO84" s="86"/>
      <c r="RGP84" s="86"/>
      <c r="RGQ84" s="86"/>
      <c r="RGR84" s="86"/>
      <c r="RGS84" s="86"/>
      <c r="RGT84" s="86"/>
      <c r="RGU84" s="86"/>
      <c r="RGV84" s="86"/>
      <c r="RGW84" s="86"/>
      <c r="RGX84" s="86"/>
      <c r="RGY84" s="86"/>
      <c r="RGZ84" s="86"/>
      <c r="RHA84" s="86"/>
      <c r="RHB84" s="86"/>
      <c r="RHC84" s="86"/>
      <c r="RHD84" s="86"/>
      <c r="RHE84" s="86"/>
      <c r="RHF84" s="86"/>
      <c r="RHG84" s="86"/>
      <c r="RHH84" s="86"/>
      <c r="RHI84" s="86"/>
      <c r="RHJ84" s="86"/>
      <c r="RHK84" s="86"/>
      <c r="RHL84" s="86"/>
      <c r="RHM84" s="86"/>
      <c r="RHN84" s="86"/>
      <c r="RHO84" s="86"/>
      <c r="RHP84" s="86"/>
      <c r="RHQ84" s="86"/>
      <c r="RHR84" s="86"/>
      <c r="RHS84" s="86"/>
      <c r="RHT84" s="86"/>
      <c r="RHU84" s="86"/>
      <c r="RHV84" s="86"/>
      <c r="RHW84" s="86"/>
      <c r="RHX84" s="86"/>
      <c r="RHY84" s="86"/>
      <c r="RHZ84" s="86"/>
      <c r="RIA84" s="86"/>
      <c r="RIB84" s="86"/>
      <c r="RIC84" s="86"/>
      <c r="RID84" s="86"/>
      <c r="RIE84" s="86"/>
      <c r="RIF84" s="86"/>
      <c r="RIG84" s="86"/>
      <c r="RIH84" s="86"/>
      <c r="RII84" s="86"/>
      <c r="RIJ84" s="86"/>
      <c r="RIK84" s="86"/>
      <c r="RIL84" s="86"/>
      <c r="RIM84" s="86"/>
      <c r="RIN84" s="86"/>
      <c r="RIO84" s="86"/>
      <c r="RIP84" s="86"/>
      <c r="RIQ84" s="86"/>
      <c r="RIR84" s="86"/>
      <c r="RIS84" s="86"/>
      <c r="RIT84" s="86"/>
      <c r="RIU84" s="86"/>
      <c r="RIV84" s="86"/>
      <c r="RIW84" s="86"/>
      <c r="RIX84" s="86"/>
      <c r="RIY84" s="86"/>
      <c r="RIZ84" s="86"/>
      <c r="RJA84" s="86"/>
      <c r="RJB84" s="86"/>
      <c r="RJC84" s="86"/>
      <c r="RJD84" s="86"/>
      <c r="RJE84" s="86"/>
      <c r="RJF84" s="86"/>
      <c r="RJG84" s="86"/>
      <c r="RJH84" s="86"/>
      <c r="RJI84" s="86"/>
      <c r="RJJ84" s="86"/>
      <c r="RJK84" s="86"/>
      <c r="RJL84" s="86"/>
      <c r="RJM84" s="86"/>
      <c r="RJN84" s="86"/>
      <c r="RJO84" s="86"/>
      <c r="RJP84" s="86"/>
      <c r="RJQ84" s="86"/>
      <c r="RJR84" s="86"/>
      <c r="RJS84" s="86"/>
      <c r="RJT84" s="86"/>
      <c r="RJU84" s="86"/>
      <c r="RJV84" s="86"/>
      <c r="RJW84" s="86"/>
      <c r="RJX84" s="86"/>
      <c r="RJY84" s="86"/>
      <c r="RJZ84" s="86"/>
      <c r="RKA84" s="86"/>
      <c r="RKB84" s="86"/>
      <c r="RKC84" s="86"/>
      <c r="RKD84" s="86"/>
      <c r="RKE84" s="86"/>
      <c r="RKF84" s="86"/>
      <c r="RKG84" s="86"/>
      <c r="RKH84" s="86"/>
      <c r="RKI84" s="86"/>
      <c r="RKJ84" s="86"/>
      <c r="RKK84" s="86"/>
      <c r="RKL84" s="86"/>
      <c r="RKM84" s="86"/>
      <c r="RKN84" s="86"/>
      <c r="RKO84" s="86"/>
      <c r="RKP84" s="86"/>
      <c r="RKQ84" s="86"/>
      <c r="RKR84" s="86"/>
      <c r="RKS84" s="86"/>
      <c r="RKT84" s="86"/>
      <c r="RKU84" s="86"/>
      <c r="RKV84" s="86"/>
      <c r="RKW84" s="86"/>
      <c r="RKX84" s="86"/>
      <c r="RKY84" s="86"/>
      <c r="RKZ84" s="86"/>
      <c r="RLA84" s="86"/>
      <c r="RLB84" s="86"/>
      <c r="RLC84" s="86"/>
      <c r="RLD84" s="86"/>
      <c r="RLE84" s="86"/>
      <c r="RLF84" s="86"/>
      <c r="RLG84" s="86"/>
      <c r="RLH84" s="86"/>
      <c r="RLI84" s="86"/>
      <c r="RLJ84" s="86"/>
      <c r="RLK84" s="86"/>
      <c r="RLL84" s="86"/>
      <c r="RLM84" s="86"/>
      <c r="RLN84" s="86"/>
      <c r="RLO84" s="86"/>
      <c r="RLP84" s="86"/>
      <c r="RLQ84" s="86"/>
      <c r="RLR84" s="86"/>
      <c r="RLS84" s="86"/>
      <c r="RLT84" s="86"/>
      <c r="RLU84" s="86"/>
      <c r="RLV84" s="86"/>
      <c r="RLW84" s="86"/>
      <c r="RLX84" s="86"/>
      <c r="RLY84" s="86"/>
      <c r="RLZ84" s="86"/>
      <c r="RMA84" s="86"/>
      <c r="RMB84" s="86"/>
      <c r="RMC84" s="86"/>
      <c r="RMD84" s="86"/>
      <c r="RME84" s="86"/>
      <c r="RMF84" s="86"/>
      <c r="RMG84" s="86"/>
      <c r="RMH84" s="86"/>
      <c r="RMI84" s="86"/>
      <c r="RMJ84" s="86"/>
      <c r="RMK84" s="86"/>
      <c r="RML84" s="86"/>
      <c r="RMM84" s="86"/>
      <c r="RMN84" s="86"/>
      <c r="RMO84" s="86"/>
      <c r="RMP84" s="86"/>
      <c r="RMQ84" s="86"/>
      <c r="RMR84" s="86"/>
      <c r="RMS84" s="86"/>
      <c r="RMT84" s="86"/>
      <c r="RMU84" s="86"/>
      <c r="RMV84" s="86"/>
      <c r="RMW84" s="86"/>
      <c r="RMX84" s="86"/>
      <c r="RMY84" s="86"/>
      <c r="RMZ84" s="86"/>
      <c r="RNA84" s="86"/>
      <c r="RNB84" s="86"/>
      <c r="RNC84" s="86"/>
      <c r="RND84" s="86"/>
      <c r="RNE84" s="86"/>
      <c r="RNF84" s="86"/>
      <c r="RNG84" s="86"/>
      <c r="RNH84" s="86"/>
      <c r="RNI84" s="86"/>
      <c r="RNJ84" s="86"/>
      <c r="RNK84" s="86"/>
      <c r="RNL84" s="86"/>
      <c r="RNM84" s="86"/>
      <c r="RNN84" s="86"/>
      <c r="RNO84" s="86"/>
      <c r="RNP84" s="86"/>
      <c r="RNQ84" s="86"/>
      <c r="RNR84" s="86"/>
      <c r="RNS84" s="86"/>
      <c r="RNT84" s="86"/>
      <c r="RNU84" s="86"/>
      <c r="RNV84" s="86"/>
      <c r="RNW84" s="86"/>
      <c r="RNX84" s="86"/>
      <c r="RNY84" s="86"/>
      <c r="RNZ84" s="86"/>
      <c r="ROA84" s="86"/>
      <c r="ROB84" s="86"/>
      <c r="ROC84" s="86"/>
      <c r="ROD84" s="86"/>
      <c r="ROE84" s="86"/>
      <c r="ROF84" s="86"/>
      <c r="ROG84" s="86"/>
      <c r="ROH84" s="86"/>
      <c r="ROI84" s="86"/>
      <c r="ROJ84" s="86"/>
      <c r="ROK84" s="86"/>
      <c r="ROL84" s="86"/>
      <c r="ROM84" s="86"/>
      <c r="RON84" s="86"/>
      <c r="ROO84" s="86"/>
      <c r="ROP84" s="86"/>
      <c r="ROQ84" s="86"/>
      <c r="ROR84" s="86"/>
      <c r="ROS84" s="86"/>
      <c r="ROT84" s="86"/>
      <c r="ROU84" s="86"/>
      <c r="ROV84" s="86"/>
      <c r="ROW84" s="86"/>
      <c r="ROX84" s="86"/>
      <c r="ROY84" s="86"/>
      <c r="ROZ84" s="86"/>
      <c r="RPA84" s="86"/>
      <c r="RPB84" s="86"/>
      <c r="RPC84" s="86"/>
      <c r="RPD84" s="86"/>
      <c r="RPE84" s="86"/>
      <c r="RPF84" s="86"/>
      <c r="RPG84" s="86"/>
      <c r="RPH84" s="86"/>
      <c r="RPI84" s="86"/>
      <c r="RPJ84" s="86"/>
      <c r="RPK84" s="86"/>
      <c r="RPL84" s="86"/>
      <c r="RPM84" s="86"/>
      <c r="RPN84" s="86"/>
      <c r="RPO84" s="86"/>
      <c r="RPP84" s="86"/>
      <c r="RPQ84" s="86"/>
      <c r="RPR84" s="86"/>
      <c r="RPS84" s="86"/>
      <c r="RPT84" s="86"/>
      <c r="RPU84" s="86"/>
      <c r="RPV84" s="86"/>
      <c r="RPW84" s="86"/>
      <c r="RPX84" s="86"/>
      <c r="RPY84" s="86"/>
      <c r="RPZ84" s="86"/>
      <c r="RQA84" s="86"/>
      <c r="RQB84" s="86"/>
      <c r="RQC84" s="86"/>
      <c r="RQD84" s="86"/>
      <c r="RQE84" s="86"/>
      <c r="RQF84" s="86"/>
      <c r="RQG84" s="86"/>
      <c r="RQH84" s="86"/>
      <c r="RQI84" s="86"/>
      <c r="RQJ84" s="86"/>
      <c r="RQK84" s="86"/>
      <c r="RQL84" s="86"/>
      <c r="RQM84" s="86"/>
      <c r="RQN84" s="86"/>
      <c r="RQO84" s="86"/>
      <c r="RQP84" s="86"/>
      <c r="RQQ84" s="86"/>
      <c r="RQR84" s="86"/>
      <c r="RQS84" s="86"/>
      <c r="RQT84" s="86"/>
      <c r="RQU84" s="86"/>
      <c r="RQV84" s="86"/>
      <c r="RQW84" s="86"/>
      <c r="RQX84" s="86"/>
      <c r="RQY84" s="86"/>
      <c r="RQZ84" s="86"/>
      <c r="RRA84" s="86"/>
      <c r="RRB84" s="86"/>
      <c r="RRC84" s="86"/>
      <c r="RRD84" s="86"/>
      <c r="RRE84" s="86"/>
      <c r="RRF84" s="86"/>
      <c r="RRG84" s="86"/>
      <c r="RRH84" s="86"/>
      <c r="RRI84" s="86"/>
      <c r="RRJ84" s="86"/>
      <c r="RRK84" s="86"/>
      <c r="RRL84" s="86"/>
      <c r="RRM84" s="86"/>
      <c r="RRN84" s="86"/>
      <c r="RRO84" s="86"/>
      <c r="RRP84" s="86"/>
      <c r="RRQ84" s="86"/>
      <c r="RRR84" s="86"/>
      <c r="RRS84" s="86"/>
      <c r="RRT84" s="86"/>
      <c r="RRU84" s="86"/>
      <c r="RRV84" s="86"/>
      <c r="RRW84" s="86"/>
      <c r="RRX84" s="86"/>
      <c r="RRY84" s="86"/>
      <c r="RRZ84" s="86"/>
      <c r="RSA84" s="86"/>
      <c r="RSB84" s="86"/>
      <c r="RSC84" s="86"/>
      <c r="RSD84" s="86"/>
      <c r="RSE84" s="86"/>
      <c r="RSF84" s="86"/>
      <c r="RSG84" s="86"/>
      <c r="RSH84" s="86"/>
      <c r="RSI84" s="86"/>
      <c r="RSJ84" s="86"/>
      <c r="RSK84" s="86"/>
      <c r="RSL84" s="86"/>
      <c r="RSM84" s="86"/>
      <c r="RSN84" s="86"/>
      <c r="RSO84" s="86"/>
      <c r="RSP84" s="86"/>
      <c r="RSQ84" s="86"/>
      <c r="RSR84" s="86"/>
      <c r="RSS84" s="86"/>
      <c r="RST84" s="86"/>
      <c r="RSU84" s="86"/>
      <c r="RSV84" s="86"/>
      <c r="RSW84" s="86"/>
      <c r="RSX84" s="86"/>
      <c r="RSY84" s="86"/>
      <c r="RSZ84" s="86"/>
      <c r="RTA84" s="86"/>
      <c r="RTB84" s="86"/>
      <c r="RTC84" s="86"/>
      <c r="RTD84" s="86"/>
      <c r="RTE84" s="86"/>
      <c r="RTF84" s="86"/>
      <c r="RTG84" s="86"/>
      <c r="RTH84" s="86"/>
      <c r="RTI84" s="86"/>
      <c r="RTJ84" s="86"/>
      <c r="RTK84" s="86"/>
      <c r="RTL84" s="86"/>
      <c r="RTM84" s="86"/>
      <c r="RTN84" s="86"/>
      <c r="RTO84" s="86"/>
      <c r="RTP84" s="86"/>
      <c r="RTQ84" s="86"/>
      <c r="RTR84" s="86"/>
      <c r="RTS84" s="86"/>
      <c r="RTT84" s="86"/>
      <c r="RTU84" s="86"/>
      <c r="RTV84" s="86"/>
      <c r="RTW84" s="86"/>
      <c r="RTX84" s="86"/>
      <c r="RTY84" s="86"/>
      <c r="RTZ84" s="86"/>
      <c r="RUA84" s="86"/>
      <c r="RUB84" s="86"/>
      <c r="RUC84" s="86"/>
      <c r="RUD84" s="86"/>
      <c r="RUE84" s="86"/>
      <c r="RUF84" s="86"/>
      <c r="RUG84" s="86"/>
      <c r="RUH84" s="86"/>
      <c r="RUI84" s="86"/>
      <c r="RUJ84" s="86"/>
      <c r="RUK84" s="86"/>
      <c r="RUL84" s="86"/>
      <c r="RUM84" s="86"/>
      <c r="RUN84" s="86"/>
      <c r="RUO84" s="86"/>
      <c r="RUP84" s="86"/>
      <c r="RUQ84" s="86"/>
      <c r="RUR84" s="86"/>
      <c r="RUS84" s="86"/>
      <c r="RUT84" s="86"/>
      <c r="RUU84" s="86"/>
      <c r="RUV84" s="86"/>
      <c r="RUW84" s="86"/>
      <c r="RUX84" s="86"/>
      <c r="RUY84" s="86"/>
      <c r="RUZ84" s="86"/>
      <c r="RVA84" s="86"/>
      <c r="RVB84" s="86"/>
      <c r="RVC84" s="86"/>
      <c r="RVD84" s="86"/>
      <c r="RVE84" s="86"/>
      <c r="RVF84" s="86"/>
      <c r="RVG84" s="86"/>
      <c r="RVH84" s="86"/>
      <c r="RVI84" s="86"/>
      <c r="RVJ84" s="86"/>
      <c r="RVK84" s="86"/>
      <c r="RVL84" s="86"/>
      <c r="RVM84" s="86"/>
      <c r="RVN84" s="86"/>
      <c r="RVO84" s="86"/>
      <c r="RVP84" s="86"/>
      <c r="RVQ84" s="86"/>
      <c r="RVR84" s="86"/>
      <c r="RVS84" s="86"/>
      <c r="RVT84" s="86"/>
      <c r="RVU84" s="86"/>
      <c r="RVV84" s="86"/>
      <c r="RVW84" s="86"/>
      <c r="RVX84" s="86"/>
      <c r="RVY84" s="86"/>
      <c r="RVZ84" s="86"/>
      <c r="RWA84" s="86"/>
      <c r="RWB84" s="86"/>
      <c r="RWC84" s="86"/>
      <c r="RWD84" s="86"/>
      <c r="RWE84" s="86"/>
      <c r="RWF84" s="86"/>
      <c r="RWG84" s="86"/>
      <c r="RWH84" s="86"/>
      <c r="RWI84" s="86"/>
      <c r="RWJ84" s="86"/>
      <c r="RWK84" s="86"/>
      <c r="RWL84" s="86"/>
      <c r="RWM84" s="86"/>
      <c r="RWN84" s="86"/>
      <c r="RWO84" s="86"/>
      <c r="RWP84" s="86"/>
      <c r="RWQ84" s="86"/>
      <c r="RWR84" s="86"/>
      <c r="RWS84" s="86"/>
      <c r="RWT84" s="86"/>
      <c r="RWU84" s="86"/>
      <c r="RWV84" s="86"/>
      <c r="RWW84" s="86"/>
      <c r="RWX84" s="86"/>
      <c r="RWY84" s="86"/>
      <c r="RWZ84" s="86"/>
      <c r="RXA84" s="86"/>
      <c r="RXB84" s="86"/>
      <c r="RXC84" s="86"/>
      <c r="RXD84" s="86"/>
      <c r="RXE84" s="86"/>
      <c r="RXF84" s="86"/>
      <c r="RXG84" s="86"/>
      <c r="RXH84" s="86"/>
      <c r="RXI84" s="86"/>
      <c r="RXJ84" s="86"/>
      <c r="RXK84" s="86"/>
      <c r="RXL84" s="86"/>
      <c r="RXM84" s="86"/>
      <c r="RXN84" s="86"/>
      <c r="RXO84" s="86"/>
      <c r="RXP84" s="86"/>
      <c r="RXQ84" s="86"/>
      <c r="RXR84" s="86"/>
      <c r="RXS84" s="86"/>
      <c r="RXT84" s="86"/>
      <c r="RXU84" s="86"/>
      <c r="RXV84" s="86"/>
      <c r="RXW84" s="86"/>
      <c r="RXX84" s="86"/>
      <c r="RXY84" s="86"/>
      <c r="RXZ84" s="86"/>
      <c r="RYA84" s="86"/>
      <c r="RYB84" s="86"/>
      <c r="RYC84" s="86"/>
      <c r="RYD84" s="86"/>
      <c r="RYE84" s="86"/>
      <c r="RYF84" s="86"/>
      <c r="RYG84" s="86"/>
      <c r="RYH84" s="86"/>
      <c r="RYI84" s="86"/>
      <c r="RYJ84" s="86"/>
      <c r="RYK84" s="86"/>
      <c r="RYL84" s="86"/>
      <c r="RYM84" s="86"/>
      <c r="RYN84" s="86"/>
      <c r="RYO84" s="86"/>
      <c r="RYP84" s="86"/>
      <c r="RYQ84" s="86"/>
      <c r="RYR84" s="86"/>
      <c r="RYS84" s="86"/>
      <c r="RYT84" s="86"/>
      <c r="RYU84" s="86"/>
      <c r="RYV84" s="86"/>
      <c r="RYW84" s="86"/>
      <c r="RYX84" s="86"/>
      <c r="RYY84" s="86"/>
      <c r="RYZ84" s="86"/>
      <c r="RZA84" s="86"/>
      <c r="RZB84" s="86"/>
      <c r="RZC84" s="86"/>
      <c r="RZD84" s="86"/>
      <c r="RZE84" s="86"/>
      <c r="RZF84" s="86"/>
      <c r="RZG84" s="86"/>
      <c r="RZH84" s="86"/>
      <c r="RZI84" s="86"/>
      <c r="RZJ84" s="86"/>
      <c r="RZK84" s="86"/>
      <c r="RZL84" s="86"/>
      <c r="RZM84" s="86"/>
      <c r="RZN84" s="86"/>
      <c r="RZO84" s="86"/>
      <c r="RZP84" s="86"/>
      <c r="RZQ84" s="86"/>
      <c r="RZR84" s="86"/>
      <c r="RZS84" s="86"/>
      <c r="RZT84" s="86"/>
      <c r="RZU84" s="86"/>
      <c r="RZV84" s="86"/>
      <c r="RZW84" s="86"/>
      <c r="RZX84" s="86"/>
      <c r="RZY84" s="86"/>
      <c r="RZZ84" s="86"/>
      <c r="SAA84" s="86"/>
      <c r="SAB84" s="86"/>
      <c r="SAC84" s="86"/>
      <c r="SAD84" s="86"/>
      <c r="SAE84" s="86"/>
      <c r="SAF84" s="86"/>
      <c r="SAG84" s="86"/>
      <c r="SAH84" s="86"/>
      <c r="SAI84" s="86"/>
      <c r="SAJ84" s="86"/>
      <c r="SAK84" s="86"/>
      <c r="SAL84" s="86"/>
      <c r="SAM84" s="86"/>
      <c r="SAN84" s="86"/>
      <c r="SAO84" s="86"/>
      <c r="SAP84" s="86"/>
      <c r="SAQ84" s="86"/>
      <c r="SAR84" s="86"/>
      <c r="SAS84" s="86"/>
      <c r="SAT84" s="86"/>
      <c r="SAU84" s="86"/>
      <c r="SAV84" s="86"/>
      <c r="SAW84" s="86"/>
      <c r="SAX84" s="86"/>
      <c r="SAY84" s="86"/>
      <c r="SAZ84" s="86"/>
      <c r="SBA84" s="86"/>
      <c r="SBB84" s="86"/>
      <c r="SBC84" s="86"/>
      <c r="SBD84" s="86"/>
      <c r="SBE84" s="86"/>
      <c r="SBF84" s="86"/>
      <c r="SBG84" s="86"/>
      <c r="SBH84" s="86"/>
      <c r="SBI84" s="86"/>
      <c r="SBJ84" s="86"/>
      <c r="SBK84" s="86"/>
      <c r="SBL84" s="86"/>
      <c r="SBM84" s="86"/>
      <c r="SBN84" s="86"/>
      <c r="SBO84" s="86"/>
      <c r="SBP84" s="86"/>
      <c r="SBQ84" s="86"/>
      <c r="SBR84" s="86"/>
      <c r="SBS84" s="86"/>
      <c r="SBT84" s="86"/>
      <c r="SBU84" s="86"/>
      <c r="SBV84" s="86"/>
      <c r="SBW84" s="86"/>
      <c r="SBX84" s="86"/>
      <c r="SBY84" s="86"/>
      <c r="SBZ84" s="86"/>
      <c r="SCA84" s="86"/>
      <c r="SCB84" s="86"/>
      <c r="SCC84" s="86"/>
      <c r="SCD84" s="86"/>
      <c r="SCE84" s="86"/>
      <c r="SCF84" s="86"/>
      <c r="SCG84" s="86"/>
      <c r="SCH84" s="86"/>
      <c r="SCI84" s="86"/>
      <c r="SCJ84" s="86"/>
      <c r="SCK84" s="86"/>
      <c r="SCL84" s="86"/>
      <c r="SCM84" s="86"/>
      <c r="SCN84" s="86"/>
      <c r="SCO84" s="86"/>
      <c r="SCP84" s="86"/>
      <c r="SCQ84" s="86"/>
      <c r="SCR84" s="86"/>
      <c r="SCS84" s="86"/>
      <c r="SCT84" s="86"/>
      <c r="SCU84" s="86"/>
      <c r="SCV84" s="86"/>
      <c r="SCW84" s="86"/>
      <c r="SCX84" s="86"/>
      <c r="SCY84" s="86"/>
      <c r="SCZ84" s="86"/>
      <c r="SDA84" s="86"/>
      <c r="SDB84" s="86"/>
      <c r="SDC84" s="86"/>
      <c r="SDD84" s="86"/>
      <c r="SDE84" s="86"/>
      <c r="SDF84" s="86"/>
      <c r="SDG84" s="86"/>
      <c r="SDH84" s="86"/>
      <c r="SDI84" s="86"/>
      <c r="SDJ84" s="86"/>
      <c r="SDK84" s="86"/>
      <c r="SDL84" s="86"/>
      <c r="SDM84" s="86"/>
      <c r="SDN84" s="86"/>
      <c r="SDO84" s="86"/>
      <c r="SDP84" s="86"/>
      <c r="SDQ84" s="86"/>
      <c r="SDR84" s="86"/>
      <c r="SDS84" s="86"/>
      <c r="SDT84" s="86"/>
      <c r="SDU84" s="86"/>
      <c r="SDV84" s="86"/>
      <c r="SDW84" s="86"/>
      <c r="SDX84" s="86"/>
      <c r="SDY84" s="86"/>
      <c r="SDZ84" s="86"/>
      <c r="SEA84" s="86"/>
      <c r="SEB84" s="86"/>
      <c r="SEC84" s="86"/>
      <c r="SED84" s="86"/>
      <c r="SEE84" s="86"/>
      <c r="SEF84" s="86"/>
      <c r="SEG84" s="86"/>
      <c r="SEH84" s="86"/>
      <c r="SEI84" s="86"/>
      <c r="SEJ84" s="86"/>
      <c r="SEK84" s="86"/>
      <c r="SEL84" s="86"/>
      <c r="SEM84" s="86"/>
      <c r="SEN84" s="86"/>
      <c r="SEO84" s="86"/>
      <c r="SEP84" s="86"/>
      <c r="SEQ84" s="86"/>
      <c r="SER84" s="86"/>
      <c r="SES84" s="86"/>
      <c r="SET84" s="86"/>
      <c r="SEU84" s="86"/>
      <c r="SEV84" s="86"/>
      <c r="SEW84" s="86"/>
      <c r="SEX84" s="86"/>
      <c r="SEY84" s="86"/>
      <c r="SEZ84" s="86"/>
      <c r="SFA84" s="86"/>
      <c r="SFB84" s="86"/>
      <c r="SFC84" s="86"/>
      <c r="SFD84" s="86"/>
      <c r="SFE84" s="86"/>
      <c r="SFF84" s="86"/>
      <c r="SFG84" s="86"/>
      <c r="SFH84" s="86"/>
      <c r="SFI84" s="86"/>
      <c r="SFJ84" s="86"/>
      <c r="SFK84" s="86"/>
      <c r="SFL84" s="86"/>
      <c r="SFM84" s="86"/>
      <c r="SFN84" s="86"/>
      <c r="SFO84" s="86"/>
      <c r="SFP84" s="86"/>
      <c r="SFQ84" s="86"/>
      <c r="SFR84" s="86"/>
      <c r="SFS84" s="86"/>
      <c r="SFT84" s="86"/>
      <c r="SFU84" s="86"/>
      <c r="SFV84" s="86"/>
      <c r="SFW84" s="86"/>
      <c r="SFX84" s="86"/>
      <c r="SFY84" s="86"/>
      <c r="SFZ84" s="86"/>
      <c r="SGA84" s="86"/>
      <c r="SGB84" s="86"/>
      <c r="SGC84" s="86"/>
      <c r="SGD84" s="86"/>
      <c r="SGE84" s="86"/>
      <c r="SGF84" s="86"/>
      <c r="SGG84" s="86"/>
      <c r="SGH84" s="86"/>
      <c r="SGI84" s="86"/>
      <c r="SGJ84" s="86"/>
      <c r="SGK84" s="86"/>
      <c r="SGL84" s="86"/>
      <c r="SGM84" s="86"/>
      <c r="SGN84" s="86"/>
      <c r="SGO84" s="86"/>
      <c r="SGP84" s="86"/>
      <c r="SGQ84" s="86"/>
      <c r="SGR84" s="86"/>
      <c r="SGS84" s="86"/>
      <c r="SGT84" s="86"/>
      <c r="SGU84" s="86"/>
      <c r="SGV84" s="86"/>
      <c r="SGW84" s="86"/>
      <c r="SGX84" s="86"/>
      <c r="SGY84" s="86"/>
      <c r="SGZ84" s="86"/>
      <c r="SHA84" s="86"/>
      <c r="SHB84" s="86"/>
      <c r="SHC84" s="86"/>
      <c r="SHD84" s="86"/>
      <c r="SHE84" s="86"/>
      <c r="SHF84" s="86"/>
      <c r="SHG84" s="86"/>
      <c r="SHH84" s="86"/>
      <c r="SHI84" s="86"/>
      <c r="SHJ84" s="86"/>
      <c r="SHK84" s="86"/>
      <c r="SHL84" s="86"/>
      <c r="SHM84" s="86"/>
      <c r="SHN84" s="86"/>
      <c r="SHO84" s="86"/>
      <c r="SHP84" s="86"/>
      <c r="SHQ84" s="86"/>
      <c r="SHR84" s="86"/>
      <c r="SHS84" s="86"/>
      <c r="SHT84" s="86"/>
      <c r="SHU84" s="86"/>
      <c r="SHV84" s="86"/>
      <c r="SHW84" s="86"/>
      <c r="SHX84" s="86"/>
      <c r="SHY84" s="86"/>
      <c r="SHZ84" s="86"/>
      <c r="SIA84" s="86"/>
      <c r="SIB84" s="86"/>
      <c r="SIC84" s="86"/>
      <c r="SID84" s="86"/>
      <c r="SIE84" s="86"/>
      <c r="SIF84" s="86"/>
      <c r="SIG84" s="86"/>
      <c r="SIH84" s="86"/>
      <c r="SII84" s="86"/>
      <c r="SIJ84" s="86"/>
      <c r="SIK84" s="86"/>
      <c r="SIL84" s="86"/>
      <c r="SIM84" s="86"/>
      <c r="SIN84" s="86"/>
      <c r="SIO84" s="86"/>
      <c r="SIP84" s="86"/>
      <c r="SIQ84" s="86"/>
      <c r="SIR84" s="86"/>
      <c r="SIS84" s="86"/>
      <c r="SIT84" s="86"/>
      <c r="SIU84" s="86"/>
      <c r="SIV84" s="86"/>
      <c r="SIW84" s="86"/>
      <c r="SIX84" s="86"/>
      <c r="SIY84" s="86"/>
      <c r="SIZ84" s="86"/>
      <c r="SJA84" s="86"/>
      <c r="SJB84" s="86"/>
      <c r="SJC84" s="86"/>
      <c r="SJD84" s="86"/>
      <c r="SJE84" s="86"/>
      <c r="SJF84" s="86"/>
      <c r="SJG84" s="86"/>
      <c r="SJH84" s="86"/>
      <c r="SJI84" s="86"/>
      <c r="SJJ84" s="86"/>
      <c r="SJK84" s="86"/>
      <c r="SJL84" s="86"/>
      <c r="SJM84" s="86"/>
      <c r="SJN84" s="86"/>
      <c r="SJO84" s="86"/>
      <c r="SJP84" s="86"/>
      <c r="SJQ84" s="86"/>
      <c r="SJR84" s="86"/>
      <c r="SJS84" s="86"/>
      <c r="SJT84" s="86"/>
      <c r="SJU84" s="86"/>
      <c r="SJV84" s="86"/>
      <c r="SJW84" s="86"/>
      <c r="SJX84" s="86"/>
      <c r="SJY84" s="86"/>
      <c r="SJZ84" s="86"/>
      <c r="SKA84" s="86"/>
      <c r="SKB84" s="86"/>
      <c r="SKC84" s="86"/>
      <c r="SKD84" s="86"/>
      <c r="SKE84" s="86"/>
      <c r="SKF84" s="86"/>
      <c r="SKG84" s="86"/>
      <c r="SKH84" s="86"/>
      <c r="SKI84" s="86"/>
      <c r="SKJ84" s="86"/>
      <c r="SKK84" s="86"/>
      <c r="SKL84" s="86"/>
      <c r="SKM84" s="86"/>
      <c r="SKN84" s="86"/>
      <c r="SKO84" s="86"/>
      <c r="SKP84" s="86"/>
      <c r="SKQ84" s="86"/>
      <c r="SKR84" s="86"/>
      <c r="SKS84" s="86"/>
      <c r="SKT84" s="86"/>
      <c r="SKU84" s="86"/>
      <c r="SKV84" s="86"/>
      <c r="SKW84" s="86"/>
      <c r="SKX84" s="86"/>
      <c r="SKY84" s="86"/>
      <c r="SKZ84" s="86"/>
      <c r="SLA84" s="86"/>
      <c r="SLB84" s="86"/>
      <c r="SLC84" s="86"/>
      <c r="SLD84" s="86"/>
      <c r="SLE84" s="86"/>
      <c r="SLF84" s="86"/>
      <c r="SLG84" s="86"/>
      <c r="SLH84" s="86"/>
      <c r="SLI84" s="86"/>
      <c r="SLJ84" s="86"/>
      <c r="SLK84" s="86"/>
      <c r="SLL84" s="86"/>
      <c r="SLM84" s="86"/>
      <c r="SLN84" s="86"/>
      <c r="SLO84" s="86"/>
      <c r="SLP84" s="86"/>
      <c r="SLQ84" s="86"/>
      <c r="SLR84" s="86"/>
      <c r="SLS84" s="86"/>
      <c r="SLT84" s="86"/>
      <c r="SLU84" s="86"/>
      <c r="SLV84" s="86"/>
      <c r="SLW84" s="86"/>
      <c r="SLX84" s="86"/>
      <c r="SLY84" s="86"/>
      <c r="SLZ84" s="86"/>
      <c r="SMA84" s="86"/>
      <c r="SMB84" s="86"/>
      <c r="SMC84" s="86"/>
      <c r="SMD84" s="86"/>
      <c r="SME84" s="86"/>
      <c r="SMF84" s="86"/>
      <c r="SMG84" s="86"/>
      <c r="SMH84" s="86"/>
      <c r="SMI84" s="86"/>
      <c r="SMJ84" s="86"/>
      <c r="SMK84" s="86"/>
      <c r="SML84" s="86"/>
      <c r="SMM84" s="86"/>
      <c r="SMN84" s="86"/>
      <c r="SMO84" s="86"/>
      <c r="SMP84" s="86"/>
      <c r="SMQ84" s="86"/>
      <c r="SMR84" s="86"/>
      <c r="SMS84" s="86"/>
      <c r="SMT84" s="86"/>
      <c r="SMU84" s="86"/>
      <c r="SMV84" s="86"/>
      <c r="SMW84" s="86"/>
      <c r="SMX84" s="86"/>
      <c r="SMY84" s="86"/>
      <c r="SMZ84" s="86"/>
      <c r="SNA84" s="86"/>
      <c r="SNB84" s="86"/>
      <c r="SNC84" s="86"/>
      <c r="SND84" s="86"/>
      <c r="SNE84" s="86"/>
      <c r="SNF84" s="86"/>
      <c r="SNG84" s="86"/>
      <c r="SNH84" s="86"/>
      <c r="SNI84" s="86"/>
      <c r="SNJ84" s="86"/>
      <c r="SNK84" s="86"/>
      <c r="SNL84" s="86"/>
      <c r="SNM84" s="86"/>
      <c r="SNN84" s="86"/>
      <c r="SNO84" s="86"/>
      <c r="SNP84" s="86"/>
      <c r="SNQ84" s="86"/>
      <c r="SNR84" s="86"/>
      <c r="SNS84" s="86"/>
      <c r="SNT84" s="86"/>
      <c r="SNU84" s="86"/>
      <c r="SNV84" s="86"/>
      <c r="SNW84" s="86"/>
      <c r="SNX84" s="86"/>
      <c r="SNY84" s="86"/>
      <c r="SNZ84" s="86"/>
      <c r="SOA84" s="86"/>
      <c r="SOB84" s="86"/>
      <c r="SOC84" s="86"/>
      <c r="SOD84" s="86"/>
      <c r="SOE84" s="86"/>
      <c r="SOF84" s="86"/>
      <c r="SOG84" s="86"/>
      <c r="SOH84" s="86"/>
      <c r="SOI84" s="86"/>
      <c r="SOJ84" s="86"/>
      <c r="SOK84" s="86"/>
      <c r="SOL84" s="86"/>
      <c r="SOM84" s="86"/>
      <c r="SON84" s="86"/>
      <c r="SOO84" s="86"/>
      <c r="SOP84" s="86"/>
      <c r="SOQ84" s="86"/>
      <c r="SOR84" s="86"/>
      <c r="SOS84" s="86"/>
      <c r="SOT84" s="86"/>
      <c r="SOU84" s="86"/>
      <c r="SOV84" s="86"/>
      <c r="SOW84" s="86"/>
      <c r="SOX84" s="86"/>
      <c r="SOY84" s="86"/>
      <c r="SOZ84" s="86"/>
      <c r="SPA84" s="86"/>
      <c r="SPB84" s="86"/>
      <c r="SPC84" s="86"/>
      <c r="SPD84" s="86"/>
      <c r="SPE84" s="86"/>
      <c r="SPF84" s="86"/>
      <c r="SPG84" s="86"/>
      <c r="SPH84" s="86"/>
      <c r="SPI84" s="86"/>
      <c r="SPJ84" s="86"/>
      <c r="SPK84" s="86"/>
      <c r="SPL84" s="86"/>
      <c r="SPM84" s="86"/>
      <c r="SPN84" s="86"/>
      <c r="SPO84" s="86"/>
      <c r="SPP84" s="86"/>
      <c r="SPQ84" s="86"/>
      <c r="SPR84" s="86"/>
      <c r="SPS84" s="86"/>
      <c r="SPT84" s="86"/>
      <c r="SPU84" s="86"/>
      <c r="SPV84" s="86"/>
      <c r="SPW84" s="86"/>
      <c r="SPX84" s="86"/>
      <c r="SPY84" s="86"/>
      <c r="SPZ84" s="86"/>
      <c r="SQA84" s="86"/>
      <c r="SQB84" s="86"/>
      <c r="SQC84" s="86"/>
      <c r="SQD84" s="86"/>
      <c r="SQE84" s="86"/>
      <c r="SQF84" s="86"/>
      <c r="SQG84" s="86"/>
      <c r="SQH84" s="86"/>
      <c r="SQI84" s="86"/>
      <c r="SQJ84" s="86"/>
      <c r="SQK84" s="86"/>
      <c r="SQL84" s="86"/>
      <c r="SQM84" s="86"/>
      <c r="SQN84" s="86"/>
      <c r="SQO84" s="86"/>
      <c r="SQP84" s="86"/>
      <c r="SQQ84" s="86"/>
      <c r="SQR84" s="86"/>
      <c r="SQS84" s="86"/>
      <c r="SQT84" s="86"/>
      <c r="SQU84" s="86"/>
      <c r="SQV84" s="86"/>
      <c r="SQW84" s="86"/>
      <c r="SQX84" s="86"/>
      <c r="SQY84" s="86"/>
      <c r="SQZ84" s="86"/>
      <c r="SRA84" s="86"/>
      <c r="SRB84" s="86"/>
      <c r="SRC84" s="86"/>
      <c r="SRD84" s="86"/>
      <c r="SRE84" s="86"/>
      <c r="SRF84" s="86"/>
      <c r="SRG84" s="86"/>
      <c r="SRH84" s="86"/>
      <c r="SRI84" s="86"/>
      <c r="SRJ84" s="86"/>
      <c r="SRK84" s="86"/>
      <c r="SRL84" s="86"/>
      <c r="SRM84" s="86"/>
      <c r="SRN84" s="86"/>
      <c r="SRO84" s="86"/>
      <c r="SRP84" s="86"/>
      <c r="SRQ84" s="86"/>
      <c r="SRR84" s="86"/>
      <c r="SRS84" s="86"/>
      <c r="SRT84" s="86"/>
      <c r="SRU84" s="86"/>
      <c r="SRV84" s="86"/>
      <c r="SRW84" s="86"/>
      <c r="SRX84" s="86"/>
      <c r="SRY84" s="86"/>
      <c r="SRZ84" s="86"/>
      <c r="SSA84" s="86"/>
      <c r="SSB84" s="86"/>
      <c r="SSC84" s="86"/>
      <c r="SSD84" s="86"/>
      <c r="SSE84" s="86"/>
      <c r="SSF84" s="86"/>
      <c r="SSG84" s="86"/>
      <c r="SSH84" s="86"/>
      <c r="SSI84" s="86"/>
      <c r="SSJ84" s="86"/>
      <c r="SSK84" s="86"/>
      <c r="SSL84" s="86"/>
      <c r="SSM84" s="86"/>
      <c r="SSN84" s="86"/>
      <c r="SSO84" s="86"/>
      <c r="SSP84" s="86"/>
      <c r="SSQ84" s="86"/>
      <c r="SSR84" s="86"/>
      <c r="SSS84" s="86"/>
      <c r="SST84" s="86"/>
      <c r="SSU84" s="86"/>
      <c r="SSV84" s="86"/>
      <c r="SSW84" s="86"/>
      <c r="SSX84" s="86"/>
      <c r="SSY84" s="86"/>
      <c r="SSZ84" s="86"/>
      <c r="STA84" s="86"/>
      <c r="STB84" s="86"/>
      <c r="STC84" s="86"/>
      <c r="STD84" s="86"/>
      <c r="STE84" s="86"/>
      <c r="STF84" s="86"/>
      <c r="STG84" s="86"/>
      <c r="STH84" s="86"/>
      <c r="STI84" s="86"/>
      <c r="STJ84" s="86"/>
      <c r="STK84" s="86"/>
      <c r="STL84" s="86"/>
      <c r="STM84" s="86"/>
      <c r="STN84" s="86"/>
      <c r="STO84" s="86"/>
      <c r="STP84" s="86"/>
      <c r="STQ84" s="86"/>
      <c r="STR84" s="86"/>
      <c r="STS84" s="86"/>
      <c r="STT84" s="86"/>
      <c r="STU84" s="86"/>
      <c r="STV84" s="86"/>
      <c r="STW84" s="86"/>
      <c r="STX84" s="86"/>
      <c r="STY84" s="86"/>
      <c r="STZ84" s="86"/>
      <c r="SUA84" s="86"/>
      <c r="SUB84" s="86"/>
      <c r="SUC84" s="86"/>
      <c r="SUD84" s="86"/>
      <c r="SUE84" s="86"/>
      <c r="SUF84" s="86"/>
      <c r="SUG84" s="86"/>
      <c r="SUH84" s="86"/>
      <c r="SUI84" s="86"/>
      <c r="SUJ84" s="86"/>
      <c r="SUK84" s="86"/>
      <c r="SUL84" s="86"/>
      <c r="SUM84" s="86"/>
      <c r="SUN84" s="86"/>
      <c r="SUO84" s="86"/>
      <c r="SUP84" s="86"/>
      <c r="SUQ84" s="86"/>
      <c r="SUR84" s="86"/>
      <c r="SUS84" s="86"/>
      <c r="SUT84" s="86"/>
      <c r="SUU84" s="86"/>
      <c r="SUV84" s="86"/>
      <c r="SUW84" s="86"/>
      <c r="SUX84" s="86"/>
      <c r="SUY84" s="86"/>
      <c r="SUZ84" s="86"/>
      <c r="SVA84" s="86"/>
      <c r="SVB84" s="86"/>
      <c r="SVC84" s="86"/>
      <c r="SVD84" s="86"/>
      <c r="SVE84" s="86"/>
      <c r="SVF84" s="86"/>
      <c r="SVG84" s="86"/>
      <c r="SVH84" s="86"/>
      <c r="SVI84" s="86"/>
      <c r="SVJ84" s="86"/>
      <c r="SVK84" s="86"/>
      <c r="SVL84" s="86"/>
      <c r="SVM84" s="86"/>
      <c r="SVN84" s="86"/>
      <c r="SVO84" s="86"/>
      <c r="SVP84" s="86"/>
      <c r="SVQ84" s="86"/>
      <c r="SVR84" s="86"/>
      <c r="SVS84" s="86"/>
      <c r="SVT84" s="86"/>
      <c r="SVU84" s="86"/>
      <c r="SVV84" s="86"/>
      <c r="SVW84" s="86"/>
      <c r="SVX84" s="86"/>
      <c r="SVY84" s="86"/>
      <c r="SVZ84" s="86"/>
      <c r="SWA84" s="86"/>
      <c r="SWB84" s="86"/>
      <c r="SWC84" s="86"/>
      <c r="SWD84" s="86"/>
      <c r="SWE84" s="86"/>
      <c r="SWF84" s="86"/>
      <c r="SWG84" s="86"/>
      <c r="SWH84" s="86"/>
      <c r="SWI84" s="86"/>
      <c r="SWJ84" s="86"/>
      <c r="SWK84" s="86"/>
      <c r="SWL84" s="86"/>
      <c r="SWM84" s="86"/>
      <c r="SWN84" s="86"/>
      <c r="SWO84" s="86"/>
      <c r="SWP84" s="86"/>
      <c r="SWQ84" s="86"/>
      <c r="SWR84" s="86"/>
      <c r="SWS84" s="86"/>
      <c r="SWT84" s="86"/>
      <c r="SWU84" s="86"/>
      <c r="SWV84" s="86"/>
      <c r="SWW84" s="86"/>
      <c r="SWX84" s="86"/>
      <c r="SWY84" s="86"/>
      <c r="SWZ84" s="86"/>
      <c r="SXA84" s="86"/>
      <c r="SXB84" s="86"/>
      <c r="SXC84" s="86"/>
      <c r="SXD84" s="86"/>
      <c r="SXE84" s="86"/>
      <c r="SXF84" s="86"/>
      <c r="SXG84" s="86"/>
      <c r="SXH84" s="86"/>
      <c r="SXI84" s="86"/>
      <c r="SXJ84" s="86"/>
      <c r="SXK84" s="86"/>
      <c r="SXL84" s="86"/>
      <c r="SXM84" s="86"/>
      <c r="SXN84" s="86"/>
      <c r="SXO84" s="86"/>
      <c r="SXP84" s="86"/>
      <c r="SXQ84" s="86"/>
      <c r="SXR84" s="86"/>
      <c r="SXS84" s="86"/>
      <c r="SXT84" s="86"/>
      <c r="SXU84" s="86"/>
      <c r="SXV84" s="86"/>
      <c r="SXW84" s="86"/>
      <c r="SXX84" s="86"/>
      <c r="SXY84" s="86"/>
      <c r="SXZ84" s="86"/>
      <c r="SYA84" s="86"/>
      <c r="SYB84" s="86"/>
      <c r="SYC84" s="86"/>
      <c r="SYD84" s="86"/>
      <c r="SYE84" s="86"/>
      <c r="SYF84" s="86"/>
      <c r="SYG84" s="86"/>
      <c r="SYH84" s="86"/>
      <c r="SYI84" s="86"/>
      <c r="SYJ84" s="86"/>
      <c r="SYK84" s="86"/>
      <c r="SYL84" s="86"/>
      <c r="SYM84" s="86"/>
      <c r="SYN84" s="86"/>
      <c r="SYO84" s="86"/>
      <c r="SYP84" s="86"/>
      <c r="SYQ84" s="86"/>
      <c r="SYR84" s="86"/>
      <c r="SYS84" s="86"/>
      <c r="SYT84" s="86"/>
      <c r="SYU84" s="86"/>
      <c r="SYV84" s="86"/>
      <c r="SYW84" s="86"/>
      <c r="SYX84" s="86"/>
      <c r="SYY84" s="86"/>
      <c r="SYZ84" s="86"/>
      <c r="SZA84" s="86"/>
      <c r="SZB84" s="86"/>
      <c r="SZC84" s="86"/>
      <c r="SZD84" s="86"/>
      <c r="SZE84" s="86"/>
      <c r="SZF84" s="86"/>
      <c r="SZG84" s="86"/>
      <c r="SZH84" s="86"/>
      <c r="SZI84" s="86"/>
      <c r="SZJ84" s="86"/>
      <c r="SZK84" s="86"/>
      <c r="SZL84" s="86"/>
      <c r="SZM84" s="86"/>
      <c r="SZN84" s="86"/>
      <c r="SZO84" s="86"/>
      <c r="SZP84" s="86"/>
      <c r="SZQ84" s="86"/>
      <c r="SZR84" s="86"/>
      <c r="SZS84" s="86"/>
      <c r="SZT84" s="86"/>
      <c r="SZU84" s="86"/>
      <c r="SZV84" s="86"/>
      <c r="SZW84" s="86"/>
      <c r="SZX84" s="86"/>
      <c r="SZY84" s="86"/>
      <c r="SZZ84" s="86"/>
      <c r="TAA84" s="86"/>
      <c r="TAB84" s="86"/>
      <c r="TAC84" s="86"/>
      <c r="TAD84" s="86"/>
      <c r="TAE84" s="86"/>
      <c r="TAF84" s="86"/>
      <c r="TAG84" s="86"/>
      <c r="TAH84" s="86"/>
      <c r="TAI84" s="86"/>
      <c r="TAJ84" s="86"/>
      <c r="TAK84" s="86"/>
      <c r="TAL84" s="86"/>
      <c r="TAM84" s="86"/>
      <c r="TAN84" s="86"/>
      <c r="TAO84" s="86"/>
      <c r="TAP84" s="86"/>
      <c r="TAQ84" s="86"/>
      <c r="TAR84" s="86"/>
      <c r="TAS84" s="86"/>
      <c r="TAT84" s="86"/>
      <c r="TAU84" s="86"/>
      <c r="TAV84" s="86"/>
      <c r="TAW84" s="86"/>
      <c r="TAX84" s="86"/>
      <c r="TAY84" s="86"/>
      <c r="TAZ84" s="86"/>
      <c r="TBA84" s="86"/>
      <c r="TBB84" s="86"/>
      <c r="TBC84" s="86"/>
      <c r="TBD84" s="86"/>
      <c r="TBE84" s="86"/>
      <c r="TBF84" s="86"/>
      <c r="TBG84" s="86"/>
      <c r="TBH84" s="86"/>
      <c r="TBI84" s="86"/>
      <c r="TBJ84" s="86"/>
      <c r="TBK84" s="86"/>
      <c r="TBL84" s="86"/>
      <c r="TBM84" s="86"/>
      <c r="TBN84" s="86"/>
      <c r="TBO84" s="86"/>
      <c r="TBP84" s="86"/>
      <c r="TBQ84" s="86"/>
      <c r="TBR84" s="86"/>
      <c r="TBS84" s="86"/>
      <c r="TBT84" s="86"/>
      <c r="TBU84" s="86"/>
      <c r="TBV84" s="86"/>
      <c r="TBW84" s="86"/>
      <c r="TBX84" s="86"/>
      <c r="TBY84" s="86"/>
      <c r="TBZ84" s="86"/>
      <c r="TCA84" s="86"/>
      <c r="TCB84" s="86"/>
      <c r="TCC84" s="86"/>
      <c r="TCD84" s="86"/>
      <c r="TCE84" s="86"/>
      <c r="TCF84" s="86"/>
      <c r="TCG84" s="86"/>
      <c r="TCH84" s="86"/>
      <c r="TCI84" s="86"/>
      <c r="TCJ84" s="86"/>
      <c r="TCK84" s="86"/>
      <c r="TCL84" s="86"/>
      <c r="TCM84" s="86"/>
      <c r="TCN84" s="86"/>
      <c r="TCO84" s="86"/>
      <c r="TCP84" s="86"/>
      <c r="TCQ84" s="86"/>
      <c r="TCR84" s="86"/>
      <c r="TCS84" s="86"/>
      <c r="TCT84" s="86"/>
      <c r="TCU84" s="86"/>
      <c r="TCV84" s="86"/>
      <c r="TCW84" s="86"/>
      <c r="TCX84" s="86"/>
      <c r="TCY84" s="86"/>
      <c r="TCZ84" s="86"/>
      <c r="TDA84" s="86"/>
      <c r="TDB84" s="86"/>
      <c r="TDC84" s="86"/>
      <c r="TDD84" s="86"/>
      <c r="TDE84" s="86"/>
      <c r="TDF84" s="86"/>
      <c r="TDG84" s="86"/>
      <c r="TDH84" s="86"/>
      <c r="TDI84" s="86"/>
      <c r="TDJ84" s="86"/>
      <c r="TDK84" s="86"/>
      <c r="TDL84" s="86"/>
      <c r="TDM84" s="86"/>
      <c r="TDN84" s="86"/>
      <c r="TDO84" s="86"/>
      <c r="TDP84" s="86"/>
      <c r="TDQ84" s="86"/>
      <c r="TDR84" s="86"/>
      <c r="TDS84" s="86"/>
      <c r="TDT84" s="86"/>
      <c r="TDU84" s="86"/>
      <c r="TDV84" s="86"/>
      <c r="TDW84" s="86"/>
      <c r="TDX84" s="86"/>
      <c r="TDY84" s="86"/>
      <c r="TDZ84" s="86"/>
      <c r="TEA84" s="86"/>
      <c r="TEB84" s="86"/>
      <c r="TEC84" s="86"/>
      <c r="TED84" s="86"/>
      <c r="TEE84" s="86"/>
      <c r="TEF84" s="86"/>
      <c r="TEG84" s="86"/>
      <c r="TEH84" s="86"/>
      <c r="TEI84" s="86"/>
      <c r="TEJ84" s="86"/>
      <c r="TEK84" s="86"/>
      <c r="TEL84" s="86"/>
      <c r="TEM84" s="86"/>
      <c r="TEN84" s="86"/>
      <c r="TEO84" s="86"/>
      <c r="TEP84" s="86"/>
      <c r="TEQ84" s="86"/>
      <c r="TER84" s="86"/>
      <c r="TES84" s="86"/>
      <c r="TET84" s="86"/>
      <c r="TEU84" s="86"/>
      <c r="TEV84" s="86"/>
      <c r="TEW84" s="86"/>
      <c r="TEX84" s="86"/>
      <c r="TEY84" s="86"/>
      <c r="TEZ84" s="86"/>
      <c r="TFA84" s="86"/>
      <c r="TFB84" s="86"/>
      <c r="TFC84" s="86"/>
      <c r="TFD84" s="86"/>
      <c r="TFE84" s="86"/>
      <c r="TFF84" s="86"/>
      <c r="TFG84" s="86"/>
      <c r="TFH84" s="86"/>
      <c r="TFI84" s="86"/>
      <c r="TFJ84" s="86"/>
      <c r="TFK84" s="86"/>
      <c r="TFL84" s="86"/>
      <c r="TFM84" s="86"/>
      <c r="TFN84" s="86"/>
      <c r="TFO84" s="86"/>
      <c r="TFP84" s="86"/>
      <c r="TFQ84" s="86"/>
      <c r="TFR84" s="86"/>
      <c r="TFS84" s="86"/>
      <c r="TFT84" s="86"/>
      <c r="TFU84" s="86"/>
      <c r="TFV84" s="86"/>
      <c r="TFW84" s="86"/>
      <c r="TFX84" s="86"/>
      <c r="TFY84" s="86"/>
      <c r="TFZ84" s="86"/>
      <c r="TGA84" s="86"/>
      <c r="TGB84" s="86"/>
      <c r="TGC84" s="86"/>
      <c r="TGD84" s="86"/>
      <c r="TGE84" s="86"/>
      <c r="TGF84" s="86"/>
      <c r="TGG84" s="86"/>
      <c r="TGH84" s="86"/>
      <c r="TGI84" s="86"/>
      <c r="TGJ84" s="86"/>
      <c r="TGK84" s="86"/>
      <c r="TGL84" s="86"/>
      <c r="TGM84" s="86"/>
      <c r="TGN84" s="86"/>
      <c r="TGO84" s="86"/>
      <c r="TGP84" s="86"/>
      <c r="TGQ84" s="86"/>
      <c r="TGR84" s="86"/>
      <c r="TGS84" s="86"/>
      <c r="TGT84" s="86"/>
      <c r="TGU84" s="86"/>
      <c r="TGV84" s="86"/>
      <c r="TGW84" s="86"/>
      <c r="TGX84" s="86"/>
      <c r="TGY84" s="86"/>
      <c r="TGZ84" s="86"/>
      <c r="THA84" s="86"/>
      <c r="THB84" s="86"/>
      <c r="THC84" s="86"/>
      <c r="THD84" s="86"/>
      <c r="THE84" s="86"/>
      <c r="THF84" s="86"/>
      <c r="THG84" s="86"/>
      <c r="THH84" s="86"/>
      <c r="THI84" s="86"/>
      <c r="THJ84" s="86"/>
      <c r="THK84" s="86"/>
      <c r="THL84" s="86"/>
      <c r="THM84" s="86"/>
      <c r="THN84" s="86"/>
      <c r="THO84" s="86"/>
      <c r="THP84" s="86"/>
      <c r="THQ84" s="86"/>
      <c r="THR84" s="86"/>
      <c r="THS84" s="86"/>
      <c r="THT84" s="86"/>
      <c r="THU84" s="86"/>
      <c r="THV84" s="86"/>
      <c r="THW84" s="86"/>
      <c r="THX84" s="86"/>
      <c r="THY84" s="86"/>
      <c r="THZ84" s="86"/>
      <c r="TIA84" s="86"/>
      <c r="TIB84" s="86"/>
      <c r="TIC84" s="86"/>
      <c r="TID84" s="86"/>
      <c r="TIE84" s="86"/>
      <c r="TIF84" s="86"/>
      <c r="TIG84" s="86"/>
      <c r="TIH84" s="86"/>
      <c r="TII84" s="86"/>
      <c r="TIJ84" s="86"/>
      <c r="TIK84" s="86"/>
      <c r="TIL84" s="86"/>
      <c r="TIM84" s="86"/>
      <c r="TIN84" s="86"/>
      <c r="TIO84" s="86"/>
      <c r="TIP84" s="86"/>
      <c r="TIQ84" s="86"/>
      <c r="TIR84" s="86"/>
      <c r="TIS84" s="86"/>
      <c r="TIT84" s="86"/>
      <c r="TIU84" s="86"/>
      <c r="TIV84" s="86"/>
      <c r="TIW84" s="86"/>
      <c r="TIX84" s="86"/>
      <c r="TIY84" s="86"/>
      <c r="TIZ84" s="86"/>
      <c r="TJA84" s="86"/>
      <c r="TJB84" s="86"/>
      <c r="TJC84" s="86"/>
      <c r="TJD84" s="86"/>
      <c r="TJE84" s="86"/>
      <c r="TJF84" s="86"/>
      <c r="TJG84" s="86"/>
      <c r="TJH84" s="86"/>
      <c r="TJI84" s="86"/>
      <c r="TJJ84" s="86"/>
      <c r="TJK84" s="86"/>
      <c r="TJL84" s="86"/>
      <c r="TJM84" s="86"/>
      <c r="TJN84" s="86"/>
      <c r="TJO84" s="86"/>
      <c r="TJP84" s="86"/>
      <c r="TJQ84" s="86"/>
      <c r="TJR84" s="86"/>
      <c r="TJS84" s="86"/>
      <c r="TJT84" s="86"/>
      <c r="TJU84" s="86"/>
      <c r="TJV84" s="86"/>
      <c r="TJW84" s="86"/>
      <c r="TJX84" s="86"/>
      <c r="TJY84" s="86"/>
      <c r="TJZ84" s="86"/>
      <c r="TKA84" s="86"/>
      <c r="TKB84" s="86"/>
      <c r="TKC84" s="86"/>
      <c r="TKD84" s="86"/>
      <c r="TKE84" s="86"/>
      <c r="TKF84" s="86"/>
      <c r="TKG84" s="86"/>
      <c r="TKH84" s="86"/>
      <c r="TKI84" s="86"/>
      <c r="TKJ84" s="86"/>
      <c r="TKK84" s="86"/>
      <c r="TKL84" s="86"/>
      <c r="TKM84" s="86"/>
      <c r="TKN84" s="86"/>
      <c r="TKO84" s="86"/>
      <c r="TKP84" s="86"/>
      <c r="TKQ84" s="86"/>
      <c r="TKR84" s="86"/>
      <c r="TKS84" s="86"/>
      <c r="TKT84" s="86"/>
      <c r="TKU84" s="86"/>
      <c r="TKV84" s="86"/>
      <c r="TKW84" s="86"/>
      <c r="TKX84" s="86"/>
      <c r="TKY84" s="86"/>
      <c r="TKZ84" s="86"/>
      <c r="TLA84" s="86"/>
      <c r="TLB84" s="86"/>
      <c r="TLC84" s="86"/>
      <c r="TLD84" s="86"/>
      <c r="TLE84" s="86"/>
      <c r="TLF84" s="86"/>
      <c r="TLG84" s="86"/>
      <c r="TLH84" s="86"/>
      <c r="TLI84" s="86"/>
      <c r="TLJ84" s="86"/>
      <c r="TLK84" s="86"/>
      <c r="TLL84" s="86"/>
      <c r="TLM84" s="86"/>
      <c r="TLN84" s="86"/>
      <c r="TLO84" s="86"/>
      <c r="TLP84" s="86"/>
      <c r="TLQ84" s="86"/>
      <c r="TLR84" s="86"/>
      <c r="TLS84" s="86"/>
      <c r="TLT84" s="86"/>
      <c r="TLU84" s="86"/>
      <c r="TLV84" s="86"/>
      <c r="TLW84" s="86"/>
      <c r="TLX84" s="86"/>
      <c r="TLY84" s="86"/>
      <c r="TLZ84" s="86"/>
      <c r="TMA84" s="86"/>
      <c r="TMB84" s="86"/>
      <c r="TMC84" s="86"/>
      <c r="TMD84" s="86"/>
      <c r="TME84" s="86"/>
      <c r="TMF84" s="86"/>
      <c r="TMG84" s="86"/>
      <c r="TMH84" s="86"/>
      <c r="TMI84" s="86"/>
      <c r="TMJ84" s="86"/>
      <c r="TMK84" s="86"/>
      <c r="TML84" s="86"/>
      <c r="TMM84" s="86"/>
      <c r="TMN84" s="86"/>
      <c r="TMO84" s="86"/>
      <c r="TMP84" s="86"/>
      <c r="TMQ84" s="86"/>
      <c r="TMR84" s="86"/>
      <c r="TMS84" s="86"/>
      <c r="TMT84" s="86"/>
      <c r="TMU84" s="86"/>
      <c r="TMV84" s="86"/>
      <c r="TMW84" s="86"/>
      <c r="TMX84" s="86"/>
      <c r="TMY84" s="86"/>
      <c r="TMZ84" s="86"/>
      <c r="TNA84" s="86"/>
      <c r="TNB84" s="86"/>
      <c r="TNC84" s="86"/>
      <c r="TND84" s="86"/>
      <c r="TNE84" s="86"/>
      <c r="TNF84" s="86"/>
      <c r="TNG84" s="86"/>
      <c r="TNH84" s="86"/>
      <c r="TNI84" s="86"/>
      <c r="TNJ84" s="86"/>
      <c r="TNK84" s="86"/>
      <c r="TNL84" s="86"/>
      <c r="TNM84" s="86"/>
      <c r="TNN84" s="86"/>
      <c r="TNO84" s="86"/>
      <c r="TNP84" s="86"/>
      <c r="TNQ84" s="86"/>
      <c r="TNR84" s="86"/>
      <c r="TNS84" s="86"/>
      <c r="TNT84" s="86"/>
      <c r="TNU84" s="86"/>
      <c r="TNV84" s="86"/>
      <c r="TNW84" s="86"/>
      <c r="TNX84" s="86"/>
      <c r="TNY84" s="86"/>
      <c r="TNZ84" s="86"/>
      <c r="TOA84" s="86"/>
      <c r="TOB84" s="86"/>
      <c r="TOC84" s="86"/>
      <c r="TOD84" s="86"/>
      <c r="TOE84" s="86"/>
      <c r="TOF84" s="86"/>
      <c r="TOG84" s="86"/>
      <c r="TOH84" s="86"/>
      <c r="TOI84" s="86"/>
      <c r="TOJ84" s="86"/>
      <c r="TOK84" s="86"/>
      <c r="TOL84" s="86"/>
      <c r="TOM84" s="86"/>
      <c r="TON84" s="86"/>
      <c r="TOO84" s="86"/>
      <c r="TOP84" s="86"/>
      <c r="TOQ84" s="86"/>
      <c r="TOR84" s="86"/>
      <c r="TOS84" s="86"/>
      <c r="TOT84" s="86"/>
      <c r="TOU84" s="86"/>
      <c r="TOV84" s="86"/>
      <c r="TOW84" s="86"/>
      <c r="TOX84" s="86"/>
      <c r="TOY84" s="86"/>
      <c r="TOZ84" s="86"/>
      <c r="TPA84" s="86"/>
      <c r="TPB84" s="86"/>
      <c r="TPC84" s="86"/>
      <c r="TPD84" s="86"/>
      <c r="TPE84" s="86"/>
      <c r="TPF84" s="86"/>
      <c r="TPG84" s="86"/>
      <c r="TPH84" s="86"/>
      <c r="TPI84" s="86"/>
      <c r="TPJ84" s="86"/>
      <c r="TPK84" s="86"/>
      <c r="TPL84" s="86"/>
      <c r="TPM84" s="86"/>
      <c r="TPN84" s="86"/>
      <c r="TPO84" s="86"/>
      <c r="TPP84" s="86"/>
      <c r="TPQ84" s="86"/>
      <c r="TPR84" s="86"/>
      <c r="TPS84" s="86"/>
      <c r="TPT84" s="86"/>
      <c r="TPU84" s="86"/>
      <c r="TPV84" s="86"/>
      <c r="TPW84" s="86"/>
      <c r="TPX84" s="86"/>
      <c r="TPY84" s="86"/>
      <c r="TPZ84" s="86"/>
      <c r="TQA84" s="86"/>
      <c r="TQB84" s="86"/>
      <c r="TQC84" s="86"/>
      <c r="TQD84" s="86"/>
      <c r="TQE84" s="86"/>
      <c r="TQF84" s="86"/>
      <c r="TQG84" s="86"/>
      <c r="TQH84" s="86"/>
      <c r="TQI84" s="86"/>
      <c r="TQJ84" s="86"/>
      <c r="TQK84" s="86"/>
      <c r="TQL84" s="86"/>
      <c r="TQM84" s="86"/>
      <c r="TQN84" s="86"/>
      <c r="TQO84" s="86"/>
      <c r="TQP84" s="86"/>
      <c r="TQQ84" s="86"/>
      <c r="TQR84" s="86"/>
      <c r="TQS84" s="86"/>
      <c r="TQT84" s="86"/>
      <c r="TQU84" s="86"/>
      <c r="TQV84" s="86"/>
      <c r="TQW84" s="86"/>
      <c r="TQX84" s="86"/>
      <c r="TQY84" s="86"/>
      <c r="TQZ84" s="86"/>
      <c r="TRA84" s="86"/>
      <c r="TRB84" s="86"/>
      <c r="TRC84" s="86"/>
      <c r="TRD84" s="86"/>
      <c r="TRE84" s="86"/>
      <c r="TRF84" s="86"/>
      <c r="TRG84" s="86"/>
      <c r="TRH84" s="86"/>
      <c r="TRI84" s="86"/>
      <c r="TRJ84" s="86"/>
      <c r="TRK84" s="86"/>
      <c r="TRL84" s="86"/>
      <c r="TRM84" s="86"/>
      <c r="TRN84" s="86"/>
      <c r="TRO84" s="86"/>
      <c r="TRP84" s="86"/>
      <c r="TRQ84" s="86"/>
      <c r="TRR84" s="86"/>
      <c r="TRS84" s="86"/>
      <c r="TRT84" s="86"/>
      <c r="TRU84" s="86"/>
      <c r="TRV84" s="86"/>
      <c r="TRW84" s="86"/>
      <c r="TRX84" s="86"/>
      <c r="TRY84" s="86"/>
      <c r="TRZ84" s="86"/>
      <c r="TSA84" s="86"/>
      <c r="TSB84" s="86"/>
      <c r="TSC84" s="86"/>
      <c r="TSD84" s="86"/>
      <c r="TSE84" s="86"/>
      <c r="TSF84" s="86"/>
      <c r="TSG84" s="86"/>
      <c r="TSH84" s="86"/>
      <c r="TSI84" s="86"/>
      <c r="TSJ84" s="86"/>
      <c r="TSK84" s="86"/>
      <c r="TSL84" s="86"/>
      <c r="TSM84" s="86"/>
      <c r="TSN84" s="86"/>
      <c r="TSO84" s="86"/>
      <c r="TSP84" s="86"/>
      <c r="TSQ84" s="86"/>
      <c r="TSR84" s="86"/>
      <c r="TSS84" s="86"/>
      <c r="TST84" s="86"/>
      <c r="TSU84" s="86"/>
      <c r="TSV84" s="86"/>
      <c r="TSW84" s="86"/>
      <c r="TSX84" s="86"/>
      <c r="TSY84" s="86"/>
      <c r="TSZ84" s="86"/>
      <c r="TTA84" s="86"/>
      <c r="TTB84" s="86"/>
      <c r="TTC84" s="86"/>
      <c r="TTD84" s="86"/>
      <c r="TTE84" s="86"/>
      <c r="TTF84" s="86"/>
      <c r="TTG84" s="86"/>
      <c r="TTH84" s="86"/>
      <c r="TTI84" s="86"/>
      <c r="TTJ84" s="86"/>
      <c r="TTK84" s="86"/>
      <c r="TTL84" s="86"/>
      <c r="TTM84" s="86"/>
      <c r="TTN84" s="86"/>
      <c r="TTO84" s="86"/>
      <c r="TTP84" s="86"/>
      <c r="TTQ84" s="86"/>
      <c r="TTR84" s="86"/>
      <c r="TTS84" s="86"/>
      <c r="TTT84" s="86"/>
      <c r="TTU84" s="86"/>
      <c r="TTV84" s="86"/>
      <c r="TTW84" s="86"/>
      <c r="TTX84" s="86"/>
      <c r="TTY84" s="86"/>
      <c r="TTZ84" s="86"/>
      <c r="TUA84" s="86"/>
      <c r="TUB84" s="86"/>
      <c r="TUC84" s="86"/>
      <c r="TUD84" s="86"/>
      <c r="TUE84" s="86"/>
      <c r="TUF84" s="86"/>
      <c r="TUG84" s="86"/>
      <c r="TUH84" s="86"/>
      <c r="TUI84" s="86"/>
      <c r="TUJ84" s="86"/>
      <c r="TUK84" s="86"/>
      <c r="TUL84" s="86"/>
      <c r="TUM84" s="86"/>
      <c r="TUN84" s="86"/>
      <c r="TUO84" s="86"/>
      <c r="TUP84" s="86"/>
      <c r="TUQ84" s="86"/>
      <c r="TUR84" s="86"/>
      <c r="TUS84" s="86"/>
      <c r="TUT84" s="86"/>
      <c r="TUU84" s="86"/>
      <c r="TUV84" s="86"/>
      <c r="TUW84" s="86"/>
      <c r="TUX84" s="86"/>
      <c r="TUY84" s="86"/>
      <c r="TUZ84" s="86"/>
      <c r="TVA84" s="86"/>
      <c r="TVB84" s="86"/>
      <c r="TVC84" s="86"/>
      <c r="TVD84" s="86"/>
      <c r="TVE84" s="86"/>
      <c r="TVF84" s="86"/>
      <c r="TVG84" s="86"/>
      <c r="TVH84" s="86"/>
      <c r="TVI84" s="86"/>
      <c r="TVJ84" s="86"/>
      <c r="TVK84" s="86"/>
      <c r="TVL84" s="86"/>
      <c r="TVM84" s="86"/>
      <c r="TVN84" s="86"/>
      <c r="TVO84" s="86"/>
      <c r="TVP84" s="86"/>
      <c r="TVQ84" s="86"/>
      <c r="TVR84" s="86"/>
      <c r="TVS84" s="86"/>
      <c r="TVT84" s="86"/>
      <c r="TVU84" s="86"/>
      <c r="TVV84" s="86"/>
      <c r="TVW84" s="86"/>
      <c r="TVX84" s="86"/>
      <c r="TVY84" s="86"/>
      <c r="TVZ84" s="86"/>
      <c r="TWA84" s="86"/>
      <c r="TWB84" s="86"/>
      <c r="TWC84" s="86"/>
      <c r="TWD84" s="86"/>
      <c r="TWE84" s="86"/>
      <c r="TWF84" s="86"/>
      <c r="TWG84" s="86"/>
      <c r="TWH84" s="86"/>
      <c r="TWI84" s="86"/>
      <c r="TWJ84" s="86"/>
      <c r="TWK84" s="86"/>
      <c r="TWL84" s="86"/>
      <c r="TWM84" s="86"/>
      <c r="TWN84" s="86"/>
      <c r="TWO84" s="86"/>
      <c r="TWP84" s="86"/>
      <c r="TWQ84" s="86"/>
      <c r="TWR84" s="86"/>
      <c r="TWS84" s="86"/>
      <c r="TWT84" s="86"/>
      <c r="TWU84" s="86"/>
      <c r="TWV84" s="86"/>
      <c r="TWW84" s="86"/>
      <c r="TWX84" s="86"/>
      <c r="TWY84" s="86"/>
      <c r="TWZ84" s="86"/>
      <c r="TXA84" s="86"/>
      <c r="TXB84" s="86"/>
      <c r="TXC84" s="86"/>
      <c r="TXD84" s="86"/>
      <c r="TXE84" s="86"/>
      <c r="TXF84" s="86"/>
      <c r="TXG84" s="86"/>
      <c r="TXH84" s="86"/>
      <c r="TXI84" s="86"/>
      <c r="TXJ84" s="86"/>
      <c r="TXK84" s="86"/>
      <c r="TXL84" s="86"/>
      <c r="TXM84" s="86"/>
      <c r="TXN84" s="86"/>
      <c r="TXO84" s="86"/>
      <c r="TXP84" s="86"/>
      <c r="TXQ84" s="86"/>
      <c r="TXR84" s="86"/>
      <c r="TXS84" s="86"/>
      <c r="TXT84" s="86"/>
      <c r="TXU84" s="86"/>
      <c r="TXV84" s="86"/>
      <c r="TXW84" s="86"/>
      <c r="TXX84" s="86"/>
      <c r="TXY84" s="86"/>
      <c r="TXZ84" s="86"/>
      <c r="TYA84" s="86"/>
      <c r="TYB84" s="86"/>
      <c r="TYC84" s="86"/>
      <c r="TYD84" s="86"/>
      <c r="TYE84" s="86"/>
      <c r="TYF84" s="86"/>
      <c r="TYG84" s="86"/>
      <c r="TYH84" s="86"/>
      <c r="TYI84" s="86"/>
      <c r="TYJ84" s="86"/>
      <c r="TYK84" s="86"/>
      <c r="TYL84" s="86"/>
      <c r="TYM84" s="86"/>
      <c r="TYN84" s="86"/>
      <c r="TYO84" s="86"/>
      <c r="TYP84" s="86"/>
      <c r="TYQ84" s="86"/>
      <c r="TYR84" s="86"/>
      <c r="TYS84" s="86"/>
      <c r="TYT84" s="86"/>
      <c r="TYU84" s="86"/>
      <c r="TYV84" s="86"/>
      <c r="TYW84" s="86"/>
      <c r="TYX84" s="86"/>
      <c r="TYY84" s="86"/>
      <c r="TYZ84" s="86"/>
      <c r="TZA84" s="86"/>
      <c r="TZB84" s="86"/>
      <c r="TZC84" s="86"/>
      <c r="TZD84" s="86"/>
      <c r="TZE84" s="86"/>
      <c r="TZF84" s="86"/>
      <c r="TZG84" s="86"/>
      <c r="TZH84" s="86"/>
      <c r="TZI84" s="86"/>
      <c r="TZJ84" s="86"/>
      <c r="TZK84" s="86"/>
      <c r="TZL84" s="86"/>
      <c r="TZM84" s="86"/>
      <c r="TZN84" s="86"/>
      <c r="TZO84" s="86"/>
      <c r="TZP84" s="86"/>
      <c r="TZQ84" s="86"/>
      <c r="TZR84" s="86"/>
      <c r="TZS84" s="86"/>
      <c r="TZT84" s="86"/>
      <c r="TZU84" s="86"/>
      <c r="TZV84" s="86"/>
      <c r="TZW84" s="86"/>
      <c r="TZX84" s="86"/>
      <c r="TZY84" s="86"/>
      <c r="TZZ84" s="86"/>
      <c r="UAA84" s="86"/>
      <c r="UAB84" s="86"/>
      <c r="UAC84" s="86"/>
      <c r="UAD84" s="86"/>
      <c r="UAE84" s="86"/>
      <c r="UAF84" s="86"/>
      <c r="UAG84" s="86"/>
      <c r="UAH84" s="86"/>
      <c r="UAI84" s="86"/>
      <c r="UAJ84" s="86"/>
      <c r="UAK84" s="86"/>
      <c r="UAL84" s="86"/>
      <c r="UAM84" s="86"/>
      <c r="UAN84" s="86"/>
      <c r="UAO84" s="86"/>
      <c r="UAP84" s="86"/>
      <c r="UAQ84" s="86"/>
      <c r="UAR84" s="86"/>
      <c r="UAS84" s="86"/>
      <c r="UAT84" s="86"/>
      <c r="UAU84" s="86"/>
      <c r="UAV84" s="86"/>
      <c r="UAW84" s="86"/>
      <c r="UAX84" s="86"/>
      <c r="UAY84" s="86"/>
      <c r="UAZ84" s="86"/>
      <c r="UBA84" s="86"/>
      <c r="UBB84" s="86"/>
      <c r="UBC84" s="86"/>
      <c r="UBD84" s="86"/>
      <c r="UBE84" s="86"/>
      <c r="UBF84" s="86"/>
      <c r="UBG84" s="86"/>
      <c r="UBH84" s="86"/>
      <c r="UBI84" s="86"/>
      <c r="UBJ84" s="86"/>
      <c r="UBK84" s="86"/>
      <c r="UBL84" s="86"/>
      <c r="UBM84" s="86"/>
      <c r="UBN84" s="86"/>
      <c r="UBO84" s="86"/>
      <c r="UBP84" s="86"/>
      <c r="UBQ84" s="86"/>
      <c r="UBR84" s="86"/>
      <c r="UBS84" s="86"/>
      <c r="UBT84" s="86"/>
      <c r="UBU84" s="86"/>
      <c r="UBV84" s="86"/>
      <c r="UBW84" s="86"/>
      <c r="UBX84" s="86"/>
      <c r="UBY84" s="86"/>
      <c r="UBZ84" s="86"/>
      <c r="UCA84" s="86"/>
      <c r="UCB84" s="86"/>
      <c r="UCC84" s="86"/>
      <c r="UCD84" s="86"/>
      <c r="UCE84" s="86"/>
      <c r="UCF84" s="86"/>
      <c r="UCG84" s="86"/>
      <c r="UCH84" s="86"/>
      <c r="UCI84" s="86"/>
      <c r="UCJ84" s="86"/>
      <c r="UCK84" s="86"/>
      <c r="UCL84" s="86"/>
      <c r="UCM84" s="86"/>
      <c r="UCN84" s="86"/>
      <c r="UCO84" s="86"/>
      <c r="UCP84" s="86"/>
      <c r="UCQ84" s="86"/>
      <c r="UCR84" s="86"/>
      <c r="UCS84" s="86"/>
      <c r="UCT84" s="86"/>
      <c r="UCU84" s="86"/>
      <c r="UCV84" s="86"/>
      <c r="UCW84" s="86"/>
      <c r="UCX84" s="86"/>
      <c r="UCY84" s="86"/>
      <c r="UCZ84" s="86"/>
      <c r="UDA84" s="86"/>
      <c r="UDB84" s="86"/>
      <c r="UDC84" s="86"/>
      <c r="UDD84" s="86"/>
      <c r="UDE84" s="86"/>
      <c r="UDF84" s="86"/>
      <c r="UDG84" s="86"/>
      <c r="UDH84" s="86"/>
      <c r="UDI84" s="86"/>
      <c r="UDJ84" s="86"/>
      <c r="UDK84" s="86"/>
      <c r="UDL84" s="86"/>
      <c r="UDM84" s="86"/>
      <c r="UDN84" s="86"/>
      <c r="UDO84" s="86"/>
      <c r="UDP84" s="86"/>
      <c r="UDQ84" s="86"/>
      <c r="UDR84" s="86"/>
      <c r="UDS84" s="86"/>
      <c r="UDT84" s="86"/>
      <c r="UDU84" s="86"/>
      <c r="UDV84" s="86"/>
      <c r="UDW84" s="86"/>
      <c r="UDX84" s="86"/>
      <c r="UDY84" s="86"/>
      <c r="UDZ84" s="86"/>
      <c r="UEA84" s="86"/>
      <c r="UEB84" s="86"/>
      <c r="UEC84" s="86"/>
      <c r="UED84" s="86"/>
      <c r="UEE84" s="86"/>
      <c r="UEF84" s="86"/>
      <c r="UEG84" s="86"/>
      <c r="UEH84" s="86"/>
      <c r="UEI84" s="86"/>
      <c r="UEJ84" s="86"/>
      <c r="UEK84" s="86"/>
      <c r="UEL84" s="86"/>
      <c r="UEM84" s="86"/>
      <c r="UEN84" s="86"/>
      <c r="UEO84" s="86"/>
      <c r="UEP84" s="86"/>
      <c r="UEQ84" s="86"/>
      <c r="UER84" s="86"/>
      <c r="UES84" s="86"/>
      <c r="UET84" s="86"/>
      <c r="UEU84" s="86"/>
      <c r="UEV84" s="86"/>
      <c r="UEW84" s="86"/>
      <c r="UEX84" s="86"/>
      <c r="UEY84" s="86"/>
      <c r="UEZ84" s="86"/>
      <c r="UFA84" s="86"/>
      <c r="UFB84" s="86"/>
      <c r="UFC84" s="86"/>
      <c r="UFD84" s="86"/>
      <c r="UFE84" s="86"/>
      <c r="UFF84" s="86"/>
      <c r="UFG84" s="86"/>
      <c r="UFH84" s="86"/>
      <c r="UFI84" s="86"/>
      <c r="UFJ84" s="86"/>
      <c r="UFK84" s="86"/>
      <c r="UFL84" s="86"/>
      <c r="UFM84" s="86"/>
      <c r="UFN84" s="86"/>
      <c r="UFO84" s="86"/>
      <c r="UFP84" s="86"/>
      <c r="UFQ84" s="86"/>
      <c r="UFR84" s="86"/>
      <c r="UFS84" s="86"/>
      <c r="UFT84" s="86"/>
      <c r="UFU84" s="86"/>
      <c r="UFV84" s="86"/>
      <c r="UFW84" s="86"/>
      <c r="UFX84" s="86"/>
      <c r="UFY84" s="86"/>
      <c r="UFZ84" s="86"/>
      <c r="UGA84" s="86"/>
      <c r="UGB84" s="86"/>
      <c r="UGC84" s="86"/>
      <c r="UGD84" s="86"/>
      <c r="UGE84" s="86"/>
      <c r="UGF84" s="86"/>
      <c r="UGG84" s="86"/>
      <c r="UGH84" s="86"/>
      <c r="UGI84" s="86"/>
      <c r="UGJ84" s="86"/>
      <c r="UGK84" s="86"/>
      <c r="UGL84" s="86"/>
      <c r="UGM84" s="86"/>
      <c r="UGN84" s="86"/>
      <c r="UGO84" s="86"/>
      <c r="UGP84" s="86"/>
      <c r="UGQ84" s="86"/>
      <c r="UGR84" s="86"/>
      <c r="UGS84" s="86"/>
      <c r="UGT84" s="86"/>
      <c r="UGU84" s="86"/>
      <c r="UGV84" s="86"/>
      <c r="UGW84" s="86"/>
      <c r="UGX84" s="86"/>
      <c r="UGY84" s="86"/>
      <c r="UGZ84" s="86"/>
      <c r="UHA84" s="86"/>
      <c r="UHB84" s="86"/>
      <c r="UHC84" s="86"/>
      <c r="UHD84" s="86"/>
      <c r="UHE84" s="86"/>
      <c r="UHF84" s="86"/>
      <c r="UHG84" s="86"/>
      <c r="UHH84" s="86"/>
      <c r="UHI84" s="86"/>
      <c r="UHJ84" s="86"/>
      <c r="UHK84" s="86"/>
      <c r="UHL84" s="86"/>
      <c r="UHM84" s="86"/>
      <c r="UHN84" s="86"/>
      <c r="UHO84" s="86"/>
      <c r="UHP84" s="86"/>
      <c r="UHQ84" s="86"/>
      <c r="UHR84" s="86"/>
      <c r="UHS84" s="86"/>
      <c r="UHT84" s="86"/>
      <c r="UHU84" s="86"/>
      <c r="UHV84" s="86"/>
      <c r="UHW84" s="86"/>
      <c r="UHX84" s="86"/>
      <c r="UHY84" s="86"/>
      <c r="UHZ84" s="86"/>
      <c r="UIA84" s="86"/>
      <c r="UIB84" s="86"/>
      <c r="UIC84" s="86"/>
      <c r="UID84" s="86"/>
      <c r="UIE84" s="86"/>
      <c r="UIF84" s="86"/>
      <c r="UIG84" s="86"/>
      <c r="UIH84" s="86"/>
      <c r="UII84" s="86"/>
      <c r="UIJ84" s="86"/>
      <c r="UIK84" s="86"/>
      <c r="UIL84" s="86"/>
      <c r="UIM84" s="86"/>
      <c r="UIN84" s="86"/>
      <c r="UIO84" s="86"/>
      <c r="UIP84" s="86"/>
      <c r="UIQ84" s="86"/>
      <c r="UIR84" s="86"/>
      <c r="UIS84" s="86"/>
      <c r="UIT84" s="86"/>
      <c r="UIU84" s="86"/>
      <c r="UIV84" s="86"/>
      <c r="UIW84" s="86"/>
      <c r="UIX84" s="86"/>
      <c r="UIY84" s="86"/>
      <c r="UIZ84" s="86"/>
      <c r="UJA84" s="86"/>
      <c r="UJB84" s="86"/>
      <c r="UJC84" s="86"/>
      <c r="UJD84" s="86"/>
      <c r="UJE84" s="86"/>
      <c r="UJF84" s="86"/>
      <c r="UJG84" s="86"/>
      <c r="UJH84" s="86"/>
      <c r="UJI84" s="86"/>
      <c r="UJJ84" s="86"/>
      <c r="UJK84" s="86"/>
      <c r="UJL84" s="86"/>
      <c r="UJM84" s="86"/>
      <c r="UJN84" s="86"/>
      <c r="UJO84" s="86"/>
      <c r="UJP84" s="86"/>
      <c r="UJQ84" s="86"/>
      <c r="UJR84" s="86"/>
      <c r="UJS84" s="86"/>
      <c r="UJT84" s="86"/>
      <c r="UJU84" s="86"/>
      <c r="UJV84" s="86"/>
      <c r="UJW84" s="86"/>
      <c r="UJX84" s="86"/>
      <c r="UJY84" s="86"/>
      <c r="UJZ84" s="86"/>
      <c r="UKA84" s="86"/>
      <c r="UKB84" s="86"/>
      <c r="UKC84" s="86"/>
      <c r="UKD84" s="86"/>
      <c r="UKE84" s="86"/>
      <c r="UKF84" s="86"/>
      <c r="UKG84" s="86"/>
      <c r="UKH84" s="86"/>
      <c r="UKI84" s="86"/>
      <c r="UKJ84" s="86"/>
      <c r="UKK84" s="86"/>
      <c r="UKL84" s="86"/>
      <c r="UKM84" s="86"/>
      <c r="UKN84" s="86"/>
      <c r="UKO84" s="86"/>
      <c r="UKP84" s="86"/>
      <c r="UKQ84" s="86"/>
      <c r="UKR84" s="86"/>
      <c r="UKS84" s="86"/>
      <c r="UKT84" s="86"/>
      <c r="UKU84" s="86"/>
      <c r="UKV84" s="86"/>
      <c r="UKW84" s="86"/>
      <c r="UKX84" s="86"/>
      <c r="UKY84" s="86"/>
      <c r="UKZ84" s="86"/>
      <c r="ULA84" s="86"/>
      <c r="ULB84" s="86"/>
      <c r="ULC84" s="86"/>
      <c r="ULD84" s="86"/>
      <c r="ULE84" s="86"/>
      <c r="ULF84" s="86"/>
      <c r="ULG84" s="86"/>
      <c r="ULH84" s="86"/>
      <c r="ULI84" s="86"/>
      <c r="ULJ84" s="86"/>
      <c r="ULK84" s="86"/>
      <c r="ULL84" s="86"/>
      <c r="ULM84" s="86"/>
      <c r="ULN84" s="86"/>
      <c r="ULO84" s="86"/>
      <c r="ULP84" s="86"/>
      <c r="ULQ84" s="86"/>
      <c r="ULR84" s="86"/>
      <c r="ULS84" s="86"/>
      <c r="ULT84" s="86"/>
      <c r="ULU84" s="86"/>
      <c r="ULV84" s="86"/>
      <c r="ULW84" s="86"/>
      <c r="ULX84" s="86"/>
      <c r="ULY84" s="86"/>
      <c r="ULZ84" s="86"/>
      <c r="UMA84" s="86"/>
      <c r="UMB84" s="86"/>
      <c r="UMC84" s="86"/>
      <c r="UMD84" s="86"/>
      <c r="UME84" s="86"/>
      <c r="UMF84" s="86"/>
      <c r="UMG84" s="86"/>
      <c r="UMH84" s="86"/>
      <c r="UMI84" s="86"/>
      <c r="UMJ84" s="86"/>
      <c r="UMK84" s="86"/>
      <c r="UML84" s="86"/>
      <c r="UMM84" s="86"/>
      <c r="UMN84" s="86"/>
      <c r="UMO84" s="86"/>
      <c r="UMP84" s="86"/>
      <c r="UMQ84" s="86"/>
      <c r="UMR84" s="86"/>
      <c r="UMS84" s="86"/>
      <c r="UMT84" s="86"/>
      <c r="UMU84" s="86"/>
      <c r="UMV84" s="86"/>
      <c r="UMW84" s="86"/>
      <c r="UMX84" s="86"/>
      <c r="UMY84" s="86"/>
      <c r="UMZ84" s="86"/>
      <c r="UNA84" s="86"/>
      <c r="UNB84" s="86"/>
      <c r="UNC84" s="86"/>
      <c r="UND84" s="86"/>
      <c r="UNE84" s="86"/>
      <c r="UNF84" s="86"/>
      <c r="UNG84" s="86"/>
      <c r="UNH84" s="86"/>
      <c r="UNI84" s="86"/>
      <c r="UNJ84" s="86"/>
      <c r="UNK84" s="86"/>
      <c r="UNL84" s="86"/>
      <c r="UNM84" s="86"/>
      <c r="UNN84" s="86"/>
      <c r="UNO84" s="86"/>
      <c r="UNP84" s="86"/>
      <c r="UNQ84" s="86"/>
      <c r="UNR84" s="86"/>
      <c r="UNS84" s="86"/>
      <c r="UNT84" s="86"/>
      <c r="UNU84" s="86"/>
      <c r="UNV84" s="86"/>
      <c r="UNW84" s="86"/>
      <c r="UNX84" s="86"/>
      <c r="UNY84" s="86"/>
      <c r="UNZ84" s="86"/>
      <c r="UOA84" s="86"/>
      <c r="UOB84" s="86"/>
      <c r="UOC84" s="86"/>
      <c r="UOD84" s="86"/>
      <c r="UOE84" s="86"/>
      <c r="UOF84" s="86"/>
      <c r="UOG84" s="86"/>
      <c r="UOH84" s="86"/>
      <c r="UOI84" s="86"/>
      <c r="UOJ84" s="86"/>
      <c r="UOK84" s="86"/>
      <c r="UOL84" s="86"/>
      <c r="UOM84" s="86"/>
      <c r="UON84" s="86"/>
      <c r="UOO84" s="86"/>
      <c r="UOP84" s="86"/>
      <c r="UOQ84" s="86"/>
      <c r="UOR84" s="86"/>
      <c r="UOS84" s="86"/>
      <c r="UOT84" s="86"/>
      <c r="UOU84" s="86"/>
      <c r="UOV84" s="86"/>
      <c r="UOW84" s="86"/>
      <c r="UOX84" s="86"/>
      <c r="UOY84" s="86"/>
      <c r="UOZ84" s="86"/>
      <c r="UPA84" s="86"/>
      <c r="UPB84" s="86"/>
      <c r="UPC84" s="86"/>
      <c r="UPD84" s="86"/>
      <c r="UPE84" s="86"/>
      <c r="UPF84" s="86"/>
      <c r="UPG84" s="86"/>
      <c r="UPH84" s="86"/>
      <c r="UPI84" s="86"/>
      <c r="UPJ84" s="86"/>
      <c r="UPK84" s="86"/>
      <c r="UPL84" s="86"/>
      <c r="UPM84" s="86"/>
      <c r="UPN84" s="86"/>
      <c r="UPO84" s="86"/>
      <c r="UPP84" s="86"/>
      <c r="UPQ84" s="86"/>
      <c r="UPR84" s="86"/>
      <c r="UPS84" s="86"/>
      <c r="UPT84" s="86"/>
      <c r="UPU84" s="86"/>
      <c r="UPV84" s="86"/>
      <c r="UPW84" s="86"/>
      <c r="UPX84" s="86"/>
      <c r="UPY84" s="86"/>
      <c r="UPZ84" s="86"/>
      <c r="UQA84" s="86"/>
      <c r="UQB84" s="86"/>
      <c r="UQC84" s="86"/>
      <c r="UQD84" s="86"/>
      <c r="UQE84" s="86"/>
      <c r="UQF84" s="86"/>
      <c r="UQG84" s="86"/>
      <c r="UQH84" s="86"/>
      <c r="UQI84" s="86"/>
      <c r="UQJ84" s="86"/>
      <c r="UQK84" s="86"/>
      <c r="UQL84" s="86"/>
      <c r="UQM84" s="86"/>
      <c r="UQN84" s="86"/>
      <c r="UQO84" s="86"/>
      <c r="UQP84" s="86"/>
      <c r="UQQ84" s="86"/>
      <c r="UQR84" s="86"/>
      <c r="UQS84" s="86"/>
      <c r="UQT84" s="86"/>
      <c r="UQU84" s="86"/>
      <c r="UQV84" s="86"/>
      <c r="UQW84" s="86"/>
      <c r="UQX84" s="86"/>
      <c r="UQY84" s="86"/>
      <c r="UQZ84" s="86"/>
      <c r="URA84" s="86"/>
      <c r="URB84" s="86"/>
      <c r="URC84" s="86"/>
      <c r="URD84" s="86"/>
      <c r="URE84" s="86"/>
      <c r="URF84" s="86"/>
      <c r="URG84" s="86"/>
      <c r="URH84" s="86"/>
      <c r="URI84" s="86"/>
      <c r="URJ84" s="86"/>
      <c r="URK84" s="86"/>
      <c r="URL84" s="86"/>
      <c r="URM84" s="86"/>
      <c r="URN84" s="86"/>
      <c r="URO84" s="86"/>
      <c r="URP84" s="86"/>
      <c r="URQ84" s="86"/>
      <c r="URR84" s="86"/>
      <c r="URS84" s="86"/>
      <c r="URT84" s="86"/>
      <c r="URU84" s="86"/>
      <c r="URV84" s="86"/>
      <c r="URW84" s="86"/>
      <c r="URX84" s="86"/>
      <c r="URY84" s="86"/>
      <c r="URZ84" s="86"/>
      <c r="USA84" s="86"/>
      <c r="USB84" s="86"/>
      <c r="USC84" s="86"/>
      <c r="USD84" s="86"/>
      <c r="USE84" s="86"/>
      <c r="USF84" s="86"/>
      <c r="USG84" s="86"/>
      <c r="USH84" s="86"/>
      <c r="USI84" s="86"/>
      <c r="USJ84" s="86"/>
      <c r="USK84" s="86"/>
      <c r="USL84" s="86"/>
      <c r="USM84" s="86"/>
      <c r="USN84" s="86"/>
      <c r="USO84" s="86"/>
      <c r="USP84" s="86"/>
      <c r="USQ84" s="86"/>
      <c r="USR84" s="86"/>
      <c r="USS84" s="86"/>
      <c r="UST84" s="86"/>
      <c r="USU84" s="86"/>
      <c r="USV84" s="86"/>
      <c r="USW84" s="86"/>
      <c r="USX84" s="86"/>
      <c r="USY84" s="86"/>
      <c r="USZ84" s="86"/>
      <c r="UTA84" s="86"/>
      <c r="UTB84" s="86"/>
      <c r="UTC84" s="86"/>
      <c r="UTD84" s="86"/>
      <c r="UTE84" s="86"/>
      <c r="UTF84" s="86"/>
      <c r="UTG84" s="86"/>
      <c r="UTH84" s="86"/>
      <c r="UTI84" s="86"/>
      <c r="UTJ84" s="86"/>
      <c r="UTK84" s="86"/>
      <c r="UTL84" s="86"/>
      <c r="UTM84" s="86"/>
      <c r="UTN84" s="86"/>
      <c r="UTO84" s="86"/>
      <c r="UTP84" s="86"/>
      <c r="UTQ84" s="86"/>
      <c r="UTR84" s="86"/>
      <c r="UTS84" s="86"/>
      <c r="UTT84" s="86"/>
      <c r="UTU84" s="86"/>
      <c r="UTV84" s="86"/>
      <c r="UTW84" s="86"/>
      <c r="UTX84" s="86"/>
      <c r="UTY84" s="86"/>
      <c r="UTZ84" s="86"/>
      <c r="UUA84" s="86"/>
      <c r="UUB84" s="86"/>
      <c r="UUC84" s="86"/>
      <c r="UUD84" s="86"/>
      <c r="UUE84" s="86"/>
      <c r="UUF84" s="86"/>
      <c r="UUG84" s="86"/>
      <c r="UUH84" s="86"/>
      <c r="UUI84" s="86"/>
      <c r="UUJ84" s="86"/>
      <c r="UUK84" s="86"/>
      <c r="UUL84" s="86"/>
      <c r="UUM84" s="86"/>
      <c r="UUN84" s="86"/>
      <c r="UUO84" s="86"/>
      <c r="UUP84" s="86"/>
      <c r="UUQ84" s="86"/>
      <c r="UUR84" s="86"/>
      <c r="UUS84" s="86"/>
      <c r="UUT84" s="86"/>
      <c r="UUU84" s="86"/>
      <c r="UUV84" s="86"/>
      <c r="UUW84" s="86"/>
      <c r="UUX84" s="86"/>
      <c r="UUY84" s="86"/>
      <c r="UUZ84" s="86"/>
      <c r="UVA84" s="86"/>
      <c r="UVB84" s="86"/>
      <c r="UVC84" s="86"/>
      <c r="UVD84" s="86"/>
      <c r="UVE84" s="86"/>
      <c r="UVF84" s="86"/>
      <c r="UVG84" s="86"/>
      <c r="UVH84" s="86"/>
      <c r="UVI84" s="86"/>
      <c r="UVJ84" s="86"/>
      <c r="UVK84" s="86"/>
      <c r="UVL84" s="86"/>
      <c r="UVM84" s="86"/>
      <c r="UVN84" s="86"/>
      <c r="UVO84" s="86"/>
      <c r="UVP84" s="86"/>
      <c r="UVQ84" s="86"/>
      <c r="UVR84" s="86"/>
      <c r="UVS84" s="86"/>
      <c r="UVT84" s="86"/>
      <c r="UVU84" s="86"/>
      <c r="UVV84" s="86"/>
      <c r="UVW84" s="86"/>
      <c r="UVX84" s="86"/>
      <c r="UVY84" s="86"/>
      <c r="UVZ84" s="86"/>
      <c r="UWA84" s="86"/>
      <c r="UWB84" s="86"/>
      <c r="UWC84" s="86"/>
      <c r="UWD84" s="86"/>
      <c r="UWE84" s="86"/>
      <c r="UWF84" s="86"/>
      <c r="UWG84" s="86"/>
      <c r="UWH84" s="86"/>
      <c r="UWI84" s="86"/>
      <c r="UWJ84" s="86"/>
      <c r="UWK84" s="86"/>
      <c r="UWL84" s="86"/>
      <c r="UWM84" s="86"/>
      <c r="UWN84" s="86"/>
      <c r="UWO84" s="86"/>
      <c r="UWP84" s="86"/>
      <c r="UWQ84" s="86"/>
      <c r="UWR84" s="86"/>
      <c r="UWS84" s="86"/>
      <c r="UWT84" s="86"/>
      <c r="UWU84" s="86"/>
      <c r="UWV84" s="86"/>
      <c r="UWW84" s="86"/>
      <c r="UWX84" s="86"/>
      <c r="UWY84" s="86"/>
      <c r="UWZ84" s="86"/>
      <c r="UXA84" s="86"/>
      <c r="UXB84" s="86"/>
      <c r="UXC84" s="86"/>
      <c r="UXD84" s="86"/>
      <c r="UXE84" s="86"/>
      <c r="UXF84" s="86"/>
      <c r="UXG84" s="86"/>
      <c r="UXH84" s="86"/>
      <c r="UXI84" s="86"/>
      <c r="UXJ84" s="86"/>
      <c r="UXK84" s="86"/>
      <c r="UXL84" s="86"/>
      <c r="UXM84" s="86"/>
      <c r="UXN84" s="86"/>
      <c r="UXO84" s="86"/>
      <c r="UXP84" s="86"/>
      <c r="UXQ84" s="86"/>
      <c r="UXR84" s="86"/>
      <c r="UXS84" s="86"/>
      <c r="UXT84" s="86"/>
      <c r="UXU84" s="86"/>
      <c r="UXV84" s="86"/>
      <c r="UXW84" s="86"/>
      <c r="UXX84" s="86"/>
      <c r="UXY84" s="86"/>
      <c r="UXZ84" s="86"/>
      <c r="UYA84" s="86"/>
      <c r="UYB84" s="86"/>
      <c r="UYC84" s="86"/>
      <c r="UYD84" s="86"/>
      <c r="UYE84" s="86"/>
      <c r="UYF84" s="86"/>
      <c r="UYG84" s="86"/>
      <c r="UYH84" s="86"/>
      <c r="UYI84" s="86"/>
      <c r="UYJ84" s="86"/>
      <c r="UYK84" s="86"/>
      <c r="UYL84" s="86"/>
      <c r="UYM84" s="86"/>
      <c r="UYN84" s="86"/>
      <c r="UYO84" s="86"/>
      <c r="UYP84" s="86"/>
      <c r="UYQ84" s="86"/>
      <c r="UYR84" s="86"/>
      <c r="UYS84" s="86"/>
      <c r="UYT84" s="86"/>
      <c r="UYU84" s="86"/>
      <c r="UYV84" s="86"/>
      <c r="UYW84" s="86"/>
      <c r="UYX84" s="86"/>
      <c r="UYY84" s="86"/>
      <c r="UYZ84" s="86"/>
      <c r="UZA84" s="86"/>
      <c r="UZB84" s="86"/>
      <c r="UZC84" s="86"/>
      <c r="UZD84" s="86"/>
      <c r="UZE84" s="86"/>
      <c r="UZF84" s="86"/>
      <c r="UZG84" s="86"/>
      <c r="UZH84" s="86"/>
      <c r="UZI84" s="86"/>
      <c r="UZJ84" s="86"/>
      <c r="UZK84" s="86"/>
      <c r="UZL84" s="86"/>
      <c r="UZM84" s="86"/>
      <c r="UZN84" s="86"/>
      <c r="UZO84" s="86"/>
      <c r="UZP84" s="86"/>
      <c r="UZQ84" s="86"/>
      <c r="UZR84" s="86"/>
      <c r="UZS84" s="86"/>
      <c r="UZT84" s="86"/>
      <c r="UZU84" s="86"/>
      <c r="UZV84" s="86"/>
      <c r="UZW84" s="86"/>
      <c r="UZX84" s="86"/>
      <c r="UZY84" s="86"/>
      <c r="UZZ84" s="86"/>
      <c r="VAA84" s="86"/>
      <c r="VAB84" s="86"/>
      <c r="VAC84" s="86"/>
      <c r="VAD84" s="86"/>
      <c r="VAE84" s="86"/>
      <c r="VAF84" s="86"/>
      <c r="VAG84" s="86"/>
      <c r="VAH84" s="86"/>
      <c r="VAI84" s="86"/>
      <c r="VAJ84" s="86"/>
      <c r="VAK84" s="86"/>
      <c r="VAL84" s="86"/>
      <c r="VAM84" s="86"/>
      <c r="VAN84" s="86"/>
      <c r="VAO84" s="86"/>
      <c r="VAP84" s="86"/>
      <c r="VAQ84" s="86"/>
      <c r="VAR84" s="86"/>
      <c r="VAS84" s="86"/>
      <c r="VAT84" s="86"/>
      <c r="VAU84" s="86"/>
      <c r="VAV84" s="86"/>
      <c r="VAW84" s="86"/>
      <c r="VAX84" s="86"/>
      <c r="VAY84" s="86"/>
      <c r="VAZ84" s="86"/>
      <c r="VBA84" s="86"/>
      <c r="VBB84" s="86"/>
      <c r="VBC84" s="86"/>
      <c r="VBD84" s="86"/>
      <c r="VBE84" s="86"/>
      <c r="VBF84" s="86"/>
      <c r="VBG84" s="86"/>
      <c r="VBH84" s="86"/>
      <c r="VBI84" s="86"/>
      <c r="VBJ84" s="86"/>
      <c r="VBK84" s="86"/>
      <c r="VBL84" s="86"/>
      <c r="VBM84" s="86"/>
      <c r="VBN84" s="86"/>
      <c r="VBO84" s="86"/>
      <c r="VBP84" s="86"/>
      <c r="VBQ84" s="86"/>
      <c r="VBR84" s="86"/>
      <c r="VBS84" s="86"/>
      <c r="VBT84" s="86"/>
      <c r="VBU84" s="86"/>
      <c r="VBV84" s="86"/>
      <c r="VBW84" s="86"/>
      <c r="VBX84" s="86"/>
      <c r="VBY84" s="86"/>
      <c r="VBZ84" s="86"/>
      <c r="VCA84" s="86"/>
      <c r="VCB84" s="86"/>
      <c r="VCC84" s="86"/>
      <c r="VCD84" s="86"/>
      <c r="VCE84" s="86"/>
      <c r="VCF84" s="86"/>
      <c r="VCG84" s="86"/>
      <c r="VCH84" s="86"/>
      <c r="VCI84" s="86"/>
      <c r="VCJ84" s="86"/>
      <c r="VCK84" s="86"/>
      <c r="VCL84" s="86"/>
      <c r="VCM84" s="86"/>
      <c r="VCN84" s="86"/>
      <c r="VCO84" s="86"/>
      <c r="VCP84" s="86"/>
      <c r="VCQ84" s="86"/>
      <c r="VCR84" s="86"/>
      <c r="VCS84" s="86"/>
      <c r="VCT84" s="86"/>
      <c r="VCU84" s="86"/>
      <c r="VCV84" s="86"/>
      <c r="VCW84" s="86"/>
      <c r="VCX84" s="86"/>
      <c r="VCY84" s="86"/>
      <c r="VCZ84" s="86"/>
      <c r="VDA84" s="86"/>
      <c r="VDB84" s="86"/>
      <c r="VDC84" s="86"/>
      <c r="VDD84" s="86"/>
      <c r="VDE84" s="86"/>
      <c r="VDF84" s="86"/>
      <c r="VDG84" s="86"/>
      <c r="VDH84" s="86"/>
      <c r="VDI84" s="86"/>
      <c r="VDJ84" s="86"/>
      <c r="VDK84" s="86"/>
      <c r="VDL84" s="86"/>
      <c r="VDM84" s="86"/>
      <c r="VDN84" s="86"/>
      <c r="VDO84" s="86"/>
      <c r="VDP84" s="86"/>
      <c r="VDQ84" s="86"/>
      <c r="VDR84" s="86"/>
      <c r="VDS84" s="86"/>
      <c r="VDT84" s="86"/>
      <c r="VDU84" s="86"/>
      <c r="VDV84" s="86"/>
      <c r="VDW84" s="86"/>
      <c r="VDX84" s="86"/>
      <c r="VDY84" s="86"/>
      <c r="VDZ84" s="86"/>
      <c r="VEA84" s="86"/>
      <c r="VEB84" s="86"/>
      <c r="VEC84" s="86"/>
      <c r="VED84" s="86"/>
      <c r="VEE84" s="86"/>
      <c r="VEF84" s="86"/>
      <c r="VEG84" s="86"/>
      <c r="VEH84" s="86"/>
      <c r="VEI84" s="86"/>
      <c r="VEJ84" s="86"/>
      <c r="VEK84" s="86"/>
      <c r="VEL84" s="86"/>
      <c r="VEM84" s="86"/>
      <c r="VEN84" s="86"/>
      <c r="VEO84" s="86"/>
      <c r="VEP84" s="86"/>
      <c r="VEQ84" s="86"/>
      <c r="VER84" s="86"/>
      <c r="VES84" s="86"/>
      <c r="VET84" s="86"/>
      <c r="VEU84" s="86"/>
      <c r="VEV84" s="86"/>
      <c r="VEW84" s="86"/>
      <c r="VEX84" s="86"/>
      <c r="VEY84" s="86"/>
      <c r="VEZ84" s="86"/>
      <c r="VFA84" s="86"/>
      <c r="VFB84" s="86"/>
      <c r="VFC84" s="86"/>
      <c r="VFD84" s="86"/>
      <c r="VFE84" s="86"/>
      <c r="VFF84" s="86"/>
      <c r="VFG84" s="86"/>
      <c r="VFH84" s="86"/>
      <c r="VFI84" s="86"/>
      <c r="VFJ84" s="86"/>
      <c r="VFK84" s="86"/>
      <c r="VFL84" s="86"/>
      <c r="VFM84" s="86"/>
      <c r="VFN84" s="86"/>
      <c r="VFO84" s="86"/>
      <c r="VFP84" s="86"/>
      <c r="VFQ84" s="86"/>
      <c r="VFR84" s="86"/>
      <c r="VFS84" s="86"/>
      <c r="VFT84" s="86"/>
      <c r="VFU84" s="86"/>
      <c r="VFV84" s="86"/>
      <c r="VFW84" s="86"/>
      <c r="VFX84" s="86"/>
      <c r="VFY84" s="86"/>
      <c r="VFZ84" s="86"/>
      <c r="VGA84" s="86"/>
      <c r="VGB84" s="86"/>
      <c r="VGC84" s="86"/>
      <c r="VGD84" s="86"/>
      <c r="VGE84" s="86"/>
      <c r="VGF84" s="86"/>
      <c r="VGG84" s="86"/>
      <c r="VGH84" s="86"/>
      <c r="VGI84" s="86"/>
      <c r="VGJ84" s="86"/>
      <c r="VGK84" s="86"/>
      <c r="VGL84" s="86"/>
      <c r="VGM84" s="86"/>
      <c r="VGN84" s="86"/>
      <c r="VGO84" s="86"/>
      <c r="VGP84" s="86"/>
      <c r="VGQ84" s="86"/>
      <c r="VGR84" s="86"/>
      <c r="VGS84" s="86"/>
      <c r="VGT84" s="86"/>
      <c r="VGU84" s="86"/>
      <c r="VGV84" s="86"/>
      <c r="VGW84" s="86"/>
      <c r="VGX84" s="86"/>
      <c r="VGY84" s="86"/>
      <c r="VGZ84" s="86"/>
      <c r="VHA84" s="86"/>
      <c r="VHB84" s="86"/>
      <c r="VHC84" s="86"/>
      <c r="VHD84" s="86"/>
      <c r="VHE84" s="86"/>
      <c r="VHF84" s="86"/>
      <c r="VHG84" s="86"/>
      <c r="VHH84" s="86"/>
      <c r="VHI84" s="86"/>
      <c r="VHJ84" s="86"/>
      <c r="VHK84" s="86"/>
      <c r="VHL84" s="86"/>
      <c r="VHM84" s="86"/>
      <c r="VHN84" s="86"/>
      <c r="VHO84" s="86"/>
      <c r="VHP84" s="86"/>
      <c r="VHQ84" s="86"/>
      <c r="VHR84" s="86"/>
      <c r="VHS84" s="86"/>
      <c r="VHT84" s="86"/>
      <c r="VHU84" s="86"/>
      <c r="VHV84" s="86"/>
      <c r="VHW84" s="86"/>
      <c r="VHX84" s="86"/>
      <c r="VHY84" s="86"/>
      <c r="VHZ84" s="86"/>
      <c r="VIA84" s="86"/>
      <c r="VIB84" s="86"/>
      <c r="VIC84" s="86"/>
      <c r="VID84" s="86"/>
      <c r="VIE84" s="86"/>
      <c r="VIF84" s="86"/>
      <c r="VIG84" s="86"/>
      <c r="VIH84" s="86"/>
      <c r="VII84" s="86"/>
      <c r="VIJ84" s="86"/>
      <c r="VIK84" s="86"/>
      <c r="VIL84" s="86"/>
      <c r="VIM84" s="86"/>
      <c r="VIN84" s="86"/>
      <c r="VIO84" s="86"/>
      <c r="VIP84" s="86"/>
      <c r="VIQ84" s="86"/>
      <c r="VIR84" s="86"/>
      <c r="VIS84" s="86"/>
      <c r="VIT84" s="86"/>
      <c r="VIU84" s="86"/>
      <c r="VIV84" s="86"/>
      <c r="VIW84" s="86"/>
      <c r="VIX84" s="86"/>
      <c r="VIY84" s="86"/>
      <c r="VIZ84" s="86"/>
      <c r="VJA84" s="86"/>
      <c r="VJB84" s="86"/>
      <c r="VJC84" s="86"/>
      <c r="VJD84" s="86"/>
      <c r="VJE84" s="86"/>
      <c r="VJF84" s="86"/>
      <c r="VJG84" s="86"/>
      <c r="VJH84" s="86"/>
      <c r="VJI84" s="86"/>
      <c r="VJJ84" s="86"/>
      <c r="VJK84" s="86"/>
      <c r="VJL84" s="86"/>
      <c r="VJM84" s="86"/>
      <c r="VJN84" s="86"/>
      <c r="VJO84" s="86"/>
      <c r="VJP84" s="86"/>
      <c r="VJQ84" s="86"/>
      <c r="VJR84" s="86"/>
      <c r="VJS84" s="86"/>
      <c r="VJT84" s="86"/>
      <c r="VJU84" s="86"/>
      <c r="VJV84" s="86"/>
      <c r="VJW84" s="86"/>
      <c r="VJX84" s="86"/>
      <c r="VJY84" s="86"/>
      <c r="VJZ84" s="86"/>
      <c r="VKA84" s="86"/>
      <c r="VKB84" s="86"/>
      <c r="VKC84" s="86"/>
      <c r="VKD84" s="86"/>
      <c r="VKE84" s="86"/>
      <c r="VKF84" s="86"/>
      <c r="VKG84" s="86"/>
      <c r="VKH84" s="86"/>
      <c r="VKI84" s="86"/>
      <c r="VKJ84" s="86"/>
      <c r="VKK84" s="86"/>
      <c r="VKL84" s="86"/>
      <c r="VKM84" s="86"/>
      <c r="VKN84" s="86"/>
      <c r="VKO84" s="86"/>
      <c r="VKP84" s="86"/>
      <c r="VKQ84" s="86"/>
      <c r="VKR84" s="86"/>
      <c r="VKS84" s="86"/>
      <c r="VKT84" s="86"/>
      <c r="VKU84" s="86"/>
      <c r="VKV84" s="86"/>
      <c r="VKW84" s="86"/>
      <c r="VKX84" s="86"/>
      <c r="VKY84" s="86"/>
      <c r="VKZ84" s="86"/>
      <c r="VLA84" s="86"/>
      <c r="VLB84" s="86"/>
      <c r="VLC84" s="86"/>
      <c r="VLD84" s="86"/>
      <c r="VLE84" s="86"/>
      <c r="VLF84" s="86"/>
      <c r="VLG84" s="86"/>
      <c r="VLH84" s="86"/>
      <c r="VLI84" s="86"/>
      <c r="VLJ84" s="86"/>
      <c r="VLK84" s="86"/>
      <c r="VLL84" s="86"/>
      <c r="VLM84" s="86"/>
      <c r="VLN84" s="86"/>
      <c r="VLO84" s="86"/>
      <c r="VLP84" s="86"/>
      <c r="VLQ84" s="86"/>
      <c r="VLR84" s="86"/>
      <c r="VLS84" s="86"/>
      <c r="VLT84" s="86"/>
      <c r="VLU84" s="86"/>
      <c r="VLV84" s="86"/>
      <c r="VLW84" s="86"/>
      <c r="VLX84" s="86"/>
      <c r="VLY84" s="86"/>
      <c r="VLZ84" s="86"/>
      <c r="VMA84" s="86"/>
      <c r="VMB84" s="86"/>
      <c r="VMC84" s="86"/>
      <c r="VMD84" s="86"/>
      <c r="VME84" s="86"/>
      <c r="VMF84" s="86"/>
      <c r="VMG84" s="86"/>
      <c r="VMH84" s="86"/>
      <c r="VMI84" s="86"/>
      <c r="VMJ84" s="86"/>
      <c r="VMK84" s="86"/>
      <c r="VML84" s="86"/>
      <c r="VMM84" s="86"/>
      <c r="VMN84" s="86"/>
      <c r="VMO84" s="86"/>
      <c r="VMP84" s="86"/>
      <c r="VMQ84" s="86"/>
      <c r="VMR84" s="86"/>
      <c r="VMS84" s="86"/>
      <c r="VMT84" s="86"/>
      <c r="VMU84" s="86"/>
      <c r="VMV84" s="86"/>
      <c r="VMW84" s="86"/>
      <c r="VMX84" s="86"/>
      <c r="VMY84" s="86"/>
      <c r="VMZ84" s="86"/>
      <c r="VNA84" s="86"/>
      <c r="VNB84" s="86"/>
      <c r="VNC84" s="86"/>
      <c r="VND84" s="86"/>
      <c r="VNE84" s="86"/>
      <c r="VNF84" s="86"/>
      <c r="VNG84" s="86"/>
      <c r="VNH84" s="86"/>
      <c r="VNI84" s="86"/>
      <c r="VNJ84" s="86"/>
      <c r="VNK84" s="86"/>
      <c r="VNL84" s="86"/>
      <c r="VNM84" s="86"/>
      <c r="VNN84" s="86"/>
      <c r="VNO84" s="86"/>
      <c r="VNP84" s="86"/>
      <c r="VNQ84" s="86"/>
      <c r="VNR84" s="86"/>
      <c r="VNS84" s="86"/>
      <c r="VNT84" s="86"/>
      <c r="VNU84" s="86"/>
      <c r="VNV84" s="86"/>
      <c r="VNW84" s="86"/>
      <c r="VNX84" s="86"/>
      <c r="VNY84" s="86"/>
      <c r="VNZ84" s="86"/>
      <c r="VOA84" s="86"/>
      <c r="VOB84" s="86"/>
      <c r="VOC84" s="86"/>
      <c r="VOD84" s="86"/>
      <c r="VOE84" s="86"/>
      <c r="VOF84" s="86"/>
      <c r="VOG84" s="86"/>
      <c r="VOH84" s="86"/>
      <c r="VOI84" s="86"/>
      <c r="VOJ84" s="86"/>
      <c r="VOK84" s="86"/>
      <c r="VOL84" s="86"/>
      <c r="VOM84" s="86"/>
      <c r="VON84" s="86"/>
      <c r="VOO84" s="86"/>
      <c r="VOP84" s="86"/>
      <c r="VOQ84" s="86"/>
      <c r="VOR84" s="86"/>
      <c r="VOS84" s="86"/>
      <c r="VOT84" s="86"/>
      <c r="VOU84" s="86"/>
      <c r="VOV84" s="86"/>
      <c r="VOW84" s="86"/>
      <c r="VOX84" s="86"/>
      <c r="VOY84" s="86"/>
      <c r="VOZ84" s="86"/>
      <c r="VPA84" s="86"/>
      <c r="VPB84" s="86"/>
      <c r="VPC84" s="86"/>
      <c r="VPD84" s="86"/>
      <c r="VPE84" s="86"/>
      <c r="VPF84" s="86"/>
      <c r="VPG84" s="86"/>
      <c r="VPH84" s="86"/>
      <c r="VPI84" s="86"/>
      <c r="VPJ84" s="86"/>
      <c r="VPK84" s="86"/>
      <c r="VPL84" s="86"/>
      <c r="VPM84" s="86"/>
      <c r="VPN84" s="86"/>
      <c r="VPO84" s="86"/>
      <c r="VPP84" s="86"/>
      <c r="VPQ84" s="86"/>
      <c r="VPR84" s="86"/>
      <c r="VPS84" s="86"/>
      <c r="VPT84" s="86"/>
      <c r="VPU84" s="86"/>
      <c r="VPV84" s="86"/>
      <c r="VPW84" s="86"/>
      <c r="VPX84" s="86"/>
      <c r="VPY84" s="86"/>
      <c r="VPZ84" s="86"/>
      <c r="VQA84" s="86"/>
      <c r="VQB84" s="86"/>
      <c r="VQC84" s="86"/>
      <c r="VQD84" s="86"/>
      <c r="VQE84" s="86"/>
      <c r="VQF84" s="86"/>
      <c r="VQG84" s="86"/>
      <c r="VQH84" s="86"/>
      <c r="VQI84" s="86"/>
      <c r="VQJ84" s="86"/>
      <c r="VQK84" s="86"/>
      <c r="VQL84" s="86"/>
      <c r="VQM84" s="86"/>
      <c r="VQN84" s="86"/>
      <c r="VQO84" s="86"/>
      <c r="VQP84" s="86"/>
      <c r="VQQ84" s="86"/>
      <c r="VQR84" s="86"/>
      <c r="VQS84" s="86"/>
      <c r="VQT84" s="86"/>
      <c r="VQU84" s="86"/>
      <c r="VQV84" s="86"/>
      <c r="VQW84" s="86"/>
      <c r="VQX84" s="86"/>
      <c r="VQY84" s="86"/>
      <c r="VQZ84" s="86"/>
      <c r="VRA84" s="86"/>
      <c r="VRB84" s="86"/>
      <c r="VRC84" s="86"/>
      <c r="VRD84" s="86"/>
      <c r="VRE84" s="86"/>
      <c r="VRF84" s="86"/>
      <c r="VRG84" s="86"/>
      <c r="VRH84" s="86"/>
      <c r="VRI84" s="86"/>
      <c r="VRJ84" s="86"/>
      <c r="VRK84" s="86"/>
      <c r="VRL84" s="86"/>
      <c r="VRM84" s="86"/>
      <c r="VRN84" s="86"/>
      <c r="VRO84" s="86"/>
      <c r="VRP84" s="86"/>
      <c r="VRQ84" s="86"/>
      <c r="VRR84" s="86"/>
      <c r="VRS84" s="86"/>
      <c r="VRT84" s="86"/>
      <c r="VRU84" s="86"/>
      <c r="VRV84" s="86"/>
      <c r="VRW84" s="86"/>
      <c r="VRX84" s="86"/>
      <c r="VRY84" s="86"/>
      <c r="VRZ84" s="86"/>
      <c r="VSA84" s="86"/>
      <c r="VSB84" s="86"/>
      <c r="VSC84" s="86"/>
      <c r="VSD84" s="86"/>
      <c r="VSE84" s="86"/>
      <c r="VSF84" s="86"/>
      <c r="VSG84" s="86"/>
      <c r="VSH84" s="86"/>
      <c r="VSI84" s="86"/>
      <c r="VSJ84" s="86"/>
      <c r="VSK84" s="86"/>
      <c r="VSL84" s="86"/>
      <c r="VSM84" s="86"/>
      <c r="VSN84" s="86"/>
      <c r="VSO84" s="86"/>
      <c r="VSP84" s="86"/>
      <c r="VSQ84" s="86"/>
      <c r="VSR84" s="86"/>
      <c r="VSS84" s="86"/>
      <c r="VST84" s="86"/>
      <c r="VSU84" s="86"/>
      <c r="VSV84" s="86"/>
      <c r="VSW84" s="86"/>
      <c r="VSX84" s="86"/>
      <c r="VSY84" s="86"/>
      <c r="VSZ84" s="86"/>
      <c r="VTA84" s="86"/>
      <c r="VTB84" s="86"/>
      <c r="VTC84" s="86"/>
      <c r="VTD84" s="86"/>
      <c r="VTE84" s="86"/>
      <c r="VTF84" s="86"/>
      <c r="VTG84" s="86"/>
      <c r="VTH84" s="86"/>
      <c r="VTI84" s="86"/>
      <c r="VTJ84" s="86"/>
      <c r="VTK84" s="86"/>
      <c r="VTL84" s="86"/>
      <c r="VTM84" s="86"/>
      <c r="VTN84" s="86"/>
      <c r="VTO84" s="86"/>
      <c r="VTP84" s="86"/>
      <c r="VTQ84" s="86"/>
      <c r="VTR84" s="86"/>
      <c r="VTS84" s="86"/>
      <c r="VTT84" s="86"/>
      <c r="VTU84" s="86"/>
      <c r="VTV84" s="86"/>
      <c r="VTW84" s="86"/>
      <c r="VTX84" s="86"/>
      <c r="VTY84" s="86"/>
      <c r="VTZ84" s="86"/>
      <c r="VUA84" s="86"/>
      <c r="VUB84" s="86"/>
      <c r="VUC84" s="86"/>
      <c r="VUD84" s="86"/>
      <c r="VUE84" s="86"/>
      <c r="VUF84" s="86"/>
      <c r="VUG84" s="86"/>
      <c r="VUH84" s="86"/>
      <c r="VUI84" s="86"/>
      <c r="VUJ84" s="86"/>
      <c r="VUK84" s="86"/>
      <c r="VUL84" s="86"/>
      <c r="VUM84" s="86"/>
      <c r="VUN84" s="86"/>
      <c r="VUO84" s="86"/>
      <c r="VUP84" s="86"/>
      <c r="VUQ84" s="86"/>
      <c r="VUR84" s="86"/>
      <c r="VUS84" s="86"/>
      <c r="VUT84" s="86"/>
      <c r="VUU84" s="86"/>
      <c r="VUV84" s="86"/>
      <c r="VUW84" s="86"/>
      <c r="VUX84" s="86"/>
      <c r="VUY84" s="86"/>
      <c r="VUZ84" s="86"/>
      <c r="VVA84" s="86"/>
      <c r="VVB84" s="86"/>
      <c r="VVC84" s="86"/>
      <c r="VVD84" s="86"/>
      <c r="VVE84" s="86"/>
      <c r="VVF84" s="86"/>
      <c r="VVG84" s="86"/>
      <c r="VVH84" s="86"/>
      <c r="VVI84" s="86"/>
      <c r="VVJ84" s="86"/>
      <c r="VVK84" s="86"/>
      <c r="VVL84" s="86"/>
      <c r="VVM84" s="86"/>
      <c r="VVN84" s="86"/>
      <c r="VVO84" s="86"/>
      <c r="VVP84" s="86"/>
      <c r="VVQ84" s="86"/>
      <c r="VVR84" s="86"/>
      <c r="VVS84" s="86"/>
      <c r="VVT84" s="86"/>
      <c r="VVU84" s="86"/>
      <c r="VVV84" s="86"/>
      <c r="VVW84" s="86"/>
      <c r="VVX84" s="86"/>
      <c r="VVY84" s="86"/>
      <c r="VVZ84" s="86"/>
      <c r="VWA84" s="86"/>
      <c r="VWB84" s="86"/>
      <c r="VWC84" s="86"/>
      <c r="VWD84" s="86"/>
      <c r="VWE84" s="86"/>
      <c r="VWF84" s="86"/>
      <c r="VWG84" s="86"/>
      <c r="VWH84" s="86"/>
      <c r="VWI84" s="86"/>
      <c r="VWJ84" s="86"/>
      <c r="VWK84" s="86"/>
      <c r="VWL84" s="86"/>
      <c r="VWM84" s="86"/>
      <c r="VWN84" s="86"/>
      <c r="VWO84" s="86"/>
      <c r="VWP84" s="86"/>
      <c r="VWQ84" s="86"/>
      <c r="VWR84" s="86"/>
      <c r="VWS84" s="86"/>
      <c r="VWT84" s="86"/>
      <c r="VWU84" s="86"/>
      <c r="VWV84" s="86"/>
      <c r="VWW84" s="86"/>
      <c r="VWX84" s="86"/>
      <c r="VWY84" s="86"/>
      <c r="VWZ84" s="86"/>
      <c r="VXA84" s="86"/>
      <c r="VXB84" s="86"/>
      <c r="VXC84" s="86"/>
      <c r="VXD84" s="86"/>
      <c r="VXE84" s="86"/>
      <c r="VXF84" s="86"/>
      <c r="VXG84" s="86"/>
      <c r="VXH84" s="86"/>
      <c r="VXI84" s="86"/>
      <c r="VXJ84" s="86"/>
      <c r="VXK84" s="86"/>
      <c r="VXL84" s="86"/>
      <c r="VXM84" s="86"/>
      <c r="VXN84" s="86"/>
      <c r="VXO84" s="86"/>
      <c r="VXP84" s="86"/>
      <c r="VXQ84" s="86"/>
      <c r="VXR84" s="86"/>
      <c r="VXS84" s="86"/>
      <c r="VXT84" s="86"/>
      <c r="VXU84" s="86"/>
      <c r="VXV84" s="86"/>
      <c r="VXW84" s="86"/>
      <c r="VXX84" s="86"/>
      <c r="VXY84" s="86"/>
      <c r="VXZ84" s="86"/>
      <c r="VYA84" s="86"/>
      <c r="VYB84" s="86"/>
      <c r="VYC84" s="86"/>
      <c r="VYD84" s="86"/>
      <c r="VYE84" s="86"/>
      <c r="VYF84" s="86"/>
      <c r="VYG84" s="86"/>
      <c r="VYH84" s="86"/>
      <c r="VYI84" s="86"/>
      <c r="VYJ84" s="86"/>
      <c r="VYK84" s="86"/>
      <c r="VYL84" s="86"/>
      <c r="VYM84" s="86"/>
      <c r="VYN84" s="86"/>
      <c r="VYO84" s="86"/>
      <c r="VYP84" s="86"/>
      <c r="VYQ84" s="86"/>
      <c r="VYR84" s="86"/>
      <c r="VYS84" s="86"/>
      <c r="VYT84" s="86"/>
      <c r="VYU84" s="86"/>
      <c r="VYV84" s="86"/>
      <c r="VYW84" s="86"/>
      <c r="VYX84" s="86"/>
      <c r="VYY84" s="86"/>
      <c r="VYZ84" s="86"/>
      <c r="VZA84" s="86"/>
      <c r="VZB84" s="86"/>
      <c r="VZC84" s="86"/>
      <c r="VZD84" s="86"/>
      <c r="VZE84" s="86"/>
      <c r="VZF84" s="86"/>
      <c r="VZG84" s="86"/>
      <c r="VZH84" s="86"/>
      <c r="VZI84" s="86"/>
      <c r="VZJ84" s="86"/>
      <c r="VZK84" s="86"/>
      <c r="VZL84" s="86"/>
      <c r="VZM84" s="86"/>
      <c r="VZN84" s="86"/>
      <c r="VZO84" s="86"/>
      <c r="VZP84" s="86"/>
      <c r="VZQ84" s="86"/>
      <c r="VZR84" s="86"/>
      <c r="VZS84" s="86"/>
      <c r="VZT84" s="86"/>
      <c r="VZU84" s="86"/>
      <c r="VZV84" s="86"/>
      <c r="VZW84" s="86"/>
      <c r="VZX84" s="86"/>
      <c r="VZY84" s="86"/>
      <c r="VZZ84" s="86"/>
      <c r="WAA84" s="86"/>
      <c r="WAB84" s="86"/>
      <c r="WAC84" s="86"/>
      <c r="WAD84" s="86"/>
      <c r="WAE84" s="86"/>
      <c r="WAF84" s="86"/>
      <c r="WAG84" s="86"/>
      <c r="WAH84" s="86"/>
      <c r="WAI84" s="86"/>
      <c r="WAJ84" s="86"/>
      <c r="WAK84" s="86"/>
      <c r="WAL84" s="86"/>
      <c r="WAM84" s="86"/>
      <c r="WAN84" s="86"/>
      <c r="WAO84" s="86"/>
      <c r="WAP84" s="86"/>
      <c r="WAQ84" s="86"/>
      <c r="WAR84" s="86"/>
      <c r="WAS84" s="86"/>
      <c r="WAT84" s="86"/>
      <c r="WAU84" s="86"/>
      <c r="WAV84" s="86"/>
      <c r="WAW84" s="86"/>
      <c r="WAX84" s="86"/>
      <c r="WAY84" s="86"/>
      <c r="WAZ84" s="86"/>
      <c r="WBA84" s="86"/>
      <c r="WBB84" s="86"/>
      <c r="WBC84" s="86"/>
      <c r="WBD84" s="86"/>
      <c r="WBE84" s="86"/>
      <c r="WBF84" s="86"/>
      <c r="WBG84" s="86"/>
      <c r="WBH84" s="86"/>
      <c r="WBI84" s="86"/>
      <c r="WBJ84" s="86"/>
      <c r="WBK84" s="86"/>
      <c r="WBL84" s="86"/>
      <c r="WBM84" s="86"/>
      <c r="WBN84" s="86"/>
      <c r="WBO84" s="86"/>
      <c r="WBP84" s="86"/>
      <c r="WBQ84" s="86"/>
      <c r="WBR84" s="86"/>
      <c r="WBS84" s="86"/>
      <c r="WBT84" s="86"/>
      <c r="WBU84" s="86"/>
      <c r="WBV84" s="86"/>
      <c r="WBW84" s="86"/>
      <c r="WBX84" s="86"/>
      <c r="WBY84" s="86"/>
      <c r="WBZ84" s="86"/>
      <c r="WCA84" s="86"/>
      <c r="WCB84" s="86"/>
      <c r="WCC84" s="86"/>
      <c r="WCD84" s="86"/>
      <c r="WCE84" s="86"/>
      <c r="WCF84" s="86"/>
      <c r="WCG84" s="86"/>
      <c r="WCH84" s="86"/>
      <c r="WCI84" s="86"/>
      <c r="WCJ84" s="86"/>
      <c r="WCK84" s="86"/>
      <c r="WCL84" s="86"/>
      <c r="WCM84" s="86"/>
      <c r="WCN84" s="86"/>
      <c r="WCO84" s="86"/>
      <c r="WCP84" s="86"/>
      <c r="WCQ84" s="86"/>
      <c r="WCR84" s="86"/>
      <c r="WCS84" s="86"/>
      <c r="WCT84" s="86"/>
      <c r="WCU84" s="86"/>
      <c r="WCV84" s="86"/>
      <c r="WCW84" s="86"/>
      <c r="WCX84" s="86"/>
      <c r="WCY84" s="86"/>
      <c r="WCZ84" s="86"/>
      <c r="WDA84" s="86"/>
      <c r="WDB84" s="86"/>
      <c r="WDC84" s="86"/>
      <c r="WDD84" s="86"/>
      <c r="WDE84" s="86"/>
      <c r="WDF84" s="86"/>
      <c r="WDG84" s="86"/>
      <c r="WDH84" s="86"/>
      <c r="WDI84" s="86"/>
      <c r="WDJ84" s="86"/>
      <c r="WDK84" s="86"/>
      <c r="WDL84" s="86"/>
      <c r="WDM84" s="86"/>
      <c r="WDN84" s="86"/>
      <c r="WDO84" s="86"/>
      <c r="WDP84" s="86"/>
      <c r="WDQ84" s="86"/>
      <c r="WDR84" s="86"/>
      <c r="WDS84" s="86"/>
      <c r="WDT84" s="86"/>
      <c r="WDU84" s="86"/>
      <c r="WDV84" s="86"/>
      <c r="WDW84" s="86"/>
      <c r="WDX84" s="86"/>
      <c r="WDY84" s="86"/>
      <c r="WDZ84" s="86"/>
      <c r="WEA84" s="86"/>
      <c r="WEB84" s="86"/>
      <c r="WEC84" s="86"/>
      <c r="WED84" s="86"/>
      <c r="WEE84" s="86"/>
      <c r="WEF84" s="86"/>
      <c r="WEG84" s="86"/>
      <c r="WEH84" s="86"/>
      <c r="WEI84" s="86"/>
      <c r="WEJ84" s="86"/>
      <c r="WEK84" s="86"/>
      <c r="WEL84" s="86"/>
      <c r="WEM84" s="86"/>
      <c r="WEN84" s="86"/>
      <c r="WEO84" s="86"/>
      <c r="WEP84" s="86"/>
      <c r="WEQ84" s="86"/>
      <c r="WER84" s="86"/>
      <c r="WES84" s="86"/>
      <c r="WET84" s="86"/>
      <c r="WEU84" s="86"/>
      <c r="WEV84" s="86"/>
      <c r="WEW84" s="86"/>
      <c r="WEX84" s="86"/>
      <c r="WEY84" s="86"/>
      <c r="WEZ84" s="86"/>
      <c r="WFA84" s="86"/>
      <c r="WFB84" s="86"/>
      <c r="WFC84" s="86"/>
      <c r="WFD84" s="86"/>
      <c r="WFE84" s="86"/>
      <c r="WFF84" s="86"/>
      <c r="WFG84" s="86"/>
      <c r="WFH84" s="86"/>
      <c r="WFI84" s="86"/>
      <c r="WFJ84" s="86"/>
      <c r="WFK84" s="86"/>
      <c r="WFL84" s="86"/>
      <c r="WFM84" s="86"/>
      <c r="WFN84" s="86"/>
      <c r="WFO84" s="86"/>
      <c r="WFP84" s="86"/>
      <c r="WFQ84" s="86"/>
      <c r="WFR84" s="86"/>
      <c r="WFS84" s="86"/>
      <c r="WFT84" s="86"/>
      <c r="WFU84" s="86"/>
      <c r="WFV84" s="86"/>
      <c r="WFW84" s="86"/>
      <c r="WFX84" s="86"/>
      <c r="WFY84" s="86"/>
      <c r="WFZ84" s="86"/>
      <c r="WGA84" s="86"/>
      <c r="WGB84" s="86"/>
      <c r="WGC84" s="86"/>
      <c r="WGD84" s="86"/>
      <c r="WGE84" s="86"/>
      <c r="WGF84" s="86"/>
      <c r="WGG84" s="86"/>
      <c r="WGH84" s="86"/>
      <c r="WGI84" s="86"/>
      <c r="WGJ84" s="86"/>
      <c r="WGK84" s="86"/>
      <c r="WGL84" s="86"/>
      <c r="WGM84" s="86"/>
      <c r="WGN84" s="86"/>
      <c r="WGO84" s="86"/>
      <c r="WGP84" s="86"/>
      <c r="WGQ84" s="86"/>
      <c r="WGR84" s="86"/>
      <c r="WGS84" s="86"/>
      <c r="WGT84" s="86"/>
      <c r="WGU84" s="86"/>
      <c r="WGV84" s="86"/>
      <c r="WGW84" s="86"/>
      <c r="WGX84" s="86"/>
      <c r="WGY84" s="86"/>
      <c r="WGZ84" s="86"/>
      <c r="WHA84" s="86"/>
      <c r="WHB84" s="86"/>
      <c r="WHC84" s="86"/>
      <c r="WHD84" s="86"/>
      <c r="WHE84" s="86"/>
      <c r="WHF84" s="86"/>
      <c r="WHG84" s="86"/>
      <c r="WHH84" s="86"/>
      <c r="WHI84" s="86"/>
      <c r="WHJ84" s="86"/>
      <c r="WHK84" s="86"/>
      <c r="WHL84" s="86"/>
      <c r="WHM84" s="86"/>
      <c r="WHN84" s="86"/>
      <c r="WHO84" s="86"/>
      <c r="WHP84" s="86"/>
      <c r="WHQ84" s="86"/>
      <c r="WHR84" s="86"/>
      <c r="WHS84" s="86"/>
      <c r="WHT84" s="86"/>
      <c r="WHU84" s="86"/>
      <c r="WHV84" s="86"/>
      <c r="WHW84" s="86"/>
      <c r="WHX84" s="86"/>
      <c r="WHY84" s="86"/>
      <c r="WHZ84" s="86"/>
      <c r="WIA84" s="86"/>
      <c r="WIB84" s="86"/>
      <c r="WIC84" s="86"/>
      <c r="WID84" s="86"/>
      <c r="WIE84" s="86"/>
      <c r="WIF84" s="86"/>
      <c r="WIG84" s="86"/>
      <c r="WIH84" s="86"/>
      <c r="WII84" s="86"/>
      <c r="WIJ84" s="86"/>
      <c r="WIK84" s="86"/>
      <c r="WIL84" s="86"/>
      <c r="WIM84" s="86"/>
      <c r="WIN84" s="86"/>
      <c r="WIO84" s="86"/>
      <c r="WIP84" s="86"/>
      <c r="WIQ84" s="86"/>
      <c r="WIR84" s="86"/>
      <c r="WIS84" s="86"/>
      <c r="WIT84" s="86"/>
      <c r="WIU84" s="86"/>
      <c r="WIV84" s="86"/>
      <c r="WIW84" s="86"/>
      <c r="WIX84" s="86"/>
      <c r="WIY84" s="86"/>
      <c r="WIZ84" s="86"/>
      <c r="WJA84" s="86"/>
      <c r="WJB84" s="86"/>
      <c r="WJC84" s="86"/>
      <c r="WJD84" s="86"/>
      <c r="WJE84" s="86"/>
      <c r="WJF84" s="86"/>
      <c r="WJG84" s="86"/>
      <c r="WJH84" s="86"/>
      <c r="WJI84" s="86"/>
      <c r="WJJ84" s="86"/>
      <c r="WJK84" s="86"/>
      <c r="WJL84" s="86"/>
      <c r="WJM84" s="86"/>
      <c r="WJN84" s="86"/>
      <c r="WJO84" s="86"/>
      <c r="WJP84" s="86"/>
      <c r="WJQ84" s="86"/>
      <c r="WJR84" s="86"/>
      <c r="WJS84" s="86"/>
      <c r="WJT84" s="86"/>
      <c r="WJU84" s="86"/>
      <c r="WJV84" s="86"/>
      <c r="WJW84" s="86"/>
      <c r="WJX84" s="86"/>
      <c r="WJY84" s="86"/>
      <c r="WJZ84" s="86"/>
      <c r="WKA84" s="86"/>
      <c r="WKB84" s="86"/>
      <c r="WKC84" s="86"/>
      <c r="WKD84" s="86"/>
      <c r="WKE84" s="86"/>
      <c r="WKF84" s="86"/>
      <c r="WKG84" s="86"/>
      <c r="WKH84" s="86"/>
      <c r="WKI84" s="86"/>
      <c r="WKJ84" s="86"/>
      <c r="WKK84" s="86"/>
      <c r="WKL84" s="86"/>
      <c r="WKM84" s="86"/>
      <c r="WKN84" s="86"/>
      <c r="WKO84" s="86"/>
      <c r="WKP84" s="86"/>
      <c r="WKQ84" s="86"/>
      <c r="WKR84" s="86"/>
      <c r="WKS84" s="86"/>
      <c r="WKT84" s="86"/>
      <c r="WKU84" s="86"/>
      <c r="WKV84" s="86"/>
      <c r="WKW84" s="86"/>
      <c r="WKX84" s="86"/>
      <c r="WKY84" s="86"/>
      <c r="WKZ84" s="86"/>
      <c r="WLA84" s="86"/>
      <c r="WLB84" s="86"/>
      <c r="WLC84" s="86"/>
      <c r="WLD84" s="86"/>
      <c r="WLE84" s="86"/>
      <c r="WLF84" s="86"/>
      <c r="WLG84" s="86"/>
      <c r="WLH84" s="86"/>
      <c r="WLI84" s="86"/>
      <c r="WLJ84" s="86"/>
      <c r="WLK84" s="86"/>
      <c r="WLL84" s="86"/>
      <c r="WLM84" s="86"/>
      <c r="WLN84" s="86"/>
      <c r="WLO84" s="86"/>
      <c r="WLP84" s="86"/>
      <c r="WLQ84" s="86"/>
      <c r="WLR84" s="86"/>
      <c r="WLS84" s="86"/>
      <c r="WLT84" s="86"/>
      <c r="WLU84" s="86"/>
      <c r="WLV84" s="86"/>
      <c r="WLW84" s="86"/>
      <c r="WLX84" s="86"/>
      <c r="WLY84" s="86"/>
      <c r="WLZ84" s="86"/>
      <c r="WMA84" s="86"/>
      <c r="WMB84" s="86"/>
      <c r="WMC84" s="86"/>
      <c r="WMD84" s="86"/>
      <c r="WME84" s="86"/>
      <c r="WMF84" s="86"/>
      <c r="WMG84" s="86"/>
      <c r="WMH84" s="86"/>
      <c r="WMI84" s="86"/>
      <c r="WMJ84" s="86"/>
      <c r="WMK84" s="86"/>
      <c r="WML84" s="86"/>
      <c r="WMM84" s="86"/>
      <c r="WMN84" s="86"/>
      <c r="WMO84" s="86"/>
      <c r="WMP84" s="86"/>
      <c r="WMQ84" s="86"/>
      <c r="WMR84" s="86"/>
      <c r="WMS84" s="86"/>
      <c r="WMT84" s="86"/>
      <c r="WMU84" s="86"/>
      <c r="WMV84" s="86"/>
      <c r="WMW84" s="86"/>
      <c r="WMX84" s="86"/>
      <c r="WMY84" s="86"/>
      <c r="WMZ84" s="86"/>
      <c r="WNA84" s="86"/>
      <c r="WNB84" s="86"/>
      <c r="WNC84" s="86"/>
      <c r="WND84" s="86"/>
      <c r="WNE84" s="86"/>
      <c r="WNF84" s="86"/>
      <c r="WNG84" s="86"/>
      <c r="WNH84" s="86"/>
      <c r="WNI84" s="86"/>
      <c r="WNJ84" s="86"/>
      <c r="WNK84" s="86"/>
      <c r="WNL84" s="86"/>
      <c r="WNM84" s="86"/>
      <c r="WNN84" s="86"/>
      <c r="WNO84" s="86"/>
      <c r="WNP84" s="86"/>
      <c r="WNQ84" s="86"/>
      <c r="WNR84" s="86"/>
      <c r="WNS84" s="86"/>
      <c r="WNT84" s="86"/>
      <c r="WNU84" s="86"/>
      <c r="WNV84" s="86"/>
      <c r="WNW84" s="86"/>
      <c r="WNX84" s="86"/>
      <c r="WNY84" s="86"/>
      <c r="WNZ84" s="86"/>
      <c r="WOA84" s="86"/>
      <c r="WOB84" s="86"/>
      <c r="WOC84" s="86"/>
      <c r="WOD84" s="86"/>
      <c r="WOE84" s="86"/>
      <c r="WOF84" s="86"/>
      <c r="WOG84" s="86"/>
      <c r="WOH84" s="86"/>
      <c r="WOI84" s="86"/>
      <c r="WOJ84" s="86"/>
      <c r="WOK84" s="86"/>
      <c r="WOL84" s="86"/>
      <c r="WOM84" s="86"/>
      <c r="WON84" s="86"/>
      <c r="WOO84" s="86"/>
      <c r="WOP84" s="86"/>
      <c r="WOQ84" s="86"/>
      <c r="WOR84" s="86"/>
      <c r="WOS84" s="86"/>
      <c r="WOT84" s="86"/>
      <c r="WOU84" s="86"/>
      <c r="WOV84" s="86"/>
      <c r="WOW84" s="86"/>
      <c r="WOX84" s="86"/>
      <c r="WOY84" s="86"/>
      <c r="WOZ84" s="86"/>
      <c r="WPA84" s="86"/>
      <c r="WPB84" s="86"/>
      <c r="WPC84" s="86"/>
      <c r="WPD84" s="86"/>
      <c r="WPE84" s="86"/>
      <c r="WPF84" s="86"/>
      <c r="WPG84" s="86"/>
      <c r="WPH84" s="86"/>
      <c r="WPI84" s="86"/>
      <c r="WPJ84" s="86"/>
      <c r="WPK84" s="86"/>
      <c r="WPL84" s="86"/>
      <c r="WPM84" s="86"/>
      <c r="WPN84" s="86"/>
      <c r="WPO84" s="86"/>
      <c r="WPP84" s="86"/>
      <c r="WPQ84" s="86"/>
      <c r="WPR84" s="86"/>
      <c r="WPS84" s="86"/>
      <c r="WPT84" s="86"/>
      <c r="WPU84" s="86"/>
      <c r="WPV84" s="86"/>
      <c r="WPW84" s="86"/>
      <c r="WPX84" s="86"/>
      <c r="WPY84" s="86"/>
      <c r="WPZ84" s="86"/>
      <c r="WQA84" s="86"/>
      <c r="WQB84" s="86"/>
      <c r="WQC84" s="86"/>
      <c r="WQD84" s="86"/>
      <c r="WQE84" s="86"/>
      <c r="WQF84" s="86"/>
      <c r="WQG84" s="86"/>
      <c r="WQH84" s="86"/>
      <c r="WQI84" s="86"/>
      <c r="WQJ84" s="86"/>
      <c r="WQK84" s="86"/>
      <c r="WQL84" s="86"/>
      <c r="WQM84" s="86"/>
      <c r="WQN84" s="86"/>
      <c r="WQO84" s="86"/>
      <c r="WQP84" s="86"/>
      <c r="WQQ84" s="86"/>
      <c r="WQR84" s="86"/>
      <c r="WQS84" s="86"/>
      <c r="WQT84" s="86"/>
      <c r="WQU84" s="86"/>
      <c r="WQV84" s="86"/>
      <c r="WQW84" s="86"/>
      <c r="WQX84" s="86"/>
      <c r="WQY84" s="86"/>
      <c r="WQZ84" s="86"/>
      <c r="WRA84" s="86"/>
      <c r="WRB84" s="86"/>
      <c r="WRC84" s="86"/>
      <c r="WRD84" s="86"/>
      <c r="WRE84" s="86"/>
      <c r="WRF84" s="86"/>
      <c r="WRG84" s="86"/>
      <c r="WRH84" s="86"/>
      <c r="WRI84" s="86"/>
      <c r="WRJ84" s="86"/>
      <c r="WRK84" s="86"/>
      <c r="WRL84" s="86"/>
      <c r="WRM84" s="86"/>
      <c r="WRN84" s="86"/>
      <c r="WRO84" s="86"/>
      <c r="WRP84" s="86"/>
      <c r="WRQ84" s="86"/>
      <c r="WRR84" s="86"/>
      <c r="WRS84" s="86"/>
      <c r="WRT84" s="86"/>
      <c r="WRU84" s="86"/>
      <c r="WRV84" s="86"/>
      <c r="WRW84" s="86"/>
      <c r="WRX84" s="86"/>
      <c r="WRY84" s="86"/>
      <c r="WRZ84" s="86"/>
      <c r="WSA84" s="86"/>
      <c r="WSB84" s="86"/>
      <c r="WSC84" s="86"/>
      <c r="WSD84" s="86"/>
      <c r="WSE84" s="86"/>
      <c r="WSF84" s="86"/>
      <c r="WSG84" s="86"/>
      <c r="WSH84" s="86"/>
      <c r="WSI84" s="86"/>
      <c r="WSJ84" s="86"/>
      <c r="WSK84" s="86"/>
      <c r="WSL84" s="86"/>
      <c r="WSM84" s="86"/>
      <c r="WSN84" s="86"/>
      <c r="WSO84" s="86"/>
      <c r="WSP84" s="86"/>
      <c r="WSQ84" s="86"/>
      <c r="WSR84" s="86"/>
      <c r="WSS84" s="86"/>
      <c r="WST84" s="86"/>
      <c r="WSU84" s="86"/>
      <c r="WSV84" s="86"/>
      <c r="WSW84" s="86"/>
      <c r="WSX84" s="86"/>
      <c r="WSY84" s="86"/>
      <c r="WSZ84" s="86"/>
      <c r="WTA84" s="86"/>
      <c r="WTB84" s="86"/>
      <c r="WTC84" s="86"/>
      <c r="WTD84" s="86"/>
      <c r="WTE84" s="86"/>
      <c r="WTF84" s="86"/>
      <c r="WTG84" s="86"/>
      <c r="WTH84" s="86"/>
      <c r="WTI84" s="86"/>
      <c r="WTJ84" s="86"/>
      <c r="WTK84" s="86"/>
      <c r="WTL84" s="86"/>
      <c r="WTM84" s="86"/>
      <c r="WTN84" s="86"/>
      <c r="WTO84" s="86"/>
      <c r="WTP84" s="86"/>
      <c r="WTQ84" s="86"/>
      <c r="WTR84" s="86"/>
      <c r="WTS84" s="86"/>
      <c r="WTT84" s="86"/>
      <c r="WTU84" s="86"/>
      <c r="WTV84" s="86"/>
      <c r="WTW84" s="86"/>
      <c r="WTX84" s="86"/>
      <c r="WTY84" s="86"/>
      <c r="WTZ84" s="86"/>
      <c r="WUA84" s="86"/>
      <c r="WUB84" s="86"/>
      <c r="WUC84" s="86"/>
      <c r="WUD84" s="86"/>
      <c r="WUE84" s="86"/>
      <c r="WUF84" s="86"/>
      <c r="WUG84" s="86"/>
      <c r="WUH84" s="86"/>
      <c r="WUI84" s="86"/>
      <c r="WUJ84" s="86"/>
      <c r="WUK84" s="86"/>
      <c r="WUL84" s="86"/>
      <c r="WUM84" s="86"/>
      <c r="WUN84" s="86"/>
      <c r="WUO84" s="86"/>
      <c r="WUP84" s="86"/>
      <c r="WUQ84" s="86"/>
      <c r="WUR84" s="86"/>
      <c r="WUS84" s="86"/>
      <c r="WUT84" s="86"/>
      <c r="WUU84" s="86"/>
      <c r="WUV84" s="86"/>
      <c r="WUW84" s="86"/>
      <c r="WUX84" s="86"/>
      <c r="WUY84" s="86"/>
      <c r="WUZ84" s="86"/>
      <c r="WVA84" s="86"/>
      <c r="WVB84" s="86"/>
      <c r="WVC84" s="86"/>
      <c r="WVD84" s="86"/>
      <c r="WVE84" s="86"/>
      <c r="WVF84" s="86"/>
      <c r="WVG84" s="86"/>
      <c r="WVH84" s="86"/>
      <c r="WVI84" s="86"/>
      <c r="WVJ84" s="86"/>
      <c r="WVK84" s="86"/>
      <c r="WVL84" s="86"/>
      <c r="WVM84" s="86"/>
      <c r="WVN84" s="86"/>
      <c r="WVO84" s="86"/>
      <c r="WVP84" s="86"/>
      <c r="WVQ84" s="86"/>
      <c r="WVR84" s="86"/>
      <c r="WVS84" s="86"/>
      <c r="WVT84" s="86"/>
      <c r="WVU84" s="86"/>
      <c r="WVV84" s="86"/>
      <c r="WVW84" s="86"/>
      <c r="WVX84" s="86"/>
      <c r="WVY84" s="86"/>
      <c r="WVZ84" s="86"/>
      <c r="WWA84" s="86"/>
      <c r="WWB84" s="86"/>
      <c r="WWC84" s="86"/>
      <c r="WWD84" s="86"/>
      <c r="WWE84" s="86"/>
      <c r="WWF84" s="86"/>
      <c r="WWG84" s="86"/>
      <c r="WWH84" s="86"/>
      <c r="WWI84" s="86"/>
      <c r="WWJ84" s="86"/>
      <c r="WWK84" s="86"/>
      <c r="WWL84" s="86"/>
      <c r="WWM84" s="86"/>
      <c r="WWN84" s="86"/>
      <c r="WWO84" s="86"/>
      <c r="WWP84" s="86"/>
      <c r="WWQ84" s="86"/>
      <c r="WWR84" s="86"/>
      <c r="WWS84" s="86"/>
      <c r="WWT84" s="86"/>
      <c r="WWU84" s="86"/>
      <c r="WWV84" s="86"/>
      <c r="WWW84" s="86"/>
      <c r="WWX84" s="86"/>
      <c r="WWY84" s="86"/>
      <c r="WWZ84" s="86"/>
      <c r="WXA84" s="86"/>
      <c r="WXB84" s="86"/>
      <c r="WXC84" s="86"/>
      <c r="WXD84" s="86"/>
      <c r="WXE84" s="86"/>
      <c r="WXF84" s="86"/>
      <c r="WXG84" s="86"/>
      <c r="WXH84" s="86"/>
      <c r="WXI84" s="86"/>
      <c r="WXJ84" s="86"/>
      <c r="WXK84" s="86"/>
      <c r="WXL84" s="86"/>
      <c r="WXM84" s="86"/>
      <c r="WXN84" s="86"/>
      <c r="WXO84" s="86"/>
      <c r="WXP84" s="86"/>
      <c r="WXQ84" s="86"/>
      <c r="WXR84" s="86"/>
      <c r="WXS84" s="86"/>
      <c r="WXT84" s="86"/>
      <c r="WXU84" s="86"/>
      <c r="WXV84" s="86"/>
      <c r="WXW84" s="86"/>
      <c r="WXX84" s="86"/>
      <c r="WXY84" s="86"/>
      <c r="WXZ84" s="86"/>
      <c r="WYA84" s="86"/>
      <c r="WYB84" s="86"/>
      <c r="WYC84" s="86"/>
      <c r="WYD84" s="86"/>
      <c r="WYE84" s="86"/>
      <c r="WYF84" s="86"/>
      <c r="WYG84" s="86"/>
      <c r="WYH84" s="86"/>
      <c r="WYI84" s="86"/>
      <c r="WYJ84" s="86"/>
      <c r="WYK84" s="86"/>
      <c r="WYL84" s="86"/>
      <c r="WYM84" s="86"/>
      <c r="WYN84" s="86"/>
      <c r="WYO84" s="86"/>
      <c r="WYP84" s="86"/>
      <c r="WYQ84" s="86"/>
      <c r="WYR84" s="86"/>
      <c r="WYS84" s="86"/>
      <c r="WYT84" s="86"/>
      <c r="WYU84" s="86"/>
      <c r="WYV84" s="86"/>
      <c r="WYW84" s="86"/>
      <c r="WYX84" s="86"/>
      <c r="WYY84" s="86"/>
      <c r="WYZ84" s="86"/>
      <c r="WZA84" s="86"/>
      <c r="WZB84" s="86"/>
      <c r="WZC84" s="86"/>
      <c r="WZD84" s="86"/>
      <c r="WZE84" s="86"/>
      <c r="WZF84" s="86"/>
      <c r="WZG84" s="86"/>
      <c r="WZH84" s="86"/>
      <c r="WZI84" s="86"/>
      <c r="WZJ84" s="86"/>
      <c r="WZK84" s="86"/>
      <c r="WZL84" s="86"/>
      <c r="WZM84" s="86"/>
      <c r="WZN84" s="86"/>
      <c r="WZO84" s="86"/>
      <c r="WZP84" s="86"/>
      <c r="WZQ84" s="86"/>
      <c r="WZR84" s="86"/>
      <c r="WZS84" s="86"/>
      <c r="WZT84" s="86"/>
      <c r="WZU84" s="86"/>
      <c r="WZV84" s="86"/>
      <c r="WZW84" s="86"/>
      <c r="WZX84" s="86"/>
      <c r="WZY84" s="86"/>
      <c r="WZZ84" s="86"/>
      <c r="XAA84" s="86"/>
      <c r="XAB84" s="86"/>
      <c r="XAC84" s="86"/>
      <c r="XAD84" s="86"/>
      <c r="XAE84" s="86"/>
      <c r="XAF84" s="86"/>
      <c r="XAG84" s="86"/>
      <c r="XAH84" s="86"/>
      <c r="XAI84" s="86"/>
      <c r="XAJ84" s="86"/>
      <c r="XAK84" s="86"/>
      <c r="XAL84" s="86"/>
      <c r="XAM84" s="86"/>
      <c r="XAN84" s="86"/>
      <c r="XAO84" s="86"/>
      <c r="XAP84" s="86"/>
      <c r="XAQ84" s="86"/>
      <c r="XAR84" s="86"/>
      <c r="XAS84" s="86"/>
      <c r="XAT84" s="86"/>
      <c r="XAU84" s="86"/>
      <c r="XAV84" s="86"/>
      <c r="XAW84" s="86"/>
      <c r="XAX84" s="86"/>
      <c r="XAY84" s="86"/>
      <c r="XAZ84" s="86"/>
      <c r="XBA84" s="86"/>
      <c r="XBB84" s="86"/>
      <c r="XBC84" s="86"/>
      <c r="XBD84" s="86"/>
      <c r="XBE84" s="86"/>
      <c r="XBF84" s="86"/>
      <c r="XBG84" s="86"/>
      <c r="XBH84" s="86"/>
      <c r="XBI84" s="86"/>
      <c r="XBJ84" s="86"/>
      <c r="XBK84" s="86"/>
      <c r="XBL84" s="86"/>
      <c r="XBM84" s="86"/>
      <c r="XBN84" s="86"/>
      <c r="XBO84" s="86"/>
      <c r="XBP84" s="86"/>
      <c r="XBQ84" s="86"/>
      <c r="XBR84" s="86"/>
      <c r="XBS84" s="86"/>
      <c r="XBT84" s="86"/>
      <c r="XBU84" s="86"/>
      <c r="XBV84" s="86"/>
      <c r="XBW84" s="86"/>
      <c r="XBX84" s="86"/>
      <c r="XBY84" s="86"/>
      <c r="XBZ84" s="86"/>
      <c r="XCA84" s="86"/>
      <c r="XCB84" s="86"/>
      <c r="XCC84" s="86"/>
      <c r="XCD84" s="86"/>
      <c r="XCE84" s="86"/>
      <c r="XCF84" s="86"/>
      <c r="XCG84" s="86"/>
      <c r="XCH84" s="86"/>
      <c r="XCI84" s="86"/>
      <c r="XCJ84" s="86"/>
      <c r="XCK84" s="86"/>
      <c r="XCL84" s="86"/>
      <c r="XCM84" s="86"/>
      <c r="XCN84" s="86"/>
      <c r="XCO84" s="86"/>
      <c r="XCP84" s="86"/>
      <c r="XCQ84" s="86"/>
      <c r="XCR84" s="86"/>
      <c r="XCS84" s="86"/>
      <c r="XCT84" s="86"/>
      <c r="XCU84" s="86"/>
      <c r="XCV84" s="86"/>
      <c r="XCW84" s="86"/>
      <c r="XCX84" s="86"/>
      <c r="XCY84" s="86"/>
      <c r="XCZ84" s="86"/>
      <c r="XDA84" s="86"/>
      <c r="XDB84" s="86"/>
      <c r="XDC84" s="86"/>
      <c r="XDD84" s="86"/>
      <c r="XDE84" s="86"/>
      <c r="XDF84" s="86"/>
      <c r="XDG84" s="86"/>
      <c r="XDH84" s="86"/>
      <c r="XDI84" s="86"/>
      <c r="XDJ84" s="86"/>
      <c r="XDK84" s="86"/>
      <c r="XDL84" s="86"/>
      <c r="XDM84" s="86"/>
      <c r="XDN84" s="86"/>
      <c r="XDO84" s="86"/>
      <c r="XDP84" s="86"/>
      <c r="XDQ84" s="86"/>
      <c r="XDR84" s="86"/>
      <c r="XDS84" s="86"/>
      <c r="XDT84" s="86"/>
      <c r="XDU84" s="86"/>
      <c r="XDV84" s="86"/>
      <c r="XDW84" s="86"/>
      <c r="XDX84" s="86"/>
      <c r="XDY84" s="86"/>
      <c r="XDZ84" s="86"/>
      <c r="XEA84" s="86"/>
      <c r="XEB84" s="86"/>
      <c r="XEC84" s="86"/>
      <c r="XED84" s="86"/>
      <c r="XEE84" s="86"/>
      <c r="XEF84" s="86"/>
      <c r="XEG84" s="86"/>
      <c r="XEH84" s="86"/>
      <c r="XEI84" s="86"/>
      <c r="XEJ84" s="86"/>
      <c r="XEK84" s="86"/>
      <c r="XEL84" s="86"/>
      <c r="XEM84" s="86"/>
      <c r="XEN84" s="86"/>
      <c r="XEO84" s="86"/>
      <c r="XEP84" s="86"/>
    </row>
    <row r="85" spans="2:16370" x14ac:dyDescent="0.2">
      <c r="B85" s="113" t="str">
        <f t="shared" si="52"/>
        <v>R_A2</v>
      </c>
      <c r="C85" s="114">
        <f t="shared" ref="C85:AH85" si="55">IFERROR((C43-$BI43)*LN(C43/$BI43),0)</f>
        <v>5.5546508594279058E-2</v>
      </c>
      <c r="D85" s="114">
        <f t="shared" si="55"/>
        <v>4.907152195027361E-2</v>
      </c>
      <c r="E85" s="114">
        <f t="shared" si="55"/>
        <v>4.3802531291038088E-2</v>
      </c>
      <c r="F85" s="114">
        <f t="shared" si="55"/>
        <v>4.5434324898645267E-2</v>
      </c>
      <c r="G85" s="114">
        <f t="shared" si="55"/>
        <v>4.5243864656752487E-2</v>
      </c>
      <c r="H85" s="114">
        <f t="shared" si="55"/>
        <v>4.2551710928443044E-2</v>
      </c>
      <c r="I85" s="114">
        <f t="shared" si="55"/>
        <v>4.6085750878106804E-2</v>
      </c>
      <c r="J85" s="114">
        <f t="shared" si="55"/>
        <v>4.5858709557315865E-2</v>
      </c>
      <c r="K85" s="114">
        <f t="shared" si="55"/>
        <v>3.9836856119877966E-2</v>
      </c>
      <c r="L85" s="114">
        <f t="shared" si="55"/>
        <v>3.4873066172707932E-2</v>
      </c>
      <c r="M85" s="114">
        <f t="shared" si="55"/>
        <v>2.6073215463209891E-2</v>
      </c>
      <c r="N85" s="114">
        <f t="shared" si="55"/>
        <v>2.0194348872199081E-2</v>
      </c>
      <c r="O85" s="114">
        <f t="shared" si="55"/>
        <v>1.4774506223243724E-2</v>
      </c>
      <c r="P85" s="114">
        <f t="shared" si="55"/>
        <v>1.0755864675397568E-2</v>
      </c>
      <c r="Q85" s="114">
        <f t="shared" si="55"/>
        <v>7.9524609954691409E-3</v>
      </c>
      <c r="R85" s="114">
        <f t="shared" si="55"/>
        <v>6.4617406705193507E-3</v>
      </c>
      <c r="S85" s="114">
        <f t="shared" si="55"/>
        <v>5.0720254631684012E-3</v>
      </c>
      <c r="T85" s="114">
        <f t="shared" si="55"/>
        <v>4.1322742648823114E-3</v>
      </c>
      <c r="U85" s="114">
        <f t="shared" si="55"/>
        <v>3.2877064355234533E-3</v>
      </c>
      <c r="V85" s="114">
        <f t="shared" si="55"/>
        <v>3.7335305134951207E-3</v>
      </c>
      <c r="W85" s="114">
        <f t="shared" si="55"/>
        <v>2.0231871132633254E-3</v>
      </c>
      <c r="X85" s="114">
        <f t="shared" si="55"/>
        <v>1.2567200965406073E-3</v>
      </c>
      <c r="Y85" s="114">
        <f t="shared" si="55"/>
        <v>9.1463649236125163E-4</v>
      </c>
      <c r="Z85" s="114">
        <f t="shared" si="55"/>
        <v>3.417857102392776E-4</v>
      </c>
      <c r="AA85" s="114">
        <f t="shared" si="55"/>
        <v>8.1875455427627642E-5</v>
      </c>
      <c r="AB85" s="114">
        <f t="shared" si="55"/>
        <v>2.2681909650733373E-6</v>
      </c>
      <c r="AC85" s="114">
        <f t="shared" si="55"/>
        <v>3.1833892555014691E-5</v>
      </c>
      <c r="AD85" s="114">
        <f t="shared" si="55"/>
        <v>9.8869985160441215E-9</v>
      </c>
      <c r="AE85" s="114">
        <f t="shared" si="55"/>
        <v>1.3134640811664084E-4</v>
      </c>
      <c r="AF85" s="114">
        <f t="shared" si="55"/>
        <v>1.1574178061664773E-4</v>
      </c>
      <c r="AG85" s="114">
        <f t="shared" si="55"/>
        <v>2.7176076062043942E-4</v>
      </c>
      <c r="AH85" s="114">
        <f t="shared" si="55"/>
        <v>3.0904951254779917E-4</v>
      </c>
      <c r="AI85" s="114">
        <f t="shared" ref="AI85:BH85" si="56">IFERROR((AI43-$BI43)*LN(AI43/$BI43),0)</f>
        <v>4.4512551488877305E-4</v>
      </c>
      <c r="AJ85" s="114">
        <f t="shared" si="56"/>
        <v>2.0839588192859461E-4</v>
      </c>
      <c r="AK85" s="114">
        <f t="shared" si="56"/>
        <v>2.0114757435225398E-4</v>
      </c>
      <c r="AL85" s="114">
        <f t="shared" si="56"/>
        <v>2.4428011107367803E-5</v>
      </c>
      <c r="AM85" s="114">
        <f t="shared" si="56"/>
        <v>7.9103470693123314E-6</v>
      </c>
      <c r="AN85" s="114">
        <f t="shared" si="56"/>
        <v>2.0470855577446092E-5</v>
      </c>
      <c r="AO85" s="114">
        <f t="shared" si="56"/>
        <v>5.7884708527126554E-5</v>
      </c>
      <c r="AP85" s="114">
        <f t="shared" si="56"/>
        <v>2.0227513784485139E-4</v>
      </c>
      <c r="AQ85" s="114">
        <f t="shared" si="56"/>
        <v>5.8654588133929696E-4</v>
      </c>
      <c r="AR85" s="114">
        <f t="shared" si="56"/>
        <v>1.3083574716305512E-3</v>
      </c>
      <c r="AS85" s="114">
        <f t="shared" si="56"/>
        <v>2.8212838579188449E-3</v>
      </c>
      <c r="AT85" s="114">
        <f t="shared" si="56"/>
        <v>3.2577068846936248E-3</v>
      </c>
      <c r="AU85" s="114">
        <f t="shared" si="56"/>
        <v>3.8678723764368501E-3</v>
      </c>
      <c r="AV85" s="114">
        <f t="shared" si="56"/>
        <v>5.6459402741187272E-3</v>
      </c>
      <c r="AW85" s="114">
        <f t="shared" si="56"/>
        <v>5.3213358834664597E-3</v>
      </c>
      <c r="AX85" s="114">
        <f t="shared" si="56"/>
        <v>4.4359173243137652E-3</v>
      </c>
      <c r="AY85" s="114">
        <f t="shared" si="56"/>
        <v>4.0754710448495249E-3</v>
      </c>
      <c r="AZ85" s="114">
        <f t="shared" si="56"/>
        <v>2.864622757446617E-3</v>
      </c>
      <c r="BA85" s="114">
        <f t="shared" si="56"/>
        <v>2.6767772815166901E-3</v>
      </c>
      <c r="BB85" s="114">
        <f t="shared" si="56"/>
        <v>1.7138300839186591E-3</v>
      </c>
      <c r="BC85" s="114">
        <f t="shared" si="56"/>
        <v>5.0964899916620314E-4</v>
      </c>
      <c r="BD85" s="114">
        <f t="shared" si="56"/>
        <v>3.3623126570907842E-4</v>
      </c>
      <c r="BE85" s="114">
        <f t="shared" si="56"/>
        <v>1.217855837652832E-3</v>
      </c>
      <c r="BF85" s="114">
        <f t="shared" si="56"/>
        <v>1.5010836408105195E-3</v>
      </c>
      <c r="BG85" s="114">
        <f t="shared" si="56"/>
        <v>2.2236233936806659E-3</v>
      </c>
      <c r="BH85" s="114">
        <f t="shared" si="56"/>
        <v>3.7328621851279373E-3</v>
      </c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  <c r="CO85" s="94"/>
      <c r="CP85" s="94"/>
      <c r="CQ85" s="94"/>
      <c r="CR85" s="94"/>
      <c r="CS85" s="94"/>
      <c r="CT85" s="94"/>
      <c r="CU85" s="94"/>
      <c r="CV85" s="94"/>
      <c r="CW85" s="94"/>
      <c r="CX85" s="94"/>
      <c r="CY85" s="94"/>
      <c r="CZ85" s="94"/>
      <c r="DA85" s="94"/>
      <c r="DB85" s="94"/>
      <c r="DC85" s="94"/>
      <c r="DD85" s="94"/>
      <c r="DE85" s="94"/>
      <c r="DF85" s="94"/>
      <c r="DG85" s="94"/>
      <c r="DH85" s="94"/>
      <c r="DI85" s="94"/>
      <c r="DJ85" s="94"/>
      <c r="DK85" s="94"/>
      <c r="DL85" s="94"/>
      <c r="DM85" s="94"/>
      <c r="DN85" s="94"/>
      <c r="DO85" s="94"/>
      <c r="DP85" s="94"/>
      <c r="DQ85" s="94"/>
      <c r="DR85" s="94"/>
      <c r="DS85" s="94"/>
      <c r="DT85" s="94"/>
      <c r="DU85" s="94"/>
      <c r="DV85" s="94"/>
      <c r="DW85" s="94"/>
      <c r="DX85" s="94"/>
      <c r="DY85" s="94"/>
      <c r="DZ85" s="94"/>
      <c r="EA85" s="94"/>
      <c r="EB85" s="94"/>
      <c r="EC85" s="94"/>
      <c r="ED85" s="94"/>
      <c r="EE85" s="94"/>
      <c r="EF85" s="94"/>
      <c r="EG85" s="94"/>
      <c r="EH85" s="94"/>
      <c r="EI85" s="94"/>
      <c r="EJ85" s="94"/>
      <c r="EK85" s="94"/>
      <c r="EL85" s="94"/>
      <c r="EM85" s="94"/>
      <c r="EN85" s="94"/>
      <c r="EO85" s="94"/>
      <c r="EP85" s="94"/>
      <c r="EQ85" s="94"/>
      <c r="ER85" s="94"/>
      <c r="ES85" s="94"/>
      <c r="ET85" s="94"/>
      <c r="EU85" s="94"/>
      <c r="EV85" s="94"/>
      <c r="EW85" s="94"/>
      <c r="EX85" s="94"/>
      <c r="EY85" s="94"/>
      <c r="EZ85" s="94"/>
      <c r="FA85" s="94"/>
      <c r="FB85" s="94"/>
      <c r="FC85" s="94"/>
      <c r="FD85" s="94"/>
      <c r="FE85" s="94"/>
      <c r="FF85" s="94"/>
      <c r="FG85" s="94"/>
      <c r="FH85" s="94"/>
      <c r="FI85" s="94"/>
      <c r="FJ85" s="94"/>
      <c r="FK85" s="94"/>
      <c r="FL85" s="94"/>
      <c r="FM85" s="94"/>
      <c r="FN85" s="94"/>
      <c r="FO85" s="94"/>
      <c r="FP85" s="94"/>
      <c r="FQ85" s="94"/>
      <c r="FR85" s="94"/>
      <c r="FS85" s="94"/>
      <c r="FT85" s="94"/>
      <c r="FU85" s="94"/>
      <c r="FV85" s="94"/>
      <c r="FW85" s="94"/>
      <c r="FX85" s="94"/>
      <c r="FY85" s="94"/>
      <c r="FZ85" s="94"/>
      <c r="GA85" s="94"/>
      <c r="GB85" s="94"/>
      <c r="GC85" s="94"/>
      <c r="GD85" s="94"/>
      <c r="GE85" s="94"/>
      <c r="GF85" s="94"/>
      <c r="GG85" s="94"/>
      <c r="GH85" s="94"/>
      <c r="GI85" s="94"/>
      <c r="GJ85" s="94"/>
      <c r="GK85" s="94"/>
      <c r="GL85" s="94"/>
      <c r="GM85" s="94"/>
      <c r="GN85" s="94"/>
      <c r="GO85" s="94"/>
      <c r="GP85" s="94"/>
      <c r="GQ85" s="94"/>
      <c r="GR85" s="94"/>
      <c r="GS85" s="94"/>
      <c r="GT85" s="94"/>
      <c r="GU85" s="94"/>
      <c r="GV85" s="94"/>
      <c r="GW85" s="94"/>
      <c r="GX85" s="94"/>
      <c r="GY85" s="94"/>
      <c r="GZ85" s="94"/>
      <c r="HA85" s="94"/>
      <c r="HB85" s="94"/>
      <c r="HC85" s="94"/>
      <c r="HD85" s="94"/>
      <c r="HE85" s="94"/>
      <c r="HF85" s="94"/>
      <c r="HG85" s="94"/>
      <c r="HH85" s="94"/>
      <c r="HI85" s="94"/>
      <c r="HJ85" s="94"/>
      <c r="HK85" s="94"/>
      <c r="HL85" s="94"/>
      <c r="HM85" s="94"/>
      <c r="HN85" s="94"/>
      <c r="HO85" s="94"/>
      <c r="HP85" s="94"/>
      <c r="HQ85" s="94"/>
      <c r="HR85" s="94"/>
      <c r="HS85" s="94"/>
      <c r="HT85" s="94"/>
      <c r="HU85" s="94"/>
      <c r="HV85" s="94"/>
      <c r="HW85" s="94"/>
      <c r="HX85" s="94"/>
      <c r="HY85" s="94"/>
      <c r="HZ85" s="94"/>
      <c r="IA85" s="94"/>
      <c r="IB85" s="94"/>
      <c r="IC85" s="94"/>
      <c r="ID85" s="94"/>
      <c r="IE85" s="94"/>
      <c r="IF85" s="94"/>
      <c r="IG85" s="94"/>
      <c r="IH85" s="94"/>
      <c r="II85" s="94"/>
      <c r="IJ85" s="94"/>
      <c r="IK85" s="94"/>
      <c r="IL85" s="94"/>
      <c r="IM85" s="94"/>
      <c r="IN85" s="94"/>
      <c r="IO85" s="94"/>
      <c r="IP85" s="94"/>
      <c r="IQ85" s="94"/>
      <c r="IR85" s="94"/>
      <c r="IS85" s="94"/>
      <c r="IT85" s="94"/>
      <c r="IU85" s="94"/>
      <c r="IV85" s="94"/>
      <c r="IW85" s="94"/>
      <c r="IX85" s="94"/>
      <c r="IY85" s="94"/>
      <c r="IZ85" s="94"/>
      <c r="JA85" s="94"/>
      <c r="JB85" s="94"/>
      <c r="JC85" s="94"/>
      <c r="JD85" s="94"/>
      <c r="JE85" s="94"/>
      <c r="JF85" s="94"/>
      <c r="JG85" s="94"/>
      <c r="JH85" s="94"/>
      <c r="JI85" s="94"/>
      <c r="JJ85" s="94"/>
      <c r="JK85" s="94"/>
      <c r="JL85" s="94"/>
      <c r="JM85" s="94"/>
      <c r="JN85" s="94"/>
      <c r="JO85" s="94"/>
      <c r="JP85" s="94"/>
      <c r="JQ85" s="94"/>
      <c r="JR85" s="94"/>
      <c r="JS85" s="94"/>
      <c r="JT85" s="94"/>
      <c r="JU85" s="94"/>
      <c r="JV85" s="94"/>
      <c r="JW85" s="94"/>
      <c r="JX85" s="94"/>
      <c r="JY85" s="94"/>
      <c r="JZ85" s="94"/>
      <c r="KA85" s="94"/>
      <c r="KB85" s="94"/>
      <c r="KC85" s="94"/>
      <c r="KD85" s="94"/>
      <c r="KE85" s="94"/>
      <c r="KF85" s="94"/>
      <c r="KG85" s="94"/>
      <c r="KH85" s="94"/>
      <c r="KI85" s="94"/>
      <c r="KJ85" s="94"/>
      <c r="KK85" s="94"/>
      <c r="KL85" s="94"/>
      <c r="KM85" s="94"/>
      <c r="KN85" s="94"/>
      <c r="KO85" s="94"/>
      <c r="KP85" s="94"/>
      <c r="KQ85" s="94"/>
      <c r="KR85" s="94"/>
      <c r="KS85" s="94"/>
      <c r="KT85" s="94"/>
      <c r="KU85" s="94"/>
      <c r="KV85" s="94"/>
      <c r="KW85" s="94"/>
      <c r="KX85" s="94"/>
      <c r="KY85" s="94"/>
      <c r="KZ85" s="94"/>
      <c r="LA85" s="94"/>
      <c r="LB85" s="94"/>
      <c r="LC85" s="94"/>
      <c r="LD85" s="94"/>
      <c r="LE85" s="94"/>
      <c r="LF85" s="94"/>
      <c r="LG85" s="94"/>
      <c r="LH85" s="94"/>
      <c r="LI85" s="94"/>
      <c r="LJ85" s="94"/>
      <c r="LK85" s="94"/>
      <c r="LL85" s="94"/>
      <c r="LM85" s="94"/>
      <c r="LN85" s="94"/>
      <c r="LO85" s="94"/>
      <c r="LP85" s="94"/>
      <c r="LQ85" s="94"/>
      <c r="LR85" s="94"/>
      <c r="LS85" s="94"/>
      <c r="LT85" s="94"/>
      <c r="LU85" s="94"/>
      <c r="LV85" s="94"/>
      <c r="LW85" s="94"/>
      <c r="LX85" s="94"/>
      <c r="LY85" s="94"/>
      <c r="LZ85" s="94"/>
      <c r="MA85" s="94"/>
      <c r="MB85" s="94"/>
      <c r="MC85" s="94"/>
      <c r="MD85" s="94"/>
      <c r="ME85" s="94"/>
      <c r="MF85" s="94"/>
      <c r="MG85" s="94"/>
      <c r="MH85" s="94"/>
      <c r="MI85" s="94"/>
      <c r="MJ85" s="94"/>
      <c r="MK85" s="94"/>
      <c r="ML85" s="94"/>
      <c r="MM85" s="94"/>
      <c r="MN85" s="94"/>
      <c r="MO85" s="94"/>
      <c r="MP85" s="94"/>
      <c r="MQ85" s="94"/>
      <c r="MR85" s="94"/>
      <c r="MS85" s="94"/>
      <c r="MT85" s="94"/>
      <c r="MU85" s="94"/>
      <c r="MV85" s="94"/>
      <c r="MW85" s="94"/>
      <c r="MX85" s="94"/>
      <c r="MY85" s="94"/>
      <c r="MZ85" s="94"/>
      <c r="NA85" s="94"/>
      <c r="NB85" s="94"/>
      <c r="NC85" s="94"/>
      <c r="ND85" s="94"/>
      <c r="NE85" s="94"/>
      <c r="NF85" s="94"/>
      <c r="NG85" s="94"/>
      <c r="NH85" s="94"/>
      <c r="NI85" s="94"/>
      <c r="NJ85" s="94"/>
      <c r="NK85" s="94"/>
      <c r="NL85" s="94"/>
      <c r="NM85" s="94"/>
      <c r="NN85" s="94"/>
      <c r="NO85" s="94"/>
      <c r="NP85" s="94"/>
      <c r="NQ85" s="94"/>
      <c r="NR85" s="94"/>
      <c r="NS85" s="94"/>
      <c r="NT85" s="94"/>
      <c r="NU85" s="94"/>
      <c r="NV85" s="94"/>
      <c r="NW85" s="94"/>
      <c r="NX85" s="94"/>
      <c r="NY85" s="94"/>
      <c r="NZ85" s="94"/>
      <c r="OA85" s="94"/>
      <c r="OB85" s="94"/>
      <c r="OC85" s="94"/>
      <c r="OD85" s="94"/>
      <c r="OE85" s="94"/>
      <c r="OF85" s="94"/>
      <c r="OG85" s="94"/>
      <c r="OH85" s="94"/>
      <c r="OI85" s="94"/>
      <c r="OJ85" s="94"/>
      <c r="OK85" s="94"/>
      <c r="OL85" s="94"/>
      <c r="OM85" s="94"/>
      <c r="ON85" s="94"/>
      <c r="OO85" s="94"/>
      <c r="OP85" s="94"/>
      <c r="OQ85" s="94"/>
      <c r="OR85" s="94"/>
      <c r="OS85" s="94"/>
      <c r="OT85" s="94"/>
      <c r="OU85" s="94"/>
      <c r="OV85" s="94"/>
      <c r="OW85" s="94"/>
      <c r="OX85" s="94"/>
      <c r="OY85" s="94"/>
      <c r="OZ85" s="94"/>
      <c r="PA85" s="94"/>
      <c r="PB85" s="94"/>
      <c r="PC85" s="94"/>
      <c r="PD85" s="94"/>
      <c r="PE85" s="94"/>
      <c r="PF85" s="94"/>
      <c r="PG85" s="94"/>
      <c r="PH85" s="94"/>
      <c r="PI85" s="94"/>
      <c r="PJ85" s="94"/>
      <c r="PK85" s="94"/>
      <c r="PL85" s="94"/>
      <c r="PM85" s="94"/>
      <c r="PN85" s="94"/>
      <c r="PO85" s="94"/>
      <c r="PP85" s="94"/>
      <c r="PQ85" s="94"/>
      <c r="PR85" s="94"/>
      <c r="PS85" s="94"/>
      <c r="PT85" s="94"/>
      <c r="PU85" s="94"/>
      <c r="PV85" s="94"/>
      <c r="PW85" s="94"/>
      <c r="PX85" s="94"/>
      <c r="PY85" s="94"/>
      <c r="PZ85" s="94"/>
      <c r="QA85" s="94"/>
      <c r="QB85" s="94"/>
      <c r="QC85" s="94"/>
      <c r="QD85" s="94"/>
      <c r="QE85" s="94"/>
      <c r="QF85" s="94"/>
      <c r="QG85" s="94"/>
      <c r="QH85" s="94"/>
      <c r="QI85" s="94"/>
      <c r="QJ85" s="94"/>
      <c r="QK85" s="94"/>
      <c r="QL85" s="94"/>
      <c r="QM85" s="94"/>
      <c r="QN85" s="94"/>
      <c r="QO85" s="94"/>
      <c r="QP85" s="94"/>
      <c r="QQ85" s="94"/>
      <c r="QR85" s="94"/>
      <c r="QS85" s="94"/>
      <c r="QT85" s="94"/>
      <c r="QU85" s="94"/>
      <c r="QV85" s="94"/>
      <c r="QW85" s="94"/>
      <c r="QX85" s="94"/>
      <c r="QY85" s="94"/>
      <c r="QZ85" s="94"/>
      <c r="RA85" s="94"/>
      <c r="RB85" s="94"/>
      <c r="RC85" s="94"/>
      <c r="RD85" s="94"/>
      <c r="RE85" s="94"/>
      <c r="RF85" s="94"/>
      <c r="RG85" s="94"/>
      <c r="RH85" s="94"/>
      <c r="RI85" s="94"/>
      <c r="RJ85" s="94"/>
      <c r="RK85" s="94"/>
      <c r="RL85" s="94"/>
      <c r="RM85" s="94"/>
      <c r="RN85" s="94"/>
      <c r="RO85" s="94"/>
      <c r="RP85" s="94"/>
      <c r="RQ85" s="94"/>
      <c r="RR85" s="94"/>
      <c r="RS85" s="94"/>
      <c r="RT85" s="94"/>
      <c r="RU85" s="94"/>
      <c r="RV85" s="94"/>
      <c r="RW85" s="94"/>
      <c r="RX85" s="94"/>
      <c r="RY85" s="94"/>
      <c r="RZ85" s="94"/>
      <c r="SA85" s="94"/>
      <c r="SB85" s="94"/>
      <c r="SC85" s="94"/>
      <c r="SD85" s="94"/>
      <c r="SE85" s="94"/>
      <c r="SF85" s="94"/>
      <c r="SG85" s="94"/>
      <c r="SH85" s="94"/>
      <c r="SI85" s="94"/>
      <c r="SJ85" s="94"/>
      <c r="SK85" s="94"/>
      <c r="SL85" s="94"/>
      <c r="SM85" s="94"/>
      <c r="SN85" s="94"/>
      <c r="SO85" s="94"/>
      <c r="SP85" s="94"/>
      <c r="SQ85" s="94"/>
      <c r="SR85" s="94"/>
      <c r="SS85" s="94"/>
      <c r="ST85" s="94"/>
      <c r="SU85" s="94"/>
      <c r="SV85" s="94"/>
      <c r="SW85" s="94"/>
      <c r="SX85" s="94"/>
      <c r="SY85" s="94"/>
      <c r="SZ85" s="94"/>
      <c r="TA85" s="94"/>
      <c r="TB85" s="94"/>
      <c r="TC85" s="94"/>
      <c r="TD85" s="94"/>
      <c r="TE85" s="94"/>
      <c r="TF85" s="94"/>
      <c r="TG85" s="94"/>
      <c r="TH85" s="94"/>
      <c r="TI85" s="94"/>
      <c r="TJ85" s="94"/>
      <c r="TK85" s="94"/>
      <c r="TL85" s="94"/>
      <c r="TM85" s="94"/>
      <c r="TN85" s="94"/>
      <c r="TO85" s="94"/>
      <c r="TP85" s="94"/>
      <c r="TQ85" s="94"/>
      <c r="TR85" s="94"/>
      <c r="TS85" s="94"/>
      <c r="TT85" s="94"/>
      <c r="TU85" s="94"/>
      <c r="TV85" s="94"/>
      <c r="TW85" s="94"/>
      <c r="TX85" s="94"/>
      <c r="TY85" s="94"/>
      <c r="TZ85" s="94"/>
      <c r="UA85" s="94"/>
      <c r="UB85" s="94"/>
      <c r="UC85" s="94"/>
      <c r="UD85" s="94"/>
      <c r="UE85" s="94"/>
      <c r="UF85" s="94"/>
      <c r="UG85" s="94"/>
      <c r="UH85" s="94"/>
      <c r="UI85" s="94"/>
      <c r="UJ85" s="94"/>
      <c r="UK85" s="94"/>
      <c r="UL85" s="94"/>
      <c r="UM85" s="94"/>
      <c r="UN85" s="94"/>
      <c r="UO85" s="94"/>
      <c r="UP85" s="94"/>
      <c r="UQ85" s="94"/>
      <c r="UR85" s="94"/>
      <c r="US85" s="94"/>
      <c r="UT85" s="94"/>
      <c r="UU85" s="94"/>
      <c r="UV85" s="94"/>
      <c r="UW85" s="94"/>
      <c r="UX85" s="94"/>
      <c r="UY85" s="94"/>
      <c r="UZ85" s="94"/>
      <c r="VA85" s="94"/>
      <c r="VB85" s="94"/>
      <c r="VC85" s="94"/>
      <c r="VD85" s="94"/>
      <c r="VE85" s="94"/>
      <c r="VF85" s="94"/>
      <c r="VG85" s="94"/>
      <c r="VH85" s="94"/>
      <c r="VI85" s="94"/>
      <c r="VJ85" s="94"/>
      <c r="VK85" s="94"/>
      <c r="VL85" s="94"/>
      <c r="VM85" s="94"/>
      <c r="VN85" s="94"/>
      <c r="VO85" s="94"/>
      <c r="VP85" s="94"/>
      <c r="VQ85" s="94"/>
      <c r="VR85" s="94"/>
      <c r="VS85" s="94"/>
      <c r="VT85" s="94"/>
      <c r="VU85" s="94"/>
      <c r="VV85" s="94"/>
      <c r="VW85" s="94"/>
      <c r="VX85" s="94"/>
      <c r="VY85" s="94"/>
      <c r="VZ85" s="94"/>
      <c r="WA85" s="94"/>
      <c r="WB85" s="94"/>
      <c r="WC85" s="94"/>
      <c r="WD85" s="94"/>
      <c r="WE85" s="94"/>
      <c r="WF85" s="94"/>
      <c r="WG85" s="94"/>
      <c r="WH85" s="94"/>
      <c r="WI85" s="94"/>
      <c r="WJ85" s="94"/>
      <c r="WK85" s="94"/>
      <c r="WL85" s="94"/>
      <c r="WM85" s="94"/>
      <c r="WN85" s="94"/>
      <c r="WO85" s="94"/>
      <c r="WP85" s="94"/>
      <c r="WQ85" s="94"/>
      <c r="WR85" s="94"/>
      <c r="WS85" s="94"/>
      <c r="WT85" s="94"/>
      <c r="WU85" s="94"/>
      <c r="WV85" s="94"/>
      <c r="WW85" s="94"/>
      <c r="WX85" s="94"/>
      <c r="WY85" s="94"/>
      <c r="WZ85" s="94"/>
      <c r="XA85" s="94"/>
      <c r="XB85" s="94"/>
      <c r="XC85" s="94"/>
      <c r="XD85" s="94"/>
      <c r="XE85" s="94"/>
      <c r="XF85" s="94"/>
      <c r="XG85" s="94"/>
      <c r="XH85" s="94"/>
      <c r="XI85" s="94"/>
      <c r="XJ85" s="94"/>
      <c r="XK85" s="94"/>
      <c r="XL85" s="94"/>
      <c r="XM85" s="94"/>
      <c r="XN85" s="94"/>
      <c r="XO85" s="94"/>
      <c r="XP85" s="94"/>
      <c r="XQ85" s="94"/>
      <c r="XR85" s="94"/>
      <c r="XS85" s="94"/>
      <c r="XT85" s="94"/>
      <c r="XU85" s="94"/>
      <c r="XV85" s="94"/>
      <c r="XW85" s="94"/>
      <c r="XX85" s="94"/>
      <c r="XY85" s="94"/>
      <c r="XZ85" s="94"/>
      <c r="YA85" s="94"/>
      <c r="YB85" s="94"/>
      <c r="YC85" s="94"/>
      <c r="YD85" s="94"/>
      <c r="YE85" s="94"/>
      <c r="YF85" s="94"/>
      <c r="YG85" s="94"/>
      <c r="YH85" s="94"/>
      <c r="YI85" s="94"/>
      <c r="YJ85" s="94"/>
      <c r="YK85" s="94"/>
      <c r="YL85" s="94"/>
      <c r="YM85" s="94"/>
      <c r="YN85" s="94"/>
      <c r="YO85" s="94"/>
      <c r="YP85" s="94"/>
      <c r="YQ85" s="94"/>
      <c r="YR85" s="94"/>
      <c r="YS85" s="94"/>
      <c r="YT85" s="94"/>
      <c r="YU85" s="94"/>
      <c r="YV85" s="94"/>
      <c r="YW85" s="94"/>
      <c r="YX85" s="94"/>
      <c r="YY85" s="94"/>
      <c r="YZ85" s="94"/>
      <c r="ZA85" s="94"/>
      <c r="ZB85" s="94"/>
      <c r="ZC85" s="94"/>
      <c r="ZD85" s="94"/>
      <c r="ZE85" s="94"/>
      <c r="ZF85" s="94"/>
      <c r="ZG85" s="94"/>
      <c r="ZH85" s="94"/>
      <c r="ZI85" s="94"/>
      <c r="ZJ85" s="94"/>
      <c r="ZK85" s="94"/>
      <c r="ZL85" s="94"/>
      <c r="ZM85" s="94"/>
      <c r="ZN85" s="94"/>
      <c r="ZO85" s="94"/>
      <c r="ZP85" s="94"/>
      <c r="ZQ85" s="94"/>
      <c r="ZR85" s="94"/>
      <c r="ZS85" s="94"/>
      <c r="ZT85" s="94"/>
      <c r="ZU85" s="94"/>
      <c r="ZV85" s="94"/>
      <c r="ZW85" s="94"/>
      <c r="ZX85" s="94"/>
      <c r="ZY85" s="94"/>
      <c r="ZZ85" s="94"/>
      <c r="AAA85" s="94"/>
      <c r="AAB85" s="94"/>
      <c r="AAC85" s="94"/>
      <c r="AAD85" s="94"/>
      <c r="AAE85" s="94"/>
      <c r="AAF85" s="94"/>
      <c r="AAG85" s="94"/>
      <c r="AAH85" s="94"/>
      <c r="AAI85" s="94"/>
      <c r="AAJ85" s="94"/>
      <c r="AAK85" s="94"/>
      <c r="AAL85" s="94"/>
      <c r="AAM85" s="94"/>
      <c r="AAN85" s="94"/>
      <c r="AAO85" s="94"/>
      <c r="AAP85" s="94"/>
      <c r="AAQ85" s="94"/>
      <c r="AAR85" s="94"/>
      <c r="AAS85" s="94"/>
      <c r="AAT85" s="94"/>
      <c r="AAU85" s="94"/>
      <c r="AAV85" s="94"/>
      <c r="AAW85" s="94"/>
      <c r="AAX85" s="94"/>
      <c r="AAY85" s="94"/>
      <c r="AAZ85" s="94"/>
      <c r="ABA85" s="94"/>
      <c r="ABB85" s="94"/>
      <c r="ABC85" s="94"/>
      <c r="ABD85" s="94"/>
      <c r="ABE85" s="94"/>
      <c r="ABF85" s="94"/>
      <c r="ABG85" s="94"/>
      <c r="ABH85" s="94"/>
      <c r="ABI85" s="94"/>
      <c r="ABJ85" s="94"/>
      <c r="ABK85" s="94"/>
      <c r="ABL85" s="94"/>
      <c r="ABM85" s="94"/>
      <c r="ABN85" s="94"/>
      <c r="ABO85" s="94"/>
      <c r="ABP85" s="94"/>
      <c r="ABQ85" s="94"/>
      <c r="ABR85" s="94"/>
      <c r="ABS85" s="94"/>
      <c r="ABT85" s="94"/>
      <c r="ABU85" s="94"/>
      <c r="ABV85" s="94"/>
      <c r="ABW85" s="94"/>
      <c r="ABX85" s="94"/>
      <c r="ABY85" s="94"/>
      <c r="ABZ85" s="94"/>
      <c r="ACA85" s="94"/>
      <c r="ACB85" s="94"/>
      <c r="ACC85" s="94"/>
      <c r="ACD85" s="94"/>
      <c r="ACE85" s="94"/>
      <c r="ACF85" s="94"/>
      <c r="ACG85" s="94"/>
      <c r="ACH85" s="94"/>
      <c r="ACI85" s="94"/>
      <c r="ACJ85" s="94"/>
      <c r="ACK85" s="94"/>
      <c r="ACL85" s="94"/>
      <c r="ACM85" s="94"/>
      <c r="ACN85" s="94"/>
      <c r="ACO85" s="94"/>
      <c r="ACP85" s="94"/>
      <c r="ACQ85" s="94"/>
      <c r="ACR85" s="94"/>
      <c r="ACS85" s="94"/>
      <c r="ACT85" s="94"/>
      <c r="ACU85" s="94"/>
      <c r="ACV85" s="94"/>
      <c r="ACW85" s="94"/>
      <c r="ACX85" s="94"/>
      <c r="ACY85" s="94"/>
      <c r="ACZ85" s="94"/>
      <c r="ADA85" s="94"/>
      <c r="ADB85" s="94"/>
      <c r="ADC85" s="94"/>
      <c r="ADD85" s="94"/>
      <c r="ADE85" s="94"/>
      <c r="ADF85" s="94"/>
      <c r="ADG85" s="94"/>
      <c r="ADH85" s="94"/>
      <c r="ADI85" s="94"/>
      <c r="ADJ85" s="94"/>
      <c r="ADK85" s="94"/>
      <c r="ADL85" s="94"/>
      <c r="ADM85" s="94"/>
      <c r="ADN85" s="94"/>
      <c r="ADO85" s="94"/>
      <c r="ADP85" s="94"/>
      <c r="ADQ85" s="94"/>
      <c r="ADR85" s="94"/>
      <c r="ADS85" s="94"/>
      <c r="ADT85" s="94"/>
      <c r="ADU85" s="94"/>
      <c r="ADV85" s="94"/>
      <c r="ADW85" s="94"/>
      <c r="ADX85" s="94"/>
      <c r="ADY85" s="94"/>
      <c r="ADZ85" s="94"/>
      <c r="AEA85" s="94"/>
      <c r="AEB85" s="94"/>
      <c r="AEC85" s="94"/>
      <c r="AED85" s="94"/>
      <c r="AEE85" s="94"/>
      <c r="AEF85" s="94"/>
      <c r="AEG85" s="94"/>
      <c r="AEH85" s="94"/>
      <c r="AEI85" s="94"/>
      <c r="AEJ85" s="94"/>
      <c r="AEK85" s="94"/>
      <c r="AEL85" s="94"/>
      <c r="AEM85" s="94"/>
      <c r="AEN85" s="94"/>
      <c r="AEO85" s="94"/>
      <c r="AEP85" s="94"/>
      <c r="AEQ85" s="94"/>
      <c r="AER85" s="94"/>
      <c r="AES85" s="94"/>
      <c r="AET85" s="94"/>
      <c r="AEU85" s="94"/>
      <c r="AEV85" s="94"/>
      <c r="AEW85" s="94"/>
      <c r="AEX85" s="94"/>
      <c r="AEY85" s="94"/>
      <c r="AEZ85" s="94"/>
      <c r="AFA85" s="94"/>
      <c r="AFB85" s="94"/>
      <c r="AFC85" s="94"/>
      <c r="AFD85" s="94"/>
      <c r="AFE85" s="94"/>
      <c r="AFF85" s="94"/>
      <c r="AFG85" s="94"/>
      <c r="AFH85" s="94"/>
      <c r="AFI85" s="94"/>
      <c r="AFJ85" s="94"/>
      <c r="AFK85" s="94"/>
      <c r="AFL85" s="94"/>
      <c r="AFM85" s="94"/>
      <c r="AFN85" s="94"/>
      <c r="AFO85" s="94"/>
      <c r="AFP85" s="94"/>
      <c r="AFQ85" s="94"/>
      <c r="AFR85" s="94"/>
      <c r="AFS85" s="94"/>
      <c r="AFT85" s="94"/>
      <c r="AFU85" s="94"/>
      <c r="AFV85" s="94"/>
      <c r="AFW85" s="94"/>
      <c r="AFX85" s="94"/>
      <c r="AFY85" s="94"/>
      <c r="AFZ85" s="94"/>
      <c r="AGA85" s="94"/>
      <c r="AGB85" s="94"/>
      <c r="AGC85" s="94"/>
      <c r="AGD85" s="94"/>
      <c r="AGE85" s="94"/>
      <c r="AGF85" s="94"/>
      <c r="AGG85" s="94"/>
      <c r="AGH85" s="94"/>
      <c r="AGI85" s="94"/>
      <c r="AGJ85" s="94"/>
      <c r="AGK85" s="94"/>
      <c r="AGL85" s="94"/>
      <c r="AGM85" s="94"/>
      <c r="AGN85" s="94"/>
      <c r="AGO85" s="94"/>
      <c r="AGP85" s="94"/>
      <c r="AGQ85" s="94"/>
      <c r="AGR85" s="94"/>
      <c r="AGS85" s="94"/>
      <c r="AGT85" s="94"/>
      <c r="AGU85" s="94"/>
      <c r="AGV85" s="94"/>
      <c r="AGW85" s="94"/>
      <c r="AGX85" s="94"/>
      <c r="AGY85" s="94"/>
      <c r="AGZ85" s="94"/>
      <c r="AHA85" s="94"/>
      <c r="AHB85" s="94"/>
      <c r="AHC85" s="94"/>
      <c r="AHD85" s="94"/>
      <c r="AHE85" s="94"/>
      <c r="AHF85" s="94"/>
      <c r="AHG85" s="94"/>
      <c r="AHH85" s="94"/>
      <c r="AHI85" s="94"/>
      <c r="AHJ85" s="94"/>
      <c r="AHK85" s="94"/>
      <c r="AHL85" s="94"/>
      <c r="AHM85" s="94"/>
      <c r="AHN85" s="94"/>
      <c r="AHO85" s="94"/>
      <c r="AHP85" s="94"/>
      <c r="AHQ85" s="94"/>
      <c r="AHR85" s="94"/>
      <c r="AHS85" s="94"/>
      <c r="AHT85" s="94"/>
      <c r="AHU85" s="94"/>
      <c r="AHV85" s="94"/>
      <c r="AHW85" s="94"/>
      <c r="AHX85" s="94"/>
      <c r="AHY85" s="94"/>
      <c r="AHZ85" s="94"/>
      <c r="AIA85" s="94"/>
      <c r="AIB85" s="94"/>
      <c r="AIC85" s="94"/>
      <c r="AID85" s="94"/>
      <c r="AIE85" s="94"/>
      <c r="AIF85" s="94"/>
      <c r="AIG85" s="94"/>
      <c r="AIH85" s="94"/>
      <c r="AII85" s="94"/>
      <c r="AIJ85" s="94"/>
      <c r="AIK85" s="94"/>
      <c r="AIL85" s="94"/>
      <c r="AIM85" s="94"/>
      <c r="AIN85" s="94"/>
      <c r="AIO85" s="94"/>
      <c r="AIP85" s="94"/>
      <c r="AIQ85" s="94"/>
      <c r="AIR85" s="94"/>
      <c r="AIS85" s="94"/>
      <c r="AIT85" s="94"/>
      <c r="AIU85" s="94"/>
      <c r="AIV85" s="94"/>
      <c r="AIW85" s="94"/>
      <c r="AIX85" s="94"/>
      <c r="AIY85" s="94"/>
      <c r="AIZ85" s="94"/>
      <c r="AJA85" s="94"/>
      <c r="AJB85" s="94"/>
      <c r="AJC85" s="94"/>
      <c r="AJD85" s="94"/>
      <c r="AJE85" s="94"/>
      <c r="AJF85" s="94"/>
      <c r="AJG85" s="94"/>
      <c r="AJH85" s="94"/>
      <c r="AJI85" s="94"/>
      <c r="AJJ85" s="94"/>
      <c r="AJK85" s="94"/>
      <c r="AJL85" s="94"/>
      <c r="AJM85" s="94"/>
      <c r="AJN85" s="94"/>
      <c r="AJO85" s="94"/>
      <c r="AJP85" s="94"/>
      <c r="AJQ85" s="94"/>
      <c r="AJR85" s="94"/>
      <c r="AJS85" s="94"/>
      <c r="AJT85" s="94"/>
      <c r="AJU85" s="94"/>
      <c r="AJV85" s="94"/>
      <c r="AJW85" s="94"/>
      <c r="AJX85" s="94"/>
      <c r="AJY85" s="94"/>
      <c r="AJZ85" s="94"/>
      <c r="AKA85" s="94"/>
      <c r="AKB85" s="94"/>
      <c r="AKC85" s="94"/>
      <c r="AKD85" s="94"/>
      <c r="AKE85" s="94"/>
      <c r="AKF85" s="94"/>
      <c r="AKG85" s="94"/>
      <c r="AKH85" s="94"/>
      <c r="AKI85" s="94"/>
      <c r="AKJ85" s="94"/>
      <c r="AKK85" s="94"/>
      <c r="AKL85" s="94"/>
      <c r="AKM85" s="94"/>
      <c r="AKN85" s="94"/>
      <c r="AKO85" s="94"/>
      <c r="AKP85" s="94"/>
      <c r="AKQ85" s="94"/>
      <c r="AKR85" s="94"/>
      <c r="AKS85" s="94"/>
      <c r="AKT85" s="94"/>
      <c r="AKU85" s="94"/>
      <c r="AKV85" s="94"/>
      <c r="AKW85" s="94"/>
      <c r="AKX85" s="94"/>
      <c r="AKY85" s="94"/>
      <c r="AKZ85" s="94"/>
      <c r="ALA85" s="94"/>
      <c r="ALB85" s="94"/>
      <c r="ALC85" s="94"/>
      <c r="ALD85" s="94"/>
      <c r="ALE85" s="94"/>
      <c r="ALF85" s="94"/>
      <c r="ALG85" s="94"/>
      <c r="ALH85" s="94"/>
      <c r="ALI85" s="94"/>
      <c r="ALJ85" s="94"/>
      <c r="ALK85" s="94"/>
      <c r="ALL85" s="94"/>
      <c r="ALM85" s="94"/>
      <c r="ALN85" s="94"/>
      <c r="ALO85" s="94"/>
      <c r="ALP85" s="94"/>
      <c r="ALQ85" s="94"/>
      <c r="ALR85" s="94"/>
      <c r="ALS85" s="94"/>
      <c r="ALT85" s="94"/>
      <c r="ALU85" s="94"/>
      <c r="ALV85" s="94"/>
      <c r="ALW85" s="94"/>
      <c r="ALX85" s="94"/>
      <c r="ALY85" s="94"/>
      <c r="ALZ85" s="94"/>
      <c r="AMA85" s="94"/>
      <c r="AMB85" s="94"/>
      <c r="AMC85" s="94"/>
      <c r="AMD85" s="94"/>
      <c r="AME85" s="94"/>
      <c r="AMF85" s="94"/>
      <c r="AMG85" s="94"/>
      <c r="AMH85" s="94"/>
      <c r="AMI85" s="94"/>
      <c r="AMJ85" s="94"/>
      <c r="AMK85" s="94"/>
      <c r="AML85" s="94"/>
      <c r="AMM85" s="94"/>
      <c r="AMN85" s="94"/>
      <c r="AMO85" s="94"/>
      <c r="AMP85" s="94"/>
      <c r="AMQ85" s="94"/>
      <c r="AMR85" s="94"/>
      <c r="AMS85" s="94"/>
      <c r="AMT85" s="94"/>
      <c r="AMU85" s="94"/>
      <c r="AMV85" s="94"/>
      <c r="AMW85" s="94"/>
      <c r="AMX85" s="94"/>
      <c r="AMY85" s="94"/>
      <c r="AMZ85" s="94"/>
      <c r="ANA85" s="94"/>
      <c r="ANB85" s="94"/>
      <c r="ANC85" s="94"/>
      <c r="AND85" s="94"/>
      <c r="ANE85" s="94"/>
      <c r="ANF85" s="94"/>
      <c r="ANG85" s="94"/>
      <c r="ANH85" s="94"/>
      <c r="ANI85" s="94"/>
      <c r="ANJ85" s="94"/>
      <c r="ANK85" s="94"/>
      <c r="ANL85" s="94"/>
      <c r="ANM85" s="94"/>
      <c r="ANN85" s="94"/>
      <c r="ANO85" s="94"/>
      <c r="ANP85" s="94"/>
      <c r="ANQ85" s="94"/>
      <c r="ANR85" s="94"/>
      <c r="ANS85" s="94"/>
      <c r="ANT85" s="94"/>
      <c r="ANU85" s="94"/>
      <c r="ANV85" s="94"/>
      <c r="ANW85" s="94"/>
      <c r="ANX85" s="94"/>
      <c r="ANY85" s="94"/>
      <c r="ANZ85" s="94"/>
      <c r="AOA85" s="94"/>
      <c r="AOB85" s="94"/>
      <c r="AOC85" s="94"/>
      <c r="AOD85" s="94"/>
      <c r="AOE85" s="94"/>
      <c r="AOF85" s="94"/>
      <c r="AOG85" s="94"/>
      <c r="AOH85" s="94"/>
      <c r="AOI85" s="94"/>
      <c r="AOJ85" s="94"/>
      <c r="AOK85" s="94"/>
      <c r="AOL85" s="94"/>
      <c r="AOM85" s="94"/>
      <c r="AON85" s="94"/>
      <c r="AOO85" s="94"/>
      <c r="AOP85" s="94"/>
      <c r="AOQ85" s="94"/>
      <c r="AOR85" s="94"/>
      <c r="AOS85" s="94"/>
      <c r="AOT85" s="94"/>
      <c r="AOU85" s="94"/>
      <c r="AOV85" s="94"/>
      <c r="AOW85" s="94"/>
      <c r="AOX85" s="94"/>
      <c r="AOY85" s="94"/>
      <c r="AOZ85" s="94"/>
      <c r="APA85" s="94"/>
      <c r="APB85" s="94"/>
      <c r="APC85" s="94"/>
      <c r="APD85" s="94"/>
      <c r="APE85" s="94"/>
      <c r="APF85" s="94"/>
      <c r="APG85" s="94"/>
      <c r="APH85" s="94"/>
      <c r="API85" s="94"/>
      <c r="APJ85" s="94"/>
      <c r="APK85" s="94"/>
      <c r="APL85" s="94"/>
      <c r="APM85" s="94"/>
      <c r="APN85" s="94"/>
      <c r="APO85" s="94"/>
      <c r="APP85" s="94"/>
      <c r="APQ85" s="94"/>
      <c r="APR85" s="94"/>
      <c r="APS85" s="94"/>
      <c r="APT85" s="94"/>
      <c r="APU85" s="94"/>
      <c r="APV85" s="94"/>
      <c r="APW85" s="94"/>
      <c r="APX85" s="94"/>
      <c r="APY85" s="94"/>
      <c r="APZ85" s="94"/>
      <c r="AQA85" s="94"/>
      <c r="AQB85" s="94"/>
      <c r="AQC85" s="94"/>
      <c r="AQD85" s="94"/>
      <c r="AQE85" s="94"/>
      <c r="AQF85" s="94"/>
      <c r="AQG85" s="94"/>
      <c r="AQH85" s="94"/>
      <c r="AQI85" s="94"/>
      <c r="AQJ85" s="94"/>
      <c r="AQK85" s="94"/>
      <c r="AQL85" s="94"/>
      <c r="AQM85" s="94"/>
      <c r="AQN85" s="94"/>
      <c r="AQO85" s="94"/>
      <c r="AQP85" s="94"/>
      <c r="AQQ85" s="94"/>
      <c r="AQR85" s="94"/>
      <c r="AQS85" s="94"/>
      <c r="AQT85" s="94"/>
      <c r="AQU85" s="94"/>
      <c r="AQV85" s="94"/>
      <c r="AQW85" s="94"/>
      <c r="AQX85" s="94"/>
      <c r="AQY85" s="94"/>
      <c r="AQZ85" s="94"/>
      <c r="ARA85" s="94"/>
      <c r="ARB85" s="94"/>
      <c r="ARC85" s="94"/>
      <c r="ARD85" s="94"/>
      <c r="ARE85" s="94"/>
      <c r="ARF85" s="94"/>
      <c r="ARG85" s="94"/>
      <c r="ARH85" s="94"/>
      <c r="ARI85" s="94"/>
      <c r="ARJ85" s="94"/>
      <c r="ARK85" s="94"/>
      <c r="ARL85" s="94"/>
      <c r="ARM85" s="94"/>
      <c r="ARN85" s="94"/>
      <c r="ARO85" s="94"/>
      <c r="ARP85" s="94"/>
      <c r="ARQ85" s="94"/>
      <c r="ARR85" s="94"/>
      <c r="ARS85" s="94"/>
      <c r="ART85" s="94"/>
      <c r="ARU85" s="94"/>
      <c r="ARV85" s="94"/>
      <c r="ARW85" s="94"/>
      <c r="ARX85" s="94"/>
      <c r="ARY85" s="94"/>
      <c r="ARZ85" s="94"/>
      <c r="ASA85" s="94"/>
      <c r="ASB85" s="94"/>
      <c r="ASC85" s="94"/>
      <c r="ASD85" s="94"/>
      <c r="ASE85" s="94"/>
      <c r="ASF85" s="94"/>
      <c r="ASG85" s="94"/>
      <c r="ASH85" s="94"/>
      <c r="ASI85" s="94"/>
      <c r="ASJ85" s="94"/>
      <c r="ASK85" s="94"/>
      <c r="ASL85" s="94"/>
      <c r="ASM85" s="94"/>
      <c r="ASN85" s="94"/>
      <c r="ASO85" s="94"/>
      <c r="ASP85" s="94"/>
      <c r="ASQ85" s="94"/>
      <c r="ASR85" s="94"/>
      <c r="ASS85" s="94"/>
      <c r="AST85" s="94"/>
      <c r="ASU85" s="94"/>
      <c r="ASV85" s="94"/>
      <c r="ASW85" s="94"/>
      <c r="ASX85" s="94"/>
      <c r="ASY85" s="94"/>
      <c r="ASZ85" s="94"/>
      <c r="ATA85" s="94"/>
      <c r="ATB85" s="94"/>
      <c r="ATC85" s="94"/>
      <c r="ATD85" s="94"/>
      <c r="ATE85" s="94"/>
      <c r="ATF85" s="94"/>
      <c r="ATG85" s="94"/>
      <c r="ATH85" s="94"/>
      <c r="ATI85" s="94"/>
      <c r="ATJ85" s="94"/>
      <c r="ATK85" s="94"/>
      <c r="ATL85" s="94"/>
      <c r="ATM85" s="94"/>
      <c r="ATN85" s="94"/>
      <c r="ATO85" s="94"/>
      <c r="ATP85" s="94"/>
      <c r="ATQ85" s="94"/>
      <c r="ATR85" s="94"/>
      <c r="ATS85" s="94"/>
      <c r="ATT85" s="94"/>
      <c r="ATU85" s="94"/>
      <c r="ATV85" s="94"/>
      <c r="ATW85" s="94"/>
      <c r="ATX85" s="94"/>
      <c r="ATY85" s="94"/>
      <c r="ATZ85" s="94"/>
      <c r="AUA85" s="94"/>
      <c r="AUB85" s="94"/>
      <c r="AUC85" s="94"/>
      <c r="AUD85" s="94"/>
      <c r="AUE85" s="94"/>
      <c r="AUF85" s="94"/>
      <c r="AUG85" s="94"/>
      <c r="AUH85" s="94"/>
      <c r="AUI85" s="94"/>
      <c r="AUJ85" s="94"/>
      <c r="AUK85" s="94"/>
      <c r="AUL85" s="94"/>
      <c r="AUM85" s="94"/>
      <c r="AUN85" s="94"/>
      <c r="AUO85" s="94"/>
      <c r="AUP85" s="94"/>
      <c r="AUQ85" s="94"/>
      <c r="AUR85" s="94"/>
      <c r="AUS85" s="94"/>
      <c r="AUT85" s="94"/>
      <c r="AUU85" s="94"/>
      <c r="AUV85" s="94"/>
      <c r="AUW85" s="94"/>
      <c r="AUX85" s="94"/>
      <c r="AUY85" s="94"/>
      <c r="AUZ85" s="94"/>
      <c r="AVA85" s="94"/>
      <c r="AVB85" s="94"/>
      <c r="AVC85" s="94"/>
      <c r="AVD85" s="94"/>
      <c r="AVE85" s="94"/>
      <c r="AVF85" s="94"/>
      <c r="AVG85" s="94"/>
      <c r="AVH85" s="94"/>
      <c r="AVI85" s="94"/>
      <c r="AVJ85" s="94"/>
      <c r="AVK85" s="94"/>
      <c r="AVL85" s="94"/>
      <c r="AVM85" s="94"/>
      <c r="AVN85" s="94"/>
      <c r="AVO85" s="94"/>
      <c r="AVP85" s="94"/>
      <c r="AVQ85" s="94"/>
      <c r="AVR85" s="94"/>
      <c r="AVS85" s="94"/>
      <c r="AVT85" s="94"/>
      <c r="AVU85" s="94"/>
      <c r="AVV85" s="94"/>
      <c r="AVW85" s="94"/>
      <c r="AVX85" s="94"/>
      <c r="AVY85" s="94"/>
      <c r="AVZ85" s="94"/>
      <c r="AWA85" s="94"/>
      <c r="AWB85" s="94"/>
      <c r="AWC85" s="94"/>
      <c r="AWD85" s="94"/>
      <c r="AWE85" s="94"/>
      <c r="AWF85" s="94"/>
      <c r="AWG85" s="94"/>
      <c r="AWH85" s="94"/>
      <c r="AWI85" s="94"/>
      <c r="AWJ85" s="94"/>
      <c r="AWK85" s="94"/>
      <c r="AWL85" s="94"/>
      <c r="AWM85" s="94"/>
      <c r="AWN85" s="94"/>
      <c r="AWO85" s="94"/>
      <c r="AWP85" s="94"/>
      <c r="AWQ85" s="94"/>
      <c r="AWR85" s="94"/>
      <c r="AWS85" s="94"/>
      <c r="AWT85" s="94"/>
      <c r="AWU85" s="94"/>
      <c r="AWV85" s="94"/>
      <c r="AWW85" s="94"/>
      <c r="AWX85" s="94"/>
      <c r="AWY85" s="94"/>
      <c r="AWZ85" s="94"/>
      <c r="AXA85" s="94"/>
      <c r="AXB85" s="94"/>
      <c r="AXC85" s="94"/>
      <c r="AXD85" s="94"/>
      <c r="AXE85" s="94"/>
      <c r="AXF85" s="94"/>
      <c r="AXG85" s="94"/>
      <c r="AXH85" s="94"/>
      <c r="AXI85" s="94"/>
      <c r="AXJ85" s="94"/>
      <c r="AXK85" s="94"/>
      <c r="AXL85" s="94"/>
      <c r="AXM85" s="94"/>
      <c r="AXN85" s="94"/>
      <c r="AXO85" s="94"/>
      <c r="AXP85" s="94"/>
      <c r="AXQ85" s="94"/>
      <c r="AXR85" s="94"/>
      <c r="AXS85" s="94"/>
      <c r="AXT85" s="94"/>
      <c r="AXU85" s="94"/>
      <c r="AXV85" s="94"/>
      <c r="AXW85" s="94"/>
      <c r="AXX85" s="94"/>
      <c r="AXY85" s="94"/>
      <c r="AXZ85" s="94"/>
      <c r="AYA85" s="94"/>
      <c r="AYB85" s="94"/>
      <c r="AYC85" s="94"/>
      <c r="AYD85" s="94"/>
      <c r="AYE85" s="94"/>
      <c r="AYF85" s="94"/>
      <c r="AYG85" s="94"/>
      <c r="AYH85" s="94"/>
      <c r="AYI85" s="94"/>
      <c r="AYJ85" s="94"/>
      <c r="AYK85" s="94"/>
      <c r="AYL85" s="94"/>
      <c r="AYM85" s="94"/>
      <c r="AYN85" s="94"/>
      <c r="AYO85" s="94"/>
      <c r="AYP85" s="94"/>
      <c r="AYQ85" s="94"/>
      <c r="AYR85" s="94"/>
      <c r="AYS85" s="94"/>
      <c r="AYT85" s="94"/>
      <c r="AYU85" s="94"/>
      <c r="AYV85" s="94"/>
      <c r="AYW85" s="94"/>
      <c r="AYX85" s="94"/>
      <c r="AYY85" s="94"/>
      <c r="AYZ85" s="94"/>
      <c r="AZA85" s="94"/>
      <c r="AZB85" s="94"/>
      <c r="AZC85" s="94"/>
      <c r="AZD85" s="94"/>
      <c r="AZE85" s="94"/>
      <c r="AZF85" s="94"/>
      <c r="AZG85" s="94"/>
      <c r="AZH85" s="94"/>
      <c r="AZI85" s="94"/>
      <c r="AZJ85" s="94"/>
      <c r="AZK85" s="94"/>
      <c r="AZL85" s="94"/>
      <c r="AZM85" s="94"/>
      <c r="AZN85" s="94"/>
      <c r="AZO85" s="94"/>
      <c r="AZP85" s="94"/>
      <c r="AZQ85" s="94"/>
      <c r="AZR85" s="94"/>
      <c r="AZS85" s="94"/>
      <c r="AZT85" s="94"/>
      <c r="AZU85" s="94"/>
      <c r="AZV85" s="94"/>
      <c r="AZW85" s="94"/>
      <c r="AZX85" s="94"/>
      <c r="AZY85" s="94"/>
      <c r="AZZ85" s="94"/>
      <c r="BAA85" s="94"/>
      <c r="BAB85" s="94"/>
      <c r="BAC85" s="94"/>
      <c r="BAD85" s="94"/>
      <c r="BAE85" s="94"/>
      <c r="BAF85" s="94"/>
      <c r="BAG85" s="94"/>
      <c r="BAH85" s="94"/>
      <c r="BAI85" s="94"/>
      <c r="BAJ85" s="94"/>
      <c r="BAK85" s="94"/>
      <c r="BAL85" s="94"/>
      <c r="BAM85" s="94"/>
      <c r="BAN85" s="94"/>
      <c r="BAO85" s="94"/>
      <c r="BAP85" s="94"/>
      <c r="BAQ85" s="94"/>
      <c r="BAR85" s="94"/>
      <c r="BAS85" s="94"/>
      <c r="BAT85" s="94"/>
      <c r="BAU85" s="94"/>
      <c r="BAV85" s="94"/>
      <c r="BAW85" s="94"/>
      <c r="BAX85" s="94"/>
      <c r="BAY85" s="94"/>
      <c r="BAZ85" s="94"/>
      <c r="BBA85" s="94"/>
      <c r="BBB85" s="94"/>
      <c r="BBC85" s="94"/>
      <c r="BBD85" s="94"/>
      <c r="BBE85" s="94"/>
      <c r="BBF85" s="94"/>
      <c r="BBG85" s="94"/>
      <c r="BBH85" s="94"/>
      <c r="BBI85" s="94"/>
      <c r="BBJ85" s="94"/>
      <c r="BBK85" s="94"/>
      <c r="BBL85" s="94"/>
      <c r="BBM85" s="94"/>
      <c r="BBN85" s="94"/>
      <c r="BBO85" s="94"/>
      <c r="BBP85" s="94"/>
      <c r="BBQ85" s="94"/>
      <c r="BBR85" s="94"/>
      <c r="BBS85" s="94"/>
      <c r="BBT85" s="94"/>
      <c r="BBU85" s="94"/>
      <c r="BBV85" s="94"/>
      <c r="BBW85" s="94"/>
      <c r="BBX85" s="94"/>
      <c r="BBY85" s="94"/>
      <c r="BBZ85" s="94"/>
      <c r="BCA85" s="94"/>
      <c r="BCB85" s="94"/>
      <c r="BCC85" s="94"/>
      <c r="BCD85" s="94"/>
      <c r="BCE85" s="94"/>
      <c r="BCF85" s="94"/>
      <c r="BCG85" s="94"/>
      <c r="BCH85" s="94"/>
      <c r="BCI85" s="94"/>
      <c r="BCJ85" s="94"/>
      <c r="BCK85" s="94"/>
      <c r="BCL85" s="94"/>
      <c r="BCM85" s="94"/>
      <c r="BCN85" s="94"/>
      <c r="BCO85" s="94"/>
      <c r="BCP85" s="94"/>
      <c r="BCQ85" s="94"/>
      <c r="BCR85" s="94"/>
      <c r="BCS85" s="94"/>
      <c r="BCT85" s="94"/>
      <c r="BCU85" s="94"/>
      <c r="BCV85" s="94"/>
      <c r="BCW85" s="94"/>
      <c r="BCX85" s="94"/>
      <c r="BCY85" s="94"/>
      <c r="BCZ85" s="94"/>
      <c r="BDA85" s="94"/>
      <c r="BDB85" s="94"/>
      <c r="BDC85" s="94"/>
      <c r="BDD85" s="94"/>
      <c r="BDE85" s="94"/>
      <c r="BDF85" s="94"/>
      <c r="BDG85" s="94"/>
      <c r="BDH85" s="94"/>
      <c r="BDI85" s="94"/>
      <c r="BDJ85" s="94"/>
      <c r="BDK85" s="94"/>
      <c r="BDL85" s="94"/>
      <c r="BDM85" s="94"/>
      <c r="BDN85" s="94"/>
      <c r="BDO85" s="94"/>
      <c r="BDP85" s="94"/>
      <c r="BDQ85" s="94"/>
      <c r="BDR85" s="94"/>
      <c r="BDS85" s="94"/>
      <c r="BDT85" s="94"/>
      <c r="BDU85" s="94"/>
      <c r="BDV85" s="94"/>
      <c r="BDW85" s="94"/>
      <c r="BDX85" s="94"/>
      <c r="BDY85" s="94"/>
      <c r="BDZ85" s="94"/>
      <c r="BEA85" s="94"/>
      <c r="BEB85" s="94"/>
      <c r="BEC85" s="94"/>
      <c r="BED85" s="94"/>
      <c r="BEE85" s="94"/>
      <c r="BEF85" s="94"/>
      <c r="BEG85" s="94"/>
      <c r="BEH85" s="94"/>
      <c r="BEI85" s="94"/>
      <c r="BEJ85" s="94"/>
      <c r="BEK85" s="94"/>
      <c r="BEL85" s="94"/>
      <c r="BEM85" s="94"/>
      <c r="BEN85" s="94"/>
      <c r="BEO85" s="94"/>
      <c r="BEP85" s="94"/>
      <c r="BEQ85" s="94"/>
      <c r="BER85" s="94"/>
      <c r="BES85" s="94"/>
      <c r="BET85" s="94"/>
      <c r="BEU85" s="94"/>
      <c r="BEV85" s="94"/>
      <c r="BEW85" s="94"/>
      <c r="BEX85" s="94"/>
      <c r="BEY85" s="94"/>
      <c r="BEZ85" s="94"/>
      <c r="BFA85" s="94"/>
      <c r="BFB85" s="94"/>
      <c r="BFC85" s="94"/>
      <c r="BFD85" s="94"/>
      <c r="BFE85" s="94"/>
      <c r="BFF85" s="94"/>
      <c r="BFG85" s="94"/>
      <c r="BFH85" s="94"/>
      <c r="BFI85" s="94"/>
      <c r="BFJ85" s="94"/>
      <c r="BFK85" s="94"/>
      <c r="BFL85" s="94"/>
      <c r="BFM85" s="94"/>
      <c r="BFN85" s="94"/>
      <c r="BFO85" s="94"/>
      <c r="BFP85" s="94"/>
      <c r="BFQ85" s="94"/>
      <c r="BFR85" s="94"/>
      <c r="BFS85" s="94"/>
      <c r="BFT85" s="94"/>
      <c r="BFU85" s="94"/>
      <c r="BFV85" s="94"/>
      <c r="BFW85" s="94"/>
      <c r="BFX85" s="94"/>
      <c r="BFY85" s="94"/>
      <c r="BFZ85" s="94"/>
      <c r="BGA85" s="94"/>
      <c r="BGB85" s="94"/>
      <c r="BGC85" s="94"/>
      <c r="BGD85" s="94"/>
      <c r="BGE85" s="94"/>
      <c r="BGF85" s="94"/>
      <c r="BGG85" s="94"/>
      <c r="BGH85" s="94"/>
      <c r="BGI85" s="94"/>
      <c r="BGJ85" s="94"/>
      <c r="BGK85" s="94"/>
      <c r="BGL85" s="94"/>
      <c r="BGM85" s="94"/>
      <c r="BGN85" s="94"/>
      <c r="BGO85" s="94"/>
      <c r="BGP85" s="94"/>
      <c r="BGQ85" s="94"/>
      <c r="BGR85" s="94"/>
      <c r="BGS85" s="94"/>
      <c r="BGT85" s="94"/>
      <c r="BGU85" s="94"/>
      <c r="BGV85" s="94"/>
      <c r="BGW85" s="94"/>
      <c r="BGX85" s="94"/>
      <c r="BGY85" s="94"/>
      <c r="BGZ85" s="94"/>
      <c r="BHA85" s="94"/>
      <c r="BHB85" s="94"/>
      <c r="BHC85" s="94"/>
      <c r="BHD85" s="94"/>
      <c r="BHE85" s="94"/>
      <c r="BHF85" s="94"/>
      <c r="BHG85" s="94"/>
      <c r="BHH85" s="94"/>
      <c r="BHI85" s="94"/>
      <c r="BHJ85" s="94"/>
      <c r="BHK85" s="94"/>
      <c r="BHL85" s="94"/>
      <c r="BHM85" s="94"/>
      <c r="BHN85" s="94"/>
      <c r="BHO85" s="94"/>
      <c r="BHP85" s="94"/>
      <c r="BHQ85" s="94"/>
      <c r="BHR85" s="94"/>
      <c r="BHS85" s="94"/>
      <c r="BHT85" s="94"/>
      <c r="BHU85" s="94"/>
      <c r="BHV85" s="94"/>
      <c r="BHW85" s="94"/>
      <c r="BHX85" s="94"/>
      <c r="BHY85" s="94"/>
      <c r="BHZ85" s="94"/>
      <c r="BIA85" s="94"/>
      <c r="BIB85" s="94"/>
      <c r="BIC85" s="94"/>
      <c r="BID85" s="94"/>
      <c r="BIE85" s="94"/>
      <c r="BIF85" s="94"/>
      <c r="BIG85" s="94"/>
      <c r="BIH85" s="94"/>
      <c r="BII85" s="94"/>
      <c r="BIJ85" s="94"/>
      <c r="BIK85" s="94"/>
      <c r="BIL85" s="94"/>
      <c r="BIM85" s="94"/>
      <c r="BIN85" s="94"/>
      <c r="BIO85" s="94"/>
      <c r="BIP85" s="94"/>
      <c r="BIQ85" s="94"/>
      <c r="BIR85" s="94"/>
      <c r="BIS85" s="94"/>
      <c r="BIT85" s="94"/>
      <c r="BIU85" s="94"/>
      <c r="BIV85" s="94"/>
      <c r="BIW85" s="94"/>
      <c r="BIX85" s="94"/>
      <c r="BIY85" s="94"/>
      <c r="BIZ85" s="94"/>
      <c r="BJA85" s="94"/>
      <c r="BJB85" s="94"/>
      <c r="BJC85" s="94"/>
      <c r="BJD85" s="94"/>
      <c r="BJE85" s="94"/>
      <c r="BJF85" s="94"/>
      <c r="BJG85" s="94"/>
      <c r="BJH85" s="94"/>
      <c r="BJI85" s="94"/>
      <c r="BJJ85" s="94"/>
      <c r="BJK85" s="94"/>
      <c r="BJL85" s="94"/>
      <c r="BJM85" s="94"/>
      <c r="BJN85" s="94"/>
      <c r="BJO85" s="94"/>
      <c r="BJP85" s="94"/>
      <c r="BJQ85" s="94"/>
      <c r="BJR85" s="94"/>
      <c r="BJS85" s="94"/>
      <c r="BJT85" s="94"/>
      <c r="BJU85" s="94"/>
      <c r="BJV85" s="94"/>
      <c r="BJW85" s="94"/>
      <c r="BJX85" s="94"/>
      <c r="BJY85" s="94"/>
      <c r="BJZ85" s="94"/>
      <c r="BKA85" s="94"/>
      <c r="BKB85" s="94"/>
      <c r="BKC85" s="94"/>
      <c r="BKD85" s="94"/>
      <c r="BKE85" s="94"/>
      <c r="BKF85" s="94"/>
      <c r="BKG85" s="94"/>
      <c r="BKH85" s="94"/>
      <c r="BKI85" s="94"/>
      <c r="BKJ85" s="94"/>
      <c r="BKK85" s="94"/>
      <c r="BKL85" s="94"/>
      <c r="BKM85" s="94"/>
      <c r="BKN85" s="94"/>
      <c r="BKO85" s="94"/>
      <c r="BKP85" s="94"/>
      <c r="BKQ85" s="94"/>
      <c r="BKR85" s="94"/>
      <c r="BKS85" s="94"/>
      <c r="BKT85" s="94"/>
      <c r="BKU85" s="94"/>
      <c r="BKV85" s="94"/>
      <c r="BKW85" s="94"/>
      <c r="BKX85" s="94"/>
      <c r="BKY85" s="94"/>
      <c r="BKZ85" s="94"/>
      <c r="BLA85" s="94"/>
      <c r="BLB85" s="94"/>
      <c r="BLC85" s="94"/>
      <c r="BLD85" s="94"/>
      <c r="BLE85" s="94"/>
      <c r="BLF85" s="94"/>
      <c r="BLG85" s="94"/>
      <c r="BLH85" s="94"/>
      <c r="BLI85" s="94"/>
      <c r="BLJ85" s="94"/>
      <c r="BLK85" s="94"/>
      <c r="BLL85" s="94"/>
      <c r="BLM85" s="94"/>
      <c r="BLN85" s="94"/>
      <c r="BLO85" s="94"/>
      <c r="BLP85" s="94"/>
      <c r="BLQ85" s="94"/>
      <c r="BLR85" s="94"/>
      <c r="BLS85" s="94"/>
      <c r="BLT85" s="94"/>
      <c r="BLU85" s="94"/>
      <c r="BLV85" s="94"/>
      <c r="BLW85" s="94"/>
      <c r="BLX85" s="94"/>
      <c r="BLY85" s="94"/>
      <c r="BLZ85" s="94"/>
      <c r="BMA85" s="94"/>
      <c r="BMB85" s="94"/>
      <c r="BMC85" s="94"/>
      <c r="BMD85" s="94"/>
      <c r="BME85" s="94"/>
      <c r="BMF85" s="94"/>
      <c r="BMG85" s="94"/>
      <c r="BMH85" s="94"/>
      <c r="BMI85" s="94"/>
      <c r="BMJ85" s="94"/>
      <c r="BMK85" s="94"/>
      <c r="BML85" s="94"/>
      <c r="BMM85" s="94"/>
      <c r="BMN85" s="94"/>
      <c r="BMO85" s="94"/>
      <c r="BMP85" s="94"/>
      <c r="BMQ85" s="94"/>
      <c r="BMR85" s="94"/>
      <c r="BMS85" s="94"/>
      <c r="BMT85" s="94"/>
      <c r="BMU85" s="94"/>
      <c r="BMV85" s="94"/>
      <c r="BMW85" s="94"/>
      <c r="BMX85" s="94"/>
      <c r="BMY85" s="94"/>
      <c r="BMZ85" s="94"/>
      <c r="BNA85" s="94"/>
      <c r="BNB85" s="94"/>
      <c r="BNC85" s="94"/>
      <c r="BND85" s="94"/>
      <c r="BNE85" s="94"/>
      <c r="BNF85" s="94"/>
      <c r="BNG85" s="94"/>
      <c r="BNH85" s="94"/>
      <c r="BNI85" s="94"/>
      <c r="BNJ85" s="94"/>
      <c r="BNK85" s="94"/>
      <c r="BNL85" s="94"/>
      <c r="BNM85" s="94"/>
      <c r="BNN85" s="94"/>
      <c r="BNO85" s="94"/>
      <c r="BNP85" s="94"/>
      <c r="BNQ85" s="94"/>
      <c r="BNR85" s="94"/>
      <c r="BNS85" s="94"/>
      <c r="BNT85" s="94"/>
      <c r="BNU85" s="94"/>
      <c r="BNV85" s="94"/>
      <c r="BNW85" s="94"/>
      <c r="BNX85" s="94"/>
      <c r="BNY85" s="94"/>
      <c r="BNZ85" s="94"/>
      <c r="BOA85" s="94"/>
      <c r="BOB85" s="94"/>
      <c r="BOC85" s="94"/>
      <c r="BOD85" s="94"/>
      <c r="BOE85" s="94"/>
      <c r="BOF85" s="94"/>
      <c r="BOG85" s="94"/>
      <c r="BOH85" s="94"/>
      <c r="BOI85" s="94"/>
      <c r="BOJ85" s="94"/>
      <c r="BOK85" s="94"/>
      <c r="BOL85" s="94"/>
      <c r="BOM85" s="94"/>
      <c r="BON85" s="94"/>
      <c r="BOO85" s="94"/>
      <c r="BOP85" s="94"/>
      <c r="BOQ85" s="94"/>
      <c r="BOR85" s="94"/>
      <c r="BOS85" s="94"/>
      <c r="BOT85" s="94"/>
      <c r="BOU85" s="94"/>
      <c r="BOV85" s="94"/>
      <c r="BOW85" s="94"/>
      <c r="BOX85" s="94"/>
      <c r="BOY85" s="94"/>
      <c r="BOZ85" s="94"/>
      <c r="BPA85" s="94"/>
      <c r="BPB85" s="94"/>
      <c r="BPC85" s="94"/>
      <c r="BPD85" s="94"/>
      <c r="BPE85" s="94"/>
      <c r="BPF85" s="94"/>
      <c r="BPG85" s="94"/>
      <c r="BPH85" s="94"/>
      <c r="BPI85" s="94"/>
      <c r="BPJ85" s="94"/>
      <c r="BPK85" s="94"/>
      <c r="BPL85" s="94"/>
      <c r="BPM85" s="94"/>
      <c r="BPN85" s="94"/>
      <c r="BPO85" s="94"/>
      <c r="BPP85" s="94"/>
      <c r="BPQ85" s="94"/>
      <c r="BPR85" s="94"/>
      <c r="BPS85" s="94"/>
      <c r="BPT85" s="94"/>
      <c r="BPU85" s="94"/>
      <c r="BPV85" s="94"/>
      <c r="BPW85" s="94"/>
      <c r="BPX85" s="94"/>
      <c r="BPY85" s="94"/>
      <c r="BPZ85" s="94"/>
      <c r="BQA85" s="94"/>
      <c r="BQB85" s="94"/>
      <c r="BQC85" s="94"/>
      <c r="BQD85" s="94"/>
      <c r="BQE85" s="94"/>
      <c r="BQF85" s="94"/>
      <c r="BQG85" s="94"/>
      <c r="BQH85" s="94"/>
      <c r="BQI85" s="94"/>
      <c r="BQJ85" s="94"/>
      <c r="BQK85" s="94"/>
      <c r="BQL85" s="94"/>
      <c r="BQM85" s="94"/>
      <c r="BQN85" s="94"/>
      <c r="BQO85" s="94"/>
      <c r="BQP85" s="94"/>
      <c r="BQQ85" s="94"/>
      <c r="BQR85" s="94"/>
      <c r="BQS85" s="94"/>
      <c r="BQT85" s="94"/>
      <c r="BQU85" s="94"/>
      <c r="BQV85" s="94"/>
      <c r="BQW85" s="94"/>
      <c r="BQX85" s="94"/>
      <c r="BQY85" s="94"/>
      <c r="BQZ85" s="94"/>
      <c r="BRA85" s="94"/>
      <c r="BRB85" s="94"/>
      <c r="BRC85" s="94"/>
      <c r="BRD85" s="94"/>
      <c r="BRE85" s="94"/>
      <c r="BRF85" s="94"/>
      <c r="BRG85" s="94"/>
      <c r="BRH85" s="94"/>
      <c r="BRI85" s="94"/>
      <c r="BRJ85" s="94"/>
      <c r="BRK85" s="94"/>
      <c r="BRL85" s="94"/>
      <c r="BRM85" s="94"/>
      <c r="BRN85" s="94"/>
      <c r="BRO85" s="94"/>
      <c r="BRP85" s="94"/>
      <c r="BRQ85" s="94"/>
      <c r="BRR85" s="94"/>
      <c r="BRS85" s="94"/>
      <c r="BRT85" s="94"/>
      <c r="BRU85" s="94"/>
      <c r="BRV85" s="94"/>
      <c r="BRW85" s="94"/>
      <c r="BRX85" s="94"/>
      <c r="BRY85" s="94"/>
      <c r="BRZ85" s="94"/>
      <c r="BSA85" s="94"/>
      <c r="BSB85" s="94"/>
      <c r="BSC85" s="94"/>
      <c r="BSD85" s="94"/>
      <c r="BSE85" s="94"/>
      <c r="BSF85" s="94"/>
      <c r="BSG85" s="94"/>
      <c r="BSH85" s="94"/>
      <c r="BSI85" s="94"/>
      <c r="BSJ85" s="94"/>
      <c r="BSK85" s="94"/>
      <c r="BSL85" s="94"/>
      <c r="BSM85" s="94"/>
      <c r="BSN85" s="94"/>
      <c r="BSO85" s="94"/>
      <c r="BSP85" s="94"/>
      <c r="BSQ85" s="94"/>
      <c r="BSR85" s="94"/>
      <c r="BSS85" s="94"/>
      <c r="BST85" s="94"/>
      <c r="BSU85" s="94"/>
      <c r="BSV85" s="94"/>
      <c r="BSW85" s="94"/>
      <c r="BSX85" s="94"/>
      <c r="BSY85" s="94"/>
      <c r="BSZ85" s="94"/>
      <c r="BTA85" s="94"/>
      <c r="BTB85" s="94"/>
      <c r="BTC85" s="94"/>
      <c r="BTD85" s="94"/>
      <c r="BTE85" s="94"/>
      <c r="BTF85" s="94"/>
      <c r="BTG85" s="94"/>
      <c r="BTH85" s="94"/>
      <c r="BTI85" s="94"/>
      <c r="BTJ85" s="94"/>
      <c r="BTK85" s="94"/>
      <c r="BTL85" s="94"/>
      <c r="BTM85" s="94"/>
      <c r="BTN85" s="94"/>
      <c r="BTO85" s="94"/>
      <c r="BTP85" s="94"/>
      <c r="BTQ85" s="94"/>
      <c r="BTR85" s="94"/>
      <c r="BTS85" s="94"/>
      <c r="BTT85" s="94"/>
      <c r="BTU85" s="94"/>
      <c r="BTV85" s="94"/>
      <c r="BTW85" s="94"/>
      <c r="BTX85" s="94"/>
      <c r="BTY85" s="94"/>
      <c r="BTZ85" s="94"/>
      <c r="BUA85" s="94"/>
      <c r="BUB85" s="94"/>
      <c r="BUC85" s="94"/>
      <c r="BUD85" s="94"/>
      <c r="BUE85" s="94"/>
      <c r="BUF85" s="94"/>
      <c r="BUG85" s="94"/>
      <c r="BUH85" s="94"/>
      <c r="BUI85" s="94"/>
      <c r="BUJ85" s="94"/>
      <c r="BUK85" s="94"/>
      <c r="BUL85" s="94"/>
      <c r="BUM85" s="94"/>
      <c r="BUN85" s="94"/>
      <c r="BUO85" s="94"/>
      <c r="BUP85" s="94"/>
      <c r="BUQ85" s="94"/>
      <c r="BUR85" s="94"/>
      <c r="BUS85" s="94"/>
      <c r="BUT85" s="94"/>
      <c r="BUU85" s="94"/>
      <c r="BUV85" s="94"/>
      <c r="BUW85" s="94"/>
      <c r="BUX85" s="94"/>
      <c r="BUY85" s="94"/>
      <c r="BUZ85" s="94"/>
      <c r="BVA85" s="94"/>
      <c r="BVB85" s="94"/>
      <c r="BVC85" s="94"/>
      <c r="BVD85" s="94"/>
      <c r="BVE85" s="94"/>
      <c r="BVF85" s="94"/>
      <c r="BVG85" s="94"/>
      <c r="BVH85" s="94"/>
      <c r="BVI85" s="94"/>
      <c r="BVJ85" s="94"/>
      <c r="BVK85" s="94"/>
      <c r="BVL85" s="94"/>
      <c r="BVM85" s="94"/>
      <c r="BVN85" s="94"/>
      <c r="BVO85" s="94"/>
      <c r="BVP85" s="94"/>
      <c r="BVQ85" s="94"/>
      <c r="BVR85" s="94"/>
      <c r="BVS85" s="94"/>
      <c r="BVT85" s="94"/>
      <c r="BVU85" s="94"/>
      <c r="BVV85" s="94"/>
      <c r="BVW85" s="94"/>
      <c r="BVX85" s="94"/>
      <c r="BVY85" s="94"/>
      <c r="BVZ85" s="94"/>
      <c r="BWA85" s="94"/>
      <c r="BWB85" s="94"/>
      <c r="BWC85" s="94"/>
      <c r="BWD85" s="94"/>
      <c r="BWE85" s="94"/>
      <c r="BWF85" s="94"/>
      <c r="BWG85" s="94"/>
      <c r="BWH85" s="94"/>
      <c r="BWI85" s="94"/>
      <c r="BWJ85" s="94"/>
      <c r="BWK85" s="94"/>
      <c r="BWL85" s="94"/>
      <c r="BWM85" s="94"/>
      <c r="BWN85" s="94"/>
      <c r="BWO85" s="94"/>
      <c r="BWP85" s="94"/>
      <c r="BWQ85" s="94"/>
      <c r="BWR85" s="94"/>
      <c r="BWS85" s="94"/>
      <c r="BWT85" s="94"/>
      <c r="BWU85" s="94"/>
      <c r="BWV85" s="94"/>
      <c r="BWW85" s="94"/>
      <c r="BWX85" s="94"/>
      <c r="BWY85" s="94"/>
      <c r="BWZ85" s="94"/>
      <c r="BXA85" s="94"/>
      <c r="BXB85" s="94"/>
      <c r="BXC85" s="94"/>
      <c r="BXD85" s="94"/>
      <c r="BXE85" s="94"/>
      <c r="BXF85" s="94"/>
      <c r="BXG85" s="94"/>
      <c r="BXH85" s="94"/>
      <c r="BXI85" s="94"/>
      <c r="BXJ85" s="94"/>
      <c r="BXK85" s="94"/>
      <c r="BXL85" s="94"/>
      <c r="BXM85" s="94"/>
      <c r="BXN85" s="94"/>
      <c r="BXO85" s="94"/>
      <c r="BXP85" s="94"/>
      <c r="BXQ85" s="94"/>
      <c r="BXR85" s="94"/>
      <c r="BXS85" s="94"/>
      <c r="BXT85" s="94"/>
      <c r="BXU85" s="94"/>
      <c r="BXV85" s="94"/>
      <c r="BXW85" s="94"/>
      <c r="BXX85" s="94"/>
      <c r="BXY85" s="94"/>
      <c r="BXZ85" s="94"/>
      <c r="BYA85" s="94"/>
      <c r="BYB85" s="94"/>
      <c r="BYC85" s="94"/>
      <c r="BYD85" s="94"/>
      <c r="BYE85" s="94"/>
      <c r="BYF85" s="94"/>
      <c r="BYG85" s="94"/>
      <c r="BYH85" s="94"/>
      <c r="BYI85" s="94"/>
      <c r="BYJ85" s="94"/>
      <c r="BYK85" s="94"/>
      <c r="BYL85" s="94"/>
      <c r="BYM85" s="94"/>
      <c r="BYN85" s="94"/>
      <c r="BYO85" s="94"/>
      <c r="BYP85" s="94"/>
      <c r="BYQ85" s="94"/>
      <c r="BYR85" s="94"/>
      <c r="BYS85" s="94"/>
      <c r="BYT85" s="94"/>
      <c r="BYU85" s="94"/>
      <c r="BYV85" s="94"/>
      <c r="BYW85" s="94"/>
      <c r="BYX85" s="94"/>
      <c r="BYY85" s="94"/>
      <c r="BYZ85" s="94"/>
      <c r="BZA85" s="94"/>
      <c r="BZB85" s="94"/>
      <c r="BZC85" s="94"/>
      <c r="BZD85" s="94"/>
      <c r="BZE85" s="94"/>
      <c r="BZF85" s="94"/>
      <c r="BZG85" s="94"/>
      <c r="BZH85" s="94"/>
      <c r="BZI85" s="94"/>
      <c r="BZJ85" s="94"/>
      <c r="BZK85" s="94"/>
      <c r="BZL85" s="94"/>
      <c r="BZM85" s="94"/>
      <c r="BZN85" s="94"/>
      <c r="BZO85" s="94"/>
      <c r="BZP85" s="94"/>
      <c r="BZQ85" s="94"/>
      <c r="BZR85" s="94"/>
      <c r="BZS85" s="94"/>
      <c r="BZT85" s="94"/>
      <c r="BZU85" s="94"/>
      <c r="BZV85" s="94"/>
      <c r="BZW85" s="94"/>
      <c r="BZX85" s="94"/>
      <c r="BZY85" s="94"/>
      <c r="BZZ85" s="94"/>
      <c r="CAA85" s="94"/>
      <c r="CAB85" s="94"/>
      <c r="CAC85" s="94"/>
      <c r="CAD85" s="94"/>
      <c r="CAE85" s="94"/>
      <c r="CAF85" s="94"/>
      <c r="CAG85" s="94"/>
      <c r="CAH85" s="94"/>
      <c r="CAI85" s="94"/>
      <c r="CAJ85" s="94"/>
      <c r="CAK85" s="94"/>
      <c r="CAL85" s="94"/>
      <c r="CAM85" s="94"/>
      <c r="CAN85" s="94"/>
      <c r="CAO85" s="94"/>
      <c r="CAP85" s="94"/>
      <c r="CAQ85" s="94"/>
      <c r="CAR85" s="94"/>
      <c r="CAS85" s="94"/>
      <c r="CAT85" s="94"/>
      <c r="CAU85" s="94"/>
      <c r="CAV85" s="94"/>
      <c r="CAW85" s="94"/>
      <c r="CAX85" s="94"/>
      <c r="CAY85" s="94"/>
      <c r="CAZ85" s="94"/>
      <c r="CBA85" s="94"/>
      <c r="CBB85" s="94"/>
      <c r="CBC85" s="94"/>
      <c r="CBD85" s="94"/>
      <c r="CBE85" s="94"/>
      <c r="CBF85" s="94"/>
      <c r="CBG85" s="94"/>
      <c r="CBH85" s="94"/>
      <c r="CBI85" s="94"/>
      <c r="CBJ85" s="94"/>
      <c r="CBK85" s="94"/>
      <c r="CBL85" s="94"/>
      <c r="CBM85" s="94"/>
      <c r="CBN85" s="94"/>
      <c r="CBO85" s="94"/>
      <c r="CBP85" s="94"/>
      <c r="CBQ85" s="94"/>
      <c r="CBR85" s="94"/>
      <c r="CBS85" s="94"/>
      <c r="CBT85" s="94"/>
      <c r="CBU85" s="94"/>
      <c r="CBV85" s="94"/>
      <c r="CBW85" s="94"/>
      <c r="CBX85" s="94"/>
      <c r="CBY85" s="94"/>
      <c r="CBZ85" s="94"/>
      <c r="CCA85" s="94"/>
      <c r="CCB85" s="94"/>
      <c r="CCC85" s="94"/>
      <c r="CCD85" s="94"/>
      <c r="CCE85" s="94"/>
      <c r="CCF85" s="94"/>
      <c r="CCG85" s="94"/>
      <c r="CCH85" s="94"/>
      <c r="CCI85" s="94"/>
      <c r="CCJ85" s="94"/>
      <c r="CCK85" s="94"/>
      <c r="CCL85" s="94"/>
      <c r="CCM85" s="94"/>
      <c r="CCN85" s="94"/>
      <c r="CCO85" s="94"/>
      <c r="CCP85" s="94"/>
      <c r="CCQ85" s="94"/>
      <c r="CCR85" s="94"/>
      <c r="CCS85" s="94"/>
      <c r="CCT85" s="94"/>
      <c r="CCU85" s="94"/>
      <c r="CCV85" s="94"/>
      <c r="CCW85" s="94"/>
      <c r="CCX85" s="94"/>
      <c r="CCY85" s="94"/>
      <c r="CCZ85" s="94"/>
      <c r="CDA85" s="94"/>
      <c r="CDB85" s="94"/>
      <c r="CDC85" s="94"/>
      <c r="CDD85" s="94"/>
      <c r="CDE85" s="94"/>
      <c r="CDF85" s="94"/>
      <c r="CDG85" s="94"/>
      <c r="CDH85" s="94"/>
      <c r="CDI85" s="94"/>
      <c r="CDJ85" s="94"/>
      <c r="CDK85" s="94"/>
      <c r="CDL85" s="94"/>
      <c r="CDM85" s="94"/>
      <c r="CDN85" s="94"/>
      <c r="CDO85" s="94"/>
      <c r="CDP85" s="94"/>
      <c r="CDQ85" s="94"/>
      <c r="CDR85" s="94"/>
      <c r="CDS85" s="94"/>
      <c r="CDT85" s="94"/>
      <c r="CDU85" s="94"/>
      <c r="CDV85" s="94"/>
      <c r="CDW85" s="94"/>
      <c r="CDX85" s="94"/>
      <c r="CDY85" s="94"/>
      <c r="CDZ85" s="94"/>
      <c r="CEA85" s="94"/>
      <c r="CEB85" s="94"/>
      <c r="CEC85" s="94"/>
      <c r="CED85" s="94"/>
      <c r="CEE85" s="94"/>
      <c r="CEF85" s="94"/>
      <c r="CEG85" s="94"/>
      <c r="CEH85" s="94"/>
      <c r="CEI85" s="94"/>
      <c r="CEJ85" s="94"/>
      <c r="CEK85" s="94"/>
      <c r="CEL85" s="94"/>
      <c r="CEM85" s="94"/>
      <c r="CEN85" s="94"/>
      <c r="CEO85" s="94"/>
      <c r="CEP85" s="94"/>
      <c r="CEQ85" s="94"/>
      <c r="CER85" s="94"/>
      <c r="CES85" s="94"/>
      <c r="CET85" s="94"/>
      <c r="CEU85" s="94"/>
      <c r="CEV85" s="94"/>
      <c r="CEW85" s="94"/>
      <c r="CEX85" s="94"/>
      <c r="CEY85" s="94"/>
      <c r="CEZ85" s="94"/>
      <c r="CFA85" s="94"/>
      <c r="CFB85" s="94"/>
      <c r="CFC85" s="94"/>
      <c r="CFD85" s="94"/>
      <c r="CFE85" s="94"/>
      <c r="CFF85" s="94"/>
      <c r="CFG85" s="94"/>
      <c r="CFH85" s="94"/>
      <c r="CFI85" s="94"/>
      <c r="CFJ85" s="94"/>
      <c r="CFK85" s="94"/>
      <c r="CFL85" s="94"/>
      <c r="CFM85" s="94"/>
      <c r="CFN85" s="94"/>
      <c r="CFO85" s="94"/>
      <c r="CFP85" s="94"/>
      <c r="CFQ85" s="94"/>
      <c r="CFR85" s="94"/>
      <c r="CFS85" s="94"/>
      <c r="CFT85" s="94"/>
      <c r="CFU85" s="94"/>
      <c r="CFV85" s="94"/>
      <c r="CFW85" s="94"/>
      <c r="CFX85" s="94"/>
      <c r="CFY85" s="94"/>
      <c r="CFZ85" s="94"/>
      <c r="CGA85" s="94"/>
      <c r="CGB85" s="94"/>
      <c r="CGC85" s="94"/>
      <c r="CGD85" s="94"/>
      <c r="CGE85" s="94"/>
      <c r="CGF85" s="94"/>
      <c r="CGG85" s="94"/>
      <c r="CGH85" s="94"/>
      <c r="CGI85" s="94"/>
      <c r="CGJ85" s="94"/>
      <c r="CGK85" s="94"/>
      <c r="CGL85" s="94"/>
      <c r="CGM85" s="94"/>
      <c r="CGN85" s="94"/>
      <c r="CGO85" s="94"/>
      <c r="CGP85" s="94"/>
      <c r="CGQ85" s="94"/>
      <c r="CGR85" s="94"/>
      <c r="CGS85" s="94"/>
      <c r="CGT85" s="94"/>
      <c r="CGU85" s="94"/>
      <c r="CGV85" s="94"/>
      <c r="CGW85" s="94"/>
      <c r="CGX85" s="94"/>
      <c r="CGY85" s="94"/>
      <c r="CGZ85" s="94"/>
      <c r="CHA85" s="94"/>
      <c r="CHB85" s="94"/>
      <c r="CHC85" s="94"/>
      <c r="CHD85" s="94"/>
      <c r="CHE85" s="94"/>
      <c r="CHF85" s="94"/>
      <c r="CHG85" s="94"/>
      <c r="CHH85" s="94"/>
      <c r="CHI85" s="94"/>
      <c r="CHJ85" s="94"/>
      <c r="CHK85" s="94"/>
      <c r="CHL85" s="94"/>
      <c r="CHM85" s="94"/>
      <c r="CHN85" s="94"/>
      <c r="CHO85" s="94"/>
      <c r="CHP85" s="94"/>
      <c r="CHQ85" s="94"/>
      <c r="CHR85" s="94"/>
      <c r="CHS85" s="94"/>
      <c r="CHT85" s="94"/>
      <c r="CHU85" s="94"/>
      <c r="CHV85" s="94"/>
      <c r="CHW85" s="94"/>
      <c r="CHX85" s="94"/>
      <c r="CHY85" s="94"/>
      <c r="CHZ85" s="94"/>
      <c r="CIA85" s="94"/>
      <c r="CIB85" s="94"/>
      <c r="CIC85" s="94"/>
      <c r="CID85" s="94"/>
      <c r="CIE85" s="94"/>
      <c r="CIF85" s="94"/>
      <c r="CIG85" s="94"/>
      <c r="CIH85" s="94"/>
      <c r="CII85" s="94"/>
      <c r="CIJ85" s="94"/>
      <c r="CIK85" s="94"/>
      <c r="CIL85" s="94"/>
      <c r="CIM85" s="94"/>
      <c r="CIN85" s="94"/>
      <c r="CIO85" s="94"/>
      <c r="CIP85" s="94"/>
      <c r="CIQ85" s="94"/>
      <c r="CIR85" s="94"/>
      <c r="CIS85" s="94"/>
      <c r="CIT85" s="94"/>
      <c r="CIU85" s="94"/>
      <c r="CIV85" s="94"/>
      <c r="CIW85" s="94"/>
      <c r="CIX85" s="94"/>
      <c r="CIY85" s="94"/>
      <c r="CIZ85" s="94"/>
      <c r="CJA85" s="94"/>
      <c r="CJB85" s="94"/>
      <c r="CJC85" s="94"/>
      <c r="CJD85" s="94"/>
      <c r="CJE85" s="94"/>
      <c r="CJF85" s="94"/>
      <c r="CJG85" s="94"/>
      <c r="CJH85" s="94"/>
      <c r="CJI85" s="94"/>
      <c r="CJJ85" s="94"/>
      <c r="CJK85" s="94"/>
      <c r="CJL85" s="94"/>
      <c r="CJM85" s="94"/>
      <c r="CJN85" s="94"/>
      <c r="CJO85" s="94"/>
      <c r="CJP85" s="94"/>
      <c r="CJQ85" s="94"/>
      <c r="CJR85" s="94"/>
      <c r="CJS85" s="94"/>
      <c r="CJT85" s="94"/>
      <c r="CJU85" s="94"/>
      <c r="CJV85" s="94"/>
      <c r="CJW85" s="94"/>
      <c r="CJX85" s="94"/>
      <c r="CJY85" s="94"/>
      <c r="CJZ85" s="94"/>
      <c r="CKA85" s="94"/>
      <c r="CKB85" s="94"/>
      <c r="CKC85" s="94"/>
      <c r="CKD85" s="94"/>
      <c r="CKE85" s="94"/>
      <c r="CKF85" s="94"/>
      <c r="CKG85" s="94"/>
      <c r="CKH85" s="94"/>
      <c r="CKI85" s="94"/>
      <c r="CKJ85" s="94"/>
      <c r="CKK85" s="94"/>
      <c r="CKL85" s="94"/>
      <c r="CKM85" s="94"/>
      <c r="CKN85" s="94"/>
      <c r="CKO85" s="94"/>
      <c r="CKP85" s="94"/>
      <c r="CKQ85" s="94"/>
      <c r="CKR85" s="94"/>
      <c r="CKS85" s="94"/>
      <c r="CKT85" s="94"/>
      <c r="CKU85" s="94"/>
      <c r="CKV85" s="94"/>
      <c r="CKW85" s="94"/>
      <c r="CKX85" s="94"/>
      <c r="CKY85" s="94"/>
      <c r="CKZ85" s="94"/>
      <c r="CLA85" s="94"/>
      <c r="CLB85" s="94"/>
      <c r="CLC85" s="94"/>
      <c r="CLD85" s="94"/>
      <c r="CLE85" s="94"/>
      <c r="CLF85" s="94"/>
      <c r="CLG85" s="94"/>
      <c r="CLH85" s="94"/>
      <c r="CLI85" s="94"/>
      <c r="CLJ85" s="94"/>
      <c r="CLK85" s="94"/>
      <c r="CLL85" s="94"/>
      <c r="CLM85" s="94"/>
      <c r="CLN85" s="94"/>
      <c r="CLO85" s="94"/>
      <c r="CLP85" s="94"/>
      <c r="CLQ85" s="94"/>
      <c r="CLR85" s="94"/>
      <c r="CLS85" s="94"/>
      <c r="CLT85" s="94"/>
      <c r="CLU85" s="94"/>
      <c r="CLV85" s="94"/>
      <c r="CLW85" s="94"/>
      <c r="CLX85" s="94"/>
      <c r="CLY85" s="94"/>
      <c r="CLZ85" s="94"/>
      <c r="CMA85" s="94"/>
      <c r="CMB85" s="94"/>
      <c r="CMC85" s="94"/>
      <c r="CMD85" s="94"/>
      <c r="CME85" s="94"/>
      <c r="CMF85" s="94"/>
      <c r="CMG85" s="94"/>
      <c r="CMH85" s="94"/>
      <c r="CMI85" s="94"/>
      <c r="CMJ85" s="94"/>
      <c r="CMK85" s="94"/>
      <c r="CML85" s="94"/>
      <c r="CMM85" s="94"/>
      <c r="CMN85" s="94"/>
      <c r="CMO85" s="94"/>
      <c r="CMP85" s="94"/>
      <c r="CMQ85" s="94"/>
      <c r="CMR85" s="94"/>
      <c r="CMS85" s="94"/>
      <c r="CMT85" s="94"/>
      <c r="CMU85" s="94"/>
      <c r="CMV85" s="94"/>
      <c r="CMW85" s="94"/>
      <c r="CMX85" s="94"/>
      <c r="CMY85" s="94"/>
      <c r="CMZ85" s="94"/>
      <c r="CNA85" s="94"/>
      <c r="CNB85" s="94"/>
      <c r="CNC85" s="94"/>
      <c r="CND85" s="94"/>
      <c r="CNE85" s="94"/>
      <c r="CNF85" s="94"/>
      <c r="CNG85" s="94"/>
      <c r="CNH85" s="94"/>
      <c r="CNI85" s="94"/>
      <c r="CNJ85" s="94"/>
      <c r="CNK85" s="94"/>
      <c r="CNL85" s="94"/>
      <c r="CNM85" s="94"/>
      <c r="CNN85" s="94"/>
      <c r="CNO85" s="94"/>
      <c r="CNP85" s="94"/>
      <c r="CNQ85" s="94"/>
      <c r="CNR85" s="94"/>
      <c r="CNS85" s="94"/>
      <c r="CNT85" s="94"/>
      <c r="CNU85" s="94"/>
      <c r="CNV85" s="94"/>
      <c r="CNW85" s="94"/>
      <c r="CNX85" s="94"/>
      <c r="CNY85" s="94"/>
      <c r="CNZ85" s="94"/>
      <c r="COA85" s="94"/>
      <c r="COB85" s="94"/>
      <c r="COC85" s="94"/>
      <c r="COD85" s="94"/>
      <c r="COE85" s="94"/>
      <c r="COF85" s="94"/>
      <c r="COG85" s="94"/>
      <c r="COH85" s="94"/>
      <c r="COI85" s="94"/>
      <c r="COJ85" s="94"/>
      <c r="COK85" s="94"/>
      <c r="COL85" s="94"/>
      <c r="COM85" s="94"/>
      <c r="CON85" s="94"/>
      <c r="COO85" s="94"/>
      <c r="COP85" s="94"/>
      <c r="COQ85" s="94"/>
      <c r="COR85" s="94"/>
      <c r="COS85" s="94"/>
      <c r="COT85" s="94"/>
      <c r="COU85" s="94"/>
      <c r="COV85" s="94"/>
      <c r="COW85" s="94"/>
      <c r="COX85" s="94"/>
      <c r="COY85" s="94"/>
      <c r="COZ85" s="94"/>
      <c r="CPA85" s="94"/>
      <c r="CPB85" s="94"/>
      <c r="CPC85" s="94"/>
      <c r="CPD85" s="94"/>
      <c r="CPE85" s="94"/>
      <c r="CPF85" s="94"/>
      <c r="CPG85" s="94"/>
      <c r="CPH85" s="94"/>
      <c r="CPI85" s="94"/>
      <c r="CPJ85" s="94"/>
      <c r="CPK85" s="94"/>
      <c r="CPL85" s="94"/>
      <c r="CPM85" s="94"/>
      <c r="CPN85" s="94"/>
      <c r="CPO85" s="94"/>
      <c r="CPP85" s="94"/>
      <c r="CPQ85" s="94"/>
      <c r="CPR85" s="94"/>
      <c r="CPS85" s="94"/>
      <c r="CPT85" s="94"/>
      <c r="CPU85" s="94"/>
      <c r="CPV85" s="94"/>
      <c r="CPW85" s="94"/>
      <c r="CPX85" s="94"/>
      <c r="CPY85" s="94"/>
      <c r="CPZ85" s="94"/>
      <c r="CQA85" s="94"/>
      <c r="CQB85" s="94"/>
      <c r="CQC85" s="94"/>
      <c r="CQD85" s="94"/>
      <c r="CQE85" s="94"/>
      <c r="CQF85" s="94"/>
      <c r="CQG85" s="94"/>
      <c r="CQH85" s="94"/>
      <c r="CQI85" s="94"/>
      <c r="CQJ85" s="94"/>
      <c r="CQK85" s="94"/>
      <c r="CQL85" s="94"/>
      <c r="CQM85" s="94"/>
      <c r="CQN85" s="94"/>
      <c r="CQO85" s="94"/>
      <c r="CQP85" s="94"/>
      <c r="CQQ85" s="94"/>
      <c r="CQR85" s="94"/>
      <c r="CQS85" s="94"/>
      <c r="CQT85" s="94"/>
      <c r="CQU85" s="94"/>
      <c r="CQV85" s="94"/>
      <c r="CQW85" s="94"/>
      <c r="CQX85" s="94"/>
      <c r="CQY85" s="94"/>
      <c r="CQZ85" s="94"/>
      <c r="CRA85" s="94"/>
      <c r="CRB85" s="94"/>
      <c r="CRC85" s="94"/>
      <c r="CRD85" s="94"/>
      <c r="CRE85" s="94"/>
      <c r="CRF85" s="94"/>
      <c r="CRG85" s="94"/>
      <c r="CRH85" s="94"/>
      <c r="CRI85" s="94"/>
      <c r="CRJ85" s="94"/>
      <c r="CRK85" s="94"/>
      <c r="CRL85" s="94"/>
      <c r="CRM85" s="94"/>
      <c r="CRN85" s="94"/>
      <c r="CRO85" s="94"/>
      <c r="CRP85" s="94"/>
      <c r="CRQ85" s="94"/>
      <c r="CRR85" s="94"/>
      <c r="CRS85" s="94"/>
      <c r="CRT85" s="94"/>
      <c r="CRU85" s="94"/>
      <c r="CRV85" s="94"/>
      <c r="CRW85" s="94"/>
      <c r="CRX85" s="94"/>
      <c r="CRY85" s="94"/>
      <c r="CRZ85" s="94"/>
      <c r="CSA85" s="94"/>
      <c r="CSB85" s="94"/>
      <c r="CSC85" s="94"/>
      <c r="CSD85" s="94"/>
      <c r="CSE85" s="94"/>
      <c r="CSF85" s="94"/>
      <c r="CSG85" s="94"/>
      <c r="CSH85" s="94"/>
      <c r="CSI85" s="94"/>
      <c r="CSJ85" s="94"/>
      <c r="CSK85" s="94"/>
      <c r="CSL85" s="94"/>
      <c r="CSM85" s="94"/>
      <c r="CSN85" s="94"/>
      <c r="CSO85" s="94"/>
      <c r="CSP85" s="94"/>
      <c r="CSQ85" s="94"/>
      <c r="CSR85" s="94"/>
      <c r="CSS85" s="94"/>
      <c r="CST85" s="94"/>
      <c r="CSU85" s="94"/>
      <c r="CSV85" s="94"/>
      <c r="CSW85" s="94"/>
      <c r="CSX85" s="94"/>
      <c r="CSY85" s="94"/>
      <c r="CSZ85" s="94"/>
      <c r="CTA85" s="94"/>
      <c r="CTB85" s="94"/>
      <c r="CTC85" s="94"/>
      <c r="CTD85" s="94"/>
      <c r="CTE85" s="94"/>
      <c r="CTF85" s="94"/>
      <c r="CTG85" s="94"/>
      <c r="CTH85" s="94"/>
      <c r="CTI85" s="94"/>
      <c r="CTJ85" s="94"/>
      <c r="CTK85" s="94"/>
      <c r="CTL85" s="94"/>
      <c r="CTM85" s="94"/>
      <c r="CTN85" s="94"/>
      <c r="CTO85" s="94"/>
      <c r="CTP85" s="94"/>
      <c r="CTQ85" s="94"/>
      <c r="CTR85" s="94"/>
      <c r="CTS85" s="94"/>
      <c r="CTT85" s="94"/>
      <c r="CTU85" s="94"/>
      <c r="CTV85" s="94"/>
      <c r="CTW85" s="94"/>
      <c r="CTX85" s="94"/>
      <c r="CTY85" s="94"/>
      <c r="CTZ85" s="94"/>
      <c r="CUA85" s="94"/>
      <c r="CUB85" s="94"/>
      <c r="CUC85" s="94"/>
      <c r="CUD85" s="94"/>
      <c r="CUE85" s="94"/>
      <c r="CUF85" s="94"/>
      <c r="CUG85" s="94"/>
      <c r="CUH85" s="94"/>
      <c r="CUI85" s="94"/>
      <c r="CUJ85" s="94"/>
      <c r="CUK85" s="94"/>
      <c r="CUL85" s="94"/>
      <c r="CUM85" s="94"/>
      <c r="CUN85" s="94"/>
      <c r="CUO85" s="94"/>
      <c r="CUP85" s="94"/>
      <c r="CUQ85" s="94"/>
      <c r="CUR85" s="94"/>
      <c r="CUS85" s="94"/>
      <c r="CUT85" s="94"/>
      <c r="CUU85" s="94"/>
      <c r="CUV85" s="94"/>
      <c r="CUW85" s="94"/>
      <c r="CUX85" s="94"/>
      <c r="CUY85" s="94"/>
      <c r="CUZ85" s="94"/>
      <c r="CVA85" s="94"/>
      <c r="CVB85" s="94"/>
      <c r="CVC85" s="94"/>
      <c r="CVD85" s="94"/>
      <c r="CVE85" s="94"/>
      <c r="CVF85" s="94"/>
      <c r="CVG85" s="94"/>
      <c r="CVH85" s="94"/>
      <c r="CVI85" s="94"/>
      <c r="CVJ85" s="94"/>
      <c r="CVK85" s="94"/>
      <c r="CVL85" s="94"/>
      <c r="CVM85" s="94"/>
      <c r="CVN85" s="94"/>
      <c r="CVO85" s="94"/>
      <c r="CVP85" s="94"/>
      <c r="CVQ85" s="94"/>
      <c r="CVR85" s="94"/>
      <c r="CVS85" s="94"/>
      <c r="CVT85" s="94"/>
      <c r="CVU85" s="94"/>
      <c r="CVV85" s="94"/>
      <c r="CVW85" s="94"/>
      <c r="CVX85" s="94"/>
      <c r="CVY85" s="94"/>
      <c r="CVZ85" s="94"/>
      <c r="CWA85" s="94"/>
      <c r="CWB85" s="94"/>
      <c r="CWC85" s="94"/>
      <c r="CWD85" s="94"/>
      <c r="CWE85" s="94"/>
      <c r="CWF85" s="94"/>
      <c r="CWG85" s="94"/>
      <c r="CWH85" s="94"/>
      <c r="CWI85" s="94"/>
      <c r="CWJ85" s="94"/>
      <c r="CWK85" s="94"/>
      <c r="CWL85" s="94"/>
      <c r="CWM85" s="94"/>
      <c r="CWN85" s="94"/>
      <c r="CWO85" s="94"/>
      <c r="CWP85" s="94"/>
      <c r="CWQ85" s="94"/>
      <c r="CWR85" s="94"/>
      <c r="CWS85" s="94"/>
      <c r="CWT85" s="94"/>
      <c r="CWU85" s="94"/>
      <c r="CWV85" s="94"/>
      <c r="CWW85" s="94"/>
      <c r="CWX85" s="94"/>
      <c r="CWY85" s="94"/>
      <c r="CWZ85" s="94"/>
      <c r="CXA85" s="94"/>
      <c r="CXB85" s="94"/>
      <c r="CXC85" s="94"/>
      <c r="CXD85" s="94"/>
      <c r="CXE85" s="94"/>
      <c r="CXF85" s="94"/>
      <c r="CXG85" s="94"/>
      <c r="CXH85" s="94"/>
      <c r="CXI85" s="94"/>
      <c r="CXJ85" s="94"/>
      <c r="CXK85" s="94"/>
      <c r="CXL85" s="94"/>
      <c r="CXM85" s="94"/>
      <c r="CXN85" s="94"/>
      <c r="CXO85" s="94"/>
      <c r="CXP85" s="94"/>
      <c r="CXQ85" s="94"/>
      <c r="CXR85" s="94"/>
      <c r="CXS85" s="94"/>
      <c r="CXT85" s="94"/>
      <c r="CXU85" s="94"/>
      <c r="CXV85" s="94"/>
      <c r="CXW85" s="94"/>
      <c r="CXX85" s="94"/>
      <c r="CXY85" s="94"/>
      <c r="CXZ85" s="94"/>
      <c r="CYA85" s="94"/>
      <c r="CYB85" s="94"/>
      <c r="CYC85" s="94"/>
      <c r="CYD85" s="94"/>
      <c r="CYE85" s="94"/>
      <c r="CYF85" s="94"/>
      <c r="CYG85" s="94"/>
      <c r="CYH85" s="94"/>
      <c r="CYI85" s="94"/>
      <c r="CYJ85" s="94"/>
      <c r="CYK85" s="94"/>
      <c r="CYL85" s="94"/>
      <c r="CYM85" s="94"/>
      <c r="CYN85" s="94"/>
      <c r="CYO85" s="94"/>
      <c r="CYP85" s="94"/>
      <c r="CYQ85" s="94"/>
      <c r="CYR85" s="94"/>
      <c r="CYS85" s="94"/>
      <c r="CYT85" s="94"/>
      <c r="CYU85" s="94"/>
      <c r="CYV85" s="94"/>
      <c r="CYW85" s="94"/>
      <c r="CYX85" s="94"/>
      <c r="CYY85" s="94"/>
      <c r="CYZ85" s="94"/>
      <c r="CZA85" s="94"/>
      <c r="CZB85" s="94"/>
      <c r="CZC85" s="94"/>
      <c r="CZD85" s="94"/>
      <c r="CZE85" s="94"/>
      <c r="CZF85" s="94"/>
      <c r="CZG85" s="94"/>
      <c r="CZH85" s="94"/>
      <c r="CZI85" s="94"/>
      <c r="CZJ85" s="94"/>
      <c r="CZK85" s="94"/>
      <c r="CZL85" s="94"/>
      <c r="CZM85" s="94"/>
      <c r="CZN85" s="94"/>
      <c r="CZO85" s="94"/>
      <c r="CZP85" s="94"/>
      <c r="CZQ85" s="94"/>
      <c r="CZR85" s="94"/>
      <c r="CZS85" s="94"/>
      <c r="CZT85" s="94"/>
      <c r="CZU85" s="94"/>
      <c r="CZV85" s="94"/>
      <c r="CZW85" s="94"/>
      <c r="CZX85" s="94"/>
      <c r="CZY85" s="94"/>
      <c r="CZZ85" s="94"/>
      <c r="DAA85" s="94"/>
      <c r="DAB85" s="94"/>
      <c r="DAC85" s="94"/>
      <c r="DAD85" s="94"/>
      <c r="DAE85" s="94"/>
      <c r="DAF85" s="94"/>
      <c r="DAG85" s="94"/>
      <c r="DAH85" s="94"/>
      <c r="DAI85" s="94"/>
      <c r="DAJ85" s="94"/>
      <c r="DAK85" s="94"/>
      <c r="DAL85" s="94"/>
      <c r="DAM85" s="94"/>
      <c r="DAN85" s="94"/>
      <c r="DAO85" s="94"/>
      <c r="DAP85" s="94"/>
      <c r="DAQ85" s="94"/>
      <c r="DAR85" s="94"/>
      <c r="DAS85" s="94"/>
      <c r="DAT85" s="94"/>
      <c r="DAU85" s="94"/>
      <c r="DAV85" s="94"/>
      <c r="DAW85" s="94"/>
      <c r="DAX85" s="94"/>
      <c r="DAY85" s="94"/>
      <c r="DAZ85" s="94"/>
      <c r="DBA85" s="94"/>
      <c r="DBB85" s="94"/>
      <c r="DBC85" s="94"/>
      <c r="DBD85" s="94"/>
      <c r="DBE85" s="94"/>
      <c r="DBF85" s="94"/>
      <c r="DBG85" s="94"/>
      <c r="DBH85" s="94"/>
      <c r="DBI85" s="94"/>
      <c r="DBJ85" s="94"/>
      <c r="DBK85" s="94"/>
      <c r="DBL85" s="94"/>
      <c r="DBM85" s="94"/>
      <c r="DBN85" s="94"/>
      <c r="DBO85" s="94"/>
      <c r="DBP85" s="94"/>
      <c r="DBQ85" s="94"/>
      <c r="DBR85" s="94"/>
      <c r="DBS85" s="94"/>
      <c r="DBT85" s="94"/>
      <c r="DBU85" s="94"/>
      <c r="DBV85" s="94"/>
      <c r="DBW85" s="94"/>
      <c r="DBX85" s="94"/>
      <c r="DBY85" s="94"/>
      <c r="DBZ85" s="94"/>
      <c r="DCA85" s="94"/>
      <c r="DCB85" s="94"/>
      <c r="DCC85" s="94"/>
      <c r="DCD85" s="94"/>
      <c r="DCE85" s="94"/>
      <c r="DCF85" s="94"/>
      <c r="DCG85" s="94"/>
      <c r="DCH85" s="94"/>
      <c r="DCI85" s="94"/>
      <c r="DCJ85" s="94"/>
      <c r="DCK85" s="94"/>
      <c r="DCL85" s="94"/>
      <c r="DCM85" s="94"/>
      <c r="DCN85" s="94"/>
      <c r="DCO85" s="94"/>
      <c r="DCP85" s="94"/>
      <c r="DCQ85" s="94"/>
      <c r="DCR85" s="94"/>
      <c r="DCS85" s="94"/>
      <c r="DCT85" s="94"/>
      <c r="DCU85" s="94"/>
      <c r="DCV85" s="94"/>
      <c r="DCW85" s="94"/>
      <c r="DCX85" s="94"/>
      <c r="DCY85" s="94"/>
      <c r="DCZ85" s="94"/>
      <c r="DDA85" s="94"/>
      <c r="DDB85" s="94"/>
      <c r="DDC85" s="94"/>
      <c r="DDD85" s="94"/>
      <c r="DDE85" s="94"/>
      <c r="DDF85" s="94"/>
      <c r="DDG85" s="94"/>
      <c r="DDH85" s="94"/>
      <c r="DDI85" s="94"/>
      <c r="DDJ85" s="94"/>
      <c r="DDK85" s="94"/>
      <c r="DDL85" s="94"/>
      <c r="DDM85" s="94"/>
      <c r="DDN85" s="94"/>
      <c r="DDO85" s="94"/>
      <c r="DDP85" s="94"/>
      <c r="DDQ85" s="94"/>
      <c r="DDR85" s="94"/>
      <c r="DDS85" s="94"/>
      <c r="DDT85" s="94"/>
      <c r="DDU85" s="94"/>
      <c r="DDV85" s="94"/>
      <c r="DDW85" s="94"/>
      <c r="DDX85" s="94"/>
      <c r="DDY85" s="94"/>
      <c r="DDZ85" s="94"/>
      <c r="DEA85" s="94"/>
      <c r="DEB85" s="94"/>
      <c r="DEC85" s="94"/>
      <c r="DED85" s="94"/>
      <c r="DEE85" s="94"/>
      <c r="DEF85" s="94"/>
      <c r="DEG85" s="94"/>
      <c r="DEH85" s="94"/>
      <c r="DEI85" s="94"/>
      <c r="DEJ85" s="94"/>
      <c r="DEK85" s="94"/>
      <c r="DEL85" s="94"/>
      <c r="DEM85" s="94"/>
      <c r="DEN85" s="94"/>
      <c r="DEO85" s="94"/>
      <c r="DEP85" s="94"/>
      <c r="DEQ85" s="94"/>
      <c r="DER85" s="94"/>
      <c r="DES85" s="94"/>
      <c r="DET85" s="94"/>
      <c r="DEU85" s="94"/>
      <c r="DEV85" s="94"/>
      <c r="DEW85" s="94"/>
      <c r="DEX85" s="94"/>
      <c r="DEY85" s="94"/>
      <c r="DEZ85" s="94"/>
      <c r="DFA85" s="94"/>
      <c r="DFB85" s="94"/>
      <c r="DFC85" s="94"/>
      <c r="DFD85" s="94"/>
      <c r="DFE85" s="94"/>
      <c r="DFF85" s="94"/>
      <c r="DFG85" s="94"/>
      <c r="DFH85" s="94"/>
      <c r="DFI85" s="94"/>
      <c r="DFJ85" s="94"/>
      <c r="DFK85" s="94"/>
      <c r="DFL85" s="94"/>
      <c r="DFM85" s="94"/>
      <c r="DFN85" s="94"/>
      <c r="DFO85" s="94"/>
      <c r="DFP85" s="94"/>
      <c r="DFQ85" s="94"/>
      <c r="DFR85" s="94"/>
      <c r="DFS85" s="94"/>
      <c r="DFT85" s="94"/>
      <c r="DFU85" s="94"/>
      <c r="DFV85" s="94"/>
      <c r="DFW85" s="94"/>
      <c r="DFX85" s="94"/>
      <c r="DFY85" s="94"/>
      <c r="DFZ85" s="94"/>
      <c r="DGA85" s="94"/>
      <c r="DGB85" s="94"/>
      <c r="DGC85" s="94"/>
      <c r="DGD85" s="94"/>
      <c r="DGE85" s="94"/>
      <c r="DGF85" s="94"/>
      <c r="DGG85" s="94"/>
      <c r="DGH85" s="94"/>
      <c r="DGI85" s="94"/>
      <c r="DGJ85" s="94"/>
      <c r="DGK85" s="94"/>
      <c r="DGL85" s="94"/>
      <c r="DGM85" s="94"/>
      <c r="DGN85" s="94"/>
      <c r="DGO85" s="94"/>
      <c r="DGP85" s="94"/>
      <c r="DGQ85" s="94"/>
      <c r="DGR85" s="94"/>
      <c r="DGS85" s="94"/>
      <c r="DGT85" s="94"/>
      <c r="DGU85" s="94"/>
      <c r="DGV85" s="94"/>
      <c r="DGW85" s="94"/>
      <c r="DGX85" s="94"/>
      <c r="DGY85" s="94"/>
      <c r="DGZ85" s="94"/>
      <c r="DHA85" s="94"/>
      <c r="DHB85" s="94"/>
      <c r="DHC85" s="94"/>
      <c r="DHD85" s="94"/>
      <c r="DHE85" s="94"/>
      <c r="DHF85" s="94"/>
      <c r="DHG85" s="94"/>
      <c r="DHH85" s="94"/>
      <c r="DHI85" s="94"/>
      <c r="DHJ85" s="94"/>
      <c r="DHK85" s="94"/>
      <c r="DHL85" s="94"/>
      <c r="DHM85" s="94"/>
      <c r="DHN85" s="94"/>
      <c r="DHO85" s="94"/>
      <c r="DHP85" s="94"/>
      <c r="DHQ85" s="94"/>
      <c r="DHR85" s="94"/>
      <c r="DHS85" s="94"/>
      <c r="DHT85" s="94"/>
      <c r="DHU85" s="94"/>
      <c r="DHV85" s="94"/>
      <c r="DHW85" s="94"/>
      <c r="DHX85" s="94"/>
      <c r="DHY85" s="94"/>
      <c r="DHZ85" s="94"/>
      <c r="DIA85" s="94"/>
      <c r="DIB85" s="94"/>
      <c r="DIC85" s="94"/>
      <c r="DID85" s="94"/>
      <c r="DIE85" s="94"/>
      <c r="DIF85" s="94"/>
      <c r="DIG85" s="94"/>
      <c r="DIH85" s="94"/>
      <c r="DII85" s="94"/>
      <c r="DIJ85" s="94"/>
      <c r="DIK85" s="94"/>
      <c r="DIL85" s="94"/>
      <c r="DIM85" s="94"/>
      <c r="DIN85" s="94"/>
      <c r="DIO85" s="94"/>
      <c r="DIP85" s="94"/>
      <c r="DIQ85" s="94"/>
      <c r="DIR85" s="94"/>
      <c r="DIS85" s="94"/>
      <c r="DIT85" s="94"/>
      <c r="DIU85" s="94"/>
      <c r="DIV85" s="94"/>
      <c r="DIW85" s="94"/>
      <c r="DIX85" s="94"/>
      <c r="DIY85" s="94"/>
      <c r="DIZ85" s="94"/>
      <c r="DJA85" s="94"/>
      <c r="DJB85" s="94"/>
      <c r="DJC85" s="94"/>
      <c r="DJD85" s="94"/>
      <c r="DJE85" s="94"/>
      <c r="DJF85" s="94"/>
      <c r="DJG85" s="94"/>
      <c r="DJH85" s="94"/>
      <c r="DJI85" s="94"/>
      <c r="DJJ85" s="94"/>
      <c r="DJK85" s="94"/>
      <c r="DJL85" s="94"/>
      <c r="DJM85" s="94"/>
      <c r="DJN85" s="94"/>
      <c r="DJO85" s="94"/>
      <c r="DJP85" s="94"/>
      <c r="DJQ85" s="94"/>
      <c r="DJR85" s="94"/>
      <c r="DJS85" s="94"/>
      <c r="DJT85" s="94"/>
      <c r="DJU85" s="94"/>
      <c r="DJV85" s="94"/>
      <c r="DJW85" s="94"/>
      <c r="DJX85" s="94"/>
      <c r="DJY85" s="94"/>
      <c r="DJZ85" s="94"/>
      <c r="DKA85" s="94"/>
      <c r="DKB85" s="94"/>
      <c r="DKC85" s="94"/>
      <c r="DKD85" s="94"/>
      <c r="DKE85" s="94"/>
      <c r="DKF85" s="94"/>
      <c r="DKG85" s="94"/>
      <c r="DKH85" s="94"/>
      <c r="DKI85" s="94"/>
      <c r="DKJ85" s="94"/>
      <c r="DKK85" s="94"/>
      <c r="DKL85" s="94"/>
      <c r="DKM85" s="94"/>
      <c r="DKN85" s="94"/>
      <c r="DKO85" s="94"/>
      <c r="DKP85" s="94"/>
      <c r="DKQ85" s="94"/>
      <c r="DKR85" s="94"/>
      <c r="DKS85" s="94"/>
      <c r="DKT85" s="94"/>
      <c r="DKU85" s="94"/>
      <c r="DKV85" s="94"/>
      <c r="DKW85" s="94"/>
      <c r="DKX85" s="94"/>
      <c r="DKY85" s="94"/>
      <c r="DKZ85" s="94"/>
      <c r="DLA85" s="94"/>
      <c r="DLB85" s="94"/>
      <c r="DLC85" s="94"/>
      <c r="DLD85" s="94"/>
      <c r="DLE85" s="94"/>
      <c r="DLF85" s="94"/>
      <c r="DLG85" s="94"/>
      <c r="DLH85" s="94"/>
      <c r="DLI85" s="94"/>
      <c r="DLJ85" s="94"/>
      <c r="DLK85" s="94"/>
      <c r="DLL85" s="94"/>
      <c r="DLM85" s="94"/>
      <c r="DLN85" s="94"/>
      <c r="DLO85" s="94"/>
      <c r="DLP85" s="94"/>
      <c r="DLQ85" s="94"/>
      <c r="DLR85" s="94"/>
      <c r="DLS85" s="94"/>
      <c r="DLT85" s="94"/>
      <c r="DLU85" s="94"/>
      <c r="DLV85" s="94"/>
      <c r="DLW85" s="94"/>
      <c r="DLX85" s="94"/>
      <c r="DLY85" s="94"/>
      <c r="DLZ85" s="94"/>
      <c r="DMA85" s="94"/>
      <c r="DMB85" s="94"/>
      <c r="DMC85" s="94"/>
      <c r="DMD85" s="94"/>
      <c r="DME85" s="94"/>
      <c r="DMF85" s="94"/>
      <c r="DMG85" s="94"/>
      <c r="DMH85" s="94"/>
      <c r="DMI85" s="94"/>
      <c r="DMJ85" s="94"/>
      <c r="DMK85" s="94"/>
      <c r="DML85" s="94"/>
      <c r="DMM85" s="94"/>
      <c r="DMN85" s="94"/>
      <c r="DMO85" s="94"/>
      <c r="DMP85" s="94"/>
      <c r="DMQ85" s="94"/>
      <c r="DMR85" s="94"/>
      <c r="DMS85" s="94"/>
      <c r="DMT85" s="94"/>
      <c r="DMU85" s="94"/>
      <c r="DMV85" s="94"/>
      <c r="DMW85" s="94"/>
      <c r="DMX85" s="94"/>
      <c r="DMY85" s="94"/>
      <c r="DMZ85" s="94"/>
      <c r="DNA85" s="94"/>
      <c r="DNB85" s="94"/>
      <c r="DNC85" s="94"/>
      <c r="DND85" s="94"/>
      <c r="DNE85" s="94"/>
      <c r="DNF85" s="94"/>
      <c r="DNG85" s="94"/>
      <c r="DNH85" s="94"/>
      <c r="DNI85" s="94"/>
      <c r="DNJ85" s="94"/>
      <c r="DNK85" s="94"/>
      <c r="DNL85" s="94"/>
      <c r="DNM85" s="94"/>
      <c r="DNN85" s="94"/>
      <c r="DNO85" s="94"/>
      <c r="DNP85" s="94"/>
      <c r="DNQ85" s="94"/>
      <c r="DNR85" s="94"/>
      <c r="DNS85" s="94"/>
      <c r="DNT85" s="94"/>
      <c r="DNU85" s="94"/>
      <c r="DNV85" s="94"/>
      <c r="DNW85" s="94"/>
      <c r="DNX85" s="94"/>
      <c r="DNY85" s="94"/>
      <c r="DNZ85" s="94"/>
      <c r="DOA85" s="94"/>
      <c r="DOB85" s="94"/>
      <c r="DOC85" s="94"/>
      <c r="DOD85" s="94"/>
      <c r="DOE85" s="94"/>
      <c r="DOF85" s="94"/>
      <c r="DOG85" s="94"/>
      <c r="DOH85" s="94"/>
      <c r="DOI85" s="94"/>
      <c r="DOJ85" s="94"/>
      <c r="DOK85" s="94"/>
      <c r="DOL85" s="94"/>
      <c r="DOM85" s="94"/>
      <c r="DON85" s="94"/>
      <c r="DOO85" s="94"/>
      <c r="DOP85" s="94"/>
      <c r="DOQ85" s="94"/>
      <c r="DOR85" s="94"/>
      <c r="DOS85" s="94"/>
      <c r="DOT85" s="94"/>
      <c r="DOU85" s="94"/>
      <c r="DOV85" s="94"/>
      <c r="DOW85" s="94"/>
      <c r="DOX85" s="94"/>
      <c r="DOY85" s="94"/>
      <c r="DOZ85" s="94"/>
      <c r="DPA85" s="94"/>
      <c r="DPB85" s="94"/>
      <c r="DPC85" s="94"/>
      <c r="DPD85" s="94"/>
      <c r="DPE85" s="94"/>
      <c r="DPF85" s="94"/>
      <c r="DPG85" s="94"/>
      <c r="DPH85" s="94"/>
      <c r="DPI85" s="94"/>
      <c r="DPJ85" s="94"/>
      <c r="DPK85" s="94"/>
      <c r="DPL85" s="94"/>
      <c r="DPM85" s="94"/>
      <c r="DPN85" s="94"/>
      <c r="DPO85" s="94"/>
      <c r="DPP85" s="94"/>
      <c r="DPQ85" s="94"/>
      <c r="DPR85" s="94"/>
      <c r="DPS85" s="94"/>
      <c r="DPT85" s="94"/>
      <c r="DPU85" s="94"/>
      <c r="DPV85" s="94"/>
      <c r="DPW85" s="94"/>
      <c r="DPX85" s="94"/>
      <c r="DPY85" s="94"/>
      <c r="DPZ85" s="94"/>
      <c r="DQA85" s="94"/>
      <c r="DQB85" s="94"/>
      <c r="DQC85" s="94"/>
      <c r="DQD85" s="94"/>
      <c r="DQE85" s="94"/>
      <c r="DQF85" s="94"/>
      <c r="DQG85" s="94"/>
      <c r="DQH85" s="94"/>
      <c r="DQI85" s="94"/>
      <c r="DQJ85" s="94"/>
      <c r="DQK85" s="94"/>
      <c r="DQL85" s="94"/>
      <c r="DQM85" s="94"/>
      <c r="DQN85" s="94"/>
      <c r="DQO85" s="94"/>
      <c r="DQP85" s="94"/>
      <c r="DQQ85" s="94"/>
      <c r="DQR85" s="94"/>
      <c r="DQS85" s="94"/>
      <c r="DQT85" s="94"/>
      <c r="DQU85" s="94"/>
      <c r="DQV85" s="94"/>
      <c r="DQW85" s="94"/>
      <c r="DQX85" s="94"/>
      <c r="DQY85" s="94"/>
      <c r="DQZ85" s="94"/>
      <c r="DRA85" s="94"/>
      <c r="DRB85" s="94"/>
      <c r="DRC85" s="94"/>
      <c r="DRD85" s="94"/>
      <c r="DRE85" s="94"/>
      <c r="DRF85" s="94"/>
      <c r="DRG85" s="94"/>
      <c r="DRH85" s="94"/>
      <c r="DRI85" s="94"/>
      <c r="DRJ85" s="94"/>
      <c r="DRK85" s="94"/>
      <c r="DRL85" s="94"/>
      <c r="DRM85" s="94"/>
      <c r="DRN85" s="94"/>
      <c r="DRO85" s="94"/>
      <c r="DRP85" s="94"/>
      <c r="DRQ85" s="94"/>
      <c r="DRR85" s="94"/>
      <c r="DRS85" s="94"/>
      <c r="DRT85" s="94"/>
      <c r="DRU85" s="94"/>
      <c r="DRV85" s="94"/>
      <c r="DRW85" s="94"/>
      <c r="DRX85" s="94"/>
      <c r="DRY85" s="94"/>
      <c r="DRZ85" s="94"/>
      <c r="DSA85" s="94"/>
      <c r="DSB85" s="94"/>
      <c r="DSC85" s="94"/>
      <c r="DSD85" s="94"/>
      <c r="DSE85" s="94"/>
      <c r="DSF85" s="94"/>
      <c r="DSG85" s="94"/>
      <c r="DSH85" s="94"/>
      <c r="DSI85" s="94"/>
      <c r="DSJ85" s="94"/>
      <c r="DSK85" s="94"/>
      <c r="DSL85" s="94"/>
      <c r="DSM85" s="94"/>
      <c r="DSN85" s="94"/>
      <c r="DSO85" s="94"/>
      <c r="DSP85" s="94"/>
      <c r="DSQ85" s="94"/>
      <c r="DSR85" s="94"/>
      <c r="DSS85" s="94"/>
      <c r="DST85" s="94"/>
      <c r="DSU85" s="94"/>
      <c r="DSV85" s="94"/>
      <c r="DSW85" s="94"/>
      <c r="DSX85" s="94"/>
      <c r="DSY85" s="94"/>
      <c r="DSZ85" s="94"/>
      <c r="DTA85" s="94"/>
      <c r="DTB85" s="94"/>
      <c r="DTC85" s="94"/>
      <c r="DTD85" s="94"/>
      <c r="DTE85" s="94"/>
      <c r="DTF85" s="94"/>
      <c r="DTG85" s="94"/>
      <c r="DTH85" s="94"/>
      <c r="DTI85" s="94"/>
      <c r="DTJ85" s="94"/>
      <c r="DTK85" s="94"/>
      <c r="DTL85" s="94"/>
      <c r="DTM85" s="94"/>
      <c r="DTN85" s="94"/>
      <c r="DTO85" s="94"/>
      <c r="DTP85" s="94"/>
      <c r="DTQ85" s="94"/>
      <c r="DTR85" s="94"/>
      <c r="DTS85" s="94"/>
      <c r="DTT85" s="94"/>
      <c r="DTU85" s="94"/>
      <c r="DTV85" s="94"/>
      <c r="DTW85" s="94"/>
      <c r="DTX85" s="94"/>
      <c r="DTY85" s="94"/>
      <c r="DTZ85" s="94"/>
      <c r="DUA85" s="94"/>
      <c r="DUB85" s="94"/>
      <c r="DUC85" s="94"/>
      <c r="DUD85" s="94"/>
      <c r="DUE85" s="94"/>
      <c r="DUF85" s="94"/>
      <c r="DUG85" s="94"/>
      <c r="DUH85" s="94"/>
      <c r="DUI85" s="94"/>
      <c r="DUJ85" s="94"/>
      <c r="DUK85" s="94"/>
      <c r="DUL85" s="94"/>
      <c r="DUM85" s="94"/>
      <c r="DUN85" s="94"/>
      <c r="DUO85" s="94"/>
      <c r="DUP85" s="94"/>
      <c r="DUQ85" s="94"/>
      <c r="DUR85" s="94"/>
      <c r="DUS85" s="94"/>
      <c r="DUT85" s="94"/>
      <c r="DUU85" s="94"/>
      <c r="DUV85" s="94"/>
      <c r="DUW85" s="94"/>
      <c r="DUX85" s="94"/>
      <c r="DUY85" s="94"/>
      <c r="DUZ85" s="94"/>
      <c r="DVA85" s="94"/>
      <c r="DVB85" s="94"/>
      <c r="DVC85" s="94"/>
      <c r="DVD85" s="94"/>
      <c r="DVE85" s="94"/>
      <c r="DVF85" s="94"/>
      <c r="DVG85" s="94"/>
      <c r="DVH85" s="94"/>
      <c r="DVI85" s="94"/>
      <c r="DVJ85" s="94"/>
      <c r="DVK85" s="94"/>
      <c r="DVL85" s="94"/>
      <c r="DVM85" s="94"/>
      <c r="DVN85" s="94"/>
      <c r="DVO85" s="94"/>
      <c r="DVP85" s="94"/>
      <c r="DVQ85" s="94"/>
      <c r="DVR85" s="94"/>
      <c r="DVS85" s="94"/>
      <c r="DVT85" s="94"/>
      <c r="DVU85" s="94"/>
      <c r="DVV85" s="94"/>
      <c r="DVW85" s="94"/>
      <c r="DVX85" s="94"/>
      <c r="DVY85" s="94"/>
      <c r="DVZ85" s="94"/>
      <c r="DWA85" s="94"/>
      <c r="DWB85" s="94"/>
      <c r="DWC85" s="94"/>
      <c r="DWD85" s="94"/>
      <c r="DWE85" s="94"/>
      <c r="DWF85" s="94"/>
      <c r="DWG85" s="94"/>
      <c r="DWH85" s="94"/>
      <c r="DWI85" s="94"/>
      <c r="DWJ85" s="94"/>
      <c r="DWK85" s="94"/>
      <c r="DWL85" s="94"/>
      <c r="DWM85" s="94"/>
      <c r="DWN85" s="94"/>
      <c r="DWO85" s="94"/>
      <c r="DWP85" s="94"/>
      <c r="DWQ85" s="94"/>
      <c r="DWR85" s="94"/>
      <c r="DWS85" s="94"/>
      <c r="DWT85" s="94"/>
      <c r="DWU85" s="94"/>
      <c r="DWV85" s="94"/>
      <c r="DWW85" s="94"/>
      <c r="DWX85" s="94"/>
      <c r="DWY85" s="94"/>
      <c r="DWZ85" s="94"/>
      <c r="DXA85" s="94"/>
      <c r="DXB85" s="94"/>
      <c r="DXC85" s="94"/>
      <c r="DXD85" s="94"/>
      <c r="DXE85" s="94"/>
      <c r="DXF85" s="94"/>
      <c r="DXG85" s="94"/>
      <c r="DXH85" s="94"/>
      <c r="DXI85" s="94"/>
      <c r="DXJ85" s="94"/>
      <c r="DXK85" s="94"/>
      <c r="DXL85" s="94"/>
      <c r="DXM85" s="94"/>
      <c r="DXN85" s="94"/>
      <c r="DXO85" s="94"/>
      <c r="DXP85" s="94"/>
      <c r="DXQ85" s="94"/>
      <c r="DXR85" s="94"/>
      <c r="DXS85" s="94"/>
      <c r="DXT85" s="94"/>
      <c r="DXU85" s="94"/>
      <c r="DXV85" s="94"/>
      <c r="DXW85" s="94"/>
      <c r="DXX85" s="94"/>
      <c r="DXY85" s="94"/>
      <c r="DXZ85" s="94"/>
      <c r="DYA85" s="94"/>
      <c r="DYB85" s="94"/>
      <c r="DYC85" s="94"/>
      <c r="DYD85" s="94"/>
      <c r="DYE85" s="94"/>
      <c r="DYF85" s="94"/>
      <c r="DYG85" s="94"/>
      <c r="DYH85" s="94"/>
      <c r="DYI85" s="94"/>
      <c r="DYJ85" s="94"/>
      <c r="DYK85" s="94"/>
      <c r="DYL85" s="94"/>
      <c r="DYM85" s="94"/>
      <c r="DYN85" s="94"/>
      <c r="DYO85" s="94"/>
      <c r="DYP85" s="94"/>
      <c r="DYQ85" s="94"/>
      <c r="DYR85" s="94"/>
      <c r="DYS85" s="94"/>
      <c r="DYT85" s="94"/>
      <c r="DYU85" s="94"/>
      <c r="DYV85" s="94"/>
      <c r="DYW85" s="94"/>
      <c r="DYX85" s="94"/>
      <c r="DYY85" s="94"/>
      <c r="DYZ85" s="94"/>
      <c r="DZA85" s="94"/>
      <c r="DZB85" s="94"/>
      <c r="DZC85" s="94"/>
      <c r="DZD85" s="94"/>
      <c r="DZE85" s="94"/>
      <c r="DZF85" s="94"/>
      <c r="DZG85" s="94"/>
      <c r="DZH85" s="94"/>
      <c r="DZI85" s="94"/>
      <c r="DZJ85" s="94"/>
      <c r="DZK85" s="94"/>
      <c r="DZL85" s="94"/>
      <c r="DZM85" s="94"/>
      <c r="DZN85" s="94"/>
      <c r="DZO85" s="94"/>
      <c r="DZP85" s="94"/>
      <c r="DZQ85" s="94"/>
      <c r="DZR85" s="94"/>
      <c r="DZS85" s="94"/>
      <c r="DZT85" s="94"/>
      <c r="DZU85" s="94"/>
      <c r="DZV85" s="94"/>
      <c r="DZW85" s="94"/>
      <c r="DZX85" s="94"/>
      <c r="DZY85" s="94"/>
      <c r="DZZ85" s="94"/>
      <c r="EAA85" s="94"/>
      <c r="EAB85" s="94"/>
      <c r="EAC85" s="94"/>
      <c r="EAD85" s="94"/>
      <c r="EAE85" s="94"/>
      <c r="EAF85" s="94"/>
      <c r="EAG85" s="94"/>
      <c r="EAH85" s="94"/>
      <c r="EAI85" s="94"/>
      <c r="EAJ85" s="94"/>
      <c r="EAK85" s="94"/>
      <c r="EAL85" s="94"/>
      <c r="EAM85" s="94"/>
      <c r="EAN85" s="94"/>
      <c r="EAO85" s="94"/>
      <c r="EAP85" s="94"/>
      <c r="EAQ85" s="94"/>
      <c r="EAR85" s="94"/>
      <c r="EAS85" s="94"/>
      <c r="EAT85" s="94"/>
      <c r="EAU85" s="94"/>
      <c r="EAV85" s="94"/>
      <c r="EAW85" s="94"/>
      <c r="EAX85" s="94"/>
      <c r="EAY85" s="94"/>
      <c r="EAZ85" s="94"/>
      <c r="EBA85" s="94"/>
      <c r="EBB85" s="94"/>
      <c r="EBC85" s="94"/>
      <c r="EBD85" s="94"/>
      <c r="EBE85" s="94"/>
      <c r="EBF85" s="94"/>
      <c r="EBG85" s="94"/>
      <c r="EBH85" s="94"/>
      <c r="EBI85" s="94"/>
      <c r="EBJ85" s="94"/>
      <c r="EBK85" s="94"/>
      <c r="EBL85" s="94"/>
      <c r="EBM85" s="94"/>
      <c r="EBN85" s="94"/>
      <c r="EBO85" s="94"/>
      <c r="EBP85" s="94"/>
      <c r="EBQ85" s="94"/>
      <c r="EBR85" s="94"/>
      <c r="EBS85" s="94"/>
      <c r="EBT85" s="94"/>
      <c r="EBU85" s="94"/>
      <c r="EBV85" s="94"/>
      <c r="EBW85" s="94"/>
      <c r="EBX85" s="94"/>
      <c r="EBY85" s="94"/>
      <c r="EBZ85" s="94"/>
      <c r="ECA85" s="94"/>
      <c r="ECB85" s="94"/>
      <c r="ECC85" s="94"/>
      <c r="ECD85" s="94"/>
      <c r="ECE85" s="94"/>
      <c r="ECF85" s="94"/>
      <c r="ECG85" s="94"/>
      <c r="ECH85" s="94"/>
      <c r="ECI85" s="94"/>
      <c r="ECJ85" s="94"/>
      <c r="ECK85" s="94"/>
      <c r="ECL85" s="94"/>
      <c r="ECM85" s="94"/>
      <c r="ECN85" s="94"/>
      <c r="ECO85" s="94"/>
      <c r="ECP85" s="94"/>
      <c r="ECQ85" s="94"/>
      <c r="ECR85" s="94"/>
      <c r="ECS85" s="94"/>
      <c r="ECT85" s="94"/>
      <c r="ECU85" s="94"/>
      <c r="ECV85" s="94"/>
      <c r="ECW85" s="94"/>
      <c r="ECX85" s="94"/>
      <c r="ECY85" s="94"/>
      <c r="ECZ85" s="94"/>
      <c r="EDA85" s="94"/>
      <c r="EDB85" s="94"/>
      <c r="EDC85" s="94"/>
      <c r="EDD85" s="94"/>
      <c r="EDE85" s="94"/>
      <c r="EDF85" s="94"/>
      <c r="EDG85" s="94"/>
      <c r="EDH85" s="94"/>
      <c r="EDI85" s="94"/>
      <c r="EDJ85" s="94"/>
      <c r="EDK85" s="94"/>
      <c r="EDL85" s="94"/>
      <c r="EDM85" s="94"/>
      <c r="EDN85" s="94"/>
      <c r="EDO85" s="94"/>
      <c r="EDP85" s="94"/>
      <c r="EDQ85" s="94"/>
      <c r="EDR85" s="94"/>
      <c r="EDS85" s="94"/>
      <c r="EDT85" s="94"/>
      <c r="EDU85" s="94"/>
      <c r="EDV85" s="94"/>
      <c r="EDW85" s="94"/>
      <c r="EDX85" s="94"/>
      <c r="EDY85" s="94"/>
      <c r="EDZ85" s="94"/>
      <c r="EEA85" s="94"/>
      <c r="EEB85" s="94"/>
      <c r="EEC85" s="94"/>
      <c r="EED85" s="94"/>
      <c r="EEE85" s="94"/>
      <c r="EEF85" s="94"/>
      <c r="EEG85" s="94"/>
      <c r="EEH85" s="94"/>
      <c r="EEI85" s="94"/>
      <c r="EEJ85" s="94"/>
      <c r="EEK85" s="94"/>
      <c r="EEL85" s="94"/>
      <c r="EEM85" s="94"/>
      <c r="EEN85" s="94"/>
      <c r="EEO85" s="94"/>
      <c r="EEP85" s="94"/>
      <c r="EEQ85" s="94"/>
      <c r="EER85" s="94"/>
      <c r="EES85" s="94"/>
      <c r="EET85" s="94"/>
      <c r="EEU85" s="94"/>
      <c r="EEV85" s="94"/>
      <c r="EEW85" s="94"/>
      <c r="EEX85" s="94"/>
      <c r="EEY85" s="94"/>
      <c r="EEZ85" s="94"/>
      <c r="EFA85" s="94"/>
      <c r="EFB85" s="94"/>
      <c r="EFC85" s="94"/>
      <c r="EFD85" s="94"/>
      <c r="EFE85" s="94"/>
      <c r="EFF85" s="94"/>
      <c r="EFG85" s="94"/>
      <c r="EFH85" s="94"/>
      <c r="EFI85" s="94"/>
      <c r="EFJ85" s="94"/>
      <c r="EFK85" s="94"/>
      <c r="EFL85" s="94"/>
      <c r="EFM85" s="94"/>
      <c r="EFN85" s="94"/>
      <c r="EFO85" s="94"/>
      <c r="EFP85" s="94"/>
      <c r="EFQ85" s="94"/>
      <c r="EFR85" s="94"/>
      <c r="EFS85" s="94"/>
      <c r="EFT85" s="94"/>
      <c r="EFU85" s="94"/>
      <c r="EFV85" s="94"/>
      <c r="EFW85" s="94"/>
      <c r="EFX85" s="94"/>
      <c r="EFY85" s="94"/>
      <c r="EFZ85" s="94"/>
      <c r="EGA85" s="94"/>
      <c r="EGB85" s="94"/>
      <c r="EGC85" s="94"/>
      <c r="EGD85" s="94"/>
      <c r="EGE85" s="94"/>
      <c r="EGF85" s="94"/>
      <c r="EGG85" s="94"/>
      <c r="EGH85" s="94"/>
      <c r="EGI85" s="94"/>
      <c r="EGJ85" s="94"/>
      <c r="EGK85" s="94"/>
      <c r="EGL85" s="94"/>
      <c r="EGM85" s="94"/>
      <c r="EGN85" s="94"/>
      <c r="EGO85" s="94"/>
      <c r="EGP85" s="94"/>
      <c r="EGQ85" s="94"/>
      <c r="EGR85" s="94"/>
      <c r="EGS85" s="94"/>
      <c r="EGT85" s="94"/>
      <c r="EGU85" s="94"/>
      <c r="EGV85" s="94"/>
      <c r="EGW85" s="94"/>
      <c r="EGX85" s="94"/>
      <c r="EGY85" s="94"/>
      <c r="EGZ85" s="94"/>
      <c r="EHA85" s="94"/>
      <c r="EHB85" s="94"/>
      <c r="EHC85" s="94"/>
      <c r="EHD85" s="94"/>
      <c r="EHE85" s="94"/>
      <c r="EHF85" s="94"/>
      <c r="EHG85" s="94"/>
      <c r="EHH85" s="94"/>
      <c r="EHI85" s="94"/>
      <c r="EHJ85" s="94"/>
      <c r="EHK85" s="94"/>
      <c r="EHL85" s="94"/>
      <c r="EHM85" s="94"/>
      <c r="EHN85" s="94"/>
      <c r="EHO85" s="94"/>
      <c r="EHP85" s="94"/>
      <c r="EHQ85" s="94"/>
      <c r="EHR85" s="94"/>
      <c r="EHS85" s="94"/>
      <c r="EHT85" s="94"/>
      <c r="EHU85" s="94"/>
      <c r="EHV85" s="94"/>
      <c r="EHW85" s="94"/>
      <c r="EHX85" s="94"/>
      <c r="EHY85" s="94"/>
      <c r="EHZ85" s="94"/>
      <c r="EIA85" s="94"/>
      <c r="EIB85" s="94"/>
      <c r="EIC85" s="94"/>
      <c r="EID85" s="94"/>
      <c r="EIE85" s="94"/>
      <c r="EIF85" s="94"/>
      <c r="EIG85" s="94"/>
      <c r="EIH85" s="94"/>
      <c r="EII85" s="94"/>
      <c r="EIJ85" s="94"/>
      <c r="EIK85" s="94"/>
      <c r="EIL85" s="94"/>
      <c r="EIM85" s="94"/>
      <c r="EIN85" s="94"/>
      <c r="EIO85" s="94"/>
      <c r="EIP85" s="94"/>
      <c r="EIQ85" s="94"/>
      <c r="EIR85" s="94"/>
      <c r="EIS85" s="94"/>
      <c r="EIT85" s="94"/>
      <c r="EIU85" s="94"/>
      <c r="EIV85" s="94"/>
      <c r="EIW85" s="94"/>
      <c r="EIX85" s="94"/>
      <c r="EIY85" s="94"/>
      <c r="EIZ85" s="94"/>
      <c r="EJA85" s="94"/>
      <c r="EJB85" s="94"/>
      <c r="EJC85" s="94"/>
      <c r="EJD85" s="94"/>
      <c r="EJE85" s="94"/>
      <c r="EJF85" s="94"/>
      <c r="EJG85" s="94"/>
      <c r="EJH85" s="94"/>
      <c r="EJI85" s="94"/>
      <c r="EJJ85" s="94"/>
      <c r="EJK85" s="94"/>
      <c r="EJL85" s="94"/>
      <c r="EJM85" s="94"/>
      <c r="EJN85" s="94"/>
      <c r="EJO85" s="94"/>
      <c r="EJP85" s="94"/>
      <c r="EJQ85" s="94"/>
      <c r="EJR85" s="94"/>
      <c r="EJS85" s="94"/>
      <c r="EJT85" s="94"/>
      <c r="EJU85" s="94"/>
      <c r="EJV85" s="94"/>
      <c r="EJW85" s="94"/>
      <c r="EJX85" s="94"/>
      <c r="EJY85" s="94"/>
      <c r="EJZ85" s="94"/>
      <c r="EKA85" s="94"/>
      <c r="EKB85" s="94"/>
      <c r="EKC85" s="94"/>
      <c r="EKD85" s="94"/>
      <c r="EKE85" s="94"/>
      <c r="EKF85" s="94"/>
      <c r="EKG85" s="94"/>
      <c r="EKH85" s="94"/>
      <c r="EKI85" s="94"/>
      <c r="EKJ85" s="94"/>
      <c r="EKK85" s="94"/>
      <c r="EKL85" s="94"/>
      <c r="EKM85" s="94"/>
      <c r="EKN85" s="94"/>
      <c r="EKO85" s="94"/>
      <c r="EKP85" s="94"/>
      <c r="EKQ85" s="94"/>
      <c r="EKR85" s="94"/>
      <c r="EKS85" s="94"/>
      <c r="EKT85" s="94"/>
      <c r="EKU85" s="94"/>
      <c r="EKV85" s="94"/>
      <c r="EKW85" s="94"/>
      <c r="EKX85" s="94"/>
      <c r="EKY85" s="94"/>
      <c r="EKZ85" s="94"/>
      <c r="ELA85" s="94"/>
      <c r="ELB85" s="94"/>
      <c r="ELC85" s="94"/>
      <c r="ELD85" s="94"/>
      <c r="ELE85" s="94"/>
      <c r="ELF85" s="94"/>
      <c r="ELG85" s="94"/>
      <c r="ELH85" s="94"/>
      <c r="ELI85" s="94"/>
      <c r="ELJ85" s="94"/>
      <c r="ELK85" s="94"/>
      <c r="ELL85" s="94"/>
      <c r="ELM85" s="94"/>
      <c r="ELN85" s="94"/>
      <c r="ELO85" s="94"/>
      <c r="ELP85" s="94"/>
      <c r="ELQ85" s="94"/>
      <c r="ELR85" s="94"/>
      <c r="ELS85" s="94"/>
      <c r="ELT85" s="94"/>
      <c r="ELU85" s="94"/>
      <c r="ELV85" s="94"/>
      <c r="ELW85" s="94"/>
      <c r="ELX85" s="94"/>
      <c r="ELY85" s="94"/>
      <c r="ELZ85" s="94"/>
      <c r="EMA85" s="94"/>
      <c r="EMB85" s="94"/>
      <c r="EMC85" s="94"/>
      <c r="EMD85" s="94"/>
      <c r="EME85" s="94"/>
      <c r="EMF85" s="94"/>
      <c r="EMG85" s="94"/>
      <c r="EMH85" s="94"/>
      <c r="EMI85" s="94"/>
      <c r="EMJ85" s="94"/>
      <c r="EMK85" s="94"/>
      <c r="EML85" s="94"/>
      <c r="EMM85" s="94"/>
      <c r="EMN85" s="94"/>
      <c r="EMO85" s="94"/>
      <c r="EMP85" s="94"/>
      <c r="EMQ85" s="94"/>
      <c r="EMR85" s="94"/>
      <c r="EMS85" s="94"/>
      <c r="EMT85" s="94"/>
      <c r="EMU85" s="94"/>
      <c r="EMV85" s="94"/>
      <c r="EMW85" s="94"/>
      <c r="EMX85" s="94"/>
      <c r="EMY85" s="94"/>
      <c r="EMZ85" s="94"/>
      <c r="ENA85" s="94"/>
      <c r="ENB85" s="94"/>
      <c r="ENC85" s="94"/>
      <c r="END85" s="94"/>
      <c r="ENE85" s="94"/>
      <c r="ENF85" s="94"/>
      <c r="ENG85" s="94"/>
      <c r="ENH85" s="94"/>
      <c r="ENI85" s="94"/>
      <c r="ENJ85" s="94"/>
      <c r="ENK85" s="94"/>
      <c r="ENL85" s="94"/>
      <c r="ENM85" s="94"/>
      <c r="ENN85" s="94"/>
      <c r="ENO85" s="94"/>
      <c r="ENP85" s="94"/>
      <c r="ENQ85" s="94"/>
      <c r="ENR85" s="94"/>
      <c r="ENS85" s="94"/>
      <c r="ENT85" s="94"/>
      <c r="ENU85" s="94"/>
      <c r="ENV85" s="94"/>
      <c r="ENW85" s="94"/>
      <c r="ENX85" s="94"/>
      <c r="ENY85" s="94"/>
      <c r="ENZ85" s="94"/>
      <c r="EOA85" s="94"/>
      <c r="EOB85" s="94"/>
      <c r="EOC85" s="94"/>
      <c r="EOD85" s="94"/>
      <c r="EOE85" s="94"/>
      <c r="EOF85" s="94"/>
      <c r="EOG85" s="94"/>
      <c r="EOH85" s="94"/>
      <c r="EOI85" s="94"/>
      <c r="EOJ85" s="94"/>
      <c r="EOK85" s="94"/>
      <c r="EOL85" s="94"/>
      <c r="EOM85" s="94"/>
      <c r="EON85" s="94"/>
      <c r="EOO85" s="94"/>
      <c r="EOP85" s="94"/>
      <c r="EOQ85" s="94"/>
      <c r="EOR85" s="94"/>
      <c r="EOS85" s="94"/>
      <c r="EOT85" s="94"/>
      <c r="EOU85" s="94"/>
      <c r="EOV85" s="94"/>
      <c r="EOW85" s="94"/>
      <c r="EOX85" s="94"/>
      <c r="EOY85" s="94"/>
      <c r="EOZ85" s="94"/>
      <c r="EPA85" s="94"/>
      <c r="EPB85" s="94"/>
      <c r="EPC85" s="94"/>
      <c r="EPD85" s="94"/>
      <c r="EPE85" s="94"/>
      <c r="EPF85" s="94"/>
      <c r="EPG85" s="94"/>
      <c r="EPH85" s="94"/>
      <c r="EPI85" s="94"/>
      <c r="EPJ85" s="94"/>
      <c r="EPK85" s="94"/>
      <c r="EPL85" s="94"/>
      <c r="EPM85" s="94"/>
      <c r="EPN85" s="94"/>
      <c r="EPO85" s="94"/>
      <c r="EPP85" s="94"/>
      <c r="EPQ85" s="94"/>
      <c r="EPR85" s="94"/>
      <c r="EPS85" s="94"/>
      <c r="EPT85" s="94"/>
      <c r="EPU85" s="94"/>
      <c r="EPV85" s="94"/>
      <c r="EPW85" s="94"/>
      <c r="EPX85" s="94"/>
      <c r="EPY85" s="94"/>
      <c r="EPZ85" s="94"/>
      <c r="EQA85" s="94"/>
      <c r="EQB85" s="94"/>
      <c r="EQC85" s="94"/>
      <c r="EQD85" s="94"/>
      <c r="EQE85" s="94"/>
      <c r="EQF85" s="94"/>
      <c r="EQG85" s="94"/>
      <c r="EQH85" s="94"/>
      <c r="EQI85" s="94"/>
      <c r="EQJ85" s="94"/>
      <c r="EQK85" s="94"/>
      <c r="EQL85" s="94"/>
      <c r="EQM85" s="94"/>
      <c r="EQN85" s="94"/>
      <c r="EQO85" s="94"/>
      <c r="EQP85" s="94"/>
      <c r="EQQ85" s="94"/>
      <c r="EQR85" s="94"/>
      <c r="EQS85" s="94"/>
      <c r="EQT85" s="94"/>
      <c r="EQU85" s="94"/>
      <c r="EQV85" s="94"/>
      <c r="EQW85" s="94"/>
      <c r="EQX85" s="94"/>
      <c r="EQY85" s="94"/>
      <c r="EQZ85" s="94"/>
      <c r="ERA85" s="94"/>
      <c r="ERB85" s="94"/>
      <c r="ERC85" s="94"/>
      <c r="ERD85" s="94"/>
      <c r="ERE85" s="94"/>
      <c r="ERF85" s="94"/>
      <c r="ERG85" s="94"/>
      <c r="ERH85" s="94"/>
      <c r="ERI85" s="94"/>
      <c r="ERJ85" s="94"/>
      <c r="ERK85" s="94"/>
      <c r="ERL85" s="94"/>
      <c r="ERM85" s="94"/>
      <c r="ERN85" s="94"/>
      <c r="ERO85" s="94"/>
      <c r="ERP85" s="94"/>
      <c r="ERQ85" s="94"/>
      <c r="ERR85" s="94"/>
      <c r="ERS85" s="94"/>
      <c r="ERT85" s="94"/>
      <c r="ERU85" s="94"/>
      <c r="ERV85" s="94"/>
      <c r="ERW85" s="94"/>
      <c r="ERX85" s="94"/>
      <c r="ERY85" s="94"/>
      <c r="ERZ85" s="94"/>
      <c r="ESA85" s="94"/>
      <c r="ESB85" s="94"/>
      <c r="ESC85" s="94"/>
      <c r="ESD85" s="94"/>
      <c r="ESE85" s="94"/>
      <c r="ESF85" s="94"/>
      <c r="ESG85" s="94"/>
      <c r="ESH85" s="94"/>
      <c r="ESI85" s="94"/>
      <c r="ESJ85" s="94"/>
      <c r="ESK85" s="94"/>
      <c r="ESL85" s="94"/>
      <c r="ESM85" s="94"/>
      <c r="ESN85" s="94"/>
      <c r="ESO85" s="94"/>
      <c r="ESP85" s="94"/>
      <c r="ESQ85" s="94"/>
      <c r="ESR85" s="94"/>
      <c r="ESS85" s="94"/>
      <c r="EST85" s="94"/>
      <c r="ESU85" s="94"/>
      <c r="ESV85" s="94"/>
      <c r="ESW85" s="94"/>
      <c r="ESX85" s="94"/>
      <c r="ESY85" s="94"/>
      <c r="ESZ85" s="94"/>
      <c r="ETA85" s="94"/>
      <c r="ETB85" s="94"/>
      <c r="ETC85" s="94"/>
      <c r="ETD85" s="94"/>
      <c r="ETE85" s="94"/>
      <c r="ETF85" s="94"/>
      <c r="ETG85" s="94"/>
      <c r="ETH85" s="94"/>
      <c r="ETI85" s="94"/>
      <c r="ETJ85" s="94"/>
      <c r="ETK85" s="94"/>
      <c r="ETL85" s="94"/>
      <c r="ETM85" s="94"/>
      <c r="ETN85" s="94"/>
      <c r="ETO85" s="94"/>
      <c r="ETP85" s="94"/>
      <c r="ETQ85" s="94"/>
      <c r="ETR85" s="94"/>
      <c r="ETS85" s="94"/>
      <c r="ETT85" s="94"/>
      <c r="ETU85" s="94"/>
      <c r="ETV85" s="94"/>
      <c r="ETW85" s="94"/>
      <c r="ETX85" s="94"/>
      <c r="ETY85" s="94"/>
      <c r="ETZ85" s="94"/>
      <c r="EUA85" s="94"/>
      <c r="EUB85" s="94"/>
      <c r="EUC85" s="94"/>
      <c r="EUD85" s="94"/>
      <c r="EUE85" s="94"/>
      <c r="EUF85" s="94"/>
      <c r="EUG85" s="94"/>
      <c r="EUH85" s="94"/>
      <c r="EUI85" s="94"/>
      <c r="EUJ85" s="94"/>
      <c r="EUK85" s="94"/>
      <c r="EUL85" s="94"/>
      <c r="EUM85" s="94"/>
      <c r="EUN85" s="94"/>
      <c r="EUO85" s="94"/>
      <c r="EUP85" s="94"/>
      <c r="EUQ85" s="94"/>
      <c r="EUR85" s="94"/>
      <c r="EUS85" s="94"/>
      <c r="EUT85" s="94"/>
      <c r="EUU85" s="94"/>
      <c r="EUV85" s="94"/>
      <c r="EUW85" s="94"/>
      <c r="EUX85" s="94"/>
      <c r="EUY85" s="94"/>
      <c r="EUZ85" s="94"/>
      <c r="EVA85" s="94"/>
      <c r="EVB85" s="94"/>
      <c r="EVC85" s="94"/>
      <c r="EVD85" s="94"/>
      <c r="EVE85" s="94"/>
      <c r="EVF85" s="94"/>
      <c r="EVG85" s="94"/>
      <c r="EVH85" s="94"/>
      <c r="EVI85" s="94"/>
      <c r="EVJ85" s="94"/>
      <c r="EVK85" s="94"/>
      <c r="EVL85" s="94"/>
      <c r="EVM85" s="94"/>
      <c r="EVN85" s="94"/>
      <c r="EVO85" s="94"/>
      <c r="EVP85" s="94"/>
      <c r="EVQ85" s="94"/>
      <c r="EVR85" s="94"/>
      <c r="EVS85" s="94"/>
      <c r="EVT85" s="94"/>
      <c r="EVU85" s="94"/>
      <c r="EVV85" s="94"/>
      <c r="EVW85" s="94"/>
      <c r="EVX85" s="94"/>
      <c r="EVY85" s="94"/>
      <c r="EVZ85" s="94"/>
      <c r="EWA85" s="94"/>
      <c r="EWB85" s="94"/>
      <c r="EWC85" s="94"/>
      <c r="EWD85" s="94"/>
      <c r="EWE85" s="94"/>
      <c r="EWF85" s="94"/>
      <c r="EWG85" s="94"/>
      <c r="EWH85" s="94"/>
      <c r="EWI85" s="94"/>
      <c r="EWJ85" s="94"/>
      <c r="EWK85" s="94"/>
      <c r="EWL85" s="94"/>
      <c r="EWM85" s="94"/>
      <c r="EWN85" s="94"/>
      <c r="EWO85" s="94"/>
      <c r="EWP85" s="94"/>
      <c r="EWQ85" s="94"/>
      <c r="EWR85" s="94"/>
      <c r="EWS85" s="94"/>
      <c r="EWT85" s="94"/>
      <c r="EWU85" s="94"/>
      <c r="EWV85" s="94"/>
      <c r="EWW85" s="94"/>
      <c r="EWX85" s="94"/>
      <c r="EWY85" s="94"/>
      <c r="EWZ85" s="94"/>
      <c r="EXA85" s="94"/>
      <c r="EXB85" s="94"/>
      <c r="EXC85" s="94"/>
      <c r="EXD85" s="94"/>
      <c r="EXE85" s="94"/>
      <c r="EXF85" s="94"/>
      <c r="EXG85" s="94"/>
      <c r="EXH85" s="94"/>
      <c r="EXI85" s="94"/>
      <c r="EXJ85" s="94"/>
      <c r="EXK85" s="94"/>
      <c r="EXL85" s="94"/>
      <c r="EXM85" s="94"/>
      <c r="EXN85" s="94"/>
      <c r="EXO85" s="94"/>
      <c r="EXP85" s="94"/>
      <c r="EXQ85" s="94"/>
      <c r="EXR85" s="94"/>
      <c r="EXS85" s="94"/>
      <c r="EXT85" s="94"/>
      <c r="EXU85" s="94"/>
      <c r="EXV85" s="94"/>
      <c r="EXW85" s="94"/>
      <c r="EXX85" s="94"/>
      <c r="EXY85" s="94"/>
      <c r="EXZ85" s="94"/>
      <c r="EYA85" s="94"/>
      <c r="EYB85" s="94"/>
      <c r="EYC85" s="94"/>
      <c r="EYD85" s="94"/>
      <c r="EYE85" s="94"/>
      <c r="EYF85" s="94"/>
      <c r="EYG85" s="94"/>
      <c r="EYH85" s="94"/>
      <c r="EYI85" s="94"/>
      <c r="EYJ85" s="94"/>
      <c r="EYK85" s="94"/>
      <c r="EYL85" s="94"/>
      <c r="EYM85" s="94"/>
      <c r="EYN85" s="94"/>
      <c r="EYO85" s="94"/>
      <c r="EYP85" s="94"/>
      <c r="EYQ85" s="94"/>
      <c r="EYR85" s="94"/>
      <c r="EYS85" s="94"/>
      <c r="EYT85" s="94"/>
      <c r="EYU85" s="94"/>
      <c r="EYV85" s="94"/>
      <c r="EYW85" s="94"/>
      <c r="EYX85" s="94"/>
      <c r="EYY85" s="94"/>
      <c r="EYZ85" s="94"/>
      <c r="EZA85" s="94"/>
      <c r="EZB85" s="94"/>
      <c r="EZC85" s="94"/>
      <c r="EZD85" s="94"/>
      <c r="EZE85" s="94"/>
      <c r="EZF85" s="94"/>
      <c r="EZG85" s="94"/>
      <c r="EZH85" s="94"/>
      <c r="EZI85" s="94"/>
      <c r="EZJ85" s="94"/>
      <c r="EZK85" s="94"/>
      <c r="EZL85" s="94"/>
      <c r="EZM85" s="94"/>
      <c r="EZN85" s="94"/>
      <c r="EZO85" s="94"/>
      <c r="EZP85" s="94"/>
      <c r="EZQ85" s="94"/>
      <c r="EZR85" s="94"/>
      <c r="EZS85" s="94"/>
      <c r="EZT85" s="94"/>
      <c r="EZU85" s="94"/>
      <c r="EZV85" s="94"/>
      <c r="EZW85" s="94"/>
      <c r="EZX85" s="94"/>
      <c r="EZY85" s="94"/>
      <c r="EZZ85" s="94"/>
      <c r="FAA85" s="94"/>
      <c r="FAB85" s="94"/>
      <c r="FAC85" s="94"/>
      <c r="FAD85" s="94"/>
      <c r="FAE85" s="94"/>
      <c r="FAF85" s="94"/>
      <c r="FAG85" s="94"/>
      <c r="FAH85" s="94"/>
      <c r="FAI85" s="94"/>
      <c r="FAJ85" s="94"/>
      <c r="FAK85" s="94"/>
      <c r="FAL85" s="94"/>
      <c r="FAM85" s="94"/>
      <c r="FAN85" s="94"/>
      <c r="FAO85" s="94"/>
      <c r="FAP85" s="94"/>
      <c r="FAQ85" s="94"/>
      <c r="FAR85" s="94"/>
      <c r="FAS85" s="94"/>
      <c r="FAT85" s="94"/>
      <c r="FAU85" s="94"/>
      <c r="FAV85" s="94"/>
      <c r="FAW85" s="94"/>
      <c r="FAX85" s="94"/>
      <c r="FAY85" s="94"/>
      <c r="FAZ85" s="94"/>
      <c r="FBA85" s="94"/>
      <c r="FBB85" s="94"/>
      <c r="FBC85" s="94"/>
      <c r="FBD85" s="94"/>
      <c r="FBE85" s="94"/>
      <c r="FBF85" s="94"/>
      <c r="FBG85" s="94"/>
      <c r="FBH85" s="94"/>
      <c r="FBI85" s="94"/>
      <c r="FBJ85" s="94"/>
      <c r="FBK85" s="94"/>
      <c r="FBL85" s="94"/>
      <c r="FBM85" s="94"/>
      <c r="FBN85" s="94"/>
      <c r="FBO85" s="94"/>
      <c r="FBP85" s="94"/>
      <c r="FBQ85" s="94"/>
      <c r="FBR85" s="94"/>
      <c r="FBS85" s="94"/>
      <c r="FBT85" s="94"/>
      <c r="FBU85" s="94"/>
      <c r="FBV85" s="94"/>
      <c r="FBW85" s="94"/>
      <c r="FBX85" s="94"/>
      <c r="FBY85" s="94"/>
      <c r="FBZ85" s="94"/>
      <c r="FCA85" s="94"/>
      <c r="FCB85" s="94"/>
      <c r="FCC85" s="94"/>
      <c r="FCD85" s="94"/>
      <c r="FCE85" s="94"/>
      <c r="FCF85" s="94"/>
      <c r="FCG85" s="94"/>
      <c r="FCH85" s="94"/>
      <c r="FCI85" s="94"/>
      <c r="FCJ85" s="94"/>
      <c r="FCK85" s="94"/>
      <c r="FCL85" s="94"/>
      <c r="FCM85" s="94"/>
      <c r="FCN85" s="94"/>
      <c r="FCO85" s="94"/>
      <c r="FCP85" s="94"/>
      <c r="FCQ85" s="94"/>
      <c r="FCR85" s="94"/>
      <c r="FCS85" s="94"/>
      <c r="FCT85" s="94"/>
      <c r="FCU85" s="94"/>
      <c r="FCV85" s="94"/>
      <c r="FCW85" s="94"/>
      <c r="FCX85" s="94"/>
      <c r="FCY85" s="94"/>
      <c r="FCZ85" s="94"/>
      <c r="FDA85" s="94"/>
      <c r="FDB85" s="94"/>
      <c r="FDC85" s="94"/>
      <c r="FDD85" s="94"/>
      <c r="FDE85" s="94"/>
      <c r="FDF85" s="94"/>
      <c r="FDG85" s="94"/>
      <c r="FDH85" s="94"/>
      <c r="FDI85" s="94"/>
      <c r="FDJ85" s="94"/>
      <c r="FDK85" s="94"/>
      <c r="FDL85" s="94"/>
      <c r="FDM85" s="94"/>
      <c r="FDN85" s="94"/>
      <c r="FDO85" s="94"/>
      <c r="FDP85" s="94"/>
      <c r="FDQ85" s="94"/>
      <c r="FDR85" s="94"/>
      <c r="FDS85" s="94"/>
      <c r="FDT85" s="94"/>
      <c r="FDU85" s="94"/>
      <c r="FDV85" s="94"/>
      <c r="FDW85" s="94"/>
      <c r="FDX85" s="94"/>
      <c r="FDY85" s="94"/>
      <c r="FDZ85" s="94"/>
      <c r="FEA85" s="94"/>
      <c r="FEB85" s="94"/>
      <c r="FEC85" s="94"/>
      <c r="FED85" s="94"/>
      <c r="FEE85" s="94"/>
      <c r="FEF85" s="94"/>
      <c r="FEG85" s="94"/>
      <c r="FEH85" s="94"/>
      <c r="FEI85" s="94"/>
      <c r="FEJ85" s="94"/>
      <c r="FEK85" s="94"/>
      <c r="FEL85" s="94"/>
      <c r="FEM85" s="94"/>
      <c r="FEN85" s="94"/>
      <c r="FEO85" s="94"/>
      <c r="FEP85" s="94"/>
      <c r="FEQ85" s="94"/>
      <c r="FER85" s="94"/>
      <c r="FES85" s="94"/>
      <c r="FET85" s="94"/>
      <c r="FEU85" s="94"/>
      <c r="FEV85" s="94"/>
      <c r="FEW85" s="94"/>
      <c r="FEX85" s="94"/>
      <c r="FEY85" s="94"/>
      <c r="FEZ85" s="94"/>
      <c r="FFA85" s="94"/>
      <c r="FFB85" s="94"/>
      <c r="FFC85" s="94"/>
      <c r="FFD85" s="94"/>
      <c r="FFE85" s="94"/>
      <c r="FFF85" s="94"/>
      <c r="FFG85" s="94"/>
      <c r="FFH85" s="94"/>
      <c r="FFI85" s="94"/>
      <c r="FFJ85" s="94"/>
      <c r="FFK85" s="94"/>
      <c r="FFL85" s="94"/>
      <c r="FFM85" s="94"/>
      <c r="FFN85" s="94"/>
      <c r="FFO85" s="94"/>
      <c r="FFP85" s="94"/>
      <c r="FFQ85" s="94"/>
      <c r="FFR85" s="94"/>
      <c r="FFS85" s="94"/>
      <c r="FFT85" s="94"/>
      <c r="FFU85" s="94"/>
      <c r="FFV85" s="94"/>
      <c r="FFW85" s="94"/>
      <c r="FFX85" s="94"/>
      <c r="FFY85" s="94"/>
      <c r="FFZ85" s="94"/>
      <c r="FGA85" s="94"/>
      <c r="FGB85" s="94"/>
      <c r="FGC85" s="94"/>
      <c r="FGD85" s="94"/>
      <c r="FGE85" s="94"/>
      <c r="FGF85" s="94"/>
      <c r="FGG85" s="94"/>
      <c r="FGH85" s="94"/>
      <c r="FGI85" s="94"/>
      <c r="FGJ85" s="94"/>
      <c r="FGK85" s="94"/>
      <c r="FGL85" s="94"/>
      <c r="FGM85" s="94"/>
      <c r="FGN85" s="94"/>
      <c r="FGO85" s="94"/>
      <c r="FGP85" s="94"/>
      <c r="FGQ85" s="94"/>
      <c r="FGR85" s="94"/>
      <c r="FGS85" s="94"/>
      <c r="FGT85" s="94"/>
      <c r="FGU85" s="94"/>
      <c r="FGV85" s="94"/>
      <c r="FGW85" s="94"/>
      <c r="FGX85" s="94"/>
      <c r="FGY85" s="94"/>
      <c r="FGZ85" s="94"/>
      <c r="FHA85" s="94"/>
      <c r="FHB85" s="94"/>
      <c r="FHC85" s="94"/>
      <c r="FHD85" s="94"/>
      <c r="FHE85" s="94"/>
      <c r="FHF85" s="94"/>
      <c r="FHG85" s="94"/>
      <c r="FHH85" s="94"/>
      <c r="FHI85" s="94"/>
      <c r="FHJ85" s="94"/>
      <c r="FHK85" s="94"/>
      <c r="FHL85" s="94"/>
      <c r="FHM85" s="94"/>
      <c r="FHN85" s="94"/>
      <c r="FHO85" s="94"/>
      <c r="FHP85" s="94"/>
      <c r="FHQ85" s="94"/>
      <c r="FHR85" s="94"/>
      <c r="FHS85" s="94"/>
      <c r="FHT85" s="94"/>
      <c r="FHU85" s="94"/>
      <c r="FHV85" s="94"/>
      <c r="FHW85" s="94"/>
      <c r="FHX85" s="94"/>
      <c r="FHY85" s="94"/>
      <c r="FHZ85" s="94"/>
      <c r="FIA85" s="94"/>
      <c r="FIB85" s="94"/>
      <c r="FIC85" s="94"/>
      <c r="FID85" s="94"/>
      <c r="FIE85" s="94"/>
      <c r="FIF85" s="94"/>
      <c r="FIG85" s="94"/>
      <c r="FIH85" s="94"/>
      <c r="FII85" s="94"/>
      <c r="FIJ85" s="94"/>
      <c r="FIK85" s="94"/>
      <c r="FIL85" s="94"/>
      <c r="FIM85" s="94"/>
      <c r="FIN85" s="94"/>
      <c r="FIO85" s="94"/>
      <c r="FIP85" s="94"/>
      <c r="FIQ85" s="94"/>
      <c r="FIR85" s="94"/>
      <c r="FIS85" s="94"/>
      <c r="FIT85" s="94"/>
      <c r="FIU85" s="94"/>
      <c r="FIV85" s="94"/>
      <c r="FIW85" s="94"/>
      <c r="FIX85" s="94"/>
      <c r="FIY85" s="94"/>
      <c r="FIZ85" s="94"/>
      <c r="FJA85" s="94"/>
      <c r="FJB85" s="94"/>
      <c r="FJC85" s="94"/>
      <c r="FJD85" s="94"/>
      <c r="FJE85" s="94"/>
      <c r="FJF85" s="94"/>
      <c r="FJG85" s="94"/>
      <c r="FJH85" s="94"/>
      <c r="FJI85" s="94"/>
      <c r="FJJ85" s="94"/>
      <c r="FJK85" s="94"/>
      <c r="FJL85" s="94"/>
      <c r="FJM85" s="94"/>
      <c r="FJN85" s="94"/>
      <c r="FJO85" s="94"/>
      <c r="FJP85" s="94"/>
      <c r="FJQ85" s="94"/>
      <c r="FJR85" s="94"/>
      <c r="FJS85" s="94"/>
      <c r="FJT85" s="94"/>
      <c r="FJU85" s="94"/>
      <c r="FJV85" s="94"/>
      <c r="FJW85" s="94"/>
      <c r="FJX85" s="94"/>
      <c r="FJY85" s="94"/>
      <c r="FJZ85" s="94"/>
      <c r="FKA85" s="94"/>
      <c r="FKB85" s="94"/>
      <c r="FKC85" s="94"/>
      <c r="FKD85" s="94"/>
      <c r="FKE85" s="94"/>
      <c r="FKF85" s="94"/>
      <c r="FKG85" s="94"/>
      <c r="FKH85" s="94"/>
      <c r="FKI85" s="94"/>
      <c r="FKJ85" s="94"/>
      <c r="FKK85" s="94"/>
      <c r="FKL85" s="94"/>
      <c r="FKM85" s="94"/>
      <c r="FKN85" s="94"/>
      <c r="FKO85" s="94"/>
      <c r="FKP85" s="94"/>
      <c r="FKQ85" s="94"/>
      <c r="FKR85" s="94"/>
      <c r="FKS85" s="94"/>
      <c r="FKT85" s="94"/>
      <c r="FKU85" s="94"/>
      <c r="FKV85" s="94"/>
      <c r="FKW85" s="94"/>
      <c r="FKX85" s="94"/>
      <c r="FKY85" s="94"/>
      <c r="FKZ85" s="94"/>
      <c r="FLA85" s="94"/>
      <c r="FLB85" s="94"/>
      <c r="FLC85" s="94"/>
      <c r="FLD85" s="94"/>
      <c r="FLE85" s="94"/>
      <c r="FLF85" s="94"/>
      <c r="FLG85" s="94"/>
      <c r="FLH85" s="94"/>
      <c r="FLI85" s="94"/>
      <c r="FLJ85" s="94"/>
      <c r="FLK85" s="94"/>
      <c r="FLL85" s="94"/>
      <c r="FLM85" s="94"/>
      <c r="FLN85" s="94"/>
      <c r="FLO85" s="94"/>
      <c r="FLP85" s="94"/>
      <c r="FLQ85" s="94"/>
      <c r="FLR85" s="94"/>
      <c r="FLS85" s="94"/>
      <c r="FLT85" s="94"/>
      <c r="FLU85" s="94"/>
      <c r="FLV85" s="94"/>
      <c r="FLW85" s="94"/>
      <c r="FLX85" s="94"/>
      <c r="FLY85" s="94"/>
      <c r="FLZ85" s="94"/>
      <c r="FMA85" s="94"/>
      <c r="FMB85" s="94"/>
      <c r="FMC85" s="94"/>
      <c r="FMD85" s="94"/>
      <c r="FME85" s="94"/>
      <c r="FMF85" s="94"/>
      <c r="FMG85" s="94"/>
      <c r="FMH85" s="94"/>
      <c r="FMI85" s="94"/>
      <c r="FMJ85" s="94"/>
      <c r="FMK85" s="94"/>
      <c r="FML85" s="94"/>
      <c r="FMM85" s="94"/>
      <c r="FMN85" s="94"/>
      <c r="FMO85" s="94"/>
      <c r="FMP85" s="94"/>
      <c r="FMQ85" s="94"/>
      <c r="FMR85" s="94"/>
      <c r="FMS85" s="94"/>
      <c r="FMT85" s="94"/>
      <c r="FMU85" s="94"/>
      <c r="FMV85" s="94"/>
      <c r="FMW85" s="94"/>
      <c r="FMX85" s="94"/>
      <c r="FMY85" s="94"/>
      <c r="FMZ85" s="94"/>
      <c r="FNA85" s="94"/>
      <c r="FNB85" s="94"/>
      <c r="FNC85" s="94"/>
      <c r="FND85" s="94"/>
      <c r="FNE85" s="94"/>
      <c r="FNF85" s="94"/>
      <c r="FNG85" s="94"/>
      <c r="FNH85" s="94"/>
      <c r="FNI85" s="94"/>
      <c r="FNJ85" s="94"/>
      <c r="FNK85" s="94"/>
      <c r="FNL85" s="94"/>
      <c r="FNM85" s="94"/>
      <c r="FNN85" s="94"/>
      <c r="FNO85" s="94"/>
      <c r="FNP85" s="94"/>
      <c r="FNQ85" s="94"/>
      <c r="FNR85" s="94"/>
      <c r="FNS85" s="94"/>
      <c r="FNT85" s="94"/>
      <c r="FNU85" s="94"/>
      <c r="FNV85" s="94"/>
      <c r="FNW85" s="94"/>
      <c r="FNX85" s="94"/>
      <c r="FNY85" s="94"/>
      <c r="FNZ85" s="94"/>
      <c r="FOA85" s="94"/>
      <c r="FOB85" s="94"/>
      <c r="FOC85" s="94"/>
      <c r="FOD85" s="94"/>
      <c r="FOE85" s="94"/>
      <c r="FOF85" s="94"/>
      <c r="FOG85" s="94"/>
      <c r="FOH85" s="94"/>
      <c r="FOI85" s="94"/>
      <c r="FOJ85" s="94"/>
      <c r="FOK85" s="94"/>
      <c r="FOL85" s="94"/>
      <c r="FOM85" s="94"/>
      <c r="FON85" s="94"/>
      <c r="FOO85" s="94"/>
      <c r="FOP85" s="94"/>
      <c r="FOQ85" s="94"/>
      <c r="FOR85" s="94"/>
      <c r="FOS85" s="94"/>
      <c r="FOT85" s="94"/>
      <c r="FOU85" s="94"/>
      <c r="FOV85" s="94"/>
      <c r="FOW85" s="94"/>
      <c r="FOX85" s="94"/>
      <c r="FOY85" s="94"/>
      <c r="FOZ85" s="94"/>
      <c r="FPA85" s="94"/>
      <c r="FPB85" s="94"/>
      <c r="FPC85" s="94"/>
      <c r="FPD85" s="94"/>
      <c r="FPE85" s="94"/>
      <c r="FPF85" s="94"/>
      <c r="FPG85" s="94"/>
      <c r="FPH85" s="94"/>
      <c r="FPI85" s="94"/>
      <c r="FPJ85" s="94"/>
      <c r="FPK85" s="94"/>
      <c r="FPL85" s="94"/>
      <c r="FPM85" s="94"/>
      <c r="FPN85" s="94"/>
      <c r="FPO85" s="94"/>
      <c r="FPP85" s="94"/>
      <c r="FPQ85" s="94"/>
      <c r="FPR85" s="94"/>
      <c r="FPS85" s="94"/>
      <c r="FPT85" s="94"/>
      <c r="FPU85" s="94"/>
      <c r="FPV85" s="94"/>
      <c r="FPW85" s="94"/>
      <c r="FPX85" s="94"/>
      <c r="FPY85" s="94"/>
      <c r="FPZ85" s="94"/>
      <c r="FQA85" s="94"/>
      <c r="FQB85" s="94"/>
      <c r="FQC85" s="94"/>
      <c r="FQD85" s="94"/>
      <c r="FQE85" s="94"/>
      <c r="FQF85" s="94"/>
      <c r="FQG85" s="94"/>
      <c r="FQH85" s="94"/>
      <c r="FQI85" s="94"/>
      <c r="FQJ85" s="94"/>
      <c r="FQK85" s="94"/>
      <c r="FQL85" s="94"/>
      <c r="FQM85" s="94"/>
      <c r="FQN85" s="94"/>
      <c r="FQO85" s="94"/>
      <c r="FQP85" s="94"/>
      <c r="FQQ85" s="94"/>
      <c r="FQR85" s="94"/>
      <c r="FQS85" s="94"/>
      <c r="FQT85" s="94"/>
      <c r="FQU85" s="94"/>
      <c r="FQV85" s="94"/>
      <c r="FQW85" s="94"/>
      <c r="FQX85" s="94"/>
      <c r="FQY85" s="94"/>
      <c r="FQZ85" s="94"/>
      <c r="FRA85" s="94"/>
      <c r="FRB85" s="94"/>
      <c r="FRC85" s="94"/>
      <c r="FRD85" s="94"/>
      <c r="FRE85" s="94"/>
      <c r="FRF85" s="94"/>
      <c r="FRG85" s="94"/>
      <c r="FRH85" s="94"/>
      <c r="FRI85" s="94"/>
      <c r="FRJ85" s="94"/>
      <c r="FRK85" s="94"/>
      <c r="FRL85" s="94"/>
      <c r="FRM85" s="94"/>
      <c r="FRN85" s="94"/>
      <c r="FRO85" s="94"/>
      <c r="FRP85" s="94"/>
      <c r="FRQ85" s="94"/>
      <c r="FRR85" s="94"/>
      <c r="FRS85" s="94"/>
      <c r="FRT85" s="94"/>
      <c r="FRU85" s="94"/>
      <c r="FRV85" s="94"/>
      <c r="FRW85" s="94"/>
      <c r="FRX85" s="94"/>
      <c r="FRY85" s="94"/>
      <c r="FRZ85" s="94"/>
      <c r="FSA85" s="94"/>
      <c r="FSB85" s="94"/>
      <c r="FSC85" s="94"/>
      <c r="FSD85" s="94"/>
      <c r="FSE85" s="94"/>
      <c r="FSF85" s="94"/>
      <c r="FSG85" s="94"/>
      <c r="FSH85" s="94"/>
      <c r="FSI85" s="94"/>
      <c r="FSJ85" s="94"/>
      <c r="FSK85" s="94"/>
      <c r="FSL85" s="94"/>
      <c r="FSM85" s="94"/>
      <c r="FSN85" s="94"/>
      <c r="FSO85" s="94"/>
      <c r="FSP85" s="94"/>
      <c r="FSQ85" s="94"/>
      <c r="FSR85" s="94"/>
      <c r="FSS85" s="94"/>
      <c r="FST85" s="94"/>
      <c r="FSU85" s="94"/>
      <c r="FSV85" s="94"/>
      <c r="FSW85" s="94"/>
      <c r="FSX85" s="94"/>
      <c r="FSY85" s="94"/>
      <c r="FSZ85" s="94"/>
      <c r="FTA85" s="94"/>
      <c r="FTB85" s="94"/>
      <c r="FTC85" s="94"/>
      <c r="FTD85" s="94"/>
      <c r="FTE85" s="94"/>
      <c r="FTF85" s="94"/>
      <c r="FTG85" s="94"/>
      <c r="FTH85" s="94"/>
      <c r="FTI85" s="94"/>
      <c r="FTJ85" s="94"/>
      <c r="FTK85" s="94"/>
      <c r="FTL85" s="94"/>
      <c r="FTM85" s="94"/>
      <c r="FTN85" s="94"/>
      <c r="FTO85" s="94"/>
      <c r="FTP85" s="94"/>
      <c r="FTQ85" s="94"/>
      <c r="FTR85" s="94"/>
      <c r="FTS85" s="94"/>
      <c r="FTT85" s="94"/>
      <c r="FTU85" s="94"/>
      <c r="FTV85" s="94"/>
      <c r="FTW85" s="94"/>
      <c r="FTX85" s="94"/>
      <c r="FTY85" s="94"/>
      <c r="FTZ85" s="94"/>
      <c r="FUA85" s="94"/>
      <c r="FUB85" s="94"/>
      <c r="FUC85" s="94"/>
      <c r="FUD85" s="94"/>
      <c r="FUE85" s="94"/>
      <c r="FUF85" s="94"/>
      <c r="FUG85" s="94"/>
      <c r="FUH85" s="94"/>
      <c r="FUI85" s="94"/>
      <c r="FUJ85" s="94"/>
      <c r="FUK85" s="94"/>
      <c r="FUL85" s="94"/>
      <c r="FUM85" s="94"/>
      <c r="FUN85" s="94"/>
      <c r="FUO85" s="94"/>
      <c r="FUP85" s="94"/>
      <c r="FUQ85" s="94"/>
      <c r="FUR85" s="94"/>
      <c r="FUS85" s="94"/>
      <c r="FUT85" s="94"/>
      <c r="FUU85" s="94"/>
      <c r="FUV85" s="94"/>
      <c r="FUW85" s="94"/>
      <c r="FUX85" s="94"/>
      <c r="FUY85" s="94"/>
      <c r="FUZ85" s="94"/>
      <c r="FVA85" s="94"/>
      <c r="FVB85" s="94"/>
      <c r="FVC85" s="94"/>
      <c r="FVD85" s="94"/>
      <c r="FVE85" s="94"/>
      <c r="FVF85" s="94"/>
      <c r="FVG85" s="94"/>
      <c r="FVH85" s="94"/>
      <c r="FVI85" s="94"/>
      <c r="FVJ85" s="94"/>
      <c r="FVK85" s="94"/>
      <c r="FVL85" s="94"/>
      <c r="FVM85" s="94"/>
      <c r="FVN85" s="94"/>
      <c r="FVO85" s="94"/>
      <c r="FVP85" s="94"/>
      <c r="FVQ85" s="94"/>
      <c r="FVR85" s="94"/>
      <c r="FVS85" s="94"/>
      <c r="FVT85" s="94"/>
      <c r="FVU85" s="94"/>
      <c r="FVV85" s="94"/>
      <c r="FVW85" s="94"/>
      <c r="FVX85" s="94"/>
      <c r="FVY85" s="94"/>
      <c r="FVZ85" s="94"/>
      <c r="FWA85" s="94"/>
      <c r="FWB85" s="94"/>
      <c r="FWC85" s="94"/>
      <c r="FWD85" s="94"/>
      <c r="FWE85" s="94"/>
      <c r="FWF85" s="94"/>
      <c r="FWG85" s="94"/>
      <c r="FWH85" s="94"/>
      <c r="FWI85" s="94"/>
      <c r="FWJ85" s="94"/>
      <c r="FWK85" s="94"/>
      <c r="FWL85" s="94"/>
      <c r="FWM85" s="94"/>
      <c r="FWN85" s="94"/>
      <c r="FWO85" s="94"/>
      <c r="FWP85" s="94"/>
      <c r="FWQ85" s="94"/>
      <c r="FWR85" s="94"/>
      <c r="FWS85" s="94"/>
      <c r="FWT85" s="94"/>
      <c r="FWU85" s="94"/>
      <c r="FWV85" s="94"/>
      <c r="FWW85" s="94"/>
      <c r="FWX85" s="94"/>
      <c r="FWY85" s="94"/>
      <c r="FWZ85" s="94"/>
      <c r="FXA85" s="94"/>
      <c r="FXB85" s="94"/>
      <c r="FXC85" s="94"/>
      <c r="FXD85" s="94"/>
      <c r="FXE85" s="94"/>
      <c r="FXF85" s="94"/>
      <c r="FXG85" s="94"/>
      <c r="FXH85" s="94"/>
      <c r="FXI85" s="94"/>
      <c r="FXJ85" s="94"/>
      <c r="FXK85" s="94"/>
      <c r="FXL85" s="94"/>
      <c r="FXM85" s="94"/>
      <c r="FXN85" s="94"/>
      <c r="FXO85" s="94"/>
      <c r="FXP85" s="94"/>
      <c r="FXQ85" s="94"/>
      <c r="FXR85" s="94"/>
      <c r="FXS85" s="94"/>
      <c r="FXT85" s="94"/>
      <c r="FXU85" s="94"/>
      <c r="FXV85" s="94"/>
      <c r="FXW85" s="94"/>
      <c r="FXX85" s="94"/>
      <c r="FXY85" s="94"/>
      <c r="FXZ85" s="94"/>
      <c r="FYA85" s="94"/>
      <c r="FYB85" s="94"/>
      <c r="FYC85" s="94"/>
      <c r="FYD85" s="94"/>
      <c r="FYE85" s="94"/>
      <c r="FYF85" s="94"/>
      <c r="FYG85" s="94"/>
      <c r="FYH85" s="94"/>
      <c r="FYI85" s="94"/>
      <c r="FYJ85" s="94"/>
      <c r="FYK85" s="94"/>
      <c r="FYL85" s="94"/>
      <c r="FYM85" s="94"/>
      <c r="FYN85" s="94"/>
      <c r="FYO85" s="94"/>
      <c r="FYP85" s="94"/>
      <c r="FYQ85" s="94"/>
      <c r="FYR85" s="94"/>
      <c r="FYS85" s="94"/>
      <c r="FYT85" s="94"/>
      <c r="FYU85" s="94"/>
      <c r="FYV85" s="94"/>
      <c r="FYW85" s="94"/>
      <c r="FYX85" s="94"/>
      <c r="FYY85" s="94"/>
      <c r="FYZ85" s="94"/>
      <c r="FZA85" s="94"/>
      <c r="FZB85" s="94"/>
      <c r="FZC85" s="94"/>
      <c r="FZD85" s="94"/>
      <c r="FZE85" s="94"/>
      <c r="FZF85" s="94"/>
      <c r="FZG85" s="94"/>
      <c r="FZH85" s="94"/>
      <c r="FZI85" s="94"/>
      <c r="FZJ85" s="94"/>
      <c r="FZK85" s="94"/>
      <c r="FZL85" s="94"/>
      <c r="FZM85" s="94"/>
      <c r="FZN85" s="94"/>
      <c r="FZO85" s="94"/>
      <c r="FZP85" s="94"/>
      <c r="FZQ85" s="94"/>
      <c r="FZR85" s="94"/>
      <c r="FZS85" s="94"/>
      <c r="FZT85" s="94"/>
      <c r="FZU85" s="94"/>
      <c r="FZV85" s="94"/>
      <c r="FZW85" s="94"/>
      <c r="FZX85" s="94"/>
      <c r="FZY85" s="94"/>
      <c r="FZZ85" s="94"/>
      <c r="GAA85" s="94"/>
      <c r="GAB85" s="94"/>
      <c r="GAC85" s="94"/>
      <c r="GAD85" s="94"/>
      <c r="GAE85" s="94"/>
      <c r="GAF85" s="94"/>
      <c r="GAG85" s="94"/>
      <c r="GAH85" s="94"/>
      <c r="GAI85" s="94"/>
      <c r="GAJ85" s="94"/>
      <c r="GAK85" s="94"/>
      <c r="GAL85" s="94"/>
      <c r="GAM85" s="94"/>
      <c r="GAN85" s="94"/>
      <c r="GAO85" s="94"/>
      <c r="GAP85" s="94"/>
      <c r="GAQ85" s="94"/>
      <c r="GAR85" s="94"/>
      <c r="GAS85" s="94"/>
      <c r="GAT85" s="94"/>
      <c r="GAU85" s="94"/>
      <c r="GAV85" s="94"/>
      <c r="GAW85" s="94"/>
      <c r="GAX85" s="94"/>
      <c r="GAY85" s="94"/>
      <c r="GAZ85" s="94"/>
      <c r="GBA85" s="94"/>
      <c r="GBB85" s="94"/>
      <c r="GBC85" s="94"/>
      <c r="GBD85" s="94"/>
      <c r="GBE85" s="94"/>
      <c r="GBF85" s="94"/>
      <c r="GBG85" s="94"/>
      <c r="GBH85" s="94"/>
      <c r="GBI85" s="94"/>
      <c r="GBJ85" s="94"/>
      <c r="GBK85" s="94"/>
      <c r="GBL85" s="94"/>
      <c r="GBM85" s="94"/>
      <c r="GBN85" s="94"/>
      <c r="GBO85" s="94"/>
      <c r="GBP85" s="94"/>
      <c r="GBQ85" s="94"/>
      <c r="GBR85" s="94"/>
      <c r="GBS85" s="94"/>
      <c r="GBT85" s="94"/>
      <c r="GBU85" s="94"/>
      <c r="GBV85" s="94"/>
      <c r="GBW85" s="94"/>
      <c r="GBX85" s="94"/>
      <c r="GBY85" s="94"/>
      <c r="GBZ85" s="94"/>
      <c r="GCA85" s="94"/>
      <c r="GCB85" s="94"/>
      <c r="GCC85" s="94"/>
      <c r="GCD85" s="94"/>
      <c r="GCE85" s="94"/>
      <c r="GCF85" s="94"/>
      <c r="GCG85" s="94"/>
      <c r="GCH85" s="94"/>
      <c r="GCI85" s="94"/>
      <c r="GCJ85" s="94"/>
      <c r="GCK85" s="94"/>
      <c r="GCL85" s="94"/>
      <c r="GCM85" s="94"/>
      <c r="GCN85" s="94"/>
      <c r="GCO85" s="94"/>
      <c r="GCP85" s="94"/>
      <c r="GCQ85" s="94"/>
      <c r="GCR85" s="94"/>
      <c r="GCS85" s="94"/>
      <c r="GCT85" s="94"/>
      <c r="GCU85" s="94"/>
      <c r="GCV85" s="94"/>
      <c r="GCW85" s="94"/>
      <c r="GCX85" s="94"/>
      <c r="GCY85" s="94"/>
      <c r="GCZ85" s="94"/>
      <c r="GDA85" s="94"/>
      <c r="GDB85" s="94"/>
      <c r="GDC85" s="94"/>
      <c r="GDD85" s="94"/>
      <c r="GDE85" s="94"/>
      <c r="GDF85" s="94"/>
      <c r="GDG85" s="94"/>
      <c r="GDH85" s="94"/>
      <c r="GDI85" s="94"/>
      <c r="GDJ85" s="94"/>
      <c r="GDK85" s="94"/>
      <c r="GDL85" s="94"/>
      <c r="GDM85" s="94"/>
      <c r="GDN85" s="94"/>
      <c r="GDO85" s="94"/>
      <c r="GDP85" s="94"/>
      <c r="GDQ85" s="94"/>
      <c r="GDR85" s="94"/>
      <c r="GDS85" s="94"/>
      <c r="GDT85" s="94"/>
      <c r="GDU85" s="94"/>
      <c r="GDV85" s="94"/>
      <c r="GDW85" s="94"/>
      <c r="GDX85" s="94"/>
      <c r="GDY85" s="94"/>
      <c r="GDZ85" s="94"/>
      <c r="GEA85" s="94"/>
      <c r="GEB85" s="94"/>
      <c r="GEC85" s="94"/>
      <c r="GED85" s="94"/>
      <c r="GEE85" s="94"/>
      <c r="GEF85" s="94"/>
      <c r="GEG85" s="94"/>
      <c r="GEH85" s="94"/>
      <c r="GEI85" s="94"/>
      <c r="GEJ85" s="94"/>
      <c r="GEK85" s="94"/>
      <c r="GEL85" s="94"/>
      <c r="GEM85" s="94"/>
      <c r="GEN85" s="94"/>
      <c r="GEO85" s="94"/>
      <c r="GEP85" s="94"/>
      <c r="GEQ85" s="94"/>
      <c r="GER85" s="94"/>
      <c r="GES85" s="94"/>
      <c r="GET85" s="94"/>
      <c r="GEU85" s="94"/>
      <c r="GEV85" s="94"/>
      <c r="GEW85" s="94"/>
      <c r="GEX85" s="94"/>
      <c r="GEY85" s="94"/>
      <c r="GEZ85" s="94"/>
      <c r="GFA85" s="94"/>
      <c r="GFB85" s="94"/>
      <c r="GFC85" s="94"/>
      <c r="GFD85" s="94"/>
      <c r="GFE85" s="94"/>
      <c r="GFF85" s="94"/>
      <c r="GFG85" s="94"/>
      <c r="GFH85" s="94"/>
      <c r="GFI85" s="94"/>
      <c r="GFJ85" s="94"/>
      <c r="GFK85" s="94"/>
      <c r="GFL85" s="94"/>
      <c r="GFM85" s="94"/>
      <c r="GFN85" s="94"/>
      <c r="GFO85" s="94"/>
      <c r="GFP85" s="94"/>
      <c r="GFQ85" s="94"/>
      <c r="GFR85" s="94"/>
      <c r="GFS85" s="94"/>
      <c r="GFT85" s="94"/>
      <c r="GFU85" s="94"/>
      <c r="GFV85" s="94"/>
      <c r="GFW85" s="94"/>
      <c r="GFX85" s="94"/>
      <c r="GFY85" s="94"/>
      <c r="GFZ85" s="94"/>
      <c r="GGA85" s="94"/>
      <c r="GGB85" s="94"/>
      <c r="GGC85" s="94"/>
      <c r="GGD85" s="94"/>
      <c r="GGE85" s="94"/>
      <c r="GGF85" s="94"/>
      <c r="GGG85" s="94"/>
      <c r="GGH85" s="94"/>
      <c r="GGI85" s="94"/>
      <c r="GGJ85" s="94"/>
      <c r="GGK85" s="94"/>
      <c r="GGL85" s="94"/>
      <c r="GGM85" s="94"/>
      <c r="GGN85" s="94"/>
      <c r="GGO85" s="94"/>
      <c r="GGP85" s="94"/>
      <c r="GGQ85" s="94"/>
      <c r="GGR85" s="94"/>
      <c r="GGS85" s="94"/>
      <c r="GGT85" s="94"/>
      <c r="GGU85" s="94"/>
      <c r="GGV85" s="94"/>
      <c r="GGW85" s="94"/>
      <c r="GGX85" s="94"/>
      <c r="GGY85" s="94"/>
      <c r="GGZ85" s="94"/>
      <c r="GHA85" s="94"/>
      <c r="GHB85" s="94"/>
      <c r="GHC85" s="94"/>
      <c r="GHD85" s="94"/>
      <c r="GHE85" s="94"/>
      <c r="GHF85" s="94"/>
      <c r="GHG85" s="94"/>
      <c r="GHH85" s="94"/>
      <c r="GHI85" s="94"/>
      <c r="GHJ85" s="94"/>
      <c r="GHK85" s="94"/>
      <c r="GHL85" s="94"/>
      <c r="GHM85" s="94"/>
      <c r="GHN85" s="94"/>
      <c r="GHO85" s="94"/>
      <c r="GHP85" s="94"/>
      <c r="GHQ85" s="94"/>
      <c r="GHR85" s="94"/>
      <c r="GHS85" s="94"/>
      <c r="GHT85" s="94"/>
      <c r="GHU85" s="94"/>
      <c r="GHV85" s="94"/>
      <c r="GHW85" s="94"/>
      <c r="GHX85" s="94"/>
      <c r="GHY85" s="94"/>
      <c r="GHZ85" s="94"/>
      <c r="GIA85" s="94"/>
      <c r="GIB85" s="94"/>
      <c r="GIC85" s="94"/>
      <c r="GID85" s="94"/>
      <c r="GIE85" s="94"/>
      <c r="GIF85" s="94"/>
      <c r="GIG85" s="94"/>
      <c r="GIH85" s="94"/>
      <c r="GII85" s="94"/>
      <c r="GIJ85" s="94"/>
      <c r="GIK85" s="94"/>
      <c r="GIL85" s="94"/>
      <c r="GIM85" s="94"/>
      <c r="GIN85" s="94"/>
      <c r="GIO85" s="94"/>
      <c r="GIP85" s="94"/>
      <c r="GIQ85" s="94"/>
      <c r="GIR85" s="94"/>
      <c r="GIS85" s="94"/>
      <c r="GIT85" s="94"/>
      <c r="GIU85" s="94"/>
      <c r="GIV85" s="94"/>
      <c r="GIW85" s="94"/>
      <c r="GIX85" s="94"/>
      <c r="GIY85" s="94"/>
      <c r="GIZ85" s="94"/>
      <c r="GJA85" s="94"/>
      <c r="GJB85" s="94"/>
      <c r="GJC85" s="94"/>
      <c r="GJD85" s="94"/>
      <c r="GJE85" s="94"/>
      <c r="GJF85" s="94"/>
      <c r="GJG85" s="94"/>
      <c r="GJH85" s="94"/>
      <c r="GJI85" s="94"/>
      <c r="GJJ85" s="94"/>
      <c r="GJK85" s="94"/>
      <c r="GJL85" s="94"/>
      <c r="GJM85" s="94"/>
      <c r="GJN85" s="94"/>
      <c r="GJO85" s="94"/>
      <c r="GJP85" s="94"/>
      <c r="GJQ85" s="94"/>
      <c r="GJR85" s="94"/>
      <c r="GJS85" s="94"/>
      <c r="GJT85" s="94"/>
      <c r="GJU85" s="94"/>
      <c r="GJV85" s="94"/>
      <c r="GJW85" s="94"/>
      <c r="GJX85" s="94"/>
      <c r="GJY85" s="94"/>
      <c r="GJZ85" s="94"/>
      <c r="GKA85" s="94"/>
      <c r="GKB85" s="94"/>
      <c r="GKC85" s="94"/>
      <c r="GKD85" s="94"/>
      <c r="GKE85" s="94"/>
      <c r="GKF85" s="94"/>
      <c r="GKG85" s="94"/>
      <c r="GKH85" s="94"/>
      <c r="GKI85" s="94"/>
      <c r="GKJ85" s="94"/>
      <c r="GKK85" s="94"/>
      <c r="GKL85" s="94"/>
      <c r="GKM85" s="94"/>
      <c r="GKN85" s="94"/>
      <c r="GKO85" s="94"/>
      <c r="GKP85" s="94"/>
      <c r="GKQ85" s="94"/>
      <c r="GKR85" s="94"/>
      <c r="GKS85" s="94"/>
      <c r="GKT85" s="94"/>
      <c r="GKU85" s="94"/>
      <c r="GKV85" s="94"/>
      <c r="GKW85" s="94"/>
      <c r="GKX85" s="94"/>
      <c r="GKY85" s="94"/>
      <c r="GKZ85" s="94"/>
      <c r="GLA85" s="94"/>
      <c r="GLB85" s="94"/>
      <c r="GLC85" s="94"/>
      <c r="GLD85" s="94"/>
      <c r="GLE85" s="94"/>
      <c r="GLF85" s="94"/>
      <c r="GLG85" s="94"/>
      <c r="GLH85" s="94"/>
      <c r="GLI85" s="94"/>
      <c r="GLJ85" s="94"/>
      <c r="GLK85" s="94"/>
      <c r="GLL85" s="94"/>
      <c r="GLM85" s="94"/>
      <c r="GLN85" s="94"/>
      <c r="GLO85" s="94"/>
      <c r="GLP85" s="94"/>
      <c r="GLQ85" s="94"/>
      <c r="GLR85" s="94"/>
      <c r="GLS85" s="94"/>
      <c r="GLT85" s="94"/>
      <c r="GLU85" s="94"/>
      <c r="GLV85" s="94"/>
      <c r="GLW85" s="94"/>
      <c r="GLX85" s="94"/>
      <c r="GLY85" s="94"/>
      <c r="GLZ85" s="94"/>
      <c r="GMA85" s="94"/>
      <c r="GMB85" s="94"/>
      <c r="GMC85" s="94"/>
      <c r="GMD85" s="94"/>
      <c r="GME85" s="94"/>
      <c r="GMF85" s="94"/>
      <c r="GMG85" s="94"/>
      <c r="GMH85" s="94"/>
      <c r="GMI85" s="94"/>
      <c r="GMJ85" s="94"/>
      <c r="GMK85" s="94"/>
      <c r="GML85" s="94"/>
      <c r="GMM85" s="94"/>
      <c r="GMN85" s="94"/>
      <c r="GMO85" s="94"/>
      <c r="GMP85" s="94"/>
      <c r="GMQ85" s="94"/>
      <c r="GMR85" s="94"/>
      <c r="GMS85" s="94"/>
      <c r="GMT85" s="94"/>
      <c r="GMU85" s="94"/>
      <c r="GMV85" s="94"/>
      <c r="GMW85" s="94"/>
      <c r="GMX85" s="94"/>
      <c r="GMY85" s="94"/>
      <c r="GMZ85" s="94"/>
      <c r="GNA85" s="94"/>
      <c r="GNB85" s="94"/>
      <c r="GNC85" s="94"/>
      <c r="GND85" s="94"/>
      <c r="GNE85" s="94"/>
      <c r="GNF85" s="94"/>
      <c r="GNG85" s="94"/>
      <c r="GNH85" s="94"/>
      <c r="GNI85" s="94"/>
      <c r="GNJ85" s="94"/>
      <c r="GNK85" s="94"/>
      <c r="GNL85" s="94"/>
      <c r="GNM85" s="94"/>
      <c r="GNN85" s="94"/>
      <c r="GNO85" s="94"/>
      <c r="GNP85" s="94"/>
      <c r="GNQ85" s="94"/>
      <c r="GNR85" s="94"/>
      <c r="GNS85" s="94"/>
      <c r="GNT85" s="94"/>
      <c r="GNU85" s="94"/>
      <c r="GNV85" s="94"/>
      <c r="GNW85" s="94"/>
      <c r="GNX85" s="94"/>
      <c r="GNY85" s="94"/>
      <c r="GNZ85" s="94"/>
      <c r="GOA85" s="94"/>
      <c r="GOB85" s="94"/>
      <c r="GOC85" s="94"/>
      <c r="GOD85" s="94"/>
      <c r="GOE85" s="94"/>
      <c r="GOF85" s="94"/>
      <c r="GOG85" s="94"/>
      <c r="GOH85" s="94"/>
      <c r="GOI85" s="94"/>
      <c r="GOJ85" s="94"/>
      <c r="GOK85" s="94"/>
      <c r="GOL85" s="94"/>
      <c r="GOM85" s="94"/>
      <c r="GON85" s="94"/>
      <c r="GOO85" s="94"/>
      <c r="GOP85" s="94"/>
      <c r="GOQ85" s="94"/>
      <c r="GOR85" s="94"/>
      <c r="GOS85" s="94"/>
      <c r="GOT85" s="94"/>
      <c r="GOU85" s="94"/>
      <c r="GOV85" s="94"/>
      <c r="GOW85" s="94"/>
      <c r="GOX85" s="94"/>
      <c r="GOY85" s="94"/>
      <c r="GOZ85" s="94"/>
      <c r="GPA85" s="94"/>
      <c r="GPB85" s="94"/>
      <c r="GPC85" s="94"/>
      <c r="GPD85" s="94"/>
      <c r="GPE85" s="94"/>
      <c r="GPF85" s="94"/>
      <c r="GPG85" s="94"/>
      <c r="GPH85" s="94"/>
      <c r="GPI85" s="94"/>
      <c r="GPJ85" s="94"/>
      <c r="GPK85" s="94"/>
      <c r="GPL85" s="94"/>
      <c r="GPM85" s="94"/>
      <c r="GPN85" s="94"/>
      <c r="GPO85" s="94"/>
      <c r="GPP85" s="94"/>
      <c r="GPQ85" s="94"/>
      <c r="GPR85" s="94"/>
      <c r="GPS85" s="94"/>
      <c r="GPT85" s="94"/>
      <c r="GPU85" s="94"/>
      <c r="GPV85" s="94"/>
      <c r="GPW85" s="94"/>
      <c r="GPX85" s="94"/>
      <c r="GPY85" s="94"/>
      <c r="GPZ85" s="94"/>
      <c r="GQA85" s="94"/>
      <c r="GQB85" s="94"/>
      <c r="GQC85" s="94"/>
      <c r="GQD85" s="94"/>
      <c r="GQE85" s="94"/>
      <c r="GQF85" s="94"/>
      <c r="GQG85" s="94"/>
      <c r="GQH85" s="94"/>
      <c r="GQI85" s="94"/>
      <c r="GQJ85" s="94"/>
      <c r="GQK85" s="94"/>
      <c r="GQL85" s="94"/>
      <c r="GQM85" s="94"/>
      <c r="GQN85" s="94"/>
      <c r="GQO85" s="94"/>
      <c r="GQP85" s="94"/>
      <c r="GQQ85" s="94"/>
      <c r="GQR85" s="94"/>
      <c r="GQS85" s="94"/>
      <c r="GQT85" s="94"/>
      <c r="GQU85" s="94"/>
      <c r="GQV85" s="94"/>
      <c r="GQW85" s="94"/>
      <c r="GQX85" s="94"/>
      <c r="GQY85" s="94"/>
      <c r="GQZ85" s="94"/>
      <c r="GRA85" s="94"/>
      <c r="GRB85" s="94"/>
      <c r="GRC85" s="94"/>
      <c r="GRD85" s="94"/>
      <c r="GRE85" s="94"/>
      <c r="GRF85" s="94"/>
      <c r="GRG85" s="94"/>
      <c r="GRH85" s="94"/>
      <c r="GRI85" s="94"/>
      <c r="GRJ85" s="94"/>
      <c r="GRK85" s="94"/>
      <c r="GRL85" s="94"/>
      <c r="GRM85" s="94"/>
      <c r="GRN85" s="94"/>
      <c r="GRO85" s="94"/>
      <c r="GRP85" s="94"/>
      <c r="GRQ85" s="94"/>
      <c r="GRR85" s="94"/>
      <c r="GRS85" s="94"/>
      <c r="GRT85" s="94"/>
      <c r="GRU85" s="94"/>
      <c r="GRV85" s="94"/>
      <c r="GRW85" s="94"/>
      <c r="GRX85" s="94"/>
      <c r="GRY85" s="94"/>
      <c r="GRZ85" s="94"/>
      <c r="GSA85" s="94"/>
      <c r="GSB85" s="94"/>
      <c r="GSC85" s="94"/>
      <c r="GSD85" s="94"/>
      <c r="GSE85" s="94"/>
      <c r="GSF85" s="94"/>
      <c r="GSG85" s="94"/>
      <c r="GSH85" s="94"/>
      <c r="GSI85" s="94"/>
      <c r="GSJ85" s="94"/>
      <c r="GSK85" s="94"/>
      <c r="GSL85" s="94"/>
      <c r="GSM85" s="94"/>
      <c r="GSN85" s="94"/>
      <c r="GSO85" s="94"/>
      <c r="GSP85" s="94"/>
      <c r="GSQ85" s="94"/>
      <c r="GSR85" s="94"/>
      <c r="GSS85" s="94"/>
      <c r="GST85" s="94"/>
      <c r="GSU85" s="94"/>
      <c r="GSV85" s="94"/>
      <c r="GSW85" s="94"/>
      <c r="GSX85" s="94"/>
      <c r="GSY85" s="94"/>
      <c r="GSZ85" s="94"/>
      <c r="GTA85" s="94"/>
      <c r="GTB85" s="94"/>
      <c r="GTC85" s="94"/>
      <c r="GTD85" s="94"/>
      <c r="GTE85" s="94"/>
      <c r="GTF85" s="94"/>
      <c r="GTG85" s="94"/>
      <c r="GTH85" s="94"/>
      <c r="GTI85" s="94"/>
      <c r="GTJ85" s="94"/>
      <c r="GTK85" s="94"/>
      <c r="GTL85" s="94"/>
      <c r="GTM85" s="94"/>
      <c r="GTN85" s="94"/>
      <c r="GTO85" s="94"/>
      <c r="GTP85" s="94"/>
      <c r="GTQ85" s="94"/>
      <c r="GTR85" s="94"/>
      <c r="GTS85" s="94"/>
      <c r="GTT85" s="94"/>
      <c r="GTU85" s="94"/>
      <c r="GTV85" s="94"/>
      <c r="GTW85" s="94"/>
      <c r="GTX85" s="94"/>
      <c r="GTY85" s="94"/>
      <c r="GTZ85" s="94"/>
      <c r="GUA85" s="94"/>
      <c r="GUB85" s="94"/>
      <c r="GUC85" s="94"/>
      <c r="GUD85" s="94"/>
      <c r="GUE85" s="94"/>
      <c r="GUF85" s="94"/>
      <c r="GUG85" s="94"/>
      <c r="GUH85" s="94"/>
      <c r="GUI85" s="94"/>
      <c r="GUJ85" s="94"/>
      <c r="GUK85" s="94"/>
      <c r="GUL85" s="94"/>
      <c r="GUM85" s="94"/>
      <c r="GUN85" s="94"/>
      <c r="GUO85" s="94"/>
      <c r="GUP85" s="94"/>
      <c r="GUQ85" s="94"/>
      <c r="GUR85" s="94"/>
      <c r="GUS85" s="94"/>
      <c r="GUT85" s="94"/>
      <c r="GUU85" s="94"/>
      <c r="GUV85" s="94"/>
      <c r="GUW85" s="94"/>
      <c r="GUX85" s="94"/>
      <c r="GUY85" s="94"/>
      <c r="GUZ85" s="94"/>
      <c r="GVA85" s="94"/>
      <c r="GVB85" s="94"/>
      <c r="GVC85" s="94"/>
      <c r="GVD85" s="94"/>
      <c r="GVE85" s="94"/>
      <c r="GVF85" s="94"/>
      <c r="GVG85" s="94"/>
      <c r="GVH85" s="94"/>
      <c r="GVI85" s="94"/>
      <c r="GVJ85" s="94"/>
      <c r="GVK85" s="94"/>
      <c r="GVL85" s="94"/>
      <c r="GVM85" s="94"/>
      <c r="GVN85" s="94"/>
      <c r="GVO85" s="94"/>
      <c r="GVP85" s="94"/>
      <c r="GVQ85" s="94"/>
      <c r="GVR85" s="94"/>
      <c r="GVS85" s="94"/>
      <c r="GVT85" s="94"/>
      <c r="GVU85" s="94"/>
      <c r="GVV85" s="94"/>
      <c r="GVW85" s="94"/>
      <c r="GVX85" s="94"/>
      <c r="GVY85" s="94"/>
      <c r="GVZ85" s="94"/>
      <c r="GWA85" s="94"/>
      <c r="GWB85" s="94"/>
      <c r="GWC85" s="94"/>
      <c r="GWD85" s="94"/>
      <c r="GWE85" s="94"/>
      <c r="GWF85" s="94"/>
      <c r="GWG85" s="94"/>
      <c r="GWH85" s="94"/>
      <c r="GWI85" s="94"/>
      <c r="GWJ85" s="94"/>
      <c r="GWK85" s="94"/>
      <c r="GWL85" s="94"/>
      <c r="GWM85" s="94"/>
      <c r="GWN85" s="94"/>
      <c r="GWO85" s="94"/>
      <c r="GWP85" s="94"/>
      <c r="GWQ85" s="94"/>
      <c r="GWR85" s="94"/>
      <c r="GWS85" s="94"/>
      <c r="GWT85" s="94"/>
      <c r="GWU85" s="94"/>
      <c r="GWV85" s="94"/>
      <c r="GWW85" s="94"/>
      <c r="GWX85" s="94"/>
      <c r="GWY85" s="94"/>
      <c r="GWZ85" s="94"/>
      <c r="GXA85" s="94"/>
      <c r="GXB85" s="94"/>
      <c r="GXC85" s="94"/>
      <c r="GXD85" s="94"/>
      <c r="GXE85" s="94"/>
      <c r="GXF85" s="94"/>
      <c r="GXG85" s="94"/>
      <c r="GXH85" s="94"/>
      <c r="GXI85" s="94"/>
      <c r="GXJ85" s="94"/>
      <c r="GXK85" s="94"/>
      <c r="GXL85" s="94"/>
      <c r="GXM85" s="94"/>
      <c r="GXN85" s="94"/>
      <c r="GXO85" s="94"/>
      <c r="GXP85" s="94"/>
      <c r="GXQ85" s="94"/>
      <c r="GXR85" s="94"/>
      <c r="GXS85" s="94"/>
      <c r="GXT85" s="94"/>
      <c r="GXU85" s="94"/>
      <c r="GXV85" s="94"/>
      <c r="GXW85" s="94"/>
      <c r="GXX85" s="94"/>
      <c r="GXY85" s="94"/>
      <c r="GXZ85" s="94"/>
      <c r="GYA85" s="94"/>
      <c r="GYB85" s="94"/>
      <c r="GYC85" s="94"/>
      <c r="GYD85" s="94"/>
      <c r="GYE85" s="94"/>
      <c r="GYF85" s="94"/>
      <c r="GYG85" s="94"/>
      <c r="GYH85" s="94"/>
      <c r="GYI85" s="94"/>
      <c r="GYJ85" s="94"/>
      <c r="GYK85" s="94"/>
      <c r="GYL85" s="94"/>
      <c r="GYM85" s="94"/>
      <c r="GYN85" s="94"/>
      <c r="GYO85" s="94"/>
      <c r="GYP85" s="94"/>
      <c r="GYQ85" s="94"/>
      <c r="GYR85" s="94"/>
      <c r="GYS85" s="94"/>
      <c r="GYT85" s="94"/>
      <c r="GYU85" s="94"/>
      <c r="GYV85" s="94"/>
      <c r="GYW85" s="94"/>
      <c r="GYX85" s="94"/>
      <c r="GYY85" s="94"/>
      <c r="GYZ85" s="94"/>
      <c r="GZA85" s="94"/>
      <c r="GZB85" s="94"/>
      <c r="GZC85" s="94"/>
      <c r="GZD85" s="94"/>
      <c r="GZE85" s="94"/>
      <c r="GZF85" s="94"/>
      <c r="GZG85" s="94"/>
      <c r="GZH85" s="94"/>
      <c r="GZI85" s="94"/>
      <c r="GZJ85" s="94"/>
      <c r="GZK85" s="94"/>
      <c r="GZL85" s="94"/>
      <c r="GZM85" s="94"/>
      <c r="GZN85" s="94"/>
      <c r="GZO85" s="94"/>
      <c r="GZP85" s="94"/>
      <c r="GZQ85" s="94"/>
      <c r="GZR85" s="94"/>
      <c r="GZS85" s="94"/>
      <c r="GZT85" s="94"/>
      <c r="GZU85" s="94"/>
      <c r="GZV85" s="94"/>
      <c r="GZW85" s="94"/>
      <c r="GZX85" s="94"/>
      <c r="GZY85" s="94"/>
      <c r="GZZ85" s="94"/>
      <c r="HAA85" s="94"/>
      <c r="HAB85" s="94"/>
      <c r="HAC85" s="94"/>
      <c r="HAD85" s="94"/>
      <c r="HAE85" s="94"/>
      <c r="HAF85" s="94"/>
      <c r="HAG85" s="94"/>
      <c r="HAH85" s="94"/>
      <c r="HAI85" s="94"/>
      <c r="HAJ85" s="94"/>
      <c r="HAK85" s="94"/>
      <c r="HAL85" s="94"/>
      <c r="HAM85" s="94"/>
      <c r="HAN85" s="94"/>
      <c r="HAO85" s="94"/>
      <c r="HAP85" s="94"/>
      <c r="HAQ85" s="94"/>
      <c r="HAR85" s="94"/>
      <c r="HAS85" s="94"/>
      <c r="HAT85" s="94"/>
      <c r="HAU85" s="94"/>
      <c r="HAV85" s="94"/>
      <c r="HAW85" s="94"/>
      <c r="HAX85" s="94"/>
      <c r="HAY85" s="94"/>
      <c r="HAZ85" s="94"/>
      <c r="HBA85" s="94"/>
      <c r="HBB85" s="94"/>
      <c r="HBC85" s="94"/>
      <c r="HBD85" s="94"/>
      <c r="HBE85" s="94"/>
      <c r="HBF85" s="94"/>
      <c r="HBG85" s="94"/>
      <c r="HBH85" s="94"/>
      <c r="HBI85" s="94"/>
      <c r="HBJ85" s="94"/>
      <c r="HBK85" s="94"/>
      <c r="HBL85" s="94"/>
      <c r="HBM85" s="94"/>
      <c r="HBN85" s="94"/>
      <c r="HBO85" s="94"/>
      <c r="HBP85" s="94"/>
      <c r="HBQ85" s="94"/>
      <c r="HBR85" s="94"/>
      <c r="HBS85" s="94"/>
      <c r="HBT85" s="94"/>
      <c r="HBU85" s="94"/>
      <c r="HBV85" s="94"/>
      <c r="HBW85" s="94"/>
      <c r="HBX85" s="94"/>
      <c r="HBY85" s="94"/>
      <c r="HBZ85" s="94"/>
      <c r="HCA85" s="94"/>
      <c r="HCB85" s="94"/>
      <c r="HCC85" s="94"/>
      <c r="HCD85" s="94"/>
      <c r="HCE85" s="94"/>
      <c r="HCF85" s="94"/>
      <c r="HCG85" s="94"/>
      <c r="HCH85" s="94"/>
      <c r="HCI85" s="94"/>
      <c r="HCJ85" s="94"/>
      <c r="HCK85" s="94"/>
      <c r="HCL85" s="94"/>
      <c r="HCM85" s="94"/>
      <c r="HCN85" s="94"/>
      <c r="HCO85" s="94"/>
      <c r="HCP85" s="94"/>
      <c r="HCQ85" s="94"/>
      <c r="HCR85" s="94"/>
      <c r="HCS85" s="94"/>
      <c r="HCT85" s="94"/>
      <c r="HCU85" s="94"/>
      <c r="HCV85" s="94"/>
      <c r="HCW85" s="94"/>
      <c r="HCX85" s="94"/>
      <c r="HCY85" s="94"/>
      <c r="HCZ85" s="94"/>
      <c r="HDA85" s="94"/>
      <c r="HDB85" s="94"/>
      <c r="HDC85" s="94"/>
      <c r="HDD85" s="94"/>
      <c r="HDE85" s="94"/>
      <c r="HDF85" s="94"/>
      <c r="HDG85" s="94"/>
      <c r="HDH85" s="94"/>
      <c r="HDI85" s="94"/>
      <c r="HDJ85" s="94"/>
      <c r="HDK85" s="94"/>
      <c r="HDL85" s="94"/>
      <c r="HDM85" s="94"/>
      <c r="HDN85" s="94"/>
      <c r="HDO85" s="94"/>
      <c r="HDP85" s="94"/>
      <c r="HDQ85" s="94"/>
      <c r="HDR85" s="94"/>
      <c r="HDS85" s="94"/>
      <c r="HDT85" s="94"/>
      <c r="HDU85" s="94"/>
      <c r="HDV85" s="94"/>
      <c r="HDW85" s="94"/>
      <c r="HDX85" s="94"/>
      <c r="HDY85" s="94"/>
      <c r="HDZ85" s="94"/>
      <c r="HEA85" s="94"/>
      <c r="HEB85" s="94"/>
      <c r="HEC85" s="94"/>
      <c r="HED85" s="94"/>
      <c r="HEE85" s="94"/>
      <c r="HEF85" s="94"/>
      <c r="HEG85" s="94"/>
      <c r="HEH85" s="94"/>
      <c r="HEI85" s="94"/>
      <c r="HEJ85" s="94"/>
      <c r="HEK85" s="94"/>
      <c r="HEL85" s="94"/>
      <c r="HEM85" s="94"/>
      <c r="HEN85" s="94"/>
      <c r="HEO85" s="94"/>
      <c r="HEP85" s="94"/>
      <c r="HEQ85" s="94"/>
      <c r="HER85" s="94"/>
      <c r="HES85" s="94"/>
      <c r="HET85" s="94"/>
      <c r="HEU85" s="94"/>
      <c r="HEV85" s="94"/>
      <c r="HEW85" s="94"/>
      <c r="HEX85" s="94"/>
      <c r="HEY85" s="94"/>
      <c r="HEZ85" s="94"/>
      <c r="HFA85" s="94"/>
      <c r="HFB85" s="94"/>
      <c r="HFC85" s="94"/>
      <c r="HFD85" s="94"/>
      <c r="HFE85" s="94"/>
      <c r="HFF85" s="94"/>
      <c r="HFG85" s="94"/>
      <c r="HFH85" s="94"/>
      <c r="HFI85" s="94"/>
      <c r="HFJ85" s="94"/>
      <c r="HFK85" s="94"/>
      <c r="HFL85" s="94"/>
      <c r="HFM85" s="94"/>
      <c r="HFN85" s="94"/>
      <c r="HFO85" s="94"/>
      <c r="HFP85" s="94"/>
      <c r="HFQ85" s="94"/>
      <c r="HFR85" s="94"/>
      <c r="HFS85" s="94"/>
      <c r="HFT85" s="94"/>
      <c r="HFU85" s="94"/>
      <c r="HFV85" s="94"/>
      <c r="HFW85" s="94"/>
      <c r="HFX85" s="94"/>
      <c r="HFY85" s="94"/>
      <c r="HFZ85" s="94"/>
      <c r="HGA85" s="94"/>
      <c r="HGB85" s="94"/>
      <c r="HGC85" s="94"/>
      <c r="HGD85" s="94"/>
      <c r="HGE85" s="94"/>
      <c r="HGF85" s="94"/>
      <c r="HGG85" s="94"/>
      <c r="HGH85" s="94"/>
      <c r="HGI85" s="94"/>
      <c r="HGJ85" s="94"/>
      <c r="HGK85" s="94"/>
      <c r="HGL85" s="94"/>
      <c r="HGM85" s="94"/>
      <c r="HGN85" s="94"/>
      <c r="HGO85" s="94"/>
      <c r="HGP85" s="94"/>
      <c r="HGQ85" s="94"/>
      <c r="HGR85" s="94"/>
      <c r="HGS85" s="94"/>
      <c r="HGT85" s="94"/>
      <c r="HGU85" s="94"/>
      <c r="HGV85" s="94"/>
      <c r="HGW85" s="94"/>
      <c r="HGX85" s="94"/>
      <c r="HGY85" s="94"/>
      <c r="HGZ85" s="94"/>
      <c r="HHA85" s="94"/>
      <c r="HHB85" s="94"/>
      <c r="HHC85" s="94"/>
      <c r="HHD85" s="94"/>
      <c r="HHE85" s="94"/>
      <c r="HHF85" s="94"/>
      <c r="HHG85" s="94"/>
      <c r="HHH85" s="94"/>
      <c r="HHI85" s="94"/>
      <c r="HHJ85" s="94"/>
      <c r="HHK85" s="94"/>
      <c r="HHL85" s="94"/>
      <c r="HHM85" s="94"/>
      <c r="HHN85" s="94"/>
      <c r="HHO85" s="94"/>
      <c r="HHP85" s="94"/>
      <c r="HHQ85" s="94"/>
      <c r="HHR85" s="94"/>
      <c r="HHS85" s="94"/>
      <c r="HHT85" s="94"/>
      <c r="HHU85" s="94"/>
      <c r="HHV85" s="94"/>
      <c r="HHW85" s="94"/>
      <c r="HHX85" s="94"/>
      <c r="HHY85" s="94"/>
      <c r="HHZ85" s="94"/>
      <c r="HIA85" s="94"/>
      <c r="HIB85" s="94"/>
      <c r="HIC85" s="94"/>
      <c r="HID85" s="94"/>
      <c r="HIE85" s="94"/>
      <c r="HIF85" s="94"/>
      <c r="HIG85" s="94"/>
      <c r="HIH85" s="94"/>
      <c r="HII85" s="94"/>
      <c r="HIJ85" s="94"/>
      <c r="HIK85" s="94"/>
      <c r="HIL85" s="94"/>
      <c r="HIM85" s="94"/>
      <c r="HIN85" s="94"/>
      <c r="HIO85" s="94"/>
      <c r="HIP85" s="94"/>
      <c r="HIQ85" s="94"/>
      <c r="HIR85" s="94"/>
      <c r="HIS85" s="94"/>
      <c r="HIT85" s="94"/>
      <c r="HIU85" s="94"/>
      <c r="HIV85" s="94"/>
      <c r="HIW85" s="94"/>
      <c r="HIX85" s="94"/>
      <c r="HIY85" s="94"/>
      <c r="HIZ85" s="94"/>
      <c r="HJA85" s="94"/>
      <c r="HJB85" s="94"/>
      <c r="HJC85" s="94"/>
      <c r="HJD85" s="94"/>
      <c r="HJE85" s="94"/>
      <c r="HJF85" s="94"/>
      <c r="HJG85" s="94"/>
      <c r="HJH85" s="94"/>
      <c r="HJI85" s="94"/>
      <c r="HJJ85" s="94"/>
      <c r="HJK85" s="94"/>
      <c r="HJL85" s="94"/>
      <c r="HJM85" s="94"/>
      <c r="HJN85" s="94"/>
      <c r="HJO85" s="94"/>
      <c r="HJP85" s="94"/>
      <c r="HJQ85" s="94"/>
      <c r="HJR85" s="94"/>
      <c r="HJS85" s="94"/>
      <c r="HJT85" s="94"/>
      <c r="HJU85" s="94"/>
      <c r="HJV85" s="94"/>
      <c r="HJW85" s="94"/>
      <c r="HJX85" s="94"/>
      <c r="HJY85" s="94"/>
      <c r="HJZ85" s="94"/>
      <c r="HKA85" s="94"/>
      <c r="HKB85" s="94"/>
      <c r="HKC85" s="94"/>
      <c r="HKD85" s="94"/>
      <c r="HKE85" s="94"/>
      <c r="HKF85" s="94"/>
      <c r="HKG85" s="94"/>
      <c r="HKH85" s="94"/>
      <c r="HKI85" s="94"/>
      <c r="HKJ85" s="94"/>
      <c r="HKK85" s="94"/>
      <c r="HKL85" s="94"/>
      <c r="HKM85" s="94"/>
      <c r="HKN85" s="94"/>
      <c r="HKO85" s="94"/>
      <c r="HKP85" s="94"/>
      <c r="HKQ85" s="94"/>
      <c r="HKR85" s="94"/>
      <c r="HKS85" s="94"/>
      <c r="HKT85" s="94"/>
      <c r="HKU85" s="94"/>
      <c r="HKV85" s="94"/>
      <c r="HKW85" s="94"/>
      <c r="HKX85" s="94"/>
      <c r="HKY85" s="94"/>
      <c r="HKZ85" s="94"/>
      <c r="HLA85" s="94"/>
      <c r="HLB85" s="94"/>
      <c r="HLC85" s="94"/>
      <c r="HLD85" s="94"/>
      <c r="HLE85" s="94"/>
      <c r="HLF85" s="94"/>
      <c r="HLG85" s="94"/>
      <c r="HLH85" s="94"/>
      <c r="HLI85" s="94"/>
      <c r="HLJ85" s="94"/>
      <c r="HLK85" s="94"/>
      <c r="HLL85" s="94"/>
      <c r="HLM85" s="94"/>
      <c r="HLN85" s="94"/>
      <c r="HLO85" s="94"/>
      <c r="HLP85" s="94"/>
      <c r="HLQ85" s="94"/>
      <c r="HLR85" s="94"/>
      <c r="HLS85" s="94"/>
      <c r="HLT85" s="94"/>
      <c r="HLU85" s="94"/>
      <c r="HLV85" s="94"/>
      <c r="HLW85" s="94"/>
      <c r="HLX85" s="94"/>
      <c r="HLY85" s="94"/>
      <c r="HLZ85" s="94"/>
      <c r="HMA85" s="94"/>
      <c r="HMB85" s="94"/>
      <c r="HMC85" s="94"/>
      <c r="HMD85" s="94"/>
      <c r="HME85" s="94"/>
      <c r="HMF85" s="94"/>
      <c r="HMG85" s="94"/>
      <c r="HMH85" s="94"/>
      <c r="HMI85" s="94"/>
      <c r="HMJ85" s="94"/>
      <c r="HMK85" s="94"/>
      <c r="HML85" s="94"/>
      <c r="HMM85" s="94"/>
      <c r="HMN85" s="94"/>
      <c r="HMO85" s="94"/>
      <c r="HMP85" s="94"/>
      <c r="HMQ85" s="94"/>
      <c r="HMR85" s="94"/>
      <c r="HMS85" s="94"/>
      <c r="HMT85" s="94"/>
      <c r="HMU85" s="94"/>
      <c r="HMV85" s="94"/>
      <c r="HMW85" s="94"/>
      <c r="HMX85" s="94"/>
      <c r="HMY85" s="94"/>
      <c r="HMZ85" s="94"/>
      <c r="HNA85" s="94"/>
      <c r="HNB85" s="94"/>
      <c r="HNC85" s="94"/>
      <c r="HND85" s="94"/>
      <c r="HNE85" s="94"/>
      <c r="HNF85" s="94"/>
      <c r="HNG85" s="94"/>
      <c r="HNH85" s="94"/>
      <c r="HNI85" s="94"/>
      <c r="HNJ85" s="94"/>
      <c r="HNK85" s="94"/>
      <c r="HNL85" s="94"/>
      <c r="HNM85" s="94"/>
      <c r="HNN85" s="94"/>
      <c r="HNO85" s="94"/>
      <c r="HNP85" s="94"/>
      <c r="HNQ85" s="94"/>
      <c r="HNR85" s="94"/>
      <c r="HNS85" s="94"/>
      <c r="HNT85" s="94"/>
      <c r="HNU85" s="94"/>
      <c r="HNV85" s="94"/>
      <c r="HNW85" s="94"/>
      <c r="HNX85" s="94"/>
      <c r="HNY85" s="94"/>
      <c r="HNZ85" s="94"/>
      <c r="HOA85" s="94"/>
      <c r="HOB85" s="94"/>
      <c r="HOC85" s="94"/>
      <c r="HOD85" s="94"/>
      <c r="HOE85" s="94"/>
      <c r="HOF85" s="94"/>
      <c r="HOG85" s="94"/>
      <c r="HOH85" s="94"/>
      <c r="HOI85" s="94"/>
      <c r="HOJ85" s="94"/>
      <c r="HOK85" s="94"/>
      <c r="HOL85" s="94"/>
      <c r="HOM85" s="94"/>
      <c r="HON85" s="94"/>
      <c r="HOO85" s="94"/>
      <c r="HOP85" s="94"/>
      <c r="HOQ85" s="94"/>
      <c r="HOR85" s="94"/>
      <c r="HOS85" s="94"/>
      <c r="HOT85" s="94"/>
      <c r="HOU85" s="94"/>
      <c r="HOV85" s="94"/>
      <c r="HOW85" s="94"/>
      <c r="HOX85" s="94"/>
      <c r="HOY85" s="94"/>
      <c r="HOZ85" s="94"/>
      <c r="HPA85" s="94"/>
      <c r="HPB85" s="94"/>
      <c r="HPC85" s="94"/>
      <c r="HPD85" s="94"/>
      <c r="HPE85" s="94"/>
      <c r="HPF85" s="94"/>
      <c r="HPG85" s="94"/>
      <c r="HPH85" s="94"/>
      <c r="HPI85" s="94"/>
      <c r="HPJ85" s="94"/>
      <c r="HPK85" s="94"/>
      <c r="HPL85" s="94"/>
      <c r="HPM85" s="94"/>
      <c r="HPN85" s="94"/>
      <c r="HPO85" s="94"/>
      <c r="HPP85" s="94"/>
      <c r="HPQ85" s="94"/>
      <c r="HPR85" s="94"/>
      <c r="HPS85" s="94"/>
      <c r="HPT85" s="94"/>
      <c r="HPU85" s="94"/>
      <c r="HPV85" s="94"/>
      <c r="HPW85" s="94"/>
      <c r="HPX85" s="94"/>
      <c r="HPY85" s="94"/>
      <c r="HPZ85" s="94"/>
      <c r="HQA85" s="94"/>
      <c r="HQB85" s="94"/>
      <c r="HQC85" s="94"/>
      <c r="HQD85" s="94"/>
      <c r="HQE85" s="94"/>
      <c r="HQF85" s="94"/>
      <c r="HQG85" s="94"/>
      <c r="HQH85" s="94"/>
      <c r="HQI85" s="94"/>
      <c r="HQJ85" s="94"/>
      <c r="HQK85" s="94"/>
      <c r="HQL85" s="94"/>
      <c r="HQM85" s="94"/>
      <c r="HQN85" s="94"/>
      <c r="HQO85" s="94"/>
      <c r="HQP85" s="94"/>
      <c r="HQQ85" s="94"/>
      <c r="HQR85" s="94"/>
      <c r="HQS85" s="94"/>
      <c r="HQT85" s="94"/>
      <c r="HQU85" s="94"/>
      <c r="HQV85" s="94"/>
      <c r="HQW85" s="94"/>
      <c r="HQX85" s="94"/>
      <c r="HQY85" s="94"/>
      <c r="HQZ85" s="94"/>
      <c r="HRA85" s="94"/>
      <c r="HRB85" s="94"/>
      <c r="HRC85" s="94"/>
      <c r="HRD85" s="94"/>
      <c r="HRE85" s="94"/>
      <c r="HRF85" s="94"/>
      <c r="HRG85" s="94"/>
      <c r="HRH85" s="94"/>
      <c r="HRI85" s="94"/>
      <c r="HRJ85" s="94"/>
      <c r="HRK85" s="94"/>
      <c r="HRL85" s="94"/>
      <c r="HRM85" s="94"/>
      <c r="HRN85" s="94"/>
      <c r="HRO85" s="94"/>
      <c r="HRP85" s="94"/>
      <c r="HRQ85" s="94"/>
      <c r="HRR85" s="94"/>
      <c r="HRS85" s="94"/>
      <c r="HRT85" s="94"/>
      <c r="HRU85" s="94"/>
      <c r="HRV85" s="94"/>
      <c r="HRW85" s="94"/>
      <c r="HRX85" s="94"/>
      <c r="HRY85" s="94"/>
      <c r="HRZ85" s="94"/>
      <c r="HSA85" s="94"/>
      <c r="HSB85" s="94"/>
      <c r="HSC85" s="94"/>
      <c r="HSD85" s="94"/>
      <c r="HSE85" s="94"/>
      <c r="HSF85" s="94"/>
      <c r="HSG85" s="94"/>
      <c r="HSH85" s="94"/>
      <c r="HSI85" s="94"/>
      <c r="HSJ85" s="94"/>
      <c r="HSK85" s="94"/>
      <c r="HSL85" s="94"/>
      <c r="HSM85" s="94"/>
      <c r="HSN85" s="94"/>
      <c r="HSO85" s="94"/>
      <c r="HSP85" s="94"/>
      <c r="HSQ85" s="94"/>
      <c r="HSR85" s="94"/>
      <c r="HSS85" s="94"/>
      <c r="HST85" s="94"/>
      <c r="HSU85" s="94"/>
      <c r="HSV85" s="94"/>
      <c r="HSW85" s="94"/>
      <c r="HSX85" s="94"/>
      <c r="HSY85" s="94"/>
      <c r="HSZ85" s="94"/>
      <c r="HTA85" s="94"/>
      <c r="HTB85" s="94"/>
      <c r="HTC85" s="94"/>
      <c r="HTD85" s="94"/>
      <c r="HTE85" s="94"/>
      <c r="HTF85" s="94"/>
      <c r="HTG85" s="94"/>
      <c r="HTH85" s="94"/>
      <c r="HTI85" s="94"/>
      <c r="HTJ85" s="94"/>
      <c r="HTK85" s="94"/>
      <c r="HTL85" s="94"/>
      <c r="HTM85" s="94"/>
      <c r="HTN85" s="94"/>
      <c r="HTO85" s="94"/>
      <c r="HTP85" s="94"/>
      <c r="HTQ85" s="94"/>
      <c r="HTR85" s="94"/>
      <c r="HTS85" s="94"/>
      <c r="HTT85" s="94"/>
      <c r="HTU85" s="94"/>
      <c r="HTV85" s="94"/>
      <c r="HTW85" s="94"/>
      <c r="HTX85" s="94"/>
      <c r="HTY85" s="94"/>
      <c r="HTZ85" s="94"/>
      <c r="HUA85" s="94"/>
      <c r="HUB85" s="94"/>
      <c r="HUC85" s="94"/>
      <c r="HUD85" s="94"/>
      <c r="HUE85" s="94"/>
      <c r="HUF85" s="94"/>
      <c r="HUG85" s="94"/>
      <c r="HUH85" s="94"/>
      <c r="HUI85" s="94"/>
      <c r="HUJ85" s="94"/>
      <c r="HUK85" s="94"/>
      <c r="HUL85" s="94"/>
      <c r="HUM85" s="94"/>
      <c r="HUN85" s="94"/>
      <c r="HUO85" s="94"/>
      <c r="HUP85" s="94"/>
      <c r="HUQ85" s="94"/>
      <c r="HUR85" s="94"/>
      <c r="HUS85" s="94"/>
      <c r="HUT85" s="94"/>
      <c r="HUU85" s="94"/>
      <c r="HUV85" s="94"/>
      <c r="HUW85" s="94"/>
      <c r="HUX85" s="94"/>
      <c r="HUY85" s="94"/>
      <c r="HUZ85" s="94"/>
      <c r="HVA85" s="94"/>
      <c r="HVB85" s="94"/>
      <c r="HVC85" s="94"/>
      <c r="HVD85" s="94"/>
      <c r="HVE85" s="94"/>
      <c r="HVF85" s="94"/>
      <c r="HVG85" s="94"/>
      <c r="HVH85" s="94"/>
      <c r="HVI85" s="94"/>
      <c r="HVJ85" s="94"/>
      <c r="HVK85" s="94"/>
      <c r="HVL85" s="94"/>
      <c r="HVM85" s="94"/>
      <c r="HVN85" s="94"/>
      <c r="HVO85" s="94"/>
      <c r="HVP85" s="94"/>
      <c r="HVQ85" s="94"/>
      <c r="HVR85" s="94"/>
      <c r="HVS85" s="94"/>
      <c r="HVT85" s="94"/>
      <c r="HVU85" s="94"/>
      <c r="HVV85" s="94"/>
      <c r="HVW85" s="94"/>
      <c r="HVX85" s="94"/>
      <c r="HVY85" s="94"/>
      <c r="HVZ85" s="94"/>
      <c r="HWA85" s="94"/>
      <c r="HWB85" s="94"/>
      <c r="HWC85" s="94"/>
      <c r="HWD85" s="94"/>
      <c r="HWE85" s="94"/>
      <c r="HWF85" s="94"/>
      <c r="HWG85" s="94"/>
      <c r="HWH85" s="94"/>
      <c r="HWI85" s="94"/>
      <c r="HWJ85" s="94"/>
      <c r="HWK85" s="94"/>
      <c r="HWL85" s="94"/>
      <c r="HWM85" s="94"/>
      <c r="HWN85" s="94"/>
      <c r="HWO85" s="94"/>
      <c r="HWP85" s="94"/>
      <c r="HWQ85" s="94"/>
      <c r="HWR85" s="94"/>
      <c r="HWS85" s="94"/>
      <c r="HWT85" s="94"/>
      <c r="HWU85" s="94"/>
      <c r="HWV85" s="94"/>
      <c r="HWW85" s="94"/>
      <c r="HWX85" s="94"/>
      <c r="HWY85" s="94"/>
      <c r="HWZ85" s="94"/>
      <c r="HXA85" s="94"/>
      <c r="HXB85" s="94"/>
      <c r="HXC85" s="94"/>
      <c r="HXD85" s="94"/>
      <c r="HXE85" s="94"/>
      <c r="HXF85" s="94"/>
      <c r="HXG85" s="94"/>
      <c r="HXH85" s="94"/>
      <c r="HXI85" s="94"/>
      <c r="HXJ85" s="94"/>
      <c r="HXK85" s="94"/>
      <c r="HXL85" s="94"/>
      <c r="HXM85" s="94"/>
      <c r="HXN85" s="94"/>
      <c r="HXO85" s="94"/>
      <c r="HXP85" s="94"/>
      <c r="HXQ85" s="94"/>
      <c r="HXR85" s="94"/>
      <c r="HXS85" s="94"/>
      <c r="HXT85" s="94"/>
      <c r="HXU85" s="94"/>
      <c r="HXV85" s="94"/>
      <c r="HXW85" s="94"/>
      <c r="HXX85" s="94"/>
      <c r="HXY85" s="94"/>
      <c r="HXZ85" s="94"/>
      <c r="HYA85" s="94"/>
      <c r="HYB85" s="94"/>
      <c r="HYC85" s="94"/>
      <c r="HYD85" s="94"/>
      <c r="HYE85" s="94"/>
      <c r="HYF85" s="94"/>
      <c r="HYG85" s="94"/>
      <c r="HYH85" s="94"/>
      <c r="HYI85" s="94"/>
      <c r="HYJ85" s="94"/>
      <c r="HYK85" s="94"/>
      <c r="HYL85" s="94"/>
      <c r="HYM85" s="94"/>
      <c r="HYN85" s="94"/>
      <c r="HYO85" s="94"/>
      <c r="HYP85" s="94"/>
      <c r="HYQ85" s="94"/>
      <c r="HYR85" s="94"/>
      <c r="HYS85" s="94"/>
      <c r="HYT85" s="94"/>
      <c r="HYU85" s="94"/>
      <c r="HYV85" s="94"/>
      <c r="HYW85" s="94"/>
      <c r="HYX85" s="94"/>
      <c r="HYY85" s="94"/>
      <c r="HYZ85" s="94"/>
      <c r="HZA85" s="94"/>
      <c r="HZB85" s="94"/>
      <c r="HZC85" s="94"/>
      <c r="HZD85" s="94"/>
      <c r="HZE85" s="94"/>
      <c r="HZF85" s="94"/>
      <c r="HZG85" s="94"/>
      <c r="HZH85" s="94"/>
      <c r="HZI85" s="94"/>
      <c r="HZJ85" s="94"/>
      <c r="HZK85" s="94"/>
      <c r="HZL85" s="94"/>
      <c r="HZM85" s="94"/>
      <c r="HZN85" s="94"/>
      <c r="HZO85" s="94"/>
      <c r="HZP85" s="94"/>
      <c r="HZQ85" s="94"/>
      <c r="HZR85" s="94"/>
      <c r="HZS85" s="94"/>
      <c r="HZT85" s="94"/>
      <c r="HZU85" s="94"/>
      <c r="HZV85" s="94"/>
      <c r="HZW85" s="94"/>
      <c r="HZX85" s="94"/>
      <c r="HZY85" s="94"/>
      <c r="HZZ85" s="94"/>
      <c r="IAA85" s="94"/>
      <c r="IAB85" s="94"/>
      <c r="IAC85" s="94"/>
      <c r="IAD85" s="94"/>
      <c r="IAE85" s="94"/>
      <c r="IAF85" s="94"/>
      <c r="IAG85" s="94"/>
      <c r="IAH85" s="94"/>
      <c r="IAI85" s="94"/>
      <c r="IAJ85" s="94"/>
      <c r="IAK85" s="94"/>
      <c r="IAL85" s="94"/>
      <c r="IAM85" s="94"/>
      <c r="IAN85" s="94"/>
      <c r="IAO85" s="94"/>
      <c r="IAP85" s="94"/>
      <c r="IAQ85" s="94"/>
      <c r="IAR85" s="94"/>
      <c r="IAS85" s="94"/>
      <c r="IAT85" s="94"/>
      <c r="IAU85" s="94"/>
      <c r="IAV85" s="94"/>
      <c r="IAW85" s="94"/>
      <c r="IAX85" s="94"/>
      <c r="IAY85" s="94"/>
      <c r="IAZ85" s="94"/>
      <c r="IBA85" s="94"/>
      <c r="IBB85" s="94"/>
      <c r="IBC85" s="94"/>
      <c r="IBD85" s="94"/>
      <c r="IBE85" s="94"/>
      <c r="IBF85" s="94"/>
      <c r="IBG85" s="94"/>
      <c r="IBH85" s="94"/>
      <c r="IBI85" s="94"/>
      <c r="IBJ85" s="94"/>
      <c r="IBK85" s="94"/>
      <c r="IBL85" s="94"/>
      <c r="IBM85" s="94"/>
      <c r="IBN85" s="94"/>
      <c r="IBO85" s="94"/>
      <c r="IBP85" s="94"/>
      <c r="IBQ85" s="94"/>
      <c r="IBR85" s="94"/>
      <c r="IBS85" s="94"/>
      <c r="IBT85" s="94"/>
      <c r="IBU85" s="94"/>
      <c r="IBV85" s="94"/>
      <c r="IBW85" s="94"/>
      <c r="IBX85" s="94"/>
      <c r="IBY85" s="94"/>
      <c r="IBZ85" s="94"/>
      <c r="ICA85" s="94"/>
      <c r="ICB85" s="94"/>
      <c r="ICC85" s="94"/>
      <c r="ICD85" s="94"/>
      <c r="ICE85" s="94"/>
      <c r="ICF85" s="94"/>
      <c r="ICG85" s="94"/>
      <c r="ICH85" s="94"/>
      <c r="ICI85" s="94"/>
      <c r="ICJ85" s="94"/>
      <c r="ICK85" s="94"/>
      <c r="ICL85" s="94"/>
      <c r="ICM85" s="94"/>
      <c r="ICN85" s="94"/>
      <c r="ICO85" s="94"/>
      <c r="ICP85" s="94"/>
      <c r="ICQ85" s="94"/>
      <c r="ICR85" s="94"/>
      <c r="ICS85" s="94"/>
      <c r="ICT85" s="94"/>
      <c r="ICU85" s="94"/>
      <c r="ICV85" s="94"/>
      <c r="ICW85" s="94"/>
      <c r="ICX85" s="94"/>
      <c r="ICY85" s="94"/>
      <c r="ICZ85" s="94"/>
      <c r="IDA85" s="94"/>
      <c r="IDB85" s="94"/>
      <c r="IDC85" s="94"/>
      <c r="IDD85" s="94"/>
      <c r="IDE85" s="94"/>
      <c r="IDF85" s="94"/>
      <c r="IDG85" s="94"/>
      <c r="IDH85" s="94"/>
      <c r="IDI85" s="94"/>
      <c r="IDJ85" s="94"/>
      <c r="IDK85" s="94"/>
      <c r="IDL85" s="94"/>
      <c r="IDM85" s="94"/>
      <c r="IDN85" s="94"/>
      <c r="IDO85" s="94"/>
      <c r="IDP85" s="94"/>
      <c r="IDQ85" s="94"/>
      <c r="IDR85" s="94"/>
      <c r="IDS85" s="94"/>
      <c r="IDT85" s="94"/>
      <c r="IDU85" s="94"/>
      <c r="IDV85" s="94"/>
      <c r="IDW85" s="94"/>
      <c r="IDX85" s="94"/>
      <c r="IDY85" s="94"/>
      <c r="IDZ85" s="94"/>
      <c r="IEA85" s="94"/>
      <c r="IEB85" s="94"/>
      <c r="IEC85" s="94"/>
      <c r="IED85" s="94"/>
      <c r="IEE85" s="94"/>
      <c r="IEF85" s="94"/>
      <c r="IEG85" s="94"/>
      <c r="IEH85" s="94"/>
      <c r="IEI85" s="94"/>
      <c r="IEJ85" s="94"/>
      <c r="IEK85" s="94"/>
      <c r="IEL85" s="94"/>
      <c r="IEM85" s="94"/>
      <c r="IEN85" s="94"/>
      <c r="IEO85" s="94"/>
      <c r="IEP85" s="94"/>
      <c r="IEQ85" s="94"/>
      <c r="IER85" s="94"/>
      <c r="IES85" s="94"/>
      <c r="IET85" s="94"/>
      <c r="IEU85" s="94"/>
      <c r="IEV85" s="94"/>
      <c r="IEW85" s="94"/>
      <c r="IEX85" s="94"/>
      <c r="IEY85" s="94"/>
      <c r="IEZ85" s="94"/>
      <c r="IFA85" s="94"/>
      <c r="IFB85" s="94"/>
      <c r="IFC85" s="94"/>
      <c r="IFD85" s="94"/>
      <c r="IFE85" s="94"/>
      <c r="IFF85" s="94"/>
      <c r="IFG85" s="94"/>
      <c r="IFH85" s="94"/>
      <c r="IFI85" s="94"/>
      <c r="IFJ85" s="94"/>
      <c r="IFK85" s="94"/>
      <c r="IFL85" s="94"/>
      <c r="IFM85" s="94"/>
      <c r="IFN85" s="94"/>
      <c r="IFO85" s="94"/>
      <c r="IFP85" s="94"/>
      <c r="IFQ85" s="94"/>
      <c r="IFR85" s="94"/>
      <c r="IFS85" s="94"/>
      <c r="IFT85" s="94"/>
      <c r="IFU85" s="94"/>
      <c r="IFV85" s="94"/>
      <c r="IFW85" s="94"/>
      <c r="IFX85" s="94"/>
      <c r="IFY85" s="94"/>
      <c r="IFZ85" s="94"/>
      <c r="IGA85" s="94"/>
      <c r="IGB85" s="94"/>
      <c r="IGC85" s="94"/>
      <c r="IGD85" s="94"/>
      <c r="IGE85" s="94"/>
      <c r="IGF85" s="94"/>
      <c r="IGG85" s="94"/>
      <c r="IGH85" s="94"/>
      <c r="IGI85" s="94"/>
      <c r="IGJ85" s="94"/>
      <c r="IGK85" s="94"/>
      <c r="IGL85" s="94"/>
      <c r="IGM85" s="94"/>
      <c r="IGN85" s="94"/>
      <c r="IGO85" s="94"/>
      <c r="IGP85" s="94"/>
      <c r="IGQ85" s="94"/>
      <c r="IGR85" s="94"/>
      <c r="IGS85" s="94"/>
      <c r="IGT85" s="94"/>
      <c r="IGU85" s="94"/>
      <c r="IGV85" s="94"/>
      <c r="IGW85" s="94"/>
      <c r="IGX85" s="94"/>
      <c r="IGY85" s="94"/>
      <c r="IGZ85" s="94"/>
      <c r="IHA85" s="94"/>
      <c r="IHB85" s="94"/>
      <c r="IHC85" s="94"/>
      <c r="IHD85" s="94"/>
      <c r="IHE85" s="94"/>
      <c r="IHF85" s="94"/>
      <c r="IHG85" s="94"/>
      <c r="IHH85" s="94"/>
      <c r="IHI85" s="94"/>
      <c r="IHJ85" s="94"/>
      <c r="IHK85" s="94"/>
      <c r="IHL85" s="94"/>
      <c r="IHM85" s="94"/>
      <c r="IHN85" s="94"/>
      <c r="IHO85" s="94"/>
      <c r="IHP85" s="94"/>
      <c r="IHQ85" s="94"/>
      <c r="IHR85" s="94"/>
      <c r="IHS85" s="94"/>
      <c r="IHT85" s="94"/>
      <c r="IHU85" s="94"/>
      <c r="IHV85" s="94"/>
      <c r="IHW85" s="94"/>
      <c r="IHX85" s="94"/>
      <c r="IHY85" s="94"/>
      <c r="IHZ85" s="94"/>
      <c r="IIA85" s="94"/>
      <c r="IIB85" s="94"/>
      <c r="IIC85" s="94"/>
      <c r="IID85" s="94"/>
      <c r="IIE85" s="94"/>
      <c r="IIF85" s="94"/>
      <c r="IIG85" s="94"/>
      <c r="IIH85" s="94"/>
      <c r="III85" s="94"/>
      <c r="IIJ85" s="94"/>
      <c r="IIK85" s="94"/>
      <c r="IIL85" s="94"/>
      <c r="IIM85" s="94"/>
      <c r="IIN85" s="94"/>
      <c r="IIO85" s="94"/>
      <c r="IIP85" s="94"/>
      <c r="IIQ85" s="94"/>
      <c r="IIR85" s="94"/>
      <c r="IIS85" s="94"/>
      <c r="IIT85" s="94"/>
      <c r="IIU85" s="94"/>
      <c r="IIV85" s="94"/>
      <c r="IIW85" s="94"/>
      <c r="IIX85" s="94"/>
      <c r="IIY85" s="94"/>
      <c r="IIZ85" s="94"/>
      <c r="IJA85" s="94"/>
      <c r="IJB85" s="94"/>
      <c r="IJC85" s="94"/>
      <c r="IJD85" s="94"/>
      <c r="IJE85" s="94"/>
      <c r="IJF85" s="94"/>
      <c r="IJG85" s="94"/>
      <c r="IJH85" s="94"/>
      <c r="IJI85" s="94"/>
      <c r="IJJ85" s="94"/>
      <c r="IJK85" s="94"/>
      <c r="IJL85" s="94"/>
      <c r="IJM85" s="94"/>
      <c r="IJN85" s="94"/>
      <c r="IJO85" s="94"/>
      <c r="IJP85" s="94"/>
      <c r="IJQ85" s="94"/>
      <c r="IJR85" s="94"/>
      <c r="IJS85" s="94"/>
      <c r="IJT85" s="94"/>
      <c r="IJU85" s="94"/>
      <c r="IJV85" s="94"/>
      <c r="IJW85" s="94"/>
      <c r="IJX85" s="94"/>
      <c r="IJY85" s="94"/>
      <c r="IJZ85" s="94"/>
      <c r="IKA85" s="94"/>
      <c r="IKB85" s="94"/>
      <c r="IKC85" s="94"/>
      <c r="IKD85" s="94"/>
      <c r="IKE85" s="94"/>
      <c r="IKF85" s="94"/>
      <c r="IKG85" s="94"/>
      <c r="IKH85" s="94"/>
      <c r="IKI85" s="94"/>
      <c r="IKJ85" s="94"/>
      <c r="IKK85" s="94"/>
      <c r="IKL85" s="94"/>
      <c r="IKM85" s="94"/>
      <c r="IKN85" s="94"/>
      <c r="IKO85" s="94"/>
      <c r="IKP85" s="94"/>
      <c r="IKQ85" s="94"/>
      <c r="IKR85" s="94"/>
      <c r="IKS85" s="94"/>
      <c r="IKT85" s="94"/>
      <c r="IKU85" s="94"/>
      <c r="IKV85" s="94"/>
      <c r="IKW85" s="94"/>
      <c r="IKX85" s="94"/>
      <c r="IKY85" s="94"/>
      <c r="IKZ85" s="94"/>
      <c r="ILA85" s="94"/>
      <c r="ILB85" s="94"/>
      <c r="ILC85" s="94"/>
      <c r="ILD85" s="94"/>
      <c r="ILE85" s="94"/>
      <c r="ILF85" s="94"/>
      <c r="ILG85" s="94"/>
      <c r="ILH85" s="94"/>
      <c r="ILI85" s="94"/>
      <c r="ILJ85" s="94"/>
      <c r="ILK85" s="94"/>
      <c r="ILL85" s="94"/>
      <c r="ILM85" s="94"/>
      <c r="ILN85" s="94"/>
      <c r="ILO85" s="94"/>
      <c r="ILP85" s="94"/>
      <c r="ILQ85" s="94"/>
      <c r="ILR85" s="94"/>
      <c r="ILS85" s="94"/>
      <c r="ILT85" s="94"/>
      <c r="ILU85" s="94"/>
      <c r="ILV85" s="94"/>
      <c r="ILW85" s="94"/>
      <c r="ILX85" s="94"/>
      <c r="ILY85" s="94"/>
      <c r="ILZ85" s="94"/>
      <c r="IMA85" s="94"/>
      <c r="IMB85" s="94"/>
      <c r="IMC85" s="94"/>
      <c r="IMD85" s="94"/>
      <c r="IME85" s="94"/>
      <c r="IMF85" s="94"/>
      <c r="IMG85" s="94"/>
      <c r="IMH85" s="94"/>
      <c r="IMI85" s="94"/>
      <c r="IMJ85" s="94"/>
      <c r="IMK85" s="94"/>
      <c r="IML85" s="94"/>
      <c r="IMM85" s="94"/>
      <c r="IMN85" s="94"/>
      <c r="IMO85" s="94"/>
      <c r="IMP85" s="94"/>
      <c r="IMQ85" s="94"/>
      <c r="IMR85" s="94"/>
      <c r="IMS85" s="94"/>
      <c r="IMT85" s="94"/>
      <c r="IMU85" s="94"/>
      <c r="IMV85" s="94"/>
      <c r="IMW85" s="94"/>
      <c r="IMX85" s="94"/>
      <c r="IMY85" s="94"/>
      <c r="IMZ85" s="94"/>
      <c r="INA85" s="94"/>
      <c r="INB85" s="94"/>
      <c r="INC85" s="94"/>
      <c r="IND85" s="94"/>
      <c r="INE85" s="94"/>
      <c r="INF85" s="94"/>
      <c r="ING85" s="94"/>
      <c r="INH85" s="94"/>
      <c r="INI85" s="94"/>
      <c r="INJ85" s="94"/>
      <c r="INK85" s="94"/>
      <c r="INL85" s="94"/>
      <c r="INM85" s="94"/>
      <c r="INN85" s="94"/>
      <c r="INO85" s="94"/>
      <c r="INP85" s="94"/>
      <c r="INQ85" s="94"/>
      <c r="INR85" s="94"/>
      <c r="INS85" s="94"/>
      <c r="INT85" s="94"/>
      <c r="INU85" s="94"/>
      <c r="INV85" s="94"/>
      <c r="INW85" s="94"/>
      <c r="INX85" s="94"/>
      <c r="INY85" s="94"/>
      <c r="INZ85" s="94"/>
      <c r="IOA85" s="94"/>
      <c r="IOB85" s="94"/>
      <c r="IOC85" s="94"/>
      <c r="IOD85" s="94"/>
      <c r="IOE85" s="94"/>
      <c r="IOF85" s="94"/>
      <c r="IOG85" s="94"/>
      <c r="IOH85" s="94"/>
      <c r="IOI85" s="94"/>
      <c r="IOJ85" s="94"/>
      <c r="IOK85" s="94"/>
      <c r="IOL85" s="94"/>
      <c r="IOM85" s="94"/>
      <c r="ION85" s="94"/>
      <c r="IOO85" s="94"/>
      <c r="IOP85" s="94"/>
      <c r="IOQ85" s="94"/>
      <c r="IOR85" s="94"/>
      <c r="IOS85" s="94"/>
      <c r="IOT85" s="94"/>
      <c r="IOU85" s="94"/>
      <c r="IOV85" s="94"/>
      <c r="IOW85" s="94"/>
      <c r="IOX85" s="94"/>
      <c r="IOY85" s="94"/>
      <c r="IOZ85" s="94"/>
      <c r="IPA85" s="94"/>
      <c r="IPB85" s="94"/>
      <c r="IPC85" s="94"/>
      <c r="IPD85" s="94"/>
      <c r="IPE85" s="94"/>
      <c r="IPF85" s="94"/>
      <c r="IPG85" s="94"/>
      <c r="IPH85" s="94"/>
      <c r="IPI85" s="94"/>
      <c r="IPJ85" s="94"/>
      <c r="IPK85" s="94"/>
      <c r="IPL85" s="94"/>
      <c r="IPM85" s="94"/>
      <c r="IPN85" s="94"/>
      <c r="IPO85" s="94"/>
      <c r="IPP85" s="94"/>
      <c r="IPQ85" s="94"/>
      <c r="IPR85" s="94"/>
      <c r="IPS85" s="94"/>
      <c r="IPT85" s="94"/>
      <c r="IPU85" s="94"/>
      <c r="IPV85" s="94"/>
      <c r="IPW85" s="94"/>
      <c r="IPX85" s="94"/>
      <c r="IPY85" s="94"/>
      <c r="IPZ85" s="94"/>
      <c r="IQA85" s="94"/>
      <c r="IQB85" s="94"/>
      <c r="IQC85" s="94"/>
      <c r="IQD85" s="94"/>
      <c r="IQE85" s="94"/>
      <c r="IQF85" s="94"/>
      <c r="IQG85" s="94"/>
      <c r="IQH85" s="94"/>
      <c r="IQI85" s="94"/>
      <c r="IQJ85" s="94"/>
      <c r="IQK85" s="94"/>
      <c r="IQL85" s="94"/>
      <c r="IQM85" s="94"/>
      <c r="IQN85" s="94"/>
      <c r="IQO85" s="94"/>
      <c r="IQP85" s="94"/>
      <c r="IQQ85" s="94"/>
      <c r="IQR85" s="94"/>
      <c r="IQS85" s="94"/>
      <c r="IQT85" s="94"/>
      <c r="IQU85" s="94"/>
      <c r="IQV85" s="94"/>
      <c r="IQW85" s="94"/>
      <c r="IQX85" s="94"/>
      <c r="IQY85" s="94"/>
      <c r="IQZ85" s="94"/>
      <c r="IRA85" s="94"/>
      <c r="IRB85" s="94"/>
      <c r="IRC85" s="94"/>
      <c r="IRD85" s="94"/>
      <c r="IRE85" s="94"/>
      <c r="IRF85" s="94"/>
      <c r="IRG85" s="94"/>
      <c r="IRH85" s="94"/>
      <c r="IRI85" s="94"/>
      <c r="IRJ85" s="94"/>
      <c r="IRK85" s="94"/>
      <c r="IRL85" s="94"/>
      <c r="IRM85" s="94"/>
      <c r="IRN85" s="94"/>
      <c r="IRO85" s="94"/>
      <c r="IRP85" s="94"/>
      <c r="IRQ85" s="94"/>
      <c r="IRR85" s="94"/>
      <c r="IRS85" s="94"/>
      <c r="IRT85" s="94"/>
      <c r="IRU85" s="94"/>
      <c r="IRV85" s="94"/>
      <c r="IRW85" s="94"/>
      <c r="IRX85" s="94"/>
      <c r="IRY85" s="94"/>
      <c r="IRZ85" s="94"/>
      <c r="ISA85" s="94"/>
      <c r="ISB85" s="94"/>
      <c r="ISC85" s="94"/>
      <c r="ISD85" s="94"/>
      <c r="ISE85" s="94"/>
      <c r="ISF85" s="94"/>
      <c r="ISG85" s="94"/>
      <c r="ISH85" s="94"/>
      <c r="ISI85" s="94"/>
      <c r="ISJ85" s="94"/>
      <c r="ISK85" s="94"/>
      <c r="ISL85" s="94"/>
      <c r="ISM85" s="94"/>
      <c r="ISN85" s="94"/>
      <c r="ISO85" s="94"/>
      <c r="ISP85" s="94"/>
      <c r="ISQ85" s="94"/>
      <c r="ISR85" s="94"/>
      <c r="ISS85" s="94"/>
      <c r="IST85" s="94"/>
      <c r="ISU85" s="94"/>
      <c r="ISV85" s="94"/>
      <c r="ISW85" s="94"/>
      <c r="ISX85" s="94"/>
      <c r="ISY85" s="94"/>
      <c r="ISZ85" s="94"/>
      <c r="ITA85" s="94"/>
      <c r="ITB85" s="94"/>
      <c r="ITC85" s="94"/>
      <c r="ITD85" s="94"/>
      <c r="ITE85" s="94"/>
      <c r="ITF85" s="94"/>
      <c r="ITG85" s="94"/>
      <c r="ITH85" s="94"/>
      <c r="ITI85" s="94"/>
      <c r="ITJ85" s="94"/>
      <c r="ITK85" s="94"/>
      <c r="ITL85" s="94"/>
      <c r="ITM85" s="94"/>
      <c r="ITN85" s="94"/>
      <c r="ITO85" s="94"/>
      <c r="ITP85" s="94"/>
      <c r="ITQ85" s="94"/>
      <c r="ITR85" s="94"/>
      <c r="ITS85" s="94"/>
      <c r="ITT85" s="94"/>
      <c r="ITU85" s="94"/>
      <c r="ITV85" s="94"/>
      <c r="ITW85" s="94"/>
      <c r="ITX85" s="94"/>
      <c r="ITY85" s="94"/>
      <c r="ITZ85" s="94"/>
      <c r="IUA85" s="94"/>
      <c r="IUB85" s="94"/>
      <c r="IUC85" s="94"/>
      <c r="IUD85" s="94"/>
      <c r="IUE85" s="94"/>
      <c r="IUF85" s="94"/>
      <c r="IUG85" s="94"/>
      <c r="IUH85" s="94"/>
      <c r="IUI85" s="94"/>
      <c r="IUJ85" s="94"/>
      <c r="IUK85" s="94"/>
      <c r="IUL85" s="94"/>
      <c r="IUM85" s="94"/>
      <c r="IUN85" s="94"/>
      <c r="IUO85" s="94"/>
      <c r="IUP85" s="94"/>
      <c r="IUQ85" s="94"/>
      <c r="IUR85" s="94"/>
      <c r="IUS85" s="94"/>
      <c r="IUT85" s="94"/>
      <c r="IUU85" s="94"/>
      <c r="IUV85" s="94"/>
      <c r="IUW85" s="94"/>
      <c r="IUX85" s="94"/>
      <c r="IUY85" s="94"/>
      <c r="IUZ85" s="94"/>
      <c r="IVA85" s="94"/>
      <c r="IVB85" s="94"/>
      <c r="IVC85" s="94"/>
      <c r="IVD85" s="94"/>
      <c r="IVE85" s="94"/>
      <c r="IVF85" s="94"/>
      <c r="IVG85" s="94"/>
      <c r="IVH85" s="94"/>
      <c r="IVI85" s="94"/>
      <c r="IVJ85" s="94"/>
      <c r="IVK85" s="94"/>
      <c r="IVL85" s="94"/>
      <c r="IVM85" s="94"/>
      <c r="IVN85" s="94"/>
      <c r="IVO85" s="94"/>
      <c r="IVP85" s="94"/>
      <c r="IVQ85" s="94"/>
      <c r="IVR85" s="94"/>
      <c r="IVS85" s="94"/>
      <c r="IVT85" s="94"/>
      <c r="IVU85" s="94"/>
      <c r="IVV85" s="94"/>
      <c r="IVW85" s="94"/>
      <c r="IVX85" s="94"/>
      <c r="IVY85" s="94"/>
      <c r="IVZ85" s="94"/>
      <c r="IWA85" s="94"/>
      <c r="IWB85" s="94"/>
      <c r="IWC85" s="94"/>
      <c r="IWD85" s="94"/>
      <c r="IWE85" s="94"/>
      <c r="IWF85" s="94"/>
      <c r="IWG85" s="94"/>
      <c r="IWH85" s="94"/>
      <c r="IWI85" s="94"/>
      <c r="IWJ85" s="94"/>
      <c r="IWK85" s="94"/>
      <c r="IWL85" s="94"/>
      <c r="IWM85" s="94"/>
      <c r="IWN85" s="94"/>
      <c r="IWO85" s="94"/>
      <c r="IWP85" s="94"/>
      <c r="IWQ85" s="94"/>
      <c r="IWR85" s="94"/>
      <c r="IWS85" s="94"/>
      <c r="IWT85" s="94"/>
      <c r="IWU85" s="94"/>
      <c r="IWV85" s="94"/>
      <c r="IWW85" s="94"/>
      <c r="IWX85" s="94"/>
      <c r="IWY85" s="94"/>
      <c r="IWZ85" s="94"/>
      <c r="IXA85" s="94"/>
      <c r="IXB85" s="94"/>
      <c r="IXC85" s="94"/>
      <c r="IXD85" s="94"/>
      <c r="IXE85" s="94"/>
      <c r="IXF85" s="94"/>
      <c r="IXG85" s="94"/>
      <c r="IXH85" s="94"/>
      <c r="IXI85" s="94"/>
      <c r="IXJ85" s="94"/>
      <c r="IXK85" s="94"/>
      <c r="IXL85" s="94"/>
      <c r="IXM85" s="94"/>
      <c r="IXN85" s="94"/>
      <c r="IXO85" s="94"/>
      <c r="IXP85" s="94"/>
      <c r="IXQ85" s="94"/>
      <c r="IXR85" s="94"/>
      <c r="IXS85" s="94"/>
      <c r="IXT85" s="94"/>
      <c r="IXU85" s="94"/>
      <c r="IXV85" s="94"/>
      <c r="IXW85" s="94"/>
      <c r="IXX85" s="94"/>
      <c r="IXY85" s="94"/>
      <c r="IXZ85" s="94"/>
      <c r="IYA85" s="94"/>
      <c r="IYB85" s="94"/>
      <c r="IYC85" s="94"/>
      <c r="IYD85" s="94"/>
      <c r="IYE85" s="94"/>
      <c r="IYF85" s="94"/>
      <c r="IYG85" s="94"/>
      <c r="IYH85" s="94"/>
      <c r="IYI85" s="94"/>
      <c r="IYJ85" s="94"/>
      <c r="IYK85" s="94"/>
      <c r="IYL85" s="94"/>
      <c r="IYM85" s="94"/>
      <c r="IYN85" s="94"/>
      <c r="IYO85" s="94"/>
      <c r="IYP85" s="94"/>
      <c r="IYQ85" s="94"/>
      <c r="IYR85" s="94"/>
      <c r="IYS85" s="94"/>
      <c r="IYT85" s="94"/>
      <c r="IYU85" s="94"/>
      <c r="IYV85" s="94"/>
      <c r="IYW85" s="94"/>
      <c r="IYX85" s="94"/>
      <c r="IYY85" s="94"/>
      <c r="IYZ85" s="94"/>
      <c r="IZA85" s="94"/>
      <c r="IZB85" s="94"/>
      <c r="IZC85" s="94"/>
      <c r="IZD85" s="94"/>
      <c r="IZE85" s="94"/>
      <c r="IZF85" s="94"/>
      <c r="IZG85" s="94"/>
      <c r="IZH85" s="94"/>
      <c r="IZI85" s="94"/>
      <c r="IZJ85" s="94"/>
      <c r="IZK85" s="94"/>
      <c r="IZL85" s="94"/>
      <c r="IZM85" s="94"/>
      <c r="IZN85" s="94"/>
      <c r="IZO85" s="94"/>
      <c r="IZP85" s="94"/>
      <c r="IZQ85" s="94"/>
      <c r="IZR85" s="94"/>
      <c r="IZS85" s="94"/>
      <c r="IZT85" s="94"/>
      <c r="IZU85" s="94"/>
      <c r="IZV85" s="94"/>
      <c r="IZW85" s="94"/>
      <c r="IZX85" s="94"/>
      <c r="IZY85" s="94"/>
      <c r="IZZ85" s="94"/>
      <c r="JAA85" s="94"/>
      <c r="JAB85" s="94"/>
      <c r="JAC85" s="94"/>
      <c r="JAD85" s="94"/>
      <c r="JAE85" s="94"/>
      <c r="JAF85" s="94"/>
      <c r="JAG85" s="94"/>
      <c r="JAH85" s="94"/>
      <c r="JAI85" s="94"/>
      <c r="JAJ85" s="94"/>
      <c r="JAK85" s="94"/>
      <c r="JAL85" s="94"/>
      <c r="JAM85" s="94"/>
      <c r="JAN85" s="94"/>
      <c r="JAO85" s="94"/>
      <c r="JAP85" s="94"/>
      <c r="JAQ85" s="94"/>
      <c r="JAR85" s="94"/>
      <c r="JAS85" s="94"/>
      <c r="JAT85" s="94"/>
      <c r="JAU85" s="94"/>
      <c r="JAV85" s="94"/>
      <c r="JAW85" s="94"/>
      <c r="JAX85" s="94"/>
      <c r="JAY85" s="94"/>
      <c r="JAZ85" s="94"/>
      <c r="JBA85" s="94"/>
      <c r="JBB85" s="94"/>
      <c r="JBC85" s="94"/>
      <c r="JBD85" s="94"/>
      <c r="JBE85" s="94"/>
      <c r="JBF85" s="94"/>
      <c r="JBG85" s="94"/>
      <c r="JBH85" s="94"/>
      <c r="JBI85" s="94"/>
      <c r="JBJ85" s="94"/>
      <c r="JBK85" s="94"/>
      <c r="JBL85" s="94"/>
      <c r="JBM85" s="94"/>
      <c r="JBN85" s="94"/>
      <c r="JBO85" s="94"/>
      <c r="JBP85" s="94"/>
      <c r="JBQ85" s="94"/>
      <c r="JBR85" s="94"/>
      <c r="JBS85" s="94"/>
      <c r="JBT85" s="94"/>
      <c r="JBU85" s="94"/>
      <c r="JBV85" s="94"/>
      <c r="JBW85" s="94"/>
      <c r="JBX85" s="94"/>
      <c r="JBY85" s="94"/>
      <c r="JBZ85" s="94"/>
      <c r="JCA85" s="94"/>
      <c r="JCB85" s="94"/>
      <c r="JCC85" s="94"/>
      <c r="JCD85" s="94"/>
      <c r="JCE85" s="94"/>
      <c r="JCF85" s="94"/>
      <c r="JCG85" s="94"/>
      <c r="JCH85" s="94"/>
      <c r="JCI85" s="94"/>
      <c r="JCJ85" s="94"/>
      <c r="JCK85" s="94"/>
      <c r="JCL85" s="94"/>
      <c r="JCM85" s="94"/>
      <c r="JCN85" s="94"/>
      <c r="JCO85" s="94"/>
      <c r="JCP85" s="94"/>
      <c r="JCQ85" s="94"/>
      <c r="JCR85" s="94"/>
      <c r="JCS85" s="94"/>
      <c r="JCT85" s="94"/>
      <c r="JCU85" s="94"/>
      <c r="JCV85" s="94"/>
      <c r="JCW85" s="94"/>
      <c r="JCX85" s="94"/>
      <c r="JCY85" s="94"/>
      <c r="JCZ85" s="94"/>
      <c r="JDA85" s="94"/>
      <c r="JDB85" s="94"/>
      <c r="JDC85" s="94"/>
      <c r="JDD85" s="94"/>
      <c r="JDE85" s="94"/>
      <c r="JDF85" s="94"/>
      <c r="JDG85" s="94"/>
      <c r="JDH85" s="94"/>
      <c r="JDI85" s="94"/>
      <c r="JDJ85" s="94"/>
      <c r="JDK85" s="94"/>
      <c r="JDL85" s="94"/>
      <c r="JDM85" s="94"/>
      <c r="JDN85" s="94"/>
      <c r="JDO85" s="94"/>
      <c r="JDP85" s="94"/>
      <c r="JDQ85" s="94"/>
      <c r="JDR85" s="94"/>
      <c r="JDS85" s="94"/>
      <c r="JDT85" s="94"/>
      <c r="JDU85" s="94"/>
      <c r="JDV85" s="94"/>
      <c r="JDW85" s="94"/>
      <c r="JDX85" s="94"/>
      <c r="JDY85" s="94"/>
      <c r="JDZ85" s="94"/>
      <c r="JEA85" s="94"/>
      <c r="JEB85" s="94"/>
      <c r="JEC85" s="94"/>
      <c r="JED85" s="94"/>
      <c r="JEE85" s="94"/>
      <c r="JEF85" s="94"/>
      <c r="JEG85" s="94"/>
      <c r="JEH85" s="94"/>
      <c r="JEI85" s="94"/>
      <c r="JEJ85" s="94"/>
      <c r="JEK85" s="94"/>
      <c r="JEL85" s="94"/>
      <c r="JEM85" s="94"/>
      <c r="JEN85" s="94"/>
      <c r="JEO85" s="94"/>
      <c r="JEP85" s="94"/>
      <c r="JEQ85" s="94"/>
      <c r="JER85" s="94"/>
      <c r="JES85" s="94"/>
      <c r="JET85" s="94"/>
      <c r="JEU85" s="94"/>
      <c r="JEV85" s="94"/>
      <c r="JEW85" s="94"/>
      <c r="JEX85" s="94"/>
      <c r="JEY85" s="94"/>
      <c r="JEZ85" s="94"/>
      <c r="JFA85" s="94"/>
      <c r="JFB85" s="94"/>
      <c r="JFC85" s="94"/>
      <c r="JFD85" s="94"/>
      <c r="JFE85" s="94"/>
      <c r="JFF85" s="94"/>
      <c r="JFG85" s="94"/>
      <c r="JFH85" s="94"/>
      <c r="JFI85" s="94"/>
      <c r="JFJ85" s="94"/>
      <c r="JFK85" s="94"/>
      <c r="JFL85" s="94"/>
      <c r="JFM85" s="94"/>
      <c r="JFN85" s="94"/>
      <c r="JFO85" s="94"/>
      <c r="JFP85" s="94"/>
      <c r="JFQ85" s="94"/>
      <c r="JFR85" s="94"/>
      <c r="JFS85" s="94"/>
      <c r="JFT85" s="94"/>
      <c r="JFU85" s="94"/>
      <c r="JFV85" s="94"/>
      <c r="JFW85" s="94"/>
      <c r="JFX85" s="94"/>
      <c r="JFY85" s="94"/>
      <c r="JFZ85" s="94"/>
      <c r="JGA85" s="94"/>
      <c r="JGB85" s="94"/>
      <c r="JGC85" s="94"/>
      <c r="JGD85" s="94"/>
      <c r="JGE85" s="94"/>
      <c r="JGF85" s="94"/>
      <c r="JGG85" s="94"/>
      <c r="JGH85" s="94"/>
      <c r="JGI85" s="94"/>
      <c r="JGJ85" s="94"/>
      <c r="JGK85" s="94"/>
      <c r="JGL85" s="94"/>
      <c r="JGM85" s="94"/>
      <c r="JGN85" s="94"/>
      <c r="JGO85" s="94"/>
      <c r="JGP85" s="94"/>
      <c r="JGQ85" s="94"/>
      <c r="JGR85" s="94"/>
      <c r="JGS85" s="94"/>
      <c r="JGT85" s="94"/>
      <c r="JGU85" s="94"/>
      <c r="JGV85" s="94"/>
      <c r="JGW85" s="94"/>
      <c r="JGX85" s="94"/>
      <c r="JGY85" s="94"/>
      <c r="JGZ85" s="94"/>
      <c r="JHA85" s="94"/>
      <c r="JHB85" s="94"/>
      <c r="JHC85" s="94"/>
      <c r="JHD85" s="94"/>
      <c r="JHE85" s="94"/>
      <c r="JHF85" s="94"/>
      <c r="JHG85" s="94"/>
      <c r="JHH85" s="94"/>
      <c r="JHI85" s="94"/>
      <c r="JHJ85" s="94"/>
      <c r="JHK85" s="94"/>
      <c r="JHL85" s="94"/>
      <c r="JHM85" s="94"/>
      <c r="JHN85" s="94"/>
      <c r="JHO85" s="94"/>
      <c r="JHP85" s="94"/>
      <c r="JHQ85" s="94"/>
      <c r="JHR85" s="94"/>
      <c r="JHS85" s="94"/>
      <c r="JHT85" s="94"/>
      <c r="JHU85" s="94"/>
      <c r="JHV85" s="94"/>
      <c r="JHW85" s="94"/>
      <c r="JHX85" s="94"/>
      <c r="JHY85" s="94"/>
      <c r="JHZ85" s="94"/>
      <c r="JIA85" s="94"/>
      <c r="JIB85" s="94"/>
      <c r="JIC85" s="94"/>
      <c r="JID85" s="94"/>
      <c r="JIE85" s="94"/>
      <c r="JIF85" s="94"/>
      <c r="JIG85" s="94"/>
      <c r="JIH85" s="94"/>
      <c r="JII85" s="94"/>
      <c r="JIJ85" s="94"/>
      <c r="JIK85" s="94"/>
      <c r="JIL85" s="94"/>
      <c r="JIM85" s="94"/>
      <c r="JIN85" s="94"/>
      <c r="JIO85" s="94"/>
      <c r="JIP85" s="94"/>
      <c r="JIQ85" s="94"/>
      <c r="JIR85" s="94"/>
      <c r="JIS85" s="94"/>
      <c r="JIT85" s="94"/>
      <c r="JIU85" s="94"/>
      <c r="JIV85" s="94"/>
      <c r="JIW85" s="94"/>
      <c r="JIX85" s="94"/>
      <c r="JIY85" s="94"/>
      <c r="JIZ85" s="94"/>
      <c r="JJA85" s="94"/>
      <c r="JJB85" s="94"/>
      <c r="JJC85" s="94"/>
      <c r="JJD85" s="94"/>
      <c r="JJE85" s="94"/>
      <c r="JJF85" s="94"/>
      <c r="JJG85" s="94"/>
      <c r="JJH85" s="94"/>
      <c r="JJI85" s="94"/>
      <c r="JJJ85" s="94"/>
      <c r="JJK85" s="94"/>
      <c r="JJL85" s="94"/>
      <c r="JJM85" s="94"/>
      <c r="JJN85" s="94"/>
      <c r="JJO85" s="94"/>
      <c r="JJP85" s="94"/>
      <c r="JJQ85" s="94"/>
      <c r="JJR85" s="94"/>
      <c r="JJS85" s="94"/>
      <c r="JJT85" s="94"/>
      <c r="JJU85" s="94"/>
      <c r="JJV85" s="94"/>
      <c r="JJW85" s="94"/>
      <c r="JJX85" s="94"/>
      <c r="JJY85" s="94"/>
      <c r="JJZ85" s="94"/>
      <c r="JKA85" s="94"/>
      <c r="JKB85" s="94"/>
      <c r="JKC85" s="94"/>
      <c r="JKD85" s="94"/>
      <c r="JKE85" s="94"/>
      <c r="JKF85" s="94"/>
      <c r="JKG85" s="94"/>
      <c r="JKH85" s="94"/>
      <c r="JKI85" s="94"/>
      <c r="JKJ85" s="94"/>
      <c r="JKK85" s="94"/>
      <c r="JKL85" s="94"/>
      <c r="JKM85" s="94"/>
      <c r="JKN85" s="94"/>
      <c r="JKO85" s="94"/>
      <c r="JKP85" s="94"/>
      <c r="JKQ85" s="94"/>
      <c r="JKR85" s="94"/>
      <c r="JKS85" s="94"/>
      <c r="JKT85" s="94"/>
      <c r="JKU85" s="94"/>
      <c r="JKV85" s="94"/>
      <c r="JKW85" s="94"/>
      <c r="JKX85" s="94"/>
      <c r="JKY85" s="94"/>
      <c r="JKZ85" s="94"/>
      <c r="JLA85" s="94"/>
      <c r="JLB85" s="94"/>
      <c r="JLC85" s="94"/>
      <c r="JLD85" s="94"/>
      <c r="JLE85" s="94"/>
      <c r="JLF85" s="94"/>
      <c r="JLG85" s="94"/>
      <c r="JLH85" s="94"/>
      <c r="JLI85" s="94"/>
      <c r="JLJ85" s="94"/>
      <c r="JLK85" s="94"/>
      <c r="JLL85" s="94"/>
      <c r="JLM85" s="94"/>
      <c r="JLN85" s="94"/>
      <c r="JLO85" s="94"/>
      <c r="JLP85" s="94"/>
      <c r="JLQ85" s="94"/>
      <c r="JLR85" s="94"/>
      <c r="JLS85" s="94"/>
      <c r="JLT85" s="94"/>
      <c r="JLU85" s="94"/>
      <c r="JLV85" s="94"/>
      <c r="JLW85" s="94"/>
      <c r="JLX85" s="94"/>
      <c r="JLY85" s="94"/>
      <c r="JLZ85" s="94"/>
      <c r="JMA85" s="94"/>
      <c r="JMB85" s="94"/>
      <c r="JMC85" s="94"/>
      <c r="JMD85" s="94"/>
      <c r="JME85" s="94"/>
      <c r="JMF85" s="94"/>
      <c r="JMG85" s="94"/>
      <c r="JMH85" s="94"/>
      <c r="JMI85" s="94"/>
      <c r="JMJ85" s="94"/>
      <c r="JMK85" s="94"/>
      <c r="JML85" s="94"/>
      <c r="JMM85" s="94"/>
      <c r="JMN85" s="94"/>
      <c r="JMO85" s="94"/>
      <c r="JMP85" s="94"/>
      <c r="JMQ85" s="94"/>
      <c r="JMR85" s="94"/>
      <c r="JMS85" s="94"/>
      <c r="JMT85" s="94"/>
      <c r="JMU85" s="94"/>
      <c r="JMV85" s="94"/>
      <c r="JMW85" s="94"/>
      <c r="JMX85" s="94"/>
      <c r="JMY85" s="94"/>
      <c r="JMZ85" s="94"/>
      <c r="JNA85" s="94"/>
      <c r="JNB85" s="94"/>
      <c r="JNC85" s="94"/>
      <c r="JND85" s="94"/>
      <c r="JNE85" s="94"/>
      <c r="JNF85" s="94"/>
      <c r="JNG85" s="94"/>
      <c r="JNH85" s="94"/>
      <c r="JNI85" s="94"/>
      <c r="JNJ85" s="94"/>
      <c r="JNK85" s="94"/>
      <c r="JNL85" s="94"/>
      <c r="JNM85" s="94"/>
      <c r="JNN85" s="94"/>
      <c r="JNO85" s="94"/>
      <c r="JNP85" s="94"/>
      <c r="JNQ85" s="94"/>
      <c r="JNR85" s="94"/>
      <c r="JNS85" s="94"/>
      <c r="JNT85" s="94"/>
      <c r="JNU85" s="94"/>
      <c r="JNV85" s="94"/>
      <c r="JNW85" s="94"/>
      <c r="JNX85" s="94"/>
      <c r="JNY85" s="94"/>
      <c r="JNZ85" s="94"/>
      <c r="JOA85" s="94"/>
      <c r="JOB85" s="94"/>
      <c r="JOC85" s="94"/>
      <c r="JOD85" s="94"/>
      <c r="JOE85" s="94"/>
      <c r="JOF85" s="94"/>
      <c r="JOG85" s="94"/>
      <c r="JOH85" s="94"/>
      <c r="JOI85" s="94"/>
      <c r="JOJ85" s="94"/>
      <c r="JOK85" s="94"/>
      <c r="JOL85" s="94"/>
      <c r="JOM85" s="94"/>
      <c r="JON85" s="94"/>
      <c r="JOO85" s="94"/>
      <c r="JOP85" s="94"/>
      <c r="JOQ85" s="94"/>
      <c r="JOR85" s="94"/>
      <c r="JOS85" s="94"/>
      <c r="JOT85" s="94"/>
      <c r="JOU85" s="94"/>
      <c r="JOV85" s="94"/>
      <c r="JOW85" s="94"/>
      <c r="JOX85" s="94"/>
      <c r="JOY85" s="94"/>
      <c r="JOZ85" s="94"/>
      <c r="JPA85" s="94"/>
      <c r="JPB85" s="94"/>
      <c r="JPC85" s="94"/>
      <c r="JPD85" s="94"/>
      <c r="JPE85" s="94"/>
      <c r="JPF85" s="94"/>
      <c r="JPG85" s="94"/>
      <c r="JPH85" s="94"/>
      <c r="JPI85" s="94"/>
      <c r="JPJ85" s="94"/>
      <c r="JPK85" s="94"/>
      <c r="JPL85" s="94"/>
      <c r="JPM85" s="94"/>
      <c r="JPN85" s="94"/>
      <c r="JPO85" s="94"/>
      <c r="JPP85" s="94"/>
      <c r="JPQ85" s="94"/>
      <c r="JPR85" s="94"/>
      <c r="JPS85" s="94"/>
      <c r="JPT85" s="94"/>
      <c r="JPU85" s="94"/>
      <c r="JPV85" s="94"/>
      <c r="JPW85" s="94"/>
      <c r="JPX85" s="94"/>
      <c r="JPY85" s="94"/>
      <c r="JPZ85" s="94"/>
      <c r="JQA85" s="94"/>
      <c r="JQB85" s="94"/>
      <c r="JQC85" s="94"/>
      <c r="JQD85" s="94"/>
      <c r="JQE85" s="94"/>
      <c r="JQF85" s="94"/>
      <c r="JQG85" s="94"/>
      <c r="JQH85" s="94"/>
      <c r="JQI85" s="94"/>
      <c r="JQJ85" s="94"/>
      <c r="JQK85" s="94"/>
      <c r="JQL85" s="94"/>
      <c r="JQM85" s="94"/>
      <c r="JQN85" s="94"/>
      <c r="JQO85" s="94"/>
      <c r="JQP85" s="94"/>
      <c r="JQQ85" s="94"/>
      <c r="JQR85" s="94"/>
      <c r="JQS85" s="94"/>
      <c r="JQT85" s="94"/>
      <c r="JQU85" s="94"/>
      <c r="JQV85" s="94"/>
      <c r="JQW85" s="94"/>
      <c r="JQX85" s="94"/>
      <c r="JQY85" s="94"/>
      <c r="JQZ85" s="94"/>
      <c r="JRA85" s="94"/>
      <c r="JRB85" s="94"/>
      <c r="JRC85" s="94"/>
      <c r="JRD85" s="94"/>
      <c r="JRE85" s="94"/>
      <c r="JRF85" s="94"/>
      <c r="JRG85" s="94"/>
      <c r="JRH85" s="94"/>
      <c r="JRI85" s="94"/>
      <c r="JRJ85" s="94"/>
      <c r="JRK85" s="94"/>
      <c r="JRL85" s="94"/>
      <c r="JRM85" s="94"/>
      <c r="JRN85" s="94"/>
      <c r="JRO85" s="94"/>
      <c r="JRP85" s="94"/>
      <c r="JRQ85" s="94"/>
      <c r="JRR85" s="94"/>
      <c r="JRS85" s="94"/>
      <c r="JRT85" s="94"/>
      <c r="JRU85" s="94"/>
      <c r="JRV85" s="94"/>
      <c r="JRW85" s="94"/>
      <c r="JRX85" s="94"/>
      <c r="JRY85" s="94"/>
      <c r="JRZ85" s="94"/>
      <c r="JSA85" s="94"/>
      <c r="JSB85" s="94"/>
      <c r="JSC85" s="94"/>
      <c r="JSD85" s="94"/>
      <c r="JSE85" s="94"/>
      <c r="JSF85" s="94"/>
      <c r="JSG85" s="94"/>
      <c r="JSH85" s="94"/>
      <c r="JSI85" s="94"/>
      <c r="JSJ85" s="94"/>
      <c r="JSK85" s="94"/>
      <c r="JSL85" s="94"/>
      <c r="JSM85" s="94"/>
      <c r="JSN85" s="94"/>
      <c r="JSO85" s="94"/>
      <c r="JSP85" s="94"/>
      <c r="JSQ85" s="94"/>
      <c r="JSR85" s="94"/>
      <c r="JSS85" s="94"/>
      <c r="JST85" s="94"/>
      <c r="JSU85" s="94"/>
      <c r="JSV85" s="94"/>
      <c r="JSW85" s="94"/>
      <c r="JSX85" s="94"/>
      <c r="JSY85" s="94"/>
      <c r="JSZ85" s="94"/>
      <c r="JTA85" s="94"/>
      <c r="JTB85" s="94"/>
      <c r="JTC85" s="94"/>
      <c r="JTD85" s="94"/>
      <c r="JTE85" s="94"/>
      <c r="JTF85" s="94"/>
      <c r="JTG85" s="94"/>
      <c r="JTH85" s="94"/>
      <c r="JTI85" s="94"/>
      <c r="JTJ85" s="94"/>
      <c r="JTK85" s="94"/>
      <c r="JTL85" s="94"/>
      <c r="JTM85" s="94"/>
      <c r="JTN85" s="94"/>
      <c r="JTO85" s="94"/>
      <c r="JTP85" s="94"/>
      <c r="JTQ85" s="94"/>
      <c r="JTR85" s="94"/>
      <c r="JTS85" s="94"/>
      <c r="JTT85" s="94"/>
      <c r="JTU85" s="94"/>
      <c r="JTV85" s="94"/>
      <c r="JTW85" s="94"/>
      <c r="JTX85" s="94"/>
      <c r="JTY85" s="94"/>
      <c r="JTZ85" s="94"/>
      <c r="JUA85" s="94"/>
      <c r="JUB85" s="94"/>
      <c r="JUC85" s="94"/>
      <c r="JUD85" s="94"/>
      <c r="JUE85" s="94"/>
      <c r="JUF85" s="94"/>
      <c r="JUG85" s="94"/>
      <c r="JUH85" s="94"/>
      <c r="JUI85" s="94"/>
      <c r="JUJ85" s="94"/>
      <c r="JUK85" s="94"/>
      <c r="JUL85" s="94"/>
      <c r="JUM85" s="94"/>
      <c r="JUN85" s="94"/>
      <c r="JUO85" s="94"/>
      <c r="JUP85" s="94"/>
      <c r="JUQ85" s="94"/>
      <c r="JUR85" s="94"/>
      <c r="JUS85" s="94"/>
      <c r="JUT85" s="94"/>
      <c r="JUU85" s="94"/>
      <c r="JUV85" s="94"/>
      <c r="JUW85" s="94"/>
      <c r="JUX85" s="94"/>
      <c r="JUY85" s="94"/>
      <c r="JUZ85" s="94"/>
      <c r="JVA85" s="94"/>
      <c r="JVB85" s="94"/>
      <c r="JVC85" s="94"/>
      <c r="JVD85" s="94"/>
      <c r="JVE85" s="94"/>
      <c r="JVF85" s="94"/>
      <c r="JVG85" s="94"/>
      <c r="JVH85" s="94"/>
      <c r="JVI85" s="94"/>
      <c r="JVJ85" s="94"/>
      <c r="JVK85" s="94"/>
      <c r="JVL85" s="94"/>
      <c r="JVM85" s="94"/>
      <c r="JVN85" s="94"/>
      <c r="JVO85" s="94"/>
      <c r="JVP85" s="94"/>
      <c r="JVQ85" s="94"/>
      <c r="JVR85" s="94"/>
      <c r="JVS85" s="94"/>
      <c r="JVT85" s="94"/>
      <c r="JVU85" s="94"/>
      <c r="JVV85" s="94"/>
      <c r="JVW85" s="94"/>
      <c r="JVX85" s="94"/>
      <c r="JVY85" s="94"/>
      <c r="JVZ85" s="94"/>
      <c r="JWA85" s="94"/>
      <c r="JWB85" s="94"/>
      <c r="JWC85" s="94"/>
      <c r="JWD85" s="94"/>
      <c r="JWE85" s="94"/>
      <c r="JWF85" s="94"/>
      <c r="JWG85" s="94"/>
      <c r="JWH85" s="94"/>
      <c r="JWI85" s="94"/>
      <c r="JWJ85" s="94"/>
      <c r="JWK85" s="94"/>
      <c r="JWL85" s="94"/>
      <c r="JWM85" s="94"/>
      <c r="JWN85" s="94"/>
      <c r="JWO85" s="94"/>
      <c r="JWP85" s="94"/>
      <c r="JWQ85" s="94"/>
      <c r="JWR85" s="94"/>
      <c r="JWS85" s="94"/>
      <c r="JWT85" s="94"/>
      <c r="JWU85" s="94"/>
      <c r="JWV85" s="94"/>
      <c r="JWW85" s="94"/>
      <c r="JWX85" s="94"/>
      <c r="JWY85" s="94"/>
      <c r="JWZ85" s="94"/>
      <c r="JXA85" s="94"/>
      <c r="JXB85" s="94"/>
      <c r="JXC85" s="94"/>
      <c r="JXD85" s="94"/>
      <c r="JXE85" s="94"/>
      <c r="JXF85" s="94"/>
      <c r="JXG85" s="94"/>
      <c r="JXH85" s="94"/>
      <c r="JXI85" s="94"/>
      <c r="JXJ85" s="94"/>
      <c r="JXK85" s="94"/>
      <c r="JXL85" s="94"/>
      <c r="JXM85" s="94"/>
      <c r="JXN85" s="94"/>
      <c r="JXO85" s="94"/>
      <c r="JXP85" s="94"/>
      <c r="JXQ85" s="94"/>
      <c r="JXR85" s="94"/>
      <c r="JXS85" s="94"/>
      <c r="JXT85" s="94"/>
      <c r="JXU85" s="94"/>
      <c r="JXV85" s="94"/>
      <c r="JXW85" s="94"/>
      <c r="JXX85" s="94"/>
      <c r="JXY85" s="94"/>
      <c r="JXZ85" s="94"/>
      <c r="JYA85" s="94"/>
      <c r="JYB85" s="94"/>
      <c r="JYC85" s="94"/>
      <c r="JYD85" s="94"/>
      <c r="JYE85" s="94"/>
      <c r="JYF85" s="94"/>
      <c r="JYG85" s="94"/>
      <c r="JYH85" s="94"/>
      <c r="JYI85" s="94"/>
      <c r="JYJ85" s="94"/>
      <c r="JYK85" s="94"/>
      <c r="JYL85" s="94"/>
      <c r="JYM85" s="94"/>
      <c r="JYN85" s="94"/>
      <c r="JYO85" s="94"/>
      <c r="JYP85" s="94"/>
      <c r="JYQ85" s="94"/>
      <c r="JYR85" s="94"/>
      <c r="JYS85" s="94"/>
      <c r="JYT85" s="94"/>
      <c r="JYU85" s="94"/>
      <c r="JYV85" s="94"/>
      <c r="JYW85" s="94"/>
      <c r="JYX85" s="94"/>
      <c r="JYY85" s="94"/>
      <c r="JYZ85" s="94"/>
      <c r="JZA85" s="94"/>
      <c r="JZB85" s="94"/>
      <c r="JZC85" s="94"/>
      <c r="JZD85" s="94"/>
      <c r="JZE85" s="94"/>
      <c r="JZF85" s="94"/>
      <c r="JZG85" s="94"/>
      <c r="JZH85" s="94"/>
      <c r="JZI85" s="94"/>
      <c r="JZJ85" s="94"/>
      <c r="JZK85" s="94"/>
      <c r="JZL85" s="94"/>
      <c r="JZM85" s="94"/>
      <c r="JZN85" s="94"/>
      <c r="JZO85" s="94"/>
      <c r="JZP85" s="94"/>
      <c r="JZQ85" s="94"/>
      <c r="JZR85" s="94"/>
      <c r="JZS85" s="94"/>
      <c r="JZT85" s="94"/>
      <c r="JZU85" s="94"/>
      <c r="JZV85" s="94"/>
      <c r="JZW85" s="94"/>
      <c r="JZX85" s="94"/>
      <c r="JZY85" s="94"/>
      <c r="JZZ85" s="94"/>
      <c r="KAA85" s="94"/>
      <c r="KAB85" s="94"/>
      <c r="KAC85" s="94"/>
      <c r="KAD85" s="94"/>
      <c r="KAE85" s="94"/>
      <c r="KAF85" s="94"/>
      <c r="KAG85" s="94"/>
      <c r="KAH85" s="94"/>
      <c r="KAI85" s="94"/>
      <c r="KAJ85" s="94"/>
      <c r="KAK85" s="94"/>
      <c r="KAL85" s="94"/>
      <c r="KAM85" s="94"/>
      <c r="KAN85" s="94"/>
      <c r="KAO85" s="94"/>
      <c r="KAP85" s="94"/>
      <c r="KAQ85" s="94"/>
      <c r="KAR85" s="94"/>
      <c r="KAS85" s="94"/>
      <c r="KAT85" s="94"/>
      <c r="KAU85" s="94"/>
      <c r="KAV85" s="94"/>
      <c r="KAW85" s="94"/>
      <c r="KAX85" s="94"/>
      <c r="KAY85" s="94"/>
      <c r="KAZ85" s="94"/>
      <c r="KBA85" s="94"/>
      <c r="KBB85" s="94"/>
      <c r="KBC85" s="94"/>
      <c r="KBD85" s="94"/>
      <c r="KBE85" s="94"/>
      <c r="KBF85" s="94"/>
      <c r="KBG85" s="94"/>
      <c r="KBH85" s="94"/>
      <c r="KBI85" s="94"/>
      <c r="KBJ85" s="94"/>
      <c r="KBK85" s="94"/>
      <c r="KBL85" s="94"/>
      <c r="KBM85" s="94"/>
      <c r="KBN85" s="94"/>
      <c r="KBO85" s="94"/>
      <c r="KBP85" s="94"/>
      <c r="KBQ85" s="94"/>
      <c r="KBR85" s="94"/>
      <c r="KBS85" s="94"/>
      <c r="KBT85" s="94"/>
      <c r="KBU85" s="94"/>
      <c r="KBV85" s="94"/>
      <c r="KBW85" s="94"/>
      <c r="KBX85" s="94"/>
      <c r="KBY85" s="94"/>
      <c r="KBZ85" s="94"/>
      <c r="KCA85" s="94"/>
      <c r="KCB85" s="94"/>
      <c r="KCC85" s="94"/>
      <c r="KCD85" s="94"/>
      <c r="KCE85" s="94"/>
      <c r="KCF85" s="94"/>
      <c r="KCG85" s="94"/>
      <c r="KCH85" s="94"/>
      <c r="KCI85" s="94"/>
      <c r="KCJ85" s="94"/>
      <c r="KCK85" s="94"/>
      <c r="KCL85" s="94"/>
      <c r="KCM85" s="94"/>
      <c r="KCN85" s="94"/>
      <c r="KCO85" s="94"/>
      <c r="KCP85" s="94"/>
      <c r="KCQ85" s="94"/>
      <c r="KCR85" s="94"/>
      <c r="KCS85" s="94"/>
      <c r="KCT85" s="94"/>
      <c r="KCU85" s="94"/>
      <c r="KCV85" s="94"/>
      <c r="KCW85" s="94"/>
      <c r="KCX85" s="94"/>
      <c r="KCY85" s="94"/>
      <c r="KCZ85" s="94"/>
      <c r="KDA85" s="94"/>
      <c r="KDB85" s="94"/>
      <c r="KDC85" s="94"/>
      <c r="KDD85" s="94"/>
      <c r="KDE85" s="94"/>
      <c r="KDF85" s="94"/>
      <c r="KDG85" s="94"/>
      <c r="KDH85" s="94"/>
      <c r="KDI85" s="94"/>
      <c r="KDJ85" s="94"/>
      <c r="KDK85" s="94"/>
      <c r="KDL85" s="94"/>
      <c r="KDM85" s="94"/>
      <c r="KDN85" s="94"/>
      <c r="KDO85" s="94"/>
      <c r="KDP85" s="94"/>
      <c r="KDQ85" s="94"/>
      <c r="KDR85" s="94"/>
      <c r="KDS85" s="94"/>
      <c r="KDT85" s="94"/>
      <c r="KDU85" s="94"/>
      <c r="KDV85" s="94"/>
      <c r="KDW85" s="94"/>
      <c r="KDX85" s="94"/>
      <c r="KDY85" s="94"/>
      <c r="KDZ85" s="94"/>
      <c r="KEA85" s="94"/>
      <c r="KEB85" s="94"/>
      <c r="KEC85" s="94"/>
      <c r="KED85" s="94"/>
      <c r="KEE85" s="94"/>
      <c r="KEF85" s="94"/>
      <c r="KEG85" s="94"/>
      <c r="KEH85" s="94"/>
      <c r="KEI85" s="94"/>
      <c r="KEJ85" s="94"/>
      <c r="KEK85" s="94"/>
      <c r="KEL85" s="94"/>
      <c r="KEM85" s="94"/>
      <c r="KEN85" s="94"/>
      <c r="KEO85" s="94"/>
      <c r="KEP85" s="94"/>
      <c r="KEQ85" s="94"/>
      <c r="KER85" s="94"/>
      <c r="KES85" s="94"/>
      <c r="KET85" s="94"/>
      <c r="KEU85" s="94"/>
      <c r="KEV85" s="94"/>
      <c r="KEW85" s="94"/>
      <c r="KEX85" s="94"/>
      <c r="KEY85" s="94"/>
      <c r="KEZ85" s="94"/>
      <c r="KFA85" s="94"/>
      <c r="KFB85" s="94"/>
      <c r="KFC85" s="94"/>
      <c r="KFD85" s="94"/>
      <c r="KFE85" s="94"/>
      <c r="KFF85" s="94"/>
      <c r="KFG85" s="94"/>
      <c r="KFH85" s="94"/>
      <c r="KFI85" s="94"/>
      <c r="KFJ85" s="94"/>
      <c r="KFK85" s="94"/>
      <c r="KFL85" s="94"/>
      <c r="KFM85" s="94"/>
      <c r="KFN85" s="94"/>
      <c r="KFO85" s="94"/>
      <c r="KFP85" s="94"/>
      <c r="KFQ85" s="94"/>
      <c r="KFR85" s="94"/>
      <c r="KFS85" s="94"/>
      <c r="KFT85" s="94"/>
      <c r="KFU85" s="94"/>
      <c r="KFV85" s="94"/>
      <c r="KFW85" s="94"/>
      <c r="KFX85" s="94"/>
      <c r="KFY85" s="94"/>
      <c r="KFZ85" s="94"/>
      <c r="KGA85" s="94"/>
      <c r="KGB85" s="94"/>
      <c r="KGC85" s="94"/>
      <c r="KGD85" s="94"/>
      <c r="KGE85" s="94"/>
      <c r="KGF85" s="94"/>
      <c r="KGG85" s="94"/>
      <c r="KGH85" s="94"/>
      <c r="KGI85" s="94"/>
      <c r="KGJ85" s="94"/>
      <c r="KGK85" s="94"/>
      <c r="KGL85" s="94"/>
      <c r="KGM85" s="94"/>
      <c r="KGN85" s="94"/>
      <c r="KGO85" s="94"/>
      <c r="KGP85" s="94"/>
      <c r="KGQ85" s="94"/>
      <c r="KGR85" s="94"/>
      <c r="KGS85" s="94"/>
      <c r="KGT85" s="94"/>
      <c r="KGU85" s="94"/>
      <c r="KGV85" s="94"/>
      <c r="KGW85" s="94"/>
      <c r="KGX85" s="94"/>
      <c r="KGY85" s="94"/>
      <c r="KGZ85" s="94"/>
      <c r="KHA85" s="94"/>
      <c r="KHB85" s="94"/>
      <c r="KHC85" s="94"/>
      <c r="KHD85" s="94"/>
      <c r="KHE85" s="94"/>
      <c r="KHF85" s="94"/>
      <c r="KHG85" s="94"/>
      <c r="KHH85" s="94"/>
      <c r="KHI85" s="94"/>
      <c r="KHJ85" s="94"/>
      <c r="KHK85" s="94"/>
      <c r="KHL85" s="94"/>
      <c r="KHM85" s="94"/>
      <c r="KHN85" s="94"/>
      <c r="KHO85" s="94"/>
      <c r="KHP85" s="94"/>
      <c r="KHQ85" s="94"/>
      <c r="KHR85" s="94"/>
      <c r="KHS85" s="94"/>
      <c r="KHT85" s="94"/>
      <c r="KHU85" s="94"/>
      <c r="KHV85" s="94"/>
      <c r="KHW85" s="94"/>
      <c r="KHX85" s="94"/>
      <c r="KHY85" s="94"/>
      <c r="KHZ85" s="94"/>
      <c r="KIA85" s="94"/>
      <c r="KIB85" s="94"/>
      <c r="KIC85" s="94"/>
      <c r="KID85" s="94"/>
      <c r="KIE85" s="94"/>
      <c r="KIF85" s="94"/>
      <c r="KIG85" s="94"/>
      <c r="KIH85" s="94"/>
      <c r="KII85" s="94"/>
      <c r="KIJ85" s="94"/>
      <c r="KIK85" s="94"/>
      <c r="KIL85" s="94"/>
      <c r="KIM85" s="94"/>
      <c r="KIN85" s="94"/>
      <c r="KIO85" s="94"/>
      <c r="KIP85" s="94"/>
      <c r="KIQ85" s="94"/>
      <c r="KIR85" s="94"/>
      <c r="KIS85" s="94"/>
      <c r="KIT85" s="94"/>
      <c r="KIU85" s="94"/>
      <c r="KIV85" s="94"/>
      <c r="KIW85" s="94"/>
      <c r="KIX85" s="94"/>
      <c r="KIY85" s="94"/>
      <c r="KIZ85" s="94"/>
      <c r="KJA85" s="94"/>
      <c r="KJB85" s="94"/>
      <c r="KJC85" s="94"/>
      <c r="KJD85" s="94"/>
      <c r="KJE85" s="94"/>
      <c r="KJF85" s="94"/>
      <c r="KJG85" s="94"/>
      <c r="KJH85" s="94"/>
      <c r="KJI85" s="94"/>
      <c r="KJJ85" s="94"/>
      <c r="KJK85" s="94"/>
      <c r="KJL85" s="94"/>
      <c r="KJM85" s="94"/>
      <c r="KJN85" s="94"/>
      <c r="KJO85" s="94"/>
      <c r="KJP85" s="94"/>
      <c r="KJQ85" s="94"/>
      <c r="KJR85" s="94"/>
      <c r="KJS85" s="94"/>
      <c r="KJT85" s="94"/>
      <c r="KJU85" s="94"/>
      <c r="KJV85" s="94"/>
      <c r="KJW85" s="94"/>
      <c r="KJX85" s="94"/>
      <c r="KJY85" s="94"/>
      <c r="KJZ85" s="94"/>
      <c r="KKA85" s="94"/>
      <c r="KKB85" s="94"/>
      <c r="KKC85" s="94"/>
      <c r="KKD85" s="94"/>
      <c r="KKE85" s="94"/>
      <c r="KKF85" s="94"/>
      <c r="KKG85" s="94"/>
      <c r="KKH85" s="94"/>
      <c r="KKI85" s="94"/>
      <c r="KKJ85" s="94"/>
      <c r="KKK85" s="94"/>
      <c r="KKL85" s="94"/>
      <c r="KKM85" s="94"/>
      <c r="KKN85" s="94"/>
      <c r="KKO85" s="94"/>
      <c r="KKP85" s="94"/>
      <c r="KKQ85" s="94"/>
      <c r="KKR85" s="94"/>
      <c r="KKS85" s="94"/>
      <c r="KKT85" s="94"/>
      <c r="KKU85" s="94"/>
      <c r="KKV85" s="94"/>
      <c r="KKW85" s="94"/>
      <c r="KKX85" s="94"/>
      <c r="KKY85" s="94"/>
      <c r="KKZ85" s="94"/>
      <c r="KLA85" s="94"/>
      <c r="KLB85" s="94"/>
      <c r="KLC85" s="94"/>
      <c r="KLD85" s="94"/>
      <c r="KLE85" s="94"/>
      <c r="KLF85" s="94"/>
      <c r="KLG85" s="94"/>
      <c r="KLH85" s="94"/>
      <c r="KLI85" s="94"/>
      <c r="KLJ85" s="94"/>
      <c r="KLK85" s="94"/>
      <c r="KLL85" s="94"/>
      <c r="KLM85" s="94"/>
      <c r="KLN85" s="94"/>
      <c r="KLO85" s="94"/>
      <c r="KLP85" s="94"/>
      <c r="KLQ85" s="94"/>
      <c r="KLR85" s="94"/>
      <c r="KLS85" s="94"/>
      <c r="KLT85" s="94"/>
      <c r="KLU85" s="94"/>
      <c r="KLV85" s="94"/>
      <c r="KLW85" s="94"/>
      <c r="KLX85" s="94"/>
      <c r="KLY85" s="94"/>
      <c r="KLZ85" s="94"/>
      <c r="KMA85" s="94"/>
      <c r="KMB85" s="94"/>
      <c r="KMC85" s="94"/>
      <c r="KMD85" s="94"/>
      <c r="KME85" s="94"/>
      <c r="KMF85" s="94"/>
      <c r="KMG85" s="94"/>
      <c r="KMH85" s="94"/>
      <c r="KMI85" s="94"/>
      <c r="KMJ85" s="94"/>
      <c r="KMK85" s="94"/>
      <c r="KML85" s="94"/>
      <c r="KMM85" s="94"/>
      <c r="KMN85" s="94"/>
      <c r="KMO85" s="94"/>
      <c r="KMP85" s="94"/>
      <c r="KMQ85" s="94"/>
      <c r="KMR85" s="94"/>
      <c r="KMS85" s="94"/>
      <c r="KMT85" s="94"/>
      <c r="KMU85" s="94"/>
      <c r="KMV85" s="94"/>
      <c r="KMW85" s="94"/>
      <c r="KMX85" s="94"/>
      <c r="KMY85" s="94"/>
      <c r="KMZ85" s="94"/>
      <c r="KNA85" s="94"/>
      <c r="KNB85" s="94"/>
      <c r="KNC85" s="94"/>
      <c r="KND85" s="94"/>
      <c r="KNE85" s="94"/>
      <c r="KNF85" s="94"/>
      <c r="KNG85" s="94"/>
      <c r="KNH85" s="94"/>
      <c r="KNI85" s="94"/>
      <c r="KNJ85" s="94"/>
      <c r="KNK85" s="94"/>
      <c r="KNL85" s="94"/>
      <c r="KNM85" s="94"/>
      <c r="KNN85" s="94"/>
      <c r="KNO85" s="94"/>
      <c r="KNP85" s="94"/>
      <c r="KNQ85" s="94"/>
      <c r="KNR85" s="94"/>
      <c r="KNS85" s="94"/>
      <c r="KNT85" s="94"/>
      <c r="KNU85" s="94"/>
      <c r="KNV85" s="94"/>
      <c r="KNW85" s="94"/>
      <c r="KNX85" s="94"/>
      <c r="KNY85" s="94"/>
      <c r="KNZ85" s="94"/>
      <c r="KOA85" s="94"/>
      <c r="KOB85" s="94"/>
      <c r="KOC85" s="94"/>
      <c r="KOD85" s="94"/>
      <c r="KOE85" s="94"/>
      <c r="KOF85" s="94"/>
      <c r="KOG85" s="94"/>
      <c r="KOH85" s="94"/>
      <c r="KOI85" s="94"/>
      <c r="KOJ85" s="94"/>
      <c r="KOK85" s="94"/>
      <c r="KOL85" s="94"/>
      <c r="KOM85" s="94"/>
      <c r="KON85" s="94"/>
      <c r="KOO85" s="94"/>
      <c r="KOP85" s="94"/>
      <c r="KOQ85" s="94"/>
      <c r="KOR85" s="94"/>
      <c r="KOS85" s="94"/>
      <c r="KOT85" s="94"/>
      <c r="KOU85" s="94"/>
      <c r="KOV85" s="94"/>
      <c r="KOW85" s="94"/>
      <c r="KOX85" s="94"/>
      <c r="KOY85" s="94"/>
      <c r="KOZ85" s="94"/>
      <c r="KPA85" s="94"/>
      <c r="KPB85" s="94"/>
      <c r="KPC85" s="94"/>
      <c r="KPD85" s="94"/>
      <c r="KPE85" s="94"/>
      <c r="KPF85" s="94"/>
      <c r="KPG85" s="94"/>
      <c r="KPH85" s="94"/>
      <c r="KPI85" s="94"/>
      <c r="KPJ85" s="94"/>
      <c r="KPK85" s="94"/>
      <c r="KPL85" s="94"/>
      <c r="KPM85" s="94"/>
      <c r="KPN85" s="94"/>
      <c r="KPO85" s="94"/>
      <c r="KPP85" s="94"/>
      <c r="KPQ85" s="94"/>
      <c r="KPR85" s="94"/>
      <c r="KPS85" s="94"/>
      <c r="KPT85" s="94"/>
      <c r="KPU85" s="94"/>
      <c r="KPV85" s="94"/>
      <c r="KPW85" s="94"/>
      <c r="KPX85" s="94"/>
      <c r="KPY85" s="94"/>
      <c r="KPZ85" s="94"/>
      <c r="KQA85" s="94"/>
      <c r="KQB85" s="94"/>
      <c r="KQC85" s="94"/>
      <c r="KQD85" s="94"/>
      <c r="KQE85" s="94"/>
      <c r="KQF85" s="94"/>
      <c r="KQG85" s="94"/>
      <c r="KQH85" s="94"/>
      <c r="KQI85" s="94"/>
      <c r="KQJ85" s="94"/>
      <c r="KQK85" s="94"/>
      <c r="KQL85" s="94"/>
      <c r="KQM85" s="94"/>
      <c r="KQN85" s="94"/>
      <c r="KQO85" s="94"/>
      <c r="KQP85" s="94"/>
      <c r="KQQ85" s="94"/>
      <c r="KQR85" s="94"/>
      <c r="KQS85" s="94"/>
      <c r="KQT85" s="94"/>
      <c r="KQU85" s="94"/>
      <c r="KQV85" s="94"/>
      <c r="KQW85" s="94"/>
      <c r="KQX85" s="94"/>
      <c r="KQY85" s="94"/>
      <c r="KQZ85" s="94"/>
      <c r="KRA85" s="94"/>
      <c r="KRB85" s="94"/>
      <c r="KRC85" s="94"/>
      <c r="KRD85" s="94"/>
      <c r="KRE85" s="94"/>
      <c r="KRF85" s="94"/>
      <c r="KRG85" s="94"/>
      <c r="KRH85" s="94"/>
      <c r="KRI85" s="94"/>
      <c r="KRJ85" s="94"/>
      <c r="KRK85" s="94"/>
      <c r="KRL85" s="94"/>
      <c r="KRM85" s="94"/>
      <c r="KRN85" s="94"/>
      <c r="KRO85" s="94"/>
      <c r="KRP85" s="94"/>
      <c r="KRQ85" s="94"/>
      <c r="KRR85" s="94"/>
      <c r="KRS85" s="94"/>
      <c r="KRT85" s="94"/>
      <c r="KRU85" s="94"/>
      <c r="KRV85" s="94"/>
      <c r="KRW85" s="94"/>
      <c r="KRX85" s="94"/>
      <c r="KRY85" s="94"/>
      <c r="KRZ85" s="94"/>
      <c r="KSA85" s="94"/>
      <c r="KSB85" s="94"/>
      <c r="KSC85" s="94"/>
      <c r="KSD85" s="94"/>
      <c r="KSE85" s="94"/>
      <c r="KSF85" s="94"/>
      <c r="KSG85" s="94"/>
      <c r="KSH85" s="94"/>
      <c r="KSI85" s="94"/>
      <c r="KSJ85" s="94"/>
      <c r="KSK85" s="94"/>
      <c r="KSL85" s="94"/>
      <c r="KSM85" s="94"/>
      <c r="KSN85" s="94"/>
      <c r="KSO85" s="94"/>
      <c r="KSP85" s="94"/>
      <c r="KSQ85" s="94"/>
      <c r="KSR85" s="94"/>
      <c r="KSS85" s="94"/>
      <c r="KST85" s="94"/>
      <c r="KSU85" s="94"/>
      <c r="KSV85" s="94"/>
      <c r="KSW85" s="94"/>
      <c r="KSX85" s="94"/>
      <c r="KSY85" s="94"/>
      <c r="KSZ85" s="94"/>
      <c r="KTA85" s="94"/>
      <c r="KTB85" s="94"/>
      <c r="KTC85" s="94"/>
      <c r="KTD85" s="94"/>
      <c r="KTE85" s="94"/>
      <c r="KTF85" s="94"/>
      <c r="KTG85" s="94"/>
      <c r="KTH85" s="94"/>
      <c r="KTI85" s="94"/>
      <c r="KTJ85" s="94"/>
      <c r="KTK85" s="94"/>
      <c r="KTL85" s="94"/>
      <c r="KTM85" s="94"/>
      <c r="KTN85" s="94"/>
      <c r="KTO85" s="94"/>
      <c r="KTP85" s="94"/>
      <c r="KTQ85" s="94"/>
      <c r="KTR85" s="94"/>
      <c r="KTS85" s="94"/>
      <c r="KTT85" s="94"/>
      <c r="KTU85" s="94"/>
      <c r="KTV85" s="94"/>
      <c r="KTW85" s="94"/>
      <c r="KTX85" s="94"/>
      <c r="KTY85" s="94"/>
      <c r="KTZ85" s="94"/>
      <c r="KUA85" s="94"/>
      <c r="KUB85" s="94"/>
      <c r="KUC85" s="94"/>
      <c r="KUD85" s="94"/>
      <c r="KUE85" s="94"/>
      <c r="KUF85" s="94"/>
      <c r="KUG85" s="94"/>
      <c r="KUH85" s="94"/>
      <c r="KUI85" s="94"/>
      <c r="KUJ85" s="94"/>
      <c r="KUK85" s="94"/>
      <c r="KUL85" s="94"/>
      <c r="KUM85" s="94"/>
      <c r="KUN85" s="94"/>
      <c r="KUO85" s="94"/>
      <c r="KUP85" s="94"/>
      <c r="KUQ85" s="94"/>
      <c r="KUR85" s="94"/>
      <c r="KUS85" s="94"/>
      <c r="KUT85" s="94"/>
      <c r="KUU85" s="94"/>
      <c r="KUV85" s="94"/>
      <c r="KUW85" s="94"/>
      <c r="KUX85" s="94"/>
      <c r="KUY85" s="94"/>
      <c r="KUZ85" s="94"/>
      <c r="KVA85" s="94"/>
      <c r="KVB85" s="94"/>
      <c r="KVC85" s="94"/>
      <c r="KVD85" s="94"/>
      <c r="KVE85" s="94"/>
      <c r="KVF85" s="94"/>
      <c r="KVG85" s="94"/>
      <c r="KVH85" s="94"/>
      <c r="KVI85" s="94"/>
      <c r="KVJ85" s="94"/>
      <c r="KVK85" s="94"/>
      <c r="KVL85" s="94"/>
      <c r="KVM85" s="94"/>
      <c r="KVN85" s="94"/>
      <c r="KVO85" s="94"/>
      <c r="KVP85" s="94"/>
      <c r="KVQ85" s="94"/>
      <c r="KVR85" s="94"/>
      <c r="KVS85" s="94"/>
      <c r="KVT85" s="94"/>
      <c r="KVU85" s="94"/>
      <c r="KVV85" s="94"/>
      <c r="KVW85" s="94"/>
      <c r="KVX85" s="94"/>
      <c r="KVY85" s="94"/>
      <c r="KVZ85" s="94"/>
      <c r="KWA85" s="94"/>
      <c r="KWB85" s="94"/>
      <c r="KWC85" s="94"/>
      <c r="KWD85" s="94"/>
      <c r="KWE85" s="94"/>
      <c r="KWF85" s="94"/>
      <c r="KWG85" s="94"/>
      <c r="KWH85" s="94"/>
      <c r="KWI85" s="94"/>
      <c r="KWJ85" s="94"/>
      <c r="KWK85" s="94"/>
      <c r="KWL85" s="94"/>
      <c r="KWM85" s="94"/>
      <c r="KWN85" s="94"/>
      <c r="KWO85" s="94"/>
      <c r="KWP85" s="94"/>
      <c r="KWQ85" s="94"/>
      <c r="KWR85" s="94"/>
      <c r="KWS85" s="94"/>
      <c r="KWT85" s="94"/>
      <c r="KWU85" s="94"/>
      <c r="KWV85" s="94"/>
      <c r="KWW85" s="94"/>
      <c r="KWX85" s="94"/>
      <c r="KWY85" s="94"/>
      <c r="KWZ85" s="94"/>
      <c r="KXA85" s="94"/>
      <c r="KXB85" s="94"/>
      <c r="KXC85" s="94"/>
      <c r="KXD85" s="94"/>
      <c r="KXE85" s="94"/>
      <c r="KXF85" s="94"/>
      <c r="KXG85" s="94"/>
      <c r="KXH85" s="94"/>
      <c r="KXI85" s="94"/>
      <c r="KXJ85" s="94"/>
      <c r="KXK85" s="94"/>
      <c r="KXL85" s="94"/>
      <c r="KXM85" s="94"/>
      <c r="KXN85" s="94"/>
      <c r="KXO85" s="94"/>
      <c r="KXP85" s="94"/>
      <c r="KXQ85" s="94"/>
      <c r="KXR85" s="94"/>
      <c r="KXS85" s="94"/>
      <c r="KXT85" s="94"/>
      <c r="KXU85" s="94"/>
      <c r="KXV85" s="94"/>
      <c r="KXW85" s="94"/>
      <c r="KXX85" s="94"/>
      <c r="KXY85" s="94"/>
      <c r="KXZ85" s="94"/>
      <c r="KYA85" s="94"/>
      <c r="KYB85" s="94"/>
      <c r="KYC85" s="94"/>
      <c r="KYD85" s="94"/>
      <c r="KYE85" s="94"/>
      <c r="KYF85" s="94"/>
      <c r="KYG85" s="94"/>
      <c r="KYH85" s="94"/>
      <c r="KYI85" s="94"/>
      <c r="KYJ85" s="94"/>
      <c r="KYK85" s="94"/>
      <c r="KYL85" s="94"/>
      <c r="KYM85" s="94"/>
      <c r="KYN85" s="94"/>
      <c r="KYO85" s="94"/>
      <c r="KYP85" s="94"/>
      <c r="KYQ85" s="94"/>
      <c r="KYR85" s="94"/>
      <c r="KYS85" s="94"/>
      <c r="KYT85" s="94"/>
      <c r="KYU85" s="94"/>
      <c r="KYV85" s="94"/>
      <c r="KYW85" s="94"/>
      <c r="KYX85" s="94"/>
      <c r="KYY85" s="94"/>
      <c r="KYZ85" s="94"/>
      <c r="KZA85" s="94"/>
      <c r="KZB85" s="94"/>
      <c r="KZC85" s="94"/>
      <c r="KZD85" s="94"/>
      <c r="KZE85" s="94"/>
      <c r="KZF85" s="94"/>
      <c r="KZG85" s="94"/>
      <c r="KZH85" s="94"/>
      <c r="KZI85" s="94"/>
      <c r="KZJ85" s="94"/>
      <c r="KZK85" s="94"/>
      <c r="KZL85" s="94"/>
      <c r="KZM85" s="94"/>
      <c r="KZN85" s="94"/>
      <c r="KZO85" s="94"/>
      <c r="KZP85" s="94"/>
      <c r="KZQ85" s="94"/>
      <c r="KZR85" s="94"/>
      <c r="KZS85" s="94"/>
      <c r="KZT85" s="94"/>
      <c r="KZU85" s="94"/>
      <c r="KZV85" s="94"/>
      <c r="KZW85" s="94"/>
      <c r="KZX85" s="94"/>
      <c r="KZY85" s="94"/>
      <c r="KZZ85" s="94"/>
      <c r="LAA85" s="94"/>
      <c r="LAB85" s="94"/>
      <c r="LAC85" s="94"/>
      <c r="LAD85" s="94"/>
      <c r="LAE85" s="94"/>
      <c r="LAF85" s="94"/>
      <c r="LAG85" s="94"/>
      <c r="LAH85" s="94"/>
      <c r="LAI85" s="94"/>
      <c r="LAJ85" s="94"/>
      <c r="LAK85" s="94"/>
      <c r="LAL85" s="94"/>
      <c r="LAM85" s="94"/>
      <c r="LAN85" s="94"/>
      <c r="LAO85" s="94"/>
      <c r="LAP85" s="94"/>
      <c r="LAQ85" s="94"/>
      <c r="LAR85" s="94"/>
      <c r="LAS85" s="94"/>
      <c r="LAT85" s="94"/>
      <c r="LAU85" s="94"/>
      <c r="LAV85" s="94"/>
      <c r="LAW85" s="94"/>
      <c r="LAX85" s="94"/>
      <c r="LAY85" s="94"/>
      <c r="LAZ85" s="94"/>
      <c r="LBA85" s="94"/>
      <c r="LBB85" s="94"/>
      <c r="LBC85" s="94"/>
      <c r="LBD85" s="94"/>
      <c r="LBE85" s="94"/>
      <c r="LBF85" s="94"/>
      <c r="LBG85" s="94"/>
      <c r="LBH85" s="94"/>
      <c r="LBI85" s="94"/>
      <c r="LBJ85" s="94"/>
      <c r="LBK85" s="94"/>
      <c r="LBL85" s="94"/>
      <c r="LBM85" s="94"/>
      <c r="LBN85" s="94"/>
      <c r="LBO85" s="94"/>
      <c r="LBP85" s="94"/>
      <c r="LBQ85" s="94"/>
      <c r="LBR85" s="94"/>
      <c r="LBS85" s="94"/>
      <c r="LBT85" s="94"/>
      <c r="LBU85" s="94"/>
      <c r="LBV85" s="94"/>
      <c r="LBW85" s="94"/>
      <c r="LBX85" s="94"/>
      <c r="LBY85" s="94"/>
      <c r="LBZ85" s="94"/>
      <c r="LCA85" s="94"/>
      <c r="LCB85" s="94"/>
      <c r="LCC85" s="94"/>
      <c r="LCD85" s="94"/>
      <c r="LCE85" s="94"/>
      <c r="LCF85" s="94"/>
      <c r="LCG85" s="94"/>
      <c r="LCH85" s="94"/>
      <c r="LCI85" s="94"/>
      <c r="LCJ85" s="94"/>
      <c r="LCK85" s="94"/>
      <c r="LCL85" s="94"/>
      <c r="LCM85" s="94"/>
      <c r="LCN85" s="94"/>
      <c r="LCO85" s="94"/>
      <c r="LCP85" s="94"/>
      <c r="LCQ85" s="94"/>
      <c r="LCR85" s="94"/>
      <c r="LCS85" s="94"/>
      <c r="LCT85" s="94"/>
      <c r="LCU85" s="94"/>
      <c r="LCV85" s="94"/>
      <c r="LCW85" s="94"/>
      <c r="LCX85" s="94"/>
      <c r="LCY85" s="94"/>
      <c r="LCZ85" s="94"/>
      <c r="LDA85" s="94"/>
      <c r="LDB85" s="94"/>
      <c r="LDC85" s="94"/>
      <c r="LDD85" s="94"/>
      <c r="LDE85" s="94"/>
      <c r="LDF85" s="94"/>
      <c r="LDG85" s="94"/>
      <c r="LDH85" s="94"/>
      <c r="LDI85" s="94"/>
      <c r="LDJ85" s="94"/>
      <c r="LDK85" s="94"/>
      <c r="LDL85" s="94"/>
      <c r="LDM85" s="94"/>
      <c r="LDN85" s="94"/>
      <c r="LDO85" s="94"/>
      <c r="LDP85" s="94"/>
      <c r="LDQ85" s="94"/>
      <c r="LDR85" s="94"/>
      <c r="LDS85" s="94"/>
      <c r="LDT85" s="94"/>
      <c r="LDU85" s="94"/>
      <c r="LDV85" s="94"/>
      <c r="LDW85" s="94"/>
      <c r="LDX85" s="94"/>
      <c r="LDY85" s="94"/>
      <c r="LDZ85" s="94"/>
      <c r="LEA85" s="94"/>
      <c r="LEB85" s="94"/>
      <c r="LEC85" s="94"/>
      <c r="LED85" s="94"/>
      <c r="LEE85" s="94"/>
      <c r="LEF85" s="94"/>
      <c r="LEG85" s="94"/>
      <c r="LEH85" s="94"/>
      <c r="LEI85" s="94"/>
      <c r="LEJ85" s="94"/>
      <c r="LEK85" s="94"/>
      <c r="LEL85" s="94"/>
      <c r="LEM85" s="94"/>
      <c r="LEN85" s="94"/>
      <c r="LEO85" s="94"/>
      <c r="LEP85" s="94"/>
      <c r="LEQ85" s="94"/>
      <c r="LER85" s="94"/>
      <c r="LES85" s="94"/>
      <c r="LET85" s="94"/>
      <c r="LEU85" s="94"/>
      <c r="LEV85" s="94"/>
      <c r="LEW85" s="94"/>
      <c r="LEX85" s="94"/>
      <c r="LEY85" s="94"/>
      <c r="LEZ85" s="94"/>
      <c r="LFA85" s="94"/>
      <c r="LFB85" s="94"/>
      <c r="LFC85" s="94"/>
      <c r="LFD85" s="94"/>
      <c r="LFE85" s="94"/>
      <c r="LFF85" s="94"/>
      <c r="LFG85" s="94"/>
      <c r="LFH85" s="94"/>
      <c r="LFI85" s="94"/>
      <c r="LFJ85" s="94"/>
      <c r="LFK85" s="94"/>
      <c r="LFL85" s="94"/>
      <c r="LFM85" s="94"/>
      <c r="LFN85" s="94"/>
      <c r="LFO85" s="94"/>
      <c r="LFP85" s="94"/>
      <c r="LFQ85" s="94"/>
      <c r="LFR85" s="94"/>
      <c r="LFS85" s="94"/>
      <c r="LFT85" s="94"/>
      <c r="LFU85" s="94"/>
      <c r="LFV85" s="94"/>
      <c r="LFW85" s="94"/>
      <c r="LFX85" s="94"/>
      <c r="LFY85" s="94"/>
      <c r="LFZ85" s="94"/>
      <c r="LGA85" s="94"/>
      <c r="LGB85" s="94"/>
      <c r="LGC85" s="94"/>
      <c r="LGD85" s="94"/>
      <c r="LGE85" s="94"/>
      <c r="LGF85" s="94"/>
      <c r="LGG85" s="94"/>
      <c r="LGH85" s="94"/>
      <c r="LGI85" s="94"/>
      <c r="LGJ85" s="94"/>
      <c r="LGK85" s="94"/>
      <c r="LGL85" s="94"/>
      <c r="LGM85" s="94"/>
      <c r="LGN85" s="94"/>
      <c r="LGO85" s="94"/>
      <c r="LGP85" s="94"/>
      <c r="LGQ85" s="94"/>
      <c r="LGR85" s="94"/>
      <c r="LGS85" s="94"/>
      <c r="LGT85" s="94"/>
      <c r="LGU85" s="94"/>
      <c r="LGV85" s="94"/>
      <c r="LGW85" s="94"/>
      <c r="LGX85" s="94"/>
      <c r="LGY85" s="94"/>
      <c r="LGZ85" s="94"/>
      <c r="LHA85" s="94"/>
      <c r="LHB85" s="94"/>
      <c r="LHC85" s="94"/>
      <c r="LHD85" s="94"/>
      <c r="LHE85" s="94"/>
      <c r="LHF85" s="94"/>
      <c r="LHG85" s="94"/>
      <c r="LHH85" s="94"/>
      <c r="LHI85" s="94"/>
      <c r="LHJ85" s="94"/>
      <c r="LHK85" s="94"/>
      <c r="LHL85" s="94"/>
      <c r="LHM85" s="94"/>
      <c r="LHN85" s="94"/>
      <c r="LHO85" s="94"/>
      <c r="LHP85" s="94"/>
      <c r="LHQ85" s="94"/>
      <c r="LHR85" s="94"/>
      <c r="LHS85" s="94"/>
      <c r="LHT85" s="94"/>
      <c r="LHU85" s="94"/>
      <c r="LHV85" s="94"/>
      <c r="LHW85" s="94"/>
      <c r="LHX85" s="94"/>
      <c r="LHY85" s="94"/>
      <c r="LHZ85" s="94"/>
      <c r="LIA85" s="94"/>
      <c r="LIB85" s="94"/>
      <c r="LIC85" s="94"/>
      <c r="LID85" s="94"/>
      <c r="LIE85" s="94"/>
      <c r="LIF85" s="94"/>
      <c r="LIG85" s="94"/>
      <c r="LIH85" s="94"/>
      <c r="LII85" s="94"/>
      <c r="LIJ85" s="94"/>
      <c r="LIK85" s="94"/>
      <c r="LIL85" s="94"/>
      <c r="LIM85" s="94"/>
      <c r="LIN85" s="94"/>
      <c r="LIO85" s="94"/>
      <c r="LIP85" s="94"/>
      <c r="LIQ85" s="94"/>
      <c r="LIR85" s="94"/>
      <c r="LIS85" s="94"/>
      <c r="LIT85" s="94"/>
      <c r="LIU85" s="94"/>
      <c r="LIV85" s="94"/>
      <c r="LIW85" s="94"/>
      <c r="LIX85" s="94"/>
      <c r="LIY85" s="94"/>
      <c r="LIZ85" s="94"/>
      <c r="LJA85" s="94"/>
      <c r="LJB85" s="94"/>
      <c r="LJC85" s="94"/>
      <c r="LJD85" s="94"/>
      <c r="LJE85" s="94"/>
      <c r="LJF85" s="94"/>
      <c r="LJG85" s="94"/>
      <c r="LJH85" s="94"/>
      <c r="LJI85" s="94"/>
      <c r="LJJ85" s="94"/>
      <c r="LJK85" s="94"/>
      <c r="LJL85" s="94"/>
      <c r="LJM85" s="94"/>
      <c r="LJN85" s="94"/>
      <c r="LJO85" s="94"/>
      <c r="LJP85" s="94"/>
      <c r="LJQ85" s="94"/>
      <c r="LJR85" s="94"/>
      <c r="LJS85" s="94"/>
      <c r="LJT85" s="94"/>
      <c r="LJU85" s="94"/>
      <c r="LJV85" s="94"/>
      <c r="LJW85" s="94"/>
      <c r="LJX85" s="94"/>
      <c r="LJY85" s="94"/>
      <c r="LJZ85" s="94"/>
      <c r="LKA85" s="94"/>
      <c r="LKB85" s="94"/>
      <c r="LKC85" s="94"/>
      <c r="LKD85" s="94"/>
      <c r="LKE85" s="94"/>
      <c r="LKF85" s="94"/>
      <c r="LKG85" s="94"/>
      <c r="LKH85" s="94"/>
      <c r="LKI85" s="94"/>
      <c r="LKJ85" s="94"/>
      <c r="LKK85" s="94"/>
      <c r="LKL85" s="94"/>
      <c r="LKM85" s="94"/>
      <c r="LKN85" s="94"/>
      <c r="LKO85" s="94"/>
      <c r="LKP85" s="94"/>
      <c r="LKQ85" s="94"/>
      <c r="LKR85" s="94"/>
      <c r="LKS85" s="94"/>
      <c r="LKT85" s="94"/>
      <c r="LKU85" s="94"/>
      <c r="LKV85" s="94"/>
      <c r="LKW85" s="94"/>
      <c r="LKX85" s="94"/>
      <c r="LKY85" s="94"/>
      <c r="LKZ85" s="94"/>
      <c r="LLA85" s="94"/>
      <c r="LLB85" s="94"/>
      <c r="LLC85" s="94"/>
      <c r="LLD85" s="94"/>
      <c r="LLE85" s="94"/>
      <c r="LLF85" s="94"/>
      <c r="LLG85" s="94"/>
      <c r="LLH85" s="94"/>
      <c r="LLI85" s="94"/>
      <c r="LLJ85" s="94"/>
      <c r="LLK85" s="94"/>
      <c r="LLL85" s="94"/>
      <c r="LLM85" s="94"/>
      <c r="LLN85" s="94"/>
      <c r="LLO85" s="94"/>
      <c r="LLP85" s="94"/>
      <c r="LLQ85" s="94"/>
      <c r="LLR85" s="94"/>
      <c r="LLS85" s="94"/>
      <c r="LLT85" s="94"/>
      <c r="LLU85" s="94"/>
      <c r="LLV85" s="94"/>
      <c r="LLW85" s="94"/>
      <c r="LLX85" s="94"/>
      <c r="LLY85" s="94"/>
      <c r="LLZ85" s="94"/>
      <c r="LMA85" s="94"/>
      <c r="LMB85" s="94"/>
      <c r="LMC85" s="94"/>
      <c r="LMD85" s="94"/>
      <c r="LME85" s="94"/>
      <c r="LMF85" s="94"/>
      <c r="LMG85" s="94"/>
      <c r="LMH85" s="94"/>
      <c r="LMI85" s="94"/>
      <c r="LMJ85" s="94"/>
      <c r="LMK85" s="94"/>
      <c r="LML85" s="94"/>
      <c r="LMM85" s="94"/>
      <c r="LMN85" s="94"/>
      <c r="LMO85" s="94"/>
      <c r="LMP85" s="94"/>
      <c r="LMQ85" s="94"/>
      <c r="LMR85" s="94"/>
      <c r="LMS85" s="94"/>
      <c r="LMT85" s="94"/>
      <c r="LMU85" s="94"/>
      <c r="LMV85" s="94"/>
      <c r="LMW85" s="94"/>
      <c r="LMX85" s="94"/>
      <c r="LMY85" s="94"/>
      <c r="LMZ85" s="94"/>
      <c r="LNA85" s="94"/>
      <c r="LNB85" s="94"/>
      <c r="LNC85" s="94"/>
      <c r="LND85" s="94"/>
      <c r="LNE85" s="94"/>
      <c r="LNF85" s="94"/>
      <c r="LNG85" s="94"/>
      <c r="LNH85" s="94"/>
      <c r="LNI85" s="94"/>
      <c r="LNJ85" s="94"/>
      <c r="LNK85" s="94"/>
      <c r="LNL85" s="94"/>
      <c r="LNM85" s="94"/>
      <c r="LNN85" s="94"/>
      <c r="LNO85" s="94"/>
      <c r="LNP85" s="94"/>
      <c r="LNQ85" s="94"/>
      <c r="LNR85" s="94"/>
      <c r="LNS85" s="94"/>
      <c r="LNT85" s="94"/>
      <c r="LNU85" s="94"/>
      <c r="LNV85" s="94"/>
      <c r="LNW85" s="94"/>
      <c r="LNX85" s="94"/>
      <c r="LNY85" s="94"/>
      <c r="LNZ85" s="94"/>
      <c r="LOA85" s="94"/>
      <c r="LOB85" s="94"/>
      <c r="LOC85" s="94"/>
      <c r="LOD85" s="94"/>
      <c r="LOE85" s="94"/>
      <c r="LOF85" s="94"/>
      <c r="LOG85" s="94"/>
      <c r="LOH85" s="94"/>
      <c r="LOI85" s="94"/>
      <c r="LOJ85" s="94"/>
      <c r="LOK85" s="94"/>
      <c r="LOL85" s="94"/>
      <c r="LOM85" s="94"/>
      <c r="LON85" s="94"/>
      <c r="LOO85" s="94"/>
      <c r="LOP85" s="94"/>
      <c r="LOQ85" s="94"/>
      <c r="LOR85" s="94"/>
      <c r="LOS85" s="94"/>
      <c r="LOT85" s="94"/>
      <c r="LOU85" s="94"/>
      <c r="LOV85" s="94"/>
      <c r="LOW85" s="94"/>
      <c r="LOX85" s="94"/>
      <c r="LOY85" s="94"/>
      <c r="LOZ85" s="94"/>
      <c r="LPA85" s="94"/>
      <c r="LPB85" s="94"/>
      <c r="LPC85" s="94"/>
      <c r="LPD85" s="94"/>
      <c r="LPE85" s="94"/>
      <c r="LPF85" s="94"/>
      <c r="LPG85" s="94"/>
      <c r="LPH85" s="94"/>
      <c r="LPI85" s="94"/>
      <c r="LPJ85" s="94"/>
      <c r="LPK85" s="94"/>
      <c r="LPL85" s="94"/>
      <c r="LPM85" s="94"/>
      <c r="LPN85" s="94"/>
      <c r="LPO85" s="94"/>
      <c r="LPP85" s="94"/>
      <c r="LPQ85" s="94"/>
      <c r="LPR85" s="94"/>
      <c r="LPS85" s="94"/>
      <c r="LPT85" s="94"/>
      <c r="LPU85" s="94"/>
      <c r="LPV85" s="94"/>
      <c r="LPW85" s="94"/>
      <c r="LPX85" s="94"/>
      <c r="LPY85" s="94"/>
      <c r="LPZ85" s="94"/>
      <c r="LQA85" s="94"/>
      <c r="LQB85" s="94"/>
      <c r="LQC85" s="94"/>
      <c r="LQD85" s="94"/>
      <c r="LQE85" s="94"/>
      <c r="LQF85" s="94"/>
      <c r="LQG85" s="94"/>
      <c r="LQH85" s="94"/>
      <c r="LQI85" s="94"/>
      <c r="LQJ85" s="94"/>
      <c r="LQK85" s="94"/>
      <c r="LQL85" s="94"/>
      <c r="LQM85" s="94"/>
      <c r="LQN85" s="94"/>
      <c r="LQO85" s="94"/>
      <c r="LQP85" s="94"/>
      <c r="LQQ85" s="94"/>
      <c r="LQR85" s="94"/>
      <c r="LQS85" s="94"/>
      <c r="LQT85" s="94"/>
      <c r="LQU85" s="94"/>
      <c r="LQV85" s="94"/>
      <c r="LQW85" s="94"/>
      <c r="LQX85" s="94"/>
      <c r="LQY85" s="94"/>
      <c r="LQZ85" s="94"/>
      <c r="LRA85" s="94"/>
      <c r="LRB85" s="94"/>
      <c r="LRC85" s="94"/>
      <c r="LRD85" s="94"/>
      <c r="LRE85" s="94"/>
      <c r="LRF85" s="94"/>
      <c r="LRG85" s="94"/>
      <c r="LRH85" s="94"/>
      <c r="LRI85" s="94"/>
      <c r="LRJ85" s="94"/>
      <c r="LRK85" s="94"/>
      <c r="LRL85" s="94"/>
      <c r="LRM85" s="94"/>
      <c r="LRN85" s="94"/>
      <c r="LRO85" s="94"/>
      <c r="LRP85" s="94"/>
      <c r="LRQ85" s="94"/>
      <c r="LRR85" s="94"/>
      <c r="LRS85" s="94"/>
      <c r="LRT85" s="94"/>
      <c r="LRU85" s="94"/>
      <c r="LRV85" s="94"/>
      <c r="LRW85" s="94"/>
      <c r="LRX85" s="94"/>
      <c r="LRY85" s="94"/>
      <c r="LRZ85" s="94"/>
      <c r="LSA85" s="94"/>
      <c r="LSB85" s="94"/>
      <c r="LSC85" s="94"/>
      <c r="LSD85" s="94"/>
      <c r="LSE85" s="94"/>
      <c r="LSF85" s="94"/>
      <c r="LSG85" s="94"/>
      <c r="LSH85" s="94"/>
      <c r="LSI85" s="94"/>
      <c r="LSJ85" s="94"/>
      <c r="LSK85" s="94"/>
      <c r="LSL85" s="94"/>
      <c r="LSM85" s="94"/>
      <c r="LSN85" s="94"/>
      <c r="LSO85" s="94"/>
      <c r="LSP85" s="94"/>
      <c r="LSQ85" s="94"/>
      <c r="LSR85" s="94"/>
      <c r="LSS85" s="94"/>
      <c r="LST85" s="94"/>
      <c r="LSU85" s="94"/>
      <c r="LSV85" s="94"/>
      <c r="LSW85" s="94"/>
      <c r="LSX85" s="94"/>
      <c r="LSY85" s="94"/>
      <c r="LSZ85" s="94"/>
      <c r="LTA85" s="94"/>
      <c r="LTB85" s="94"/>
      <c r="LTC85" s="94"/>
      <c r="LTD85" s="94"/>
      <c r="LTE85" s="94"/>
      <c r="LTF85" s="94"/>
      <c r="LTG85" s="94"/>
      <c r="LTH85" s="94"/>
      <c r="LTI85" s="94"/>
      <c r="LTJ85" s="94"/>
      <c r="LTK85" s="94"/>
      <c r="LTL85" s="94"/>
      <c r="LTM85" s="94"/>
      <c r="LTN85" s="94"/>
      <c r="LTO85" s="94"/>
      <c r="LTP85" s="94"/>
      <c r="LTQ85" s="94"/>
      <c r="LTR85" s="94"/>
      <c r="LTS85" s="94"/>
      <c r="LTT85" s="94"/>
      <c r="LTU85" s="94"/>
      <c r="LTV85" s="94"/>
      <c r="LTW85" s="94"/>
      <c r="LTX85" s="94"/>
      <c r="LTY85" s="94"/>
      <c r="LTZ85" s="94"/>
      <c r="LUA85" s="94"/>
      <c r="LUB85" s="94"/>
      <c r="LUC85" s="94"/>
      <c r="LUD85" s="94"/>
      <c r="LUE85" s="94"/>
      <c r="LUF85" s="94"/>
      <c r="LUG85" s="94"/>
      <c r="LUH85" s="94"/>
      <c r="LUI85" s="94"/>
      <c r="LUJ85" s="94"/>
      <c r="LUK85" s="94"/>
      <c r="LUL85" s="94"/>
      <c r="LUM85" s="94"/>
      <c r="LUN85" s="94"/>
      <c r="LUO85" s="94"/>
      <c r="LUP85" s="94"/>
      <c r="LUQ85" s="94"/>
      <c r="LUR85" s="94"/>
      <c r="LUS85" s="94"/>
      <c r="LUT85" s="94"/>
      <c r="LUU85" s="94"/>
      <c r="LUV85" s="94"/>
      <c r="LUW85" s="94"/>
      <c r="LUX85" s="94"/>
      <c r="LUY85" s="94"/>
      <c r="LUZ85" s="94"/>
      <c r="LVA85" s="94"/>
      <c r="LVB85" s="94"/>
      <c r="LVC85" s="94"/>
      <c r="LVD85" s="94"/>
      <c r="LVE85" s="94"/>
      <c r="LVF85" s="94"/>
      <c r="LVG85" s="94"/>
      <c r="LVH85" s="94"/>
      <c r="LVI85" s="94"/>
      <c r="LVJ85" s="94"/>
      <c r="LVK85" s="94"/>
      <c r="LVL85" s="94"/>
      <c r="LVM85" s="94"/>
      <c r="LVN85" s="94"/>
      <c r="LVO85" s="94"/>
      <c r="LVP85" s="94"/>
      <c r="LVQ85" s="94"/>
      <c r="LVR85" s="94"/>
      <c r="LVS85" s="94"/>
      <c r="LVT85" s="94"/>
      <c r="LVU85" s="94"/>
      <c r="LVV85" s="94"/>
      <c r="LVW85" s="94"/>
      <c r="LVX85" s="94"/>
      <c r="LVY85" s="94"/>
      <c r="LVZ85" s="94"/>
      <c r="LWA85" s="94"/>
      <c r="LWB85" s="94"/>
      <c r="LWC85" s="94"/>
      <c r="LWD85" s="94"/>
      <c r="LWE85" s="94"/>
      <c r="LWF85" s="94"/>
      <c r="LWG85" s="94"/>
      <c r="LWH85" s="94"/>
      <c r="LWI85" s="94"/>
      <c r="LWJ85" s="94"/>
      <c r="LWK85" s="94"/>
      <c r="LWL85" s="94"/>
      <c r="LWM85" s="94"/>
      <c r="LWN85" s="94"/>
      <c r="LWO85" s="94"/>
      <c r="LWP85" s="94"/>
      <c r="LWQ85" s="94"/>
      <c r="LWR85" s="94"/>
      <c r="LWS85" s="94"/>
      <c r="LWT85" s="94"/>
      <c r="LWU85" s="94"/>
      <c r="LWV85" s="94"/>
      <c r="LWW85" s="94"/>
      <c r="LWX85" s="94"/>
      <c r="LWY85" s="94"/>
      <c r="LWZ85" s="94"/>
      <c r="LXA85" s="94"/>
      <c r="LXB85" s="94"/>
      <c r="LXC85" s="94"/>
      <c r="LXD85" s="94"/>
      <c r="LXE85" s="94"/>
      <c r="LXF85" s="94"/>
      <c r="LXG85" s="94"/>
      <c r="LXH85" s="94"/>
      <c r="LXI85" s="94"/>
      <c r="LXJ85" s="94"/>
      <c r="LXK85" s="94"/>
      <c r="LXL85" s="94"/>
      <c r="LXM85" s="94"/>
      <c r="LXN85" s="94"/>
      <c r="LXO85" s="94"/>
      <c r="LXP85" s="94"/>
      <c r="LXQ85" s="94"/>
      <c r="LXR85" s="94"/>
      <c r="LXS85" s="94"/>
      <c r="LXT85" s="94"/>
      <c r="LXU85" s="94"/>
      <c r="LXV85" s="94"/>
      <c r="LXW85" s="94"/>
      <c r="LXX85" s="94"/>
      <c r="LXY85" s="94"/>
      <c r="LXZ85" s="94"/>
      <c r="LYA85" s="94"/>
      <c r="LYB85" s="94"/>
      <c r="LYC85" s="94"/>
      <c r="LYD85" s="94"/>
      <c r="LYE85" s="94"/>
      <c r="LYF85" s="94"/>
      <c r="LYG85" s="94"/>
      <c r="LYH85" s="94"/>
      <c r="LYI85" s="94"/>
      <c r="LYJ85" s="94"/>
      <c r="LYK85" s="94"/>
      <c r="LYL85" s="94"/>
      <c r="LYM85" s="94"/>
      <c r="LYN85" s="94"/>
      <c r="LYO85" s="94"/>
      <c r="LYP85" s="94"/>
      <c r="LYQ85" s="94"/>
      <c r="LYR85" s="94"/>
      <c r="LYS85" s="94"/>
      <c r="LYT85" s="94"/>
      <c r="LYU85" s="94"/>
      <c r="LYV85" s="94"/>
      <c r="LYW85" s="94"/>
      <c r="LYX85" s="94"/>
      <c r="LYY85" s="94"/>
      <c r="LYZ85" s="94"/>
      <c r="LZA85" s="94"/>
      <c r="LZB85" s="94"/>
      <c r="LZC85" s="94"/>
      <c r="LZD85" s="94"/>
      <c r="LZE85" s="94"/>
      <c r="LZF85" s="94"/>
      <c r="LZG85" s="94"/>
      <c r="LZH85" s="94"/>
      <c r="LZI85" s="94"/>
      <c r="LZJ85" s="94"/>
      <c r="LZK85" s="94"/>
      <c r="LZL85" s="94"/>
      <c r="LZM85" s="94"/>
      <c r="LZN85" s="94"/>
      <c r="LZO85" s="94"/>
      <c r="LZP85" s="94"/>
      <c r="LZQ85" s="94"/>
      <c r="LZR85" s="94"/>
      <c r="LZS85" s="94"/>
      <c r="LZT85" s="94"/>
      <c r="LZU85" s="94"/>
      <c r="LZV85" s="94"/>
      <c r="LZW85" s="94"/>
      <c r="LZX85" s="94"/>
      <c r="LZY85" s="94"/>
      <c r="LZZ85" s="94"/>
      <c r="MAA85" s="94"/>
      <c r="MAB85" s="94"/>
      <c r="MAC85" s="94"/>
      <c r="MAD85" s="94"/>
      <c r="MAE85" s="94"/>
      <c r="MAF85" s="94"/>
      <c r="MAG85" s="94"/>
      <c r="MAH85" s="94"/>
      <c r="MAI85" s="94"/>
      <c r="MAJ85" s="94"/>
      <c r="MAK85" s="94"/>
      <c r="MAL85" s="94"/>
      <c r="MAM85" s="94"/>
      <c r="MAN85" s="94"/>
      <c r="MAO85" s="94"/>
      <c r="MAP85" s="94"/>
      <c r="MAQ85" s="94"/>
      <c r="MAR85" s="94"/>
      <c r="MAS85" s="94"/>
      <c r="MAT85" s="94"/>
      <c r="MAU85" s="94"/>
      <c r="MAV85" s="94"/>
      <c r="MAW85" s="94"/>
      <c r="MAX85" s="94"/>
      <c r="MAY85" s="94"/>
      <c r="MAZ85" s="94"/>
      <c r="MBA85" s="94"/>
      <c r="MBB85" s="94"/>
      <c r="MBC85" s="94"/>
      <c r="MBD85" s="94"/>
      <c r="MBE85" s="94"/>
      <c r="MBF85" s="94"/>
      <c r="MBG85" s="94"/>
      <c r="MBH85" s="94"/>
      <c r="MBI85" s="94"/>
      <c r="MBJ85" s="94"/>
      <c r="MBK85" s="94"/>
      <c r="MBL85" s="94"/>
      <c r="MBM85" s="94"/>
      <c r="MBN85" s="94"/>
      <c r="MBO85" s="94"/>
      <c r="MBP85" s="94"/>
      <c r="MBQ85" s="94"/>
      <c r="MBR85" s="94"/>
      <c r="MBS85" s="94"/>
      <c r="MBT85" s="94"/>
      <c r="MBU85" s="94"/>
      <c r="MBV85" s="94"/>
      <c r="MBW85" s="94"/>
      <c r="MBX85" s="94"/>
      <c r="MBY85" s="94"/>
      <c r="MBZ85" s="94"/>
      <c r="MCA85" s="94"/>
      <c r="MCB85" s="94"/>
      <c r="MCC85" s="94"/>
      <c r="MCD85" s="94"/>
      <c r="MCE85" s="94"/>
      <c r="MCF85" s="94"/>
      <c r="MCG85" s="94"/>
      <c r="MCH85" s="94"/>
      <c r="MCI85" s="94"/>
      <c r="MCJ85" s="94"/>
      <c r="MCK85" s="94"/>
      <c r="MCL85" s="94"/>
      <c r="MCM85" s="94"/>
      <c r="MCN85" s="94"/>
      <c r="MCO85" s="94"/>
      <c r="MCP85" s="94"/>
      <c r="MCQ85" s="94"/>
      <c r="MCR85" s="94"/>
      <c r="MCS85" s="94"/>
      <c r="MCT85" s="94"/>
      <c r="MCU85" s="94"/>
      <c r="MCV85" s="94"/>
      <c r="MCW85" s="94"/>
      <c r="MCX85" s="94"/>
      <c r="MCY85" s="94"/>
      <c r="MCZ85" s="94"/>
      <c r="MDA85" s="94"/>
      <c r="MDB85" s="94"/>
      <c r="MDC85" s="94"/>
      <c r="MDD85" s="94"/>
      <c r="MDE85" s="94"/>
      <c r="MDF85" s="94"/>
      <c r="MDG85" s="94"/>
      <c r="MDH85" s="94"/>
      <c r="MDI85" s="94"/>
      <c r="MDJ85" s="94"/>
      <c r="MDK85" s="94"/>
      <c r="MDL85" s="94"/>
      <c r="MDM85" s="94"/>
      <c r="MDN85" s="94"/>
      <c r="MDO85" s="94"/>
      <c r="MDP85" s="94"/>
      <c r="MDQ85" s="94"/>
      <c r="MDR85" s="94"/>
      <c r="MDS85" s="94"/>
      <c r="MDT85" s="94"/>
      <c r="MDU85" s="94"/>
      <c r="MDV85" s="94"/>
      <c r="MDW85" s="94"/>
      <c r="MDX85" s="94"/>
      <c r="MDY85" s="94"/>
      <c r="MDZ85" s="94"/>
      <c r="MEA85" s="94"/>
      <c r="MEB85" s="94"/>
      <c r="MEC85" s="94"/>
      <c r="MED85" s="94"/>
      <c r="MEE85" s="94"/>
      <c r="MEF85" s="94"/>
      <c r="MEG85" s="94"/>
      <c r="MEH85" s="94"/>
      <c r="MEI85" s="94"/>
      <c r="MEJ85" s="94"/>
      <c r="MEK85" s="94"/>
      <c r="MEL85" s="94"/>
      <c r="MEM85" s="94"/>
      <c r="MEN85" s="94"/>
      <c r="MEO85" s="94"/>
      <c r="MEP85" s="94"/>
      <c r="MEQ85" s="94"/>
      <c r="MER85" s="94"/>
      <c r="MES85" s="94"/>
      <c r="MET85" s="94"/>
      <c r="MEU85" s="94"/>
      <c r="MEV85" s="94"/>
      <c r="MEW85" s="94"/>
      <c r="MEX85" s="94"/>
      <c r="MEY85" s="94"/>
      <c r="MEZ85" s="94"/>
      <c r="MFA85" s="94"/>
      <c r="MFB85" s="94"/>
      <c r="MFC85" s="94"/>
      <c r="MFD85" s="94"/>
      <c r="MFE85" s="94"/>
      <c r="MFF85" s="94"/>
      <c r="MFG85" s="94"/>
      <c r="MFH85" s="94"/>
      <c r="MFI85" s="94"/>
      <c r="MFJ85" s="94"/>
      <c r="MFK85" s="94"/>
      <c r="MFL85" s="94"/>
      <c r="MFM85" s="94"/>
      <c r="MFN85" s="94"/>
      <c r="MFO85" s="94"/>
      <c r="MFP85" s="94"/>
      <c r="MFQ85" s="94"/>
      <c r="MFR85" s="94"/>
      <c r="MFS85" s="94"/>
      <c r="MFT85" s="94"/>
      <c r="MFU85" s="94"/>
      <c r="MFV85" s="94"/>
      <c r="MFW85" s="94"/>
      <c r="MFX85" s="94"/>
      <c r="MFY85" s="94"/>
      <c r="MFZ85" s="94"/>
      <c r="MGA85" s="94"/>
      <c r="MGB85" s="94"/>
      <c r="MGC85" s="94"/>
      <c r="MGD85" s="94"/>
      <c r="MGE85" s="94"/>
      <c r="MGF85" s="94"/>
      <c r="MGG85" s="94"/>
      <c r="MGH85" s="94"/>
      <c r="MGI85" s="94"/>
      <c r="MGJ85" s="94"/>
      <c r="MGK85" s="94"/>
      <c r="MGL85" s="94"/>
      <c r="MGM85" s="94"/>
      <c r="MGN85" s="94"/>
      <c r="MGO85" s="94"/>
      <c r="MGP85" s="94"/>
      <c r="MGQ85" s="94"/>
      <c r="MGR85" s="94"/>
      <c r="MGS85" s="94"/>
      <c r="MGT85" s="94"/>
      <c r="MGU85" s="94"/>
      <c r="MGV85" s="94"/>
      <c r="MGW85" s="94"/>
      <c r="MGX85" s="94"/>
      <c r="MGY85" s="94"/>
      <c r="MGZ85" s="94"/>
      <c r="MHA85" s="94"/>
      <c r="MHB85" s="94"/>
      <c r="MHC85" s="94"/>
      <c r="MHD85" s="94"/>
      <c r="MHE85" s="94"/>
      <c r="MHF85" s="94"/>
      <c r="MHG85" s="94"/>
      <c r="MHH85" s="94"/>
      <c r="MHI85" s="94"/>
      <c r="MHJ85" s="94"/>
      <c r="MHK85" s="94"/>
      <c r="MHL85" s="94"/>
      <c r="MHM85" s="94"/>
      <c r="MHN85" s="94"/>
      <c r="MHO85" s="94"/>
      <c r="MHP85" s="94"/>
      <c r="MHQ85" s="94"/>
      <c r="MHR85" s="94"/>
      <c r="MHS85" s="94"/>
      <c r="MHT85" s="94"/>
      <c r="MHU85" s="94"/>
      <c r="MHV85" s="94"/>
      <c r="MHW85" s="94"/>
      <c r="MHX85" s="94"/>
      <c r="MHY85" s="94"/>
      <c r="MHZ85" s="94"/>
      <c r="MIA85" s="94"/>
      <c r="MIB85" s="94"/>
      <c r="MIC85" s="94"/>
      <c r="MID85" s="94"/>
      <c r="MIE85" s="94"/>
      <c r="MIF85" s="94"/>
      <c r="MIG85" s="94"/>
      <c r="MIH85" s="94"/>
      <c r="MII85" s="94"/>
      <c r="MIJ85" s="94"/>
      <c r="MIK85" s="94"/>
      <c r="MIL85" s="94"/>
      <c r="MIM85" s="94"/>
      <c r="MIN85" s="94"/>
      <c r="MIO85" s="94"/>
      <c r="MIP85" s="94"/>
      <c r="MIQ85" s="94"/>
      <c r="MIR85" s="94"/>
      <c r="MIS85" s="94"/>
      <c r="MIT85" s="94"/>
      <c r="MIU85" s="94"/>
      <c r="MIV85" s="94"/>
      <c r="MIW85" s="94"/>
      <c r="MIX85" s="94"/>
      <c r="MIY85" s="94"/>
      <c r="MIZ85" s="94"/>
      <c r="MJA85" s="94"/>
      <c r="MJB85" s="94"/>
      <c r="MJC85" s="94"/>
      <c r="MJD85" s="94"/>
      <c r="MJE85" s="94"/>
      <c r="MJF85" s="94"/>
      <c r="MJG85" s="94"/>
      <c r="MJH85" s="94"/>
      <c r="MJI85" s="94"/>
      <c r="MJJ85" s="94"/>
      <c r="MJK85" s="94"/>
      <c r="MJL85" s="94"/>
      <c r="MJM85" s="94"/>
      <c r="MJN85" s="94"/>
      <c r="MJO85" s="94"/>
      <c r="MJP85" s="94"/>
      <c r="MJQ85" s="94"/>
      <c r="MJR85" s="94"/>
      <c r="MJS85" s="94"/>
      <c r="MJT85" s="94"/>
      <c r="MJU85" s="94"/>
      <c r="MJV85" s="94"/>
      <c r="MJW85" s="94"/>
      <c r="MJX85" s="94"/>
      <c r="MJY85" s="94"/>
      <c r="MJZ85" s="94"/>
      <c r="MKA85" s="94"/>
      <c r="MKB85" s="94"/>
      <c r="MKC85" s="94"/>
      <c r="MKD85" s="94"/>
      <c r="MKE85" s="94"/>
      <c r="MKF85" s="94"/>
      <c r="MKG85" s="94"/>
      <c r="MKH85" s="94"/>
      <c r="MKI85" s="94"/>
      <c r="MKJ85" s="94"/>
      <c r="MKK85" s="94"/>
      <c r="MKL85" s="94"/>
      <c r="MKM85" s="94"/>
      <c r="MKN85" s="94"/>
      <c r="MKO85" s="94"/>
      <c r="MKP85" s="94"/>
      <c r="MKQ85" s="94"/>
      <c r="MKR85" s="94"/>
      <c r="MKS85" s="94"/>
      <c r="MKT85" s="94"/>
      <c r="MKU85" s="94"/>
      <c r="MKV85" s="94"/>
      <c r="MKW85" s="94"/>
      <c r="MKX85" s="94"/>
      <c r="MKY85" s="94"/>
      <c r="MKZ85" s="94"/>
      <c r="MLA85" s="94"/>
      <c r="MLB85" s="94"/>
      <c r="MLC85" s="94"/>
      <c r="MLD85" s="94"/>
      <c r="MLE85" s="94"/>
      <c r="MLF85" s="94"/>
      <c r="MLG85" s="94"/>
      <c r="MLH85" s="94"/>
      <c r="MLI85" s="94"/>
      <c r="MLJ85" s="94"/>
      <c r="MLK85" s="94"/>
      <c r="MLL85" s="94"/>
      <c r="MLM85" s="94"/>
      <c r="MLN85" s="94"/>
      <c r="MLO85" s="94"/>
      <c r="MLP85" s="94"/>
      <c r="MLQ85" s="94"/>
      <c r="MLR85" s="94"/>
      <c r="MLS85" s="94"/>
      <c r="MLT85" s="94"/>
      <c r="MLU85" s="94"/>
      <c r="MLV85" s="94"/>
      <c r="MLW85" s="94"/>
      <c r="MLX85" s="94"/>
      <c r="MLY85" s="94"/>
      <c r="MLZ85" s="94"/>
      <c r="MMA85" s="94"/>
      <c r="MMB85" s="94"/>
      <c r="MMC85" s="94"/>
      <c r="MMD85" s="94"/>
      <c r="MME85" s="94"/>
      <c r="MMF85" s="94"/>
      <c r="MMG85" s="94"/>
      <c r="MMH85" s="94"/>
      <c r="MMI85" s="94"/>
      <c r="MMJ85" s="94"/>
      <c r="MMK85" s="94"/>
      <c r="MML85" s="94"/>
      <c r="MMM85" s="94"/>
      <c r="MMN85" s="94"/>
      <c r="MMO85" s="94"/>
      <c r="MMP85" s="94"/>
      <c r="MMQ85" s="94"/>
      <c r="MMR85" s="94"/>
      <c r="MMS85" s="94"/>
      <c r="MMT85" s="94"/>
      <c r="MMU85" s="94"/>
      <c r="MMV85" s="94"/>
      <c r="MMW85" s="94"/>
      <c r="MMX85" s="94"/>
      <c r="MMY85" s="94"/>
      <c r="MMZ85" s="94"/>
      <c r="MNA85" s="94"/>
      <c r="MNB85" s="94"/>
      <c r="MNC85" s="94"/>
      <c r="MND85" s="94"/>
      <c r="MNE85" s="94"/>
      <c r="MNF85" s="94"/>
      <c r="MNG85" s="94"/>
      <c r="MNH85" s="94"/>
      <c r="MNI85" s="94"/>
      <c r="MNJ85" s="94"/>
      <c r="MNK85" s="94"/>
      <c r="MNL85" s="94"/>
      <c r="MNM85" s="94"/>
      <c r="MNN85" s="94"/>
      <c r="MNO85" s="94"/>
      <c r="MNP85" s="94"/>
      <c r="MNQ85" s="94"/>
      <c r="MNR85" s="94"/>
      <c r="MNS85" s="94"/>
      <c r="MNT85" s="94"/>
      <c r="MNU85" s="94"/>
      <c r="MNV85" s="94"/>
      <c r="MNW85" s="94"/>
      <c r="MNX85" s="94"/>
      <c r="MNY85" s="94"/>
      <c r="MNZ85" s="94"/>
      <c r="MOA85" s="94"/>
      <c r="MOB85" s="94"/>
      <c r="MOC85" s="94"/>
      <c r="MOD85" s="94"/>
      <c r="MOE85" s="94"/>
      <c r="MOF85" s="94"/>
      <c r="MOG85" s="94"/>
      <c r="MOH85" s="94"/>
      <c r="MOI85" s="94"/>
      <c r="MOJ85" s="94"/>
      <c r="MOK85" s="94"/>
      <c r="MOL85" s="94"/>
      <c r="MOM85" s="94"/>
      <c r="MON85" s="94"/>
      <c r="MOO85" s="94"/>
      <c r="MOP85" s="94"/>
      <c r="MOQ85" s="94"/>
      <c r="MOR85" s="94"/>
      <c r="MOS85" s="94"/>
      <c r="MOT85" s="94"/>
      <c r="MOU85" s="94"/>
      <c r="MOV85" s="94"/>
      <c r="MOW85" s="94"/>
      <c r="MOX85" s="94"/>
      <c r="MOY85" s="94"/>
      <c r="MOZ85" s="94"/>
      <c r="MPA85" s="94"/>
      <c r="MPB85" s="94"/>
      <c r="MPC85" s="94"/>
      <c r="MPD85" s="94"/>
      <c r="MPE85" s="94"/>
      <c r="MPF85" s="94"/>
      <c r="MPG85" s="94"/>
      <c r="MPH85" s="94"/>
      <c r="MPI85" s="94"/>
      <c r="MPJ85" s="94"/>
      <c r="MPK85" s="94"/>
      <c r="MPL85" s="94"/>
      <c r="MPM85" s="94"/>
      <c r="MPN85" s="94"/>
      <c r="MPO85" s="94"/>
      <c r="MPP85" s="94"/>
      <c r="MPQ85" s="94"/>
      <c r="MPR85" s="94"/>
      <c r="MPS85" s="94"/>
      <c r="MPT85" s="94"/>
      <c r="MPU85" s="94"/>
      <c r="MPV85" s="94"/>
      <c r="MPW85" s="94"/>
      <c r="MPX85" s="94"/>
      <c r="MPY85" s="94"/>
      <c r="MPZ85" s="94"/>
      <c r="MQA85" s="94"/>
      <c r="MQB85" s="94"/>
      <c r="MQC85" s="94"/>
      <c r="MQD85" s="94"/>
      <c r="MQE85" s="94"/>
      <c r="MQF85" s="94"/>
      <c r="MQG85" s="94"/>
      <c r="MQH85" s="94"/>
      <c r="MQI85" s="94"/>
      <c r="MQJ85" s="94"/>
      <c r="MQK85" s="94"/>
      <c r="MQL85" s="94"/>
      <c r="MQM85" s="94"/>
      <c r="MQN85" s="94"/>
      <c r="MQO85" s="94"/>
      <c r="MQP85" s="94"/>
      <c r="MQQ85" s="94"/>
      <c r="MQR85" s="94"/>
      <c r="MQS85" s="94"/>
      <c r="MQT85" s="94"/>
      <c r="MQU85" s="94"/>
      <c r="MQV85" s="94"/>
      <c r="MQW85" s="94"/>
      <c r="MQX85" s="94"/>
      <c r="MQY85" s="94"/>
      <c r="MQZ85" s="94"/>
      <c r="MRA85" s="94"/>
      <c r="MRB85" s="94"/>
      <c r="MRC85" s="94"/>
      <c r="MRD85" s="94"/>
      <c r="MRE85" s="94"/>
      <c r="MRF85" s="94"/>
      <c r="MRG85" s="94"/>
      <c r="MRH85" s="94"/>
      <c r="MRI85" s="94"/>
      <c r="MRJ85" s="94"/>
      <c r="MRK85" s="94"/>
      <c r="MRL85" s="94"/>
      <c r="MRM85" s="94"/>
      <c r="MRN85" s="94"/>
      <c r="MRO85" s="94"/>
      <c r="MRP85" s="94"/>
      <c r="MRQ85" s="94"/>
      <c r="MRR85" s="94"/>
      <c r="MRS85" s="94"/>
      <c r="MRT85" s="94"/>
      <c r="MRU85" s="94"/>
      <c r="MRV85" s="94"/>
      <c r="MRW85" s="94"/>
      <c r="MRX85" s="94"/>
      <c r="MRY85" s="94"/>
      <c r="MRZ85" s="94"/>
      <c r="MSA85" s="94"/>
      <c r="MSB85" s="94"/>
      <c r="MSC85" s="94"/>
      <c r="MSD85" s="94"/>
      <c r="MSE85" s="94"/>
      <c r="MSF85" s="94"/>
      <c r="MSG85" s="94"/>
      <c r="MSH85" s="94"/>
      <c r="MSI85" s="94"/>
      <c r="MSJ85" s="94"/>
      <c r="MSK85" s="94"/>
      <c r="MSL85" s="94"/>
      <c r="MSM85" s="94"/>
      <c r="MSN85" s="94"/>
      <c r="MSO85" s="94"/>
      <c r="MSP85" s="94"/>
      <c r="MSQ85" s="94"/>
      <c r="MSR85" s="94"/>
      <c r="MSS85" s="94"/>
      <c r="MST85" s="94"/>
      <c r="MSU85" s="94"/>
      <c r="MSV85" s="94"/>
      <c r="MSW85" s="94"/>
      <c r="MSX85" s="94"/>
      <c r="MSY85" s="94"/>
      <c r="MSZ85" s="94"/>
      <c r="MTA85" s="94"/>
      <c r="MTB85" s="94"/>
      <c r="MTC85" s="94"/>
      <c r="MTD85" s="94"/>
      <c r="MTE85" s="94"/>
      <c r="MTF85" s="94"/>
      <c r="MTG85" s="94"/>
      <c r="MTH85" s="94"/>
      <c r="MTI85" s="94"/>
      <c r="MTJ85" s="94"/>
      <c r="MTK85" s="94"/>
      <c r="MTL85" s="94"/>
      <c r="MTM85" s="94"/>
      <c r="MTN85" s="94"/>
      <c r="MTO85" s="94"/>
      <c r="MTP85" s="94"/>
      <c r="MTQ85" s="94"/>
      <c r="MTR85" s="94"/>
      <c r="MTS85" s="94"/>
      <c r="MTT85" s="94"/>
      <c r="MTU85" s="94"/>
      <c r="MTV85" s="94"/>
      <c r="MTW85" s="94"/>
      <c r="MTX85" s="94"/>
      <c r="MTY85" s="94"/>
      <c r="MTZ85" s="94"/>
      <c r="MUA85" s="94"/>
      <c r="MUB85" s="94"/>
      <c r="MUC85" s="94"/>
      <c r="MUD85" s="94"/>
      <c r="MUE85" s="94"/>
      <c r="MUF85" s="94"/>
      <c r="MUG85" s="94"/>
      <c r="MUH85" s="94"/>
      <c r="MUI85" s="94"/>
      <c r="MUJ85" s="94"/>
      <c r="MUK85" s="94"/>
      <c r="MUL85" s="94"/>
      <c r="MUM85" s="94"/>
      <c r="MUN85" s="94"/>
      <c r="MUO85" s="94"/>
      <c r="MUP85" s="94"/>
      <c r="MUQ85" s="94"/>
      <c r="MUR85" s="94"/>
      <c r="MUS85" s="94"/>
      <c r="MUT85" s="94"/>
      <c r="MUU85" s="94"/>
      <c r="MUV85" s="94"/>
      <c r="MUW85" s="94"/>
      <c r="MUX85" s="94"/>
      <c r="MUY85" s="94"/>
      <c r="MUZ85" s="94"/>
      <c r="MVA85" s="94"/>
      <c r="MVB85" s="94"/>
      <c r="MVC85" s="94"/>
      <c r="MVD85" s="94"/>
      <c r="MVE85" s="94"/>
      <c r="MVF85" s="94"/>
      <c r="MVG85" s="94"/>
      <c r="MVH85" s="94"/>
      <c r="MVI85" s="94"/>
      <c r="MVJ85" s="94"/>
      <c r="MVK85" s="94"/>
      <c r="MVL85" s="94"/>
      <c r="MVM85" s="94"/>
      <c r="MVN85" s="94"/>
      <c r="MVO85" s="94"/>
      <c r="MVP85" s="94"/>
      <c r="MVQ85" s="94"/>
      <c r="MVR85" s="94"/>
      <c r="MVS85" s="94"/>
      <c r="MVT85" s="94"/>
      <c r="MVU85" s="94"/>
      <c r="MVV85" s="94"/>
      <c r="MVW85" s="94"/>
      <c r="MVX85" s="94"/>
      <c r="MVY85" s="94"/>
      <c r="MVZ85" s="94"/>
      <c r="MWA85" s="94"/>
      <c r="MWB85" s="94"/>
      <c r="MWC85" s="94"/>
      <c r="MWD85" s="94"/>
      <c r="MWE85" s="94"/>
      <c r="MWF85" s="94"/>
      <c r="MWG85" s="94"/>
      <c r="MWH85" s="94"/>
      <c r="MWI85" s="94"/>
      <c r="MWJ85" s="94"/>
      <c r="MWK85" s="94"/>
      <c r="MWL85" s="94"/>
      <c r="MWM85" s="94"/>
      <c r="MWN85" s="94"/>
      <c r="MWO85" s="94"/>
      <c r="MWP85" s="94"/>
      <c r="MWQ85" s="94"/>
      <c r="MWR85" s="94"/>
      <c r="MWS85" s="94"/>
      <c r="MWT85" s="94"/>
      <c r="MWU85" s="94"/>
      <c r="MWV85" s="94"/>
      <c r="MWW85" s="94"/>
      <c r="MWX85" s="94"/>
      <c r="MWY85" s="94"/>
      <c r="MWZ85" s="94"/>
      <c r="MXA85" s="94"/>
      <c r="MXB85" s="94"/>
      <c r="MXC85" s="94"/>
      <c r="MXD85" s="94"/>
      <c r="MXE85" s="94"/>
      <c r="MXF85" s="94"/>
      <c r="MXG85" s="94"/>
      <c r="MXH85" s="94"/>
      <c r="MXI85" s="94"/>
      <c r="MXJ85" s="94"/>
      <c r="MXK85" s="94"/>
      <c r="MXL85" s="94"/>
      <c r="MXM85" s="94"/>
      <c r="MXN85" s="94"/>
      <c r="MXO85" s="94"/>
      <c r="MXP85" s="94"/>
      <c r="MXQ85" s="94"/>
      <c r="MXR85" s="94"/>
      <c r="MXS85" s="94"/>
      <c r="MXT85" s="94"/>
      <c r="MXU85" s="94"/>
      <c r="MXV85" s="94"/>
      <c r="MXW85" s="94"/>
      <c r="MXX85" s="94"/>
      <c r="MXY85" s="94"/>
      <c r="MXZ85" s="94"/>
      <c r="MYA85" s="94"/>
      <c r="MYB85" s="94"/>
      <c r="MYC85" s="94"/>
      <c r="MYD85" s="94"/>
      <c r="MYE85" s="94"/>
      <c r="MYF85" s="94"/>
      <c r="MYG85" s="94"/>
      <c r="MYH85" s="94"/>
      <c r="MYI85" s="94"/>
      <c r="MYJ85" s="94"/>
      <c r="MYK85" s="94"/>
      <c r="MYL85" s="94"/>
      <c r="MYM85" s="94"/>
      <c r="MYN85" s="94"/>
      <c r="MYO85" s="94"/>
      <c r="MYP85" s="94"/>
      <c r="MYQ85" s="94"/>
      <c r="MYR85" s="94"/>
      <c r="MYS85" s="94"/>
      <c r="MYT85" s="94"/>
      <c r="MYU85" s="94"/>
      <c r="MYV85" s="94"/>
      <c r="MYW85" s="94"/>
      <c r="MYX85" s="94"/>
      <c r="MYY85" s="94"/>
      <c r="MYZ85" s="94"/>
      <c r="MZA85" s="94"/>
      <c r="MZB85" s="94"/>
      <c r="MZC85" s="94"/>
      <c r="MZD85" s="94"/>
      <c r="MZE85" s="94"/>
      <c r="MZF85" s="94"/>
      <c r="MZG85" s="94"/>
      <c r="MZH85" s="94"/>
      <c r="MZI85" s="94"/>
      <c r="MZJ85" s="94"/>
      <c r="MZK85" s="94"/>
      <c r="MZL85" s="94"/>
      <c r="MZM85" s="94"/>
      <c r="MZN85" s="94"/>
      <c r="MZO85" s="94"/>
      <c r="MZP85" s="94"/>
      <c r="MZQ85" s="94"/>
      <c r="MZR85" s="94"/>
      <c r="MZS85" s="94"/>
      <c r="MZT85" s="94"/>
      <c r="MZU85" s="94"/>
      <c r="MZV85" s="94"/>
      <c r="MZW85" s="94"/>
      <c r="MZX85" s="94"/>
      <c r="MZY85" s="94"/>
      <c r="MZZ85" s="94"/>
      <c r="NAA85" s="94"/>
      <c r="NAB85" s="94"/>
      <c r="NAC85" s="94"/>
      <c r="NAD85" s="94"/>
      <c r="NAE85" s="94"/>
      <c r="NAF85" s="94"/>
      <c r="NAG85" s="94"/>
      <c r="NAH85" s="94"/>
      <c r="NAI85" s="94"/>
      <c r="NAJ85" s="94"/>
      <c r="NAK85" s="94"/>
      <c r="NAL85" s="94"/>
      <c r="NAM85" s="94"/>
      <c r="NAN85" s="94"/>
      <c r="NAO85" s="94"/>
      <c r="NAP85" s="94"/>
      <c r="NAQ85" s="94"/>
      <c r="NAR85" s="94"/>
      <c r="NAS85" s="94"/>
      <c r="NAT85" s="94"/>
      <c r="NAU85" s="94"/>
      <c r="NAV85" s="94"/>
      <c r="NAW85" s="94"/>
      <c r="NAX85" s="94"/>
      <c r="NAY85" s="94"/>
      <c r="NAZ85" s="94"/>
      <c r="NBA85" s="94"/>
      <c r="NBB85" s="94"/>
      <c r="NBC85" s="94"/>
      <c r="NBD85" s="94"/>
      <c r="NBE85" s="94"/>
      <c r="NBF85" s="94"/>
      <c r="NBG85" s="94"/>
      <c r="NBH85" s="94"/>
      <c r="NBI85" s="94"/>
      <c r="NBJ85" s="94"/>
      <c r="NBK85" s="94"/>
      <c r="NBL85" s="94"/>
      <c r="NBM85" s="94"/>
      <c r="NBN85" s="94"/>
      <c r="NBO85" s="94"/>
      <c r="NBP85" s="94"/>
      <c r="NBQ85" s="94"/>
      <c r="NBR85" s="94"/>
      <c r="NBS85" s="94"/>
      <c r="NBT85" s="94"/>
      <c r="NBU85" s="94"/>
      <c r="NBV85" s="94"/>
      <c r="NBW85" s="94"/>
      <c r="NBX85" s="94"/>
      <c r="NBY85" s="94"/>
      <c r="NBZ85" s="94"/>
      <c r="NCA85" s="94"/>
      <c r="NCB85" s="94"/>
      <c r="NCC85" s="94"/>
      <c r="NCD85" s="94"/>
      <c r="NCE85" s="94"/>
      <c r="NCF85" s="94"/>
      <c r="NCG85" s="94"/>
      <c r="NCH85" s="94"/>
      <c r="NCI85" s="94"/>
      <c r="NCJ85" s="94"/>
      <c r="NCK85" s="94"/>
      <c r="NCL85" s="94"/>
      <c r="NCM85" s="94"/>
      <c r="NCN85" s="94"/>
      <c r="NCO85" s="94"/>
      <c r="NCP85" s="94"/>
      <c r="NCQ85" s="94"/>
      <c r="NCR85" s="94"/>
      <c r="NCS85" s="94"/>
      <c r="NCT85" s="94"/>
      <c r="NCU85" s="94"/>
      <c r="NCV85" s="94"/>
      <c r="NCW85" s="94"/>
      <c r="NCX85" s="94"/>
      <c r="NCY85" s="94"/>
      <c r="NCZ85" s="94"/>
      <c r="NDA85" s="94"/>
      <c r="NDB85" s="94"/>
      <c r="NDC85" s="94"/>
      <c r="NDD85" s="94"/>
      <c r="NDE85" s="94"/>
      <c r="NDF85" s="94"/>
      <c r="NDG85" s="94"/>
      <c r="NDH85" s="94"/>
      <c r="NDI85" s="94"/>
      <c r="NDJ85" s="94"/>
      <c r="NDK85" s="94"/>
      <c r="NDL85" s="94"/>
      <c r="NDM85" s="94"/>
      <c r="NDN85" s="94"/>
      <c r="NDO85" s="94"/>
      <c r="NDP85" s="94"/>
      <c r="NDQ85" s="94"/>
      <c r="NDR85" s="94"/>
      <c r="NDS85" s="94"/>
      <c r="NDT85" s="94"/>
      <c r="NDU85" s="94"/>
      <c r="NDV85" s="94"/>
      <c r="NDW85" s="94"/>
      <c r="NDX85" s="94"/>
      <c r="NDY85" s="94"/>
      <c r="NDZ85" s="94"/>
      <c r="NEA85" s="94"/>
      <c r="NEB85" s="94"/>
      <c r="NEC85" s="94"/>
      <c r="NED85" s="94"/>
      <c r="NEE85" s="94"/>
      <c r="NEF85" s="94"/>
      <c r="NEG85" s="94"/>
      <c r="NEH85" s="94"/>
      <c r="NEI85" s="94"/>
      <c r="NEJ85" s="94"/>
      <c r="NEK85" s="94"/>
      <c r="NEL85" s="94"/>
      <c r="NEM85" s="94"/>
      <c r="NEN85" s="94"/>
      <c r="NEO85" s="94"/>
      <c r="NEP85" s="94"/>
      <c r="NEQ85" s="94"/>
      <c r="NER85" s="94"/>
      <c r="NES85" s="94"/>
      <c r="NET85" s="94"/>
      <c r="NEU85" s="94"/>
      <c r="NEV85" s="94"/>
      <c r="NEW85" s="94"/>
      <c r="NEX85" s="94"/>
      <c r="NEY85" s="94"/>
      <c r="NEZ85" s="94"/>
      <c r="NFA85" s="94"/>
      <c r="NFB85" s="94"/>
      <c r="NFC85" s="94"/>
      <c r="NFD85" s="94"/>
      <c r="NFE85" s="94"/>
      <c r="NFF85" s="94"/>
      <c r="NFG85" s="94"/>
      <c r="NFH85" s="94"/>
      <c r="NFI85" s="94"/>
      <c r="NFJ85" s="94"/>
      <c r="NFK85" s="94"/>
      <c r="NFL85" s="94"/>
      <c r="NFM85" s="94"/>
      <c r="NFN85" s="94"/>
      <c r="NFO85" s="94"/>
      <c r="NFP85" s="94"/>
      <c r="NFQ85" s="94"/>
      <c r="NFR85" s="94"/>
      <c r="NFS85" s="94"/>
      <c r="NFT85" s="94"/>
      <c r="NFU85" s="94"/>
      <c r="NFV85" s="94"/>
      <c r="NFW85" s="94"/>
      <c r="NFX85" s="94"/>
      <c r="NFY85" s="94"/>
      <c r="NFZ85" s="94"/>
      <c r="NGA85" s="94"/>
      <c r="NGB85" s="94"/>
      <c r="NGC85" s="94"/>
      <c r="NGD85" s="94"/>
      <c r="NGE85" s="94"/>
      <c r="NGF85" s="94"/>
      <c r="NGG85" s="94"/>
      <c r="NGH85" s="94"/>
      <c r="NGI85" s="94"/>
      <c r="NGJ85" s="94"/>
      <c r="NGK85" s="94"/>
      <c r="NGL85" s="94"/>
      <c r="NGM85" s="94"/>
      <c r="NGN85" s="94"/>
      <c r="NGO85" s="94"/>
      <c r="NGP85" s="94"/>
      <c r="NGQ85" s="94"/>
      <c r="NGR85" s="94"/>
      <c r="NGS85" s="94"/>
      <c r="NGT85" s="94"/>
      <c r="NGU85" s="94"/>
      <c r="NGV85" s="94"/>
      <c r="NGW85" s="94"/>
      <c r="NGX85" s="94"/>
      <c r="NGY85" s="94"/>
      <c r="NGZ85" s="94"/>
      <c r="NHA85" s="94"/>
      <c r="NHB85" s="94"/>
      <c r="NHC85" s="94"/>
      <c r="NHD85" s="94"/>
      <c r="NHE85" s="94"/>
      <c r="NHF85" s="94"/>
      <c r="NHG85" s="94"/>
      <c r="NHH85" s="94"/>
      <c r="NHI85" s="94"/>
      <c r="NHJ85" s="94"/>
      <c r="NHK85" s="94"/>
      <c r="NHL85" s="94"/>
      <c r="NHM85" s="94"/>
      <c r="NHN85" s="94"/>
      <c r="NHO85" s="94"/>
      <c r="NHP85" s="94"/>
      <c r="NHQ85" s="94"/>
      <c r="NHR85" s="94"/>
      <c r="NHS85" s="94"/>
      <c r="NHT85" s="94"/>
      <c r="NHU85" s="94"/>
      <c r="NHV85" s="94"/>
      <c r="NHW85" s="94"/>
      <c r="NHX85" s="94"/>
      <c r="NHY85" s="94"/>
      <c r="NHZ85" s="94"/>
      <c r="NIA85" s="94"/>
      <c r="NIB85" s="94"/>
      <c r="NIC85" s="94"/>
      <c r="NID85" s="94"/>
      <c r="NIE85" s="94"/>
      <c r="NIF85" s="94"/>
      <c r="NIG85" s="94"/>
      <c r="NIH85" s="94"/>
      <c r="NII85" s="94"/>
      <c r="NIJ85" s="94"/>
      <c r="NIK85" s="94"/>
      <c r="NIL85" s="94"/>
      <c r="NIM85" s="94"/>
      <c r="NIN85" s="94"/>
      <c r="NIO85" s="94"/>
      <c r="NIP85" s="94"/>
      <c r="NIQ85" s="94"/>
      <c r="NIR85" s="94"/>
      <c r="NIS85" s="94"/>
      <c r="NIT85" s="94"/>
      <c r="NIU85" s="94"/>
      <c r="NIV85" s="94"/>
      <c r="NIW85" s="94"/>
      <c r="NIX85" s="94"/>
      <c r="NIY85" s="94"/>
      <c r="NIZ85" s="94"/>
      <c r="NJA85" s="94"/>
      <c r="NJB85" s="94"/>
      <c r="NJC85" s="94"/>
      <c r="NJD85" s="94"/>
      <c r="NJE85" s="94"/>
      <c r="NJF85" s="94"/>
      <c r="NJG85" s="94"/>
      <c r="NJH85" s="94"/>
      <c r="NJI85" s="94"/>
      <c r="NJJ85" s="94"/>
      <c r="NJK85" s="94"/>
      <c r="NJL85" s="94"/>
      <c r="NJM85" s="94"/>
      <c r="NJN85" s="94"/>
      <c r="NJO85" s="94"/>
      <c r="NJP85" s="94"/>
      <c r="NJQ85" s="94"/>
      <c r="NJR85" s="94"/>
      <c r="NJS85" s="94"/>
      <c r="NJT85" s="94"/>
      <c r="NJU85" s="94"/>
      <c r="NJV85" s="94"/>
      <c r="NJW85" s="94"/>
      <c r="NJX85" s="94"/>
      <c r="NJY85" s="94"/>
      <c r="NJZ85" s="94"/>
      <c r="NKA85" s="94"/>
      <c r="NKB85" s="94"/>
      <c r="NKC85" s="94"/>
      <c r="NKD85" s="94"/>
      <c r="NKE85" s="94"/>
      <c r="NKF85" s="94"/>
      <c r="NKG85" s="94"/>
      <c r="NKH85" s="94"/>
      <c r="NKI85" s="94"/>
      <c r="NKJ85" s="94"/>
      <c r="NKK85" s="94"/>
      <c r="NKL85" s="94"/>
      <c r="NKM85" s="94"/>
      <c r="NKN85" s="94"/>
      <c r="NKO85" s="94"/>
      <c r="NKP85" s="94"/>
      <c r="NKQ85" s="94"/>
      <c r="NKR85" s="94"/>
      <c r="NKS85" s="94"/>
      <c r="NKT85" s="94"/>
      <c r="NKU85" s="94"/>
      <c r="NKV85" s="94"/>
      <c r="NKW85" s="94"/>
      <c r="NKX85" s="94"/>
      <c r="NKY85" s="94"/>
      <c r="NKZ85" s="94"/>
      <c r="NLA85" s="94"/>
      <c r="NLB85" s="94"/>
      <c r="NLC85" s="94"/>
      <c r="NLD85" s="94"/>
      <c r="NLE85" s="94"/>
      <c r="NLF85" s="94"/>
      <c r="NLG85" s="94"/>
      <c r="NLH85" s="94"/>
      <c r="NLI85" s="94"/>
      <c r="NLJ85" s="94"/>
      <c r="NLK85" s="94"/>
      <c r="NLL85" s="94"/>
      <c r="NLM85" s="94"/>
      <c r="NLN85" s="94"/>
      <c r="NLO85" s="94"/>
      <c r="NLP85" s="94"/>
      <c r="NLQ85" s="94"/>
      <c r="NLR85" s="94"/>
      <c r="NLS85" s="94"/>
      <c r="NLT85" s="94"/>
      <c r="NLU85" s="94"/>
      <c r="NLV85" s="94"/>
      <c r="NLW85" s="94"/>
      <c r="NLX85" s="94"/>
      <c r="NLY85" s="94"/>
      <c r="NLZ85" s="94"/>
      <c r="NMA85" s="94"/>
      <c r="NMB85" s="94"/>
      <c r="NMC85" s="94"/>
      <c r="NMD85" s="94"/>
      <c r="NME85" s="94"/>
      <c r="NMF85" s="94"/>
      <c r="NMG85" s="94"/>
      <c r="NMH85" s="94"/>
      <c r="NMI85" s="94"/>
      <c r="NMJ85" s="94"/>
      <c r="NMK85" s="94"/>
      <c r="NML85" s="94"/>
      <c r="NMM85" s="94"/>
      <c r="NMN85" s="94"/>
      <c r="NMO85" s="94"/>
      <c r="NMP85" s="94"/>
      <c r="NMQ85" s="94"/>
      <c r="NMR85" s="94"/>
      <c r="NMS85" s="94"/>
      <c r="NMT85" s="94"/>
      <c r="NMU85" s="94"/>
      <c r="NMV85" s="94"/>
      <c r="NMW85" s="94"/>
      <c r="NMX85" s="94"/>
      <c r="NMY85" s="94"/>
      <c r="NMZ85" s="94"/>
      <c r="NNA85" s="94"/>
      <c r="NNB85" s="94"/>
      <c r="NNC85" s="94"/>
      <c r="NND85" s="94"/>
      <c r="NNE85" s="94"/>
      <c r="NNF85" s="94"/>
      <c r="NNG85" s="94"/>
      <c r="NNH85" s="94"/>
      <c r="NNI85" s="94"/>
      <c r="NNJ85" s="94"/>
      <c r="NNK85" s="94"/>
      <c r="NNL85" s="94"/>
      <c r="NNM85" s="94"/>
      <c r="NNN85" s="94"/>
      <c r="NNO85" s="94"/>
      <c r="NNP85" s="94"/>
      <c r="NNQ85" s="94"/>
      <c r="NNR85" s="94"/>
      <c r="NNS85" s="94"/>
      <c r="NNT85" s="94"/>
      <c r="NNU85" s="94"/>
      <c r="NNV85" s="94"/>
      <c r="NNW85" s="94"/>
      <c r="NNX85" s="94"/>
      <c r="NNY85" s="94"/>
      <c r="NNZ85" s="94"/>
      <c r="NOA85" s="94"/>
      <c r="NOB85" s="94"/>
      <c r="NOC85" s="94"/>
      <c r="NOD85" s="94"/>
      <c r="NOE85" s="94"/>
      <c r="NOF85" s="94"/>
      <c r="NOG85" s="94"/>
      <c r="NOH85" s="94"/>
      <c r="NOI85" s="94"/>
      <c r="NOJ85" s="94"/>
      <c r="NOK85" s="94"/>
      <c r="NOL85" s="94"/>
      <c r="NOM85" s="94"/>
      <c r="NON85" s="94"/>
      <c r="NOO85" s="94"/>
      <c r="NOP85" s="94"/>
      <c r="NOQ85" s="94"/>
      <c r="NOR85" s="94"/>
      <c r="NOS85" s="94"/>
      <c r="NOT85" s="94"/>
      <c r="NOU85" s="94"/>
      <c r="NOV85" s="94"/>
      <c r="NOW85" s="94"/>
      <c r="NOX85" s="94"/>
      <c r="NOY85" s="94"/>
      <c r="NOZ85" s="94"/>
      <c r="NPA85" s="94"/>
      <c r="NPB85" s="94"/>
      <c r="NPC85" s="94"/>
      <c r="NPD85" s="94"/>
      <c r="NPE85" s="94"/>
      <c r="NPF85" s="94"/>
      <c r="NPG85" s="94"/>
      <c r="NPH85" s="94"/>
      <c r="NPI85" s="94"/>
      <c r="NPJ85" s="94"/>
      <c r="NPK85" s="94"/>
      <c r="NPL85" s="94"/>
      <c r="NPM85" s="94"/>
      <c r="NPN85" s="94"/>
      <c r="NPO85" s="94"/>
      <c r="NPP85" s="94"/>
      <c r="NPQ85" s="94"/>
      <c r="NPR85" s="94"/>
      <c r="NPS85" s="94"/>
      <c r="NPT85" s="94"/>
      <c r="NPU85" s="94"/>
      <c r="NPV85" s="94"/>
      <c r="NPW85" s="94"/>
      <c r="NPX85" s="94"/>
      <c r="NPY85" s="94"/>
      <c r="NPZ85" s="94"/>
      <c r="NQA85" s="94"/>
      <c r="NQB85" s="94"/>
      <c r="NQC85" s="94"/>
      <c r="NQD85" s="94"/>
      <c r="NQE85" s="94"/>
      <c r="NQF85" s="94"/>
      <c r="NQG85" s="94"/>
      <c r="NQH85" s="94"/>
      <c r="NQI85" s="94"/>
      <c r="NQJ85" s="94"/>
      <c r="NQK85" s="94"/>
      <c r="NQL85" s="94"/>
      <c r="NQM85" s="94"/>
      <c r="NQN85" s="94"/>
      <c r="NQO85" s="94"/>
      <c r="NQP85" s="94"/>
      <c r="NQQ85" s="94"/>
      <c r="NQR85" s="94"/>
      <c r="NQS85" s="94"/>
      <c r="NQT85" s="94"/>
      <c r="NQU85" s="94"/>
      <c r="NQV85" s="94"/>
      <c r="NQW85" s="94"/>
      <c r="NQX85" s="94"/>
      <c r="NQY85" s="94"/>
      <c r="NQZ85" s="94"/>
      <c r="NRA85" s="94"/>
      <c r="NRB85" s="94"/>
      <c r="NRC85" s="94"/>
      <c r="NRD85" s="94"/>
      <c r="NRE85" s="94"/>
      <c r="NRF85" s="94"/>
      <c r="NRG85" s="94"/>
      <c r="NRH85" s="94"/>
      <c r="NRI85" s="94"/>
      <c r="NRJ85" s="94"/>
      <c r="NRK85" s="94"/>
      <c r="NRL85" s="94"/>
      <c r="NRM85" s="94"/>
      <c r="NRN85" s="94"/>
      <c r="NRO85" s="94"/>
      <c r="NRP85" s="94"/>
      <c r="NRQ85" s="94"/>
      <c r="NRR85" s="94"/>
      <c r="NRS85" s="94"/>
      <c r="NRT85" s="94"/>
      <c r="NRU85" s="94"/>
      <c r="NRV85" s="94"/>
      <c r="NRW85" s="94"/>
      <c r="NRX85" s="94"/>
      <c r="NRY85" s="94"/>
      <c r="NRZ85" s="94"/>
      <c r="NSA85" s="94"/>
      <c r="NSB85" s="94"/>
      <c r="NSC85" s="94"/>
      <c r="NSD85" s="94"/>
      <c r="NSE85" s="94"/>
      <c r="NSF85" s="94"/>
      <c r="NSG85" s="94"/>
      <c r="NSH85" s="94"/>
      <c r="NSI85" s="94"/>
      <c r="NSJ85" s="94"/>
      <c r="NSK85" s="94"/>
      <c r="NSL85" s="94"/>
      <c r="NSM85" s="94"/>
      <c r="NSN85" s="94"/>
      <c r="NSO85" s="94"/>
      <c r="NSP85" s="94"/>
      <c r="NSQ85" s="94"/>
      <c r="NSR85" s="94"/>
      <c r="NSS85" s="94"/>
      <c r="NST85" s="94"/>
      <c r="NSU85" s="94"/>
      <c r="NSV85" s="94"/>
      <c r="NSW85" s="94"/>
      <c r="NSX85" s="94"/>
      <c r="NSY85" s="94"/>
      <c r="NSZ85" s="94"/>
      <c r="NTA85" s="94"/>
      <c r="NTB85" s="94"/>
      <c r="NTC85" s="94"/>
      <c r="NTD85" s="94"/>
      <c r="NTE85" s="94"/>
      <c r="NTF85" s="94"/>
      <c r="NTG85" s="94"/>
      <c r="NTH85" s="94"/>
      <c r="NTI85" s="94"/>
      <c r="NTJ85" s="94"/>
      <c r="NTK85" s="94"/>
      <c r="NTL85" s="94"/>
      <c r="NTM85" s="94"/>
      <c r="NTN85" s="94"/>
      <c r="NTO85" s="94"/>
      <c r="NTP85" s="94"/>
      <c r="NTQ85" s="94"/>
      <c r="NTR85" s="94"/>
      <c r="NTS85" s="94"/>
      <c r="NTT85" s="94"/>
      <c r="NTU85" s="94"/>
      <c r="NTV85" s="94"/>
      <c r="NTW85" s="94"/>
      <c r="NTX85" s="94"/>
      <c r="NTY85" s="94"/>
      <c r="NTZ85" s="94"/>
      <c r="NUA85" s="94"/>
      <c r="NUB85" s="94"/>
      <c r="NUC85" s="94"/>
      <c r="NUD85" s="94"/>
      <c r="NUE85" s="94"/>
      <c r="NUF85" s="94"/>
      <c r="NUG85" s="94"/>
      <c r="NUH85" s="94"/>
      <c r="NUI85" s="94"/>
      <c r="NUJ85" s="94"/>
      <c r="NUK85" s="94"/>
      <c r="NUL85" s="94"/>
      <c r="NUM85" s="94"/>
      <c r="NUN85" s="94"/>
      <c r="NUO85" s="94"/>
      <c r="NUP85" s="94"/>
      <c r="NUQ85" s="94"/>
      <c r="NUR85" s="94"/>
      <c r="NUS85" s="94"/>
      <c r="NUT85" s="94"/>
      <c r="NUU85" s="94"/>
      <c r="NUV85" s="94"/>
      <c r="NUW85" s="94"/>
      <c r="NUX85" s="94"/>
      <c r="NUY85" s="94"/>
      <c r="NUZ85" s="94"/>
      <c r="NVA85" s="94"/>
      <c r="NVB85" s="94"/>
      <c r="NVC85" s="94"/>
      <c r="NVD85" s="94"/>
      <c r="NVE85" s="94"/>
      <c r="NVF85" s="94"/>
      <c r="NVG85" s="94"/>
      <c r="NVH85" s="94"/>
      <c r="NVI85" s="94"/>
      <c r="NVJ85" s="94"/>
      <c r="NVK85" s="94"/>
      <c r="NVL85" s="94"/>
      <c r="NVM85" s="94"/>
      <c r="NVN85" s="94"/>
      <c r="NVO85" s="94"/>
      <c r="NVP85" s="94"/>
      <c r="NVQ85" s="94"/>
      <c r="NVR85" s="94"/>
      <c r="NVS85" s="94"/>
      <c r="NVT85" s="94"/>
      <c r="NVU85" s="94"/>
      <c r="NVV85" s="94"/>
      <c r="NVW85" s="94"/>
      <c r="NVX85" s="94"/>
      <c r="NVY85" s="94"/>
      <c r="NVZ85" s="94"/>
      <c r="NWA85" s="94"/>
      <c r="NWB85" s="94"/>
      <c r="NWC85" s="94"/>
      <c r="NWD85" s="94"/>
      <c r="NWE85" s="94"/>
      <c r="NWF85" s="94"/>
      <c r="NWG85" s="94"/>
      <c r="NWH85" s="94"/>
      <c r="NWI85" s="94"/>
      <c r="NWJ85" s="94"/>
      <c r="NWK85" s="94"/>
      <c r="NWL85" s="94"/>
      <c r="NWM85" s="94"/>
      <c r="NWN85" s="94"/>
      <c r="NWO85" s="94"/>
      <c r="NWP85" s="94"/>
      <c r="NWQ85" s="94"/>
      <c r="NWR85" s="94"/>
      <c r="NWS85" s="94"/>
      <c r="NWT85" s="94"/>
      <c r="NWU85" s="94"/>
      <c r="NWV85" s="94"/>
      <c r="NWW85" s="94"/>
      <c r="NWX85" s="94"/>
      <c r="NWY85" s="94"/>
      <c r="NWZ85" s="94"/>
      <c r="NXA85" s="94"/>
      <c r="NXB85" s="94"/>
      <c r="NXC85" s="94"/>
      <c r="NXD85" s="94"/>
      <c r="NXE85" s="94"/>
      <c r="NXF85" s="94"/>
      <c r="NXG85" s="94"/>
      <c r="NXH85" s="94"/>
      <c r="NXI85" s="94"/>
      <c r="NXJ85" s="94"/>
      <c r="NXK85" s="94"/>
      <c r="NXL85" s="94"/>
      <c r="NXM85" s="94"/>
      <c r="NXN85" s="94"/>
      <c r="NXO85" s="94"/>
      <c r="NXP85" s="94"/>
      <c r="NXQ85" s="94"/>
      <c r="NXR85" s="94"/>
      <c r="NXS85" s="94"/>
      <c r="NXT85" s="94"/>
      <c r="NXU85" s="94"/>
      <c r="NXV85" s="94"/>
      <c r="NXW85" s="94"/>
      <c r="NXX85" s="94"/>
      <c r="NXY85" s="94"/>
      <c r="NXZ85" s="94"/>
      <c r="NYA85" s="94"/>
      <c r="NYB85" s="94"/>
      <c r="NYC85" s="94"/>
      <c r="NYD85" s="94"/>
      <c r="NYE85" s="94"/>
      <c r="NYF85" s="94"/>
      <c r="NYG85" s="94"/>
      <c r="NYH85" s="94"/>
      <c r="NYI85" s="94"/>
      <c r="NYJ85" s="94"/>
      <c r="NYK85" s="94"/>
      <c r="NYL85" s="94"/>
      <c r="NYM85" s="94"/>
      <c r="NYN85" s="94"/>
      <c r="NYO85" s="94"/>
      <c r="NYP85" s="94"/>
      <c r="NYQ85" s="94"/>
      <c r="NYR85" s="94"/>
      <c r="NYS85" s="94"/>
      <c r="NYT85" s="94"/>
      <c r="NYU85" s="94"/>
      <c r="NYV85" s="94"/>
      <c r="NYW85" s="94"/>
      <c r="NYX85" s="94"/>
      <c r="NYY85" s="94"/>
      <c r="NYZ85" s="94"/>
      <c r="NZA85" s="94"/>
      <c r="NZB85" s="94"/>
      <c r="NZC85" s="94"/>
      <c r="NZD85" s="94"/>
      <c r="NZE85" s="94"/>
      <c r="NZF85" s="94"/>
      <c r="NZG85" s="94"/>
      <c r="NZH85" s="94"/>
      <c r="NZI85" s="94"/>
      <c r="NZJ85" s="94"/>
      <c r="NZK85" s="94"/>
      <c r="NZL85" s="94"/>
      <c r="NZM85" s="94"/>
      <c r="NZN85" s="94"/>
      <c r="NZO85" s="94"/>
      <c r="NZP85" s="94"/>
      <c r="NZQ85" s="94"/>
      <c r="NZR85" s="94"/>
      <c r="NZS85" s="94"/>
      <c r="NZT85" s="94"/>
      <c r="NZU85" s="94"/>
      <c r="NZV85" s="94"/>
      <c r="NZW85" s="94"/>
      <c r="NZX85" s="94"/>
      <c r="NZY85" s="94"/>
      <c r="NZZ85" s="94"/>
      <c r="OAA85" s="94"/>
      <c r="OAB85" s="94"/>
      <c r="OAC85" s="94"/>
      <c r="OAD85" s="94"/>
      <c r="OAE85" s="94"/>
      <c r="OAF85" s="94"/>
      <c r="OAG85" s="94"/>
      <c r="OAH85" s="94"/>
      <c r="OAI85" s="94"/>
      <c r="OAJ85" s="94"/>
      <c r="OAK85" s="94"/>
      <c r="OAL85" s="94"/>
      <c r="OAM85" s="94"/>
      <c r="OAN85" s="94"/>
      <c r="OAO85" s="94"/>
      <c r="OAP85" s="94"/>
      <c r="OAQ85" s="94"/>
      <c r="OAR85" s="94"/>
      <c r="OAS85" s="94"/>
      <c r="OAT85" s="94"/>
      <c r="OAU85" s="94"/>
      <c r="OAV85" s="94"/>
      <c r="OAW85" s="94"/>
      <c r="OAX85" s="94"/>
      <c r="OAY85" s="94"/>
      <c r="OAZ85" s="94"/>
      <c r="OBA85" s="94"/>
      <c r="OBB85" s="94"/>
      <c r="OBC85" s="94"/>
      <c r="OBD85" s="94"/>
      <c r="OBE85" s="94"/>
      <c r="OBF85" s="94"/>
      <c r="OBG85" s="94"/>
      <c r="OBH85" s="94"/>
      <c r="OBI85" s="94"/>
      <c r="OBJ85" s="94"/>
      <c r="OBK85" s="94"/>
      <c r="OBL85" s="94"/>
      <c r="OBM85" s="94"/>
      <c r="OBN85" s="94"/>
      <c r="OBO85" s="94"/>
      <c r="OBP85" s="94"/>
      <c r="OBQ85" s="94"/>
      <c r="OBR85" s="94"/>
      <c r="OBS85" s="94"/>
      <c r="OBT85" s="94"/>
      <c r="OBU85" s="94"/>
      <c r="OBV85" s="94"/>
      <c r="OBW85" s="94"/>
      <c r="OBX85" s="94"/>
      <c r="OBY85" s="94"/>
      <c r="OBZ85" s="94"/>
      <c r="OCA85" s="94"/>
      <c r="OCB85" s="94"/>
      <c r="OCC85" s="94"/>
      <c r="OCD85" s="94"/>
      <c r="OCE85" s="94"/>
      <c r="OCF85" s="94"/>
      <c r="OCG85" s="94"/>
      <c r="OCH85" s="94"/>
      <c r="OCI85" s="94"/>
      <c r="OCJ85" s="94"/>
      <c r="OCK85" s="94"/>
      <c r="OCL85" s="94"/>
      <c r="OCM85" s="94"/>
      <c r="OCN85" s="94"/>
      <c r="OCO85" s="94"/>
      <c r="OCP85" s="94"/>
      <c r="OCQ85" s="94"/>
      <c r="OCR85" s="94"/>
      <c r="OCS85" s="94"/>
      <c r="OCT85" s="94"/>
      <c r="OCU85" s="94"/>
      <c r="OCV85" s="94"/>
      <c r="OCW85" s="94"/>
      <c r="OCX85" s="94"/>
      <c r="OCY85" s="94"/>
      <c r="OCZ85" s="94"/>
      <c r="ODA85" s="94"/>
      <c r="ODB85" s="94"/>
      <c r="ODC85" s="94"/>
      <c r="ODD85" s="94"/>
      <c r="ODE85" s="94"/>
      <c r="ODF85" s="94"/>
      <c r="ODG85" s="94"/>
      <c r="ODH85" s="94"/>
      <c r="ODI85" s="94"/>
      <c r="ODJ85" s="94"/>
      <c r="ODK85" s="94"/>
      <c r="ODL85" s="94"/>
      <c r="ODM85" s="94"/>
      <c r="ODN85" s="94"/>
      <c r="ODO85" s="94"/>
      <c r="ODP85" s="94"/>
      <c r="ODQ85" s="94"/>
      <c r="ODR85" s="94"/>
      <c r="ODS85" s="94"/>
      <c r="ODT85" s="94"/>
      <c r="ODU85" s="94"/>
      <c r="ODV85" s="94"/>
      <c r="ODW85" s="94"/>
      <c r="ODX85" s="94"/>
      <c r="ODY85" s="94"/>
      <c r="ODZ85" s="94"/>
      <c r="OEA85" s="94"/>
      <c r="OEB85" s="94"/>
      <c r="OEC85" s="94"/>
      <c r="OED85" s="94"/>
      <c r="OEE85" s="94"/>
      <c r="OEF85" s="94"/>
      <c r="OEG85" s="94"/>
      <c r="OEH85" s="94"/>
      <c r="OEI85" s="94"/>
      <c r="OEJ85" s="94"/>
      <c r="OEK85" s="94"/>
      <c r="OEL85" s="94"/>
      <c r="OEM85" s="94"/>
      <c r="OEN85" s="94"/>
      <c r="OEO85" s="94"/>
      <c r="OEP85" s="94"/>
      <c r="OEQ85" s="94"/>
      <c r="OER85" s="94"/>
      <c r="OES85" s="94"/>
      <c r="OET85" s="94"/>
      <c r="OEU85" s="94"/>
      <c r="OEV85" s="94"/>
      <c r="OEW85" s="94"/>
      <c r="OEX85" s="94"/>
      <c r="OEY85" s="94"/>
      <c r="OEZ85" s="94"/>
      <c r="OFA85" s="94"/>
      <c r="OFB85" s="94"/>
      <c r="OFC85" s="94"/>
      <c r="OFD85" s="94"/>
      <c r="OFE85" s="94"/>
      <c r="OFF85" s="94"/>
      <c r="OFG85" s="94"/>
      <c r="OFH85" s="94"/>
      <c r="OFI85" s="94"/>
      <c r="OFJ85" s="94"/>
      <c r="OFK85" s="94"/>
      <c r="OFL85" s="94"/>
      <c r="OFM85" s="94"/>
      <c r="OFN85" s="94"/>
      <c r="OFO85" s="94"/>
      <c r="OFP85" s="94"/>
      <c r="OFQ85" s="94"/>
      <c r="OFR85" s="94"/>
      <c r="OFS85" s="94"/>
      <c r="OFT85" s="94"/>
      <c r="OFU85" s="94"/>
      <c r="OFV85" s="94"/>
      <c r="OFW85" s="94"/>
      <c r="OFX85" s="94"/>
      <c r="OFY85" s="94"/>
      <c r="OFZ85" s="94"/>
      <c r="OGA85" s="94"/>
      <c r="OGB85" s="94"/>
      <c r="OGC85" s="94"/>
      <c r="OGD85" s="94"/>
      <c r="OGE85" s="94"/>
      <c r="OGF85" s="94"/>
      <c r="OGG85" s="94"/>
      <c r="OGH85" s="94"/>
      <c r="OGI85" s="94"/>
      <c r="OGJ85" s="94"/>
      <c r="OGK85" s="94"/>
      <c r="OGL85" s="94"/>
      <c r="OGM85" s="94"/>
      <c r="OGN85" s="94"/>
      <c r="OGO85" s="94"/>
      <c r="OGP85" s="94"/>
      <c r="OGQ85" s="94"/>
      <c r="OGR85" s="94"/>
      <c r="OGS85" s="94"/>
      <c r="OGT85" s="94"/>
      <c r="OGU85" s="94"/>
      <c r="OGV85" s="94"/>
      <c r="OGW85" s="94"/>
      <c r="OGX85" s="94"/>
      <c r="OGY85" s="94"/>
      <c r="OGZ85" s="94"/>
      <c r="OHA85" s="94"/>
      <c r="OHB85" s="94"/>
      <c r="OHC85" s="94"/>
      <c r="OHD85" s="94"/>
      <c r="OHE85" s="94"/>
      <c r="OHF85" s="94"/>
      <c r="OHG85" s="94"/>
      <c r="OHH85" s="94"/>
      <c r="OHI85" s="94"/>
      <c r="OHJ85" s="94"/>
      <c r="OHK85" s="94"/>
      <c r="OHL85" s="94"/>
      <c r="OHM85" s="94"/>
      <c r="OHN85" s="94"/>
      <c r="OHO85" s="94"/>
      <c r="OHP85" s="94"/>
      <c r="OHQ85" s="94"/>
      <c r="OHR85" s="94"/>
      <c r="OHS85" s="94"/>
      <c r="OHT85" s="94"/>
      <c r="OHU85" s="94"/>
      <c r="OHV85" s="94"/>
      <c r="OHW85" s="94"/>
      <c r="OHX85" s="94"/>
      <c r="OHY85" s="94"/>
      <c r="OHZ85" s="94"/>
      <c r="OIA85" s="94"/>
      <c r="OIB85" s="94"/>
      <c r="OIC85" s="94"/>
      <c r="OID85" s="94"/>
      <c r="OIE85" s="94"/>
      <c r="OIF85" s="94"/>
      <c r="OIG85" s="94"/>
      <c r="OIH85" s="94"/>
      <c r="OII85" s="94"/>
      <c r="OIJ85" s="94"/>
      <c r="OIK85" s="94"/>
      <c r="OIL85" s="94"/>
      <c r="OIM85" s="94"/>
      <c r="OIN85" s="94"/>
      <c r="OIO85" s="94"/>
      <c r="OIP85" s="94"/>
      <c r="OIQ85" s="94"/>
      <c r="OIR85" s="94"/>
      <c r="OIS85" s="94"/>
      <c r="OIT85" s="94"/>
      <c r="OIU85" s="94"/>
      <c r="OIV85" s="94"/>
      <c r="OIW85" s="94"/>
      <c r="OIX85" s="94"/>
      <c r="OIY85" s="94"/>
      <c r="OIZ85" s="94"/>
      <c r="OJA85" s="94"/>
      <c r="OJB85" s="94"/>
      <c r="OJC85" s="94"/>
      <c r="OJD85" s="94"/>
      <c r="OJE85" s="94"/>
      <c r="OJF85" s="94"/>
      <c r="OJG85" s="94"/>
      <c r="OJH85" s="94"/>
      <c r="OJI85" s="94"/>
      <c r="OJJ85" s="94"/>
      <c r="OJK85" s="94"/>
      <c r="OJL85" s="94"/>
      <c r="OJM85" s="94"/>
      <c r="OJN85" s="94"/>
      <c r="OJO85" s="94"/>
      <c r="OJP85" s="94"/>
      <c r="OJQ85" s="94"/>
      <c r="OJR85" s="94"/>
      <c r="OJS85" s="94"/>
      <c r="OJT85" s="94"/>
      <c r="OJU85" s="94"/>
      <c r="OJV85" s="94"/>
      <c r="OJW85" s="94"/>
      <c r="OJX85" s="94"/>
      <c r="OJY85" s="94"/>
      <c r="OJZ85" s="94"/>
      <c r="OKA85" s="94"/>
      <c r="OKB85" s="94"/>
      <c r="OKC85" s="94"/>
      <c r="OKD85" s="94"/>
      <c r="OKE85" s="94"/>
      <c r="OKF85" s="94"/>
      <c r="OKG85" s="94"/>
      <c r="OKH85" s="94"/>
      <c r="OKI85" s="94"/>
      <c r="OKJ85" s="94"/>
      <c r="OKK85" s="94"/>
      <c r="OKL85" s="94"/>
      <c r="OKM85" s="94"/>
      <c r="OKN85" s="94"/>
      <c r="OKO85" s="94"/>
      <c r="OKP85" s="94"/>
      <c r="OKQ85" s="94"/>
      <c r="OKR85" s="94"/>
      <c r="OKS85" s="94"/>
      <c r="OKT85" s="94"/>
      <c r="OKU85" s="94"/>
      <c r="OKV85" s="94"/>
      <c r="OKW85" s="94"/>
      <c r="OKX85" s="94"/>
      <c r="OKY85" s="94"/>
      <c r="OKZ85" s="94"/>
      <c r="OLA85" s="94"/>
      <c r="OLB85" s="94"/>
      <c r="OLC85" s="94"/>
      <c r="OLD85" s="94"/>
      <c r="OLE85" s="94"/>
      <c r="OLF85" s="94"/>
      <c r="OLG85" s="94"/>
      <c r="OLH85" s="94"/>
      <c r="OLI85" s="94"/>
      <c r="OLJ85" s="94"/>
      <c r="OLK85" s="94"/>
      <c r="OLL85" s="94"/>
      <c r="OLM85" s="94"/>
      <c r="OLN85" s="94"/>
      <c r="OLO85" s="94"/>
      <c r="OLP85" s="94"/>
      <c r="OLQ85" s="94"/>
      <c r="OLR85" s="94"/>
      <c r="OLS85" s="94"/>
      <c r="OLT85" s="94"/>
      <c r="OLU85" s="94"/>
      <c r="OLV85" s="94"/>
      <c r="OLW85" s="94"/>
      <c r="OLX85" s="94"/>
      <c r="OLY85" s="94"/>
      <c r="OLZ85" s="94"/>
      <c r="OMA85" s="94"/>
      <c r="OMB85" s="94"/>
      <c r="OMC85" s="94"/>
      <c r="OMD85" s="94"/>
      <c r="OME85" s="94"/>
      <c r="OMF85" s="94"/>
      <c r="OMG85" s="94"/>
      <c r="OMH85" s="94"/>
      <c r="OMI85" s="94"/>
      <c r="OMJ85" s="94"/>
      <c r="OMK85" s="94"/>
      <c r="OML85" s="94"/>
      <c r="OMM85" s="94"/>
      <c r="OMN85" s="94"/>
      <c r="OMO85" s="94"/>
      <c r="OMP85" s="94"/>
      <c r="OMQ85" s="94"/>
      <c r="OMR85" s="94"/>
      <c r="OMS85" s="94"/>
      <c r="OMT85" s="94"/>
      <c r="OMU85" s="94"/>
      <c r="OMV85" s="94"/>
      <c r="OMW85" s="94"/>
      <c r="OMX85" s="94"/>
      <c r="OMY85" s="94"/>
      <c r="OMZ85" s="94"/>
      <c r="ONA85" s="94"/>
      <c r="ONB85" s="94"/>
      <c r="ONC85" s="94"/>
      <c r="OND85" s="94"/>
      <c r="ONE85" s="94"/>
      <c r="ONF85" s="94"/>
      <c r="ONG85" s="94"/>
      <c r="ONH85" s="94"/>
      <c r="ONI85" s="94"/>
      <c r="ONJ85" s="94"/>
      <c r="ONK85" s="94"/>
      <c r="ONL85" s="94"/>
      <c r="ONM85" s="94"/>
      <c r="ONN85" s="94"/>
      <c r="ONO85" s="94"/>
      <c r="ONP85" s="94"/>
      <c r="ONQ85" s="94"/>
      <c r="ONR85" s="94"/>
      <c r="ONS85" s="94"/>
      <c r="ONT85" s="94"/>
      <c r="ONU85" s="94"/>
      <c r="ONV85" s="94"/>
      <c r="ONW85" s="94"/>
      <c r="ONX85" s="94"/>
      <c r="ONY85" s="94"/>
      <c r="ONZ85" s="94"/>
      <c r="OOA85" s="94"/>
      <c r="OOB85" s="94"/>
      <c r="OOC85" s="94"/>
      <c r="OOD85" s="94"/>
      <c r="OOE85" s="94"/>
      <c r="OOF85" s="94"/>
      <c r="OOG85" s="94"/>
      <c r="OOH85" s="94"/>
      <c r="OOI85" s="94"/>
      <c r="OOJ85" s="94"/>
      <c r="OOK85" s="94"/>
      <c r="OOL85" s="94"/>
      <c r="OOM85" s="94"/>
      <c r="OON85" s="94"/>
      <c r="OOO85" s="94"/>
      <c r="OOP85" s="94"/>
      <c r="OOQ85" s="94"/>
      <c r="OOR85" s="94"/>
      <c r="OOS85" s="94"/>
      <c r="OOT85" s="94"/>
      <c r="OOU85" s="94"/>
      <c r="OOV85" s="94"/>
      <c r="OOW85" s="94"/>
      <c r="OOX85" s="94"/>
      <c r="OOY85" s="94"/>
      <c r="OOZ85" s="94"/>
      <c r="OPA85" s="94"/>
      <c r="OPB85" s="94"/>
      <c r="OPC85" s="94"/>
      <c r="OPD85" s="94"/>
      <c r="OPE85" s="94"/>
      <c r="OPF85" s="94"/>
      <c r="OPG85" s="94"/>
      <c r="OPH85" s="94"/>
      <c r="OPI85" s="94"/>
      <c r="OPJ85" s="94"/>
      <c r="OPK85" s="94"/>
      <c r="OPL85" s="94"/>
      <c r="OPM85" s="94"/>
      <c r="OPN85" s="94"/>
      <c r="OPO85" s="94"/>
      <c r="OPP85" s="94"/>
      <c r="OPQ85" s="94"/>
      <c r="OPR85" s="94"/>
      <c r="OPS85" s="94"/>
      <c r="OPT85" s="94"/>
      <c r="OPU85" s="94"/>
      <c r="OPV85" s="94"/>
      <c r="OPW85" s="94"/>
      <c r="OPX85" s="94"/>
      <c r="OPY85" s="94"/>
      <c r="OPZ85" s="94"/>
      <c r="OQA85" s="94"/>
      <c r="OQB85" s="94"/>
      <c r="OQC85" s="94"/>
      <c r="OQD85" s="94"/>
      <c r="OQE85" s="94"/>
      <c r="OQF85" s="94"/>
      <c r="OQG85" s="94"/>
      <c r="OQH85" s="94"/>
      <c r="OQI85" s="94"/>
      <c r="OQJ85" s="94"/>
      <c r="OQK85" s="94"/>
      <c r="OQL85" s="94"/>
      <c r="OQM85" s="94"/>
      <c r="OQN85" s="94"/>
      <c r="OQO85" s="94"/>
      <c r="OQP85" s="94"/>
      <c r="OQQ85" s="94"/>
      <c r="OQR85" s="94"/>
      <c r="OQS85" s="94"/>
      <c r="OQT85" s="94"/>
      <c r="OQU85" s="94"/>
      <c r="OQV85" s="94"/>
      <c r="OQW85" s="94"/>
      <c r="OQX85" s="94"/>
      <c r="OQY85" s="94"/>
      <c r="OQZ85" s="94"/>
      <c r="ORA85" s="94"/>
      <c r="ORB85" s="94"/>
      <c r="ORC85" s="94"/>
      <c r="ORD85" s="94"/>
      <c r="ORE85" s="94"/>
      <c r="ORF85" s="94"/>
      <c r="ORG85" s="94"/>
      <c r="ORH85" s="94"/>
      <c r="ORI85" s="94"/>
      <c r="ORJ85" s="94"/>
      <c r="ORK85" s="94"/>
      <c r="ORL85" s="94"/>
      <c r="ORM85" s="94"/>
      <c r="ORN85" s="94"/>
      <c r="ORO85" s="94"/>
      <c r="ORP85" s="94"/>
      <c r="ORQ85" s="94"/>
      <c r="ORR85" s="94"/>
      <c r="ORS85" s="94"/>
      <c r="ORT85" s="94"/>
      <c r="ORU85" s="94"/>
      <c r="ORV85" s="94"/>
      <c r="ORW85" s="94"/>
      <c r="ORX85" s="94"/>
      <c r="ORY85" s="94"/>
      <c r="ORZ85" s="94"/>
      <c r="OSA85" s="94"/>
      <c r="OSB85" s="94"/>
      <c r="OSC85" s="94"/>
      <c r="OSD85" s="94"/>
      <c r="OSE85" s="94"/>
      <c r="OSF85" s="94"/>
      <c r="OSG85" s="94"/>
      <c r="OSH85" s="94"/>
      <c r="OSI85" s="94"/>
      <c r="OSJ85" s="94"/>
      <c r="OSK85" s="94"/>
      <c r="OSL85" s="94"/>
      <c r="OSM85" s="94"/>
      <c r="OSN85" s="94"/>
      <c r="OSO85" s="94"/>
      <c r="OSP85" s="94"/>
      <c r="OSQ85" s="94"/>
      <c r="OSR85" s="94"/>
      <c r="OSS85" s="94"/>
      <c r="OST85" s="94"/>
      <c r="OSU85" s="94"/>
      <c r="OSV85" s="94"/>
      <c r="OSW85" s="94"/>
      <c r="OSX85" s="94"/>
      <c r="OSY85" s="94"/>
      <c r="OSZ85" s="94"/>
      <c r="OTA85" s="94"/>
      <c r="OTB85" s="94"/>
      <c r="OTC85" s="94"/>
      <c r="OTD85" s="94"/>
      <c r="OTE85" s="94"/>
      <c r="OTF85" s="94"/>
      <c r="OTG85" s="94"/>
      <c r="OTH85" s="94"/>
      <c r="OTI85" s="94"/>
      <c r="OTJ85" s="94"/>
      <c r="OTK85" s="94"/>
      <c r="OTL85" s="94"/>
      <c r="OTM85" s="94"/>
      <c r="OTN85" s="94"/>
      <c r="OTO85" s="94"/>
      <c r="OTP85" s="94"/>
      <c r="OTQ85" s="94"/>
      <c r="OTR85" s="94"/>
      <c r="OTS85" s="94"/>
      <c r="OTT85" s="94"/>
      <c r="OTU85" s="94"/>
      <c r="OTV85" s="94"/>
      <c r="OTW85" s="94"/>
      <c r="OTX85" s="94"/>
      <c r="OTY85" s="94"/>
      <c r="OTZ85" s="94"/>
      <c r="OUA85" s="94"/>
      <c r="OUB85" s="94"/>
      <c r="OUC85" s="94"/>
      <c r="OUD85" s="94"/>
      <c r="OUE85" s="94"/>
      <c r="OUF85" s="94"/>
      <c r="OUG85" s="94"/>
      <c r="OUH85" s="94"/>
      <c r="OUI85" s="94"/>
      <c r="OUJ85" s="94"/>
      <c r="OUK85" s="94"/>
      <c r="OUL85" s="94"/>
      <c r="OUM85" s="94"/>
      <c r="OUN85" s="94"/>
      <c r="OUO85" s="94"/>
      <c r="OUP85" s="94"/>
      <c r="OUQ85" s="94"/>
      <c r="OUR85" s="94"/>
      <c r="OUS85" s="94"/>
      <c r="OUT85" s="94"/>
      <c r="OUU85" s="94"/>
      <c r="OUV85" s="94"/>
      <c r="OUW85" s="94"/>
      <c r="OUX85" s="94"/>
      <c r="OUY85" s="94"/>
      <c r="OUZ85" s="94"/>
      <c r="OVA85" s="94"/>
      <c r="OVB85" s="94"/>
      <c r="OVC85" s="94"/>
      <c r="OVD85" s="94"/>
      <c r="OVE85" s="94"/>
      <c r="OVF85" s="94"/>
      <c r="OVG85" s="94"/>
      <c r="OVH85" s="94"/>
      <c r="OVI85" s="94"/>
      <c r="OVJ85" s="94"/>
      <c r="OVK85" s="94"/>
      <c r="OVL85" s="94"/>
      <c r="OVM85" s="94"/>
      <c r="OVN85" s="94"/>
      <c r="OVO85" s="94"/>
      <c r="OVP85" s="94"/>
      <c r="OVQ85" s="94"/>
      <c r="OVR85" s="94"/>
      <c r="OVS85" s="94"/>
      <c r="OVT85" s="94"/>
      <c r="OVU85" s="94"/>
      <c r="OVV85" s="94"/>
      <c r="OVW85" s="94"/>
      <c r="OVX85" s="94"/>
      <c r="OVY85" s="94"/>
      <c r="OVZ85" s="94"/>
      <c r="OWA85" s="94"/>
      <c r="OWB85" s="94"/>
      <c r="OWC85" s="94"/>
      <c r="OWD85" s="94"/>
      <c r="OWE85" s="94"/>
      <c r="OWF85" s="94"/>
      <c r="OWG85" s="94"/>
      <c r="OWH85" s="94"/>
      <c r="OWI85" s="94"/>
      <c r="OWJ85" s="94"/>
      <c r="OWK85" s="94"/>
      <c r="OWL85" s="94"/>
      <c r="OWM85" s="94"/>
      <c r="OWN85" s="94"/>
      <c r="OWO85" s="94"/>
      <c r="OWP85" s="94"/>
      <c r="OWQ85" s="94"/>
      <c r="OWR85" s="94"/>
      <c r="OWS85" s="94"/>
      <c r="OWT85" s="94"/>
      <c r="OWU85" s="94"/>
      <c r="OWV85" s="94"/>
      <c r="OWW85" s="94"/>
      <c r="OWX85" s="94"/>
      <c r="OWY85" s="94"/>
      <c r="OWZ85" s="94"/>
      <c r="OXA85" s="94"/>
      <c r="OXB85" s="94"/>
      <c r="OXC85" s="94"/>
      <c r="OXD85" s="94"/>
      <c r="OXE85" s="94"/>
      <c r="OXF85" s="94"/>
      <c r="OXG85" s="94"/>
      <c r="OXH85" s="94"/>
      <c r="OXI85" s="94"/>
      <c r="OXJ85" s="94"/>
      <c r="OXK85" s="94"/>
      <c r="OXL85" s="94"/>
      <c r="OXM85" s="94"/>
      <c r="OXN85" s="94"/>
      <c r="OXO85" s="94"/>
      <c r="OXP85" s="94"/>
      <c r="OXQ85" s="94"/>
      <c r="OXR85" s="94"/>
      <c r="OXS85" s="94"/>
      <c r="OXT85" s="94"/>
      <c r="OXU85" s="94"/>
      <c r="OXV85" s="94"/>
      <c r="OXW85" s="94"/>
      <c r="OXX85" s="94"/>
      <c r="OXY85" s="94"/>
      <c r="OXZ85" s="94"/>
      <c r="OYA85" s="94"/>
      <c r="OYB85" s="94"/>
      <c r="OYC85" s="94"/>
      <c r="OYD85" s="94"/>
      <c r="OYE85" s="94"/>
      <c r="OYF85" s="94"/>
      <c r="OYG85" s="94"/>
      <c r="OYH85" s="94"/>
      <c r="OYI85" s="94"/>
      <c r="OYJ85" s="94"/>
      <c r="OYK85" s="94"/>
      <c r="OYL85" s="94"/>
      <c r="OYM85" s="94"/>
      <c r="OYN85" s="94"/>
      <c r="OYO85" s="94"/>
      <c r="OYP85" s="94"/>
      <c r="OYQ85" s="94"/>
      <c r="OYR85" s="94"/>
      <c r="OYS85" s="94"/>
      <c r="OYT85" s="94"/>
      <c r="OYU85" s="94"/>
      <c r="OYV85" s="94"/>
      <c r="OYW85" s="94"/>
      <c r="OYX85" s="94"/>
      <c r="OYY85" s="94"/>
      <c r="OYZ85" s="94"/>
      <c r="OZA85" s="94"/>
      <c r="OZB85" s="94"/>
      <c r="OZC85" s="94"/>
      <c r="OZD85" s="94"/>
      <c r="OZE85" s="94"/>
      <c r="OZF85" s="94"/>
      <c r="OZG85" s="94"/>
      <c r="OZH85" s="94"/>
      <c r="OZI85" s="94"/>
      <c r="OZJ85" s="94"/>
      <c r="OZK85" s="94"/>
      <c r="OZL85" s="94"/>
      <c r="OZM85" s="94"/>
      <c r="OZN85" s="94"/>
      <c r="OZO85" s="94"/>
      <c r="OZP85" s="94"/>
      <c r="OZQ85" s="94"/>
      <c r="OZR85" s="94"/>
      <c r="OZS85" s="94"/>
      <c r="OZT85" s="94"/>
      <c r="OZU85" s="94"/>
      <c r="OZV85" s="94"/>
      <c r="OZW85" s="94"/>
      <c r="OZX85" s="94"/>
      <c r="OZY85" s="94"/>
      <c r="OZZ85" s="94"/>
      <c r="PAA85" s="94"/>
      <c r="PAB85" s="94"/>
      <c r="PAC85" s="94"/>
      <c r="PAD85" s="94"/>
      <c r="PAE85" s="94"/>
      <c r="PAF85" s="94"/>
      <c r="PAG85" s="94"/>
      <c r="PAH85" s="94"/>
      <c r="PAI85" s="94"/>
      <c r="PAJ85" s="94"/>
      <c r="PAK85" s="94"/>
      <c r="PAL85" s="94"/>
      <c r="PAM85" s="94"/>
      <c r="PAN85" s="94"/>
      <c r="PAO85" s="94"/>
      <c r="PAP85" s="94"/>
      <c r="PAQ85" s="94"/>
      <c r="PAR85" s="94"/>
      <c r="PAS85" s="94"/>
      <c r="PAT85" s="94"/>
      <c r="PAU85" s="94"/>
      <c r="PAV85" s="94"/>
      <c r="PAW85" s="94"/>
      <c r="PAX85" s="94"/>
      <c r="PAY85" s="94"/>
      <c r="PAZ85" s="94"/>
      <c r="PBA85" s="94"/>
      <c r="PBB85" s="94"/>
      <c r="PBC85" s="94"/>
      <c r="PBD85" s="94"/>
      <c r="PBE85" s="94"/>
      <c r="PBF85" s="94"/>
      <c r="PBG85" s="94"/>
      <c r="PBH85" s="94"/>
      <c r="PBI85" s="94"/>
      <c r="PBJ85" s="94"/>
      <c r="PBK85" s="94"/>
      <c r="PBL85" s="94"/>
      <c r="PBM85" s="94"/>
      <c r="PBN85" s="94"/>
      <c r="PBO85" s="94"/>
      <c r="PBP85" s="94"/>
      <c r="PBQ85" s="94"/>
      <c r="PBR85" s="94"/>
      <c r="PBS85" s="94"/>
      <c r="PBT85" s="94"/>
      <c r="PBU85" s="94"/>
      <c r="PBV85" s="94"/>
      <c r="PBW85" s="94"/>
      <c r="PBX85" s="94"/>
      <c r="PBY85" s="94"/>
      <c r="PBZ85" s="94"/>
      <c r="PCA85" s="94"/>
      <c r="PCB85" s="94"/>
      <c r="PCC85" s="94"/>
      <c r="PCD85" s="94"/>
      <c r="PCE85" s="94"/>
      <c r="PCF85" s="94"/>
      <c r="PCG85" s="94"/>
      <c r="PCH85" s="94"/>
      <c r="PCI85" s="94"/>
      <c r="PCJ85" s="94"/>
      <c r="PCK85" s="94"/>
      <c r="PCL85" s="94"/>
      <c r="PCM85" s="94"/>
      <c r="PCN85" s="94"/>
      <c r="PCO85" s="94"/>
      <c r="PCP85" s="94"/>
      <c r="PCQ85" s="94"/>
      <c r="PCR85" s="94"/>
      <c r="PCS85" s="94"/>
      <c r="PCT85" s="94"/>
      <c r="PCU85" s="94"/>
      <c r="PCV85" s="94"/>
      <c r="PCW85" s="94"/>
      <c r="PCX85" s="94"/>
      <c r="PCY85" s="94"/>
      <c r="PCZ85" s="94"/>
      <c r="PDA85" s="94"/>
      <c r="PDB85" s="94"/>
      <c r="PDC85" s="94"/>
      <c r="PDD85" s="94"/>
      <c r="PDE85" s="94"/>
      <c r="PDF85" s="94"/>
      <c r="PDG85" s="94"/>
      <c r="PDH85" s="94"/>
      <c r="PDI85" s="94"/>
      <c r="PDJ85" s="94"/>
      <c r="PDK85" s="94"/>
      <c r="PDL85" s="94"/>
      <c r="PDM85" s="94"/>
      <c r="PDN85" s="94"/>
      <c r="PDO85" s="94"/>
      <c r="PDP85" s="94"/>
      <c r="PDQ85" s="94"/>
      <c r="PDR85" s="94"/>
      <c r="PDS85" s="94"/>
      <c r="PDT85" s="94"/>
      <c r="PDU85" s="94"/>
      <c r="PDV85" s="94"/>
      <c r="PDW85" s="94"/>
      <c r="PDX85" s="94"/>
      <c r="PDY85" s="94"/>
      <c r="PDZ85" s="94"/>
      <c r="PEA85" s="94"/>
      <c r="PEB85" s="94"/>
      <c r="PEC85" s="94"/>
      <c r="PED85" s="94"/>
      <c r="PEE85" s="94"/>
      <c r="PEF85" s="94"/>
      <c r="PEG85" s="94"/>
      <c r="PEH85" s="94"/>
      <c r="PEI85" s="94"/>
      <c r="PEJ85" s="94"/>
      <c r="PEK85" s="94"/>
      <c r="PEL85" s="94"/>
      <c r="PEM85" s="94"/>
      <c r="PEN85" s="94"/>
      <c r="PEO85" s="94"/>
      <c r="PEP85" s="94"/>
      <c r="PEQ85" s="94"/>
      <c r="PER85" s="94"/>
      <c r="PES85" s="94"/>
      <c r="PET85" s="94"/>
      <c r="PEU85" s="94"/>
      <c r="PEV85" s="94"/>
      <c r="PEW85" s="94"/>
      <c r="PEX85" s="94"/>
      <c r="PEY85" s="94"/>
      <c r="PEZ85" s="94"/>
      <c r="PFA85" s="94"/>
      <c r="PFB85" s="94"/>
      <c r="PFC85" s="94"/>
      <c r="PFD85" s="94"/>
      <c r="PFE85" s="94"/>
      <c r="PFF85" s="94"/>
      <c r="PFG85" s="94"/>
      <c r="PFH85" s="94"/>
      <c r="PFI85" s="94"/>
      <c r="PFJ85" s="94"/>
      <c r="PFK85" s="94"/>
      <c r="PFL85" s="94"/>
      <c r="PFM85" s="94"/>
      <c r="PFN85" s="94"/>
      <c r="PFO85" s="94"/>
      <c r="PFP85" s="94"/>
      <c r="PFQ85" s="94"/>
      <c r="PFR85" s="94"/>
      <c r="PFS85" s="94"/>
      <c r="PFT85" s="94"/>
      <c r="PFU85" s="94"/>
      <c r="PFV85" s="94"/>
      <c r="PFW85" s="94"/>
      <c r="PFX85" s="94"/>
      <c r="PFY85" s="94"/>
      <c r="PFZ85" s="94"/>
      <c r="PGA85" s="94"/>
      <c r="PGB85" s="94"/>
      <c r="PGC85" s="94"/>
      <c r="PGD85" s="94"/>
      <c r="PGE85" s="94"/>
      <c r="PGF85" s="94"/>
      <c r="PGG85" s="94"/>
      <c r="PGH85" s="94"/>
      <c r="PGI85" s="94"/>
      <c r="PGJ85" s="94"/>
      <c r="PGK85" s="94"/>
      <c r="PGL85" s="94"/>
      <c r="PGM85" s="94"/>
      <c r="PGN85" s="94"/>
      <c r="PGO85" s="94"/>
      <c r="PGP85" s="94"/>
      <c r="PGQ85" s="94"/>
      <c r="PGR85" s="94"/>
      <c r="PGS85" s="94"/>
      <c r="PGT85" s="94"/>
      <c r="PGU85" s="94"/>
      <c r="PGV85" s="94"/>
      <c r="PGW85" s="94"/>
      <c r="PGX85" s="94"/>
      <c r="PGY85" s="94"/>
      <c r="PGZ85" s="94"/>
      <c r="PHA85" s="94"/>
      <c r="PHB85" s="94"/>
      <c r="PHC85" s="94"/>
      <c r="PHD85" s="94"/>
      <c r="PHE85" s="94"/>
      <c r="PHF85" s="94"/>
      <c r="PHG85" s="94"/>
      <c r="PHH85" s="94"/>
      <c r="PHI85" s="94"/>
      <c r="PHJ85" s="94"/>
      <c r="PHK85" s="94"/>
      <c r="PHL85" s="94"/>
      <c r="PHM85" s="94"/>
      <c r="PHN85" s="94"/>
      <c r="PHO85" s="94"/>
      <c r="PHP85" s="94"/>
      <c r="PHQ85" s="94"/>
      <c r="PHR85" s="94"/>
      <c r="PHS85" s="94"/>
      <c r="PHT85" s="94"/>
      <c r="PHU85" s="94"/>
      <c r="PHV85" s="94"/>
      <c r="PHW85" s="94"/>
      <c r="PHX85" s="94"/>
      <c r="PHY85" s="94"/>
      <c r="PHZ85" s="94"/>
      <c r="PIA85" s="94"/>
      <c r="PIB85" s="94"/>
      <c r="PIC85" s="94"/>
      <c r="PID85" s="94"/>
      <c r="PIE85" s="94"/>
      <c r="PIF85" s="94"/>
      <c r="PIG85" s="94"/>
      <c r="PIH85" s="94"/>
      <c r="PII85" s="94"/>
      <c r="PIJ85" s="94"/>
      <c r="PIK85" s="94"/>
      <c r="PIL85" s="94"/>
      <c r="PIM85" s="94"/>
      <c r="PIN85" s="94"/>
      <c r="PIO85" s="94"/>
      <c r="PIP85" s="94"/>
      <c r="PIQ85" s="94"/>
      <c r="PIR85" s="94"/>
      <c r="PIS85" s="94"/>
      <c r="PIT85" s="94"/>
      <c r="PIU85" s="94"/>
      <c r="PIV85" s="94"/>
      <c r="PIW85" s="94"/>
      <c r="PIX85" s="94"/>
      <c r="PIY85" s="94"/>
      <c r="PIZ85" s="94"/>
      <c r="PJA85" s="94"/>
      <c r="PJB85" s="94"/>
      <c r="PJC85" s="94"/>
      <c r="PJD85" s="94"/>
      <c r="PJE85" s="94"/>
      <c r="PJF85" s="94"/>
      <c r="PJG85" s="94"/>
      <c r="PJH85" s="94"/>
      <c r="PJI85" s="94"/>
      <c r="PJJ85" s="94"/>
      <c r="PJK85" s="94"/>
      <c r="PJL85" s="94"/>
      <c r="PJM85" s="94"/>
      <c r="PJN85" s="94"/>
      <c r="PJO85" s="94"/>
      <c r="PJP85" s="94"/>
      <c r="PJQ85" s="94"/>
      <c r="PJR85" s="94"/>
      <c r="PJS85" s="94"/>
      <c r="PJT85" s="94"/>
      <c r="PJU85" s="94"/>
      <c r="PJV85" s="94"/>
      <c r="PJW85" s="94"/>
      <c r="PJX85" s="94"/>
      <c r="PJY85" s="94"/>
      <c r="PJZ85" s="94"/>
      <c r="PKA85" s="94"/>
      <c r="PKB85" s="94"/>
      <c r="PKC85" s="94"/>
      <c r="PKD85" s="94"/>
      <c r="PKE85" s="94"/>
      <c r="PKF85" s="94"/>
      <c r="PKG85" s="94"/>
      <c r="PKH85" s="94"/>
      <c r="PKI85" s="94"/>
      <c r="PKJ85" s="94"/>
      <c r="PKK85" s="94"/>
      <c r="PKL85" s="94"/>
      <c r="PKM85" s="94"/>
      <c r="PKN85" s="94"/>
      <c r="PKO85" s="94"/>
      <c r="PKP85" s="94"/>
      <c r="PKQ85" s="94"/>
      <c r="PKR85" s="94"/>
      <c r="PKS85" s="94"/>
      <c r="PKT85" s="94"/>
      <c r="PKU85" s="94"/>
      <c r="PKV85" s="94"/>
      <c r="PKW85" s="94"/>
      <c r="PKX85" s="94"/>
      <c r="PKY85" s="94"/>
      <c r="PKZ85" s="94"/>
      <c r="PLA85" s="94"/>
      <c r="PLB85" s="94"/>
      <c r="PLC85" s="94"/>
      <c r="PLD85" s="94"/>
      <c r="PLE85" s="94"/>
      <c r="PLF85" s="94"/>
      <c r="PLG85" s="94"/>
      <c r="PLH85" s="94"/>
      <c r="PLI85" s="94"/>
      <c r="PLJ85" s="94"/>
      <c r="PLK85" s="94"/>
      <c r="PLL85" s="94"/>
      <c r="PLM85" s="94"/>
      <c r="PLN85" s="94"/>
      <c r="PLO85" s="94"/>
      <c r="PLP85" s="94"/>
      <c r="PLQ85" s="94"/>
      <c r="PLR85" s="94"/>
      <c r="PLS85" s="94"/>
      <c r="PLT85" s="94"/>
      <c r="PLU85" s="94"/>
      <c r="PLV85" s="94"/>
      <c r="PLW85" s="94"/>
      <c r="PLX85" s="94"/>
      <c r="PLY85" s="94"/>
      <c r="PLZ85" s="94"/>
      <c r="PMA85" s="94"/>
      <c r="PMB85" s="94"/>
      <c r="PMC85" s="94"/>
      <c r="PMD85" s="94"/>
      <c r="PME85" s="94"/>
      <c r="PMF85" s="94"/>
      <c r="PMG85" s="94"/>
      <c r="PMH85" s="94"/>
      <c r="PMI85" s="94"/>
      <c r="PMJ85" s="94"/>
      <c r="PMK85" s="94"/>
      <c r="PML85" s="94"/>
      <c r="PMM85" s="94"/>
      <c r="PMN85" s="94"/>
      <c r="PMO85" s="94"/>
      <c r="PMP85" s="94"/>
      <c r="PMQ85" s="94"/>
      <c r="PMR85" s="94"/>
      <c r="PMS85" s="94"/>
      <c r="PMT85" s="94"/>
      <c r="PMU85" s="94"/>
      <c r="PMV85" s="94"/>
      <c r="PMW85" s="94"/>
      <c r="PMX85" s="94"/>
      <c r="PMY85" s="94"/>
      <c r="PMZ85" s="94"/>
      <c r="PNA85" s="94"/>
      <c r="PNB85" s="94"/>
      <c r="PNC85" s="94"/>
      <c r="PND85" s="94"/>
      <c r="PNE85" s="94"/>
      <c r="PNF85" s="94"/>
      <c r="PNG85" s="94"/>
      <c r="PNH85" s="94"/>
      <c r="PNI85" s="94"/>
      <c r="PNJ85" s="94"/>
      <c r="PNK85" s="94"/>
      <c r="PNL85" s="94"/>
      <c r="PNM85" s="94"/>
      <c r="PNN85" s="94"/>
      <c r="PNO85" s="94"/>
      <c r="PNP85" s="94"/>
      <c r="PNQ85" s="94"/>
      <c r="PNR85" s="94"/>
      <c r="PNS85" s="94"/>
      <c r="PNT85" s="94"/>
      <c r="PNU85" s="94"/>
      <c r="PNV85" s="94"/>
      <c r="PNW85" s="94"/>
      <c r="PNX85" s="94"/>
      <c r="PNY85" s="94"/>
      <c r="PNZ85" s="94"/>
      <c r="POA85" s="94"/>
      <c r="POB85" s="94"/>
      <c r="POC85" s="94"/>
      <c r="POD85" s="94"/>
      <c r="POE85" s="94"/>
      <c r="POF85" s="94"/>
      <c r="POG85" s="94"/>
      <c r="POH85" s="94"/>
      <c r="POI85" s="94"/>
      <c r="POJ85" s="94"/>
      <c r="POK85" s="94"/>
      <c r="POL85" s="94"/>
      <c r="POM85" s="94"/>
      <c r="PON85" s="94"/>
      <c r="POO85" s="94"/>
      <c r="POP85" s="94"/>
      <c r="POQ85" s="94"/>
      <c r="POR85" s="94"/>
      <c r="POS85" s="94"/>
      <c r="POT85" s="94"/>
      <c r="POU85" s="94"/>
      <c r="POV85" s="94"/>
      <c r="POW85" s="94"/>
      <c r="POX85" s="94"/>
      <c r="POY85" s="94"/>
      <c r="POZ85" s="94"/>
      <c r="PPA85" s="94"/>
      <c r="PPB85" s="94"/>
      <c r="PPC85" s="94"/>
      <c r="PPD85" s="94"/>
      <c r="PPE85" s="94"/>
      <c r="PPF85" s="94"/>
      <c r="PPG85" s="94"/>
      <c r="PPH85" s="94"/>
      <c r="PPI85" s="94"/>
      <c r="PPJ85" s="94"/>
      <c r="PPK85" s="94"/>
      <c r="PPL85" s="94"/>
      <c r="PPM85" s="94"/>
      <c r="PPN85" s="94"/>
      <c r="PPO85" s="94"/>
      <c r="PPP85" s="94"/>
      <c r="PPQ85" s="94"/>
      <c r="PPR85" s="94"/>
      <c r="PPS85" s="94"/>
      <c r="PPT85" s="94"/>
      <c r="PPU85" s="94"/>
      <c r="PPV85" s="94"/>
      <c r="PPW85" s="94"/>
      <c r="PPX85" s="94"/>
      <c r="PPY85" s="94"/>
      <c r="PPZ85" s="94"/>
      <c r="PQA85" s="94"/>
      <c r="PQB85" s="94"/>
      <c r="PQC85" s="94"/>
      <c r="PQD85" s="94"/>
      <c r="PQE85" s="94"/>
      <c r="PQF85" s="94"/>
      <c r="PQG85" s="94"/>
      <c r="PQH85" s="94"/>
      <c r="PQI85" s="94"/>
      <c r="PQJ85" s="94"/>
      <c r="PQK85" s="94"/>
      <c r="PQL85" s="94"/>
      <c r="PQM85" s="94"/>
      <c r="PQN85" s="94"/>
      <c r="PQO85" s="94"/>
      <c r="PQP85" s="94"/>
      <c r="PQQ85" s="94"/>
      <c r="PQR85" s="94"/>
      <c r="PQS85" s="94"/>
      <c r="PQT85" s="94"/>
      <c r="PQU85" s="94"/>
      <c r="PQV85" s="94"/>
      <c r="PQW85" s="94"/>
      <c r="PQX85" s="94"/>
      <c r="PQY85" s="94"/>
      <c r="PQZ85" s="94"/>
      <c r="PRA85" s="94"/>
      <c r="PRB85" s="94"/>
      <c r="PRC85" s="94"/>
      <c r="PRD85" s="94"/>
      <c r="PRE85" s="94"/>
      <c r="PRF85" s="94"/>
      <c r="PRG85" s="94"/>
      <c r="PRH85" s="94"/>
      <c r="PRI85" s="94"/>
      <c r="PRJ85" s="94"/>
      <c r="PRK85" s="94"/>
      <c r="PRL85" s="94"/>
      <c r="PRM85" s="94"/>
      <c r="PRN85" s="94"/>
      <c r="PRO85" s="94"/>
      <c r="PRP85" s="94"/>
      <c r="PRQ85" s="94"/>
      <c r="PRR85" s="94"/>
      <c r="PRS85" s="94"/>
      <c r="PRT85" s="94"/>
      <c r="PRU85" s="94"/>
      <c r="PRV85" s="94"/>
      <c r="PRW85" s="94"/>
      <c r="PRX85" s="94"/>
      <c r="PRY85" s="94"/>
      <c r="PRZ85" s="94"/>
      <c r="PSA85" s="94"/>
      <c r="PSB85" s="94"/>
      <c r="PSC85" s="94"/>
      <c r="PSD85" s="94"/>
      <c r="PSE85" s="94"/>
      <c r="PSF85" s="94"/>
      <c r="PSG85" s="94"/>
      <c r="PSH85" s="94"/>
      <c r="PSI85" s="94"/>
      <c r="PSJ85" s="94"/>
      <c r="PSK85" s="94"/>
      <c r="PSL85" s="94"/>
      <c r="PSM85" s="94"/>
      <c r="PSN85" s="94"/>
      <c r="PSO85" s="94"/>
      <c r="PSP85" s="94"/>
      <c r="PSQ85" s="94"/>
      <c r="PSR85" s="94"/>
      <c r="PSS85" s="94"/>
      <c r="PST85" s="94"/>
      <c r="PSU85" s="94"/>
      <c r="PSV85" s="94"/>
      <c r="PSW85" s="94"/>
      <c r="PSX85" s="94"/>
      <c r="PSY85" s="94"/>
      <c r="PSZ85" s="94"/>
      <c r="PTA85" s="94"/>
      <c r="PTB85" s="94"/>
      <c r="PTC85" s="94"/>
      <c r="PTD85" s="94"/>
      <c r="PTE85" s="94"/>
      <c r="PTF85" s="94"/>
      <c r="PTG85" s="94"/>
      <c r="PTH85" s="94"/>
      <c r="PTI85" s="94"/>
      <c r="PTJ85" s="94"/>
      <c r="PTK85" s="94"/>
      <c r="PTL85" s="94"/>
      <c r="PTM85" s="94"/>
      <c r="PTN85" s="94"/>
      <c r="PTO85" s="94"/>
      <c r="PTP85" s="94"/>
      <c r="PTQ85" s="94"/>
      <c r="PTR85" s="94"/>
      <c r="PTS85" s="94"/>
      <c r="PTT85" s="94"/>
      <c r="PTU85" s="94"/>
      <c r="PTV85" s="94"/>
      <c r="PTW85" s="94"/>
      <c r="PTX85" s="94"/>
      <c r="PTY85" s="94"/>
      <c r="PTZ85" s="94"/>
      <c r="PUA85" s="94"/>
      <c r="PUB85" s="94"/>
      <c r="PUC85" s="94"/>
      <c r="PUD85" s="94"/>
      <c r="PUE85" s="94"/>
      <c r="PUF85" s="94"/>
      <c r="PUG85" s="94"/>
      <c r="PUH85" s="94"/>
      <c r="PUI85" s="94"/>
      <c r="PUJ85" s="94"/>
      <c r="PUK85" s="94"/>
      <c r="PUL85" s="94"/>
      <c r="PUM85" s="94"/>
      <c r="PUN85" s="94"/>
      <c r="PUO85" s="94"/>
      <c r="PUP85" s="94"/>
      <c r="PUQ85" s="94"/>
      <c r="PUR85" s="94"/>
      <c r="PUS85" s="94"/>
      <c r="PUT85" s="94"/>
      <c r="PUU85" s="94"/>
      <c r="PUV85" s="94"/>
      <c r="PUW85" s="94"/>
      <c r="PUX85" s="94"/>
      <c r="PUY85" s="94"/>
      <c r="PUZ85" s="94"/>
      <c r="PVA85" s="94"/>
      <c r="PVB85" s="94"/>
      <c r="PVC85" s="94"/>
      <c r="PVD85" s="94"/>
      <c r="PVE85" s="94"/>
      <c r="PVF85" s="94"/>
      <c r="PVG85" s="94"/>
      <c r="PVH85" s="94"/>
      <c r="PVI85" s="94"/>
      <c r="PVJ85" s="94"/>
      <c r="PVK85" s="94"/>
      <c r="PVL85" s="94"/>
      <c r="PVM85" s="94"/>
      <c r="PVN85" s="94"/>
      <c r="PVO85" s="94"/>
      <c r="PVP85" s="94"/>
      <c r="PVQ85" s="94"/>
      <c r="PVR85" s="94"/>
      <c r="PVS85" s="94"/>
      <c r="PVT85" s="94"/>
      <c r="PVU85" s="94"/>
      <c r="PVV85" s="94"/>
      <c r="PVW85" s="94"/>
      <c r="PVX85" s="94"/>
      <c r="PVY85" s="94"/>
      <c r="PVZ85" s="94"/>
      <c r="PWA85" s="94"/>
      <c r="PWB85" s="94"/>
      <c r="PWC85" s="94"/>
      <c r="PWD85" s="94"/>
      <c r="PWE85" s="94"/>
      <c r="PWF85" s="94"/>
      <c r="PWG85" s="94"/>
      <c r="PWH85" s="94"/>
      <c r="PWI85" s="94"/>
      <c r="PWJ85" s="94"/>
      <c r="PWK85" s="94"/>
      <c r="PWL85" s="94"/>
      <c r="PWM85" s="94"/>
      <c r="PWN85" s="94"/>
      <c r="PWO85" s="94"/>
      <c r="PWP85" s="94"/>
      <c r="PWQ85" s="94"/>
      <c r="PWR85" s="94"/>
      <c r="PWS85" s="94"/>
      <c r="PWT85" s="94"/>
      <c r="PWU85" s="94"/>
      <c r="PWV85" s="94"/>
      <c r="PWW85" s="94"/>
      <c r="PWX85" s="94"/>
      <c r="PWY85" s="94"/>
      <c r="PWZ85" s="94"/>
      <c r="PXA85" s="94"/>
      <c r="PXB85" s="94"/>
      <c r="PXC85" s="94"/>
      <c r="PXD85" s="94"/>
      <c r="PXE85" s="94"/>
      <c r="PXF85" s="94"/>
      <c r="PXG85" s="94"/>
      <c r="PXH85" s="94"/>
      <c r="PXI85" s="94"/>
      <c r="PXJ85" s="94"/>
      <c r="PXK85" s="94"/>
      <c r="PXL85" s="94"/>
      <c r="PXM85" s="94"/>
      <c r="PXN85" s="94"/>
      <c r="PXO85" s="94"/>
      <c r="PXP85" s="94"/>
      <c r="PXQ85" s="94"/>
      <c r="PXR85" s="94"/>
      <c r="PXS85" s="94"/>
      <c r="PXT85" s="94"/>
      <c r="PXU85" s="94"/>
      <c r="PXV85" s="94"/>
      <c r="PXW85" s="94"/>
      <c r="PXX85" s="94"/>
      <c r="PXY85" s="94"/>
      <c r="PXZ85" s="94"/>
      <c r="PYA85" s="94"/>
      <c r="PYB85" s="94"/>
      <c r="PYC85" s="94"/>
      <c r="PYD85" s="94"/>
      <c r="PYE85" s="94"/>
      <c r="PYF85" s="94"/>
      <c r="PYG85" s="94"/>
      <c r="PYH85" s="94"/>
      <c r="PYI85" s="94"/>
      <c r="PYJ85" s="94"/>
      <c r="PYK85" s="94"/>
      <c r="PYL85" s="94"/>
      <c r="PYM85" s="94"/>
      <c r="PYN85" s="94"/>
      <c r="PYO85" s="94"/>
      <c r="PYP85" s="94"/>
      <c r="PYQ85" s="94"/>
      <c r="PYR85" s="94"/>
      <c r="PYS85" s="94"/>
      <c r="PYT85" s="94"/>
      <c r="PYU85" s="94"/>
      <c r="PYV85" s="94"/>
      <c r="PYW85" s="94"/>
      <c r="PYX85" s="94"/>
      <c r="PYY85" s="94"/>
      <c r="PYZ85" s="94"/>
      <c r="PZA85" s="94"/>
      <c r="PZB85" s="94"/>
      <c r="PZC85" s="94"/>
      <c r="PZD85" s="94"/>
      <c r="PZE85" s="94"/>
      <c r="PZF85" s="94"/>
      <c r="PZG85" s="94"/>
      <c r="PZH85" s="94"/>
      <c r="PZI85" s="94"/>
      <c r="PZJ85" s="94"/>
      <c r="PZK85" s="94"/>
      <c r="PZL85" s="94"/>
      <c r="PZM85" s="94"/>
      <c r="PZN85" s="94"/>
      <c r="PZO85" s="94"/>
      <c r="PZP85" s="94"/>
      <c r="PZQ85" s="94"/>
      <c r="PZR85" s="94"/>
      <c r="PZS85" s="94"/>
      <c r="PZT85" s="94"/>
      <c r="PZU85" s="94"/>
      <c r="PZV85" s="94"/>
      <c r="PZW85" s="94"/>
      <c r="PZX85" s="94"/>
      <c r="PZY85" s="94"/>
      <c r="PZZ85" s="94"/>
      <c r="QAA85" s="94"/>
      <c r="QAB85" s="94"/>
      <c r="QAC85" s="94"/>
      <c r="QAD85" s="94"/>
      <c r="QAE85" s="94"/>
      <c r="QAF85" s="94"/>
      <c r="QAG85" s="94"/>
      <c r="QAH85" s="94"/>
      <c r="QAI85" s="94"/>
      <c r="QAJ85" s="94"/>
      <c r="QAK85" s="94"/>
      <c r="QAL85" s="94"/>
      <c r="QAM85" s="94"/>
      <c r="QAN85" s="94"/>
      <c r="QAO85" s="94"/>
      <c r="QAP85" s="94"/>
      <c r="QAQ85" s="94"/>
      <c r="QAR85" s="94"/>
      <c r="QAS85" s="94"/>
      <c r="QAT85" s="94"/>
      <c r="QAU85" s="94"/>
      <c r="QAV85" s="94"/>
      <c r="QAW85" s="94"/>
      <c r="QAX85" s="94"/>
      <c r="QAY85" s="94"/>
      <c r="QAZ85" s="94"/>
      <c r="QBA85" s="94"/>
      <c r="QBB85" s="94"/>
      <c r="QBC85" s="94"/>
      <c r="QBD85" s="94"/>
      <c r="QBE85" s="94"/>
      <c r="QBF85" s="94"/>
      <c r="QBG85" s="94"/>
      <c r="QBH85" s="94"/>
      <c r="QBI85" s="94"/>
      <c r="QBJ85" s="94"/>
      <c r="QBK85" s="94"/>
      <c r="QBL85" s="94"/>
      <c r="QBM85" s="94"/>
      <c r="QBN85" s="94"/>
      <c r="QBO85" s="94"/>
      <c r="QBP85" s="94"/>
      <c r="QBQ85" s="94"/>
      <c r="QBR85" s="94"/>
      <c r="QBS85" s="94"/>
      <c r="QBT85" s="94"/>
      <c r="QBU85" s="94"/>
      <c r="QBV85" s="94"/>
      <c r="QBW85" s="94"/>
      <c r="QBX85" s="94"/>
      <c r="QBY85" s="94"/>
      <c r="QBZ85" s="94"/>
      <c r="QCA85" s="94"/>
      <c r="QCB85" s="94"/>
      <c r="QCC85" s="94"/>
      <c r="QCD85" s="94"/>
      <c r="QCE85" s="94"/>
      <c r="QCF85" s="94"/>
      <c r="QCG85" s="94"/>
      <c r="QCH85" s="94"/>
      <c r="QCI85" s="94"/>
      <c r="QCJ85" s="94"/>
      <c r="QCK85" s="94"/>
      <c r="QCL85" s="94"/>
      <c r="QCM85" s="94"/>
      <c r="QCN85" s="94"/>
      <c r="QCO85" s="94"/>
      <c r="QCP85" s="94"/>
      <c r="QCQ85" s="94"/>
      <c r="QCR85" s="94"/>
      <c r="QCS85" s="94"/>
      <c r="QCT85" s="94"/>
      <c r="QCU85" s="94"/>
      <c r="QCV85" s="94"/>
      <c r="QCW85" s="94"/>
      <c r="QCX85" s="94"/>
      <c r="QCY85" s="94"/>
      <c r="QCZ85" s="94"/>
      <c r="QDA85" s="94"/>
      <c r="QDB85" s="94"/>
      <c r="QDC85" s="94"/>
      <c r="QDD85" s="94"/>
      <c r="QDE85" s="94"/>
      <c r="QDF85" s="94"/>
      <c r="QDG85" s="94"/>
      <c r="QDH85" s="94"/>
      <c r="QDI85" s="94"/>
      <c r="QDJ85" s="94"/>
      <c r="QDK85" s="94"/>
      <c r="QDL85" s="94"/>
      <c r="QDM85" s="94"/>
      <c r="QDN85" s="94"/>
      <c r="QDO85" s="94"/>
      <c r="QDP85" s="94"/>
      <c r="QDQ85" s="94"/>
      <c r="QDR85" s="94"/>
      <c r="QDS85" s="94"/>
      <c r="QDT85" s="94"/>
      <c r="QDU85" s="94"/>
      <c r="QDV85" s="94"/>
      <c r="QDW85" s="94"/>
      <c r="QDX85" s="94"/>
      <c r="QDY85" s="94"/>
      <c r="QDZ85" s="94"/>
      <c r="QEA85" s="94"/>
      <c r="QEB85" s="94"/>
      <c r="QEC85" s="94"/>
      <c r="QED85" s="94"/>
      <c r="QEE85" s="94"/>
      <c r="QEF85" s="94"/>
      <c r="QEG85" s="94"/>
      <c r="QEH85" s="94"/>
      <c r="QEI85" s="94"/>
      <c r="QEJ85" s="94"/>
      <c r="QEK85" s="94"/>
      <c r="QEL85" s="94"/>
      <c r="QEM85" s="94"/>
      <c r="QEN85" s="94"/>
      <c r="QEO85" s="94"/>
      <c r="QEP85" s="94"/>
      <c r="QEQ85" s="94"/>
      <c r="QER85" s="94"/>
      <c r="QES85" s="94"/>
      <c r="QET85" s="94"/>
      <c r="QEU85" s="94"/>
      <c r="QEV85" s="94"/>
      <c r="QEW85" s="94"/>
      <c r="QEX85" s="94"/>
      <c r="QEY85" s="94"/>
      <c r="QEZ85" s="94"/>
      <c r="QFA85" s="94"/>
      <c r="QFB85" s="94"/>
      <c r="QFC85" s="94"/>
      <c r="QFD85" s="94"/>
      <c r="QFE85" s="94"/>
      <c r="QFF85" s="94"/>
      <c r="QFG85" s="94"/>
      <c r="QFH85" s="94"/>
      <c r="QFI85" s="94"/>
      <c r="QFJ85" s="94"/>
      <c r="QFK85" s="94"/>
      <c r="QFL85" s="94"/>
      <c r="QFM85" s="94"/>
      <c r="QFN85" s="94"/>
      <c r="QFO85" s="94"/>
      <c r="QFP85" s="94"/>
      <c r="QFQ85" s="94"/>
      <c r="QFR85" s="94"/>
      <c r="QFS85" s="94"/>
      <c r="QFT85" s="94"/>
      <c r="QFU85" s="94"/>
      <c r="QFV85" s="94"/>
      <c r="QFW85" s="94"/>
      <c r="QFX85" s="94"/>
      <c r="QFY85" s="94"/>
      <c r="QFZ85" s="94"/>
      <c r="QGA85" s="94"/>
      <c r="QGB85" s="94"/>
      <c r="QGC85" s="94"/>
      <c r="QGD85" s="94"/>
      <c r="QGE85" s="94"/>
      <c r="QGF85" s="94"/>
      <c r="QGG85" s="94"/>
      <c r="QGH85" s="94"/>
      <c r="QGI85" s="94"/>
      <c r="QGJ85" s="94"/>
      <c r="QGK85" s="94"/>
      <c r="QGL85" s="94"/>
      <c r="QGM85" s="94"/>
      <c r="QGN85" s="94"/>
      <c r="QGO85" s="94"/>
      <c r="QGP85" s="94"/>
      <c r="QGQ85" s="94"/>
      <c r="QGR85" s="94"/>
      <c r="QGS85" s="94"/>
      <c r="QGT85" s="94"/>
      <c r="QGU85" s="94"/>
      <c r="QGV85" s="94"/>
      <c r="QGW85" s="94"/>
      <c r="QGX85" s="94"/>
      <c r="QGY85" s="94"/>
      <c r="QGZ85" s="94"/>
      <c r="QHA85" s="94"/>
      <c r="QHB85" s="94"/>
      <c r="QHC85" s="94"/>
      <c r="QHD85" s="94"/>
      <c r="QHE85" s="94"/>
      <c r="QHF85" s="94"/>
      <c r="QHG85" s="94"/>
      <c r="QHH85" s="94"/>
      <c r="QHI85" s="94"/>
      <c r="QHJ85" s="94"/>
      <c r="QHK85" s="94"/>
      <c r="QHL85" s="94"/>
      <c r="QHM85" s="94"/>
      <c r="QHN85" s="94"/>
      <c r="QHO85" s="94"/>
      <c r="QHP85" s="94"/>
      <c r="QHQ85" s="94"/>
      <c r="QHR85" s="94"/>
      <c r="QHS85" s="94"/>
      <c r="QHT85" s="94"/>
      <c r="QHU85" s="94"/>
      <c r="QHV85" s="94"/>
      <c r="QHW85" s="94"/>
      <c r="QHX85" s="94"/>
      <c r="QHY85" s="94"/>
      <c r="QHZ85" s="94"/>
      <c r="QIA85" s="94"/>
      <c r="QIB85" s="94"/>
      <c r="QIC85" s="94"/>
      <c r="QID85" s="94"/>
      <c r="QIE85" s="94"/>
      <c r="QIF85" s="94"/>
      <c r="QIG85" s="94"/>
      <c r="QIH85" s="94"/>
      <c r="QII85" s="94"/>
      <c r="QIJ85" s="94"/>
      <c r="QIK85" s="94"/>
      <c r="QIL85" s="94"/>
      <c r="QIM85" s="94"/>
      <c r="QIN85" s="94"/>
      <c r="QIO85" s="94"/>
      <c r="QIP85" s="94"/>
      <c r="QIQ85" s="94"/>
      <c r="QIR85" s="94"/>
      <c r="QIS85" s="94"/>
      <c r="QIT85" s="94"/>
      <c r="QIU85" s="94"/>
      <c r="QIV85" s="94"/>
      <c r="QIW85" s="94"/>
      <c r="QIX85" s="94"/>
      <c r="QIY85" s="94"/>
      <c r="QIZ85" s="94"/>
      <c r="QJA85" s="94"/>
      <c r="QJB85" s="94"/>
      <c r="QJC85" s="94"/>
      <c r="QJD85" s="94"/>
      <c r="QJE85" s="94"/>
      <c r="QJF85" s="94"/>
      <c r="QJG85" s="94"/>
      <c r="QJH85" s="94"/>
      <c r="QJI85" s="94"/>
      <c r="QJJ85" s="94"/>
      <c r="QJK85" s="94"/>
      <c r="QJL85" s="94"/>
      <c r="QJM85" s="94"/>
      <c r="QJN85" s="94"/>
      <c r="QJO85" s="94"/>
      <c r="QJP85" s="94"/>
      <c r="QJQ85" s="94"/>
      <c r="QJR85" s="94"/>
      <c r="QJS85" s="94"/>
      <c r="QJT85" s="94"/>
      <c r="QJU85" s="94"/>
      <c r="QJV85" s="94"/>
      <c r="QJW85" s="94"/>
      <c r="QJX85" s="94"/>
      <c r="QJY85" s="94"/>
      <c r="QJZ85" s="94"/>
      <c r="QKA85" s="94"/>
      <c r="QKB85" s="94"/>
      <c r="QKC85" s="94"/>
      <c r="QKD85" s="94"/>
      <c r="QKE85" s="94"/>
      <c r="QKF85" s="94"/>
      <c r="QKG85" s="94"/>
      <c r="QKH85" s="94"/>
      <c r="QKI85" s="94"/>
      <c r="QKJ85" s="94"/>
      <c r="QKK85" s="94"/>
      <c r="QKL85" s="94"/>
      <c r="QKM85" s="94"/>
      <c r="QKN85" s="94"/>
      <c r="QKO85" s="94"/>
      <c r="QKP85" s="94"/>
      <c r="QKQ85" s="94"/>
      <c r="QKR85" s="94"/>
      <c r="QKS85" s="94"/>
      <c r="QKT85" s="94"/>
      <c r="QKU85" s="94"/>
      <c r="QKV85" s="94"/>
      <c r="QKW85" s="94"/>
      <c r="QKX85" s="94"/>
      <c r="QKY85" s="94"/>
      <c r="QKZ85" s="94"/>
      <c r="QLA85" s="94"/>
      <c r="QLB85" s="94"/>
      <c r="QLC85" s="94"/>
      <c r="QLD85" s="94"/>
      <c r="QLE85" s="94"/>
      <c r="QLF85" s="94"/>
      <c r="QLG85" s="94"/>
      <c r="QLH85" s="94"/>
      <c r="QLI85" s="94"/>
      <c r="QLJ85" s="94"/>
      <c r="QLK85" s="94"/>
      <c r="QLL85" s="94"/>
      <c r="QLM85" s="94"/>
      <c r="QLN85" s="94"/>
      <c r="QLO85" s="94"/>
      <c r="QLP85" s="94"/>
      <c r="QLQ85" s="94"/>
      <c r="QLR85" s="94"/>
      <c r="QLS85" s="94"/>
      <c r="QLT85" s="94"/>
      <c r="QLU85" s="94"/>
      <c r="QLV85" s="94"/>
      <c r="QLW85" s="94"/>
      <c r="QLX85" s="94"/>
      <c r="QLY85" s="94"/>
      <c r="QLZ85" s="94"/>
      <c r="QMA85" s="94"/>
      <c r="QMB85" s="94"/>
      <c r="QMC85" s="94"/>
      <c r="QMD85" s="94"/>
      <c r="QME85" s="94"/>
      <c r="QMF85" s="94"/>
      <c r="QMG85" s="94"/>
      <c r="QMH85" s="94"/>
      <c r="QMI85" s="94"/>
      <c r="QMJ85" s="94"/>
      <c r="QMK85" s="94"/>
      <c r="QML85" s="94"/>
      <c r="QMM85" s="94"/>
      <c r="QMN85" s="94"/>
      <c r="QMO85" s="94"/>
      <c r="QMP85" s="94"/>
      <c r="QMQ85" s="94"/>
      <c r="QMR85" s="94"/>
      <c r="QMS85" s="94"/>
      <c r="QMT85" s="94"/>
      <c r="QMU85" s="94"/>
      <c r="QMV85" s="94"/>
      <c r="QMW85" s="94"/>
      <c r="QMX85" s="94"/>
      <c r="QMY85" s="94"/>
      <c r="QMZ85" s="94"/>
      <c r="QNA85" s="94"/>
      <c r="QNB85" s="94"/>
      <c r="QNC85" s="94"/>
      <c r="QND85" s="94"/>
      <c r="QNE85" s="94"/>
      <c r="QNF85" s="94"/>
      <c r="QNG85" s="94"/>
      <c r="QNH85" s="94"/>
      <c r="QNI85" s="94"/>
      <c r="QNJ85" s="94"/>
      <c r="QNK85" s="94"/>
      <c r="QNL85" s="94"/>
      <c r="QNM85" s="94"/>
      <c r="QNN85" s="94"/>
      <c r="QNO85" s="94"/>
      <c r="QNP85" s="94"/>
      <c r="QNQ85" s="94"/>
      <c r="QNR85" s="94"/>
      <c r="QNS85" s="94"/>
      <c r="QNT85" s="94"/>
      <c r="QNU85" s="94"/>
      <c r="QNV85" s="94"/>
      <c r="QNW85" s="94"/>
      <c r="QNX85" s="94"/>
      <c r="QNY85" s="94"/>
      <c r="QNZ85" s="94"/>
      <c r="QOA85" s="94"/>
      <c r="QOB85" s="94"/>
      <c r="QOC85" s="94"/>
      <c r="QOD85" s="94"/>
      <c r="QOE85" s="94"/>
      <c r="QOF85" s="94"/>
      <c r="QOG85" s="94"/>
      <c r="QOH85" s="94"/>
      <c r="QOI85" s="94"/>
      <c r="QOJ85" s="94"/>
      <c r="QOK85" s="94"/>
      <c r="QOL85" s="94"/>
      <c r="QOM85" s="94"/>
      <c r="QON85" s="94"/>
      <c r="QOO85" s="94"/>
      <c r="QOP85" s="94"/>
      <c r="QOQ85" s="94"/>
      <c r="QOR85" s="94"/>
      <c r="QOS85" s="94"/>
      <c r="QOT85" s="94"/>
      <c r="QOU85" s="94"/>
      <c r="QOV85" s="94"/>
      <c r="QOW85" s="94"/>
      <c r="QOX85" s="94"/>
      <c r="QOY85" s="94"/>
      <c r="QOZ85" s="94"/>
      <c r="QPA85" s="94"/>
      <c r="QPB85" s="94"/>
      <c r="QPC85" s="94"/>
      <c r="QPD85" s="94"/>
      <c r="QPE85" s="94"/>
      <c r="QPF85" s="94"/>
      <c r="QPG85" s="94"/>
      <c r="QPH85" s="94"/>
      <c r="QPI85" s="94"/>
      <c r="QPJ85" s="94"/>
      <c r="QPK85" s="94"/>
      <c r="QPL85" s="94"/>
      <c r="QPM85" s="94"/>
      <c r="QPN85" s="94"/>
      <c r="QPO85" s="94"/>
      <c r="QPP85" s="94"/>
      <c r="QPQ85" s="94"/>
      <c r="QPR85" s="94"/>
      <c r="QPS85" s="94"/>
      <c r="QPT85" s="94"/>
      <c r="QPU85" s="94"/>
      <c r="QPV85" s="94"/>
      <c r="QPW85" s="94"/>
      <c r="QPX85" s="94"/>
      <c r="QPY85" s="94"/>
      <c r="QPZ85" s="94"/>
      <c r="QQA85" s="94"/>
      <c r="QQB85" s="94"/>
      <c r="QQC85" s="94"/>
      <c r="QQD85" s="94"/>
      <c r="QQE85" s="94"/>
      <c r="QQF85" s="94"/>
      <c r="QQG85" s="94"/>
      <c r="QQH85" s="94"/>
      <c r="QQI85" s="94"/>
      <c r="QQJ85" s="94"/>
      <c r="QQK85" s="94"/>
      <c r="QQL85" s="94"/>
      <c r="QQM85" s="94"/>
      <c r="QQN85" s="94"/>
      <c r="QQO85" s="94"/>
      <c r="QQP85" s="94"/>
      <c r="QQQ85" s="94"/>
      <c r="QQR85" s="94"/>
      <c r="QQS85" s="94"/>
      <c r="QQT85" s="94"/>
      <c r="QQU85" s="94"/>
      <c r="QQV85" s="94"/>
      <c r="QQW85" s="94"/>
      <c r="QQX85" s="94"/>
      <c r="QQY85" s="94"/>
      <c r="QQZ85" s="94"/>
      <c r="QRA85" s="94"/>
      <c r="QRB85" s="94"/>
      <c r="QRC85" s="94"/>
      <c r="QRD85" s="94"/>
      <c r="QRE85" s="94"/>
      <c r="QRF85" s="94"/>
      <c r="QRG85" s="94"/>
      <c r="QRH85" s="94"/>
      <c r="QRI85" s="94"/>
      <c r="QRJ85" s="94"/>
      <c r="QRK85" s="94"/>
      <c r="QRL85" s="94"/>
      <c r="QRM85" s="94"/>
      <c r="QRN85" s="94"/>
      <c r="QRO85" s="94"/>
      <c r="QRP85" s="94"/>
      <c r="QRQ85" s="94"/>
      <c r="QRR85" s="94"/>
      <c r="QRS85" s="94"/>
      <c r="QRT85" s="94"/>
      <c r="QRU85" s="94"/>
      <c r="QRV85" s="94"/>
      <c r="QRW85" s="94"/>
      <c r="QRX85" s="94"/>
      <c r="QRY85" s="94"/>
      <c r="QRZ85" s="94"/>
      <c r="QSA85" s="94"/>
      <c r="QSB85" s="94"/>
      <c r="QSC85" s="94"/>
      <c r="QSD85" s="94"/>
      <c r="QSE85" s="94"/>
      <c r="QSF85" s="94"/>
      <c r="QSG85" s="94"/>
      <c r="QSH85" s="94"/>
      <c r="QSI85" s="94"/>
      <c r="QSJ85" s="94"/>
      <c r="QSK85" s="94"/>
      <c r="QSL85" s="94"/>
      <c r="QSM85" s="94"/>
      <c r="QSN85" s="94"/>
      <c r="QSO85" s="94"/>
      <c r="QSP85" s="94"/>
      <c r="QSQ85" s="94"/>
      <c r="QSR85" s="94"/>
      <c r="QSS85" s="94"/>
      <c r="QST85" s="94"/>
      <c r="QSU85" s="94"/>
      <c r="QSV85" s="94"/>
      <c r="QSW85" s="94"/>
      <c r="QSX85" s="94"/>
      <c r="QSY85" s="94"/>
      <c r="QSZ85" s="94"/>
      <c r="QTA85" s="94"/>
      <c r="QTB85" s="94"/>
      <c r="QTC85" s="94"/>
      <c r="QTD85" s="94"/>
      <c r="QTE85" s="94"/>
      <c r="QTF85" s="94"/>
      <c r="QTG85" s="94"/>
      <c r="QTH85" s="94"/>
      <c r="QTI85" s="94"/>
      <c r="QTJ85" s="94"/>
      <c r="QTK85" s="94"/>
      <c r="QTL85" s="94"/>
      <c r="QTM85" s="94"/>
      <c r="QTN85" s="94"/>
      <c r="QTO85" s="94"/>
      <c r="QTP85" s="94"/>
      <c r="QTQ85" s="94"/>
      <c r="QTR85" s="94"/>
      <c r="QTS85" s="94"/>
      <c r="QTT85" s="94"/>
      <c r="QTU85" s="94"/>
      <c r="QTV85" s="94"/>
      <c r="QTW85" s="94"/>
      <c r="QTX85" s="94"/>
      <c r="QTY85" s="94"/>
      <c r="QTZ85" s="94"/>
      <c r="QUA85" s="94"/>
      <c r="QUB85" s="94"/>
      <c r="QUC85" s="94"/>
      <c r="QUD85" s="94"/>
      <c r="QUE85" s="94"/>
      <c r="QUF85" s="94"/>
      <c r="QUG85" s="94"/>
      <c r="QUH85" s="94"/>
      <c r="QUI85" s="94"/>
      <c r="QUJ85" s="94"/>
      <c r="QUK85" s="94"/>
      <c r="QUL85" s="94"/>
      <c r="QUM85" s="94"/>
      <c r="QUN85" s="94"/>
      <c r="QUO85" s="94"/>
      <c r="QUP85" s="94"/>
      <c r="QUQ85" s="94"/>
      <c r="QUR85" s="94"/>
      <c r="QUS85" s="94"/>
      <c r="QUT85" s="94"/>
      <c r="QUU85" s="94"/>
      <c r="QUV85" s="94"/>
      <c r="QUW85" s="94"/>
      <c r="QUX85" s="94"/>
      <c r="QUY85" s="94"/>
      <c r="QUZ85" s="94"/>
      <c r="QVA85" s="94"/>
      <c r="QVB85" s="94"/>
      <c r="QVC85" s="94"/>
      <c r="QVD85" s="94"/>
      <c r="QVE85" s="94"/>
      <c r="QVF85" s="94"/>
      <c r="QVG85" s="94"/>
      <c r="QVH85" s="94"/>
      <c r="QVI85" s="94"/>
      <c r="QVJ85" s="94"/>
      <c r="QVK85" s="94"/>
      <c r="QVL85" s="94"/>
      <c r="QVM85" s="94"/>
      <c r="QVN85" s="94"/>
      <c r="QVO85" s="94"/>
      <c r="QVP85" s="94"/>
      <c r="QVQ85" s="94"/>
      <c r="QVR85" s="94"/>
      <c r="QVS85" s="94"/>
      <c r="QVT85" s="94"/>
      <c r="QVU85" s="94"/>
      <c r="QVV85" s="94"/>
      <c r="QVW85" s="94"/>
      <c r="QVX85" s="94"/>
      <c r="QVY85" s="94"/>
      <c r="QVZ85" s="94"/>
      <c r="QWA85" s="94"/>
      <c r="QWB85" s="94"/>
      <c r="QWC85" s="94"/>
      <c r="QWD85" s="94"/>
      <c r="QWE85" s="94"/>
      <c r="QWF85" s="94"/>
      <c r="QWG85" s="94"/>
      <c r="QWH85" s="94"/>
      <c r="QWI85" s="94"/>
      <c r="QWJ85" s="94"/>
      <c r="QWK85" s="94"/>
      <c r="QWL85" s="94"/>
      <c r="QWM85" s="94"/>
      <c r="QWN85" s="94"/>
      <c r="QWO85" s="94"/>
      <c r="QWP85" s="94"/>
      <c r="QWQ85" s="94"/>
      <c r="QWR85" s="94"/>
      <c r="QWS85" s="94"/>
      <c r="QWT85" s="94"/>
      <c r="QWU85" s="94"/>
      <c r="QWV85" s="94"/>
      <c r="QWW85" s="94"/>
      <c r="QWX85" s="94"/>
      <c r="QWY85" s="94"/>
      <c r="QWZ85" s="94"/>
      <c r="QXA85" s="94"/>
      <c r="QXB85" s="94"/>
      <c r="QXC85" s="94"/>
      <c r="QXD85" s="94"/>
      <c r="QXE85" s="94"/>
      <c r="QXF85" s="94"/>
      <c r="QXG85" s="94"/>
      <c r="QXH85" s="94"/>
      <c r="QXI85" s="94"/>
      <c r="QXJ85" s="94"/>
      <c r="QXK85" s="94"/>
      <c r="QXL85" s="94"/>
      <c r="QXM85" s="94"/>
      <c r="QXN85" s="94"/>
      <c r="QXO85" s="94"/>
      <c r="QXP85" s="94"/>
      <c r="QXQ85" s="94"/>
      <c r="QXR85" s="94"/>
      <c r="QXS85" s="94"/>
      <c r="QXT85" s="94"/>
      <c r="QXU85" s="94"/>
      <c r="QXV85" s="94"/>
      <c r="QXW85" s="94"/>
      <c r="QXX85" s="94"/>
      <c r="QXY85" s="94"/>
      <c r="QXZ85" s="94"/>
      <c r="QYA85" s="94"/>
      <c r="QYB85" s="94"/>
      <c r="QYC85" s="94"/>
      <c r="QYD85" s="94"/>
      <c r="QYE85" s="94"/>
      <c r="QYF85" s="94"/>
      <c r="QYG85" s="94"/>
      <c r="QYH85" s="94"/>
      <c r="QYI85" s="94"/>
      <c r="QYJ85" s="94"/>
      <c r="QYK85" s="94"/>
      <c r="QYL85" s="94"/>
      <c r="QYM85" s="94"/>
      <c r="QYN85" s="94"/>
      <c r="QYO85" s="94"/>
      <c r="QYP85" s="94"/>
      <c r="QYQ85" s="94"/>
      <c r="QYR85" s="94"/>
      <c r="QYS85" s="94"/>
      <c r="QYT85" s="94"/>
      <c r="QYU85" s="94"/>
      <c r="QYV85" s="94"/>
      <c r="QYW85" s="94"/>
      <c r="QYX85" s="94"/>
      <c r="QYY85" s="94"/>
      <c r="QYZ85" s="94"/>
      <c r="QZA85" s="94"/>
      <c r="QZB85" s="94"/>
      <c r="QZC85" s="94"/>
      <c r="QZD85" s="94"/>
      <c r="QZE85" s="94"/>
      <c r="QZF85" s="94"/>
      <c r="QZG85" s="94"/>
      <c r="QZH85" s="94"/>
      <c r="QZI85" s="94"/>
      <c r="QZJ85" s="94"/>
      <c r="QZK85" s="94"/>
      <c r="QZL85" s="94"/>
      <c r="QZM85" s="94"/>
      <c r="QZN85" s="94"/>
      <c r="QZO85" s="94"/>
      <c r="QZP85" s="94"/>
      <c r="QZQ85" s="94"/>
      <c r="QZR85" s="94"/>
      <c r="QZS85" s="94"/>
      <c r="QZT85" s="94"/>
      <c r="QZU85" s="94"/>
      <c r="QZV85" s="94"/>
      <c r="QZW85" s="94"/>
      <c r="QZX85" s="94"/>
      <c r="QZY85" s="94"/>
      <c r="QZZ85" s="94"/>
      <c r="RAA85" s="94"/>
      <c r="RAB85" s="94"/>
      <c r="RAC85" s="94"/>
      <c r="RAD85" s="94"/>
      <c r="RAE85" s="94"/>
      <c r="RAF85" s="94"/>
      <c r="RAG85" s="94"/>
      <c r="RAH85" s="94"/>
      <c r="RAI85" s="94"/>
      <c r="RAJ85" s="94"/>
      <c r="RAK85" s="94"/>
      <c r="RAL85" s="94"/>
      <c r="RAM85" s="94"/>
      <c r="RAN85" s="94"/>
      <c r="RAO85" s="94"/>
      <c r="RAP85" s="94"/>
      <c r="RAQ85" s="94"/>
      <c r="RAR85" s="94"/>
      <c r="RAS85" s="94"/>
      <c r="RAT85" s="94"/>
      <c r="RAU85" s="94"/>
      <c r="RAV85" s="94"/>
      <c r="RAW85" s="94"/>
      <c r="RAX85" s="94"/>
      <c r="RAY85" s="94"/>
      <c r="RAZ85" s="94"/>
      <c r="RBA85" s="94"/>
      <c r="RBB85" s="94"/>
      <c r="RBC85" s="94"/>
      <c r="RBD85" s="94"/>
      <c r="RBE85" s="94"/>
      <c r="RBF85" s="94"/>
      <c r="RBG85" s="94"/>
      <c r="RBH85" s="94"/>
      <c r="RBI85" s="94"/>
      <c r="RBJ85" s="94"/>
      <c r="RBK85" s="94"/>
      <c r="RBL85" s="94"/>
      <c r="RBM85" s="94"/>
      <c r="RBN85" s="94"/>
      <c r="RBO85" s="94"/>
      <c r="RBP85" s="94"/>
      <c r="RBQ85" s="94"/>
      <c r="RBR85" s="94"/>
      <c r="RBS85" s="94"/>
      <c r="RBT85" s="94"/>
      <c r="RBU85" s="94"/>
      <c r="RBV85" s="94"/>
      <c r="RBW85" s="94"/>
      <c r="RBX85" s="94"/>
      <c r="RBY85" s="94"/>
      <c r="RBZ85" s="94"/>
      <c r="RCA85" s="94"/>
      <c r="RCB85" s="94"/>
      <c r="RCC85" s="94"/>
      <c r="RCD85" s="94"/>
      <c r="RCE85" s="94"/>
      <c r="RCF85" s="94"/>
      <c r="RCG85" s="94"/>
      <c r="RCH85" s="94"/>
      <c r="RCI85" s="94"/>
      <c r="RCJ85" s="94"/>
      <c r="RCK85" s="94"/>
      <c r="RCL85" s="94"/>
      <c r="RCM85" s="94"/>
      <c r="RCN85" s="94"/>
      <c r="RCO85" s="94"/>
      <c r="RCP85" s="94"/>
      <c r="RCQ85" s="94"/>
      <c r="RCR85" s="94"/>
      <c r="RCS85" s="94"/>
      <c r="RCT85" s="94"/>
      <c r="RCU85" s="94"/>
      <c r="RCV85" s="94"/>
      <c r="RCW85" s="94"/>
      <c r="RCX85" s="94"/>
      <c r="RCY85" s="94"/>
      <c r="RCZ85" s="94"/>
      <c r="RDA85" s="94"/>
      <c r="RDB85" s="94"/>
      <c r="RDC85" s="94"/>
      <c r="RDD85" s="94"/>
      <c r="RDE85" s="94"/>
      <c r="RDF85" s="94"/>
      <c r="RDG85" s="94"/>
      <c r="RDH85" s="94"/>
      <c r="RDI85" s="94"/>
      <c r="RDJ85" s="94"/>
      <c r="RDK85" s="94"/>
      <c r="RDL85" s="94"/>
      <c r="RDM85" s="94"/>
      <c r="RDN85" s="94"/>
      <c r="RDO85" s="94"/>
      <c r="RDP85" s="94"/>
      <c r="RDQ85" s="94"/>
      <c r="RDR85" s="94"/>
      <c r="RDS85" s="94"/>
      <c r="RDT85" s="94"/>
      <c r="RDU85" s="94"/>
      <c r="RDV85" s="94"/>
      <c r="RDW85" s="94"/>
      <c r="RDX85" s="94"/>
      <c r="RDY85" s="94"/>
      <c r="RDZ85" s="94"/>
      <c r="REA85" s="94"/>
      <c r="REB85" s="94"/>
      <c r="REC85" s="94"/>
      <c r="RED85" s="94"/>
      <c r="REE85" s="94"/>
      <c r="REF85" s="94"/>
      <c r="REG85" s="94"/>
      <c r="REH85" s="94"/>
      <c r="REI85" s="94"/>
      <c r="REJ85" s="94"/>
      <c r="REK85" s="94"/>
      <c r="REL85" s="94"/>
      <c r="REM85" s="94"/>
      <c r="REN85" s="94"/>
      <c r="REO85" s="94"/>
      <c r="REP85" s="94"/>
      <c r="REQ85" s="94"/>
      <c r="RER85" s="94"/>
      <c r="RES85" s="94"/>
      <c r="RET85" s="94"/>
      <c r="REU85" s="94"/>
      <c r="REV85" s="94"/>
      <c r="REW85" s="94"/>
      <c r="REX85" s="94"/>
      <c r="REY85" s="94"/>
      <c r="REZ85" s="94"/>
      <c r="RFA85" s="94"/>
      <c r="RFB85" s="94"/>
      <c r="RFC85" s="94"/>
      <c r="RFD85" s="94"/>
      <c r="RFE85" s="94"/>
      <c r="RFF85" s="94"/>
      <c r="RFG85" s="94"/>
      <c r="RFH85" s="94"/>
      <c r="RFI85" s="94"/>
      <c r="RFJ85" s="94"/>
      <c r="RFK85" s="94"/>
      <c r="RFL85" s="94"/>
      <c r="RFM85" s="94"/>
      <c r="RFN85" s="94"/>
      <c r="RFO85" s="94"/>
      <c r="RFP85" s="94"/>
      <c r="RFQ85" s="94"/>
      <c r="RFR85" s="94"/>
      <c r="RFS85" s="94"/>
      <c r="RFT85" s="94"/>
      <c r="RFU85" s="94"/>
      <c r="RFV85" s="94"/>
      <c r="RFW85" s="94"/>
      <c r="RFX85" s="94"/>
      <c r="RFY85" s="94"/>
      <c r="RFZ85" s="94"/>
      <c r="RGA85" s="94"/>
      <c r="RGB85" s="94"/>
      <c r="RGC85" s="94"/>
      <c r="RGD85" s="94"/>
      <c r="RGE85" s="94"/>
      <c r="RGF85" s="94"/>
      <c r="RGG85" s="94"/>
      <c r="RGH85" s="94"/>
      <c r="RGI85" s="94"/>
      <c r="RGJ85" s="94"/>
      <c r="RGK85" s="94"/>
      <c r="RGL85" s="94"/>
      <c r="RGM85" s="94"/>
      <c r="RGN85" s="94"/>
      <c r="RGO85" s="94"/>
      <c r="RGP85" s="94"/>
      <c r="RGQ85" s="94"/>
      <c r="RGR85" s="94"/>
      <c r="RGS85" s="94"/>
      <c r="RGT85" s="94"/>
      <c r="RGU85" s="94"/>
      <c r="RGV85" s="94"/>
      <c r="RGW85" s="94"/>
      <c r="RGX85" s="94"/>
      <c r="RGY85" s="94"/>
      <c r="RGZ85" s="94"/>
      <c r="RHA85" s="94"/>
      <c r="RHB85" s="94"/>
      <c r="RHC85" s="94"/>
      <c r="RHD85" s="94"/>
      <c r="RHE85" s="94"/>
      <c r="RHF85" s="94"/>
      <c r="RHG85" s="94"/>
      <c r="RHH85" s="94"/>
      <c r="RHI85" s="94"/>
      <c r="RHJ85" s="94"/>
      <c r="RHK85" s="94"/>
      <c r="RHL85" s="94"/>
      <c r="RHM85" s="94"/>
      <c r="RHN85" s="94"/>
      <c r="RHO85" s="94"/>
      <c r="RHP85" s="94"/>
      <c r="RHQ85" s="94"/>
      <c r="RHR85" s="94"/>
      <c r="RHS85" s="94"/>
      <c r="RHT85" s="94"/>
      <c r="RHU85" s="94"/>
      <c r="RHV85" s="94"/>
      <c r="RHW85" s="94"/>
      <c r="RHX85" s="94"/>
      <c r="RHY85" s="94"/>
      <c r="RHZ85" s="94"/>
      <c r="RIA85" s="94"/>
      <c r="RIB85" s="94"/>
      <c r="RIC85" s="94"/>
      <c r="RID85" s="94"/>
      <c r="RIE85" s="94"/>
      <c r="RIF85" s="94"/>
      <c r="RIG85" s="94"/>
      <c r="RIH85" s="94"/>
      <c r="RII85" s="94"/>
      <c r="RIJ85" s="94"/>
      <c r="RIK85" s="94"/>
      <c r="RIL85" s="94"/>
      <c r="RIM85" s="94"/>
      <c r="RIN85" s="94"/>
      <c r="RIO85" s="94"/>
      <c r="RIP85" s="94"/>
      <c r="RIQ85" s="94"/>
      <c r="RIR85" s="94"/>
      <c r="RIS85" s="94"/>
      <c r="RIT85" s="94"/>
      <c r="RIU85" s="94"/>
      <c r="RIV85" s="94"/>
      <c r="RIW85" s="94"/>
      <c r="RIX85" s="94"/>
      <c r="RIY85" s="94"/>
      <c r="RIZ85" s="94"/>
      <c r="RJA85" s="94"/>
      <c r="RJB85" s="94"/>
      <c r="RJC85" s="94"/>
      <c r="RJD85" s="94"/>
      <c r="RJE85" s="94"/>
      <c r="RJF85" s="94"/>
      <c r="RJG85" s="94"/>
      <c r="RJH85" s="94"/>
      <c r="RJI85" s="94"/>
      <c r="RJJ85" s="94"/>
      <c r="RJK85" s="94"/>
      <c r="RJL85" s="94"/>
      <c r="RJM85" s="94"/>
      <c r="RJN85" s="94"/>
      <c r="RJO85" s="94"/>
      <c r="RJP85" s="94"/>
      <c r="RJQ85" s="94"/>
      <c r="RJR85" s="94"/>
      <c r="RJS85" s="94"/>
      <c r="RJT85" s="94"/>
      <c r="RJU85" s="94"/>
      <c r="RJV85" s="94"/>
      <c r="RJW85" s="94"/>
      <c r="RJX85" s="94"/>
      <c r="RJY85" s="94"/>
      <c r="RJZ85" s="94"/>
      <c r="RKA85" s="94"/>
      <c r="RKB85" s="94"/>
      <c r="RKC85" s="94"/>
      <c r="RKD85" s="94"/>
      <c r="RKE85" s="94"/>
      <c r="RKF85" s="94"/>
      <c r="RKG85" s="94"/>
      <c r="RKH85" s="94"/>
      <c r="RKI85" s="94"/>
      <c r="RKJ85" s="94"/>
      <c r="RKK85" s="94"/>
      <c r="RKL85" s="94"/>
      <c r="RKM85" s="94"/>
      <c r="RKN85" s="94"/>
      <c r="RKO85" s="94"/>
      <c r="RKP85" s="94"/>
      <c r="RKQ85" s="94"/>
      <c r="RKR85" s="94"/>
      <c r="RKS85" s="94"/>
      <c r="RKT85" s="94"/>
      <c r="RKU85" s="94"/>
      <c r="RKV85" s="94"/>
      <c r="RKW85" s="94"/>
      <c r="RKX85" s="94"/>
      <c r="RKY85" s="94"/>
      <c r="RKZ85" s="94"/>
      <c r="RLA85" s="94"/>
      <c r="RLB85" s="94"/>
      <c r="RLC85" s="94"/>
      <c r="RLD85" s="94"/>
      <c r="RLE85" s="94"/>
      <c r="RLF85" s="94"/>
      <c r="RLG85" s="94"/>
      <c r="RLH85" s="94"/>
      <c r="RLI85" s="94"/>
      <c r="RLJ85" s="94"/>
      <c r="RLK85" s="94"/>
      <c r="RLL85" s="94"/>
      <c r="RLM85" s="94"/>
      <c r="RLN85" s="94"/>
      <c r="RLO85" s="94"/>
      <c r="RLP85" s="94"/>
      <c r="RLQ85" s="94"/>
      <c r="RLR85" s="94"/>
      <c r="RLS85" s="94"/>
      <c r="RLT85" s="94"/>
      <c r="RLU85" s="94"/>
      <c r="RLV85" s="94"/>
      <c r="RLW85" s="94"/>
      <c r="RLX85" s="94"/>
      <c r="RLY85" s="94"/>
      <c r="RLZ85" s="94"/>
      <c r="RMA85" s="94"/>
      <c r="RMB85" s="94"/>
      <c r="RMC85" s="94"/>
      <c r="RMD85" s="94"/>
      <c r="RME85" s="94"/>
      <c r="RMF85" s="94"/>
      <c r="RMG85" s="94"/>
      <c r="RMH85" s="94"/>
      <c r="RMI85" s="94"/>
      <c r="RMJ85" s="94"/>
      <c r="RMK85" s="94"/>
      <c r="RML85" s="94"/>
      <c r="RMM85" s="94"/>
      <c r="RMN85" s="94"/>
      <c r="RMO85" s="94"/>
      <c r="RMP85" s="94"/>
      <c r="RMQ85" s="94"/>
      <c r="RMR85" s="94"/>
      <c r="RMS85" s="94"/>
      <c r="RMT85" s="94"/>
      <c r="RMU85" s="94"/>
      <c r="RMV85" s="94"/>
      <c r="RMW85" s="94"/>
      <c r="RMX85" s="94"/>
      <c r="RMY85" s="94"/>
      <c r="RMZ85" s="94"/>
      <c r="RNA85" s="94"/>
      <c r="RNB85" s="94"/>
      <c r="RNC85" s="94"/>
      <c r="RND85" s="94"/>
      <c r="RNE85" s="94"/>
      <c r="RNF85" s="94"/>
      <c r="RNG85" s="94"/>
      <c r="RNH85" s="94"/>
      <c r="RNI85" s="94"/>
      <c r="RNJ85" s="94"/>
      <c r="RNK85" s="94"/>
      <c r="RNL85" s="94"/>
      <c r="RNM85" s="94"/>
      <c r="RNN85" s="94"/>
      <c r="RNO85" s="94"/>
      <c r="RNP85" s="94"/>
      <c r="RNQ85" s="94"/>
      <c r="RNR85" s="94"/>
      <c r="RNS85" s="94"/>
      <c r="RNT85" s="94"/>
      <c r="RNU85" s="94"/>
      <c r="RNV85" s="94"/>
      <c r="RNW85" s="94"/>
      <c r="RNX85" s="94"/>
      <c r="RNY85" s="94"/>
      <c r="RNZ85" s="94"/>
      <c r="ROA85" s="94"/>
      <c r="ROB85" s="94"/>
      <c r="ROC85" s="94"/>
      <c r="ROD85" s="94"/>
      <c r="ROE85" s="94"/>
      <c r="ROF85" s="94"/>
      <c r="ROG85" s="94"/>
      <c r="ROH85" s="94"/>
      <c r="ROI85" s="94"/>
      <c r="ROJ85" s="94"/>
      <c r="ROK85" s="94"/>
      <c r="ROL85" s="94"/>
      <c r="ROM85" s="94"/>
      <c r="RON85" s="94"/>
      <c r="ROO85" s="94"/>
      <c r="ROP85" s="94"/>
      <c r="ROQ85" s="94"/>
      <c r="ROR85" s="94"/>
      <c r="ROS85" s="94"/>
      <c r="ROT85" s="94"/>
      <c r="ROU85" s="94"/>
      <c r="ROV85" s="94"/>
      <c r="ROW85" s="94"/>
      <c r="ROX85" s="94"/>
      <c r="ROY85" s="94"/>
      <c r="ROZ85" s="94"/>
      <c r="RPA85" s="94"/>
      <c r="RPB85" s="94"/>
      <c r="RPC85" s="94"/>
      <c r="RPD85" s="94"/>
      <c r="RPE85" s="94"/>
      <c r="RPF85" s="94"/>
      <c r="RPG85" s="94"/>
      <c r="RPH85" s="94"/>
      <c r="RPI85" s="94"/>
      <c r="RPJ85" s="94"/>
      <c r="RPK85" s="94"/>
      <c r="RPL85" s="94"/>
      <c r="RPM85" s="94"/>
      <c r="RPN85" s="94"/>
      <c r="RPO85" s="94"/>
      <c r="RPP85" s="94"/>
      <c r="RPQ85" s="94"/>
      <c r="RPR85" s="94"/>
      <c r="RPS85" s="94"/>
      <c r="RPT85" s="94"/>
      <c r="RPU85" s="94"/>
      <c r="RPV85" s="94"/>
      <c r="RPW85" s="94"/>
      <c r="RPX85" s="94"/>
      <c r="RPY85" s="94"/>
      <c r="RPZ85" s="94"/>
      <c r="RQA85" s="94"/>
      <c r="RQB85" s="94"/>
      <c r="RQC85" s="94"/>
      <c r="RQD85" s="94"/>
      <c r="RQE85" s="94"/>
      <c r="RQF85" s="94"/>
      <c r="RQG85" s="94"/>
      <c r="RQH85" s="94"/>
      <c r="RQI85" s="94"/>
      <c r="RQJ85" s="94"/>
      <c r="RQK85" s="94"/>
      <c r="RQL85" s="94"/>
      <c r="RQM85" s="94"/>
      <c r="RQN85" s="94"/>
      <c r="RQO85" s="94"/>
      <c r="RQP85" s="94"/>
      <c r="RQQ85" s="94"/>
      <c r="RQR85" s="94"/>
      <c r="RQS85" s="94"/>
      <c r="RQT85" s="94"/>
      <c r="RQU85" s="94"/>
      <c r="RQV85" s="94"/>
      <c r="RQW85" s="94"/>
      <c r="RQX85" s="94"/>
      <c r="RQY85" s="94"/>
      <c r="RQZ85" s="94"/>
      <c r="RRA85" s="94"/>
      <c r="RRB85" s="94"/>
      <c r="RRC85" s="94"/>
      <c r="RRD85" s="94"/>
      <c r="RRE85" s="94"/>
      <c r="RRF85" s="94"/>
      <c r="RRG85" s="94"/>
      <c r="RRH85" s="94"/>
      <c r="RRI85" s="94"/>
      <c r="RRJ85" s="94"/>
      <c r="RRK85" s="94"/>
      <c r="RRL85" s="94"/>
      <c r="RRM85" s="94"/>
      <c r="RRN85" s="94"/>
      <c r="RRO85" s="94"/>
      <c r="RRP85" s="94"/>
      <c r="RRQ85" s="94"/>
      <c r="RRR85" s="94"/>
      <c r="RRS85" s="94"/>
      <c r="RRT85" s="94"/>
      <c r="RRU85" s="94"/>
      <c r="RRV85" s="94"/>
      <c r="RRW85" s="94"/>
      <c r="RRX85" s="94"/>
      <c r="RRY85" s="94"/>
      <c r="RRZ85" s="94"/>
      <c r="RSA85" s="94"/>
      <c r="RSB85" s="94"/>
      <c r="RSC85" s="94"/>
      <c r="RSD85" s="94"/>
      <c r="RSE85" s="94"/>
      <c r="RSF85" s="94"/>
      <c r="RSG85" s="94"/>
      <c r="RSH85" s="94"/>
      <c r="RSI85" s="94"/>
      <c r="RSJ85" s="94"/>
      <c r="RSK85" s="94"/>
      <c r="RSL85" s="94"/>
      <c r="RSM85" s="94"/>
      <c r="RSN85" s="94"/>
      <c r="RSO85" s="94"/>
      <c r="RSP85" s="94"/>
      <c r="RSQ85" s="94"/>
      <c r="RSR85" s="94"/>
      <c r="RSS85" s="94"/>
      <c r="RST85" s="94"/>
      <c r="RSU85" s="94"/>
      <c r="RSV85" s="94"/>
      <c r="RSW85" s="94"/>
      <c r="RSX85" s="94"/>
      <c r="RSY85" s="94"/>
      <c r="RSZ85" s="94"/>
      <c r="RTA85" s="94"/>
      <c r="RTB85" s="94"/>
      <c r="RTC85" s="94"/>
      <c r="RTD85" s="94"/>
      <c r="RTE85" s="94"/>
      <c r="RTF85" s="94"/>
      <c r="RTG85" s="94"/>
      <c r="RTH85" s="94"/>
      <c r="RTI85" s="94"/>
      <c r="RTJ85" s="94"/>
      <c r="RTK85" s="94"/>
      <c r="RTL85" s="94"/>
      <c r="RTM85" s="94"/>
      <c r="RTN85" s="94"/>
      <c r="RTO85" s="94"/>
      <c r="RTP85" s="94"/>
      <c r="RTQ85" s="94"/>
      <c r="RTR85" s="94"/>
      <c r="RTS85" s="94"/>
      <c r="RTT85" s="94"/>
      <c r="RTU85" s="94"/>
      <c r="RTV85" s="94"/>
      <c r="RTW85" s="94"/>
      <c r="RTX85" s="94"/>
      <c r="RTY85" s="94"/>
      <c r="RTZ85" s="94"/>
      <c r="RUA85" s="94"/>
      <c r="RUB85" s="94"/>
      <c r="RUC85" s="94"/>
      <c r="RUD85" s="94"/>
      <c r="RUE85" s="94"/>
      <c r="RUF85" s="94"/>
      <c r="RUG85" s="94"/>
      <c r="RUH85" s="94"/>
      <c r="RUI85" s="94"/>
      <c r="RUJ85" s="94"/>
      <c r="RUK85" s="94"/>
      <c r="RUL85" s="94"/>
      <c r="RUM85" s="94"/>
      <c r="RUN85" s="94"/>
      <c r="RUO85" s="94"/>
      <c r="RUP85" s="94"/>
      <c r="RUQ85" s="94"/>
      <c r="RUR85" s="94"/>
      <c r="RUS85" s="94"/>
      <c r="RUT85" s="94"/>
      <c r="RUU85" s="94"/>
      <c r="RUV85" s="94"/>
      <c r="RUW85" s="94"/>
      <c r="RUX85" s="94"/>
      <c r="RUY85" s="94"/>
      <c r="RUZ85" s="94"/>
      <c r="RVA85" s="94"/>
      <c r="RVB85" s="94"/>
      <c r="RVC85" s="94"/>
      <c r="RVD85" s="94"/>
      <c r="RVE85" s="94"/>
      <c r="RVF85" s="94"/>
      <c r="RVG85" s="94"/>
      <c r="RVH85" s="94"/>
      <c r="RVI85" s="94"/>
      <c r="RVJ85" s="94"/>
      <c r="RVK85" s="94"/>
      <c r="RVL85" s="94"/>
      <c r="RVM85" s="94"/>
      <c r="RVN85" s="94"/>
      <c r="RVO85" s="94"/>
      <c r="RVP85" s="94"/>
      <c r="RVQ85" s="94"/>
      <c r="RVR85" s="94"/>
      <c r="RVS85" s="94"/>
      <c r="RVT85" s="94"/>
      <c r="RVU85" s="94"/>
      <c r="RVV85" s="94"/>
      <c r="RVW85" s="94"/>
      <c r="RVX85" s="94"/>
      <c r="RVY85" s="94"/>
      <c r="RVZ85" s="94"/>
      <c r="RWA85" s="94"/>
      <c r="RWB85" s="94"/>
      <c r="RWC85" s="94"/>
      <c r="RWD85" s="94"/>
      <c r="RWE85" s="94"/>
      <c r="RWF85" s="94"/>
      <c r="RWG85" s="94"/>
      <c r="RWH85" s="94"/>
      <c r="RWI85" s="94"/>
      <c r="RWJ85" s="94"/>
      <c r="RWK85" s="94"/>
      <c r="RWL85" s="94"/>
      <c r="RWM85" s="94"/>
      <c r="RWN85" s="94"/>
      <c r="RWO85" s="94"/>
      <c r="RWP85" s="94"/>
      <c r="RWQ85" s="94"/>
      <c r="RWR85" s="94"/>
      <c r="RWS85" s="94"/>
      <c r="RWT85" s="94"/>
      <c r="RWU85" s="94"/>
      <c r="RWV85" s="94"/>
      <c r="RWW85" s="94"/>
      <c r="RWX85" s="94"/>
      <c r="RWY85" s="94"/>
      <c r="RWZ85" s="94"/>
      <c r="RXA85" s="94"/>
      <c r="RXB85" s="94"/>
      <c r="RXC85" s="94"/>
      <c r="RXD85" s="94"/>
      <c r="RXE85" s="94"/>
      <c r="RXF85" s="94"/>
      <c r="RXG85" s="94"/>
      <c r="RXH85" s="94"/>
      <c r="RXI85" s="94"/>
      <c r="RXJ85" s="94"/>
      <c r="RXK85" s="94"/>
      <c r="RXL85" s="94"/>
      <c r="RXM85" s="94"/>
      <c r="RXN85" s="94"/>
      <c r="RXO85" s="94"/>
      <c r="RXP85" s="94"/>
      <c r="RXQ85" s="94"/>
      <c r="RXR85" s="94"/>
      <c r="RXS85" s="94"/>
      <c r="RXT85" s="94"/>
      <c r="RXU85" s="94"/>
      <c r="RXV85" s="94"/>
      <c r="RXW85" s="94"/>
      <c r="RXX85" s="94"/>
      <c r="RXY85" s="94"/>
      <c r="RXZ85" s="94"/>
      <c r="RYA85" s="94"/>
      <c r="RYB85" s="94"/>
      <c r="RYC85" s="94"/>
      <c r="RYD85" s="94"/>
      <c r="RYE85" s="94"/>
      <c r="RYF85" s="94"/>
      <c r="RYG85" s="94"/>
      <c r="RYH85" s="94"/>
      <c r="RYI85" s="94"/>
      <c r="RYJ85" s="94"/>
      <c r="RYK85" s="94"/>
      <c r="RYL85" s="94"/>
      <c r="RYM85" s="94"/>
      <c r="RYN85" s="94"/>
      <c r="RYO85" s="94"/>
      <c r="RYP85" s="94"/>
      <c r="RYQ85" s="94"/>
      <c r="RYR85" s="94"/>
      <c r="RYS85" s="94"/>
      <c r="RYT85" s="94"/>
      <c r="RYU85" s="94"/>
      <c r="RYV85" s="94"/>
      <c r="RYW85" s="94"/>
      <c r="RYX85" s="94"/>
      <c r="RYY85" s="94"/>
      <c r="RYZ85" s="94"/>
      <c r="RZA85" s="94"/>
      <c r="RZB85" s="94"/>
      <c r="RZC85" s="94"/>
      <c r="RZD85" s="94"/>
      <c r="RZE85" s="94"/>
      <c r="RZF85" s="94"/>
      <c r="RZG85" s="94"/>
      <c r="RZH85" s="94"/>
      <c r="RZI85" s="94"/>
      <c r="RZJ85" s="94"/>
      <c r="RZK85" s="94"/>
      <c r="RZL85" s="94"/>
      <c r="RZM85" s="94"/>
      <c r="RZN85" s="94"/>
      <c r="RZO85" s="94"/>
      <c r="RZP85" s="94"/>
      <c r="RZQ85" s="94"/>
      <c r="RZR85" s="94"/>
      <c r="RZS85" s="94"/>
      <c r="RZT85" s="94"/>
      <c r="RZU85" s="94"/>
      <c r="RZV85" s="94"/>
      <c r="RZW85" s="94"/>
      <c r="RZX85" s="94"/>
      <c r="RZY85" s="94"/>
      <c r="RZZ85" s="94"/>
      <c r="SAA85" s="94"/>
      <c r="SAB85" s="94"/>
      <c r="SAC85" s="94"/>
      <c r="SAD85" s="94"/>
      <c r="SAE85" s="94"/>
      <c r="SAF85" s="94"/>
      <c r="SAG85" s="94"/>
      <c r="SAH85" s="94"/>
      <c r="SAI85" s="94"/>
      <c r="SAJ85" s="94"/>
      <c r="SAK85" s="94"/>
      <c r="SAL85" s="94"/>
      <c r="SAM85" s="94"/>
      <c r="SAN85" s="94"/>
      <c r="SAO85" s="94"/>
      <c r="SAP85" s="94"/>
      <c r="SAQ85" s="94"/>
      <c r="SAR85" s="94"/>
      <c r="SAS85" s="94"/>
      <c r="SAT85" s="94"/>
      <c r="SAU85" s="94"/>
      <c r="SAV85" s="94"/>
      <c r="SAW85" s="94"/>
      <c r="SAX85" s="94"/>
      <c r="SAY85" s="94"/>
      <c r="SAZ85" s="94"/>
      <c r="SBA85" s="94"/>
      <c r="SBB85" s="94"/>
      <c r="SBC85" s="94"/>
      <c r="SBD85" s="94"/>
      <c r="SBE85" s="94"/>
      <c r="SBF85" s="94"/>
      <c r="SBG85" s="94"/>
      <c r="SBH85" s="94"/>
      <c r="SBI85" s="94"/>
      <c r="SBJ85" s="94"/>
      <c r="SBK85" s="94"/>
      <c r="SBL85" s="94"/>
      <c r="SBM85" s="94"/>
      <c r="SBN85" s="94"/>
      <c r="SBO85" s="94"/>
      <c r="SBP85" s="94"/>
      <c r="SBQ85" s="94"/>
      <c r="SBR85" s="94"/>
      <c r="SBS85" s="94"/>
      <c r="SBT85" s="94"/>
      <c r="SBU85" s="94"/>
      <c r="SBV85" s="94"/>
      <c r="SBW85" s="94"/>
      <c r="SBX85" s="94"/>
      <c r="SBY85" s="94"/>
      <c r="SBZ85" s="94"/>
      <c r="SCA85" s="94"/>
      <c r="SCB85" s="94"/>
      <c r="SCC85" s="94"/>
      <c r="SCD85" s="94"/>
      <c r="SCE85" s="94"/>
      <c r="SCF85" s="94"/>
      <c r="SCG85" s="94"/>
      <c r="SCH85" s="94"/>
      <c r="SCI85" s="94"/>
      <c r="SCJ85" s="94"/>
      <c r="SCK85" s="94"/>
      <c r="SCL85" s="94"/>
      <c r="SCM85" s="94"/>
      <c r="SCN85" s="94"/>
      <c r="SCO85" s="94"/>
      <c r="SCP85" s="94"/>
      <c r="SCQ85" s="94"/>
      <c r="SCR85" s="94"/>
      <c r="SCS85" s="94"/>
      <c r="SCT85" s="94"/>
      <c r="SCU85" s="94"/>
      <c r="SCV85" s="94"/>
      <c r="SCW85" s="94"/>
      <c r="SCX85" s="94"/>
      <c r="SCY85" s="94"/>
      <c r="SCZ85" s="94"/>
      <c r="SDA85" s="94"/>
      <c r="SDB85" s="94"/>
      <c r="SDC85" s="94"/>
      <c r="SDD85" s="94"/>
      <c r="SDE85" s="94"/>
      <c r="SDF85" s="94"/>
      <c r="SDG85" s="94"/>
      <c r="SDH85" s="94"/>
      <c r="SDI85" s="94"/>
      <c r="SDJ85" s="94"/>
      <c r="SDK85" s="94"/>
      <c r="SDL85" s="94"/>
      <c r="SDM85" s="94"/>
      <c r="SDN85" s="94"/>
      <c r="SDO85" s="94"/>
      <c r="SDP85" s="94"/>
      <c r="SDQ85" s="94"/>
      <c r="SDR85" s="94"/>
      <c r="SDS85" s="94"/>
      <c r="SDT85" s="94"/>
      <c r="SDU85" s="94"/>
      <c r="SDV85" s="94"/>
      <c r="SDW85" s="94"/>
      <c r="SDX85" s="94"/>
      <c r="SDY85" s="94"/>
      <c r="SDZ85" s="94"/>
      <c r="SEA85" s="94"/>
      <c r="SEB85" s="94"/>
      <c r="SEC85" s="94"/>
      <c r="SED85" s="94"/>
      <c r="SEE85" s="94"/>
      <c r="SEF85" s="94"/>
      <c r="SEG85" s="94"/>
      <c r="SEH85" s="94"/>
      <c r="SEI85" s="94"/>
      <c r="SEJ85" s="94"/>
      <c r="SEK85" s="94"/>
      <c r="SEL85" s="94"/>
      <c r="SEM85" s="94"/>
      <c r="SEN85" s="94"/>
      <c r="SEO85" s="94"/>
      <c r="SEP85" s="94"/>
      <c r="SEQ85" s="94"/>
      <c r="SER85" s="94"/>
      <c r="SES85" s="94"/>
      <c r="SET85" s="94"/>
      <c r="SEU85" s="94"/>
      <c r="SEV85" s="94"/>
      <c r="SEW85" s="94"/>
      <c r="SEX85" s="94"/>
      <c r="SEY85" s="94"/>
      <c r="SEZ85" s="94"/>
      <c r="SFA85" s="94"/>
      <c r="SFB85" s="94"/>
      <c r="SFC85" s="94"/>
      <c r="SFD85" s="94"/>
      <c r="SFE85" s="94"/>
      <c r="SFF85" s="94"/>
      <c r="SFG85" s="94"/>
      <c r="SFH85" s="94"/>
      <c r="SFI85" s="94"/>
      <c r="SFJ85" s="94"/>
      <c r="SFK85" s="94"/>
      <c r="SFL85" s="94"/>
      <c r="SFM85" s="94"/>
      <c r="SFN85" s="94"/>
      <c r="SFO85" s="94"/>
      <c r="SFP85" s="94"/>
      <c r="SFQ85" s="94"/>
      <c r="SFR85" s="94"/>
      <c r="SFS85" s="94"/>
      <c r="SFT85" s="94"/>
      <c r="SFU85" s="94"/>
      <c r="SFV85" s="94"/>
      <c r="SFW85" s="94"/>
      <c r="SFX85" s="94"/>
      <c r="SFY85" s="94"/>
      <c r="SFZ85" s="94"/>
      <c r="SGA85" s="94"/>
      <c r="SGB85" s="94"/>
      <c r="SGC85" s="94"/>
      <c r="SGD85" s="94"/>
      <c r="SGE85" s="94"/>
      <c r="SGF85" s="94"/>
      <c r="SGG85" s="94"/>
      <c r="SGH85" s="94"/>
      <c r="SGI85" s="94"/>
      <c r="SGJ85" s="94"/>
      <c r="SGK85" s="94"/>
      <c r="SGL85" s="94"/>
      <c r="SGM85" s="94"/>
      <c r="SGN85" s="94"/>
      <c r="SGO85" s="94"/>
      <c r="SGP85" s="94"/>
      <c r="SGQ85" s="94"/>
      <c r="SGR85" s="94"/>
      <c r="SGS85" s="94"/>
      <c r="SGT85" s="94"/>
      <c r="SGU85" s="94"/>
      <c r="SGV85" s="94"/>
      <c r="SGW85" s="94"/>
      <c r="SGX85" s="94"/>
      <c r="SGY85" s="94"/>
      <c r="SGZ85" s="94"/>
      <c r="SHA85" s="94"/>
      <c r="SHB85" s="94"/>
      <c r="SHC85" s="94"/>
      <c r="SHD85" s="94"/>
      <c r="SHE85" s="94"/>
      <c r="SHF85" s="94"/>
      <c r="SHG85" s="94"/>
      <c r="SHH85" s="94"/>
      <c r="SHI85" s="94"/>
      <c r="SHJ85" s="94"/>
      <c r="SHK85" s="94"/>
      <c r="SHL85" s="94"/>
      <c r="SHM85" s="94"/>
      <c r="SHN85" s="94"/>
      <c r="SHO85" s="94"/>
      <c r="SHP85" s="94"/>
      <c r="SHQ85" s="94"/>
      <c r="SHR85" s="94"/>
      <c r="SHS85" s="94"/>
      <c r="SHT85" s="94"/>
      <c r="SHU85" s="94"/>
      <c r="SHV85" s="94"/>
      <c r="SHW85" s="94"/>
      <c r="SHX85" s="94"/>
      <c r="SHY85" s="94"/>
      <c r="SHZ85" s="94"/>
      <c r="SIA85" s="94"/>
      <c r="SIB85" s="94"/>
      <c r="SIC85" s="94"/>
      <c r="SID85" s="94"/>
      <c r="SIE85" s="94"/>
      <c r="SIF85" s="94"/>
      <c r="SIG85" s="94"/>
      <c r="SIH85" s="94"/>
      <c r="SII85" s="94"/>
      <c r="SIJ85" s="94"/>
      <c r="SIK85" s="94"/>
      <c r="SIL85" s="94"/>
      <c r="SIM85" s="94"/>
      <c r="SIN85" s="94"/>
      <c r="SIO85" s="94"/>
      <c r="SIP85" s="94"/>
      <c r="SIQ85" s="94"/>
      <c r="SIR85" s="94"/>
      <c r="SIS85" s="94"/>
      <c r="SIT85" s="94"/>
      <c r="SIU85" s="94"/>
      <c r="SIV85" s="94"/>
      <c r="SIW85" s="94"/>
      <c r="SIX85" s="94"/>
      <c r="SIY85" s="94"/>
      <c r="SIZ85" s="94"/>
      <c r="SJA85" s="94"/>
      <c r="SJB85" s="94"/>
      <c r="SJC85" s="94"/>
      <c r="SJD85" s="94"/>
      <c r="SJE85" s="94"/>
      <c r="SJF85" s="94"/>
      <c r="SJG85" s="94"/>
      <c r="SJH85" s="94"/>
      <c r="SJI85" s="94"/>
      <c r="SJJ85" s="94"/>
      <c r="SJK85" s="94"/>
      <c r="SJL85" s="94"/>
      <c r="SJM85" s="94"/>
      <c r="SJN85" s="94"/>
      <c r="SJO85" s="94"/>
      <c r="SJP85" s="94"/>
      <c r="SJQ85" s="94"/>
      <c r="SJR85" s="94"/>
      <c r="SJS85" s="94"/>
      <c r="SJT85" s="94"/>
      <c r="SJU85" s="94"/>
      <c r="SJV85" s="94"/>
      <c r="SJW85" s="94"/>
      <c r="SJX85" s="94"/>
      <c r="SJY85" s="94"/>
      <c r="SJZ85" s="94"/>
      <c r="SKA85" s="94"/>
      <c r="SKB85" s="94"/>
      <c r="SKC85" s="94"/>
      <c r="SKD85" s="94"/>
      <c r="SKE85" s="94"/>
      <c r="SKF85" s="94"/>
      <c r="SKG85" s="94"/>
      <c r="SKH85" s="94"/>
      <c r="SKI85" s="94"/>
      <c r="SKJ85" s="94"/>
      <c r="SKK85" s="94"/>
      <c r="SKL85" s="94"/>
      <c r="SKM85" s="94"/>
      <c r="SKN85" s="94"/>
      <c r="SKO85" s="94"/>
      <c r="SKP85" s="94"/>
      <c r="SKQ85" s="94"/>
      <c r="SKR85" s="94"/>
      <c r="SKS85" s="94"/>
      <c r="SKT85" s="94"/>
      <c r="SKU85" s="94"/>
      <c r="SKV85" s="94"/>
      <c r="SKW85" s="94"/>
      <c r="SKX85" s="94"/>
      <c r="SKY85" s="94"/>
      <c r="SKZ85" s="94"/>
      <c r="SLA85" s="94"/>
      <c r="SLB85" s="94"/>
      <c r="SLC85" s="94"/>
      <c r="SLD85" s="94"/>
      <c r="SLE85" s="94"/>
      <c r="SLF85" s="94"/>
      <c r="SLG85" s="94"/>
      <c r="SLH85" s="94"/>
      <c r="SLI85" s="94"/>
      <c r="SLJ85" s="94"/>
      <c r="SLK85" s="94"/>
      <c r="SLL85" s="94"/>
      <c r="SLM85" s="94"/>
      <c r="SLN85" s="94"/>
      <c r="SLO85" s="94"/>
      <c r="SLP85" s="94"/>
      <c r="SLQ85" s="94"/>
      <c r="SLR85" s="94"/>
      <c r="SLS85" s="94"/>
      <c r="SLT85" s="94"/>
      <c r="SLU85" s="94"/>
      <c r="SLV85" s="94"/>
      <c r="SLW85" s="94"/>
      <c r="SLX85" s="94"/>
      <c r="SLY85" s="94"/>
      <c r="SLZ85" s="94"/>
      <c r="SMA85" s="94"/>
      <c r="SMB85" s="94"/>
      <c r="SMC85" s="94"/>
      <c r="SMD85" s="94"/>
      <c r="SME85" s="94"/>
      <c r="SMF85" s="94"/>
      <c r="SMG85" s="94"/>
      <c r="SMH85" s="94"/>
      <c r="SMI85" s="94"/>
      <c r="SMJ85" s="94"/>
      <c r="SMK85" s="94"/>
      <c r="SML85" s="94"/>
      <c r="SMM85" s="94"/>
      <c r="SMN85" s="94"/>
      <c r="SMO85" s="94"/>
      <c r="SMP85" s="94"/>
      <c r="SMQ85" s="94"/>
      <c r="SMR85" s="94"/>
      <c r="SMS85" s="94"/>
      <c r="SMT85" s="94"/>
      <c r="SMU85" s="94"/>
      <c r="SMV85" s="94"/>
      <c r="SMW85" s="94"/>
      <c r="SMX85" s="94"/>
      <c r="SMY85" s="94"/>
      <c r="SMZ85" s="94"/>
      <c r="SNA85" s="94"/>
      <c r="SNB85" s="94"/>
      <c r="SNC85" s="94"/>
      <c r="SND85" s="94"/>
      <c r="SNE85" s="94"/>
      <c r="SNF85" s="94"/>
      <c r="SNG85" s="94"/>
      <c r="SNH85" s="94"/>
      <c r="SNI85" s="94"/>
      <c r="SNJ85" s="94"/>
      <c r="SNK85" s="94"/>
      <c r="SNL85" s="94"/>
      <c r="SNM85" s="94"/>
      <c r="SNN85" s="94"/>
      <c r="SNO85" s="94"/>
      <c r="SNP85" s="94"/>
      <c r="SNQ85" s="94"/>
      <c r="SNR85" s="94"/>
      <c r="SNS85" s="94"/>
      <c r="SNT85" s="94"/>
      <c r="SNU85" s="94"/>
      <c r="SNV85" s="94"/>
      <c r="SNW85" s="94"/>
      <c r="SNX85" s="94"/>
      <c r="SNY85" s="94"/>
      <c r="SNZ85" s="94"/>
      <c r="SOA85" s="94"/>
      <c r="SOB85" s="94"/>
      <c r="SOC85" s="94"/>
      <c r="SOD85" s="94"/>
      <c r="SOE85" s="94"/>
      <c r="SOF85" s="94"/>
      <c r="SOG85" s="94"/>
      <c r="SOH85" s="94"/>
      <c r="SOI85" s="94"/>
      <c r="SOJ85" s="94"/>
      <c r="SOK85" s="94"/>
      <c r="SOL85" s="94"/>
      <c r="SOM85" s="94"/>
      <c r="SON85" s="94"/>
      <c r="SOO85" s="94"/>
      <c r="SOP85" s="94"/>
      <c r="SOQ85" s="94"/>
      <c r="SOR85" s="94"/>
      <c r="SOS85" s="94"/>
      <c r="SOT85" s="94"/>
      <c r="SOU85" s="94"/>
      <c r="SOV85" s="94"/>
      <c r="SOW85" s="94"/>
      <c r="SOX85" s="94"/>
      <c r="SOY85" s="94"/>
      <c r="SOZ85" s="94"/>
      <c r="SPA85" s="94"/>
      <c r="SPB85" s="94"/>
      <c r="SPC85" s="94"/>
      <c r="SPD85" s="94"/>
      <c r="SPE85" s="94"/>
      <c r="SPF85" s="94"/>
      <c r="SPG85" s="94"/>
      <c r="SPH85" s="94"/>
      <c r="SPI85" s="94"/>
      <c r="SPJ85" s="94"/>
      <c r="SPK85" s="94"/>
      <c r="SPL85" s="94"/>
      <c r="SPM85" s="94"/>
      <c r="SPN85" s="94"/>
      <c r="SPO85" s="94"/>
      <c r="SPP85" s="94"/>
      <c r="SPQ85" s="94"/>
      <c r="SPR85" s="94"/>
      <c r="SPS85" s="94"/>
      <c r="SPT85" s="94"/>
      <c r="SPU85" s="94"/>
      <c r="SPV85" s="94"/>
      <c r="SPW85" s="94"/>
      <c r="SPX85" s="94"/>
      <c r="SPY85" s="94"/>
      <c r="SPZ85" s="94"/>
      <c r="SQA85" s="94"/>
      <c r="SQB85" s="94"/>
      <c r="SQC85" s="94"/>
      <c r="SQD85" s="94"/>
      <c r="SQE85" s="94"/>
      <c r="SQF85" s="94"/>
      <c r="SQG85" s="94"/>
      <c r="SQH85" s="94"/>
      <c r="SQI85" s="94"/>
      <c r="SQJ85" s="94"/>
      <c r="SQK85" s="94"/>
      <c r="SQL85" s="94"/>
      <c r="SQM85" s="94"/>
      <c r="SQN85" s="94"/>
      <c r="SQO85" s="94"/>
      <c r="SQP85" s="94"/>
      <c r="SQQ85" s="94"/>
      <c r="SQR85" s="94"/>
      <c r="SQS85" s="94"/>
      <c r="SQT85" s="94"/>
      <c r="SQU85" s="94"/>
      <c r="SQV85" s="94"/>
      <c r="SQW85" s="94"/>
      <c r="SQX85" s="94"/>
      <c r="SQY85" s="94"/>
      <c r="SQZ85" s="94"/>
      <c r="SRA85" s="94"/>
      <c r="SRB85" s="94"/>
      <c r="SRC85" s="94"/>
      <c r="SRD85" s="94"/>
      <c r="SRE85" s="94"/>
      <c r="SRF85" s="94"/>
      <c r="SRG85" s="94"/>
      <c r="SRH85" s="94"/>
      <c r="SRI85" s="94"/>
      <c r="SRJ85" s="94"/>
      <c r="SRK85" s="94"/>
      <c r="SRL85" s="94"/>
      <c r="SRM85" s="94"/>
      <c r="SRN85" s="94"/>
      <c r="SRO85" s="94"/>
      <c r="SRP85" s="94"/>
      <c r="SRQ85" s="94"/>
      <c r="SRR85" s="94"/>
      <c r="SRS85" s="94"/>
      <c r="SRT85" s="94"/>
      <c r="SRU85" s="94"/>
      <c r="SRV85" s="94"/>
      <c r="SRW85" s="94"/>
      <c r="SRX85" s="94"/>
      <c r="SRY85" s="94"/>
      <c r="SRZ85" s="94"/>
      <c r="SSA85" s="94"/>
      <c r="SSB85" s="94"/>
      <c r="SSC85" s="94"/>
      <c r="SSD85" s="94"/>
      <c r="SSE85" s="94"/>
      <c r="SSF85" s="94"/>
      <c r="SSG85" s="94"/>
      <c r="SSH85" s="94"/>
      <c r="SSI85" s="94"/>
      <c r="SSJ85" s="94"/>
      <c r="SSK85" s="94"/>
      <c r="SSL85" s="94"/>
      <c r="SSM85" s="94"/>
      <c r="SSN85" s="94"/>
      <c r="SSO85" s="94"/>
      <c r="SSP85" s="94"/>
      <c r="SSQ85" s="94"/>
      <c r="SSR85" s="94"/>
      <c r="SSS85" s="94"/>
      <c r="SST85" s="94"/>
      <c r="SSU85" s="94"/>
      <c r="SSV85" s="94"/>
      <c r="SSW85" s="94"/>
      <c r="SSX85" s="94"/>
      <c r="SSY85" s="94"/>
      <c r="SSZ85" s="94"/>
      <c r="STA85" s="94"/>
      <c r="STB85" s="94"/>
      <c r="STC85" s="94"/>
      <c r="STD85" s="94"/>
      <c r="STE85" s="94"/>
      <c r="STF85" s="94"/>
      <c r="STG85" s="94"/>
      <c r="STH85" s="94"/>
      <c r="STI85" s="94"/>
      <c r="STJ85" s="94"/>
      <c r="STK85" s="94"/>
      <c r="STL85" s="94"/>
      <c r="STM85" s="94"/>
      <c r="STN85" s="94"/>
      <c r="STO85" s="94"/>
      <c r="STP85" s="94"/>
      <c r="STQ85" s="94"/>
      <c r="STR85" s="94"/>
      <c r="STS85" s="94"/>
      <c r="STT85" s="94"/>
      <c r="STU85" s="94"/>
      <c r="STV85" s="94"/>
      <c r="STW85" s="94"/>
      <c r="STX85" s="94"/>
      <c r="STY85" s="94"/>
      <c r="STZ85" s="94"/>
      <c r="SUA85" s="94"/>
      <c r="SUB85" s="94"/>
      <c r="SUC85" s="94"/>
      <c r="SUD85" s="94"/>
      <c r="SUE85" s="94"/>
      <c r="SUF85" s="94"/>
      <c r="SUG85" s="94"/>
      <c r="SUH85" s="94"/>
      <c r="SUI85" s="94"/>
      <c r="SUJ85" s="94"/>
      <c r="SUK85" s="94"/>
      <c r="SUL85" s="94"/>
      <c r="SUM85" s="94"/>
      <c r="SUN85" s="94"/>
      <c r="SUO85" s="94"/>
      <c r="SUP85" s="94"/>
      <c r="SUQ85" s="94"/>
      <c r="SUR85" s="94"/>
      <c r="SUS85" s="94"/>
      <c r="SUT85" s="94"/>
      <c r="SUU85" s="94"/>
      <c r="SUV85" s="94"/>
      <c r="SUW85" s="94"/>
      <c r="SUX85" s="94"/>
      <c r="SUY85" s="94"/>
      <c r="SUZ85" s="94"/>
      <c r="SVA85" s="94"/>
      <c r="SVB85" s="94"/>
      <c r="SVC85" s="94"/>
      <c r="SVD85" s="94"/>
      <c r="SVE85" s="94"/>
      <c r="SVF85" s="94"/>
      <c r="SVG85" s="94"/>
      <c r="SVH85" s="94"/>
      <c r="SVI85" s="94"/>
      <c r="SVJ85" s="94"/>
      <c r="SVK85" s="94"/>
      <c r="SVL85" s="94"/>
      <c r="SVM85" s="94"/>
      <c r="SVN85" s="94"/>
      <c r="SVO85" s="94"/>
      <c r="SVP85" s="94"/>
      <c r="SVQ85" s="94"/>
      <c r="SVR85" s="94"/>
      <c r="SVS85" s="94"/>
      <c r="SVT85" s="94"/>
      <c r="SVU85" s="94"/>
      <c r="SVV85" s="94"/>
      <c r="SVW85" s="94"/>
      <c r="SVX85" s="94"/>
      <c r="SVY85" s="94"/>
      <c r="SVZ85" s="94"/>
      <c r="SWA85" s="94"/>
      <c r="SWB85" s="94"/>
      <c r="SWC85" s="94"/>
      <c r="SWD85" s="94"/>
      <c r="SWE85" s="94"/>
      <c r="SWF85" s="94"/>
      <c r="SWG85" s="94"/>
      <c r="SWH85" s="94"/>
      <c r="SWI85" s="94"/>
      <c r="SWJ85" s="94"/>
      <c r="SWK85" s="94"/>
      <c r="SWL85" s="94"/>
      <c r="SWM85" s="94"/>
      <c r="SWN85" s="94"/>
      <c r="SWO85" s="94"/>
      <c r="SWP85" s="94"/>
      <c r="SWQ85" s="94"/>
      <c r="SWR85" s="94"/>
      <c r="SWS85" s="94"/>
      <c r="SWT85" s="94"/>
      <c r="SWU85" s="94"/>
      <c r="SWV85" s="94"/>
      <c r="SWW85" s="94"/>
      <c r="SWX85" s="94"/>
      <c r="SWY85" s="94"/>
      <c r="SWZ85" s="94"/>
      <c r="SXA85" s="94"/>
      <c r="SXB85" s="94"/>
      <c r="SXC85" s="94"/>
      <c r="SXD85" s="94"/>
      <c r="SXE85" s="94"/>
      <c r="SXF85" s="94"/>
      <c r="SXG85" s="94"/>
      <c r="SXH85" s="94"/>
      <c r="SXI85" s="94"/>
      <c r="SXJ85" s="94"/>
      <c r="SXK85" s="94"/>
      <c r="SXL85" s="94"/>
      <c r="SXM85" s="94"/>
      <c r="SXN85" s="94"/>
      <c r="SXO85" s="94"/>
      <c r="SXP85" s="94"/>
      <c r="SXQ85" s="94"/>
      <c r="SXR85" s="94"/>
      <c r="SXS85" s="94"/>
      <c r="SXT85" s="94"/>
      <c r="SXU85" s="94"/>
      <c r="SXV85" s="94"/>
      <c r="SXW85" s="94"/>
      <c r="SXX85" s="94"/>
      <c r="SXY85" s="94"/>
      <c r="SXZ85" s="94"/>
      <c r="SYA85" s="94"/>
      <c r="SYB85" s="94"/>
      <c r="SYC85" s="94"/>
      <c r="SYD85" s="94"/>
      <c r="SYE85" s="94"/>
      <c r="SYF85" s="94"/>
      <c r="SYG85" s="94"/>
      <c r="SYH85" s="94"/>
      <c r="SYI85" s="94"/>
      <c r="SYJ85" s="94"/>
      <c r="SYK85" s="94"/>
      <c r="SYL85" s="94"/>
      <c r="SYM85" s="94"/>
      <c r="SYN85" s="94"/>
      <c r="SYO85" s="94"/>
      <c r="SYP85" s="94"/>
      <c r="SYQ85" s="94"/>
      <c r="SYR85" s="94"/>
      <c r="SYS85" s="94"/>
      <c r="SYT85" s="94"/>
      <c r="SYU85" s="94"/>
      <c r="SYV85" s="94"/>
      <c r="SYW85" s="94"/>
      <c r="SYX85" s="94"/>
      <c r="SYY85" s="94"/>
      <c r="SYZ85" s="94"/>
      <c r="SZA85" s="94"/>
      <c r="SZB85" s="94"/>
      <c r="SZC85" s="94"/>
      <c r="SZD85" s="94"/>
      <c r="SZE85" s="94"/>
      <c r="SZF85" s="94"/>
      <c r="SZG85" s="94"/>
      <c r="SZH85" s="94"/>
      <c r="SZI85" s="94"/>
      <c r="SZJ85" s="94"/>
      <c r="SZK85" s="94"/>
      <c r="SZL85" s="94"/>
      <c r="SZM85" s="94"/>
      <c r="SZN85" s="94"/>
      <c r="SZO85" s="94"/>
      <c r="SZP85" s="94"/>
      <c r="SZQ85" s="94"/>
      <c r="SZR85" s="94"/>
      <c r="SZS85" s="94"/>
      <c r="SZT85" s="94"/>
      <c r="SZU85" s="94"/>
      <c r="SZV85" s="94"/>
      <c r="SZW85" s="94"/>
      <c r="SZX85" s="94"/>
      <c r="SZY85" s="94"/>
      <c r="SZZ85" s="94"/>
      <c r="TAA85" s="94"/>
      <c r="TAB85" s="94"/>
      <c r="TAC85" s="94"/>
      <c r="TAD85" s="94"/>
      <c r="TAE85" s="94"/>
      <c r="TAF85" s="94"/>
      <c r="TAG85" s="94"/>
      <c r="TAH85" s="94"/>
      <c r="TAI85" s="94"/>
      <c r="TAJ85" s="94"/>
      <c r="TAK85" s="94"/>
      <c r="TAL85" s="94"/>
      <c r="TAM85" s="94"/>
      <c r="TAN85" s="94"/>
      <c r="TAO85" s="94"/>
      <c r="TAP85" s="94"/>
      <c r="TAQ85" s="94"/>
      <c r="TAR85" s="94"/>
      <c r="TAS85" s="94"/>
      <c r="TAT85" s="94"/>
      <c r="TAU85" s="94"/>
      <c r="TAV85" s="94"/>
      <c r="TAW85" s="94"/>
      <c r="TAX85" s="94"/>
      <c r="TAY85" s="94"/>
      <c r="TAZ85" s="94"/>
      <c r="TBA85" s="94"/>
      <c r="TBB85" s="94"/>
      <c r="TBC85" s="94"/>
      <c r="TBD85" s="94"/>
      <c r="TBE85" s="94"/>
      <c r="TBF85" s="94"/>
      <c r="TBG85" s="94"/>
      <c r="TBH85" s="94"/>
      <c r="TBI85" s="94"/>
      <c r="TBJ85" s="94"/>
      <c r="TBK85" s="94"/>
      <c r="TBL85" s="94"/>
      <c r="TBM85" s="94"/>
      <c r="TBN85" s="94"/>
      <c r="TBO85" s="94"/>
      <c r="TBP85" s="94"/>
      <c r="TBQ85" s="94"/>
      <c r="TBR85" s="94"/>
      <c r="TBS85" s="94"/>
      <c r="TBT85" s="94"/>
      <c r="TBU85" s="94"/>
      <c r="TBV85" s="94"/>
      <c r="TBW85" s="94"/>
      <c r="TBX85" s="94"/>
      <c r="TBY85" s="94"/>
      <c r="TBZ85" s="94"/>
      <c r="TCA85" s="94"/>
      <c r="TCB85" s="94"/>
      <c r="TCC85" s="94"/>
      <c r="TCD85" s="94"/>
      <c r="TCE85" s="94"/>
      <c r="TCF85" s="94"/>
      <c r="TCG85" s="94"/>
      <c r="TCH85" s="94"/>
      <c r="TCI85" s="94"/>
      <c r="TCJ85" s="94"/>
      <c r="TCK85" s="94"/>
      <c r="TCL85" s="94"/>
      <c r="TCM85" s="94"/>
      <c r="TCN85" s="94"/>
      <c r="TCO85" s="94"/>
      <c r="TCP85" s="94"/>
      <c r="TCQ85" s="94"/>
      <c r="TCR85" s="94"/>
      <c r="TCS85" s="94"/>
      <c r="TCT85" s="94"/>
      <c r="TCU85" s="94"/>
      <c r="TCV85" s="94"/>
      <c r="TCW85" s="94"/>
      <c r="TCX85" s="94"/>
      <c r="TCY85" s="94"/>
      <c r="TCZ85" s="94"/>
      <c r="TDA85" s="94"/>
      <c r="TDB85" s="94"/>
      <c r="TDC85" s="94"/>
      <c r="TDD85" s="94"/>
      <c r="TDE85" s="94"/>
      <c r="TDF85" s="94"/>
      <c r="TDG85" s="94"/>
      <c r="TDH85" s="94"/>
      <c r="TDI85" s="94"/>
      <c r="TDJ85" s="94"/>
      <c r="TDK85" s="94"/>
      <c r="TDL85" s="94"/>
      <c r="TDM85" s="94"/>
      <c r="TDN85" s="94"/>
      <c r="TDO85" s="94"/>
      <c r="TDP85" s="94"/>
      <c r="TDQ85" s="94"/>
      <c r="TDR85" s="94"/>
      <c r="TDS85" s="94"/>
      <c r="TDT85" s="94"/>
      <c r="TDU85" s="94"/>
      <c r="TDV85" s="94"/>
      <c r="TDW85" s="94"/>
      <c r="TDX85" s="94"/>
      <c r="TDY85" s="94"/>
      <c r="TDZ85" s="94"/>
      <c r="TEA85" s="94"/>
      <c r="TEB85" s="94"/>
      <c r="TEC85" s="94"/>
      <c r="TED85" s="94"/>
      <c r="TEE85" s="94"/>
      <c r="TEF85" s="94"/>
      <c r="TEG85" s="94"/>
      <c r="TEH85" s="94"/>
      <c r="TEI85" s="94"/>
      <c r="TEJ85" s="94"/>
      <c r="TEK85" s="94"/>
      <c r="TEL85" s="94"/>
      <c r="TEM85" s="94"/>
      <c r="TEN85" s="94"/>
      <c r="TEO85" s="94"/>
      <c r="TEP85" s="94"/>
      <c r="TEQ85" s="94"/>
      <c r="TER85" s="94"/>
      <c r="TES85" s="94"/>
      <c r="TET85" s="94"/>
      <c r="TEU85" s="94"/>
      <c r="TEV85" s="94"/>
      <c r="TEW85" s="94"/>
      <c r="TEX85" s="94"/>
      <c r="TEY85" s="94"/>
      <c r="TEZ85" s="94"/>
      <c r="TFA85" s="94"/>
      <c r="TFB85" s="94"/>
      <c r="TFC85" s="94"/>
      <c r="TFD85" s="94"/>
      <c r="TFE85" s="94"/>
      <c r="TFF85" s="94"/>
      <c r="TFG85" s="94"/>
      <c r="TFH85" s="94"/>
      <c r="TFI85" s="94"/>
      <c r="TFJ85" s="94"/>
      <c r="TFK85" s="94"/>
      <c r="TFL85" s="94"/>
      <c r="TFM85" s="94"/>
      <c r="TFN85" s="94"/>
      <c r="TFO85" s="94"/>
      <c r="TFP85" s="94"/>
      <c r="TFQ85" s="94"/>
      <c r="TFR85" s="94"/>
      <c r="TFS85" s="94"/>
      <c r="TFT85" s="94"/>
      <c r="TFU85" s="94"/>
      <c r="TFV85" s="94"/>
      <c r="TFW85" s="94"/>
      <c r="TFX85" s="94"/>
      <c r="TFY85" s="94"/>
      <c r="TFZ85" s="94"/>
      <c r="TGA85" s="94"/>
      <c r="TGB85" s="94"/>
      <c r="TGC85" s="94"/>
      <c r="TGD85" s="94"/>
      <c r="TGE85" s="94"/>
      <c r="TGF85" s="94"/>
      <c r="TGG85" s="94"/>
      <c r="TGH85" s="94"/>
      <c r="TGI85" s="94"/>
      <c r="TGJ85" s="94"/>
      <c r="TGK85" s="94"/>
      <c r="TGL85" s="94"/>
      <c r="TGM85" s="94"/>
      <c r="TGN85" s="94"/>
      <c r="TGO85" s="94"/>
      <c r="TGP85" s="94"/>
      <c r="TGQ85" s="94"/>
      <c r="TGR85" s="94"/>
      <c r="TGS85" s="94"/>
      <c r="TGT85" s="94"/>
      <c r="TGU85" s="94"/>
      <c r="TGV85" s="94"/>
      <c r="TGW85" s="94"/>
      <c r="TGX85" s="94"/>
      <c r="TGY85" s="94"/>
      <c r="TGZ85" s="94"/>
      <c r="THA85" s="94"/>
      <c r="THB85" s="94"/>
      <c r="THC85" s="94"/>
      <c r="THD85" s="94"/>
      <c r="THE85" s="94"/>
      <c r="THF85" s="94"/>
      <c r="THG85" s="94"/>
      <c r="THH85" s="94"/>
      <c r="THI85" s="94"/>
      <c r="THJ85" s="94"/>
      <c r="THK85" s="94"/>
      <c r="THL85" s="94"/>
      <c r="THM85" s="94"/>
      <c r="THN85" s="94"/>
      <c r="THO85" s="94"/>
      <c r="THP85" s="94"/>
      <c r="THQ85" s="94"/>
      <c r="THR85" s="94"/>
      <c r="THS85" s="94"/>
      <c r="THT85" s="94"/>
      <c r="THU85" s="94"/>
      <c r="THV85" s="94"/>
      <c r="THW85" s="94"/>
      <c r="THX85" s="94"/>
      <c r="THY85" s="94"/>
      <c r="THZ85" s="94"/>
      <c r="TIA85" s="94"/>
      <c r="TIB85" s="94"/>
      <c r="TIC85" s="94"/>
      <c r="TID85" s="94"/>
      <c r="TIE85" s="94"/>
      <c r="TIF85" s="94"/>
      <c r="TIG85" s="94"/>
      <c r="TIH85" s="94"/>
      <c r="TII85" s="94"/>
      <c r="TIJ85" s="94"/>
      <c r="TIK85" s="94"/>
      <c r="TIL85" s="94"/>
      <c r="TIM85" s="94"/>
      <c r="TIN85" s="94"/>
      <c r="TIO85" s="94"/>
      <c r="TIP85" s="94"/>
      <c r="TIQ85" s="94"/>
      <c r="TIR85" s="94"/>
      <c r="TIS85" s="94"/>
      <c r="TIT85" s="94"/>
      <c r="TIU85" s="94"/>
      <c r="TIV85" s="94"/>
      <c r="TIW85" s="94"/>
      <c r="TIX85" s="94"/>
      <c r="TIY85" s="94"/>
      <c r="TIZ85" s="94"/>
      <c r="TJA85" s="94"/>
      <c r="TJB85" s="94"/>
      <c r="TJC85" s="94"/>
      <c r="TJD85" s="94"/>
      <c r="TJE85" s="94"/>
      <c r="TJF85" s="94"/>
      <c r="TJG85" s="94"/>
      <c r="TJH85" s="94"/>
      <c r="TJI85" s="94"/>
      <c r="TJJ85" s="94"/>
      <c r="TJK85" s="94"/>
      <c r="TJL85" s="94"/>
      <c r="TJM85" s="94"/>
      <c r="TJN85" s="94"/>
      <c r="TJO85" s="94"/>
      <c r="TJP85" s="94"/>
      <c r="TJQ85" s="94"/>
      <c r="TJR85" s="94"/>
      <c r="TJS85" s="94"/>
      <c r="TJT85" s="94"/>
      <c r="TJU85" s="94"/>
      <c r="TJV85" s="94"/>
      <c r="TJW85" s="94"/>
      <c r="TJX85" s="94"/>
      <c r="TJY85" s="94"/>
      <c r="TJZ85" s="94"/>
      <c r="TKA85" s="94"/>
      <c r="TKB85" s="94"/>
      <c r="TKC85" s="94"/>
      <c r="TKD85" s="94"/>
      <c r="TKE85" s="94"/>
      <c r="TKF85" s="94"/>
      <c r="TKG85" s="94"/>
      <c r="TKH85" s="94"/>
      <c r="TKI85" s="94"/>
      <c r="TKJ85" s="94"/>
      <c r="TKK85" s="94"/>
      <c r="TKL85" s="94"/>
      <c r="TKM85" s="94"/>
      <c r="TKN85" s="94"/>
      <c r="TKO85" s="94"/>
      <c r="TKP85" s="94"/>
      <c r="TKQ85" s="94"/>
      <c r="TKR85" s="94"/>
      <c r="TKS85" s="94"/>
      <c r="TKT85" s="94"/>
      <c r="TKU85" s="94"/>
      <c r="TKV85" s="94"/>
      <c r="TKW85" s="94"/>
      <c r="TKX85" s="94"/>
      <c r="TKY85" s="94"/>
      <c r="TKZ85" s="94"/>
      <c r="TLA85" s="94"/>
      <c r="TLB85" s="94"/>
      <c r="TLC85" s="94"/>
      <c r="TLD85" s="94"/>
      <c r="TLE85" s="94"/>
      <c r="TLF85" s="94"/>
      <c r="TLG85" s="94"/>
      <c r="TLH85" s="94"/>
      <c r="TLI85" s="94"/>
      <c r="TLJ85" s="94"/>
      <c r="TLK85" s="94"/>
      <c r="TLL85" s="94"/>
      <c r="TLM85" s="94"/>
      <c r="TLN85" s="94"/>
      <c r="TLO85" s="94"/>
      <c r="TLP85" s="94"/>
      <c r="TLQ85" s="94"/>
      <c r="TLR85" s="94"/>
      <c r="TLS85" s="94"/>
      <c r="TLT85" s="94"/>
      <c r="TLU85" s="94"/>
      <c r="TLV85" s="94"/>
      <c r="TLW85" s="94"/>
      <c r="TLX85" s="94"/>
      <c r="TLY85" s="94"/>
      <c r="TLZ85" s="94"/>
      <c r="TMA85" s="94"/>
      <c r="TMB85" s="94"/>
      <c r="TMC85" s="94"/>
      <c r="TMD85" s="94"/>
      <c r="TME85" s="94"/>
      <c r="TMF85" s="94"/>
      <c r="TMG85" s="94"/>
      <c r="TMH85" s="94"/>
      <c r="TMI85" s="94"/>
      <c r="TMJ85" s="94"/>
      <c r="TMK85" s="94"/>
      <c r="TML85" s="94"/>
      <c r="TMM85" s="94"/>
      <c r="TMN85" s="94"/>
      <c r="TMO85" s="94"/>
      <c r="TMP85" s="94"/>
      <c r="TMQ85" s="94"/>
      <c r="TMR85" s="94"/>
      <c r="TMS85" s="94"/>
      <c r="TMT85" s="94"/>
      <c r="TMU85" s="94"/>
      <c r="TMV85" s="94"/>
      <c r="TMW85" s="94"/>
      <c r="TMX85" s="94"/>
      <c r="TMY85" s="94"/>
      <c r="TMZ85" s="94"/>
      <c r="TNA85" s="94"/>
      <c r="TNB85" s="94"/>
      <c r="TNC85" s="94"/>
      <c r="TND85" s="94"/>
      <c r="TNE85" s="94"/>
      <c r="TNF85" s="94"/>
      <c r="TNG85" s="94"/>
      <c r="TNH85" s="94"/>
      <c r="TNI85" s="94"/>
      <c r="TNJ85" s="94"/>
      <c r="TNK85" s="94"/>
      <c r="TNL85" s="94"/>
      <c r="TNM85" s="94"/>
      <c r="TNN85" s="94"/>
      <c r="TNO85" s="94"/>
      <c r="TNP85" s="94"/>
      <c r="TNQ85" s="94"/>
      <c r="TNR85" s="94"/>
      <c r="TNS85" s="94"/>
      <c r="TNT85" s="94"/>
      <c r="TNU85" s="94"/>
      <c r="TNV85" s="94"/>
      <c r="TNW85" s="94"/>
      <c r="TNX85" s="94"/>
      <c r="TNY85" s="94"/>
      <c r="TNZ85" s="94"/>
      <c r="TOA85" s="94"/>
      <c r="TOB85" s="94"/>
      <c r="TOC85" s="94"/>
      <c r="TOD85" s="94"/>
      <c r="TOE85" s="94"/>
      <c r="TOF85" s="94"/>
      <c r="TOG85" s="94"/>
      <c r="TOH85" s="94"/>
      <c r="TOI85" s="94"/>
      <c r="TOJ85" s="94"/>
      <c r="TOK85" s="94"/>
      <c r="TOL85" s="94"/>
      <c r="TOM85" s="94"/>
      <c r="TON85" s="94"/>
      <c r="TOO85" s="94"/>
      <c r="TOP85" s="94"/>
      <c r="TOQ85" s="94"/>
      <c r="TOR85" s="94"/>
      <c r="TOS85" s="94"/>
      <c r="TOT85" s="94"/>
      <c r="TOU85" s="94"/>
      <c r="TOV85" s="94"/>
      <c r="TOW85" s="94"/>
      <c r="TOX85" s="94"/>
      <c r="TOY85" s="94"/>
      <c r="TOZ85" s="94"/>
      <c r="TPA85" s="94"/>
      <c r="TPB85" s="94"/>
      <c r="TPC85" s="94"/>
      <c r="TPD85" s="94"/>
      <c r="TPE85" s="94"/>
      <c r="TPF85" s="94"/>
      <c r="TPG85" s="94"/>
      <c r="TPH85" s="94"/>
      <c r="TPI85" s="94"/>
      <c r="TPJ85" s="94"/>
      <c r="TPK85" s="94"/>
      <c r="TPL85" s="94"/>
      <c r="TPM85" s="94"/>
      <c r="TPN85" s="94"/>
      <c r="TPO85" s="94"/>
      <c r="TPP85" s="94"/>
      <c r="TPQ85" s="94"/>
      <c r="TPR85" s="94"/>
      <c r="TPS85" s="94"/>
      <c r="TPT85" s="94"/>
      <c r="TPU85" s="94"/>
      <c r="TPV85" s="94"/>
      <c r="TPW85" s="94"/>
      <c r="TPX85" s="94"/>
      <c r="TPY85" s="94"/>
      <c r="TPZ85" s="94"/>
      <c r="TQA85" s="94"/>
      <c r="TQB85" s="94"/>
      <c r="TQC85" s="94"/>
      <c r="TQD85" s="94"/>
      <c r="TQE85" s="94"/>
      <c r="TQF85" s="94"/>
      <c r="TQG85" s="94"/>
      <c r="TQH85" s="94"/>
      <c r="TQI85" s="94"/>
      <c r="TQJ85" s="94"/>
      <c r="TQK85" s="94"/>
      <c r="TQL85" s="94"/>
      <c r="TQM85" s="94"/>
      <c r="TQN85" s="94"/>
      <c r="TQO85" s="94"/>
      <c r="TQP85" s="94"/>
      <c r="TQQ85" s="94"/>
      <c r="TQR85" s="94"/>
      <c r="TQS85" s="94"/>
      <c r="TQT85" s="94"/>
      <c r="TQU85" s="94"/>
      <c r="TQV85" s="94"/>
      <c r="TQW85" s="94"/>
      <c r="TQX85" s="94"/>
      <c r="TQY85" s="94"/>
      <c r="TQZ85" s="94"/>
      <c r="TRA85" s="94"/>
      <c r="TRB85" s="94"/>
      <c r="TRC85" s="94"/>
      <c r="TRD85" s="94"/>
      <c r="TRE85" s="94"/>
      <c r="TRF85" s="94"/>
      <c r="TRG85" s="94"/>
      <c r="TRH85" s="94"/>
      <c r="TRI85" s="94"/>
      <c r="TRJ85" s="94"/>
      <c r="TRK85" s="94"/>
      <c r="TRL85" s="94"/>
      <c r="TRM85" s="94"/>
      <c r="TRN85" s="94"/>
      <c r="TRO85" s="94"/>
      <c r="TRP85" s="94"/>
      <c r="TRQ85" s="94"/>
      <c r="TRR85" s="94"/>
      <c r="TRS85" s="94"/>
      <c r="TRT85" s="94"/>
      <c r="TRU85" s="94"/>
      <c r="TRV85" s="94"/>
      <c r="TRW85" s="94"/>
      <c r="TRX85" s="94"/>
      <c r="TRY85" s="94"/>
      <c r="TRZ85" s="94"/>
      <c r="TSA85" s="94"/>
      <c r="TSB85" s="94"/>
      <c r="TSC85" s="94"/>
      <c r="TSD85" s="94"/>
      <c r="TSE85" s="94"/>
      <c r="TSF85" s="94"/>
      <c r="TSG85" s="94"/>
      <c r="TSH85" s="94"/>
      <c r="TSI85" s="94"/>
      <c r="TSJ85" s="94"/>
      <c r="TSK85" s="94"/>
      <c r="TSL85" s="94"/>
      <c r="TSM85" s="94"/>
      <c r="TSN85" s="94"/>
      <c r="TSO85" s="94"/>
      <c r="TSP85" s="94"/>
      <c r="TSQ85" s="94"/>
      <c r="TSR85" s="94"/>
      <c r="TSS85" s="94"/>
      <c r="TST85" s="94"/>
      <c r="TSU85" s="94"/>
      <c r="TSV85" s="94"/>
      <c r="TSW85" s="94"/>
      <c r="TSX85" s="94"/>
      <c r="TSY85" s="94"/>
      <c r="TSZ85" s="94"/>
      <c r="TTA85" s="94"/>
      <c r="TTB85" s="94"/>
      <c r="TTC85" s="94"/>
      <c r="TTD85" s="94"/>
      <c r="TTE85" s="94"/>
      <c r="TTF85" s="94"/>
      <c r="TTG85" s="94"/>
      <c r="TTH85" s="94"/>
      <c r="TTI85" s="94"/>
      <c r="TTJ85" s="94"/>
      <c r="TTK85" s="94"/>
      <c r="TTL85" s="94"/>
      <c r="TTM85" s="94"/>
      <c r="TTN85" s="94"/>
      <c r="TTO85" s="94"/>
      <c r="TTP85" s="94"/>
      <c r="TTQ85" s="94"/>
      <c r="TTR85" s="94"/>
      <c r="TTS85" s="94"/>
      <c r="TTT85" s="94"/>
      <c r="TTU85" s="94"/>
      <c r="TTV85" s="94"/>
      <c r="TTW85" s="94"/>
      <c r="TTX85" s="94"/>
      <c r="TTY85" s="94"/>
      <c r="TTZ85" s="94"/>
      <c r="TUA85" s="94"/>
      <c r="TUB85" s="94"/>
      <c r="TUC85" s="94"/>
      <c r="TUD85" s="94"/>
      <c r="TUE85" s="94"/>
      <c r="TUF85" s="94"/>
      <c r="TUG85" s="94"/>
      <c r="TUH85" s="94"/>
      <c r="TUI85" s="94"/>
      <c r="TUJ85" s="94"/>
      <c r="TUK85" s="94"/>
      <c r="TUL85" s="94"/>
      <c r="TUM85" s="94"/>
      <c r="TUN85" s="94"/>
      <c r="TUO85" s="94"/>
      <c r="TUP85" s="94"/>
      <c r="TUQ85" s="94"/>
      <c r="TUR85" s="94"/>
      <c r="TUS85" s="94"/>
      <c r="TUT85" s="94"/>
      <c r="TUU85" s="94"/>
      <c r="TUV85" s="94"/>
      <c r="TUW85" s="94"/>
      <c r="TUX85" s="94"/>
      <c r="TUY85" s="94"/>
      <c r="TUZ85" s="94"/>
      <c r="TVA85" s="94"/>
      <c r="TVB85" s="94"/>
      <c r="TVC85" s="94"/>
      <c r="TVD85" s="94"/>
      <c r="TVE85" s="94"/>
      <c r="TVF85" s="94"/>
      <c r="TVG85" s="94"/>
      <c r="TVH85" s="94"/>
      <c r="TVI85" s="94"/>
      <c r="TVJ85" s="94"/>
      <c r="TVK85" s="94"/>
      <c r="TVL85" s="94"/>
      <c r="TVM85" s="94"/>
      <c r="TVN85" s="94"/>
      <c r="TVO85" s="94"/>
      <c r="TVP85" s="94"/>
      <c r="TVQ85" s="94"/>
      <c r="TVR85" s="94"/>
      <c r="TVS85" s="94"/>
      <c r="TVT85" s="94"/>
      <c r="TVU85" s="94"/>
      <c r="TVV85" s="94"/>
      <c r="TVW85" s="94"/>
      <c r="TVX85" s="94"/>
      <c r="TVY85" s="94"/>
      <c r="TVZ85" s="94"/>
      <c r="TWA85" s="94"/>
      <c r="TWB85" s="94"/>
      <c r="TWC85" s="94"/>
      <c r="TWD85" s="94"/>
      <c r="TWE85" s="94"/>
      <c r="TWF85" s="94"/>
      <c r="TWG85" s="94"/>
      <c r="TWH85" s="94"/>
      <c r="TWI85" s="94"/>
      <c r="TWJ85" s="94"/>
      <c r="TWK85" s="94"/>
      <c r="TWL85" s="94"/>
      <c r="TWM85" s="94"/>
      <c r="TWN85" s="94"/>
      <c r="TWO85" s="94"/>
      <c r="TWP85" s="94"/>
      <c r="TWQ85" s="94"/>
      <c r="TWR85" s="94"/>
      <c r="TWS85" s="94"/>
      <c r="TWT85" s="94"/>
      <c r="TWU85" s="94"/>
      <c r="TWV85" s="94"/>
      <c r="TWW85" s="94"/>
      <c r="TWX85" s="94"/>
      <c r="TWY85" s="94"/>
      <c r="TWZ85" s="94"/>
      <c r="TXA85" s="94"/>
      <c r="TXB85" s="94"/>
      <c r="TXC85" s="94"/>
      <c r="TXD85" s="94"/>
      <c r="TXE85" s="94"/>
      <c r="TXF85" s="94"/>
      <c r="TXG85" s="94"/>
      <c r="TXH85" s="94"/>
      <c r="TXI85" s="94"/>
      <c r="TXJ85" s="94"/>
      <c r="TXK85" s="94"/>
      <c r="TXL85" s="94"/>
      <c r="TXM85" s="94"/>
      <c r="TXN85" s="94"/>
      <c r="TXO85" s="94"/>
      <c r="TXP85" s="94"/>
      <c r="TXQ85" s="94"/>
      <c r="TXR85" s="94"/>
      <c r="TXS85" s="94"/>
      <c r="TXT85" s="94"/>
      <c r="TXU85" s="94"/>
      <c r="TXV85" s="94"/>
      <c r="TXW85" s="94"/>
      <c r="TXX85" s="94"/>
      <c r="TXY85" s="94"/>
      <c r="TXZ85" s="94"/>
      <c r="TYA85" s="94"/>
      <c r="TYB85" s="94"/>
      <c r="TYC85" s="94"/>
      <c r="TYD85" s="94"/>
      <c r="TYE85" s="94"/>
      <c r="TYF85" s="94"/>
      <c r="TYG85" s="94"/>
      <c r="TYH85" s="94"/>
      <c r="TYI85" s="94"/>
      <c r="TYJ85" s="94"/>
      <c r="TYK85" s="94"/>
      <c r="TYL85" s="94"/>
      <c r="TYM85" s="94"/>
      <c r="TYN85" s="94"/>
      <c r="TYO85" s="94"/>
      <c r="TYP85" s="94"/>
      <c r="TYQ85" s="94"/>
      <c r="TYR85" s="94"/>
      <c r="TYS85" s="94"/>
      <c r="TYT85" s="94"/>
      <c r="TYU85" s="94"/>
      <c r="TYV85" s="94"/>
      <c r="TYW85" s="94"/>
      <c r="TYX85" s="94"/>
      <c r="TYY85" s="94"/>
      <c r="TYZ85" s="94"/>
      <c r="TZA85" s="94"/>
      <c r="TZB85" s="94"/>
      <c r="TZC85" s="94"/>
      <c r="TZD85" s="94"/>
      <c r="TZE85" s="94"/>
      <c r="TZF85" s="94"/>
      <c r="TZG85" s="94"/>
      <c r="TZH85" s="94"/>
      <c r="TZI85" s="94"/>
      <c r="TZJ85" s="94"/>
      <c r="TZK85" s="94"/>
      <c r="TZL85" s="94"/>
      <c r="TZM85" s="94"/>
      <c r="TZN85" s="94"/>
      <c r="TZO85" s="94"/>
      <c r="TZP85" s="94"/>
      <c r="TZQ85" s="94"/>
      <c r="TZR85" s="94"/>
      <c r="TZS85" s="94"/>
      <c r="TZT85" s="94"/>
      <c r="TZU85" s="94"/>
      <c r="TZV85" s="94"/>
      <c r="TZW85" s="94"/>
      <c r="TZX85" s="94"/>
      <c r="TZY85" s="94"/>
      <c r="TZZ85" s="94"/>
      <c r="UAA85" s="94"/>
      <c r="UAB85" s="94"/>
      <c r="UAC85" s="94"/>
      <c r="UAD85" s="94"/>
      <c r="UAE85" s="94"/>
      <c r="UAF85" s="94"/>
      <c r="UAG85" s="94"/>
      <c r="UAH85" s="94"/>
      <c r="UAI85" s="94"/>
      <c r="UAJ85" s="94"/>
      <c r="UAK85" s="94"/>
      <c r="UAL85" s="94"/>
      <c r="UAM85" s="94"/>
      <c r="UAN85" s="94"/>
      <c r="UAO85" s="94"/>
      <c r="UAP85" s="94"/>
      <c r="UAQ85" s="94"/>
      <c r="UAR85" s="94"/>
      <c r="UAS85" s="94"/>
      <c r="UAT85" s="94"/>
      <c r="UAU85" s="94"/>
      <c r="UAV85" s="94"/>
      <c r="UAW85" s="94"/>
      <c r="UAX85" s="94"/>
      <c r="UAY85" s="94"/>
      <c r="UAZ85" s="94"/>
      <c r="UBA85" s="94"/>
      <c r="UBB85" s="94"/>
      <c r="UBC85" s="94"/>
      <c r="UBD85" s="94"/>
      <c r="UBE85" s="94"/>
      <c r="UBF85" s="94"/>
      <c r="UBG85" s="94"/>
      <c r="UBH85" s="94"/>
      <c r="UBI85" s="94"/>
      <c r="UBJ85" s="94"/>
      <c r="UBK85" s="94"/>
      <c r="UBL85" s="94"/>
      <c r="UBM85" s="94"/>
      <c r="UBN85" s="94"/>
      <c r="UBO85" s="94"/>
      <c r="UBP85" s="94"/>
      <c r="UBQ85" s="94"/>
      <c r="UBR85" s="94"/>
      <c r="UBS85" s="94"/>
      <c r="UBT85" s="94"/>
      <c r="UBU85" s="94"/>
      <c r="UBV85" s="94"/>
      <c r="UBW85" s="94"/>
      <c r="UBX85" s="94"/>
      <c r="UBY85" s="94"/>
      <c r="UBZ85" s="94"/>
      <c r="UCA85" s="94"/>
      <c r="UCB85" s="94"/>
      <c r="UCC85" s="94"/>
      <c r="UCD85" s="94"/>
      <c r="UCE85" s="94"/>
      <c r="UCF85" s="94"/>
      <c r="UCG85" s="94"/>
      <c r="UCH85" s="94"/>
      <c r="UCI85" s="94"/>
      <c r="UCJ85" s="94"/>
      <c r="UCK85" s="94"/>
      <c r="UCL85" s="94"/>
      <c r="UCM85" s="94"/>
      <c r="UCN85" s="94"/>
      <c r="UCO85" s="94"/>
      <c r="UCP85" s="94"/>
      <c r="UCQ85" s="94"/>
      <c r="UCR85" s="94"/>
      <c r="UCS85" s="94"/>
      <c r="UCT85" s="94"/>
      <c r="UCU85" s="94"/>
      <c r="UCV85" s="94"/>
      <c r="UCW85" s="94"/>
      <c r="UCX85" s="94"/>
      <c r="UCY85" s="94"/>
      <c r="UCZ85" s="94"/>
      <c r="UDA85" s="94"/>
      <c r="UDB85" s="94"/>
      <c r="UDC85" s="94"/>
      <c r="UDD85" s="94"/>
      <c r="UDE85" s="94"/>
      <c r="UDF85" s="94"/>
      <c r="UDG85" s="94"/>
      <c r="UDH85" s="94"/>
      <c r="UDI85" s="94"/>
      <c r="UDJ85" s="94"/>
      <c r="UDK85" s="94"/>
      <c r="UDL85" s="94"/>
      <c r="UDM85" s="94"/>
      <c r="UDN85" s="94"/>
      <c r="UDO85" s="94"/>
      <c r="UDP85" s="94"/>
      <c r="UDQ85" s="94"/>
      <c r="UDR85" s="94"/>
      <c r="UDS85" s="94"/>
      <c r="UDT85" s="94"/>
      <c r="UDU85" s="94"/>
      <c r="UDV85" s="94"/>
      <c r="UDW85" s="94"/>
      <c r="UDX85" s="94"/>
      <c r="UDY85" s="94"/>
      <c r="UDZ85" s="94"/>
      <c r="UEA85" s="94"/>
      <c r="UEB85" s="94"/>
      <c r="UEC85" s="94"/>
      <c r="UED85" s="94"/>
      <c r="UEE85" s="94"/>
      <c r="UEF85" s="94"/>
      <c r="UEG85" s="94"/>
      <c r="UEH85" s="94"/>
      <c r="UEI85" s="94"/>
      <c r="UEJ85" s="94"/>
      <c r="UEK85" s="94"/>
      <c r="UEL85" s="94"/>
      <c r="UEM85" s="94"/>
      <c r="UEN85" s="94"/>
      <c r="UEO85" s="94"/>
      <c r="UEP85" s="94"/>
      <c r="UEQ85" s="94"/>
      <c r="UER85" s="94"/>
      <c r="UES85" s="94"/>
      <c r="UET85" s="94"/>
      <c r="UEU85" s="94"/>
      <c r="UEV85" s="94"/>
      <c r="UEW85" s="94"/>
      <c r="UEX85" s="94"/>
      <c r="UEY85" s="94"/>
      <c r="UEZ85" s="94"/>
      <c r="UFA85" s="94"/>
      <c r="UFB85" s="94"/>
      <c r="UFC85" s="94"/>
      <c r="UFD85" s="94"/>
      <c r="UFE85" s="94"/>
      <c r="UFF85" s="94"/>
      <c r="UFG85" s="94"/>
      <c r="UFH85" s="94"/>
      <c r="UFI85" s="94"/>
      <c r="UFJ85" s="94"/>
      <c r="UFK85" s="94"/>
      <c r="UFL85" s="94"/>
      <c r="UFM85" s="94"/>
      <c r="UFN85" s="94"/>
      <c r="UFO85" s="94"/>
      <c r="UFP85" s="94"/>
      <c r="UFQ85" s="94"/>
      <c r="UFR85" s="94"/>
      <c r="UFS85" s="94"/>
      <c r="UFT85" s="94"/>
      <c r="UFU85" s="94"/>
      <c r="UFV85" s="94"/>
      <c r="UFW85" s="94"/>
      <c r="UFX85" s="94"/>
      <c r="UFY85" s="94"/>
      <c r="UFZ85" s="94"/>
      <c r="UGA85" s="94"/>
      <c r="UGB85" s="94"/>
      <c r="UGC85" s="94"/>
      <c r="UGD85" s="94"/>
      <c r="UGE85" s="94"/>
      <c r="UGF85" s="94"/>
      <c r="UGG85" s="94"/>
      <c r="UGH85" s="94"/>
      <c r="UGI85" s="94"/>
      <c r="UGJ85" s="94"/>
      <c r="UGK85" s="94"/>
      <c r="UGL85" s="94"/>
      <c r="UGM85" s="94"/>
      <c r="UGN85" s="94"/>
      <c r="UGO85" s="94"/>
      <c r="UGP85" s="94"/>
      <c r="UGQ85" s="94"/>
      <c r="UGR85" s="94"/>
      <c r="UGS85" s="94"/>
      <c r="UGT85" s="94"/>
      <c r="UGU85" s="94"/>
      <c r="UGV85" s="94"/>
      <c r="UGW85" s="94"/>
      <c r="UGX85" s="94"/>
      <c r="UGY85" s="94"/>
      <c r="UGZ85" s="94"/>
      <c r="UHA85" s="94"/>
      <c r="UHB85" s="94"/>
      <c r="UHC85" s="94"/>
      <c r="UHD85" s="94"/>
      <c r="UHE85" s="94"/>
      <c r="UHF85" s="94"/>
      <c r="UHG85" s="94"/>
      <c r="UHH85" s="94"/>
      <c r="UHI85" s="94"/>
      <c r="UHJ85" s="94"/>
      <c r="UHK85" s="94"/>
      <c r="UHL85" s="94"/>
      <c r="UHM85" s="94"/>
      <c r="UHN85" s="94"/>
      <c r="UHO85" s="94"/>
      <c r="UHP85" s="94"/>
      <c r="UHQ85" s="94"/>
      <c r="UHR85" s="94"/>
      <c r="UHS85" s="94"/>
      <c r="UHT85" s="94"/>
      <c r="UHU85" s="94"/>
      <c r="UHV85" s="94"/>
      <c r="UHW85" s="94"/>
      <c r="UHX85" s="94"/>
      <c r="UHY85" s="94"/>
      <c r="UHZ85" s="94"/>
      <c r="UIA85" s="94"/>
      <c r="UIB85" s="94"/>
      <c r="UIC85" s="94"/>
      <c r="UID85" s="94"/>
      <c r="UIE85" s="94"/>
      <c r="UIF85" s="94"/>
      <c r="UIG85" s="94"/>
      <c r="UIH85" s="94"/>
      <c r="UII85" s="94"/>
      <c r="UIJ85" s="94"/>
      <c r="UIK85" s="94"/>
      <c r="UIL85" s="94"/>
      <c r="UIM85" s="94"/>
      <c r="UIN85" s="94"/>
      <c r="UIO85" s="94"/>
      <c r="UIP85" s="94"/>
      <c r="UIQ85" s="94"/>
      <c r="UIR85" s="94"/>
      <c r="UIS85" s="94"/>
      <c r="UIT85" s="94"/>
      <c r="UIU85" s="94"/>
      <c r="UIV85" s="94"/>
      <c r="UIW85" s="94"/>
      <c r="UIX85" s="94"/>
      <c r="UIY85" s="94"/>
      <c r="UIZ85" s="94"/>
      <c r="UJA85" s="94"/>
      <c r="UJB85" s="94"/>
      <c r="UJC85" s="94"/>
      <c r="UJD85" s="94"/>
      <c r="UJE85" s="94"/>
      <c r="UJF85" s="94"/>
      <c r="UJG85" s="94"/>
      <c r="UJH85" s="94"/>
      <c r="UJI85" s="94"/>
      <c r="UJJ85" s="94"/>
      <c r="UJK85" s="94"/>
      <c r="UJL85" s="94"/>
      <c r="UJM85" s="94"/>
      <c r="UJN85" s="94"/>
      <c r="UJO85" s="94"/>
      <c r="UJP85" s="94"/>
      <c r="UJQ85" s="94"/>
      <c r="UJR85" s="94"/>
      <c r="UJS85" s="94"/>
      <c r="UJT85" s="94"/>
      <c r="UJU85" s="94"/>
      <c r="UJV85" s="94"/>
      <c r="UJW85" s="94"/>
      <c r="UJX85" s="94"/>
      <c r="UJY85" s="94"/>
      <c r="UJZ85" s="94"/>
      <c r="UKA85" s="94"/>
      <c r="UKB85" s="94"/>
      <c r="UKC85" s="94"/>
      <c r="UKD85" s="94"/>
      <c r="UKE85" s="94"/>
      <c r="UKF85" s="94"/>
      <c r="UKG85" s="94"/>
      <c r="UKH85" s="94"/>
      <c r="UKI85" s="94"/>
      <c r="UKJ85" s="94"/>
      <c r="UKK85" s="94"/>
      <c r="UKL85" s="94"/>
      <c r="UKM85" s="94"/>
      <c r="UKN85" s="94"/>
      <c r="UKO85" s="94"/>
      <c r="UKP85" s="94"/>
      <c r="UKQ85" s="94"/>
      <c r="UKR85" s="94"/>
      <c r="UKS85" s="94"/>
      <c r="UKT85" s="94"/>
      <c r="UKU85" s="94"/>
      <c r="UKV85" s="94"/>
      <c r="UKW85" s="94"/>
      <c r="UKX85" s="94"/>
      <c r="UKY85" s="94"/>
      <c r="UKZ85" s="94"/>
      <c r="ULA85" s="94"/>
      <c r="ULB85" s="94"/>
      <c r="ULC85" s="94"/>
      <c r="ULD85" s="94"/>
      <c r="ULE85" s="94"/>
      <c r="ULF85" s="94"/>
      <c r="ULG85" s="94"/>
      <c r="ULH85" s="94"/>
      <c r="ULI85" s="94"/>
      <c r="ULJ85" s="94"/>
      <c r="ULK85" s="94"/>
      <c r="ULL85" s="94"/>
      <c r="ULM85" s="94"/>
      <c r="ULN85" s="94"/>
      <c r="ULO85" s="94"/>
      <c r="ULP85" s="94"/>
      <c r="ULQ85" s="94"/>
      <c r="ULR85" s="94"/>
      <c r="ULS85" s="94"/>
      <c r="ULT85" s="94"/>
      <c r="ULU85" s="94"/>
      <c r="ULV85" s="94"/>
      <c r="ULW85" s="94"/>
      <c r="ULX85" s="94"/>
      <c r="ULY85" s="94"/>
      <c r="ULZ85" s="94"/>
      <c r="UMA85" s="94"/>
      <c r="UMB85" s="94"/>
      <c r="UMC85" s="94"/>
      <c r="UMD85" s="94"/>
      <c r="UME85" s="94"/>
      <c r="UMF85" s="94"/>
      <c r="UMG85" s="94"/>
      <c r="UMH85" s="94"/>
      <c r="UMI85" s="94"/>
      <c r="UMJ85" s="94"/>
      <c r="UMK85" s="94"/>
      <c r="UML85" s="94"/>
      <c r="UMM85" s="94"/>
      <c r="UMN85" s="94"/>
      <c r="UMO85" s="94"/>
      <c r="UMP85" s="94"/>
      <c r="UMQ85" s="94"/>
      <c r="UMR85" s="94"/>
      <c r="UMS85" s="94"/>
      <c r="UMT85" s="94"/>
      <c r="UMU85" s="94"/>
      <c r="UMV85" s="94"/>
      <c r="UMW85" s="94"/>
      <c r="UMX85" s="94"/>
      <c r="UMY85" s="94"/>
      <c r="UMZ85" s="94"/>
      <c r="UNA85" s="94"/>
      <c r="UNB85" s="94"/>
      <c r="UNC85" s="94"/>
      <c r="UND85" s="94"/>
      <c r="UNE85" s="94"/>
      <c r="UNF85" s="94"/>
      <c r="UNG85" s="94"/>
      <c r="UNH85" s="94"/>
      <c r="UNI85" s="94"/>
      <c r="UNJ85" s="94"/>
      <c r="UNK85" s="94"/>
      <c r="UNL85" s="94"/>
      <c r="UNM85" s="94"/>
      <c r="UNN85" s="94"/>
      <c r="UNO85" s="94"/>
      <c r="UNP85" s="94"/>
      <c r="UNQ85" s="94"/>
      <c r="UNR85" s="94"/>
      <c r="UNS85" s="94"/>
      <c r="UNT85" s="94"/>
      <c r="UNU85" s="94"/>
      <c r="UNV85" s="94"/>
      <c r="UNW85" s="94"/>
      <c r="UNX85" s="94"/>
      <c r="UNY85" s="94"/>
      <c r="UNZ85" s="94"/>
      <c r="UOA85" s="94"/>
      <c r="UOB85" s="94"/>
      <c r="UOC85" s="94"/>
      <c r="UOD85" s="94"/>
      <c r="UOE85" s="94"/>
      <c r="UOF85" s="94"/>
      <c r="UOG85" s="94"/>
      <c r="UOH85" s="94"/>
      <c r="UOI85" s="94"/>
      <c r="UOJ85" s="94"/>
      <c r="UOK85" s="94"/>
      <c r="UOL85" s="94"/>
      <c r="UOM85" s="94"/>
      <c r="UON85" s="94"/>
      <c r="UOO85" s="94"/>
      <c r="UOP85" s="94"/>
      <c r="UOQ85" s="94"/>
      <c r="UOR85" s="94"/>
      <c r="UOS85" s="94"/>
      <c r="UOT85" s="94"/>
      <c r="UOU85" s="94"/>
      <c r="UOV85" s="94"/>
      <c r="UOW85" s="94"/>
      <c r="UOX85" s="94"/>
      <c r="UOY85" s="94"/>
      <c r="UOZ85" s="94"/>
      <c r="UPA85" s="94"/>
      <c r="UPB85" s="94"/>
      <c r="UPC85" s="94"/>
      <c r="UPD85" s="94"/>
      <c r="UPE85" s="94"/>
      <c r="UPF85" s="94"/>
      <c r="UPG85" s="94"/>
      <c r="UPH85" s="94"/>
      <c r="UPI85" s="94"/>
      <c r="UPJ85" s="94"/>
      <c r="UPK85" s="94"/>
      <c r="UPL85" s="94"/>
      <c r="UPM85" s="94"/>
      <c r="UPN85" s="94"/>
      <c r="UPO85" s="94"/>
      <c r="UPP85" s="94"/>
      <c r="UPQ85" s="94"/>
      <c r="UPR85" s="94"/>
      <c r="UPS85" s="94"/>
      <c r="UPT85" s="94"/>
      <c r="UPU85" s="94"/>
      <c r="UPV85" s="94"/>
      <c r="UPW85" s="94"/>
      <c r="UPX85" s="94"/>
      <c r="UPY85" s="94"/>
      <c r="UPZ85" s="94"/>
      <c r="UQA85" s="94"/>
      <c r="UQB85" s="94"/>
      <c r="UQC85" s="94"/>
      <c r="UQD85" s="94"/>
      <c r="UQE85" s="94"/>
      <c r="UQF85" s="94"/>
      <c r="UQG85" s="94"/>
      <c r="UQH85" s="94"/>
      <c r="UQI85" s="94"/>
      <c r="UQJ85" s="94"/>
      <c r="UQK85" s="94"/>
      <c r="UQL85" s="94"/>
      <c r="UQM85" s="94"/>
      <c r="UQN85" s="94"/>
      <c r="UQO85" s="94"/>
      <c r="UQP85" s="94"/>
      <c r="UQQ85" s="94"/>
      <c r="UQR85" s="94"/>
      <c r="UQS85" s="94"/>
      <c r="UQT85" s="94"/>
      <c r="UQU85" s="94"/>
      <c r="UQV85" s="94"/>
      <c r="UQW85" s="94"/>
      <c r="UQX85" s="94"/>
      <c r="UQY85" s="94"/>
      <c r="UQZ85" s="94"/>
      <c r="URA85" s="94"/>
      <c r="URB85" s="94"/>
      <c r="URC85" s="94"/>
      <c r="URD85" s="94"/>
      <c r="URE85" s="94"/>
      <c r="URF85" s="94"/>
      <c r="URG85" s="94"/>
      <c r="URH85" s="94"/>
      <c r="URI85" s="94"/>
      <c r="URJ85" s="94"/>
      <c r="URK85" s="94"/>
      <c r="URL85" s="94"/>
      <c r="URM85" s="94"/>
      <c r="URN85" s="94"/>
      <c r="URO85" s="94"/>
      <c r="URP85" s="94"/>
      <c r="URQ85" s="94"/>
      <c r="URR85" s="94"/>
      <c r="URS85" s="94"/>
      <c r="URT85" s="94"/>
      <c r="URU85" s="94"/>
      <c r="URV85" s="94"/>
      <c r="URW85" s="94"/>
      <c r="URX85" s="94"/>
      <c r="URY85" s="94"/>
      <c r="URZ85" s="94"/>
      <c r="USA85" s="94"/>
      <c r="USB85" s="94"/>
      <c r="USC85" s="94"/>
      <c r="USD85" s="94"/>
      <c r="USE85" s="94"/>
      <c r="USF85" s="94"/>
      <c r="USG85" s="94"/>
      <c r="USH85" s="94"/>
      <c r="USI85" s="94"/>
      <c r="USJ85" s="94"/>
      <c r="USK85" s="94"/>
      <c r="USL85" s="94"/>
      <c r="USM85" s="94"/>
      <c r="USN85" s="94"/>
      <c r="USO85" s="94"/>
      <c r="USP85" s="94"/>
      <c r="USQ85" s="94"/>
      <c r="USR85" s="94"/>
      <c r="USS85" s="94"/>
      <c r="UST85" s="94"/>
      <c r="USU85" s="94"/>
      <c r="USV85" s="94"/>
      <c r="USW85" s="94"/>
      <c r="USX85" s="94"/>
      <c r="USY85" s="94"/>
      <c r="USZ85" s="94"/>
      <c r="UTA85" s="94"/>
      <c r="UTB85" s="94"/>
      <c r="UTC85" s="94"/>
      <c r="UTD85" s="94"/>
      <c r="UTE85" s="94"/>
      <c r="UTF85" s="94"/>
      <c r="UTG85" s="94"/>
      <c r="UTH85" s="94"/>
      <c r="UTI85" s="94"/>
      <c r="UTJ85" s="94"/>
      <c r="UTK85" s="94"/>
      <c r="UTL85" s="94"/>
      <c r="UTM85" s="94"/>
      <c r="UTN85" s="94"/>
      <c r="UTO85" s="94"/>
      <c r="UTP85" s="94"/>
      <c r="UTQ85" s="94"/>
      <c r="UTR85" s="94"/>
      <c r="UTS85" s="94"/>
      <c r="UTT85" s="94"/>
      <c r="UTU85" s="94"/>
      <c r="UTV85" s="94"/>
      <c r="UTW85" s="94"/>
      <c r="UTX85" s="94"/>
      <c r="UTY85" s="94"/>
      <c r="UTZ85" s="94"/>
      <c r="UUA85" s="94"/>
      <c r="UUB85" s="94"/>
      <c r="UUC85" s="94"/>
      <c r="UUD85" s="94"/>
      <c r="UUE85" s="94"/>
      <c r="UUF85" s="94"/>
      <c r="UUG85" s="94"/>
      <c r="UUH85" s="94"/>
      <c r="UUI85" s="94"/>
      <c r="UUJ85" s="94"/>
      <c r="UUK85" s="94"/>
      <c r="UUL85" s="94"/>
      <c r="UUM85" s="94"/>
      <c r="UUN85" s="94"/>
      <c r="UUO85" s="94"/>
      <c r="UUP85" s="94"/>
      <c r="UUQ85" s="94"/>
      <c r="UUR85" s="94"/>
      <c r="UUS85" s="94"/>
      <c r="UUT85" s="94"/>
      <c r="UUU85" s="94"/>
      <c r="UUV85" s="94"/>
      <c r="UUW85" s="94"/>
      <c r="UUX85" s="94"/>
      <c r="UUY85" s="94"/>
      <c r="UUZ85" s="94"/>
      <c r="UVA85" s="94"/>
      <c r="UVB85" s="94"/>
      <c r="UVC85" s="94"/>
      <c r="UVD85" s="94"/>
      <c r="UVE85" s="94"/>
      <c r="UVF85" s="94"/>
      <c r="UVG85" s="94"/>
      <c r="UVH85" s="94"/>
      <c r="UVI85" s="94"/>
      <c r="UVJ85" s="94"/>
      <c r="UVK85" s="94"/>
      <c r="UVL85" s="94"/>
      <c r="UVM85" s="94"/>
      <c r="UVN85" s="94"/>
      <c r="UVO85" s="94"/>
      <c r="UVP85" s="94"/>
      <c r="UVQ85" s="94"/>
      <c r="UVR85" s="94"/>
      <c r="UVS85" s="94"/>
      <c r="UVT85" s="94"/>
      <c r="UVU85" s="94"/>
      <c r="UVV85" s="94"/>
      <c r="UVW85" s="94"/>
      <c r="UVX85" s="94"/>
      <c r="UVY85" s="94"/>
      <c r="UVZ85" s="94"/>
      <c r="UWA85" s="94"/>
      <c r="UWB85" s="94"/>
      <c r="UWC85" s="94"/>
      <c r="UWD85" s="94"/>
      <c r="UWE85" s="94"/>
      <c r="UWF85" s="94"/>
      <c r="UWG85" s="94"/>
      <c r="UWH85" s="94"/>
      <c r="UWI85" s="94"/>
      <c r="UWJ85" s="94"/>
      <c r="UWK85" s="94"/>
      <c r="UWL85" s="94"/>
      <c r="UWM85" s="94"/>
      <c r="UWN85" s="94"/>
      <c r="UWO85" s="94"/>
      <c r="UWP85" s="94"/>
      <c r="UWQ85" s="94"/>
      <c r="UWR85" s="94"/>
      <c r="UWS85" s="94"/>
      <c r="UWT85" s="94"/>
      <c r="UWU85" s="94"/>
      <c r="UWV85" s="94"/>
      <c r="UWW85" s="94"/>
      <c r="UWX85" s="94"/>
      <c r="UWY85" s="94"/>
      <c r="UWZ85" s="94"/>
      <c r="UXA85" s="94"/>
      <c r="UXB85" s="94"/>
      <c r="UXC85" s="94"/>
      <c r="UXD85" s="94"/>
      <c r="UXE85" s="94"/>
      <c r="UXF85" s="94"/>
      <c r="UXG85" s="94"/>
      <c r="UXH85" s="94"/>
      <c r="UXI85" s="94"/>
      <c r="UXJ85" s="94"/>
      <c r="UXK85" s="94"/>
      <c r="UXL85" s="94"/>
      <c r="UXM85" s="94"/>
      <c r="UXN85" s="94"/>
      <c r="UXO85" s="94"/>
      <c r="UXP85" s="94"/>
      <c r="UXQ85" s="94"/>
      <c r="UXR85" s="94"/>
      <c r="UXS85" s="94"/>
      <c r="UXT85" s="94"/>
      <c r="UXU85" s="94"/>
      <c r="UXV85" s="94"/>
      <c r="UXW85" s="94"/>
      <c r="UXX85" s="94"/>
      <c r="UXY85" s="94"/>
      <c r="UXZ85" s="94"/>
      <c r="UYA85" s="94"/>
      <c r="UYB85" s="94"/>
      <c r="UYC85" s="94"/>
      <c r="UYD85" s="94"/>
      <c r="UYE85" s="94"/>
      <c r="UYF85" s="94"/>
      <c r="UYG85" s="94"/>
      <c r="UYH85" s="94"/>
      <c r="UYI85" s="94"/>
      <c r="UYJ85" s="94"/>
      <c r="UYK85" s="94"/>
      <c r="UYL85" s="94"/>
      <c r="UYM85" s="94"/>
      <c r="UYN85" s="94"/>
      <c r="UYO85" s="94"/>
      <c r="UYP85" s="94"/>
      <c r="UYQ85" s="94"/>
      <c r="UYR85" s="94"/>
      <c r="UYS85" s="94"/>
      <c r="UYT85" s="94"/>
      <c r="UYU85" s="94"/>
      <c r="UYV85" s="94"/>
      <c r="UYW85" s="94"/>
      <c r="UYX85" s="94"/>
      <c r="UYY85" s="94"/>
      <c r="UYZ85" s="94"/>
      <c r="UZA85" s="94"/>
      <c r="UZB85" s="94"/>
      <c r="UZC85" s="94"/>
      <c r="UZD85" s="94"/>
      <c r="UZE85" s="94"/>
      <c r="UZF85" s="94"/>
      <c r="UZG85" s="94"/>
      <c r="UZH85" s="94"/>
      <c r="UZI85" s="94"/>
      <c r="UZJ85" s="94"/>
      <c r="UZK85" s="94"/>
      <c r="UZL85" s="94"/>
      <c r="UZM85" s="94"/>
      <c r="UZN85" s="94"/>
      <c r="UZO85" s="94"/>
      <c r="UZP85" s="94"/>
      <c r="UZQ85" s="94"/>
      <c r="UZR85" s="94"/>
      <c r="UZS85" s="94"/>
      <c r="UZT85" s="94"/>
      <c r="UZU85" s="94"/>
      <c r="UZV85" s="94"/>
      <c r="UZW85" s="94"/>
      <c r="UZX85" s="94"/>
      <c r="UZY85" s="94"/>
      <c r="UZZ85" s="94"/>
      <c r="VAA85" s="94"/>
      <c r="VAB85" s="94"/>
      <c r="VAC85" s="94"/>
      <c r="VAD85" s="94"/>
      <c r="VAE85" s="94"/>
      <c r="VAF85" s="94"/>
      <c r="VAG85" s="94"/>
      <c r="VAH85" s="94"/>
      <c r="VAI85" s="94"/>
      <c r="VAJ85" s="94"/>
      <c r="VAK85" s="94"/>
      <c r="VAL85" s="94"/>
      <c r="VAM85" s="94"/>
      <c r="VAN85" s="94"/>
      <c r="VAO85" s="94"/>
      <c r="VAP85" s="94"/>
      <c r="VAQ85" s="94"/>
      <c r="VAR85" s="94"/>
      <c r="VAS85" s="94"/>
      <c r="VAT85" s="94"/>
      <c r="VAU85" s="94"/>
      <c r="VAV85" s="94"/>
      <c r="VAW85" s="94"/>
      <c r="VAX85" s="94"/>
      <c r="VAY85" s="94"/>
      <c r="VAZ85" s="94"/>
      <c r="VBA85" s="94"/>
      <c r="VBB85" s="94"/>
      <c r="VBC85" s="94"/>
      <c r="VBD85" s="94"/>
      <c r="VBE85" s="94"/>
      <c r="VBF85" s="94"/>
      <c r="VBG85" s="94"/>
      <c r="VBH85" s="94"/>
      <c r="VBI85" s="94"/>
      <c r="VBJ85" s="94"/>
      <c r="VBK85" s="94"/>
      <c r="VBL85" s="94"/>
      <c r="VBM85" s="94"/>
      <c r="VBN85" s="94"/>
      <c r="VBO85" s="94"/>
      <c r="VBP85" s="94"/>
      <c r="VBQ85" s="94"/>
      <c r="VBR85" s="94"/>
      <c r="VBS85" s="94"/>
      <c r="VBT85" s="94"/>
      <c r="VBU85" s="94"/>
      <c r="VBV85" s="94"/>
      <c r="VBW85" s="94"/>
      <c r="VBX85" s="94"/>
      <c r="VBY85" s="94"/>
      <c r="VBZ85" s="94"/>
      <c r="VCA85" s="94"/>
      <c r="VCB85" s="94"/>
      <c r="VCC85" s="94"/>
      <c r="VCD85" s="94"/>
      <c r="VCE85" s="94"/>
      <c r="VCF85" s="94"/>
      <c r="VCG85" s="94"/>
      <c r="VCH85" s="94"/>
      <c r="VCI85" s="94"/>
      <c r="VCJ85" s="94"/>
      <c r="VCK85" s="94"/>
      <c r="VCL85" s="94"/>
      <c r="VCM85" s="94"/>
      <c r="VCN85" s="94"/>
      <c r="VCO85" s="94"/>
      <c r="VCP85" s="94"/>
      <c r="VCQ85" s="94"/>
      <c r="VCR85" s="94"/>
      <c r="VCS85" s="94"/>
      <c r="VCT85" s="94"/>
      <c r="VCU85" s="94"/>
      <c r="VCV85" s="94"/>
      <c r="VCW85" s="94"/>
      <c r="VCX85" s="94"/>
      <c r="VCY85" s="94"/>
      <c r="VCZ85" s="94"/>
      <c r="VDA85" s="94"/>
      <c r="VDB85" s="94"/>
      <c r="VDC85" s="94"/>
      <c r="VDD85" s="94"/>
      <c r="VDE85" s="94"/>
      <c r="VDF85" s="94"/>
      <c r="VDG85" s="94"/>
      <c r="VDH85" s="94"/>
      <c r="VDI85" s="94"/>
      <c r="VDJ85" s="94"/>
      <c r="VDK85" s="94"/>
      <c r="VDL85" s="94"/>
      <c r="VDM85" s="94"/>
      <c r="VDN85" s="94"/>
      <c r="VDO85" s="94"/>
      <c r="VDP85" s="94"/>
      <c r="VDQ85" s="94"/>
      <c r="VDR85" s="94"/>
      <c r="VDS85" s="94"/>
      <c r="VDT85" s="94"/>
      <c r="VDU85" s="94"/>
      <c r="VDV85" s="94"/>
      <c r="VDW85" s="94"/>
      <c r="VDX85" s="94"/>
      <c r="VDY85" s="94"/>
      <c r="VDZ85" s="94"/>
      <c r="VEA85" s="94"/>
      <c r="VEB85" s="94"/>
      <c r="VEC85" s="94"/>
      <c r="VED85" s="94"/>
      <c r="VEE85" s="94"/>
      <c r="VEF85" s="94"/>
      <c r="VEG85" s="94"/>
      <c r="VEH85" s="94"/>
      <c r="VEI85" s="94"/>
      <c r="VEJ85" s="94"/>
      <c r="VEK85" s="94"/>
      <c r="VEL85" s="94"/>
      <c r="VEM85" s="94"/>
      <c r="VEN85" s="94"/>
      <c r="VEO85" s="94"/>
      <c r="VEP85" s="94"/>
      <c r="VEQ85" s="94"/>
      <c r="VER85" s="94"/>
      <c r="VES85" s="94"/>
      <c r="VET85" s="94"/>
      <c r="VEU85" s="94"/>
      <c r="VEV85" s="94"/>
      <c r="VEW85" s="94"/>
      <c r="VEX85" s="94"/>
      <c r="VEY85" s="94"/>
      <c r="VEZ85" s="94"/>
      <c r="VFA85" s="94"/>
      <c r="VFB85" s="94"/>
      <c r="VFC85" s="94"/>
      <c r="VFD85" s="94"/>
      <c r="VFE85" s="94"/>
      <c r="VFF85" s="94"/>
      <c r="VFG85" s="94"/>
      <c r="VFH85" s="94"/>
      <c r="VFI85" s="94"/>
      <c r="VFJ85" s="94"/>
      <c r="VFK85" s="94"/>
      <c r="VFL85" s="94"/>
      <c r="VFM85" s="94"/>
      <c r="VFN85" s="94"/>
      <c r="VFO85" s="94"/>
      <c r="VFP85" s="94"/>
      <c r="VFQ85" s="94"/>
      <c r="VFR85" s="94"/>
      <c r="VFS85" s="94"/>
      <c r="VFT85" s="94"/>
      <c r="VFU85" s="94"/>
      <c r="VFV85" s="94"/>
      <c r="VFW85" s="94"/>
      <c r="VFX85" s="94"/>
      <c r="VFY85" s="94"/>
      <c r="VFZ85" s="94"/>
      <c r="VGA85" s="94"/>
      <c r="VGB85" s="94"/>
      <c r="VGC85" s="94"/>
      <c r="VGD85" s="94"/>
      <c r="VGE85" s="94"/>
      <c r="VGF85" s="94"/>
      <c r="VGG85" s="94"/>
      <c r="VGH85" s="94"/>
      <c r="VGI85" s="94"/>
      <c r="VGJ85" s="94"/>
      <c r="VGK85" s="94"/>
      <c r="VGL85" s="94"/>
      <c r="VGM85" s="94"/>
      <c r="VGN85" s="94"/>
      <c r="VGO85" s="94"/>
      <c r="VGP85" s="94"/>
      <c r="VGQ85" s="94"/>
      <c r="VGR85" s="94"/>
      <c r="VGS85" s="94"/>
      <c r="VGT85" s="94"/>
      <c r="VGU85" s="94"/>
      <c r="VGV85" s="94"/>
      <c r="VGW85" s="94"/>
      <c r="VGX85" s="94"/>
      <c r="VGY85" s="94"/>
      <c r="VGZ85" s="94"/>
      <c r="VHA85" s="94"/>
      <c r="VHB85" s="94"/>
      <c r="VHC85" s="94"/>
      <c r="VHD85" s="94"/>
      <c r="VHE85" s="94"/>
      <c r="VHF85" s="94"/>
      <c r="VHG85" s="94"/>
      <c r="VHH85" s="94"/>
      <c r="VHI85" s="94"/>
      <c r="VHJ85" s="94"/>
      <c r="VHK85" s="94"/>
      <c r="VHL85" s="94"/>
      <c r="VHM85" s="94"/>
      <c r="VHN85" s="94"/>
      <c r="VHO85" s="94"/>
      <c r="VHP85" s="94"/>
      <c r="VHQ85" s="94"/>
      <c r="VHR85" s="94"/>
      <c r="VHS85" s="94"/>
      <c r="VHT85" s="94"/>
      <c r="VHU85" s="94"/>
      <c r="VHV85" s="94"/>
      <c r="VHW85" s="94"/>
      <c r="VHX85" s="94"/>
      <c r="VHY85" s="94"/>
      <c r="VHZ85" s="94"/>
      <c r="VIA85" s="94"/>
      <c r="VIB85" s="94"/>
      <c r="VIC85" s="94"/>
      <c r="VID85" s="94"/>
      <c r="VIE85" s="94"/>
      <c r="VIF85" s="94"/>
      <c r="VIG85" s="94"/>
      <c r="VIH85" s="94"/>
      <c r="VII85" s="94"/>
      <c r="VIJ85" s="94"/>
      <c r="VIK85" s="94"/>
      <c r="VIL85" s="94"/>
      <c r="VIM85" s="94"/>
      <c r="VIN85" s="94"/>
      <c r="VIO85" s="94"/>
      <c r="VIP85" s="94"/>
      <c r="VIQ85" s="94"/>
      <c r="VIR85" s="94"/>
      <c r="VIS85" s="94"/>
      <c r="VIT85" s="94"/>
      <c r="VIU85" s="94"/>
      <c r="VIV85" s="94"/>
      <c r="VIW85" s="94"/>
      <c r="VIX85" s="94"/>
      <c r="VIY85" s="94"/>
      <c r="VIZ85" s="94"/>
      <c r="VJA85" s="94"/>
      <c r="VJB85" s="94"/>
      <c r="VJC85" s="94"/>
      <c r="VJD85" s="94"/>
      <c r="VJE85" s="94"/>
      <c r="VJF85" s="94"/>
      <c r="VJG85" s="94"/>
      <c r="VJH85" s="94"/>
      <c r="VJI85" s="94"/>
      <c r="VJJ85" s="94"/>
      <c r="VJK85" s="94"/>
      <c r="VJL85" s="94"/>
      <c r="VJM85" s="94"/>
      <c r="VJN85" s="94"/>
      <c r="VJO85" s="94"/>
      <c r="VJP85" s="94"/>
      <c r="VJQ85" s="94"/>
      <c r="VJR85" s="94"/>
      <c r="VJS85" s="94"/>
      <c r="VJT85" s="94"/>
      <c r="VJU85" s="94"/>
      <c r="VJV85" s="94"/>
      <c r="VJW85" s="94"/>
      <c r="VJX85" s="94"/>
      <c r="VJY85" s="94"/>
      <c r="VJZ85" s="94"/>
      <c r="VKA85" s="94"/>
      <c r="VKB85" s="94"/>
      <c r="VKC85" s="94"/>
      <c r="VKD85" s="94"/>
      <c r="VKE85" s="94"/>
      <c r="VKF85" s="94"/>
      <c r="VKG85" s="94"/>
      <c r="VKH85" s="94"/>
      <c r="VKI85" s="94"/>
      <c r="VKJ85" s="94"/>
      <c r="VKK85" s="94"/>
      <c r="VKL85" s="94"/>
      <c r="VKM85" s="94"/>
      <c r="VKN85" s="94"/>
      <c r="VKO85" s="94"/>
      <c r="VKP85" s="94"/>
      <c r="VKQ85" s="94"/>
      <c r="VKR85" s="94"/>
      <c r="VKS85" s="94"/>
      <c r="VKT85" s="94"/>
      <c r="VKU85" s="94"/>
      <c r="VKV85" s="94"/>
      <c r="VKW85" s="94"/>
      <c r="VKX85" s="94"/>
      <c r="VKY85" s="94"/>
      <c r="VKZ85" s="94"/>
      <c r="VLA85" s="94"/>
      <c r="VLB85" s="94"/>
      <c r="VLC85" s="94"/>
      <c r="VLD85" s="94"/>
      <c r="VLE85" s="94"/>
      <c r="VLF85" s="94"/>
      <c r="VLG85" s="94"/>
      <c r="VLH85" s="94"/>
      <c r="VLI85" s="94"/>
      <c r="VLJ85" s="94"/>
      <c r="VLK85" s="94"/>
      <c r="VLL85" s="94"/>
      <c r="VLM85" s="94"/>
      <c r="VLN85" s="94"/>
      <c r="VLO85" s="94"/>
      <c r="VLP85" s="94"/>
      <c r="VLQ85" s="94"/>
      <c r="VLR85" s="94"/>
      <c r="VLS85" s="94"/>
      <c r="VLT85" s="94"/>
      <c r="VLU85" s="94"/>
      <c r="VLV85" s="94"/>
      <c r="VLW85" s="94"/>
      <c r="VLX85" s="94"/>
      <c r="VLY85" s="94"/>
      <c r="VLZ85" s="94"/>
      <c r="VMA85" s="94"/>
      <c r="VMB85" s="94"/>
      <c r="VMC85" s="94"/>
      <c r="VMD85" s="94"/>
      <c r="VME85" s="94"/>
      <c r="VMF85" s="94"/>
      <c r="VMG85" s="94"/>
      <c r="VMH85" s="94"/>
      <c r="VMI85" s="94"/>
      <c r="VMJ85" s="94"/>
      <c r="VMK85" s="94"/>
      <c r="VML85" s="94"/>
      <c r="VMM85" s="94"/>
      <c r="VMN85" s="94"/>
      <c r="VMO85" s="94"/>
      <c r="VMP85" s="94"/>
      <c r="VMQ85" s="94"/>
      <c r="VMR85" s="94"/>
      <c r="VMS85" s="94"/>
      <c r="VMT85" s="94"/>
      <c r="VMU85" s="94"/>
      <c r="VMV85" s="94"/>
      <c r="VMW85" s="94"/>
      <c r="VMX85" s="94"/>
      <c r="VMY85" s="94"/>
      <c r="VMZ85" s="94"/>
      <c r="VNA85" s="94"/>
      <c r="VNB85" s="94"/>
      <c r="VNC85" s="94"/>
      <c r="VND85" s="94"/>
      <c r="VNE85" s="94"/>
      <c r="VNF85" s="94"/>
      <c r="VNG85" s="94"/>
      <c r="VNH85" s="94"/>
      <c r="VNI85" s="94"/>
      <c r="VNJ85" s="94"/>
      <c r="VNK85" s="94"/>
      <c r="VNL85" s="94"/>
      <c r="VNM85" s="94"/>
      <c r="VNN85" s="94"/>
      <c r="VNO85" s="94"/>
      <c r="VNP85" s="94"/>
      <c r="VNQ85" s="94"/>
      <c r="VNR85" s="94"/>
      <c r="VNS85" s="94"/>
      <c r="VNT85" s="94"/>
      <c r="VNU85" s="94"/>
      <c r="VNV85" s="94"/>
      <c r="VNW85" s="94"/>
      <c r="VNX85" s="94"/>
      <c r="VNY85" s="94"/>
      <c r="VNZ85" s="94"/>
      <c r="VOA85" s="94"/>
      <c r="VOB85" s="94"/>
      <c r="VOC85" s="94"/>
      <c r="VOD85" s="94"/>
      <c r="VOE85" s="94"/>
      <c r="VOF85" s="94"/>
      <c r="VOG85" s="94"/>
      <c r="VOH85" s="94"/>
      <c r="VOI85" s="94"/>
      <c r="VOJ85" s="94"/>
      <c r="VOK85" s="94"/>
      <c r="VOL85" s="94"/>
      <c r="VOM85" s="94"/>
      <c r="VON85" s="94"/>
      <c r="VOO85" s="94"/>
      <c r="VOP85" s="94"/>
      <c r="VOQ85" s="94"/>
      <c r="VOR85" s="94"/>
      <c r="VOS85" s="94"/>
      <c r="VOT85" s="94"/>
      <c r="VOU85" s="94"/>
      <c r="VOV85" s="94"/>
      <c r="VOW85" s="94"/>
      <c r="VOX85" s="94"/>
      <c r="VOY85" s="94"/>
      <c r="VOZ85" s="94"/>
      <c r="VPA85" s="94"/>
      <c r="VPB85" s="94"/>
      <c r="VPC85" s="94"/>
      <c r="VPD85" s="94"/>
      <c r="VPE85" s="94"/>
      <c r="VPF85" s="94"/>
      <c r="VPG85" s="94"/>
      <c r="VPH85" s="94"/>
      <c r="VPI85" s="94"/>
      <c r="VPJ85" s="94"/>
      <c r="VPK85" s="94"/>
      <c r="VPL85" s="94"/>
      <c r="VPM85" s="94"/>
      <c r="VPN85" s="94"/>
      <c r="VPO85" s="94"/>
      <c r="VPP85" s="94"/>
      <c r="VPQ85" s="94"/>
      <c r="VPR85" s="94"/>
      <c r="VPS85" s="94"/>
      <c r="VPT85" s="94"/>
      <c r="VPU85" s="94"/>
      <c r="VPV85" s="94"/>
      <c r="VPW85" s="94"/>
      <c r="VPX85" s="94"/>
      <c r="VPY85" s="94"/>
      <c r="VPZ85" s="94"/>
      <c r="VQA85" s="94"/>
      <c r="VQB85" s="94"/>
      <c r="VQC85" s="94"/>
      <c r="VQD85" s="94"/>
      <c r="VQE85" s="94"/>
      <c r="VQF85" s="94"/>
      <c r="VQG85" s="94"/>
      <c r="VQH85" s="94"/>
      <c r="VQI85" s="94"/>
      <c r="VQJ85" s="94"/>
      <c r="VQK85" s="94"/>
      <c r="VQL85" s="94"/>
      <c r="VQM85" s="94"/>
      <c r="VQN85" s="94"/>
      <c r="VQO85" s="94"/>
      <c r="VQP85" s="94"/>
      <c r="VQQ85" s="94"/>
      <c r="VQR85" s="94"/>
      <c r="VQS85" s="94"/>
      <c r="VQT85" s="94"/>
      <c r="VQU85" s="94"/>
      <c r="VQV85" s="94"/>
      <c r="VQW85" s="94"/>
      <c r="VQX85" s="94"/>
      <c r="VQY85" s="94"/>
      <c r="VQZ85" s="94"/>
      <c r="VRA85" s="94"/>
      <c r="VRB85" s="94"/>
      <c r="VRC85" s="94"/>
      <c r="VRD85" s="94"/>
      <c r="VRE85" s="94"/>
      <c r="VRF85" s="94"/>
      <c r="VRG85" s="94"/>
      <c r="VRH85" s="94"/>
      <c r="VRI85" s="94"/>
      <c r="VRJ85" s="94"/>
      <c r="VRK85" s="94"/>
      <c r="VRL85" s="94"/>
      <c r="VRM85" s="94"/>
      <c r="VRN85" s="94"/>
      <c r="VRO85" s="94"/>
      <c r="VRP85" s="94"/>
      <c r="VRQ85" s="94"/>
      <c r="VRR85" s="94"/>
      <c r="VRS85" s="94"/>
      <c r="VRT85" s="94"/>
      <c r="VRU85" s="94"/>
      <c r="VRV85" s="94"/>
      <c r="VRW85" s="94"/>
      <c r="VRX85" s="94"/>
      <c r="VRY85" s="94"/>
      <c r="VRZ85" s="94"/>
      <c r="VSA85" s="94"/>
      <c r="VSB85" s="94"/>
      <c r="VSC85" s="94"/>
      <c r="VSD85" s="94"/>
      <c r="VSE85" s="94"/>
      <c r="VSF85" s="94"/>
      <c r="VSG85" s="94"/>
      <c r="VSH85" s="94"/>
      <c r="VSI85" s="94"/>
      <c r="VSJ85" s="94"/>
      <c r="VSK85" s="94"/>
      <c r="VSL85" s="94"/>
      <c r="VSM85" s="94"/>
      <c r="VSN85" s="94"/>
      <c r="VSO85" s="94"/>
      <c r="VSP85" s="94"/>
      <c r="VSQ85" s="94"/>
      <c r="VSR85" s="94"/>
      <c r="VSS85" s="94"/>
      <c r="VST85" s="94"/>
      <c r="VSU85" s="94"/>
      <c r="VSV85" s="94"/>
      <c r="VSW85" s="94"/>
      <c r="VSX85" s="94"/>
      <c r="VSY85" s="94"/>
      <c r="VSZ85" s="94"/>
      <c r="VTA85" s="94"/>
      <c r="VTB85" s="94"/>
      <c r="VTC85" s="94"/>
      <c r="VTD85" s="94"/>
      <c r="VTE85" s="94"/>
      <c r="VTF85" s="94"/>
      <c r="VTG85" s="94"/>
      <c r="VTH85" s="94"/>
      <c r="VTI85" s="94"/>
      <c r="VTJ85" s="94"/>
      <c r="VTK85" s="94"/>
      <c r="VTL85" s="94"/>
      <c r="VTM85" s="94"/>
      <c r="VTN85" s="94"/>
      <c r="VTO85" s="94"/>
      <c r="VTP85" s="94"/>
      <c r="VTQ85" s="94"/>
      <c r="VTR85" s="94"/>
      <c r="VTS85" s="94"/>
      <c r="VTT85" s="94"/>
      <c r="VTU85" s="94"/>
      <c r="VTV85" s="94"/>
      <c r="VTW85" s="94"/>
      <c r="VTX85" s="94"/>
      <c r="VTY85" s="94"/>
      <c r="VTZ85" s="94"/>
      <c r="VUA85" s="94"/>
      <c r="VUB85" s="94"/>
      <c r="VUC85" s="94"/>
      <c r="VUD85" s="94"/>
      <c r="VUE85" s="94"/>
      <c r="VUF85" s="94"/>
      <c r="VUG85" s="94"/>
      <c r="VUH85" s="94"/>
      <c r="VUI85" s="94"/>
      <c r="VUJ85" s="94"/>
      <c r="VUK85" s="94"/>
      <c r="VUL85" s="94"/>
      <c r="VUM85" s="94"/>
      <c r="VUN85" s="94"/>
      <c r="VUO85" s="94"/>
      <c r="VUP85" s="94"/>
      <c r="VUQ85" s="94"/>
      <c r="VUR85" s="94"/>
      <c r="VUS85" s="94"/>
      <c r="VUT85" s="94"/>
      <c r="VUU85" s="94"/>
      <c r="VUV85" s="94"/>
      <c r="VUW85" s="94"/>
      <c r="VUX85" s="94"/>
      <c r="VUY85" s="94"/>
      <c r="VUZ85" s="94"/>
      <c r="VVA85" s="94"/>
      <c r="VVB85" s="94"/>
      <c r="VVC85" s="94"/>
      <c r="VVD85" s="94"/>
      <c r="VVE85" s="94"/>
      <c r="VVF85" s="94"/>
      <c r="VVG85" s="94"/>
      <c r="VVH85" s="94"/>
      <c r="VVI85" s="94"/>
      <c r="VVJ85" s="94"/>
      <c r="VVK85" s="94"/>
      <c r="VVL85" s="94"/>
      <c r="VVM85" s="94"/>
      <c r="VVN85" s="94"/>
      <c r="VVO85" s="94"/>
      <c r="VVP85" s="94"/>
      <c r="VVQ85" s="94"/>
      <c r="VVR85" s="94"/>
      <c r="VVS85" s="94"/>
      <c r="VVT85" s="94"/>
      <c r="VVU85" s="94"/>
      <c r="VVV85" s="94"/>
      <c r="VVW85" s="94"/>
      <c r="VVX85" s="94"/>
      <c r="VVY85" s="94"/>
      <c r="VVZ85" s="94"/>
      <c r="VWA85" s="94"/>
      <c r="VWB85" s="94"/>
      <c r="VWC85" s="94"/>
      <c r="VWD85" s="94"/>
      <c r="VWE85" s="94"/>
      <c r="VWF85" s="94"/>
      <c r="VWG85" s="94"/>
      <c r="VWH85" s="94"/>
      <c r="VWI85" s="94"/>
      <c r="VWJ85" s="94"/>
      <c r="VWK85" s="94"/>
      <c r="VWL85" s="94"/>
      <c r="VWM85" s="94"/>
      <c r="VWN85" s="94"/>
      <c r="VWO85" s="94"/>
      <c r="VWP85" s="94"/>
      <c r="VWQ85" s="94"/>
      <c r="VWR85" s="94"/>
      <c r="VWS85" s="94"/>
      <c r="VWT85" s="94"/>
      <c r="VWU85" s="94"/>
      <c r="VWV85" s="94"/>
      <c r="VWW85" s="94"/>
      <c r="VWX85" s="94"/>
      <c r="VWY85" s="94"/>
      <c r="VWZ85" s="94"/>
      <c r="VXA85" s="94"/>
      <c r="VXB85" s="94"/>
      <c r="VXC85" s="94"/>
      <c r="VXD85" s="94"/>
      <c r="VXE85" s="94"/>
      <c r="VXF85" s="94"/>
      <c r="VXG85" s="94"/>
      <c r="VXH85" s="94"/>
      <c r="VXI85" s="94"/>
      <c r="VXJ85" s="94"/>
      <c r="VXK85" s="94"/>
      <c r="VXL85" s="94"/>
      <c r="VXM85" s="94"/>
      <c r="VXN85" s="94"/>
      <c r="VXO85" s="94"/>
      <c r="VXP85" s="94"/>
      <c r="VXQ85" s="94"/>
      <c r="VXR85" s="94"/>
      <c r="VXS85" s="94"/>
      <c r="VXT85" s="94"/>
      <c r="VXU85" s="94"/>
      <c r="VXV85" s="94"/>
      <c r="VXW85" s="94"/>
      <c r="VXX85" s="94"/>
      <c r="VXY85" s="94"/>
      <c r="VXZ85" s="94"/>
      <c r="VYA85" s="94"/>
      <c r="VYB85" s="94"/>
      <c r="VYC85" s="94"/>
      <c r="VYD85" s="94"/>
      <c r="VYE85" s="94"/>
      <c r="VYF85" s="94"/>
      <c r="VYG85" s="94"/>
      <c r="VYH85" s="94"/>
      <c r="VYI85" s="94"/>
      <c r="VYJ85" s="94"/>
      <c r="VYK85" s="94"/>
      <c r="VYL85" s="94"/>
      <c r="VYM85" s="94"/>
      <c r="VYN85" s="94"/>
      <c r="VYO85" s="94"/>
      <c r="VYP85" s="94"/>
      <c r="VYQ85" s="94"/>
      <c r="VYR85" s="94"/>
      <c r="VYS85" s="94"/>
      <c r="VYT85" s="94"/>
      <c r="VYU85" s="94"/>
      <c r="VYV85" s="94"/>
      <c r="VYW85" s="94"/>
      <c r="VYX85" s="94"/>
      <c r="VYY85" s="94"/>
      <c r="VYZ85" s="94"/>
      <c r="VZA85" s="94"/>
      <c r="VZB85" s="94"/>
      <c r="VZC85" s="94"/>
      <c r="VZD85" s="94"/>
      <c r="VZE85" s="94"/>
      <c r="VZF85" s="94"/>
      <c r="VZG85" s="94"/>
      <c r="VZH85" s="94"/>
      <c r="VZI85" s="94"/>
      <c r="VZJ85" s="94"/>
      <c r="VZK85" s="94"/>
      <c r="VZL85" s="94"/>
      <c r="VZM85" s="94"/>
      <c r="VZN85" s="94"/>
      <c r="VZO85" s="94"/>
      <c r="VZP85" s="94"/>
      <c r="VZQ85" s="94"/>
      <c r="VZR85" s="94"/>
      <c r="VZS85" s="94"/>
      <c r="VZT85" s="94"/>
      <c r="VZU85" s="94"/>
      <c r="VZV85" s="94"/>
      <c r="VZW85" s="94"/>
      <c r="VZX85" s="94"/>
      <c r="VZY85" s="94"/>
      <c r="VZZ85" s="94"/>
      <c r="WAA85" s="94"/>
      <c r="WAB85" s="94"/>
      <c r="WAC85" s="94"/>
      <c r="WAD85" s="94"/>
      <c r="WAE85" s="94"/>
      <c r="WAF85" s="94"/>
      <c r="WAG85" s="94"/>
      <c r="WAH85" s="94"/>
      <c r="WAI85" s="94"/>
      <c r="WAJ85" s="94"/>
      <c r="WAK85" s="94"/>
      <c r="WAL85" s="94"/>
      <c r="WAM85" s="94"/>
      <c r="WAN85" s="94"/>
      <c r="WAO85" s="94"/>
      <c r="WAP85" s="94"/>
      <c r="WAQ85" s="94"/>
      <c r="WAR85" s="94"/>
      <c r="WAS85" s="94"/>
      <c r="WAT85" s="94"/>
      <c r="WAU85" s="94"/>
      <c r="WAV85" s="94"/>
      <c r="WAW85" s="94"/>
      <c r="WAX85" s="94"/>
      <c r="WAY85" s="94"/>
      <c r="WAZ85" s="94"/>
      <c r="WBA85" s="94"/>
      <c r="WBB85" s="94"/>
      <c r="WBC85" s="94"/>
      <c r="WBD85" s="94"/>
      <c r="WBE85" s="94"/>
      <c r="WBF85" s="94"/>
      <c r="WBG85" s="94"/>
      <c r="WBH85" s="94"/>
      <c r="WBI85" s="94"/>
      <c r="WBJ85" s="94"/>
      <c r="WBK85" s="94"/>
      <c r="WBL85" s="94"/>
      <c r="WBM85" s="94"/>
      <c r="WBN85" s="94"/>
      <c r="WBO85" s="94"/>
      <c r="WBP85" s="94"/>
      <c r="WBQ85" s="94"/>
      <c r="WBR85" s="94"/>
      <c r="WBS85" s="94"/>
      <c r="WBT85" s="94"/>
      <c r="WBU85" s="94"/>
      <c r="WBV85" s="94"/>
      <c r="WBW85" s="94"/>
      <c r="WBX85" s="94"/>
      <c r="WBY85" s="94"/>
      <c r="WBZ85" s="94"/>
      <c r="WCA85" s="94"/>
      <c r="WCB85" s="94"/>
      <c r="WCC85" s="94"/>
      <c r="WCD85" s="94"/>
      <c r="WCE85" s="94"/>
      <c r="WCF85" s="94"/>
      <c r="WCG85" s="94"/>
      <c r="WCH85" s="94"/>
      <c r="WCI85" s="94"/>
      <c r="WCJ85" s="94"/>
      <c r="WCK85" s="94"/>
      <c r="WCL85" s="94"/>
      <c r="WCM85" s="94"/>
      <c r="WCN85" s="94"/>
      <c r="WCO85" s="94"/>
      <c r="WCP85" s="94"/>
      <c r="WCQ85" s="94"/>
      <c r="WCR85" s="94"/>
      <c r="WCS85" s="94"/>
      <c r="WCT85" s="94"/>
      <c r="WCU85" s="94"/>
      <c r="WCV85" s="94"/>
      <c r="WCW85" s="94"/>
      <c r="WCX85" s="94"/>
      <c r="WCY85" s="94"/>
      <c r="WCZ85" s="94"/>
      <c r="WDA85" s="94"/>
      <c r="WDB85" s="94"/>
      <c r="WDC85" s="94"/>
      <c r="WDD85" s="94"/>
      <c r="WDE85" s="94"/>
      <c r="WDF85" s="94"/>
      <c r="WDG85" s="94"/>
      <c r="WDH85" s="94"/>
      <c r="WDI85" s="94"/>
      <c r="WDJ85" s="94"/>
      <c r="WDK85" s="94"/>
      <c r="WDL85" s="94"/>
      <c r="WDM85" s="94"/>
      <c r="WDN85" s="94"/>
      <c r="WDO85" s="94"/>
      <c r="WDP85" s="94"/>
      <c r="WDQ85" s="94"/>
      <c r="WDR85" s="94"/>
      <c r="WDS85" s="94"/>
      <c r="WDT85" s="94"/>
      <c r="WDU85" s="94"/>
      <c r="WDV85" s="94"/>
      <c r="WDW85" s="94"/>
      <c r="WDX85" s="94"/>
      <c r="WDY85" s="94"/>
      <c r="WDZ85" s="94"/>
      <c r="WEA85" s="94"/>
      <c r="WEB85" s="94"/>
      <c r="WEC85" s="94"/>
      <c r="WED85" s="94"/>
      <c r="WEE85" s="94"/>
      <c r="WEF85" s="94"/>
      <c r="WEG85" s="94"/>
      <c r="WEH85" s="94"/>
      <c r="WEI85" s="94"/>
      <c r="WEJ85" s="94"/>
      <c r="WEK85" s="94"/>
      <c r="WEL85" s="94"/>
      <c r="WEM85" s="94"/>
      <c r="WEN85" s="94"/>
      <c r="WEO85" s="94"/>
      <c r="WEP85" s="94"/>
      <c r="WEQ85" s="94"/>
      <c r="WER85" s="94"/>
      <c r="WES85" s="94"/>
      <c r="WET85" s="94"/>
      <c r="WEU85" s="94"/>
      <c r="WEV85" s="94"/>
      <c r="WEW85" s="94"/>
      <c r="WEX85" s="94"/>
      <c r="WEY85" s="94"/>
      <c r="WEZ85" s="94"/>
      <c r="WFA85" s="94"/>
      <c r="WFB85" s="94"/>
      <c r="WFC85" s="94"/>
      <c r="WFD85" s="94"/>
      <c r="WFE85" s="94"/>
      <c r="WFF85" s="94"/>
      <c r="WFG85" s="94"/>
      <c r="WFH85" s="94"/>
      <c r="WFI85" s="94"/>
      <c r="WFJ85" s="94"/>
      <c r="WFK85" s="94"/>
      <c r="WFL85" s="94"/>
      <c r="WFM85" s="94"/>
      <c r="WFN85" s="94"/>
      <c r="WFO85" s="94"/>
      <c r="WFP85" s="94"/>
      <c r="WFQ85" s="94"/>
      <c r="WFR85" s="94"/>
      <c r="WFS85" s="94"/>
      <c r="WFT85" s="94"/>
      <c r="WFU85" s="94"/>
      <c r="WFV85" s="94"/>
      <c r="WFW85" s="94"/>
      <c r="WFX85" s="94"/>
      <c r="WFY85" s="94"/>
      <c r="WFZ85" s="94"/>
      <c r="WGA85" s="94"/>
      <c r="WGB85" s="94"/>
      <c r="WGC85" s="94"/>
      <c r="WGD85" s="94"/>
      <c r="WGE85" s="94"/>
      <c r="WGF85" s="94"/>
      <c r="WGG85" s="94"/>
      <c r="WGH85" s="94"/>
      <c r="WGI85" s="94"/>
      <c r="WGJ85" s="94"/>
      <c r="WGK85" s="94"/>
      <c r="WGL85" s="94"/>
      <c r="WGM85" s="94"/>
      <c r="WGN85" s="94"/>
      <c r="WGO85" s="94"/>
      <c r="WGP85" s="94"/>
      <c r="WGQ85" s="94"/>
      <c r="WGR85" s="94"/>
      <c r="WGS85" s="94"/>
      <c r="WGT85" s="94"/>
      <c r="WGU85" s="94"/>
      <c r="WGV85" s="94"/>
      <c r="WGW85" s="94"/>
      <c r="WGX85" s="94"/>
      <c r="WGY85" s="94"/>
      <c r="WGZ85" s="94"/>
      <c r="WHA85" s="94"/>
      <c r="WHB85" s="94"/>
      <c r="WHC85" s="94"/>
      <c r="WHD85" s="94"/>
      <c r="WHE85" s="94"/>
      <c r="WHF85" s="94"/>
      <c r="WHG85" s="94"/>
      <c r="WHH85" s="94"/>
      <c r="WHI85" s="94"/>
      <c r="WHJ85" s="94"/>
      <c r="WHK85" s="94"/>
      <c r="WHL85" s="94"/>
      <c r="WHM85" s="94"/>
      <c r="WHN85" s="94"/>
      <c r="WHO85" s="94"/>
      <c r="WHP85" s="94"/>
      <c r="WHQ85" s="94"/>
      <c r="WHR85" s="94"/>
      <c r="WHS85" s="94"/>
      <c r="WHT85" s="94"/>
      <c r="WHU85" s="94"/>
      <c r="WHV85" s="94"/>
      <c r="WHW85" s="94"/>
      <c r="WHX85" s="94"/>
      <c r="WHY85" s="94"/>
      <c r="WHZ85" s="94"/>
      <c r="WIA85" s="94"/>
      <c r="WIB85" s="94"/>
      <c r="WIC85" s="94"/>
      <c r="WID85" s="94"/>
      <c r="WIE85" s="94"/>
      <c r="WIF85" s="94"/>
      <c r="WIG85" s="94"/>
      <c r="WIH85" s="94"/>
      <c r="WII85" s="94"/>
      <c r="WIJ85" s="94"/>
      <c r="WIK85" s="94"/>
      <c r="WIL85" s="94"/>
      <c r="WIM85" s="94"/>
      <c r="WIN85" s="94"/>
      <c r="WIO85" s="94"/>
      <c r="WIP85" s="94"/>
      <c r="WIQ85" s="94"/>
      <c r="WIR85" s="94"/>
      <c r="WIS85" s="94"/>
      <c r="WIT85" s="94"/>
      <c r="WIU85" s="94"/>
      <c r="WIV85" s="94"/>
      <c r="WIW85" s="94"/>
      <c r="WIX85" s="94"/>
      <c r="WIY85" s="94"/>
      <c r="WIZ85" s="94"/>
      <c r="WJA85" s="94"/>
      <c r="WJB85" s="94"/>
      <c r="WJC85" s="94"/>
      <c r="WJD85" s="94"/>
      <c r="WJE85" s="94"/>
      <c r="WJF85" s="94"/>
      <c r="WJG85" s="94"/>
      <c r="WJH85" s="94"/>
      <c r="WJI85" s="94"/>
      <c r="WJJ85" s="94"/>
      <c r="WJK85" s="94"/>
      <c r="WJL85" s="94"/>
      <c r="WJM85" s="94"/>
      <c r="WJN85" s="94"/>
      <c r="WJO85" s="94"/>
      <c r="WJP85" s="94"/>
      <c r="WJQ85" s="94"/>
      <c r="WJR85" s="94"/>
      <c r="WJS85" s="94"/>
      <c r="WJT85" s="94"/>
      <c r="WJU85" s="94"/>
      <c r="WJV85" s="94"/>
      <c r="WJW85" s="94"/>
      <c r="WJX85" s="94"/>
      <c r="WJY85" s="94"/>
      <c r="WJZ85" s="94"/>
      <c r="WKA85" s="94"/>
      <c r="WKB85" s="94"/>
      <c r="WKC85" s="94"/>
      <c r="WKD85" s="94"/>
      <c r="WKE85" s="94"/>
      <c r="WKF85" s="94"/>
      <c r="WKG85" s="94"/>
      <c r="WKH85" s="94"/>
      <c r="WKI85" s="94"/>
      <c r="WKJ85" s="94"/>
      <c r="WKK85" s="94"/>
      <c r="WKL85" s="94"/>
      <c r="WKM85" s="94"/>
      <c r="WKN85" s="94"/>
      <c r="WKO85" s="94"/>
      <c r="WKP85" s="94"/>
      <c r="WKQ85" s="94"/>
      <c r="WKR85" s="94"/>
      <c r="WKS85" s="94"/>
      <c r="WKT85" s="94"/>
      <c r="WKU85" s="94"/>
      <c r="WKV85" s="94"/>
      <c r="WKW85" s="94"/>
      <c r="WKX85" s="94"/>
      <c r="WKY85" s="94"/>
      <c r="WKZ85" s="94"/>
      <c r="WLA85" s="94"/>
      <c r="WLB85" s="94"/>
      <c r="WLC85" s="94"/>
      <c r="WLD85" s="94"/>
      <c r="WLE85" s="94"/>
      <c r="WLF85" s="94"/>
      <c r="WLG85" s="94"/>
      <c r="WLH85" s="94"/>
      <c r="WLI85" s="94"/>
      <c r="WLJ85" s="94"/>
      <c r="WLK85" s="94"/>
      <c r="WLL85" s="94"/>
      <c r="WLM85" s="94"/>
      <c r="WLN85" s="94"/>
      <c r="WLO85" s="94"/>
      <c r="WLP85" s="94"/>
      <c r="WLQ85" s="94"/>
      <c r="WLR85" s="94"/>
      <c r="WLS85" s="94"/>
      <c r="WLT85" s="94"/>
      <c r="WLU85" s="94"/>
      <c r="WLV85" s="94"/>
      <c r="WLW85" s="94"/>
      <c r="WLX85" s="94"/>
      <c r="WLY85" s="94"/>
      <c r="WLZ85" s="94"/>
      <c r="WMA85" s="94"/>
      <c r="WMB85" s="94"/>
      <c r="WMC85" s="94"/>
      <c r="WMD85" s="94"/>
      <c r="WME85" s="94"/>
      <c r="WMF85" s="94"/>
      <c r="WMG85" s="94"/>
      <c r="WMH85" s="94"/>
      <c r="WMI85" s="94"/>
      <c r="WMJ85" s="94"/>
      <c r="WMK85" s="94"/>
      <c r="WML85" s="94"/>
      <c r="WMM85" s="94"/>
      <c r="WMN85" s="94"/>
      <c r="WMO85" s="94"/>
      <c r="WMP85" s="94"/>
      <c r="WMQ85" s="94"/>
      <c r="WMR85" s="94"/>
      <c r="WMS85" s="94"/>
      <c r="WMT85" s="94"/>
      <c r="WMU85" s="94"/>
      <c r="WMV85" s="94"/>
      <c r="WMW85" s="94"/>
      <c r="WMX85" s="94"/>
      <c r="WMY85" s="94"/>
      <c r="WMZ85" s="94"/>
      <c r="WNA85" s="94"/>
      <c r="WNB85" s="94"/>
      <c r="WNC85" s="94"/>
      <c r="WND85" s="94"/>
      <c r="WNE85" s="94"/>
      <c r="WNF85" s="94"/>
      <c r="WNG85" s="94"/>
      <c r="WNH85" s="94"/>
      <c r="WNI85" s="94"/>
      <c r="WNJ85" s="94"/>
      <c r="WNK85" s="94"/>
      <c r="WNL85" s="94"/>
      <c r="WNM85" s="94"/>
      <c r="WNN85" s="94"/>
      <c r="WNO85" s="94"/>
      <c r="WNP85" s="94"/>
      <c r="WNQ85" s="94"/>
      <c r="WNR85" s="94"/>
      <c r="WNS85" s="94"/>
      <c r="WNT85" s="94"/>
      <c r="WNU85" s="94"/>
      <c r="WNV85" s="94"/>
      <c r="WNW85" s="94"/>
      <c r="WNX85" s="94"/>
      <c r="WNY85" s="94"/>
      <c r="WNZ85" s="94"/>
      <c r="WOA85" s="94"/>
      <c r="WOB85" s="94"/>
      <c r="WOC85" s="94"/>
      <c r="WOD85" s="94"/>
      <c r="WOE85" s="94"/>
      <c r="WOF85" s="94"/>
      <c r="WOG85" s="94"/>
      <c r="WOH85" s="94"/>
      <c r="WOI85" s="94"/>
      <c r="WOJ85" s="94"/>
      <c r="WOK85" s="94"/>
      <c r="WOL85" s="94"/>
      <c r="WOM85" s="94"/>
      <c r="WON85" s="94"/>
      <c r="WOO85" s="94"/>
      <c r="WOP85" s="94"/>
      <c r="WOQ85" s="94"/>
      <c r="WOR85" s="94"/>
      <c r="WOS85" s="94"/>
      <c r="WOT85" s="94"/>
      <c r="WOU85" s="94"/>
      <c r="WOV85" s="94"/>
      <c r="WOW85" s="94"/>
      <c r="WOX85" s="94"/>
      <c r="WOY85" s="94"/>
      <c r="WOZ85" s="94"/>
      <c r="WPA85" s="94"/>
      <c r="WPB85" s="94"/>
      <c r="WPC85" s="94"/>
      <c r="WPD85" s="94"/>
      <c r="WPE85" s="94"/>
      <c r="WPF85" s="94"/>
      <c r="WPG85" s="94"/>
      <c r="WPH85" s="94"/>
      <c r="WPI85" s="94"/>
      <c r="WPJ85" s="94"/>
      <c r="WPK85" s="94"/>
      <c r="WPL85" s="94"/>
      <c r="WPM85" s="94"/>
      <c r="WPN85" s="94"/>
      <c r="WPO85" s="94"/>
      <c r="WPP85" s="94"/>
      <c r="WPQ85" s="94"/>
      <c r="WPR85" s="94"/>
      <c r="WPS85" s="94"/>
      <c r="WPT85" s="94"/>
      <c r="WPU85" s="94"/>
      <c r="WPV85" s="94"/>
      <c r="WPW85" s="94"/>
      <c r="WPX85" s="94"/>
      <c r="WPY85" s="94"/>
      <c r="WPZ85" s="94"/>
      <c r="WQA85" s="94"/>
      <c r="WQB85" s="94"/>
      <c r="WQC85" s="94"/>
      <c r="WQD85" s="94"/>
      <c r="WQE85" s="94"/>
      <c r="WQF85" s="94"/>
      <c r="WQG85" s="94"/>
      <c r="WQH85" s="94"/>
      <c r="WQI85" s="94"/>
      <c r="WQJ85" s="94"/>
      <c r="WQK85" s="94"/>
      <c r="WQL85" s="94"/>
      <c r="WQM85" s="94"/>
      <c r="WQN85" s="94"/>
      <c r="WQO85" s="94"/>
      <c r="WQP85" s="94"/>
      <c r="WQQ85" s="94"/>
      <c r="WQR85" s="94"/>
      <c r="WQS85" s="94"/>
      <c r="WQT85" s="94"/>
      <c r="WQU85" s="94"/>
      <c r="WQV85" s="94"/>
      <c r="WQW85" s="94"/>
      <c r="WQX85" s="94"/>
      <c r="WQY85" s="94"/>
      <c r="WQZ85" s="94"/>
      <c r="WRA85" s="94"/>
      <c r="WRB85" s="94"/>
      <c r="WRC85" s="94"/>
      <c r="WRD85" s="94"/>
      <c r="WRE85" s="94"/>
      <c r="WRF85" s="94"/>
      <c r="WRG85" s="94"/>
      <c r="WRH85" s="94"/>
      <c r="WRI85" s="94"/>
      <c r="WRJ85" s="94"/>
      <c r="WRK85" s="94"/>
      <c r="WRL85" s="94"/>
      <c r="WRM85" s="94"/>
      <c r="WRN85" s="94"/>
      <c r="WRO85" s="94"/>
      <c r="WRP85" s="94"/>
      <c r="WRQ85" s="94"/>
      <c r="WRR85" s="94"/>
      <c r="WRS85" s="94"/>
      <c r="WRT85" s="94"/>
      <c r="WRU85" s="94"/>
      <c r="WRV85" s="94"/>
      <c r="WRW85" s="94"/>
      <c r="WRX85" s="94"/>
      <c r="WRY85" s="94"/>
      <c r="WRZ85" s="94"/>
      <c r="WSA85" s="94"/>
      <c r="WSB85" s="94"/>
      <c r="WSC85" s="94"/>
      <c r="WSD85" s="94"/>
      <c r="WSE85" s="94"/>
      <c r="WSF85" s="94"/>
      <c r="WSG85" s="94"/>
      <c r="WSH85" s="94"/>
      <c r="WSI85" s="94"/>
      <c r="WSJ85" s="94"/>
      <c r="WSK85" s="94"/>
      <c r="WSL85" s="94"/>
      <c r="WSM85" s="94"/>
      <c r="WSN85" s="94"/>
      <c r="WSO85" s="94"/>
      <c r="WSP85" s="94"/>
      <c r="WSQ85" s="94"/>
      <c r="WSR85" s="94"/>
      <c r="WSS85" s="94"/>
      <c r="WST85" s="94"/>
      <c r="WSU85" s="94"/>
      <c r="WSV85" s="94"/>
      <c r="WSW85" s="94"/>
      <c r="WSX85" s="94"/>
      <c r="WSY85" s="94"/>
      <c r="WSZ85" s="94"/>
      <c r="WTA85" s="94"/>
      <c r="WTB85" s="94"/>
      <c r="WTC85" s="94"/>
      <c r="WTD85" s="94"/>
      <c r="WTE85" s="94"/>
      <c r="WTF85" s="94"/>
      <c r="WTG85" s="94"/>
      <c r="WTH85" s="94"/>
      <c r="WTI85" s="94"/>
      <c r="WTJ85" s="94"/>
      <c r="WTK85" s="94"/>
      <c r="WTL85" s="94"/>
      <c r="WTM85" s="94"/>
      <c r="WTN85" s="94"/>
      <c r="WTO85" s="94"/>
      <c r="WTP85" s="94"/>
      <c r="WTQ85" s="94"/>
      <c r="WTR85" s="94"/>
      <c r="WTS85" s="94"/>
      <c r="WTT85" s="94"/>
      <c r="WTU85" s="94"/>
      <c r="WTV85" s="94"/>
      <c r="WTW85" s="94"/>
      <c r="WTX85" s="94"/>
      <c r="WTY85" s="94"/>
      <c r="WTZ85" s="94"/>
      <c r="WUA85" s="94"/>
      <c r="WUB85" s="94"/>
      <c r="WUC85" s="94"/>
      <c r="WUD85" s="94"/>
      <c r="WUE85" s="94"/>
      <c r="WUF85" s="94"/>
      <c r="WUG85" s="94"/>
      <c r="WUH85" s="94"/>
      <c r="WUI85" s="94"/>
      <c r="WUJ85" s="94"/>
      <c r="WUK85" s="94"/>
      <c r="WUL85" s="94"/>
      <c r="WUM85" s="94"/>
      <c r="WUN85" s="94"/>
      <c r="WUO85" s="94"/>
      <c r="WUP85" s="94"/>
      <c r="WUQ85" s="94"/>
      <c r="WUR85" s="94"/>
      <c r="WUS85" s="94"/>
      <c r="WUT85" s="94"/>
      <c r="WUU85" s="94"/>
      <c r="WUV85" s="94"/>
      <c r="WUW85" s="94"/>
      <c r="WUX85" s="94"/>
      <c r="WUY85" s="94"/>
      <c r="WUZ85" s="94"/>
      <c r="WVA85" s="94"/>
      <c r="WVB85" s="94"/>
      <c r="WVC85" s="94"/>
      <c r="WVD85" s="94"/>
      <c r="WVE85" s="94"/>
      <c r="WVF85" s="94"/>
      <c r="WVG85" s="94"/>
      <c r="WVH85" s="94"/>
      <c r="WVI85" s="94"/>
      <c r="WVJ85" s="94"/>
      <c r="WVK85" s="94"/>
      <c r="WVL85" s="94"/>
      <c r="WVM85" s="94"/>
      <c r="WVN85" s="94"/>
      <c r="WVO85" s="94"/>
      <c r="WVP85" s="94"/>
      <c r="WVQ85" s="94"/>
      <c r="WVR85" s="94"/>
      <c r="WVS85" s="94"/>
      <c r="WVT85" s="94"/>
      <c r="WVU85" s="94"/>
      <c r="WVV85" s="94"/>
      <c r="WVW85" s="94"/>
      <c r="WVX85" s="94"/>
      <c r="WVY85" s="94"/>
      <c r="WVZ85" s="94"/>
      <c r="WWA85" s="94"/>
      <c r="WWB85" s="94"/>
      <c r="WWC85" s="94"/>
      <c r="WWD85" s="94"/>
      <c r="WWE85" s="94"/>
      <c r="WWF85" s="94"/>
      <c r="WWG85" s="94"/>
      <c r="WWH85" s="94"/>
      <c r="WWI85" s="94"/>
      <c r="WWJ85" s="94"/>
      <c r="WWK85" s="94"/>
      <c r="WWL85" s="94"/>
      <c r="WWM85" s="94"/>
      <c r="WWN85" s="94"/>
      <c r="WWO85" s="94"/>
      <c r="WWP85" s="94"/>
      <c r="WWQ85" s="94"/>
      <c r="WWR85" s="94"/>
      <c r="WWS85" s="94"/>
      <c r="WWT85" s="94"/>
      <c r="WWU85" s="94"/>
      <c r="WWV85" s="94"/>
      <c r="WWW85" s="94"/>
      <c r="WWX85" s="94"/>
      <c r="WWY85" s="94"/>
      <c r="WWZ85" s="94"/>
      <c r="WXA85" s="94"/>
      <c r="WXB85" s="94"/>
      <c r="WXC85" s="94"/>
      <c r="WXD85" s="94"/>
      <c r="WXE85" s="94"/>
      <c r="WXF85" s="94"/>
      <c r="WXG85" s="94"/>
      <c r="WXH85" s="94"/>
      <c r="WXI85" s="94"/>
      <c r="WXJ85" s="94"/>
      <c r="WXK85" s="94"/>
      <c r="WXL85" s="94"/>
      <c r="WXM85" s="94"/>
      <c r="WXN85" s="94"/>
      <c r="WXO85" s="94"/>
      <c r="WXP85" s="94"/>
      <c r="WXQ85" s="94"/>
      <c r="WXR85" s="94"/>
      <c r="WXS85" s="94"/>
      <c r="WXT85" s="94"/>
      <c r="WXU85" s="94"/>
      <c r="WXV85" s="94"/>
      <c r="WXW85" s="94"/>
      <c r="WXX85" s="94"/>
      <c r="WXY85" s="94"/>
      <c r="WXZ85" s="94"/>
      <c r="WYA85" s="94"/>
      <c r="WYB85" s="94"/>
      <c r="WYC85" s="94"/>
      <c r="WYD85" s="94"/>
      <c r="WYE85" s="94"/>
      <c r="WYF85" s="94"/>
      <c r="WYG85" s="94"/>
      <c r="WYH85" s="94"/>
      <c r="WYI85" s="94"/>
      <c r="WYJ85" s="94"/>
      <c r="WYK85" s="94"/>
      <c r="WYL85" s="94"/>
      <c r="WYM85" s="94"/>
      <c r="WYN85" s="94"/>
      <c r="WYO85" s="94"/>
      <c r="WYP85" s="94"/>
      <c r="WYQ85" s="94"/>
      <c r="WYR85" s="94"/>
      <c r="WYS85" s="94"/>
      <c r="WYT85" s="94"/>
      <c r="WYU85" s="94"/>
      <c r="WYV85" s="94"/>
      <c r="WYW85" s="94"/>
      <c r="WYX85" s="94"/>
      <c r="WYY85" s="94"/>
      <c r="WYZ85" s="94"/>
      <c r="WZA85" s="94"/>
      <c r="WZB85" s="94"/>
      <c r="WZC85" s="94"/>
      <c r="WZD85" s="94"/>
      <c r="WZE85" s="94"/>
      <c r="WZF85" s="94"/>
      <c r="WZG85" s="94"/>
      <c r="WZH85" s="94"/>
      <c r="WZI85" s="94"/>
      <c r="WZJ85" s="94"/>
      <c r="WZK85" s="94"/>
      <c r="WZL85" s="94"/>
      <c r="WZM85" s="94"/>
      <c r="WZN85" s="94"/>
      <c r="WZO85" s="94"/>
      <c r="WZP85" s="94"/>
      <c r="WZQ85" s="94"/>
      <c r="WZR85" s="94"/>
      <c r="WZS85" s="94"/>
      <c r="WZT85" s="94"/>
      <c r="WZU85" s="94"/>
      <c r="WZV85" s="94"/>
      <c r="WZW85" s="94"/>
      <c r="WZX85" s="94"/>
      <c r="WZY85" s="94"/>
      <c r="WZZ85" s="94"/>
      <c r="XAA85" s="94"/>
      <c r="XAB85" s="94"/>
      <c r="XAC85" s="94"/>
      <c r="XAD85" s="94"/>
      <c r="XAE85" s="94"/>
      <c r="XAF85" s="94"/>
      <c r="XAG85" s="94"/>
      <c r="XAH85" s="94"/>
      <c r="XAI85" s="94"/>
      <c r="XAJ85" s="94"/>
      <c r="XAK85" s="94"/>
      <c r="XAL85" s="94"/>
      <c r="XAM85" s="94"/>
      <c r="XAN85" s="94"/>
      <c r="XAO85" s="94"/>
      <c r="XAP85" s="94"/>
      <c r="XAQ85" s="94"/>
      <c r="XAR85" s="94"/>
      <c r="XAS85" s="94"/>
      <c r="XAT85" s="94"/>
      <c r="XAU85" s="94"/>
      <c r="XAV85" s="94"/>
      <c r="XAW85" s="94"/>
      <c r="XAX85" s="94"/>
      <c r="XAY85" s="94"/>
      <c r="XAZ85" s="94"/>
      <c r="XBA85" s="94"/>
      <c r="XBB85" s="94"/>
      <c r="XBC85" s="94"/>
      <c r="XBD85" s="94"/>
      <c r="XBE85" s="94"/>
      <c r="XBF85" s="94"/>
      <c r="XBG85" s="94"/>
      <c r="XBH85" s="94"/>
      <c r="XBI85" s="94"/>
      <c r="XBJ85" s="94"/>
      <c r="XBK85" s="94"/>
      <c r="XBL85" s="94"/>
      <c r="XBM85" s="94"/>
      <c r="XBN85" s="94"/>
      <c r="XBO85" s="94"/>
      <c r="XBP85" s="94"/>
      <c r="XBQ85" s="94"/>
      <c r="XBR85" s="94"/>
      <c r="XBS85" s="94"/>
      <c r="XBT85" s="94"/>
      <c r="XBU85" s="94"/>
      <c r="XBV85" s="94"/>
      <c r="XBW85" s="94"/>
      <c r="XBX85" s="94"/>
      <c r="XBY85" s="94"/>
      <c r="XBZ85" s="94"/>
      <c r="XCA85" s="94"/>
      <c r="XCB85" s="94"/>
      <c r="XCC85" s="94"/>
      <c r="XCD85" s="94"/>
      <c r="XCE85" s="94"/>
      <c r="XCF85" s="94"/>
      <c r="XCG85" s="94"/>
      <c r="XCH85" s="94"/>
      <c r="XCI85" s="94"/>
      <c r="XCJ85" s="94"/>
      <c r="XCK85" s="94"/>
      <c r="XCL85" s="94"/>
      <c r="XCM85" s="94"/>
      <c r="XCN85" s="94"/>
      <c r="XCO85" s="94"/>
      <c r="XCP85" s="94"/>
      <c r="XCQ85" s="94"/>
      <c r="XCR85" s="94"/>
      <c r="XCS85" s="94"/>
      <c r="XCT85" s="94"/>
      <c r="XCU85" s="94"/>
      <c r="XCV85" s="94"/>
      <c r="XCW85" s="94"/>
      <c r="XCX85" s="94"/>
      <c r="XCY85" s="94"/>
      <c r="XCZ85" s="94"/>
      <c r="XDA85" s="94"/>
      <c r="XDB85" s="94"/>
      <c r="XDC85" s="94"/>
      <c r="XDD85" s="94"/>
      <c r="XDE85" s="94"/>
      <c r="XDF85" s="94"/>
      <c r="XDG85" s="94"/>
      <c r="XDH85" s="94"/>
      <c r="XDI85" s="94"/>
      <c r="XDJ85" s="94"/>
      <c r="XDK85" s="94"/>
      <c r="XDL85" s="94"/>
      <c r="XDM85" s="94"/>
      <c r="XDN85" s="94"/>
      <c r="XDO85" s="94"/>
      <c r="XDP85" s="94"/>
      <c r="XDQ85" s="94"/>
      <c r="XDR85" s="94"/>
      <c r="XDS85" s="94"/>
      <c r="XDT85" s="94"/>
      <c r="XDU85" s="94"/>
      <c r="XDV85" s="94"/>
      <c r="XDW85" s="94"/>
      <c r="XDX85" s="94"/>
      <c r="XDY85" s="94"/>
      <c r="XDZ85" s="94"/>
      <c r="XEA85" s="94"/>
      <c r="XEB85" s="94"/>
      <c r="XEC85" s="94"/>
      <c r="XED85" s="94"/>
      <c r="XEE85" s="94"/>
      <c r="XEF85" s="94"/>
      <c r="XEG85" s="94"/>
      <c r="XEH85" s="94"/>
      <c r="XEI85" s="94"/>
      <c r="XEJ85" s="94"/>
      <c r="XEK85" s="94"/>
      <c r="XEL85" s="94"/>
      <c r="XEM85" s="94"/>
      <c r="XEN85" s="94"/>
      <c r="XEO85" s="94"/>
      <c r="XEP85" s="94"/>
    </row>
    <row r="86" spans="2:16370" x14ac:dyDescent="0.2">
      <c r="B86" s="113" t="str">
        <f t="shared" si="52"/>
        <v>R_B</v>
      </c>
      <c r="C86" s="114">
        <f t="shared" ref="C86:AH86" si="57">IFERROR((C44-$BI44)*LN(C44/$BI44),0)</f>
        <v>1.9613937692286056E-2</v>
      </c>
      <c r="D86" s="114">
        <f t="shared" si="57"/>
        <v>1.8655486145551261E-2</v>
      </c>
      <c r="E86" s="114">
        <f t="shared" si="57"/>
        <v>1.6119506093784444E-2</v>
      </c>
      <c r="F86" s="114">
        <f t="shared" si="57"/>
        <v>1.5635525264332793E-2</v>
      </c>
      <c r="G86" s="114">
        <f t="shared" si="57"/>
        <v>1.5589234309163816E-2</v>
      </c>
      <c r="H86" s="114">
        <f t="shared" si="57"/>
        <v>1.5604572359848891E-2</v>
      </c>
      <c r="I86" s="114">
        <f t="shared" si="57"/>
        <v>1.422219011447212E-2</v>
      </c>
      <c r="J86" s="114">
        <f t="shared" si="57"/>
        <v>1.3747578117737544E-2</v>
      </c>
      <c r="K86" s="114">
        <f t="shared" si="57"/>
        <v>1.1485019986642697E-2</v>
      </c>
      <c r="L86" s="114">
        <f t="shared" si="57"/>
        <v>8.9819340558082699E-3</v>
      </c>
      <c r="M86" s="114">
        <f t="shared" si="57"/>
        <v>7.1127083201129532E-3</v>
      </c>
      <c r="N86" s="114">
        <f t="shared" si="57"/>
        <v>5.1392479221938434E-3</v>
      </c>
      <c r="O86" s="114">
        <f t="shared" si="57"/>
        <v>3.1175828341203798E-3</v>
      </c>
      <c r="P86" s="114">
        <f t="shared" si="57"/>
        <v>2.7081749250727175E-3</v>
      </c>
      <c r="Q86" s="114">
        <f t="shared" si="57"/>
        <v>1.3730934527696054E-3</v>
      </c>
      <c r="R86" s="114">
        <f t="shared" si="57"/>
        <v>1.1419314937797258E-3</v>
      </c>
      <c r="S86" s="114">
        <f t="shared" si="57"/>
        <v>8.9083918731499049E-4</v>
      </c>
      <c r="T86" s="114">
        <f t="shared" si="57"/>
        <v>7.9358623585151593E-4</v>
      </c>
      <c r="U86" s="114">
        <f t="shared" si="57"/>
        <v>5.7953459219191089E-4</v>
      </c>
      <c r="V86" s="114">
        <f t="shared" si="57"/>
        <v>1.0831599347191352E-3</v>
      </c>
      <c r="W86" s="114">
        <f t="shared" si="57"/>
        <v>7.141012908301297E-4</v>
      </c>
      <c r="X86" s="114">
        <f t="shared" si="57"/>
        <v>1.6519397922916661E-3</v>
      </c>
      <c r="Y86" s="114">
        <f t="shared" si="57"/>
        <v>1.7518136536623411E-3</v>
      </c>
      <c r="Z86" s="114">
        <f t="shared" si="57"/>
        <v>7.3557709751580842E-4</v>
      </c>
      <c r="AA86" s="114">
        <f t="shared" si="57"/>
        <v>3.1200979741349193E-4</v>
      </c>
      <c r="AB86" s="114">
        <f t="shared" si="57"/>
        <v>6.5557680427286548E-4</v>
      </c>
      <c r="AC86" s="114">
        <f t="shared" si="57"/>
        <v>3.6590380976290169E-4</v>
      </c>
      <c r="AD86" s="114">
        <f t="shared" si="57"/>
        <v>4.4936635750689668E-4</v>
      </c>
      <c r="AE86" s="114">
        <f t="shared" si="57"/>
        <v>2.1151319400354915E-4</v>
      </c>
      <c r="AF86" s="114">
        <f t="shared" si="57"/>
        <v>3.6832793004914642E-4</v>
      </c>
      <c r="AG86" s="114">
        <f t="shared" si="57"/>
        <v>6.1163520850700931E-4</v>
      </c>
      <c r="AH86" s="114">
        <f t="shared" si="57"/>
        <v>6.7948704169952946E-4</v>
      </c>
      <c r="AI86" s="114">
        <f t="shared" ref="AI86:BH86" si="58">IFERROR((AI44-$BI44)*LN(AI44/$BI44),0)</f>
        <v>3.9703812806064662E-4</v>
      </c>
      <c r="AJ86" s="114">
        <f t="shared" si="58"/>
        <v>3.815228956041429E-4</v>
      </c>
      <c r="AK86" s="114">
        <f t="shared" si="58"/>
        <v>3.6707797016507815E-4</v>
      </c>
      <c r="AL86" s="114">
        <f t="shared" si="58"/>
        <v>3.3552928261518976E-4</v>
      </c>
      <c r="AM86" s="114">
        <f t="shared" si="58"/>
        <v>3.3500536107224818E-6</v>
      </c>
      <c r="AN86" s="114">
        <f t="shared" si="58"/>
        <v>7.5186432970945346E-5</v>
      </c>
      <c r="AO86" s="114">
        <f t="shared" si="58"/>
        <v>1.7073436660406595E-4</v>
      </c>
      <c r="AP86" s="114">
        <f t="shared" si="58"/>
        <v>2.3503625447402396E-4</v>
      </c>
      <c r="AQ86" s="114">
        <f t="shared" si="58"/>
        <v>1.1295132202809423E-3</v>
      </c>
      <c r="AR86" s="114">
        <f t="shared" si="58"/>
        <v>1.9271110596664066E-3</v>
      </c>
      <c r="AS86" s="114">
        <f t="shared" si="58"/>
        <v>3.5510883600012796E-3</v>
      </c>
      <c r="AT86" s="114">
        <f t="shared" si="58"/>
        <v>3.0049364037581568E-3</v>
      </c>
      <c r="AU86" s="114">
        <f t="shared" si="58"/>
        <v>2.7618481404461668E-3</v>
      </c>
      <c r="AV86" s="114">
        <f t="shared" si="58"/>
        <v>4.9243314744273634E-3</v>
      </c>
      <c r="AW86" s="114">
        <f t="shared" si="58"/>
        <v>4.3060220141005901E-3</v>
      </c>
      <c r="AX86" s="114">
        <f t="shared" si="58"/>
        <v>3.6711294047616387E-3</v>
      </c>
      <c r="AY86" s="114">
        <f t="shared" si="58"/>
        <v>3.4089220982619775E-3</v>
      </c>
      <c r="AZ86" s="114">
        <f t="shared" si="58"/>
        <v>2.360875088588627E-3</v>
      </c>
      <c r="BA86" s="114">
        <f t="shared" si="58"/>
        <v>2.2683166021696052E-3</v>
      </c>
      <c r="BB86" s="114">
        <f t="shared" si="58"/>
        <v>1.9476443318417473E-3</v>
      </c>
      <c r="BC86" s="114">
        <f t="shared" si="58"/>
        <v>2.2010034250444899E-4</v>
      </c>
      <c r="BD86" s="114">
        <f t="shared" si="58"/>
        <v>4.8083176949156106E-5</v>
      </c>
      <c r="BE86" s="114">
        <f t="shared" si="58"/>
        <v>9.1867641469044474E-5</v>
      </c>
      <c r="BF86" s="114">
        <f t="shared" si="58"/>
        <v>1.5202383223958957E-5</v>
      </c>
      <c r="BG86" s="114">
        <f t="shared" si="58"/>
        <v>1.9144251382640203E-5</v>
      </c>
      <c r="BH86" s="114">
        <f t="shared" si="58"/>
        <v>4.2206385057741615E-5</v>
      </c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  <c r="CO86" s="94"/>
      <c r="CP86" s="94"/>
      <c r="CQ86" s="94"/>
      <c r="CR86" s="94"/>
      <c r="CS86" s="94"/>
      <c r="CT86" s="94"/>
      <c r="CU86" s="94"/>
      <c r="CV86" s="94"/>
      <c r="CW86" s="94"/>
      <c r="CX86" s="94"/>
      <c r="CY86" s="94"/>
      <c r="CZ86" s="94"/>
      <c r="DA86" s="94"/>
      <c r="DB86" s="94"/>
      <c r="DC86" s="94"/>
      <c r="DD86" s="94"/>
      <c r="DE86" s="94"/>
      <c r="DF86" s="94"/>
      <c r="DG86" s="94"/>
      <c r="DH86" s="94"/>
      <c r="DI86" s="94"/>
      <c r="DJ86" s="94"/>
      <c r="DK86" s="94"/>
      <c r="DL86" s="94"/>
      <c r="DM86" s="94"/>
      <c r="DN86" s="94"/>
      <c r="DO86" s="94"/>
      <c r="DP86" s="94"/>
      <c r="DQ86" s="94"/>
      <c r="DR86" s="94"/>
      <c r="DS86" s="94"/>
      <c r="DT86" s="94"/>
      <c r="DU86" s="94"/>
      <c r="DV86" s="94"/>
      <c r="DW86" s="94"/>
      <c r="DX86" s="94"/>
      <c r="DY86" s="94"/>
      <c r="DZ86" s="94"/>
      <c r="EA86" s="94"/>
      <c r="EB86" s="94"/>
      <c r="EC86" s="94"/>
      <c r="ED86" s="94"/>
      <c r="EE86" s="94"/>
      <c r="EF86" s="94"/>
      <c r="EG86" s="94"/>
      <c r="EH86" s="94"/>
      <c r="EI86" s="94"/>
      <c r="EJ86" s="94"/>
      <c r="EK86" s="94"/>
      <c r="EL86" s="94"/>
      <c r="EM86" s="94"/>
      <c r="EN86" s="94"/>
      <c r="EO86" s="94"/>
      <c r="EP86" s="94"/>
      <c r="EQ86" s="94"/>
      <c r="ER86" s="94"/>
      <c r="ES86" s="94"/>
      <c r="ET86" s="94"/>
      <c r="EU86" s="94"/>
      <c r="EV86" s="94"/>
      <c r="EW86" s="94"/>
      <c r="EX86" s="94"/>
      <c r="EY86" s="94"/>
      <c r="EZ86" s="94"/>
      <c r="FA86" s="94"/>
      <c r="FB86" s="94"/>
      <c r="FC86" s="94"/>
      <c r="FD86" s="94"/>
      <c r="FE86" s="94"/>
      <c r="FF86" s="94"/>
      <c r="FG86" s="94"/>
      <c r="FH86" s="94"/>
      <c r="FI86" s="94"/>
      <c r="FJ86" s="94"/>
      <c r="FK86" s="94"/>
      <c r="FL86" s="94"/>
      <c r="FM86" s="94"/>
      <c r="FN86" s="94"/>
      <c r="FO86" s="94"/>
      <c r="FP86" s="94"/>
      <c r="FQ86" s="94"/>
      <c r="FR86" s="94"/>
      <c r="FS86" s="94"/>
      <c r="FT86" s="94"/>
      <c r="FU86" s="94"/>
      <c r="FV86" s="94"/>
      <c r="FW86" s="94"/>
      <c r="FX86" s="94"/>
      <c r="FY86" s="94"/>
      <c r="FZ86" s="94"/>
      <c r="GA86" s="94"/>
      <c r="GB86" s="94"/>
      <c r="GC86" s="94"/>
      <c r="GD86" s="94"/>
      <c r="GE86" s="94"/>
      <c r="GF86" s="94"/>
      <c r="GG86" s="94"/>
      <c r="GH86" s="94"/>
      <c r="GI86" s="94"/>
      <c r="GJ86" s="94"/>
      <c r="GK86" s="94"/>
      <c r="GL86" s="94"/>
      <c r="GM86" s="94"/>
      <c r="GN86" s="94"/>
      <c r="GO86" s="94"/>
      <c r="GP86" s="94"/>
      <c r="GQ86" s="94"/>
      <c r="GR86" s="94"/>
      <c r="GS86" s="94"/>
      <c r="GT86" s="94"/>
      <c r="GU86" s="94"/>
      <c r="GV86" s="94"/>
      <c r="GW86" s="94"/>
      <c r="GX86" s="94"/>
      <c r="GY86" s="94"/>
      <c r="GZ86" s="94"/>
      <c r="HA86" s="94"/>
      <c r="HB86" s="94"/>
      <c r="HC86" s="94"/>
      <c r="HD86" s="94"/>
      <c r="HE86" s="94"/>
      <c r="HF86" s="94"/>
      <c r="HG86" s="94"/>
      <c r="HH86" s="94"/>
      <c r="HI86" s="94"/>
      <c r="HJ86" s="94"/>
      <c r="HK86" s="94"/>
      <c r="HL86" s="94"/>
      <c r="HM86" s="94"/>
      <c r="HN86" s="94"/>
      <c r="HO86" s="94"/>
      <c r="HP86" s="94"/>
      <c r="HQ86" s="94"/>
      <c r="HR86" s="94"/>
      <c r="HS86" s="94"/>
      <c r="HT86" s="94"/>
      <c r="HU86" s="94"/>
      <c r="HV86" s="94"/>
      <c r="HW86" s="94"/>
      <c r="HX86" s="94"/>
      <c r="HY86" s="94"/>
      <c r="HZ86" s="94"/>
      <c r="IA86" s="94"/>
      <c r="IB86" s="94"/>
      <c r="IC86" s="94"/>
      <c r="ID86" s="94"/>
      <c r="IE86" s="94"/>
      <c r="IF86" s="94"/>
      <c r="IG86" s="94"/>
      <c r="IH86" s="94"/>
      <c r="II86" s="94"/>
      <c r="IJ86" s="94"/>
      <c r="IK86" s="94"/>
      <c r="IL86" s="94"/>
      <c r="IM86" s="94"/>
      <c r="IN86" s="94"/>
      <c r="IO86" s="94"/>
      <c r="IP86" s="94"/>
      <c r="IQ86" s="94"/>
      <c r="IR86" s="94"/>
      <c r="IS86" s="94"/>
      <c r="IT86" s="94"/>
      <c r="IU86" s="94"/>
      <c r="IV86" s="94"/>
      <c r="IW86" s="94"/>
      <c r="IX86" s="94"/>
      <c r="IY86" s="94"/>
      <c r="IZ86" s="94"/>
      <c r="JA86" s="94"/>
      <c r="JB86" s="94"/>
      <c r="JC86" s="94"/>
      <c r="JD86" s="94"/>
      <c r="JE86" s="94"/>
      <c r="JF86" s="94"/>
      <c r="JG86" s="94"/>
      <c r="JH86" s="94"/>
      <c r="JI86" s="94"/>
      <c r="JJ86" s="94"/>
      <c r="JK86" s="94"/>
      <c r="JL86" s="94"/>
      <c r="JM86" s="94"/>
      <c r="JN86" s="94"/>
      <c r="JO86" s="94"/>
      <c r="JP86" s="94"/>
      <c r="JQ86" s="94"/>
      <c r="JR86" s="94"/>
      <c r="JS86" s="94"/>
      <c r="JT86" s="94"/>
      <c r="JU86" s="94"/>
      <c r="JV86" s="94"/>
      <c r="JW86" s="94"/>
      <c r="JX86" s="94"/>
      <c r="JY86" s="94"/>
      <c r="JZ86" s="94"/>
      <c r="KA86" s="94"/>
      <c r="KB86" s="94"/>
      <c r="KC86" s="94"/>
      <c r="KD86" s="94"/>
      <c r="KE86" s="94"/>
      <c r="KF86" s="94"/>
      <c r="KG86" s="94"/>
      <c r="KH86" s="94"/>
      <c r="KI86" s="94"/>
      <c r="KJ86" s="94"/>
      <c r="KK86" s="94"/>
      <c r="KL86" s="94"/>
      <c r="KM86" s="94"/>
      <c r="KN86" s="94"/>
      <c r="KO86" s="94"/>
      <c r="KP86" s="94"/>
      <c r="KQ86" s="94"/>
      <c r="KR86" s="94"/>
      <c r="KS86" s="94"/>
      <c r="KT86" s="94"/>
      <c r="KU86" s="94"/>
      <c r="KV86" s="94"/>
      <c r="KW86" s="94"/>
      <c r="KX86" s="94"/>
      <c r="KY86" s="94"/>
      <c r="KZ86" s="94"/>
      <c r="LA86" s="94"/>
      <c r="LB86" s="94"/>
      <c r="LC86" s="94"/>
      <c r="LD86" s="94"/>
      <c r="LE86" s="94"/>
      <c r="LF86" s="94"/>
      <c r="LG86" s="94"/>
      <c r="LH86" s="94"/>
      <c r="LI86" s="94"/>
      <c r="LJ86" s="94"/>
      <c r="LK86" s="94"/>
      <c r="LL86" s="94"/>
      <c r="LM86" s="94"/>
      <c r="LN86" s="94"/>
      <c r="LO86" s="94"/>
      <c r="LP86" s="94"/>
      <c r="LQ86" s="94"/>
      <c r="LR86" s="94"/>
      <c r="LS86" s="94"/>
      <c r="LT86" s="94"/>
      <c r="LU86" s="94"/>
      <c r="LV86" s="94"/>
      <c r="LW86" s="94"/>
      <c r="LX86" s="94"/>
      <c r="LY86" s="94"/>
      <c r="LZ86" s="94"/>
      <c r="MA86" s="94"/>
      <c r="MB86" s="94"/>
      <c r="MC86" s="94"/>
      <c r="MD86" s="94"/>
      <c r="ME86" s="94"/>
      <c r="MF86" s="94"/>
      <c r="MG86" s="94"/>
      <c r="MH86" s="94"/>
      <c r="MI86" s="94"/>
      <c r="MJ86" s="94"/>
      <c r="MK86" s="94"/>
      <c r="ML86" s="94"/>
      <c r="MM86" s="94"/>
      <c r="MN86" s="94"/>
      <c r="MO86" s="94"/>
      <c r="MP86" s="94"/>
      <c r="MQ86" s="94"/>
      <c r="MR86" s="94"/>
      <c r="MS86" s="94"/>
      <c r="MT86" s="94"/>
      <c r="MU86" s="94"/>
      <c r="MV86" s="94"/>
      <c r="MW86" s="94"/>
      <c r="MX86" s="94"/>
      <c r="MY86" s="94"/>
      <c r="MZ86" s="94"/>
      <c r="NA86" s="94"/>
      <c r="NB86" s="94"/>
      <c r="NC86" s="94"/>
      <c r="ND86" s="94"/>
      <c r="NE86" s="94"/>
      <c r="NF86" s="94"/>
      <c r="NG86" s="94"/>
      <c r="NH86" s="94"/>
      <c r="NI86" s="94"/>
      <c r="NJ86" s="94"/>
      <c r="NK86" s="94"/>
      <c r="NL86" s="94"/>
      <c r="NM86" s="94"/>
      <c r="NN86" s="94"/>
      <c r="NO86" s="94"/>
      <c r="NP86" s="94"/>
      <c r="NQ86" s="94"/>
      <c r="NR86" s="94"/>
      <c r="NS86" s="94"/>
      <c r="NT86" s="94"/>
      <c r="NU86" s="94"/>
      <c r="NV86" s="94"/>
      <c r="NW86" s="94"/>
      <c r="NX86" s="94"/>
      <c r="NY86" s="94"/>
      <c r="NZ86" s="94"/>
      <c r="OA86" s="94"/>
      <c r="OB86" s="94"/>
      <c r="OC86" s="94"/>
      <c r="OD86" s="94"/>
      <c r="OE86" s="94"/>
      <c r="OF86" s="94"/>
      <c r="OG86" s="94"/>
      <c r="OH86" s="94"/>
      <c r="OI86" s="94"/>
      <c r="OJ86" s="94"/>
      <c r="OK86" s="94"/>
      <c r="OL86" s="94"/>
      <c r="OM86" s="94"/>
      <c r="ON86" s="94"/>
      <c r="OO86" s="94"/>
      <c r="OP86" s="94"/>
      <c r="OQ86" s="94"/>
      <c r="OR86" s="94"/>
      <c r="OS86" s="94"/>
      <c r="OT86" s="94"/>
      <c r="OU86" s="94"/>
      <c r="OV86" s="94"/>
      <c r="OW86" s="94"/>
      <c r="OX86" s="94"/>
      <c r="OY86" s="94"/>
      <c r="OZ86" s="94"/>
      <c r="PA86" s="94"/>
      <c r="PB86" s="94"/>
      <c r="PC86" s="94"/>
      <c r="PD86" s="94"/>
      <c r="PE86" s="94"/>
      <c r="PF86" s="94"/>
      <c r="PG86" s="94"/>
      <c r="PH86" s="94"/>
      <c r="PI86" s="94"/>
      <c r="PJ86" s="94"/>
      <c r="PK86" s="94"/>
      <c r="PL86" s="94"/>
      <c r="PM86" s="94"/>
      <c r="PN86" s="94"/>
      <c r="PO86" s="94"/>
      <c r="PP86" s="94"/>
      <c r="PQ86" s="94"/>
      <c r="PR86" s="94"/>
      <c r="PS86" s="94"/>
      <c r="PT86" s="94"/>
      <c r="PU86" s="94"/>
      <c r="PV86" s="94"/>
      <c r="PW86" s="94"/>
      <c r="PX86" s="94"/>
      <c r="PY86" s="94"/>
      <c r="PZ86" s="94"/>
      <c r="QA86" s="94"/>
      <c r="QB86" s="94"/>
      <c r="QC86" s="94"/>
      <c r="QD86" s="94"/>
      <c r="QE86" s="94"/>
      <c r="QF86" s="94"/>
      <c r="QG86" s="94"/>
      <c r="QH86" s="94"/>
      <c r="QI86" s="94"/>
      <c r="QJ86" s="94"/>
      <c r="QK86" s="94"/>
      <c r="QL86" s="94"/>
      <c r="QM86" s="94"/>
      <c r="QN86" s="94"/>
      <c r="QO86" s="94"/>
      <c r="QP86" s="94"/>
      <c r="QQ86" s="94"/>
      <c r="QR86" s="94"/>
      <c r="QS86" s="94"/>
      <c r="QT86" s="94"/>
      <c r="QU86" s="94"/>
      <c r="QV86" s="94"/>
      <c r="QW86" s="94"/>
      <c r="QX86" s="94"/>
      <c r="QY86" s="94"/>
      <c r="QZ86" s="94"/>
      <c r="RA86" s="94"/>
      <c r="RB86" s="94"/>
      <c r="RC86" s="94"/>
      <c r="RD86" s="94"/>
      <c r="RE86" s="94"/>
      <c r="RF86" s="94"/>
      <c r="RG86" s="94"/>
      <c r="RH86" s="94"/>
      <c r="RI86" s="94"/>
      <c r="RJ86" s="94"/>
      <c r="RK86" s="94"/>
      <c r="RL86" s="94"/>
      <c r="RM86" s="94"/>
      <c r="RN86" s="94"/>
      <c r="RO86" s="94"/>
      <c r="RP86" s="94"/>
      <c r="RQ86" s="94"/>
      <c r="RR86" s="94"/>
      <c r="RS86" s="94"/>
      <c r="RT86" s="94"/>
      <c r="RU86" s="94"/>
      <c r="RV86" s="94"/>
      <c r="RW86" s="94"/>
      <c r="RX86" s="94"/>
      <c r="RY86" s="94"/>
      <c r="RZ86" s="94"/>
      <c r="SA86" s="94"/>
      <c r="SB86" s="94"/>
      <c r="SC86" s="94"/>
      <c r="SD86" s="94"/>
      <c r="SE86" s="94"/>
      <c r="SF86" s="94"/>
      <c r="SG86" s="94"/>
      <c r="SH86" s="94"/>
      <c r="SI86" s="94"/>
      <c r="SJ86" s="94"/>
      <c r="SK86" s="94"/>
      <c r="SL86" s="94"/>
      <c r="SM86" s="94"/>
      <c r="SN86" s="94"/>
      <c r="SO86" s="94"/>
      <c r="SP86" s="94"/>
      <c r="SQ86" s="94"/>
      <c r="SR86" s="94"/>
      <c r="SS86" s="94"/>
      <c r="ST86" s="94"/>
      <c r="SU86" s="94"/>
      <c r="SV86" s="94"/>
      <c r="SW86" s="94"/>
      <c r="SX86" s="94"/>
      <c r="SY86" s="94"/>
      <c r="SZ86" s="94"/>
      <c r="TA86" s="94"/>
      <c r="TB86" s="94"/>
      <c r="TC86" s="94"/>
      <c r="TD86" s="94"/>
      <c r="TE86" s="94"/>
      <c r="TF86" s="94"/>
      <c r="TG86" s="94"/>
      <c r="TH86" s="94"/>
      <c r="TI86" s="94"/>
      <c r="TJ86" s="94"/>
      <c r="TK86" s="94"/>
      <c r="TL86" s="94"/>
      <c r="TM86" s="94"/>
      <c r="TN86" s="94"/>
      <c r="TO86" s="94"/>
      <c r="TP86" s="94"/>
      <c r="TQ86" s="94"/>
      <c r="TR86" s="94"/>
      <c r="TS86" s="94"/>
      <c r="TT86" s="94"/>
      <c r="TU86" s="94"/>
      <c r="TV86" s="94"/>
      <c r="TW86" s="94"/>
      <c r="TX86" s="94"/>
      <c r="TY86" s="94"/>
      <c r="TZ86" s="94"/>
      <c r="UA86" s="94"/>
      <c r="UB86" s="94"/>
      <c r="UC86" s="94"/>
      <c r="UD86" s="94"/>
      <c r="UE86" s="94"/>
      <c r="UF86" s="94"/>
      <c r="UG86" s="94"/>
      <c r="UH86" s="94"/>
      <c r="UI86" s="94"/>
      <c r="UJ86" s="94"/>
      <c r="UK86" s="94"/>
      <c r="UL86" s="94"/>
      <c r="UM86" s="94"/>
      <c r="UN86" s="94"/>
      <c r="UO86" s="94"/>
      <c r="UP86" s="94"/>
      <c r="UQ86" s="94"/>
      <c r="UR86" s="94"/>
      <c r="US86" s="94"/>
      <c r="UT86" s="94"/>
      <c r="UU86" s="94"/>
      <c r="UV86" s="94"/>
      <c r="UW86" s="94"/>
      <c r="UX86" s="94"/>
      <c r="UY86" s="94"/>
      <c r="UZ86" s="94"/>
      <c r="VA86" s="94"/>
      <c r="VB86" s="94"/>
      <c r="VC86" s="94"/>
      <c r="VD86" s="94"/>
      <c r="VE86" s="94"/>
      <c r="VF86" s="94"/>
      <c r="VG86" s="94"/>
      <c r="VH86" s="94"/>
      <c r="VI86" s="94"/>
      <c r="VJ86" s="94"/>
      <c r="VK86" s="94"/>
      <c r="VL86" s="94"/>
      <c r="VM86" s="94"/>
      <c r="VN86" s="94"/>
      <c r="VO86" s="94"/>
      <c r="VP86" s="94"/>
      <c r="VQ86" s="94"/>
      <c r="VR86" s="94"/>
      <c r="VS86" s="94"/>
      <c r="VT86" s="94"/>
      <c r="VU86" s="94"/>
      <c r="VV86" s="94"/>
      <c r="VW86" s="94"/>
      <c r="VX86" s="94"/>
      <c r="VY86" s="94"/>
      <c r="VZ86" s="94"/>
      <c r="WA86" s="94"/>
      <c r="WB86" s="94"/>
      <c r="WC86" s="94"/>
      <c r="WD86" s="94"/>
      <c r="WE86" s="94"/>
      <c r="WF86" s="94"/>
      <c r="WG86" s="94"/>
      <c r="WH86" s="94"/>
      <c r="WI86" s="94"/>
      <c r="WJ86" s="94"/>
      <c r="WK86" s="94"/>
      <c r="WL86" s="94"/>
      <c r="WM86" s="94"/>
      <c r="WN86" s="94"/>
      <c r="WO86" s="94"/>
      <c r="WP86" s="94"/>
      <c r="WQ86" s="94"/>
      <c r="WR86" s="94"/>
      <c r="WS86" s="94"/>
      <c r="WT86" s="94"/>
      <c r="WU86" s="94"/>
      <c r="WV86" s="94"/>
      <c r="WW86" s="94"/>
      <c r="WX86" s="94"/>
      <c r="WY86" s="94"/>
      <c r="WZ86" s="94"/>
      <c r="XA86" s="94"/>
      <c r="XB86" s="94"/>
      <c r="XC86" s="94"/>
      <c r="XD86" s="94"/>
      <c r="XE86" s="94"/>
      <c r="XF86" s="94"/>
      <c r="XG86" s="94"/>
      <c r="XH86" s="94"/>
      <c r="XI86" s="94"/>
      <c r="XJ86" s="94"/>
      <c r="XK86" s="94"/>
      <c r="XL86" s="94"/>
      <c r="XM86" s="94"/>
      <c r="XN86" s="94"/>
      <c r="XO86" s="94"/>
      <c r="XP86" s="94"/>
      <c r="XQ86" s="94"/>
      <c r="XR86" s="94"/>
      <c r="XS86" s="94"/>
      <c r="XT86" s="94"/>
      <c r="XU86" s="94"/>
      <c r="XV86" s="94"/>
      <c r="XW86" s="94"/>
      <c r="XX86" s="94"/>
      <c r="XY86" s="94"/>
      <c r="XZ86" s="94"/>
      <c r="YA86" s="94"/>
      <c r="YB86" s="94"/>
      <c r="YC86" s="94"/>
      <c r="YD86" s="94"/>
      <c r="YE86" s="94"/>
      <c r="YF86" s="94"/>
      <c r="YG86" s="94"/>
      <c r="YH86" s="94"/>
      <c r="YI86" s="94"/>
      <c r="YJ86" s="94"/>
      <c r="YK86" s="94"/>
      <c r="YL86" s="94"/>
      <c r="YM86" s="94"/>
      <c r="YN86" s="94"/>
      <c r="YO86" s="94"/>
      <c r="YP86" s="94"/>
      <c r="YQ86" s="94"/>
      <c r="YR86" s="94"/>
      <c r="YS86" s="94"/>
      <c r="YT86" s="94"/>
      <c r="YU86" s="94"/>
      <c r="YV86" s="94"/>
      <c r="YW86" s="94"/>
      <c r="YX86" s="94"/>
      <c r="YY86" s="94"/>
      <c r="YZ86" s="94"/>
      <c r="ZA86" s="94"/>
      <c r="ZB86" s="94"/>
      <c r="ZC86" s="94"/>
      <c r="ZD86" s="94"/>
      <c r="ZE86" s="94"/>
      <c r="ZF86" s="94"/>
      <c r="ZG86" s="94"/>
      <c r="ZH86" s="94"/>
      <c r="ZI86" s="94"/>
      <c r="ZJ86" s="94"/>
      <c r="ZK86" s="94"/>
      <c r="ZL86" s="94"/>
      <c r="ZM86" s="94"/>
      <c r="ZN86" s="94"/>
      <c r="ZO86" s="94"/>
      <c r="ZP86" s="94"/>
      <c r="ZQ86" s="94"/>
      <c r="ZR86" s="94"/>
      <c r="ZS86" s="94"/>
      <c r="ZT86" s="94"/>
      <c r="ZU86" s="94"/>
      <c r="ZV86" s="94"/>
      <c r="ZW86" s="94"/>
      <c r="ZX86" s="94"/>
      <c r="ZY86" s="94"/>
      <c r="ZZ86" s="94"/>
      <c r="AAA86" s="94"/>
      <c r="AAB86" s="94"/>
      <c r="AAC86" s="94"/>
      <c r="AAD86" s="94"/>
      <c r="AAE86" s="94"/>
      <c r="AAF86" s="94"/>
      <c r="AAG86" s="94"/>
      <c r="AAH86" s="94"/>
      <c r="AAI86" s="94"/>
      <c r="AAJ86" s="94"/>
      <c r="AAK86" s="94"/>
      <c r="AAL86" s="94"/>
      <c r="AAM86" s="94"/>
      <c r="AAN86" s="94"/>
      <c r="AAO86" s="94"/>
      <c r="AAP86" s="94"/>
      <c r="AAQ86" s="94"/>
      <c r="AAR86" s="94"/>
      <c r="AAS86" s="94"/>
      <c r="AAT86" s="94"/>
      <c r="AAU86" s="94"/>
      <c r="AAV86" s="94"/>
      <c r="AAW86" s="94"/>
      <c r="AAX86" s="94"/>
      <c r="AAY86" s="94"/>
      <c r="AAZ86" s="94"/>
      <c r="ABA86" s="94"/>
      <c r="ABB86" s="94"/>
      <c r="ABC86" s="94"/>
      <c r="ABD86" s="94"/>
      <c r="ABE86" s="94"/>
      <c r="ABF86" s="94"/>
      <c r="ABG86" s="94"/>
      <c r="ABH86" s="94"/>
      <c r="ABI86" s="94"/>
      <c r="ABJ86" s="94"/>
      <c r="ABK86" s="94"/>
      <c r="ABL86" s="94"/>
      <c r="ABM86" s="94"/>
      <c r="ABN86" s="94"/>
      <c r="ABO86" s="94"/>
      <c r="ABP86" s="94"/>
      <c r="ABQ86" s="94"/>
      <c r="ABR86" s="94"/>
      <c r="ABS86" s="94"/>
      <c r="ABT86" s="94"/>
      <c r="ABU86" s="94"/>
      <c r="ABV86" s="94"/>
      <c r="ABW86" s="94"/>
      <c r="ABX86" s="94"/>
      <c r="ABY86" s="94"/>
      <c r="ABZ86" s="94"/>
      <c r="ACA86" s="94"/>
      <c r="ACB86" s="94"/>
      <c r="ACC86" s="94"/>
      <c r="ACD86" s="94"/>
      <c r="ACE86" s="94"/>
      <c r="ACF86" s="94"/>
      <c r="ACG86" s="94"/>
      <c r="ACH86" s="94"/>
      <c r="ACI86" s="94"/>
      <c r="ACJ86" s="94"/>
      <c r="ACK86" s="94"/>
      <c r="ACL86" s="94"/>
      <c r="ACM86" s="94"/>
      <c r="ACN86" s="94"/>
      <c r="ACO86" s="94"/>
      <c r="ACP86" s="94"/>
      <c r="ACQ86" s="94"/>
      <c r="ACR86" s="94"/>
      <c r="ACS86" s="94"/>
      <c r="ACT86" s="94"/>
      <c r="ACU86" s="94"/>
      <c r="ACV86" s="94"/>
      <c r="ACW86" s="94"/>
      <c r="ACX86" s="94"/>
      <c r="ACY86" s="94"/>
      <c r="ACZ86" s="94"/>
      <c r="ADA86" s="94"/>
      <c r="ADB86" s="94"/>
      <c r="ADC86" s="94"/>
      <c r="ADD86" s="94"/>
      <c r="ADE86" s="94"/>
      <c r="ADF86" s="94"/>
      <c r="ADG86" s="94"/>
      <c r="ADH86" s="94"/>
      <c r="ADI86" s="94"/>
      <c r="ADJ86" s="94"/>
      <c r="ADK86" s="94"/>
      <c r="ADL86" s="94"/>
      <c r="ADM86" s="94"/>
      <c r="ADN86" s="94"/>
      <c r="ADO86" s="94"/>
      <c r="ADP86" s="94"/>
      <c r="ADQ86" s="94"/>
      <c r="ADR86" s="94"/>
      <c r="ADS86" s="94"/>
      <c r="ADT86" s="94"/>
      <c r="ADU86" s="94"/>
      <c r="ADV86" s="94"/>
      <c r="ADW86" s="94"/>
      <c r="ADX86" s="94"/>
      <c r="ADY86" s="94"/>
      <c r="ADZ86" s="94"/>
      <c r="AEA86" s="94"/>
      <c r="AEB86" s="94"/>
      <c r="AEC86" s="94"/>
      <c r="AED86" s="94"/>
      <c r="AEE86" s="94"/>
      <c r="AEF86" s="94"/>
      <c r="AEG86" s="94"/>
      <c r="AEH86" s="94"/>
      <c r="AEI86" s="94"/>
      <c r="AEJ86" s="94"/>
      <c r="AEK86" s="94"/>
      <c r="AEL86" s="94"/>
      <c r="AEM86" s="94"/>
      <c r="AEN86" s="94"/>
      <c r="AEO86" s="94"/>
      <c r="AEP86" s="94"/>
      <c r="AEQ86" s="94"/>
      <c r="AER86" s="94"/>
      <c r="AES86" s="94"/>
      <c r="AET86" s="94"/>
      <c r="AEU86" s="94"/>
      <c r="AEV86" s="94"/>
      <c r="AEW86" s="94"/>
      <c r="AEX86" s="94"/>
      <c r="AEY86" s="94"/>
      <c r="AEZ86" s="94"/>
      <c r="AFA86" s="94"/>
      <c r="AFB86" s="94"/>
      <c r="AFC86" s="94"/>
      <c r="AFD86" s="94"/>
      <c r="AFE86" s="94"/>
      <c r="AFF86" s="94"/>
      <c r="AFG86" s="94"/>
      <c r="AFH86" s="94"/>
      <c r="AFI86" s="94"/>
      <c r="AFJ86" s="94"/>
      <c r="AFK86" s="94"/>
      <c r="AFL86" s="94"/>
      <c r="AFM86" s="94"/>
      <c r="AFN86" s="94"/>
      <c r="AFO86" s="94"/>
      <c r="AFP86" s="94"/>
      <c r="AFQ86" s="94"/>
      <c r="AFR86" s="94"/>
      <c r="AFS86" s="94"/>
      <c r="AFT86" s="94"/>
      <c r="AFU86" s="94"/>
      <c r="AFV86" s="94"/>
      <c r="AFW86" s="94"/>
      <c r="AFX86" s="94"/>
      <c r="AFY86" s="94"/>
      <c r="AFZ86" s="94"/>
      <c r="AGA86" s="94"/>
      <c r="AGB86" s="94"/>
      <c r="AGC86" s="94"/>
      <c r="AGD86" s="94"/>
      <c r="AGE86" s="94"/>
      <c r="AGF86" s="94"/>
      <c r="AGG86" s="94"/>
      <c r="AGH86" s="94"/>
      <c r="AGI86" s="94"/>
      <c r="AGJ86" s="94"/>
      <c r="AGK86" s="94"/>
      <c r="AGL86" s="94"/>
      <c r="AGM86" s="94"/>
      <c r="AGN86" s="94"/>
      <c r="AGO86" s="94"/>
      <c r="AGP86" s="94"/>
      <c r="AGQ86" s="94"/>
      <c r="AGR86" s="94"/>
      <c r="AGS86" s="94"/>
      <c r="AGT86" s="94"/>
      <c r="AGU86" s="94"/>
      <c r="AGV86" s="94"/>
      <c r="AGW86" s="94"/>
      <c r="AGX86" s="94"/>
      <c r="AGY86" s="94"/>
      <c r="AGZ86" s="94"/>
      <c r="AHA86" s="94"/>
      <c r="AHB86" s="94"/>
      <c r="AHC86" s="94"/>
      <c r="AHD86" s="94"/>
      <c r="AHE86" s="94"/>
      <c r="AHF86" s="94"/>
      <c r="AHG86" s="94"/>
      <c r="AHH86" s="94"/>
      <c r="AHI86" s="94"/>
      <c r="AHJ86" s="94"/>
      <c r="AHK86" s="94"/>
      <c r="AHL86" s="94"/>
      <c r="AHM86" s="94"/>
      <c r="AHN86" s="94"/>
      <c r="AHO86" s="94"/>
      <c r="AHP86" s="94"/>
      <c r="AHQ86" s="94"/>
      <c r="AHR86" s="94"/>
      <c r="AHS86" s="94"/>
      <c r="AHT86" s="94"/>
      <c r="AHU86" s="94"/>
      <c r="AHV86" s="94"/>
      <c r="AHW86" s="94"/>
      <c r="AHX86" s="94"/>
      <c r="AHY86" s="94"/>
      <c r="AHZ86" s="94"/>
      <c r="AIA86" s="94"/>
      <c r="AIB86" s="94"/>
      <c r="AIC86" s="94"/>
      <c r="AID86" s="94"/>
      <c r="AIE86" s="94"/>
      <c r="AIF86" s="94"/>
      <c r="AIG86" s="94"/>
      <c r="AIH86" s="94"/>
      <c r="AII86" s="94"/>
      <c r="AIJ86" s="94"/>
      <c r="AIK86" s="94"/>
      <c r="AIL86" s="94"/>
      <c r="AIM86" s="94"/>
      <c r="AIN86" s="94"/>
      <c r="AIO86" s="94"/>
      <c r="AIP86" s="94"/>
      <c r="AIQ86" s="94"/>
      <c r="AIR86" s="94"/>
      <c r="AIS86" s="94"/>
      <c r="AIT86" s="94"/>
      <c r="AIU86" s="94"/>
      <c r="AIV86" s="94"/>
      <c r="AIW86" s="94"/>
      <c r="AIX86" s="94"/>
      <c r="AIY86" s="94"/>
      <c r="AIZ86" s="94"/>
      <c r="AJA86" s="94"/>
      <c r="AJB86" s="94"/>
      <c r="AJC86" s="94"/>
      <c r="AJD86" s="94"/>
      <c r="AJE86" s="94"/>
      <c r="AJF86" s="94"/>
      <c r="AJG86" s="94"/>
      <c r="AJH86" s="94"/>
      <c r="AJI86" s="94"/>
      <c r="AJJ86" s="94"/>
      <c r="AJK86" s="94"/>
      <c r="AJL86" s="94"/>
      <c r="AJM86" s="94"/>
      <c r="AJN86" s="94"/>
      <c r="AJO86" s="94"/>
      <c r="AJP86" s="94"/>
      <c r="AJQ86" s="94"/>
      <c r="AJR86" s="94"/>
      <c r="AJS86" s="94"/>
      <c r="AJT86" s="94"/>
      <c r="AJU86" s="94"/>
      <c r="AJV86" s="94"/>
      <c r="AJW86" s="94"/>
      <c r="AJX86" s="94"/>
      <c r="AJY86" s="94"/>
      <c r="AJZ86" s="94"/>
      <c r="AKA86" s="94"/>
      <c r="AKB86" s="94"/>
      <c r="AKC86" s="94"/>
      <c r="AKD86" s="94"/>
      <c r="AKE86" s="94"/>
      <c r="AKF86" s="94"/>
      <c r="AKG86" s="94"/>
      <c r="AKH86" s="94"/>
      <c r="AKI86" s="94"/>
      <c r="AKJ86" s="94"/>
      <c r="AKK86" s="94"/>
      <c r="AKL86" s="94"/>
      <c r="AKM86" s="94"/>
      <c r="AKN86" s="94"/>
      <c r="AKO86" s="94"/>
      <c r="AKP86" s="94"/>
      <c r="AKQ86" s="94"/>
      <c r="AKR86" s="94"/>
      <c r="AKS86" s="94"/>
      <c r="AKT86" s="94"/>
      <c r="AKU86" s="94"/>
      <c r="AKV86" s="94"/>
      <c r="AKW86" s="94"/>
      <c r="AKX86" s="94"/>
      <c r="AKY86" s="94"/>
      <c r="AKZ86" s="94"/>
      <c r="ALA86" s="94"/>
      <c r="ALB86" s="94"/>
      <c r="ALC86" s="94"/>
      <c r="ALD86" s="94"/>
      <c r="ALE86" s="94"/>
      <c r="ALF86" s="94"/>
      <c r="ALG86" s="94"/>
      <c r="ALH86" s="94"/>
      <c r="ALI86" s="94"/>
      <c r="ALJ86" s="94"/>
      <c r="ALK86" s="94"/>
      <c r="ALL86" s="94"/>
      <c r="ALM86" s="94"/>
      <c r="ALN86" s="94"/>
      <c r="ALO86" s="94"/>
      <c r="ALP86" s="94"/>
      <c r="ALQ86" s="94"/>
      <c r="ALR86" s="94"/>
      <c r="ALS86" s="94"/>
      <c r="ALT86" s="94"/>
      <c r="ALU86" s="94"/>
      <c r="ALV86" s="94"/>
      <c r="ALW86" s="94"/>
      <c r="ALX86" s="94"/>
      <c r="ALY86" s="94"/>
      <c r="ALZ86" s="94"/>
      <c r="AMA86" s="94"/>
      <c r="AMB86" s="94"/>
      <c r="AMC86" s="94"/>
      <c r="AMD86" s="94"/>
      <c r="AME86" s="94"/>
      <c r="AMF86" s="94"/>
      <c r="AMG86" s="94"/>
      <c r="AMH86" s="94"/>
      <c r="AMI86" s="94"/>
      <c r="AMJ86" s="94"/>
      <c r="AMK86" s="94"/>
      <c r="AML86" s="94"/>
      <c r="AMM86" s="94"/>
      <c r="AMN86" s="94"/>
      <c r="AMO86" s="94"/>
      <c r="AMP86" s="94"/>
      <c r="AMQ86" s="94"/>
      <c r="AMR86" s="94"/>
      <c r="AMS86" s="94"/>
      <c r="AMT86" s="94"/>
      <c r="AMU86" s="94"/>
      <c r="AMV86" s="94"/>
      <c r="AMW86" s="94"/>
      <c r="AMX86" s="94"/>
      <c r="AMY86" s="94"/>
      <c r="AMZ86" s="94"/>
      <c r="ANA86" s="94"/>
      <c r="ANB86" s="94"/>
      <c r="ANC86" s="94"/>
      <c r="AND86" s="94"/>
      <c r="ANE86" s="94"/>
      <c r="ANF86" s="94"/>
      <c r="ANG86" s="94"/>
      <c r="ANH86" s="94"/>
      <c r="ANI86" s="94"/>
      <c r="ANJ86" s="94"/>
      <c r="ANK86" s="94"/>
      <c r="ANL86" s="94"/>
      <c r="ANM86" s="94"/>
      <c r="ANN86" s="94"/>
      <c r="ANO86" s="94"/>
      <c r="ANP86" s="94"/>
      <c r="ANQ86" s="94"/>
      <c r="ANR86" s="94"/>
      <c r="ANS86" s="94"/>
      <c r="ANT86" s="94"/>
      <c r="ANU86" s="94"/>
      <c r="ANV86" s="94"/>
      <c r="ANW86" s="94"/>
      <c r="ANX86" s="94"/>
      <c r="ANY86" s="94"/>
      <c r="ANZ86" s="94"/>
      <c r="AOA86" s="94"/>
      <c r="AOB86" s="94"/>
      <c r="AOC86" s="94"/>
      <c r="AOD86" s="94"/>
      <c r="AOE86" s="94"/>
      <c r="AOF86" s="94"/>
      <c r="AOG86" s="94"/>
      <c r="AOH86" s="94"/>
      <c r="AOI86" s="94"/>
      <c r="AOJ86" s="94"/>
      <c r="AOK86" s="94"/>
      <c r="AOL86" s="94"/>
      <c r="AOM86" s="94"/>
      <c r="AON86" s="94"/>
      <c r="AOO86" s="94"/>
      <c r="AOP86" s="94"/>
      <c r="AOQ86" s="94"/>
      <c r="AOR86" s="94"/>
      <c r="AOS86" s="94"/>
      <c r="AOT86" s="94"/>
      <c r="AOU86" s="94"/>
      <c r="AOV86" s="94"/>
      <c r="AOW86" s="94"/>
      <c r="AOX86" s="94"/>
      <c r="AOY86" s="94"/>
      <c r="AOZ86" s="94"/>
      <c r="APA86" s="94"/>
      <c r="APB86" s="94"/>
      <c r="APC86" s="94"/>
      <c r="APD86" s="94"/>
      <c r="APE86" s="94"/>
      <c r="APF86" s="94"/>
      <c r="APG86" s="94"/>
      <c r="APH86" s="94"/>
      <c r="API86" s="94"/>
      <c r="APJ86" s="94"/>
      <c r="APK86" s="94"/>
      <c r="APL86" s="94"/>
      <c r="APM86" s="94"/>
      <c r="APN86" s="94"/>
      <c r="APO86" s="94"/>
      <c r="APP86" s="94"/>
      <c r="APQ86" s="94"/>
      <c r="APR86" s="94"/>
      <c r="APS86" s="94"/>
      <c r="APT86" s="94"/>
      <c r="APU86" s="94"/>
      <c r="APV86" s="94"/>
      <c r="APW86" s="94"/>
      <c r="APX86" s="94"/>
      <c r="APY86" s="94"/>
      <c r="APZ86" s="94"/>
      <c r="AQA86" s="94"/>
      <c r="AQB86" s="94"/>
      <c r="AQC86" s="94"/>
      <c r="AQD86" s="94"/>
      <c r="AQE86" s="94"/>
      <c r="AQF86" s="94"/>
      <c r="AQG86" s="94"/>
      <c r="AQH86" s="94"/>
      <c r="AQI86" s="94"/>
      <c r="AQJ86" s="94"/>
      <c r="AQK86" s="94"/>
      <c r="AQL86" s="94"/>
      <c r="AQM86" s="94"/>
      <c r="AQN86" s="94"/>
      <c r="AQO86" s="94"/>
      <c r="AQP86" s="94"/>
      <c r="AQQ86" s="94"/>
      <c r="AQR86" s="94"/>
      <c r="AQS86" s="94"/>
      <c r="AQT86" s="94"/>
      <c r="AQU86" s="94"/>
      <c r="AQV86" s="94"/>
      <c r="AQW86" s="94"/>
      <c r="AQX86" s="94"/>
      <c r="AQY86" s="94"/>
      <c r="AQZ86" s="94"/>
      <c r="ARA86" s="94"/>
      <c r="ARB86" s="94"/>
      <c r="ARC86" s="94"/>
      <c r="ARD86" s="94"/>
      <c r="ARE86" s="94"/>
      <c r="ARF86" s="94"/>
      <c r="ARG86" s="94"/>
      <c r="ARH86" s="94"/>
      <c r="ARI86" s="94"/>
      <c r="ARJ86" s="94"/>
      <c r="ARK86" s="94"/>
      <c r="ARL86" s="94"/>
      <c r="ARM86" s="94"/>
      <c r="ARN86" s="94"/>
      <c r="ARO86" s="94"/>
      <c r="ARP86" s="94"/>
      <c r="ARQ86" s="94"/>
      <c r="ARR86" s="94"/>
      <c r="ARS86" s="94"/>
      <c r="ART86" s="94"/>
      <c r="ARU86" s="94"/>
      <c r="ARV86" s="94"/>
      <c r="ARW86" s="94"/>
      <c r="ARX86" s="94"/>
      <c r="ARY86" s="94"/>
      <c r="ARZ86" s="94"/>
      <c r="ASA86" s="94"/>
      <c r="ASB86" s="94"/>
      <c r="ASC86" s="94"/>
      <c r="ASD86" s="94"/>
      <c r="ASE86" s="94"/>
      <c r="ASF86" s="94"/>
      <c r="ASG86" s="94"/>
      <c r="ASH86" s="94"/>
      <c r="ASI86" s="94"/>
      <c r="ASJ86" s="94"/>
      <c r="ASK86" s="94"/>
      <c r="ASL86" s="94"/>
      <c r="ASM86" s="94"/>
      <c r="ASN86" s="94"/>
      <c r="ASO86" s="94"/>
      <c r="ASP86" s="94"/>
      <c r="ASQ86" s="94"/>
      <c r="ASR86" s="94"/>
      <c r="ASS86" s="94"/>
      <c r="AST86" s="94"/>
      <c r="ASU86" s="94"/>
      <c r="ASV86" s="94"/>
      <c r="ASW86" s="94"/>
      <c r="ASX86" s="94"/>
      <c r="ASY86" s="94"/>
      <c r="ASZ86" s="94"/>
      <c r="ATA86" s="94"/>
      <c r="ATB86" s="94"/>
      <c r="ATC86" s="94"/>
      <c r="ATD86" s="94"/>
      <c r="ATE86" s="94"/>
      <c r="ATF86" s="94"/>
      <c r="ATG86" s="94"/>
      <c r="ATH86" s="94"/>
      <c r="ATI86" s="94"/>
      <c r="ATJ86" s="94"/>
      <c r="ATK86" s="94"/>
      <c r="ATL86" s="94"/>
      <c r="ATM86" s="94"/>
      <c r="ATN86" s="94"/>
      <c r="ATO86" s="94"/>
      <c r="ATP86" s="94"/>
      <c r="ATQ86" s="94"/>
      <c r="ATR86" s="94"/>
      <c r="ATS86" s="94"/>
      <c r="ATT86" s="94"/>
      <c r="ATU86" s="94"/>
      <c r="ATV86" s="94"/>
      <c r="ATW86" s="94"/>
      <c r="ATX86" s="94"/>
      <c r="ATY86" s="94"/>
      <c r="ATZ86" s="94"/>
      <c r="AUA86" s="94"/>
      <c r="AUB86" s="94"/>
      <c r="AUC86" s="94"/>
      <c r="AUD86" s="94"/>
      <c r="AUE86" s="94"/>
      <c r="AUF86" s="94"/>
      <c r="AUG86" s="94"/>
      <c r="AUH86" s="94"/>
      <c r="AUI86" s="94"/>
      <c r="AUJ86" s="94"/>
      <c r="AUK86" s="94"/>
      <c r="AUL86" s="94"/>
      <c r="AUM86" s="94"/>
      <c r="AUN86" s="94"/>
      <c r="AUO86" s="94"/>
      <c r="AUP86" s="94"/>
      <c r="AUQ86" s="94"/>
      <c r="AUR86" s="94"/>
      <c r="AUS86" s="94"/>
      <c r="AUT86" s="94"/>
      <c r="AUU86" s="94"/>
      <c r="AUV86" s="94"/>
      <c r="AUW86" s="94"/>
      <c r="AUX86" s="94"/>
      <c r="AUY86" s="94"/>
      <c r="AUZ86" s="94"/>
      <c r="AVA86" s="94"/>
      <c r="AVB86" s="94"/>
      <c r="AVC86" s="94"/>
      <c r="AVD86" s="94"/>
      <c r="AVE86" s="94"/>
      <c r="AVF86" s="94"/>
      <c r="AVG86" s="94"/>
      <c r="AVH86" s="94"/>
      <c r="AVI86" s="94"/>
      <c r="AVJ86" s="94"/>
      <c r="AVK86" s="94"/>
      <c r="AVL86" s="94"/>
      <c r="AVM86" s="94"/>
      <c r="AVN86" s="94"/>
      <c r="AVO86" s="94"/>
      <c r="AVP86" s="94"/>
      <c r="AVQ86" s="94"/>
      <c r="AVR86" s="94"/>
      <c r="AVS86" s="94"/>
      <c r="AVT86" s="94"/>
      <c r="AVU86" s="94"/>
      <c r="AVV86" s="94"/>
      <c r="AVW86" s="94"/>
      <c r="AVX86" s="94"/>
      <c r="AVY86" s="94"/>
      <c r="AVZ86" s="94"/>
      <c r="AWA86" s="94"/>
      <c r="AWB86" s="94"/>
      <c r="AWC86" s="94"/>
      <c r="AWD86" s="94"/>
      <c r="AWE86" s="94"/>
      <c r="AWF86" s="94"/>
      <c r="AWG86" s="94"/>
      <c r="AWH86" s="94"/>
      <c r="AWI86" s="94"/>
      <c r="AWJ86" s="94"/>
      <c r="AWK86" s="94"/>
      <c r="AWL86" s="94"/>
      <c r="AWM86" s="94"/>
      <c r="AWN86" s="94"/>
      <c r="AWO86" s="94"/>
      <c r="AWP86" s="94"/>
      <c r="AWQ86" s="94"/>
      <c r="AWR86" s="94"/>
      <c r="AWS86" s="94"/>
      <c r="AWT86" s="94"/>
      <c r="AWU86" s="94"/>
      <c r="AWV86" s="94"/>
      <c r="AWW86" s="94"/>
      <c r="AWX86" s="94"/>
      <c r="AWY86" s="94"/>
      <c r="AWZ86" s="94"/>
      <c r="AXA86" s="94"/>
      <c r="AXB86" s="94"/>
      <c r="AXC86" s="94"/>
      <c r="AXD86" s="94"/>
      <c r="AXE86" s="94"/>
      <c r="AXF86" s="94"/>
      <c r="AXG86" s="94"/>
      <c r="AXH86" s="94"/>
      <c r="AXI86" s="94"/>
      <c r="AXJ86" s="94"/>
      <c r="AXK86" s="94"/>
      <c r="AXL86" s="94"/>
      <c r="AXM86" s="94"/>
      <c r="AXN86" s="94"/>
      <c r="AXO86" s="94"/>
      <c r="AXP86" s="94"/>
      <c r="AXQ86" s="94"/>
      <c r="AXR86" s="94"/>
      <c r="AXS86" s="94"/>
      <c r="AXT86" s="94"/>
      <c r="AXU86" s="94"/>
      <c r="AXV86" s="94"/>
      <c r="AXW86" s="94"/>
      <c r="AXX86" s="94"/>
      <c r="AXY86" s="94"/>
      <c r="AXZ86" s="94"/>
      <c r="AYA86" s="94"/>
      <c r="AYB86" s="94"/>
      <c r="AYC86" s="94"/>
      <c r="AYD86" s="94"/>
      <c r="AYE86" s="94"/>
      <c r="AYF86" s="94"/>
      <c r="AYG86" s="94"/>
      <c r="AYH86" s="94"/>
      <c r="AYI86" s="94"/>
      <c r="AYJ86" s="94"/>
      <c r="AYK86" s="94"/>
      <c r="AYL86" s="94"/>
      <c r="AYM86" s="94"/>
      <c r="AYN86" s="94"/>
      <c r="AYO86" s="94"/>
      <c r="AYP86" s="94"/>
      <c r="AYQ86" s="94"/>
      <c r="AYR86" s="94"/>
      <c r="AYS86" s="94"/>
      <c r="AYT86" s="94"/>
      <c r="AYU86" s="94"/>
      <c r="AYV86" s="94"/>
      <c r="AYW86" s="94"/>
      <c r="AYX86" s="94"/>
      <c r="AYY86" s="94"/>
      <c r="AYZ86" s="94"/>
      <c r="AZA86" s="94"/>
      <c r="AZB86" s="94"/>
      <c r="AZC86" s="94"/>
      <c r="AZD86" s="94"/>
      <c r="AZE86" s="94"/>
      <c r="AZF86" s="94"/>
      <c r="AZG86" s="94"/>
      <c r="AZH86" s="94"/>
      <c r="AZI86" s="94"/>
      <c r="AZJ86" s="94"/>
      <c r="AZK86" s="94"/>
      <c r="AZL86" s="94"/>
      <c r="AZM86" s="94"/>
      <c r="AZN86" s="94"/>
      <c r="AZO86" s="94"/>
      <c r="AZP86" s="94"/>
      <c r="AZQ86" s="94"/>
      <c r="AZR86" s="94"/>
      <c r="AZS86" s="94"/>
      <c r="AZT86" s="94"/>
      <c r="AZU86" s="94"/>
      <c r="AZV86" s="94"/>
      <c r="AZW86" s="94"/>
      <c r="AZX86" s="94"/>
      <c r="AZY86" s="94"/>
      <c r="AZZ86" s="94"/>
      <c r="BAA86" s="94"/>
      <c r="BAB86" s="94"/>
      <c r="BAC86" s="94"/>
      <c r="BAD86" s="94"/>
      <c r="BAE86" s="94"/>
      <c r="BAF86" s="94"/>
      <c r="BAG86" s="94"/>
      <c r="BAH86" s="94"/>
      <c r="BAI86" s="94"/>
      <c r="BAJ86" s="94"/>
      <c r="BAK86" s="94"/>
      <c r="BAL86" s="94"/>
      <c r="BAM86" s="94"/>
      <c r="BAN86" s="94"/>
      <c r="BAO86" s="94"/>
      <c r="BAP86" s="94"/>
      <c r="BAQ86" s="94"/>
      <c r="BAR86" s="94"/>
      <c r="BAS86" s="94"/>
      <c r="BAT86" s="94"/>
      <c r="BAU86" s="94"/>
      <c r="BAV86" s="94"/>
      <c r="BAW86" s="94"/>
      <c r="BAX86" s="94"/>
      <c r="BAY86" s="94"/>
      <c r="BAZ86" s="94"/>
      <c r="BBA86" s="94"/>
      <c r="BBB86" s="94"/>
      <c r="BBC86" s="94"/>
      <c r="BBD86" s="94"/>
      <c r="BBE86" s="94"/>
      <c r="BBF86" s="94"/>
      <c r="BBG86" s="94"/>
      <c r="BBH86" s="94"/>
      <c r="BBI86" s="94"/>
      <c r="BBJ86" s="94"/>
      <c r="BBK86" s="94"/>
      <c r="BBL86" s="94"/>
      <c r="BBM86" s="94"/>
      <c r="BBN86" s="94"/>
      <c r="BBO86" s="94"/>
      <c r="BBP86" s="94"/>
      <c r="BBQ86" s="94"/>
      <c r="BBR86" s="94"/>
      <c r="BBS86" s="94"/>
      <c r="BBT86" s="94"/>
      <c r="BBU86" s="94"/>
      <c r="BBV86" s="94"/>
      <c r="BBW86" s="94"/>
      <c r="BBX86" s="94"/>
      <c r="BBY86" s="94"/>
      <c r="BBZ86" s="94"/>
      <c r="BCA86" s="94"/>
      <c r="BCB86" s="94"/>
      <c r="BCC86" s="94"/>
      <c r="BCD86" s="94"/>
      <c r="BCE86" s="94"/>
      <c r="BCF86" s="94"/>
      <c r="BCG86" s="94"/>
      <c r="BCH86" s="94"/>
      <c r="BCI86" s="94"/>
      <c r="BCJ86" s="94"/>
      <c r="BCK86" s="94"/>
      <c r="BCL86" s="94"/>
      <c r="BCM86" s="94"/>
      <c r="BCN86" s="94"/>
      <c r="BCO86" s="94"/>
      <c r="BCP86" s="94"/>
      <c r="BCQ86" s="94"/>
      <c r="BCR86" s="94"/>
      <c r="BCS86" s="94"/>
      <c r="BCT86" s="94"/>
      <c r="BCU86" s="94"/>
      <c r="BCV86" s="94"/>
      <c r="BCW86" s="94"/>
      <c r="BCX86" s="94"/>
      <c r="BCY86" s="94"/>
      <c r="BCZ86" s="94"/>
      <c r="BDA86" s="94"/>
      <c r="BDB86" s="94"/>
      <c r="BDC86" s="94"/>
      <c r="BDD86" s="94"/>
      <c r="BDE86" s="94"/>
      <c r="BDF86" s="94"/>
      <c r="BDG86" s="94"/>
      <c r="BDH86" s="94"/>
      <c r="BDI86" s="94"/>
      <c r="BDJ86" s="94"/>
      <c r="BDK86" s="94"/>
      <c r="BDL86" s="94"/>
      <c r="BDM86" s="94"/>
      <c r="BDN86" s="94"/>
      <c r="BDO86" s="94"/>
      <c r="BDP86" s="94"/>
      <c r="BDQ86" s="94"/>
      <c r="BDR86" s="94"/>
      <c r="BDS86" s="94"/>
      <c r="BDT86" s="94"/>
      <c r="BDU86" s="94"/>
      <c r="BDV86" s="94"/>
      <c r="BDW86" s="94"/>
      <c r="BDX86" s="94"/>
      <c r="BDY86" s="94"/>
      <c r="BDZ86" s="94"/>
      <c r="BEA86" s="94"/>
      <c r="BEB86" s="94"/>
      <c r="BEC86" s="94"/>
      <c r="BED86" s="94"/>
      <c r="BEE86" s="94"/>
      <c r="BEF86" s="94"/>
      <c r="BEG86" s="94"/>
      <c r="BEH86" s="94"/>
      <c r="BEI86" s="94"/>
      <c r="BEJ86" s="94"/>
      <c r="BEK86" s="94"/>
      <c r="BEL86" s="94"/>
      <c r="BEM86" s="94"/>
      <c r="BEN86" s="94"/>
      <c r="BEO86" s="94"/>
      <c r="BEP86" s="94"/>
      <c r="BEQ86" s="94"/>
      <c r="BER86" s="94"/>
      <c r="BES86" s="94"/>
      <c r="BET86" s="94"/>
      <c r="BEU86" s="94"/>
      <c r="BEV86" s="94"/>
      <c r="BEW86" s="94"/>
      <c r="BEX86" s="94"/>
      <c r="BEY86" s="94"/>
      <c r="BEZ86" s="94"/>
      <c r="BFA86" s="94"/>
      <c r="BFB86" s="94"/>
      <c r="BFC86" s="94"/>
      <c r="BFD86" s="94"/>
      <c r="BFE86" s="94"/>
      <c r="BFF86" s="94"/>
      <c r="BFG86" s="94"/>
      <c r="BFH86" s="94"/>
      <c r="BFI86" s="94"/>
      <c r="BFJ86" s="94"/>
      <c r="BFK86" s="94"/>
      <c r="BFL86" s="94"/>
      <c r="BFM86" s="94"/>
      <c r="BFN86" s="94"/>
      <c r="BFO86" s="94"/>
      <c r="BFP86" s="94"/>
      <c r="BFQ86" s="94"/>
      <c r="BFR86" s="94"/>
      <c r="BFS86" s="94"/>
      <c r="BFT86" s="94"/>
      <c r="BFU86" s="94"/>
      <c r="BFV86" s="94"/>
      <c r="BFW86" s="94"/>
      <c r="BFX86" s="94"/>
      <c r="BFY86" s="94"/>
      <c r="BFZ86" s="94"/>
      <c r="BGA86" s="94"/>
      <c r="BGB86" s="94"/>
      <c r="BGC86" s="94"/>
      <c r="BGD86" s="94"/>
      <c r="BGE86" s="94"/>
      <c r="BGF86" s="94"/>
      <c r="BGG86" s="94"/>
      <c r="BGH86" s="94"/>
      <c r="BGI86" s="94"/>
      <c r="BGJ86" s="94"/>
      <c r="BGK86" s="94"/>
      <c r="BGL86" s="94"/>
      <c r="BGM86" s="94"/>
      <c r="BGN86" s="94"/>
      <c r="BGO86" s="94"/>
      <c r="BGP86" s="94"/>
      <c r="BGQ86" s="94"/>
      <c r="BGR86" s="94"/>
      <c r="BGS86" s="94"/>
      <c r="BGT86" s="94"/>
      <c r="BGU86" s="94"/>
      <c r="BGV86" s="94"/>
      <c r="BGW86" s="94"/>
      <c r="BGX86" s="94"/>
      <c r="BGY86" s="94"/>
      <c r="BGZ86" s="94"/>
      <c r="BHA86" s="94"/>
      <c r="BHB86" s="94"/>
      <c r="BHC86" s="94"/>
      <c r="BHD86" s="94"/>
      <c r="BHE86" s="94"/>
      <c r="BHF86" s="94"/>
      <c r="BHG86" s="94"/>
      <c r="BHH86" s="94"/>
      <c r="BHI86" s="94"/>
      <c r="BHJ86" s="94"/>
      <c r="BHK86" s="94"/>
      <c r="BHL86" s="94"/>
      <c r="BHM86" s="94"/>
      <c r="BHN86" s="94"/>
      <c r="BHO86" s="94"/>
      <c r="BHP86" s="94"/>
      <c r="BHQ86" s="94"/>
      <c r="BHR86" s="94"/>
      <c r="BHS86" s="94"/>
      <c r="BHT86" s="94"/>
      <c r="BHU86" s="94"/>
      <c r="BHV86" s="94"/>
      <c r="BHW86" s="94"/>
      <c r="BHX86" s="94"/>
      <c r="BHY86" s="94"/>
      <c r="BHZ86" s="94"/>
      <c r="BIA86" s="94"/>
      <c r="BIB86" s="94"/>
      <c r="BIC86" s="94"/>
      <c r="BID86" s="94"/>
      <c r="BIE86" s="94"/>
      <c r="BIF86" s="94"/>
      <c r="BIG86" s="94"/>
      <c r="BIH86" s="94"/>
      <c r="BII86" s="94"/>
      <c r="BIJ86" s="94"/>
      <c r="BIK86" s="94"/>
      <c r="BIL86" s="94"/>
      <c r="BIM86" s="94"/>
      <c r="BIN86" s="94"/>
      <c r="BIO86" s="94"/>
      <c r="BIP86" s="94"/>
      <c r="BIQ86" s="94"/>
      <c r="BIR86" s="94"/>
      <c r="BIS86" s="94"/>
      <c r="BIT86" s="94"/>
      <c r="BIU86" s="94"/>
      <c r="BIV86" s="94"/>
      <c r="BIW86" s="94"/>
      <c r="BIX86" s="94"/>
      <c r="BIY86" s="94"/>
      <c r="BIZ86" s="94"/>
      <c r="BJA86" s="94"/>
      <c r="BJB86" s="94"/>
      <c r="BJC86" s="94"/>
      <c r="BJD86" s="94"/>
      <c r="BJE86" s="94"/>
      <c r="BJF86" s="94"/>
      <c r="BJG86" s="94"/>
      <c r="BJH86" s="94"/>
      <c r="BJI86" s="94"/>
      <c r="BJJ86" s="94"/>
      <c r="BJK86" s="94"/>
      <c r="BJL86" s="94"/>
      <c r="BJM86" s="94"/>
      <c r="BJN86" s="94"/>
      <c r="BJO86" s="94"/>
      <c r="BJP86" s="94"/>
      <c r="BJQ86" s="94"/>
      <c r="BJR86" s="94"/>
      <c r="BJS86" s="94"/>
      <c r="BJT86" s="94"/>
      <c r="BJU86" s="94"/>
      <c r="BJV86" s="94"/>
      <c r="BJW86" s="94"/>
      <c r="BJX86" s="94"/>
      <c r="BJY86" s="94"/>
      <c r="BJZ86" s="94"/>
      <c r="BKA86" s="94"/>
      <c r="BKB86" s="94"/>
      <c r="BKC86" s="94"/>
      <c r="BKD86" s="94"/>
      <c r="BKE86" s="94"/>
      <c r="BKF86" s="94"/>
      <c r="BKG86" s="94"/>
      <c r="BKH86" s="94"/>
      <c r="BKI86" s="94"/>
      <c r="BKJ86" s="94"/>
      <c r="BKK86" s="94"/>
      <c r="BKL86" s="94"/>
      <c r="BKM86" s="94"/>
      <c r="BKN86" s="94"/>
      <c r="BKO86" s="94"/>
      <c r="BKP86" s="94"/>
      <c r="BKQ86" s="94"/>
      <c r="BKR86" s="94"/>
      <c r="BKS86" s="94"/>
      <c r="BKT86" s="94"/>
      <c r="BKU86" s="94"/>
      <c r="BKV86" s="94"/>
      <c r="BKW86" s="94"/>
      <c r="BKX86" s="94"/>
      <c r="BKY86" s="94"/>
      <c r="BKZ86" s="94"/>
      <c r="BLA86" s="94"/>
      <c r="BLB86" s="94"/>
      <c r="BLC86" s="94"/>
      <c r="BLD86" s="94"/>
      <c r="BLE86" s="94"/>
      <c r="BLF86" s="94"/>
      <c r="BLG86" s="94"/>
      <c r="BLH86" s="94"/>
      <c r="BLI86" s="94"/>
      <c r="BLJ86" s="94"/>
      <c r="BLK86" s="94"/>
      <c r="BLL86" s="94"/>
      <c r="BLM86" s="94"/>
      <c r="BLN86" s="94"/>
      <c r="BLO86" s="94"/>
      <c r="BLP86" s="94"/>
      <c r="BLQ86" s="94"/>
      <c r="BLR86" s="94"/>
      <c r="BLS86" s="94"/>
      <c r="BLT86" s="94"/>
      <c r="BLU86" s="94"/>
      <c r="BLV86" s="94"/>
      <c r="BLW86" s="94"/>
      <c r="BLX86" s="94"/>
      <c r="BLY86" s="94"/>
      <c r="BLZ86" s="94"/>
      <c r="BMA86" s="94"/>
      <c r="BMB86" s="94"/>
      <c r="BMC86" s="94"/>
      <c r="BMD86" s="94"/>
      <c r="BME86" s="94"/>
      <c r="BMF86" s="94"/>
      <c r="BMG86" s="94"/>
      <c r="BMH86" s="94"/>
      <c r="BMI86" s="94"/>
      <c r="BMJ86" s="94"/>
      <c r="BMK86" s="94"/>
      <c r="BML86" s="94"/>
      <c r="BMM86" s="94"/>
      <c r="BMN86" s="94"/>
      <c r="BMO86" s="94"/>
      <c r="BMP86" s="94"/>
      <c r="BMQ86" s="94"/>
      <c r="BMR86" s="94"/>
      <c r="BMS86" s="94"/>
      <c r="BMT86" s="94"/>
      <c r="BMU86" s="94"/>
      <c r="BMV86" s="94"/>
      <c r="BMW86" s="94"/>
      <c r="BMX86" s="94"/>
      <c r="BMY86" s="94"/>
      <c r="BMZ86" s="94"/>
      <c r="BNA86" s="94"/>
      <c r="BNB86" s="94"/>
      <c r="BNC86" s="94"/>
      <c r="BND86" s="94"/>
      <c r="BNE86" s="94"/>
      <c r="BNF86" s="94"/>
      <c r="BNG86" s="94"/>
      <c r="BNH86" s="94"/>
      <c r="BNI86" s="94"/>
      <c r="BNJ86" s="94"/>
      <c r="BNK86" s="94"/>
      <c r="BNL86" s="94"/>
      <c r="BNM86" s="94"/>
      <c r="BNN86" s="94"/>
      <c r="BNO86" s="94"/>
      <c r="BNP86" s="94"/>
      <c r="BNQ86" s="94"/>
      <c r="BNR86" s="94"/>
      <c r="BNS86" s="94"/>
      <c r="BNT86" s="94"/>
      <c r="BNU86" s="94"/>
      <c r="BNV86" s="94"/>
      <c r="BNW86" s="94"/>
      <c r="BNX86" s="94"/>
      <c r="BNY86" s="94"/>
      <c r="BNZ86" s="94"/>
      <c r="BOA86" s="94"/>
      <c r="BOB86" s="94"/>
      <c r="BOC86" s="94"/>
      <c r="BOD86" s="94"/>
      <c r="BOE86" s="94"/>
      <c r="BOF86" s="94"/>
      <c r="BOG86" s="94"/>
      <c r="BOH86" s="94"/>
      <c r="BOI86" s="94"/>
      <c r="BOJ86" s="94"/>
      <c r="BOK86" s="94"/>
      <c r="BOL86" s="94"/>
      <c r="BOM86" s="94"/>
      <c r="BON86" s="94"/>
      <c r="BOO86" s="94"/>
      <c r="BOP86" s="94"/>
      <c r="BOQ86" s="94"/>
      <c r="BOR86" s="94"/>
      <c r="BOS86" s="94"/>
      <c r="BOT86" s="94"/>
      <c r="BOU86" s="94"/>
      <c r="BOV86" s="94"/>
      <c r="BOW86" s="94"/>
      <c r="BOX86" s="94"/>
      <c r="BOY86" s="94"/>
      <c r="BOZ86" s="94"/>
      <c r="BPA86" s="94"/>
      <c r="BPB86" s="94"/>
      <c r="BPC86" s="94"/>
      <c r="BPD86" s="94"/>
      <c r="BPE86" s="94"/>
      <c r="BPF86" s="94"/>
      <c r="BPG86" s="94"/>
      <c r="BPH86" s="94"/>
      <c r="BPI86" s="94"/>
      <c r="BPJ86" s="94"/>
      <c r="BPK86" s="94"/>
      <c r="BPL86" s="94"/>
      <c r="BPM86" s="94"/>
      <c r="BPN86" s="94"/>
      <c r="BPO86" s="94"/>
      <c r="BPP86" s="94"/>
      <c r="BPQ86" s="94"/>
      <c r="BPR86" s="94"/>
      <c r="BPS86" s="94"/>
      <c r="BPT86" s="94"/>
      <c r="BPU86" s="94"/>
      <c r="BPV86" s="94"/>
      <c r="BPW86" s="94"/>
      <c r="BPX86" s="94"/>
      <c r="BPY86" s="94"/>
      <c r="BPZ86" s="94"/>
      <c r="BQA86" s="94"/>
      <c r="BQB86" s="94"/>
      <c r="BQC86" s="94"/>
      <c r="BQD86" s="94"/>
      <c r="BQE86" s="94"/>
      <c r="BQF86" s="94"/>
      <c r="BQG86" s="94"/>
      <c r="BQH86" s="94"/>
      <c r="BQI86" s="94"/>
      <c r="BQJ86" s="94"/>
      <c r="BQK86" s="94"/>
      <c r="BQL86" s="94"/>
      <c r="BQM86" s="94"/>
      <c r="BQN86" s="94"/>
      <c r="BQO86" s="94"/>
      <c r="BQP86" s="94"/>
      <c r="BQQ86" s="94"/>
      <c r="BQR86" s="94"/>
      <c r="BQS86" s="94"/>
      <c r="BQT86" s="94"/>
      <c r="BQU86" s="94"/>
      <c r="BQV86" s="94"/>
      <c r="BQW86" s="94"/>
      <c r="BQX86" s="94"/>
      <c r="BQY86" s="94"/>
      <c r="BQZ86" s="94"/>
      <c r="BRA86" s="94"/>
      <c r="BRB86" s="94"/>
      <c r="BRC86" s="94"/>
      <c r="BRD86" s="94"/>
      <c r="BRE86" s="94"/>
      <c r="BRF86" s="94"/>
      <c r="BRG86" s="94"/>
      <c r="BRH86" s="94"/>
      <c r="BRI86" s="94"/>
      <c r="BRJ86" s="94"/>
      <c r="BRK86" s="94"/>
      <c r="BRL86" s="94"/>
      <c r="BRM86" s="94"/>
      <c r="BRN86" s="94"/>
      <c r="BRO86" s="94"/>
      <c r="BRP86" s="94"/>
      <c r="BRQ86" s="94"/>
      <c r="BRR86" s="94"/>
      <c r="BRS86" s="94"/>
      <c r="BRT86" s="94"/>
      <c r="BRU86" s="94"/>
      <c r="BRV86" s="94"/>
      <c r="BRW86" s="94"/>
      <c r="BRX86" s="94"/>
      <c r="BRY86" s="94"/>
      <c r="BRZ86" s="94"/>
      <c r="BSA86" s="94"/>
      <c r="BSB86" s="94"/>
      <c r="BSC86" s="94"/>
      <c r="BSD86" s="94"/>
      <c r="BSE86" s="94"/>
      <c r="BSF86" s="94"/>
      <c r="BSG86" s="94"/>
      <c r="BSH86" s="94"/>
      <c r="BSI86" s="94"/>
      <c r="BSJ86" s="94"/>
      <c r="BSK86" s="94"/>
      <c r="BSL86" s="94"/>
      <c r="BSM86" s="94"/>
      <c r="BSN86" s="94"/>
      <c r="BSO86" s="94"/>
      <c r="BSP86" s="94"/>
      <c r="BSQ86" s="94"/>
      <c r="BSR86" s="94"/>
      <c r="BSS86" s="94"/>
      <c r="BST86" s="94"/>
      <c r="BSU86" s="94"/>
      <c r="BSV86" s="94"/>
      <c r="BSW86" s="94"/>
      <c r="BSX86" s="94"/>
      <c r="BSY86" s="94"/>
      <c r="BSZ86" s="94"/>
      <c r="BTA86" s="94"/>
      <c r="BTB86" s="94"/>
      <c r="BTC86" s="94"/>
      <c r="BTD86" s="94"/>
      <c r="BTE86" s="94"/>
      <c r="BTF86" s="94"/>
      <c r="BTG86" s="94"/>
      <c r="BTH86" s="94"/>
      <c r="BTI86" s="94"/>
      <c r="BTJ86" s="94"/>
      <c r="BTK86" s="94"/>
      <c r="BTL86" s="94"/>
      <c r="BTM86" s="94"/>
      <c r="BTN86" s="94"/>
      <c r="BTO86" s="94"/>
      <c r="BTP86" s="94"/>
      <c r="BTQ86" s="94"/>
      <c r="BTR86" s="94"/>
      <c r="BTS86" s="94"/>
      <c r="BTT86" s="94"/>
      <c r="BTU86" s="94"/>
      <c r="BTV86" s="94"/>
      <c r="BTW86" s="94"/>
      <c r="BTX86" s="94"/>
      <c r="BTY86" s="94"/>
      <c r="BTZ86" s="94"/>
      <c r="BUA86" s="94"/>
      <c r="BUB86" s="94"/>
      <c r="BUC86" s="94"/>
      <c r="BUD86" s="94"/>
      <c r="BUE86" s="94"/>
      <c r="BUF86" s="94"/>
      <c r="BUG86" s="94"/>
      <c r="BUH86" s="94"/>
      <c r="BUI86" s="94"/>
      <c r="BUJ86" s="94"/>
      <c r="BUK86" s="94"/>
      <c r="BUL86" s="94"/>
      <c r="BUM86" s="94"/>
      <c r="BUN86" s="94"/>
      <c r="BUO86" s="94"/>
      <c r="BUP86" s="94"/>
      <c r="BUQ86" s="94"/>
      <c r="BUR86" s="94"/>
      <c r="BUS86" s="94"/>
      <c r="BUT86" s="94"/>
      <c r="BUU86" s="94"/>
      <c r="BUV86" s="94"/>
      <c r="BUW86" s="94"/>
      <c r="BUX86" s="94"/>
      <c r="BUY86" s="94"/>
      <c r="BUZ86" s="94"/>
      <c r="BVA86" s="94"/>
      <c r="BVB86" s="94"/>
      <c r="BVC86" s="94"/>
      <c r="BVD86" s="94"/>
      <c r="BVE86" s="94"/>
      <c r="BVF86" s="94"/>
      <c r="BVG86" s="94"/>
      <c r="BVH86" s="94"/>
      <c r="BVI86" s="94"/>
      <c r="BVJ86" s="94"/>
      <c r="BVK86" s="94"/>
      <c r="BVL86" s="94"/>
      <c r="BVM86" s="94"/>
      <c r="BVN86" s="94"/>
      <c r="BVO86" s="94"/>
      <c r="BVP86" s="94"/>
      <c r="BVQ86" s="94"/>
      <c r="BVR86" s="94"/>
      <c r="BVS86" s="94"/>
      <c r="BVT86" s="94"/>
      <c r="BVU86" s="94"/>
      <c r="BVV86" s="94"/>
      <c r="BVW86" s="94"/>
      <c r="BVX86" s="94"/>
      <c r="BVY86" s="94"/>
      <c r="BVZ86" s="94"/>
      <c r="BWA86" s="94"/>
      <c r="BWB86" s="94"/>
      <c r="BWC86" s="94"/>
      <c r="BWD86" s="94"/>
      <c r="BWE86" s="94"/>
      <c r="BWF86" s="94"/>
      <c r="BWG86" s="94"/>
      <c r="BWH86" s="94"/>
      <c r="BWI86" s="94"/>
      <c r="BWJ86" s="94"/>
      <c r="BWK86" s="94"/>
      <c r="BWL86" s="94"/>
      <c r="BWM86" s="94"/>
      <c r="BWN86" s="94"/>
      <c r="BWO86" s="94"/>
      <c r="BWP86" s="94"/>
      <c r="BWQ86" s="94"/>
      <c r="BWR86" s="94"/>
      <c r="BWS86" s="94"/>
      <c r="BWT86" s="94"/>
      <c r="BWU86" s="94"/>
      <c r="BWV86" s="94"/>
      <c r="BWW86" s="94"/>
      <c r="BWX86" s="94"/>
      <c r="BWY86" s="94"/>
      <c r="BWZ86" s="94"/>
      <c r="BXA86" s="94"/>
      <c r="BXB86" s="94"/>
      <c r="BXC86" s="94"/>
      <c r="BXD86" s="94"/>
      <c r="BXE86" s="94"/>
      <c r="BXF86" s="94"/>
      <c r="BXG86" s="94"/>
      <c r="BXH86" s="94"/>
      <c r="BXI86" s="94"/>
      <c r="BXJ86" s="94"/>
      <c r="BXK86" s="94"/>
      <c r="BXL86" s="94"/>
      <c r="BXM86" s="94"/>
      <c r="BXN86" s="94"/>
      <c r="BXO86" s="94"/>
      <c r="BXP86" s="94"/>
      <c r="BXQ86" s="94"/>
      <c r="BXR86" s="94"/>
      <c r="BXS86" s="94"/>
      <c r="BXT86" s="94"/>
      <c r="BXU86" s="94"/>
      <c r="BXV86" s="94"/>
      <c r="BXW86" s="94"/>
      <c r="BXX86" s="94"/>
      <c r="BXY86" s="94"/>
      <c r="BXZ86" s="94"/>
      <c r="BYA86" s="94"/>
      <c r="BYB86" s="94"/>
      <c r="BYC86" s="94"/>
      <c r="BYD86" s="94"/>
      <c r="BYE86" s="94"/>
      <c r="BYF86" s="94"/>
      <c r="BYG86" s="94"/>
      <c r="BYH86" s="94"/>
      <c r="BYI86" s="94"/>
      <c r="BYJ86" s="94"/>
      <c r="BYK86" s="94"/>
      <c r="BYL86" s="94"/>
      <c r="BYM86" s="94"/>
      <c r="BYN86" s="94"/>
      <c r="BYO86" s="94"/>
      <c r="BYP86" s="94"/>
      <c r="BYQ86" s="94"/>
      <c r="BYR86" s="94"/>
      <c r="BYS86" s="94"/>
      <c r="BYT86" s="94"/>
      <c r="BYU86" s="94"/>
      <c r="BYV86" s="94"/>
      <c r="BYW86" s="94"/>
      <c r="BYX86" s="94"/>
      <c r="BYY86" s="94"/>
      <c r="BYZ86" s="94"/>
      <c r="BZA86" s="94"/>
      <c r="BZB86" s="94"/>
      <c r="BZC86" s="94"/>
      <c r="BZD86" s="94"/>
      <c r="BZE86" s="94"/>
      <c r="BZF86" s="94"/>
      <c r="BZG86" s="94"/>
      <c r="BZH86" s="94"/>
      <c r="BZI86" s="94"/>
      <c r="BZJ86" s="94"/>
      <c r="BZK86" s="94"/>
      <c r="BZL86" s="94"/>
      <c r="BZM86" s="94"/>
      <c r="BZN86" s="94"/>
      <c r="BZO86" s="94"/>
      <c r="BZP86" s="94"/>
      <c r="BZQ86" s="94"/>
      <c r="BZR86" s="94"/>
      <c r="BZS86" s="94"/>
      <c r="BZT86" s="94"/>
      <c r="BZU86" s="94"/>
      <c r="BZV86" s="94"/>
      <c r="BZW86" s="94"/>
      <c r="BZX86" s="94"/>
      <c r="BZY86" s="94"/>
      <c r="BZZ86" s="94"/>
      <c r="CAA86" s="94"/>
      <c r="CAB86" s="94"/>
      <c r="CAC86" s="94"/>
      <c r="CAD86" s="94"/>
      <c r="CAE86" s="94"/>
      <c r="CAF86" s="94"/>
      <c r="CAG86" s="94"/>
      <c r="CAH86" s="94"/>
      <c r="CAI86" s="94"/>
      <c r="CAJ86" s="94"/>
      <c r="CAK86" s="94"/>
      <c r="CAL86" s="94"/>
      <c r="CAM86" s="94"/>
      <c r="CAN86" s="94"/>
      <c r="CAO86" s="94"/>
      <c r="CAP86" s="94"/>
      <c r="CAQ86" s="94"/>
      <c r="CAR86" s="94"/>
      <c r="CAS86" s="94"/>
      <c r="CAT86" s="94"/>
      <c r="CAU86" s="94"/>
      <c r="CAV86" s="94"/>
      <c r="CAW86" s="94"/>
      <c r="CAX86" s="94"/>
      <c r="CAY86" s="94"/>
      <c r="CAZ86" s="94"/>
      <c r="CBA86" s="94"/>
      <c r="CBB86" s="94"/>
      <c r="CBC86" s="94"/>
      <c r="CBD86" s="94"/>
      <c r="CBE86" s="94"/>
      <c r="CBF86" s="94"/>
      <c r="CBG86" s="94"/>
      <c r="CBH86" s="94"/>
      <c r="CBI86" s="94"/>
      <c r="CBJ86" s="94"/>
      <c r="CBK86" s="94"/>
      <c r="CBL86" s="94"/>
      <c r="CBM86" s="94"/>
      <c r="CBN86" s="94"/>
      <c r="CBO86" s="94"/>
      <c r="CBP86" s="94"/>
      <c r="CBQ86" s="94"/>
      <c r="CBR86" s="94"/>
      <c r="CBS86" s="94"/>
      <c r="CBT86" s="94"/>
      <c r="CBU86" s="94"/>
      <c r="CBV86" s="94"/>
      <c r="CBW86" s="94"/>
      <c r="CBX86" s="94"/>
      <c r="CBY86" s="94"/>
      <c r="CBZ86" s="94"/>
      <c r="CCA86" s="94"/>
      <c r="CCB86" s="94"/>
      <c r="CCC86" s="94"/>
      <c r="CCD86" s="94"/>
      <c r="CCE86" s="94"/>
      <c r="CCF86" s="94"/>
      <c r="CCG86" s="94"/>
      <c r="CCH86" s="94"/>
      <c r="CCI86" s="94"/>
      <c r="CCJ86" s="94"/>
      <c r="CCK86" s="94"/>
      <c r="CCL86" s="94"/>
      <c r="CCM86" s="94"/>
      <c r="CCN86" s="94"/>
      <c r="CCO86" s="94"/>
      <c r="CCP86" s="94"/>
      <c r="CCQ86" s="94"/>
      <c r="CCR86" s="94"/>
      <c r="CCS86" s="94"/>
      <c r="CCT86" s="94"/>
      <c r="CCU86" s="94"/>
      <c r="CCV86" s="94"/>
      <c r="CCW86" s="94"/>
      <c r="CCX86" s="94"/>
      <c r="CCY86" s="94"/>
      <c r="CCZ86" s="94"/>
      <c r="CDA86" s="94"/>
      <c r="CDB86" s="94"/>
      <c r="CDC86" s="94"/>
      <c r="CDD86" s="94"/>
      <c r="CDE86" s="94"/>
      <c r="CDF86" s="94"/>
      <c r="CDG86" s="94"/>
      <c r="CDH86" s="94"/>
      <c r="CDI86" s="94"/>
      <c r="CDJ86" s="94"/>
      <c r="CDK86" s="94"/>
      <c r="CDL86" s="94"/>
      <c r="CDM86" s="94"/>
      <c r="CDN86" s="94"/>
      <c r="CDO86" s="94"/>
      <c r="CDP86" s="94"/>
      <c r="CDQ86" s="94"/>
      <c r="CDR86" s="94"/>
      <c r="CDS86" s="94"/>
      <c r="CDT86" s="94"/>
      <c r="CDU86" s="94"/>
      <c r="CDV86" s="94"/>
      <c r="CDW86" s="94"/>
      <c r="CDX86" s="94"/>
      <c r="CDY86" s="94"/>
      <c r="CDZ86" s="94"/>
      <c r="CEA86" s="94"/>
      <c r="CEB86" s="94"/>
      <c r="CEC86" s="94"/>
      <c r="CED86" s="94"/>
      <c r="CEE86" s="94"/>
      <c r="CEF86" s="94"/>
      <c r="CEG86" s="94"/>
      <c r="CEH86" s="94"/>
      <c r="CEI86" s="94"/>
      <c r="CEJ86" s="94"/>
      <c r="CEK86" s="94"/>
      <c r="CEL86" s="94"/>
      <c r="CEM86" s="94"/>
      <c r="CEN86" s="94"/>
      <c r="CEO86" s="94"/>
      <c r="CEP86" s="94"/>
      <c r="CEQ86" s="94"/>
      <c r="CER86" s="94"/>
      <c r="CES86" s="94"/>
      <c r="CET86" s="94"/>
      <c r="CEU86" s="94"/>
      <c r="CEV86" s="94"/>
      <c r="CEW86" s="94"/>
      <c r="CEX86" s="94"/>
      <c r="CEY86" s="94"/>
      <c r="CEZ86" s="94"/>
      <c r="CFA86" s="94"/>
      <c r="CFB86" s="94"/>
      <c r="CFC86" s="94"/>
      <c r="CFD86" s="94"/>
      <c r="CFE86" s="94"/>
      <c r="CFF86" s="94"/>
      <c r="CFG86" s="94"/>
      <c r="CFH86" s="94"/>
      <c r="CFI86" s="94"/>
      <c r="CFJ86" s="94"/>
      <c r="CFK86" s="94"/>
      <c r="CFL86" s="94"/>
      <c r="CFM86" s="94"/>
      <c r="CFN86" s="94"/>
      <c r="CFO86" s="94"/>
      <c r="CFP86" s="94"/>
      <c r="CFQ86" s="94"/>
      <c r="CFR86" s="94"/>
      <c r="CFS86" s="94"/>
      <c r="CFT86" s="94"/>
      <c r="CFU86" s="94"/>
      <c r="CFV86" s="94"/>
      <c r="CFW86" s="94"/>
      <c r="CFX86" s="94"/>
      <c r="CFY86" s="94"/>
      <c r="CFZ86" s="94"/>
      <c r="CGA86" s="94"/>
      <c r="CGB86" s="94"/>
      <c r="CGC86" s="94"/>
      <c r="CGD86" s="94"/>
      <c r="CGE86" s="94"/>
      <c r="CGF86" s="94"/>
      <c r="CGG86" s="94"/>
      <c r="CGH86" s="94"/>
      <c r="CGI86" s="94"/>
      <c r="CGJ86" s="94"/>
      <c r="CGK86" s="94"/>
      <c r="CGL86" s="94"/>
      <c r="CGM86" s="94"/>
      <c r="CGN86" s="94"/>
      <c r="CGO86" s="94"/>
      <c r="CGP86" s="94"/>
      <c r="CGQ86" s="94"/>
      <c r="CGR86" s="94"/>
      <c r="CGS86" s="94"/>
      <c r="CGT86" s="94"/>
      <c r="CGU86" s="94"/>
      <c r="CGV86" s="94"/>
      <c r="CGW86" s="94"/>
      <c r="CGX86" s="94"/>
      <c r="CGY86" s="94"/>
      <c r="CGZ86" s="94"/>
      <c r="CHA86" s="94"/>
      <c r="CHB86" s="94"/>
      <c r="CHC86" s="94"/>
      <c r="CHD86" s="94"/>
      <c r="CHE86" s="94"/>
      <c r="CHF86" s="94"/>
      <c r="CHG86" s="94"/>
      <c r="CHH86" s="94"/>
      <c r="CHI86" s="94"/>
      <c r="CHJ86" s="94"/>
      <c r="CHK86" s="94"/>
      <c r="CHL86" s="94"/>
      <c r="CHM86" s="94"/>
      <c r="CHN86" s="94"/>
      <c r="CHO86" s="94"/>
      <c r="CHP86" s="94"/>
      <c r="CHQ86" s="94"/>
      <c r="CHR86" s="94"/>
      <c r="CHS86" s="94"/>
      <c r="CHT86" s="94"/>
      <c r="CHU86" s="94"/>
      <c r="CHV86" s="94"/>
      <c r="CHW86" s="94"/>
      <c r="CHX86" s="94"/>
      <c r="CHY86" s="94"/>
      <c r="CHZ86" s="94"/>
      <c r="CIA86" s="94"/>
      <c r="CIB86" s="94"/>
      <c r="CIC86" s="94"/>
      <c r="CID86" s="94"/>
      <c r="CIE86" s="94"/>
      <c r="CIF86" s="94"/>
      <c r="CIG86" s="94"/>
      <c r="CIH86" s="94"/>
      <c r="CII86" s="94"/>
      <c r="CIJ86" s="94"/>
      <c r="CIK86" s="94"/>
      <c r="CIL86" s="94"/>
      <c r="CIM86" s="94"/>
      <c r="CIN86" s="94"/>
      <c r="CIO86" s="94"/>
      <c r="CIP86" s="94"/>
      <c r="CIQ86" s="94"/>
      <c r="CIR86" s="94"/>
      <c r="CIS86" s="94"/>
      <c r="CIT86" s="94"/>
      <c r="CIU86" s="94"/>
      <c r="CIV86" s="94"/>
      <c r="CIW86" s="94"/>
      <c r="CIX86" s="94"/>
      <c r="CIY86" s="94"/>
      <c r="CIZ86" s="94"/>
      <c r="CJA86" s="94"/>
      <c r="CJB86" s="94"/>
      <c r="CJC86" s="94"/>
      <c r="CJD86" s="94"/>
      <c r="CJE86" s="94"/>
      <c r="CJF86" s="94"/>
      <c r="CJG86" s="94"/>
      <c r="CJH86" s="94"/>
      <c r="CJI86" s="94"/>
      <c r="CJJ86" s="94"/>
      <c r="CJK86" s="94"/>
      <c r="CJL86" s="94"/>
      <c r="CJM86" s="94"/>
      <c r="CJN86" s="94"/>
      <c r="CJO86" s="94"/>
      <c r="CJP86" s="94"/>
      <c r="CJQ86" s="94"/>
      <c r="CJR86" s="94"/>
      <c r="CJS86" s="94"/>
      <c r="CJT86" s="94"/>
      <c r="CJU86" s="94"/>
      <c r="CJV86" s="94"/>
      <c r="CJW86" s="94"/>
      <c r="CJX86" s="94"/>
      <c r="CJY86" s="94"/>
      <c r="CJZ86" s="94"/>
      <c r="CKA86" s="94"/>
      <c r="CKB86" s="94"/>
      <c r="CKC86" s="94"/>
      <c r="CKD86" s="94"/>
      <c r="CKE86" s="94"/>
      <c r="CKF86" s="94"/>
      <c r="CKG86" s="94"/>
      <c r="CKH86" s="94"/>
      <c r="CKI86" s="94"/>
      <c r="CKJ86" s="94"/>
      <c r="CKK86" s="94"/>
      <c r="CKL86" s="94"/>
      <c r="CKM86" s="94"/>
      <c r="CKN86" s="94"/>
      <c r="CKO86" s="94"/>
      <c r="CKP86" s="94"/>
      <c r="CKQ86" s="94"/>
      <c r="CKR86" s="94"/>
      <c r="CKS86" s="94"/>
      <c r="CKT86" s="94"/>
      <c r="CKU86" s="94"/>
      <c r="CKV86" s="94"/>
      <c r="CKW86" s="94"/>
      <c r="CKX86" s="94"/>
      <c r="CKY86" s="94"/>
      <c r="CKZ86" s="94"/>
      <c r="CLA86" s="94"/>
      <c r="CLB86" s="94"/>
      <c r="CLC86" s="94"/>
      <c r="CLD86" s="94"/>
      <c r="CLE86" s="94"/>
      <c r="CLF86" s="94"/>
      <c r="CLG86" s="94"/>
      <c r="CLH86" s="94"/>
      <c r="CLI86" s="94"/>
      <c r="CLJ86" s="94"/>
      <c r="CLK86" s="94"/>
      <c r="CLL86" s="94"/>
      <c r="CLM86" s="94"/>
      <c r="CLN86" s="94"/>
      <c r="CLO86" s="94"/>
      <c r="CLP86" s="94"/>
      <c r="CLQ86" s="94"/>
      <c r="CLR86" s="94"/>
      <c r="CLS86" s="94"/>
      <c r="CLT86" s="94"/>
      <c r="CLU86" s="94"/>
      <c r="CLV86" s="94"/>
      <c r="CLW86" s="94"/>
      <c r="CLX86" s="94"/>
      <c r="CLY86" s="94"/>
      <c r="CLZ86" s="94"/>
      <c r="CMA86" s="94"/>
      <c r="CMB86" s="94"/>
      <c r="CMC86" s="94"/>
      <c r="CMD86" s="94"/>
      <c r="CME86" s="94"/>
      <c r="CMF86" s="94"/>
      <c r="CMG86" s="94"/>
      <c r="CMH86" s="94"/>
      <c r="CMI86" s="94"/>
      <c r="CMJ86" s="94"/>
      <c r="CMK86" s="94"/>
      <c r="CML86" s="94"/>
      <c r="CMM86" s="94"/>
      <c r="CMN86" s="94"/>
      <c r="CMO86" s="94"/>
      <c r="CMP86" s="94"/>
      <c r="CMQ86" s="94"/>
      <c r="CMR86" s="94"/>
      <c r="CMS86" s="94"/>
      <c r="CMT86" s="94"/>
      <c r="CMU86" s="94"/>
      <c r="CMV86" s="94"/>
      <c r="CMW86" s="94"/>
      <c r="CMX86" s="94"/>
      <c r="CMY86" s="94"/>
      <c r="CMZ86" s="94"/>
      <c r="CNA86" s="94"/>
      <c r="CNB86" s="94"/>
      <c r="CNC86" s="94"/>
      <c r="CND86" s="94"/>
      <c r="CNE86" s="94"/>
      <c r="CNF86" s="94"/>
      <c r="CNG86" s="94"/>
      <c r="CNH86" s="94"/>
      <c r="CNI86" s="94"/>
      <c r="CNJ86" s="94"/>
      <c r="CNK86" s="94"/>
      <c r="CNL86" s="94"/>
      <c r="CNM86" s="94"/>
      <c r="CNN86" s="94"/>
      <c r="CNO86" s="94"/>
      <c r="CNP86" s="94"/>
      <c r="CNQ86" s="94"/>
      <c r="CNR86" s="94"/>
      <c r="CNS86" s="94"/>
      <c r="CNT86" s="94"/>
      <c r="CNU86" s="94"/>
      <c r="CNV86" s="94"/>
      <c r="CNW86" s="94"/>
      <c r="CNX86" s="94"/>
      <c r="CNY86" s="94"/>
      <c r="CNZ86" s="94"/>
      <c r="COA86" s="94"/>
      <c r="COB86" s="94"/>
      <c r="COC86" s="94"/>
      <c r="COD86" s="94"/>
      <c r="COE86" s="94"/>
      <c r="COF86" s="94"/>
      <c r="COG86" s="94"/>
      <c r="COH86" s="94"/>
      <c r="COI86" s="94"/>
      <c r="COJ86" s="94"/>
      <c r="COK86" s="94"/>
      <c r="COL86" s="94"/>
      <c r="COM86" s="94"/>
      <c r="CON86" s="94"/>
      <c r="COO86" s="94"/>
      <c r="COP86" s="94"/>
      <c r="COQ86" s="94"/>
      <c r="COR86" s="94"/>
      <c r="COS86" s="94"/>
      <c r="COT86" s="94"/>
      <c r="COU86" s="94"/>
      <c r="COV86" s="94"/>
      <c r="COW86" s="94"/>
      <c r="COX86" s="94"/>
      <c r="COY86" s="94"/>
      <c r="COZ86" s="94"/>
      <c r="CPA86" s="94"/>
      <c r="CPB86" s="94"/>
      <c r="CPC86" s="94"/>
      <c r="CPD86" s="94"/>
      <c r="CPE86" s="94"/>
      <c r="CPF86" s="94"/>
      <c r="CPG86" s="94"/>
      <c r="CPH86" s="94"/>
      <c r="CPI86" s="94"/>
      <c r="CPJ86" s="94"/>
      <c r="CPK86" s="94"/>
      <c r="CPL86" s="94"/>
      <c r="CPM86" s="94"/>
      <c r="CPN86" s="94"/>
      <c r="CPO86" s="94"/>
      <c r="CPP86" s="94"/>
      <c r="CPQ86" s="94"/>
      <c r="CPR86" s="94"/>
      <c r="CPS86" s="94"/>
      <c r="CPT86" s="94"/>
      <c r="CPU86" s="94"/>
      <c r="CPV86" s="94"/>
      <c r="CPW86" s="94"/>
      <c r="CPX86" s="94"/>
      <c r="CPY86" s="94"/>
      <c r="CPZ86" s="94"/>
      <c r="CQA86" s="94"/>
      <c r="CQB86" s="94"/>
      <c r="CQC86" s="94"/>
      <c r="CQD86" s="94"/>
      <c r="CQE86" s="94"/>
      <c r="CQF86" s="94"/>
      <c r="CQG86" s="94"/>
      <c r="CQH86" s="94"/>
      <c r="CQI86" s="94"/>
      <c r="CQJ86" s="94"/>
      <c r="CQK86" s="94"/>
      <c r="CQL86" s="94"/>
      <c r="CQM86" s="94"/>
      <c r="CQN86" s="94"/>
      <c r="CQO86" s="94"/>
      <c r="CQP86" s="94"/>
      <c r="CQQ86" s="94"/>
      <c r="CQR86" s="94"/>
      <c r="CQS86" s="94"/>
      <c r="CQT86" s="94"/>
      <c r="CQU86" s="94"/>
      <c r="CQV86" s="94"/>
      <c r="CQW86" s="94"/>
      <c r="CQX86" s="94"/>
      <c r="CQY86" s="94"/>
      <c r="CQZ86" s="94"/>
      <c r="CRA86" s="94"/>
      <c r="CRB86" s="94"/>
      <c r="CRC86" s="94"/>
      <c r="CRD86" s="94"/>
      <c r="CRE86" s="94"/>
      <c r="CRF86" s="94"/>
      <c r="CRG86" s="94"/>
      <c r="CRH86" s="94"/>
      <c r="CRI86" s="94"/>
      <c r="CRJ86" s="94"/>
      <c r="CRK86" s="94"/>
      <c r="CRL86" s="94"/>
      <c r="CRM86" s="94"/>
      <c r="CRN86" s="94"/>
      <c r="CRO86" s="94"/>
      <c r="CRP86" s="94"/>
      <c r="CRQ86" s="94"/>
      <c r="CRR86" s="94"/>
      <c r="CRS86" s="94"/>
      <c r="CRT86" s="94"/>
      <c r="CRU86" s="94"/>
      <c r="CRV86" s="94"/>
      <c r="CRW86" s="94"/>
      <c r="CRX86" s="94"/>
      <c r="CRY86" s="94"/>
      <c r="CRZ86" s="94"/>
      <c r="CSA86" s="94"/>
      <c r="CSB86" s="94"/>
      <c r="CSC86" s="94"/>
      <c r="CSD86" s="94"/>
      <c r="CSE86" s="94"/>
      <c r="CSF86" s="94"/>
      <c r="CSG86" s="94"/>
      <c r="CSH86" s="94"/>
      <c r="CSI86" s="94"/>
      <c r="CSJ86" s="94"/>
      <c r="CSK86" s="94"/>
      <c r="CSL86" s="94"/>
      <c r="CSM86" s="94"/>
      <c r="CSN86" s="94"/>
      <c r="CSO86" s="94"/>
      <c r="CSP86" s="94"/>
      <c r="CSQ86" s="94"/>
      <c r="CSR86" s="94"/>
      <c r="CSS86" s="94"/>
      <c r="CST86" s="94"/>
      <c r="CSU86" s="94"/>
      <c r="CSV86" s="94"/>
      <c r="CSW86" s="94"/>
      <c r="CSX86" s="94"/>
      <c r="CSY86" s="94"/>
      <c r="CSZ86" s="94"/>
      <c r="CTA86" s="94"/>
      <c r="CTB86" s="94"/>
      <c r="CTC86" s="94"/>
      <c r="CTD86" s="94"/>
      <c r="CTE86" s="94"/>
      <c r="CTF86" s="94"/>
      <c r="CTG86" s="94"/>
      <c r="CTH86" s="94"/>
      <c r="CTI86" s="94"/>
      <c r="CTJ86" s="94"/>
      <c r="CTK86" s="94"/>
      <c r="CTL86" s="94"/>
      <c r="CTM86" s="94"/>
      <c r="CTN86" s="94"/>
      <c r="CTO86" s="94"/>
      <c r="CTP86" s="94"/>
      <c r="CTQ86" s="94"/>
      <c r="CTR86" s="94"/>
      <c r="CTS86" s="94"/>
      <c r="CTT86" s="94"/>
      <c r="CTU86" s="94"/>
      <c r="CTV86" s="94"/>
      <c r="CTW86" s="94"/>
      <c r="CTX86" s="94"/>
      <c r="CTY86" s="94"/>
      <c r="CTZ86" s="94"/>
      <c r="CUA86" s="94"/>
      <c r="CUB86" s="94"/>
      <c r="CUC86" s="94"/>
      <c r="CUD86" s="94"/>
      <c r="CUE86" s="94"/>
      <c r="CUF86" s="94"/>
      <c r="CUG86" s="94"/>
      <c r="CUH86" s="94"/>
      <c r="CUI86" s="94"/>
      <c r="CUJ86" s="94"/>
      <c r="CUK86" s="94"/>
      <c r="CUL86" s="94"/>
      <c r="CUM86" s="94"/>
      <c r="CUN86" s="94"/>
      <c r="CUO86" s="94"/>
      <c r="CUP86" s="94"/>
      <c r="CUQ86" s="94"/>
      <c r="CUR86" s="94"/>
      <c r="CUS86" s="94"/>
      <c r="CUT86" s="94"/>
      <c r="CUU86" s="94"/>
      <c r="CUV86" s="94"/>
      <c r="CUW86" s="94"/>
      <c r="CUX86" s="94"/>
      <c r="CUY86" s="94"/>
      <c r="CUZ86" s="94"/>
      <c r="CVA86" s="94"/>
      <c r="CVB86" s="94"/>
      <c r="CVC86" s="94"/>
      <c r="CVD86" s="94"/>
      <c r="CVE86" s="94"/>
      <c r="CVF86" s="94"/>
      <c r="CVG86" s="94"/>
      <c r="CVH86" s="94"/>
      <c r="CVI86" s="94"/>
      <c r="CVJ86" s="94"/>
      <c r="CVK86" s="94"/>
      <c r="CVL86" s="94"/>
      <c r="CVM86" s="94"/>
      <c r="CVN86" s="94"/>
      <c r="CVO86" s="94"/>
      <c r="CVP86" s="94"/>
      <c r="CVQ86" s="94"/>
      <c r="CVR86" s="94"/>
      <c r="CVS86" s="94"/>
      <c r="CVT86" s="94"/>
      <c r="CVU86" s="94"/>
      <c r="CVV86" s="94"/>
      <c r="CVW86" s="94"/>
      <c r="CVX86" s="94"/>
      <c r="CVY86" s="94"/>
      <c r="CVZ86" s="94"/>
      <c r="CWA86" s="94"/>
      <c r="CWB86" s="94"/>
      <c r="CWC86" s="94"/>
      <c r="CWD86" s="94"/>
      <c r="CWE86" s="94"/>
      <c r="CWF86" s="94"/>
      <c r="CWG86" s="94"/>
      <c r="CWH86" s="94"/>
      <c r="CWI86" s="94"/>
      <c r="CWJ86" s="94"/>
      <c r="CWK86" s="94"/>
      <c r="CWL86" s="94"/>
      <c r="CWM86" s="94"/>
      <c r="CWN86" s="94"/>
      <c r="CWO86" s="94"/>
      <c r="CWP86" s="94"/>
      <c r="CWQ86" s="94"/>
      <c r="CWR86" s="94"/>
      <c r="CWS86" s="94"/>
      <c r="CWT86" s="94"/>
      <c r="CWU86" s="94"/>
      <c r="CWV86" s="94"/>
      <c r="CWW86" s="94"/>
      <c r="CWX86" s="94"/>
      <c r="CWY86" s="94"/>
      <c r="CWZ86" s="94"/>
      <c r="CXA86" s="94"/>
      <c r="CXB86" s="94"/>
      <c r="CXC86" s="94"/>
      <c r="CXD86" s="94"/>
      <c r="CXE86" s="94"/>
      <c r="CXF86" s="94"/>
      <c r="CXG86" s="94"/>
      <c r="CXH86" s="94"/>
      <c r="CXI86" s="94"/>
      <c r="CXJ86" s="94"/>
      <c r="CXK86" s="94"/>
      <c r="CXL86" s="94"/>
      <c r="CXM86" s="94"/>
      <c r="CXN86" s="94"/>
      <c r="CXO86" s="94"/>
      <c r="CXP86" s="94"/>
      <c r="CXQ86" s="94"/>
      <c r="CXR86" s="94"/>
      <c r="CXS86" s="94"/>
      <c r="CXT86" s="94"/>
      <c r="CXU86" s="94"/>
      <c r="CXV86" s="94"/>
      <c r="CXW86" s="94"/>
      <c r="CXX86" s="94"/>
      <c r="CXY86" s="94"/>
      <c r="CXZ86" s="94"/>
      <c r="CYA86" s="94"/>
      <c r="CYB86" s="94"/>
      <c r="CYC86" s="94"/>
      <c r="CYD86" s="94"/>
      <c r="CYE86" s="94"/>
      <c r="CYF86" s="94"/>
      <c r="CYG86" s="94"/>
      <c r="CYH86" s="94"/>
      <c r="CYI86" s="94"/>
      <c r="CYJ86" s="94"/>
      <c r="CYK86" s="94"/>
      <c r="CYL86" s="94"/>
      <c r="CYM86" s="94"/>
      <c r="CYN86" s="94"/>
      <c r="CYO86" s="94"/>
      <c r="CYP86" s="94"/>
      <c r="CYQ86" s="94"/>
      <c r="CYR86" s="94"/>
      <c r="CYS86" s="94"/>
      <c r="CYT86" s="94"/>
      <c r="CYU86" s="94"/>
      <c r="CYV86" s="94"/>
      <c r="CYW86" s="94"/>
      <c r="CYX86" s="94"/>
      <c r="CYY86" s="94"/>
      <c r="CYZ86" s="94"/>
      <c r="CZA86" s="94"/>
      <c r="CZB86" s="94"/>
      <c r="CZC86" s="94"/>
      <c r="CZD86" s="94"/>
      <c r="CZE86" s="94"/>
      <c r="CZF86" s="94"/>
      <c r="CZG86" s="94"/>
      <c r="CZH86" s="94"/>
      <c r="CZI86" s="94"/>
      <c r="CZJ86" s="94"/>
      <c r="CZK86" s="94"/>
      <c r="CZL86" s="94"/>
      <c r="CZM86" s="94"/>
      <c r="CZN86" s="94"/>
      <c r="CZO86" s="94"/>
      <c r="CZP86" s="94"/>
      <c r="CZQ86" s="94"/>
      <c r="CZR86" s="94"/>
      <c r="CZS86" s="94"/>
      <c r="CZT86" s="94"/>
      <c r="CZU86" s="94"/>
      <c r="CZV86" s="94"/>
      <c r="CZW86" s="94"/>
      <c r="CZX86" s="94"/>
      <c r="CZY86" s="94"/>
      <c r="CZZ86" s="94"/>
      <c r="DAA86" s="94"/>
      <c r="DAB86" s="94"/>
      <c r="DAC86" s="94"/>
      <c r="DAD86" s="94"/>
      <c r="DAE86" s="94"/>
      <c r="DAF86" s="94"/>
      <c r="DAG86" s="94"/>
      <c r="DAH86" s="94"/>
      <c r="DAI86" s="94"/>
      <c r="DAJ86" s="94"/>
      <c r="DAK86" s="94"/>
      <c r="DAL86" s="94"/>
      <c r="DAM86" s="94"/>
      <c r="DAN86" s="94"/>
      <c r="DAO86" s="94"/>
      <c r="DAP86" s="94"/>
      <c r="DAQ86" s="94"/>
      <c r="DAR86" s="94"/>
      <c r="DAS86" s="94"/>
      <c r="DAT86" s="94"/>
      <c r="DAU86" s="94"/>
      <c r="DAV86" s="94"/>
      <c r="DAW86" s="94"/>
      <c r="DAX86" s="94"/>
      <c r="DAY86" s="94"/>
      <c r="DAZ86" s="94"/>
      <c r="DBA86" s="94"/>
      <c r="DBB86" s="94"/>
      <c r="DBC86" s="94"/>
      <c r="DBD86" s="94"/>
      <c r="DBE86" s="94"/>
      <c r="DBF86" s="94"/>
      <c r="DBG86" s="94"/>
      <c r="DBH86" s="94"/>
      <c r="DBI86" s="94"/>
      <c r="DBJ86" s="94"/>
      <c r="DBK86" s="94"/>
      <c r="DBL86" s="94"/>
      <c r="DBM86" s="94"/>
      <c r="DBN86" s="94"/>
      <c r="DBO86" s="94"/>
      <c r="DBP86" s="94"/>
      <c r="DBQ86" s="94"/>
      <c r="DBR86" s="94"/>
      <c r="DBS86" s="94"/>
      <c r="DBT86" s="94"/>
      <c r="DBU86" s="94"/>
      <c r="DBV86" s="94"/>
      <c r="DBW86" s="94"/>
      <c r="DBX86" s="94"/>
      <c r="DBY86" s="94"/>
      <c r="DBZ86" s="94"/>
      <c r="DCA86" s="94"/>
      <c r="DCB86" s="94"/>
      <c r="DCC86" s="94"/>
      <c r="DCD86" s="94"/>
      <c r="DCE86" s="94"/>
      <c r="DCF86" s="94"/>
      <c r="DCG86" s="94"/>
      <c r="DCH86" s="94"/>
      <c r="DCI86" s="94"/>
      <c r="DCJ86" s="94"/>
      <c r="DCK86" s="94"/>
      <c r="DCL86" s="94"/>
      <c r="DCM86" s="94"/>
      <c r="DCN86" s="94"/>
      <c r="DCO86" s="94"/>
      <c r="DCP86" s="94"/>
      <c r="DCQ86" s="94"/>
      <c r="DCR86" s="94"/>
      <c r="DCS86" s="94"/>
      <c r="DCT86" s="94"/>
      <c r="DCU86" s="94"/>
      <c r="DCV86" s="94"/>
      <c r="DCW86" s="94"/>
      <c r="DCX86" s="94"/>
      <c r="DCY86" s="94"/>
      <c r="DCZ86" s="94"/>
      <c r="DDA86" s="94"/>
      <c r="DDB86" s="94"/>
      <c r="DDC86" s="94"/>
      <c r="DDD86" s="94"/>
      <c r="DDE86" s="94"/>
      <c r="DDF86" s="94"/>
      <c r="DDG86" s="94"/>
      <c r="DDH86" s="94"/>
      <c r="DDI86" s="94"/>
      <c r="DDJ86" s="94"/>
      <c r="DDK86" s="94"/>
      <c r="DDL86" s="94"/>
      <c r="DDM86" s="94"/>
      <c r="DDN86" s="94"/>
      <c r="DDO86" s="94"/>
      <c r="DDP86" s="94"/>
      <c r="DDQ86" s="94"/>
      <c r="DDR86" s="94"/>
      <c r="DDS86" s="94"/>
      <c r="DDT86" s="94"/>
      <c r="DDU86" s="94"/>
      <c r="DDV86" s="94"/>
      <c r="DDW86" s="94"/>
      <c r="DDX86" s="94"/>
      <c r="DDY86" s="94"/>
      <c r="DDZ86" s="94"/>
      <c r="DEA86" s="94"/>
      <c r="DEB86" s="94"/>
      <c r="DEC86" s="94"/>
      <c r="DED86" s="94"/>
      <c r="DEE86" s="94"/>
      <c r="DEF86" s="94"/>
      <c r="DEG86" s="94"/>
      <c r="DEH86" s="94"/>
      <c r="DEI86" s="94"/>
      <c r="DEJ86" s="94"/>
      <c r="DEK86" s="94"/>
      <c r="DEL86" s="94"/>
      <c r="DEM86" s="94"/>
      <c r="DEN86" s="94"/>
      <c r="DEO86" s="94"/>
      <c r="DEP86" s="94"/>
      <c r="DEQ86" s="94"/>
      <c r="DER86" s="94"/>
      <c r="DES86" s="94"/>
      <c r="DET86" s="94"/>
      <c r="DEU86" s="94"/>
      <c r="DEV86" s="94"/>
      <c r="DEW86" s="94"/>
      <c r="DEX86" s="94"/>
      <c r="DEY86" s="94"/>
      <c r="DEZ86" s="94"/>
      <c r="DFA86" s="94"/>
      <c r="DFB86" s="94"/>
      <c r="DFC86" s="94"/>
      <c r="DFD86" s="94"/>
      <c r="DFE86" s="94"/>
      <c r="DFF86" s="94"/>
      <c r="DFG86" s="94"/>
      <c r="DFH86" s="94"/>
      <c r="DFI86" s="94"/>
      <c r="DFJ86" s="94"/>
      <c r="DFK86" s="94"/>
      <c r="DFL86" s="94"/>
      <c r="DFM86" s="94"/>
      <c r="DFN86" s="94"/>
      <c r="DFO86" s="94"/>
      <c r="DFP86" s="94"/>
      <c r="DFQ86" s="94"/>
      <c r="DFR86" s="94"/>
      <c r="DFS86" s="94"/>
      <c r="DFT86" s="94"/>
      <c r="DFU86" s="94"/>
      <c r="DFV86" s="94"/>
      <c r="DFW86" s="94"/>
      <c r="DFX86" s="94"/>
      <c r="DFY86" s="94"/>
      <c r="DFZ86" s="94"/>
      <c r="DGA86" s="94"/>
      <c r="DGB86" s="94"/>
      <c r="DGC86" s="94"/>
      <c r="DGD86" s="94"/>
      <c r="DGE86" s="94"/>
      <c r="DGF86" s="94"/>
      <c r="DGG86" s="94"/>
      <c r="DGH86" s="94"/>
      <c r="DGI86" s="94"/>
      <c r="DGJ86" s="94"/>
      <c r="DGK86" s="94"/>
      <c r="DGL86" s="94"/>
      <c r="DGM86" s="94"/>
      <c r="DGN86" s="94"/>
      <c r="DGO86" s="94"/>
      <c r="DGP86" s="94"/>
      <c r="DGQ86" s="94"/>
      <c r="DGR86" s="94"/>
      <c r="DGS86" s="94"/>
      <c r="DGT86" s="94"/>
      <c r="DGU86" s="94"/>
      <c r="DGV86" s="94"/>
      <c r="DGW86" s="94"/>
      <c r="DGX86" s="94"/>
      <c r="DGY86" s="94"/>
      <c r="DGZ86" s="94"/>
      <c r="DHA86" s="94"/>
      <c r="DHB86" s="94"/>
      <c r="DHC86" s="94"/>
      <c r="DHD86" s="94"/>
      <c r="DHE86" s="94"/>
      <c r="DHF86" s="94"/>
      <c r="DHG86" s="94"/>
      <c r="DHH86" s="94"/>
      <c r="DHI86" s="94"/>
      <c r="DHJ86" s="94"/>
      <c r="DHK86" s="94"/>
      <c r="DHL86" s="94"/>
      <c r="DHM86" s="94"/>
      <c r="DHN86" s="94"/>
      <c r="DHO86" s="94"/>
      <c r="DHP86" s="94"/>
      <c r="DHQ86" s="94"/>
      <c r="DHR86" s="94"/>
      <c r="DHS86" s="94"/>
      <c r="DHT86" s="94"/>
      <c r="DHU86" s="94"/>
      <c r="DHV86" s="94"/>
      <c r="DHW86" s="94"/>
      <c r="DHX86" s="94"/>
      <c r="DHY86" s="94"/>
      <c r="DHZ86" s="94"/>
      <c r="DIA86" s="94"/>
      <c r="DIB86" s="94"/>
      <c r="DIC86" s="94"/>
      <c r="DID86" s="94"/>
      <c r="DIE86" s="94"/>
      <c r="DIF86" s="94"/>
      <c r="DIG86" s="94"/>
      <c r="DIH86" s="94"/>
      <c r="DII86" s="94"/>
      <c r="DIJ86" s="94"/>
      <c r="DIK86" s="94"/>
      <c r="DIL86" s="94"/>
      <c r="DIM86" s="94"/>
      <c r="DIN86" s="94"/>
      <c r="DIO86" s="94"/>
      <c r="DIP86" s="94"/>
      <c r="DIQ86" s="94"/>
      <c r="DIR86" s="94"/>
      <c r="DIS86" s="94"/>
      <c r="DIT86" s="94"/>
      <c r="DIU86" s="94"/>
      <c r="DIV86" s="94"/>
      <c r="DIW86" s="94"/>
      <c r="DIX86" s="94"/>
      <c r="DIY86" s="94"/>
      <c r="DIZ86" s="94"/>
      <c r="DJA86" s="94"/>
      <c r="DJB86" s="94"/>
      <c r="DJC86" s="94"/>
      <c r="DJD86" s="94"/>
      <c r="DJE86" s="94"/>
      <c r="DJF86" s="94"/>
      <c r="DJG86" s="94"/>
      <c r="DJH86" s="94"/>
      <c r="DJI86" s="94"/>
      <c r="DJJ86" s="94"/>
      <c r="DJK86" s="94"/>
      <c r="DJL86" s="94"/>
      <c r="DJM86" s="94"/>
      <c r="DJN86" s="94"/>
      <c r="DJO86" s="94"/>
      <c r="DJP86" s="94"/>
      <c r="DJQ86" s="94"/>
      <c r="DJR86" s="94"/>
      <c r="DJS86" s="94"/>
      <c r="DJT86" s="94"/>
      <c r="DJU86" s="94"/>
      <c r="DJV86" s="94"/>
      <c r="DJW86" s="94"/>
      <c r="DJX86" s="94"/>
      <c r="DJY86" s="94"/>
      <c r="DJZ86" s="94"/>
      <c r="DKA86" s="94"/>
      <c r="DKB86" s="94"/>
      <c r="DKC86" s="94"/>
      <c r="DKD86" s="94"/>
      <c r="DKE86" s="94"/>
      <c r="DKF86" s="94"/>
      <c r="DKG86" s="94"/>
      <c r="DKH86" s="94"/>
      <c r="DKI86" s="94"/>
      <c r="DKJ86" s="94"/>
      <c r="DKK86" s="94"/>
      <c r="DKL86" s="94"/>
      <c r="DKM86" s="94"/>
      <c r="DKN86" s="94"/>
      <c r="DKO86" s="94"/>
      <c r="DKP86" s="94"/>
      <c r="DKQ86" s="94"/>
      <c r="DKR86" s="94"/>
      <c r="DKS86" s="94"/>
      <c r="DKT86" s="94"/>
      <c r="DKU86" s="94"/>
      <c r="DKV86" s="94"/>
      <c r="DKW86" s="94"/>
      <c r="DKX86" s="94"/>
      <c r="DKY86" s="94"/>
      <c r="DKZ86" s="94"/>
      <c r="DLA86" s="94"/>
      <c r="DLB86" s="94"/>
      <c r="DLC86" s="94"/>
      <c r="DLD86" s="94"/>
      <c r="DLE86" s="94"/>
      <c r="DLF86" s="94"/>
      <c r="DLG86" s="94"/>
      <c r="DLH86" s="94"/>
      <c r="DLI86" s="94"/>
      <c r="DLJ86" s="94"/>
      <c r="DLK86" s="94"/>
      <c r="DLL86" s="94"/>
      <c r="DLM86" s="94"/>
      <c r="DLN86" s="94"/>
      <c r="DLO86" s="94"/>
      <c r="DLP86" s="94"/>
      <c r="DLQ86" s="94"/>
      <c r="DLR86" s="94"/>
      <c r="DLS86" s="94"/>
      <c r="DLT86" s="94"/>
      <c r="DLU86" s="94"/>
      <c r="DLV86" s="94"/>
      <c r="DLW86" s="94"/>
      <c r="DLX86" s="94"/>
      <c r="DLY86" s="94"/>
      <c r="DLZ86" s="94"/>
      <c r="DMA86" s="94"/>
      <c r="DMB86" s="94"/>
      <c r="DMC86" s="94"/>
      <c r="DMD86" s="94"/>
      <c r="DME86" s="94"/>
      <c r="DMF86" s="94"/>
      <c r="DMG86" s="94"/>
      <c r="DMH86" s="94"/>
      <c r="DMI86" s="94"/>
      <c r="DMJ86" s="94"/>
      <c r="DMK86" s="94"/>
      <c r="DML86" s="94"/>
      <c r="DMM86" s="94"/>
      <c r="DMN86" s="94"/>
      <c r="DMO86" s="94"/>
      <c r="DMP86" s="94"/>
      <c r="DMQ86" s="94"/>
      <c r="DMR86" s="94"/>
      <c r="DMS86" s="94"/>
      <c r="DMT86" s="94"/>
      <c r="DMU86" s="94"/>
      <c r="DMV86" s="94"/>
      <c r="DMW86" s="94"/>
      <c r="DMX86" s="94"/>
      <c r="DMY86" s="94"/>
      <c r="DMZ86" s="94"/>
      <c r="DNA86" s="94"/>
      <c r="DNB86" s="94"/>
      <c r="DNC86" s="94"/>
      <c r="DND86" s="94"/>
      <c r="DNE86" s="94"/>
      <c r="DNF86" s="94"/>
      <c r="DNG86" s="94"/>
      <c r="DNH86" s="94"/>
      <c r="DNI86" s="94"/>
      <c r="DNJ86" s="94"/>
      <c r="DNK86" s="94"/>
      <c r="DNL86" s="94"/>
      <c r="DNM86" s="94"/>
      <c r="DNN86" s="94"/>
      <c r="DNO86" s="94"/>
      <c r="DNP86" s="94"/>
      <c r="DNQ86" s="94"/>
      <c r="DNR86" s="94"/>
      <c r="DNS86" s="94"/>
      <c r="DNT86" s="94"/>
      <c r="DNU86" s="94"/>
      <c r="DNV86" s="94"/>
      <c r="DNW86" s="94"/>
      <c r="DNX86" s="94"/>
      <c r="DNY86" s="94"/>
      <c r="DNZ86" s="94"/>
      <c r="DOA86" s="94"/>
      <c r="DOB86" s="94"/>
      <c r="DOC86" s="94"/>
      <c r="DOD86" s="94"/>
      <c r="DOE86" s="94"/>
      <c r="DOF86" s="94"/>
      <c r="DOG86" s="94"/>
      <c r="DOH86" s="94"/>
      <c r="DOI86" s="94"/>
      <c r="DOJ86" s="94"/>
      <c r="DOK86" s="94"/>
      <c r="DOL86" s="94"/>
      <c r="DOM86" s="94"/>
      <c r="DON86" s="94"/>
      <c r="DOO86" s="94"/>
      <c r="DOP86" s="94"/>
      <c r="DOQ86" s="94"/>
      <c r="DOR86" s="94"/>
      <c r="DOS86" s="94"/>
      <c r="DOT86" s="94"/>
      <c r="DOU86" s="94"/>
      <c r="DOV86" s="94"/>
      <c r="DOW86" s="94"/>
      <c r="DOX86" s="94"/>
      <c r="DOY86" s="94"/>
      <c r="DOZ86" s="94"/>
      <c r="DPA86" s="94"/>
      <c r="DPB86" s="94"/>
      <c r="DPC86" s="94"/>
      <c r="DPD86" s="94"/>
      <c r="DPE86" s="94"/>
      <c r="DPF86" s="94"/>
      <c r="DPG86" s="94"/>
      <c r="DPH86" s="94"/>
      <c r="DPI86" s="94"/>
      <c r="DPJ86" s="94"/>
      <c r="DPK86" s="94"/>
      <c r="DPL86" s="94"/>
      <c r="DPM86" s="94"/>
      <c r="DPN86" s="94"/>
      <c r="DPO86" s="94"/>
      <c r="DPP86" s="94"/>
      <c r="DPQ86" s="94"/>
      <c r="DPR86" s="94"/>
      <c r="DPS86" s="94"/>
      <c r="DPT86" s="94"/>
      <c r="DPU86" s="94"/>
      <c r="DPV86" s="94"/>
      <c r="DPW86" s="94"/>
      <c r="DPX86" s="94"/>
      <c r="DPY86" s="94"/>
      <c r="DPZ86" s="94"/>
      <c r="DQA86" s="94"/>
      <c r="DQB86" s="94"/>
      <c r="DQC86" s="94"/>
      <c r="DQD86" s="94"/>
      <c r="DQE86" s="94"/>
      <c r="DQF86" s="94"/>
      <c r="DQG86" s="94"/>
      <c r="DQH86" s="94"/>
      <c r="DQI86" s="94"/>
      <c r="DQJ86" s="94"/>
      <c r="DQK86" s="94"/>
      <c r="DQL86" s="94"/>
      <c r="DQM86" s="94"/>
      <c r="DQN86" s="94"/>
      <c r="DQO86" s="94"/>
      <c r="DQP86" s="94"/>
      <c r="DQQ86" s="94"/>
      <c r="DQR86" s="94"/>
      <c r="DQS86" s="94"/>
      <c r="DQT86" s="94"/>
      <c r="DQU86" s="94"/>
      <c r="DQV86" s="94"/>
      <c r="DQW86" s="94"/>
      <c r="DQX86" s="94"/>
      <c r="DQY86" s="94"/>
      <c r="DQZ86" s="94"/>
      <c r="DRA86" s="94"/>
      <c r="DRB86" s="94"/>
      <c r="DRC86" s="94"/>
      <c r="DRD86" s="94"/>
      <c r="DRE86" s="94"/>
      <c r="DRF86" s="94"/>
      <c r="DRG86" s="94"/>
      <c r="DRH86" s="94"/>
      <c r="DRI86" s="94"/>
      <c r="DRJ86" s="94"/>
      <c r="DRK86" s="94"/>
      <c r="DRL86" s="94"/>
      <c r="DRM86" s="94"/>
      <c r="DRN86" s="94"/>
      <c r="DRO86" s="94"/>
      <c r="DRP86" s="94"/>
      <c r="DRQ86" s="94"/>
      <c r="DRR86" s="94"/>
      <c r="DRS86" s="94"/>
      <c r="DRT86" s="94"/>
      <c r="DRU86" s="94"/>
      <c r="DRV86" s="94"/>
      <c r="DRW86" s="94"/>
      <c r="DRX86" s="94"/>
      <c r="DRY86" s="94"/>
      <c r="DRZ86" s="94"/>
      <c r="DSA86" s="94"/>
      <c r="DSB86" s="94"/>
      <c r="DSC86" s="94"/>
      <c r="DSD86" s="94"/>
      <c r="DSE86" s="94"/>
      <c r="DSF86" s="94"/>
      <c r="DSG86" s="94"/>
      <c r="DSH86" s="94"/>
      <c r="DSI86" s="94"/>
      <c r="DSJ86" s="94"/>
      <c r="DSK86" s="94"/>
      <c r="DSL86" s="94"/>
      <c r="DSM86" s="94"/>
      <c r="DSN86" s="94"/>
      <c r="DSO86" s="94"/>
      <c r="DSP86" s="94"/>
      <c r="DSQ86" s="94"/>
      <c r="DSR86" s="94"/>
      <c r="DSS86" s="94"/>
      <c r="DST86" s="94"/>
      <c r="DSU86" s="94"/>
      <c r="DSV86" s="94"/>
      <c r="DSW86" s="94"/>
      <c r="DSX86" s="94"/>
      <c r="DSY86" s="94"/>
      <c r="DSZ86" s="94"/>
      <c r="DTA86" s="94"/>
      <c r="DTB86" s="94"/>
      <c r="DTC86" s="94"/>
      <c r="DTD86" s="94"/>
      <c r="DTE86" s="94"/>
      <c r="DTF86" s="94"/>
      <c r="DTG86" s="94"/>
      <c r="DTH86" s="94"/>
      <c r="DTI86" s="94"/>
      <c r="DTJ86" s="94"/>
      <c r="DTK86" s="94"/>
      <c r="DTL86" s="94"/>
      <c r="DTM86" s="94"/>
      <c r="DTN86" s="94"/>
      <c r="DTO86" s="94"/>
      <c r="DTP86" s="94"/>
      <c r="DTQ86" s="94"/>
      <c r="DTR86" s="94"/>
      <c r="DTS86" s="94"/>
      <c r="DTT86" s="94"/>
      <c r="DTU86" s="94"/>
      <c r="DTV86" s="94"/>
      <c r="DTW86" s="94"/>
      <c r="DTX86" s="94"/>
      <c r="DTY86" s="94"/>
      <c r="DTZ86" s="94"/>
      <c r="DUA86" s="94"/>
      <c r="DUB86" s="94"/>
      <c r="DUC86" s="94"/>
      <c r="DUD86" s="94"/>
      <c r="DUE86" s="94"/>
      <c r="DUF86" s="94"/>
      <c r="DUG86" s="94"/>
      <c r="DUH86" s="94"/>
      <c r="DUI86" s="94"/>
      <c r="DUJ86" s="94"/>
      <c r="DUK86" s="94"/>
      <c r="DUL86" s="94"/>
      <c r="DUM86" s="94"/>
      <c r="DUN86" s="94"/>
      <c r="DUO86" s="94"/>
      <c r="DUP86" s="94"/>
      <c r="DUQ86" s="94"/>
      <c r="DUR86" s="94"/>
      <c r="DUS86" s="94"/>
      <c r="DUT86" s="94"/>
      <c r="DUU86" s="94"/>
      <c r="DUV86" s="94"/>
      <c r="DUW86" s="94"/>
      <c r="DUX86" s="94"/>
      <c r="DUY86" s="94"/>
      <c r="DUZ86" s="94"/>
      <c r="DVA86" s="94"/>
      <c r="DVB86" s="94"/>
      <c r="DVC86" s="94"/>
      <c r="DVD86" s="94"/>
      <c r="DVE86" s="94"/>
      <c r="DVF86" s="94"/>
      <c r="DVG86" s="94"/>
      <c r="DVH86" s="94"/>
      <c r="DVI86" s="94"/>
      <c r="DVJ86" s="94"/>
      <c r="DVK86" s="94"/>
      <c r="DVL86" s="94"/>
      <c r="DVM86" s="94"/>
      <c r="DVN86" s="94"/>
      <c r="DVO86" s="94"/>
      <c r="DVP86" s="94"/>
      <c r="DVQ86" s="94"/>
      <c r="DVR86" s="94"/>
      <c r="DVS86" s="94"/>
      <c r="DVT86" s="94"/>
      <c r="DVU86" s="94"/>
      <c r="DVV86" s="94"/>
      <c r="DVW86" s="94"/>
      <c r="DVX86" s="94"/>
      <c r="DVY86" s="94"/>
      <c r="DVZ86" s="94"/>
      <c r="DWA86" s="94"/>
      <c r="DWB86" s="94"/>
      <c r="DWC86" s="94"/>
      <c r="DWD86" s="94"/>
      <c r="DWE86" s="94"/>
      <c r="DWF86" s="94"/>
      <c r="DWG86" s="94"/>
      <c r="DWH86" s="94"/>
      <c r="DWI86" s="94"/>
      <c r="DWJ86" s="94"/>
      <c r="DWK86" s="94"/>
      <c r="DWL86" s="94"/>
      <c r="DWM86" s="94"/>
      <c r="DWN86" s="94"/>
      <c r="DWO86" s="94"/>
      <c r="DWP86" s="94"/>
      <c r="DWQ86" s="94"/>
      <c r="DWR86" s="94"/>
      <c r="DWS86" s="94"/>
      <c r="DWT86" s="94"/>
      <c r="DWU86" s="94"/>
      <c r="DWV86" s="94"/>
      <c r="DWW86" s="94"/>
      <c r="DWX86" s="94"/>
      <c r="DWY86" s="94"/>
      <c r="DWZ86" s="94"/>
      <c r="DXA86" s="94"/>
      <c r="DXB86" s="94"/>
      <c r="DXC86" s="94"/>
      <c r="DXD86" s="94"/>
      <c r="DXE86" s="94"/>
      <c r="DXF86" s="94"/>
      <c r="DXG86" s="94"/>
      <c r="DXH86" s="94"/>
      <c r="DXI86" s="94"/>
      <c r="DXJ86" s="94"/>
      <c r="DXK86" s="94"/>
      <c r="DXL86" s="94"/>
      <c r="DXM86" s="94"/>
      <c r="DXN86" s="94"/>
      <c r="DXO86" s="94"/>
      <c r="DXP86" s="94"/>
      <c r="DXQ86" s="94"/>
      <c r="DXR86" s="94"/>
      <c r="DXS86" s="94"/>
      <c r="DXT86" s="94"/>
      <c r="DXU86" s="94"/>
      <c r="DXV86" s="94"/>
      <c r="DXW86" s="94"/>
      <c r="DXX86" s="94"/>
      <c r="DXY86" s="94"/>
      <c r="DXZ86" s="94"/>
      <c r="DYA86" s="94"/>
      <c r="DYB86" s="94"/>
      <c r="DYC86" s="94"/>
      <c r="DYD86" s="94"/>
      <c r="DYE86" s="94"/>
      <c r="DYF86" s="94"/>
      <c r="DYG86" s="94"/>
      <c r="DYH86" s="94"/>
      <c r="DYI86" s="94"/>
      <c r="DYJ86" s="94"/>
      <c r="DYK86" s="94"/>
      <c r="DYL86" s="94"/>
      <c r="DYM86" s="94"/>
      <c r="DYN86" s="94"/>
      <c r="DYO86" s="94"/>
      <c r="DYP86" s="94"/>
      <c r="DYQ86" s="94"/>
      <c r="DYR86" s="94"/>
      <c r="DYS86" s="94"/>
      <c r="DYT86" s="94"/>
      <c r="DYU86" s="94"/>
      <c r="DYV86" s="94"/>
      <c r="DYW86" s="94"/>
      <c r="DYX86" s="94"/>
      <c r="DYY86" s="94"/>
      <c r="DYZ86" s="94"/>
      <c r="DZA86" s="94"/>
      <c r="DZB86" s="94"/>
      <c r="DZC86" s="94"/>
      <c r="DZD86" s="94"/>
      <c r="DZE86" s="94"/>
      <c r="DZF86" s="94"/>
      <c r="DZG86" s="94"/>
      <c r="DZH86" s="94"/>
      <c r="DZI86" s="94"/>
      <c r="DZJ86" s="94"/>
      <c r="DZK86" s="94"/>
      <c r="DZL86" s="94"/>
      <c r="DZM86" s="94"/>
      <c r="DZN86" s="94"/>
      <c r="DZO86" s="94"/>
      <c r="DZP86" s="94"/>
      <c r="DZQ86" s="94"/>
      <c r="DZR86" s="94"/>
      <c r="DZS86" s="94"/>
      <c r="DZT86" s="94"/>
      <c r="DZU86" s="94"/>
      <c r="DZV86" s="94"/>
      <c r="DZW86" s="94"/>
      <c r="DZX86" s="94"/>
      <c r="DZY86" s="94"/>
      <c r="DZZ86" s="94"/>
      <c r="EAA86" s="94"/>
      <c r="EAB86" s="94"/>
      <c r="EAC86" s="94"/>
      <c r="EAD86" s="94"/>
      <c r="EAE86" s="94"/>
      <c r="EAF86" s="94"/>
      <c r="EAG86" s="94"/>
      <c r="EAH86" s="94"/>
      <c r="EAI86" s="94"/>
      <c r="EAJ86" s="94"/>
      <c r="EAK86" s="94"/>
      <c r="EAL86" s="94"/>
      <c r="EAM86" s="94"/>
      <c r="EAN86" s="94"/>
      <c r="EAO86" s="94"/>
      <c r="EAP86" s="94"/>
      <c r="EAQ86" s="94"/>
      <c r="EAR86" s="94"/>
      <c r="EAS86" s="94"/>
      <c r="EAT86" s="94"/>
      <c r="EAU86" s="94"/>
      <c r="EAV86" s="94"/>
      <c r="EAW86" s="94"/>
      <c r="EAX86" s="94"/>
      <c r="EAY86" s="94"/>
      <c r="EAZ86" s="94"/>
      <c r="EBA86" s="94"/>
      <c r="EBB86" s="94"/>
      <c r="EBC86" s="94"/>
      <c r="EBD86" s="94"/>
      <c r="EBE86" s="94"/>
      <c r="EBF86" s="94"/>
      <c r="EBG86" s="94"/>
      <c r="EBH86" s="94"/>
      <c r="EBI86" s="94"/>
      <c r="EBJ86" s="94"/>
      <c r="EBK86" s="94"/>
      <c r="EBL86" s="94"/>
      <c r="EBM86" s="94"/>
      <c r="EBN86" s="94"/>
      <c r="EBO86" s="94"/>
      <c r="EBP86" s="94"/>
      <c r="EBQ86" s="94"/>
      <c r="EBR86" s="94"/>
      <c r="EBS86" s="94"/>
      <c r="EBT86" s="94"/>
      <c r="EBU86" s="94"/>
      <c r="EBV86" s="94"/>
      <c r="EBW86" s="94"/>
      <c r="EBX86" s="94"/>
      <c r="EBY86" s="94"/>
      <c r="EBZ86" s="94"/>
      <c r="ECA86" s="94"/>
      <c r="ECB86" s="94"/>
      <c r="ECC86" s="94"/>
      <c r="ECD86" s="94"/>
      <c r="ECE86" s="94"/>
      <c r="ECF86" s="94"/>
      <c r="ECG86" s="94"/>
      <c r="ECH86" s="94"/>
      <c r="ECI86" s="94"/>
      <c r="ECJ86" s="94"/>
      <c r="ECK86" s="94"/>
      <c r="ECL86" s="94"/>
      <c r="ECM86" s="94"/>
      <c r="ECN86" s="94"/>
      <c r="ECO86" s="94"/>
      <c r="ECP86" s="94"/>
      <c r="ECQ86" s="94"/>
      <c r="ECR86" s="94"/>
      <c r="ECS86" s="94"/>
      <c r="ECT86" s="94"/>
      <c r="ECU86" s="94"/>
      <c r="ECV86" s="94"/>
      <c r="ECW86" s="94"/>
      <c r="ECX86" s="94"/>
      <c r="ECY86" s="94"/>
      <c r="ECZ86" s="94"/>
      <c r="EDA86" s="94"/>
      <c r="EDB86" s="94"/>
      <c r="EDC86" s="94"/>
      <c r="EDD86" s="94"/>
      <c r="EDE86" s="94"/>
      <c r="EDF86" s="94"/>
      <c r="EDG86" s="94"/>
      <c r="EDH86" s="94"/>
      <c r="EDI86" s="94"/>
      <c r="EDJ86" s="94"/>
      <c r="EDK86" s="94"/>
      <c r="EDL86" s="94"/>
      <c r="EDM86" s="94"/>
      <c r="EDN86" s="94"/>
      <c r="EDO86" s="94"/>
      <c r="EDP86" s="94"/>
      <c r="EDQ86" s="94"/>
      <c r="EDR86" s="94"/>
      <c r="EDS86" s="94"/>
      <c r="EDT86" s="94"/>
      <c r="EDU86" s="94"/>
      <c r="EDV86" s="94"/>
      <c r="EDW86" s="94"/>
      <c r="EDX86" s="94"/>
      <c r="EDY86" s="94"/>
      <c r="EDZ86" s="94"/>
      <c r="EEA86" s="94"/>
      <c r="EEB86" s="94"/>
      <c r="EEC86" s="94"/>
      <c r="EED86" s="94"/>
      <c r="EEE86" s="94"/>
      <c r="EEF86" s="94"/>
      <c r="EEG86" s="94"/>
      <c r="EEH86" s="94"/>
      <c r="EEI86" s="94"/>
      <c r="EEJ86" s="94"/>
      <c r="EEK86" s="94"/>
      <c r="EEL86" s="94"/>
      <c r="EEM86" s="94"/>
      <c r="EEN86" s="94"/>
      <c r="EEO86" s="94"/>
      <c r="EEP86" s="94"/>
      <c r="EEQ86" s="94"/>
      <c r="EER86" s="94"/>
      <c r="EES86" s="94"/>
      <c r="EET86" s="94"/>
      <c r="EEU86" s="94"/>
      <c r="EEV86" s="94"/>
      <c r="EEW86" s="94"/>
      <c r="EEX86" s="94"/>
      <c r="EEY86" s="94"/>
      <c r="EEZ86" s="94"/>
      <c r="EFA86" s="94"/>
      <c r="EFB86" s="94"/>
      <c r="EFC86" s="94"/>
      <c r="EFD86" s="94"/>
      <c r="EFE86" s="94"/>
      <c r="EFF86" s="94"/>
      <c r="EFG86" s="94"/>
      <c r="EFH86" s="94"/>
      <c r="EFI86" s="94"/>
      <c r="EFJ86" s="94"/>
      <c r="EFK86" s="94"/>
      <c r="EFL86" s="94"/>
      <c r="EFM86" s="94"/>
      <c r="EFN86" s="94"/>
      <c r="EFO86" s="94"/>
      <c r="EFP86" s="94"/>
      <c r="EFQ86" s="94"/>
      <c r="EFR86" s="94"/>
      <c r="EFS86" s="94"/>
      <c r="EFT86" s="94"/>
      <c r="EFU86" s="94"/>
      <c r="EFV86" s="94"/>
      <c r="EFW86" s="94"/>
      <c r="EFX86" s="94"/>
      <c r="EFY86" s="94"/>
      <c r="EFZ86" s="94"/>
      <c r="EGA86" s="94"/>
      <c r="EGB86" s="94"/>
      <c r="EGC86" s="94"/>
      <c r="EGD86" s="94"/>
      <c r="EGE86" s="94"/>
      <c r="EGF86" s="94"/>
      <c r="EGG86" s="94"/>
      <c r="EGH86" s="94"/>
      <c r="EGI86" s="94"/>
      <c r="EGJ86" s="94"/>
      <c r="EGK86" s="94"/>
      <c r="EGL86" s="94"/>
      <c r="EGM86" s="94"/>
      <c r="EGN86" s="94"/>
      <c r="EGO86" s="94"/>
      <c r="EGP86" s="94"/>
      <c r="EGQ86" s="94"/>
      <c r="EGR86" s="94"/>
      <c r="EGS86" s="94"/>
      <c r="EGT86" s="94"/>
      <c r="EGU86" s="94"/>
      <c r="EGV86" s="94"/>
      <c r="EGW86" s="94"/>
      <c r="EGX86" s="94"/>
      <c r="EGY86" s="94"/>
      <c r="EGZ86" s="94"/>
      <c r="EHA86" s="94"/>
      <c r="EHB86" s="94"/>
      <c r="EHC86" s="94"/>
      <c r="EHD86" s="94"/>
      <c r="EHE86" s="94"/>
      <c r="EHF86" s="94"/>
      <c r="EHG86" s="94"/>
      <c r="EHH86" s="94"/>
      <c r="EHI86" s="94"/>
      <c r="EHJ86" s="94"/>
      <c r="EHK86" s="94"/>
      <c r="EHL86" s="94"/>
      <c r="EHM86" s="94"/>
      <c r="EHN86" s="94"/>
      <c r="EHO86" s="94"/>
      <c r="EHP86" s="94"/>
      <c r="EHQ86" s="94"/>
      <c r="EHR86" s="94"/>
      <c r="EHS86" s="94"/>
      <c r="EHT86" s="94"/>
      <c r="EHU86" s="94"/>
      <c r="EHV86" s="94"/>
      <c r="EHW86" s="94"/>
      <c r="EHX86" s="94"/>
      <c r="EHY86" s="94"/>
      <c r="EHZ86" s="94"/>
      <c r="EIA86" s="94"/>
      <c r="EIB86" s="94"/>
      <c r="EIC86" s="94"/>
      <c r="EID86" s="94"/>
      <c r="EIE86" s="94"/>
      <c r="EIF86" s="94"/>
      <c r="EIG86" s="94"/>
      <c r="EIH86" s="94"/>
      <c r="EII86" s="94"/>
      <c r="EIJ86" s="94"/>
      <c r="EIK86" s="94"/>
      <c r="EIL86" s="94"/>
      <c r="EIM86" s="94"/>
      <c r="EIN86" s="94"/>
      <c r="EIO86" s="94"/>
      <c r="EIP86" s="94"/>
      <c r="EIQ86" s="94"/>
      <c r="EIR86" s="94"/>
      <c r="EIS86" s="94"/>
      <c r="EIT86" s="94"/>
      <c r="EIU86" s="94"/>
      <c r="EIV86" s="94"/>
      <c r="EIW86" s="94"/>
      <c r="EIX86" s="94"/>
      <c r="EIY86" s="94"/>
      <c r="EIZ86" s="94"/>
      <c r="EJA86" s="94"/>
      <c r="EJB86" s="94"/>
      <c r="EJC86" s="94"/>
      <c r="EJD86" s="94"/>
      <c r="EJE86" s="94"/>
      <c r="EJF86" s="94"/>
      <c r="EJG86" s="94"/>
      <c r="EJH86" s="94"/>
      <c r="EJI86" s="94"/>
      <c r="EJJ86" s="94"/>
      <c r="EJK86" s="94"/>
      <c r="EJL86" s="94"/>
      <c r="EJM86" s="94"/>
      <c r="EJN86" s="94"/>
      <c r="EJO86" s="94"/>
      <c r="EJP86" s="94"/>
      <c r="EJQ86" s="94"/>
      <c r="EJR86" s="94"/>
      <c r="EJS86" s="94"/>
      <c r="EJT86" s="94"/>
      <c r="EJU86" s="94"/>
      <c r="EJV86" s="94"/>
      <c r="EJW86" s="94"/>
      <c r="EJX86" s="94"/>
      <c r="EJY86" s="94"/>
      <c r="EJZ86" s="94"/>
      <c r="EKA86" s="94"/>
      <c r="EKB86" s="94"/>
      <c r="EKC86" s="94"/>
      <c r="EKD86" s="94"/>
      <c r="EKE86" s="94"/>
      <c r="EKF86" s="94"/>
      <c r="EKG86" s="94"/>
      <c r="EKH86" s="94"/>
      <c r="EKI86" s="94"/>
      <c r="EKJ86" s="94"/>
      <c r="EKK86" s="94"/>
      <c r="EKL86" s="94"/>
      <c r="EKM86" s="94"/>
      <c r="EKN86" s="94"/>
      <c r="EKO86" s="94"/>
      <c r="EKP86" s="94"/>
      <c r="EKQ86" s="94"/>
      <c r="EKR86" s="94"/>
      <c r="EKS86" s="94"/>
      <c r="EKT86" s="94"/>
      <c r="EKU86" s="94"/>
      <c r="EKV86" s="94"/>
      <c r="EKW86" s="94"/>
      <c r="EKX86" s="94"/>
      <c r="EKY86" s="94"/>
      <c r="EKZ86" s="94"/>
      <c r="ELA86" s="94"/>
      <c r="ELB86" s="94"/>
      <c r="ELC86" s="94"/>
      <c r="ELD86" s="94"/>
      <c r="ELE86" s="94"/>
      <c r="ELF86" s="94"/>
      <c r="ELG86" s="94"/>
      <c r="ELH86" s="94"/>
      <c r="ELI86" s="94"/>
      <c r="ELJ86" s="94"/>
      <c r="ELK86" s="94"/>
      <c r="ELL86" s="94"/>
      <c r="ELM86" s="94"/>
      <c r="ELN86" s="94"/>
      <c r="ELO86" s="94"/>
      <c r="ELP86" s="94"/>
      <c r="ELQ86" s="94"/>
      <c r="ELR86" s="94"/>
      <c r="ELS86" s="94"/>
      <c r="ELT86" s="94"/>
      <c r="ELU86" s="94"/>
      <c r="ELV86" s="94"/>
      <c r="ELW86" s="94"/>
      <c r="ELX86" s="94"/>
      <c r="ELY86" s="94"/>
      <c r="ELZ86" s="94"/>
      <c r="EMA86" s="94"/>
      <c r="EMB86" s="94"/>
      <c r="EMC86" s="94"/>
      <c r="EMD86" s="94"/>
      <c r="EME86" s="94"/>
      <c r="EMF86" s="94"/>
      <c r="EMG86" s="94"/>
      <c r="EMH86" s="94"/>
      <c r="EMI86" s="94"/>
      <c r="EMJ86" s="94"/>
      <c r="EMK86" s="94"/>
      <c r="EML86" s="94"/>
      <c r="EMM86" s="94"/>
      <c r="EMN86" s="94"/>
      <c r="EMO86" s="94"/>
      <c r="EMP86" s="94"/>
      <c r="EMQ86" s="94"/>
      <c r="EMR86" s="94"/>
      <c r="EMS86" s="94"/>
      <c r="EMT86" s="94"/>
      <c r="EMU86" s="94"/>
      <c r="EMV86" s="94"/>
      <c r="EMW86" s="94"/>
      <c r="EMX86" s="94"/>
      <c r="EMY86" s="94"/>
      <c r="EMZ86" s="94"/>
      <c r="ENA86" s="94"/>
      <c r="ENB86" s="94"/>
      <c r="ENC86" s="94"/>
      <c r="END86" s="94"/>
      <c r="ENE86" s="94"/>
      <c r="ENF86" s="94"/>
      <c r="ENG86" s="94"/>
      <c r="ENH86" s="94"/>
      <c r="ENI86" s="94"/>
      <c r="ENJ86" s="94"/>
      <c r="ENK86" s="94"/>
      <c r="ENL86" s="94"/>
      <c r="ENM86" s="94"/>
      <c r="ENN86" s="94"/>
      <c r="ENO86" s="94"/>
      <c r="ENP86" s="94"/>
      <c r="ENQ86" s="94"/>
      <c r="ENR86" s="94"/>
      <c r="ENS86" s="94"/>
      <c r="ENT86" s="94"/>
      <c r="ENU86" s="94"/>
      <c r="ENV86" s="94"/>
      <c r="ENW86" s="94"/>
      <c r="ENX86" s="94"/>
      <c r="ENY86" s="94"/>
      <c r="ENZ86" s="94"/>
      <c r="EOA86" s="94"/>
      <c r="EOB86" s="94"/>
      <c r="EOC86" s="94"/>
      <c r="EOD86" s="94"/>
      <c r="EOE86" s="94"/>
      <c r="EOF86" s="94"/>
      <c r="EOG86" s="94"/>
      <c r="EOH86" s="94"/>
      <c r="EOI86" s="94"/>
      <c r="EOJ86" s="94"/>
      <c r="EOK86" s="94"/>
      <c r="EOL86" s="94"/>
      <c r="EOM86" s="94"/>
      <c r="EON86" s="94"/>
      <c r="EOO86" s="94"/>
      <c r="EOP86" s="94"/>
      <c r="EOQ86" s="94"/>
      <c r="EOR86" s="94"/>
      <c r="EOS86" s="94"/>
      <c r="EOT86" s="94"/>
      <c r="EOU86" s="94"/>
      <c r="EOV86" s="94"/>
      <c r="EOW86" s="94"/>
      <c r="EOX86" s="94"/>
      <c r="EOY86" s="94"/>
      <c r="EOZ86" s="94"/>
      <c r="EPA86" s="94"/>
      <c r="EPB86" s="94"/>
      <c r="EPC86" s="94"/>
      <c r="EPD86" s="94"/>
      <c r="EPE86" s="94"/>
      <c r="EPF86" s="94"/>
      <c r="EPG86" s="94"/>
      <c r="EPH86" s="94"/>
      <c r="EPI86" s="94"/>
      <c r="EPJ86" s="94"/>
      <c r="EPK86" s="94"/>
      <c r="EPL86" s="94"/>
      <c r="EPM86" s="94"/>
      <c r="EPN86" s="94"/>
      <c r="EPO86" s="94"/>
      <c r="EPP86" s="94"/>
      <c r="EPQ86" s="94"/>
      <c r="EPR86" s="94"/>
      <c r="EPS86" s="94"/>
      <c r="EPT86" s="94"/>
      <c r="EPU86" s="94"/>
      <c r="EPV86" s="94"/>
      <c r="EPW86" s="94"/>
      <c r="EPX86" s="94"/>
      <c r="EPY86" s="94"/>
      <c r="EPZ86" s="94"/>
      <c r="EQA86" s="94"/>
      <c r="EQB86" s="94"/>
      <c r="EQC86" s="94"/>
      <c r="EQD86" s="94"/>
      <c r="EQE86" s="94"/>
      <c r="EQF86" s="94"/>
      <c r="EQG86" s="94"/>
      <c r="EQH86" s="94"/>
      <c r="EQI86" s="94"/>
      <c r="EQJ86" s="94"/>
      <c r="EQK86" s="94"/>
      <c r="EQL86" s="94"/>
      <c r="EQM86" s="94"/>
      <c r="EQN86" s="94"/>
      <c r="EQO86" s="94"/>
      <c r="EQP86" s="94"/>
      <c r="EQQ86" s="94"/>
      <c r="EQR86" s="94"/>
      <c r="EQS86" s="94"/>
      <c r="EQT86" s="94"/>
      <c r="EQU86" s="94"/>
      <c r="EQV86" s="94"/>
      <c r="EQW86" s="94"/>
      <c r="EQX86" s="94"/>
      <c r="EQY86" s="94"/>
      <c r="EQZ86" s="94"/>
      <c r="ERA86" s="94"/>
      <c r="ERB86" s="94"/>
      <c r="ERC86" s="94"/>
      <c r="ERD86" s="94"/>
      <c r="ERE86" s="94"/>
      <c r="ERF86" s="94"/>
      <c r="ERG86" s="94"/>
      <c r="ERH86" s="94"/>
      <c r="ERI86" s="94"/>
      <c r="ERJ86" s="94"/>
      <c r="ERK86" s="94"/>
      <c r="ERL86" s="94"/>
      <c r="ERM86" s="94"/>
      <c r="ERN86" s="94"/>
      <c r="ERO86" s="94"/>
      <c r="ERP86" s="94"/>
      <c r="ERQ86" s="94"/>
      <c r="ERR86" s="94"/>
      <c r="ERS86" s="94"/>
      <c r="ERT86" s="94"/>
      <c r="ERU86" s="94"/>
      <c r="ERV86" s="94"/>
      <c r="ERW86" s="94"/>
      <c r="ERX86" s="94"/>
      <c r="ERY86" s="94"/>
      <c r="ERZ86" s="94"/>
      <c r="ESA86" s="94"/>
      <c r="ESB86" s="94"/>
      <c r="ESC86" s="94"/>
      <c r="ESD86" s="94"/>
      <c r="ESE86" s="94"/>
      <c r="ESF86" s="94"/>
      <c r="ESG86" s="94"/>
      <c r="ESH86" s="94"/>
      <c r="ESI86" s="94"/>
      <c r="ESJ86" s="94"/>
      <c r="ESK86" s="94"/>
      <c r="ESL86" s="94"/>
      <c r="ESM86" s="94"/>
      <c r="ESN86" s="94"/>
      <c r="ESO86" s="94"/>
      <c r="ESP86" s="94"/>
      <c r="ESQ86" s="94"/>
      <c r="ESR86" s="94"/>
      <c r="ESS86" s="94"/>
      <c r="EST86" s="94"/>
      <c r="ESU86" s="94"/>
      <c r="ESV86" s="94"/>
      <c r="ESW86" s="94"/>
      <c r="ESX86" s="94"/>
      <c r="ESY86" s="94"/>
      <c r="ESZ86" s="94"/>
      <c r="ETA86" s="94"/>
      <c r="ETB86" s="94"/>
      <c r="ETC86" s="94"/>
      <c r="ETD86" s="94"/>
      <c r="ETE86" s="94"/>
      <c r="ETF86" s="94"/>
      <c r="ETG86" s="94"/>
      <c r="ETH86" s="94"/>
      <c r="ETI86" s="94"/>
      <c r="ETJ86" s="94"/>
      <c r="ETK86" s="94"/>
      <c r="ETL86" s="94"/>
      <c r="ETM86" s="94"/>
      <c r="ETN86" s="94"/>
      <c r="ETO86" s="94"/>
      <c r="ETP86" s="94"/>
      <c r="ETQ86" s="94"/>
      <c r="ETR86" s="94"/>
      <c r="ETS86" s="94"/>
      <c r="ETT86" s="94"/>
      <c r="ETU86" s="94"/>
      <c r="ETV86" s="94"/>
      <c r="ETW86" s="94"/>
      <c r="ETX86" s="94"/>
      <c r="ETY86" s="94"/>
      <c r="ETZ86" s="94"/>
      <c r="EUA86" s="94"/>
      <c r="EUB86" s="94"/>
      <c r="EUC86" s="94"/>
      <c r="EUD86" s="94"/>
      <c r="EUE86" s="94"/>
      <c r="EUF86" s="94"/>
      <c r="EUG86" s="94"/>
      <c r="EUH86" s="94"/>
      <c r="EUI86" s="94"/>
      <c r="EUJ86" s="94"/>
      <c r="EUK86" s="94"/>
      <c r="EUL86" s="94"/>
      <c r="EUM86" s="94"/>
      <c r="EUN86" s="94"/>
      <c r="EUO86" s="94"/>
      <c r="EUP86" s="94"/>
      <c r="EUQ86" s="94"/>
      <c r="EUR86" s="94"/>
      <c r="EUS86" s="94"/>
      <c r="EUT86" s="94"/>
      <c r="EUU86" s="94"/>
      <c r="EUV86" s="94"/>
      <c r="EUW86" s="94"/>
      <c r="EUX86" s="94"/>
      <c r="EUY86" s="94"/>
      <c r="EUZ86" s="94"/>
      <c r="EVA86" s="94"/>
      <c r="EVB86" s="94"/>
      <c r="EVC86" s="94"/>
      <c r="EVD86" s="94"/>
      <c r="EVE86" s="94"/>
      <c r="EVF86" s="94"/>
      <c r="EVG86" s="94"/>
      <c r="EVH86" s="94"/>
      <c r="EVI86" s="94"/>
      <c r="EVJ86" s="94"/>
      <c r="EVK86" s="94"/>
      <c r="EVL86" s="94"/>
      <c r="EVM86" s="94"/>
      <c r="EVN86" s="94"/>
      <c r="EVO86" s="94"/>
      <c r="EVP86" s="94"/>
      <c r="EVQ86" s="94"/>
      <c r="EVR86" s="94"/>
      <c r="EVS86" s="94"/>
      <c r="EVT86" s="94"/>
      <c r="EVU86" s="94"/>
      <c r="EVV86" s="94"/>
      <c r="EVW86" s="94"/>
      <c r="EVX86" s="94"/>
      <c r="EVY86" s="94"/>
      <c r="EVZ86" s="94"/>
      <c r="EWA86" s="94"/>
      <c r="EWB86" s="94"/>
      <c r="EWC86" s="94"/>
      <c r="EWD86" s="94"/>
      <c r="EWE86" s="94"/>
      <c r="EWF86" s="94"/>
      <c r="EWG86" s="94"/>
      <c r="EWH86" s="94"/>
      <c r="EWI86" s="94"/>
      <c r="EWJ86" s="94"/>
      <c r="EWK86" s="94"/>
      <c r="EWL86" s="94"/>
      <c r="EWM86" s="94"/>
      <c r="EWN86" s="94"/>
      <c r="EWO86" s="94"/>
      <c r="EWP86" s="94"/>
      <c r="EWQ86" s="94"/>
      <c r="EWR86" s="94"/>
      <c r="EWS86" s="94"/>
      <c r="EWT86" s="94"/>
      <c r="EWU86" s="94"/>
      <c r="EWV86" s="94"/>
      <c r="EWW86" s="94"/>
      <c r="EWX86" s="94"/>
      <c r="EWY86" s="94"/>
      <c r="EWZ86" s="94"/>
      <c r="EXA86" s="94"/>
      <c r="EXB86" s="94"/>
      <c r="EXC86" s="94"/>
      <c r="EXD86" s="94"/>
      <c r="EXE86" s="94"/>
      <c r="EXF86" s="94"/>
      <c r="EXG86" s="94"/>
      <c r="EXH86" s="94"/>
      <c r="EXI86" s="94"/>
      <c r="EXJ86" s="94"/>
      <c r="EXK86" s="94"/>
      <c r="EXL86" s="94"/>
      <c r="EXM86" s="94"/>
      <c r="EXN86" s="94"/>
      <c r="EXO86" s="94"/>
      <c r="EXP86" s="94"/>
      <c r="EXQ86" s="94"/>
      <c r="EXR86" s="94"/>
      <c r="EXS86" s="94"/>
      <c r="EXT86" s="94"/>
      <c r="EXU86" s="94"/>
      <c r="EXV86" s="94"/>
      <c r="EXW86" s="94"/>
      <c r="EXX86" s="94"/>
      <c r="EXY86" s="94"/>
      <c r="EXZ86" s="94"/>
      <c r="EYA86" s="94"/>
      <c r="EYB86" s="94"/>
      <c r="EYC86" s="94"/>
      <c r="EYD86" s="94"/>
      <c r="EYE86" s="94"/>
      <c r="EYF86" s="94"/>
      <c r="EYG86" s="94"/>
      <c r="EYH86" s="94"/>
      <c r="EYI86" s="94"/>
      <c r="EYJ86" s="94"/>
      <c r="EYK86" s="94"/>
      <c r="EYL86" s="94"/>
      <c r="EYM86" s="94"/>
      <c r="EYN86" s="94"/>
      <c r="EYO86" s="94"/>
      <c r="EYP86" s="94"/>
      <c r="EYQ86" s="94"/>
      <c r="EYR86" s="94"/>
      <c r="EYS86" s="94"/>
      <c r="EYT86" s="94"/>
      <c r="EYU86" s="94"/>
      <c r="EYV86" s="94"/>
      <c r="EYW86" s="94"/>
      <c r="EYX86" s="94"/>
      <c r="EYY86" s="94"/>
      <c r="EYZ86" s="94"/>
      <c r="EZA86" s="94"/>
      <c r="EZB86" s="94"/>
      <c r="EZC86" s="94"/>
      <c r="EZD86" s="94"/>
      <c r="EZE86" s="94"/>
      <c r="EZF86" s="94"/>
      <c r="EZG86" s="94"/>
      <c r="EZH86" s="94"/>
      <c r="EZI86" s="94"/>
      <c r="EZJ86" s="94"/>
      <c r="EZK86" s="94"/>
      <c r="EZL86" s="94"/>
      <c r="EZM86" s="94"/>
      <c r="EZN86" s="94"/>
      <c r="EZO86" s="94"/>
      <c r="EZP86" s="94"/>
      <c r="EZQ86" s="94"/>
      <c r="EZR86" s="94"/>
      <c r="EZS86" s="94"/>
      <c r="EZT86" s="94"/>
      <c r="EZU86" s="94"/>
      <c r="EZV86" s="94"/>
      <c r="EZW86" s="94"/>
      <c r="EZX86" s="94"/>
      <c r="EZY86" s="94"/>
      <c r="EZZ86" s="94"/>
      <c r="FAA86" s="94"/>
      <c r="FAB86" s="94"/>
      <c r="FAC86" s="94"/>
      <c r="FAD86" s="94"/>
      <c r="FAE86" s="94"/>
      <c r="FAF86" s="94"/>
      <c r="FAG86" s="94"/>
      <c r="FAH86" s="94"/>
      <c r="FAI86" s="94"/>
      <c r="FAJ86" s="94"/>
      <c r="FAK86" s="94"/>
      <c r="FAL86" s="94"/>
      <c r="FAM86" s="94"/>
      <c r="FAN86" s="94"/>
      <c r="FAO86" s="94"/>
      <c r="FAP86" s="94"/>
      <c r="FAQ86" s="94"/>
      <c r="FAR86" s="94"/>
      <c r="FAS86" s="94"/>
      <c r="FAT86" s="94"/>
      <c r="FAU86" s="94"/>
      <c r="FAV86" s="94"/>
      <c r="FAW86" s="94"/>
      <c r="FAX86" s="94"/>
      <c r="FAY86" s="94"/>
      <c r="FAZ86" s="94"/>
      <c r="FBA86" s="94"/>
      <c r="FBB86" s="94"/>
      <c r="FBC86" s="94"/>
      <c r="FBD86" s="94"/>
      <c r="FBE86" s="94"/>
      <c r="FBF86" s="94"/>
      <c r="FBG86" s="94"/>
      <c r="FBH86" s="94"/>
      <c r="FBI86" s="94"/>
      <c r="FBJ86" s="94"/>
      <c r="FBK86" s="94"/>
      <c r="FBL86" s="94"/>
      <c r="FBM86" s="94"/>
      <c r="FBN86" s="94"/>
      <c r="FBO86" s="94"/>
      <c r="FBP86" s="94"/>
      <c r="FBQ86" s="94"/>
      <c r="FBR86" s="94"/>
      <c r="FBS86" s="94"/>
      <c r="FBT86" s="94"/>
      <c r="FBU86" s="94"/>
      <c r="FBV86" s="94"/>
      <c r="FBW86" s="94"/>
      <c r="FBX86" s="94"/>
      <c r="FBY86" s="94"/>
      <c r="FBZ86" s="94"/>
      <c r="FCA86" s="94"/>
      <c r="FCB86" s="94"/>
      <c r="FCC86" s="94"/>
      <c r="FCD86" s="94"/>
      <c r="FCE86" s="94"/>
      <c r="FCF86" s="94"/>
      <c r="FCG86" s="94"/>
      <c r="FCH86" s="94"/>
      <c r="FCI86" s="94"/>
      <c r="FCJ86" s="94"/>
      <c r="FCK86" s="94"/>
      <c r="FCL86" s="94"/>
      <c r="FCM86" s="94"/>
      <c r="FCN86" s="94"/>
      <c r="FCO86" s="94"/>
      <c r="FCP86" s="94"/>
      <c r="FCQ86" s="94"/>
      <c r="FCR86" s="94"/>
      <c r="FCS86" s="94"/>
      <c r="FCT86" s="94"/>
      <c r="FCU86" s="94"/>
      <c r="FCV86" s="94"/>
      <c r="FCW86" s="94"/>
      <c r="FCX86" s="94"/>
      <c r="FCY86" s="94"/>
      <c r="FCZ86" s="94"/>
      <c r="FDA86" s="94"/>
      <c r="FDB86" s="94"/>
      <c r="FDC86" s="94"/>
      <c r="FDD86" s="94"/>
      <c r="FDE86" s="94"/>
      <c r="FDF86" s="94"/>
      <c r="FDG86" s="94"/>
      <c r="FDH86" s="94"/>
      <c r="FDI86" s="94"/>
      <c r="FDJ86" s="94"/>
      <c r="FDK86" s="94"/>
      <c r="FDL86" s="94"/>
      <c r="FDM86" s="94"/>
      <c r="FDN86" s="94"/>
      <c r="FDO86" s="94"/>
      <c r="FDP86" s="94"/>
      <c r="FDQ86" s="94"/>
      <c r="FDR86" s="94"/>
      <c r="FDS86" s="94"/>
      <c r="FDT86" s="94"/>
      <c r="FDU86" s="94"/>
      <c r="FDV86" s="94"/>
      <c r="FDW86" s="94"/>
      <c r="FDX86" s="94"/>
      <c r="FDY86" s="94"/>
      <c r="FDZ86" s="94"/>
      <c r="FEA86" s="94"/>
      <c r="FEB86" s="94"/>
      <c r="FEC86" s="94"/>
      <c r="FED86" s="94"/>
      <c r="FEE86" s="94"/>
      <c r="FEF86" s="94"/>
      <c r="FEG86" s="94"/>
      <c r="FEH86" s="94"/>
      <c r="FEI86" s="94"/>
      <c r="FEJ86" s="94"/>
      <c r="FEK86" s="94"/>
      <c r="FEL86" s="94"/>
      <c r="FEM86" s="94"/>
      <c r="FEN86" s="94"/>
      <c r="FEO86" s="94"/>
      <c r="FEP86" s="94"/>
      <c r="FEQ86" s="94"/>
      <c r="FER86" s="94"/>
      <c r="FES86" s="94"/>
      <c r="FET86" s="94"/>
      <c r="FEU86" s="94"/>
      <c r="FEV86" s="94"/>
      <c r="FEW86" s="94"/>
      <c r="FEX86" s="94"/>
      <c r="FEY86" s="94"/>
      <c r="FEZ86" s="94"/>
      <c r="FFA86" s="94"/>
      <c r="FFB86" s="94"/>
      <c r="FFC86" s="94"/>
      <c r="FFD86" s="94"/>
      <c r="FFE86" s="94"/>
      <c r="FFF86" s="94"/>
      <c r="FFG86" s="94"/>
      <c r="FFH86" s="94"/>
      <c r="FFI86" s="94"/>
      <c r="FFJ86" s="94"/>
      <c r="FFK86" s="94"/>
      <c r="FFL86" s="94"/>
      <c r="FFM86" s="94"/>
      <c r="FFN86" s="94"/>
      <c r="FFO86" s="94"/>
      <c r="FFP86" s="94"/>
      <c r="FFQ86" s="94"/>
      <c r="FFR86" s="94"/>
      <c r="FFS86" s="94"/>
      <c r="FFT86" s="94"/>
      <c r="FFU86" s="94"/>
      <c r="FFV86" s="94"/>
      <c r="FFW86" s="94"/>
      <c r="FFX86" s="94"/>
      <c r="FFY86" s="94"/>
      <c r="FFZ86" s="94"/>
      <c r="FGA86" s="94"/>
      <c r="FGB86" s="94"/>
      <c r="FGC86" s="94"/>
      <c r="FGD86" s="94"/>
      <c r="FGE86" s="94"/>
      <c r="FGF86" s="94"/>
      <c r="FGG86" s="94"/>
      <c r="FGH86" s="94"/>
      <c r="FGI86" s="94"/>
      <c r="FGJ86" s="94"/>
      <c r="FGK86" s="94"/>
      <c r="FGL86" s="94"/>
      <c r="FGM86" s="94"/>
      <c r="FGN86" s="94"/>
      <c r="FGO86" s="94"/>
      <c r="FGP86" s="94"/>
      <c r="FGQ86" s="94"/>
      <c r="FGR86" s="94"/>
      <c r="FGS86" s="94"/>
      <c r="FGT86" s="94"/>
      <c r="FGU86" s="94"/>
      <c r="FGV86" s="94"/>
      <c r="FGW86" s="94"/>
      <c r="FGX86" s="94"/>
      <c r="FGY86" s="94"/>
      <c r="FGZ86" s="94"/>
      <c r="FHA86" s="94"/>
      <c r="FHB86" s="94"/>
      <c r="FHC86" s="94"/>
      <c r="FHD86" s="94"/>
      <c r="FHE86" s="94"/>
      <c r="FHF86" s="94"/>
      <c r="FHG86" s="94"/>
      <c r="FHH86" s="94"/>
      <c r="FHI86" s="94"/>
      <c r="FHJ86" s="94"/>
      <c r="FHK86" s="94"/>
      <c r="FHL86" s="94"/>
      <c r="FHM86" s="94"/>
      <c r="FHN86" s="94"/>
      <c r="FHO86" s="94"/>
      <c r="FHP86" s="94"/>
      <c r="FHQ86" s="94"/>
      <c r="FHR86" s="94"/>
      <c r="FHS86" s="94"/>
      <c r="FHT86" s="94"/>
      <c r="FHU86" s="94"/>
      <c r="FHV86" s="94"/>
      <c r="FHW86" s="94"/>
      <c r="FHX86" s="94"/>
      <c r="FHY86" s="94"/>
      <c r="FHZ86" s="94"/>
      <c r="FIA86" s="94"/>
      <c r="FIB86" s="94"/>
      <c r="FIC86" s="94"/>
      <c r="FID86" s="94"/>
      <c r="FIE86" s="94"/>
      <c r="FIF86" s="94"/>
      <c r="FIG86" s="94"/>
      <c r="FIH86" s="94"/>
      <c r="FII86" s="94"/>
      <c r="FIJ86" s="94"/>
      <c r="FIK86" s="94"/>
      <c r="FIL86" s="94"/>
      <c r="FIM86" s="94"/>
      <c r="FIN86" s="94"/>
      <c r="FIO86" s="94"/>
      <c r="FIP86" s="94"/>
      <c r="FIQ86" s="94"/>
      <c r="FIR86" s="94"/>
      <c r="FIS86" s="94"/>
      <c r="FIT86" s="94"/>
      <c r="FIU86" s="94"/>
      <c r="FIV86" s="94"/>
      <c r="FIW86" s="94"/>
      <c r="FIX86" s="94"/>
      <c r="FIY86" s="94"/>
      <c r="FIZ86" s="94"/>
      <c r="FJA86" s="94"/>
      <c r="FJB86" s="94"/>
      <c r="FJC86" s="94"/>
      <c r="FJD86" s="94"/>
      <c r="FJE86" s="94"/>
      <c r="FJF86" s="94"/>
      <c r="FJG86" s="94"/>
      <c r="FJH86" s="94"/>
      <c r="FJI86" s="94"/>
      <c r="FJJ86" s="94"/>
      <c r="FJK86" s="94"/>
      <c r="FJL86" s="94"/>
      <c r="FJM86" s="94"/>
      <c r="FJN86" s="94"/>
      <c r="FJO86" s="94"/>
      <c r="FJP86" s="94"/>
      <c r="FJQ86" s="94"/>
      <c r="FJR86" s="94"/>
      <c r="FJS86" s="94"/>
      <c r="FJT86" s="94"/>
      <c r="FJU86" s="94"/>
      <c r="FJV86" s="94"/>
      <c r="FJW86" s="94"/>
      <c r="FJX86" s="94"/>
      <c r="FJY86" s="94"/>
      <c r="FJZ86" s="94"/>
      <c r="FKA86" s="94"/>
      <c r="FKB86" s="94"/>
      <c r="FKC86" s="94"/>
      <c r="FKD86" s="94"/>
      <c r="FKE86" s="94"/>
      <c r="FKF86" s="94"/>
      <c r="FKG86" s="94"/>
      <c r="FKH86" s="94"/>
      <c r="FKI86" s="94"/>
      <c r="FKJ86" s="94"/>
      <c r="FKK86" s="94"/>
      <c r="FKL86" s="94"/>
      <c r="FKM86" s="94"/>
      <c r="FKN86" s="94"/>
      <c r="FKO86" s="94"/>
      <c r="FKP86" s="94"/>
      <c r="FKQ86" s="94"/>
      <c r="FKR86" s="94"/>
      <c r="FKS86" s="94"/>
      <c r="FKT86" s="94"/>
      <c r="FKU86" s="94"/>
      <c r="FKV86" s="94"/>
      <c r="FKW86" s="94"/>
      <c r="FKX86" s="94"/>
      <c r="FKY86" s="94"/>
      <c r="FKZ86" s="94"/>
      <c r="FLA86" s="94"/>
      <c r="FLB86" s="94"/>
      <c r="FLC86" s="94"/>
      <c r="FLD86" s="94"/>
      <c r="FLE86" s="94"/>
      <c r="FLF86" s="94"/>
      <c r="FLG86" s="94"/>
      <c r="FLH86" s="94"/>
      <c r="FLI86" s="94"/>
      <c r="FLJ86" s="94"/>
      <c r="FLK86" s="94"/>
      <c r="FLL86" s="94"/>
      <c r="FLM86" s="94"/>
      <c r="FLN86" s="94"/>
      <c r="FLO86" s="94"/>
      <c r="FLP86" s="94"/>
      <c r="FLQ86" s="94"/>
      <c r="FLR86" s="94"/>
      <c r="FLS86" s="94"/>
      <c r="FLT86" s="94"/>
      <c r="FLU86" s="94"/>
      <c r="FLV86" s="94"/>
      <c r="FLW86" s="94"/>
      <c r="FLX86" s="94"/>
      <c r="FLY86" s="94"/>
      <c r="FLZ86" s="94"/>
      <c r="FMA86" s="94"/>
      <c r="FMB86" s="94"/>
      <c r="FMC86" s="94"/>
      <c r="FMD86" s="94"/>
      <c r="FME86" s="94"/>
      <c r="FMF86" s="94"/>
      <c r="FMG86" s="94"/>
      <c r="FMH86" s="94"/>
      <c r="FMI86" s="94"/>
      <c r="FMJ86" s="94"/>
      <c r="FMK86" s="94"/>
      <c r="FML86" s="94"/>
      <c r="FMM86" s="94"/>
      <c r="FMN86" s="94"/>
      <c r="FMO86" s="94"/>
      <c r="FMP86" s="94"/>
      <c r="FMQ86" s="94"/>
      <c r="FMR86" s="94"/>
      <c r="FMS86" s="94"/>
      <c r="FMT86" s="94"/>
      <c r="FMU86" s="94"/>
      <c r="FMV86" s="94"/>
      <c r="FMW86" s="94"/>
      <c r="FMX86" s="94"/>
      <c r="FMY86" s="94"/>
      <c r="FMZ86" s="94"/>
      <c r="FNA86" s="94"/>
      <c r="FNB86" s="94"/>
      <c r="FNC86" s="94"/>
      <c r="FND86" s="94"/>
      <c r="FNE86" s="94"/>
      <c r="FNF86" s="94"/>
      <c r="FNG86" s="94"/>
      <c r="FNH86" s="94"/>
      <c r="FNI86" s="94"/>
      <c r="FNJ86" s="94"/>
      <c r="FNK86" s="94"/>
      <c r="FNL86" s="94"/>
      <c r="FNM86" s="94"/>
      <c r="FNN86" s="94"/>
      <c r="FNO86" s="94"/>
      <c r="FNP86" s="94"/>
      <c r="FNQ86" s="94"/>
      <c r="FNR86" s="94"/>
      <c r="FNS86" s="94"/>
      <c r="FNT86" s="94"/>
      <c r="FNU86" s="94"/>
      <c r="FNV86" s="94"/>
      <c r="FNW86" s="94"/>
      <c r="FNX86" s="94"/>
      <c r="FNY86" s="94"/>
      <c r="FNZ86" s="94"/>
      <c r="FOA86" s="94"/>
      <c r="FOB86" s="94"/>
      <c r="FOC86" s="94"/>
      <c r="FOD86" s="94"/>
      <c r="FOE86" s="94"/>
      <c r="FOF86" s="94"/>
      <c r="FOG86" s="94"/>
      <c r="FOH86" s="94"/>
      <c r="FOI86" s="94"/>
      <c r="FOJ86" s="94"/>
      <c r="FOK86" s="94"/>
      <c r="FOL86" s="94"/>
      <c r="FOM86" s="94"/>
      <c r="FON86" s="94"/>
      <c r="FOO86" s="94"/>
      <c r="FOP86" s="94"/>
      <c r="FOQ86" s="94"/>
      <c r="FOR86" s="94"/>
      <c r="FOS86" s="94"/>
      <c r="FOT86" s="94"/>
      <c r="FOU86" s="94"/>
      <c r="FOV86" s="94"/>
      <c r="FOW86" s="94"/>
      <c r="FOX86" s="94"/>
      <c r="FOY86" s="94"/>
      <c r="FOZ86" s="94"/>
      <c r="FPA86" s="94"/>
      <c r="FPB86" s="94"/>
      <c r="FPC86" s="94"/>
      <c r="FPD86" s="94"/>
      <c r="FPE86" s="94"/>
      <c r="FPF86" s="94"/>
      <c r="FPG86" s="94"/>
      <c r="FPH86" s="94"/>
      <c r="FPI86" s="94"/>
      <c r="FPJ86" s="94"/>
      <c r="FPK86" s="94"/>
      <c r="FPL86" s="94"/>
      <c r="FPM86" s="94"/>
      <c r="FPN86" s="94"/>
      <c r="FPO86" s="94"/>
      <c r="FPP86" s="94"/>
      <c r="FPQ86" s="94"/>
      <c r="FPR86" s="94"/>
      <c r="FPS86" s="94"/>
      <c r="FPT86" s="94"/>
      <c r="FPU86" s="94"/>
      <c r="FPV86" s="94"/>
      <c r="FPW86" s="94"/>
      <c r="FPX86" s="94"/>
      <c r="FPY86" s="94"/>
      <c r="FPZ86" s="94"/>
      <c r="FQA86" s="94"/>
      <c r="FQB86" s="94"/>
      <c r="FQC86" s="94"/>
      <c r="FQD86" s="94"/>
      <c r="FQE86" s="94"/>
      <c r="FQF86" s="94"/>
      <c r="FQG86" s="94"/>
      <c r="FQH86" s="94"/>
      <c r="FQI86" s="94"/>
      <c r="FQJ86" s="94"/>
      <c r="FQK86" s="94"/>
      <c r="FQL86" s="94"/>
      <c r="FQM86" s="94"/>
      <c r="FQN86" s="94"/>
      <c r="FQO86" s="94"/>
      <c r="FQP86" s="94"/>
      <c r="FQQ86" s="94"/>
      <c r="FQR86" s="94"/>
      <c r="FQS86" s="94"/>
      <c r="FQT86" s="94"/>
      <c r="FQU86" s="94"/>
      <c r="FQV86" s="94"/>
      <c r="FQW86" s="94"/>
      <c r="FQX86" s="94"/>
      <c r="FQY86" s="94"/>
      <c r="FQZ86" s="94"/>
      <c r="FRA86" s="94"/>
      <c r="FRB86" s="94"/>
      <c r="FRC86" s="94"/>
      <c r="FRD86" s="94"/>
      <c r="FRE86" s="94"/>
      <c r="FRF86" s="94"/>
      <c r="FRG86" s="94"/>
      <c r="FRH86" s="94"/>
      <c r="FRI86" s="94"/>
      <c r="FRJ86" s="94"/>
      <c r="FRK86" s="94"/>
      <c r="FRL86" s="94"/>
      <c r="FRM86" s="94"/>
      <c r="FRN86" s="94"/>
      <c r="FRO86" s="94"/>
      <c r="FRP86" s="94"/>
      <c r="FRQ86" s="94"/>
      <c r="FRR86" s="94"/>
      <c r="FRS86" s="94"/>
      <c r="FRT86" s="94"/>
      <c r="FRU86" s="94"/>
      <c r="FRV86" s="94"/>
      <c r="FRW86" s="94"/>
      <c r="FRX86" s="94"/>
      <c r="FRY86" s="94"/>
      <c r="FRZ86" s="94"/>
      <c r="FSA86" s="94"/>
      <c r="FSB86" s="94"/>
      <c r="FSC86" s="94"/>
      <c r="FSD86" s="94"/>
      <c r="FSE86" s="94"/>
      <c r="FSF86" s="94"/>
      <c r="FSG86" s="94"/>
      <c r="FSH86" s="94"/>
      <c r="FSI86" s="94"/>
      <c r="FSJ86" s="94"/>
      <c r="FSK86" s="94"/>
      <c r="FSL86" s="94"/>
      <c r="FSM86" s="94"/>
      <c r="FSN86" s="94"/>
      <c r="FSO86" s="94"/>
      <c r="FSP86" s="94"/>
      <c r="FSQ86" s="94"/>
      <c r="FSR86" s="94"/>
      <c r="FSS86" s="94"/>
      <c r="FST86" s="94"/>
      <c r="FSU86" s="94"/>
      <c r="FSV86" s="94"/>
      <c r="FSW86" s="94"/>
      <c r="FSX86" s="94"/>
      <c r="FSY86" s="94"/>
      <c r="FSZ86" s="94"/>
      <c r="FTA86" s="94"/>
      <c r="FTB86" s="94"/>
      <c r="FTC86" s="94"/>
      <c r="FTD86" s="94"/>
      <c r="FTE86" s="94"/>
      <c r="FTF86" s="94"/>
      <c r="FTG86" s="94"/>
      <c r="FTH86" s="94"/>
      <c r="FTI86" s="94"/>
      <c r="FTJ86" s="94"/>
      <c r="FTK86" s="94"/>
      <c r="FTL86" s="94"/>
      <c r="FTM86" s="94"/>
      <c r="FTN86" s="94"/>
      <c r="FTO86" s="94"/>
      <c r="FTP86" s="94"/>
      <c r="FTQ86" s="94"/>
      <c r="FTR86" s="94"/>
      <c r="FTS86" s="94"/>
      <c r="FTT86" s="94"/>
      <c r="FTU86" s="94"/>
      <c r="FTV86" s="94"/>
      <c r="FTW86" s="94"/>
      <c r="FTX86" s="94"/>
      <c r="FTY86" s="94"/>
      <c r="FTZ86" s="94"/>
      <c r="FUA86" s="94"/>
      <c r="FUB86" s="94"/>
      <c r="FUC86" s="94"/>
      <c r="FUD86" s="94"/>
      <c r="FUE86" s="94"/>
      <c r="FUF86" s="94"/>
      <c r="FUG86" s="94"/>
      <c r="FUH86" s="94"/>
      <c r="FUI86" s="94"/>
      <c r="FUJ86" s="94"/>
      <c r="FUK86" s="94"/>
      <c r="FUL86" s="94"/>
      <c r="FUM86" s="94"/>
      <c r="FUN86" s="94"/>
      <c r="FUO86" s="94"/>
      <c r="FUP86" s="94"/>
      <c r="FUQ86" s="94"/>
      <c r="FUR86" s="94"/>
      <c r="FUS86" s="94"/>
      <c r="FUT86" s="94"/>
      <c r="FUU86" s="94"/>
      <c r="FUV86" s="94"/>
      <c r="FUW86" s="94"/>
      <c r="FUX86" s="94"/>
      <c r="FUY86" s="94"/>
      <c r="FUZ86" s="94"/>
      <c r="FVA86" s="94"/>
      <c r="FVB86" s="94"/>
      <c r="FVC86" s="94"/>
      <c r="FVD86" s="94"/>
      <c r="FVE86" s="94"/>
      <c r="FVF86" s="94"/>
      <c r="FVG86" s="94"/>
      <c r="FVH86" s="94"/>
      <c r="FVI86" s="94"/>
      <c r="FVJ86" s="94"/>
      <c r="FVK86" s="94"/>
      <c r="FVL86" s="94"/>
      <c r="FVM86" s="94"/>
      <c r="FVN86" s="94"/>
      <c r="FVO86" s="94"/>
      <c r="FVP86" s="94"/>
      <c r="FVQ86" s="94"/>
      <c r="FVR86" s="94"/>
      <c r="FVS86" s="94"/>
      <c r="FVT86" s="94"/>
      <c r="FVU86" s="94"/>
      <c r="FVV86" s="94"/>
      <c r="FVW86" s="94"/>
      <c r="FVX86" s="94"/>
      <c r="FVY86" s="94"/>
      <c r="FVZ86" s="94"/>
      <c r="FWA86" s="94"/>
      <c r="FWB86" s="94"/>
      <c r="FWC86" s="94"/>
      <c r="FWD86" s="94"/>
      <c r="FWE86" s="94"/>
      <c r="FWF86" s="94"/>
      <c r="FWG86" s="94"/>
      <c r="FWH86" s="94"/>
      <c r="FWI86" s="94"/>
      <c r="FWJ86" s="94"/>
      <c r="FWK86" s="94"/>
      <c r="FWL86" s="94"/>
      <c r="FWM86" s="94"/>
      <c r="FWN86" s="94"/>
      <c r="FWO86" s="94"/>
      <c r="FWP86" s="94"/>
      <c r="FWQ86" s="94"/>
      <c r="FWR86" s="94"/>
      <c r="FWS86" s="94"/>
      <c r="FWT86" s="94"/>
      <c r="FWU86" s="94"/>
      <c r="FWV86" s="94"/>
      <c r="FWW86" s="94"/>
      <c r="FWX86" s="94"/>
      <c r="FWY86" s="94"/>
      <c r="FWZ86" s="94"/>
      <c r="FXA86" s="94"/>
      <c r="FXB86" s="94"/>
      <c r="FXC86" s="94"/>
      <c r="FXD86" s="94"/>
      <c r="FXE86" s="94"/>
      <c r="FXF86" s="94"/>
      <c r="FXG86" s="94"/>
      <c r="FXH86" s="94"/>
      <c r="FXI86" s="94"/>
      <c r="FXJ86" s="94"/>
      <c r="FXK86" s="94"/>
      <c r="FXL86" s="94"/>
      <c r="FXM86" s="94"/>
      <c r="FXN86" s="94"/>
      <c r="FXO86" s="94"/>
      <c r="FXP86" s="94"/>
      <c r="FXQ86" s="94"/>
      <c r="FXR86" s="94"/>
      <c r="FXS86" s="94"/>
      <c r="FXT86" s="94"/>
      <c r="FXU86" s="94"/>
      <c r="FXV86" s="94"/>
      <c r="FXW86" s="94"/>
      <c r="FXX86" s="94"/>
      <c r="FXY86" s="94"/>
      <c r="FXZ86" s="94"/>
      <c r="FYA86" s="94"/>
      <c r="FYB86" s="94"/>
      <c r="FYC86" s="94"/>
      <c r="FYD86" s="94"/>
      <c r="FYE86" s="94"/>
      <c r="FYF86" s="94"/>
      <c r="FYG86" s="94"/>
      <c r="FYH86" s="94"/>
      <c r="FYI86" s="94"/>
      <c r="FYJ86" s="94"/>
      <c r="FYK86" s="94"/>
      <c r="FYL86" s="94"/>
      <c r="FYM86" s="94"/>
      <c r="FYN86" s="94"/>
      <c r="FYO86" s="94"/>
      <c r="FYP86" s="94"/>
      <c r="FYQ86" s="94"/>
      <c r="FYR86" s="94"/>
      <c r="FYS86" s="94"/>
      <c r="FYT86" s="94"/>
      <c r="FYU86" s="94"/>
      <c r="FYV86" s="94"/>
      <c r="FYW86" s="94"/>
      <c r="FYX86" s="94"/>
      <c r="FYY86" s="94"/>
      <c r="FYZ86" s="94"/>
      <c r="FZA86" s="94"/>
      <c r="FZB86" s="94"/>
      <c r="FZC86" s="94"/>
      <c r="FZD86" s="94"/>
      <c r="FZE86" s="94"/>
      <c r="FZF86" s="94"/>
      <c r="FZG86" s="94"/>
      <c r="FZH86" s="94"/>
      <c r="FZI86" s="94"/>
      <c r="FZJ86" s="94"/>
      <c r="FZK86" s="94"/>
      <c r="FZL86" s="94"/>
      <c r="FZM86" s="94"/>
      <c r="FZN86" s="94"/>
      <c r="FZO86" s="94"/>
      <c r="FZP86" s="94"/>
      <c r="FZQ86" s="94"/>
      <c r="FZR86" s="94"/>
      <c r="FZS86" s="94"/>
      <c r="FZT86" s="94"/>
      <c r="FZU86" s="94"/>
      <c r="FZV86" s="94"/>
      <c r="FZW86" s="94"/>
      <c r="FZX86" s="94"/>
      <c r="FZY86" s="94"/>
      <c r="FZZ86" s="94"/>
      <c r="GAA86" s="94"/>
      <c r="GAB86" s="94"/>
      <c r="GAC86" s="94"/>
      <c r="GAD86" s="94"/>
      <c r="GAE86" s="94"/>
      <c r="GAF86" s="94"/>
      <c r="GAG86" s="94"/>
      <c r="GAH86" s="94"/>
      <c r="GAI86" s="94"/>
      <c r="GAJ86" s="94"/>
      <c r="GAK86" s="94"/>
      <c r="GAL86" s="94"/>
      <c r="GAM86" s="94"/>
      <c r="GAN86" s="94"/>
      <c r="GAO86" s="94"/>
      <c r="GAP86" s="94"/>
      <c r="GAQ86" s="94"/>
      <c r="GAR86" s="94"/>
      <c r="GAS86" s="94"/>
      <c r="GAT86" s="94"/>
      <c r="GAU86" s="94"/>
      <c r="GAV86" s="94"/>
      <c r="GAW86" s="94"/>
      <c r="GAX86" s="94"/>
      <c r="GAY86" s="94"/>
      <c r="GAZ86" s="94"/>
      <c r="GBA86" s="94"/>
      <c r="GBB86" s="94"/>
      <c r="GBC86" s="94"/>
      <c r="GBD86" s="94"/>
      <c r="GBE86" s="94"/>
      <c r="GBF86" s="94"/>
      <c r="GBG86" s="94"/>
      <c r="GBH86" s="94"/>
      <c r="GBI86" s="94"/>
      <c r="GBJ86" s="94"/>
      <c r="GBK86" s="94"/>
      <c r="GBL86" s="94"/>
      <c r="GBM86" s="94"/>
      <c r="GBN86" s="94"/>
      <c r="GBO86" s="94"/>
      <c r="GBP86" s="94"/>
      <c r="GBQ86" s="94"/>
      <c r="GBR86" s="94"/>
      <c r="GBS86" s="94"/>
      <c r="GBT86" s="94"/>
      <c r="GBU86" s="94"/>
      <c r="GBV86" s="94"/>
      <c r="GBW86" s="94"/>
      <c r="GBX86" s="94"/>
      <c r="GBY86" s="94"/>
      <c r="GBZ86" s="94"/>
      <c r="GCA86" s="94"/>
      <c r="GCB86" s="94"/>
      <c r="GCC86" s="94"/>
      <c r="GCD86" s="94"/>
      <c r="GCE86" s="94"/>
      <c r="GCF86" s="94"/>
      <c r="GCG86" s="94"/>
      <c r="GCH86" s="94"/>
      <c r="GCI86" s="94"/>
      <c r="GCJ86" s="94"/>
      <c r="GCK86" s="94"/>
      <c r="GCL86" s="94"/>
      <c r="GCM86" s="94"/>
      <c r="GCN86" s="94"/>
      <c r="GCO86" s="94"/>
      <c r="GCP86" s="94"/>
      <c r="GCQ86" s="94"/>
      <c r="GCR86" s="94"/>
      <c r="GCS86" s="94"/>
      <c r="GCT86" s="94"/>
      <c r="GCU86" s="94"/>
      <c r="GCV86" s="94"/>
      <c r="GCW86" s="94"/>
      <c r="GCX86" s="94"/>
      <c r="GCY86" s="94"/>
      <c r="GCZ86" s="94"/>
      <c r="GDA86" s="94"/>
      <c r="GDB86" s="94"/>
      <c r="GDC86" s="94"/>
      <c r="GDD86" s="94"/>
      <c r="GDE86" s="94"/>
      <c r="GDF86" s="94"/>
      <c r="GDG86" s="94"/>
      <c r="GDH86" s="94"/>
      <c r="GDI86" s="94"/>
      <c r="GDJ86" s="94"/>
      <c r="GDK86" s="94"/>
      <c r="GDL86" s="94"/>
      <c r="GDM86" s="94"/>
      <c r="GDN86" s="94"/>
      <c r="GDO86" s="94"/>
      <c r="GDP86" s="94"/>
      <c r="GDQ86" s="94"/>
      <c r="GDR86" s="94"/>
      <c r="GDS86" s="94"/>
      <c r="GDT86" s="94"/>
      <c r="GDU86" s="94"/>
      <c r="GDV86" s="94"/>
      <c r="GDW86" s="94"/>
      <c r="GDX86" s="94"/>
      <c r="GDY86" s="94"/>
      <c r="GDZ86" s="94"/>
      <c r="GEA86" s="94"/>
      <c r="GEB86" s="94"/>
      <c r="GEC86" s="94"/>
      <c r="GED86" s="94"/>
      <c r="GEE86" s="94"/>
      <c r="GEF86" s="94"/>
      <c r="GEG86" s="94"/>
      <c r="GEH86" s="94"/>
      <c r="GEI86" s="94"/>
      <c r="GEJ86" s="94"/>
      <c r="GEK86" s="94"/>
      <c r="GEL86" s="94"/>
      <c r="GEM86" s="94"/>
      <c r="GEN86" s="94"/>
      <c r="GEO86" s="94"/>
      <c r="GEP86" s="94"/>
      <c r="GEQ86" s="94"/>
      <c r="GER86" s="94"/>
      <c r="GES86" s="94"/>
      <c r="GET86" s="94"/>
      <c r="GEU86" s="94"/>
      <c r="GEV86" s="94"/>
      <c r="GEW86" s="94"/>
      <c r="GEX86" s="94"/>
      <c r="GEY86" s="94"/>
      <c r="GEZ86" s="94"/>
      <c r="GFA86" s="94"/>
      <c r="GFB86" s="94"/>
      <c r="GFC86" s="94"/>
      <c r="GFD86" s="94"/>
      <c r="GFE86" s="94"/>
      <c r="GFF86" s="94"/>
      <c r="GFG86" s="94"/>
      <c r="GFH86" s="94"/>
      <c r="GFI86" s="94"/>
      <c r="GFJ86" s="94"/>
      <c r="GFK86" s="94"/>
      <c r="GFL86" s="94"/>
      <c r="GFM86" s="94"/>
      <c r="GFN86" s="94"/>
      <c r="GFO86" s="94"/>
      <c r="GFP86" s="94"/>
      <c r="GFQ86" s="94"/>
      <c r="GFR86" s="94"/>
      <c r="GFS86" s="94"/>
      <c r="GFT86" s="94"/>
      <c r="GFU86" s="94"/>
      <c r="GFV86" s="94"/>
      <c r="GFW86" s="94"/>
      <c r="GFX86" s="94"/>
      <c r="GFY86" s="94"/>
      <c r="GFZ86" s="94"/>
      <c r="GGA86" s="94"/>
      <c r="GGB86" s="94"/>
      <c r="GGC86" s="94"/>
      <c r="GGD86" s="94"/>
      <c r="GGE86" s="94"/>
      <c r="GGF86" s="94"/>
      <c r="GGG86" s="94"/>
      <c r="GGH86" s="94"/>
      <c r="GGI86" s="94"/>
      <c r="GGJ86" s="94"/>
      <c r="GGK86" s="94"/>
      <c r="GGL86" s="94"/>
      <c r="GGM86" s="94"/>
      <c r="GGN86" s="94"/>
      <c r="GGO86" s="94"/>
      <c r="GGP86" s="94"/>
      <c r="GGQ86" s="94"/>
      <c r="GGR86" s="94"/>
      <c r="GGS86" s="94"/>
      <c r="GGT86" s="94"/>
      <c r="GGU86" s="94"/>
      <c r="GGV86" s="94"/>
      <c r="GGW86" s="94"/>
      <c r="GGX86" s="94"/>
      <c r="GGY86" s="94"/>
      <c r="GGZ86" s="94"/>
      <c r="GHA86" s="94"/>
      <c r="GHB86" s="94"/>
      <c r="GHC86" s="94"/>
      <c r="GHD86" s="94"/>
      <c r="GHE86" s="94"/>
      <c r="GHF86" s="94"/>
      <c r="GHG86" s="94"/>
      <c r="GHH86" s="94"/>
      <c r="GHI86" s="94"/>
      <c r="GHJ86" s="94"/>
      <c r="GHK86" s="94"/>
      <c r="GHL86" s="94"/>
      <c r="GHM86" s="94"/>
      <c r="GHN86" s="94"/>
      <c r="GHO86" s="94"/>
      <c r="GHP86" s="94"/>
      <c r="GHQ86" s="94"/>
      <c r="GHR86" s="94"/>
      <c r="GHS86" s="94"/>
      <c r="GHT86" s="94"/>
      <c r="GHU86" s="94"/>
      <c r="GHV86" s="94"/>
      <c r="GHW86" s="94"/>
      <c r="GHX86" s="94"/>
      <c r="GHY86" s="94"/>
      <c r="GHZ86" s="94"/>
      <c r="GIA86" s="94"/>
      <c r="GIB86" s="94"/>
      <c r="GIC86" s="94"/>
      <c r="GID86" s="94"/>
      <c r="GIE86" s="94"/>
      <c r="GIF86" s="94"/>
      <c r="GIG86" s="94"/>
      <c r="GIH86" s="94"/>
      <c r="GII86" s="94"/>
      <c r="GIJ86" s="94"/>
      <c r="GIK86" s="94"/>
      <c r="GIL86" s="94"/>
      <c r="GIM86" s="94"/>
      <c r="GIN86" s="94"/>
      <c r="GIO86" s="94"/>
      <c r="GIP86" s="94"/>
      <c r="GIQ86" s="94"/>
      <c r="GIR86" s="94"/>
      <c r="GIS86" s="94"/>
      <c r="GIT86" s="94"/>
      <c r="GIU86" s="94"/>
      <c r="GIV86" s="94"/>
      <c r="GIW86" s="94"/>
      <c r="GIX86" s="94"/>
      <c r="GIY86" s="94"/>
      <c r="GIZ86" s="94"/>
      <c r="GJA86" s="94"/>
      <c r="GJB86" s="94"/>
      <c r="GJC86" s="94"/>
      <c r="GJD86" s="94"/>
      <c r="GJE86" s="94"/>
      <c r="GJF86" s="94"/>
      <c r="GJG86" s="94"/>
      <c r="GJH86" s="94"/>
      <c r="GJI86" s="94"/>
      <c r="GJJ86" s="94"/>
      <c r="GJK86" s="94"/>
      <c r="GJL86" s="94"/>
      <c r="GJM86" s="94"/>
      <c r="GJN86" s="94"/>
      <c r="GJO86" s="94"/>
      <c r="GJP86" s="94"/>
      <c r="GJQ86" s="94"/>
      <c r="GJR86" s="94"/>
      <c r="GJS86" s="94"/>
      <c r="GJT86" s="94"/>
      <c r="GJU86" s="94"/>
      <c r="GJV86" s="94"/>
      <c r="GJW86" s="94"/>
      <c r="GJX86" s="94"/>
      <c r="GJY86" s="94"/>
      <c r="GJZ86" s="94"/>
      <c r="GKA86" s="94"/>
      <c r="GKB86" s="94"/>
      <c r="GKC86" s="94"/>
      <c r="GKD86" s="94"/>
      <c r="GKE86" s="94"/>
      <c r="GKF86" s="94"/>
      <c r="GKG86" s="94"/>
      <c r="GKH86" s="94"/>
      <c r="GKI86" s="94"/>
      <c r="GKJ86" s="94"/>
      <c r="GKK86" s="94"/>
      <c r="GKL86" s="94"/>
      <c r="GKM86" s="94"/>
      <c r="GKN86" s="94"/>
      <c r="GKO86" s="94"/>
      <c r="GKP86" s="94"/>
      <c r="GKQ86" s="94"/>
      <c r="GKR86" s="94"/>
      <c r="GKS86" s="94"/>
      <c r="GKT86" s="94"/>
      <c r="GKU86" s="94"/>
      <c r="GKV86" s="94"/>
      <c r="GKW86" s="94"/>
      <c r="GKX86" s="94"/>
      <c r="GKY86" s="94"/>
      <c r="GKZ86" s="94"/>
      <c r="GLA86" s="94"/>
      <c r="GLB86" s="94"/>
      <c r="GLC86" s="94"/>
      <c r="GLD86" s="94"/>
      <c r="GLE86" s="94"/>
      <c r="GLF86" s="94"/>
      <c r="GLG86" s="94"/>
      <c r="GLH86" s="94"/>
      <c r="GLI86" s="94"/>
      <c r="GLJ86" s="94"/>
      <c r="GLK86" s="94"/>
      <c r="GLL86" s="94"/>
      <c r="GLM86" s="94"/>
      <c r="GLN86" s="94"/>
      <c r="GLO86" s="94"/>
      <c r="GLP86" s="94"/>
      <c r="GLQ86" s="94"/>
      <c r="GLR86" s="94"/>
      <c r="GLS86" s="94"/>
      <c r="GLT86" s="94"/>
      <c r="GLU86" s="94"/>
      <c r="GLV86" s="94"/>
      <c r="GLW86" s="94"/>
      <c r="GLX86" s="94"/>
      <c r="GLY86" s="94"/>
      <c r="GLZ86" s="94"/>
      <c r="GMA86" s="94"/>
      <c r="GMB86" s="94"/>
      <c r="GMC86" s="94"/>
      <c r="GMD86" s="94"/>
      <c r="GME86" s="94"/>
      <c r="GMF86" s="94"/>
      <c r="GMG86" s="94"/>
      <c r="GMH86" s="94"/>
      <c r="GMI86" s="94"/>
      <c r="GMJ86" s="94"/>
      <c r="GMK86" s="94"/>
      <c r="GML86" s="94"/>
      <c r="GMM86" s="94"/>
      <c r="GMN86" s="94"/>
      <c r="GMO86" s="94"/>
      <c r="GMP86" s="94"/>
      <c r="GMQ86" s="94"/>
      <c r="GMR86" s="94"/>
      <c r="GMS86" s="94"/>
      <c r="GMT86" s="94"/>
      <c r="GMU86" s="94"/>
      <c r="GMV86" s="94"/>
      <c r="GMW86" s="94"/>
      <c r="GMX86" s="94"/>
      <c r="GMY86" s="94"/>
      <c r="GMZ86" s="94"/>
      <c r="GNA86" s="94"/>
      <c r="GNB86" s="94"/>
      <c r="GNC86" s="94"/>
      <c r="GND86" s="94"/>
      <c r="GNE86" s="94"/>
      <c r="GNF86" s="94"/>
      <c r="GNG86" s="94"/>
      <c r="GNH86" s="94"/>
      <c r="GNI86" s="94"/>
      <c r="GNJ86" s="94"/>
      <c r="GNK86" s="94"/>
      <c r="GNL86" s="94"/>
      <c r="GNM86" s="94"/>
      <c r="GNN86" s="94"/>
      <c r="GNO86" s="94"/>
      <c r="GNP86" s="94"/>
      <c r="GNQ86" s="94"/>
      <c r="GNR86" s="94"/>
      <c r="GNS86" s="94"/>
      <c r="GNT86" s="94"/>
      <c r="GNU86" s="94"/>
      <c r="GNV86" s="94"/>
      <c r="GNW86" s="94"/>
      <c r="GNX86" s="94"/>
      <c r="GNY86" s="94"/>
      <c r="GNZ86" s="94"/>
      <c r="GOA86" s="94"/>
      <c r="GOB86" s="94"/>
      <c r="GOC86" s="94"/>
      <c r="GOD86" s="94"/>
      <c r="GOE86" s="94"/>
      <c r="GOF86" s="94"/>
      <c r="GOG86" s="94"/>
      <c r="GOH86" s="94"/>
      <c r="GOI86" s="94"/>
      <c r="GOJ86" s="94"/>
      <c r="GOK86" s="94"/>
      <c r="GOL86" s="94"/>
      <c r="GOM86" s="94"/>
      <c r="GON86" s="94"/>
      <c r="GOO86" s="94"/>
      <c r="GOP86" s="94"/>
      <c r="GOQ86" s="94"/>
      <c r="GOR86" s="94"/>
      <c r="GOS86" s="94"/>
      <c r="GOT86" s="94"/>
      <c r="GOU86" s="94"/>
      <c r="GOV86" s="94"/>
      <c r="GOW86" s="94"/>
      <c r="GOX86" s="94"/>
      <c r="GOY86" s="94"/>
      <c r="GOZ86" s="94"/>
      <c r="GPA86" s="94"/>
      <c r="GPB86" s="94"/>
      <c r="GPC86" s="94"/>
      <c r="GPD86" s="94"/>
      <c r="GPE86" s="94"/>
      <c r="GPF86" s="94"/>
      <c r="GPG86" s="94"/>
      <c r="GPH86" s="94"/>
      <c r="GPI86" s="94"/>
      <c r="GPJ86" s="94"/>
      <c r="GPK86" s="94"/>
      <c r="GPL86" s="94"/>
      <c r="GPM86" s="94"/>
      <c r="GPN86" s="94"/>
      <c r="GPO86" s="94"/>
      <c r="GPP86" s="94"/>
      <c r="GPQ86" s="94"/>
      <c r="GPR86" s="94"/>
      <c r="GPS86" s="94"/>
      <c r="GPT86" s="94"/>
      <c r="GPU86" s="94"/>
      <c r="GPV86" s="94"/>
      <c r="GPW86" s="94"/>
      <c r="GPX86" s="94"/>
      <c r="GPY86" s="94"/>
      <c r="GPZ86" s="94"/>
      <c r="GQA86" s="94"/>
      <c r="GQB86" s="94"/>
      <c r="GQC86" s="94"/>
      <c r="GQD86" s="94"/>
      <c r="GQE86" s="94"/>
      <c r="GQF86" s="94"/>
      <c r="GQG86" s="94"/>
      <c r="GQH86" s="94"/>
      <c r="GQI86" s="94"/>
      <c r="GQJ86" s="94"/>
      <c r="GQK86" s="94"/>
      <c r="GQL86" s="94"/>
      <c r="GQM86" s="94"/>
      <c r="GQN86" s="94"/>
      <c r="GQO86" s="94"/>
      <c r="GQP86" s="94"/>
      <c r="GQQ86" s="94"/>
      <c r="GQR86" s="94"/>
      <c r="GQS86" s="94"/>
      <c r="GQT86" s="94"/>
      <c r="GQU86" s="94"/>
      <c r="GQV86" s="94"/>
      <c r="GQW86" s="94"/>
      <c r="GQX86" s="94"/>
      <c r="GQY86" s="94"/>
      <c r="GQZ86" s="94"/>
      <c r="GRA86" s="94"/>
      <c r="GRB86" s="94"/>
      <c r="GRC86" s="94"/>
      <c r="GRD86" s="94"/>
      <c r="GRE86" s="94"/>
      <c r="GRF86" s="94"/>
      <c r="GRG86" s="94"/>
      <c r="GRH86" s="94"/>
      <c r="GRI86" s="94"/>
      <c r="GRJ86" s="94"/>
      <c r="GRK86" s="94"/>
      <c r="GRL86" s="94"/>
      <c r="GRM86" s="94"/>
      <c r="GRN86" s="94"/>
      <c r="GRO86" s="94"/>
      <c r="GRP86" s="94"/>
      <c r="GRQ86" s="94"/>
      <c r="GRR86" s="94"/>
      <c r="GRS86" s="94"/>
      <c r="GRT86" s="94"/>
      <c r="GRU86" s="94"/>
      <c r="GRV86" s="94"/>
      <c r="GRW86" s="94"/>
      <c r="GRX86" s="94"/>
      <c r="GRY86" s="94"/>
      <c r="GRZ86" s="94"/>
      <c r="GSA86" s="94"/>
      <c r="GSB86" s="94"/>
      <c r="GSC86" s="94"/>
      <c r="GSD86" s="94"/>
      <c r="GSE86" s="94"/>
      <c r="GSF86" s="94"/>
      <c r="GSG86" s="94"/>
      <c r="GSH86" s="94"/>
      <c r="GSI86" s="94"/>
      <c r="GSJ86" s="94"/>
      <c r="GSK86" s="94"/>
      <c r="GSL86" s="94"/>
      <c r="GSM86" s="94"/>
      <c r="GSN86" s="94"/>
      <c r="GSO86" s="94"/>
      <c r="GSP86" s="94"/>
      <c r="GSQ86" s="94"/>
      <c r="GSR86" s="94"/>
      <c r="GSS86" s="94"/>
      <c r="GST86" s="94"/>
      <c r="GSU86" s="94"/>
      <c r="GSV86" s="94"/>
      <c r="GSW86" s="94"/>
      <c r="GSX86" s="94"/>
      <c r="GSY86" s="94"/>
      <c r="GSZ86" s="94"/>
      <c r="GTA86" s="94"/>
      <c r="GTB86" s="94"/>
      <c r="GTC86" s="94"/>
      <c r="GTD86" s="94"/>
      <c r="GTE86" s="94"/>
      <c r="GTF86" s="94"/>
      <c r="GTG86" s="94"/>
      <c r="GTH86" s="94"/>
      <c r="GTI86" s="94"/>
      <c r="GTJ86" s="94"/>
      <c r="GTK86" s="94"/>
      <c r="GTL86" s="94"/>
      <c r="GTM86" s="94"/>
      <c r="GTN86" s="94"/>
      <c r="GTO86" s="94"/>
      <c r="GTP86" s="94"/>
      <c r="GTQ86" s="94"/>
      <c r="GTR86" s="94"/>
      <c r="GTS86" s="94"/>
      <c r="GTT86" s="94"/>
      <c r="GTU86" s="94"/>
      <c r="GTV86" s="94"/>
      <c r="GTW86" s="94"/>
      <c r="GTX86" s="94"/>
      <c r="GTY86" s="94"/>
      <c r="GTZ86" s="94"/>
      <c r="GUA86" s="94"/>
      <c r="GUB86" s="94"/>
      <c r="GUC86" s="94"/>
      <c r="GUD86" s="94"/>
      <c r="GUE86" s="94"/>
      <c r="GUF86" s="94"/>
      <c r="GUG86" s="94"/>
      <c r="GUH86" s="94"/>
      <c r="GUI86" s="94"/>
      <c r="GUJ86" s="94"/>
      <c r="GUK86" s="94"/>
      <c r="GUL86" s="94"/>
      <c r="GUM86" s="94"/>
      <c r="GUN86" s="94"/>
      <c r="GUO86" s="94"/>
      <c r="GUP86" s="94"/>
      <c r="GUQ86" s="94"/>
      <c r="GUR86" s="94"/>
      <c r="GUS86" s="94"/>
      <c r="GUT86" s="94"/>
      <c r="GUU86" s="94"/>
      <c r="GUV86" s="94"/>
      <c r="GUW86" s="94"/>
      <c r="GUX86" s="94"/>
      <c r="GUY86" s="94"/>
      <c r="GUZ86" s="94"/>
      <c r="GVA86" s="94"/>
      <c r="GVB86" s="94"/>
      <c r="GVC86" s="94"/>
      <c r="GVD86" s="94"/>
      <c r="GVE86" s="94"/>
      <c r="GVF86" s="94"/>
      <c r="GVG86" s="94"/>
      <c r="GVH86" s="94"/>
      <c r="GVI86" s="94"/>
      <c r="GVJ86" s="94"/>
      <c r="GVK86" s="94"/>
      <c r="GVL86" s="94"/>
      <c r="GVM86" s="94"/>
      <c r="GVN86" s="94"/>
      <c r="GVO86" s="94"/>
      <c r="GVP86" s="94"/>
      <c r="GVQ86" s="94"/>
      <c r="GVR86" s="94"/>
      <c r="GVS86" s="94"/>
      <c r="GVT86" s="94"/>
      <c r="GVU86" s="94"/>
      <c r="GVV86" s="94"/>
      <c r="GVW86" s="94"/>
      <c r="GVX86" s="94"/>
      <c r="GVY86" s="94"/>
      <c r="GVZ86" s="94"/>
      <c r="GWA86" s="94"/>
      <c r="GWB86" s="94"/>
      <c r="GWC86" s="94"/>
      <c r="GWD86" s="94"/>
      <c r="GWE86" s="94"/>
      <c r="GWF86" s="94"/>
      <c r="GWG86" s="94"/>
      <c r="GWH86" s="94"/>
      <c r="GWI86" s="94"/>
      <c r="GWJ86" s="94"/>
      <c r="GWK86" s="94"/>
      <c r="GWL86" s="94"/>
      <c r="GWM86" s="94"/>
      <c r="GWN86" s="94"/>
      <c r="GWO86" s="94"/>
      <c r="GWP86" s="94"/>
      <c r="GWQ86" s="94"/>
      <c r="GWR86" s="94"/>
      <c r="GWS86" s="94"/>
      <c r="GWT86" s="94"/>
      <c r="GWU86" s="94"/>
      <c r="GWV86" s="94"/>
      <c r="GWW86" s="94"/>
      <c r="GWX86" s="94"/>
      <c r="GWY86" s="94"/>
      <c r="GWZ86" s="94"/>
      <c r="GXA86" s="94"/>
      <c r="GXB86" s="94"/>
      <c r="GXC86" s="94"/>
      <c r="GXD86" s="94"/>
      <c r="GXE86" s="94"/>
      <c r="GXF86" s="94"/>
      <c r="GXG86" s="94"/>
      <c r="GXH86" s="94"/>
      <c r="GXI86" s="94"/>
      <c r="GXJ86" s="94"/>
      <c r="GXK86" s="94"/>
      <c r="GXL86" s="94"/>
      <c r="GXM86" s="94"/>
      <c r="GXN86" s="94"/>
      <c r="GXO86" s="94"/>
      <c r="GXP86" s="94"/>
      <c r="GXQ86" s="94"/>
      <c r="GXR86" s="94"/>
      <c r="GXS86" s="94"/>
      <c r="GXT86" s="94"/>
      <c r="GXU86" s="94"/>
      <c r="GXV86" s="94"/>
      <c r="GXW86" s="94"/>
      <c r="GXX86" s="94"/>
      <c r="GXY86" s="94"/>
      <c r="GXZ86" s="94"/>
      <c r="GYA86" s="94"/>
      <c r="GYB86" s="94"/>
      <c r="GYC86" s="94"/>
      <c r="GYD86" s="94"/>
      <c r="GYE86" s="94"/>
      <c r="GYF86" s="94"/>
      <c r="GYG86" s="94"/>
      <c r="GYH86" s="94"/>
      <c r="GYI86" s="94"/>
      <c r="GYJ86" s="94"/>
      <c r="GYK86" s="94"/>
      <c r="GYL86" s="94"/>
      <c r="GYM86" s="94"/>
      <c r="GYN86" s="94"/>
      <c r="GYO86" s="94"/>
      <c r="GYP86" s="94"/>
      <c r="GYQ86" s="94"/>
      <c r="GYR86" s="94"/>
      <c r="GYS86" s="94"/>
      <c r="GYT86" s="94"/>
      <c r="GYU86" s="94"/>
      <c r="GYV86" s="94"/>
      <c r="GYW86" s="94"/>
      <c r="GYX86" s="94"/>
      <c r="GYY86" s="94"/>
      <c r="GYZ86" s="94"/>
      <c r="GZA86" s="94"/>
      <c r="GZB86" s="94"/>
      <c r="GZC86" s="94"/>
      <c r="GZD86" s="94"/>
      <c r="GZE86" s="94"/>
      <c r="GZF86" s="94"/>
      <c r="GZG86" s="94"/>
      <c r="GZH86" s="94"/>
      <c r="GZI86" s="94"/>
      <c r="GZJ86" s="94"/>
      <c r="GZK86" s="94"/>
      <c r="GZL86" s="94"/>
      <c r="GZM86" s="94"/>
      <c r="GZN86" s="94"/>
      <c r="GZO86" s="94"/>
      <c r="GZP86" s="94"/>
      <c r="GZQ86" s="94"/>
      <c r="GZR86" s="94"/>
      <c r="GZS86" s="94"/>
      <c r="GZT86" s="94"/>
      <c r="GZU86" s="94"/>
      <c r="GZV86" s="94"/>
      <c r="GZW86" s="94"/>
      <c r="GZX86" s="94"/>
      <c r="GZY86" s="94"/>
      <c r="GZZ86" s="94"/>
      <c r="HAA86" s="94"/>
      <c r="HAB86" s="94"/>
      <c r="HAC86" s="94"/>
      <c r="HAD86" s="94"/>
      <c r="HAE86" s="94"/>
      <c r="HAF86" s="94"/>
      <c r="HAG86" s="94"/>
      <c r="HAH86" s="94"/>
      <c r="HAI86" s="94"/>
      <c r="HAJ86" s="94"/>
      <c r="HAK86" s="94"/>
      <c r="HAL86" s="94"/>
      <c r="HAM86" s="94"/>
      <c r="HAN86" s="94"/>
      <c r="HAO86" s="94"/>
      <c r="HAP86" s="94"/>
      <c r="HAQ86" s="94"/>
      <c r="HAR86" s="94"/>
      <c r="HAS86" s="94"/>
      <c r="HAT86" s="94"/>
      <c r="HAU86" s="94"/>
      <c r="HAV86" s="94"/>
      <c r="HAW86" s="94"/>
      <c r="HAX86" s="94"/>
      <c r="HAY86" s="94"/>
      <c r="HAZ86" s="94"/>
      <c r="HBA86" s="94"/>
      <c r="HBB86" s="94"/>
      <c r="HBC86" s="94"/>
      <c r="HBD86" s="94"/>
      <c r="HBE86" s="94"/>
      <c r="HBF86" s="94"/>
      <c r="HBG86" s="94"/>
      <c r="HBH86" s="94"/>
      <c r="HBI86" s="94"/>
      <c r="HBJ86" s="94"/>
      <c r="HBK86" s="94"/>
      <c r="HBL86" s="94"/>
      <c r="HBM86" s="94"/>
      <c r="HBN86" s="94"/>
      <c r="HBO86" s="94"/>
      <c r="HBP86" s="94"/>
      <c r="HBQ86" s="94"/>
      <c r="HBR86" s="94"/>
      <c r="HBS86" s="94"/>
      <c r="HBT86" s="94"/>
      <c r="HBU86" s="94"/>
      <c r="HBV86" s="94"/>
      <c r="HBW86" s="94"/>
      <c r="HBX86" s="94"/>
      <c r="HBY86" s="94"/>
      <c r="HBZ86" s="94"/>
      <c r="HCA86" s="94"/>
      <c r="HCB86" s="94"/>
      <c r="HCC86" s="94"/>
      <c r="HCD86" s="94"/>
      <c r="HCE86" s="94"/>
      <c r="HCF86" s="94"/>
      <c r="HCG86" s="94"/>
      <c r="HCH86" s="94"/>
      <c r="HCI86" s="94"/>
      <c r="HCJ86" s="94"/>
      <c r="HCK86" s="94"/>
      <c r="HCL86" s="94"/>
      <c r="HCM86" s="94"/>
      <c r="HCN86" s="94"/>
      <c r="HCO86" s="94"/>
      <c r="HCP86" s="94"/>
      <c r="HCQ86" s="94"/>
      <c r="HCR86" s="94"/>
      <c r="HCS86" s="94"/>
      <c r="HCT86" s="94"/>
      <c r="HCU86" s="94"/>
      <c r="HCV86" s="94"/>
      <c r="HCW86" s="94"/>
      <c r="HCX86" s="94"/>
      <c r="HCY86" s="94"/>
      <c r="HCZ86" s="94"/>
      <c r="HDA86" s="94"/>
      <c r="HDB86" s="94"/>
      <c r="HDC86" s="94"/>
      <c r="HDD86" s="94"/>
      <c r="HDE86" s="94"/>
      <c r="HDF86" s="94"/>
      <c r="HDG86" s="94"/>
      <c r="HDH86" s="94"/>
      <c r="HDI86" s="94"/>
      <c r="HDJ86" s="94"/>
      <c r="HDK86" s="94"/>
      <c r="HDL86" s="94"/>
      <c r="HDM86" s="94"/>
      <c r="HDN86" s="94"/>
      <c r="HDO86" s="94"/>
      <c r="HDP86" s="94"/>
      <c r="HDQ86" s="94"/>
      <c r="HDR86" s="94"/>
      <c r="HDS86" s="94"/>
      <c r="HDT86" s="94"/>
      <c r="HDU86" s="94"/>
      <c r="HDV86" s="94"/>
      <c r="HDW86" s="94"/>
      <c r="HDX86" s="94"/>
      <c r="HDY86" s="94"/>
      <c r="HDZ86" s="94"/>
      <c r="HEA86" s="94"/>
      <c r="HEB86" s="94"/>
      <c r="HEC86" s="94"/>
      <c r="HED86" s="94"/>
      <c r="HEE86" s="94"/>
      <c r="HEF86" s="94"/>
      <c r="HEG86" s="94"/>
      <c r="HEH86" s="94"/>
      <c r="HEI86" s="94"/>
      <c r="HEJ86" s="94"/>
      <c r="HEK86" s="94"/>
      <c r="HEL86" s="94"/>
      <c r="HEM86" s="94"/>
      <c r="HEN86" s="94"/>
      <c r="HEO86" s="94"/>
      <c r="HEP86" s="94"/>
      <c r="HEQ86" s="94"/>
      <c r="HER86" s="94"/>
      <c r="HES86" s="94"/>
      <c r="HET86" s="94"/>
      <c r="HEU86" s="94"/>
      <c r="HEV86" s="94"/>
      <c r="HEW86" s="94"/>
      <c r="HEX86" s="94"/>
      <c r="HEY86" s="94"/>
      <c r="HEZ86" s="94"/>
      <c r="HFA86" s="94"/>
      <c r="HFB86" s="94"/>
      <c r="HFC86" s="94"/>
      <c r="HFD86" s="94"/>
      <c r="HFE86" s="94"/>
      <c r="HFF86" s="94"/>
      <c r="HFG86" s="94"/>
      <c r="HFH86" s="94"/>
      <c r="HFI86" s="94"/>
      <c r="HFJ86" s="94"/>
      <c r="HFK86" s="94"/>
      <c r="HFL86" s="94"/>
      <c r="HFM86" s="94"/>
      <c r="HFN86" s="94"/>
      <c r="HFO86" s="94"/>
      <c r="HFP86" s="94"/>
      <c r="HFQ86" s="94"/>
      <c r="HFR86" s="94"/>
      <c r="HFS86" s="94"/>
      <c r="HFT86" s="94"/>
      <c r="HFU86" s="94"/>
      <c r="HFV86" s="94"/>
      <c r="HFW86" s="94"/>
      <c r="HFX86" s="94"/>
      <c r="HFY86" s="94"/>
      <c r="HFZ86" s="94"/>
      <c r="HGA86" s="94"/>
      <c r="HGB86" s="94"/>
      <c r="HGC86" s="94"/>
      <c r="HGD86" s="94"/>
      <c r="HGE86" s="94"/>
      <c r="HGF86" s="94"/>
      <c r="HGG86" s="94"/>
      <c r="HGH86" s="94"/>
      <c r="HGI86" s="94"/>
      <c r="HGJ86" s="94"/>
      <c r="HGK86" s="94"/>
      <c r="HGL86" s="94"/>
      <c r="HGM86" s="94"/>
      <c r="HGN86" s="94"/>
      <c r="HGO86" s="94"/>
      <c r="HGP86" s="94"/>
      <c r="HGQ86" s="94"/>
      <c r="HGR86" s="94"/>
      <c r="HGS86" s="94"/>
      <c r="HGT86" s="94"/>
      <c r="HGU86" s="94"/>
      <c r="HGV86" s="94"/>
      <c r="HGW86" s="94"/>
      <c r="HGX86" s="94"/>
      <c r="HGY86" s="94"/>
      <c r="HGZ86" s="94"/>
      <c r="HHA86" s="94"/>
      <c r="HHB86" s="94"/>
      <c r="HHC86" s="94"/>
      <c r="HHD86" s="94"/>
      <c r="HHE86" s="94"/>
      <c r="HHF86" s="94"/>
      <c r="HHG86" s="94"/>
      <c r="HHH86" s="94"/>
      <c r="HHI86" s="94"/>
      <c r="HHJ86" s="94"/>
      <c r="HHK86" s="94"/>
      <c r="HHL86" s="94"/>
      <c r="HHM86" s="94"/>
      <c r="HHN86" s="94"/>
      <c r="HHO86" s="94"/>
      <c r="HHP86" s="94"/>
      <c r="HHQ86" s="94"/>
      <c r="HHR86" s="94"/>
      <c r="HHS86" s="94"/>
      <c r="HHT86" s="94"/>
      <c r="HHU86" s="94"/>
      <c r="HHV86" s="94"/>
      <c r="HHW86" s="94"/>
      <c r="HHX86" s="94"/>
      <c r="HHY86" s="94"/>
      <c r="HHZ86" s="94"/>
      <c r="HIA86" s="94"/>
      <c r="HIB86" s="94"/>
      <c r="HIC86" s="94"/>
      <c r="HID86" s="94"/>
      <c r="HIE86" s="94"/>
      <c r="HIF86" s="94"/>
      <c r="HIG86" s="94"/>
      <c r="HIH86" s="94"/>
      <c r="HII86" s="94"/>
      <c r="HIJ86" s="94"/>
      <c r="HIK86" s="94"/>
      <c r="HIL86" s="94"/>
      <c r="HIM86" s="94"/>
      <c r="HIN86" s="94"/>
      <c r="HIO86" s="94"/>
      <c r="HIP86" s="94"/>
      <c r="HIQ86" s="94"/>
      <c r="HIR86" s="94"/>
      <c r="HIS86" s="94"/>
      <c r="HIT86" s="94"/>
      <c r="HIU86" s="94"/>
      <c r="HIV86" s="94"/>
      <c r="HIW86" s="94"/>
      <c r="HIX86" s="94"/>
      <c r="HIY86" s="94"/>
      <c r="HIZ86" s="94"/>
      <c r="HJA86" s="94"/>
      <c r="HJB86" s="94"/>
      <c r="HJC86" s="94"/>
      <c r="HJD86" s="94"/>
      <c r="HJE86" s="94"/>
      <c r="HJF86" s="94"/>
      <c r="HJG86" s="94"/>
      <c r="HJH86" s="94"/>
      <c r="HJI86" s="94"/>
      <c r="HJJ86" s="94"/>
      <c r="HJK86" s="94"/>
      <c r="HJL86" s="94"/>
      <c r="HJM86" s="94"/>
      <c r="HJN86" s="94"/>
      <c r="HJO86" s="94"/>
      <c r="HJP86" s="94"/>
      <c r="HJQ86" s="94"/>
      <c r="HJR86" s="94"/>
      <c r="HJS86" s="94"/>
      <c r="HJT86" s="94"/>
      <c r="HJU86" s="94"/>
      <c r="HJV86" s="94"/>
      <c r="HJW86" s="94"/>
      <c r="HJX86" s="94"/>
      <c r="HJY86" s="94"/>
      <c r="HJZ86" s="94"/>
      <c r="HKA86" s="94"/>
      <c r="HKB86" s="94"/>
      <c r="HKC86" s="94"/>
      <c r="HKD86" s="94"/>
      <c r="HKE86" s="94"/>
      <c r="HKF86" s="94"/>
      <c r="HKG86" s="94"/>
      <c r="HKH86" s="94"/>
      <c r="HKI86" s="94"/>
      <c r="HKJ86" s="94"/>
      <c r="HKK86" s="94"/>
      <c r="HKL86" s="94"/>
      <c r="HKM86" s="94"/>
      <c r="HKN86" s="94"/>
      <c r="HKO86" s="94"/>
      <c r="HKP86" s="94"/>
      <c r="HKQ86" s="94"/>
      <c r="HKR86" s="94"/>
      <c r="HKS86" s="94"/>
      <c r="HKT86" s="94"/>
      <c r="HKU86" s="94"/>
      <c r="HKV86" s="94"/>
      <c r="HKW86" s="94"/>
      <c r="HKX86" s="94"/>
      <c r="HKY86" s="94"/>
      <c r="HKZ86" s="94"/>
      <c r="HLA86" s="94"/>
      <c r="HLB86" s="94"/>
      <c r="HLC86" s="94"/>
      <c r="HLD86" s="94"/>
      <c r="HLE86" s="94"/>
      <c r="HLF86" s="94"/>
      <c r="HLG86" s="94"/>
      <c r="HLH86" s="94"/>
      <c r="HLI86" s="94"/>
      <c r="HLJ86" s="94"/>
      <c r="HLK86" s="94"/>
      <c r="HLL86" s="94"/>
      <c r="HLM86" s="94"/>
      <c r="HLN86" s="94"/>
      <c r="HLO86" s="94"/>
      <c r="HLP86" s="94"/>
      <c r="HLQ86" s="94"/>
      <c r="HLR86" s="94"/>
      <c r="HLS86" s="94"/>
      <c r="HLT86" s="94"/>
      <c r="HLU86" s="94"/>
      <c r="HLV86" s="94"/>
      <c r="HLW86" s="94"/>
      <c r="HLX86" s="94"/>
      <c r="HLY86" s="94"/>
      <c r="HLZ86" s="94"/>
      <c r="HMA86" s="94"/>
      <c r="HMB86" s="94"/>
      <c r="HMC86" s="94"/>
      <c r="HMD86" s="94"/>
      <c r="HME86" s="94"/>
      <c r="HMF86" s="94"/>
      <c r="HMG86" s="94"/>
      <c r="HMH86" s="94"/>
      <c r="HMI86" s="94"/>
      <c r="HMJ86" s="94"/>
      <c r="HMK86" s="94"/>
      <c r="HML86" s="94"/>
      <c r="HMM86" s="94"/>
      <c r="HMN86" s="94"/>
      <c r="HMO86" s="94"/>
      <c r="HMP86" s="94"/>
      <c r="HMQ86" s="94"/>
      <c r="HMR86" s="94"/>
      <c r="HMS86" s="94"/>
      <c r="HMT86" s="94"/>
      <c r="HMU86" s="94"/>
      <c r="HMV86" s="94"/>
      <c r="HMW86" s="94"/>
      <c r="HMX86" s="94"/>
      <c r="HMY86" s="94"/>
      <c r="HMZ86" s="94"/>
      <c r="HNA86" s="94"/>
      <c r="HNB86" s="94"/>
      <c r="HNC86" s="94"/>
      <c r="HND86" s="94"/>
      <c r="HNE86" s="94"/>
      <c r="HNF86" s="94"/>
      <c r="HNG86" s="94"/>
      <c r="HNH86" s="94"/>
      <c r="HNI86" s="94"/>
      <c r="HNJ86" s="94"/>
      <c r="HNK86" s="94"/>
      <c r="HNL86" s="94"/>
      <c r="HNM86" s="94"/>
      <c r="HNN86" s="94"/>
      <c r="HNO86" s="94"/>
      <c r="HNP86" s="94"/>
      <c r="HNQ86" s="94"/>
      <c r="HNR86" s="94"/>
      <c r="HNS86" s="94"/>
      <c r="HNT86" s="94"/>
      <c r="HNU86" s="94"/>
      <c r="HNV86" s="94"/>
      <c r="HNW86" s="94"/>
      <c r="HNX86" s="94"/>
      <c r="HNY86" s="94"/>
      <c r="HNZ86" s="94"/>
      <c r="HOA86" s="94"/>
      <c r="HOB86" s="94"/>
      <c r="HOC86" s="94"/>
      <c r="HOD86" s="94"/>
      <c r="HOE86" s="94"/>
      <c r="HOF86" s="94"/>
      <c r="HOG86" s="94"/>
      <c r="HOH86" s="94"/>
      <c r="HOI86" s="94"/>
      <c r="HOJ86" s="94"/>
      <c r="HOK86" s="94"/>
      <c r="HOL86" s="94"/>
      <c r="HOM86" s="94"/>
      <c r="HON86" s="94"/>
      <c r="HOO86" s="94"/>
      <c r="HOP86" s="94"/>
      <c r="HOQ86" s="94"/>
      <c r="HOR86" s="94"/>
      <c r="HOS86" s="94"/>
      <c r="HOT86" s="94"/>
      <c r="HOU86" s="94"/>
      <c r="HOV86" s="94"/>
      <c r="HOW86" s="94"/>
      <c r="HOX86" s="94"/>
      <c r="HOY86" s="94"/>
      <c r="HOZ86" s="94"/>
      <c r="HPA86" s="94"/>
      <c r="HPB86" s="94"/>
      <c r="HPC86" s="94"/>
      <c r="HPD86" s="94"/>
      <c r="HPE86" s="94"/>
      <c r="HPF86" s="94"/>
      <c r="HPG86" s="94"/>
      <c r="HPH86" s="94"/>
      <c r="HPI86" s="94"/>
      <c r="HPJ86" s="94"/>
      <c r="HPK86" s="94"/>
      <c r="HPL86" s="94"/>
      <c r="HPM86" s="94"/>
      <c r="HPN86" s="94"/>
      <c r="HPO86" s="94"/>
      <c r="HPP86" s="94"/>
      <c r="HPQ86" s="94"/>
      <c r="HPR86" s="94"/>
      <c r="HPS86" s="94"/>
      <c r="HPT86" s="94"/>
      <c r="HPU86" s="94"/>
      <c r="HPV86" s="94"/>
      <c r="HPW86" s="94"/>
      <c r="HPX86" s="94"/>
      <c r="HPY86" s="94"/>
      <c r="HPZ86" s="94"/>
      <c r="HQA86" s="94"/>
      <c r="HQB86" s="94"/>
      <c r="HQC86" s="94"/>
      <c r="HQD86" s="94"/>
      <c r="HQE86" s="94"/>
      <c r="HQF86" s="94"/>
      <c r="HQG86" s="94"/>
      <c r="HQH86" s="94"/>
      <c r="HQI86" s="94"/>
      <c r="HQJ86" s="94"/>
      <c r="HQK86" s="94"/>
      <c r="HQL86" s="94"/>
      <c r="HQM86" s="94"/>
      <c r="HQN86" s="94"/>
      <c r="HQO86" s="94"/>
      <c r="HQP86" s="94"/>
      <c r="HQQ86" s="94"/>
      <c r="HQR86" s="94"/>
      <c r="HQS86" s="94"/>
      <c r="HQT86" s="94"/>
      <c r="HQU86" s="94"/>
      <c r="HQV86" s="94"/>
      <c r="HQW86" s="94"/>
      <c r="HQX86" s="94"/>
      <c r="HQY86" s="94"/>
      <c r="HQZ86" s="94"/>
      <c r="HRA86" s="94"/>
      <c r="HRB86" s="94"/>
      <c r="HRC86" s="94"/>
      <c r="HRD86" s="94"/>
      <c r="HRE86" s="94"/>
      <c r="HRF86" s="94"/>
      <c r="HRG86" s="94"/>
      <c r="HRH86" s="94"/>
      <c r="HRI86" s="94"/>
      <c r="HRJ86" s="94"/>
      <c r="HRK86" s="94"/>
      <c r="HRL86" s="94"/>
      <c r="HRM86" s="94"/>
      <c r="HRN86" s="94"/>
      <c r="HRO86" s="94"/>
      <c r="HRP86" s="94"/>
      <c r="HRQ86" s="94"/>
      <c r="HRR86" s="94"/>
      <c r="HRS86" s="94"/>
      <c r="HRT86" s="94"/>
      <c r="HRU86" s="94"/>
      <c r="HRV86" s="94"/>
      <c r="HRW86" s="94"/>
      <c r="HRX86" s="94"/>
      <c r="HRY86" s="94"/>
      <c r="HRZ86" s="94"/>
      <c r="HSA86" s="94"/>
      <c r="HSB86" s="94"/>
      <c r="HSC86" s="94"/>
      <c r="HSD86" s="94"/>
      <c r="HSE86" s="94"/>
      <c r="HSF86" s="94"/>
      <c r="HSG86" s="94"/>
      <c r="HSH86" s="94"/>
      <c r="HSI86" s="94"/>
      <c r="HSJ86" s="94"/>
      <c r="HSK86" s="94"/>
      <c r="HSL86" s="94"/>
      <c r="HSM86" s="94"/>
      <c r="HSN86" s="94"/>
      <c r="HSO86" s="94"/>
      <c r="HSP86" s="94"/>
      <c r="HSQ86" s="94"/>
      <c r="HSR86" s="94"/>
      <c r="HSS86" s="94"/>
      <c r="HST86" s="94"/>
      <c r="HSU86" s="94"/>
      <c r="HSV86" s="94"/>
      <c r="HSW86" s="94"/>
      <c r="HSX86" s="94"/>
      <c r="HSY86" s="94"/>
      <c r="HSZ86" s="94"/>
      <c r="HTA86" s="94"/>
      <c r="HTB86" s="94"/>
      <c r="HTC86" s="94"/>
      <c r="HTD86" s="94"/>
      <c r="HTE86" s="94"/>
      <c r="HTF86" s="94"/>
      <c r="HTG86" s="94"/>
      <c r="HTH86" s="94"/>
      <c r="HTI86" s="94"/>
      <c r="HTJ86" s="94"/>
      <c r="HTK86" s="94"/>
      <c r="HTL86" s="94"/>
      <c r="HTM86" s="94"/>
      <c r="HTN86" s="94"/>
      <c r="HTO86" s="94"/>
      <c r="HTP86" s="94"/>
      <c r="HTQ86" s="94"/>
      <c r="HTR86" s="94"/>
      <c r="HTS86" s="94"/>
      <c r="HTT86" s="94"/>
      <c r="HTU86" s="94"/>
      <c r="HTV86" s="94"/>
      <c r="HTW86" s="94"/>
      <c r="HTX86" s="94"/>
      <c r="HTY86" s="94"/>
      <c r="HTZ86" s="94"/>
      <c r="HUA86" s="94"/>
      <c r="HUB86" s="94"/>
      <c r="HUC86" s="94"/>
      <c r="HUD86" s="94"/>
      <c r="HUE86" s="94"/>
      <c r="HUF86" s="94"/>
      <c r="HUG86" s="94"/>
      <c r="HUH86" s="94"/>
      <c r="HUI86" s="94"/>
      <c r="HUJ86" s="94"/>
      <c r="HUK86" s="94"/>
      <c r="HUL86" s="94"/>
      <c r="HUM86" s="94"/>
      <c r="HUN86" s="94"/>
      <c r="HUO86" s="94"/>
      <c r="HUP86" s="94"/>
      <c r="HUQ86" s="94"/>
      <c r="HUR86" s="94"/>
      <c r="HUS86" s="94"/>
      <c r="HUT86" s="94"/>
      <c r="HUU86" s="94"/>
      <c r="HUV86" s="94"/>
      <c r="HUW86" s="94"/>
      <c r="HUX86" s="94"/>
      <c r="HUY86" s="94"/>
      <c r="HUZ86" s="94"/>
      <c r="HVA86" s="94"/>
      <c r="HVB86" s="94"/>
      <c r="HVC86" s="94"/>
      <c r="HVD86" s="94"/>
      <c r="HVE86" s="94"/>
      <c r="HVF86" s="94"/>
      <c r="HVG86" s="94"/>
      <c r="HVH86" s="94"/>
      <c r="HVI86" s="94"/>
      <c r="HVJ86" s="94"/>
      <c r="HVK86" s="94"/>
      <c r="HVL86" s="94"/>
      <c r="HVM86" s="94"/>
      <c r="HVN86" s="94"/>
      <c r="HVO86" s="94"/>
      <c r="HVP86" s="94"/>
      <c r="HVQ86" s="94"/>
      <c r="HVR86" s="94"/>
      <c r="HVS86" s="94"/>
      <c r="HVT86" s="94"/>
      <c r="HVU86" s="94"/>
      <c r="HVV86" s="94"/>
      <c r="HVW86" s="94"/>
      <c r="HVX86" s="94"/>
      <c r="HVY86" s="94"/>
      <c r="HVZ86" s="94"/>
      <c r="HWA86" s="94"/>
      <c r="HWB86" s="94"/>
      <c r="HWC86" s="94"/>
      <c r="HWD86" s="94"/>
      <c r="HWE86" s="94"/>
      <c r="HWF86" s="94"/>
      <c r="HWG86" s="94"/>
      <c r="HWH86" s="94"/>
      <c r="HWI86" s="94"/>
      <c r="HWJ86" s="94"/>
      <c r="HWK86" s="94"/>
      <c r="HWL86" s="94"/>
      <c r="HWM86" s="94"/>
      <c r="HWN86" s="94"/>
      <c r="HWO86" s="94"/>
      <c r="HWP86" s="94"/>
      <c r="HWQ86" s="94"/>
      <c r="HWR86" s="94"/>
      <c r="HWS86" s="94"/>
      <c r="HWT86" s="94"/>
      <c r="HWU86" s="94"/>
      <c r="HWV86" s="94"/>
      <c r="HWW86" s="94"/>
      <c r="HWX86" s="94"/>
      <c r="HWY86" s="94"/>
      <c r="HWZ86" s="94"/>
      <c r="HXA86" s="94"/>
      <c r="HXB86" s="94"/>
      <c r="HXC86" s="94"/>
      <c r="HXD86" s="94"/>
      <c r="HXE86" s="94"/>
      <c r="HXF86" s="94"/>
      <c r="HXG86" s="94"/>
      <c r="HXH86" s="94"/>
      <c r="HXI86" s="94"/>
      <c r="HXJ86" s="94"/>
      <c r="HXK86" s="94"/>
      <c r="HXL86" s="94"/>
      <c r="HXM86" s="94"/>
      <c r="HXN86" s="94"/>
      <c r="HXO86" s="94"/>
      <c r="HXP86" s="94"/>
      <c r="HXQ86" s="94"/>
      <c r="HXR86" s="94"/>
      <c r="HXS86" s="94"/>
      <c r="HXT86" s="94"/>
      <c r="HXU86" s="94"/>
      <c r="HXV86" s="94"/>
      <c r="HXW86" s="94"/>
      <c r="HXX86" s="94"/>
      <c r="HXY86" s="94"/>
      <c r="HXZ86" s="94"/>
      <c r="HYA86" s="94"/>
      <c r="HYB86" s="94"/>
      <c r="HYC86" s="94"/>
      <c r="HYD86" s="94"/>
      <c r="HYE86" s="94"/>
      <c r="HYF86" s="94"/>
      <c r="HYG86" s="94"/>
      <c r="HYH86" s="94"/>
      <c r="HYI86" s="94"/>
      <c r="HYJ86" s="94"/>
      <c r="HYK86" s="94"/>
      <c r="HYL86" s="94"/>
      <c r="HYM86" s="94"/>
      <c r="HYN86" s="94"/>
      <c r="HYO86" s="94"/>
      <c r="HYP86" s="94"/>
      <c r="HYQ86" s="94"/>
      <c r="HYR86" s="94"/>
      <c r="HYS86" s="94"/>
      <c r="HYT86" s="94"/>
      <c r="HYU86" s="94"/>
      <c r="HYV86" s="94"/>
      <c r="HYW86" s="94"/>
      <c r="HYX86" s="94"/>
      <c r="HYY86" s="94"/>
      <c r="HYZ86" s="94"/>
      <c r="HZA86" s="94"/>
      <c r="HZB86" s="94"/>
      <c r="HZC86" s="94"/>
      <c r="HZD86" s="94"/>
      <c r="HZE86" s="94"/>
      <c r="HZF86" s="94"/>
      <c r="HZG86" s="94"/>
      <c r="HZH86" s="94"/>
      <c r="HZI86" s="94"/>
      <c r="HZJ86" s="94"/>
      <c r="HZK86" s="94"/>
      <c r="HZL86" s="94"/>
      <c r="HZM86" s="94"/>
      <c r="HZN86" s="94"/>
      <c r="HZO86" s="94"/>
      <c r="HZP86" s="94"/>
      <c r="HZQ86" s="94"/>
      <c r="HZR86" s="94"/>
      <c r="HZS86" s="94"/>
      <c r="HZT86" s="94"/>
      <c r="HZU86" s="94"/>
      <c r="HZV86" s="94"/>
      <c r="HZW86" s="94"/>
      <c r="HZX86" s="94"/>
      <c r="HZY86" s="94"/>
      <c r="HZZ86" s="94"/>
      <c r="IAA86" s="94"/>
      <c r="IAB86" s="94"/>
      <c r="IAC86" s="94"/>
      <c r="IAD86" s="94"/>
      <c r="IAE86" s="94"/>
      <c r="IAF86" s="94"/>
      <c r="IAG86" s="94"/>
      <c r="IAH86" s="94"/>
      <c r="IAI86" s="94"/>
      <c r="IAJ86" s="94"/>
      <c r="IAK86" s="94"/>
      <c r="IAL86" s="94"/>
      <c r="IAM86" s="94"/>
      <c r="IAN86" s="94"/>
      <c r="IAO86" s="94"/>
      <c r="IAP86" s="94"/>
      <c r="IAQ86" s="94"/>
      <c r="IAR86" s="94"/>
      <c r="IAS86" s="94"/>
      <c r="IAT86" s="94"/>
      <c r="IAU86" s="94"/>
      <c r="IAV86" s="94"/>
      <c r="IAW86" s="94"/>
      <c r="IAX86" s="94"/>
      <c r="IAY86" s="94"/>
      <c r="IAZ86" s="94"/>
      <c r="IBA86" s="94"/>
      <c r="IBB86" s="94"/>
      <c r="IBC86" s="94"/>
      <c r="IBD86" s="94"/>
      <c r="IBE86" s="94"/>
      <c r="IBF86" s="94"/>
      <c r="IBG86" s="94"/>
      <c r="IBH86" s="94"/>
      <c r="IBI86" s="94"/>
      <c r="IBJ86" s="94"/>
      <c r="IBK86" s="94"/>
      <c r="IBL86" s="94"/>
      <c r="IBM86" s="94"/>
      <c r="IBN86" s="94"/>
      <c r="IBO86" s="94"/>
      <c r="IBP86" s="94"/>
      <c r="IBQ86" s="94"/>
      <c r="IBR86" s="94"/>
      <c r="IBS86" s="94"/>
      <c r="IBT86" s="94"/>
      <c r="IBU86" s="94"/>
      <c r="IBV86" s="94"/>
      <c r="IBW86" s="94"/>
      <c r="IBX86" s="94"/>
      <c r="IBY86" s="94"/>
      <c r="IBZ86" s="94"/>
      <c r="ICA86" s="94"/>
      <c r="ICB86" s="94"/>
      <c r="ICC86" s="94"/>
      <c r="ICD86" s="94"/>
      <c r="ICE86" s="94"/>
      <c r="ICF86" s="94"/>
      <c r="ICG86" s="94"/>
      <c r="ICH86" s="94"/>
      <c r="ICI86" s="94"/>
      <c r="ICJ86" s="94"/>
      <c r="ICK86" s="94"/>
      <c r="ICL86" s="94"/>
      <c r="ICM86" s="94"/>
      <c r="ICN86" s="94"/>
      <c r="ICO86" s="94"/>
      <c r="ICP86" s="94"/>
      <c r="ICQ86" s="94"/>
      <c r="ICR86" s="94"/>
      <c r="ICS86" s="94"/>
      <c r="ICT86" s="94"/>
      <c r="ICU86" s="94"/>
      <c r="ICV86" s="94"/>
      <c r="ICW86" s="94"/>
      <c r="ICX86" s="94"/>
      <c r="ICY86" s="94"/>
      <c r="ICZ86" s="94"/>
      <c r="IDA86" s="94"/>
      <c r="IDB86" s="94"/>
      <c r="IDC86" s="94"/>
      <c r="IDD86" s="94"/>
      <c r="IDE86" s="94"/>
      <c r="IDF86" s="94"/>
      <c r="IDG86" s="94"/>
      <c r="IDH86" s="94"/>
      <c r="IDI86" s="94"/>
      <c r="IDJ86" s="94"/>
      <c r="IDK86" s="94"/>
      <c r="IDL86" s="94"/>
      <c r="IDM86" s="94"/>
      <c r="IDN86" s="94"/>
      <c r="IDO86" s="94"/>
      <c r="IDP86" s="94"/>
      <c r="IDQ86" s="94"/>
      <c r="IDR86" s="94"/>
      <c r="IDS86" s="94"/>
      <c r="IDT86" s="94"/>
      <c r="IDU86" s="94"/>
      <c r="IDV86" s="94"/>
      <c r="IDW86" s="94"/>
      <c r="IDX86" s="94"/>
      <c r="IDY86" s="94"/>
      <c r="IDZ86" s="94"/>
      <c r="IEA86" s="94"/>
      <c r="IEB86" s="94"/>
      <c r="IEC86" s="94"/>
      <c r="IED86" s="94"/>
      <c r="IEE86" s="94"/>
      <c r="IEF86" s="94"/>
      <c r="IEG86" s="94"/>
      <c r="IEH86" s="94"/>
      <c r="IEI86" s="94"/>
      <c r="IEJ86" s="94"/>
      <c r="IEK86" s="94"/>
      <c r="IEL86" s="94"/>
      <c r="IEM86" s="94"/>
      <c r="IEN86" s="94"/>
      <c r="IEO86" s="94"/>
      <c r="IEP86" s="94"/>
      <c r="IEQ86" s="94"/>
      <c r="IER86" s="94"/>
      <c r="IES86" s="94"/>
      <c r="IET86" s="94"/>
      <c r="IEU86" s="94"/>
      <c r="IEV86" s="94"/>
      <c r="IEW86" s="94"/>
      <c r="IEX86" s="94"/>
      <c r="IEY86" s="94"/>
      <c r="IEZ86" s="94"/>
      <c r="IFA86" s="94"/>
      <c r="IFB86" s="94"/>
      <c r="IFC86" s="94"/>
      <c r="IFD86" s="94"/>
      <c r="IFE86" s="94"/>
      <c r="IFF86" s="94"/>
      <c r="IFG86" s="94"/>
      <c r="IFH86" s="94"/>
      <c r="IFI86" s="94"/>
      <c r="IFJ86" s="94"/>
      <c r="IFK86" s="94"/>
      <c r="IFL86" s="94"/>
      <c r="IFM86" s="94"/>
      <c r="IFN86" s="94"/>
      <c r="IFO86" s="94"/>
      <c r="IFP86" s="94"/>
      <c r="IFQ86" s="94"/>
      <c r="IFR86" s="94"/>
      <c r="IFS86" s="94"/>
      <c r="IFT86" s="94"/>
      <c r="IFU86" s="94"/>
      <c r="IFV86" s="94"/>
      <c r="IFW86" s="94"/>
      <c r="IFX86" s="94"/>
      <c r="IFY86" s="94"/>
      <c r="IFZ86" s="94"/>
      <c r="IGA86" s="94"/>
      <c r="IGB86" s="94"/>
      <c r="IGC86" s="94"/>
      <c r="IGD86" s="94"/>
      <c r="IGE86" s="94"/>
      <c r="IGF86" s="94"/>
      <c r="IGG86" s="94"/>
      <c r="IGH86" s="94"/>
      <c r="IGI86" s="94"/>
      <c r="IGJ86" s="94"/>
      <c r="IGK86" s="94"/>
      <c r="IGL86" s="94"/>
      <c r="IGM86" s="94"/>
      <c r="IGN86" s="94"/>
      <c r="IGO86" s="94"/>
      <c r="IGP86" s="94"/>
      <c r="IGQ86" s="94"/>
      <c r="IGR86" s="94"/>
      <c r="IGS86" s="94"/>
      <c r="IGT86" s="94"/>
      <c r="IGU86" s="94"/>
      <c r="IGV86" s="94"/>
      <c r="IGW86" s="94"/>
      <c r="IGX86" s="94"/>
      <c r="IGY86" s="94"/>
      <c r="IGZ86" s="94"/>
      <c r="IHA86" s="94"/>
      <c r="IHB86" s="94"/>
      <c r="IHC86" s="94"/>
      <c r="IHD86" s="94"/>
      <c r="IHE86" s="94"/>
      <c r="IHF86" s="94"/>
      <c r="IHG86" s="94"/>
      <c r="IHH86" s="94"/>
      <c r="IHI86" s="94"/>
      <c r="IHJ86" s="94"/>
      <c r="IHK86" s="94"/>
      <c r="IHL86" s="94"/>
      <c r="IHM86" s="94"/>
      <c r="IHN86" s="94"/>
      <c r="IHO86" s="94"/>
      <c r="IHP86" s="94"/>
      <c r="IHQ86" s="94"/>
      <c r="IHR86" s="94"/>
      <c r="IHS86" s="94"/>
      <c r="IHT86" s="94"/>
      <c r="IHU86" s="94"/>
      <c r="IHV86" s="94"/>
      <c r="IHW86" s="94"/>
      <c r="IHX86" s="94"/>
      <c r="IHY86" s="94"/>
      <c r="IHZ86" s="94"/>
      <c r="IIA86" s="94"/>
      <c r="IIB86" s="94"/>
      <c r="IIC86" s="94"/>
      <c r="IID86" s="94"/>
      <c r="IIE86" s="94"/>
      <c r="IIF86" s="94"/>
      <c r="IIG86" s="94"/>
      <c r="IIH86" s="94"/>
      <c r="III86" s="94"/>
      <c r="IIJ86" s="94"/>
      <c r="IIK86" s="94"/>
      <c r="IIL86" s="94"/>
      <c r="IIM86" s="94"/>
      <c r="IIN86" s="94"/>
      <c r="IIO86" s="94"/>
      <c r="IIP86" s="94"/>
      <c r="IIQ86" s="94"/>
      <c r="IIR86" s="94"/>
      <c r="IIS86" s="94"/>
      <c r="IIT86" s="94"/>
      <c r="IIU86" s="94"/>
      <c r="IIV86" s="94"/>
      <c r="IIW86" s="94"/>
      <c r="IIX86" s="94"/>
      <c r="IIY86" s="94"/>
      <c r="IIZ86" s="94"/>
      <c r="IJA86" s="94"/>
      <c r="IJB86" s="94"/>
      <c r="IJC86" s="94"/>
      <c r="IJD86" s="94"/>
      <c r="IJE86" s="94"/>
      <c r="IJF86" s="94"/>
      <c r="IJG86" s="94"/>
      <c r="IJH86" s="94"/>
      <c r="IJI86" s="94"/>
      <c r="IJJ86" s="94"/>
      <c r="IJK86" s="94"/>
      <c r="IJL86" s="94"/>
      <c r="IJM86" s="94"/>
      <c r="IJN86" s="94"/>
      <c r="IJO86" s="94"/>
      <c r="IJP86" s="94"/>
      <c r="IJQ86" s="94"/>
      <c r="IJR86" s="94"/>
      <c r="IJS86" s="94"/>
      <c r="IJT86" s="94"/>
      <c r="IJU86" s="94"/>
      <c r="IJV86" s="94"/>
      <c r="IJW86" s="94"/>
      <c r="IJX86" s="94"/>
      <c r="IJY86" s="94"/>
      <c r="IJZ86" s="94"/>
      <c r="IKA86" s="94"/>
      <c r="IKB86" s="94"/>
      <c r="IKC86" s="94"/>
      <c r="IKD86" s="94"/>
      <c r="IKE86" s="94"/>
      <c r="IKF86" s="94"/>
      <c r="IKG86" s="94"/>
      <c r="IKH86" s="94"/>
      <c r="IKI86" s="94"/>
      <c r="IKJ86" s="94"/>
      <c r="IKK86" s="94"/>
      <c r="IKL86" s="94"/>
      <c r="IKM86" s="94"/>
      <c r="IKN86" s="94"/>
      <c r="IKO86" s="94"/>
      <c r="IKP86" s="94"/>
      <c r="IKQ86" s="94"/>
      <c r="IKR86" s="94"/>
      <c r="IKS86" s="94"/>
      <c r="IKT86" s="94"/>
      <c r="IKU86" s="94"/>
      <c r="IKV86" s="94"/>
      <c r="IKW86" s="94"/>
      <c r="IKX86" s="94"/>
      <c r="IKY86" s="94"/>
      <c r="IKZ86" s="94"/>
      <c r="ILA86" s="94"/>
      <c r="ILB86" s="94"/>
      <c r="ILC86" s="94"/>
      <c r="ILD86" s="94"/>
      <c r="ILE86" s="94"/>
      <c r="ILF86" s="94"/>
      <c r="ILG86" s="94"/>
      <c r="ILH86" s="94"/>
      <c r="ILI86" s="94"/>
      <c r="ILJ86" s="94"/>
      <c r="ILK86" s="94"/>
      <c r="ILL86" s="94"/>
      <c r="ILM86" s="94"/>
      <c r="ILN86" s="94"/>
      <c r="ILO86" s="94"/>
      <c r="ILP86" s="94"/>
      <c r="ILQ86" s="94"/>
      <c r="ILR86" s="94"/>
      <c r="ILS86" s="94"/>
      <c r="ILT86" s="94"/>
      <c r="ILU86" s="94"/>
      <c r="ILV86" s="94"/>
      <c r="ILW86" s="94"/>
      <c r="ILX86" s="94"/>
      <c r="ILY86" s="94"/>
      <c r="ILZ86" s="94"/>
      <c r="IMA86" s="94"/>
      <c r="IMB86" s="94"/>
      <c r="IMC86" s="94"/>
      <c r="IMD86" s="94"/>
      <c r="IME86" s="94"/>
      <c r="IMF86" s="94"/>
      <c r="IMG86" s="94"/>
      <c r="IMH86" s="94"/>
      <c r="IMI86" s="94"/>
      <c r="IMJ86" s="94"/>
      <c r="IMK86" s="94"/>
      <c r="IML86" s="94"/>
      <c r="IMM86" s="94"/>
      <c r="IMN86" s="94"/>
      <c r="IMO86" s="94"/>
      <c r="IMP86" s="94"/>
      <c r="IMQ86" s="94"/>
      <c r="IMR86" s="94"/>
      <c r="IMS86" s="94"/>
      <c r="IMT86" s="94"/>
      <c r="IMU86" s="94"/>
      <c r="IMV86" s="94"/>
      <c r="IMW86" s="94"/>
      <c r="IMX86" s="94"/>
      <c r="IMY86" s="94"/>
      <c r="IMZ86" s="94"/>
      <c r="INA86" s="94"/>
      <c r="INB86" s="94"/>
      <c r="INC86" s="94"/>
      <c r="IND86" s="94"/>
      <c r="INE86" s="94"/>
      <c r="INF86" s="94"/>
      <c r="ING86" s="94"/>
      <c r="INH86" s="94"/>
      <c r="INI86" s="94"/>
      <c r="INJ86" s="94"/>
      <c r="INK86" s="94"/>
      <c r="INL86" s="94"/>
      <c r="INM86" s="94"/>
      <c r="INN86" s="94"/>
      <c r="INO86" s="94"/>
      <c r="INP86" s="94"/>
      <c r="INQ86" s="94"/>
      <c r="INR86" s="94"/>
      <c r="INS86" s="94"/>
      <c r="INT86" s="94"/>
      <c r="INU86" s="94"/>
      <c r="INV86" s="94"/>
      <c r="INW86" s="94"/>
      <c r="INX86" s="94"/>
      <c r="INY86" s="94"/>
      <c r="INZ86" s="94"/>
      <c r="IOA86" s="94"/>
      <c r="IOB86" s="94"/>
      <c r="IOC86" s="94"/>
      <c r="IOD86" s="94"/>
      <c r="IOE86" s="94"/>
      <c r="IOF86" s="94"/>
      <c r="IOG86" s="94"/>
      <c r="IOH86" s="94"/>
      <c r="IOI86" s="94"/>
      <c r="IOJ86" s="94"/>
      <c r="IOK86" s="94"/>
      <c r="IOL86" s="94"/>
      <c r="IOM86" s="94"/>
      <c r="ION86" s="94"/>
      <c r="IOO86" s="94"/>
      <c r="IOP86" s="94"/>
      <c r="IOQ86" s="94"/>
      <c r="IOR86" s="94"/>
      <c r="IOS86" s="94"/>
      <c r="IOT86" s="94"/>
      <c r="IOU86" s="94"/>
      <c r="IOV86" s="94"/>
      <c r="IOW86" s="94"/>
      <c r="IOX86" s="94"/>
      <c r="IOY86" s="94"/>
      <c r="IOZ86" s="94"/>
      <c r="IPA86" s="94"/>
      <c r="IPB86" s="94"/>
      <c r="IPC86" s="94"/>
      <c r="IPD86" s="94"/>
      <c r="IPE86" s="94"/>
      <c r="IPF86" s="94"/>
      <c r="IPG86" s="94"/>
      <c r="IPH86" s="94"/>
      <c r="IPI86" s="94"/>
      <c r="IPJ86" s="94"/>
      <c r="IPK86" s="94"/>
      <c r="IPL86" s="94"/>
      <c r="IPM86" s="94"/>
      <c r="IPN86" s="94"/>
      <c r="IPO86" s="94"/>
      <c r="IPP86" s="94"/>
      <c r="IPQ86" s="94"/>
      <c r="IPR86" s="94"/>
      <c r="IPS86" s="94"/>
      <c r="IPT86" s="94"/>
      <c r="IPU86" s="94"/>
      <c r="IPV86" s="94"/>
      <c r="IPW86" s="94"/>
      <c r="IPX86" s="94"/>
      <c r="IPY86" s="94"/>
      <c r="IPZ86" s="94"/>
      <c r="IQA86" s="94"/>
      <c r="IQB86" s="94"/>
      <c r="IQC86" s="94"/>
      <c r="IQD86" s="94"/>
      <c r="IQE86" s="94"/>
      <c r="IQF86" s="94"/>
      <c r="IQG86" s="94"/>
      <c r="IQH86" s="94"/>
      <c r="IQI86" s="94"/>
      <c r="IQJ86" s="94"/>
      <c r="IQK86" s="94"/>
      <c r="IQL86" s="94"/>
      <c r="IQM86" s="94"/>
      <c r="IQN86" s="94"/>
      <c r="IQO86" s="94"/>
      <c r="IQP86" s="94"/>
      <c r="IQQ86" s="94"/>
      <c r="IQR86" s="94"/>
      <c r="IQS86" s="94"/>
      <c r="IQT86" s="94"/>
      <c r="IQU86" s="94"/>
      <c r="IQV86" s="94"/>
      <c r="IQW86" s="94"/>
      <c r="IQX86" s="94"/>
      <c r="IQY86" s="94"/>
      <c r="IQZ86" s="94"/>
      <c r="IRA86" s="94"/>
      <c r="IRB86" s="94"/>
      <c r="IRC86" s="94"/>
      <c r="IRD86" s="94"/>
      <c r="IRE86" s="94"/>
      <c r="IRF86" s="94"/>
      <c r="IRG86" s="94"/>
      <c r="IRH86" s="94"/>
      <c r="IRI86" s="94"/>
      <c r="IRJ86" s="94"/>
      <c r="IRK86" s="94"/>
      <c r="IRL86" s="94"/>
      <c r="IRM86" s="94"/>
      <c r="IRN86" s="94"/>
      <c r="IRO86" s="94"/>
      <c r="IRP86" s="94"/>
      <c r="IRQ86" s="94"/>
      <c r="IRR86" s="94"/>
      <c r="IRS86" s="94"/>
      <c r="IRT86" s="94"/>
      <c r="IRU86" s="94"/>
      <c r="IRV86" s="94"/>
      <c r="IRW86" s="94"/>
      <c r="IRX86" s="94"/>
      <c r="IRY86" s="94"/>
      <c r="IRZ86" s="94"/>
      <c r="ISA86" s="94"/>
      <c r="ISB86" s="94"/>
      <c r="ISC86" s="94"/>
      <c r="ISD86" s="94"/>
      <c r="ISE86" s="94"/>
      <c r="ISF86" s="94"/>
      <c r="ISG86" s="94"/>
      <c r="ISH86" s="94"/>
      <c r="ISI86" s="94"/>
      <c r="ISJ86" s="94"/>
      <c r="ISK86" s="94"/>
      <c r="ISL86" s="94"/>
      <c r="ISM86" s="94"/>
      <c r="ISN86" s="94"/>
      <c r="ISO86" s="94"/>
      <c r="ISP86" s="94"/>
      <c r="ISQ86" s="94"/>
      <c r="ISR86" s="94"/>
      <c r="ISS86" s="94"/>
      <c r="IST86" s="94"/>
      <c r="ISU86" s="94"/>
      <c r="ISV86" s="94"/>
      <c r="ISW86" s="94"/>
      <c r="ISX86" s="94"/>
      <c r="ISY86" s="94"/>
      <c r="ISZ86" s="94"/>
      <c r="ITA86" s="94"/>
      <c r="ITB86" s="94"/>
      <c r="ITC86" s="94"/>
      <c r="ITD86" s="94"/>
      <c r="ITE86" s="94"/>
      <c r="ITF86" s="94"/>
      <c r="ITG86" s="94"/>
      <c r="ITH86" s="94"/>
      <c r="ITI86" s="94"/>
      <c r="ITJ86" s="94"/>
      <c r="ITK86" s="94"/>
      <c r="ITL86" s="94"/>
      <c r="ITM86" s="94"/>
      <c r="ITN86" s="94"/>
      <c r="ITO86" s="94"/>
      <c r="ITP86" s="94"/>
      <c r="ITQ86" s="94"/>
      <c r="ITR86" s="94"/>
      <c r="ITS86" s="94"/>
      <c r="ITT86" s="94"/>
      <c r="ITU86" s="94"/>
      <c r="ITV86" s="94"/>
      <c r="ITW86" s="94"/>
      <c r="ITX86" s="94"/>
      <c r="ITY86" s="94"/>
      <c r="ITZ86" s="94"/>
      <c r="IUA86" s="94"/>
      <c r="IUB86" s="94"/>
      <c r="IUC86" s="94"/>
      <c r="IUD86" s="94"/>
      <c r="IUE86" s="94"/>
      <c r="IUF86" s="94"/>
      <c r="IUG86" s="94"/>
      <c r="IUH86" s="94"/>
      <c r="IUI86" s="94"/>
      <c r="IUJ86" s="94"/>
      <c r="IUK86" s="94"/>
      <c r="IUL86" s="94"/>
      <c r="IUM86" s="94"/>
      <c r="IUN86" s="94"/>
      <c r="IUO86" s="94"/>
      <c r="IUP86" s="94"/>
      <c r="IUQ86" s="94"/>
      <c r="IUR86" s="94"/>
      <c r="IUS86" s="94"/>
      <c r="IUT86" s="94"/>
      <c r="IUU86" s="94"/>
      <c r="IUV86" s="94"/>
      <c r="IUW86" s="94"/>
      <c r="IUX86" s="94"/>
      <c r="IUY86" s="94"/>
      <c r="IUZ86" s="94"/>
      <c r="IVA86" s="94"/>
      <c r="IVB86" s="94"/>
      <c r="IVC86" s="94"/>
      <c r="IVD86" s="94"/>
      <c r="IVE86" s="94"/>
      <c r="IVF86" s="94"/>
      <c r="IVG86" s="94"/>
      <c r="IVH86" s="94"/>
      <c r="IVI86" s="94"/>
      <c r="IVJ86" s="94"/>
      <c r="IVK86" s="94"/>
      <c r="IVL86" s="94"/>
      <c r="IVM86" s="94"/>
      <c r="IVN86" s="94"/>
      <c r="IVO86" s="94"/>
      <c r="IVP86" s="94"/>
      <c r="IVQ86" s="94"/>
      <c r="IVR86" s="94"/>
      <c r="IVS86" s="94"/>
      <c r="IVT86" s="94"/>
      <c r="IVU86" s="94"/>
      <c r="IVV86" s="94"/>
      <c r="IVW86" s="94"/>
      <c r="IVX86" s="94"/>
      <c r="IVY86" s="94"/>
      <c r="IVZ86" s="94"/>
      <c r="IWA86" s="94"/>
      <c r="IWB86" s="94"/>
      <c r="IWC86" s="94"/>
      <c r="IWD86" s="94"/>
      <c r="IWE86" s="94"/>
      <c r="IWF86" s="94"/>
      <c r="IWG86" s="94"/>
      <c r="IWH86" s="94"/>
      <c r="IWI86" s="94"/>
      <c r="IWJ86" s="94"/>
      <c r="IWK86" s="94"/>
      <c r="IWL86" s="94"/>
      <c r="IWM86" s="94"/>
      <c r="IWN86" s="94"/>
      <c r="IWO86" s="94"/>
      <c r="IWP86" s="94"/>
      <c r="IWQ86" s="94"/>
      <c r="IWR86" s="94"/>
      <c r="IWS86" s="94"/>
      <c r="IWT86" s="94"/>
      <c r="IWU86" s="94"/>
      <c r="IWV86" s="94"/>
      <c r="IWW86" s="94"/>
      <c r="IWX86" s="94"/>
      <c r="IWY86" s="94"/>
      <c r="IWZ86" s="94"/>
      <c r="IXA86" s="94"/>
      <c r="IXB86" s="94"/>
      <c r="IXC86" s="94"/>
      <c r="IXD86" s="94"/>
      <c r="IXE86" s="94"/>
      <c r="IXF86" s="94"/>
      <c r="IXG86" s="94"/>
      <c r="IXH86" s="94"/>
      <c r="IXI86" s="94"/>
      <c r="IXJ86" s="94"/>
      <c r="IXK86" s="94"/>
      <c r="IXL86" s="94"/>
      <c r="IXM86" s="94"/>
      <c r="IXN86" s="94"/>
      <c r="IXO86" s="94"/>
      <c r="IXP86" s="94"/>
      <c r="IXQ86" s="94"/>
      <c r="IXR86" s="94"/>
      <c r="IXS86" s="94"/>
      <c r="IXT86" s="94"/>
      <c r="IXU86" s="94"/>
      <c r="IXV86" s="94"/>
      <c r="IXW86" s="94"/>
      <c r="IXX86" s="94"/>
      <c r="IXY86" s="94"/>
      <c r="IXZ86" s="94"/>
      <c r="IYA86" s="94"/>
      <c r="IYB86" s="94"/>
      <c r="IYC86" s="94"/>
      <c r="IYD86" s="94"/>
      <c r="IYE86" s="94"/>
      <c r="IYF86" s="94"/>
      <c r="IYG86" s="94"/>
      <c r="IYH86" s="94"/>
      <c r="IYI86" s="94"/>
      <c r="IYJ86" s="94"/>
      <c r="IYK86" s="94"/>
      <c r="IYL86" s="94"/>
      <c r="IYM86" s="94"/>
      <c r="IYN86" s="94"/>
      <c r="IYO86" s="94"/>
      <c r="IYP86" s="94"/>
      <c r="IYQ86" s="94"/>
      <c r="IYR86" s="94"/>
      <c r="IYS86" s="94"/>
      <c r="IYT86" s="94"/>
      <c r="IYU86" s="94"/>
      <c r="IYV86" s="94"/>
      <c r="IYW86" s="94"/>
      <c r="IYX86" s="94"/>
      <c r="IYY86" s="94"/>
      <c r="IYZ86" s="94"/>
      <c r="IZA86" s="94"/>
      <c r="IZB86" s="94"/>
      <c r="IZC86" s="94"/>
      <c r="IZD86" s="94"/>
      <c r="IZE86" s="94"/>
      <c r="IZF86" s="94"/>
      <c r="IZG86" s="94"/>
      <c r="IZH86" s="94"/>
      <c r="IZI86" s="94"/>
      <c r="IZJ86" s="94"/>
      <c r="IZK86" s="94"/>
      <c r="IZL86" s="94"/>
      <c r="IZM86" s="94"/>
      <c r="IZN86" s="94"/>
      <c r="IZO86" s="94"/>
      <c r="IZP86" s="94"/>
      <c r="IZQ86" s="94"/>
      <c r="IZR86" s="94"/>
      <c r="IZS86" s="94"/>
      <c r="IZT86" s="94"/>
      <c r="IZU86" s="94"/>
      <c r="IZV86" s="94"/>
      <c r="IZW86" s="94"/>
      <c r="IZX86" s="94"/>
      <c r="IZY86" s="94"/>
      <c r="IZZ86" s="94"/>
      <c r="JAA86" s="94"/>
      <c r="JAB86" s="94"/>
      <c r="JAC86" s="94"/>
      <c r="JAD86" s="94"/>
      <c r="JAE86" s="94"/>
      <c r="JAF86" s="94"/>
      <c r="JAG86" s="94"/>
      <c r="JAH86" s="94"/>
      <c r="JAI86" s="94"/>
      <c r="JAJ86" s="94"/>
      <c r="JAK86" s="94"/>
      <c r="JAL86" s="94"/>
      <c r="JAM86" s="94"/>
      <c r="JAN86" s="94"/>
      <c r="JAO86" s="94"/>
      <c r="JAP86" s="94"/>
      <c r="JAQ86" s="94"/>
      <c r="JAR86" s="94"/>
      <c r="JAS86" s="94"/>
      <c r="JAT86" s="94"/>
      <c r="JAU86" s="94"/>
      <c r="JAV86" s="94"/>
      <c r="JAW86" s="94"/>
      <c r="JAX86" s="94"/>
      <c r="JAY86" s="94"/>
      <c r="JAZ86" s="94"/>
      <c r="JBA86" s="94"/>
      <c r="JBB86" s="94"/>
      <c r="JBC86" s="94"/>
      <c r="JBD86" s="94"/>
      <c r="JBE86" s="94"/>
      <c r="JBF86" s="94"/>
      <c r="JBG86" s="94"/>
      <c r="JBH86" s="94"/>
      <c r="JBI86" s="94"/>
      <c r="JBJ86" s="94"/>
      <c r="JBK86" s="94"/>
      <c r="JBL86" s="94"/>
      <c r="JBM86" s="94"/>
      <c r="JBN86" s="94"/>
      <c r="JBO86" s="94"/>
      <c r="JBP86" s="94"/>
      <c r="JBQ86" s="94"/>
      <c r="JBR86" s="94"/>
      <c r="JBS86" s="94"/>
      <c r="JBT86" s="94"/>
      <c r="JBU86" s="94"/>
      <c r="JBV86" s="94"/>
      <c r="JBW86" s="94"/>
      <c r="JBX86" s="94"/>
      <c r="JBY86" s="94"/>
      <c r="JBZ86" s="94"/>
      <c r="JCA86" s="94"/>
      <c r="JCB86" s="94"/>
      <c r="JCC86" s="94"/>
      <c r="JCD86" s="94"/>
      <c r="JCE86" s="94"/>
      <c r="JCF86" s="94"/>
      <c r="JCG86" s="94"/>
      <c r="JCH86" s="94"/>
      <c r="JCI86" s="94"/>
      <c r="JCJ86" s="94"/>
      <c r="JCK86" s="94"/>
      <c r="JCL86" s="94"/>
      <c r="JCM86" s="94"/>
      <c r="JCN86" s="94"/>
      <c r="JCO86" s="94"/>
      <c r="JCP86" s="94"/>
      <c r="JCQ86" s="94"/>
      <c r="JCR86" s="94"/>
      <c r="JCS86" s="94"/>
      <c r="JCT86" s="94"/>
      <c r="JCU86" s="94"/>
      <c r="JCV86" s="94"/>
      <c r="JCW86" s="94"/>
      <c r="JCX86" s="94"/>
      <c r="JCY86" s="94"/>
      <c r="JCZ86" s="94"/>
      <c r="JDA86" s="94"/>
      <c r="JDB86" s="94"/>
      <c r="JDC86" s="94"/>
      <c r="JDD86" s="94"/>
      <c r="JDE86" s="94"/>
      <c r="JDF86" s="94"/>
      <c r="JDG86" s="94"/>
      <c r="JDH86" s="94"/>
      <c r="JDI86" s="94"/>
      <c r="JDJ86" s="94"/>
      <c r="JDK86" s="94"/>
      <c r="JDL86" s="94"/>
      <c r="JDM86" s="94"/>
      <c r="JDN86" s="94"/>
      <c r="JDO86" s="94"/>
      <c r="JDP86" s="94"/>
      <c r="JDQ86" s="94"/>
      <c r="JDR86" s="94"/>
      <c r="JDS86" s="94"/>
      <c r="JDT86" s="94"/>
      <c r="JDU86" s="94"/>
      <c r="JDV86" s="94"/>
      <c r="JDW86" s="94"/>
      <c r="JDX86" s="94"/>
      <c r="JDY86" s="94"/>
      <c r="JDZ86" s="94"/>
      <c r="JEA86" s="94"/>
      <c r="JEB86" s="94"/>
      <c r="JEC86" s="94"/>
      <c r="JED86" s="94"/>
      <c r="JEE86" s="94"/>
      <c r="JEF86" s="94"/>
      <c r="JEG86" s="94"/>
      <c r="JEH86" s="94"/>
      <c r="JEI86" s="94"/>
      <c r="JEJ86" s="94"/>
      <c r="JEK86" s="94"/>
      <c r="JEL86" s="94"/>
      <c r="JEM86" s="94"/>
      <c r="JEN86" s="94"/>
      <c r="JEO86" s="94"/>
      <c r="JEP86" s="94"/>
      <c r="JEQ86" s="94"/>
      <c r="JER86" s="94"/>
      <c r="JES86" s="94"/>
      <c r="JET86" s="94"/>
      <c r="JEU86" s="94"/>
      <c r="JEV86" s="94"/>
      <c r="JEW86" s="94"/>
      <c r="JEX86" s="94"/>
      <c r="JEY86" s="94"/>
      <c r="JEZ86" s="94"/>
      <c r="JFA86" s="94"/>
      <c r="JFB86" s="94"/>
      <c r="JFC86" s="94"/>
      <c r="JFD86" s="94"/>
      <c r="JFE86" s="94"/>
      <c r="JFF86" s="94"/>
      <c r="JFG86" s="94"/>
      <c r="JFH86" s="94"/>
      <c r="JFI86" s="94"/>
      <c r="JFJ86" s="94"/>
      <c r="JFK86" s="94"/>
      <c r="JFL86" s="94"/>
      <c r="JFM86" s="94"/>
      <c r="JFN86" s="94"/>
      <c r="JFO86" s="94"/>
      <c r="JFP86" s="94"/>
      <c r="JFQ86" s="94"/>
      <c r="JFR86" s="94"/>
      <c r="JFS86" s="94"/>
      <c r="JFT86" s="94"/>
      <c r="JFU86" s="94"/>
      <c r="JFV86" s="94"/>
      <c r="JFW86" s="94"/>
      <c r="JFX86" s="94"/>
      <c r="JFY86" s="94"/>
      <c r="JFZ86" s="94"/>
      <c r="JGA86" s="94"/>
      <c r="JGB86" s="94"/>
      <c r="JGC86" s="94"/>
      <c r="JGD86" s="94"/>
      <c r="JGE86" s="94"/>
      <c r="JGF86" s="94"/>
      <c r="JGG86" s="94"/>
      <c r="JGH86" s="94"/>
      <c r="JGI86" s="94"/>
      <c r="JGJ86" s="94"/>
      <c r="JGK86" s="94"/>
      <c r="JGL86" s="94"/>
      <c r="JGM86" s="94"/>
      <c r="JGN86" s="94"/>
      <c r="JGO86" s="94"/>
      <c r="JGP86" s="94"/>
      <c r="JGQ86" s="94"/>
      <c r="JGR86" s="94"/>
      <c r="JGS86" s="94"/>
      <c r="JGT86" s="94"/>
      <c r="JGU86" s="94"/>
      <c r="JGV86" s="94"/>
      <c r="JGW86" s="94"/>
      <c r="JGX86" s="94"/>
      <c r="JGY86" s="94"/>
      <c r="JGZ86" s="94"/>
      <c r="JHA86" s="94"/>
      <c r="JHB86" s="94"/>
      <c r="JHC86" s="94"/>
      <c r="JHD86" s="94"/>
      <c r="JHE86" s="94"/>
      <c r="JHF86" s="94"/>
      <c r="JHG86" s="94"/>
      <c r="JHH86" s="94"/>
      <c r="JHI86" s="94"/>
      <c r="JHJ86" s="94"/>
      <c r="JHK86" s="94"/>
      <c r="JHL86" s="94"/>
      <c r="JHM86" s="94"/>
      <c r="JHN86" s="94"/>
      <c r="JHO86" s="94"/>
      <c r="JHP86" s="94"/>
      <c r="JHQ86" s="94"/>
      <c r="JHR86" s="94"/>
      <c r="JHS86" s="94"/>
      <c r="JHT86" s="94"/>
      <c r="JHU86" s="94"/>
      <c r="JHV86" s="94"/>
      <c r="JHW86" s="94"/>
      <c r="JHX86" s="94"/>
      <c r="JHY86" s="94"/>
      <c r="JHZ86" s="94"/>
      <c r="JIA86" s="94"/>
      <c r="JIB86" s="94"/>
      <c r="JIC86" s="94"/>
      <c r="JID86" s="94"/>
      <c r="JIE86" s="94"/>
      <c r="JIF86" s="94"/>
      <c r="JIG86" s="94"/>
      <c r="JIH86" s="94"/>
      <c r="JII86" s="94"/>
      <c r="JIJ86" s="94"/>
      <c r="JIK86" s="94"/>
      <c r="JIL86" s="94"/>
      <c r="JIM86" s="94"/>
      <c r="JIN86" s="94"/>
      <c r="JIO86" s="94"/>
      <c r="JIP86" s="94"/>
      <c r="JIQ86" s="94"/>
      <c r="JIR86" s="94"/>
      <c r="JIS86" s="94"/>
      <c r="JIT86" s="94"/>
      <c r="JIU86" s="94"/>
      <c r="JIV86" s="94"/>
      <c r="JIW86" s="94"/>
      <c r="JIX86" s="94"/>
      <c r="JIY86" s="94"/>
      <c r="JIZ86" s="94"/>
      <c r="JJA86" s="94"/>
      <c r="JJB86" s="94"/>
      <c r="JJC86" s="94"/>
      <c r="JJD86" s="94"/>
      <c r="JJE86" s="94"/>
      <c r="JJF86" s="94"/>
      <c r="JJG86" s="94"/>
      <c r="JJH86" s="94"/>
      <c r="JJI86" s="94"/>
      <c r="JJJ86" s="94"/>
      <c r="JJK86" s="94"/>
      <c r="JJL86" s="94"/>
      <c r="JJM86" s="94"/>
      <c r="JJN86" s="94"/>
      <c r="JJO86" s="94"/>
      <c r="JJP86" s="94"/>
      <c r="JJQ86" s="94"/>
      <c r="JJR86" s="94"/>
      <c r="JJS86" s="94"/>
      <c r="JJT86" s="94"/>
      <c r="JJU86" s="94"/>
      <c r="JJV86" s="94"/>
      <c r="JJW86" s="94"/>
      <c r="JJX86" s="94"/>
      <c r="JJY86" s="94"/>
      <c r="JJZ86" s="94"/>
      <c r="JKA86" s="94"/>
      <c r="JKB86" s="94"/>
      <c r="JKC86" s="94"/>
      <c r="JKD86" s="94"/>
      <c r="JKE86" s="94"/>
      <c r="JKF86" s="94"/>
      <c r="JKG86" s="94"/>
      <c r="JKH86" s="94"/>
      <c r="JKI86" s="94"/>
      <c r="JKJ86" s="94"/>
      <c r="JKK86" s="94"/>
      <c r="JKL86" s="94"/>
      <c r="JKM86" s="94"/>
      <c r="JKN86" s="94"/>
      <c r="JKO86" s="94"/>
      <c r="JKP86" s="94"/>
      <c r="JKQ86" s="94"/>
      <c r="JKR86" s="94"/>
      <c r="JKS86" s="94"/>
      <c r="JKT86" s="94"/>
      <c r="JKU86" s="94"/>
      <c r="JKV86" s="94"/>
      <c r="JKW86" s="94"/>
      <c r="JKX86" s="94"/>
      <c r="JKY86" s="94"/>
      <c r="JKZ86" s="94"/>
      <c r="JLA86" s="94"/>
      <c r="JLB86" s="94"/>
      <c r="JLC86" s="94"/>
      <c r="JLD86" s="94"/>
      <c r="JLE86" s="94"/>
      <c r="JLF86" s="94"/>
      <c r="JLG86" s="94"/>
      <c r="JLH86" s="94"/>
      <c r="JLI86" s="94"/>
      <c r="JLJ86" s="94"/>
      <c r="JLK86" s="94"/>
      <c r="JLL86" s="94"/>
      <c r="JLM86" s="94"/>
      <c r="JLN86" s="94"/>
      <c r="JLO86" s="94"/>
      <c r="JLP86" s="94"/>
      <c r="JLQ86" s="94"/>
      <c r="JLR86" s="94"/>
      <c r="JLS86" s="94"/>
      <c r="JLT86" s="94"/>
      <c r="JLU86" s="94"/>
      <c r="JLV86" s="94"/>
      <c r="JLW86" s="94"/>
      <c r="JLX86" s="94"/>
      <c r="JLY86" s="94"/>
      <c r="JLZ86" s="94"/>
      <c r="JMA86" s="94"/>
      <c r="JMB86" s="94"/>
      <c r="JMC86" s="94"/>
      <c r="JMD86" s="94"/>
      <c r="JME86" s="94"/>
      <c r="JMF86" s="94"/>
      <c r="JMG86" s="94"/>
      <c r="JMH86" s="94"/>
      <c r="JMI86" s="94"/>
      <c r="JMJ86" s="94"/>
      <c r="JMK86" s="94"/>
      <c r="JML86" s="94"/>
      <c r="JMM86" s="94"/>
      <c r="JMN86" s="94"/>
      <c r="JMO86" s="94"/>
      <c r="JMP86" s="94"/>
      <c r="JMQ86" s="94"/>
      <c r="JMR86" s="94"/>
      <c r="JMS86" s="94"/>
      <c r="JMT86" s="94"/>
      <c r="JMU86" s="94"/>
      <c r="JMV86" s="94"/>
      <c r="JMW86" s="94"/>
      <c r="JMX86" s="94"/>
      <c r="JMY86" s="94"/>
      <c r="JMZ86" s="94"/>
      <c r="JNA86" s="94"/>
      <c r="JNB86" s="94"/>
      <c r="JNC86" s="94"/>
      <c r="JND86" s="94"/>
      <c r="JNE86" s="94"/>
      <c r="JNF86" s="94"/>
      <c r="JNG86" s="94"/>
      <c r="JNH86" s="94"/>
      <c r="JNI86" s="94"/>
      <c r="JNJ86" s="94"/>
      <c r="JNK86" s="94"/>
      <c r="JNL86" s="94"/>
      <c r="JNM86" s="94"/>
      <c r="JNN86" s="94"/>
      <c r="JNO86" s="94"/>
      <c r="JNP86" s="94"/>
      <c r="JNQ86" s="94"/>
      <c r="JNR86" s="94"/>
      <c r="JNS86" s="94"/>
      <c r="JNT86" s="94"/>
      <c r="JNU86" s="94"/>
      <c r="JNV86" s="94"/>
      <c r="JNW86" s="94"/>
      <c r="JNX86" s="94"/>
      <c r="JNY86" s="94"/>
      <c r="JNZ86" s="94"/>
      <c r="JOA86" s="94"/>
      <c r="JOB86" s="94"/>
      <c r="JOC86" s="94"/>
      <c r="JOD86" s="94"/>
      <c r="JOE86" s="94"/>
      <c r="JOF86" s="94"/>
      <c r="JOG86" s="94"/>
      <c r="JOH86" s="94"/>
      <c r="JOI86" s="94"/>
      <c r="JOJ86" s="94"/>
      <c r="JOK86" s="94"/>
      <c r="JOL86" s="94"/>
      <c r="JOM86" s="94"/>
      <c r="JON86" s="94"/>
      <c r="JOO86" s="94"/>
      <c r="JOP86" s="94"/>
      <c r="JOQ86" s="94"/>
      <c r="JOR86" s="94"/>
      <c r="JOS86" s="94"/>
      <c r="JOT86" s="94"/>
      <c r="JOU86" s="94"/>
      <c r="JOV86" s="94"/>
      <c r="JOW86" s="94"/>
      <c r="JOX86" s="94"/>
      <c r="JOY86" s="94"/>
      <c r="JOZ86" s="94"/>
      <c r="JPA86" s="94"/>
      <c r="JPB86" s="94"/>
      <c r="JPC86" s="94"/>
      <c r="JPD86" s="94"/>
      <c r="JPE86" s="94"/>
      <c r="JPF86" s="94"/>
      <c r="JPG86" s="94"/>
      <c r="JPH86" s="94"/>
      <c r="JPI86" s="94"/>
      <c r="JPJ86" s="94"/>
      <c r="JPK86" s="94"/>
      <c r="JPL86" s="94"/>
      <c r="JPM86" s="94"/>
      <c r="JPN86" s="94"/>
      <c r="JPO86" s="94"/>
      <c r="JPP86" s="94"/>
      <c r="JPQ86" s="94"/>
      <c r="JPR86" s="94"/>
      <c r="JPS86" s="94"/>
      <c r="JPT86" s="94"/>
      <c r="JPU86" s="94"/>
      <c r="JPV86" s="94"/>
      <c r="JPW86" s="94"/>
      <c r="JPX86" s="94"/>
      <c r="JPY86" s="94"/>
      <c r="JPZ86" s="94"/>
      <c r="JQA86" s="94"/>
      <c r="JQB86" s="94"/>
      <c r="JQC86" s="94"/>
      <c r="JQD86" s="94"/>
      <c r="JQE86" s="94"/>
      <c r="JQF86" s="94"/>
      <c r="JQG86" s="94"/>
      <c r="JQH86" s="94"/>
      <c r="JQI86" s="94"/>
      <c r="JQJ86" s="94"/>
      <c r="JQK86" s="94"/>
      <c r="JQL86" s="94"/>
      <c r="JQM86" s="94"/>
      <c r="JQN86" s="94"/>
      <c r="JQO86" s="94"/>
      <c r="JQP86" s="94"/>
      <c r="JQQ86" s="94"/>
      <c r="JQR86" s="94"/>
      <c r="JQS86" s="94"/>
      <c r="JQT86" s="94"/>
      <c r="JQU86" s="94"/>
      <c r="JQV86" s="94"/>
      <c r="JQW86" s="94"/>
      <c r="JQX86" s="94"/>
      <c r="JQY86" s="94"/>
      <c r="JQZ86" s="94"/>
      <c r="JRA86" s="94"/>
      <c r="JRB86" s="94"/>
      <c r="JRC86" s="94"/>
      <c r="JRD86" s="94"/>
      <c r="JRE86" s="94"/>
      <c r="JRF86" s="94"/>
      <c r="JRG86" s="94"/>
      <c r="JRH86" s="94"/>
      <c r="JRI86" s="94"/>
      <c r="JRJ86" s="94"/>
      <c r="JRK86" s="94"/>
      <c r="JRL86" s="94"/>
      <c r="JRM86" s="94"/>
      <c r="JRN86" s="94"/>
      <c r="JRO86" s="94"/>
      <c r="JRP86" s="94"/>
      <c r="JRQ86" s="94"/>
      <c r="JRR86" s="94"/>
      <c r="JRS86" s="94"/>
      <c r="JRT86" s="94"/>
      <c r="JRU86" s="94"/>
      <c r="JRV86" s="94"/>
      <c r="JRW86" s="94"/>
      <c r="JRX86" s="94"/>
      <c r="JRY86" s="94"/>
      <c r="JRZ86" s="94"/>
      <c r="JSA86" s="94"/>
      <c r="JSB86" s="94"/>
      <c r="JSC86" s="94"/>
      <c r="JSD86" s="94"/>
      <c r="JSE86" s="94"/>
      <c r="JSF86" s="94"/>
      <c r="JSG86" s="94"/>
      <c r="JSH86" s="94"/>
      <c r="JSI86" s="94"/>
      <c r="JSJ86" s="94"/>
      <c r="JSK86" s="94"/>
      <c r="JSL86" s="94"/>
      <c r="JSM86" s="94"/>
      <c r="JSN86" s="94"/>
      <c r="JSO86" s="94"/>
      <c r="JSP86" s="94"/>
      <c r="JSQ86" s="94"/>
      <c r="JSR86" s="94"/>
      <c r="JSS86" s="94"/>
      <c r="JST86" s="94"/>
      <c r="JSU86" s="94"/>
      <c r="JSV86" s="94"/>
      <c r="JSW86" s="94"/>
      <c r="JSX86" s="94"/>
      <c r="JSY86" s="94"/>
      <c r="JSZ86" s="94"/>
      <c r="JTA86" s="94"/>
      <c r="JTB86" s="94"/>
      <c r="JTC86" s="94"/>
      <c r="JTD86" s="94"/>
      <c r="JTE86" s="94"/>
      <c r="JTF86" s="94"/>
      <c r="JTG86" s="94"/>
      <c r="JTH86" s="94"/>
      <c r="JTI86" s="94"/>
      <c r="JTJ86" s="94"/>
      <c r="JTK86" s="94"/>
      <c r="JTL86" s="94"/>
      <c r="JTM86" s="94"/>
      <c r="JTN86" s="94"/>
      <c r="JTO86" s="94"/>
      <c r="JTP86" s="94"/>
      <c r="JTQ86" s="94"/>
      <c r="JTR86" s="94"/>
      <c r="JTS86" s="94"/>
      <c r="JTT86" s="94"/>
      <c r="JTU86" s="94"/>
      <c r="JTV86" s="94"/>
      <c r="JTW86" s="94"/>
      <c r="JTX86" s="94"/>
      <c r="JTY86" s="94"/>
      <c r="JTZ86" s="94"/>
      <c r="JUA86" s="94"/>
      <c r="JUB86" s="94"/>
      <c r="JUC86" s="94"/>
      <c r="JUD86" s="94"/>
      <c r="JUE86" s="94"/>
      <c r="JUF86" s="94"/>
      <c r="JUG86" s="94"/>
      <c r="JUH86" s="94"/>
      <c r="JUI86" s="94"/>
      <c r="JUJ86" s="94"/>
      <c r="JUK86" s="94"/>
      <c r="JUL86" s="94"/>
      <c r="JUM86" s="94"/>
      <c r="JUN86" s="94"/>
      <c r="JUO86" s="94"/>
      <c r="JUP86" s="94"/>
      <c r="JUQ86" s="94"/>
      <c r="JUR86" s="94"/>
      <c r="JUS86" s="94"/>
      <c r="JUT86" s="94"/>
      <c r="JUU86" s="94"/>
      <c r="JUV86" s="94"/>
      <c r="JUW86" s="94"/>
      <c r="JUX86" s="94"/>
      <c r="JUY86" s="94"/>
      <c r="JUZ86" s="94"/>
      <c r="JVA86" s="94"/>
      <c r="JVB86" s="94"/>
      <c r="JVC86" s="94"/>
      <c r="JVD86" s="94"/>
      <c r="JVE86" s="94"/>
      <c r="JVF86" s="94"/>
      <c r="JVG86" s="94"/>
      <c r="JVH86" s="94"/>
      <c r="JVI86" s="94"/>
      <c r="JVJ86" s="94"/>
      <c r="JVK86" s="94"/>
      <c r="JVL86" s="94"/>
      <c r="JVM86" s="94"/>
      <c r="JVN86" s="94"/>
      <c r="JVO86" s="94"/>
      <c r="JVP86" s="94"/>
      <c r="JVQ86" s="94"/>
      <c r="JVR86" s="94"/>
      <c r="JVS86" s="94"/>
      <c r="JVT86" s="94"/>
      <c r="JVU86" s="94"/>
      <c r="JVV86" s="94"/>
      <c r="JVW86" s="94"/>
      <c r="JVX86" s="94"/>
      <c r="JVY86" s="94"/>
      <c r="JVZ86" s="94"/>
      <c r="JWA86" s="94"/>
      <c r="JWB86" s="94"/>
      <c r="JWC86" s="94"/>
      <c r="JWD86" s="94"/>
      <c r="JWE86" s="94"/>
      <c r="JWF86" s="94"/>
      <c r="JWG86" s="94"/>
      <c r="JWH86" s="94"/>
      <c r="JWI86" s="94"/>
      <c r="JWJ86" s="94"/>
      <c r="JWK86" s="94"/>
      <c r="JWL86" s="94"/>
      <c r="JWM86" s="94"/>
      <c r="JWN86" s="94"/>
      <c r="JWO86" s="94"/>
      <c r="JWP86" s="94"/>
      <c r="JWQ86" s="94"/>
      <c r="JWR86" s="94"/>
      <c r="JWS86" s="94"/>
      <c r="JWT86" s="94"/>
      <c r="JWU86" s="94"/>
      <c r="JWV86" s="94"/>
      <c r="JWW86" s="94"/>
      <c r="JWX86" s="94"/>
      <c r="JWY86" s="94"/>
      <c r="JWZ86" s="94"/>
      <c r="JXA86" s="94"/>
      <c r="JXB86" s="94"/>
      <c r="JXC86" s="94"/>
      <c r="JXD86" s="94"/>
      <c r="JXE86" s="94"/>
      <c r="JXF86" s="94"/>
      <c r="JXG86" s="94"/>
      <c r="JXH86" s="94"/>
      <c r="JXI86" s="94"/>
      <c r="JXJ86" s="94"/>
      <c r="JXK86" s="94"/>
      <c r="JXL86" s="94"/>
      <c r="JXM86" s="94"/>
      <c r="JXN86" s="94"/>
      <c r="JXO86" s="94"/>
      <c r="JXP86" s="94"/>
      <c r="JXQ86" s="94"/>
      <c r="JXR86" s="94"/>
      <c r="JXS86" s="94"/>
      <c r="JXT86" s="94"/>
      <c r="JXU86" s="94"/>
      <c r="JXV86" s="94"/>
      <c r="JXW86" s="94"/>
      <c r="JXX86" s="94"/>
      <c r="JXY86" s="94"/>
      <c r="JXZ86" s="94"/>
      <c r="JYA86" s="94"/>
      <c r="JYB86" s="94"/>
      <c r="JYC86" s="94"/>
      <c r="JYD86" s="94"/>
      <c r="JYE86" s="94"/>
      <c r="JYF86" s="94"/>
      <c r="JYG86" s="94"/>
      <c r="JYH86" s="94"/>
      <c r="JYI86" s="94"/>
      <c r="JYJ86" s="94"/>
      <c r="JYK86" s="94"/>
      <c r="JYL86" s="94"/>
      <c r="JYM86" s="94"/>
      <c r="JYN86" s="94"/>
      <c r="JYO86" s="94"/>
      <c r="JYP86" s="94"/>
      <c r="JYQ86" s="94"/>
      <c r="JYR86" s="94"/>
      <c r="JYS86" s="94"/>
      <c r="JYT86" s="94"/>
      <c r="JYU86" s="94"/>
      <c r="JYV86" s="94"/>
      <c r="JYW86" s="94"/>
      <c r="JYX86" s="94"/>
      <c r="JYY86" s="94"/>
      <c r="JYZ86" s="94"/>
      <c r="JZA86" s="94"/>
      <c r="JZB86" s="94"/>
      <c r="JZC86" s="94"/>
      <c r="JZD86" s="94"/>
      <c r="JZE86" s="94"/>
      <c r="JZF86" s="94"/>
      <c r="JZG86" s="94"/>
      <c r="JZH86" s="94"/>
      <c r="JZI86" s="94"/>
      <c r="JZJ86" s="94"/>
      <c r="JZK86" s="94"/>
      <c r="JZL86" s="94"/>
      <c r="JZM86" s="94"/>
      <c r="JZN86" s="94"/>
      <c r="JZO86" s="94"/>
      <c r="JZP86" s="94"/>
      <c r="JZQ86" s="94"/>
      <c r="JZR86" s="94"/>
      <c r="JZS86" s="94"/>
      <c r="JZT86" s="94"/>
      <c r="JZU86" s="94"/>
      <c r="JZV86" s="94"/>
      <c r="JZW86" s="94"/>
      <c r="JZX86" s="94"/>
      <c r="JZY86" s="94"/>
      <c r="JZZ86" s="94"/>
      <c r="KAA86" s="94"/>
      <c r="KAB86" s="94"/>
      <c r="KAC86" s="94"/>
      <c r="KAD86" s="94"/>
      <c r="KAE86" s="94"/>
      <c r="KAF86" s="94"/>
      <c r="KAG86" s="94"/>
      <c r="KAH86" s="94"/>
      <c r="KAI86" s="94"/>
      <c r="KAJ86" s="94"/>
      <c r="KAK86" s="94"/>
      <c r="KAL86" s="94"/>
      <c r="KAM86" s="94"/>
      <c r="KAN86" s="94"/>
      <c r="KAO86" s="94"/>
      <c r="KAP86" s="94"/>
      <c r="KAQ86" s="94"/>
      <c r="KAR86" s="94"/>
      <c r="KAS86" s="94"/>
      <c r="KAT86" s="94"/>
      <c r="KAU86" s="94"/>
      <c r="KAV86" s="94"/>
      <c r="KAW86" s="94"/>
      <c r="KAX86" s="94"/>
      <c r="KAY86" s="94"/>
      <c r="KAZ86" s="94"/>
      <c r="KBA86" s="94"/>
      <c r="KBB86" s="94"/>
      <c r="KBC86" s="94"/>
      <c r="KBD86" s="94"/>
      <c r="KBE86" s="94"/>
      <c r="KBF86" s="94"/>
      <c r="KBG86" s="94"/>
      <c r="KBH86" s="94"/>
      <c r="KBI86" s="94"/>
      <c r="KBJ86" s="94"/>
      <c r="KBK86" s="94"/>
      <c r="KBL86" s="94"/>
      <c r="KBM86" s="94"/>
      <c r="KBN86" s="94"/>
      <c r="KBO86" s="94"/>
      <c r="KBP86" s="94"/>
      <c r="KBQ86" s="94"/>
      <c r="KBR86" s="94"/>
      <c r="KBS86" s="94"/>
      <c r="KBT86" s="94"/>
      <c r="KBU86" s="94"/>
      <c r="KBV86" s="94"/>
      <c r="KBW86" s="94"/>
      <c r="KBX86" s="94"/>
      <c r="KBY86" s="94"/>
      <c r="KBZ86" s="94"/>
      <c r="KCA86" s="94"/>
      <c r="KCB86" s="94"/>
      <c r="KCC86" s="94"/>
      <c r="KCD86" s="94"/>
      <c r="KCE86" s="94"/>
      <c r="KCF86" s="94"/>
      <c r="KCG86" s="94"/>
      <c r="KCH86" s="94"/>
      <c r="KCI86" s="94"/>
      <c r="KCJ86" s="94"/>
      <c r="KCK86" s="94"/>
      <c r="KCL86" s="94"/>
      <c r="KCM86" s="94"/>
      <c r="KCN86" s="94"/>
      <c r="KCO86" s="94"/>
      <c r="KCP86" s="94"/>
      <c r="KCQ86" s="94"/>
      <c r="KCR86" s="94"/>
      <c r="KCS86" s="94"/>
      <c r="KCT86" s="94"/>
      <c r="KCU86" s="94"/>
      <c r="KCV86" s="94"/>
      <c r="KCW86" s="94"/>
      <c r="KCX86" s="94"/>
      <c r="KCY86" s="94"/>
      <c r="KCZ86" s="94"/>
      <c r="KDA86" s="94"/>
      <c r="KDB86" s="94"/>
      <c r="KDC86" s="94"/>
      <c r="KDD86" s="94"/>
      <c r="KDE86" s="94"/>
      <c r="KDF86" s="94"/>
      <c r="KDG86" s="94"/>
      <c r="KDH86" s="94"/>
      <c r="KDI86" s="94"/>
      <c r="KDJ86" s="94"/>
      <c r="KDK86" s="94"/>
      <c r="KDL86" s="94"/>
      <c r="KDM86" s="94"/>
      <c r="KDN86" s="94"/>
      <c r="KDO86" s="94"/>
      <c r="KDP86" s="94"/>
      <c r="KDQ86" s="94"/>
      <c r="KDR86" s="94"/>
      <c r="KDS86" s="94"/>
      <c r="KDT86" s="94"/>
      <c r="KDU86" s="94"/>
      <c r="KDV86" s="94"/>
      <c r="KDW86" s="94"/>
      <c r="KDX86" s="94"/>
      <c r="KDY86" s="94"/>
      <c r="KDZ86" s="94"/>
      <c r="KEA86" s="94"/>
      <c r="KEB86" s="94"/>
      <c r="KEC86" s="94"/>
      <c r="KED86" s="94"/>
      <c r="KEE86" s="94"/>
      <c r="KEF86" s="94"/>
      <c r="KEG86" s="94"/>
      <c r="KEH86" s="94"/>
      <c r="KEI86" s="94"/>
      <c r="KEJ86" s="94"/>
      <c r="KEK86" s="94"/>
      <c r="KEL86" s="94"/>
      <c r="KEM86" s="94"/>
      <c r="KEN86" s="94"/>
      <c r="KEO86" s="94"/>
      <c r="KEP86" s="94"/>
      <c r="KEQ86" s="94"/>
      <c r="KER86" s="94"/>
      <c r="KES86" s="94"/>
      <c r="KET86" s="94"/>
      <c r="KEU86" s="94"/>
      <c r="KEV86" s="94"/>
      <c r="KEW86" s="94"/>
      <c r="KEX86" s="94"/>
      <c r="KEY86" s="94"/>
      <c r="KEZ86" s="94"/>
      <c r="KFA86" s="94"/>
      <c r="KFB86" s="94"/>
      <c r="KFC86" s="94"/>
      <c r="KFD86" s="94"/>
      <c r="KFE86" s="94"/>
      <c r="KFF86" s="94"/>
      <c r="KFG86" s="94"/>
      <c r="KFH86" s="94"/>
      <c r="KFI86" s="94"/>
      <c r="KFJ86" s="94"/>
      <c r="KFK86" s="94"/>
      <c r="KFL86" s="94"/>
      <c r="KFM86" s="94"/>
      <c r="KFN86" s="94"/>
      <c r="KFO86" s="94"/>
      <c r="KFP86" s="94"/>
      <c r="KFQ86" s="94"/>
      <c r="KFR86" s="94"/>
      <c r="KFS86" s="94"/>
      <c r="KFT86" s="94"/>
      <c r="KFU86" s="94"/>
      <c r="KFV86" s="94"/>
      <c r="KFW86" s="94"/>
      <c r="KFX86" s="94"/>
      <c r="KFY86" s="94"/>
      <c r="KFZ86" s="94"/>
      <c r="KGA86" s="94"/>
      <c r="KGB86" s="94"/>
      <c r="KGC86" s="94"/>
      <c r="KGD86" s="94"/>
      <c r="KGE86" s="94"/>
      <c r="KGF86" s="94"/>
      <c r="KGG86" s="94"/>
      <c r="KGH86" s="94"/>
      <c r="KGI86" s="94"/>
      <c r="KGJ86" s="94"/>
      <c r="KGK86" s="94"/>
      <c r="KGL86" s="94"/>
      <c r="KGM86" s="94"/>
      <c r="KGN86" s="94"/>
      <c r="KGO86" s="94"/>
      <c r="KGP86" s="94"/>
      <c r="KGQ86" s="94"/>
      <c r="KGR86" s="94"/>
      <c r="KGS86" s="94"/>
      <c r="KGT86" s="94"/>
      <c r="KGU86" s="94"/>
      <c r="KGV86" s="94"/>
      <c r="KGW86" s="94"/>
      <c r="KGX86" s="94"/>
      <c r="KGY86" s="94"/>
      <c r="KGZ86" s="94"/>
      <c r="KHA86" s="94"/>
      <c r="KHB86" s="94"/>
      <c r="KHC86" s="94"/>
      <c r="KHD86" s="94"/>
      <c r="KHE86" s="94"/>
      <c r="KHF86" s="94"/>
      <c r="KHG86" s="94"/>
      <c r="KHH86" s="94"/>
      <c r="KHI86" s="94"/>
      <c r="KHJ86" s="94"/>
      <c r="KHK86" s="94"/>
      <c r="KHL86" s="94"/>
      <c r="KHM86" s="94"/>
      <c r="KHN86" s="94"/>
      <c r="KHO86" s="94"/>
      <c r="KHP86" s="94"/>
      <c r="KHQ86" s="94"/>
      <c r="KHR86" s="94"/>
      <c r="KHS86" s="94"/>
      <c r="KHT86" s="94"/>
      <c r="KHU86" s="94"/>
      <c r="KHV86" s="94"/>
      <c r="KHW86" s="94"/>
      <c r="KHX86" s="94"/>
      <c r="KHY86" s="94"/>
      <c r="KHZ86" s="94"/>
      <c r="KIA86" s="94"/>
      <c r="KIB86" s="94"/>
      <c r="KIC86" s="94"/>
      <c r="KID86" s="94"/>
      <c r="KIE86" s="94"/>
      <c r="KIF86" s="94"/>
      <c r="KIG86" s="94"/>
      <c r="KIH86" s="94"/>
      <c r="KII86" s="94"/>
      <c r="KIJ86" s="94"/>
      <c r="KIK86" s="94"/>
      <c r="KIL86" s="94"/>
      <c r="KIM86" s="94"/>
      <c r="KIN86" s="94"/>
      <c r="KIO86" s="94"/>
      <c r="KIP86" s="94"/>
      <c r="KIQ86" s="94"/>
      <c r="KIR86" s="94"/>
      <c r="KIS86" s="94"/>
      <c r="KIT86" s="94"/>
      <c r="KIU86" s="94"/>
      <c r="KIV86" s="94"/>
      <c r="KIW86" s="94"/>
      <c r="KIX86" s="94"/>
      <c r="KIY86" s="94"/>
      <c r="KIZ86" s="94"/>
      <c r="KJA86" s="94"/>
      <c r="KJB86" s="94"/>
      <c r="KJC86" s="94"/>
      <c r="KJD86" s="94"/>
      <c r="KJE86" s="94"/>
      <c r="KJF86" s="94"/>
      <c r="KJG86" s="94"/>
      <c r="KJH86" s="94"/>
      <c r="KJI86" s="94"/>
      <c r="KJJ86" s="94"/>
      <c r="KJK86" s="94"/>
      <c r="KJL86" s="94"/>
      <c r="KJM86" s="94"/>
      <c r="KJN86" s="94"/>
      <c r="KJO86" s="94"/>
      <c r="KJP86" s="94"/>
      <c r="KJQ86" s="94"/>
      <c r="KJR86" s="94"/>
      <c r="KJS86" s="94"/>
      <c r="KJT86" s="94"/>
      <c r="KJU86" s="94"/>
      <c r="KJV86" s="94"/>
      <c r="KJW86" s="94"/>
      <c r="KJX86" s="94"/>
      <c r="KJY86" s="94"/>
      <c r="KJZ86" s="94"/>
      <c r="KKA86" s="94"/>
      <c r="KKB86" s="94"/>
      <c r="KKC86" s="94"/>
      <c r="KKD86" s="94"/>
      <c r="KKE86" s="94"/>
      <c r="KKF86" s="94"/>
      <c r="KKG86" s="94"/>
      <c r="KKH86" s="94"/>
      <c r="KKI86" s="94"/>
      <c r="KKJ86" s="94"/>
      <c r="KKK86" s="94"/>
      <c r="KKL86" s="94"/>
      <c r="KKM86" s="94"/>
      <c r="KKN86" s="94"/>
      <c r="KKO86" s="94"/>
      <c r="KKP86" s="94"/>
      <c r="KKQ86" s="94"/>
      <c r="KKR86" s="94"/>
      <c r="KKS86" s="94"/>
      <c r="KKT86" s="94"/>
      <c r="KKU86" s="94"/>
      <c r="KKV86" s="94"/>
      <c r="KKW86" s="94"/>
      <c r="KKX86" s="94"/>
      <c r="KKY86" s="94"/>
      <c r="KKZ86" s="94"/>
      <c r="KLA86" s="94"/>
      <c r="KLB86" s="94"/>
      <c r="KLC86" s="94"/>
      <c r="KLD86" s="94"/>
      <c r="KLE86" s="94"/>
      <c r="KLF86" s="94"/>
      <c r="KLG86" s="94"/>
      <c r="KLH86" s="94"/>
      <c r="KLI86" s="94"/>
      <c r="KLJ86" s="94"/>
      <c r="KLK86" s="94"/>
      <c r="KLL86" s="94"/>
      <c r="KLM86" s="94"/>
      <c r="KLN86" s="94"/>
      <c r="KLO86" s="94"/>
      <c r="KLP86" s="94"/>
      <c r="KLQ86" s="94"/>
      <c r="KLR86" s="94"/>
      <c r="KLS86" s="94"/>
      <c r="KLT86" s="94"/>
      <c r="KLU86" s="94"/>
      <c r="KLV86" s="94"/>
      <c r="KLW86" s="94"/>
      <c r="KLX86" s="94"/>
      <c r="KLY86" s="94"/>
      <c r="KLZ86" s="94"/>
      <c r="KMA86" s="94"/>
      <c r="KMB86" s="94"/>
      <c r="KMC86" s="94"/>
      <c r="KMD86" s="94"/>
      <c r="KME86" s="94"/>
      <c r="KMF86" s="94"/>
      <c r="KMG86" s="94"/>
      <c r="KMH86" s="94"/>
      <c r="KMI86" s="94"/>
      <c r="KMJ86" s="94"/>
      <c r="KMK86" s="94"/>
      <c r="KML86" s="94"/>
      <c r="KMM86" s="94"/>
      <c r="KMN86" s="94"/>
      <c r="KMO86" s="94"/>
      <c r="KMP86" s="94"/>
      <c r="KMQ86" s="94"/>
      <c r="KMR86" s="94"/>
      <c r="KMS86" s="94"/>
      <c r="KMT86" s="94"/>
      <c r="KMU86" s="94"/>
      <c r="KMV86" s="94"/>
      <c r="KMW86" s="94"/>
      <c r="KMX86" s="94"/>
      <c r="KMY86" s="94"/>
      <c r="KMZ86" s="94"/>
      <c r="KNA86" s="94"/>
      <c r="KNB86" s="94"/>
      <c r="KNC86" s="94"/>
      <c r="KND86" s="94"/>
      <c r="KNE86" s="94"/>
      <c r="KNF86" s="94"/>
      <c r="KNG86" s="94"/>
      <c r="KNH86" s="94"/>
      <c r="KNI86" s="94"/>
      <c r="KNJ86" s="94"/>
      <c r="KNK86" s="94"/>
      <c r="KNL86" s="94"/>
      <c r="KNM86" s="94"/>
      <c r="KNN86" s="94"/>
      <c r="KNO86" s="94"/>
      <c r="KNP86" s="94"/>
      <c r="KNQ86" s="94"/>
      <c r="KNR86" s="94"/>
      <c r="KNS86" s="94"/>
      <c r="KNT86" s="94"/>
      <c r="KNU86" s="94"/>
      <c r="KNV86" s="94"/>
      <c r="KNW86" s="94"/>
      <c r="KNX86" s="94"/>
      <c r="KNY86" s="94"/>
      <c r="KNZ86" s="94"/>
      <c r="KOA86" s="94"/>
      <c r="KOB86" s="94"/>
      <c r="KOC86" s="94"/>
      <c r="KOD86" s="94"/>
      <c r="KOE86" s="94"/>
      <c r="KOF86" s="94"/>
      <c r="KOG86" s="94"/>
      <c r="KOH86" s="94"/>
      <c r="KOI86" s="94"/>
      <c r="KOJ86" s="94"/>
      <c r="KOK86" s="94"/>
      <c r="KOL86" s="94"/>
      <c r="KOM86" s="94"/>
      <c r="KON86" s="94"/>
      <c r="KOO86" s="94"/>
      <c r="KOP86" s="94"/>
      <c r="KOQ86" s="94"/>
      <c r="KOR86" s="94"/>
      <c r="KOS86" s="94"/>
      <c r="KOT86" s="94"/>
      <c r="KOU86" s="94"/>
      <c r="KOV86" s="94"/>
      <c r="KOW86" s="94"/>
      <c r="KOX86" s="94"/>
      <c r="KOY86" s="94"/>
      <c r="KOZ86" s="94"/>
      <c r="KPA86" s="94"/>
      <c r="KPB86" s="94"/>
      <c r="KPC86" s="94"/>
      <c r="KPD86" s="94"/>
      <c r="KPE86" s="94"/>
      <c r="KPF86" s="94"/>
      <c r="KPG86" s="94"/>
      <c r="KPH86" s="94"/>
      <c r="KPI86" s="94"/>
      <c r="KPJ86" s="94"/>
      <c r="KPK86" s="94"/>
      <c r="KPL86" s="94"/>
      <c r="KPM86" s="94"/>
      <c r="KPN86" s="94"/>
      <c r="KPO86" s="94"/>
      <c r="KPP86" s="94"/>
      <c r="KPQ86" s="94"/>
      <c r="KPR86" s="94"/>
      <c r="KPS86" s="94"/>
      <c r="KPT86" s="94"/>
      <c r="KPU86" s="94"/>
      <c r="KPV86" s="94"/>
      <c r="KPW86" s="94"/>
      <c r="KPX86" s="94"/>
      <c r="KPY86" s="94"/>
      <c r="KPZ86" s="94"/>
      <c r="KQA86" s="94"/>
      <c r="KQB86" s="94"/>
      <c r="KQC86" s="94"/>
      <c r="KQD86" s="94"/>
      <c r="KQE86" s="94"/>
      <c r="KQF86" s="94"/>
      <c r="KQG86" s="94"/>
      <c r="KQH86" s="94"/>
      <c r="KQI86" s="94"/>
      <c r="KQJ86" s="94"/>
      <c r="KQK86" s="94"/>
      <c r="KQL86" s="94"/>
      <c r="KQM86" s="94"/>
      <c r="KQN86" s="94"/>
      <c r="KQO86" s="94"/>
      <c r="KQP86" s="94"/>
      <c r="KQQ86" s="94"/>
      <c r="KQR86" s="94"/>
      <c r="KQS86" s="94"/>
      <c r="KQT86" s="94"/>
      <c r="KQU86" s="94"/>
      <c r="KQV86" s="94"/>
      <c r="KQW86" s="94"/>
      <c r="KQX86" s="94"/>
      <c r="KQY86" s="94"/>
      <c r="KQZ86" s="94"/>
      <c r="KRA86" s="94"/>
      <c r="KRB86" s="94"/>
      <c r="KRC86" s="94"/>
      <c r="KRD86" s="94"/>
      <c r="KRE86" s="94"/>
      <c r="KRF86" s="94"/>
      <c r="KRG86" s="94"/>
      <c r="KRH86" s="94"/>
      <c r="KRI86" s="94"/>
      <c r="KRJ86" s="94"/>
      <c r="KRK86" s="94"/>
      <c r="KRL86" s="94"/>
      <c r="KRM86" s="94"/>
      <c r="KRN86" s="94"/>
      <c r="KRO86" s="94"/>
      <c r="KRP86" s="94"/>
      <c r="KRQ86" s="94"/>
      <c r="KRR86" s="94"/>
      <c r="KRS86" s="94"/>
      <c r="KRT86" s="94"/>
      <c r="KRU86" s="94"/>
      <c r="KRV86" s="94"/>
      <c r="KRW86" s="94"/>
      <c r="KRX86" s="94"/>
      <c r="KRY86" s="94"/>
      <c r="KRZ86" s="94"/>
      <c r="KSA86" s="94"/>
      <c r="KSB86" s="94"/>
      <c r="KSC86" s="94"/>
      <c r="KSD86" s="94"/>
      <c r="KSE86" s="94"/>
      <c r="KSF86" s="94"/>
      <c r="KSG86" s="94"/>
      <c r="KSH86" s="94"/>
      <c r="KSI86" s="94"/>
      <c r="KSJ86" s="94"/>
      <c r="KSK86" s="94"/>
      <c r="KSL86" s="94"/>
      <c r="KSM86" s="94"/>
      <c r="KSN86" s="94"/>
      <c r="KSO86" s="94"/>
      <c r="KSP86" s="94"/>
      <c r="KSQ86" s="94"/>
      <c r="KSR86" s="94"/>
      <c r="KSS86" s="94"/>
      <c r="KST86" s="94"/>
      <c r="KSU86" s="94"/>
      <c r="KSV86" s="94"/>
      <c r="KSW86" s="94"/>
      <c r="KSX86" s="94"/>
      <c r="KSY86" s="94"/>
      <c r="KSZ86" s="94"/>
      <c r="KTA86" s="94"/>
      <c r="KTB86" s="94"/>
      <c r="KTC86" s="94"/>
      <c r="KTD86" s="94"/>
      <c r="KTE86" s="94"/>
      <c r="KTF86" s="94"/>
      <c r="KTG86" s="94"/>
      <c r="KTH86" s="94"/>
      <c r="KTI86" s="94"/>
      <c r="KTJ86" s="94"/>
      <c r="KTK86" s="94"/>
      <c r="KTL86" s="94"/>
      <c r="KTM86" s="94"/>
      <c r="KTN86" s="94"/>
      <c r="KTO86" s="94"/>
      <c r="KTP86" s="94"/>
      <c r="KTQ86" s="94"/>
      <c r="KTR86" s="94"/>
      <c r="KTS86" s="94"/>
      <c r="KTT86" s="94"/>
      <c r="KTU86" s="94"/>
      <c r="KTV86" s="94"/>
      <c r="KTW86" s="94"/>
      <c r="KTX86" s="94"/>
      <c r="KTY86" s="94"/>
      <c r="KTZ86" s="94"/>
      <c r="KUA86" s="94"/>
      <c r="KUB86" s="94"/>
      <c r="KUC86" s="94"/>
      <c r="KUD86" s="94"/>
      <c r="KUE86" s="94"/>
      <c r="KUF86" s="94"/>
      <c r="KUG86" s="94"/>
      <c r="KUH86" s="94"/>
      <c r="KUI86" s="94"/>
      <c r="KUJ86" s="94"/>
      <c r="KUK86" s="94"/>
      <c r="KUL86" s="94"/>
      <c r="KUM86" s="94"/>
      <c r="KUN86" s="94"/>
      <c r="KUO86" s="94"/>
      <c r="KUP86" s="94"/>
      <c r="KUQ86" s="94"/>
      <c r="KUR86" s="94"/>
      <c r="KUS86" s="94"/>
      <c r="KUT86" s="94"/>
      <c r="KUU86" s="94"/>
      <c r="KUV86" s="94"/>
      <c r="KUW86" s="94"/>
      <c r="KUX86" s="94"/>
      <c r="KUY86" s="94"/>
      <c r="KUZ86" s="94"/>
      <c r="KVA86" s="94"/>
      <c r="KVB86" s="94"/>
      <c r="KVC86" s="94"/>
      <c r="KVD86" s="94"/>
      <c r="KVE86" s="94"/>
      <c r="KVF86" s="94"/>
      <c r="KVG86" s="94"/>
      <c r="KVH86" s="94"/>
      <c r="KVI86" s="94"/>
      <c r="KVJ86" s="94"/>
      <c r="KVK86" s="94"/>
      <c r="KVL86" s="94"/>
      <c r="KVM86" s="94"/>
      <c r="KVN86" s="94"/>
      <c r="KVO86" s="94"/>
      <c r="KVP86" s="94"/>
      <c r="KVQ86" s="94"/>
      <c r="KVR86" s="94"/>
      <c r="KVS86" s="94"/>
      <c r="KVT86" s="94"/>
      <c r="KVU86" s="94"/>
      <c r="KVV86" s="94"/>
      <c r="KVW86" s="94"/>
      <c r="KVX86" s="94"/>
      <c r="KVY86" s="94"/>
      <c r="KVZ86" s="94"/>
      <c r="KWA86" s="94"/>
      <c r="KWB86" s="94"/>
      <c r="KWC86" s="94"/>
      <c r="KWD86" s="94"/>
      <c r="KWE86" s="94"/>
      <c r="KWF86" s="94"/>
      <c r="KWG86" s="94"/>
      <c r="KWH86" s="94"/>
      <c r="KWI86" s="94"/>
      <c r="KWJ86" s="94"/>
      <c r="KWK86" s="94"/>
      <c r="KWL86" s="94"/>
      <c r="KWM86" s="94"/>
      <c r="KWN86" s="94"/>
      <c r="KWO86" s="94"/>
      <c r="KWP86" s="94"/>
      <c r="KWQ86" s="94"/>
      <c r="KWR86" s="94"/>
      <c r="KWS86" s="94"/>
      <c r="KWT86" s="94"/>
      <c r="KWU86" s="94"/>
      <c r="KWV86" s="94"/>
      <c r="KWW86" s="94"/>
      <c r="KWX86" s="94"/>
      <c r="KWY86" s="94"/>
      <c r="KWZ86" s="94"/>
      <c r="KXA86" s="94"/>
      <c r="KXB86" s="94"/>
      <c r="KXC86" s="94"/>
      <c r="KXD86" s="94"/>
      <c r="KXE86" s="94"/>
      <c r="KXF86" s="94"/>
      <c r="KXG86" s="94"/>
      <c r="KXH86" s="94"/>
      <c r="KXI86" s="94"/>
      <c r="KXJ86" s="94"/>
      <c r="KXK86" s="94"/>
      <c r="KXL86" s="94"/>
      <c r="KXM86" s="94"/>
      <c r="KXN86" s="94"/>
      <c r="KXO86" s="94"/>
      <c r="KXP86" s="94"/>
      <c r="KXQ86" s="94"/>
      <c r="KXR86" s="94"/>
      <c r="KXS86" s="94"/>
      <c r="KXT86" s="94"/>
      <c r="KXU86" s="94"/>
      <c r="KXV86" s="94"/>
      <c r="KXW86" s="94"/>
      <c r="KXX86" s="94"/>
      <c r="KXY86" s="94"/>
      <c r="KXZ86" s="94"/>
      <c r="KYA86" s="94"/>
      <c r="KYB86" s="94"/>
      <c r="KYC86" s="94"/>
      <c r="KYD86" s="94"/>
      <c r="KYE86" s="94"/>
      <c r="KYF86" s="94"/>
      <c r="KYG86" s="94"/>
      <c r="KYH86" s="94"/>
      <c r="KYI86" s="94"/>
      <c r="KYJ86" s="94"/>
      <c r="KYK86" s="94"/>
      <c r="KYL86" s="94"/>
      <c r="KYM86" s="94"/>
      <c r="KYN86" s="94"/>
      <c r="KYO86" s="94"/>
      <c r="KYP86" s="94"/>
      <c r="KYQ86" s="94"/>
      <c r="KYR86" s="94"/>
      <c r="KYS86" s="94"/>
      <c r="KYT86" s="94"/>
      <c r="KYU86" s="94"/>
      <c r="KYV86" s="94"/>
      <c r="KYW86" s="94"/>
      <c r="KYX86" s="94"/>
      <c r="KYY86" s="94"/>
      <c r="KYZ86" s="94"/>
      <c r="KZA86" s="94"/>
      <c r="KZB86" s="94"/>
      <c r="KZC86" s="94"/>
      <c r="KZD86" s="94"/>
      <c r="KZE86" s="94"/>
      <c r="KZF86" s="94"/>
      <c r="KZG86" s="94"/>
      <c r="KZH86" s="94"/>
      <c r="KZI86" s="94"/>
      <c r="KZJ86" s="94"/>
      <c r="KZK86" s="94"/>
      <c r="KZL86" s="94"/>
      <c r="KZM86" s="94"/>
      <c r="KZN86" s="94"/>
      <c r="KZO86" s="94"/>
      <c r="KZP86" s="94"/>
      <c r="KZQ86" s="94"/>
      <c r="KZR86" s="94"/>
      <c r="KZS86" s="94"/>
      <c r="KZT86" s="94"/>
      <c r="KZU86" s="94"/>
      <c r="KZV86" s="94"/>
      <c r="KZW86" s="94"/>
      <c r="KZX86" s="94"/>
      <c r="KZY86" s="94"/>
      <c r="KZZ86" s="94"/>
      <c r="LAA86" s="94"/>
      <c r="LAB86" s="94"/>
      <c r="LAC86" s="94"/>
      <c r="LAD86" s="94"/>
      <c r="LAE86" s="94"/>
      <c r="LAF86" s="94"/>
      <c r="LAG86" s="94"/>
      <c r="LAH86" s="94"/>
      <c r="LAI86" s="94"/>
      <c r="LAJ86" s="94"/>
      <c r="LAK86" s="94"/>
      <c r="LAL86" s="94"/>
      <c r="LAM86" s="94"/>
      <c r="LAN86" s="94"/>
      <c r="LAO86" s="94"/>
      <c r="LAP86" s="94"/>
      <c r="LAQ86" s="94"/>
      <c r="LAR86" s="94"/>
      <c r="LAS86" s="94"/>
      <c r="LAT86" s="94"/>
      <c r="LAU86" s="94"/>
      <c r="LAV86" s="94"/>
      <c r="LAW86" s="94"/>
      <c r="LAX86" s="94"/>
      <c r="LAY86" s="94"/>
      <c r="LAZ86" s="94"/>
      <c r="LBA86" s="94"/>
      <c r="LBB86" s="94"/>
      <c r="LBC86" s="94"/>
      <c r="LBD86" s="94"/>
      <c r="LBE86" s="94"/>
      <c r="LBF86" s="94"/>
      <c r="LBG86" s="94"/>
      <c r="LBH86" s="94"/>
      <c r="LBI86" s="94"/>
      <c r="LBJ86" s="94"/>
      <c r="LBK86" s="94"/>
      <c r="LBL86" s="94"/>
      <c r="LBM86" s="94"/>
      <c r="LBN86" s="94"/>
      <c r="LBO86" s="94"/>
      <c r="LBP86" s="94"/>
      <c r="LBQ86" s="94"/>
      <c r="LBR86" s="94"/>
      <c r="LBS86" s="94"/>
      <c r="LBT86" s="94"/>
      <c r="LBU86" s="94"/>
      <c r="LBV86" s="94"/>
      <c r="LBW86" s="94"/>
      <c r="LBX86" s="94"/>
      <c r="LBY86" s="94"/>
      <c r="LBZ86" s="94"/>
      <c r="LCA86" s="94"/>
      <c r="LCB86" s="94"/>
      <c r="LCC86" s="94"/>
      <c r="LCD86" s="94"/>
      <c r="LCE86" s="94"/>
      <c r="LCF86" s="94"/>
      <c r="LCG86" s="94"/>
      <c r="LCH86" s="94"/>
      <c r="LCI86" s="94"/>
      <c r="LCJ86" s="94"/>
      <c r="LCK86" s="94"/>
      <c r="LCL86" s="94"/>
      <c r="LCM86" s="94"/>
      <c r="LCN86" s="94"/>
      <c r="LCO86" s="94"/>
      <c r="LCP86" s="94"/>
      <c r="LCQ86" s="94"/>
      <c r="LCR86" s="94"/>
      <c r="LCS86" s="94"/>
      <c r="LCT86" s="94"/>
      <c r="LCU86" s="94"/>
      <c r="LCV86" s="94"/>
      <c r="LCW86" s="94"/>
      <c r="LCX86" s="94"/>
      <c r="LCY86" s="94"/>
      <c r="LCZ86" s="94"/>
      <c r="LDA86" s="94"/>
      <c r="LDB86" s="94"/>
      <c r="LDC86" s="94"/>
      <c r="LDD86" s="94"/>
      <c r="LDE86" s="94"/>
      <c r="LDF86" s="94"/>
      <c r="LDG86" s="94"/>
      <c r="LDH86" s="94"/>
      <c r="LDI86" s="94"/>
      <c r="LDJ86" s="94"/>
      <c r="LDK86" s="94"/>
      <c r="LDL86" s="94"/>
      <c r="LDM86" s="94"/>
      <c r="LDN86" s="94"/>
      <c r="LDO86" s="94"/>
      <c r="LDP86" s="94"/>
      <c r="LDQ86" s="94"/>
      <c r="LDR86" s="94"/>
      <c r="LDS86" s="94"/>
      <c r="LDT86" s="94"/>
      <c r="LDU86" s="94"/>
      <c r="LDV86" s="94"/>
      <c r="LDW86" s="94"/>
      <c r="LDX86" s="94"/>
      <c r="LDY86" s="94"/>
      <c r="LDZ86" s="94"/>
      <c r="LEA86" s="94"/>
      <c r="LEB86" s="94"/>
      <c r="LEC86" s="94"/>
      <c r="LED86" s="94"/>
      <c r="LEE86" s="94"/>
      <c r="LEF86" s="94"/>
      <c r="LEG86" s="94"/>
      <c r="LEH86" s="94"/>
      <c r="LEI86" s="94"/>
      <c r="LEJ86" s="94"/>
      <c r="LEK86" s="94"/>
      <c r="LEL86" s="94"/>
      <c r="LEM86" s="94"/>
      <c r="LEN86" s="94"/>
      <c r="LEO86" s="94"/>
      <c r="LEP86" s="94"/>
      <c r="LEQ86" s="94"/>
      <c r="LER86" s="94"/>
      <c r="LES86" s="94"/>
      <c r="LET86" s="94"/>
      <c r="LEU86" s="94"/>
      <c r="LEV86" s="94"/>
      <c r="LEW86" s="94"/>
      <c r="LEX86" s="94"/>
      <c r="LEY86" s="94"/>
      <c r="LEZ86" s="94"/>
      <c r="LFA86" s="94"/>
      <c r="LFB86" s="94"/>
      <c r="LFC86" s="94"/>
      <c r="LFD86" s="94"/>
      <c r="LFE86" s="94"/>
      <c r="LFF86" s="94"/>
      <c r="LFG86" s="94"/>
      <c r="LFH86" s="94"/>
      <c r="LFI86" s="94"/>
      <c r="LFJ86" s="94"/>
      <c r="LFK86" s="94"/>
      <c r="LFL86" s="94"/>
      <c r="LFM86" s="94"/>
      <c r="LFN86" s="94"/>
      <c r="LFO86" s="94"/>
      <c r="LFP86" s="94"/>
      <c r="LFQ86" s="94"/>
      <c r="LFR86" s="94"/>
      <c r="LFS86" s="94"/>
      <c r="LFT86" s="94"/>
      <c r="LFU86" s="94"/>
      <c r="LFV86" s="94"/>
      <c r="LFW86" s="94"/>
      <c r="LFX86" s="94"/>
      <c r="LFY86" s="94"/>
      <c r="LFZ86" s="94"/>
      <c r="LGA86" s="94"/>
      <c r="LGB86" s="94"/>
      <c r="LGC86" s="94"/>
      <c r="LGD86" s="94"/>
      <c r="LGE86" s="94"/>
      <c r="LGF86" s="94"/>
      <c r="LGG86" s="94"/>
      <c r="LGH86" s="94"/>
      <c r="LGI86" s="94"/>
      <c r="LGJ86" s="94"/>
      <c r="LGK86" s="94"/>
      <c r="LGL86" s="94"/>
      <c r="LGM86" s="94"/>
      <c r="LGN86" s="94"/>
      <c r="LGO86" s="94"/>
      <c r="LGP86" s="94"/>
      <c r="LGQ86" s="94"/>
      <c r="LGR86" s="94"/>
      <c r="LGS86" s="94"/>
      <c r="LGT86" s="94"/>
      <c r="LGU86" s="94"/>
      <c r="LGV86" s="94"/>
      <c r="LGW86" s="94"/>
      <c r="LGX86" s="94"/>
      <c r="LGY86" s="94"/>
      <c r="LGZ86" s="94"/>
      <c r="LHA86" s="94"/>
      <c r="LHB86" s="94"/>
      <c r="LHC86" s="94"/>
      <c r="LHD86" s="94"/>
      <c r="LHE86" s="94"/>
      <c r="LHF86" s="94"/>
      <c r="LHG86" s="94"/>
      <c r="LHH86" s="94"/>
      <c r="LHI86" s="94"/>
      <c r="LHJ86" s="94"/>
      <c r="LHK86" s="94"/>
      <c r="LHL86" s="94"/>
      <c r="LHM86" s="94"/>
      <c r="LHN86" s="94"/>
      <c r="LHO86" s="94"/>
      <c r="LHP86" s="94"/>
      <c r="LHQ86" s="94"/>
      <c r="LHR86" s="94"/>
      <c r="LHS86" s="94"/>
      <c r="LHT86" s="94"/>
      <c r="LHU86" s="94"/>
      <c r="LHV86" s="94"/>
      <c r="LHW86" s="94"/>
      <c r="LHX86" s="94"/>
      <c r="LHY86" s="94"/>
      <c r="LHZ86" s="94"/>
      <c r="LIA86" s="94"/>
      <c r="LIB86" s="94"/>
      <c r="LIC86" s="94"/>
      <c r="LID86" s="94"/>
      <c r="LIE86" s="94"/>
      <c r="LIF86" s="94"/>
      <c r="LIG86" s="94"/>
      <c r="LIH86" s="94"/>
      <c r="LII86" s="94"/>
      <c r="LIJ86" s="94"/>
      <c r="LIK86" s="94"/>
      <c r="LIL86" s="94"/>
      <c r="LIM86" s="94"/>
      <c r="LIN86" s="94"/>
      <c r="LIO86" s="94"/>
      <c r="LIP86" s="94"/>
      <c r="LIQ86" s="94"/>
      <c r="LIR86" s="94"/>
      <c r="LIS86" s="94"/>
      <c r="LIT86" s="94"/>
      <c r="LIU86" s="94"/>
      <c r="LIV86" s="94"/>
      <c r="LIW86" s="94"/>
      <c r="LIX86" s="94"/>
      <c r="LIY86" s="94"/>
      <c r="LIZ86" s="94"/>
      <c r="LJA86" s="94"/>
      <c r="LJB86" s="94"/>
      <c r="LJC86" s="94"/>
      <c r="LJD86" s="94"/>
      <c r="LJE86" s="94"/>
      <c r="LJF86" s="94"/>
      <c r="LJG86" s="94"/>
      <c r="LJH86" s="94"/>
      <c r="LJI86" s="94"/>
      <c r="LJJ86" s="94"/>
      <c r="LJK86" s="94"/>
      <c r="LJL86" s="94"/>
      <c r="LJM86" s="94"/>
      <c r="LJN86" s="94"/>
      <c r="LJO86" s="94"/>
      <c r="LJP86" s="94"/>
      <c r="LJQ86" s="94"/>
      <c r="LJR86" s="94"/>
      <c r="LJS86" s="94"/>
      <c r="LJT86" s="94"/>
      <c r="LJU86" s="94"/>
      <c r="LJV86" s="94"/>
      <c r="LJW86" s="94"/>
      <c r="LJX86" s="94"/>
      <c r="LJY86" s="94"/>
      <c r="LJZ86" s="94"/>
      <c r="LKA86" s="94"/>
      <c r="LKB86" s="94"/>
      <c r="LKC86" s="94"/>
      <c r="LKD86" s="94"/>
      <c r="LKE86" s="94"/>
      <c r="LKF86" s="94"/>
      <c r="LKG86" s="94"/>
      <c r="LKH86" s="94"/>
      <c r="LKI86" s="94"/>
      <c r="LKJ86" s="94"/>
      <c r="LKK86" s="94"/>
      <c r="LKL86" s="94"/>
      <c r="LKM86" s="94"/>
      <c r="LKN86" s="94"/>
      <c r="LKO86" s="94"/>
      <c r="LKP86" s="94"/>
      <c r="LKQ86" s="94"/>
      <c r="LKR86" s="94"/>
      <c r="LKS86" s="94"/>
      <c r="LKT86" s="94"/>
      <c r="LKU86" s="94"/>
      <c r="LKV86" s="94"/>
      <c r="LKW86" s="94"/>
      <c r="LKX86" s="94"/>
      <c r="LKY86" s="94"/>
      <c r="LKZ86" s="94"/>
      <c r="LLA86" s="94"/>
      <c r="LLB86" s="94"/>
      <c r="LLC86" s="94"/>
      <c r="LLD86" s="94"/>
      <c r="LLE86" s="94"/>
      <c r="LLF86" s="94"/>
      <c r="LLG86" s="94"/>
      <c r="LLH86" s="94"/>
      <c r="LLI86" s="94"/>
      <c r="LLJ86" s="94"/>
      <c r="LLK86" s="94"/>
      <c r="LLL86" s="94"/>
      <c r="LLM86" s="94"/>
      <c r="LLN86" s="94"/>
      <c r="LLO86" s="94"/>
      <c r="LLP86" s="94"/>
      <c r="LLQ86" s="94"/>
      <c r="LLR86" s="94"/>
      <c r="LLS86" s="94"/>
      <c r="LLT86" s="94"/>
      <c r="LLU86" s="94"/>
      <c r="LLV86" s="94"/>
      <c r="LLW86" s="94"/>
      <c r="LLX86" s="94"/>
      <c r="LLY86" s="94"/>
      <c r="LLZ86" s="94"/>
      <c r="LMA86" s="94"/>
      <c r="LMB86" s="94"/>
      <c r="LMC86" s="94"/>
      <c r="LMD86" s="94"/>
      <c r="LME86" s="94"/>
      <c r="LMF86" s="94"/>
      <c r="LMG86" s="94"/>
      <c r="LMH86" s="94"/>
      <c r="LMI86" s="94"/>
      <c r="LMJ86" s="94"/>
      <c r="LMK86" s="94"/>
      <c r="LML86" s="94"/>
      <c r="LMM86" s="94"/>
      <c r="LMN86" s="94"/>
      <c r="LMO86" s="94"/>
      <c r="LMP86" s="94"/>
      <c r="LMQ86" s="94"/>
      <c r="LMR86" s="94"/>
      <c r="LMS86" s="94"/>
      <c r="LMT86" s="94"/>
      <c r="LMU86" s="94"/>
      <c r="LMV86" s="94"/>
      <c r="LMW86" s="94"/>
      <c r="LMX86" s="94"/>
      <c r="LMY86" s="94"/>
      <c r="LMZ86" s="94"/>
      <c r="LNA86" s="94"/>
      <c r="LNB86" s="94"/>
      <c r="LNC86" s="94"/>
      <c r="LND86" s="94"/>
      <c r="LNE86" s="94"/>
      <c r="LNF86" s="94"/>
      <c r="LNG86" s="94"/>
      <c r="LNH86" s="94"/>
      <c r="LNI86" s="94"/>
      <c r="LNJ86" s="94"/>
      <c r="LNK86" s="94"/>
      <c r="LNL86" s="94"/>
      <c r="LNM86" s="94"/>
      <c r="LNN86" s="94"/>
      <c r="LNO86" s="94"/>
      <c r="LNP86" s="94"/>
      <c r="LNQ86" s="94"/>
      <c r="LNR86" s="94"/>
      <c r="LNS86" s="94"/>
      <c r="LNT86" s="94"/>
      <c r="LNU86" s="94"/>
      <c r="LNV86" s="94"/>
      <c r="LNW86" s="94"/>
      <c r="LNX86" s="94"/>
      <c r="LNY86" s="94"/>
      <c r="LNZ86" s="94"/>
      <c r="LOA86" s="94"/>
      <c r="LOB86" s="94"/>
      <c r="LOC86" s="94"/>
      <c r="LOD86" s="94"/>
      <c r="LOE86" s="94"/>
      <c r="LOF86" s="94"/>
      <c r="LOG86" s="94"/>
      <c r="LOH86" s="94"/>
      <c r="LOI86" s="94"/>
      <c r="LOJ86" s="94"/>
      <c r="LOK86" s="94"/>
      <c r="LOL86" s="94"/>
      <c r="LOM86" s="94"/>
      <c r="LON86" s="94"/>
      <c r="LOO86" s="94"/>
      <c r="LOP86" s="94"/>
      <c r="LOQ86" s="94"/>
      <c r="LOR86" s="94"/>
      <c r="LOS86" s="94"/>
      <c r="LOT86" s="94"/>
      <c r="LOU86" s="94"/>
      <c r="LOV86" s="94"/>
      <c r="LOW86" s="94"/>
      <c r="LOX86" s="94"/>
      <c r="LOY86" s="94"/>
      <c r="LOZ86" s="94"/>
      <c r="LPA86" s="94"/>
      <c r="LPB86" s="94"/>
      <c r="LPC86" s="94"/>
      <c r="LPD86" s="94"/>
      <c r="LPE86" s="94"/>
      <c r="LPF86" s="94"/>
      <c r="LPG86" s="94"/>
      <c r="LPH86" s="94"/>
      <c r="LPI86" s="94"/>
      <c r="LPJ86" s="94"/>
      <c r="LPK86" s="94"/>
      <c r="LPL86" s="94"/>
      <c r="LPM86" s="94"/>
      <c r="LPN86" s="94"/>
      <c r="LPO86" s="94"/>
      <c r="LPP86" s="94"/>
      <c r="LPQ86" s="94"/>
      <c r="LPR86" s="94"/>
      <c r="LPS86" s="94"/>
      <c r="LPT86" s="94"/>
      <c r="LPU86" s="94"/>
      <c r="LPV86" s="94"/>
      <c r="LPW86" s="94"/>
      <c r="LPX86" s="94"/>
      <c r="LPY86" s="94"/>
      <c r="LPZ86" s="94"/>
      <c r="LQA86" s="94"/>
      <c r="LQB86" s="94"/>
      <c r="LQC86" s="94"/>
      <c r="LQD86" s="94"/>
      <c r="LQE86" s="94"/>
      <c r="LQF86" s="94"/>
      <c r="LQG86" s="94"/>
      <c r="LQH86" s="94"/>
      <c r="LQI86" s="94"/>
      <c r="LQJ86" s="94"/>
      <c r="LQK86" s="94"/>
      <c r="LQL86" s="94"/>
      <c r="LQM86" s="94"/>
      <c r="LQN86" s="94"/>
      <c r="LQO86" s="94"/>
      <c r="LQP86" s="94"/>
      <c r="LQQ86" s="94"/>
      <c r="LQR86" s="94"/>
      <c r="LQS86" s="94"/>
      <c r="LQT86" s="94"/>
      <c r="LQU86" s="94"/>
      <c r="LQV86" s="94"/>
      <c r="LQW86" s="94"/>
      <c r="LQX86" s="94"/>
      <c r="LQY86" s="94"/>
      <c r="LQZ86" s="94"/>
      <c r="LRA86" s="94"/>
      <c r="LRB86" s="94"/>
      <c r="LRC86" s="94"/>
      <c r="LRD86" s="94"/>
      <c r="LRE86" s="94"/>
      <c r="LRF86" s="94"/>
      <c r="LRG86" s="94"/>
      <c r="LRH86" s="94"/>
      <c r="LRI86" s="94"/>
      <c r="LRJ86" s="94"/>
      <c r="LRK86" s="94"/>
      <c r="LRL86" s="94"/>
      <c r="LRM86" s="94"/>
      <c r="LRN86" s="94"/>
      <c r="LRO86" s="94"/>
      <c r="LRP86" s="94"/>
      <c r="LRQ86" s="94"/>
      <c r="LRR86" s="94"/>
      <c r="LRS86" s="94"/>
      <c r="LRT86" s="94"/>
      <c r="LRU86" s="94"/>
      <c r="LRV86" s="94"/>
      <c r="LRW86" s="94"/>
      <c r="LRX86" s="94"/>
      <c r="LRY86" s="94"/>
      <c r="LRZ86" s="94"/>
      <c r="LSA86" s="94"/>
      <c r="LSB86" s="94"/>
      <c r="LSC86" s="94"/>
      <c r="LSD86" s="94"/>
      <c r="LSE86" s="94"/>
      <c r="LSF86" s="94"/>
      <c r="LSG86" s="94"/>
      <c r="LSH86" s="94"/>
      <c r="LSI86" s="94"/>
      <c r="LSJ86" s="94"/>
      <c r="LSK86" s="94"/>
      <c r="LSL86" s="94"/>
      <c r="LSM86" s="94"/>
      <c r="LSN86" s="94"/>
      <c r="LSO86" s="94"/>
      <c r="LSP86" s="94"/>
      <c r="LSQ86" s="94"/>
      <c r="LSR86" s="94"/>
      <c r="LSS86" s="94"/>
      <c r="LST86" s="94"/>
      <c r="LSU86" s="94"/>
      <c r="LSV86" s="94"/>
      <c r="LSW86" s="94"/>
      <c r="LSX86" s="94"/>
      <c r="LSY86" s="94"/>
      <c r="LSZ86" s="94"/>
      <c r="LTA86" s="94"/>
      <c r="LTB86" s="94"/>
      <c r="LTC86" s="94"/>
      <c r="LTD86" s="94"/>
      <c r="LTE86" s="94"/>
      <c r="LTF86" s="94"/>
      <c r="LTG86" s="94"/>
      <c r="LTH86" s="94"/>
      <c r="LTI86" s="94"/>
      <c r="LTJ86" s="94"/>
      <c r="LTK86" s="94"/>
      <c r="LTL86" s="94"/>
      <c r="LTM86" s="94"/>
      <c r="LTN86" s="94"/>
      <c r="LTO86" s="94"/>
      <c r="LTP86" s="94"/>
      <c r="LTQ86" s="94"/>
      <c r="LTR86" s="94"/>
      <c r="LTS86" s="94"/>
      <c r="LTT86" s="94"/>
      <c r="LTU86" s="94"/>
      <c r="LTV86" s="94"/>
      <c r="LTW86" s="94"/>
      <c r="LTX86" s="94"/>
      <c r="LTY86" s="94"/>
      <c r="LTZ86" s="94"/>
      <c r="LUA86" s="94"/>
      <c r="LUB86" s="94"/>
      <c r="LUC86" s="94"/>
      <c r="LUD86" s="94"/>
      <c r="LUE86" s="94"/>
      <c r="LUF86" s="94"/>
      <c r="LUG86" s="94"/>
      <c r="LUH86" s="94"/>
      <c r="LUI86" s="94"/>
      <c r="LUJ86" s="94"/>
      <c r="LUK86" s="94"/>
      <c r="LUL86" s="94"/>
      <c r="LUM86" s="94"/>
      <c r="LUN86" s="94"/>
      <c r="LUO86" s="94"/>
      <c r="LUP86" s="94"/>
      <c r="LUQ86" s="94"/>
      <c r="LUR86" s="94"/>
      <c r="LUS86" s="94"/>
      <c r="LUT86" s="94"/>
      <c r="LUU86" s="94"/>
      <c r="LUV86" s="94"/>
      <c r="LUW86" s="94"/>
      <c r="LUX86" s="94"/>
      <c r="LUY86" s="94"/>
      <c r="LUZ86" s="94"/>
      <c r="LVA86" s="94"/>
      <c r="LVB86" s="94"/>
      <c r="LVC86" s="94"/>
      <c r="LVD86" s="94"/>
      <c r="LVE86" s="94"/>
      <c r="LVF86" s="94"/>
      <c r="LVG86" s="94"/>
      <c r="LVH86" s="94"/>
      <c r="LVI86" s="94"/>
      <c r="LVJ86" s="94"/>
      <c r="LVK86" s="94"/>
      <c r="LVL86" s="94"/>
      <c r="LVM86" s="94"/>
      <c r="LVN86" s="94"/>
      <c r="LVO86" s="94"/>
      <c r="LVP86" s="94"/>
      <c r="LVQ86" s="94"/>
      <c r="LVR86" s="94"/>
      <c r="LVS86" s="94"/>
      <c r="LVT86" s="94"/>
      <c r="LVU86" s="94"/>
      <c r="LVV86" s="94"/>
      <c r="LVW86" s="94"/>
      <c r="LVX86" s="94"/>
      <c r="LVY86" s="94"/>
      <c r="LVZ86" s="94"/>
      <c r="LWA86" s="94"/>
      <c r="LWB86" s="94"/>
      <c r="LWC86" s="94"/>
      <c r="LWD86" s="94"/>
      <c r="LWE86" s="94"/>
      <c r="LWF86" s="94"/>
      <c r="LWG86" s="94"/>
      <c r="LWH86" s="94"/>
      <c r="LWI86" s="94"/>
      <c r="LWJ86" s="94"/>
      <c r="LWK86" s="94"/>
      <c r="LWL86" s="94"/>
      <c r="LWM86" s="94"/>
      <c r="LWN86" s="94"/>
      <c r="LWO86" s="94"/>
      <c r="LWP86" s="94"/>
      <c r="LWQ86" s="94"/>
      <c r="LWR86" s="94"/>
      <c r="LWS86" s="94"/>
      <c r="LWT86" s="94"/>
      <c r="LWU86" s="94"/>
      <c r="LWV86" s="94"/>
      <c r="LWW86" s="94"/>
      <c r="LWX86" s="94"/>
      <c r="LWY86" s="94"/>
      <c r="LWZ86" s="94"/>
      <c r="LXA86" s="94"/>
      <c r="LXB86" s="94"/>
      <c r="LXC86" s="94"/>
      <c r="LXD86" s="94"/>
      <c r="LXE86" s="94"/>
      <c r="LXF86" s="94"/>
      <c r="LXG86" s="94"/>
      <c r="LXH86" s="94"/>
      <c r="LXI86" s="94"/>
      <c r="LXJ86" s="94"/>
      <c r="LXK86" s="94"/>
      <c r="LXL86" s="94"/>
      <c r="LXM86" s="94"/>
      <c r="LXN86" s="94"/>
      <c r="LXO86" s="94"/>
      <c r="LXP86" s="94"/>
      <c r="LXQ86" s="94"/>
      <c r="LXR86" s="94"/>
      <c r="LXS86" s="94"/>
      <c r="LXT86" s="94"/>
      <c r="LXU86" s="94"/>
      <c r="LXV86" s="94"/>
      <c r="LXW86" s="94"/>
      <c r="LXX86" s="94"/>
      <c r="LXY86" s="94"/>
      <c r="LXZ86" s="94"/>
      <c r="LYA86" s="94"/>
      <c r="LYB86" s="94"/>
      <c r="LYC86" s="94"/>
      <c r="LYD86" s="94"/>
      <c r="LYE86" s="94"/>
      <c r="LYF86" s="94"/>
      <c r="LYG86" s="94"/>
      <c r="LYH86" s="94"/>
      <c r="LYI86" s="94"/>
      <c r="LYJ86" s="94"/>
      <c r="LYK86" s="94"/>
      <c r="LYL86" s="94"/>
      <c r="LYM86" s="94"/>
      <c r="LYN86" s="94"/>
      <c r="LYO86" s="94"/>
      <c r="LYP86" s="94"/>
      <c r="LYQ86" s="94"/>
      <c r="LYR86" s="94"/>
      <c r="LYS86" s="94"/>
      <c r="LYT86" s="94"/>
      <c r="LYU86" s="94"/>
      <c r="LYV86" s="94"/>
      <c r="LYW86" s="94"/>
      <c r="LYX86" s="94"/>
      <c r="LYY86" s="94"/>
      <c r="LYZ86" s="94"/>
      <c r="LZA86" s="94"/>
      <c r="LZB86" s="94"/>
      <c r="LZC86" s="94"/>
      <c r="LZD86" s="94"/>
      <c r="LZE86" s="94"/>
      <c r="LZF86" s="94"/>
      <c r="LZG86" s="94"/>
      <c r="LZH86" s="94"/>
      <c r="LZI86" s="94"/>
      <c r="LZJ86" s="94"/>
      <c r="LZK86" s="94"/>
      <c r="LZL86" s="94"/>
      <c r="LZM86" s="94"/>
      <c r="LZN86" s="94"/>
      <c r="LZO86" s="94"/>
      <c r="LZP86" s="94"/>
      <c r="LZQ86" s="94"/>
      <c r="LZR86" s="94"/>
      <c r="LZS86" s="94"/>
      <c r="LZT86" s="94"/>
      <c r="LZU86" s="94"/>
      <c r="LZV86" s="94"/>
      <c r="LZW86" s="94"/>
      <c r="LZX86" s="94"/>
      <c r="LZY86" s="94"/>
      <c r="LZZ86" s="94"/>
      <c r="MAA86" s="94"/>
      <c r="MAB86" s="94"/>
      <c r="MAC86" s="94"/>
      <c r="MAD86" s="94"/>
      <c r="MAE86" s="94"/>
      <c r="MAF86" s="94"/>
      <c r="MAG86" s="94"/>
      <c r="MAH86" s="94"/>
      <c r="MAI86" s="94"/>
      <c r="MAJ86" s="94"/>
      <c r="MAK86" s="94"/>
      <c r="MAL86" s="94"/>
      <c r="MAM86" s="94"/>
      <c r="MAN86" s="94"/>
      <c r="MAO86" s="94"/>
      <c r="MAP86" s="94"/>
      <c r="MAQ86" s="94"/>
      <c r="MAR86" s="94"/>
      <c r="MAS86" s="94"/>
      <c r="MAT86" s="94"/>
      <c r="MAU86" s="94"/>
      <c r="MAV86" s="94"/>
      <c r="MAW86" s="94"/>
      <c r="MAX86" s="94"/>
      <c r="MAY86" s="94"/>
      <c r="MAZ86" s="94"/>
      <c r="MBA86" s="94"/>
      <c r="MBB86" s="94"/>
      <c r="MBC86" s="94"/>
      <c r="MBD86" s="94"/>
      <c r="MBE86" s="94"/>
      <c r="MBF86" s="94"/>
      <c r="MBG86" s="94"/>
      <c r="MBH86" s="94"/>
      <c r="MBI86" s="94"/>
      <c r="MBJ86" s="94"/>
      <c r="MBK86" s="94"/>
      <c r="MBL86" s="94"/>
      <c r="MBM86" s="94"/>
      <c r="MBN86" s="94"/>
      <c r="MBO86" s="94"/>
      <c r="MBP86" s="94"/>
      <c r="MBQ86" s="94"/>
      <c r="MBR86" s="94"/>
      <c r="MBS86" s="94"/>
      <c r="MBT86" s="94"/>
      <c r="MBU86" s="94"/>
      <c r="MBV86" s="94"/>
      <c r="MBW86" s="94"/>
      <c r="MBX86" s="94"/>
      <c r="MBY86" s="94"/>
      <c r="MBZ86" s="94"/>
      <c r="MCA86" s="94"/>
      <c r="MCB86" s="94"/>
      <c r="MCC86" s="94"/>
      <c r="MCD86" s="94"/>
      <c r="MCE86" s="94"/>
      <c r="MCF86" s="94"/>
      <c r="MCG86" s="94"/>
      <c r="MCH86" s="94"/>
      <c r="MCI86" s="94"/>
      <c r="MCJ86" s="94"/>
      <c r="MCK86" s="94"/>
      <c r="MCL86" s="94"/>
      <c r="MCM86" s="94"/>
      <c r="MCN86" s="94"/>
      <c r="MCO86" s="94"/>
      <c r="MCP86" s="94"/>
      <c r="MCQ86" s="94"/>
      <c r="MCR86" s="94"/>
      <c r="MCS86" s="94"/>
      <c r="MCT86" s="94"/>
      <c r="MCU86" s="94"/>
      <c r="MCV86" s="94"/>
      <c r="MCW86" s="94"/>
      <c r="MCX86" s="94"/>
      <c r="MCY86" s="94"/>
      <c r="MCZ86" s="94"/>
      <c r="MDA86" s="94"/>
      <c r="MDB86" s="94"/>
      <c r="MDC86" s="94"/>
      <c r="MDD86" s="94"/>
      <c r="MDE86" s="94"/>
      <c r="MDF86" s="94"/>
      <c r="MDG86" s="94"/>
      <c r="MDH86" s="94"/>
      <c r="MDI86" s="94"/>
      <c r="MDJ86" s="94"/>
      <c r="MDK86" s="94"/>
      <c r="MDL86" s="94"/>
      <c r="MDM86" s="94"/>
      <c r="MDN86" s="94"/>
      <c r="MDO86" s="94"/>
      <c r="MDP86" s="94"/>
      <c r="MDQ86" s="94"/>
      <c r="MDR86" s="94"/>
      <c r="MDS86" s="94"/>
      <c r="MDT86" s="94"/>
      <c r="MDU86" s="94"/>
      <c r="MDV86" s="94"/>
      <c r="MDW86" s="94"/>
      <c r="MDX86" s="94"/>
      <c r="MDY86" s="94"/>
      <c r="MDZ86" s="94"/>
      <c r="MEA86" s="94"/>
      <c r="MEB86" s="94"/>
      <c r="MEC86" s="94"/>
      <c r="MED86" s="94"/>
      <c r="MEE86" s="94"/>
      <c r="MEF86" s="94"/>
      <c r="MEG86" s="94"/>
      <c r="MEH86" s="94"/>
      <c r="MEI86" s="94"/>
      <c r="MEJ86" s="94"/>
      <c r="MEK86" s="94"/>
      <c r="MEL86" s="94"/>
      <c r="MEM86" s="94"/>
      <c r="MEN86" s="94"/>
      <c r="MEO86" s="94"/>
      <c r="MEP86" s="94"/>
      <c r="MEQ86" s="94"/>
      <c r="MER86" s="94"/>
      <c r="MES86" s="94"/>
      <c r="MET86" s="94"/>
      <c r="MEU86" s="94"/>
      <c r="MEV86" s="94"/>
      <c r="MEW86" s="94"/>
      <c r="MEX86" s="94"/>
      <c r="MEY86" s="94"/>
      <c r="MEZ86" s="94"/>
      <c r="MFA86" s="94"/>
      <c r="MFB86" s="94"/>
      <c r="MFC86" s="94"/>
      <c r="MFD86" s="94"/>
      <c r="MFE86" s="94"/>
      <c r="MFF86" s="94"/>
      <c r="MFG86" s="94"/>
      <c r="MFH86" s="94"/>
      <c r="MFI86" s="94"/>
      <c r="MFJ86" s="94"/>
      <c r="MFK86" s="94"/>
      <c r="MFL86" s="94"/>
      <c r="MFM86" s="94"/>
      <c r="MFN86" s="94"/>
      <c r="MFO86" s="94"/>
      <c r="MFP86" s="94"/>
      <c r="MFQ86" s="94"/>
      <c r="MFR86" s="94"/>
      <c r="MFS86" s="94"/>
      <c r="MFT86" s="94"/>
      <c r="MFU86" s="94"/>
      <c r="MFV86" s="94"/>
      <c r="MFW86" s="94"/>
      <c r="MFX86" s="94"/>
      <c r="MFY86" s="94"/>
      <c r="MFZ86" s="94"/>
      <c r="MGA86" s="94"/>
      <c r="MGB86" s="94"/>
      <c r="MGC86" s="94"/>
      <c r="MGD86" s="94"/>
      <c r="MGE86" s="94"/>
      <c r="MGF86" s="94"/>
      <c r="MGG86" s="94"/>
      <c r="MGH86" s="94"/>
      <c r="MGI86" s="94"/>
      <c r="MGJ86" s="94"/>
      <c r="MGK86" s="94"/>
      <c r="MGL86" s="94"/>
      <c r="MGM86" s="94"/>
      <c r="MGN86" s="94"/>
      <c r="MGO86" s="94"/>
      <c r="MGP86" s="94"/>
      <c r="MGQ86" s="94"/>
      <c r="MGR86" s="94"/>
      <c r="MGS86" s="94"/>
      <c r="MGT86" s="94"/>
      <c r="MGU86" s="94"/>
      <c r="MGV86" s="94"/>
      <c r="MGW86" s="94"/>
      <c r="MGX86" s="94"/>
      <c r="MGY86" s="94"/>
      <c r="MGZ86" s="94"/>
      <c r="MHA86" s="94"/>
      <c r="MHB86" s="94"/>
      <c r="MHC86" s="94"/>
      <c r="MHD86" s="94"/>
      <c r="MHE86" s="94"/>
      <c r="MHF86" s="94"/>
      <c r="MHG86" s="94"/>
      <c r="MHH86" s="94"/>
      <c r="MHI86" s="94"/>
      <c r="MHJ86" s="94"/>
      <c r="MHK86" s="94"/>
      <c r="MHL86" s="94"/>
      <c r="MHM86" s="94"/>
      <c r="MHN86" s="94"/>
      <c r="MHO86" s="94"/>
      <c r="MHP86" s="94"/>
      <c r="MHQ86" s="94"/>
      <c r="MHR86" s="94"/>
      <c r="MHS86" s="94"/>
      <c r="MHT86" s="94"/>
      <c r="MHU86" s="94"/>
      <c r="MHV86" s="94"/>
      <c r="MHW86" s="94"/>
      <c r="MHX86" s="94"/>
      <c r="MHY86" s="94"/>
      <c r="MHZ86" s="94"/>
      <c r="MIA86" s="94"/>
      <c r="MIB86" s="94"/>
      <c r="MIC86" s="94"/>
      <c r="MID86" s="94"/>
      <c r="MIE86" s="94"/>
      <c r="MIF86" s="94"/>
      <c r="MIG86" s="94"/>
      <c r="MIH86" s="94"/>
      <c r="MII86" s="94"/>
      <c r="MIJ86" s="94"/>
      <c r="MIK86" s="94"/>
      <c r="MIL86" s="94"/>
      <c r="MIM86" s="94"/>
      <c r="MIN86" s="94"/>
      <c r="MIO86" s="94"/>
      <c r="MIP86" s="94"/>
      <c r="MIQ86" s="94"/>
      <c r="MIR86" s="94"/>
      <c r="MIS86" s="94"/>
      <c r="MIT86" s="94"/>
      <c r="MIU86" s="94"/>
      <c r="MIV86" s="94"/>
      <c r="MIW86" s="94"/>
      <c r="MIX86" s="94"/>
      <c r="MIY86" s="94"/>
      <c r="MIZ86" s="94"/>
      <c r="MJA86" s="94"/>
      <c r="MJB86" s="94"/>
      <c r="MJC86" s="94"/>
      <c r="MJD86" s="94"/>
      <c r="MJE86" s="94"/>
      <c r="MJF86" s="94"/>
      <c r="MJG86" s="94"/>
      <c r="MJH86" s="94"/>
      <c r="MJI86" s="94"/>
      <c r="MJJ86" s="94"/>
      <c r="MJK86" s="94"/>
      <c r="MJL86" s="94"/>
      <c r="MJM86" s="94"/>
      <c r="MJN86" s="94"/>
      <c r="MJO86" s="94"/>
      <c r="MJP86" s="94"/>
      <c r="MJQ86" s="94"/>
      <c r="MJR86" s="94"/>
      <c r="MJS86" s="94"/>
      <c r="MJT86" s="94"/>
      <c r="MJU86" s="94"/>
      <c r="MJV86" s="94"/>
      <c r="MJW86" s="94"/>
      <c r="MJX86" s="94"/>
      <c r="MJY86" s="94"/>
      <c r="MJZ86" s="94"/>
      <c r="MKA86" s="94"/>
      <c r="MKB86" s="94"/>
      <c r="MKC86" s="94"/>
      <c r="MKD86" s="94"/>
      <c r="MKE86" s="94"/>
      <c r="MKF86" s="94"/>
      <c r="MKG86" s="94"/>
      <c r="MKH86" s="94"/>
      <c r="MKI86" s="94"/>
      <c r="MKJ86" s="94"/>
      <c r="MKK86" s="94"/>
      <c r="MKL86" s="94"/>
      <c r="MKM86" s="94"/>
      <c r="MKN86" s="94"/>
      <c r="MKO86" s="94"/>
      <c r="MKP86" s="94"/>
      <c r="MKQ86" s="94"/>
      <c r="MKR86" s="94"/>
      <c r="MKS86" s="94"/>
      <c r="MKT86" s="94"/>
      <c r="MKU86" s="94"/>
      <c r="MKV86" s="94"/>
      <c r="MKW86" s="94"/>
      <c r="MKX86" s="94"/>
      <c r="MKY86" s="94"/>
      <c r="MKZ86" s="94"/>
      <c r="MLA86" s="94"/>
      <c r="MLB86" s="94"/>
      <c r="MLC86" s="94"/>
      <c r="MLD86" s="94"/>
      <c r="MLE86" s="94"/>
      <c r="MLF86" s="94"/>
      <c r="MLG86" s="94"/>
      <c r="MLH86" s="94"/>
      <c r="MLI86" s="94"/>
      <c r="MLJ86" s="94"/>
      <c r="MLK86" s="94"/>
      <c r="MLL86" s="94"/>
      <c r="MLM86" s="94"/>
      <c r="MLN86" s="94"/>
      <c r="MLO86" s="94"/>
      <c r="MLP86" s="94"/>
      <c r="MLQ86" s="94"/>
      <c r="MLR86" s="94"/>
      <c r="MLS86" s="94"/>
      <c r="MLT86" s="94"/>
      <c r="MLU86" s="94"/>
      <c r="MLV86" s="94"/>
      <c r="MLW86" s="94"/>
      <c r="MLX86" s="94"/>
      <c r="MLY86" s="94"/>
      <c r="MLZ86" s="94"/>
      <c r="MMA86" s="94"/>
      <c r="MMB86" s="94"/>
      <c r="MMC86" s="94"/>
      <c r="MMD86" s="94"/>
      <c r="MME86" s="94"/>
      <c r="MMF86" s="94"/>
      <c r="MMG86" s="94"/>
      <c r="MMH86" s="94"/>
      <c r="MMI86" s="94"/>
      <c r="MMJ86" s="94"/>
      <c r="MMK86" s="94"/>
      <c r="MML86" s="94"/>
      <c r="MMM86" s="94"/>
      <c r="MMN86" s="94"/>
      <c r="MMO86" s="94"/>
      <c r="MMP86" s="94"/>
      <c r="MMQ86" s="94"/>
      <c r="MMR86" s="94"/>
      <c r="MMS86" s="94"/>
      <c r="MMT86" s="94"/>
      <c r="MMU86" s="94"/>
      <c r="MMV86" s="94"/>
      <c r="MMW86" s="94"/>
      <c r="MMX86" s="94"/>
      <c r="MMY86" s="94"/>
      <c r="MMZ86" s="94"/>
      <c r="MNA86" s="94"/>
      <c r="MNB86" s="94"/>
      <c r="MNC86" s="94"/>
      <c r="MND86" s="94"/>
      <c r="MNE86" s="94"/>
      <c r="MNF86" s="94"/>
      <c r="MNG86" s="94"/>
      <c r="MNH86" s="94"/>
      <c r="MNI86" s="94"/>
      <c r="MNJ86" s="94"/>
      <c r="MNK86" s="94"/>
      <c r="MNL86" s="94"/>
      <c r="MNM86" s="94"/>
      <c r="MNN86" s="94"/>
      <c r="MNO86" s="94"/>
      <c r="MNP86" s="94"/>
      <c r="MNQ86" s="94"/>
      <c r="MNR86" s="94"/>
      <c r="MNS86" s="94"/>
      <c r="MNT86" s="94"/>
      <c r="MNU86" s="94"/>
      <c r="MNV86" s="94"/>
      <c r="MNW86" s="94"/>
      <c r="MNX86" s="94"/>
      <c r="MNY86" s="94"/>
      <c r="MNZ86" s="94"/>
      <c r="MOA86" s="94"/>
      <c r="MOB86" s="94"/>
      <c r="MOC86" s="94"/>
      <c r="MOD86" s="94"/>
      <c r="MOE86" s="94"/>
      <c r="MOF86" s="94"/>
      <c r="MOG86" s="94"/>
      <c r="MOH86" s="94"/>
      <c r="MOI86" s="94"/>
      <c r="MOJ86" s="94"/>
      <c r="MOK86" s="94"/>
      <c r="MOL86" s="94"/>
      <c r="MOM86" s="94"/>
      <c r="MON86" s="94"/>
      <c r="MOO86" s="94"/>
      <c r="MOP86" s="94"/>
      <c r="MOQ86" s="94"/>
      <c r="MOR86" s="94"/>
      <c r="MOS86" s="94"/>
      <c r="MOT86" s="94"/>
      <c r="MOU86" s="94"/>
      <c r="MOV86" s="94"/>
      <c r="MOW86" s="94"/>
      <c r="MOX86" s="94"/>
      <c r="MOY86" s="94"/>
      <c r="MOZ86" s="94"/>
      <c r="MPA86" s="94"/>
      <c r="MPB86" s="94"/>
      <c r="MPC86" s="94"/>
      <c r="MPD86" s="94"/>
      <c r="MPE86" s="94"/>
      <c r="MPF86" s="94"/>
      <c r="MPG86" s="94"/>
      <c r="MPH86" s="94"/>
      <c r="MPI86" s="94"/>
      <c r="MPJ86" s="94"/>
      <c r="MPK86" s="94"/>
      <c r="MPL86" s="94"/>
      <c r="MPM86" s="94"/>
      <c r="MPN86" s="94"/>
      <c r="MPO86" s="94"/>
      <c r="MPP86" s="94"/>
      <c r="MPQ86" s="94"/>
      <c r="MPR86" s="94"/>
      <c r="MPS86" s="94"/>
      <c r="MPT86" s="94"/>
      <c r="MPU86" s="94"/>
      <c r="MPV86" s="94"/>
      <c r="MPW86" s="94"/>
      <c r="MPX86" s="94"/>
      <c r="MPY86" s="94"/>
      <c r="MPZ86" s="94"/>
      <c r="MQA86" s="94"/>
      <c r="MQB86" s="94"/>
      <c r="MQC86" s="94"/>
      <c r="MQD86" s="94"/>
      <c r="MQE86" s="94"/>
      <c r="MQF86" s="94"/>
      <c r="MQG86" s="94"/>
      <c r="MQH86" s="94"/>
      <c r="MQI86" s="94"/>
      <c r="MQJ86" s="94"/>
      <c r="MQK86" s="94"/>
      <c r="MQL86" s="94"/>
      <c r="MQM86" s="94"/>
      <c r="MQN86" s="94"/>
      <c r="MQO86" s="94"/>
      <c r="MQP86" s="94"/>
      <c r="MQQ86" s="94"/>
      <c r="MQR86" s="94"/>
      <c r="MQS86" s="94"/>
      <c r="MQT86" s="94"/>
      <c r="MQU86" s="94"/>
      <c r="MQV86" s="94"/>
      <c r="MQW86" s="94"/>
      <c r="MQX86" s="94"/>
      <c r="MQY86" s="94"/>
      <c r="MQZ86" s="94"/>
      <c r="MRA86" s="94"/>
      <c r="MRB86" s="94"/>
      <c r="MRC86" s="94"/>
      <c r="MRD86" s="94"/>
      <c r="MRE86" s="94"/>
      <c r="MRF86" s="94"/>
      <c r="MRG86" s="94"/>
      <c r="MRH86" s="94"/>
      <c r="MRI86" s="94"/>
      <c r="MRJ86" s="94"/>
      <c r="MRK86" s="94"/>
      <c r="MRL86" s="94"/>
      <c r="MRM86" s="94"/>
      <c r="MRN86" s="94"/>
      <c r="MRO86" s="94"/>
      <c r="MRP86" s="94"/>
      <c r="MRQ86" s="94"/>
      <c r="MRR86" s="94"/>
      <c r="MRS86" s="94"/>
      <c r="MRT86" s="94"/>
      <c r="MRU86" s="94"/>
      <c r="MRV86" s="94"/>
      <c r="MRW86" s="94"/>
      <c r="MRX86" s="94"/>
      <c r="MRY86" s="94"/>
      <c r="MRZ86" s="94"/>
      <c r="MSA86" s="94"/>
      <c r="MSB86" s="94"/>
      <c r="MSC86" s="94"/>
      <c r="MSD86" s="94"/>
      <c r="MSE86" s="94"/>
      <c r="MSF86" s="94"/>
      <c r="MSG86" s="94"/>
      <c r="MSH86" s="94"/>
      <c r="MSI86" s="94"/>
      <c r="MSJ86" s="94"/>
      <c r="MSK86" s="94"/>
      <c r="MSL86" s="94"/>
      <c r="MSM86" s="94"/>
      <c r="MSN86" s="94"/>
      <c r="MSO86" s="94"/>
      <c r="MSP86" s="94"/>
      <c r="MSQ86" s="94"/>
      <c r="MSR86" s="94"/>
      <c r="MSS86" s="94"/>
      <c r="MST86" s="94"/>
      <c r="MSU86" s="94"/>
      <c r="MSV86" s="94"/>
      <c r="MSW86" s="94"/>
      <c r="MSX86" s="94"/>
      <c r="MSY86" s="94"/>
      <c r="MSZ86" s="94"/>
      <c r="MTA86" s="94"/>
      <c r="MTB86" s="94"/>
      <c r="MTC86" s="94"/>
      <c r="MTD86" s="94"/>
      <c r="MTE86" s="94"/>
      <c r="MTF86" s="94"/>
      <c r="MTG86" s="94"/>
      <c r="MTH86" s="94"/>
      <c r="MTI86" s="94"/>
      <c r="MTJ86" s="94"/>
      <c r="MTK86" s="94"/>
      <c r="MTL86" s="94"/>
      <c r="MTM86" s="94"/>
      <c r="MTN86" s="94"/>
      <c r="MTO86" s="94"/>
      <c r="MTP86" s="94"/>
      <c r="MTQ86" s="94"/>
      <c r="MTR86" s="94"/>
      <c r="MTS86" s="94"/>
      <c r="MTT86" s="94"/>
      <c r="MTU86" s="94"/>
      <c r="MTV86" s="94"/>
      <c r="MTW86" s="94"/>
      <c r="MTX86" s="94"/>
      <c r="MTY86" s="94"/>
      <c r="MTZ86" s="94"/>
      <c r="MUA86" s="94"/>
      <c r="MUB86" s="94"/>
      <c r="MUC86" s="94"/>
      <c r="MUD86" s="94"/>
      <c r="MUE86" s="94"/>
      <c r="MUF86" s="94"/>
      <c r="MUG86" s="94"/>
      <c r="MUH86" s="94"/>
      <c r="MUI86" s="94"/>
      <c r="MUJ86" s="94"/>
      <c r="MUK86" s="94"/>
      <c r="MUL86" s="94"/>
      <c r="MUM86" s="94"/>
      <c r="MUN86" s="94"/>
      <c r="MUO86" s="94"/>
      <c r="MUP86" s="94"/>
      <c r="MUQ86" s="94"/>
      <c r="MUR86" s="94"/>
      <c r="MUS86" s="94"/>
      <c r="MUT86" s="94"/>
      <c r="MUU86" s="94"/>
      <c r="MUV86" s="94"/>
      <c r="MUW86" s="94"/>
      <c r="MUX86" s="94"/>
      <c r="MUY86" s="94"/>
      <c r="MUZ86" s="94"/>
      <c r="MVA86" s="94"/>
      <c r="MVB86" s="94"/>
      <c r="MVC86" s="94"/>
      <c r="MVD86" s="94"/>
      <c r="MVE86" s="94"/>
      <c r="MVF86" s="94"/>
      <c r="MVG86" s="94"/>
      <c r="MVH86" s="94"/>
      <c r="MVI86" s="94"/>
      <c r="MVJ86" s="94"/>
      <c r="MVK86" s="94"/>
      <c r="MVL86" s="94"/>
      <c r="MVM86" s="94"/>
      <c r="MVN86" s="94"/>
      <c r="MVO86" s="94"/>
      <c r="MVP86" s="94"/>
      <c r="MVQ86" s="94"/>
      <c r="MVR86" s="94"/>
      <c r="MVS86" s="94"/>
      <c r="MVT86" s="94"/>
      <c r="MVU86" s="94"/>
      <c r="MVV86" s="94"/>
      <c r="MVW86" s="94"/>
      <c r="MVX86" s="94"/>
      <c r="MVY86" s="94"/>
      <c r="MVZ86" s="94"/>
      <c r="MWA86" s="94"/>
      <c r="MWB86" s="94"/>
      <c r="MWC86" s="94"/>
      <c r="MWD86" s="94"/>
      <c r="MWE86" s="94"/>
      <c r="MWF86" s="94"/>
      <c r="MWG86" s="94"/>
      <c r="MWH86" s="94"/>
      <c r="MWI86" s="94"/>
      <c r="MWJ86" s="94"/>
      <c r="MWK86" s="94"/>
      <c r="MWL86" s="94"/>
      <c r="MWM86" s="94"/>
      <c r="MWN86" s="94"/>
      <c r="MWO86" s="94"/>
      <c r="MWP86" s="94"/>
      <c r="MWQ86" s="94"/>
      <c r="MWR86" s="94"/>
      <c r="MWS86" s="94"/>
      <c r="MWT86" s="94"/>
      <c r="MWU86" s="94"/>
      <c r="MWV86" s="94"/>
      <c r="MWW86" s="94"/>
      <c r="MWX86" s="94"/>
      <c r="MWY86" s="94"/>
      <c r="MWZ86" s="94"/>
      <c r="MXA86" s="94"/>
      <c r="MXB86" s="94"/>
      <c r="MXC86" s="94"/>
      <c r="MXD86" s="94"/>
      <c r="MXE86" s="94"/>
      <c r="MXF86" s="94"/>
      <c r="MXG86" s="94"/>
      <c r="MXH86" s="94"/>
      <c r="MXI86" s="94"/>
      <c r="MXJ86" s="94"/>
      <c r="MXK86" s="94"/>
      <c r="MXL86" s="94"/>
      <c r="MXM86" s="94"/>
      <c r="MXN86" s="94"/>
      <c r="MXO86" s="94"/>
      <c r="MXP86" s="94"/>
      <c r="MXQ86" s="94"/>
      <c r="MXR86" s="94"/>
      <c r="MXS86" s="94"/>
      <c r="MXT86" s="94"/>
      <c r="MXU86" s="94"/>
      <c r="MXV86" s="94"/>
      <c r="MXW86" s="94"/>
      <c r="MXX86" s="94"/>
      <c r="MXY86" s="94"/>
      <c r="MXZ86" s="94"/>
      <c r="MYA86" s="94"/>
      <c r="MYB86" s="94"/>
      <c r="MYC86" s="94"/>
      <c r="MYD86" s="94"/>
      <c r="MYE86" s="94"/>
      <c r="MYF86" s="94"/>
      <c r="MYG86" s="94"/>
      <c r="MYH86" s="94"/>
      <c r="MYI86" s="94"/>
      <c r="MYJ86" s="94"/>
      <c r="MYK86" s="94"/>
      <c r="MYL86" s="94"/>
      <c r="MYM86" s="94"/>
      <c r="MYN86" s="94"/>
      <c r="MYO86" s="94"/>
      <c r="MYP86" s="94"/>
      <c r="MYQ86" s="94"/>
      <c r="MYR86" s="94"/>
      <c r="MYS86" s="94"/>
      <c r="MYT86" s="94"/>
      <c r="MYU86" s="94"/>
      <c r="MYV86" s="94"/>
      <c r="MYW86" s="94"/>
      <c r="MYX86" s="94"/>
      <c r="MYY86" s="94"/>
      <c r="MYZ86" s="94"/>
      <c r="MZA86" s="94"/>
      <c r="MZB86" s="94"/>
      <c r="MZC86" s="94"/>
      <c r="MZD86" s="94"/>
      <c r="MZE86" s="94"/>
      <c r="MZF86" s="94"/>
      <c r="MZG86" s="94"/>
      <c r="MZH86" s="94"/>
      <c r="MZI86" s="94"/>
      <c r="MZJ86" s="94"/>
      <c r="MZK86" s="94"/>
      <c r="MZL86" s="94"/>
      <c r="MZM86" s="94"/>
      <c r="MZN86" s="94"/>
      <c r="MZO86" s="94"/>
      <c r="MZP86" s="94"/>
      <c r="MZQ86" s="94"/>
      <c r="MZR86" s="94"/>
      <c r="MZS86" s="94"/>
      <c r="MZT86" s="94"/>
      <c r="MZU86" s="94"/>
      <c r="MZV86" s="94"/>
      <c r="MZW86" s="94"/>
      <c r="MZX86" s="94"/>
      <c r="MZY86" s="94"/>
      <c r="MZZ86" s="94"/>
      <c r="NAA86" s="94"/>
      <c r="NAB86" s="94"/>
      <c r="NAC86" s="94"/>
      <c r="NAD86" s="94"/>
      <c r="NAE86" s="94"/>
      <c r="NAF86" s="94"/>
      <c r="NAG86" s="94"/>
      <c r="NAH86" s="94"/>
      <c r="NAI86" s="94"/>
      <c r="NAJ86" s="94"/>
      <c r="NAK86" s="94"/>
      <c r="NAL86" s="94"/>
      <c r="NAM86" s="94"/>
      <c r="NAN86" s="94"/>
      <c r="NAO86" s="94"/>
      <c r="NAP86" s="94"/>
      <c r="NAQ86" s="94"/>
      <c r="NAR86" s="94"/>
      <c r="NAS86" s="94"/>
      <c r="NAT86" s="94"/>
      <c r="NAU86" s="94"/>
      <c r="NAV86" s="94"/>
      <c r="NAW86" s="94"/>
      <c r="NAX86" s="94"/>
      <c r="NAY86" s="94"/>
      <c r="NAZ86" s="94"/>
      <c r="NBA86" s="94"/>
      <c r="NBB86" s="94"/>
      <c r="NBC86" s="94"/>
      <c r="NBD86" s="94"/>
      <c r="NBE86" s="94"/>
      <c r="NBF86" s="94"/>
      <c r="NBG86" s="94"/>
      <c r="NBH86" s="94"/>
      <c r="NBI86" s="94"/>
      <c r="NBJ86" s="94"/>
      <c r="NBK86" s="94"/>
      <c r="NBL86" s="94"/>
      <c r="NBM86" s="94"/>
      <c r="NBN86" s="94"/>
      <c r="NBO86" s="94"/>
      <c r="NBP86" s="94"/>
      <c r="NBQ86" s="94"/>
      <c r="NBR86" s="94"/>
      <c r="NBS86" s="94"/>
      <c r="NBT86" s="94"/>
      <c r="NBU86" s="94"/>
      <c r="NBV86" s="94"/>
      <c r="NBW86" s="94"/>
      <c r="NBX86" s="94"/>
      <c r="NBY86" s="94"/>
      <c r="NBZ86" s="94"/>
      <c r="NCA86" s="94"/>
      <c r="NCB86" s="94"/>
      <c r="NCC86" s="94"/>
      <c r="NCD86" s="94"/>
      <c r="NCE86" s="94"/>
      <c r="NCF86" s="94"/>
      <c r="NCG86" s="94"/>
      <c r="NCH86" s="94"/>
      <c r="NCI86" s="94"/>
      <c r="NCJ86" s="94"/>
      <c r="NCK86" s="94"/>
      <c r="NCL86" s="94"/>
      <c r="NCM86" s="94"/>
      <c r="NCN86" s="94"/>
      <c r="NCO86" s="94"/>
      <c r="NCP86" s="94"/>
      <c r="NCQ86" s="94"/>
      <c r="NCR86" s="94"/>
      <c r="NCS86" s="94"/>
      <c r="NCT86" s="94"/>
      <c r="NCU86" s="94"/>
      <c r="NCV86" s="94"/>
      <c r="NCW86" s="94"/>
      <c r="NCX86" s="94"/>
      <c r="NCY86" s="94"/>
      <c r="NCZ86" s="94"/>
      <c r="NDA86" s="94"/>
      <c r="NDB86" s="94"/>
      <c r="NDC86" s="94"/>
      <c r="NDD86" s="94"/>
      <c r="NDE86" s="94"/>
      <c r="NDF86" s="94"/>
      <c r="NDG86" s="94"/>
      <c r="NDH86" s="94"/>
      <c r="NDI86" s="94"/>
      <c r="NDJ86" s="94"/>
      <c r="NDK86" s="94"/>
      <c r="NDL86" s="94"/>
      <c r="NDM86" s="94"/>
      <c r="NDN86" s="94"/>
      <c r="NDO86" s="94"/>
      <c r="NDP86" s="94"/>
      <c r="NDQ86" s="94"/>
      <c r="NDR86" s="94"/>
      <c r="NDS86" s="94"/>
      <c r="NDT86" s="94"/>
      <c r="NDU86" s="94"/>
      <c r="NDV86" s="94"/>
      <c r="NDW86" s="94"/>
      <c r="NDX86" s="94"/>
      <c r="NDY86" s="94"/>
      <c r="NDZ86" s="94"/>
      <c r="NEA86" s="94"/>
      <c r="NEB86" s="94"/>
      <c r="NEC86" s="94"/>
      <c r="NED86" s="94"/>
      <c r="NEE86" s="94"/>
      <c r="NEF86" s="94"/>
      <c r="NEG86" s="94"/>
      <c r="NEH86" s="94"/>
      <c r="NEI86" s="94"/>
      <c r="NEJ86" s="94"/>
      <c r="NEK86" s="94"/>
      <c r="NEL86" s="94"/>
      <c r="NEM86" s="94"/>
      <c r="NEN86" s="94"/>
      <c r="NEO86" s="94"/>
      <c r="NEP86" s="94"/>
      <c r="NEQ86" s="94"/>
      <c r="NER86" s="94"/>
      <c r="NES86" s="94"/>
      <c r="NET86" s="94"/>
      <c r="NEU86" s="94"/>
      <c r="NEV86" s="94"/>
      <c r="NEW86" s="94"/>
      <c r="NEX86" s="94"/>
      <c r="NEY86" s="94"/>
      <c r="NEZ86" s="94"/>
      <c r="NFA86" s="94"/>
      <c r="NFB86" s="94"/>
      <c r="NFC86" s="94"/>
      <c r="NFD86" s="94"/>
      <c r="NFE86" s="94"/>
      <c r="NFF86" s="94"/>
      <c r="NFG86" s="94"/>
      <c r="NFH86" s="94"/>
      <c r="NFI86" s="94"/>
      <c r="NFJ86" s="94"/>
      <c r="NFK86" s="94"/>
      <c r="NFL86" s="94"/>
      <c r="NFM86" s="94"/>
      <c r="NFN86" s="94"/>
      <c r="NFO86" s="94"/>
      <c r="NFP86" s="94"/>
      <c r="NFQ86" s="94"/>
      <c r="NFR86" s="94"/>
      <c r="NFS86" s="94"/>
      <c r="NFT86" s="94"/>
      <c r="NFU86" s="94"/>
      <c r="NFV86" s="94"/>
      <c r="NFW86" s="94"/>
      <c r="NFX86" s="94"/>
      <c r="NFY86" s="94"/>
      <c r="NFZ86" s="94"/>
      <c r="NGA86" s="94"/>
      <c r="NGB86" s="94"/>
      <c r="NGC86" s="94"/>
      <c r="NGD86" s="94"/>
      <c r="NGE86" s="94"/>
      <c r="NGF86" s="94"/>
      <c r="NGG86" s="94"/>
      <c r="NGH86" s="94"/>
      <c r="NGI86" s="94"/>
      <c r="NGJ86" s="94"/>
      <c r="NGK86" s="94"/>
      <c r="NGL86" s="94"/>
      <c r="NGM86" s="94"/>
      <c r="NGN86" s="94"/>
      <c r="NGO86" s="94"/>
      <c r="NGP86" s="94"/>
      <c r="NGQ86" s="94"/>
      <c r="NGR86" s="94"/>
      <c r="NGS86" s="94"/>
      <c r="NGT86" s="94"/>
      <c r="NGU86" s="94"/>
      <c r="NGV86" s="94"/>
      <c r="NGW86" s="94"/>
      <c r="NGX86" s="94"/>
      <c r="NGY86" s="94"/>
      <c r="NGZ86" s="94"/>
      <c r="NHA86" s="94"/>
      <c r="NHB86" s="94"/>
      <c r="NHC86" s="94"/>
      <c r="NHD86" s="94"/>
      <c r="NHE86" s="94"/>
      <c r="NHF86" s="94"/>
      <c r="NHG86" s="94"/>
      <c r="NHH86" s="94"/>
      <c r="NHI86" s="94"/>
      <c r="NHJ86" s="94"/>
      <c r="NHK86" s="94"/>
      <c r="NHL86" s="94"/>
      <c r="NHM86" s="94"/>
      <c r="NHN86" s="94"/>
      <c r="NHO86" s="94"/>
      <c r="NHP86" s="94"/>
      <c r="NHQ86" s="94"/>
      <c r="NHR86" s="94"/>
      <c r="NHS86" s="94"/>
      <c r="NHT86" s="94"/>
      <c r="NHU86" s="94"/>
      <c r="NHV86" s="94"/>
      <c r="NHW86" s="94"/>
      <c r="NHX86" s="94"/>
      <c r="NHY86" s="94"/>
      <c r="NHZ86" s="94"/>
      <c r="NIA86" s="94"/>
      <c r="NIB86" s="94"/>
      <c r="NIC86" s="94"/>
      <c r="NID86" s="94"/>
      <c r="NIE86" s="94"/>
      <c r="NIF86" s="94"/>
      <c r="NIG86" s="94"/>
      <c r="NIH86" s="94"/>
      <c r="NII86" s="94"/>
      <c r="NIJ86" s="94"/>
      <c r="NIK86" s="94"/>
      <c r="NIL86" s="94"/>
      <c r="NIM86" s="94"/>
      <c r="NIN86" s="94"/>
      <c r="NIO86" s="94"/>
      <c r="NIP86" s="94"/>
      <c r="NIQ86" s="94"/>
      <c r="NIR86" s="94"/>
      <c r="NIS86" s="94"/>
      <c r="NIT86" s="94"/>
      <c r="NIU86" s="94"/>
      <c r="NIV86" s="94"/>
      <c r="NIW86" s="94"/>
      <c r="NIX86" s="94"/>
      <c r="NIY86" s="94"/>
      <c r="NIZ86" s="94"/>
      <c r="NJA86" s="94"/>
      <c r="NJB86" s="94"/>
      <c r="NJC86" s="94"/>
      <c r="NJD86" s="94"/>
      <c r="NJE86" s="94"/>
      <c r="NJF86" s="94"/>
      <c r="NJG86" s="94"/>
      <c r="NJH86" s="94"/>
      <c r="NJI86" s="94"/>
      <c r="NJJ86" s="94"/>
      <c r="NJK86" s="94"/>
      <c r="NJL86" s="94"/>
      <c r="NJM86" s="94"/>
      <c r="NJN86" s="94"/>
      <c r="NJO86" s="94"/>
      <c r="NJP86" s="94"/>
      <c r="NJQ86" s="94"/>
      <c r="NJR86" s="94"/>
      <c r="NJS86" s="94"/>
      <c r="NJT86" s="94"/>
      <c r="NJU86" s="94"/>
      <c r="NJV86" s="94"/>
      <c r="NJW86" s="94"/>
      <c r="NJX86" s="94"/>
      <c r="NJY86" s="94"/>
      <c r="NJZ86" s="94"/>
      <c r="NKA86" s="94"/>
      <c r="NKB86" s="94"/>
      <c r="NKC86" s="94"/>
      <c r="NKD86" s="94"/>
      <c r="NKE86" s="94"/>
      <c r="NKF86" s="94"/>
      <c r="NKG86" s="94"/>
      <c r="NKH86" s="94"/>
      <c r="NKI86" s="94"/>
      <c r="NKJ86" s="94"/>
      <c r="NKK86" s="94"/>
      <c r="NKL86" s="94"/>
      <c r="NKM86" s="94"/>
      <c r="NKN86" s="94"/>
      <c r="NKO86" s="94"/>
      <c r="NKP86" s="94"/>
      <c r="NKQ86" s="94"/>
      <c r="NKR86" s="94"/>
      <c r="NKS86" s="94"/>
      <c r="NKT86" s="94"/>
      <c r="NKU86" s="94"/>
      <c r="NKV86" s="94"/>
      <c r="NKW86" s="94"/>
      <c r="NKX86" s="94"/>
      <c r="NKY86" s="94"/>
      <c r="NKZ86" s="94"/>
      <c r="NLA86" s="94"/>
      <c r="NLB86" s="94"/>
      <c r="NLC86" s="94"/>
      <c r="NLD86" s="94"/>
      <c r="NLE86" s="94"/>
      <c r="NLF86" s="94"/>
      <c r="NLG86" s="94"/>
      <c r="NLH86" s="94"/>
      <c r="NLI86" s="94"/>
      <c r="NLJ86" s="94"/>
      <c r="NLK86" s="94"/>
      <c r="NLL86" s="94"/>
      <c r="NLM86" s="94"/>
      <c r="NLN86" s="94"/>
      <c r="NLO86" s="94"/>
      <c r="NLP86" s="94"/>
      <c r="NLQ86" s="94"/>
      <c r="NLR86" s="94"/>
      <c r="NLS86" s="94"/>
      <c r="NLT86" s="94"/>
      <c r="NLU86" s="94"/>
      <c r="NLV86" s="94"/>
      <c r="NLW86" s="94"/>
      <c r="NLX86" s="94"/>
      <c r="NLY86" s="94"/>
      <c r="NLZ86" s="94"/>
      <c r="NMA86" s="94"/>
      <c r="NMB86" s="94"/>
      <c r="NMC86" s="94"/>
      <c r="NMD86" s="94"/>
      <c r="NME86" s="94"/>
      <c r="NMF86" s="94"/>
      <c r="NMG86" s="94"/>
      <c r="NMH86" s="94"/>
      <c r="NMI86" s="94"/>
      <c r="NMJ86" s="94"/>
      <c r="NMK86" s="94"/>
      <c r="NML86" s="94"/>
      <c r="NMM86" s="94"/>
      <c r="NMN86" s="94"/>
      <c r="NMO86" s="94"/>
      <c r="NMP86" s="94"/>
      <c r="NMQ86" s="94"/>
      <c r="NMR86" s="94"/>
      <c r="NMS86" s="94"/>
      <c r="NMT86" s="94"/>
      <c r="NMU86" s="94"/>
      <c r="NMV86" s="94"/>
      <c r="NMW86" s="94"/>
      <c r="NMX86" s="94"/>
      <c r="NMY86" s="94"/>
      <c r="NMZ86" s="94"/>
      <c r="NNA86" s="94"/>
      <c r="NNB86" s="94"/>
      <c r="NNC86" s="94"/>
      <c r="NND86" s="94"/>
      <c r="NNE86" s="94"/>
      <c r="NNF86" s="94"/>
      <c r="NNG86" s="94"/>
      <c r="NNH86" s="94"/>
      <c r="NNI86" s="94"/>
      <c r="NNJ86" s="94"/>
      <c r="NNK86" s="94"/>
      <c r="NNL86" s="94"/>
      <c r="NNM86" s="94"/>
      <c r="NNN86" s="94"/>
      <c r="NNO86" s="94"/>
      <c r="NNP86" s="94"/>
      <c r="NNQ86" s="94"/>
      <c r="NNR86" s="94"/>
      <c r="NNS86" s="94"/>
      <c r="NNT86" s="94"/>
      <c r="NNU86" s="94"/>
      <c r="NNV86" s="94"/>
      <c r="NNW86" s="94"/>
      <c r="NNX86" s="94"/>
      <c r="NNY86" s="94"/>
      <c r="NNZ86" s="94"/>
      <c r="NOA86" s="94"/>
      <c r="NOB86" s="94"/>
      <c r="NOC86" s="94"/>
      <c r="NOD86" s="94"/>
      <c r="NOE86" s="94"/>
      <c r="NOF86" s="94"/>
      <c r="NOG86" s="94"/>
      <c r="NOH86" s="94"/>
      <c r="NOI86" s="94"/>
      <c r="NOJ86" s="94"/>
      <c r="NOK86" s="94"/>
      <c r="NOL86" s="94"/>
      <c r="NOM86" s="94"/>
      <c r="NON86" s="94"/>
      <c r="NOO86" s="94"/>
      <c r="NOP86" s="94"/>
      <c r="NOQ86" s="94"/>
      <c r="NOR86" s="94"/>
      <c r="NOS86" s="94"/>
      <c r="NOT86" s="94"/>
      <c r="NOU86" s="94"/>
      <c r="NOV86" s="94"/>
      <c r="NOW86" s="94"/>
      <c r="NOX86" s="94"/>
      <c r="NOY86" s="94"/>
      <c r="NOZ86" s="94"/>
      <c r="NPA86" s="94"/>
      <c r="NPB86" s="94"/>
      <c r="NPC86" s="94"/>
      <c r="NPD86" s="94"/>
      <c r="NPE86" s="94"/>
      <c r="NPF86" s="94"/>
      <c r="NPG86" s="94"/>
      <c r="NPH86" s="94"/>
      <c r="NPI86" s="94"/>
      <c r="NPJ86" s="94"/>
      <c r="NPK86" s="94"/>
      <c r="NPL86" s="94"/>
      <c r="NPM86" s="94"/>
      <c r="NPN86" s="94"/>
      <c r="NPO86" s="94"/>
      <c r="NPP86" s="94"/>
      <c r="NPQ86" s="94"/>
      <c r="NPR86" s="94"/>
      <c r="NPS86" s="94"/>
      <c r="NPT86" s="94"/>
      <c r="NPU86" s="94"/>
      <c r="NPV86" s="94"/>
      <c r="NPW86" s="94"/>
      <c r="NPX86" s="94"/>
      <c r="NPY86" s="94"/>
      <c r="NPZ86" s="94"/>
      <c r="NQA86" s="94"/>
      <c r="NQB86" s="94"/>
      <c r="NQC86" s="94"/>
      <c r="NQD86" s="94"/>
      <c r="NQE86" s="94"/>
      <c r="NQF86" s="94"/>
      <c r="NQG86" s="94"/>
      <c r="NQH86" s="94"/>
      <c r="NQI86" s="94"/>
      <c r="NQJ86" s="94"/>
      <c r="NQK86" s="94"/>
      <c r="NQL86" s="94"/>
      <c r="NQM86" s="94"/>
      <c r="NQN86" s="94"/>
      <c r="NQO86" s="94"/>
      <c r="NQP86" s="94"/>
      <c r="NQQ86" s="94"/>
      <c r="NQR86" s="94"/>
      <c r="NQS86" s="94"/>
      <c r="NQT86" s="94"/>
      <c r="NQU86" s="94"/>
      <c r="NQV86" s="94"/>
      <c r="NQW86" s="94"/>
      <c r="NQX86" s="94"/>
      <c r="NQY86" s="94"/>
      <c r="NQZ86" s="94"/>
      <c r="NRA86" s="94"/>
      <c r="NRB86" s="94"/>
      <c r="NRC86" s="94"/>
      <c r="NRD86" s="94"/>
      <c r="NRE86" s="94"/>
      <c r="NRF86" s="94"/>
      <c r="NRG86" s="94"/>
      <c r="NRH86" s="94"/>
      <c r="NRI86" s="94"/>
      <c r="NRJ86" s="94"/>
      <c r="NRK86" s="94"/>
      <c r="NRL86" s="94"/>
      <c r="NRM86" s="94"/>
      <c r="NRN86" s="94"/>
      <c r="NRO86" s="94"/>
      <c r="NRP86" s="94"/>
      <c r="NRQ86" s="94"/>
      <c r="NRR86" s="94"/>
      <c r="NRS86" s="94"/>
      <c r="NRT86" s="94"/>
      <c r="NRU86" s="94"/>
      <c r="NRV86" s="94"/>
      <c r="NRW86" s="94"/>
      <c r="NRX86" s="94"/>
      <c r="NRY86" s="94"/>
      <c r="NRZ86" s="94"/>
      <c r="NSA86" s="94"/>
      <c r="NSB86" s="94"/>
      <c r="NSC86" s="94"/>
      <c r="NSD86" s="94"/>
      <c r="NSE86" s="94"/>
      <c r="NSF86" s="94"/>
      <c r="NSG86" s="94"/>
      <c r="NSH86" s="94"/>
      <c r="NSI86" s="94"/>
      <c r="NSJ86" s="94"/>
      <c r="NSK86" s="94"/>
      <c r="NSL86" s="94"/>
      <c r="NSM86" s="94"/>
      <c r="NSN86" s="94"/>
      <c r="NSO86" s="94"/>
      <c r="NSP86" s="94"/>
      <c r="NSQ86" s="94"/>
      <c r="NSR86" s="94"/>
      <c r="NSS86" s="94"/>
      <c r="NST86" s="94"/>
      <c r="NSU86" s="94"/>
      <c r="NSV86" s="94"/>
      <c r="NSW86" s="94"/>
      <c r="NSX86" s="94"/>
      <c r="NSY86" s="94"/>
      <c r="NSZ86" s="94"/>
      <c r="NTA86" s="94"/>
      <c r="NTB86" s="94"/>
      <c r="NTC86" s="94"/>
      <c r="NTD86" s="94"/>
      <c r="NTE86" s="94"/>
      <c r="NTF86" s="94"/>
      <c r="NTG86" s="94"/>
      <c r="NTH86" s="94"/>
      <c r="NTI86" s="94"/>
      <c r="NTJ86" s="94"/>
      <c r="NTK86" s="94"/>
      <c r="NTL86" s="94"/>
      <c r="NTM86" s="94"/>
      <c r="NTN86" s="94"/>
      <c r="NTO86" s="94"/>
      <c r="NTP86" s="94"/>
      <c r="NTQ86" s="94"/>
      <c r="NTR86" s="94"/>
      <c r="NTS86" s="94"/>
      <c r="NTT86" s="94"/>
      <c r="NTU86" s="94"/>
      <c r="NTV86" s="94"/>
      <c r="NTW86" s="94"/>
      <c r="NTX86" s="94"/>
      <c r="NTY86" s="94"/>
      <c r="NTZ86" s="94"/>
      <c r="NUA86" s="94"/>
      <c r="NUB86" s="94"/>
      <c r="NUC86" s="94"/>
      <c r="NUD86" s="94"/>
      <c r="NUE86" s="94"/>
      <c r="NUF86" s="94"/>
      <c r="NUG86" s="94"/>
      <c r="NUH86" s="94"/>
      <c r="NUI86" s="94"/>
      <c r="NUJ86" s="94"/>
      <c r="NUK86" s="94"/>
      <c r="NUL86" s="94"/>
      <c r="NUM86" s="94"/>
      <c r="NUN86" s="94"/>
      <c r="NUO86" s="94"/>
      <c r="NUP86" s="94"/>
      <c r="NUQ86" s="94"/>
      <c r="NUR86" s="94"/>
      <c r="NUS86" s="94"/>
      <c r="NUT86" s="94"/>
      <c r="NUU86" s="94"/>
      <c r="NUV86" s="94"/>
      <c r="NUW86" s="94"/>
      <c r="NUX86" s="94"/>
      <c r="NUY86" s="94"/>
      <c r="NUZ86" s="94"/>
      <c r="NVA86" s="94"/>
      <c r="NVB86" s="94"/>
      <c r="NVC86" s="94"/>
      <c r="NVD86" s="94"/>
      <c r="NVE86" s="94"/>
      <c r="NVF86" s="94"/>
      <c r="NVG86" s="94"/>
      <c r="NVH86" s="94"/>
      <c r="NVI86" s="94"/>
      <c r="NVJ86" s="94"/>
      <c r="NVK86" s="94"/>
      <c r="NVL86" s="94"/>
      <c r="NVM86" s="94"/>
      <c r="NVN86" s="94"/>
      <c r="NVO86" s="94"/>
      <c r="NVP86" s="94"/>
      <c r="NVQ86" s="94"/>
      <c r="NVR86" s="94"/>
      <c r="NVS86" s="94"/>
      <c r="NVT86" s="94"/>
      <c r="NVU86" s="94"/>
      <c r="NVV86" s="94"/>
      <c r="NVW86" s="94"/>
      <c r="NVX86" s="94"/>
      <c r="NVY86" s="94"/>
      <c r="NVZ86" s="94"/>
      <c r="NWA86" s="94"/>
      <c r="NWB86" s="94"/>
      <c r="NWC86" s="94"/>
      <c r="NWD86" s="94"/>
      <c r="NWE86" s="94"/>
      <c r="NWF86" s="94"/>
      <c r="NWG86" s="94"/>
      <c r="NWH86" s="94"/>
      <c r="NWI86" s="94"/>
      <c r="NWJ86" s="94"/>
      <c r="NWK86" s="94"/>
      <c r="NWL86" s="94"/>
      <c r="NWM86" s="94"/>
      <c r="NWN86" s="94"/>
      <c r="NWO86" s="94"/>
      <c r="NWP86" s="94"/>
      <c r="NWQ86" s="94"/>
      <c r="NWR86" s="94"/>
      <c r="NWS86" s="94"/>
      <c r="NWT86" s="94"/>
      <c r="NWU86" s="94"/>
      <c r="NWV86" s="94"/>
      <c r="NWW86" s="94"/>
      <c r="NWX86" s="94"/>
      <c r="NWY86" s="94"/>
      <c r="NWZ86" s="94"/>
      <c r="NXA86" s="94"/>
      <c r="NXB86" s="94"/>
      <c r="NXC86" s="94"/>
      <c r="NXD86" s="94"/>
      <c r="NXE86" s="94"/>
      <c r="NXF86" s="94"/>
      <c r="NXG86" s="94"/>
      <c r="NXH86" s="94"/>
      <c r="NXI86" s="94"/>
      <c r="NXJ86" s="94"/>
      <c r="NXK86" s="94"/>
      <c r="NXL86" s="94"/>
      <c r="NXM86" s="94"/>
      <c r="NXN86" s="94"/>
      <c r="NXO86" s="94"/>
      <c r="NXP86" s="94"/>
      <c r="NXQ86" s="94"/>
      <c r="NXR86" s="94"/>
      <c r="NXS86" s="94"/>
      <c r="NXT86" s="94"/>
      <c r="NXU86" s="94"/>
      <c r="NXV86" s="94"/>
      <c r="NXW86" s="94"/>
      <c r="NXX86" s="94"/>
      <c r="NXY86" s="94"/>
      <c r="NXZ86" s="94"/>
      <c r="NYA86" s="94"/>
      <c r="NYB86" s="94"/>
      <c r="NYC86" s="94"/>
      <c r="NYD86" s="94"/>
      <c r="NYE86" s="94"/>
      <c r="NYF86" s="94"/>
      <c r="NYG86" s="94"/>
      <c r="NYH86" s="94"/>
      <c r="NYI86" s="94"/>
      <c r="NYJ86" s="94"/>
      <c r="NYK86" s="94"/>
      <c r="NYL86" s="94"/>
      <c r="NYM86" s="94"/>
      <c r="NYN86" s="94"/>
      <c r="NYO86" s="94"/>
      <c r="NYP86" s="94"/>
      <c r="NYQ86" s="94"/>
      <c r="NYR86" s="94"/>
      <c r="NYS86" s="94"/>
      <c r="NYT86" s="94"/>
      <c r="NYU86" s="94"/>
      <c r="NYV86" s="94"/>
      <c r="NYW86" s="94"/>
      <c r="NYX86" s="94"/>
      <c r="NYY86" s="94"/>
      <c r="NYZ86" s="94"/>
      <c r="NZA86" s="94"/>
      <c r="NZB86" s="94"/>
      <c r="NZC86" s="94"/>
      <c r="NZD86" s="94"/>
      <c r="NZE86" s="94"/>
      <c r="NZF86" s="94"/>
      <c r="NZG86" s="94"/>
      <c r="NZH86" s="94"/>
      <c r="NZI86" s="94"/>
      <c r="NZJ86" s="94"/>
      <c r="NZK86" s="94"/>
      <c r="NZL86" s="94"/>
      <c r="NZM86" s="94"/>
      <c r="NZN86" s="94"/>
      <c r="NZO86" s="94"/>
      <c r="NZP86" s="94"/>
      <c r="NZQ86" s="94"/>
      <c r="NZR86" s="94"/>
      <c r="NZS86" s="94"/>
      <c r="NZT86" s="94"/>
      <c r="NZU86" s="94"/>
      <c r="NZV86" s="94"/>
      <c r="NZW86" s="94"/>
      <c r="NZX86" s="94"/>
      <c r="NZY86" s="94"/>
      <c r="NZZ86" s="94"/>
      <c r="OAA86" s="94"/>
      <c r="OAB86" s="94"/>
      <c r="OAC86" s="94"/>
      <c r="OAD86" s="94"/>
      <c r="OAE86" s="94"/>
      <c r="OAF86" s="94"/>
      <c r="OAG86" s="94"/>
      <c r="OAH86" s="94"/>
      <c r="OAI86" s="94"/>
      <c r="OAJ86" s="94"/>
      <c r="OAK86" s="94"/>
      <c r="OAL86" s="94"/>
      <c r="OAM86" s="94"/>
      <c r="OAN86" s="94"/>
      <c r="OAO86" s="94"/>
      <c r="OAP86" s="94"/>
      <c r="OAQ86" s="94"/>
      <c r="OAR86" s="94"/>
      <c r="OAS86" s="94"/>
      <c r="OAT86" s="94"/>
      <c r="OAU86" s="94"/>
      <c r="OAV86" s="94"/>
      <c r="OAW86" s="94"/>
      <c r="OAX86" s="94"/>
      <c r="OAY86" s="94"/>
      <c r="OAZ86" s="94"/>
      <c r="OBA86" s="94"/>
      <c r="OBB86" s="94"/>
      <c r="OBC86" s="94"/>
      <c r="OBD86" s="94"/>
      <c r="OBE86" s="94"/>
      <c r="OBF86" s="94"/>
      <c r="OBG86" s="94"/>
      <c r="OBH86" s="94"/>
      <c r="OBI86" s="94"/>
      <c r="OBJ86" s="94"/>
      <c r="OBK86" s="94"/>
      <c r="OBL86" s="94"/>
      <c r="OBM86" s="94"/>
      <c r="OBN86" s="94"/>
      <c r="OBO86" s="94"/>
      <c r="OBP86" s="94"/>
      <c r="OBQ86" s="94"/>
      <c r="OBR86" s="94"/>
      <c r="OBS86" s="94"/>
      <c r="OBT86" s="94"/>
      <c r="OBU86" s="94"/>
      <c r="OBV86" s="94"/>
      <c r="OBW86" s="94"/>
      <c r="OBX86" s="94"/>
      <c r="OBY86" s="94"/>
      <c r="OBZ86" s="94"/>
      <c r="OCA86" s="94"/>
      <c r="OCB86" s="94"/>
      <c r="OCC86" s="94"/>
      <c r="OCD86" s="94"/>
      <c r="OCE86" s="94"/>
      <c r="OCF86" s="94"/>
      <c r="OCG86" s="94"/>
      <c r="OCH86" s="94"/>
      <c r="OCI86" s="94"/>
      <c r="OCJ86" s="94"/>
      <c r="OCK86" s="94"/>
      <c r="OCL86" s="94"/>
      <c r="OCM86" s="94"/>
      <c r="OCN86" s="94"/>
      <c r="OCO86" s="94"/>
      <c r="OCP86" s="94"/>
      <c r="OCQ86" s="94"/>
      <c r="OCR86" s="94"/>
      <c r="OCS86" s="94"/>
      <c r="OCT86" s="94"/>
      <c r="OCU86" s="94"/>
      <c r="OCV86" s="94"/>
      <c r="OCW86" s="94"/>
      <c r="OCX86" s="94"/>
      <c r="OCY86" s="94"/>
      <c r="OCZ86" s="94"/>
      <c r="ODA86" s="94"/>
      <c r="ODB86" s="94"/>
      <c r="ODC86" s="94"/>
      <c r="ODD86" s="94"/>
      <c r="ODE86" s="94"/>
      <c r="ODF86" s="94"/>
      <c r="ODG86" s="94"/>
      <c r="ODH86" s="94"/>
      <c r="ODI86" s="94"/>
      <c r="ODJ86" s="94"/>
      <c r="ODK86" s="94"/>
      <c r="ODL86" s="94"/>
      <c r="ODM86" s="94"/>
      <c r="ODN86" s="94"/>
      <c r="ODO86" s="94"/>
      <c r="ODP86" s="94"/>
      <c r="ODQ86" s="94"/>
      <c r="ODR86" s="94"/>
      <c r="ODS86" s="94"/>
      <c r="ODT86" s="94"/>
      <c r="ODU86" s="94"/>
      <c r="ODV86" s="94"/>
      <c r="ODW86" s="94"/>
      <c r="ODX86" s="94"/>
      <c r="ODY86" s="94"/>
      <c r="ODZ86" s="94"/>
      <c r="OEA86" s="94"/>
      <c r="OEB86" s="94"/>
      <c r="OEC86" s="94"/>
      <c r="OED86" s="94"/>
      <c r="OEE86" s="94"/>
      <c r="OEF86" s="94"/>
      <c r="OEG86" s="94"/>
      <c r="OEH86" s="94"/>
      <c r="OEI86" s="94"/>
      <c r="OEJ86" s="94"/>
      <c r="OEK86" s="94"/>
      <c r="OEL86" s="94"/>
      <c r="OEM86" s="94"/>
      <c r="OEN86" s="94"/>
      <c r="OEO86" s="94"/>
      <c r="OEP86" s="94"/>
      <c r="OEQ86" s="94"/>
      <c r="OER86" s="94"/>
      <c r="OES86" s="94"/>
      <c r="OET86" s="94"/>
      <c r="OEU86" s="94"/>
      <c r="OEV86" s="94"/>
      <c r="OEW86" s="94"/>
      <c r="OEX86" s="94"/>
      <c r="OEY86" s="94"/>
      <c r="OEZ86" s="94"/>
      <c r="OFA86" s="94"/>
      <c r="OFB86" s="94"/>
      <c r="OFC86" s="94"/>
      <c r="OFD86" s="94"/>
      <c r="OFE86" s="94"/>
      <c r="OFF86" s="94"/>
      <c r="OFG86" s="94"/>
      <c r="OFH86" s="94"/>
      <c r="OFI86" s="94"/>
      <c r="OFJ86" s="94"/>
      <c r="OFK86" s="94"/>
      <c r="OFL86" s="94"/>
      <c r="OFM86" s="94"/>
      <c r="OFN86" s="94"/>
      <c r="OFO86" s="94"/>
      <c r="OFP86" s="94"/>
      <c r="OFQ86" s="94"/>
      <c r="OFR86" s="94"/>
      <c r="OFS86" s="94"/>
      <c r="OFT86" s="94"/>
      <c r="OFU86" s="94"/>
      <c r="OFV86" s="94"/>
      <c r="OFW86" s="94"/>
      <c r="OFX86" s="94"/>
      <c r="OFY86" s="94"/>
      <c r="OFZ86" s="94"/>
      <c r="OGA86" s="94"/>
      <c r="OGB86" s="94"/>
      <c r="OGC86" s="94"/>
      <c r="OGD86" s="94"/>
      <c r="OGE86" s="94"/>
      <c r="OGF86" s="94"/>
      <c r="OGG86" s="94"/>
      <c r="OGH86" s="94"/>
      <c r="OGI86" s="94"/>
      <c r="OGJ86" s="94"/>
      <c r="OGK86" s="94"/>
      <c r="OGL86" s="94"/>
      <c r="OGM86" s="94"/>
      <c r="OGN86" s="94"/>
      <c r="OGO86" s="94"/>
      <c r="OGP86" s="94"/>
      <c r="OGQ86" s="94"/>
      <c r="OGR86" s="94"/>
      <c r="OGS86" s="94"/>
      <c r="OGT86" s="94"/>
      <c r="OGU86" s="94"/>
      <c r="OGV86" s="94"/>
      <c r="OGW86" s="94"/>
      <c r="OGX86" s="94"/>
      <c r="OGY86" s="94"/>
      <c r="OGZ86" s="94"/>
      <c r="OHA86" s="94"/>
      <c r="OHB86" s="94"/>
      <c r="OHC86" s="94"/>
      <c r="OHD86" s="94"/>
      <c r="OHE86" s="94"/>
      <c r="OHF86" s="94"/>
      <c r="OHG86" s="94"/>
      <c r="OHH86" s="94"/>
      <c r="OHI86" s="94"/>
      <c r="OHJ86" s="94"/>
      <c r="OHK86" s="94"/>
      <c r="OHL86" s="94"/>
      <c r="OHM86" s="94"/>
      <c r="OHN86" s="94"/>
      <c r="OHO86" s="94"/>
      <c r="OHP86" s="94"/>
      <c r="OHQ86" s="94"/>
      <c r="OHR86" s="94"/>
      <c r="OHS86" s="94"/>
      <c r="OHT86" s="94"/>
      <c r="OHU86" s="94"/>
      <c r="OHV86" s="94"/>
      <c r="OHW86" s="94"/>
      <c r="OHX86" s="94"/>
      <c r="OHY86" s="94"/>
      <c r="OHZ86" s="94"/>
      <c r="OIA86" s="94"/>
      <c r="OIB86" s="94"/>
      <c r="OIC86" s="94"/>
      <c r="OID86" s="94"/>
      <c r="OIE86" s="94"/>
      <c r="OIF86" s="94"/>
      <c r="OIG86" s="94"/>
      <c r="OIH86" s="94"/>
      <c r="OII86" s="94"/>
      <c r="OIJ86" s="94"/>
      <c r="OIK86" s="94"/>
      <c r="OIL86" s="94"/>
      <c r="OIM86" s="94"/>
      <c r="OIN86" s="94"/>
      <c r="OIO86" s="94"/>
      <c r="OIP86" s="94"/>
      <c r="OIQ86" s="94"/>
      <c r="OIR86" s="94"/>
      <c r="OIS86" s="94"/>
      <c r="OIT86" s="94"/>
      <c r="OIU86" s="94"/>
      <c r="OIV86" s="94"/>
      <c r="OIW86" s="94"/>
      <c r="OIX86" s="94"/>
      <c r="OIY86" s="94"/>
      <c r="OIZ86" s="94"/>
      <c r="OJA86" s="94"/>
      <c r="OJB86" s="94"/>
      <c r="OJC86" s="94"/>
      <c r="OJD86" s="94"/>
      <c r="OJE86" s="94"/>
      <c r="OJF86" s="94"/>
      <c r="OJG86" s="94"/>
      <c r="OJH86" s="94"/>
      <c r="OJI86" s="94"/>
      <c r="OJJ86" s="94"/>
      <c r="OJK86" s="94"/>
      <c r="OJL86" s="94"/>
      <c r="OJM86" s="94"/>
      <c r="OJN86" s="94"/>
      <c r="OJO86" s="94"/>
      <c r="OJP86" s="94"/>
      <c r="OJQ86" s="94"/>
      <c r="OJR86" s="94"/>
      <c r="OJS86" s="94"/>
      <c r="OJT86" s="94"/>
      <c r="OJU86" s="94"/>
      <c r="OJV86" s="94"/>
      <c r="OJW86" s="94"/>
      <c r="OJX86" s="94"/>
      <c r="OJY86" s="94"/>
      <c r="OJZ86" s="94"/>
      <c r="OKA86" s="94"/>
      <c r="OKB86" s="94"/>
      <c r="OKC86" s="94"/>
      <c r="OKD86" s="94"/>
      <c r="OKE86" s="94"/>
      <c r="OKF86" s="94"/>
      <c r="OKG86" s="94"/>
      <c r="OKH86" s="94"/>
      <c r="OKI86" s="94"/>
      <c r="OKJ86" s="94"/>
      <c r="OKK86" s="94"/>
      <c r="OKL86" s="94"/>
      <c r="OKM86" s="94"/>
      <c r="OKN86" s="94"/>
      <c r="OKO86" s="94"/>
      <c r="OKP86" s="94"/>
      <c r="OKQ86" s="94"/>
      <c r="OKR86" s="94"/>
      <c r="OKS86" s="94"/>
      <c r="OKT86" s="94"/>
      <c r="OKU86" s="94"/>
      <c r="OKV86" s="94"/>
      <c r="OKW86" s="94"/>
      <c r="OKX86" s="94"/>
      <c r="OKY86" s="94"/>
      <c r="OKZ86" s="94"/>
      <c r="OLA86" s="94"/>
      <c r="OLB86" s="94"/>
      <c r="OLC86" s="94"/>
      <c r="OLD86" s="94"/>
      <c r="OLE86" s="94"/>
      <c r="OLF86" s="94"/>
      <c r="OLG86" s="94"/>
      <c r="OLH86" s="94"/>
      <c r="OLI86" s="94"/>
      <c r="OLJ86" s="94"/>
      <c r="OLK86" s="94"/>
      <c r="OLL86" s="94"/>
      <c r="OLM86" s="94"/>
      <c r="OLN86" s="94"/>
      <c r="OLO86" s="94"/>
      <c r="OLP86" s="94"/>
      <c r="OLQ86" s="94"/>
      <c r="OLR86" s="94"/>
      <c r="OLS86" s="94"/>
      <c r="OLT86" s="94"/>
      <c r="OLU86" s="94"/>
      <c r="OLV86" s="94"/>
      <c r="OLW86" s="94"/>
      <c r="OLX86" s="94"/>
      <c r="OLY86" s="94"/>
      <c r="OLZ86" s="94"/>
      <c r="OMA86" s="94"/>
      <c r="OMB86" s="94"/>
      <c r="OMC86" s="94"/>
      <c r="OMD86" s="94"/>
      <c r="OME86" s="94"/>
      <c r="OMF86" s="94"/>
      <c r="OMG86" s="94"/>
      <c r="OMH86" s="94"/>
      <c r="OMI86" s="94"/>
      <c r="OMJ86" s="94"/>
      <c r="OMK86" s="94"/>
      <c r="OML86" s="94"/>
      <c r="OMM86" s="94"/>
      <c r="OMN86" s="94"/>
      <c r="OMO86" s="94"/>
      <c r="OMP86" s="94"/>
      <c r="OMQ86" s="94"/>
      <c r="OMR86" s="94"/>
      <c r="OMS86" s="94"/>
      <c r="OMT86" s="94"/>
      <c r="OMU86" s="94"/>
      <c r="OMV86" s="94"/>
      <c r="OMW86" s="94"/>
      <c r="OMX86" s="94"/>
      <c r="OMY86" s="94"/>
      <c r="OMZ86" s="94"/>
      <c r="ONA86" s="94"/>
      <c r="ONB86" s="94"/>
      <c r="ONC86" s="94"/>
      <c r="OND86" s="94"/>
      <c r="ONE86" s="94"/>
      <c r="ONF86" s="94"/>
      <c r="ONG86" s="94"/>
      <c r="ONH86" s="94"/>
      <c r="ONI86" s="94"/>
      <c r="ONJ86" s="94"/>
      <c r="ONK86" s="94"/>
      <c r="ONL86" s="94"/>
      <c r="ONM86" s="94"/>
      <c r="ONN86" s="94"/>
      <c r="ONO86" s="94"/>
      <c r="ONP86" s="94"/>
      <c r="ONQ86" s="94"/>
      <c r="ONR86" s="94"/>
      <c r="ONS86" s="94"/>
      <c r="ONT86" s="94"/>
      <c r="ONU86" s="94"/>
      <c r="ONV86" s="94"/>
      <c r="ONW86" s="94"/>
      <c r="ONX86" s="94"/>
      <c r="ONY86" s="94"/>
      <c r="ONZ86" s="94"/>
      <c r="OOA86" s="94"/>
      <c r="OOB86" s="94"/>
      <c r="OOC86" s="94"/>
      <c r="OOD86" s="94"/>
      <c r="OOE86" s="94"/>
      <c r="OOF86" s="94"/>
      <c r="OOG86" s="94"/>
      <c r="OOH86" s="94"/>
      <c r="OOI86" s="94"/>
      <c r="OOJ86" s="94"/>
      <c r="OOK86" s="94"/>
      <c r="OOL86" s="94"/>
      <c r="OOM86" s="94"/>
      <c r="OON86" s="94"/>
      <c r="OOO86" s="94"/>
      <c r="OOP86" s="94"/>
      <c r="OOQ86" s="94"/>
      <c r="OOR86" s="94"/>
      <c r="OOS86" s="94"/>
      <c r="OOT86" s="94"/>
      <c r="OOU86" s="94"/>
      <c r="OOV86" s="94"/>
      <c r="OOW86" s="94"/>
      <c r="OOX86" s="94"/>
      <c r="OOY86" s="94"/>
      <c r="OOZ86" s="94"/>
      <c r="OPA86" s="94"/>
      <c r="OPB86" s="94"/>
      <c r="OPC86" s="94"/>
      <c r="OPD86" s="94"/>
      <c r="OPE86" s="94"/>
      <c r="OPF86" s="94"/>
      <c r="OPG86" s="94"/>
      <c r="OPH86" s="94"/>
      <c r="OPI86" s="94"/>
      <c r="OPJ86" s="94"/>
      <c r="OPK86" s="94"/>
      <c r="OPL86" s="94"/>
      <c r="OPM86" s="94"/>
      <c r="OPN86" s="94"/>
      <c r="OPO86" s="94"/>
      <c r="OPP86" s="94"/>
      <c r="OPQ86" s="94"/>
      <c r="OPR86" s="94"/>
      <c r="OPS86" s="94"/>
      <c r="OPT86" s="94"/>
      <c r="OPU86" s="94"/>
      <c r="OPV86" s="94"/>
      <c r="OPW86" s="94"/>
      <c r="OPX86" s="94"/>
      <c r="OPY86" s="94"/>
      <c r="OPZ86" s="94"/>
      <c r="OQA86" s="94"/>
      <c r="OQB86" s="94"/>
      <c r="OQC86" s="94"/>
      <c r="OQD86" s="94"/>
      <c r="OQE86" s="94"/>
      <c r="OQF86" s="94"/>
      <c r="OQG86" s="94"/>
      <c r="OQH86" s="94"/>
      <c r="OQI86" s="94"/>
      <c r="OQJ86" s="94"/>
      <c r="OQK86" s="94"/>
      <c r="OQL86" s="94"/>
      <c r="OQM86" s="94"/>
      <c r="OQN86" s="94"/>
      <c r="OQO86" s="94"/>
      <c r="OQP86" s="94"/>
      <c r="OQQ86" s="94"/>
      <c r="OQR86" s="94"/>
      <c r="OQS86" s="94"/>
      <c r="OQT86" s="94"/>
      <c r="OQU86" s="94"/>
      <c r="OQV86" s="94"/>
      <c r="OQW86" s="94"/>
      <c r="OQX86" s="94"/>
      <c r="OQY86" s="94"/>
      <c r="OQZ86" s="94"/>
      <c r="ORA86" s="94"/>
      <c r="ORB86" s="94"/>
      <c r="ORC86" s="94"/>
      <c r="ORD86" s="94"/>
      <c r="ORE86" s="94"/>
      <c r="ORF86" s="94"/>
      <c r="ORG86" s="94"/>
      <c r="ORH86" s="94"/>
      <c r="ORI86" s="94"/>
      <c r="ORJ86" s="94"/>
      <c r="ORK86" s="94"/>
      <c r="ORL86" s="94"/>
      <c r="ORM86" s="94"/>
      <c r="ORN86" s="94"/>
      <c r="ORO86" s="94"/>
      <c r="ORP86" s="94"/>
      <c r="ORQ86" s="94"/>
      <c r="ORR86" s="94"/>
      <c r="ORS86" s="94"/>
      <c r="ORT86" s="94"/>
      <c r="ORU86" s="94"/>
      <c r="ORV86" s="94"/>
      <c r="ORW86" s="94"/>
      <c r="ORX86" s="94"/>
      <c r="ORY86" s="94"/>
      <c r="ORZ86" s="94"/>
      <c r="OSA86" s="94"/>
      <c r="OSB86" s="94"/>
      <c r="OSC86" s="94"/>
      <c r="OSD86" s="94"/>
      <c r="OSE86" s="94"/>
      <c r="OSF86" s="94"/>
      <c r="OSG86" s="94"/>
      <c r="OSH86" s="94"/>
      <c r="OSI86" s="94"/>
      <c r="OSJ86" s="94"/>
      <c r="OSK86" s="94"/>
      <c r="OSL86" s="94"/>
      <c r="OSM86" s="94"/>
      <c r="OSN86" s="94"/>
      <c r="OSO86" s="94"/>
      <c r="OSP86" s="94"/>
      <c r="OSQ86" s="94"/>
      <c r="OSR86" s="94"/>
      <c r="OSS86" s="94"/>
      <c r="OST86" s="94"/>
      <c r="OSU86" s="94"/>
      <c r="OSV86" s="94"/>
      <c r="OSW86" s="94"/>
      <c r="OSX86" s="94"/>
      <c r="OSY86" s="94"/>
      <c r="OSZ86" s="94"/>
      <c r="OTA86" s="94"/>
      <c r="OTB86" s="94"/>
      <c r="OTC86" s="94"/>
      <c r="OTD86" s="94"/>
      <c r="OTE86" s="94"/>
      <c r="OTF86" s="94"/>
      <c r="OTG86" s="94"/>
      <c r="OTH86" s="94"/>
      <c r="OTI86" s="94"/>
      <c r="OTJ86" s="94"/>
      <c r="OTK86" s="94"/>
      <c r="OTL86" s="94"/>
      <c r="OTM86" s="94"/>
      <c r="OTN86" s="94"/>
      <c r="OTO86" s="94"/>
      <c r="OTP86" s="94"/>
      <c r="OTQ86" s="94"/>
      <c r="OTR86" s="94"/>
      <c r="OTS86" s="94"/>
      <c r="OTT86" s="94"/>
      <c r="OTU86" s="94"/>
      <c r="OTV86" s="94"/>
      <c r="OTW86" s="94"/>
      <c r="OTX86" s="94"/>
      <c r="OTY86" s="94"/>
      <c r="OTZ86" s="94"/>
      <c r="OUA86" s="94"/>
      <c r="OUB86" s="94"/>
      <c r="OUC86" s="94"/>
      <c r="OUD86" s="94"/>
      <c r="OUE86" s="94"/>
      <c r="OUF86" s="94"/>
      <c r="OUG86" s="94"/>
      <c r="OUH86" s="94"/>
      <c r="OUI86" s="94"/>
      <c r="OUJ86" s="94"/>
      <c r="OUK86" s="94"/>
      <c r="OUL86" s="94"/>
      <c r="OUM86" s="94"/>
      <c r="OUN86" s="94"/>
      <c r="OUO86" s="94"/>
      <c r="OUP86" s="94"/>
      <c r="OUQ86" s="94"/>
      <c r="OUR86" s="94"/>
      <c r="OUS86" s="94"/>
      <c r="OUT86" s="94"/>
      <c r="OUU86" s="94"/>
      <c r="OUV86" s="94"/>
      <c r="OUW86" s="94"/>
      <c r="OUX86" s="94"/>
      <c r="OUY86" s="94"/>
      <c r="OUZ86" s="94"/>
      <c r="OVA86" s="94"/>
      <c r="OVB86" s="94"/>
      <c r="OVC86" s="94"/>
      <c r="OVD86" s="94"/>
      <c r="OVE86" s="94"/>
      <c r="OVF86" s="94"/>
      <c r="OVG86" s="94"/>
      <c r="OVH86" s="94"/>
      <c r="OVI86" s="94"/>
      <c r="OVJ86" s="94"/>
      <c r="OVK86" s="94"/>
      <c r="OVL86" s="94"/>
      <c r="OVM86" s="94"/>
      <c r="OVN86" s="94"/>
      <c r="OVO86" s="94"/>
      <c r="OVP86" s="94"/>
      <c r="OVQ86" s="94"/>
      <c r="OVR86" s="94"/>
      <c r="OVS86" s="94"/>
      <c r="OVT86" s="94"/>
      <c r="OVU86" s="94"/>
      <c r="OVV86" s="94"/>
      <c r="OVW86" s="94"/>
      <c r="OVX86" s="94"/>
      <c r="OVY86" s="94"/>
      <c r="OVZ86" s="94"/>
      <c r="OWA86" s="94"/>
      <c r="OWB86" s="94"/>
      <c r="OWC86" s="94"/>
      <c r="OWD86" s="94"/>
      <c r="OWE86" s="94"/>
      <c r="OWF86" s="94"/>
      <c r="OWG86" s="94"/>
      <c r="OWH86" s="94"/>
      <c r="OWI86" s="94"/>
      <c r="OWJ86" s="94"/>
      <c r="OWK86" s="94"/>
      <c r="OWL86" s="94"/>
      <c r="OWM86" s="94"/>
      <c r="OWN86" s="94"/>
      <c r="OWO86" s="94"/>
      <c r="OWP86" s="94"/>
      <c r="OWQ86" s="94"/>
      <c r="OWR86" s="94"/>
      <c r="OWS86" s="94"/>
      <c r="OWT86" s="94"/>
      <c r="OWU86" s="94"/>
      <c r="OWV86" s="94"/>
      <c r="OWW86" s="94"/>
      <c r="OWX86" s="94"/>
      <c r="OWY86" s="94"/>
      <c r="OWZ86" s="94"/>
      <c r="OXA86" s="94"/>
      <c r="OXB86" s="94"/>
      <c r="OXC86" s="94"/>
      <c r="OXD86" s="94"/>
      <c r="OXE86" s="94"/>
      <c r="OXF86" s="94"/>
      <c r="OXG86" s="94"/>
      <c r="OXH86" s="94"/>
      <c r="OXI86" s="94"/>
      <c r="OXJ86" s="94"/>
      <c r="OXK86" s="94"/>
      <c r="OXL86" s="94"/>
      <c r="OXM86" s="94"/>
      <c r="OXN86" s="94"/>
      <c r="OXO86" s="94"/>
      <c r="OXP86" s="94"/>
      <c r="OXQ86" s="94"/>
      <c r="OXR86" s="94"/>
      <c r="OXS86" s="94"/>
      <c r="OXT86" s="94"/>
      <c r="OXU86" s="94"/>
      <c r="OXV86" s="94"/>
      <c r="OXW86" s="94"/>
      <c r="OXX86" s="94"/>
      <c r="OXY86" s="94"/>
      <c r="OXZ86" s="94"/>
      <c r="OYA86" s="94"/>
      <c r="OYB86" s="94"/>
      <c r="OYC86" s="94"/>
      <c r="OYD86" s="94"/>
      <c r="OYE86" s="94"/>
      <c r="OYF86" s="94"/>
      <c r="OYG86" s="94"/>
      <c r="OYH86" s="94"/>
      <c r="OYI86" s="94"/>
      <c r="OYJ86" s="94"/>
      <c r="OYK86" s="94"/>
      <c r="OYL86" s="94"/>
      <c r="OYM86" s="94"/>
      <c r="OYN86" s="94"/>
      <c r="OYO86" s="94"/>
      <c r="OYP86" s="94"/>
      <c r="OYQ86" s="94"/>
      <c r="OYR86" s="94"/>
      <c r="OYS86" s="94"/>
      <c r="OYT86" s="94"/>
      <c r="OYU86" s="94"/>
      <c r="OYV86" s="94"/>
      <c r="OYW86" s="94"/>
      <c r="OYX86" s="94"/>
      <c r="OYY86" s="94"/>
      <c r="OYZ86" s="94"/>
      <c r="OZA86" s="94"/>
      <c r="OZB86" s="94"/>
      <c r="OZC86" s="94"/>
      <c r="OZD86" s="94"/>
      <c r="OZE86" s="94"/>
      <c r="OZF86" s="94"/>
      <c r="OZG86" s="94"/>
      <c r="OZH86" s="94"/>
      <c r="OZI86" s="94"/>
      <c r="OZJ86" s="94"/>
      <c r="OZK86" s="94"/>
      <c r="OZL86" s="94"/>
      <c r="OZM86" s="94"/>
      <c r="OZN86" s="94"/>
      <c r="OZO86" s="94"/>
      <c r="OZP86" s="94"/>
      <c r="OZQ86" s="94"/>
      <c r="OZR86" s="94"/>
      <c r="OZS86" s="94"/>
      <c r="OZT86" s="94"/>
      <c r="OZU86" s="94"/>
      <c r="OZV86" s="94"/>
      <c r="OZW86" s="94"/>
      <c r="OZX86" s="94"/>
      <c r="OZY86" s="94"/>
      <c r="OZZ86" s="94"/>
      <c r="PAA86" s="94"/>
      <c r="PAB86" s="94"/>
      <c r="PAC86" s="94"/>
      <c r="PAD86" s="94"/>
      <c r="PAE86" s="94"/>
      <c r="PAF86" s="94"/>
      <c r="PAG86" s="94"/>
      <c r="PAH86" s="94"/>
      <c r="PAI86" s="94"/>
      <c r="PAJ86" s="94"/>
      <c r="PAK86" s="94"/>
      <c r="PAL86" s="94"/>
      <c r="PAM86" s="94"/>
      <c r="PAN86" s="94"/>
      <c r="PAO86" s="94"/>
      <c r="PAP86" s="94"/>
      <c r="PAQ86" s="94"/>
      <c r="PAR86" s="94"/>
      <c r="PAS86" s="94"/>
      <c r="PAT86" s="94"/>
      <c r="PAU86" s="94"/>
      <c r="PAV86" s="94"/>
      <c r="PAW86" s="94"/>
      <c r="PAX86" s="94"/>
      <c r="PAY86" s="94"/>
      <c r="PAZ86" s="94"/>
      <c r="PBA86" s="94"/>
      <c r="PBB86" s="94"/>
      <c r="PBC86" s="94"/>
      <c r="PBD86" s="94"/>
      <c r="PBE86" s="94"/>
      <c r="PBF86" s="94"/>
      <c r="PBG86" s="94"/>
      <c r="PBH86" s="94"/>
      <c r="PBI86" s="94"/>
      <c r="PBJ86" s="94"/>
      <c r="PBK86" s="94"/>
      <c r="PBL86" s="94"/>
      <c r="PBM86" s="94"/>
      <c r="PBN86" s="94"/>
      <c r="PBO86" s="94"/>
      <c r="PBP86" s="94"/>
      <c r="PBQ86" s="94"/>
      <c r="PBR86" s="94"/>
      <c r="PBS86" s="94"/>
      <c r="PBT86" s="94"/>
      <c r="PBU86" s="94"/>
      <c r="PBV86" s="94"/>
      <c r="PBW86" s="94"/>
      <c r="PBX86" s="94"/>
      <c r="PBY86" s="94"/>
      <c r="PBZ86" s="94"/>
      <c r="PCA86" s="94"/>
      <c r="PCB86" s="94"/>
      <c r="PCC86" s="94"/>
      <c r="PCD86" s="94"/>
      <c r="PCE86" s="94"/>
      <c r="PCF86" s="94"/>
      <c r="PCG86" s="94"/>
      <c r="PCH86" s="94"/>
      <c r="PCI86" s="94"/>
      <c r="PCJ86" s="94"/>
      <c r="PCK86" s="94"/>
      <c r="PCL86" s="94"/>
      <c r="PCM86" s="94"/>
      <c r="PCN86" s="94"/>
      <c r="PCO86" s="94"/>
      <c r="PCP86" s="94"/>
      <c r="PCQ86" s="94"/>
      <c r="PCR86" s="94"/>
      <c r="PCS86" s="94"/>
      <c r="PCT86" s="94"/>
      <c r="PCU86" s="94"/>
      <c r="PCV86" s="94"/>
      <c r="PCW86" s="94"/>
      <c r="PCX86" s="94"/>
      <c r="PCY86" s="94"/>
      <c r="PCZ86" s="94"/>
      <c r="PDA86" s="94"/>
      <c r="PDB86" s="94"/>
      <c r="PDC86" s="94"/>
      <c r="PDD86" s="94"/>
      <c r="PDE86" s="94"/>
      <c r="PDF86" s="94"/>
      <c r="PDG86" s="94"/>
      <c r="PDH86" s="94"/>
      <c r="PDI86" s="94"/>
      <c r="PDJ86" s="94"/>
      <c r="PDK86" s="94"/>
      <c r="PDL86" s="94"/>
      <c r="PDM86" s="94"/>
      <c r="PDN86" s="94"/>
      <c r="PDO86" s="94"/>
      <c r="PDP86" s="94"/>
      <c r="PDQ86" s="94"/>
      <c r="PDR86" s="94"/>
      <c r="PDS86" s="94"/>
      <c r="PDT86" s="94"/>
      <c r="PDU86" s="94"/>
      <c r="PDV86" s="94"/>
      <c r="PDW86" s="94"/>
      <c r="PDX86" s="94"/>
      <c r="PDY86" s="94"/>
      <c r="PDZ86" s="94"/>
      <c r="PEA86" s="94"/>
      <c r="PEB86" s="94"/>
      <c r="PEC86" s="94"/>
      <c r="PED86" s="94"/>
      <c r="PEE86" s="94"/>
      <c r="PEF86" s="94"/>
      <c r="PEG86" s="94"/>
      <c r="PEH86" s="94"/>
      <c r="PEI86" s="94"/>
      <c r="PEJ86" s="94"/>
      <c r="PEK86" s="94"/>
      <c r="PEL86" s="94"/>
      <c r="PEM86" s="94"/>
      <c r="PEN86" s="94"/>
      <c r="PEO86" s="94"/>
      <c r="PEP86" s="94"/>
      <c r="PEQ86" s="94"/>
      <c r="PER86" s="94"/>
      <c r="PES86" s="94"/>
      <c r="PET86" s="94"/>
      <c r="PEU86" s="94"/>
      <c r="PEV86" s="94"/>
      <c r="PEW86" s="94"/>
      <c r="PEX86" s="94"/>
      <c r="PEY86" s="94"/>
      <c r="PEZ86" s="94"/>
      <c r="PFA86" s="94"/>
      <c r="PFB86" s="94"/>
      <c r="PFC86" s="94"/>
      <c r="PFD86" s="94"/>
      <c r="PFE86" s="94"/>
      <c r="PFF86" s="94"/>
      <c r="PFG86" s="94"/>
      <c r="PFH86" s="94"/>
      <c r="PFI86" s="94"/>
      <c r="PFJ86" s="94"/>
      <c r="PFK86" s="94"/>
      <c r="PFL86" s="94"/>
      <c r="PFM86" s="94"/>
      <c r="PFN86" s="94"/>
      <c r="PFO86" s="94"/>
      <c r="PFP86" s="94"/>
      <c r="PFQ86" s="94"/>
      <c r="PFR86" s="94"/>
      <c r="PFS86" s="94"/>
      <c r="PFT86" s="94"/>
      <c r="PFU86" s="94"/>
      <c r="PFV86" s="94"/>
      <c r="PFW86" s="94"/>
      <c r="PFX86" s="94"/>
      <c r="PFY86" s="94"/>
      <c r="PFZ86" s="94"/>
      <c r="PGA86" s="94"/>
      <c r="PGB86" s="94"/>
      <c r="PGC86" s="94"/>
      <c r="PGD86" s="94"/>
      <c r="PGE86" s="94"/>
      <c r="PGF86" s="94"/>
      <c r="PGG86" s="94"/>
      <c r="PGH86" s="94"/>
      <c r="PGI86" s="94"/>
      <c r="PGJ86" s="94"/>
      <c r="PGK86" s="94"/>
      <c r="PGL86" s="94"/>
      <c r="PGM86" s="94"/>
      <c r="PGN86" s="94"/>
      <c r="PGO86" s="94"/>
      <c r="PGP86" s="94"/>
      <c r="PGQ86" s="94"/>
      <c r="PGR86" s="94"/>
      <c r="PGS86" s="94"/>
      <c r="PGT86" s="94"/>
      <c r="PGU86" s="94"/>
      <c r="PGV86" s="94"/>
      <c r="PGW86" s="94"/>
      <c r="PGX86" s="94"/>
      <c r="PGY86" s="94"/>
      <c r="PGZ86" s="94"/>
      <c r="PHA86" s="94"/>
      <c r="PHB86" s="94"/>
      <c r="PHC86" s="94"/>
      <c r="PHD86" s="94"/>
      <c r="PHE86" s="94"/>
      <c r="PHF86" s="94"/>
      <c r="PHG86" s="94"/>
      <c r="PHH86" s="94"/>
      <c r="PHI86" s="94"/>
      <c r="PHJ86" s="94"/>
      <c r="PHK86" s="94"/>
      <c r="PHL86" s="94"/>
      <c r="PHM86" s="94"/>
      <c r="PHN86" s="94"/>
      <c r="PHO86" s="94"/>
      <c r="PHP86" s="94"/>
      <c r="PHQ86" s="94"/>
      <c r="PHR86" s="94"/>
      <c r="PHS86" s="94"/>
      <c r="PHT86" s="94"/>
      <c r="PHU86" s="94"/>
      <c r="PHV86" s="94"/>
      <c r="PHW86" s="94"/>
      <c r="PHX86" s="94"/>
      <c r="PHY86" s="94"/>
      <c r="PHZ86" s="94"/>
      <c r="PIA86" s="94"/>
      <c r="PIB86" s="94"/>
      <c r="PIC86" s="94"/>
      <c r="PID86" s="94"/>
      <c r="PIE86" s="94"/>
      <c r="PIF86" s="94"/>
      <c r="PIG86" s="94"/>
      <c r="PIH86" s="94"/>
      <c r="PII86" s="94"/>
      <c r="PIJ86" s="94"/>
      <c r="PIK86" s="94"/>
      <c r="PIL86" s="94"/>
      <c r="PIM86" s="94"/>
      <c r="PIN86" s="94"/>
      <c r="PIO86" s="94"/>
      <c r="PIP86" s="94"/>
      <c r="PIQ86" s="94"/>
      <c r="PIR86" s="94"/>
      <c r="PIS86" s="94"/>
      <c r="PIT86" s="94"/>
      <c r="PIU86" s="94"/>
      <c r="PIV86" s="94"/>
      <c r="PIW86" s="94"/>
      <c r="PIX86" s="94"/>
      <c r="PIY86" s="94"/>
      <c r="PIZ86" s="94"/>
      <c r="PJA86" s="94"/>
      <c r="PJB86" s="94"/>
      <c r="PJC86" s="94"/>
      <c r="PJD86" s="94"/>
      <c r="PJE86" s="94"/>
      <c r="PJF86" s="94"/>
      <c r="PJG86" s="94"/>
      <c r="PJH86" s="94"/>
      <c r="PJI86" s="94"/>
      <c r="PJJ86" s="94"/>
      <c r="PJK86" s="94"/>
      <c r="PJL86" s="94"/>
      <c r="PJM86" s="94"/>
      <c r="PJN86" s="94"/>
      <c r="PJO86" s="94"/>
      <c r="PJP86" s="94"/>
      <c r="PJQ86" s="94"/>
      <c r="PJR86" s="94"/>
      <c r="PJS86" s="94"/>
      <c r="PJT86" s="94"/>
      <c r="PJU86" s="94"/>
      <c r="PJV86" s="94"/>
      <c r="PJW86" s="94"/>
      <c r="PJX86" s="94"/>
      <c r="PJY86" s="94"/>
      <c r="PJZ86" s="94"/>
      <c r="PKA86" s="94"/>
      <c r="PKB86" s="94"/>
      <c r="PKC86" s="94"/>
      <c r="PKD86" s="94"/>
      <c r="PKE86" s="94"/>
      <c r="PKF86" s="94"/>
      <c r="PKG86" s="94"/>
      <c r="PKH86" s="94"/>
      <c r="PKI86" s="94"/>
      <c r="PKJ86" s="94"/>
      <c r="PKK86" s="94"/>
      <c r="PKL86" s="94"/>
      <c r="PKM86" s="94"/>
      <c r="PKN86" s="94"/>
      <c r="PKO86" s="94"/>
      <c r="PKP86" s="94"/>
      <c r="PKQ86" s="94"/>
      <c r="PKR86" s="94"/>
      <c r="PKS86" s="94"/>
      <c r="PKT86" s="94"/>
      <c r="PKU86" s="94"/>
      <c r="PKV86" s="94"/>
      <c r="PKW86" s="94"/>
      <c r="PKX86" s="94"/>
      <c r="PKY86" s="94"/>
      <c r="PKZ86" s="94"/>
      <c r="PLA86" s="94"/>
      <c r="PLB86" s="94"/>
      <c r="PLC86" s="94"/>
      <c r="PLD86" s="94"/>
      <c r="PLE86" s="94"/>
      <c r="PLF86" s="94"/>
      <c r="PLG86" s="94"/>
      <c r="PLH86" s="94"/>
      <c r="PLI86" s="94"/>
      <c r="PLJ86" s="94"/>
      <c r="PLK86" s="94"/>
      <c r="PLL86" s="94"/>
      <c r="PLM86" s="94"/>
      <c r="PLN86" s="94"/>
      <c r="PLO86" s="94"/>
      <c r="PLP86" s="94"/>
      <c r="PLQ86" s="94"/>
      <c r="PLR86" s="94"/>
      <c r="PLS86" s="94"/>
      <c r="PLT86" s="94"/>
      <c r="PLU86" s="94"/>
      <c r="PLV86" s="94"/>
      <c r="PLW86" s="94"/>
      <c r="PLX86" s="94"/>
      <c r="PLY86" s="94"/>
      <c r="PLZ86" s="94"/>
      <c r="PMA86" s="94"/>
      <c r="PMB86" s="94"/>
      <c r="PMC86" s="94"/>
      <c r="PMD86" s="94"/>
      <c r="PME86" s="94"/>
      <c r="PMF86" s="94"/>
      <c r="PMG86" s="94"/>
      <c r="PMH86" s="94"/>
      <c r="PMI86" s="94"/>
      <c r="PMJ86" s="94"/>
      <c r="PMK86" s="94"/>
      <c r="PML86" s="94"/>
      <c r="PMM86" s="94"/>
      <c r="PMN86" s="94"/>
      <c r="PMO86" s="94"/>
      <c r="PMP86" s="94"/>
      <c r="PMQ86" s="94"/>
      <c r="PMR86" s="94"/>
      <c r="PMS86" s="94"/>
      <c r="PMT86" s="94"/>
      <c r="PMU86" s="94"/>
      <c r="PMV86" s="94"/>
      <c r="PMW86" s="94"/>
      <c r="PMX86" s="94"/>
      <c r="PMY86" s="94"/>
      <c r="PMZ86" s="94"/>
      <c r="PNA86" s="94"/>
      <c r="PNB86" s="94"/>
      <c r="PNC86" s="94"/>
      <c r="PND86" s="94"/>
      <c r="PNE86" s="94"/>
      <c r="PNF86" s="94"/>
      <c r="PNG86" s="94"/>
      <c r="PNH86" s="94"/>
      <c r="PNI86" s="94"/>
      <c r="PNJ86" s="94"/>
      <c r="PNK86" s="94"/>
      <c r="PNL86" s="94"/>
      <c r="PNM86" s="94"/>
      <c r="PNN86" s="94"/>
      <c r="PNO86" s="94"/>
      <c r="PNP86" s="94"/>
      <c r="PNQ86" s="94"/>
      <c r="PNR86" s="94"/>
      <c r="PNS86" s="94"/>
      <c r="PNT86" s="94"/>
      <c r="PNU86" s="94"/>
      <c r="PNV86" s="94"/>
      <c r="PNW86" s="94"/>
      <c r="PNX86" s="94"/>
      <c r="PNY86" s="94"/>
      <c r="PNZ86" s="94"/>
      <c r="POA86" s="94"/>
      <c r="POB86" s="94"/>
      <c r="POC86" s="94"/>
      <c r="POD86" s="94"/>
      <c r="POE86" s="94"/>
      <c r="POF86" s="94"/>
      <c r="POG86" s="94"/>
      <c r="POH86" s="94"/>
      <c r="POI86" s="94"/>
      <c r="POJ86" s="94"/>
      <c r="POK86" s="94"/>
      <c r="POL86" s="94"/>
      <c r="POM86" s="94"/>
      <c r="PON86" s="94"/>
      <c r="POO86" s="94"/>
      <c r="POP86" s="94"/>
      <c r="POQ86" s="94"/>
      <c r="POR86" s="94"/>
      <c r="POS86" s="94"/>
      <c r="POT86" s="94"/>
      <c r="POU86" s="94"/>
      <c r="POV86" s="94"/>
      <c r="POW86" s="94"/>
      <c r="POX86" s="94"/>
      <c r="POY86" s="94"/>
      <c r="POZ86" s="94"/>
      <c r="PPA86" s="94"/>
      <c r="PPB86" s="94"/>
      <c r="PPC86" s="94"/>
      <c r="PPD86" s="94"/>
      <c r="PPE86" s="94"/>
      <c r="PPF86" s="94"/>
      <c r="PPG86" s="94"/>
      <c r="PPH86" s="94"/>
      <c r="PPI86" s="94"/>
      <c r="PPJ86" s="94"/>
      <c r="PPK86" s="94"/>
      <c r="PPL86" s="94"/>
      <c r="PPM86" s="94"/>
      <c r="PPN86" s="94"/>
      <c r="PPO86" s="94"/>
      <c r="PPP86" s="94"/>
      <c r="PPQ86" s="94"/>
      <c r="PPR86" s="94"/>
      <c r="PPS86" s="94"/>
      <c r="PPT86" s="94"/>
      <c r="PPU86" s="94"/>
      <c r="PPV86" s="94"/>
      <c r="PPW86" s="94"/>
      <c r="PPX86" s="94"/>
      <c r="PPY86" s="94"/>
      <c r="PPZ86" s="94"/>
      <c r="PQA86" s="94"/>
      <c r="PQB86" s="94"/>
      <c r="PQC86" s="94"/>
      <c r="PQD86" s="94"/>
      <c r="PQE86" s="94"/>
      <c r="PQF86" s="94"/>
      <c r="PQG86" s="94"/>
      <c r="PQH86" s="94"/>
      <c r="PQI86" s="94"/>
      <c r="PQJ86" s="94"/>
      <c r="PQK86" s="94"/>
      <c r="PQL86" s="94"/>
      <c r="PQM86" s="94"/>
      <c r="PQN86" s="94"/>
      <c r="PQO86" s="94"/>
      <c r="PQP86" s="94"/>
      <c r="PQQ86" s="94"/>
      <c r="PQR86" s="94"/>
      <c r="PQS86" s="94"/>
      <c r="PQT86" s="94"/>
      <c r="PQU86" s="94"/>
      <c r="PQV86" s="94"/>
      <c r="PQW86" s="94"/>
      <c r="PQX86" s="94"/>
      <c r="PQY86" s="94"/>
      <c r="PQZ86" s="94"/>
      <c r="PRA86" s="94"/>
      <c r="PRB86" s="94"/>
      <c r="PRC86" s="94"/>
      <c r="PRD86" s="94"/>
      <c r="PRE86" s="94"/>
      <c r="PRF86" s="94"/>
      <c r="PRG86" s="94"/>
      <c r="PRH86" s="94"/>
      <c r="PRI86" s="94"/>
      <c r="PRJ86" s="94"/>
      <c r="PRK86" s="94"/>
      <c r="PRL86" s="94"/>
      <c r="PRM86" s="94"/>
      <c r="PRN86" s="94"/>
      <c r="PRO86" s="94"/>
      <c r="PRP86" s="94"/>
      <c r="PRQ86" s="94"/>
      <c r="PRR86" s="94"/>
      <c r="PRS86" s="94"/>
      <c r="PRT86" s="94"/>
      <c r="PRU86" s="94"/>
      <c r="PRV86" s="94"/>
      <c r="PRW86" s="94"/>
      <c r="PRX86" s="94"/>
      <c r="PRY86" s="94"/>
      <c r="PRZ86" s="94"/>
      <c r="PSA86" s="94"/>
      <c r="PSB86" s="94"/>
      <c r="PSC86" s="94"/>
      <c r="PSD86" s="94"/>
      <c r="PSE86" s="94"/>
      <c r="PSF86" s="94"/>
      <c r="PSG86" s="94"/>
      <c r="PSH86" s="94"/>
      <c r="PSI86" s="94"/>
      <c r="PSJ86" s="94"/>
      <c r="PSK86" s="94"/>
      <c r="PSL86" s="94"/>
      <c r="PSM86" s="94"/>
      <c r="PSN86" s="94"/>
      <c r="PSO86" s="94"/>
      <c r="PSP86" s="94"/>
      <c r="PSQ86" s="94"/>
      <c r="PSR86" s="94"/>
      <c r="PSS86" s="94"/>
      <c r="PST86" s="94"/>
      <c r="PSU86" s="94"/>
      <c r="PSV86" s="94"/>
      <c r="PSW86" s="94"/>
      <c r="PSX86" s="94"/>
      <c r="PSY86" s="94"/>
      <c r="PSZ86" s="94"/>
      <c r="PTA86" s="94"/>
      <c r="PTB86" s="94"/>
      <c r="PTC86" s="94"/>
      <c r="PTD86" s="94"/>
      <c r="PTE86" s="94"/>
      <c r="PTF86" s="94"/>
      <c r="PTG86" s="94"/>
      <c r="PTH86" s="94"/>
      <c r="PTI86" s="94"/>
      <c r="PTJ86" s="94"/>
      <c r="PTK86" s="94"/>
      <c r="PTL86" s="94"/>
      <c r="PTM86" s="94"/>
      <c r="PTN86" s="94"/>
      <c r="PTO86" s="94"/>
      <c r="PTP86" s="94"/>
      <c r="PTQ86" s="94"/>
      <c r="PTR86" s="94"/>
      <c r="PTS86" s="94"/>
      <c r="PTT86" s="94"/>
      <c r="PTU86" s="94"/>
      <c r="PTV86" s="94"/>
      <c r="PTW86" s="94"/>
      <c r="PTX86" s="94"/>
      <c r="PTY86" s="94"/>
      <c r="PTZ86" s="94"/>
      <c r="PUA86" s="94"/>
      <c r="PUB86" s="94"/>
      <c r="PUC86" s="94"/>
      <c r="PUD86" s="94"/>
      <c r="PUE86" s="94"/>
      <c r="PUF86" s="94"/>
      <c r="PUG86" s="94"/>
      <c r="PUH86" s="94"/>
      <c r="PUI86" s="94"/>
      <c r="PUJ86" s="94"/>
      <c r="PUK86" s="94"/>
      <c r="PUL86" s="94"/>
      <c r="PUM86" s="94"/>
      <c r="PUN86" s="94"/>
      <c r="PUO86" s="94"/>
      <c r="PUP86" s="94"/>
      <c r="PUQ86" s="94"/>
      <c r="PUR86" s="94"/>
      <c r="PUS86" s="94"/>
      <c r="PUT86" s="94"/>
      <c r="PUU86" s="94"/>
      <c r="PUV86" s="94"/>
      <c r="PUW86" s="94"/>
      <c r="PUX86" s="94"/>
      <c r="PUY86" s="94"/>
      <c r="PUZ86" s="94"/>
      <c r="PVA86" s="94"/>
      <c r="PVB86" s="94"/>
      <c r="PVC86" s="94"/>
      <c r="PVD86" s="94"/>
      <c r="PVE86" s="94"/>
      <c r="PVF86" s="94"/>
      <c r="PVG86" s="94"/>
      <c r="PVH86" s="94"/>
      <c r="PVI86" s="94"/>
      <c r="PVJ86" s="94"/>
      <c r="PVK86" s="94"/>
      <c r="PVL86" s="94"/>
      <c r="PVM86" s="94"/>
      <c r="PVN86" s="94"/>
      <c r="PVO86" s="94"/>
      <c r="PVP86" s="94"/>
      <c r="PVQ86" s="94"/>
      <c r="PVR86" s="94"/>
      <c r="PVS86" s="94"/>
      <c r="PVT86" s="94"/>
      <c r="PVU86" s="94"/>
      <c r="PVV86" s="94"/>
      <c r="PVW86" s="94"/>
      <c r="PVX86" s="94"/>
      <c r="PVY86" s="94"/>
      <c r="PVZ86" s="94"/>
      <c r="PWA86" s="94"/>
      <c r="PWB86" s="94"/>
      <c r="PWC86" s="94"/>
      <c r="PWD86" s="94"/>
      <c r="PWE86" s="94"/>
      <c r="PWF86" s="94"/>
      <c r="PWG86" s="94"/>
      <c r="PWH86" s="94"/>
      <c r="PWI86" s="94"/>
      <c r="PWJ86" s="94"/>
      <c r="PWK86" s="94"/>
      <c r="PWL86" s="94"/>
      <c r="PWM86" s="94"/>
      <c r="PWN86" s="94"/>
      <c r="PWO86" s="94"/>
      <c r="PWP86" s="94"/>
      <c r="PWQ86" s="94"/>
      <c r="PWR86" s="94"/>
      <c r="PWS86" s="94"/>
      <c r="PWT86" s="94"/>
      <c r="PWU86" s="94"/>
      <c r="PWV86" s="94"/>
      <c r="PWW86" s="94"/>
      <c r="PWX86" s="94"/>
      <c r="PWY86" s="94"/>
      <c r="PWZ86" s="94"/>
      <c r="PXA86" s="94"/>
      <c r="PXB86" s="94"/>
      <c r="PXC86" s="94"/>
      <c r="PXD86" s="94"/>
      <c r="PXE86" s="94"/>
      <c r="PXF86" s="94"/>
      <c r="PXG86" s="94"/>
      <c r="PXH86" s="94"/>
      <c r="PXI86" s="94"/>
      <c r="PXJ86" s="94"/>
      <c r="PXK86" s="94"/>
      <c r="PXL86" s="94"/>
      <c r="PXM86" s="94"/>
      <c r="PXN86" s="94"/>
      <c r="PXO86" s="94"/>
      <c r="PXP86" s="94"/>
      <c r="PXQ86" s="94"/>
      <c r="PXR86" s="94"/>
      <c r="PXS86" s="94"/>
      <c r="PXT86" s="94"/>
      <c r="PXU86" s="94"/>
      <c r="PXV86" s="94"/>
      <c r="PXW86" s="94"/>
      <c r="PXX86" s="94"/>
      <c r="PXY86" s="94"/>
      <c r="PXZ86" s="94"/>
      <c r="PYA86" s="94"/>
      <c r="PYB86" s="94"/>
      <c r="PYC86" s="94"/>
      <c r="PYD86" s="94"/>
      <c r="PYE86" s="94"/>
      <c r="PYF86" s="94"/>
      <c r="PYG86" s="94"/>
      <c r="PYH86" s="94"/>
      <c r="PYI86" s="94"/>
      <c r="PYJ86" s="94"/>
      <c r="PYK86" s="94"/>
      <c r="PYL86" s="94"/>
      <c r="PYM86" s="94"/>
      <c r="PYN86" s="94"/>
      <c r="PYO86" s="94"/>
      <c r="PYP86" s="94"/>
      <c r="PYQ86" s="94"/>
      <c r="PYR86" s="94"/>
      <c r="PYS86" s="94"/>
      <c r="PYT86" s="94"/>
      <c r="PYU86" s="94"/>
      <c r="PYV86" s="94"/>
      <c r="PYW86" s="94"/>
      <c r="PYX86" s="94"/>
      <c r="PYY86" s="94"/>
      <c r="PYZ86" s="94"/>
      <c r="PZA86" s="94"/>
      <c r="PZB86" s="94"/>
      <c r="PZC86" s="94"/>
      <c r="PZD86" s="94"/>
      <c r="PZE86" s="94"/>
      <c r="PZF86" s="94"/>
      <c r="PZG86" s="94"/>
      <c r="PZH86" s="94"/>
      <c r="PZI86" s="94"/>
      <c r="PZJ86" s="94"/>
      <c r="PZK86" s="94"/>
      <c r="PZL86" s="94"/>
      <c r="PZM86" s="94"/>
      <c r="PZN86" s="94"/>
      <c r="PZO86" s="94"/>
      <c r="PZP86" s="94"/>
      <c r="PZQ86" s="94"/>
      <c r="PZR86" s="94"/>
      <c r="PZS86" s="94"/>
      <c r="PZT86" s="94"/>
      <c r="PZU86" s="94"/>
      <c r="PZV86" s="94"/>
      <c r="PZW86" s="94"/>
      <c r="PZX86" s="94"/>
      <c r="PZY86" s="94"/>
      <c r="PZZ86" s="94"/>
      <c r="QAA86" s="94"/>
      <c r="QAB86" s="94"/>
      <c r="QAC86" s="94"/>
      <c r="QAD86" s="94"/>
      <c r="QAE86" s="94"/>
      <c r="QAF86" s="94"/>
      <c r="QAG86" s="94"/>
      <c r="QAH86" s="94"/>
      <c r="QAI86" s="94"/>
      <c r="QAJ86" s="94"/>
      <c r="QAK86" s="94"/>
      <c r="QAL86" s="94"/>
      <c r="QAM86" s="94"/>
      <c r="QAN86" s="94"/>
      <c r="QAO86" s="94"/>
      <c r="QAP86" s="94"/>
      <c r="QAQ86" s="94"/>
      <c r="QAR86" s="94"/>
      <c r="QAS86" s="94"/>
      <c r="QAT86" s="94"/>
      <c r="QAU86" s="94"/>
      <c r="QAV86" s="94"/>
      <c r="QAW86" s="94"/>
      <c r="QAX86" s="94"/>
      <c r="QAY86" s="94"/>
      <c r="QAZ86" s="94"/>
      <c r="QBA86" s="94"/>
      <c r="QBB86" s="94"/>
      <c r="QBC86" s="94"/>
      <c r="QBD86" s="94"/>
      <c r="QBE86" s="94"/>
      <c r="QBF86" s="94"/>
      <c r="QBG86" s="94"/>
      <c r="QBH86" s="94"/>
      <c r="QBI86" s="94"/>
      <c r="QBJ86" s="94"/>
      <c r="QBK86" s="94"/>
      <c r="QBL86" s="94"/>
      <c r="QBM86" s="94"/>
      <c r="QBN86" s="94"/>
      <c r="QBO86" s="94"/>
      <c r="QBP86" s="94"/>
      <c r="QBQ86" s="94"/>
      <c r="QBR86" s="94"/>
      <c r="QBS86" s="94"/>
      <c r="QBT86" s="94"/>
      <c r="QBU86" s="94"/>
      <c r="QBV86" s="94"/>
      <c r="QBW86" s="94"/>
      <c r="QBX86" s="94"/>
      <c r="QBY86" s="94"/>
      <c r="QBZ86" s="94"/>
      <c r="QCA86" s="94"/>
      <c r="QCB86" s="94"/>
      <c r="QCC86" s="94"/>
      <c r="QCD86" s="94"/>
      <c r="QCE86" s="94"/>
      <c r="QCF86" s="94"/>
      <c r="QCG86" s="94"/>
      <c r="QCH86" s="94"/>
      <c r="QCI86" s="94"/>
      <c r="QCJ86" s="94"/>
      <c r="QCK86" s="94"/>
      <c r="QCL86" s="94"/>
      <c r="QCM86" s="94"/>
      <c r="QCN86" s="94"/>
      <c r="QCO86" s="94"/>
      <c r="QCP86" s="94"/>
      <c r="QCQ86" s="94"/>
      <c r="QCR86" s="94"/>
      <c r="QCS86" s="94"/>
      <c r="QCT86" s="94"/>
      <c r="QCU86" s="94"/>
      <c r="QCV86" s="94"/>
      <c r="QCW86" s="94"/>
      <c r="QCX86" s="94"/>
      <c r="QCY86" s="94"/>
      <c r="QCZ86" s="94"/>
      <c r="QDA86" s="94"/>
      <c r="QDB86" s="94"/>
      <c r="QDC86" s="94"/>
      <c r="QDD86" s="94"/>
      <c r="QDE86" s="94"/>
      <c r="QDF86" s="94"/>
      <c r="QDG86" s="94"/>
      <c r="QDH86" s="94"/>
      <c r="QDI86" s="94"/>
      <c r="QDJ86" s="94"/>
      <c r="QDK86" s="94"/>
      <c r="QDL86" s="94"/>
      <c r="QDM86" s="94"/>
      <c r="QDN86" s="94"/>
      <c r="QDO86" s="94"/>
      <c r="QDP86" s="94"/>
      <c r="QDQ86" s="94"/>
      <c r="QDR86" s="94"/>
      <c r="QDS86" s="94"/>
      <c r="QDT86" s="94"/>
      <c r="QDU86" s="94"/>
      <c r="QDV86" s="94"/>
      <c r="QDW86" s="94"/>
      <c r="QDX86" s="94"/>
      <c r="QDY86" s="94"/>
      <c r="QDZ86" s="94"/>
      <c r="QEA86" s="94"/>
      <c r="QEB86" s="94"/>
      <c r="QEC86" s="94"/>
      <c r="QED86" s="94"/>
      <c r="QEE86" s="94"/>
      <c r="QEF86" s="94"/>
      <c r="QEG86" s="94"/>
      <c r="QEH86" s="94"/>
      <c r="QEI86" s="94"/>
      <c r="QEJ86" s="94"/>
      <c r="QEK86" s="94"/>
      <c r="QEL86" s="94"/>
      <c r="QEM86" s="94"/>
      <c r="QEN86" s="94"/>
      <c r="QEO86" s="94"/>
      <c r="QEP86" s="94"/>
      <c r="QEQ86" s="94"/>
      <c r="QER86" s="94"/>
      <c r="QES86" s="94"/>
      <c r="QET86" s="94"/>
      <c r="QEU86" s="94"/>
      <c r="QEV86" s="94"/>
      <c r="QEW86" s="94"/>
      <c r="QEX86" s="94"/>
      <c r="QEY86" s="94"/>
      <c r="QEZ86" s="94"/>
      <c r="QFA86" s="94"/>
      <c r="QFB86" s="94"/>
      <c r="QFC86" s="94"/>
      <c r="QFD86" s="94"/>
      <c r="QFE86" s="94"/>
      <c r="QFF86" s="94"/>
      <c r="QFG86" s="94"/>
      <c r="QFH86" s="94"/>
      <c r="QFI86" s="94"/>
      <c r="QFJ86" s="94"/>
      <c r="QFK86" s="94"/>
      <c r="QFL86" s="94"/>
      <c r="QFM86" s="94"/>
      <c r="QFN86" s="94"/>
      <c r="QFO86" s="94"/>
      <c r="QFP86" s="94"/>
      <c r="QFQ86" s="94"/>
      <c r="QFR86" s="94"/>
      <c r="QFS86" s="94"/>
      <c r="QFT86" s="94"/>
      <c r="QFU86" s="94"/>
      <c r="QFV86" s="94"/>
      <c r="QFW86" s="94"/>
      <c r="QFX86" s="94"/>
      <c r="QFY86" s="94"/>
      <c r="QFZ86" s="94"/>
      <c r="QGA86" s="94"/>
      <c r="QGB86" s="94"/>
      <c r="QGC86" s="94"/>
      <c r="QGD86" s="94"/>
      <c r="QGE86" s="94"/>
      <c r="QGF86" s="94"/>
      <c r="QGG86" s="94"/>
      <c r="QGH86" s="94"/>
      <c r="QGI86" s="94"/>
      <c r="QGJ86" s="94"/>
      <c r="QGK86" s="94"/>
      <c r="QGL86" s="94"/>
      <c r="QGM86" s="94"/>
      <c r="QGN86" s="94"/>
      <c r="QGO86" s="94"/>
      <c r="QGP86" s="94"/>
      <c r="QGQ86" s="94"/>
      <c r="QGR86" s="94"/>
      <c r="QGS86" s="94"/>
      <c r="QGT86" s="94"/>
      <c r="QGU86" s="94"/>
      <c r="QGV86" s="94"/>
      <c r="QGW86" s="94"/>
      <c r="QGX86" s="94"/>
      <c r="QGY86" s="94"/>
      <c r="QGZ86" s="94"/>
      <c r="QHA86" s="94"/>
      <c r="QHB86" s="94"/>
      <c r="QHC86" s="94"/>
      <c r="QHD86" s="94"/>
      <c r="QHE86" s="94"/>
      <c r="QHF86" s="94"/>
      <c r="QHG86" s="94"/>
      <c r="QHH86" s="94"/>
      <c r="QHI86" s="94"/>
      <c r="QHJ86" s="94"/>
      <c r="QHK86" s="94"/>
      <c r="QHL86" s="94"/>
      <c r="QHM86" s="94"/>
      <c r="QHN86" s="94"/>
      <c r="QHO86" s="94"/>
      <c r="QHP86" s="94"/>
      <c r="QHQ86" s="94"/>
      <c r="QHR86" s="94"/>
      <c r="QHS86" s="94"/>
      <c r="QHT86" s="94"/>
      <c r="QHU86" s="94"/>
      <c r="QHV86" s="94"/>
      <c r="QHW86" s="94"/>
      <c r="QHX86" s="94"/>
      <c r="QHY86" s="94"/>
      <c r="QHZ86" s="94"/>
      <c r="QIA86" s="94"/>
      <c r="QIB86" s="94"/>
      <c r="QIC86" s="94"/>
      <c r="QID86" s="94"/>
      <c r="QIE86" s="94"/>
      <c r="QIF86" s="94"/>
      <c r="QIG86" s="94"/>
      <c r="QIH86" s="94"/>
      <c r="QII86" s="94"/>
      <c r="QIJ86" s="94"/>
      <c r="QIK86" s="94"/>
      <c r="QIL86" s="94"/>
      <c r="QIM86" s="94"/>
      <c r="QIN86" s="94"/>
      <c r="QIO86" s="94"/>
      <c r="QIP86" s="94"/>
      <c r="QIQ86" s="94"/>
      <c r="QIR86" s="94"/>
      <c r="QIS86" s="94"/>
      <c r="QIT86" s="94"/>
      <c r="QIU86" s="94"/>
      <c r="QIV86" s="94"/>
      <c r="QIW86" s="94"/>
      <c r="QIX86" s="94"/>
      <c r="QIY86" s="94"/>
      <c r="QIZ86" s="94"/>
      <c r="QJA86" s="94"/>
      <c r="QJB86" s="94"/>
      <c r="QJC86" s="94"/>
      <c r="QJD86" s="94"/>
      <c r="QJE86" s="94"/>
      <c r="QJF86" s="94"/>
      <c r="QJG86" s="94"/>
      <c r="QJH86" s="94"/>
      <c r="QJI86" s="94"/>
      <c r="QJJ86" s="94"/>
      <c r="QJK86" s="94"/>
      <c r="QJL86" s="94"/>
      <c r="QJM86" s="94"/>
      <c r="QJN86" s="94"/>
      <c r="QJO86" s="94"/>
      <c r="QJP86" s="94"/>
      <c r="QJQ86" s="94"/>
      <c r="QJR86" s="94"/>
      <c r="QJS86" s="94"/>
      <c r="QJT86" s="94"/>
      <c r="QJU86" s="94"/>
      <c r="QJV86" s="94"/>
      <c r="QJW86" s="94"/>
      <c r="QJX86" s="94"/>
      <c r="QJY86" s="94"/>
      <c r="QJZ86" s="94"/>
      <c r="QKA86" s="94"/>
      <c r="QKB86" s="94"/>
      <c r="QKC86" s="94"/>
      <c r="QKD86" s="94"/>
      <c r="QKE86" s="94"/>
      <c r="QKF86" s="94"/>
      <c r="QKG86" s="94"/>
      <c r="QKH86" s="94"/>
      <c r="QKI86" s="94"/>
      <c r="QKJ86" s="94"/>
      <c r="QKK86" s="94"/>
      <c r="QKL86" s="94"/>
      <c r="QKM86" s="94"/>
      <c r="QKN86" s="94"/>
      <c r="QKO86" s="94"/>
      <c r="QKP86" s="94"/>
      <c r="QKQ86" s="94"/>
      <c r="QKR86" s="94"/>
      <c r="QKS86" s="94"/>
      <c r="QKT86" s="94"/>
      <c r="QKU86" s="94"/>
      <c r="QKV86" s="94"/>
      <c r="QKW86" s="94"/>
      <c r="QKX86" s="94"/>
      <c r="QKY86" s="94"/>
      <c r="QKZ86" s="94"/>
      <c r="QLA86" s="94"/>
      <c r="QLB86" s="94"/>
      <c r="QLC86" s="94"/>
      <c r="QLD86" s="94"/>
      <c r="QLE86" s="94"/>
      <c r="QLF86" s="94"/>
      <c r="QLG86" s="94"/>
      <c r="QLH86" s="94"/>
      <c r="QLI86" s="94"/>
      <c r="QLJ86" s="94"/>
      <c r="QLK86" s="94"/>
      <c r="QLL86" s="94"/>
      <c r="QLM86" s="94"/>
      <c r="QLN86" s="94"/>
      <c r="QLO86" s="94"/>
      <c r="QLP86" s="94"/>
      <c r="QLQ86" s="94"/>
      <c r="QLR86" s="94"/>
      <c r="QLS86" s="94"/>
      <c r="QLT86" s="94"/>
      <c r="QLU86" s="94"/>
      <c r="QLV86" s="94"/>
      <c r="QLW86" s="94"/>
      <c r="QLX86" s="94"/>
      <c r="QLY86" s="94"/>
      <c r="QLZ86" s="94"/>
      <c r="QMA86" s="94"/>
      <c r="QMB86" s="94"/>
      <c r="QMC86" s="94"/>
      <c r="QMD86" s="94"/>
      <c r="QME86" s="94"/>
      <c r="QMF86" s="94"/>
      <c r="QMG86" s="94"/>
      <c r="QMH86" s="94"/>
      <c r="QMI86" s="94"/>
      <c r="QMJ86" s="94"/>
      <c r="QMK86" s="94"/>
      <c r="QML86" s="94"/>
      <c r="QMM86" s="94"/>
      <c r="QMN86" s="94"/>
      <c r="QMO86" s="94"/>
      <c r="QMP86" s="94"/>
      <c r="QMQ86" s="94"/>
      <c r="QMR86" s="94"/>
      <c r="QMS86" s="94"/>
      <c r="QMT86" s="94"/>
      <c r="QMU86" s="94"/>
      <c r="QMV86" s="94"/>
      <c r="QMW86" s="94"/>
      <c r="QMX86" s="94"/>
      <c r="QMY86" s="94"/>
      <c r="QMZ86" s="94"/>
      <c r="QNA86" s="94"/>
      <c r="QNB86" s="94"/>
      <c r="QNC86" s="94"/>
      <c r="QND86" s="94"/>
      <c r="QNE86" s="94"/>
      <c r="QNF86" s="94"/>
      <c r="QNG86" s="94"/>
      <c r="QNH86" s="94"/>
      <c r="QNI86" s="94"/>
      <c r="QNJ86" s="94"/>
      <c r="QNK86" s="94"/>
      <c r="QNL86" s="94"/>
      <c r="QNM86" s="94"/>
      <c r="QNN86" s="94"/>
      <c r="QNO86" s="94"/>
      <c r="QNP86" s="94"/>
      <c r="QNQ86" s="94"/>
      <c r="QNR86" s="94"/>
      <c r="QNS86" s="94"/>
      <c r="QNT86" s="94"/>
      <c r="QNU86" s="94"/>
      <c r="QNV86" s="94"/>
      <c r="QNW86" s="94"/>
      <c r="QNX86" s="94"/>
      <c r="QNY86" s="94"/>
      <c r="QNZ86" s="94"/>
      <c r="QOA86" s="94"/>
      <c r="QOB86" s="94"/>
      <c r="QOC86" s="94"/>
      <c r="QOD86" s="94"/>
      <c r="QOE86" s="94"/>
      <c r="QOF86" s="94"/>
      <c r="QOG86" s="94"/>
      <c r="QOH86" s="94"/>
      <c r="QOI86" s="94"/>
      <c r="QOJ86" s="94"/>
      <c r="QOK86" s="94"/>
      <c r="QOL86" s="94"/>
      <c r="QOM86" s="94"/>
      <c r="QON86" s="94"/>
      <c r="QOO86" s="94"/>
      <c r="QOP86" s="94"/>
      <c r="QOQ86" s="94"/>
      <c r="QOR86" s="94"/>
      <c r="QOS86" s="94"/>
      <c r="QOT86" s="94"/>
      <c r="QOU86" s="94"/>
      <c r="QOV86" s="94"/>
      <c r="QOW86" s="94"/>
      <c r="QOX86" s="94"/>
      <c r="QOY86" s="94"/>
      <c r="QOZ86" s="94"/>
      <c r="QPA86" s="94"/>
      <c r="QPB86" s="94"/>
      <c r="QPC86" s="94"/>
      <c r="QPD86" s="94"/>
      <c r="QPE86" s="94"/>
      <c r="QPF86" s="94"/>
      <c r="QPG86" s="94"/>
      <c r="QPH86" s="94"/>
      <c r="QPI86" s="94"/>
      <c r="QPJ86" s="94"/>
      <c r="QPK86" s="94"/>
      <c r="QPL86" s="94"/>
      <c r="QPM86" s="94"/>
      <c r="QPN86" s="94"/>
      <c r="QPO86" s="94"/>
      <c r="QPP86" s="94"/>
      <c r="QPQ86" s="94"/>
      <c r="QPR86" s="94"/>
      <c r="QPS86" s="94"/>
      <c r="QPT86" s="94"/>
      <c r="QPU86" s="94"/>
      <c r="QPV86" s="94"/>
      <c r="QPW86" s="94"/>
      <c r="QPX86" s="94"/>
      <c r="QPY86" s="94"/>
      <c r="QPZ86" s="94"/>
      <c r="QQA86" s="94"/>
      <c r="QQB86" s="94"/>
      <c r="QQC86" s="94"/>
      <c r="QQD86" s="94"/>
      <c r="QQE86" s="94"/>
      <c r="QQF86" s="94"/>
      <c r="QQG86" s="94"/>
      <c r="QQH86" s="94"/>
      <c r="QQI86" s="94"/>
      <c r="QQJ86" s="94"/>
      <c r="QQK86" s="94"/>
      <c r="QQL86" s="94"/>
      <c r="QQM86" s="94"/>
      <c r="QQN86" s="94"/>
      <c r="QQO86" s="94"/>
      <c r="QQP86" s="94"/>
      <c r="QQQ86" s="94"/>
      <c r="QQR86" s="94"/>
      <c r="QQS86" s="94"/>
      <c r="QQT86" s="94"/>
      <c r="QQU86" s="94"/>
      <c r="QQV86" s="94"/>
      <c r="QQW86" s="94"/>
      <c r="QQX86" s="94"/>
      <c r="QQY86" s="94"/>
      <c r="QQZ86" s="94"/>
      <c r="QRA86" s="94"/>
      <c r="QRB86" s="94"/>
      <c r="QRC86" s="94"/>
      <c r="QRD86" s="94"/>
      <c r="QRE86" s="94"/>
      <c r="QRF86" s="94"/>
      <c r="QRG86" s="94"/>
      <c r="QRH86" s="94"/>
      <c r="QRI86" s="94"/>
      <c r="QRJ86" s="94"/>
      <c r="QRK86" s="94"/>
      <c r="QRL86" s="94"/>
      <c r="QRM86" s="94"/>
      <c r="QRN86" s="94"/>
      <c r="QRO86" s="94"/>
      <c r="QRP86" s="94"/>
      <c r="QRQ86" s="94"/>
      <c r="QRR86" s="94"/>
      <c r="QRS86" s="94"/>
      <c r="QRT86" s="94"/>
      <c r="QRU86" s="94"/>
      <c r="QRV86" s="94"/>
      <c r="QRW86" s="94"/>
      <c r="QRX86" s="94"/>
      <c r="QRY86" s="94"/>
      <c r="QRZ86" s="94"/>
      <c r="QSA86" s="94"/>
      <c r="QSB86" s="94"/>
      <c r="QSC86" s="94"/>
      <c r="QSD86" s="94"/>
      <c r="QSE86" s="94"/>
      <c r="QSF86" s="94"/>
      <c r="QSG86" s="94"/>
      <c r="QSH86" s="94"/>
      <c r="QSI86" s="94"/>
      <c r="QSJ86" s="94"/>
      <c r="QSK86" s="94"/>
      <c r="QSL86" s="94"/>
      <c r="QSM86" s="94"/>
      <c r="QSN86" s="94"/>
      <c r="QSO86" s="94"/>
      <c r="QSP86" s="94"/>
      <c r="QSQ86" s="94"/>
      <c r="QSR86" s="94"/>
      <c r="QSS86" s="94"/>
      <c r="QST86" s="94"/>
      <c r="QSU86" s="94"/>
      <c r="QSV86" s="94"/>
      <c r="QSW86" s="94"/>
      <c r="QSX86" s="94"/>
      <c r="QSY86" s="94"/>
      <c r="QSZ86" s="94"/>
      <c r="QTA86" s="94"/>
      <c r="QTB86" s="94"/>
      <c r="QTC86" s="94"/>
      <c r="QTD86" s="94"/>
      <c r="QTE86" s="94"/>
      <c r="QTF86" s="94"/>
      <c r="QTG86" s="94"/>
      <c r="QTH86" s="94"/>
      <c r="QTI86" s="94"/>
      <c r="QTJ86" s="94"/>
      <c r="QTK86" s="94"/>
      <c r="QTL86" s="94"/>
      <c r="QTM86" s="94"/>
      <c r="QTN86" s="94"/>
      <c r="QTO86" s="94"/>
      <c r="QTP86" s="94"/>
      <c r="QTQ86" s="94"/>
      <c r="QTR86" s="94"/>
      <c r="QTS86" s="94"/>
      <c r="QTT86" s="94"/>
      <c r="QTU86" s="94"/>
      <c r="QTV86" s="94"/>
      <c r="QTW86" s="94"/>
      <c r="QTX86" s="94"/>
      <c r="QTY86" s="94"/>
      <c r="QTZ86" s="94"/>
      <c r="QUA86" s="94"/>
      <c r="QUB86" s="94"/>
      <c r="QUC86" s="94"/>
      <c r="QUD86" s="94"/>
      <c r="QUE86" s="94"/>
      <c r="QUF86" s="94"/>
      <c r="QUG86" s="94"/>
      <c r="QUH86" s="94"/>
      <c r="QUI86" s="94"/>
      <c r="QUJ86" s="94"/>
      <c r="QUK86" s="94"/>
      <c r="QUL86" s="94"/>
      <c r="QUM86" s="94"/>
      <c r="QUN86" s="94"/>
      <c r="QUO86" s="94"/>
      <c r="QUP86" s="94"/>
      <c r="QUQ86" s="94"/>
      <c r="QUR86" s="94"/>
      <c r="QUS86" s="94"/>
      <c r="QUT86" s="94"/>
      <c r="QUU86" s="94"/>
      <c r="QUV86" s="94"/>
      <c r="QUW86" s="94"/>
      <c r="QUX86" s="94"/>
      <c r="QUY86" s="94"/>
      <c r="QUZ86" s="94"/>
      <c r="QVA86" s="94"/>
      <c r="QVB86" s="94"/>
      <c r="QVC86" s="94"/>
      <c r="QVD86" s="94"/>
      <c r="QVE86" s="94"/>
      <c r="QVF86" s="94"/>
      <c r="QVG86" s="94"/>
      <c r="QVH86" s="94"/>
      <c r="QVI86" s="94"/>
      <c r="QVJ86" s="94"/>
      <c r="QVK86" s="94"/>
      <c r="QVL86" s="94"/>
      <c r="QVM86" s="94"/>
      <c r="QVN86" s="94"/>
      <c r="QVO86" s="94"/>
      <c r="QVP86" s="94"/>
      <c r="QVQ86" s="94"/>
      <c r="QVR86" s="94"/>
      <c r="QVS86" s="94"/>
      <c r="QVT86" s="94"/>
      <c r="QVU86" s="94"/>
      <c r="QVV86" s="94"/>
      <c r="QVW86" s="94"/>
      <c r="QVX86" s="94"/>
      <c r="QVY86" s="94"/>
      <c r="QVZ86" s="94"/>
      <c r="QWA86" s="94"/>
      <c r="QWB86" s="94"/>
      <c r="QWC86" s="94"/>
      <c r="QWD86" s="94"/>
      <c r="QWE86" s="94"/>
      <c r="QWF86" s="94"/>
      <c r="QWG86" s="94"/>
      <c r="QWH86" s="94"/>
      <c r="QWI86" s="94"/>
      <c r="QWJ86" s="94"/>
      <c r="QWK86" s="94"/>
      <c r="QWL86" s="94"/>
      <c r="QWM86" s="94"/>
      <c r="QWN86" s="94"/>
      <c r="QWO86" s="94"/>
      <c r="QWP86" s="94"/>
      <c r="QWQ86" s="94"/>
      <c r="QWR86" s="94"/>
      <c r="QWS86" s="94"/>
      <c r="QWT86" s="94"/>
      <c r="QWU86" s="94"/>
      <c r="QWV86" s="94"/>
      <c r="QWW86" s="94"/>
      <c r="QWX86" s="94"/>
      <c r="QWY86" s="94"/>
      <c r="QWZ86" s="94"/>
      <c r="QXA86" s="94"/>
      <c r="QXB86" s="94"/>
      <c r="QXC86" s="94"/>
      <c r="QXD86" s="94"/>
      <c r="QXE86" s="94"/>
      <c r="QXF86" s="94"/>
      <c r="QXG86" s="94"/>
      <c r="QXH86" s="94"/>
      <c r="QXI86" s="94"/>
      <c r="QXJ86" s="94"/>
      <c r="QXK86" s="94"/>
      <c r="QXL86" s="94"/>
      <c r="QXM86" s="94"/>
      <c r="QXN86" s="94"/>
      <c r="QXO86" s="94"/>
      <c r="QXP86" s="94"/>
      <c r="QXQ86" s="94"/>
      <c r="QXR86" s="94"/>
      <c r="QXS86" s="94"/>
      <c r="QXT86" s="94"/>
      <c r="QXU86" s="94"/>
      <c r="QXV86" s="94"/>
      <c r="QXW86" s="94"/>
      <c r="QXX86" s="94"/>
      <c r="QXY86" s="94"/>
      <c r="QXZ86" s="94"/>
      <c r="QYA86" s="94"/>
      <c r="QYB86" s="94"/>
      <c r="QYC86" s="94"/>
      <c r="QYD86" s="94"/>
      <c r="QYE86" s="94"/>
      <c r="QYF86" s="94"/>
      <c r="QYG86" s="94"/>
      <c r="QYH86" s="94"/>
      <c r="QYI86" s="94"/>
      <c r="QYJ86" s="94"/>
      <c r="QYK86" s="94"/>
      <c r="QYL86" s="94"/>
      <c r="QYM86" s="94"/>
      <c r="QYN86" s="94"/>
      <c r="QYO86" s="94"/>
      <c r="QYP86" s="94"/>
      <c r="QYQ86" s="94"/>
      <c r="QYR86" s="94"/>
      <c r="QYS86" s="94"/>
      <c r="QYT86" s="94"/>
      <c r="QYU86" s="94"/>
      <c r="QYV86" s="94"/>
      <c r="QYW86" s="94"/>
      <c r="QYX86" s="94"/>
      <c r="QYY86" s="94"/>
      <c r="QYZ86" s="94"/>
      <c r="QZA86" s="94"/>
      <c r="QZB86" s="94"/>
      <c r="QZC86" s="94"/>
      <c r="QZD86" s="94"/>
      <c r="QZE86" s="94"/>
      <c r="QZF86" s="94"/>
      <c r="QZG86" s="94"/>
      <c r="QZH86" s="94"/>
      <c r="QZI86" s="94"/>
      <c r="QZJ86" s="94"/>
      <c r="QZK86" s="94"/>
      <c r="QZL86" s="94"/>
      <c r="QZM86" s="94"/>
      <c r="QZN86" s="94"/>
      <c r="QZO86" s="94"/>
      <c r="QZP86" s="94"/>
      <c r="QZQ86" s="94"/>
      <c r="QZR86" s="94"/>
      <c r="QZS86" s="94"/>
      <c r="QZT86" s="94"/>
      <c r="QZU86" s="94"/>
      <c r="QZV86" s="94"/>
      <c r="QZW86" s="94"/>
      <c r="QZX86" s="94"/>
      <c r="QZY86" s="94"/>
      <c r="QZZ86" s="94"/>
      <c r="RAA86" s="94"/>
      <c r="RAB86" s="94"/>
      <c r="RAC86" s="94"/>
      <c r="RAD86" s="94"/>
      <c r="RAE86" s="94"/>
      <c r="RAF86" s="94"/>
      <c r="RAG86" s="94"/>
      <c r="RAH86" s="94"/>
      <c r="RAI86" s="94"/>
      <c r="RAJ86" s="94"/>
      <c r="RAK86" s="94"/>
      <c r="RAL86" s="94"/>
      <c r="RAM86" s="94"/>
      <c r="RAN86" s="94"/>
      <c r="RAO86" s="94"/>
      <c r="RAP86" s="94"/>
      <c r="RAQ86" s="94"/>
      <c r="RAR86" s="94"/>
      <c r="RAS86" s="94"/>
      <c r="RAT86" s="94"/>
      <c r="RAU86" s="94"/>
      <c r="RAV86" s="94"/>
      <c r="RAW86" s="94"/>
      <c r="RAX86" s="94"/>
      <c r="RAY86" s="94"/>
      <c r="RAZ86" s="94"/>
      <c r="RBA86" s="94"/>
      <c r="RBB86" s="94"/>
      <c r="RBC86" s="94"/>
      <c r="RBD86" s="94"/>
      <c r="RBE86" s="94"/>
      <c r="RBF86" s="94"/>
      <c r="RBG86" s="94"/>
      <c r="RBH86" s="94"/>
      <c r="RBI86" s="94"/>
      <c r="RBJ86" s="94"/>
      <c r="RBK86" s="94"/>
      <c r="RBL86" s="94"/>
      <c r="RBM86" s="94"/>
      <c r="RBN86" s="94"/>
      <c r="RBO86" s="94"/>
      <c r="RBP86" s="94"/>
      <c r="RBQ86" s="94"/>
      <c r="RBR86" s="94"/>
      <c r="RBS86" s="94"/>
      <c r="RBT86" s="94"/>
      <c r="RBU86" s="94"/>
      <c r="RBV86" s="94"/>
      <c r="RBW86" s="94"/>
      <c r="RBX86" s="94"/>
      <c r="RBY86" s="94"/>
      <c r="RBZ86" s="94"/>
      <c r="RCA86" s="94"/>
      <c r="RCB86" s="94"/>
      <c r="RCC86" s="94"/>
      <c r="RCD86" s="94"/>
      <c r="RCE86" s="94"/>
      <c r="RCF86" s="94"/>
      <c r="RCG86" s="94"/>
      <c r="RCH86" s="94"/>
      <c r="RCI86" s="94"/>
      <c r="RCJ86" s="94"/>
      <c r="RCK86" s="94"/>
      <c r="RCL86" s="94"/>
      <c r="RCM86" s="94"/>
      <c r="RCN86" s="94"/>
      <c r="RCO86" s="94"/>
      <c r="RCP86" s="94"/>
      <c r="RCQ86" s="94"/>
      <c r="RCR86" s="94"/>
      <c r="RCS86" s="94"/>
      <c r="RCT86" s="94"/>
      <c r="RCU86" s="94"/>
      <c r="RCV86" s="94"/>
      <c r="RCW86" s="94"/>
      <c r="RCX86" s="94"/>
      <c r="RCY86" s="94"/>
      <c r="RCZ86" s="94"/>
      <c r="RDA86" s="94"/>
      <c r="RDB86" s="94"/>
      <c r="RDC86" s="94"/>
      <c r="RDD86" s="94"/>
      <c r="RDE86" s="94"/>
      <c r="RDF86" s="94"/>
      <c r="RDG86" s="94"/>
      <c r="RDH86" s="94"/>
      <c r="RDI86" s="94"/>
      <c r="RDJ86" s="94"/>
      <c r="RDK86" s="94"/>
      <c r="RDL86" s="94"/>
      <c r="RDM86" s="94"/>
      <c r="RDN86" s="94"/>
      <c r="RDO86" s="94"/>
      <c r="RDP86" s="94"/>
      <c r="RDQ86" s="94"/>
      <c r="RDR86" s="94"/>
      <c r="RDS86" s="94"/>
      <c r="RDT86" s="94"/>
      <c r="RDU86" s="94"/>
      <c r="RDV86" s="94"/>
      <c r="RDW86" s="94"/>
      <c r="RDX86" s="94"/>
      <c r="RDY86" s="94"/>
      <c r="RDZ86" s="94"/>
      <c r="REA86" s="94"/>
      <c r="REB86" s="94"/>
      <c r="REC86" s="94"/>
      <c r="RED86" s="94"/>
      <c r="REE86" s="94"/>
      <c r="REF86" s="94"/>
      <c r="REG86" s="94"/>
      <c r="REH86" s="94"/>
      <c r="REI86" s="94"/>
      <c r="REJ86" s="94"/>
      <c r="REK86" s="94"/>
      <c r="REL86" s="94"/>
      <c r="REM86" s="94"/>
      <c r="REN86" s="94"/>
      <c r="REO86" s="94"/>
      <c r="REP86" s="94"/>
      <c r="REQ86" s="94"/>
      <c r="RER86" s="94"/>
      <c r="RES86" s="94"/>
      <c r="RET86" s="94"/>
      <c r="REU86" s="94"/>
      <c r="REV86" s="94"/>
      <c r="REW86" s="94"/>
      <c r="REX86" s="94"/>
      <c r="REY86" s="94"/>
      <c r="REZ86" s="94"/>
      <c r="RFA86" s="94"/>
      <c r="RFB86" s="94"/>
      <c r="RFC86" s="94"/>
      <c r="RFD86" s="94"/>
      <c r="RFE86" s="94"/>
      <c r="RFF86" s="94"/>
      <c r="RFG86" s="94"/>
      <c r="RFH86" s="94"/>
      <c r="RFI86" s="94"/>
      <c r="RFJ86" s="94"/>
      <c r="RFK86" s="94"/>
      <c r="RFL86" s="94"/>
      <c r="RFM86" s="94"/>
      <c r="RFN86" s="94"/>
      <c r="RFO86" s="94"/>
      <c r="RFP86" s="94"/>
      <c r="RFQ86" s="94"/>
      <c r="RFR86" s="94"/>
      <c r="RFS86" s="94"/>
      <c r="RFT86" s="94"/>
      <c r="RFU86" s="94"/>
      <c r="RFV86" s="94"/>
      <c r="RFW86" s="94"/>
      <c r="RFX86" s="94"/>
      <c r="RFY86" s="94"/>
      <c r="RFZ86" s="94"/>
      <c r="RGA86" s="94"/>
      <c r="RGB86" s="94"/>
      <c r="RGC86" s="94"/>
      <c r="RGD86" s="94"/>
      <c r="RGE86" s="94"/>
      <c r="RGF86" s="94"/>
      <c r="RGG86" s="94"/>
      <c r="RGH86" s="94"/>
      <c r="RGI86" s="94"/>
      <c r="RGJ86" s="94"/>
      <c r="RGK86" s="94"/>
      <c r="RGL86" s="94"/>
      <c r="RGM86" s="94"/>
      <c r="RGN86" s="94"/>
      <c r="RGO86" s="94"/>
      <c r="RGP86" s="94"/>
      <c r="RGQ86" s="94"/>
      <c r="RGR86" s="94"/>
      <c r="RGS86" s="94"/>
      <c r="RGT86" s="94"/>
      <c r="RGU86" s="94"/>
      <c r="RGV86" s="94"/>
      <c r="RGW86" s="94"/>
      <c r="RGX86" s="94"/>
      <c r="RGY86" s="94"/>
      <c r="RGZ86" s="94"/>
      <c r="RHA86" s="94"/>
      <c r="RHB86" s="94"/>
      <c r="RHC86" s="94"/>
      <c r="RHD86" s="94"/>
      <c r="RHE86" s="94"/>
      <c r="RHF86" s="94"/>
      <c r="RHG86" s="94"/>
      <c r="RHH86" s="94"/>
      <c r="RHI86" s="94"/>
      <c r="RHJ86" s="94"/>
      <c r="RHK86" s="94"/>
      <c r="RHL86" s="94"/>
      <c r="RHM86" s="94"/>
      <c r="RHN86" s="94"/>
      <c r="RHO86" s="94"/>
      <c r="RHP86" s="94"/>
      <c r="RHQ86" s="94"/>
      <c r="RHR86" s="94"/>
      <c r="RHS86" s="94"/>
      <c r="RHT86" s="94"/>
      <c r="RHU86" s="94"/>
      <c r="RHV86" s="94"/>
      <c r="RHW86" s="94"/>
      <c r="RHX86" s="94"/>
      <c r="RHY86" s="94"/>
      <c r="RHZ86" s="94"/>
      <c r="RIA86" s="94"/>
      <c r="RIB86" s="94"/>
      <c r="RIC86" s="94"/>
      <c r="RID86" s="94"/>
      <c r="RIE86" s="94"/>
      <c r="RIF86" s="94"/>
      <c r="RIG86" s="94"/>
      <c r="RIH86" s="94"/>
      <c r="RII86" s="94"/>
      <c r="RIJ86" s="94"/>
      <c r="RIK86" s="94"/>
      <c r="RIL86" s="94"/>
      <c r="RIM86" s="94"/>
      <c r="RIN86" s="94"/>
      <c r="RIO86" s="94"/>
      <c r="RIP86" s="94"/>
      <c r="RIQ86" s="94"/>
      <c r="RIR86" s="94"/>
      <c r="RIS86" s="94"/>
      <c r="RIT86" s="94"/>
      <c r="RIU86" s="94"/>
      <c r="RIV86" s="94"/>
      <c r="RIW86" s="94"/>
      <c r="RIX86" s="94"/>
      <c r="RIY86" s="94"/>
      <c r="RIZ86" s="94"/>
      <c r="RJA86" s="94"/>
      <c r="RJB86" s="94"/>
      <c r="RJC86" s="94"/>
      <c r="RJD86" s="94"/>
      <c r="RJE86" s="94"/>
      <c r="RJF86" s="94"/>
      <c r="RJG86" s="94"/>
      <c r="RJH86" s="94"/>
      <c r="RJI86" s="94"/>
      <c r="RJJ86" s="94"/>
      <c r="RJK86" s="94"/>
      <c r="RJL86" s="94"/>
      <c r="RJM86" s="94"/>
      <c r="RJN86" s="94"/>
      <c r="RJO86" s="94"/>
      <c r="RJP86" s="94"/>
      <c r="RJQ86" s="94"/>
      <c r="RJR86" s="94"/>
      <c r="RJS86" s="94"/>
      <c r="RJT86" s="94"/>
      <c r="RJU86" s="94"/>
      <c r="RJV86" s="94"/>
      <c r="RJW86" s="94"/>
      <c r="RJX86" s="94"/>
      <c r="RJY86" s="94"/>
      <c r="RJZ86" s="94"/>
      <c r="RKA86" s="94"/>
      <c r="RKB86" s="94"/>
      <c r="RKC86" s="94"/>
      <c r="RKD86" s="94"/>
      <c r="RKE86" s="94"/>
      <c r="RKF86" s="94"/>
      <c r="RKG86" s="94"/>
      <c r="RKH86" s="94"/>
      <c r="RKI86" s="94"/>
      <c r="RKJ86" s="94"/>
      <c r="RKK86" s="94"/>
      <c r="RKL86" s="94"/>
      <c r="RKM86" s="94"/>
      <c r="RKN86" s="94"/>
      <c r="RKO86" s="94"/>
      <c r="RKP86" s="94"/>
      <c r="RKQ86" s="94"/>
      <c r="RKR86" s="94"/>
      <c r="RKS86" s="94"/>
      <c r="RKT86" s="94"/>
      <c r="RKU86" s="94"/>
      <c r="RKV86" s="94"/>
      <c r="RKW86" s="94"/>
      <c r="RKX86" s="94"/>
      <c r="RKY86" s="94"/>
      <c r="RKZ86" s="94"/>
      <c r="RLA86" s="94"/>
      <c r="RLB86" s="94"/>
      <c r="RLC86" s="94"/>
      <c r="RLD86" s="94"/>
      <c r="RLE86" s="94"/>
      <c r="RLF86" s="94"/>
      <c r="RLG86" s="94"/>
      <c r="RLH86" s="94"/>
      <c r="RLI86" s="94"/>
      <c r="RLJ86" s="94"/>
      <c r="RLK86" s="94"/>
      <c r="RLL86" s="94"/>
      <c r="RLM86" s="94"/>
      <c r="RLN86" s="94"/>
      <c r="RLO86" s="94"/>
      <c r="RLP86" s="94"/>
      <c r="RLQ86" s="94"/>
      <c r="RLR86" s="94"/>
      <c r="RLS86" s="94"/>
      <c r="RLT86" s="94"/>
      <c r="RLU86" s="94"/>
      <c r="RLV86" s="94"/>
      <c r="RLW86" s="94"/>
      <c r="RLX86" s="94"/>
      <c r="RLY86" s="94"/>
      <c r="RLZ86" s="94"/>
      <c r="RMA86" s="94"/>
      <c r="RMB86" s="94"/>
      <c r="RMC86" s="94"/>
      <c r="RMD86" s="94"/>
      <c r="RME86" s="94"/>
      <c r="RMF86" s="94"/>
      <c r="RMG86" s="94"/>
      <c r="RMH86" s="94"/>
      <c r="RMI86" s="94"/>
      <c r="RMJ86" s="94"/>
      <c r="RMK86" s="94"/>
      <c r="RML86" s="94"/>
      <c r="RMM86" s="94"/>
      <c r="RMN86" s="94"/>
      <c r="RMO86" s="94"/>
      <c r="RMP86" s="94"/>
      <c r="RMQ86" s="94"/>
      <c r="RMR86" s="94"/>
      <c r="RMS86" s="94"/>
      <c r="RMT86" s="94"/>
      <c r="RMU86" s="94"/>
      <c r="RMV86" s="94"/>
      <c r="RMW86" s="94"/>
      <c r="RMX86" s="94"/>
      <c r="RMY86" s="94"/>
      <c r="RMZ86" s="94"/>
      <c r="RNA86" s="94"/>
      <c r="RNB86" s="94"/>
      <c r="RNC86" s="94"/>
      <c r="RND86" s="94"/>
      <c r="RNE86" s="94"/>
      <c r="RNF86" s="94"/>
      <c r="RNG86" s="94"/>
      <c r="RNH86" s="94"/>
      <c r="RNI86" s="94"/>
      <c r="RNJ86" s="94"/>
      <c r="RNK86" s="94"/>
      <c r="RNL86" s="94"/>
      <c r="RNM86" s="94"/>
      <c r="RNN86" s="94"/>
      <c r="RNO86" s="94"/>
      <c r="RNP86" s="94"/>
      <c r="RNQ86" s="94"/>
      <c r="RNR86" s="94"/>
      <c r="RNS86" s="94"/>
      <c r="RNT86" s="94"/>
      <c r="RNU86" s="94"/>
      <c r="RNV86" s="94"/>
      <c r="RNW86" s="94"/>
      <c r="RNX86" s="94"/>
      <c r="RNY86" s="94"/>
      <c r="RNZ86" s="94"/>
      <c r="ROA86" s="94"/>
      <c r="ROB86" s="94"/>
      <c r="ROC86" s="94"/>
      <c r="ROD86" s="94"/>
      <c r="ROE86" s="94"/>
      <c r="ROF86" s="94"/>
      <c r="ROG86" s="94"/>
      <c r="ROH86" s="94"/>
      <c r="ROI86" s="94"/>
      <c r="ROJ86" s="94"/>
      <c r="ROK86" s="94"/>
      <c r="ROL86" s="94"/>
      <c r="ROM86" s="94"/>
      <c r="RON86" s="94"/>
      <c r="ROO86" s="94"/>
      <c r="ROP86" s="94"/>
      <c r="ROQ86" s="94"/>
      <c r="ROR86" s="94"/>
      <c r="ROS86" s="94"/>
      <c r="ROT86" s="94"/>
      <c r="ROU86" s="94"/>
      <c r="ROV86" s="94"/>
      <c r="ROW86" s="94"/>
      <c r="ROX86" s="94"/>
      <c r="ROY86" s="94"/>
      <c r="ROZ86" s="94"/>
      <c r="RPA86" s="94"/>
      <c r="RPB86" s="94"/>
      <c r="RPC86" s="94"/>
      <c r="RPD86" s="94"/>
      <c r="RPE86" s="94"/>
      <c r="RPF86" s="94"/>
      <c r="RPG86" s="94"/>
      <c r="RPH86" s="94"/>
      <c r="RPI86" s="94"/>
      <c r="RPJ86" s="94"/>
      <c r="RPK86" s="94"/>
      <c r="RPL86" s="94"/>
      <c r="RPM86" s="94"/>
      <c r="RPN86" s="94"/>
      <c r="RPO86" s="94"/>
      <c r="RPP86" s="94"/>
      <c r="RPQ86" s="94"/>
      <c r="RPR86" s="94"/>
      <c r="RPS86" s="94"/>
      <c r="RPT86" s="94"/>
      <c r="RPU86" s="94"/>
      <c r="RPV86" s="94"/>
      <c r="RPW86" s="94"/>
      <c r="RPX86" s="94"/>
      <c r="RPY86" s="94"/>
      <c r="RPZ86" s="94"/>
      <c r="RQA86" s="94"/>
      <c r="RQB86" s="94"/>
      <c r="RQC86" s="94"/>
      <c r="RQD86" s="94"/>
      <c r="RQE86" s="94"/>
      <c r="RQF86" s="94"/>
      <c r="RQG86" s="94"/>
      <c r="RQH86" s="94"/>
      <c r="RQI86" s="94"/>
      <c r="RQJ86" s="94"/>
      <c r="RQK86" s="94"/>
      <c r="RQL86" s="94"/>
      <c r="RQM86" s="94"/>
      <c r="RQN86" s="94"/>
      <c r="RQO86" s="94"/>
      <c r="RQP86" s="94"/>
      <c r="RQQ86" s="94"/>
      <c r="RQR86" s="94"/>
      <c r="RQS86" s="94"/>
      <c r="RQT86" s="94"/>
      <c r="RQU86" s="94"/>
      <c r="RQV86" s="94"/>
      <c r="RQW86" s="94"/>
      <c r="RQX86" s="94"/>
      <c r="RQY86" s="94"/>
      <c r="RQZ86" s="94"/>
      <c r="RRA86" s="94"/>
      <c r="RRB86" s="94"/>
      <c r="RRC86" s="94"/>
      <c r="RRD86" s="94"/>
      <c r="RRE86" s="94"/>
      <c r="RRF86" s="94"/>
      <c r="RRG86" s="94"/>
      <c r="RRH86" s="94"/>
      <c r="RRI86" s="94"/>
      <c r="RRJ86" s="94"/>
      <c r="RRK86" s="94"/>
      <c r="RRL86" s="94"/>
      <c r="RRM86" s="94"/>
      <c r="RRN86" s="94"/>
      <c r="RRO86" s="94"/>
      <c r="RRP86" s="94"/>
      <c r="RRQ86" s="94"/>
      <c r="RRR86" s="94"/>
      <c r="RRS86" s="94"/>
      <c r="RRT86" s="94"/>
      <c r="RRU86" s="94"/>
      <c r="RRV86" s="94"/>
      <c r="RRW86" s="94"/>
      <c r="RRX86" s="94"/>
      <c r="RRY86" s="94"/>
      <c r="RRZ86" s="94"/>
      <c r="RSA86" s="94"/>
      <c r="RSB86" s="94"/>
      <c r="RSC86" s="94"/>
      <c r="RSD86" s="94"/>
      <c r="RSE86" s="94"/>
      <c r="RSF86" s="94"/>
      <c r="RSG86" s="94"/>
      <c r="RSH86" s="94"/>
      <c r="RSI86" s="94"/>
      <c r="RSJ86" s="94"/>
      <c r="RSK86" s="94"/>
      <c r="RSL86" s="94"/>
      <c r="RSM86" s="94"/>
      <c r="RSN86" s="94"/>
      <c r="RSO86" s="94"/>
      <c r="RSP86" s="94"/>
      <c r="RSQ86" s="94"/>
      <c r="RSR86" s="94"/>
      <c r="RSS86" s="94"/>
      <c r="RST86" s="94"/>
      <c r="RSU86" s="94"/>
      <c r="RSV86" s="94"/>
      <c r="RSW86" s="94"/>
      <c r="RSX86" s="94"/>
      <c r="RSY86" s="94"/>
      <c r="RSZ86" s="94"/>
      <c r="RTA86" s="94"/>
      <c r="RTB86" s="94"/>
      <c r="RTC86" s="94"/>
      <c r="RTD86" s="94"/>
      <c r="RTE86" s="94"/>
      <c r="RTF86" s="94"/>
      <c r="RTG86" s="94"/>
      <c r="RTH86" s="94"/>
      <c r="RTI86" s="94"/>
      <c r="RTJ86" s="94"/>
      <c r="RTK86" s="94"/>
      <c r="RTL86" s="94"/>
      <c r="RTM86" s="94"/>
      <c r="RTN86" s="94"/>
      <c r="RTO86" s="94"/>
      <c r="RTP86" s="94"/>
      <c r="RTQ86" s="94"/>
      <c r="RTR86" s="94"/>
      <c r="RTS86" s="94"/>
      <c r="RTT86" s="94"/>
      <c r="RTU86" s="94"/>
      <c r="RTV86" s="94"/>
      <c r="RTW86" s="94"/>
      <c r="RTX86" s="94"/>
      <c r="RTY86" s="94"/>
      <c r="RTZ86" s="94"/>
      <c r="RUA86" s="94"/>
      <c r="RUB86" s="94"/>
      <c r="RUC86" s="94"/>
      <c r="RUD86" s="94"/>
      <c r="RUE86" s="94"/>
      <c r="RUF86" s="94"/>
      <c r="RUG86" s="94"/>
      <c r="RUH86" s="94"/>
      <c r="RUI86" s="94"/>
      <c r="RUJ86" s="94"/>
      <c r="RUK86" s="94"/>
      <c r="RUL86" s="94"/>
      <c r="RUM86" s="94"/>
      <c r="RUN86" s="94"/>
      <c r="RUO86" s="94"/>
      <c r="RUP86" s="94"/>
      <c r="RUQ86" s="94"/>
      <c r="RUR86" s="94"/>
      <c r="RUS86" s="94"/>
      <c r="RUT86" s="94"/>
      <c r="RUU86" s="94"/>
      <c r="RUV86" s="94"/>
      <c r="RUW86" s="94"/>
      <c r="RUX86" s="94"/>
      <c r="RUY86" s="94"/>
      <c r="RUZ86" s="94"/>
      <c r="RVA86" s="94"/>
      <c r="RVB86" s="94"/>
      <c r="RVC86" s="94"/>
      <c r="RVD86" s="94"/>
      <c r="RVE86" s="94"/>
      <c r="RVF86" s="94"/>
      <c r="RVG86" s="94"/>
      <c r="RVH86" s="94"/>
      <c r="RVI86" s="94"/>
      <c r="RVJ86" s="94"/>
      <c r="RVK86" s="94"/>
      <c r="RVL86" s="94"/>
      <c r="RVM86" s="94"/>
      <c r="RVN86" s="94"/>
      <c r="RVO86" s="94"/>
      <c r="RVP86" s="94"/>
      <c r="RVQ86" s="94"/>
      <c r="RVR86" s="94"/>
      <c r="RVS86" s="94"/>
      <c r="RVT86" s="94"/>
      <c r="RVU86" s="94"/>
      <c r="RVV86" s="94"/>
      <c r="RVW86" s="94"/>
      <c r="RVX86" s="94"/>
      <c r="RVY86" s="94"/>
      <c r="RVZ86" s="94"/>
      <c r="RWA86" s="94"/>
      <c r="RWB86" s="94"/>
      <c r="RWC86" s="94"/>
      <c r="RWD86" s="94"/>
      <c r="RWE86" s="94"/>
      <c r="RWF86" s="94"/>
      <c r="RWG86" s="94"/>
      <c r="RWH86" s="94"/>
      <c r="RWI86" s="94"/>
      <c r="RWJ86" s="94"/>
      <c r="RWK86" s="94"/>
      <c r="RWL86" s="94"/>
      <c r="RWM86" s="94"/>
      <c r="RWN86" s="94"/>
      <c r="RWO86" s="94"/>
      <c r="RWP86" s="94"/>
      <c r="RWQ86" s="94"/>
      <c r="RWR86" s="94"/>
      <c r="RWS86" s="94"/>
      <c r="RWT86" s="94"/>
      <c r="RWU86" s="94"/>
      <c r="RWV86" s="94"/>
      <c r="RWW86" s="94"/>
      <c r="RWX86" s="94"/>
      <c r="RWY86" s="94"/>
      <c r="RWZ86" s="94"/>
      <c r="RXA86" s="94"/>
      <c r="RXB86" s="94"/>
      <c r="RXC86" s="94"/>
      <c r="RXD86" s="94"/>
      <c r="RXE86" s="94"/>
      <c r="RXF86" s="94"/>
      <c r="RXG86" s="94"/>
      <c r="RXH86" s="94"/>
      <c r="RXI86" s="94"/>
      <c r="RXJ86" s="94"/>
      <c r="RXK86" s="94"/>
      <c r="RXL86" s="94"/>
      <c r="RXM86" s="94"/>
      <c r="RXN86" s="94"/>
      <c r="RXO86" s="94"/>
      <c r="RXP86" s="94"/>
      <c r="RXQ86" s="94"/>
      <c r="RXR86" s="94"/>
      <c r="RXS86" s="94"/>
      <c r="RXT86" s="94"/>
      <c r="RXU86" s="94"/>
      <c r="RXV86" s="94"/>
      <c r="RXW86" s="94"/>
      <c r="RXX86" s="94"/>
      <c r="RXY86" s="94"/>
      <c r="RXZ86" s="94"/>
      <c r="RYA86" s="94"/>
      <c r="RYB86" s="94"/>
      <c r="RYC86" s="94"/>
      <c r="RYD86" s="94"/>
      <c r="RYE86" s="94"/>
      <c r="RYF86" s="94"/>
      <c r="RYG86" s="94"/>
      <c r="RYH86" s="94"/>
      <c r="RYI86" s="94"/>
      <c r="RYJ86" s="94"/>
      <c r="RYK86" s="94"/>
      <c r="RYL86" s="94"/>
      <c r="RYM86" s="94"/>
      <c r="RYN86" s="94"/>
      <c r="RYO86" s="94"/>
      <c r="RYP86" s="94"/>
      <c r="RYQ86" s="94"/>
      <c r="RYR86" s="94"/>
      <c r="RYS86" s="94"/>
      <c r="RYT86" s="94"/>
      <c r="RYU86" s="94"/>
      <c r="RYV86" s="94"/>
      <c r="RYW86" s="94"/>
      <c r="RYX86" s="94"/>
      <c r="RYY86" s="94"/>
      <c r="RYZ86" s="94"/>
      <c r="RZA86" s="94"/>
      <c r="RZB86" s="94"/>
      <c r="RZC86" s="94"/>
      <c r="RZD86" s="94"/>
      <c r="RZE86" s="94"/>
      <c r="RZF86" s="94"/>
      <c r="RZG86" s="94"/>
      <c r="RZH86" s="94"/>
      <c r="RZI86" s="94"/>
      <c r="RZJ86" s="94"/>
      <c r="RZK86" s="94"/>
      <c r="RZL86" s="94"/>
      <c r="RZM86" s="94"/>
      <c r="RZN86" s="94"/>
      <c r="RZO86" s="94"/>
      <c r="RZP86" s="94"/>
      <c r="RZQ86" s="94"/>
      <c r="RZR86" s="94"/>
      <c r="RZS86" s="94"/>
      <c r="RZT86" s="94"/>
      <c r="RZU86" s="94"/>
      <c r="RZV86" s="94"/>
      <c r="RZW86" s="94"/>
      <c r="RZX86" s="94"/>
      <c r="RZY86" s="94"/>
      <c r="RZZ86" s="94"/>
      <c r="SAA86" s="94"/>
      <c r="SAB86" s="94"/>
      <c r="SAC86" s="94"/>
      <c r="SAD86" s="94"/>
      <c r="SAE86" s="94"/>
      <c r="SAF86" s="94"/>
      <c r="SAG86" s="94"/>
      <c r="SAH86" s="94"/>
      <c r="SAI86" s="94"/>
      <c r="SAJ86" s="94"/>
      <c r="SAK86" s="94"/>
      <c r="SAL86" s="94"/>
      <c r="SAM86" s="94"/>
      <c r="SAN86" s="94"/>
      <c r="SAO86" s="94"/>
      <c r="SAP86" s="94"/>
      <c r="SAQ86" s="94"/>
      <c r="SAR86" s="94"/>
      <c r="SAS86" s="94"/>
      <c r="SAT86" s="94"/>
      <c r="SAU86" s="94"/>
      <c r="SAV86" s="94"/>
      <c r="SAW86" s="94"/>
      <c r="SAX86" s="94"/>
      <c r="SAY86" s="94"/>
      <c r="SAZ86" s="94"/>
      <c r="SBA86" s="94"/>
      <c r="SBB86" s="94"/>
      <c r="SBC86" s="94"/>
      <c r="SBD86" s="94"/>
      <c r="SBE86" s="94"/>
      <c r="SBF86" s="94"/>
      <c r="SBG86" s="94"/>
      <c r="SBH86" s="94"/>
      <c r="SBI86" s="94"/>
      <c r="SBJ86" s="94"/>
      <c r="SBK86" s="94"/>
      <c r="SBL86" s="94"/>
      <c r="SBM86" s="94"/>
      <c r="SBN86" s="94"/>
      <c r="SBO86" s="94"/>
      <c r="SBP86" s="94"/>
      <c r="SBQ86" s="94"/>
      <c r="SBR86" s="94"/>
      <c r="SBS86" s="94"/>
      <c r="SBT86" s="94"/>
      <c r="SBU86" s="94"/>
      <c r="SBV86" s="94"/>
      <c r="SBW86" s="94"/>
      <c r="SBX86" s="94"/>
      <c r="SBY86" s="94"/>
      <c r="SBZ86" s="94"/>
      <c r="SCA86" s="94"/>
      <c r="SCB86" s="94"/>
      <c r="SCC86" s="94"/>
      <c r="SCD86" s="94"/>
      <c r="SCE86" s="94"/>
      <c r="SCF86" s="94"/>
      <c r="SCG86" s="94"/>
      <c r="SCH86" s="94"/>
      <c r="SCI86" s="94"/>
      <c r="SCJ86" s="94"/>
      <c r="SCK86" s="94"/>
      <c r="SCL86" s="94"/>
      <c r="SCM86" s="94"/>
      <c r="SCN86" s="94"/>
      <c r="SCO86" s="94"/>
      <c r="SCP86" s="94"/>
      <c r="SCQ86" s="94"/>
      <c r="SCR86" s="94"/>
      <c r="SCS86" s="94"/>
      <c r="SCT86" s="94"/>
      <c r="SCU86" s="94"/>
      <c r="SCV86" s="94"/>
      <c r="SCW86" s="94"/>
      <c r="SCX86" s="94"/>
      <c r="SCY86" s="94"/>
      <c r="SCZ86" s="94"/>
      <c r="SDA86" s="94"/>
      <c r="SDB86" s="94"/>
      <c r="SDC86" s="94"/>
      <c r="SDD86" s="94"/>
      <c r="SDE86" s="94"/>
      <c r="SDF86" s="94"/>
      <c r="SDG86" s="94"/>
      <c r="SDH86" s="94"/>
      <c r="SDI86" s="94"/>
      <c r="SDJ86" s="94"/>
      <c r="SDK86" s="94"/>
      <c r="SDL86" s="94"/>
      <c r="SDM86" s="94"/>
      <c r="SDN86" s="94"/>
      <c r="SDO86" s="94"/>
      <c r="SDP86" s="94"/>
      <c r="SDQ86" s="94"/>
      <c r="SDR86" s="94"/>
      <c r="SDS86" s="94"/>
      <c r="SDT86" s="94"/>
      <c r="SDU86" s="94"/>
      <c r="SDV86" s="94"/>
      <c r="SDW86" s="94"/>
      <c r="SDX86" s="94"/>
      <c r="SDY86" s="94"/>
      <c r="SDZ86" s="94"/>
      <c r="SEA86" s="94"/>
      <c r="SEB86" s="94"/>
      <c r="SEC86" s="94"/>
      <c r="SED86" s="94"/>
      <c r="SEE86" s="94"/>
      <c r="SEF86" s="94"/>
      <c r="SEG86" s="94"/>
      <c r="SEH86" s="94"/>
      <c r="SEI86" s="94"/>
      <c r="SEJ86" s="94"/>
      <c r="SEK86" s="94"/>
      <c r="SEL86" s="94"/>
      <c r="SEM86" s="94"/>
      <c r="SEN86" s="94"/>
      <c r="SEO86" s="94"/>
      <c r="SEP86" s="94"/>
      <c r="SEQ86" s="94"/>
      <c r="SER86" s="94"/>
      <c r="SES86" s="94"/>
      <c r="SET86" s="94"/>
      <c r="SEU86" s="94"/>
      <c r="SEV86" s="94"/>
      <c r="SEW86" s="94"/>
      <c r="SEX86" s="94"/>
      <c r="SEY86" s="94"/>
      <c r="SEZ86" s="94"/>
      <c r="SFA86" s="94"/>
      <c r="SFB86" s="94"/>
      <c r="SFC86" s="94"/>
      <c r="SFD86" s="94"/>
      <c r="SFE86" s="94"/>
      <c r="SFF86" s="94"/>
      <c r="SFG86" s="94"/>
      <c r="SFH86" s="94"/>
      <c r="SFI86" s="94"/>
      <c r="SFJ86" s="94"/>
      <c r="SFK86" s="94"/>
      <c r="SFL86" s="94"/>
      <c r="SFM86" s="94"/>
      <c r="SFN86" s="94"/>
      <c r="SFO86" s="94"/>
      <c r="SFP86" s="94"/>
      <c r="SFQ86" s="94"/>
      <c r="SFR86" s="94"/>
      <c r="SFS86" s="94"/>
      <c r="SFT86" s="94"/>
      <c r="SFU86" s="94"/>
      <c r="SFV86" s="94"/>
      <c r="SFW86" s="94"/>
      <c r="SFX86" s="94"/>
      <c r="SFY86" s="94"/>
      <c r="SFZ86" s="94"/>
      <c r="SGA86" s="94"/>
      <c r="SGB86" s="94"/>
      <c r="SGC86" s="94"/>
      <c r="SGD86" s="94"/>
      <c r="SGE86" s="94"/>
      <c r="SGF86" s="94"/>
      <c r="SGG86" s="94"/>
      <c r="SGH86" s="94"/>
      <c r="SGI86" s="94"/>
      <c r="SGJ86" s="94"/>
      <c r="SGK86" s="94"/>
      <c r="SGL86" s="94"/>
      <c r="SGM86" s="94"/>
      <c r="SGN86" s="94"/>
      <c r="SGO86" s="94"/>
      <c r="SGP86" s="94"/>
      <c r="SGQ86" s="94"/>
      <c r="SGR86" s="94"/>
      <c r="SGS86" s="94"/>
      <c r="SGT86" s="94"/>
      <c r="SGU86" s="94"/>
      <c r="SGV86" s="94"/>
      <c r="SGW86" s="94"/>
      <c r="SGX86" s="94"/>
      <c r="SGY86" s="94"/>
      <c r="SGZ86" s="94"/>
      <c r="SHA86" s="94"/>
      <c r="SHB86" s="94"/>
      <c r="SHC86" s="94"/>
      <c r="SHD86" s="94"/>
      <c r="SHE86" s="94"/>
      <c r="SHF86" s="94"/>
      <c r="SHG86" s="94"/>
      <c r="SHH86" s="94"/>
      <c r="SHI86" s="94"/>
      <c r="SHJ86" s="94"/>
      <c r="SHK86" s="94"/>
      <c r="SHL86" s="94"/>
      <c r="SHM86" s="94"/>
      <c r="SHN86" s="94"/>
      <c r="SHO86" s="94"/>
      <c r="SHP86" s="94"/>
      <c r="SHQ86" s="94"/>
      <c r="SHR86" s="94"/>
      <c r="SHS86" s="94"/>
      <c r="SHT86" s="94"/>
      <c r="SHU86" s="94"/>
      <c r="SHV86" s="94"/>
      <c r="SHW86" s="94"/>
      <c r="SHX86" s="94"/>
      <c r="SHY86" s="94"/>
      <c r="SHZ86" s="94"/>
      <c r="SIA86" s="94"/>
      <c r="SIB86" s="94"/>
      <c r="SIC86" s="94"/>
      <c r="SID86" s="94"/>
      <c r="SIE86" s="94"/>
      <c r="SIF86" s="94"/>
      <c r="SIG86" s="94"/>
      <c r="SIH86" s="94"/>
      <c r="SII86" s="94"/>
      <c r="SIJ86" s="94"/>
      <c r="SIK86" s="94"/>
      <c r="SIL86" s="94"/>
      <c r="SIM86" s="94"/>
      <c r="SIN86" s="94"/>
      <c r="SIO86" s="94"/>
      <c r="SIP86" s="94"/>
      <c r="SIQ86" s="94"/>
      <c r="SIR86" s="94"/>
      <c r="SIS86" s="94"/>
      <c r="SIT86" s="94"/>
      <c r="SIU86" s="94"/>
      <c r="SIV86" s="94"/>
      <c r="SIW86" s="94"/>
      <c r="SIX86" s="94"/>
      <c r="SIY86" s="94"/>
      <c r="SIZ86" s="94"/>
      <c r="SJA86" s="94"/>
      <c r="SJB86" s="94"/>
      <c r="SJC86" s="94"/>
      <c r="SJD86" s="94"/>
      <c r="SJE86" s="94"/>
      <c r="SJF86" s="94"/>
      <c r="SJG86" s="94"/>
      <c r="SJH86" s="94"/>
      <c r="SJI86" s="94"/>
      <c r="SJJ86" s="94"/>
      <c r="SJK86" s="94"/>
      <c r="SJL86" s="94"/>
      <c r="SJM86" s="94"/>
      <c r="SJN86" s="94"/>
      <c r="SJO86" s="94"/>
      <c r="SJP86" s="94"/>
      <c r="SJQ86" s="94"/>
      <c r="SJR86" s="94"/>
      <c r="SJS86" s="94"/>
      <c r="SJT86" s="94"/>
      <c r="SJU86" s="94"/>
      <c r="SJV86" s="94"/>
      <c r="SJW86" s="94"/>
      <c r="SJX86" s="94"/>
      <c r="SJY86" s="94"/>
      <c r="SJZ86" s="94"/>
      <c r="SKA86" s="94"/>
      <c r="SKB86" s="94"/>
      <c r="SKC86" s="94"/>
      <c r="SKD86" s="94"/>
      <c r="SKE86" s="94"/>
      <c r="SKF86" s="94"/>
      <c r="SKG86" s="94"/>
      <c r="SKH86" s="94"/>
      <c r="SKI86" s="94"/>
      <c r="SKJ86" s="94"/>
      <c r="SKK86" s="94"/>
      <c r="SKL86" s="94"/>
      <c r="SKM86" s="94"/>
      <c r="SKN86" s="94"/>
      <c r="SKO86" s="94"/>
      <c r="SKP86" s="94"/>
      <c r="SKQ86" s="94"/>
      <c r="SKR86" s="94"/>
      <c r="SKS86" s="94"/>
      <c r="SKT86" s="94"/>
      <c r="SKU86" s="94"/>
      <c r="SKV86" s="94"/>
      <c r="SKW86" s="94"/>
      <c r="SKX86" s="94"/>
      <c r="SKY86" s="94"/>
      <c r="SKZ86" s="94"/>
      <c r="SLA86" s="94"/>
      <c r="SLB86" s="94"/>
      <c r="SLC86" s="94"/>
      <c r="SLD86" s="94"/>
      <c r="SLE86" s="94"/>
      <c r="SLF86" s="94"/>
      <c r="SLG86" s="94"/>
      <c r="SLH86" s="94"/>
      <c r="SLI86" s="94"/>
      <c r="SLJ86" s="94"/>
      <c r="SLK86" s="94"/>
      <c r="SLL86" s="94"/>
      <c r="SLM86" s="94"/>
      <c r="SLN86" s="94"/>
      <c r="SLO86" s="94"/>
      <c r="SLP86" s="94"/>
      <c r="SLQ86" s="94"/>
      <c r="SLR86" s="94"/>
      <c r="SLS86" s="94"/>
      <c r="SLT86" s="94"/>
      <c r="SLU86" s="94"/>
      <c r="SLV86" s="94"/>
      <c r="SLW86" s="94"/>
      <c r="SLX86" s="94"/>
      <c r="SLY86" s="94"/>
      <c r="SLZ86" s="94"/>
      <c r="SMA86" s="94"/>
      <c r="SMB86" s="94"/>
      <c r="SMC86" s="94"/>
      <c r="SMD86" s="94"/>
      <c r="SME86" s="94"/>
      <c r="SMF86" s="94"/>
      <c r="SMG86" s="94"/>
      <c r="SMH86" s="94"/>
      <c r="SMI86" s="94"/>
      <c r="SMJ86" s="94"/>
      <c r="SMK86" s="94"/>
      <c r="SML86" s="94"/>
      <c r="SMM86" s="94"/>
      <c r="SMN86" s="94"/>
      <c r="SMO86" s="94"/>
      <c r="SMP86" s="94"/>
      <c r="SMQ86" s="94"/>
      <c r="SMR86" s="94"/>
      <c r="SMS86" s="94"/>
      <c r="SMT86" s="94"/>
      <c r="SMU86" s="94"/>
      <c r="SMV86" s="94"/>
      <c r="SMW86" s="94"/>
      <c r="SMX86" s="94"/>
      <c r="SMY86" s="94"/>
      <c r="SMZ86" s="94"/>
      <c r="SNA86" s="94"/>
      <c r="SNB86" s="94"/>
      <c r="SNC86" s="94"/>
      <c r="SND86" s="94"/>
      <c r="SNE86" s="94"/>
      <c r="SNF86" s="94"/>
      <c r="SNG86" s="94"/>
      <c r="SNH86" s="94"/>
      <c r="SNI86" s="94"/>
      <c r="SNJ86" s="94"/>
      <c r="SNK86" s="94"/>
      <c r="SNL86" s="94"/>
      <c r="SNM86" s="94"/>
      <c r="SNN86" s="94"/>
      <c r="SNO86" s="94"/>
      <c r="SNP86" s="94"/>
      <c r="SNQ86" s="94"/>
      <c r="SNR86" s="94"/>
      <c r="SNS86" s="94"/>
      <c r="SNT86" s="94"/>
      <c r="SNU86" s="94"/>
      <c r="SNV86" s="94"/>
      <c r="SNW86" s="94"/>
      <c r="SNX86" s="94"/>
      <c r="SNY86" s="94"/>
      <c r="SNZ86" s="94"/>
      <c r="SOA86" s="94"/>
      <c r="SOB86" s="94"/>
      <c r="SOC86" s="94"/>
      <c r="SOD86" s="94"/>
      <c r="SOE86" s="94"/>
      <c r="SOF86" s="94"/>
      <c r="SOG86" s="94"/>
      <c r="SOH86" s="94"/>
      <c r="SOI86" s="94"/>
      <c r="SOJ86" s="94"/>
      <c r="SOK86" s="94"/>
      <c r="SOL86" s="94"/>
      <c r="SOM86" s="94"/>
      <c r="SON86" s="94"/>
      <c r="SOO86" s="94"/>
      <c r="SOP86" s="94"/>
      <c r="SOQ86" s="94"/>
      <c r="SOR86" s="94"/>
      <c r="SOS86" s="94"/>
      <c r="SOT86" s="94"/>
      <c r="SOU86" s="94"/>
      <c r="SOV86" s="94"/>
      <c r="SOW86" s="94"/>
      <c r="SOX86" s="94"/>
      <c r="SOY86" s="94"/>
      <c r="SOZ86" s="94"/>
      <c r="SPA86" s="94"/>
      <c r="SPB86" s="94"/>
      <c r="SPC86" s="94"/>
      <c r="SPD86" s="94"/>
      <c r="SPE86" s="94"/>
      <c r="SPF86" s="94"/>
      <c r="SPG86" s="94"/>
      <c r="SPH86" s="94"/>
      <c r="SPI86" s="94"/>
      <c r="SPJ86" s="94"/>
      <c r="SPK86" s="94"/>
      <c r="SPL86" s="94"/>
      <c r="SPM86" s="94"/>
      <c r="SPN86" s="94"/>
      <c r="SPO86" s="94"/>
      <c r="SPP86" s="94"/>
      <c r="SPQ86" s="94"/>
      <c r="SPR86" s="94"/>
      <c r="SPS86" s="94"/>
      <c r="SPT86" s="94"/>
      <c r="SPU86" s="94"/>
      <c r="SPV86" s="94"/>
      <c r="SPW86" s="94"/>
      <c r="SPX86" s="94"/>
      <c r="SPY86" s="94"/>
      <c r="SPZ86" s="94"/>
      <c r="SQA86" s="94"/>
      <c r="SQB86" s="94"/>
      <c r="SQC86" s="94"/>
      <c r="SQD86" s="94"/>
      <c r="SQE86" s="94"/>
      <c r="SQF86" s="94"/>
      <c r="SQG86" s="94"/>
      <c r="SQH86" s="94"/>
      <c r="SQI86" s="94"/>
      <c r="SQJ86" s="94"/>
      <c r="SQK86" s="94"/>
      <c r="SQL86" s="94"/>
      <c r="SQM86" s="94"/>
      <c r="SQN86" s="94"/>
      <c r="SQO86" s="94"/>
      <c r="SQP86" s="94"/>
      <c r="SQQ86" s="94"/>
      <c r="SQR86" s="94"/>
      <c r="SQS86" s="94"/>
      <c r="SQT86" s="94"/>
      <c r="SQU86" s="94"/>
      <c r="SQV86" s="94"/>
      <c r="SQW86" s="94"/>
      <c r="SQX86" s="94"/>
      <c r="SQY86" s="94"/>
      <c r="SQZ86" s="94"/>
      <c r="SRA86" s="94"/>
      <c r="SRB86" s="94"/>
      <c r="SRC86" s="94"/>
      <c r="SRD86" s="94"/>
      <c r="SRE86" s="94"/>
      <c r="SRF86" s="94"/>
      <c r="SRG86" s="94"/>
      <c r="SRH86" s="94"/>
      <c r="SRI86" s="94"/>
      <c r="SRJ86" s="94"/>
      <c r="SRK86" s="94"/>
      <c r="SRL86" s="94"/>
      <c r="SRM86" s="94"/>
      <c r="SRN86" s="94"/>
      <c r="SRO86" s="94"/>
      <c r="SRP86" s="94"/>
      <c r="SRQ86" s="94"/>
      <c r="SRR86" s="94"/>
      <c r="SRS86" s="94"/>
      <c r="SRT86" s="94"/>
      <c r="SRU86" s="94"/>
      <c r="SRV86" s="94"/>
      <c r="SRW86" s="94"/>
      <c r="SRX86" s="94"/>
      <c r="SRY86" s="94"/>
      <c r="SRZ86" s="94"/>
      <c r="SSA86" s="94"/>
      <c r="SSB86" s="94"/>
      <c r="SSC86" s="94"/>
      <c r="SSD86" s="94"/>
      <c r="SSE86" s="94"/>
      <c r="SSF86" s="94"/>
      <c r="SSG86" s="94"/>
      <c r="SSH86" s="94"/>
      <c r="SSI86" s="94"/>
      <c r="SSJ86" s="94"/>
      <c r="SSK86" s="94"/>
      <c r="SSL86" s="94"/>
      <c r="SSM86" s="94"/>
      <c r="SSN86" s="94"/>
      <c r="SSO86" s="94"/>
      <c r="SSP86" s="94"/>
      <c r="SSQ86" s="94"/>
      <c r="SSR86" s="94"/>
      <c r="SSS86" s="94"/>
      <c r="SST86" s="94"/>
      <c r="SSU86" s="94"/>
      <c r="SSV86" s="94"/>
      <c r="SSW86" s="94"/>
      <c r="SSX86" s="94"/>
      <c r="SSY86" s="94"/>
      <c r="SSZ86" s="94"/>
      <c r="STA86" s="94"/>
      <c r="STB86" s="94"/>
      <c r="STC86" s="94"/>
      <c r="STD86" s="94"/>
      <c r="STE86" s="94"/>
      <c r="STF86" s="94"/>
      <c r="STG86" s="94"/>
      <c r="STH86" s="94"/>
      <c r="STI86" s="94"/>
      <c r="STJ86" s="94"/>
      <c r="STK86" s="94"/>
      <c r="STL86" s="94"/>
      <c r="STM86" s="94"/>
      <c r="STN86" s="94"/>
      <c r="STO86" s="94"/>
      <c r="STP86" s="94"/>
      <c r="STQ86" s="94"/>
      <c r="STR86" s="94"/>
      <c r="STS86" s="94"/>
      <c r="STT86" s="94"/>
      <c r="STU86" s="94"/>
      <c r="STV86" s="94"/>
      <c r="STW86" s="94"/>
      <c r="STX86" s="94"/>
      <c r="STY86" s="94"/>
      <c r="STZ86" s="94"/>
      <c r="SUA86" s="94"/>
      <c r="SUB86" s="94"/>
      <c r="SUC86" s="94"/>
      <c r="SUD86" s="94"/>
      <c r="SUE86" s="94"/>
      <c r="SUF86" s="94"/>
      <c r="SUG86" s="94"/>
      <c r="SUH86" s="94"/>
      <c r="SUI86" s="94"/>
      <c r="SUJ86" s="94"/>
      <c r="SUK86" s="94"/>
      <c r="SUL86" s="94"/>
      <c r="SUM86" s="94"/>
      <c r="SUN86" s="94"/>
      <c r="SUO86" s="94"/>
      <c r="SUP86" s="94"/>
      <c r="SUQ86" s="94"/>
      <c r="SUR86" s="94"/>
      <c r="SUS86" s="94"/>
      <c r="SUT86" s="94"/>
      <c r="SUU86" s="94"/>
      <c r="SUV86" s="94"/>
      <c r="SUW86" s="94"/>
      <c r="SUX86" s="94"/>
      <c r="SUY86" s="94"/>
      <c r="SUZ86" s="94"/>
      <c r="SVA86" s="94"/>
      <c r="SVB86" s="94"/>
      <c r="SVC86" s="94"/>
      <c r="SVD86" s="94"/>
      <c r="SVE86" s="94"/>
      <c r="SVF86" s="94"/>
      <c r="SVG86" s="94"/>
      <c r="SVH86" s="94"/>
      <c r="SVI86" s="94"/>
      <c r="SVJ86" s="94"/>
      <c r="SVK86" s="94"/>
      <c r="SVL86" s="94"/>
      <c r="SVM86" s="94"/>
      <c r="SVN86" s="94"/>
      <c r="SVO86" s="94"/>
      <c r="SVP86" s="94"/>
      <c r="SVQ86" s="94"/>
      <c r="SVR86" s="94"/>
      <c r="SVS86" s="94"/>
      <c r="SVT86" s="94"/>
      <c r="SVU86" s="94"/>
      <c r="SVV86" s="94"/>
      <c r="SVW86" s="94"/>
      <c r="SVX86" s="94"/>
      <c r="SVY86" s="94"/>
      <c r="SVZ86" s="94"/>
      <c r="SWA86" s="94"/>
      <c r="SWB86" s="94"/>
      <c r="SWC86" s="94"/>
      <c r="SWD86" s="94"/>
      <c r="SWE86" s="94"/>
      <c r="SWF86" s="94"/>
      <c r="SWG86" s="94"/>
      <c r="SWH86" s="94"/>
      <c r="SWI86" s="94"/>
      <c r="SWJ86" s="94"/>
      <c r="SWK86" s="94"/>
      <c r="SWL86" s="94"/>
      <c r="SWM86" s="94"/>
      <c r="SWN86" s="94"/>
      <c r="SWO86" s="94"/>
      <c r="SWP86" s="94"/>
      <c r="SWQ86" s="94"/>
      <c r="SWR86" s="94"/>
      <c r="SWS86" s="94"/>
      <c r="SWT86" s="94"/>
      <c r="SWU86" s="94"/>
      <c r="SWV86" s="94"/>
      <c r="SWW86" s="94"/>
      <c r="SWX86" s="94"/>
      <c r="SWY86" s="94"/>
      <c r="SWZ86" s="94"/>
      <c r="SXA86" s="94"/>
      <c r="SXB86" s="94"/>
      <c r="SXC86" s="94"/>
      <c r="SXD86" s="94"/>
      <c r="SXE86" s="94"/>
      <c r="SXF86" s="94"/>
      <c r="SXG86" s="94"/>
      <c r="SXH86" s="94"/>
      <c r="SXI86" s="94"/>
      <c r="SXJ86" s="94"/>
      <c r="SXK86" s="94"/>
      <c r="SXL86" s="94"/>
      <c r="SXM86" s="94"/>
      <c r="SXN86" s="94"/>
      <c r="SXO86" s="94"/>
      <c r="SXP86" s="94"/>
      <c r="SXQ86" s="94"/>
      <c r="SXR86" s="94"/>
      <c r="SXS86" s="94"/>
      <c r="SXT86" s="94"/>
      <c r="SXU86" s="94"/>
      <c r="SXV86" s="94"/>
      <c r="SXW86" s="94"/>
      <c r="SXX86" s="94"/>
      <c r="SXY86" s="94"/>
      <c r="SXZ86" s="94"/>
      <c r="SYA86" s="94"/>
      <c r="SYB86" s="94"/>
      <c r="SYC86" s="94"/>
      <c r="SYD86" s="94"/>
      <c r="SYE86" s="94"/>
      <c r="SYF86" s="94"/>
      <c r="SYG86" s="94"/>
      <c r="SYH86" s="94"/>
      <c r="SYI86" s="94"/>
      <c r="SYJ86" s="94"/>
      <c r="SYK86" s="94"/>
      <c r="SYL86" s="94"/>
      <c r="SYM86" s="94"/>
      <c r="SYN86" s="94"/>
      <c r="SYO86" s="94"/>
      <c r="SYP86" s="94"/>
      <c r="SYQ86" s="94"/>
      <c r="SYR86" s="94"/>
      <c r="SYS86" s="94"/>
      <c r="SYT86" s="94"/>
      <c r="SYU86" s="94"/>
      <c r="SYV86" s="94"/>
      <c r="SYW86" s="94"/>
      <c r="SYX86" s="94"/>
      <c r="SYY86" s="94"/>
      <c r="SYZ86" s="94"/>
      <c r="SZA86" s="94"/>
      <c r="SZB86" s="94"/>
      <c r="SZC86" s="94"/>
      <c r="SZD86" s="94"/>
      <c r="SZE86" s="94"/>
      <c r="SZF86" s="94"/>
      <c r="SZG86" s="94"/>
      <c r="SZH86" s="94"/>
      <c r="SZI86" s="94"/>
      <c r="SZJ86" s="94"/>
      <c r="SZK86" s="94"/>
      <c r="SZL86" s="94"/>
      <c r="SZM86" s="94"/>
      <c r="SZN86" s="94"/>
      <c r="SZO86" s="94"/>
      <c r="SZP86" s="94"/>
      <c r="SZQ86" s="94"/>
      <c r="SZR86" s="94"/>
      <c r="SZS86" s="94"/>
      <c r="SZT86" s="94"/>
      <c r="SZU86" s="94"/>
      <c r="SZV86" s="94"/>
      <c r="SZW86" s="94"/>
      <c r="SZX86" s="94"/>
      <c r="SZY86" s="94"/>
      <c r="SZZ86" s="94"/>
      <c r="TAA86" s="94"/>
      <c r="TAB86" s="94"/>
      <c r="TAC86" s="94"/>
      <c r="TAD86" s="94"/>
      <c r="TAE86" s="94"/>
      <c r="TAF86" s="94"/>
      <c r="TAG86" s="94"/>
      <c r="TAH86" s="94"/>
      <c r="TAI86" s="94"/>
      <c r="TAJ86" s="94"/>
      <c r="TAK86" s="94"/>
      <c r="TAL86" s="94"/>
      <c r="TAM86" s="94"/>
      <c r="TAN86" s="94"/>
      <c r="TAO86" s="94"/>
      <c r="TAP86" s="94"/>
      <c r="TAQ86" s="94"/>
      <c r="TAR86" s="94"/>
      <c r="TAS86" s="94"/>
      <c r="TAT86" s="94"/>
      <c r="TAU86" s="94"/>
      <c r="TAV86" s="94"/>
      <c r="TAW86" s="94"/>
      <c r="TAX86" s="94"/>
      <c r="TAY86" s="94"/>
      <c r="TAZ86" s="94"/>
      <c r="TBA86" s="94"/>
      <c r="TBB86" s="94"/>
      <c r="TBC86" s="94"/>
      <c r="TBD86" s="94"/>
      <c r="TBE86" s="94"/>
      <c r="TBF86" s="94"/>
      <c r="TBG86" s="94"/>
      <c r="TBH86" s="94"/>
      <c r="TBI86" s="94"/>
      <c r="TBJ86" s="94"/>
      <c r="TBK86" s="94"/>
      <c r="TBL86" s="94"/>
      <c r="TBM86" s="94"/>
      <c r="TBN86" s="94"/>
      <c r="TBO86" s="94"/>
      <c r="TBP86" s="94"/>
      <c r="TBQ86" s="94"/>
      <c r="TBR86" s="94"/>
      <c r="TBS86" s="94"/>
      <c r="TBT86" s="94"/>
      <c r="TBU86" s="94"/>
      <c r="TBV86" s="94"/>
      <c r="TBW86" s="94"/>
      <c r="TBX86" s="94"/>
      <c r="TBY86" s="94"/>
      <c r="TBZ86" s="94"/>
      <c r="TCA86" s="94"/>
      <c r="TCB86" s="94"/>
      <c r="TCC86" s="94"/>
      <c r="TCD86" s="94"/>
      <c r="TCE86" s="94"/>
      <c r="TCF86" s="94"/>
      <c r="TCG86" s="94"/>
      <c r="TCH86" s="94"/>
      <c r="TCI86" s="94"/>
      <c r="TCJ86" s="94"/>
      <c r="TCK86" s="94"/>
      <c r="TCL86" s="94"/>
      <c r="TCM86" s="94"/>
      <c r="TCN86" s="94"/>
      <c r="TCO86" s="94"/>
      <c r="TCP86" s="94"/>
      <c r="TCQ86" s="94"/>
      <c r="TCR86" s="94"/>
      <c r="TCS86" s="94"/>
      <c r="TCT86" s="94"/>
      <c r="TCU86" s="94"/>
      <c r="TCV86" s="94"/>
      <c r="TCW86" s="94"/>
      <c r="TCX86" s="94"/>
      <c r="TCY86" s="94"/>
      <c r="TCZ86" s="94"/>
      <c r="TDA86" s="94"/>
      <c r="TDB86" s="94"/>
      <c r="TDC86" s="94"/>
      <c r="TDD86" s="94"/>
      <c r="TDE86" s="94"/>
      <c r="TDF86" s="94"/>
      <c r="TDG86" s="94"/>
      <c r="TDH86" s="94"/>
      <c r="TDI86" s="94"/>
      <c r="TDJ86" s="94"/>
      <c r="TDK86" s="94"/>
      <c r="TDL86" s="94"/>
      <c r="TDM86" s="94"/>
      <c r="TDN86" s="94"/>
      <c r="TDO86" s="94"/>
      <c r="TDP86" s="94"/>
      <c r="TDQ86" s="94"/>
      <c r="TDR86" s="94"/>
      <c r="TDS86" s="94"/>
      <c r="TDT86" s="94"/>
      <c r="TDU86" s="94"/>
      <c r="TDV86" s="94"/>
      <c r="TDW86" s="94"/>
      <c r="TDX86" s="94"/>
      <c r="TDY86" s="94"/>
      <c r="TDZ86" s="94"/>
      <c r="TEA86" s="94"/>
      <c r="TEB86" s="94"/>
      <c r="TEC86" s="94"/>
      <c r="TED86" s="94"/>
      <c r="TEE86" s="94"/>
      <c r="TEF86" s="94"/>
      <c r="TEG86" s="94"/>
      <c r="TEH86" s="94"/>
      <c r="TEI86" s="94"/>
      <c r="TEJ86" s="94"/>
      <c r="TEK86" s="94"/>
      <c r="TEL86" s="94"/>
      <c r="TEM86" s="94"/>
      <c r="TEN86" s="94"/>
      <c r="TEO86" s="94"/>
      <c r="TEP86" s="94"/>
      <c r="TEQ86" s="94"/>
      <c r="TER86" s="94"/>
      <c r="TES86" s="94"/>
      <c r="TET86" s="94"/>
      <c r="TEU86" s="94"/>
      <c r="TEV86" s="94"/>
      <c r="TEW86" s="94"/>
      <c r="TEX86" s="94"/>
      <c r="TEY86" s="94"/>
      <c r="TEZ86" s="94"/>
      <c r="TFA86" s="94"/>
      <c r="TFB86" s="94"/>
      <c r="TFC86" s="94"/>
      <c r="TFD86" s="94"/>
      <c r="TFE86" s="94"/>
      <c r="TFF86" s="94"/>
      <c r="TFG86" s="94"/>
      <c r="TFH86" s="94"/>
      <c r="TFI86" s="94"/>
      <c r="TFJ86" s="94"/>
      <c r="TFK86" s="94"/>
      <c r="TFL86" s="94"/>
      <c r="TFM86" s="94"/>
      <c r="TFN86" s="94"/>
      <c r="TFO86" s="94"/>
      <c r="TFP86" s="94"/>
      <c r="TFQ86" s="94"/>
      <c r="TFR86" s="94"/>
      <c r="TFS86" s="94"/>
      <c r="TFT86" s="94"/>
      <c r="TFU86" s="94"/>
      <c r="TFV86" s="94"/>
      <c r="TFW86" s="94"/>
      <c r="TFX86" s="94"/>
      <c r="TFY86" s="94"/>
      <c r="TFZ86" s="94"/>
      <c r="TGA86" s="94"/>
      <c r="TGB86" s="94"/>
      <c r="TGC86" s="94"/>
      <c r="TGD86" s="94"/>
      <c r="TGE86" s="94"/>
      <c r="TGF86" s="94"/>
      <c r="TGG86" s="94"/>
      <c r="TGH86" s="94"/>
      <c r="TGI86" s="94"/>
      <c r="TGJ86" s="94"/>
      <c r="TGK86" s="94"/>
      <c r="TGL86" s="94"/>
      <c r="TGM86" s="94"/>
      <c r="TGN86" s="94"/>
      <c r="TGO86" s="94"/>
      <c r="TGP86" s="94"/>
      <c r="TGQ86" s="94"/>
      <c r="TGR86" s="94"/>
      <c r="TGS86" s="94"/>
      <c r="TGT86" s="94"/>
      <c r="TGU86" s="94"/>
      <c r="TGV86" s="94"/>
      <c r="TGW86" s="94"/>
      <c r="TGX86" s="94"/>
      <c r="TGY86" s="94"/>
      <c r="TGZ86" s="94"/>
      <c r="THA86" s="94"/>
      <c r="THB86" s="94"/>
      <c r="THC86" s="94"/>
      <c r="THD86" s="94"/>
      <c r="THE86" s="94"/>
      <c r="THF86" s="94"/>
      <c r="THG86" s="94"/>
      <c r="THH86" s="94"/>
      <c r="THI86" s="94"/>
      <c r="THJ86" s="94"/>
      <c r="THK86" s="94"/>
      <c r="THL86" s="94"/>
      <c r="THM86" s="94"/>
      <c r="THN86" s="94"/>
      <c r="THO86" s="94"/>
      <c r="THP86" s="94"/>
      <c r="THQ86" s="94"/>
      <c r="THR86" s="94"/>
      <c r="THS86" s="94"/>
      <c r="THT86" s="94"/>
      <c r="THU86" s="94"/>
      <c r="THV86" s="94"/>
      <c r="THW86" s="94"/>
      <c r="THX86" s="94"/>
      <c r="THY86" s="94"/>
      <c r="THZ86" s="94"/>
      <c r="TIA86" s="94"/>
      <c r="TIB86" s="94"/>
      <c r="TIC86" s="94"/>
      <c r="TID86" s="94"/>
      <c r="TIE86" s="94"/>
      <c r="TIF86" s="94"/>
      <c r="TIG86" s="94"/>
      <c r="TIH86" s="94"/>
      <c r="TII86" s="94"/>
      <c r="TIJ86" s="94"/>
      <c r="TIK86" s="94"/>
      <c r="TIL86" s="94"/>
      <c r="TIM86" s="94"/>
      <c r="TIN86" s="94"/>
      <c r="TIO86" s="94"/>
      <c r="TIP86" s="94"/>
      <c r="TIQ86" s="94"/>
      <c r="TIR86" s="94"/>
      <c r="TIS86" s="94"/>
      <c r="TIT86" s="94"/>
      <c r="TIU86" s="94"/>
      <c r="TIV86" s="94"/>
      <c r="TIW86" s="94"/>
      <c r="TIX86" s="94"/>
      <c r="TIY86" s="94"/>
      <c r="TIZ86" s="94"/>
      <c r="TJA86" s="94"/>
      <c r="TJB86" s="94"/>
      <c r="TJC86" s="94"/>
      <c r="TJD86" s="94"/>
      <c r="TJE86" s="94"/>
      <c r="TJF86" s="94"/>
      <c r="TJG86" s="94"/>
      <c r="TJH86" s="94"/>
      <c r="TJI86" s="94"/>
      <c r="TJJ86" s="94"/>
      <c r="TJK86" s="94"/>
      <c r="TJL86" s="94"/>
      <c r="TJM86" s="94"/>
      <c r="TJN86" s="94"/>
      <c r="TJO86" s="94"/>
      <c r="TJP86" s="94"/>
      <c r="TJQ86" s="94"/>
      <c r="TJR86" s="94"/>
      <c r="TJS86" s="94"/>
      <c r="TJT86" s="94"/>
      <c r="TJU86" s="94"/>
      <c r="TJV86" s="94"/>
      <c r="TJW86" s="94"/>
      <c r="TJX86" s="94"/>
      <c r="TJY86" s="94"/>
      <c r="TJZ86" s="94"/>
      <c r="TKA86" s="94"/>
      <c r="TKB86" s="94"/>
      <c r="TKC86" s="94"/>
      <c r="TKD86" s="94"/>
      <c r="TKE86" s="94"/>
      <c r="TKF86" s="94"/>
      <c r="TKG86" s="94"/>
      <c r="TKH86" s="94"/>
      <c r="TKI86" s="94"/>
      <c r="TKJ86" s="94"/>
      <c r="TKK86" s="94"/>
      <c r="TKL86" s="94"/>
      <c r="TKM86" s="94"/>
      <c r="TKN86" s="94"/>
      <c r="TKO86" s="94"/>
      <c r="TKP86" s="94"/>
      <c r="TKQ86" s="94"/>
      <c r="TKR86" s="94"/>
      <c r="TKS86" s="94"/>
      <c r="TKT86" s="94"/>
      <c r="TKU86" s="94"/>
      <c r="TKV86" s="94"/>
      <c r="TKW86" s="94"/>
      <c r="TKX86" s="94"/>
      <c r="TKY86" s="94"/>
      <c r="TKZ86" s="94"/>
      <c r="TLA86" s="94"/>
      <c r="TLB86" s="94"/>
      <c r="TLC86" s="94"/>
      <c r="TLD86" s="94"/>
      <c r="TLE86" s="94"/>
      <c r="TLF86" s="94"/>
      <c r="TLG86" s="94"/>
      <c r="TLH86" s="94"/>
      <c r="TLI86" s="94"/>
      <c r="TLJ86" s="94"/>
      <c r="TLK86" s="94"/>
      <c r="TLL86" s="94"/>
      <c r="TLM86" s="94"/>
      <c r="TLN86" s="94"/>
      <c r="TLO86" s="94"/>
      <c r="TLP86" s="94"/>
      <c r="TLQ86" s="94"/>
      <c r="TLR86" s="94"/>
      <c r="TLS86" s="94"/>
      <c r="TLT86" s="94"/>
      <c r="TLU86" s="94"/>
      <c r="TLV86" s="94"/>
      <c r="TLW86" s="94"/>
      <c r="TLX86" s="94"/>
      <c r="TLY86" s="94"/>
      <c r="TLZ86" s="94"/>
      <c r="TMA86" s="94"/>
      <c r="TMB86" s="94"/>
      <c r="TMC86" s="94"/>
      <c r="TMD86" s="94"/>
      <c r="TME86" s="94"/>
      <c r="TMF86" s="94"/>
      <c r="TMG86" s="94"/>
      <c r="TMH86" s="94"/>
      <c r="TMI86" s="94"/>
      <c r="TMJ86" s="94"/>
      <c r="TMK86" s="94"/>
      <c r="TML86" s="94"/>
      <c r="TMM86" s="94"/>
      <c r="TMN86" s="94"/>
      <c r="TMO86" s="94"/>
      <c r="TMP86" s="94"/>
      <c r="TMQ86" s="94"/>
      <c r="TMR86" s="94"/>
      <c r="TMS86" s="94"/>
      <c r="TMT86" s="94"/>
      <c r="TMU86" s="94"/>
      <c r="TMV86" s="94"/>
      <c r="TMW86" s="94"/>
      <c r="TMX86" s="94"/>
      <c r="TMY86" s="94"/>
      <c r="TMZ86" s="94"/>
      <c r="TNA86" s="94"/>
      <c r="TNB86" s="94"/>
      <c r="TNC86" s="94"/>
      <c r="TND86" s="94"/>
      <c r="TNE86" s="94"/>
      <c r="TNF86" s="94"/>
      <c r="TNG86" s="94"/>
      <c r="TNH86" s="94"/>
      <c r="TNI86" s="94"/>
      <c r="TNJ86" s="94"/>
      <c r="TNK86" s="94"/>
      <c r="TNL86" s="94"/>
      <c r="TNM86" s="94"/>
      <c r="TNN86" s="94"/>
      <c r="TNO86" s="94"/>
      <c r="TNP86" s="94"/>
      <c r="TNQ86" s="94"/>
      <c r="TNR86" s="94"/>
      <c r="TNS86" s="94"/>
      <c r="TNT86" s="94"/>
      <c r="TNU86" s="94"/>
      <c r="TNV86" s="94"/>
      <c r="TNW86" s="94"/>
      <c r="TNX86" s="94"/>
      <c r="TNY86" s="94"/>
      <c r="TNZ86" s="94"/>
      <c r="TOA86" s="94"/>
      <c r="TOB86" s="94"/>
      <c r="TOC86" s="94"/>
      <c r="TOD86" s="94"/>
      <c r="TOE86" s="94"/>
      <c r="TOF86" s="94"/>
      <c r="TOG86" s="94"/>
      <c r="TOH86" s="94"/>
      <c r="TOI86" s="94"/>
      <c r="TOJ86" s="94"/>
      <c r="TOK86" s="94"/>
      <c r="TOL86" s="94"/>
      <c r="TOM86" s="94"/>
      <c r="TON86" s="94"/>
      <c r="TOO86" s="94"/>
      <c r="TOP86" s="94"/>
      <c r="TOQ86" s="94"/>
      <c r="TOR86" s="94"/>
      <c r="TOS86" s="94"/>
      <c r="TOT86" s="94"/>
      <c r="TOU86" s="94"/>
      <c r="TOV86" s="94"/>
      <c r="TOW86" s="94"/>
      <c r="TOX86" s="94"/>
      <c r="TOY86" s="94"/>
      <c r="TOZ86" s="94"/>
      <c r="TPA86" s="94"/>
      <c r="TPB86" s="94"/>
      <c r="TPC86" s="94"/>
      <c r="TPD86" s="94"/>
      <c r="TPE86" s="94"/>
      <c r="TPF86" s="94"/>
      <c r="TPG86" s="94"/>
      <c r="TPH86" s="94"/>
      <c r="TPI86" s="94"/>
      <c r="TPJ86" s="94"/>
      <c r="TPK86" s="94"/>
      <c r="TPL86" s="94"/>
      <c r="TPM86" s="94"/>
      <c r="TPN86" s="94"/>
      <c r="TPO86" s="94"/>
      <c r="TPP86" s="94"/>
      <c r="TPQ86" s="94"/>
      <c r="TPR86" s="94"/>
      <c r="TPS86" s="94"/>
      <c r="TPT86" s="94"/>
      <c r="TPU86" s="94"/>
      <c r="TPV86" s="94"/>
      <c r="TPW86" s="94"/>
      <c r="TPX86" s="94"/>
      <c r="TPY86" s="94"/>
      <c r="TPZ86" s="94"/>
      <c r="TQA86" s="94"/>
      <c r="TQB86" s="94"/>
      <c r="TQC86" s="94"/>
      <c r="TQD86" s="94"/>
      <c r="TQE86" s="94"/>
      <c r="TQF86" s="94"/>
      <c r="TQG86" s="94"/>
      <c r="TQH86" s="94"/>
      <c r="TQI86" s="94"/>
      <c r="TQJ86" s="94"/>
      <c r="TQK86" s="94"/>
      <c r="TQL86" s="94"/>
      <c r="TQM86" s="94"/>
      <c r="TQN86" s="94"/>
      <c r="TQO86" s="94"/>
      <c r="TQP86" s="94"/>
      <c r="TQQ86" s="94"/>
      <c r="TQR86" s="94"/>
      <c r="TQS86" s="94"/>
      <c r="TQT86" s="94"/>
      <c r="TQU86" s="94"/>
      <c r="TQV86" s="94"/>
      <c r="TQW86" s="94"/>
      <c r="TQX86" s="94"/>
      <c r="TQY86" s="94"/>
      <c r="TQZ86" s="94"/>
      <c r="TRA86" s="94"/>
      <c r="TRB86" s="94"/>
      <c r="TRC86" s="94"/>
      <c r="TRD86" s="94"/>
      <c r="TRE86" s="94"/>
      <c r="TRF86" s="94"/>
      <c r="TRG86" s="94"/>
      <c r="TRH86" s="94"/>
      <c r="TRI86" s="94"/>
      <c r="TRJ86" s="94"/>
      <c r="TRK86" s="94"/>
      <c r="TRL86" s="94"/>
      <c r="TRM86" s="94"/>
      <c r="TRN86" s="94"/>
      <c r="TRO86" s="94"/>
      <c r="TRP86" s="94"/>
      <c r="TRQ86" s="94"/>
      <c r="TRR86" s="94"/>
      <c r="TRS86" s="94"/>
      <c r="TRT86" s="94"/>
      <c r="TRU86" s="94"/>
      <c r="TRV86" s="94"/>
      <c r="TRW86" s="94"/>
      <c r="TRX86" s="94"/>
      <c r="TRY86" s="94"/>
      <c r="TRZ86" s="94"/>
      <c r="TSA86" s="94"/>
      <c r="TSB86" s="94"/>
      <c r="TSC86" s="94"/>
      <c r="TSD86" s="94"/>
      <c r="TSE86" s="94"/>
      <c r="TSF86" s="94"/>
      <c r="TSG86" s="94"/>
      <c r="TSH86" s="94"/>
      <c r="TSI86" s="94"/>
      <c r="TSJ86" s="94"/>
      <c r="TSK86" s="94"/>
      <c r="TSL86" s="94"/>
      <c r="TSM86" s="94"/>
      <c r="TSN86" s="94"/>
      <c r="TSO86" s="94"/>
      <c r="TSP86" s="94"/>
      <c r="TSQ86" s="94"/>
      <c r="TSR86" s="94"/>
      <c r="TSS86" s="94"/>
      <c r="TST86" s="94"/>
      <c r="TSU86" s="94"/>
      <c r="TSV86" s="94"/>
      <c r="TSW86" s="94"/>
      <c r="TSX86" s="94"/>
      <c r="TSY86" s="94"/>
      <c r="TSZ86" s="94"/>
      <c r="TTA86" s="94"/>
      <c r="TTB86" s="94"/>
      <c r="TTC86" s="94"/>
      <c r="TTD86" s="94"/>
      <c r="TTE86" s="94"/>
      <c r="TTF86" s="94"/>
      <c r="TTG86" s="94"/>
      <c r="TTH86" s="94"/>
      <c r="TTI86" s="94"/>
      <c r="TTJ86" s="94"/>
      <c r="TTK86" s="94"/>
      <c r="TTL86" s="94"/>
      <c r="TTM86" s="94"/>
      <c r="TTN86" s="94"/>
      <c r="TTO86" s="94"/>
      <c r="TTP86" s="94"/>
      <c r="TTQ86" s="94"/>
      <c r="TTR86" s="94"/>
      <c r="TTS86" s="94"/>
      <c r="TTT86" s="94"/>
      <c r="TTU86" s="94"/>
      <c r="TTV86" s="94"/>
      <c r="TTW86" s="94"/>
      <c r="TTX86" s="94"/>
      <c r="TTY86" s="94"/>
      <c r="TTZ86" s="94"/>
      <c r="TUA86" s="94"/>
      <c r="TUB86" s="94"/>
      <c r="TUC86" s="94"/>
      <c r="TUD86" s="94"/>
      <c r="TUE86" s="94"/>
      <c r="TUF86" s="94"/>
      <c r="TUG86" s="94"/>
      <c r="TUH86" s="94"/>
      <c r="TUI86" s="94"/>
      <c r="TUJ86" s="94"/>
      <c r="TUK86" s="94"/>
      <c r="TUL86" s="94"/>
      <c r="TUM86" s="94"/>
      <c r="TUN86" s="94"/>
      <c r="TUO86" s="94"/>
      <c r="TUP86" s="94"/>
      <c r="TUQ86" s="94"/>
      <c r="TUR86" s="94"/>
      <c r="TUS86" s="94"/>
      <c r="TUT86" s="94"/>
      <c r="TUU86" s="94"/>
      <c r="TUV86" s="94"/>
      <c r="TUW86" s="94"/>
      <c r="TUX86" s="94"/>
      <c r="TUY86" s="94"/>
      <c r="TUZ86" s="94"/>
      <c r="TVA86" s="94"/>
      <c r="TVB86" s="94"/>
      <c r="TVC86" s="94"/>
      <c r="TVD86" s="94"/>
      <c r="TVE86" s="94"/>
      <c r="TVF86" s="94"/>
      <c r="TVG86" s="94"/>
      <c r="TVH86" s="94"/>
      <c r="TVI86" s="94"/>
      <c r="TVJ86" s="94"/>
      <c r="TVK86" s="94"/>
      <c r="TVL86" s="94"/>
      <c r="TVM86" s="94"/>
      <c r="TVN86" s="94"/>
      <c r="TVO86" s="94"/>
      <c r="TVP86" s="94"/>
      <c r="TVQ86" s="94"/>
      <c r="TVR86" s="94"/>
      <c r="TVS86" s="94"/>
      <c r="TVT86" s="94"/>
      <c r="TVU86" s="94"/>
      <c r="TVV86" s="94"/>
      <c r="TVW86" s="94"/>
      <c r="TVX86" s="94"/>
      <c r="TVY86" s="94"/>
      <c r="TVZ86" s="94"/>
      <c r="TWA86" s="94"/>
      <c r="TWB86" s="94"/>
      <c r="TWC86" s="94"/>
      <c r="TWD86" s="94"/>
      <c r="TWE86" s="94"/>
      <c r="TWF86" s="94"/>
      <c r="TWG86" s="94"/>
      <c r="TWH86" s="94"/>
      <c r="TWI86" s="94"/>
      <c r="TWJ86" s="94"/>
      <c r="TWK86" s="94"/>
      <c r="TWL86" s="94"/>
      <c r="TWM86" s="94"/>
      <c r="TWN86" s="94"/>
      <c r="TWO86" s="94"/>
      <c r="TWP86" s="94"/>
      <c r="TWQ86" s="94"/>
      <c r="TWR86" s="94"/>
      <c r="TWS86" s="94"/>
      <c r="TWT86" s="94"/>
      <c r="TWU86" s="94"/>
      <c r="TWV86" s="94"/>
      <c r="TWW86" s="94"/>
      <c r="TWX86" s="94"/>
      <c r="TWY86" s="94"/>
      <c r="TWZ86" s="94"/>
      <c r="TXA86" s="94"/>
      <c r="TXB86" s="94"/>
      <c r="TXC86" s="94"/>
      <c r="TXD86" s="94"/>
      <c r="TXE86" s="94"/>
      <c r="TXF86" s="94"/>
      <c r="TXG86" s="94"/>
      <c r="TXH86" s="94"/>
      <c r="TXI86" s="94"/>
      <c r="TXJ86" s="94"/>
      <c r="TXK86" s="94"/>
      <c r="TXL86" s="94"/>
      <c r="TXM86" s="94"/>
      <c r="TXN86" s="94"/>
      <c r="TXO86" s="94"/>
      <c r="TXP86" s="94"/>
      <c r="TXQ86" s="94"/>
      <c r="TXR86" s="94"/>
      <c r="TXS86" s="94"/>
      <c r="TXT86" s="94"/>
      <c r="TXU86" s="94"/>
      <c r="TXV86" s="94"/>
      <c r="TXW86" s="94"/>
      <c r="TXX86" s="94"/>
      <c r="TXY86" s="94"/>
      <c r="TXZ86" s="94"/>
      <c r="TYA86" s="94"/>
      <c r="TYB86" s="94"/>
      <c r="TYC86" s="94"/>
      <c r="TYD86" s="94"/>
      <c r="TYE86" s="94"/>
      <c r="TYF86" s="94"/>
      <c r="TYG86" s="94"/>
      <c r="TYH86" s="94"/>
      <c r="TYI86" s="94"/>
      <c r="TYJ86" s="94"/>
      <c r="TYK86" s="94"/>
      <c r="TYL86" s="94"/>
      <c r="TYM86" s="94"/>
      <c r="TYN86" s="94"/>
      <c r="TYO86" s="94"/>
      <c r="TYP86" s="94"/>
      <c r="TYQ86" s="94"/>
      <c r="TYR86" s="94"/>
      <c r="TYS86" s="94"/>
      <c r="TYT86" s="94"/>
      <c r="TYU86" s="94"/>
      <c r="TYV86" s="94"/>
      <c r="TYW86" s="94"/>
      <c r="TYX86" s="94"/>
      <c r="TYY86" s="94"/>
      <c r="TYZ86" s="94"/>
      <c r="TZA86" s="94"/>
      <c r="TZB86" s="94"/>
      <c r="TZC86" s="94"/>
      <c r="TZD86" s="94"/>
      <c r="TZE86" s="94"/>
      <c r="TZF86" s="94"/>
      <c r="TZG86" s="94"/>
      <c r="TZH86" s="94"/>
      <c r="TZI86" s="94"/>
      <c r="TZJ86" s="94"/>
      <c r="TZK86" s="94"/>
      <c r="TZL86" s="94"/>
      <c r="TZM86" s="94"/>
      <c r="TZN86" s="94"/>
      <c r="TZO86" s="94"/>
      <c r="TZP86" s="94"/>
      <c r="TZQ86" s="94"/>
      <c r="TZR86" s="94"/>
      <c r="TZS86" s="94"/>
      <c r="TZT86" s="94"/>
      <c r="TZU86" s="94"/>
      <c r="TZV86" s="94"/>
      <c r="TZW86" s="94"/>
      <c r="TZX86" s="94"/>
      <c r="TZY86" s="94"/>
      <c r="TZZ86" s="94"/>
      <c r="UAA86" s="94"/>
      <c r="UAB86" s="94"/>
      <c r="UAC86" s="94"/>
      <c r="UAD86" s="94"/>
      <c r="UAE86" s="94"/>
      <c r="UAF86" s="94"/>
      <c r="UAG86" s="94"/>
      <c r="UAH86" s="94"/>
      <c r="UAI86" s="94"/>
      <c r="UAJ86" s="94"/>
      <c r="UAK86" s="94"/>
      <c r="UAL86" s="94"/>
      <c r="UAM86" s="94"/>
      <c r="UAN86" s="94"/>
      <c r="UAO86" s="94"/>
      <c r="UAP86" s="94"/>
      <c r="UAQ86" s="94"/>
      <c r="UAR86" s="94"/>
      <c r="UAS86" s="94"/>
      <c r="UAT86" s="94"/>
      <c r="UAU86" s="94"/>
      <c r="UAV86" s="94"/>
      <c r="UAW86" s="94"/>
      <c r="UAX86" s="94"/>
      <c r="UAY86" s="94"/>
      <c r="UAZ86" s="94"/>
      <c r="UBA86" s="94"/>
      <c r="UBB86" s="94"/>
      <c r="UBC86" s="94"/>
      <c r="UBD86" s="94"/>
      <c r="UBE86" s="94"/>
      <c r="UBF86" s="94"/>
      <c r="UBG86" s="94"/>
      <c r="UBH86" s="94"/>
      <c r="UBI86" s="94"/>
      <c r="UBJ86" s="94"/>
      <c r="UBK86" s="94"/>
      <c r="UBL86" s="94"/>
      <c r="UBM86" s="94"/>
      <c r="UBN86" s="94"/>
      <c r="UBO86" s="94"/>
      <c r="UBP86" s="94"/>
      <c r="UBQ86" s="94"/>
      <c r="UBR86" s="94"/>
      <c r="UBS86" s="94"/>
      <c r="UBT86" s="94"/>
      <c r="UBU86" s="94"/>
      <c r="UBV86" s="94"/>
      <c r="UBW86" s="94"/>
      <c r="UBX86" s="94"/>
      <c r="UBY86" s="94"/>
      <c r="UBZ86" s="94"/>
      <c r="UCA86" s="94"/>
      <c r="UCB86" s="94"/>
      <c r="UCC86" s="94"/>
      <c r="UCD86" s="94"/>
      <c r="UCE86" s="94"/>
      <c r="UCF86" s="94"/>
      <c r="UCG86" s="94"/>
      <c r="UCH86" s="94"/>
      <c r="UCI86" s="94"/>
      <c r="UCJ86" s="94"/>
      <c r="UCK86" s="94"/>
      <c r="UCL86" s="94"/>
      <c r="UCM86" s="94"/>
      <c r="UCN86" s="94"/>
      <c r="UCO86" s="94"/>
      <c r="UCP86" s="94"/>
      <c r="UCQ86" s="94"/>
      <c r="UCR86" s="94"/>
      <c r="UCS86" s="94"/>
      <c r="UCT86" s="94"/>
      <c r="UCU86" s="94"/>
      <c r="UCV86" s="94"/>
      <c r="UCW86" s="94"/>
      <c r="UCX86" s="94"/>
      <c r="UCY86" s="94"/>
      <c r="UCZ86" s="94"/>
      <c r="UDA86" s="94"/>
      <c r="UDB86" s="94"/>
      <c r="UDC86" s="94"/>
      <c r="UDD86" s="94"/>
      <c r="UDE86" s="94"/>
      <c r="UDF86" s="94"/>
      <c r="UDG86" s="94"/>
      <c r="UDH86" s="94"/>
      <c r="UDI86" s="94"/>
      <c r="UDJ86" s="94"/>
      <c r="UDK86" s="94"/>
      <c r="UDL86" s="94"/>
      <c r="UDM86" s="94"/>
      <c r="UDN86" s="94"/>
      <c r="UDO86" s="94"/>
      <c r="UDP86" s="94"/>
      <c r="UDQ86" s="94"/>
      <c r="UDR86" s="94"/>
      <c r="UDS86" s="94"/>
      <c r="UDT86" s="94"/>
      <c r="UDU86" s="94"/>
      <c r="UDV86" s="94"/>
      <c r="UDW86" s="94"/>
      <c r="UDX86" s="94"/>
      <c r="UDY86" s="94"/>
      <c r="UDZ86" s="94"/>
      <c r="UEA86" s="94"/>
      <c r="UEB86" s="94"/>
      <c r="UEC86" s="94"/>
      <c r="UED86" s="94"/>
      <c r="UEE86" s="94"/>
      <c r="UEF86" s="94"/>
      <c r="UEG86" s="94"/>
      <c r="UEH86" s="94"/>
      <c r="UEI86" s="94"/>
      <c r="UEJ86" s="94"/>
      <c r="UEK86" s="94"/>
      <c r="UEL86" s="94"/>
      <c r="UEM86" s="94"/>
      <c r="UEN86" s="94"/>
      <c r="UEO86" s="94"/>
      <c r="UEP86" s="94"/>
      <c r="UEQ86" s="94"/>
      <c r="UER86" s="94"/>
      <c r="UES86" s="94"/>
      <c r="UET86" s="94"/>
      <c r="UEU86" s="94"/>
      <c r="UEV86" s="94"/>
      <c r="UEW86" s="94"/>
      <c r="UEX86" s="94"/>
      <c r="UEY86" s="94"/>
      <c r="UEZ86" s="94"/>
      <c r="UFA86" s="94"/>
      <c r="UFB86" s="94"/>
      <c r="UFC86" s="94"/>
      <c r="UFD86" s="94"/>
      <c r="UFE86" s="94"/>
      <c r="UFF86" s="94"/>
      <c r="UFG86" s="94"/>
      <c r="UFH86" s="94"/>
      <c r="UFI86" s="94"/>
      <c r="UFJ86" s="94"/>
      <c r="UFK86" s="94"/>
      <c r="UFL86" s="94"/>
      <c r="UFM86" s="94"/>
      <c r="UFN86" s="94"/>
      <c r="UFO86" s="94"/>
      <c r="UFP86" s="94"/>
      <c r="UFQ86" s="94"/>
      <c r="UFR86" s="94"/>
      <c r="UFS86" s="94"/>
      <c r="UFT86" s="94"/>
      <c r="UFU86" s="94"/>
      <c r="UFV86" s="94"/>
      <c r="UFW86" s="94"/>
      <c r="UFX86" s="94"/>
      <c r="UFY86" s="94"/>
      <c r="UFZ86" s="94"/>
      <c r="UGA86" s="94"/>
      <c r="UGB86" s="94"/>
      <c r="UGC86" s="94"/>
      <c r="UGD86" s="94"/>
      <c r="UGE86" s="94"/>
      <c r="UGF86" s="94"/>
      <c r="UGG86" s="94"/>
      <c r="UGH86" s="94"/>
      <c r="UGI86" s="94"/>
      <c r="UGJ86" s="94"/>
      <c r="UGK86" s="94"/>
      <c r="UGL86" s="94"/>
      <c r="UGM86" s="94"/>
      <c r="UGN86" s="94"/>
      <c r="UGO86" s="94"/>
      <c r="UGP86" s="94"/>
      <c r="UGQ86" s="94"/>
      <c r="UGR86" s="94"/>
      <c r="UGS86" s="94"/>
      <c r="UGT86" s="94"/>
      <c r="UGU86" s="94"/>
      <c r="UGV86" s="94"/>
      <c r="UGW86" s="94"/>
      <c r="UGX86" s="94"/>
      <c r="UGY86" s="94"/>
      <c r="UGZ86" s="94"/>
      <c r="UHA86" s="94"/>
      <c r="UHB86" s="94"/>
      <c r="UHC86" s="94"/>
      <c r="UHD86" s="94"/>
      <c r="UHE86" s="94"/>
      <c r="UHF86" s="94"/>
      <c r="UHG86" s="94"/>
      <c r="UHH86" s="94"/>
      <c r="UHI86" s="94"/>
      <c r="UHJ86" s="94"/>
      <c r="UHK86" s="94"/>
      <c r="UHL86" s="94"/>
      <c r="UHM86" s="94"/>
      <c r="UHN86" s="94"/>
      <c r="UHO86" s="94"/>
      <c r="UHP86" s="94"/>
      <c r="UHQ86" s="94"/>
      <c r="UHR86" s="94"/>
      <c r="UHS86" s="94"/>
      <c r="UHT86" s="94"/>
      <c r="UHU86" s="94"/>
      <c r="UHV86" s="94"/>
      <c r="UHW86" s="94"/>
      <c r="UHX86" s="94"/>
      <c r="UHY86" s="94"/>
      <c r="UHZ86" s="94"/>
      <c r="UIA86" s="94"/>
      <c r="UIB86" s="94"/>
      <c r="UIC86" s="94"/>
      <c r="UID86" s="94"/>
      <c r="UIE86" s="94"/>
      <c r="UIF86" s="94"/>
      <c r="UIG86" s="94"/>
      <c r="UIH86" s="94"/>
      <c r="UII86" s="94"/>
      <c r="UIJ86" s="94"/>
      <c r="UIK86" s="94"/>
      <c r="UIL86" s="94"/>
      <c r="UIM86" s="94"/>
      <c r="UIN86" s="94"/>
      <c r="UIO86" s="94"/>
      <c r="UIP86" s="94"/>
      <c r="UIQ86" s="94"/>
      <c r="UIR86" s="94"/>
      <c r="UIS86" s="94"/>
      <c r="UIT86" s="94"/>
      <c r="UIU86" s="94"/>
      <c r="UIV86" s="94"/>
      <c r="UIW86" s="94"/>
      <c r="UIX86" s="94"/>
      <c r="UIY86" s="94"/>
      <c r="UIZ86" s="94"/>
      <c r="UJA86" s="94"/>
      <c r="UJB86" s="94"/>
      <c r="UJC86" s="94"/>
      <c r="UJD86" s="94"/>
      <c r="UJE86" s="94"/>
      <c r="UJF86" s="94"/>
      <c r="UJG86" s="94"/>
      <c r="UJH86" s="94"/>
      <c r="UJI86" s="94"/>
      <c r="UJJ86" s="94"/>
      <c r="UJK86" s="94"/>
      <c r="UJL86" s="94"/>
      <c r="UJM86" s="94"/>
      <c r="UJN86" s="94"/>
      <c r="UJO86" s="94"/>
      <c r="UJP86" s="94"/>
      <c r="UJQ86" s="94"/>
      <c r="UJR86" s="94"/>
      <c r="UJS86" s="94"/>
      <c r="UJT86" s="94"/>
      <c r="UJU86" s="94"/>
      <c r="UJV86" s="94"/>
      <c r="UJW86" s="94"/>
      <c r="UJX86" s="94"/>
      <c r="UJY86" s="94"/>
      <c r="UJZ86" s="94"/>
      <c r="UKA86" s="94"/>
      <c r="UKB86" s="94"/>
      <c r="UKC86" s="94"/>
      <c r="UKD86" s="94"/>
      <c r="UKE86" s="94"/>
      <c r="UKF86" s="94"/>
      <c r="UKG86" s="94"/>
      <c r="UKH86" s="94"/>
      <c r="UKI86" s="94"/>
      <c r="UKJ86" s="94"/>
      <c r="UKK86" s="94"/>
      <c r="UKL86" s="94"/>
      <c r="UKM86" s="94"/>
      <c r="UKN86" s="94"/>
      <c r="UKO86" s="94"/>
      <c r="UKP86" s="94"/>
      <c r="UKQ86" s="94"/>
      <c r="UKR86" s="94"/>
      <c r="UKS86" s="94"/>
      <c r="UKT86" s="94"/>
      <c r="UKU86" s="94"/>
      <c r="UKV86" s="94"/>
      <c r="UKW86" s="94"/>
      <c r="UKX86" s="94"/>
      <c r="UKY86" s="94"/>
      <c r="UKZ86" s="94"/>
      <c r="ULA86" s="94"/>
      <c r="ULB86" s="94"/>
      <c r="ULC86" s="94"/>
      <c r="ULD86" s="94"/>
      <c r="ULE86" s="94"/>
      <c r="ULF86" s="94"/>
      <c r="ULG86" s="94"/>
      <c r="ULH86" s="94"/>
      <c r="ULI86" s="94"/>
      <c r="ULJ86" s="94"/>
      <c r="ULK86" s="94"/>
      <c r="ULL86" s="94"/>
      <c r="ULM86" s="94"/>
      <c r="ULN86" s="94"/>
      <c r="ULO86" s="94"/>
      <c r="ULP86" s="94"/>
      <c r="ULQ86" s="94"/>
      <c r="ULR86" s="94"/>
      <c r="ULS86" s="94"/>
      <c r="ULT86" s="94"/>
      <c r="ULU86" s="94"/>
      <c r="ULV86" s="94"/>
      <c r="ULW86" s="94"/>
      <c r="ULX86" s="94"/>
      <c r="ULY86" s="94"/>
      <c r="ULZ86" s="94"/>
      <c r="UMA86" s="94"/>
      <c r="UMB86" s="94"/>
      <c r="UMC86" s="94"/>
      <c r="UMD86" s="94"/>
      <c r="UME86" s="94"/>
      <c r="UMF86" s="94"/>
      <c r="UMG86" s="94"/>
      <c r="UMH86" s="94"/>
      <c r="UMI86" s="94"/>
      <c r="UMJ86" s="94"/>
      <c r="UMK86" s="94"/>
      <c r="UML86" s="94"/>
      <c r="UMM86" s="94"/>
      <c r="UMN86" s="94"/>
      <c r="UMO86" s="94"/>
      <c r="UMP86" s="94"/>
      <c r="UMQ86" s="94"/>
      <c r="UMR86" s="94"/>
      <c r="UMS86" s="94"/>
      <c r="UMT86" s="94"/>
      <c r="UMU86" s="94"/>
      <c r="UMV86" s="94"/>
      <c r="UMW86" s="94"/>
      <c r="UMX86" s="94"/>
      <c r="UMY86" s="94"/>
      <c r="UMZ86" s="94"/>
      <c r="UNA86" s="94"/>
      <c r="UNB86" s="94"/>
      <c r="UNC86" s="94"/>
      <c r="UND86" s="94"/>
      <c r="UNE86" s="94"/>
      <c r="UNF86" s="94"/>
      <c r="UNG86" s="94"/>
      <c r="UNH86" s="94"/>
      <c r="UNI86" s="94"/>
      <c r="UNJ86" s="94"/>
      <c r="UNK86" s="94"/>
      <c r="UNL86" s="94"/>
      <c r="UNM86" s="94"/>
      <c r="UNN86" s="94"/>
      <c r="UNO86" s="94"/>
      <c r="UNP86" s="94"/>
      <c r="UNQ86" s="94"/>
      <c r="UNR86" s="94"/>
      <c r="UNS86" s="94"/>
      <c r="UNT86" s="94"/>
      <c r="UNU86" s="94"/>
      <c r="UNV86" s="94"/>
      <c r="UNW86" s="94"/>
      <c r="UNX86" s="94"/>
      <c r="UNY86" s="94"/>
      <c r="UNZ86" s="94"/>
      <c r="UOA86" s="94"/>
      <c r="UOB86" s="94"/>
      <c r="UOC86" s="94"/>
      <c r="UOD86" s="94"/>
      <c r="UOE86" s="94"/>
      <c r="UOF86" s="94"/>
      <c r="UOG86" s="94"/>
      <c r="UOH86" s="94"/>
      <c r="UOI86" s="94"/>
      <c r="UOJ86" s="94"/>
      <c r="UOK86" s="94"/>
      <c r="UOL86" s="94"/>
      <c r="UOM86" s="94"/>
      <c r="UON86" s="94"/>
      <c r="UOO86" s="94"/>
      <c r="UOP86" s="94"/>
      <c r="UOQ86" s="94"/>
      <c r="UOR86" s="94"/>
      <c r="UOS86" s="94"/>
      <c r="UOT86" s="94"/>
      <c r="UOU86" s="94"/>
      <c r="UOV86" s="94"/>
      <c r="UOW86" s="94"/>
      <c r="UOX86" s="94"/>
      <c r="UOY86" s="94"/>
      <c r="UOZ86" s="94"/>
      <c r="UPA86" s="94"/>
      <c r="UPB86" s="94"/>
      <c r="UPC86" s="94"/>
      <c r="UPD86" s="94"/>
      <c r="UPE86" s="94"/>
      <c r="UPF86" s="94"/>
      <c r="UPG86" s="94"/>
      <c r="UPH86" s="94"/>
      <c r="UPI86" s="94"/>
      <c r="UPJ86" s="94"/>
      <c r="UPK86" s="94"/>
      <c r="UPL86" s="94"/>
      <c r="UPM86" s="94"/>
      <c r="UPN86" s="94"/>
      <c r="UPO86" s="94"/>
      <c r="UPP86" s="94"/>
      <c r="UPQ86" s="94"/>
      <c r="UPR86" s="94"/>
      <c r="UPS86" s="94"/>
      <c r="UPT86" s="94"/>
      <c r="UPU86" s="94"/>
      <c r="UPV86" s="94"/>
      <c r="UPW86" s="94"/>
      <c r="UPX86" s="94"/>
      <c r="UPY86" s="94"/>
      <c r="UPZ86" s="94"/>
      <c r="UQA86" s="94"/>
      <c r="UQB86" s="94"/>
      <c r="UQC86" s="94"/>
      <c r="UQD86" s="94"/>
      <c r="UQE86" s="94"/>
      <c r="UQF86" s="94"/>
      <c r="UQG86" s="94"/>
      <c r="UQH86" s="94"/>
      <c r="UQI86" s="94"/>
      <c r="UQJ86" s="94"/>
      <c r="UQK86" s="94"/>
      <c r="UQL86" s="94"/>
      <c r="UQM86" s="94"/>
      <c r="UQN86" s="94"/>
      <c r="UQO86" s="94"/>
      <c r="UQP86" s="94"/>
      <c r="UQQ86" s="94"/>
      <c r="UQR86" s="94"/>
      <c r="UQS86" s="94"/>
      <c r="UQT86" s="94"/>
      <c r="UQU86" s="94"/>
      <c r="UQV86" s="94"/>
      <c r="UQW86" s="94"/>
      <c r="UQX86" s="94"/>
      <c r="UQY86" s="94"/>
      <c r="UQZ86" s="94"/>
      <c r="URA86" s="94"/>
      <c r="URB86" s="94"/>
      <c r="URC86" s="94"/>
      <c r="URD86" s="94"/>
      <c r="URE86" s="94"/>
      <c r="URF86" s="94"/>
      <c r="URG86" s="94"/>
      <c r="URH86" s="94"/>
      <c r="URI86" s="94"/>
      <c r="URJ86" s="94"/>
      <c r="URK86" s="94"/>
      <c r="URL86" s="94"/>
      <c r="URM86" s="94"/>
      <c r="URN86" s="94"/>
      <c r="URO86" s="94"/>
      <c r="URP86" s="94"/>
      <c r="URQ86" s="94"/>
      <c r="URR86" s="94"/>
      <c r="URS86" s="94"/>
      <c r="URT86" s="94"/>
      <c r="URU86" s="94"/>
      <c r="URV86" s="94"/>
      <c r="URW86" s="94"/>
      <c r="URX86" s="94"/>
      <c r="URY86" s="94"/>
      <c r="URZ86" s="94"/>
      <c r="USA86" s="94"/>
      <c r="USB86" s="94"/>
      <c r="USC86" s="94"/>
      <c r="USD86" s="94"/>
      <c r="USE86" s="94"/>
      <c r="USF86" s="94"/>
      <c r="USG86" s="94"/>
      <c r="USH86" s="94"/>
      <c r="USI86" s="94"/>
      <c r="USJ86" s="94"/>
      <c r="USK86" s="94"/>
      <c r="USL86" s="94"/>
      <c r="USM86" s="94"/>
      <c r="USN86" s="94"/>
      <c r="USO86" s="94"/>
      <c r="USP86" s="94"/>
      <c r="USQ86" s="94"/>
      <c r="USR86" s="94"/>
      <c r="USS86" s="94"/>
      <c r="UST86" s="94"/>
      <c r="USU86" s="94"/>
      <c r="USV86" s="94"/>
      <c r="USW86" s="94"/>
      <c r="USX86" s="94"/>
      <c r="USY86" s="94"/>
      <c r="USZ86" s="94"/>
      <c r="UTA86" s="94"/>
      <c r="UTB86" s="94"/>
      <c r="UTC86" s="94"/>
      <c r="UTD86" s="94"/>
      <c r="UTE86" s="94"/>
      <c r="UTF86" s="94"/>
      <c r="UTG86" s="94"/>
      <c r="UTH86" s="94"/>
      <c r="UTI86" s="94"/>
      <c r="UTJ86" s="94"/>
      <c r="UTK86" s="94"/>
      <c r="UTL86" s="94"/>
      <c r="UTM86" s="94"/>
      <c r="UTN86" s="94"/>
      <c r="UTO86" s="94"/>
      <c r="UTP86" s="94"/>
      <c r="UTQ86" s="94"/>
      <c r="UTR86" s="94"/>
      <c r="UTS86" s="94"/>
      <c r="UTT86" s="94"/>
      <c r="UTU86" s="94"/>
      <c r="UTV86" s="94"/>
      <c r="UTW86" s="94"/>
      <c r="UTX86" s="94"/>
      <c r="UTY86" s="94"/>
      <c r="UTZ86" s="94"/>
      <c r="UUA86" s="94"/>
      <c r="UUB86" s="94"/>
      <c r="UUC86" s="94"/>
      <c r="UUD86" s="94"/>
      <c r="UUE86" s="94"/>
      <c r="UUF86" s="94"/>
      <c r="UUG86" s="94"/>
      <c r="UUH86" s="94"/>
      <c r="UUI86" s="94"/>
      <c r="UUJ86" s="94"/>
      <c r="UUK86" s="94"/>
      <c r="UUL86" s="94"/>
      <c r="UUM86" s="94"/>
      <c r="UUN86" s="94"/>
      <c r="UUO86" s="94"/>
      <c r="UUP86" s="94"/>
      <c r="UUQ86" s="94"/>
      <c r="UUR86" s="94"/>
      <c r="UUS86" s="94"/>
      <c r="UUT86" s="94"/>
      <c r="UUU86" s="94"/>
      <c r="UUV86" s="94"/>
      <c r="UUW86" s="94"/>
      <c r="UUX86" s="94"/>
      <c r="UUY86" s="94"/>
      <c r="UUZ86" s="94"/>
      <c r="UVA86" s="94"/>
      <c r="UVB86" s="94"/>
      <c r="UVC86" s="94"/>
      <c r="UVD86" s="94"/>
      <c r="UVE86" s="94"/>
      <c r="UVF86" s="94"/>
      <c r="UVG86" s="94"/>
      <c r="UVH86" s="94"/>
      <c r="UVI86" s="94"/>
      <c r="UVJ86" s="94"/>
      <c r="UVK86" s="94"/>
      <c r="UVL86" s="94"/>
      <c r="UVM86" s="94"/>
      <c r="UVN86" s="94"/>
      <c r="UVO86" s="94"/>
      <c r="UVP86" s="94"/>
      <c r="UVQ86" s="94"/>
      <c r="UVR86" s="94"/>
      <c r="UVS86" s="94"/>
      <c r="UVT86" s="94"/>
      <c r="UVU86" s="94"/>
      <c r="UVV86" s="94"/>
      <c r="UVW86" s="94"/>
      <c r="UVX86" s="94"/>
      <c r="UVY86" s="94"/>
      <c r="UVZ86" s="94"/>
      <c r="UWA86" s="94"/>
      <c r="UWB86" s="94"/>
      <c r="UWC86" s="94"/>
      <c r="UWD86" s="94"/>
      <c r="UWE86" s="94"/>
      <c r="UWF86" s="94"/>
      <c r="UWG86" s="94"/>
      <c r="UWH86" s="94"/>
      <c r="UWI86" s="94"/>
      <c r="UWJ86" s="94"/>
      <c r="UWK86" s="94"/>
      <c r="UWL86" s="94"/>
      <c r="UWM86" s="94"/>
      <c r="UWN86" s="94"/>
      <c r="UWO86" s="94"/>
      <c r="UWP86" s="94"/>
      <c r="UWQ86" s="94"/>
      <c r="UWR86" s="94"/>
      <c r="UWS86" s="94"/>
      <c r="UWT86" s="94"/>
      <c r="UWU86" s="94"/>
      <c r="UWV86" s="94"/>
      <c r="UWW86" s="94"/>
      <c r="UWX86" s="94"/>
      <c r="UWY86" s="94"/>
      <c r="UWZ86" s="94"/>
      <c r="UXA86" s="94"/>
      <c r="UXB86" s="94"/>
      <c r="UXC86" s="94"/>
      <c r="UXD86" s="94"/>
      <c r="UXE86" s="94"/>
      <c r="UXF86" s="94"/>
      <c r="UXG86" s="94"/>
      <c r="UXH86" s="94"/>
      <c r="UXI86" s="94"/>
      <c r="UXJ86" s="94"/>
      <c r="UXK86" s="94"/>
      <c r="UXL86" s="94"/>
      <c r="UXM86" s="94"/>
      <c r="UXN86" s="94"/>
      <c r="UXO86" s="94"/>
      <c r="UXP86" s="94"/>
      <c r="UXQ86" s="94"/>
      <c r="UXR86" s="94"/>
      <c r="UXS86" s="94"/>
      <c r="UXT86" s="94"/>
      <c r="UXU86" s="94"/>
      <c r="UXV86" s="94"/>
      <c r="UXW86" s="94"/>
      <c r="UXX86" s="94"/>
      <c r="UXY86" s="94"/>
      <c r="UXZ86" s="94"/>
      <c r="UYA86" s="94"/>
      <c r="UYB86" s="94"/>
      <c r="UYC86" s="94"/>
      <c r="UYD86" s="94"/>
      <c r="UYE86" s="94"/>
      <c r="UYF86" s="94"/>
      <c r="UYG86" s="94"/>
      <c r="UYH86" s="94"/>
      <c r="UYI86" s="94"/>
      <c r="UYJ86" s="94"/>
      <c r="UYK86" s="94"/>
      <c r="UYL86" s="94"/>
      <c r="UYM86" s="94"/>
      <c r="UYN86" s="94"/>
      <c r="UYO86" s="94"/>
      <c r="UYP86" s="94"/>
      <c r="UYQ86" s="94"/>
      <c r="UYR86" s="94"/>
      <c r="UYS86" s="94"/>
      <c r="UYT86" s="94"/>
      <c r="UYU86" s="94"/>
      <c r="UYV86" s="94"/>
      <c r="UYW86" s="94"/>
      <c r="UYX86" s="94"/>
      <c r="UYY86" s="94"/>
      <c r="UYZ86" s="94"/>
      <c r="UZA86" s="94"/>
      <c r="UZB86" s="94"/>
      <c r="UZC86" s="94"/>
      <c r="UZD86" s="94"/>
      <c r="UZE86" s="94"/>
      <c r="UZF86" s="94"/>
      <c r="UZG86" s="94"/>
      <c r="UZH86" s="94"/>
      <c r="UZI86" s="94"/>
      <c r="UZJ86" s="94"/>
      <c r="UZK86" s="94"/>
      <c r="UZL86" s="94"/>
      <c r="UZM86" s="94"/>
      <c r="UZN86" s="94"/>
      <c r="UZO86" s="94"/>
      <c r="UZP86" s="94"/>
      <c r="UZQ86" s="94"/>
      <c r="UZR86" s="94"/>
      <c r="UZS86" s="94"/>
      <c r="UZT86" s="94"/>
      <c r="UZU86" s="94"/>
      <c r="UZV86" s="94"/>
      <c r="UZW86" s="94"/>
      <c r="UZX86" s="94"/>
      <c r="UZY86" s="94"/>
      <c r="UZZ86" s="94"/>
      <c r="VAA86" s="94"/>
      <c r="VAB86" s="94"/>
      <c r="VAC86" s="94"/>
      <c r="VAD86" s="94"/>
      <c r="VAE86" s="94"/>
      <c r="VAF86" s="94"/>
      <c r="VAG86" s="94"/>
      <c r="VAH86" s="94"/>
      <c r="VAI86" s="94"/>
      <c r="VAJ86" s="94"/>
      <c r="VAK86" s="94"/>
      <c r="VAL86" s="94"/>
      <c r="VAM86" s="94"/>
      <c r="VAN86" s="94"/>
      <c r="VAO86" s="94"/>
      <c r="VAP86" s="94"/>
      <c r="VAQ86" s="94"/>
      <c r="VAR86" s="94"/>
      <c r="VAS86" s="94"/>
      <c r="VAT86" s="94"/>
      <c r="VAU86" s="94"/>
      <c r="VAV86" s="94"/>
      <c r="VAW86" s="94"/>
      <c r="VAX86" s="94"/>
      <c r="VAY86" s="94"/>
      <c r="VAZ86" s="94"/>
      <c r="VBA86" s="94"/>
      <c r="VBB86" s="94"/>
      <c r="VBC86" s="94"/>
      <c r="VBD86" s="94"/>
      <c r="VBE86" s="94"/>
      <c r="VBF86" s="94"/>
      <c r="VBG86" s="94"/>
      <c r="VBH86" s="94"/>
      <c r="VBI86" s="94"/>
      <c r="VBJ86" s="94"/>
      <c r="VBK86" s="94"/>
      <c r="VBL86" s="94"/>
      <c r="VBM86" s="94"/>
      <c r="VBN86" s="94"/>
      <c r="VBO86" s="94"/>
      <c r="VBP86" s="94"/>
      <c r="VBQ86" s="94"/>
      <c r="VBR86" s="94"/>
      <c r="VBS86" s="94"/>
      <c r="VBT86" s="94"/>
      <c r="VBU86" s="94"/>
      <c r="VBV86" s="94"/>
      <c r="VBW86" s="94"/>
      <c r="VBX86" s="94"/>
      <c r="VBY86" s="94"/>
      <c r="VBZ86" s="94"/>
      <c r="VCA86" s="94"/>
      <c r="VCB86" s="94"/>
      <c r="VCC86" s="94"/>
      <c r="VCD86" s="94"/>
      <c r="VCE86" s="94"/>
      <c r="VCF86" s="94"/>
      <c r="VCG86" s="94"/>
      <c r="VCH86" s="94"/>
      <c r="VCI86" s="94"/>
      <c r="VCJ86" s="94"/>
      <c r="VCK86" s="94"/>
      <c r="VCL86" s="94"/>
      <c r="VCM86" s="94"/>
      <c r="VCN86" s="94"/>
      <c r="VCO86" s="94"/>
      <c r="VCP86" s="94"/>
      <c r="VCQ86" s="94"/>
      <c r="VCR86" s="94"/>
      <c r="VCS86" s="94"/>
      <c r="VCT86" s="94"/>
      <c r="VCU86" s="94"/>
      <c r="VCV86" s="94"/>
      <c r="VCW86" s="94"/>
      <c r="VCX86" s="94"/>
      <c r="VCY86" s="94"/>
      <c r="VCZ86" s="94"/>
      <c r="VDA86" s="94"/>
      <c r="VDB86" s="94"/>
      <c r="VDC86" s="94"/>
      <c r="VDD86" s="94"/>
      <c r="VDE86" s="94"/>
      <c r="VDF86" s="94"/>
      <c r="VDG86" s="94"/>
      <c r="VDH86" s="94"/>
      <c r="VDI86" s="94"/>
      <c r="VDJ86" s="94"/>
      <c r="VDK86" s="94"/>
      <c r="VDL86" s="94"/>
      <c r="VDM86" s="94"/>
      <c r="VDN86" s="94"/>
      <c r="VDO86" s="94"/>
      <c r="VDP86" s="94"/>
      <c r="VDQ86" s="94"/>
      <c r="VDR86" s="94"/>
      <c r="VDS86" s="94"/>
      <c r="VDT86" s="94"/>
      <c r="VDU86" s="94"/>
      <c r="VDV86" s="94"/>
      <c r="VDW86" s="94"/>
      <c r="VDX86" s="94"/>
      <c r="VDY86" s="94"/>
      <c r="VDZ86" s="94"/>
      <c r="VEA86" s="94"/>
      <c r="VEB86" s="94"/>
      <c r="VEC86" s="94"/>
      <c r="VED86" s="94"/>
      <c r="VEE86" s="94"/>
      <c r="VEF86" s="94"/>
      <c r="VEG86" s="94"/>
      <c r="VEH86" s="94"/>
      <c r="VEI86" s="94"/>
      <c r="VEJ86" s="94"/>
      <c r="VEK86" s="94"/>
      <c r="VEL86" s="94"/>
      <c r="VEM86" s="94"/>
      <c r="VEN86" s="94"/>
      <c r="VEO86" s="94"/>
      <c r="VEP86" s="94"/>
      <c r="VEQ86" s="94"/>
      <c r="VER86" s="94"/>
      <c r="VES86" s="94"/>
      <c r="VET86" s="94"/>
      <c r="VEU86" s="94"/>
      <c r="VEV86" s="94"/>
      <c r="VEW86" s="94"/>
      <c r="VEX86" s="94"/>
      <c r="VEY86" s="94"/>
      <c r="VEZ86" s="94"/>
      <c r="VFA86" s="94"/>
      <c r="VFB86" s="94"/>
      <c r="VFC86" s="94"/>
      <c r="VFD86" s="94"/>
      <c r="VFE86" s="94"/>
      <c r="VFF86" s="94"/>
      <c r="VFG86" s="94"/>
      <c r="VFH86" s="94"/>
      <c r="VFI86" s="94"/>
      <c r="VFJ86" s="94"/>
      <c r="VFK86" s="94"/>
      <c r="VFL86" s="94"/>
      <c r="VFM86" s="94"/>
      <c r="VFN86" s="94"/>
      <c r="VFO86" s="94"/>
      <c r="VFP86" s="94"/>
      <c r="VFQ86" s="94"/>
      <c r="VFR86" s="94"/>
      <c r="VFS86" s="94"/>
      <c r="VFT86" s="94"/>
      <c r="VFU86" s="94"/>
      <c r="VFV86" s="94"/>
      <c r="VFW86" s="94"/>
      <c r="VFX86" s="94"/>
      <c r="VFY86" s="94"/>
      <c r="VFZ86" s="94"/>
      <c r="VGA86" s="94"/>
      <c r="VGB86" s="94"/>
      <c r="VGC86" s="94"/>
      <c r="VGD86" s="94"/>
      <c r="VGE86" s="94"/>
      <c r="VGF86" s="94"/>
      <c r="VGG86" s="94"/>
      <c r="VGH86" s="94"/>
      <c r="VGI86" s="94"/>
      <c r="VGJ86" s="94"/>
      <c r="VGK86" s="94"/>
      <c r="VGL86" s="94"/>
      <c r="VGM86" s="94"/>
      <c r="VGN86" s="94"/>
      <c r="VGO86" s="94"/>
      <c r="VGP86" s="94"/>
      <c r="VGQ86" s="94"/>
      <c r="VGR86" s="94"/>
      <c r="VGS86" s="94"/>
      <c r="VGT86" s="94"/>
      <c r="VGU86" s="94"/>
      <c r="VGV86" s="94"/>
      <c r="VGW86" s="94"/>
      <c r="VGX86" s="94"/>
      <c r="VGY86" s="94"/>
      <c r="VGZ86" s="94"/>
      <c r="VHA86" s="94"/>
      <c r="VHB86" s="94"/>
      <c r="VHC86" s="94"/>
      <c r="VHD86" s="94"/>
      <c r="VHE86" s="94"/>
      <c r="VHF86" s="94"/>
      <c r="VHG86" s="94"/>
      <c r="VHH86" s="94"/>
      <c r="VHI86" s="94"/>
      <c r="VHJ86" s="94"/>
      <c r="VHK86" s="94"/>
      <c r="VHL86" s="94"/>
      <c r="VHM86" s="94"/>
      <c r="VHN86" s="94"/>
      <c r="VHO86" s="94"/>
      <c r="VHP86" s="94"/>
      <c r="VHQ86" s="94"/>
      <c r="VHR86" s="94"/>
      <c r="VHS86" s="94"/>
      <c r="VHT86" s="94"/>
      <c r="VHU86" s="94"/>
      <c r="VHV86" s="94"/>
      <c r="VHW86" s="94"/>
      <c r="VHX86" s="94"/>
      <c r="VHY86" s="94"/>
      <c r="VHZ86" s="94"/>
      <c r="VIA86" s="94"/>
      <c r="VIB86" s="94"/>
      <c r="VIC86" s="94"/>
      <c r="VID86" s="94"/>
      <c r="VIE86" s="94"/>
      <c r="VIF86" s="94"/>
      <c r="VIG86" s="94"/>
      <c r="VIH86" s="94"/>
      <c r="VII86" s="94"/>
      <c r="VIJ86" s="94"/>
      <c r="VIK86" s="94"/>
      <c r="VIL86" s="94"/>
      <c r="VIM86" s="94"/>
      <c r="VIN86" s="94"/>
      <c r="VIO86" s="94"/>
      <c r="VIP86" s="94"/>
      <c r="VIQ86" s="94"/>
      <c r="VIR86" s="94"/>
      <c r="VIS86" s="94"/>
      <c r="VIT86" s="94"/>
      <c r="VIU86" s="94"/>
      <c r="VIV86" s="94"/>
      <c r="VIW86" s="94"/>
      <c r="VIX86" s="94"/>
      <c r="VIY86" s="94"/>
      <c r="VIZ86" s="94"/>
      <c r="VJA86" s="94"/>
      <c r="VJB86" s="94"/>
      <c r="VJC86" s="94"/>
      <c r="VJD86" s="94"/>
      <c r="VJE86" s="94"/>
      <c r="VJF86" s="94"/>
      <c r="VJG86" s="94"/>
      <c r="VJH86" s="94"/>
      <c r="VJI86" s="94"/>
      <c r="VJJ86" s="94"/>
      <c r="VJK86" s="94"/>
      <c r="VJL86" s="94"/>
      <c r="VJM86" s="94"/>
      <c r="VJN86" s="94"/>
      <c r="VJO86" s="94"/>
      <c r="VJP86" s="94"/>
      <c r="VJQ86" s="94"/>
      <c r="VJR86" s="94"/>
      <c r="VJS86" s="94"/>
      <c r="VJT86" s="94"/>
      <c r="VJU86" s="94"/>
      <c r="VJV86" s="94"/>
      <c r="VJW86" s="94"/>
      <c r="VJX86" s="94"/>
      <c r="VJY86" s="94"/>
      <c r="VJZ86" s="94"/>
      <c r="VKA86" s="94"/>
      <c r="VKB86" s="94"/>
      <c r="VKC86" s="94"/>
      <c r="VKD86" s="94"/>
      <c r="VKE86" s="94"/>
      <c r="VKF86" s="94"/>
      <c r="VKG86" s="94"/>
      <c r="VKH86" s="94"/>
      <c r="VKI86" s="94"/>
      <c r="VKJ86" s="94"/>
      <c r="VKK86" s="94"/>
      <c r="VKL86" s="94"/>
      <c r="VKM86" s="94"/>
      <c r="VKN86" s="94"/>
      <c r="VKO86" s="94"/>
      <c r="VKP86" s="94"/>
      <c r="VKQ86" s="94"/>
      <c r="VKR86" s="94"/>
      <c r="VKS86" s="94"/>
      <c r="VKT86" s="94"/>
      <c r="VKU86" s="94"/>
      <c r="VKV86" s="94"/>
      <c r="VKW86" s="94"/>
      <c r="VKX86" s="94"/>
      <c r="VKY86" s="94"/>
      <c r="VKZ86" s="94"/>
      <c r="VLA86" s="94"/>
      <c r="VLB86" s="94"/>
      <c r="VLC86" s="94"/>
      <c r="VLD86" s="94"/>
      <c r="VLE86" s="94"/>
      <c r="VLF86" s="94"/>
      <c r="VLG86" s="94"/>
      <c r="VLH86" s="94"/>
      <c r="VLI86" s="94"/>
      <c r="VLJ86" s="94"/>
      <c r="VLK86" s="94"/>
      <c r="VLL86" s="94"/>
      <c r="VLM86" s="94"/>
      <c r="VLN86" s="94"/>
      <c r="VLO86" s="94"/>
      <c r="VLP86" s="94"/>
      <c r="VLQ86" s="94"/>
      <c r="VLR86" s="94"/>
      <c r="VLS86" s="94"/>
      <c r="VLT86" s="94"/>
      <c r="VLU86" s="94"/>
      <c r="VLV86" s="94"/>
      <c r="VLW86" s="94"/>
      <c r="VLX86" s="94"/>
      <c r="VLY86" s="94"/>
      <c r="VLZ86" s="94"/>
      <c r="VMA86" s="94"/>
      <c r="VMB86" s="94"/>
      <c r="VMC86" s="94"/>
      <c r="VMD86" s="94"/>
      <c r="VME86" s="94"/>
      <c r="VMF86" s="94"/>
      <c r="VMG86" s="94"/>
      <c r="VMH86" s="94"/>
      <c r="VMI86" s="94"/>
      <c r="VMJ86" s="94"/>
      <c r="VMK86" s="94"/>
      <c r="VML86" s="94"/>
      <c r="VMM86" s="94"/>
      <c r="VMN86" s="94"/>
      <c r="VMO86" s="94"/>
      <c r="VMP86" s="94"/>
      <c r="VMQ86" s="94"/>
      <c r="VMR86" s="94"/>
      <c r="VMS86" s="94"/>
      <c r="VMT86" s="94"/>
      <c r="VMU86" s="94"/>
      <c r="VMV86" s="94"/>
      <c r="VMW86" s="94"/>
      <c r="VMX86" s="94"/>
      <c r="VMY86" s="94"/>
      <c r="VMZ86" s="94"/>
      <c r="VNA86" s="94"/>
      <c r="VNB86" s="94"/>
      <c r="VNC86" s="94"/>
      <c r="VND86" s="94"/>
      <c r="VNE86" s="94"/>
      <c r="VNF86" s="94"/>
      <c r="VNG86" s="94"/>
      <c r="VNH86" s="94"/>
      <c r="VNI86" s="94"/>
      <c r="VNJ86" s="94"/>
      <c r="VNK86" s="94"/>
      <c r="VNL86" s="94"/>
      <c r="VNM86" s="94"/>
      <c r="VNN86" s="94"/>
      <c r="VNO86" s="94"/>
      <c r="VNP86" s="94"/>
      <c r="VNQ86" s="94"/>
      <c r="VNR86" s="94"/>
      <c r="VNS86" s="94"/>
      <c r="VNT86" s="94"/>
      <c r="VNU86" s="94"/>
      <c r="VNV86" s="94"/>
      <c r="VNW86" s="94"/>
      <c r="VNX86" s="94"/>
      <c r="VNY86" s="94"/>
      <c r="VNZ86" s="94"/>
      <c r="VOA86" s="94"/>
      <c r="VOB86" s="94"/>
      <c r="VOC86" s="94"/>
      <c r="VOD86" s="94"/>
      <c r="VOE86" s="94"/>
      <c r="VOF86" s="94"/>
      <c r="VOG86" s="94"/>
      <c r="VOH86" s="94"/>
      <c r="VOI86" s="94"/>
      <c r="VOJ86" s="94"/>
      <c r="VOK86" s="94"/>
      <c r="VOL86" s="94"/>
      <c r="VOM86" s="94"/>
      <c r="VON86" s="94"/>
      <c r="VOO86" s="94"/>
      <c r="VOP86" s="94"/>
      <c r="VOQ86" s="94"/>
      <c r="VOR86" s="94"/>
      <c r="VOS86" s="94"/>
      <c r="VOT86" s="94"/>
      <c r="VOU86" s="94"/>
      <c r="VOV86" s="94"/>
      <c r="VOW86" s="94"/>
      <c r="VOX86" s="94"/>
      <c r="VOY86" s="94"/>
      <c r="VOZ86" s="94"/>
      <c r="VPA86" s="94"/>
      <c r="VPB86" s="94"/>
      <c r="VPC86" s="94"/>
      <c r="VPD86" s="94"/>
      <c r="VPE86" s="94"/>
      <c r="VPF86" s="94"/>
      <c r="VPG86" s="94"/>
      <c r="VPH86" s="94"/>
      <c r="VPI86" s="94"/>
      <c r="VPJ86" s="94"/>
      <c r="VPK86" s="94"/>
      <c r="VPL86" s="94"/>
      <c r="VPM86" s="94"/>
      <c r="VPN86" s="94"/>
      <c r="VPO86" s="94"/>
      <c r="VPP86" s="94"/>
      <c r="VPQ86" s="94"/>
      <c r="VPR86" s="94"/>
      <c r="VPS86" s="94"/>
      <c r="VPT86" s="94"/>
      <c r="VPU86" s="94"/>
      <c r="VPV86" s="94"/>
      <c r="VPW86" s="94"/>
      <c r="VPX86" s="94"/>
      <c r="VPY86" s="94"/>
      <c r="VPZ86" s="94"/>
      <c r="VQA86" s="94"/>
      <c r="VQB86" s="94"/>
      <c r="VQC86" s="94"/>
      <c r="VQD86" s="94"/>
      <c r="VQE86" s="94"/>
      <c r="VQF86" s="94"/>
      <c r="VQG86" s="94"/>
      <c r="VQH86" s="94"/>
      <c r="VQI86" s="94"/>
      <c r="VQJ86" s="94"/>
      <c r="VQK86" s="94"/>
      <c r="VQL86" s="94"/>
      <c r="VQM86" s="94"/>
      <c r="VQN86" s="94"/>
      <c r="VQO86" s="94"/>
      <c r="VQP86" s="94"/>
      <c r="VQQ86" s="94"/>
      <c r="VQR86" s="94"/>
      <c r="VQS86" s="94"/>
      <c r="VQT86" s="94"/>
      <c r="VQU86" s="94"/>
      <c r="VQV86" s="94"/>
      <c r="VQW86" s="94"/>
      <c r="VQX86" s="94"/>
      <c r="VQY86" s="94"/>
      <c r="VQZ86" s="94"/>
      <c r="VRA86" s="94"/>
      <c r="VRB86" s="94"/>
      <c r="VRC86" s="94"/>
      <c r="VRD86" s="94"/>
      <c r="VRE86" s="94"/>
      <c r="VRF86" s="94"/>
      <c r="VRG86" s="94"/>
      <c r="VRH86" s="94"/>
      <c r="VRI86" s="94"/>
      <c r="VRJ86" s="94"/>
      <c r="VRK86" s="94"/>
      <c r="VRL86" s="94"/>
      <c r="VRM86" s="94"/>
      <c r="VRN86" s="94"/>
      <c r="VRO86" s="94"/>
      <c r="VRP86" s="94"/>
      <c r="VRQ86" s="94"/>
      <c r="VRR86" s="94"/>
      <c r="VRS86" s="94"/>
      <c r="VRT86" s="94"/>
      <c r="VRU86" s="94"/>
      <c r="VRV86" s="94"/>
      <c r="VRW86" s="94"/>
      <c r="VRX86" s="94"/>
      <c r="VRY86" s="94"/>
      <c r="VRZ86" s="94"/>
      <c r="VSA86" s="94"/>
      <c r="VSB86" s="94"/>
      <c r="VSC86" s="94"/>
      <c r="VSD86" s="94"/>
      <c r="VSE86" s="94"/>
      <c r="VSF86" s="94"/>
      <c r="VSG86" s="94"/>
      <c r="VSH86" s="94"/>
      <c r="VSI86" s="94"/>
      <c r="VSJ86" s="94"/>
      <c r="VSK86" s="94"/>
      <c r="VSL86" s="94"/>
      <c r="VSM86" s="94"/>
      <c r="VSN86" s="94"/>
      <c r="VSO86" s="94"/>
      <c r="VSP86" s="94"/>
      <c r="VSQ86" s="94"/>
      <c r="VSR86" s="94"/>
      <c r="VSS86" s="94"/>
      <c r="VST86" s="94"/>
      <c r="VSU86" s="94"/>
      <c r="VSV86" s="94"/>
      <c r="VSW86" s="94"/>
      <c r="VSX86" s="94"/>
      <c r="VSY86" s="94"/>
      <c r="VSZ86" s="94"/>
      <c r="VTA86" s="94"/>
      <c r="VTB86" s="94"/>
      <c r="VTC86" s="94"/>
      <c r="VTD86" s="94"/>
      <c r="VTE86" s="94"/>
      <c r="VTF86" s="94"/>
      <c r="VTG86" s="94"/>
      <c r="VTH86" s="94"/>
      <c r="VTI86" s="94"/>
      <c r="VTJ86" s="94"/>
      <c r="VTK86" s="94"/>
      <c r="VTL86" s="94"/>
      <c r="VTM86" s="94"/>
      <c r="VTN86" s="94"/>
      <c r="VTO86" s="94"/>
      <c r="VTP86" s="94"/>
      <c r="VTQ86" s="94"/>
      <c r="VTR86" s="94"/>
      <c r="VTS86" s="94"/>
      <c r="VTT86" s="94"/>
      <c r="VTU86" s="94"/>
      <c r="VTV86" s="94"/>
      <c r="VTW86" s="94"/>
      <c r="VTX86" s="94"/>
      <c r="VTY86" s="94"/>
      <c r="VTZ86" s="94"/>
      <c r="VUA86" s="94"/>
      <c r="VUB86" s="94"/>
      <c r="VUC86" s="94"/>
      <c r="VUD86" s="94"/>
      <c r="VUE86" s="94"/>
      <c r="VUF86" s="94"/>
      <c r="VUG86" s="94"/>
      <c r="VUH86" s="94"/>
      <c r="VUI86" s="94"/>
      <c r="VUJ86" s="94"/>
      <c r="VUK86" s="94"/>
      <c r="VUL86" s="94"/>
      <c r="VUM86" s="94"/>
      <c r="VUN86" s="94"/>
      <c r="VUO86" s="94"/>
      <c r="VUP86" s="94"/>
      <c r="VUQ86" s="94"/>
      <c r="VUR86" s="94"/>
      <c r="VUS86" s="94"/>
      <c r="VUT86" s="94"/>
      <c r="VUU86" s="94"/>
      <c r="VUV86" s="94"/>
      <c r="VUW86" s="94"/>
      <c r="VUX86" s="94"/>
      <c r="VUY86" s="94"/>
      <c r="VUZ86" s="94"/>
      <c r="VVA86" s="94"/>
      <c r="VVB86" s="94"/>
      <c r="VVC86" s="94"/>
      <c r="VVD86" s="94"/>
      <c r="VVE86" s="94"/>
      <c r="VVF86" s="94"/>
      <c r="VVG86" s="94"/>
      <c r="VVH86" s="94"/>
      <c r="VVI86" s="94"/>
      <c r="VVJ86" s="94"/>
      <c r="VVK86" s="94"/>
      <c r="VVL86" s="94"/>
      <c r="VVM86" s="94"/>
      <c r="VVN86" s="94"/>
      <c r="VVO86" s="94"/>
      <c r="VVP86" s="94"/>
      <c r="VVQ86" s="94"/>
      <c r="VVR86" s="94"/>
      <c r="VVS86" s="94"/>
      <c r="VVT86" s="94"/>
      <c r="VVU86" s="94"/>
      <c r="VVV86" s="94"/>
      <c r="VVW86" s="94"/>
      <c r="VVX86" s="94"/>
      <c r="VVY86" s="94"/>
      <c r="VVZ86" s="94"/>
      <c r="VWA86" s="94"/>
      <c r="VWB86" s="94"/>
      <c r="VWC86" s="94"/>
      <c r="VWD86" s="94"/>
      <c r="VWE86" s="94"/>
      <c r="VWF86" s="94"/>
      <c r="VWG86" s="94"/>
      <c r="VWH86" s="94"/>
      <c r="VWI86" s="94"/>
      <c r="VWJ86" s="94"/>
      <c r="VWK86" s="94"/>
      <c r="VWL86" s="94"/>
      <c r="VWM86" s="94"/>
      <c r="VWN86" s="94"/>
      <c r="VWO86" s="94"/>
      <c r="VWP86" s="94"/>
      <c r="VWQ86" s="94"/>
      <c r="VWR86" s="94"/>
      <c r="VWS86" s="94"/>
      <c r="VWT86" s="94"/>
      <c r="VWU86" s="94"/>
      <c r="VWV86" s="94"/>
      <c r="VWW86" s="94"/>
      <c r="VWX86" s="94"/>
      <c r="VWY86" s="94"/>
      <c r="VWZ86" s="94"/>
      <c r="VXA86" s="94"/>
      <c r="VXB86" s="94"/>
      <c r="VXC86" s="94"/>
      <c r="VXD86" s="94"/>
      <c r="VXE86" s="94"/>
      <c r="VXF86" s="94"/>
      <c r="VXG86" s="94"/>
      <c r="VXH86" s="94"/>
      <c r="VXI86" s="94"/>
      <c r="VXJ86" s="94"/>
      <c r="VXK86" s="94"/>
      <c r="VXL86" s="94"/>
      <c r="VXM86" s="94"/>
      <c r="VXN86" s="94"/>
      <c r="VXO86" s="94"/>
      <c r="VXP86" s="94"/>
      <c r="VXQ86" s="94"/>
      <c r="VXR86" s="94"/>
      <c r="VXS86" s="94"/>
      <c r="VXT86" s="94"/>
      <c r="VXU86" s="94"/>
      <c r="VXV86" s="94"/>
      <c r="VXW86" s="94"/>
      <c r="VXX86" s="94"/>
      <c r="VXY86" s="94"/>
      <c r="VXZ86" s="94"/>
      <c r="VYA86" s="94"/>
      <c r="VYB86" s="94"/>
      <c r="VYC86" s="94"/>
      <c r="VYD86" s="94"/>
      <c r="VYE86" s="94"/>
      <c r="VYF86" s="94"/>
      <c r="VYG86" s="94"/>
      <c r="VYH86" s="94"/>
      <c r="VYI86" s="94"/>
      <c r="VYJ86" s="94"/>
      <c r="VYK86" s="94"/>
      <c r="VYL86" s="94"/>
      <c r="VYM86" s="94"/>
      <c r="VYN86" s="94"/>
      <c r="VYO86" s="94"/>
      <c r="VYP86" s="94"/>
      <c r="VYQ86" s="94"/>
      <c r="VYR86" s="94"/>
      <c r="VYS86" s="94"/>
      <c r="VYT86" s="94"/>
      <c r="VYU86" s="94"/>
      <c r="VYV86" s="94"/>
      <c r="VYW86" s="94"/>
      <c r="VYX86" s="94"/>
      <c r="VYY86" s="94"/>
      <c r="VYZ86" s="94"/>
      <c r="VZA86" s="94"/>
      <c r="VZB86" s="94"/>
      <c r="VZC86" s="94"/>
      <c r="VZD86" s="94"/>
      <c r="VZE86" s="94"/>
      <c r="VZF86" s="94"/>
      <c r="VZG86" s="94"/>
      <c r="VZH86" s="94"/>
      <c r="VZI86" s="94"/>
      <c r="VZJ86" s="94"/>
      <c r="VZK86" s="94"/>
      <c r="VZL86" s="94"/>
      <c r="VZM86" s="94"/>
      <c r="VZN86" s="94"/>
      <c r="VZO86" s="94"/>
      <c r="VZP86" s="94"/>
      <c r="VZQ86" s="94"/>
      <c r="VZR86" s="94"/>
      <c r="VZS86" s="94"/>
      <c r="VZT86" s="94"/>
      <c r="VZU86" s="94"/>
      <c r="VZV86" s="94"/>
      <c r="VZW86" s="94"/>
      <c r="VZX86" s="94"/>
      <c r="VZY86" s="94"/>
      <c r="VZZ86" s="94"/>
      <c r="WAA86" s="94"/>
      <c r="WAB86" s="94"/>
      <c r="WAC86" s="94"/>
      <c r="WAD86" s="94"/>
      <c r="WAE86" s="94"/>
      <c r="WAF86" s="94"/>
      <c r="WAG86" s="94"/>
      <c r="WAH86" s="94"/>
      <c r="WAI86" s="94"/>
      <c r="WAJ86" s="94"/>
      <c r="WAK86" s="94"/>
      <c r="WAL86" s="94"/>
      <c r="WAM86" s="94"/>
      <c r="WAN86" s="94"/>
      <c r="WAO86" s="94"/>
      <c r="WAP86" s="94"/>
      <c r="WAQ86" s="94"/>
      <c r="WAR86" s="94"/>
      <c r="WAS86" s="94"/>
      <c r="WAT86" s="94"/>
      <c r="WAU86" s="94"/>
      <c r="WAV86" s="94"/>
      <c r="WAW86" s="94"/>
      <c r="WAX86" s="94"/>
      <c r="WAY86" s="94"/>
      <c r="WAZ86" s="94"/>
      <c r="WBA86" s="94"/>
      <c r="WBB86" s="94"/>
      <c r="WBC86" s="94"/>
      <c r="WBD86" s="94"/>
      <c r="WBE86" s="94"/>
      <c r="WBF86" s="94"/>
      <c r="WBG86" s="94"/>
      <c r="WBH86" s="94"/>
      <c r="WBI86" s="94"/>
      <c r="WBJ86" s="94"/>
      <c r="WBK86" s="94"/>
      <c r="WBL86" s="94"/>
      <c r="WBM86" s="94"/>
      <c r="WBN86" s="94"/>
      <c r="WBO86" s="94"/>
      <c r="WBP86" s="94"/>
      <c r="WBQ86" s="94"/>
      <c r="WBR86" s="94"/>
      <c r="WBS86" s="94"/>
      <c r="WBT86" s="94"/>
      <c r="WBU86" s="94"/>
      <c r="WBV86" s="94"/>
      <c r="WBW86" s="94"/>
      <c r="WBX86" s="94"/>
      <c r="WBY86" s="94"/>
      <c r="WBZ86" s="94"/>
      <c r="WCA86" s="94"/>
      <c r="WCB86" s="94"/>
      <c r="WCC86" s="94"/>
      <c r="WCD86" s="94"/>
      <c r="WCE86" s="94"/>
      <c r="WCF86" s="94"/>
      <c r="WCG86" s="94"/>
      <c r="WCH86" s="94"/>
      <c r="WCI86" s="94"/>
      <c r="WCJ86" s="94"/>
      <c r="WCK86" s="94"/>
      <c r="WCL86" s="94"/>
      <c r="WCM86" s="94"/>
      <c r="WCN86" s="94"/>
      <c r="WCO86" s="94"/>
      <c r="WCP86" s="94"/>
      <c r="WCQ86" s="94"/>
      <c r="WCR86" s="94"/>
      <c r="WCS86" s="94"/>
      <c r="WCT86" s="94"/>
      <c r="WCU86" s="94"/>
      <c r="WCV86" s="94"/>
      <c r="WCW86" s="94"/>
      <c r="WCX86" s="94"/>
      <c r="WCY86" s="94"/>
      <c r="WCZ86" s="94"/>
      <c r="WDA86" s="94"/>
      <c r="WDB86" s="94"/>
      <c r="WDC86" s="94"/>
      <c r="WDD86" s="94"/>
      <c r="WDE86" s="94"/>
      <c r="WDF86" s="94"/>
      <c r="WDG86" s="94"/>
      <c r="WDH86" s="94"/>
      <c r="WDI86" s="94"/>
      <c r="WDJ86" s="94"/>
      <c r="WDK86" s="94"/>
      <c r="WDL86" s="94"/>
      <c r="WDM86" s="94"/>
      <c r="WDN86" s="94"/>
      <c r="WDO86" s="94"/>
      <c r="WDP86" s="94"/>
      <c r="WDQ86" s="94"/>
      <c r="WDR86" s="94"/>
      <c r="WDS86" s="94"/>
      <c r="WDT86" s="94"/>
      <c r="WDU86" s="94"/>
      <c r="WDV86" s="94"/>
      <c r="WDW86" s="94"/>
      <c r="WDX86" s="94"/>
      <c r="WDY86" s="94"/>
      <c r="WDZ86" s="94"/>
      <c r="WEA86" s="94"/>
      <c r="WEB86" s="94"/>
      <c r="WEC86" s="94"/>
      <c r="WED86" s="94"/>
      <c r="WEE86" s="94"/>
      <c r="WEF86" s="94"/>
      <c r="WEG86" s="94"/>
      <c r="WEH86" s="94"/>
      <c r="WEI86" s="94"/>
      <c r="WEJ86" s="94"/>
      <c r="WEK86" s="94"/>
      <c r="WEL86" s="94"/>
      <c r="WEM86" s="94"/>
      <c r="WEN86" s="94"/>
      <c r="WEO86" s="94"/>
      <c r="WEP86" s="94"/>
      <c r="WEQ86" s="94"/>
      <c r="WER86" s="94"/>
      <c r="WES86" s="94"/>
      <c r="WET86" s="94"/>
      <c r="WEU86" s="94"/>
      <c r="WEV86" s="94"/>
      <c r="WEW86" s="94"/>
      <c r="WEX86" s="94"/>
      <c r="WEY86" s="94"/>
      <c r="WEZ86" s="94"/>
      <c r="WFA86" s="94"/>
      <c r="WFB86" s="94"/>
      <c r="WFC86" s="94"/>
      <c r="WFD86" s="94"/>
      <c r="WFE86" s="94"/>
      <c r="WFF86" s="94"/>
      <c r="WFG86" s="94"/>
      <c r="WFH86" s="94"/>
      <c r="WFI86" s="94"/>
      <c r="WFJ86" s="94"/>
      <c r="WFK86" s="94"/>
      <c r="WFL86" s="94"/>
      <c r="WFM86" s="94"/>
      <c r="WFN86" s="94"/>
      <c r="WFO86" s="94"/>
      <c r="WFP86" s="94"/>
      <c r="WFQ86" s="94"/>
      <c r="WFR86" s="94"/>
      <c r="WFS86" s="94"/>
      <c r="WFT86" s="94"/>
      <c r="WFU86" s="94"/>
      <c r="WFV86" s="94"/>
      <c r="WFW86" s="94"/>
      <c r="WFX86" s="94"/>
      <c r="WFY86" s="94"/>
      <c r="WFZ86" s="94"/>
      <c r="WGA86" s="94"/>
      <c r="WGB86" s="94"/>
      <c r="WGC86" s="94"/>
      <c r="WGD86" s="94"/>
      <c r="WGE86" s="94"/>
      <c r="WGF86" s="94"/>
      <c r="WGG86" s="94"/>
      <c r="WGH86" s="94"/>
      <c r="WGI86" s="94"/>
      <c r="WGJ86" s="94"/>
      <c r="WGK86" s="94"/>
      <c r="WGL86" s="94"/>
      <c r="WGM86" s="94"/>
      <c r="WGN86" s="94"/>
      <c r="WGO86" s="94"/>
      <c r="WGP86" s="94"/>
      <c r="WGQ86" s="94"/>
      <c r="WGR86" s="94"/>
      <c r="WGS86" s="94"/>
      <c r="WGT86" s="94"/>
      <c r="WGU86" s="94"/>
      <c r="WGV86" s="94"/>
      <c r="WGW86" s="94"/>
      <c r="WGX86" s="94"/>
      <c r="WGY86" s="94"/>
      <c r="WGZ86" s="94"/>
      <c r="WHA86" s="94"/>
      <c r="WHB86" s="94"/>
      <c r="WHC86" s="94"/>
      <c r="WHD86" s="94"/>
      <c r="WHE86" s="94"/>
      <c r="WHF86" s="94"/>
      <c r="WHG86" s="94"/>
      <c r="WHH86" s="94"/>
      <c r="WHI86" s="94"/>
      <c r="WHJ86" s="94"/>
      <c r="WHK86" s="94"/>
      <c r="WHL86" s="94"/>
      <c r="WHM86" s="94"/>
      <c r="WHN86" s="94"/>
      <c r="WHO86" s="94"/>
      <c r="WHP86" s="94"/>
      <c r="WHQ86" s="94"/>
      <c r="WHR86" s="94"/>
      <c r="WHS86" s="94"/>
      <c r="WHT86" s="94"/>
      <c r="WHU86" s="94"/>
      <c r="WHV86" s="94"/>
      <c r="WHW86" s="94"/>
      <c r="WHX86" s="94"/>
      <c r="WHY86" s="94"/>
      <c r="WHZ86" s="94"/>
      <c r="WIA86" s="94"/>
      <c r="WIB86" s="94"/>
      <c r="WIC86" s="94"/>
      <c r="WID86" s="94"/>
      <c r="WIE86" s="94"/>
      <c r="WIF86" s="94"/>
      <c r="WIG86" s="94"/>
      <c r="WIH86" s="94"/>
      <c r="WII86" s="94"/>
      <c r="WIJ86" s="94"/>
      <c r="WIK86" s="94"/>
      <c r="WIL86" s="94"/>
      <c r="WIM86" s="94"/>
      <c r="WIN86" s="94"/>
      <c r="WIO86" s="94"/>
      <c r="WIP86" s="94"/>
      <c r="WIQ86" s="94"/>
      <c r="WIR86" s="94"/>
      <c r="WIS86" s="94"/>
      <c r="WIT86" s="94"/>
      <c r="WIU86" s="94"/>
      <c r="WIV86" s="94"/>
      <c r="WIW86" s="94"/>
      <c r="WIX86" s="94"/>
      <c r="WIY86" s="94"/>
      <c r="WIZ86" s="94"/>
      <c r="WJA86" s="94"/>
      <c r="WJB86" s="94"/>
      <c r="WJC86" s="94"/>
      <c r="WJD86" s="94"/>
      <c r="WJE86" s="94"/>
      <c r="WJF86" s="94"/>
      <c r="WJG86" s="94"/>
      <c r="WJH86" s="94"/>
      <c r="WJI86" s="94"/>
      <c r="WJJ86" s="94"/>
      <c r="WJK86" s="94"/>
      <c r="WJL86" s="94"/>
      <c r="WJM86" s="94"/>
      <c r="WJN86" s="94"/>
      <c r="WJO86" s="94"/>
      <c r="WJP86" s="94"/>
      <c r="WJQ86" s="94"/>
      <c r="WJR86" s="94"/>
      <c r="WJS86" s="94"/>
      <c r="WJT86" s="94"/>
      <c r="WJU86" s="94"/>
      <c r="WJV86" s="94"/>
      <c r="WJW86" s="94"/>
      <c r="WJX86" s="94"/>
      <c r="WJY86" s="94"/>
      <c r="WJZ86" s="94"/>
      <c r="WKA86" s="94"/>
      <c r="WKB86" s="94"/>
      <c r="WKC86" s="94"/>
      <c r="WKD86" s="94"/>
      <c r="WKE86" s="94"/>
      <c r="WKF86" s="94"/>
      <c r="WKG86" s="94"/>
      <c r="WKH86" s="94"/>
      <c r="WKI86" s="94"/>
      <c r="WKJ86" s="94"/>
      <c r="WKK86" s="94"/>
      <c r="WKL86" s="94"/>
      <c r="WKM86" s="94"/>
      <c r="WKN86" s="94"/>
      <c r="WKO86" s="94"/>
      <c r="WKP86" s="94"/>
      <c r="WKQ86" s="94"/>
      <c r="WKR86" s="94"/>
      <c r="WKS86" s="94"/>
      <c r="WKT86" s="94"/>
      <c r="WKU86" s="94"/>
      <c r="WKV86" s="94"/>
      <c r="WKW86" s="94"/>
      <c r="WKX86" s="94"/>
      <c r="WKY86" s="94"/>
      <c r="WKZ86" s="94"/>
      <c r="WLA86" s="94"/>
      <c r="WLB86" s="94"/>
      <c r="WLC86" s="94"/>
      <c r="WLD86" s="94"/>
      <c r="WLE86" s="94"/>
      <c r="WLF86" s="94"/>
      <c r="WLG86" s="94"/>
      <c r="WLH86" s="94"/>
      <c r="WLI86" s="94"/>
      <c r="WLJ86" s="94"/>
      <c r="WLK86" s="94"/>
      <c r="WLL86" s="94"/>
      <c r="WLM86" s="94"/>
      <c r="WLN86" s="94"/>
      <c r="WLO86" s="94"/>
      <c r="WLP86" s="94"/>
      <c r="WLQ86" s="94"/>
      <c r="WLR86" s="94"/>
      <c r="WLS86" s="94"/>
      <c r="WLT86" s="94"/>
      <c r="WLU86" s="94"/>
      <c r="WLV86" s="94"/>
      <c r="WLW86" s="94"/>
      <c r="WLX86" s="94"/>
      <c r="WLY86" s="94"/>
      <c r="WLZ86" s="94"/>
      <c r="WMA86" s="94"/>
      <c r="WMB86" s="94"/>
      <c r="WMC86" s="94"/>
      <c r="WMD86" s="94"/>
      <c r="WME86" s="94"/>
      <c r="WMF86" s="94"/>
      <c r="WMG86" s="94"/>
      <c r="WMH86" s="94"/>
      <c r="WMI86" s="94"/>
      <c r="WMJ86" s="94"/>
      <c r="WMK86" s="94"/>
      <c r="WML86" s="94"/>
      <c r="WMM86" s="94"/>
      <c r="WMN86" s="94"/>
      <c r="WMO86" s="94"/>
      <c r="WMP86" s="94"/>
      <c r="WMQ86" s="94"/>
      <c r="WMR86" s="94"/>
      <c r="WMS86" s="94"/>
      <c r="WMT86" s="94"/>
      <c r="WMU86" s="94"/>
      <c r="WMV86" s="94"/>
      <c r="WMW86" s="94"/>
      <c r="WMX86" s="94"/>
      <c r="WMY86" s="94"/>
      <c r="WMZ86" s="94"/>
      <c r="WNA86" s="94"/>
      <c r="WNB86" s="94"/>
      <c r="WNC86" s="94"/>
      <c r="WND86" s="94"/>
      <c r="WNE86" s="94"/>
      <c r="WNF86" s="94"/>
      <c r="WNG86" s="94"/>
      <c r="WNH86" s="94"/>
      <c r="WNI86" s="94"/>
      <c r="WNJ86" s="94"/>
      <c r="WNK86" s="94"/>
      <c r="WNL86" s="94"/>
      <c r="WNM86" s="94"/>
      <c r="WNN86" s="94"/>
      <c r="WNO86" s="94"/>
      <c r="WNP86" s="94"/>
      <c r="WNQ86" s="94"/>
      <c r="WNR86" s="94"/>
      <c r="WNS86" s="94"/>
      <c r="WNT86" s="94"/>
      <c r="WNU86" s="94"/>
      <c r="WNV86" s="94"/>
      <c r="WNW86" s="94"/>
      <c r="WNX86" s="94"/>
      <c r="WNY86" s="94"/>
      <c r="WNZ86" s="94"/>
      <c r="WOA86" s="94"/>
      <c r="WOB86" s="94"/>
      <c r="WOC86" s="94"/>
      <c r="WOD86" s="94"/>
      <c r="WOE86" s="94"/>
      <c r="WOF86" s="94"/>
      <c r="WOG86" s="94"/>
      <c r="WOH86" s="94"/>
      <c r="WOI86" s="94"/>
      <c r="WOJ86" s="94"/>
      <c r="WOK86" s="94"/>
      <c r="WOL86" s="94"/>
      <c r="WOM86" s="94"/>
      <c r="WON86" s="94"/>
      <c r="WOO86" s="94"/>
      <c r="WOP86" s="94"/>
      <c r="WOQ86" s="94"/>
      <c r="WOR86" s="94"/>
      <c r="WOS86" s="94"/>
      <c r="WOT86" s="94"/>
      <c r="WOU86" s="94"/>
      <c r="WOV86" s="94"/>
      <c r="WOW86" s="94"/>
      <c r="WOX86" s="94"/>
      <c r="WOY86" s="94"/>
      <c r="WOZ86" s="94"/>
      <c r="WPA86" s="94"/>
      <c r="WPB86" s="94"/>
      <c r="WPC86" s="94"/>
      <c r="WPD86" s="94"/>
      <c r="WPE86" s="94"/>
      <c r="WPF86" s="94"/>
      <c r="WPG86" s="94"/>
      <c r="WPH86" s="94"/>
      <c r="WPI86" s="94"/>
      <c r="WPJ86" s="94"/>
      <c r="WPK86" s="94"/>
      <c r="WPL86" s="94"/>
      <c r="WPM86" s="94"/>
      <c r="WPN86" s="94"/>
      <c r="WPO86" s="94"/>
      <c r="WPP86" s="94"/>
      <c r="WPQ86" s="94"/>
      <c r="WPR86" s="94"/>
      <c r="WPS86" s="94"/>
      <c r="WPT86" s="94"/>
      <c r="WPU86" s="94"/>
      <c r="WPV86" s="94"/>
      <c r="WPW86" s="94"/>
      <c r="WPX86" s="94"/>
      <c r="WPY86" s="94"/>
      <c r="WPZ86" s="94"/>
      <c r="WQA86" s="94"/>
      <c r="WQB86" s="94"/>
      <c r="WQC86" s="94"/>
      <c r="WQD86" s="94"/>
      <c r="WQE86" s="94"/>
      <c r="WQF86" s="94"/>
      <c r="WQG86" s="94"/>
      <c r="WQH86" s="94"/>
      <c r="WQI86" s="94"/>
      <c r="WQJ86" s="94"/>
      <c r="WQK86" s="94"/>
      <c r="WQL86" s="94"/>
      <c r="WQM86" s="94"/>
      <c r="WQN86" s="94"/>
      <c r="WQO86" s="94"/>
      <c r="WQP86" s="94"/>
      <c r="WQQ86" s="94"/>
      <c r="WQR86" s="94"/>
      <c r="WQS86" s="94"/>
      <c r="WQT86" s="94"/>
      <c r="WQU86" s="94"/>
      <c r="WQV86" s="94"/>
      <c r="WQW86" s="94"/>
      <c r="WQX86" s="94"/>
      <c r="WQY86" s="94"/>
      <c r="WQZ86" s="94"/>
      <c r="WRA86" s="94"/>
      <c r="WRB86" s="94"/>
      <c r="WRC86" s="94"/>
      <c r="WRD86" s="94"/>
      <c r="WRE86" s="94"/>
      <c r="WRF86" s="94"/>
      <c r="WRG86" s="94"/>
      <c r="WRH86" s="94"/>
      <c r="WRI86" s="94"/>
      <c r="WRJ86" s="94"/>
      <c r="WRK86" s="94"/>
      <c r="WRL86" s="94"/>
      <c r="WRM86" s="94"/>
      <c r="WRN86" s="94"/>
      <c r="WRO86" s="94"/>
      <c r="WRP86" s="94"/>
      <c r="WRQ86" s="94"/>
      <c r="WRR86" s="94"/>
      <c r="WRS86" s="94"/>
      <c r="WRT86" s="94"/>
      <c r="WRU86" s="94"/>
      <c r="WRV86" s="94"/>
      <c r="WRW86" s="94"/>
      <c r="WRX86" s="94"/>
      <c r="WRY86" s="94"/>
      <c r="WRZ86" s="94"/>
      <c r="WSA86" s="94"/>
      <c r="WSB86" s="94"/>
      <c r="WSC86" s="94"/>
      <c r="WSD86" s="94"/>
      <c r="WSE86" s="94"/>
      <c r="WSF86" s="94"/>
      <c r="WSG86" s="94"/>
      <c r="WSH86" s="94"/>
      <c r="WSI86" s="94"/>
      <c r="WSJ86" s="94"/>
      <c r="WSK86" s="94"/>
      <c r="WSL86" s="94"/>
      <c r="WSM86" s="94"/>
      <c r="WSN86" s="94"/>
      <c r="WSO86" s="94"/>
      <c r="WSP86" s="94"/>
      <c r="WSQ86" s="94"/>
      <c r="WSR86" s="94"/>
      <c r="WSS86" s="94"/>
      <c r="WST86" s="94"/>
      <c r="WSU86" s="94"/>
      <c r="WSV86" s="94"/>
      <c r="WSW86" s="94"/>
      <c r="WSX86" s="94"/>
      <c r="WSY86" s="94"/>
      <c r="WSZ86" s="94"/>
      <c r="WTA86" s="94"/>
      <c r="WTB86" s="94"/>
      <c r="WTC86" s="94"/>
      <c r="WTD86" s="94"/>
      <c r="WTE86" s="94"/>
      <c r="WTF86" s="94"/>
      <c r="WTG86" s="94"/>
      <c r="WTH86" s="94"/>
      <c r="WTI86" s="94"/>
      <c r="WTJ86" s="94"/>
      <c r="WTK86" s="94"/>
      <c r="WTL86" s="94"/>
      <c r="WTM86" s="94"/>
      <c r="WTN86" s="94"/>
      <c r="WTO86" s="94"/>
      <c r="WTP86" s="94"/>
      <c r="WTQ86" s="94"/>
      <c r="WTR86" s="94"/>
      <c r="WTS86" s="94"/>
      <c r="WTT86" s="94"/>
      <c r="WTU86" s="94"/>
      <c r="WTV86" s="94"/>
      <c r="WTW86" s="94"/>
      <c r="WTX86" s="94"/>
      <c r="WTY86" s="94"/>
      <c r="WTZ86" s="94"/>
      <c r="WUA86" s="94"/>
      <c r="WUB86" s="94"/>
      <c r="WUC86" s="94"/>
      <c r="WUD86" s="94"/>
      <c r="WUE86" s="94"/>
      <c r="WUF86" s="94"/>
      <c r="WUG86" s="94"/>
      <c r="WUH86" s="94"/>
      <c r="WUI86" s="94"/>
      <c r="WUJ86" s="94"/>
      <c r="WUK86" s="94"/>
      <c r="WUL86" s="94"/>
      <c r="WUM86" s="94"/>
      <c r="WUN86" s="94"/>
      <c r="WUO86" s="94"/>
      <c r="WUP86" s="94"/>
      <c r="WUQ86" s="94"/>
      <c r="WUR86" s="94"/>
      <c r="WUS86" s="94"/>
      <c r="WUT86" s="94"/>
      <c r="WUU86" s="94"/>
      <c r="WUV86" s="94"/>
      <c r="WUW86" s="94"/>
      <c r="WUX86" s="94"/>
      <c r="WUY86" s="94"/>
      <c r="WUZ86" s="94"/>
      <c r="WVA86" s="94"/>
      <c r="WVB86" s="94"/>
      <c r="WVC86" s="94"/>
      <c r="WVD86" s="94"/>
      <c r="WVE86" s="94"/>
      <c r="WVF86" s="94"/>
      <c r="WVG86" s="94"/>
      <c r="WVH86" s="94"/>
      <c r="WVI86" s="94"/>
      <c r="WVJ86" s="94"/>
      <c r="WVK86" s="94"/>
      <c r="WVL86" s="94"/>
      <c r="WVM86" s="94"/>
      <c r="WVN86" s="94"/>
      <c r="WVO86" s="94"/>
      <c r="WVP86" s="94"/>
      <c r="WVQ86" s="94"/>
      <c r="WVR86" s="94"/>
      <c r="WVS86" s="94"/>
      <c r="WVT86" s="94"/>
      <c r="WVU86" s="94"/>
      <c r="WVV86" s="94"/>
      <c r="WVW86" s="94"/>
      <c r="WVX86" s="94"/>
      <c r="WVY86" s="94"/>
      <c r="WVZ86" s="94"/>
      <c r="WWA86" s="94"/>
      <c r="WWB86" s="94"/>
      <c r="WWC86" s="94"/>
      <c r="WWD86" s="94"/>
      <c r="WWE86" s="94"/>
      <c r="WWF86" s="94"/>
      <c r="WWG86" s="94"/>
      <c r="WWH86" s="94"/>
      <c r="WWI86" s="94"/>
      <c r="WWJ86" s="94"/>
      <c r="WWK86" s="94"/>
      <c r="WWL86" s="94"/>
      <c r="WWM86" s="94"/>
      <c r="WWN86" s="94"/>
      <c r="WWO86" s="94"/>
      <c r="WWP86" s="94"/>
      <c r="WWQ86" s="94"/>
      <c r="WWR86" s="94"/>
      <c r="WWS86" s="94"/>
      <c r="WWT86" s="94"/>
      <c r="WWU86" s="94"/>
      <c r="WWV86" s="94"/>
      <c r="WWW86" s="94"/>
      <c r="WWX86" s="94"/>
      <c r="WWY86" s="94"/>
      <c r="WWZ86" s="94"/>
      <c r="WXA86" s="94"/>
      <c r="WXB86" s="94"/>
      <c r="WXC86" s="94"/>
      <c r="WXD86" s="94"/>
      <c r="WXE86" s="94"/>
      <c r="WXF86" s="94"/>
      <c r="WXG86" s="94"/>
      <c r="WXH86" s="94"/>
      <c r="WXI86" s="94"/>
      <c r="WXJ86" s="94"/>
      <c r="WXK86" s="94"/>
      <c r="WXL86" s="94"/>
      <c r="WXM86" s="94"/>
      <c r="WXN86" s="94"/>
      <c r="WXO86" s="94"/>
      <c r="WXP86" s="94"/>
      <c r="WXQ86" s="94"/>
      <c r="WXR86" s="94"/>
      <c r="WXS86" s="94"/>
      <c r="WXT86" s="94"/>
      <c r="WXU86" s="94"/>
      <c r="WXV86" s="94"/>
      <c r="WXW86" s="94"/>
      <c r="WXX86" s="94"/>
      <c r="WXY86" s="94"/>
      <c r="WXZ86" s="94"/>
      <c r="WYA86" s="94"/>
      <c r="WYB86" s="94"/>
      <c r="WYC86" s="94"/>
      <c r="WYD86" s="94"/>
      <c r="WYE86" s="94"/>
      <c r="WYF86" s="94"/>
      <c r="WYG86" s="94"/>
      <c r="WYH86" s="94"/>
      <c r="WYI86" s="94"/>
      <c r="WYJ86" s="94"/>
      <c r="WYK86" s="94"/>
      <c r="WYL86" s="94"/>
      <c r="WYM86" s="94"/>
      <c r="WYN86" s="94"/>
      <c r="WYO86" s="94"/>
      <c r="WYP86" s="94"/>
      <c r="WYQ86" s="94"/>
      <c r="WYR86" s="94"/>
      <c r="WYS86" s="94"/>
      <c r="WYT86" s="94"/>
      <c r="WYU86" s="94"/>
      <c r="WYV86" s="94"/>
      <c r="WYW86" s="94"/>
      <c r="WYX86" s="94"/>
      <c r="WYY86" s="94"/>
      <c r="WYZ86" s="94"/>
      <c r="WZA86" s="94"/>
      <c r="WZB86" s="94"/>
      <c r="WZC86" s="94"/>
      <c r="WZD86" s="94"/>
      <c r="WZE86" s="94"/>
      <c r="WZF86" s="94"/>
      <c r="WZG86" s="94"/>
      <c r="WZH86" s="94"/>
      <c r="WZI86" s="94"/>
      <c r="WZJ86" s="94"/>
      <c r="WZK86" s="94"/>
      <c r="WZL86" s="94"/>
      <c r="WZM86" s="94"/>
      <c r="WZN86" s="94"/>
      <c r="WZO86" s="94"/>
      <c r="WZP86" s="94"/>
      <c r="WZQ86" s="94"/>
      <c r="WZR86" s="94"/>
      <c r="WZS86" s="94"/>
      <c r="WZT86" s="94"/>
      <c r="WZU86" s="94"/>
      <c r="WZV86" s="94"/>
      <c r="WZW86" s="94"/>
      <c r="WZX86" s="94"/>
      <c r="WZY86" s="94"/>
      <c r="WZZ86" s="94"/>
      <c r="XAA86" s="94"/>
      <c r="XAB86" s="94"/>
      <c r="XAC86" s="94"/>
      <c r="XAD86" s="94"/>
      <c r="XAE86" s="94"/>
      <c r="XAF86" s="94"/>
      <c r="XAG86" s="94"/>
      <c r="XAH86" s="94"/>
      <c r="XAI86" s="94"/>
      <c r="XAJ86" s="94"/>
      <c r="XAK86" s="94"/>
      <c r="XAL86" s="94"/>
      <c r="XAM86" s="94"/>
      <c r="XAN86" s="94"/>
      <c r="XAO86" s="94"/>
      <c r="XAP86" s="94"/>
      <c r="XAQ86" s="94"/>
      <c r="XAR86" s="94"/>
      <c r="XAS86" s="94"/>
      <c r="XAT86" s="94"/>
      <c r="XAU86" s="94"/>
      <c r="XAV86" s="94"/>
      <c r="XAW86" s="94"/>
      <c r="XAX86" s="94"/>
      <c r="XAY86" s="94"/>
      <c r="XAZ86" s="94"/>
      <c r="XBA86" s="94"/>
      <c r="XBB86" s="94"/>
      <c r="XBC86" s="94"/>
      <c r="XBD86" s="94"/>
      <c r="XBE86" s="94"/>
      <c r="XBF86" s="94"/>
      <c r="XBG86" s="94"/>
      <c r="XBH86" s="94"/>
      <c r="XBI86" s="94"/>
      <c r="XBJ86" s="94"/>
      <c r="XBK86" s="94"/>
      <c r="XBL86" s="94"/>
      <c r="XBM86" s="94"/>
      <c r="XBN86" s="94"/>
      <c r="XBO86" s="94"/>
      <c r="XBP86" s="94"/>
      <c r="XBQ86" s="94"/>
      <c r="XBR86" s="94"/>
      <c r="XBS86" s="94"/>
      <c r="XBT86" s="94"/>
      <c r="XBU86" s="94"/>
      <c r="XBV86" s="94"/>
      <c r="XBW86" s="94"/>
      <c r="XBX86" s="94"/>
      <c r="XBY86" s="94"/>
      <c r="XBZ86" s="94"/>
      <c r="XCA86" s="94"/>
      <c r="XCB86" s="94"/>
      <c r="XCC86" s="94"/>
      <c r="XCD86" s="94"/>
      <c r="XCE86" s="94"/>
      <c r="XCF86" s="94"/>
      <c r="XCG86" s="94"/>
      <c r="XCH86" s="94"/>
      <c r="XCI86" s="94"/>
      <c r="XCJ86" s="94"/>
      <c r="XCK86" s="94"/>
      <c r="XCL86" s="94"/>
      <c r="XCM86" s="94"/>
      <c r="XCN86" s="94"/>
      <c r="XCO86" s="94"/>
      <c r="XCP86" s="94"/>
      <c r="XCQ86" s="94"/>
      <c r="XCR86" s="94"/>
      <c r="XCS86" s="94"/>
      <c r="XCT86" s="94"/>
      <c r="XCU86" s="94"/>
      <c r="XCV86" s="94"/>
      <c r="XCW86" s="94"/>
      <c r="XCX86" s="94"/>
      <c r="XCY86" s="94"/>
      <c r="XCZ86" s="94"/>
      <c r="XDA86" s="94"/>
      <c r="XDB86" s="94"/>
      <c r="XDC86" s="94"/>
      <c r="XDD86" s="94"/>
      <c r="XDE86" s="94"/>
      <c r="XDF86" s="94"/>
      <c r="XDG86" s="94"/>
      <c r="XDH86" s="94"/>
      <c r="XDI86" s="94"/>
      <c r="XDJ86" s="94"/>
      <c r="XDK86" s="94"/>
      <c r="XDL86" s="94"/>
      <c r="XDM86" s="94"/>
      <c r="XDN86" s="94"/>
      <c r="XDO86" s="94"/>
      <c r="XDP86" s="94"/>
      <c r="XDQ86" s="94"/>
      <c r="XDR86" s="94"/>
      <c r="XDS86" s="94"/>
      <c r="XDT86" s="94"/>
      <c r="XDU86" s="94"/>
      <c r="XDV86" s="94"/>
      <c r="XDW86" s="94"/>
      <c r="XDX86" s="94"/>
      <c r="XDY86" s="94"/>
      <c r="XDZ86" s="94"/>
      <c r="XEA86" s="94"/>
      <c r="XEB86" s="94"/>
      <c r="XEC86" s="94"/>
      <c r="XED86" s="94"/>
      <c r="XEE86" s="94"/>
      <c r="XEF86" s="94"/>
      <c r="XEG86" s="94"/>
      <c r="XEH86" s="94"/>
      <c r="XEI86" s="94"/>
      <c r="XEJ86" s="94"/>
      <c r="XEK86" s="94"/>
      <c r="XEL86" s="94"/>
      <c r="XEM86" s="94"/>
      <c r="XEN86" s="94"/>
      <c r="XEO86" s="94"/>
      <c r="XEP86" s="94"/>
    </row>
    <row r="87" spans="2:16370" x14ac:dyDescent="0.2">
      <c r="B87" s="113" t="str">
        <f t="shared" si="52"/>
        <v>R_C1</v>
      </c>
      <c r="C87" s="114">
        <f t="shared" ref="C87:AH87" si="59">IFERROR((C45-$BI45)*LN(C45/$BI45),0)</f>
        <v>0.10149974375787181</v>
      </c>
      <c r="D87" s="114">
        <f t="shared" si="59"/>
        <v>0.10114863480929867</v>
      </c>
      <c r="E87" s="114">
        <f t="shared" si="59"/>
        <v>0.10223195246887885</v>
      </c>
      <c r="F87" s="114">
        <f t="shared" si="59"/>
        <v>9.7490941113349175E-2</v>
      </c>
      <c r="G87" s="114">
        <f t="shared" si="59"/>
        <v>9.3672801185925164E-2</v>
      </c>
      <c r="H87" s="114">
        <f t="shared" si="59"/>
        <v>9.3316412390882758E-2</v>
      </c>
      <c r="I87" s="114">
        <f t="shared" si="59"/>
        <v>9.1381168189867482E-2</v>
      </c>
      <c r="J87" s="114">
        <f t="shared" si="59"/>
        <v>9.0648523857198696E-2</v>
      </c>
      <c r="K87" s="114">
        <f t="shared" si="59"/>
        <v>8.7309758053851758E-2</v>
      </c>
      <c r="L87" s="114">
        <f t="shared" si="59"/>
        <v>8.4514102774890396E-2</v>
      </c>
      <c r="M87" s="114">
        <f t="shared" si="59"/>
        <v>8.3578315587378826E-2</v>
      </c>
      <c r="N87" s="114">
        <f t="shared" si="59"/>
        <v>8.2728580550778322E-2</v>
      </c>
      <c r="O87" s="114">
        <f t="shared" si="59"/>
        <v>8.1070672471158206E-2</v>
      </c>
      <c r="P87" s="114">
        <f t="shared" si="59"/>
        <v>7.9256887555668273E-2</v>
      </c>
      <c r="Q87" s="114">
        <f t="shared" si="59"/>
        <v>7.1653238115246667E-2</v>
      </c>
      <c r="R87" s="114">
        <f t="shared" si="59"/>
        <v>6.4034474320412052E-2</v>
      </c>
      <c r="S87" s="114">
        <f t="shared" si="59"/>
        <v>5.6748937853918456E-2</v>
      </c>
      <c r="T87" s="114">
        <f t="shared" si="59"/>
        <v>5.1339575948425351E-2</v>
      </c>
      <c r="U87" s="114">
        <f t="shared" si="59"/>
        <v>4.7084331583984486E-2</v>
      </c>
      <c r="V87" s="114">
        <f t="shared" si="59"/>
        <v>4.0332359158175533E-2</v>
      </c>
      <c r="W87" s="114">
        <f t="shared" si="59"/>
        <v>3.6747696410412756E-2</v>
      </c>
      <c r="X87" s="114">
        <f t="shared" si="59"/>
        <v>3.1993450866241217E-2</v>
      </c>
      <c r="Y87" s="114">
        <f t="shared" si="59"/>
        <v>2.6999394661240038E-2</v>
      </c>
      <c r="Z87" s="114">
        <f t="shared" si="59"/>
        <v>2.4100206622543217E-2</v>
      </c>
      <c r="AA87" s="114">
        <f t="shared" si="59"/>
        <v>2.1478522469147124E-2</v>
      </c>
      <c r="AB87" s="114">
        <f t="shared" si="59"/>
        <v>1.7521084060292763E-2</v>
      </c>
      <c r="AC87" s="114">
        <f t="shared" si="59"/>
        <v>1.513335313852481E-2</v>
      </c>
      <c r="AD87" s="114">
        <f t="shared" si="59"/>
        <v>1.1166121353269611E-2</v>
      </c>
      <c r="AE87" s="114">
        <f t="shared" si="59"/>
        <v>7.0378169245486179E-3</v>
      </c>
      <c r="AF87" s="114">
        <f t="shared" si="59"/>
        <v>5.1120128325596497E-3</v>
      </c>
      <c r="AG87" s="114">
        <f t="shared" si="59"/>
        <v>3.1111942878298236E-3</v>
      </c>
      <c r="AH87" s="114">
        <f t="shared" si="59"/>
        <v>1.6496853914938628E-3</v>
      </c>
      <c r="AI87" s="114">
        <f t="shared" ref="AI87:BH87" si="60">IFERROR((AI45-$BI45)*LN(AI45/$BI45),0)</f>
        <v>7.1633383407707584E-4</v>
      </c>
      <c r="AJ87" s="114">
        <f t="shared" si="60"/>
        <v>2.1273265499002851E-4</v>
      </c>
      <c r="AK87" s="114">
        <f t="shared" si="60"/>
        <v>3.7885326143388325E-5</v>
      </c>
      <c r="AL87" s="114">
        <f t="shared" si="60"/>
        <v>2.0937297837855893E-6</v>
      </c>
      <c r="AM87" s="114">
        <f t="shared" si="60"/>
        <v>2.5206824649189405E-5</v>
      </c>
      <c r="AN87" s="114">
        <f t="shared" si="60"/>
        <v>1.4759661615924494E-4</v>
      </c>
      <c r="AO87" s="114">
        <f t="shared" si="60"/>
        <v>4.406448692944336E-4</v>
      </c>
      <c r="AP87" s="114">
        <f t="shared" si="60"/>
        <v>1.1233182682935112E-3</v>
      </c>
      <c r="AQ87" s="114">
        <f t="shared" si="60"/>
        <v>1.8349274388645639E-3</v>
      </c>
      <c r="AR87" s="114">
        <f t="shared" si="60"/>
        <v>2.391794693171538E-3</v>
      </c>
      <c r="AS87" s="114">
        <f t="shared" si="60"/>
        <v>3.2381550654306543E-3</v>
      </c>
      <c r="AT87" s="114">
        <f t="shared" si="60"/>
        <v>4.3606317262638809E-3</v>
      </c>
      <c r="AU87" s="114">
        <f t="shared" si="60"/>
        <v>5.8119386752717352E-3</v>
      </c>
      <c r="AV87" s="114">
        <f t="shared" si="60"/>
        <v>7.1105285651606124E-3</v>
      </c>
      <c r="AW87" s="114">
        <f t="shared" si="60"/>
        <v>9.8461967966828289E-3</v>
      </c>
      <c r="AX87" s="114">
        <f t="shared" si="60"/>
        <v>1.3074303713310934E-2</v>
      </c>
      <c r="AY87" s="114">
        <f t="shared" si="60"/>
        <v>1.5970770008147027E-2</v>
      </c>
      <c r="AZ87" s="114">
        <f t="shared" si="60"/>
        <v>2.0591052815977413E-2</v>
      </c>
      <c r="BA87" s="114">
        <f t="shared" si="60"/>
        <v>2.3564852395990078E-2</v>
      </c>
      <c r="BB87" s="114">
        <f t="shared" si="60"/>
        <v>2.7550512814530501E-2</v>
      </c>
      <c r="BC87" s="114">
        <f t="shared" si="60"/>
        <v>3.3417699184395487E-2</v>
      </c>
      <c r="BD87" s="114">
        <f t="shared" si="60"/>
        <v>3.7042704057739226E-2</v>
      </c>
      <c r="BE87" s="114">
        <f t="shared" si="60"/>
        <v>3.9596218804432294E-2</v>
      </c>
      <c r="BF87" s="114">
        <f t="shared" si="60"/>
        <v>4.3121290842714918E-2</v>
      </c>
      <c r="BG87" s="114">
        <f t="shared" si="60"/>
        <v>4.6356562456645711E-2</v>
      </c>
      <c r="BH87" s="114">
        <f t="shared" si="60"/>
        <v>4.8785713303886889E-2</v>
      </c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  <c r="CO87" s="94"/>
      <c r="CP87" s="94"/>
      <c r="CQ87" s="94"/>
      <c r="CR87" s="94"/>
      <c r="CS87" s="94"/>
      <c r="CT87" s="94"/>
      <c r="CU87" s="94"/>
      <c r="CV87" s="94"/>
      <c r="CW87" s="94"/>
      <c r="CX87" s="94"/>
      <c r="CY87" s="94"/>
      <c r="CZ87" s="94"/>
      <c r="DA87" s="94"/>
      <c r="DB87" s="94"/>
      <c r="DC87" s="94"/>
      <c r="DD87" s="94"/>
      <c r="DE87" s="94"/>
      <c r="DF87" s="94"/>
      <c r="DG87" s="94"/>
      <c r="DH87" s="94"/>
      <c r="DI87" s="94"/>
      <c r="DJ87" s="94"/>
      <c r="DK87" s="94"/>
      <c r="DL87" s="94"/>
      <c r="DM87" s="94"/>
      <c r="DN87" s="94"/>
      <c r="DO87" s="94"/>
      <c r="DP87" s="94"/>
      <c r="DQ87" s="94"/>
      <c r="DR87" s="94"/>
      <c r="DS87" s="94"/>
      <c r="DT87" s="94"/>
      <c r="DU87" s="94"/>
      <c r="DV87" s="94"/>
      <c r="DW87" s="94"/>
      <c r="DX87" s="94"/>
      <c r="DY87" s="94"/>
      <c r="DZ87" s="94"/>
      <c r="EA87" s="94"/>
      <c r="EB87" s="94"/>
      <c r="EC87" s="94"/>
      <c r="ED87" s="94"/>
      <c r="EE87" s="94"/>
      <c r="EF87" s="94"/>
      <c r="EG87" s="94"/>
      <c r="EH87" s="94"/>
      <c r="EI87" s="94"/>
      <c r="EJ87" s="94"/>
      <c r="EK87" s="94"/>
      <c r="EL87" s="94"/>
      <c r="EM87" s="94"/>
      <c r="EN87" s="94"/>
      <c r="EO87" s="94"/>
      <c r="EP87" s="94"/>
      <c r="EQ87" s="94"/>
      <c r="ER87" s="94"/>
      <c r="ES87" s="94"/>
      <c r="ET87" s="94"/>
      <c r="EU87" s="94"/>
      <c r="EV87" s="94"/>
      <c r="EW87" s="94"/>
      <c r="EX87" s="94"/>
      <c r="EY87" s="94"/>
      <c r="EZ87" s="94"/>
      <c r="FA87" s="94"/>
      <c r="FB87" s="94"/>
      <c r="FC87" s="94"/>
      <c r="FD87" s="94"/>
      <c r="FE87" s="94"/>
      <c r="FF87" s="94"/>
      <c r="FG87" s="94"/>
      <c r="FH87" s="94"/>
      <c r="FI87" s="94"/>
      <c r="FJ87" s="94"/>
      <c r="FK87" s="94"/>
      <c r="FL87" s="94"/>
      <c r="FM87" s="94"/>
      <c r="FN87" s="94"/>
      <c r="FO87" s="94"/>
      <c r="FP87" s="94"/>
      <c r="FQ87" s="94"/>
      <c r="FR87" s="94"/>
      <c r="FS87" s="94"/>
      <c r="FT87" s="94"/>
      <c r="FU87" s="94"/>
      <c r="FV87" s="94"/>
      <c r="FW87" s="94"/>
      <c r="FX87" s="94"/>
      <c r="FY87" s="94"/>
      <c r="FZ87" s="94"/>
      <c r="GA87" s="94"/>
      <c r="GB87" s="94"/>
      <c r="GC87" s="94"/>
      <c r="GD87" s="94"/>
      <c r="GE87" s="94"/>
      <c r="GF87" s="94"/>
      <c r="GG87" s="94"/>
      <c r="GH87" s="94"/>
      <c r="GI87" s="94"/>
      <c r="GJ87" s="94"/>
      <c r="GK87" s="94"/>
      <c r="GL87" s="94"/>
      <c r="GM87" s="94"/>
      <c r="GN87" s="94"/>
      <c r="GO87" s="94"/>
      <c r="GP87" s="94"/>
      <c r="GQ87" s="94"/>
      <c r="GR87" s="94"/>
      <c r="GS87" s="94"/>
      <c r="GT87" s="94"/>
      <c r="GU87" s="94"/>
      <c r="GV87" s="94"/>
      <c r="GW87" s="94"/>
      <c r="GX87" s="94"/>
      <c r="GY87" s="94"/>
      <c r="GZ87" s="94"/>
      <c r="HA87" s="94"/>
      <c r="HB87" s="94"/>
      <c r="HC87" s="94"/>
      <c r="HD87" s="94"/>
      <c r="HE87" s="94"/>
      <c r="HF87" s="94"/>
      <c r="HG87" s="94"/>
      <c r="HH87" s="94"/>
      <c r="HI87" s="94"/>
      <c r="HJ87" s="94"/>
      <c r="HK87" s="94"/>
      <c r="HL87" s="94"/>
      <c r="HM87" s="94"/>
      <c r="HN87" s="94"/>
      <c r="HO87" s="94"/>
      <c r="HP87" s="94"/>
      <c r="HQ87" s="94"/>
      <c r="HR87" s="94"/>
      <c r="HS87" s="94"/>
      <c r="HT87" s="94"/>
      <c r="HU87" s="94"/>
      <c r="HV87" s="94"/>
      <c r="HW87" s="94"/>
      <c r="HX87" s="94"/>
      <c r="HY87" s="94"/>
      <c r="HZ87" s="94"/>
      <c r="IA87" s="94"/>
      <c r="IB87" s="94"/>
      <c r="IC87" s="94"/>
      <c r="ID87" s="94"/>
      <c r="IE87" s="94"/>
      <c r="IF87" s="94"/>
      <c r="IG87" s="94"/>
      <c r="IH87" s="94"/>
      <c r="II87" s="94"/>
      <c r="IJ87" s="94"/>
      <c r="IK87" s="94"/>
      <c r="IL87" s="94"/>
      <c r="IM87" s="94"/>
      <c r="IN87" s="94"/>
      <c r="IO87" s="94"/>
      <c r="IP87" s="94"/>
      <c r="IQ87" s="94"/>
      <c r="IR87" s="94"/>
      <c r="IS87" s="94"/>
      <c r="IT87" s="94"/>
      <c r="IU87" s="94"/>
      <c r="IV87" s="94"/>
      <c r="IW87" s="94"/>
      <c r="IX87" s="94"/>
      <c r="IY87" s="94"/>
      <c r="IZ87" s="94"/>
      <c r="JA87" s="94"/>
      <c r="JB87" s="94"/>
      <c r="JC87" s="94"/>
      <c r="JD87" s="94"/>
      <c r="JE87" s="94"/>
      <c r="JF87" s="94"/>
      <c r="JG87" s="94"/>
      <c r="JH87" s="94"/>
      <c r="JI87" s="94"/>
      <c r="JJ87" s="94"/>
      <c r="JK87" s="94"/>
      <c r="JL87" s="94"/>
      <c r="JM87" s="94"/>
      <c r="JN87" s="94"/>
      <c r="JO87" s="94"/>
      <c r="JP87" s="94"/>
      <c r="JQ87" s="94"/>
      <c r="JR87" s="94"/>
      <c r="JS87" s="94"/>
      <c r="JT87" s="94"/>
      <c r="JU87" s="94"/>
      <c r="JV87" s="94"/>
      <c r="JW87" s="94"/>
      <c r="JX87" s="94"/>
      <c r="JY87" s="94"/>
      <c r="JZ87" s="94"/>
      <c r="KA87" s="94"/>
      <c r="KB87" s="94"/>
      <c r="KC87" s="94"/>
      <c r="KD87" s="94"/>
      <c r="KE87" s="94"/>
      <c r="KF87" s="94"/>
      <c r="KG87" s="94"/>
      <c r="KH87" s="94"/>
      <c r="KI87" s="94"/>
      <c r="KJ87" s="94"/>
      <c r="KK87" s="94"/>
      <c r="KL87" s="94"/>
      <c r="KM87" s="94"/>
      <c r="KN87" s="94"/>
      <c r="KO87" s="94"/>
      <c r="KP87" s="94"/>
      <c r="KQ87" s="94"/>
      <c r="KR87" s="94"/>
      <c r="KS87" s="94"/>
      <c r="KT87" s="94"/>
      <c r="KU87" s="94"/>
      <c r="KV87" s="94"/>
      <c r="KW87" s="94"/>
      <c r="KX87" s="94"/>
      <c r="KY87" s="94"/>
      <c r="KZ87" s="94"/>
      <c r="LA87" s="94"/>
      <c r="LB87" s="94"/>
      <c r="LC87" s="94"/>
      <c r="LD87" s="94"/>
      <c r="LE87" s="94"/>
      <c r="LF87" s="94"/>
      <c r="LG87" s="94"/>
      <c r="LH87" s="94"/>
      <c r="LI87" s="94"/>
      <c r="LJ87" s="94"/>
      <c r="LK87" s="94"/>
      <c r="LL87" s="94"/>
      <c r="LM87" s="94"/>
      <c r="LN87" s="94"/>
      <c r="LO87" s="94"/>
      <c r="LP87" s="94"/>
      <c r="LQ87" s="94"/>
      <c r="LR87" s="94"/>
      <c r="LS87" s="94"/>
      <c r="LT87" s="94"/>
      <c r="LU87" s="94"/>
      <c r="LV87" s="94"/>
      <c r="LW87" s="94"/>
      <c r="LX87" s="94"/>
      <c r="LY87" s="94"/>
      <c r="LZ87" s="94"/>
      <c r="MA87" s="94"/>
      <c r="MB87" s="94"/>
      <c r="MC87" s="94"/>
      <c r="MD87" s="94"/>
      <c r="ME87" s="94"/>
      <c r="MF87" s="94"/>
      <c r="MG87" s="94"/>
      <c r="MH87" s="94"/>
      <c r="MI87" s="94"/>
      <c r="MJ87" s="94"/>
      <c r="MK87" s="94"/>
      <c r="ML87" s="94"/>
      <c r="MM87" s="94"/>
      <c r="MN87" s="94"/>
      <c r="MO87" s="94"/>
      <c r="MP87" s="94"/>
      <c r="MQ87" s="94"/>
      <c r="MR87" s="94"/>
      <c r="MS87" s="94"/>
      <c r="MT87" s="94"/>
      <c r="MU87" s="94"/>
      <c r="MV87" s="94"/>
      <c r="MW87" s="94"/>
      <c r="MX87" s="94"/>
      <c r="MY87" s="94"/>
      <c r="MZ87" s="94"/>
      <c r="NA87" s="94"/>
      <c r="NB87" s="94"/>
      <c r="NC87" s="94"/>
      <c r="ND87" s="94"/>
      <c r="NE87" s="94"/>
      <c r="NF87" s="94"/>
      <c r="NG87" s="94"/>
      <c r="NH87" s="94"/>
      <c r="NI87" s="94"/>
      <c r="NJ87" s="94"/>
      <c r="NK87" s="94"/>
      <c r="NL87" s="94"/>
      <c r="NM87" s="94"/>
      <c r="NN87" s="94"/>
      <c r="NO87" s="94"/>
      <c r="NP87" s="94"/>
      <c r="NQ87" s="94"/>
      <c r="NR87" s="94"/>
      <c r="NS87" s="94"/>
      <c r="NT87" s="94"/>
      <c r="NU87" s="94"/>
      <c r="NV87" s="94"/>
      <c r="NW87" s="94"/>
      <c r="NX87" s="94"/>
      <c r="NY87" s="94"/>
      <c r="NZ87" s="94"/>
      <c r="OA87" s="94"/>
      <c r="OB87" s="94"/>
      <c r="OC87" s="94"/>
      <c r="OD87" s="94"/>
      <c r="OE87" s="94"/>
      <c r="OF87" s="94"/>
      <c r="OG87" s="94"/>
      <c r="OH87" s="94"/>
      <c r="OI87" s="94"/>
      <c r="OJ87" s="94"/>
      <c r="OK87" s="94"/>
      <c r="OL87" s="94"/>
      <c r="OM87" s="94"/>
      <c r="ON87" s="94"/>
      <c r="OO87" s="94"/>
      <c r="OP87" s="94"/>
      <c r="OQ87" s="94"/>
      <c r="OR87" s="94"/>
      <c r="OS87" s="94"/>
      <c r="OT87" s="94"/>
      <c r="OU87" s="94"/>
      <c r="OV87" s="94"/>
      <c r="OW87" s="94"/>
      <c r="OX87" s="94"/>
      <c r="OY87" s="94"/>
      <c r="OZ87" s="94"/>
      <c r="PA87" s="94"/>
      <c r="PB87" s="94"/>
      <c r="PC87" s="94"/>
      <c r="PD87" s="94"/>
      <c r="PE87" s="94"/>
      <c r="PF87" s="94"/>
      <c r="PG87" s="94"/>
      <c r="PH87" s="94"/>
      <c r="PI87" s="94"/>
      <c r="PJ87" s="94"/>
      <c r="PK87" s="94"/>
      <c r="PL87" s="94"/>
      <c r="PM87" s="94"/>
      <c r="PN87" s="94"/>
      <c r="PO87" s="94"/>
      <c r="PP87" s="94"/>
      <c r="PQ87" s="94"/>
      <c r="PR87" s="94"/>
      <c r="PS87" s="94"/>
      <c r="PT87" s="94"/>
      <c r="PU87" s="94"/>
      <c r="PV87" s="94"/>
      <c r="PW87" s="94"/>
      <c r="PX87" s="94"/>
      <c r="PY87" s="94"/>
      <c r="PZ87" s="94"/>
      <c r="QA87" s="94"/>
      <c r="QB87" s="94"/>
      <c r="QC87" s="94"/>
      <c r="QD87" s="94"/>
      <c r="QE87" s="94"/>
      <c r="QF87" s="94"/>
      <c r="QG87" s="94"/>
      <c r="QH87" s="94"/>
      <c r="QI87" s="94"/>
      <c r="QJ87" s="94"/>
      <c r="QK87" s="94"/>
      <c r="QL87" s="94"/>
      <c r="QM87" s="94"/>
      <c r="QN87" s="94"/>
      <c r="QO87" s="94"/>
      <c r="QP87" s="94"/>
      <c r="QQ87" s="94"/>
      <c r="QR87" s="94"/>
      <c r="QS87" s="94"/>
      <c r="QT87" s="94"/>
      <c r="QU87" s="94"/>
      <c r="QV87" s="94"/>
      <c r="QW87" s="94"/>
      <c r="QX87" s="94"/>
      <c r="QY87" s="94"/>
      <c r="QZ87" s="94"/>
      <c r="RA87" s="94"/>
      <c r="RB87" s="94"/>
      <c r="RC87" s="94"/>
      <c r="RD87" s="94"/>
      <c r="RE87" s="94"/>
      <c r="RF87" s="94"/>
      <c r="RG87" s="94"/>
      <c r="RH87" s="94"/>
      <c r="RI87" s="94"/>
      <c r="RJ87" s="94"/>
      <c r="RK87" s="94"/>
      <c r="RL87" s="94"/>
      <c r="RM87" s="94"/>
      <c r="RN87" s="94"/>
      <c r="RO87" s="94"/>
      <c r="RP87" s="94"/>
      <c r="RQ87" s="94"/>
      <c r="RR87" s="94"/>
      <c r="RS87" s="94"/>
      <c r="RT87" s="94"/>
      <c r="RU87" s="94"/>
      <c r="RV87" s="94"/>
      <c r="RW87" s="94"/>
      <c r="RX87" s="94"/>
      <c r="RY87" s="94"/>
      <c r="RZ87" s="94"/>
      <c r="SA87" s="94"/>
      <c r="SB87" s="94"/>
      <c r="SC87" s="94"/>
      <c r="SD87" s="94"/>
      <c r="SE87" s="94"/>
      <c r="SF87" s="94"/>
      <c r="SG87" s="94"/>
      <c r="SH87" s="94"/>
      <c r="SI87" s="94"/>
      <c r="SJ87" s="94"/>
      <c r="SK87" s="94"/>
      <c r="SL87" s="94"/>
      <c r="SM87" s="94"/>
      <c r="SN87" s="94"/>
      <c r="SO87" s="94"/>
      <c r="SP87" s="94"/>
      <c r="SQ87" s="94"/>
      <c r="SR87" s="94"/>
      <c r="SS87" s="94"/>
      <c r="ST87" s="94"/>
      <c r="SU87" s="94"/>
      <c r="SV87" s="94"/>
      <c r="SW87" s="94"/>
      <c r="SX87" s="94"/>
      <c r="SY87" s="94"/>
      <c r="SZ87" s="94"/>
      <c r="TA87" s="94"/>
      <c r="TB87" s="94"/>
      <c r="TC87" s="94"/>
      <c r="TD87" s="94"/>
      <c r="TE87" s="94"/>
      <c r="TF87" s="94"/>
      <c r="TG87" s="94"/>
      <c r="TH87" s="94"/>
      <c r="TI87" s="94"/>
      <c r="TJ87" s="94"/>
      <c r="TK87" s="94"/>
      <c r="TL87" s="94"/>
      <c r="TM87" s="94"/>
      <c r="TN87" s="94"/>
      <c r="TO87" s="94"/>
      <c r="TP87" s="94"/>
      <c r="TQ87" s="94"/>
      <c r="TR87" s="94"/>
      <c r="TS87" s="94"/>
      <c r="TT87" s="94"/>
      <c r="TU87" s="94"/>
      <c r="TV87" s="94"/>
      <c r="TW87" s="94"/>
      <c r="TX87" s="94"/>
      <c r="TY87" s="94"/>
      <c r="TZ87" s="94"/>
      <c r="UA87" s="94"/>
      <c r="UB87" s="94"/>
      <c r="UC87" s="94"/>
      <c r="UD87" s="94"/>
      <c r="UE87" s="94"/>
      <c r="UF87" s="94"/>
      <c r="UG87" s="94"/>
      <c r="UH87" s="94"/>
      <c r="UI87" s="94"/>
      <c r="UJ87" s="94"/>
      <c r="UK87" s="94"/>
      <c r="UL87" s="94"/>
      <c r="UM87" s="94"/>
      <c r="UN87" s="94"/>
      <c r="UO87" s="94"/>
      <c r="UP87" s="94"/>
      <c r="UQ87" s="94"/>
      <c r="UR87" s="94"/>
      <c r="US87" s="94"/>
      <c r="UT87" s="94"/>
      <c r="UU87" s="94"/>
      <c r="UV87" s="94"/>
      <c r="UW87" s="94"/>
      <c r="UX87" s="94"/>
      <c r="UY87" s="94"/>
      <c r="UZ87" s="94"/>
      <c r="VA87" s="94"/>
      <c r="VB87" s="94"/>
      <c r="VC87" s="94"/>
      <c r="VD87" s="94"/>
      <c r="VE87" s="94"/>
      <c r="VF87" s="94"/>
      <c r="VG87" s="94"/>
      <c r="VH87" s="94"/>
      <c r="VI87" s="94"/>
      <c r="VJ87" s="94"/>
      <c r="VK87" s="94"/>
      <c r="VL87" s="94"/>
      <c r="VM87" s="94"/>
      <c r="VN87" s="94"/>
      <c r="VO87" s="94"/>
      <c r="VP87" s="94"/>
      <c r="VQ87" s="94"/>
      <c r="VR87" s="94"/>
      <c r="VS87" s="94"/>
      <c r="VT87" s="94"/>
      <c r="VU87" s="94"/>
      <c r="VV87" s="94"/>
      <c r="VW87" s="94"/>
      <c r="VX87" s="94"/>
      <c r="VY87" s="94"/>
      <c r="VZ87" s="94"/>
      <c r="WA87" s="94"/>
      <c r="WB87" s="94"/>
      <c r="WC87" s="94"/>
      <c r="WD87" s="94"/>
      <c r="WE87" s="94"/>
      <c r="WF87" s="94"/>
      <c r="WG87" s="94"/>
      <c r="WH87" s="94"/>
      <c r="WI87" s="94"/>
      <c r="WJ87" s="94"/>
      <c r="WK87" s="94"/>
      <c r="WL87" s="94"/>
      <c r="WM87" s="94"/>
      <c r="WN87" s="94"/>
      <c r="WO87" s="94"/>
      <c r="WP87" s="94"/>
      <c r="WQ87" s="94"/>
      <c r="WR87" s="94"/>
      <c r="WS87" s="94"/>
      <c r="WT87" s="94"/>
      <c r="WU87" s="94"/>
      <c r="WV87" s="94"/>
      <c r="WW87" s="94"/>
      <c r="WX87" s="94"/>
      <c r="WY87" s="94"/>
      <c r="WZ87" s="94"/>
      <c r="XA87" s="94"/>
      <c r="XB87" s="94"/>
      <c r="XC87" s="94"/>
      <c r="XD87" s="94"/>
      <c r="XE87" s="94"/>
      <c r="XF87" s="94"/>
      <c r="XG87" s="94"/>
      <c r="XH87" s="94"/>
      <c r="XI87" s="94"/>
      <c r="XJ87" s="94"/>
      <c r="XK87" s="94"/>
      <c r="XL87" s="94"/>
      <c r="XM87" s="94"/>
      <c r="XN87" s="94"/>
      <c r="XO87" s="94"/>
      <c r="XP87" s="94"/>
      <c r="XQ87" s="94"/>
      <c r="XR87" s="94"/>
      <c r="XS87" s="94"/>
      <c r="XT87" s="94"/>
      <c r="XU87" s="94"/>
      <c r="XV87" s="94"/>
      <c r="XW87" s="94"/>
      <c r="XX87" s="94"/>
      <c r="XY87" s="94"/>
      <c r="XZ87" s="94"/>
      <c r="YA87" s="94"/>
      <c r="YB87" s="94"/>
      <c r="YC87" s="94"/>
      <c r="YD87" s="94"/>
      <c r="YE87" s="94"/>
      <c r="YF87" s="94"/>
      <c r="YG87" s="94"/>
      <c r="YH87" s="94"/>
      <c r="YI87" s="94"/>
      <c r="YJ87" s="94"/>
      <c r="YK87" s="94"/>
      <c r="YL87" s="94"/>
      <c r="YM87" s="94"/>
      <c r="YN87" s="94"/>
      <c r="YO87" s="94"/>
      <c r="YP87" s="94"/>
      <c r="YQ87" s="94"/>
      <c r="YR87" s="94"/>
      <c r="YS87" s="94"/>
      <c r="YT87" s="94"/>
      <c r="YU87" s="94"/>
      <c r="YV87" s="94"/>
      <c r="YW87" s="94"/>
      <c r="YX87" s="94"/>
      <c r="YY87" s="94"/>
      <c r="YZ87" s="94"/>
      <c r="ZA87" s="94"/>
      <c r="ZB87" s="94"/>
      <c r="ZC87" s="94"/>
      <c r="ZD87" s="94"/>
      <c r="ZE87" s="94"/>
      <c r="ZF87" s="94"/>
      <c r="ZG87" s="94"/>
      <c r="ZH87" s="94"/>
      <c r="ZI87" s="94"/>
      <c r="ZJ87" s="94"/>
      <c r="ZK87" s="94"/>
      <c r="ZL87" s="94"/>
      <c r="ZM87" s="94"/>
      <c r="ZN87" s="94"/>
      <c r="ZO87" s="94"/>
      <c r="ZP87" s="94"/>
      <c r="ZQ87" s="94"/>
      <c r="ZR87" s="94"/>
      <c r="ZS87" s="94"/>
      <c r="ZT87" s="94"/>
      <c r="ZU87" s="94"/>
      <c r="ZV87" s="94"/>
      <c r="ZW87" s="94"/>
      <c r="ZX87" s="94"/>
      <c r="ZY87" s="94"/>
      <c r="ZZ87" s="94"/>
      <c r="AAA87" s="94"/>
      <c r="AAB87" s="94"/>
      <c r="AAC87" s="94"/>
      <c r="AAD87" s="94"/>
      <c r="AAE87" s="94"/>
      <c r="AAF87" s="94"/>
      <c r="AAG87" s="94"/>
      <c r="AAH87" s="94"/>
      <c r="AAI87" s="94"/>
      <c r="AAJ87" s="94"/>
      <c r="AAK87" s="94"/>
      <c r="AAL87" s="94"/>
      <c r="AAM87" s="94"/>
      <c r="AAN87" s="94"/>
      <c r="AAO87" s="94"/>
      <c r="AAP87" s="94"/>
      <c r="AAQ87" s="94"/>
      <c r="AAR87" s="94"/>
      <c r="AAS87" s="94"/>
      <c r="AAT87" s="94"/>
      <c r="AAU87" s="94"/>
      <c r="AAV87" s="94"/>
      <c r="AAW87" s="94"/>
      <c r="AAX87" s="94"/>
      <c r="AAY87" s="94"/>
      <c r="AAZ87" s="94"/>
      <c r="ABA87" s="94"/>
      <c r="ABB87" s="94"/>
      <c r="ABC87" s="94"/>
      <c r="ABD87" s="94"/>
      <c r="ABE87" s="94"/>
      <c r="ABF87" s="94"/>
      <c r="ABG87" s="94"/>
      <c r="ABH87" s="94"/>
      <c r="ABI87" s="94"/>
      <c r="ABJ87" s="94"/>
      <c r="ABK87" s="94"/>
      <c r="ABL87" s="94"/>
      <c r="ABM87" s="94"/>
      <c r="ABN87" s="94"/>
      <c r="ABO87" s="94"/>
      <c r="ABP87" s="94"/>
      <c r="ABQ87" s="94"/>
      <c r="ABR87" s="94"/>
      <c r="ABS87" s="94"/>
      <c r="ABT87" s="94"/>
      <c r="ABU87" s="94"/>
      <c r="ABV87" s="94"/>
      <c r="ABW87" s="94"/>
      <c r="ABX87" s="94"/>
      <c r="ABY87" s="94"/>
      <c r="ABZ87" s="94"/>
      <c r="ACA87" s="94"/>
      <c r="ACB87" s="94"/>
      <c r="ACC87" s="94"/>
      <c r="ACD87" s="94"/>
      <c r="ACE87" s="94"/>
      <c r="ACF87" s="94"/>
      <c r="ACG87" s="94"/>
      <c r="ACH87" s="94"/>
      <c r="ACI87" s="94"/>
      <c r="ACJ87" s="94"/>
      <c r="ACK87" s="94"/>
      <c r="ACL87" s="94"/>
      <c r="ACM87" s="94"/>
      <c r="ACN87" s="94"/>
      <c r="ACO87" s="94"/>
      <c r="ACP87" s="94"/>
      <c r="ACQ87" s="94"/>
      <c r="ACR87" s="94"/>
      <c r="ACS87" s="94"/>
      <c r="ACT87" s="94"/>
      <c r="ACU87" s="94"/>
      <c r="ACV87" s="94"/>
      <c r="ACW87" s="94"/>
      <c r="ACX87" s="94"/>
      <c r="ACY87" s="94"/>
      <c r="ACZ87" s="94"/>
      <c r="ADA87" s="94"/>
      <c r="ADB87" s="94"/>
      <c r="ADC87" s="94"/>
      <c r="ADD87" s="94"/>
      <c r="ADE87" s="94"/>
      <c r="ADF87" s="94"/>
      <c r="ADG87" s="94"/>
      <c r="ADH87" s="94"/>
      <c r="ADI87" s="94"/>
      <c r="ADJ87" s="94"/>
      <c r="ADK87" s="94"/>
      <c r="ADL87" s="94"/>
      <c r="ADM87" s="94"/>
      <c r="ADN87" s="94"/>
      <c r="ADO87" s="94"/>
      <c r="ADP87" s="94"/>
      <c r="ADQ87" s="94"/>
      <c r="ADR87" s="94"/>
      <c r="ADS87" s="94"/>
      <c r="ADT87" s="94"/>
      <c r="ADU87" s="94"/>
      <c r="ADV87" s="94"/>
      <c r="ADW87" s="94"/>
      <c r="ADX87" s="94"/>
      <c r="ADY87" s="94"/>
      <c r="ADZ87" s="94"/>
      <c r="AEA87" s="94"/>
      <c r="AEB87" s="94"/>
      <c r="AEC87" s="94"/>
      <c r="AED87" s="94"/>
      <c r="AEE87" s="94"/>
      <c r="AEF87" s="94"/>
      <c r="AEG87" s="94"/>
      <c r="AEH87" s="94"/>
      <c r="AEI87" s="94"/>
      <c r="AEJ87" s="94"/>
      <c r="AEK87" s="94"/>
      <c r="AEL87" s="94"/>
      <c r="AEM87" s="94"/>
      <c r="AEN87" s="94"/>
      <c r="AEO87" s="94"/>
      <c r="AEP87" s="94"/>
      <c r="AEQ87" s="94"/>
      <c r="AER87" s="94"/>
      <c r="AES87" s="94"/>
      <c r="AET87" s="94"/>
      <c r="AEU87" s="94"/>
      <c r="AEV87" s="94"/>
      <c r="AEW87" s="94"/>
      <c r="AEX87" s="94"/>
      <c r="AEY87" s="94"/>
      <c r="AEZ87" s="94"/>
      <c r="AFA87" s="94"/>
      <c r="AFB87" s="94"/>
      <c r="AFC87" s="94"/>
      <c r="AFD87" s="94"/>
      <c r="AFE87" s="94"/>
      <c r="AFF87" s="94"/>
      <c r="AFG87" s="94"/>
      <c r="AFH87" s="94"/>
      <c r="AFI87" s="94"/>
      <c r="AFJ87" s="94"/>
      <c r="AFK87" s="94"/>
      <c r="AFL87" s="94"/>
      <c r="AFM87" s="94"/>
      <c r="AFN87" s="94"/>
      <c r="AFO87" s="94"/>
      <c r="AFP87" s="94"/>
      <c r="AFQ87" s="94"/>
      <c r="AFR87" s="94"/>
      <c r="AFS87" s="94"/>
      <c r="AFT87" s="94"/>
      <c r="AFU87" s="94"/>
      <c r="AFV87" s="94"/>
      <c r="AFW87" s="94"/>
      <c r="AFX87" s="94"/>
      <c r="AFY87" s="94"/>
      <c r="AFZ87" s="94"/>
      <c r="AGA87" s="94"/>
      <c r="AGB87" s="94"/>
      <c r="AGC87" s="94"/>
      <c r="AGD87" s="94"/>
      <c r="AGE87" s="94"/>
      <c r="AGF87" s="94"/>
      <c r="AGG87" s="94"/>
      <c r="AGH87" s="94"/>
      <c r="AGI87" s="94"/>
      <c r="AGJ87" s="94"/>
      <c r="AGK87" s="94"/>
      <c r="AGL87" s="94"/>
      <c r="AGM87" s="94"/>
      <c r="AGN87" s="94"/>
      <c r="AGO87" s="94"/>
      <c r="AGP87" s="94"/>
      <c r="AGQ87" s="94"/>
      <c r="AGR87" s="94"/>
      <c r="AGS87" s="94"/>
      <c r="AGT87" s="94"/>
      <c r="AGU87" s="94"/>
      <c r="AGV87" s="94"/>
      <c r="AGW87" s="94"/>
      <c r="AGX87" s="94"/>
      <c r="AGY87" s="94"/>
      <c r="AGZ87" s="94"/>
      <c r="AHA87" s="94"/>
      <c r="AHB87" s="94"/>
      <c r="AHC87" s="94"/>
      <c r="AHD87" s="94"/>
      <c r="AHE87" s="94"/>
      <c r="AHF87" s="94"/>
      <c r="AHG87" s="94"/>
      <c r="AHH87" s="94"/>
      <c r="AHI87" s="94"/>
      <c r="AHJ87" s="94"/>
      <c r="AHK87" s="94"/>
      <c r="AHL87" s="94"/>
      <c r="AHM87" s="94"/>
      <c r="AHN87" s="94"/>
      <c r="AHO87" s="94"/>
      <c r="AHP87" s="94"/>
      <c r="AHQ87" s="94"/>
      <c r="AHR87" s="94"/>
      <c r="AHS87" s="94"/>
      <c r="AHT87" s="94"/>
      <c r="AHU87" s="94"/>
      <c r="AHV87" s="94"/>
      <c r="AHW87" s="94"/>
      <c r="AHX87" s="94"/>
      <c r="AHY87" s="94"/>
      <c r="AHZ87" s="94"/>
      <c r="AIA87" s="94"/>
      <c r="AIB87" s="94"/>
      <c r="AIC87" s="94"/>
      <c r="AID87" s="94"/>
      <c r="AIE87" s="94"/>
      <c r="AIF87" s="94"/>
      <c r="AIG87" s="94"/>
      <c r="AIH87" s="94"/>
      <c r="AII87" s="94"/>
      <c r="AIJ87" s="94"/>
      <c r="AIK87" s="94"/>
      <c r="AIL87" s="94"/>
      <c r="AIM87" s="94"/>
      <c r="AIN87" s="94"/>
      <c r="AIO87" s="94"/>
      <c r="AIP87" s="94"/>
      <c r="AIQ87" s="94"/>
      <c r="AIR87" s="94"/>
      <c r="AIS87" s="94"/>
      <c r="AIT87" s="94"/>
      <c r="AIU87" s="94"/>
      <c r="AIV87" s="94"/>
      <c r="AIW87" s="94"/>
      <c r="AIX87" s="94"/>
      <c r="AIY87" s="94"/>
      <c r="AIZ87" s="94"/>
      <c r="AJA87" s="94"/>
      <c r="AJB87" s="94"/>
      <c r="AJC87" s="94"/>
      <c r="AJD87" s="94"/>
      <c r="AJE87" s="94"/>
      <c r="AJF87" s="94"/>
      <c r="AJG87" s="94"/>
      <c r="AJH87" s="94"/>
      <c r="AJI87" s="94"/>
      <c r="AJJ87" s="94"/>
      <c r="AJK87" s="94"/>
      <c r="AJL87" s="94"/>
      <c r="AJM87" s="94"/>
      <c r="AJN87" s="94"/>
      <c r="AJO87" s="94"/>
      <c r="AJP87" s="94"/>
      <c r="AJQ87" s="94"/>
      <c r="AJR87" s="94"/>
      <c r="AJS87" s="94"/>
      <c r="AJT87" s="94"/>
      <c r="AJU87" s="94"/>
      <c r="AJV87" s="94"/>
      <c r="AJW87" s="94"/>
      <c r="AJX87" s="94"/>
      <c r="AJY87" s="94"/>
      <c r="AJZ87" s="94"/>
      <c r="AKA87" s="94"/>
      <c r="AKB87" s="94"/>
      <c r="AKC87" s="94"/>
      <c r="AKD87" s="94"/>
      <c r="AKE87" s="94"/>
      <c r="AKF87" s="94"/>
      <c r="AKG87" s="94"/>
      <c r="AKH87" s="94"/>
      <c r="AKI87" s="94"/>
      <c r="AKJ87" s="94"/>
      <c r="AKK87" s="94"/>
      <c r="AKL87" s="94"/>
      <c r="AKM87" s="94"/>
      <c r="AKN87" s="94"/>
      <c r="AKO87" s="94"/>
      <c r="AKP87" s="94"/>
      <c r="AKQ87" s="94"/>
      <c r="AKR87" s="94"/>
      <c r="AKS87" s="94"/>
      <c r="AKT87" s="94"/>
      <c r="AKU87" s="94"/>
      <c r="AKV87" s="94"/>
      <c r="AKW87" s="94"/>
      <c r="AKX87" s="94"/>
      <c r="AKY87" s="94"/>
      <c r="AKZ87" s="94"/>
      <c r="ALA87" s="94"/>
      <c r="ALB87" s="94"/>
      <c r="ALC87" s="94"/>
      <c r="ALD87" s="94"/>
      <c r="ALE87" s="94"/>
      <c r="ALF87" s="94"/>
      <c r="ALG87" s="94"/>
      <c r="ALH87" s="94"/>
      <c r="ALI87" s="94"/>
      <c r="ALJ87" s="94"/>
      <c r="ALK87" s="94"/>
      <c r="ALL87" s="94"/>
      <c r="ALM87" s="94"/>
      <c r="ALN87" s="94"/>
      <c r="ALO87" s="94"/>
      <c r="ALP87" s="94"/>
      <c r="ALQ87" s="94"/>
      <c r="ALR87" s="94"/>
      <c r="ALS87" s="94"/>
      <c r="ALT87" s="94"/>
      <c r="ALU87" s="94"/>
      <c r="ALV87" s="94"/>
      <c r="ALW87" s="94"/>
      <c r="ALX87" s="94"/>
      <c r="ALY87" s="94"/>
      <c r="ALZ87" s="94"/>
      <c r="AMA87" s="94"/>
      <c r="AMB87" s="94"/>
      <c r="AMC87" s="94"/>
      <c r="AMD87" s="94"/>
      <c r="AME87" s="94"/>
      <c r="AMF87" s="94"/>
      <c r="AMG87" s="94"/>
      <c r="AMH87" s="94"/>
      <c r="AMI87" s="94"/>
      <c r="AMJ87" s="94"/>
      <c r="AMK87" s="94"/>
      <c r="AML87" s="94"/>
      <c r="AMM87" s="94"/>
      <c r="AMN87" s="94"/>
      <c r="AMO87" s="94"/>
      <c r="AMP87" s="94"/>
      <c r="AMQ87" s="94"/>
      <c r="AMR87" s="94"/>
      <c r="AMS87" s="94"/>
      <c r="AMT87" s="94"/>
      <c r="AMU87" s="94"/>
      <c r="AMV87" s="94"/>
      <c r="AMW87" s="94"/>
      <c r="AMX87" s="94"/>
      <c r="AMY87" s="94"/>
      <c r="AMZ87" s="94"/>
      <c r="ANA87" s="94"/>
      <c r="ANB87" s="94"/>
      <c r="ANC87" s="94"/>
      <c r="AND87" s="94"/>
      <c r="ANE87" s="94"/>
      <c r="ANF87" s="94"/>
      <c r="ANG87" s="94"/>
      <c r="ANH87" s="94"/>
      <c r="ANI87" s="94"/>
      <c r="ANJ87" s="94"/>
      <c r="ANK87" s="94"/>
      <c r="ANL87" s="94"/>
      <c r="ANM87" s="94"/>
      <c r="ANN87" s="94"/>
      <c r="ANO87" s="94"/>
      <c r="ANP87" s="94"/>
      <c r="ANQ87" s="94"/>
      <c r="ANR87" s="94"/>
      <c r="ANS87" s="94"/>
      <c r="ANT87" s="94"/>
      <c r="ANU87" s="94"/>
      <c r="ANV87" s="94"/>
      <c r="ANW87" s="94"/>
      <c r="ANX87" s="94"/>
      <c r="ANY87" s="94"/>
      <c r="ANZ87" s="94"/>
      <c r="AOA87" s="94"/>
      <c r="AOB87" s="94"/>
      <c r="AOC87" s="94"/>
      <c r="AOD87" s="94"/>
      <c r="AOE87" s="94"/>
      <c r="AOF87" s="94"/>
      <c r="AOG87" s="94"/>
      <c r="AOH87" s="94"/>
      <c r="AOI87" s="94"/>
      <c r="AOJ87" s="94"/>
      <c r="AOK87" s="94"/>
      <c r="AOL87" s="94"/>
      <c r="AOM87" s="94"/>
      <c r="AON87" s="94"/>
      <c r="AOO87" s="94"/>
      <c r="AOP87" s="94"/>
      <c r="AOQ87" s="94"/>
      <c r="AOR87" s="94"/>
      <c r="AOS87" s="94"/>
      <c r="AOT87" s="94"/>
      <c r="AOU87" s="94"/>
      <c r="AOV87" s="94"/>
      <c r="AOW87" s="94"/>
      <c r="AOX87" s="94"/>
      <c r="AOY87" s="94"/>
      <c r="AOZ87" s="94"/>
      <c r="APA87" s="94"/>
      <c r="APB87" s="94"/>
      <c r="APC87" s="94"/>
      <c r="APD87" s="94"/>
      <c r="APE87" s="94"/>
      <c r="APF87" s="94"/>
      <c r="APG87" s="94"/>
      <c r="APH87" s="94"/>
      <c r="API87" s="94"/>
      <c r="APJ87" s="94"/>
      <c r="APK87" s="94"/>
      <c r="APL87" s="94"/>
      <c r="APM87" s="94"/>
      <c r="APN87" s="94"/>
      <c r="APO87" s="94"/>
      <c r="APP87" s="94"/>
      <c r="APQ87" s="94"/>
      <c r="APR87" s="94"/>
      <c r="APS87" s="94"/>
      <c r="APT87" s="94"/>
      <c r="APU87" s="94"/>
      <c r="APV87" s="94"/>
      <c r="APW87" s="94"/>
      <c r="APX87" s="94"/>
      <c r="APY87" s="94"/>
      <c r="APZ87" s="94"/>
      <c r="AQA87" s="94"/>
      <c r="AQB87" s="94"/>
      <c r="AQC87" s="94"/>
      <c r="AQD87" s="94"/>
      <c r="AQE87" s="94"/>
      <c r="AQF87" s="94"/>
      <c r="AQG87" s="94"/>
      <c r="AQH87" s="94"/>
      <c r="AQI87" s="94"/>
      <c r="AQJ87" s="94"/>
      <c r="AQK87" s="94"/>
      <c r="AQL87" s="94"/>
      <c r="AQM87" s="94"/>
      <c r="AQN87" s="94"/>
      <c r="AQO87" s="94"/>
      <c r="AQP87" s="94"/>
      <c r="AQQ87" s="94"/>
      <c r="AQR87" s="94"/>
      <c r="AQS87" s="94"/>
      <c r="AQT87" s="94"/>
      <c r="AQU87" s="94"/>
      <c r="AQV87" s="94"/>
      <c r="AQW87" s="94"/>
      <c r="AQX87" s="94"/>
      <c r="AQY87" s="94"/>
      <c r="AQZ87" s="94"/>
      <c r="ARA87" s="94"/>
      <c r="ARB87" s="94"/>
      <c r="ARC87" s="94"/>
      <c r="ARD87" s="94"/>
      <c r="ARE87" s="94"/>
      <c r="ARF87" s="94"/>
      <c r="ARG87" s="94"/>
      <c r="ARH87" s="94"/>
      <c r="ARI87" s="94"/>
      <c r="ARJ87" s="94"/>
      <c r="ARK87" s="94"/>
      <c r="ARL87" s="94"/>
      <c r="ARM87" s="94"/>
      <c r="ARN87" s="94"/>
      <c r="ARO87" s="94"/>
      <c r="ARP87" s="94"/>
      <c r="ARQ87" s="94"/>
      <c r="ARR87" s="94"/>
      <c r="ARS87" s="94"/>
      <c r="ART87" s="94"/>
      <c r="ARU87" s="94"/>
      <c r="ARV87" s="94"/>
      <c r="ARW87" s="94"/>
      <c r="ARX87" s="94"/>
      <c r="ARY87" s="94"/>
      <c r="ARZ87" s="94"/>
      <c r="ASA87" s="94"/>
      <c r="ASB87" s="94"/>
      <c r="ASC87" s="94"/>
      <c r="ASD87" s="94"/>
      <c r="ASE87" s="94"/>
      <c r="ASF87" s="94"/>
      <c r="ASG87" s="94"/>
      <c r="ASH87" s="94"/>
      <c r="ASI87" s="94"/>
      <c r="ASJ87" s="94"/>
      <c r="ASK87" s="94"/>
      <c r="ASL87" s="94"/>
      <c r="ASM87" s="94"/>
      <c r="ASN87" s="94"/>
      <c r="ASO87" s="94"/>
      <c r="ASP87" s="94"/>
      <c r="ASQ87" s="94"/>
      <c r="ASR87" s="94"/>
      <c r="ASS87" s="94"/>
      <c r="AST87" s="94"/>
      <c r="ASU87" s="94"/>
      <c r="ASV87" s="94"/>
      <c r="ASW87" s="94"/>
      <c r="ASX87" s="94"/>
      <c r="ASY87" s="94"/>
      <c r="ASZ87" s="94"/>
      <c r="ATA87" s="94"/>
      <c r="ATB87" s="94"/>
      <c r="ATC87" s="94"/>
      <c r="ATD87" s="94"/>
      <c r="ATE87" s="94"/>
      <c r="ATF87" s="94"/>
      <c r="ATG87" s="94"/>
      <c r="ATH87" s="94"/>
      <c r="ATI87" s="94"/>
      <c r="ATJ87" s="94"/>
      <c r="ATK87" s="94"/>
      <c r="ATL87" s="94"/>
      <c r="ATM87" s="94"/>
      <c r="ATN87" s="94"/>
      <c r="ATO87" s="94"/>
      <c r="ATP87" s="94"/>
      <c r="ATQ87" s="94"/>
      <c r="ATR87" s="94"/>
      <c r="ATS87" s="94"/>
      <c r="ATT87" s="94"/>
      <c r="ATU87" s="94"/>
      <c r="ATV87" s="94"/>
      <c r="ATW87" s="94"/>
      <c r="ATX87" s="94"/>
      <c r="ATY87" s="94"/>
      <c r="ATZ87" s="94"/>
      <c r="AUA87" s="94"/>
      <c r="AUB87" s="94"/>
      <c r="AUC87" s="94"/>
      <c r="AUD87" s="94"/>
      <c r="AUE87" s="94"/>
      <c r="AUF87" s="94"/>
      <c r="AUG87" s="94"/>
      <c r="AUH87" s="94"/>
      <c r="AUI87" s="94"/>
      <c r="AUJ87" s="94"/>
      <c r="AUK87" s="94"/>
      <c r="AUL87" s="94"/>
      <c r="AUM87" s="94"/>
      <c r="AUN87" s="94"/>
      <c r="AUO87" s="94"/>
      <c r="AUP87" s="94"/>
      <c r="AUQ87" s="94"/>
      <c r="AUR87" s="94"/>
      <c r="AUS87" s="94"/>
      <c r="AUT87" s="94"/>
      <c r="AUU87" s="94"/>
      <c r="AUV87" s="94"/>
      <c r="AUW87" s="94"/>
      <c r="AUX87" s="94"/>
      <c r="AUY87" s="94"/>
      <c r="AUZ87" s="94"/>
      <c r="AVA87" s="94"/>
      <c r="AVB87" s="94"/>
      <c r="AVC87" s="94"/>
      <c r="AVD87" s="94"/>
      <c r="AVE87" s="94"/>
      <c r="AVF87" s="94"/>
      <c r="AVG87" s="94"/>
      <c r="AVH87" s="94"/>
      <c r="AVI87" s="94"/>
      <c r="AVJ87" s="94"/>
      <c r="AVK87" s="94"/>
      <c r="AVL87" s="94"/>
      <c r="AVM87" s="94"/>
      <c r="AVN87" s="94"/>
      <c r="AVO87" s="94"/>
      <c r="AVP87" s="94"/>
      <c r="AVQ87" s="94"/>
      <c r="AVR87" s="94"/>
      <c r="AVS87" s="94"/>
      <c r="AVT87" s="94"/>
      <c r="AVU87" s="94"/>
      <c r="AVV87" s="94"/>
      <c r="AVW87" s="94"/>
      <c r="AVX87" s="94"/>
      <c r="AVY87" s="94"/>
      <c r="AVZ87" s="94"/>
      <c r="AWA87" s="94"/>
      <c r="AWB87" s="94"/>
      <c r="AWC87" s="94"/>
      <c r="AWD87" s="94"/>
      <c r="AWE87" s="94"/>
      <c r="AWF87" s="94"/>
      <c r="AWG87" s="94"/>
      <c r="AWH87" s="94"/>
      <c r="AWI87" s="94"/>
      <c r="AWJ87" s="94"/>
      <c r="AWK87" s="94"/>
      <c r="AWL87" s="94"/>
      <c r="AWM87" s="94"/>
      <c r="AWN87" s="94"/>
      <c r="AWO87" s="94"/>
      <c r="AWP87" s="94"/>
      <c r="AWQ87" s="94"/>
      <c r="AWR87" s="94"/>
      <c r="AWS87" s="94"/>
      <c r="AWT87" s="94"/>
      <c r="AWU87" s="94"/>
      <c r="AWV87" s="94"/>
      <c r="AWW87" s="94"/>
      <c r="AWX87" s="94"/>
      <c r="AWY87" s="94"/>
      <c r="AWZ87" s="94"/>
      <c r="AXA87" s="94"/>
      <c r="AXB87" s="94"/>
      <c r="AXC87" s="94"/>
      <c r="AXD87" s="94"/>
      <c r="AXE87" s="94"/>
      <c r="AXF87" s="94"/>
      <c r="AXG87" s="94"/>
      <c r="AXH87" s="94"/>
      <c r="AXI87" s="94"/>
      <c r="AXJ87" s="94"/>
      <c r="AXK87" s="94"/>
      <c r="AXL87" s="94"/>
      <c r="AXM87" s="94"/>
      <c r="AXN87" s="94"/>
      <c r="AXO87" s="94"/>
      <c r="AXP87" s="94"/>
      <c r="AXQ87" s="94"/>
      <c r="AXR87" s="94"/>
      <c r="AXS87" s="94"/>
      <c r="AXT87" s="94"/>
      <c r="AXU87" s="94"/>
      <c r="AXV87" s="94"/>
      <c r="AXW87" s="94"/>
      <c r="AXX87" s="94"/>
      <c r="AXY87" s="94"/>
      <c r="AXZ87" s="94"/>
      <c r="AYA87" s="94"/>
      <c r="AYB87" s="94"/>
      <c r="AYC87" s="94"/>
      <c r="AYD87" s="94"/>
      <c r="AYE87" s="94"/>
      <c r="AYF87" s="94"/>
      <c r="AYG87" s="94"/>
      <c r="AYH87" s="94"/>
      <c r="AYI87" s="94"/>
      <c r="AYJ87" s="94"/>
      <c r="AYK87" s="94"/>
      <c r="AYL87" s="94"/>
      <c r="AYM87" s="94"/>
      <c r="AYN87" s="94"/>
      <c r="AYO87" s="94"/>
      <c r="AYP87" s="94"/>
      <c r="AYQ87" s="94"/>
      <c r="AYR87" s="94"/>
      <c r="AYS87" s="94"/>
      <c r="AYT87" s="94"/>
      <c r="AYU87" s="94"/>
      <c r="AYV87" s="94"/>
      <c r="AYW87" s="94"/>
      <c r="AYX87" s="94"/>
      <c r="AYY87" s="94"/>
      <c r="AYZ87" s="94"/>
      <c r="AZA87" s="94"/>
      <c r="AZB87" s="94"/>
      <c r="AZC87" s="94"/>
      <c r="AZD87" s="94"/>
      <c r="AZE87" s="94"/>
      <c r="AZF87" s="94"/>
      <c r="AZG87" s="94"/>
      <c r="AZH87" s="94"/>
      <c r="AZI87" s="94"/>
      <c r="AZJ87" s="94"/>
      <c r="AZK87" s="94"/>
      <c r="AZL87" s="94"/>
      <c r="AZM87" s="94"/>
      <c r="AZN87" s="94"/>
      <c r="AZO87" s="94"/>
      <c r="AZP87" s="94"/>
      <c r="AZQ87" s="94"/>
      <c r="AZR87" s="94"/>
      <c r="AZS87" s="94"/>
      <c r="AZT87" s="94"/>
      <c r="AZU87" s="94"/>
      <c r="AZV87" s="94"/>
      <c r="AZW87" s="94"/>
      <c r="AZX87" s="94"/>
      <c r="AZY87" s="94"/>
      <c r="AZZ87" s="94"/>
      <c r="BAA87" s="94"/>
      <c r="BAB87" s="94"/>
      <c r="BAC87" s="94"/>
      <c r="BAD87" s="94"/>
      <c r="BAE87" s="94"/>
      <c r="BAF87" s="94"/>
      <c r="BAG87" s="94"/>
      <c r="BAH87" s="94"/>
      <c r="BAI87" s="94"/>
      <c r="BAJ87" s="94"/>
      <c r="BAK87" s="94"/>
      <c r="BAL87" s="94"/>
      <c r="BAM87" s="94"/>
      <c r="BAN87" s="94"/>
      <c r="BAO87" s="94"/>
      <c r="BAP87" s="94"/>
      <c r="BAQ87" s="94"/>
      <c r="BAR87" s="94"/>
      <c r="BAS87" s="94"/>
      <c r="BAT87" s="94"/>
      <c r="BAU87" s="94"/>
      <c r="BAV87" s="94"/>
      <c r="BAW87" s="94"/>
      <c r="BAX87" s="94"/>
      <c r="BAY87" s="94"/>
      <c r="BAZ87" s="94"/>
      <c r="BBA87" s="94"/>
      <c r="BBB87" s="94"/>
      <c r="BBC87" s="94"/>
      <c r="BBD87" s="94"/>
      <c r="BBE87" s="94"/>
      <c r="BBF87" s="94"/>
      <c r="BBG87" s="94"/>
      <c r="BBH87" s="94"/>
      <c r="BBI87" s="94"/>
      <c r="BBJ87" s="94"/>
      <c r="BBK87" s="94"/>
      <c r="BBL87" s="94"/>
      <c r="BBM87" s="94"/>
      <c r="BBN87" s="94"/>
      <c r="BBO87" s="94"/>
      <c r="BBP87" s="94"/>
      <c r="BBQ87" s="94"/>
      <c r="BBR87" s="94"/>
      <c r="BBS87" s="94"/>
      <c r="BBT87" s="94"/>
      <c r="BBU87" s="94"/>
      <c r="BBV87" s="94"/>
      <c r="BBW87" s="94"/>
      <c r="BBX87" s="94"/>
      <c r="BBY87" s="94"/>
      <c r="BBZ87" s="94"/>
      <c r="BCA87" s="94"/>
      <c r="BCB87" s="94"/>
      <c r="BCC87" s="94"/>
      <c r="BCD87" s="94"/>
      <c r="BCE87" s="94"/>
      <c r="BCF87" s="94"/>
      <c r="BCG87" s="94"/>
      <c r="BCH87" s="94"/>
      <c r="BCI87" s="94"/>
      <c r="BCJ87" s="94"/>
      <c r="BCK87" s="94"/>
      <c r="BCL87" s="94"/>
      <c r="BCM87" s="94"/>
      <c r="BCN87" s="94"/>
      <c r="BCO87" s="94"/>
      <c r="BCP87" s="94"/>
      <c r="BCQ87" s="94"/>
      <c r="BCR87" s="94"/>
      <c r="BCS87" s="94"/>
      <c r="BCT87" s="94"/>
      <c r="BCU87" s="94"/>
      <c r="BCV87" s="94"/>
      <c r="BCW87" s="94"/>
      <c r="BCX87" s="94"/>
      <c r="BCY87" s="94"/>
      <c r="BCZ87" s="94"/>
      <c r="BDA87" s="94"/>
      <c r="BDB87" s="94"/>
      <c r="BDC87" s="94"/>
      <c r="BDD87" s="94"/>
      <c r="BDE87" s="94"/>
      <c r="BDF87" s="94"/>
      <c r="BDG87" s="94"/>
      <c r="BDH87" s="94"/>
      <c r="BDI87" s="94"/>
      <c r="BDJ87" s="94"/>
      <c r="BDK87" s="94"/>
      <c r="BDL87" s="94"/>
      <c r="BDM87" s="94"/>
      <c r="BDN87" s="94"/>
      <c r="BDO87" s="94"/>
      <c r="BDP87" s="94"/>
      <c r="BDQ87" s="94"/>
      <c r="BDR87" s="94"/>
      <c r="BDS87" s="94"/>
      <c r="BDT87" s="94"/>
      <c r="BDU87" s="94"/>
      <c r="BDV87" s="94"/>
      <c r="BDW87" s="94"/>
      <c r="BDX87" s="94"/>
      <c r="BDY87" s="94"/>
      <c r="BDZ87" s="94"/>
      <c r="BEA87" s="94"/>
      <c r="BEB87" s="94"/>
      <c r="BEC87" s="94"/>
      <c r="BED87" s="94"/>
      <c r="BEE87" s="94"/>
      <c r="BEF87" s="94"/>
      <c r="BEG87" s="94"/>
      <c r="BEH87" s="94"/>
      <c r="BEI87" s="94"/>
      <c r="BEJ87" s="94"/>
      <c r="BEK87" s="94"/>
      <c r="BEL87" s="94"/>
      <c r="BEM87" s="94"/>
      <c r="BEN87" s="94"/>
      <c r="BEO87" s="94"/>
      <c r="BEP87" s="94"/>
      <c r="BEQ87" s="94"/>
      <c r="BER87" s="94"/>
      <c r="BES87" s="94"/>
      <c r="BET87" s="94"/>
      <c r="BEU87" s="94"/>
      <c r="BEV87" s="94"/>
      <c r="BEW87" s="94"/>
      <c r="BEX87" s="94"/>
      <c r="BEY87" s="94"/>
      <c r="BEZ87" s="94"/>
      <c r="BFA87" s="94"/>
      <c r="BFB87" s="94"/>
      <c r="BFC87" s="94"/>
      <c r="BFD87" s="94"/>
      <c r="BFE87" s="94"/>
      <c r="BFF87" s="94"/>
      <c r="BFG87" s="94"/>
      <c r="BFH87" s="94"/>
      <c r="BFI87" s="94"/>
      <c r="BFJ87" s="94"/>
      <c r="BFK87" s="94"/>
      <c r="BFL87" s="94"/>
      <c r="BFM87" s="94"/>
      <c r="BFN87" s="94"/>
      <c r="BFO87" s="94"/>
      <c r="BFP87" s="94"/>
      <c r="BFQ87" s="94"/>
      <c r="BFR87" s="94"/>
      <c r="BFS87" s="94"/>
      <c r="BFT87" s="94"/>
      <c r="BFU87" s="94"/>
      <c r="BFV87" s="94"/>
      <c r="BFW87" s="94"/>
      <c r="BFX87" s="94"/>
      <c r="BFY87" s="94"/>
      <c r="BFZ87" s="94"/>
      <c r="BGA87" s="94"/>
      <c r="BGB87" s="94"/>
      <c r="BGC87" s="94"/>
      <c r="BGD87" s="94"/>
      <c r="BGE87" s="94"/>
      <c r="BGF87" s="94"/>
      <c r="BGG87" s="94"/>
      <c r="BGH87" s="94"/>
      <c r="BGI87" s="94"/>
      <c r="BGJ87" s="94"/>
      <c r="BGK87" s="94"/>
      <c r="BGL87" s="94"/>
      <c r="BGM87" s="94"/>
      <c r="BGN87" s="94"/>
      <c r="BGO87" s="94"/>
      <c r="BGP87" s="94"/>
      <c r="BGQ87" s="94"/>
      <c r="BGR87" s="94"/>
      <c r="BGS87" s="94"/>
      <c r="BGT87" s="94"/>
      <c r="BGU87" s="94"/>
      <c r="BGV87" s="94"/>
      <c r="BGW87" s="94"/>
      <c r="BGX87" s="94"/>
      <c r="BGY87" s="94"/>
      <c r="BGZ87" s="94"/>
      <c r="BHA87" s="94"/>
      <c r="BHB87" s="94"/>
      <c r="BHC87" s="94"/>
      <c r="BHD87" s="94"/>
      <c r="BHE87" s="94"/>
      <c r="BHF87" s="94"/>
      <c r="BHG87" s="94"/>
      <c r="BHH87" s="94"/>
      <c r="BHI87" s="94"/>
      <c r="BHJ87" s="94"/>
      <c r="BHK87" s="94"/>
      <c r="BHL87" s="94"/>
      <c r="BHM87" s="94"/>
      <c r="BHN87" s="94"/>
      <c r="BHO87" s="94"/>
      <c r="BHP87" s="94"/>
      <c r="BHQ87" s="94"/>
      <c r="BHR87" s="94"/>
      <c r="BHS87" s="94"/>
      <c r="BHT87" s="94"/>
      <c r="BHU87" s="94"/>
      <c r="BHV87" s="94"/>
      <c r="BHW87" s="94"/>
      <c r="BHX87" s="94"/>
      <c r="BHY87" s="94"/>
      <c r="BHZ87" s="94"/>
      <c r="BIA87" s="94"/>
      <c r="BIB87" s="94"/>
      <c r="BIC87" s="94"/>
      <c r="BID87" s="94"/>
      <c r="BIE87" s="94"/>
      <c r="BIF87" s="94"/>
      <c r="BIG87" s="94"/>
      <c r="BIH87" s="94"/>
      <c r="BII87" s="94"/>
      <c r="BIJ87" s="94"/>
      <c r="BIK87" s="94"/>
      <c r="BIL87" s="94"/>
      <c r="BIM87" s="94"/>
      <c r="BIN87" s="94"/>
      <c r="BIO87" s="94"/>
      <c r="BIP87" s="94"/>
      <c r="BIQ87" s="94"/>
      <c r="BIR87" s="94"/>
      <c r="BIS87" s="94"/>
      <c r="BIT87" s="94"/>
      <c r="BIU87" s="94"/>
      <c r="BIV87" s="94"/>
      <c r="BIW87" s="94"/>
      <c r="BIX87" s="94"/>
      <c r="BIY87" s="94"/>
      <c r="BIZ87" s="94"/>
      <c r="BJA87" s="94"/>
      <c r="BJB87" s="94"/>
      <c r="BJC87" s="94"/>
      <c r="BJD87" s="94"/>
      <c r="BJE87" s="94"/>
      <c r="BJF87" s="94"/>
      <c r="BJG87" s="94"/>
      <c r="BJH87" s="94"/>
      <c r="BJI87" s="94"/>
      <c r="BJJ87" s="94"/>
      <c r="BJK87" s="94"/>
      <c r="BJL87" s="94"/>
      <c r="BJM87" s="94"/>
      <c r="BJN87" s="94"/>
      <c r="BJO87" s="94"/>
      <c r="BJP87" s="94"/>
      <c r="BJQ87" s="94"/>
      <c r="BJR87" s="94"/>
      <c r="BJS87" s="94"/>
      <c r="BJT87" s="94"/>
      <c r="BJU87" s="94"/>
      <c r="BJV87" s="94"/>
      <c r="BJW87" s="94"/>
      <c r="BJX87" s="94"/>
      <c r="BJY87" s="94"/>
      <c r="BJZ87" s="94"/>
      <c r="BKA87" s="94"/>
      <c r="BKB87" s="94"/>
      <c r="BKC87" s="94"/>
      <c r="BKD87" s="94"/>
      <c r="BKE87" s="94"/>
      <c r="BKF87" s="94"/>
      <c r="BKG87" s="94"/>
      <c r="BKH87" s="94"/>
      <c r="BKI87" s="94"/>
      <c r="BKJ87" s="94"/>
      <c r="BKK87" s="94"/>
      <c r="BKL87" s="94"/>
      <c r="BKM87" s="94"/>
      <c r="BKN87" s="94"/>
      <c r="BKO87" s="94"/>
      <c r="BKP87" s="94"/>
      <c r="BKQ87" s="94"/>
      <c r="BKR87" s="94"/>
      <c r="BKS87" s="94"/>
      <c r="BKT87" s="94"/>
      <c r="BKU87" s="94"/>
      <c r="BKV87" s="94"/>
      <c r="BKW87" s="94"/>
      <c r="BKX87" s="94"/>
      <c r="BKY87" s="94"/>
      <c r="BKZ87" s="94"/>
      <c r="BLA87" s="94"/>
      <c r="BLB87" s="94"/>
      <c r="BLC87" s="94"/>
      <c r="BLD87" s="94"/>
      <c r="BLE87" s="94"/>
      <c r="BLF87" s="94"/>
      <c r="BLG87" s="94"/>
      <c r="BLH87" s="94"/>
      <c r="BLI87" s="94"/>
      <c r="BLJ87" s="94"/>
      <c r="BLK87" s="94"/>
      <c r="BLL87" s="94"/>
      <c r="BLM87" s="94"/>
      <c r="BLN87" s="94"/>
      <c r="BLO87" s="94"/>
      <c r="BLP87" s="94"/>
      <c r="BLQ87" s="94"/>
      <c r="BLR87" s="94"/>
      <c r="BLS87" s="94"/>
      <c r="BLT87" s="94"/>
      <c r="BLU87" s="94"/>
      <c r="BLV87" s="94"/>
      <c r="BLW87" s="94"/>
      <c r="BLX87" s="94"/>
      <c r="BLY87" s="94"/>
      <c r="BLZ87" s="94"/>
      <c r="BMA87" s="94"/>
      <c r="BMB87" s="94"/>
      <c r="BMC87" s="94"/>
      <c r="BMD87" s="94"/>
      <c r="BME87" s="94"/>
      <c r="BMF87" s="94"/>
      <c r="BMG87" s="94"/>
      <c r="BMH87" s="94"/>
      <c r="BMI87" s="94"/>
      <c r="BMJ87" s="94"/>
      <c r="BMK87" s="94"/>
      <c r="BML87" s="94"/>
      <c r="BMM87" s="94"/>
      <c r="BMN87" s="94"/>
      <c r="BMO87" s="94"/>
      <c r="BMP87" s="94"/>
      <c r="BMQ87" s="94"/>
      <c r="BMR87" s="94"/>
      <c r="BMS87" s="94"/>
      <c r="BMT87" s="94"/>
      <c r="BMU87" s="94"/>
      <c r="BMV87" s="94"/>
      <c r="BMW87" s="94"/>
      <c r="BMX87" s="94"/>
      <c r="BMY87" s="94"/>
      <c r="BMZ87" s="94"/>
      <c r="BNA87" s="94"/>
      <c r="BNB87" s="94"/>
      <c r="BNC87" s="94"/>
      <c r="BND87" s="94"/>
      <c r="BNE87" s="94"/>
      <c r="BNF87" s="94"/>
      <c r="BNG87" s="94"/>
      <c r="BNH87" s="94"/>
      <c r="BNI87" s="94"/>
      <c r="BNJ87" s="94"/>
      <c r="BNK87" s="94"/>
      <c r="BNL87" s="94"/>
      <c r="BNM87" s="94"/>
      <c r="BNN87" s="94"/>
      <c r="BNO87" s="94"/>
      <c r="BNP87" s="94"/>
      <c r="BNQ87" s="94"/>
      <c r="BNR87" s="94"/>
      <c r="BNS87" s="94"/>
      <c r="BNT87" s="94"/>
      <c r="BNU87" s="94"/>
      <c r="BNV87" s="94"/>
      <c r="BNW87" s="94"/>
      <c r="BNX87" s="94"/>
      <c r="BNY87" s="94"/>
      <c r="BNZ87" s="94"/>
      <c r="BOA87" s="94"/>
      <c r="BOB87" s="94"/>
      <c r="BOC87" s="94"/>
      <c r="BOD87" s="94"/>
      <c r="BOE87" s="94"/>
      <c r="BOF87" s="94"/>
      <c r="BOG87" s="94"/>
      <c r="BOH87" s="94"/>
      <c r="BOI87" s="94"/>
      <c r="BOJ87" s="94"/>
      <c r="BOK87" s="94"/>
      <c r="BOL87" s="94"/>
      <c r="BOM87" s="94"/>
      <c r="BON87" s="94"/>
      <c r="BOO87" s="94"/>
      <c r="BOP87" s="94"/>
      <c r="BOQ87" s="94"/>
      <c r="BOR87" s="94"/>
      <c r="BOS87" s="94"/>
      <c r="BOT87" s="94"/>
      <c r="BOU87" s="94"/>
      <c r="BOV87" s="94"/>
      <c r="BOW87" s="94"/>
      <c r="BOX87" s="94"/>
      <c r="BOY87" s="94"/>
      <c r="BOZ87" s="94"/>
      <c r="BPA87" s="94"/>
      <c r="BPB87" s="94"/>
      <c r="BPC87" s="94"/>
      <c r="BPD87" s="94"/>
      <c r="BPE87" s="94"/>
      <c r="BPF87" s="94"/>
      <c r="BPG87" s="94"/>
      <c r="BPH87" s="94"/>
      <c r="BPI87" s="94"/>
      <c r="BPJ87" s="94"/>
      <c r="BPK87" s="94"/>
      <c r="BPL87" s="94"/>
      <c r="BPM87" s="94"/>
      <c r="BPN87" s="94"/>
      <c r="BPO87" s="94"/>
      <c r="BPP87" s="94"/>
      <c r="BPQ87" s="94"/>
      <c r="BPR87" s="94"/>
      <c r="BPS87" s="94"/>
      <c r="BPT87" s="94"/>
      <c r="BPU87" s="94"/>
      <c r="BPV87" s="94"/>
      <c r="BPW87" s="94"/>
      <c r="BPX87" s="94"/>
      <c r="BPY87" s="94"/>
      <c r="BPZ87" s="94"/>
      <c r="BQA87" s="94"/>
      <c r="BQB87" s="94"/>
      <c r="BQC87" s="94"/>
      <c r="BQD87" s="94"/>
      <c r="BQE87" s="94"/>
      <c r="BQF87" s="94"/>
      <c r="BQG87" s="94"/>
      <c r="BQH87" s="94"/>
      <c r="BQI87" s="94"/>
      <c r="BQJ87" s="94"/>
      <c r="BQK87" s="94"/>
      <c r="BQL87" s="94"/>
      <c r="BQM87" s="94"/>
      <c r="BQN87" s="94"/>
      <c r="BQO87" s="94"/>
      <c r="BQP87" s="94"/>
      <c r="BQQ87" s="94"/>
      <c r="BQR87" s="94"/>
      <c r="BQS87" s="94"/>
      <c r="BQT87" s="94"/>
      <c r="BQU87" s="94"/>
      <c r="BQV87" s="94"/>
      <c r="BQW87" s="94"/>
      <c r="BQX87" s="94"/>
      <c r="BQY87" s="94"/>
      <c r="BQZ87" s="94"/>
      <c r="BRA87" s="94"/>
      <c r="BRB87" s="94"/>
      <c r="BRC87" s="94"/>
      <c r="BRD87" s="94"/>
      <c r="BRE87" s="94"/>
      <c r="BRF87" s="94"/>
      <c r="BRG87" s="94"/>
      <c r="BRH87" s="94"/>
      <c r="BRI87" s="94"/>
      <c r="BRJ87" s="94"/>
      <c r="BRK87" s="94"/>
      <c r="BRL87" s="94"/>
      <c r="BRM87" s="94"/>
      <c r="BRN87" s="94"/>
      <c r="BRO87" s="94"/>
      <c r="BRP87" s="94"/>
      <c r="BRQ87" s="94"/>
      <c r="BRR87" s="94"/>
      <c r="BRS87" s="94"/>
      <c r="BRT87" s="94"/>
      <c r="BRU87" s="94"/>
      <c r="BRV87" s="94"/>
      <c r="BRW87" s="94"/>
      <c r="BRX87" s="94"/>
      <c r="BRY87" s="94"/>
      <c r="BRZ87" s="94"/>
      <c r="BSA87" s="94"/>
      <c r="BSB87" s="94"/>
      <c r="BSC87" s="94"/>
      <c r="BSD87" s="94"/>
      <c r="BSE87" s="94"/>
      <c r="BSF87" s="94"/>
      <c r="BSG87" s="94"/>
      <c r="BSH87" s="94"/>
      <c r="BSI87" s="94"/>
      <c r="BSJ87" s="94"/>
      <c r="BSK87" s="94"/>
      <c r="BSL87" s="94"/>
      <c r="BSM87" s="94"/>
      <c r="BSN87" s="94"/>
      <c r="BSO87" s="94"/>
      <c r="BSP87" s="94"/>
      <c r="BSQ87" s="94"/>
      <c r="BSR87" s="94"/>
      <c r="BSS87" s="94"/>
      <c r="BST87" s="94"/>
      <c r="BSU87" s="94"/>
      <c r="BSV87" s="94"/>
      <c r="BSW87" s="94"/>
      <c r="BSX87" s="94"/>
      <c r="BSY87" s="94"/>
      <c r="BSZ87" s="94"/>
      <c r="BTA87" s="94"/>
      <c r="BTB87" s="94"/>
      <c r="BTC87" s="94"/>
      <c r="BTD87" s="94"/>
      <c r="BTE87" s="94"/>
      <c r="BTF87" s="94"/>
      <c r="BTG87" s="94"/>
      <c r="BTH87" s="94"/>
      <c r="BTI87" s="94"/>
      <c r="BTJ87" s="94"/>
      <c r="BTK87" s="94"/>
      <c r="BTL87" s="94"/>
      <c r="BTM87" s="94"/>
      <c r="BTN87" s="94"/>
      <c r="BTO87" s="94"/>
      <c r="BTP87" s="94"/>
      <c r="BTQ87" s="94"/>
      <c r="BTR87" s="94"/>
      <c r="BTS87" s="94"/>
      <c r="BTT87" s="94"/>
      <c r="BTU87" s="94"/>
      <c r="BTV87" s="94"/>
      <c r="BTW87" s="94"/>
      <c r="BTX87" s="94"/>
      <c r="BTY87" s="94"/>
      <c r="BTZ87" s="94"/>
      <c r="BUA87" s="94"/>
      <c r="BUB87" s="94"/>
      <c r="BUC87" s="94"/>
      <c r="BUD87" s="94"/>
      <c r="BUE87" s="94"/>
      <c r="BUF87" s="94"/>
      <c r="BUG87" s="94"/>
      <c r="BUH87" s="94"/>
      <c r="BUI87" s="94"/>
      <c r="BUJ87" s="94"/>
      <c r="BUK87" s="94"/>
      <c r="BUL87" s="94"/>
      <c r="BUM87" s="94"/>
      <c r="BUN87" s="94"/>
      <c r="BUO87" s="94"/>
      <c r="BUP87" s="94"/>
      <c r="BUQ87" s="94"/>
      <c r="BUR87" s="94"/>
      <c r="BUS87" s="94"/>
      <c r="BUT87" s="94"/>
      <c r="BUU87" s="94"/>
      <c r="BUV87" s="94"/>
      <c r="BUW87" s="94"/>
      <c r="BUX87" s="94"/>
      <c r="BUY87" s="94"/>
      <c r="BUZ87" s="94"/>
      <c r="BVA87" s="94"/>
      <c r="BVB87" s="94"/>
      <c r="BVC87" s="94"/>
      <c r="BVD87" s="94"/>
      <c r="BVE87" s="94"/>
      <c r="BVF87" s="94"/>
      <c r="BVG87" s="94"/>
      <c r="BVH87" s="94"/>
      <c r="BVI87" s="94"/>
      <c r="BVJ87" s="94"/>
      <c r="BVK87" s="94"/>
      <c r="BVL87" s="94"/>
      <c r="BVM87" s="94"/>
      <c r="BVN87" s="94"/>
      <c r="BVO87" s="94"/>
      <c r="BVP87" s="94"/>
      <c r="BVQ87" s="94"/>
      <c r="BVR87" s="94"/>
      <c r="BVS87" s="94"/>
      <c r="BVT87" s="94"/>
      <c r="BVU87" s="94"/>
      <c r="BVV87" s="94"/>
      <c r="BVW87" s="94"/>
      <c r="BVX87" s="94"/>
      <c r="BVY87" s="94"/>
      <c r="BVZ87" s="94"/>
      <c r="BWA87" s="94"/>
      <c r="BWB87" s="94"/>
      <c r="BWC87" s="94"/>
      <c r="BWD87" s="94"/>
      <c r="BWE87" s="94"/>
      <c r="BWF87" s="94"/>
      <c r="BWG87" s="94"/>
      <c r="BWH87" s="94"/>
      <c r="BWI87" s="94"/>
      <c r="BWJ87" s="94"/>
      <c r="BWK87" s="94"/>
      <c r="BWL87" s="94"/>
      <c r="BWM87" s="94"/>
      <c r="BWN87" s="94"/>
      <c r="BWO87" s="94"/>
      <c r="BWP87" s="94"/>
      <c r="BWQ87" s="94"/>
      <c r="BWR87" s="94"/>
      <c r="BWS87" s="94"/>
      <c r="BWT87" s="94"/>
      <c r="BWU87" s="94"/>
      <c r="BWV87" s="94"/>
      <c r="BWW87" s="94"/>
      <c r="BWX87" s="94"/>
      <c r="BWY87" s="94"/>
      <c r="BWZ87" s="94"/>
      <c r="BXA87" s="94"/>
      <c r="BXB87" s="94"/>
      <c r="BXC87" s="94"/>
      <c r="BXD87" s="94"/>
      <c r="BXE87" s="94"/>
      <c r="BXF87" s="94"/>
      <c r="BXG87" s="94"/>
      <c r="BXH87" s="94"/>
      <c r="BXI87" s="94"/>
      <c r="BXJ87" s="94"/>
      <c r="BXK87" s="94"/>
      <c r="BXL87" s="94"/>
      <c r="BXM87" s="94"/>
      <c r="BXN87" s="94"/>
      <c r="BXO87" s="94"/>
      <c r="BXP87" s="94"/>
      <c r="BXQ87" s="94"/>
      <c r="BXR87" s="94"/>
      <c r="BXS87" s="94"/>
      <c r="BXT87" s="94"/>
      <c r="BXU87" s="94"/>
      <c r="BXV87" s="94"/>
      <c r="BXW87" s="94"/>
      <c r="BXX87" s="94"/>
      <c r="BXY87" s="94"/>
      <c r="BXZ87" s="94"/>
      <c r="BYA87" s="94"/>
      <c r="BYB87" s="94"/>
      <c r="BYC87" s="94"/>
      <c r="BYD87" s="94"/>
      <c r="BYE87" s="94"/>
      <c r="BYF87" s="94"/>
      <c r="BYG87" s="94"/>
      <c r="BYH87" s="94"/>
      <c r="BYI87" s="94"/>
      <c r="BYJ87" s="94"/>
      <c r="BYK87" s="94"/>
      <c r="BYL87" s="94"/>
      <c r="BYM87" s="94"/>
      <c r="BYN87" s="94"/>
      <c r="BYO87" s="94"/>
      <c r="BYP87" s="94"/>
      <c r="BYQ87" s="94"/>
      <c r="BYR87" s="94"/>
      <c r="BYS87" s="94"/>
      <c r="BYT87" s="94"/>
      <c r="BYU87" s="94"/>
      <c r="BYV87" s="94"/>
      <c r="BYW87" s="94"/>
      <c r="BYX87" s="94"/>
      <c r="BYY87" s="94"/>
      <c r="BYZ87" s="94"/>
      <c r="BZA87" s="94"/>
      <c r="BZB87" s="94"/>
      <c r="BZC87" s="94"/>
      <c r="BZD87" s="94"/>
      <c r="BZE87" s="94"/>
      <c r="BZF87" s="94"/>
      <c r="BZG87" s="94"/>
      <c r="BZH87" s="94"/>
      <c r="BZI87" s="94"/>
      <c r="BZJ87" s="94"/>
      <c r="BZK87" s="94"/>
      <c r="BZL87" s="94"/>
      <c r="BZM87" s="94"/>
      <c r="BZN87" s="94"/>
      <c r="BZO87" s="94"/>
      <c r="BZP87" s="94"/>
      <c r="BZQ87" s="94"/>
      <c r="BZR87" s="94"/>
      <c r="BZS87" s="94"/>
      <c r="BZT87" s="94"/>
      <c r="BZU87" s="94"/>
      <c r="BZV87" s="94"/>
      <c r="BZW87" s="94"/>
      <c r="BZX87" s="94"/>
      <c r="BZY87" s="94"/>
      <c r="BZZ87" s="94"/>
      <c r="CAA87" s="94"/>
      <c r="CAB87" s="94"/>
      <c r="CAC87" s="94"/>
      <c r="CAD87" s="94"/>
      <c r="CAE87" s="94"/>
      <c r="CAF87" s="94"/>
      <c r="CAG87" s="94"/>
      <c r="CAH87" s="94"/>
      <c r="CAI87" s="94"/>
      <c r="CAJ87" s="94"/>
      <c r="CAK87" s="94"/>
      <c r="CAL87" s="94"/>
      <c r="CAM87" s="94"/>
      <c r="CAN87" s="94"/>
      <c r="CAO87" s="94"/>
      <c r="CAP87" s="94"/>
      <c r="CAQ87" s="94"/>
      <c r="CAR87" s="94"/>
      <c r="CAS87" s="94"/>
      <c r="CAT87" s="94"/>
      <c r="CAU87" s="94"/>
      <c r="CAV87" s="94"/>
      <c r="CAW87" s="94"/>
      <c r="CAX87" s="94"/>
      <c r="CAY87" s="94"/>
      <c r="CAZ87" s="94"/>
      <c r="CBA87" s="94"/>
      <c r="CBB87" s="94"/>
      <c r="CBC87" s="94"/>
      <c r="CBD87" s="94"/>
      <c r="CBE87" s="94"/>
      <c r="CBF87" s="94"/>
      <c r="CBG87" s="94"/>
      <c r="CBH87" s="94"/>
      <c r="CBI87" s="94"/>
      <c r="CBJ87" s="94"/>
      <c r="CBK87" s="94"/>
      <c r="CBL87" s="94"/>
      <c r="CBM87" s="94"/>
      <c r="CBN87" s="94"/>
      <c r="CBO87" s="94"/>
      <c r="CBP87" s="94"/>
      <c r="CBQ87" s="94"/>
      <c r="CBR87" s="94"/>
      <c r="CBS87" s="94"/>
      <c r="CBT87" s="94"/>
      <c r="CBU87" s="94"/>
      <c r="CBV87" s="94"/>
      <c r="CBW87" s="94"/>
      <c r="CBX87" s="94"/>
      <c r="CBY87" s="94"/>
      <c r="CBZ87" s="94"/>
      <c r="CCA87" s="94"/>
      <c r="CCB87" s="94"/>
      <c r="CCC87" s="94"/>
      <c r="CCD87" s="94"/>
      <c r="CCE87" s="94"/>
      <c r="CCF87" s="94"/>
      <c r="CCG87" s="94"/>
      <c r="CCH87" s="94"/>
      <c r="CCI87" s="94"/>
      <c r="CCJ87" s="94"/>
      <c r="CCK87" s="94"/>
      <c r="CCL87" s="94"/>
      <c r="CCM87" s="94"/>
      <c r="CCN87" s="94"/>
      <c r="CCO87" s="94"/>
      <c r="CCP87" s="94"/>
      <c r="CCQ87" s="94"/>
      <c r="CCR87" s="94"/>
      <c r="CCS87" s="94"/>
      <c r="CCT87" s="94"/>
      <c r="CCU87" s="94"/>
      <c r="CCV87" s="94"/>
      <c r="CCW87" s="94"/>
      <c r="CCX87" s="94"/>
      <c r="CCY87" s="94"/>
      <c r="CCZ87" s="94"/>
      <c r="CDA87" s="94"/>
      <c r="CDB87" s="94"/>
      <c r="CDC87" s="94"/>
      <c r="CDD87" s="94"/>
      <c r="CDE87" s="94"/>
      <c r="CDF87" s="94"/>
      <c r="CDG87" s="94"/>
      <c r="CDH87" s="94"/>
      <c r="CDI87" s="94"/>
      <c r="CDJ87" s="94"/>
      <c r="CDK87" s="94"/>
      <c r="CDL87" s="94"/>
      <c r="CDM87" s="94"/>
      <c r="CDN87" s="94"/>
      <c r="CDO87" s="94"/>
      <c r="CDP87" s="94"/>
      <c r="CDQ87" s="94"/>
      <c r="CDR87" s="94"/>
      <c r="CDS87" s="94"/>
      <c r="CDT87" s="94"/>
      <c r="CDU87" s="94"/>
      <c r="CDV87" s="94"/>
      <c r="CDW87" s="94"/>
      <c r="CDX87" s="94"/>
      <c r="CDY87" s="94"/>
      <c r="CDZ87" s="94"/>
      <c r="CEA87" s="94"/>
      <c r="CEB87" s="94"/>
      <c r="CEC87" s="94"/>
      <c r="CED87" s="94"/>
      <c r="CEE87" s="94"/>
      <c r="CEF87" s="94"/>
      <c r="CEG87" s="94"/>
      <c r="CEH87" s="94"/>
      <c r="CEI87" s="94"/>
      <c r="CEJ87" s="94"/>
      <c r="CEK87" s="94"/>
      <c r="CEL87" s="94"/>
      <c r="CEM87" s="94"/>
      <c r="CEN87" s="94"/>
      <c r="CEO87" s="94"/>
      <c r="CEP87" s="94"/>
      <c r="CEQ87" s="94"/>
      <c r="CER87" s="94"/>
      <c r="CES87" s="94"/>
      <c r="CET87" s="94"/>
      <c r="CEU87" s="94"/>
      <c r="CEV87" s="94"/>
      <c r="CEW87" s="94"/>
      <c r="CEX87" s="94"/>
      <c r="CEY87" s="94"/>
      <c r="CEZ87" s="94"/>
      <c r="CFA87" s="94"/>
      <c r="CFB87" s="94"/>
      <c r="CFC87" s="94"/>
      <c r="CFD87" s="94"/>
      <c r="CFE87" s="94"/>
      <c r="CFF87" s="94"/>
      <c r="CFG87" s="94"/>
      <c r="CFH87" s="94"/>
      <c r="CFI87" s="94"/>
      <c r="CFJ87" s="94"/>
      <c r="CFK87" s="94"/>
      <c r="CFL87" s="94"/>
      <c r="CFM87" s="94"/>
      <c r="CFN87" s="94"/>
      <c r="CFO87" s="94"/>
      <c r="CFP87" s="94"/>
      <c r="CFQ87" s="94"/>
      <c r="CFR87" s="94"/>
      <c r="CFS87" s="94"/>
      <c r="CFT87" s="94"/>
      <c r="CFU87" s="94"/>
      <c r="CFV87" s="94"/>
      <c r="CFW87" s="94"/>
      <c r="CFX87" s="94"/>
      <c r="CFY87" s="94"/>
      <c r="CFZ87" s="94"/>
      <c r="CGA87" s="94"/>
      <c r="CGB87" s="94"/>
      <c r="CGC87" s="94"/>
      <c r="CGD87" s="94"/>
      <c r="CGE87" s="94"/>
      <c r="CGF87" s="94"/>
      <c r="CGG87" s="94"/>
      <c r="CGH87" s="94"/>
      <c r="CGI87" s="94"/>
      <c r="CGJ87" s="94"/>
      <c r="CGK87" s="94"/>
      <c r="CGL87" s="94"/>
      <c r="CGM87" s="94"/>
      <c r="CGN87" s="94"/>
      <c r="CGO87" s="94"/>
      <c r="CGP87" s="94"/>
      <c r="CGQ87" s="94"/>
      <c r="CGR87" s="94"/>
      <c r="CGS87" s="94"/>
      <c r="CGT87" s="94"/>
      <c r="CGU87" s="94"/>
      <c r="CGV87" s="94"/>
      <c r="CGW87" s="94"/>
      <c r="CGX87" s="94"/>
      <c r="CGY87" s="94"/>
      <c r="CGZ87" s="94"/>
      <c r="CHA87" s="94"/>
      <c r="CHB87" s="94"/>
      <c r="CHC87" s="94"/>
      <c r="CHD87" s="94"/>
      <c r="CHE87" s="94"/>
      <c r="CHF87" s="94"/>
      <c r="CHG87" s="94"/>
      <c r="CHH87" s="94"/>
      <c r="CHI87" s="94"/>
      <c r="CHJ87" s="94"/>
      <c r="CHK87" s="94"/>
      <c r="CHL87" s="94"/>
      <c r="CHM87" s="94"/>
      <c r="CHN87" s="94"/>
      <c r="CHO87" s="94"/>
      <c r="CHP87" s="94"/>
      <c r="CHQ87" s="94"/>
      <c r="CHR87" s="94"/>
      <c r="CHS87" s="94"/>
      <c r="CHT87" s="94"/>
      <c r="CHU87" s="94"/>
      <c r="CHV87" s="94"/>
      <c r="CHW87" s="94"/>
      <c r="CHX87" s="94"/>
      <c r="CHY87" s="94"/>
      <c r="CHZ87" s="94"/>
      <c r="CIA87" s="94"/>
      <c r="CIB87" s="94"/>
      <c r="CIC87" s="94"/>
      <c r="CID87" s="94"/>
      <c r="CIE87" s="94"/>
      <c r="CIF87" s="94"/>
      <c r="CIG87" s="94"/>
      <c r="CIH87" s="94"/>
      <c r="CII87" s="94"/>
      <c r="CIJ87" s="94"/>
      <c r="CIK87" s="94"/>
      <c r="CIL87" s="94"/>
      <c r="CIM87" s="94"/>
      <c r="CIN87" s="94"/>
      <c r="CIO87" s="94"/>
      <c r="CIP87" s="94"/>
      <c r="CIQ87" s="94"/>
      <c r="CIR87" s="94"/>
      <c r="CIS87" s="94"/>
      <c r="CIT87" s="94"/>
      <c r="CIU87" s="94"/>
      <c r="CIV87" s="94"/>
      <c r="CIW87" s="94"/>
      <c r="CIX87" s="94"/>
      <c r="CIY87" s="94"/>
      <c r="CIZ87" s="94"/>
      <c r="CJA87" s="94"/>
      <c r="CJB87" s="94"/>
      <c r="CJC87" s="94"/>
      <c r="CJD87" s="94"/>
      <c r="CJE87" s="94"/>
      <c r="CJF87" s="94"/>
      <c r="CJG87" s="94"/>
      <c r="CJH87" s="94"/>
      <c r="CJI87" s="94"/>
      <c r="CJJ87" s="94"/>
      <c r="CJK87" s="94"/>
      <c r="CJL87" s="94"/>
      <c r="CJM87" s="94"/>
      <c r="CJN87" s="94"/>
      <c r="CJO87" s="94"/>
      <c r="CJP87" s="94"/>
      <c r="CJQ87" s="94"/>
      <c r="CJR87" s="94"/>
      <c r="CJS87" s="94"/>
      <c r="CJT87" s="94"/>
      <c r="CJU87" s="94"/>
      <c r="CJV87" s="94"/>
      <c r="CJW87" s="94"/>
      <c r="CJX87" s="94"/>
      <c r="CJY87" s="94"/>
      <c r="CJZ87" s="94"/>
      <c r="CKA87" s="94"/>
      <c r="CKB87" s="94"/>
      <c r="CKC87" s="94"/>
      <c r="CKD87" s="94"/>
      <c r="CKE87" s="94"/>
      <c r="CKF87" s="94"/>
      <c r="CKG87" s="94"/>
      <c r="CKH87" s="94"/>
      <c r="CKI87" s="94"/>
      <c r="CKJ87" s="94"/>
      <c r="CKK87" s="94"/>
      <c r="CKL87" s="94"/>
      <c r="CKM87" s="94"/>
      <c r="CKN87" s="94"/>
      <c r="CKO87" s="94"/>
      <c r="CKP87" s="94"/>
      <c r="CKQ87" s="94"/>
      <c r="CKR87" s="94"/>
      <c r="CKS87" s="94"/>
      <c r="CKT87" s="94"/>
      <c r="CKU87" s="94"/>
      <c r="CKV87" s="94"/>
      <c r="CKW87" s="94"/>
      <c r="CKX87" s="94"/>
      <c r="CKY87" s="94"/>
      <c r="CKZ87" s="94"/>
      <c r="CLA87" s="94"/>
      <c r="CLB87" s="94"/>
      <c r="CLC87" s="94"/>
      <c r="CLD87" s="94"/>
      <c r="CLE87" s="94"/>
      <c r="CLF87" s="94"/>
      <c r="CLG87" s="94"/>
      <c r="CLH87" s="94"/>
      <c r="CLI87" s="94"/>
      <c r="CLJ87" s="94"/>
      <c r="CLK87" s="94"/>
      <c r="CLL87" s="94"/>
      <c r="CLM87" s="94"/>
      <c r="CLN87" s="94"/>
      <c r="CLO87" s="94"/>
      <c r="CLP87" s="94"/>
      <c r="CLQ87" s="94"/>
      <c r="CLR87" s="94"/>
      <c r="CLS87" s="94"/>
      <c r="CLT87" s="94"/>
      <c r="CLU87" s="94"/>
      <c r="CLV87" s="94"/>
      <c r="CLW87" s="94"/>
      <c r="CLX87" s="94"/>
      <c r="CLY87" s="94"/>
      <c r="CLZ87" s="94"/>
      <c r="CMA87" s="94"/>
      <c r="CMB87" s="94"/>
      <c r="CMC87" s="94"/>
      <c r="CMD87" s="94"/>
      <c r="CME87" s="94"/>
      <c r="CMF87" s="94"/>
      <c r="CMG87" s="94"/>
      <c r="CMH87" s="94"/>
      <c r="CMI87" s="94"/>
      <c r="CMJ87" s="94"/>
      <c r="CMK87" s="94"/>
      <c r="CML87" s="94"/>
      <c r="CMM87" s="94"/>
      <c r="CMN87" s="94"/>
      <c r="CMO87" s="94"/>
      <c r="CMP87" s="94"/>
      <c r="CMQ87" s="94"/>
      <c r="CMR87" s="94"/>
      <c r="CMS87" s="94"/>
      <c r="CMT87" s="94"/>
      <c r="CMU87" s="94"/>
      <c r="CMV87" s="94"/>
      <c r="CMW87" s="94"/>
      <c r="CMX87" s="94"/>
      <c r="CMY87" s="94"/>
      <c r="CMZ87" s="94"/>
      <c r="CNA87" s="94"/>
      <c r="CNB87" s="94"/>
      <c r="CNC87" s="94"/>
      <c r="CND87" s="94"/>
      <c r="CNE87" s="94"/>
      <c r="CNF87" s="94"/>
      <c r="CNG87" s="94"/>
      <c r="CNH87" s="94"/>
      <c r="CNI87" s="94"/>
      <c r="CNJ87" s="94"/>
      <c r="CNK87" s="94"/>
      <c r="CNL87" s="94"/>
      <c r="CNM87" s="94"/>
      <c r="CNN87" s="94"/>
      <c r="CNO87" s="94"/>
      <c r="CNP87" s="94"/>
      <c r="CNQ87" s="94"/>
      <c r="CNR87" s="94"/>
      <c r="CNS87" s="94"/>
      <c r="CNT87" s="94"/>
      <c r="CNU87" s="94"/>
      <c r="CNV87" s="94"/>
      <c r="CNW87" s="94"/>
      <c r="CNX87" s="94"/>
      <c r="CNY87" s="94"/>
      <c r="CNZ87" s="94"/>
      <c r="COA87" s="94"/>
      <c r="COB87" s="94"/>
      <c r="COC87" s="94"/>
      <c r="COD87" s="94"/>
      <c r="COE87" s="94"/>
      <c r="COF87" s="94"/>
      <c r="COG87" s="94"/>
      <c r="COH87" s="94"/>
      <c r="COI87" s="94"/>
      <c r="COJ87" s="94"/>
      <c r="COK87" s="94"/>
      <c r="COL87" s="94"/>
      <c r="COM87" s="94"/>
      <c r="CON87" s="94"/>
      <c r="COO87" s="94"/>
      <c r="COP87" s="94"/>
      <c r="COQ87" s="94"/>
      <c r="COR87" s="94"/>
      <c r="COS87" s="94"/>
      <c r="COT87" s="94"/>
      <c r="COU87" s="94"/>
      <c r="COV87" s="94"/>
      <c r="COW87" s="94"/>
      <c r="COX87" s="94"/>
      <c r="COY87" s="94"/>
      <c r="COZ87" s="94"/>
      <c r="CPA87" s="94"/>
      <c r="CPB87" s="94"/>
      <c r="CPC87" s="94"/>
      <c r="CPD87" s="94"/>
      <c r="CPE87" s="94"/>
      <c r="CPF87" s="94"/>
      <c r="CPG87" s="94"/>
      <c r="CPH87" s="94"/>
      <c r="CPI87" s="94"/>
      <c r="CPJ87" s="94"/>
      <c r="CPK87" s="94"/>
      <c r="CPL87" s="94"/>
      <c r="CPM87" s="94"/>
      <c r="CPN87" s="94"/>
      <c r="CPO87" s="94"/>
      <c r="CPP87" s="94"/>
      <c r="CPQ87" s="94"/>
      <c r="CPR87" s="94"/>
      <c r="CPS87" s="94"/>
      <c r="CPT87" s="94"/>
      <c r="CPU87" s="94"/>
      <c r="CPV87" s="94"/>
      <c r="CPW87" s="94"/>
      <c r="CPX87" s="94"/>
      <c r="CPY87" s="94"/>
      <c r="CPZ87" s="94"/>
      <c r="CQA87" s="94"/>
      <c r="CQB87" s="94"/>
      <c r="CQC87" s="94"/>
      <c r="CQD87" s="94"/>
      <c r="CQE87" s="94"/>
      <c r="CQF87" s="94"/>
      <c r="CQG87" s="94"/>
      <c r="CQH87" s="94"/>
      <c r="CQI87" s="94"/>
      <c r="CQJ87" s="94"/>
      <c r="CQK87" s="94"/>
      <c r="CQL87" s="94"/>
      <c r="CQM87" s="94"/>
      <c r="CQN87" s="94"/>
      <c r="CQO87" s="94"/>
      <c r="CQP87" s="94"/>
      <c r="CQQ87" s="94"/>
      <c r="CQR87" s="94"/>
      <c r="CQS87" s="94"/>
      <c r="CQT87" s="94"/>
      <c r="CQU87" s="94"/>
      <c r="CQV87" s="94"/>
      <c r="CQW87" s="94"/>
      <c r="CQX87" s="94"/>
      <c r="CQY87" s="94"/>
      <c r="CQZ87" s="94"/>
      <c r="CRA87" s="94"/>
      <c r="CRB87" s="94"/>
      <c r="CRC87" s="94"/>
      <c r="CRD87" s="94"/>
      <c r="CRE87" s="94"/>
      <c r="CRF87" s="94"/>
      <c r="CRG87" s="94"/>
      <c r="CRH87" s="94"/>
      <c r="CRI87" s="94"/>
      <c r="CRJ87" s="94"/>
      <c r="CRK87" s="94"/>
      <c r="CRL87" s="94"/>
      <c r="CRM87" s="94"/>
      <c r="CRN87" s="94"/>
      <c r="CRO87" s="94"/>
      <c r="CRP87" s="94"/>
      <c r="CRQ87" s="94"/>
      <c r="CRR87" s="94"/>
      <c r="CRS87" s="94"/>
      <c r="CRT87" s="94"/>
      <c r="CRU87" s="94"/>
      <c r="CRV87" s="94"/>
      <c r="CRW87" s="94"/>
      <c r="CRX87" s="94"/>
      <c r="CRY87" s="94"/>
      <c r="CRZ87" s="94"/>
      <c r="CSA87" s="94"/>
      <c r="CSB87" s="94"/>
      <c r="CSC87" s="94"/>
      <c r="CSD87" s="94"/>
      <c r="CSE87" s="94"/>
      <c r="CSF87" s="94"/>
      <c r="CSG87" s="94"/>
      <c r="CSH87" s="94"/>
      <c r="CSI87" s="94"/>
      <c r="CSJ87" s="94"/>
      <c r="CSK87" s="94"/>
      <c r="CSL87" s="94"/>
      <c r="CSM87" s="94"/>
      <c r="CSN87" s="94"/>
      <c r="CSO87" s="94"/>
      <c r="CSP87" s="94"/>
      <c r="CSQ87" s="94"/>
      <c r="CSR87" s="94"/>
      <c r="CSS87" s="94"/>
      <c r="CST87" s="94"/>
      <c r="CSU87" s="94"/>
      <c r="CSV87" s="94"/>
      <c r="CSW87" s="94"/>
      <c r="CSX87" s="94"/>
      <c r="CSY87" s="94"/>
      <c r="CSZ87" s="94"/>
      <c r="CTA87" s="94"/>
      <c r="CTB87" s="94"/>
      <c r="CTC87" s="94"/>
      <c r="CTD87" s="94"/>
      <c r="CTE87" s="94"/>
      <c r="CTF87" s="94"/>
      <c r="CTG87" s="94"/>
      <c r="CTH87" s="94"/>
      <c r="CTI87" s="94"/>
      <c r="CTJ87" s="94"/>
      <c r="CTK87" s="94"/>
      <c r="CTL87" s="94"/>
      <c r="CTM87" s="94"/>
      <c r="CTN87" s="94"/>
      <c r="CTO87" s="94"/>
      <c r="CTP87" s="94"/>
      <c r="CTQ87" s="94"/>
      <c r="CTR87" s="94"/>
      <c r="CTS87" s="94"/>
      <c r="CTT87" s="94"/>
      <c r="CTU87" s="94"/>
      <c r="CTV87" s="94"/>
      <c r="CTW87" s="94"/>
      <c r="CTX87" s="94"/>
      <c r="CTY87" s="94"/>
      <c r="CTZ87" s="94"/>
      <c r="CUA87" s="94"/>
      <c r="CUB87" s="94"/>
      <c r="CUC87" s="94"/>
      <c r="CUD87" s="94"/>
      <c r="CUE87" s="94"/>
      <c r="CUF87" s="94"/>
      <c r="CUG87" s="94"/>
      <c r="CUH87" s="94"/>
      <c r="CUI87" s="94"/>
      <c r="CUJ87" s="94"/>
      <c r="CUK87" s="94"/>
      <c r="CUL87" s="94"/>
      <c r="CUM87" s="94"/>
      <c r="CUN87" s="94"/>
      <c r="CUO87" s="94"/>
      <c r="CUP87" s="94"/>
      <c r="CUQ87" s="94"/>
      <c r="CUR87" s="94"/>
      <c r="CUS87" s="94"/>
      <c r="CUT87" s="94"/>
      <c r="CUU87" s="94"/>
      <c r="CUV87" s="94"/>
      <c r="CUW87" s="94"/>
      <c r="CUX87" s="94"/>
      <c r="CUY87" s="94"/>
      <c r="CUZ87" s="94"/>
      <c r="CVA87" s="94"/>
      <c r="CVB87" s="94"/>
      <c r="CVC87" s="94"/>
      <c r="CVD87" s="94"/>
      <c r="CVE87" s="94"/>
      <c r="CVF87" s="94"/>
      <c r="CVG87" s="94"/>
      <c r="CVH87" s="94"/>
      <c r="CVI87" s="94"/>
      <c r="CVJ87" s="94"/>
      <c r="CVK87" s="94"/>
      <c r="CVL87" s="94"/>
      <c r="CVM87" s="94"/>
      <c r="CVN87" s="94"/>
      <c r="CVO87" s="94"/>
      <c r="CVP87" s="94"/>
      <c r="CVQ87" s="94"/>
      <c r="CVR87" s="94"/>
      <c r="CVS87" s="94"/>
      <c r="CVT87" s="94"/>
      <c r="CVU87" s="94"/>
      <c r="CVV87" s="94"/>
      <c r="CVW87" s="94"/>
      <c r="CVX87" s="94"/>
      <c r="CVY87" s="94"/>
      <c r="CVZ87" s="94"/>
      <c r="CWA87" s="94"/>
      <c r="CWB87" s="94"/>
      <c r="CWC87" s="94"/>
      <c r="CWD87" s="94"/>
      <c r="CWE87" s="94"/>
      <c r="CWF87" s="94"/>
      <c r="CWG87" s="94"/>
      <c r="CWH87" s="94"/>
      <c r="CWI87" s="94"/>
      <c r="CWJ87" s="94"/>
      <c r="CWK87" s="94"/>
      <c r="CWL87" s="94"/>
      <c r="CWM87" s="94"/>
      <c r="CWN87" s="94"/>
      <c r="CWO87" s="94"/>
      <c r="CWP87" s="94"/>
      <c r="CWQ87" s="94"/>
      <c r="CWR87" s="94"/>
      <c r="CWS87" s="94"/>
      <c r="CWT87" s="94"/>
      <c r="CWU87" s="94"/>
      <c r="CWV87" s="94"/>
      <c r="CWW87" s="94"/>
      <c r="CWX87" s="94"/>
      <c r="CWY87" s="94"/>
      <c r="CWZ87" s="94"/>
      <c r="CXA87" s="94"/>
      <c r="CXB87" s="94"/>
      <c r="CXC87" s="94"/>
      <c r="CXD87" s="94"/>
      <c r="CXE87" s="94"/>
      <c r="CXF87" s="94"/>
      <c r="CXG87" s="94"/>
      <c r="CXH87" s="94"/>
      <c r="CXI87" s="94"/>
      <c r="CXJ87" s="94"/>
      <c r="CXK87" s="94"/>
      <c r="CXL87" s="94"/>
      <c r="CXM87" s="94"/>
      <c r="CXN87" s="94"/>
      <c r="CXO87" s="94"/>
      <c r="CXP87" s="94"/>
      <c r="CXQ87" s="94"/>
      <c r="CXR87" s="94"/>
      <c r="CXS87" s="94"/>
      <c r="CXT87" s="94"/>
      <c r="CXU87" s="94"/>
      <c r="CXV87" s="94"/>
      <c r="CXW87" s="94"/>
      <c r="CXX87" s="94"/>
      <c r="CXY87" s="94"/>
      <c r="CXZ87" s="94"/>
      <c r="CYA87" s="94"/>
      <c r="CYB87" s="94"/>
      <c r="CYC87" s="94"/>
      <c r="CYD87" s="94"/>
      <c r="CYE87" s="94"/>
      <c r="CYF87" s="94"/>
      <c r="CYG87" s="94"/>
      <c r="CYH87" s="94"/>
      <c r="CYI87" s="94"/>
      <c r="CYJ87" s="94"/>
      <c r="CYK87" s="94"/>
      <c r="CYL87" s="94"/>
      <c r="CYM87" s="94"/>
      <c r="CYN87" s="94"/>
      <c r="CYO87" s="94"/>
      <c r="CYP87" s="94"/>
      <c r="CYQ87" s="94"/>
      <c r="CYR87" s="94"/>
      <c r="CYS87" s="94"/>
      <c r="CYT87" s="94"/>
      <c r="CYU87" s="94"/>
      <c r="CYV87" s="94"/>
      <c r="CYW87" s="94"/>
      <c r="CYX87" s="94"/>
      <c r="CYY87" s="94"/>
      <c r="CYZ87" s="94"/>
      <c r="CZA87" s="94"/>
      <c r="CZB87" s="94"/>
      <c r="CZC87" s="94"/>
      <c r="CZD87" s="94"/>
      <c r="CZE87" s="94"/>
      <c r="CZF87" s="94"/>
      <c r="CZG87" s="94"/>
      <c r="CZH87" s="94"/>
      <c r="CZI87" s="94"/>
      <c r="CZJ87" s="94"/>
      <c r="CZK87" s="94"/>
      <c r="CZL87" s="94"/>
      <c r="CZM87" s="94"/>
      <c r="CZN87" s="94"/>
      <c r="CZO87" s="94"/>
      <c r="CZP87" s="94"/>
      <c r="CZQ87" s="94"/>
      <c r="CZR87" s="94"/>
      <c r="CZS87" s="94"/>
      <c r="CZT87" s="94"/>
      <c r="CZU87" s="94"/>
      <c r="CZV87" s="94"/>
      <c r="CZW87" s="94"/>
      <c r="CZX87" s="94"/>
      <c r="CZY87" s="94"/>
      <c r="CZZ87" s="94"/>
      <c r="DAA87" s="94"/>
      <c r="DAB87" s="94"/>
      <c r="DAC87" s="94"/>
      <c r="DAD87" s="94"/>
      <c r="DAE87" s="94"/>
      <c r="DAF87" s="94"/>
      <c r="DAG87" s="94"/>
      <c r="DAH87" s="94"/>
      <c r="DAI87" s="94"/>
      <c r="DAJ87" s="94"/>
      <c r="DAK87" s="94"/>
      <c r="DAL87" s="94"/>
      <c r="DAM87" s="94"/>
      <c r="DAN87" s="94"/>
      <c r="DAO87" s="94"/>
      <c r="DAP87" s="94"/>
      <c r="DAQ87" s="94"/>
      <c r="DAR87" s="94"/>
      <c r="DAS87" s="94"/>
      <c r="DAT87" s="94"/>
      <c r="DAU87" s="94"/>
      <c r="DAV87" s="94"/>
      <c r="DAW87" s="94"/>
      <c r="DAX87" s="94"/>
      <c r="DAY87" s="94"/>
      <c r="DAZ87" s="94"/>
      <c r="DBA87" s="94"/>
      <c r="DBB87" s="94"/>
      <c r="DBC87" s="94"/>
      <c r="DBD87" s="94"/>
      <c r="DBE87" s="94"/>
      <c r="DBF87" s="94"/>
      <c r="DBG87" s="94"/>
      <c r="DBH87" s="94"/>
      <c r="DBI87" s="94"/>
      <c r="DBJ87" s="94"/>
      <c r="DBK87" s="94"/>
      <c r="DBL87" s="94"/>
      <c r="DBM87" s="94"/>
      <c r="DBN87" s="94"/>
      <c r="DBO87" s="94"/>
      <c r="DBP87" s="94"/>
      <c r="DBQ87" s="94"/>
      <c r="DBR87" s="94"/>
      <c r="DBS87" s="94"/>
      <c r="DBT87" s="94"/>
      <c r="DBU87" s="94"/>
      <c r="DBV87" s="94"/>
      <c r="DBW87" s="94"/>
      <c r="DBX87" s="94"/>
      <c r="DBY87" s="94"/>
      <c r="DBZ87" s="94"/>
      <c r="DCA87" s="94"/>
      <c r="DCB87" s="94"/>
      <c r="DCC87" s="94"/>
      <c r="DCD87" s="94"/>
      <c r="DCE87" s="94"/>
      <c r="DCF87" s="94"/>
      <c r="DCG87" s="94"/>
      <c r="DCH87" s="94"/>
      <c r="DCI87" s="94"/>
      <c r="DCJ87" s="94"/>
      <c r="DCK87" s="94"/>
      <c r="DCL87" s="94"/>
      <c r="DCM87" s="94"/>
      <c r="DCN87" s="94"/>
      <c r="DCO87" s="94"/>
      <c r="DCP87" s="94"/>
      <c r="DCQ87" s="94"/>
      <c r="DCR87" s="94"/>
      <c r="DCS87" s="94"/>
      <c r="DCT87" s="94"/>
      <c r="DCU87" s="94"/>
      <c r="DCV87" s="94"/>
      <c r="DCW87" s="94"/>
      <c r="DCX87" s="94"/>
      <c r="DCY87" s="94"/>
      <c r="DCZ87" s="94"/>
      <c r="DDA87" s="94"/>
      <c r="DDB87" s="94"/>
      <c r="DDC87" s="94"/>
      <c r="DDD87" s="94"/>
      <c r="DDE87" s="94"/>
      <c r="DDF87" s="94"/>
      <c r="DDG87" s="94"/>
      <c r="DDH87" s="94"/>
      <c r="DDI87" s="94"/>
      <c r="DDJ87" s="94"/>
      <c r="DDK87" s="94"/>
      <c r="DDL87" s="94"/>
      <c r="DDM87" s="94"/>
      <c r="DDN87" s="94"/>
      <c r="DDO87" s="94"/>
      <c r="DDP87" s="94"/>
      <c r="DDQ87" s="94"/>
      <c r="DDR87" s="94"/>
      <c r="DDS87" s="94"/>
      <c r="DDT87" s="94"/>
      <c r="DDU87" s="94"/>
      <c r="DDV87" s="94"/>
      <c r="DDW87" s="94"/>
      <c r="DDX87" s="94"/>
      <c r="DDY87" s="94"/>
      <c r="DDZ87" s="94"/>
      <c r="DEA87" s="94"/>
      <c r="DEB87" s="94"/>
      <c r="DEC87" s="94"/>
      <c r="DED87" s="94"/>
      <c r="DEE87" s="94"/>
      <c r="DEF87" s="94"/>
      <c r="DEG87" s="94"/>
      <c r="DEH87" s="94"/>
      <c r="DEI87" s="94"/>
      <c r="DEJ87" s="94"/>
      <c r="DEK87" s="94"/>
      <c r="DEL87" s="94"/>
      <c r="DEM87" s="94"/>
      <c r="DEN87" s="94"/>
      <c r="DEO87" s="94"/>
      <c r="DEP87" s="94"/>
      <c r="DEQ87" s="94"/>
      <c r="DER87" s="94"/>
      <c r="DES87" s="94"/>
      <c r="DET87" s="94"/>
      <c r="DEU87" s="94"/>
      <c r="DEV87" s="94"/>
      <c r="DEW87" s="94"/>
      <c r="DEX87" s="94"/>
      <c r="DEY87" s="94"/>
      <c r="DEZ87" s="94"/>
      <c r="DFA87" s="94"/>
      <c r="DFB87" s="94"/>
      <c r="DFC87" s="94"/>
      <c r="DFD87" s="94"/>
      <c r="DFE87" s="94"/>
      <c r="DFF87" s="94"/>
      <c r="DFG87" s="94"/>
      <c r="DFH87" s="94"/>
      <c r="DFI87" s="94"/>
      <c r="DFJ87" s="94"/>
      <c r="DFK87" s="94"/>
      <c r="DFL87" s="94"/>
      <c r="DFM87" s="94"/>
      <c r="DFN87" s="94"/>
      <c r="DFO87" s="94"/>
      <c r="DFP87" s="94"/>
      <c r="DFQ87" s="94"/>
      <c r="DFR87" s="94"/>
      <c r="DFS87" s="94"/>
      <c r="DFT87" s="94"/>
      <c r="DFU87" s="94"/>
      <c r="DFV87" s="94"/>
      <c r="DFW87" s="94"/>
      <c r="DFX87" s="94"/>
      <c r="DFY87" s="94"/>
      <c r="DFZ87" s="94"/>
      <c r="DGA87" s="94"/>
      <c r="DGB87" s="94"/>
      <c r="DGC87" s="94"/>
      <c r="DGD87" s="94"/>
      <c r="DGE87" s="94"/>
      <c r="DGF87" s="94"/>
      <c r="DGG87" s="94"/>
      <c r="DGH87" s="94"/>
      <c r="DGI87" s="94"/>
      <c r="DGJ87" s="94"/>
      <c r="DGK87" s="94"/>
      <c r="DGL87" s="94"/>
      <c r="DGM87" s="94"/>
      <c r="DGN87" s="94"/>
      <c r="DGO87" s="94"/>
      <c r="DGP87" s="94"/>
      <c r="DGQ87" s="94"/>
      <c r="DGR87" s="94"/>
      <c r="DGS87" s="94"/>
      <c r="DGT87" s="94"/>
      <c r="DGU87" s="94"/>
      <c r="DGV87" s="94"/>
      <c r="DGW87" s="94"/>
      <c r="DGX87" s="94"/>
      <c r="DGY87" s="94"/>
      <c r="DGZ87" s="94"/>
      <c r="DHA87" s="94"/>
      <c r="DHB87" s="94"/>
      <c r="DHC87" s="94"/>
      <c r="DHD87" s="94"/>
      <c r="DHE87" s="94"/>
      <c r="DHF87" s="94"/>
      <c r="DHG87" s="94"/>
      <c r="DHH87" s="94"/>
      <c r="DHI87" s="94"/>
      <c r="DHJ87" s="94"/>
      <c r="DHK87" s="94"/>
      <c r="DHL87" s="94"/>
      <c r="DHM87" s="94"/>
      <c r="DHN87" s="94"/>
      <c r="DHO87" s="94"/>
      <c r="DHP87" s="94"/>
      <c r="DHQ87" s="94"/>
      <c r="DHR87" s="94"/>
      <c r="DHS87" s="94"/>
      <c r="DHT87" s="94"/>
      <c r="DHU87" s="94"/>
      <c r="DHV87" s="94"/>
      <c r="DHW87" s="94"/>
      <c r="DHX87" s="94"/>
      <c r="DHY87" s="94"/>
      <c r="DHZ87" s="94"/>
      <c r="DIA87" s="94"/>
      <c r="DIB87" s="94"/>
      <c r="DIC87" s="94"/>
      <c r="DID87" s="94"/>
      <c r="DIE87" s="94"/>
      <c r="DIF87" s="94"/>
      <c r="DIG87" s="94"/>
      <c r="DIH87" s="94"/>
      <c r="DII87" s="94"/>
      <c r="DIJ87" s="94"/>
      <c r="DIK87" s="94"/>
      <c r="DIL87" s="94"/>
      <c r="DIM87" s="94"/>
      <c r="DIN87" s="94"/>
      <c r="DIO87" s="94"/>
      <c r="DIP87" s="94"/>
      <c r="DIQ87" s="94"/>
      <c r="DIR87" s="94"/>
      <c r="DIS87" s="94"/>
      <c r="DIT87" s="94"/>
      <c r="DIU87" s="94"/>
      <c r="DIV87" s="94"/>
      <c r="DIW87" s="94"/>
      <c r="DIX87" s="94"/>
      <c r="DIY87" s="94"/>
      <c r="DIZ87" s="94"/>
      <c r="DJA87" s="94"/>
      <c r="DJB87" s="94"/>
      <c r="DJC87" s="94"/>
      <c r="DJD87" s="94"/>
      <c r="DJE87" s="94"/>
      <c r="DJF87" s="94"/>
      <c r="DJG87" s="94"/>
      <c r="DJH87" s="94"/>
      <c r="DJI87" s="94"/>
      <c r="DJJ87" s="94"/>
      <c r="DJK87" s="94"/>
      <c r="DJL87" s="94"/>
      <c r="DJM87" s="94"/>
      <c r="DJN87" s="94"/>
      <c r="DJO87" s="94"/>
      <c r="DJP87" s="94"/>
      <c r="DJQ87" s="94"/>
      <c r="DJR87" s="94"/>
      <c r="DJS87" s="94"/>
      <c r="DJT87" s="94"/>
      <c r="DJU87" s="94"/>
      <c r="DJV87" s="94"/>
      <c r="DJW87" s="94"/>
      <c r="DJX87" s="94"/>
      <c r="DJY87" s="94"/>
      <c r="DJZ87" s="94"/>
      <c r="DKA87" s="94"/>
      <c r="DKB87" s="94"/>
      <c r="DKC87" s="94"/>
      <c r="DKD87" s="94"/>
      <c r="DKE87" s="94"/>
      <c r="DKF87" s="94"/>
      <c r="DKG87" s="94"/>
      <c r="DKH87" s="94"/>
      <c r="DKI87" s="94"/>
      <c r="DKJ87" s="94"/>
      <c r="DKK87" s="94"/>
      <c r="DKL87" s="94"/>
      <c r="DKM87" s="94"/>
      <c r="DKN87" s="94"/>
      <c r="DKO87" s="94"/>
      <c r="DKP87" s="94"/>
      <c r="DKQ87" s="94"/>
      <c r="DKR87" s="94"/>
      <c r="DKS87" s="94"/>
      <c r="DKT87" s="94"/>
      <c r="DKU87" s="94"/>
      <c r="DKV87" s="94"/>
      <c r="DKW87" s="94"/>
      <c r="DKX87" s="94"/>
      <c r="DKY87" s="94"/>
      <c r="DKZ87" s="94"/>
      <c r="DLA87" s="94"/>
      <c r="DLB87" s="94"/>
      <c r="DLC87" s="94"/>
      <c r="DLD87" s="94"/>
      <c r="DLE87" s="94"/>
      <c r="DLF87" s="94"/>
      <c r="DLG87" s="94"/>
      <c r="DLH87" s="94"/>
      <c r="DLI87" s="94"/>
      <c r="DLJ87" s="94"/>
      <c r="DLK87" s="94"/>
      <c r="DLL87" s="94"/>
      <c r="DLM87" s="94"/>
      <c r="DLN87" s="94"/>
      <c r="DLO87" s="94"/>
      <c r="DLP87" s="94"/>
      <c r="DLQ87" s="94"/>
      <c r="DLR87" s="94"/>
      <c r="DLS87" s="94"/>
      <c r="DLT87" s="94"/>
      <c r="DLU87" s="94"/>
      <c r="DLV87" s="94"/>
      <c r="DLW87" s="94"/>
      <c r="DLX87" s="94"/>
      <c r="DLY87" s="94"/>
      <c r="DLZ87" s="94"/>
      <c r="DMA87" s="94"/>
      <c r="DMB87" s="94"/>
      <c r="DMC87" s="94"/>
      <c r="DMD87" s="94"/>
      <c r="DME87" s="94"/>
      <c r="DMF87" s="94"/>
      <c r="DMG87" s="94"/>
      <c r="DMH87" s="94"/>
      <c r="DMI87" s="94"/>
      <c r="DMJ87" s="94"/>
      <c r="DMK87" s="94"/>
      <c r="DML87" s="94"/>
      <c r="DMM87" s="94"/>
      <c r="DMN87" s="94"/>
      <c r="DMO87" s="94"/>
      <c r="DMP87" s="94"/>
      <c r="DMQ87" s="94"/>
      <c r="DMR87" s="94"/>
      <c r="DMS87" s="94"/>
      <c r="DMT87" s="94"/>
      <c r="DMU87" s="94"/>
      <c r="DMV87" s="94"/>
      <c r="DMW87" s="94"/>
      <c r="DMX87" s="94"/>
      <c r="DMY87" s="94"/>
      <c r="DMZ87" s="94"/>
      <c r="DNA87" s="94"/>
      <c r="DNB87" s="94"/>
      <c r="DNC87" s="94"/>
      <c r="DND87" s="94"/>
      <c r="DNE87" s="94"/>
      <c r="DNF87" s="94"/>
      <c r="DNG87" s="94"/>
      <c r="DNH87" s="94"/>
      <c r="DNI87" s="94"/>
      <c r="DNJ87" s="94"/>
      <c r="DNK87" s="94"/>
      <c r="DNL87" s="94"/>
      <c r="DNM87" s="94"/>
      <c r="DNN87" s="94"/>
      <c r="DNO87" s="94"/>
      <c r="DNP87" s="94"/>
      <c r="DNQ87" s="94"/>
      <c r="DNR87" s="94"/>
      <c r="DNS87" s="94"/>
      <c r="DNT87" s="94"/>
      <c r="DNU87" s="94"/>
      <c r="DNV87" s="94"/>
      <c r="DNW87" s="94"/>
      <c r="DNX87" s="94"/>
      <c r="DNY87" s="94"/>
      <c r="DNZ87" s="94"/>
      <c r="DOA87" s="94"/>
      <c r="DOB87" s="94"/>
      <c r="DOC87" s="94"/>
      <c r="DOD87" s="94"/>
      <c r="DOE87" s="94"/>
      <c r="DOF87" s="94"/>
      <c r="DOG87" s="94"/>
      <c r="DOH87" s="94"/>
      <c r="DOI87" s="94"/>
      <c r="DOJ87" s="94"/>
      <c r="DOK87" s="94"/>
      <c r="DOL87" s="94"/>
      <c r="DOM87" s="94"/>
      <c r="DON87" s="94"/>
      <c r="DOO87" s="94"/>
      <c r="DOP87" s="94"/>
      <c r="DOQ87" s="94"/>
      <c r="DOR87" s="94"/>
      <c r="DOS87" s="94"/>
      <c r="DOT87" s="94"/>
      <c r="DOU87" s="94"/>
      <c r="DOV87" s="94"/>
      <c r="DOW87" s="94"/>
      <c r="DOX87" s="94"/>
      <c r="DOY87" s="94"/>
      <c r="DOZ87" s="94"/>
      <c r="DPA87" s="94"/>
      <c r="DPB87" s="94"/>
      <c r="DPC87" s="94"/>
      <c r="DPD87" s="94"/>
      <c r="DPE87" s="94"/>
      <c r="DPF87" s="94"/>
      <c r="DPG87" s="94"/>
      <c r="DPH87" s="94"/>
      <c r="DPI87" s="94"/>
      <c r="DPJ87" s="94"/>
      <c r="DPK87" s="94"/>
      <c r="DPL87" s="94"/>
      <c r="DPM87" s="94"/>
      <c r="DPN87" s="94"/>
      <c r="DPO87" s="94"/>
      <c r="DPP87" s="94"/>
      <c r="DPQ87" s="94"/>
      <c r="DPR87" s="94"/>
      <c r="DPS87" s="94"/>
      <c r="DPT87" s="94"/>
      <c r="DPU87" s="94"/>
      <c r="DPV87" s="94"/>
      <c r="DPW87" s="94"/>
      <c r="DPX87" s="94"/>
      <c r="DPY87" s="94"/>
      <c r="DPZ87" s="94"/>
      <c r="DQA87" s="94"/>
      <c r="DQB87" s="94"/>
      <c r="DQC87" s="94"/>
      <c r="DQD87" s="94"/>
      <c r="DQE87" s="94"/>
      <c r="DQF87" s="94"/>
      <c r="DQG87" s="94"/>
      <c r="DQH87" s="94"/>
      <c r="DQI87" s="94"/>
      <c r="DQJ87" s="94"/>
      <c r="DQK87" s="94"/>
      <c r="DQL87" s="94"/>
      <c r="DQM87" s="94"/>
      <c r="DQN87" s="94"/>
      <c r="DQO87" s="94"/>
      <c r="DQP87" s="94"/>
      <c r="DQQ87" s="94"/>
      <c r="DQR87" s="94"/>
      <c r="DQS87" s="94"/>
      <c r="DQT87" s="94"/>
      <c r="DQU87" s="94"/>
      <c r="DQV87" s="94"/>
      <c r="DQW87" s="94"/>
      <c r="DQX87" s="94"/>
      <c r="DQY87" s="94"/>
      <c r="DQZ87" s="94"/>
      <c r="DRA87" s="94"/>
      <c r="DRB87" s="94"/>
      <c r="DRC87" s="94"/>
      <c r="DRD87" s="94"/>
      <c r="DRE87" s="94"/>
      <c r="DRF87" s="94"/>
      <c r="DRG87" s="94"/>
      <c r="DRH87" s="94"/>
      <c r="DRI87" s="94"/>
      <c r="DRJ87" s="94"/>
      <c r="DRK87" s="94"/>
      <c r="DRL87" s="94"/>
      <c r="DRM87" s="94"/>
      <c r="DRN87" s="94"/>
      <c r="DRO87" s="94"/>
      <c r="DRP87" s="94"/>
      <c r="DRQ87" s="94"/>
      <c r="DRR87" s="94"/>
      <c r="DRS87" s="94"/>
      <c r="DRT87" s="94"/>
      <c r="DRU87" s="94"/>
      <c r="DRV87" s="94"/>
      <c r="DRW87" s="94"/>
      <c r="DRX87" s="94"/>
      <c r="DRY87" s="94"/>
      <c r="DRZ87" s="94"/>
      <c r="DSA87" s="94"/>
      <c r="DSB87" s="94"/>
      <c r="DSC87" s="94"/>
      <c r="DSD87" s="94"/>
      <c r="DSE87" s="94"/>
      <c r="DSF87" s="94"/>
      <c r="DSG87" s="94"/>
      <c r="DSH87" s="94"/>
      <c r="DSI87" s="94"/>
      <c r="DSJ87" s="94"/>
      <c r="DSK87" s="94"/>
      <c r="DSL87" s="94"/>
      <c r="DSM87" s="94"/>
      <c r="DSN87" s="94"/>
      <c r="DSO87" s="94"/>
      <c r="DSP87" s="94"/>
      <c r="DSQ87" s="94"/>
      <c r="DSR87" s="94"/>
      <c r="DSS87" s="94"/>
      <c r="DST87" s="94"/>
      <c r="DSU87" s="94"/>
      <c r="DSV87" s="94"/>
      <c r="DSW87" s="94"/>
      <c r="DSX87" s="94"/>
      <c r="DSY87" s="94"/>
      <c r="DSZ87" s="94"/>
      <c r="DTA87" s="94"/>
      <c r="DTB87" s="94"/>
      <c r="DTC87" s="94"/>
      <c r="DTD87" s="94"/>
      <c r="DTE87" s="94"/>
      <c r="DTF87" s="94"/>
      <c r="DTG87" s="94"/>
      <c r="DTH87" s="94"/>
      <c r="DTI87" s="94"/>
      <c r="DTJ87" s="94"/>
      <c r="DTK87" s="94"/>
      <c r="DTL87" s="94"/>
      <c r="DTM87" s="94"/>
      <c r="DTN87" s="94"/>
      <c r="DTO87" s="94"/>
      <c r="DTP87" s="94"/>
      <c r="DTQ87" s="94"/>
      <c r="DTR87" s="94"/>
      <c r="DTS87" s="94"/>
      <c r="DTT87" s="94"/>
      <c r="DTU87" s="94"/>
      <c r="DTV87" s="94"/>
      <c r="DTW87" s="94"/>
      <c r="DTX87" s="94"/>
      <c r="DTY87" s="94"/>
      <c r="DTZ87" s="94"/>
      <c r="DUA87" s="94"/>
      <c r="DUB87" s="94"/>
      <c r="DUC87" s="94"/>
      <c r="DUD87" s="94"/>
      <c r="DUE87" s="94"/>
      <c r="DUF87" s="94"/>
      <c r="DUG87" s="94"/>
      <c r="DUH87" s="94"/>
      <c r="DUI87" s="94"/>
      <c r="DUJ87" s="94"/>
      <c r="DUK87" s="94"/>
      <c r="DUL87" s="94"/>
      <c r="DUM87" s="94"/>
      <c r="DUN87" s="94"/>
      <c r="DUO87" s="94"/>
      <c r="DUP87" s="94"/>
      <c r="DUQ87" s="94"/>
      <c r="DUR87" s="94"/>
      <c r="DUS87" s="94"/>
      <c r="DUT87" s="94"/>
      <c r="DUU87" s="94"/>
      <c r="DUV87" s="94"/>
      <c r="DUW87" s="94"/>
      <c r="DUX87" s="94"/>
      <c r="DUY87" s="94"/>
      <c r="DUZ87" s="94"/>
      <c r="DVA87" s="94"/>
      <c r="DVB87" s="94"/>
      <c r="DVC87" s="94"/>
      <c r="DVD87" s="94"/>
      <c r="DVE87" s="94"/>
      <c r="DVF87" s="94"/>
      <c r="DVG87" s="94"/>
      <c r="DVH87" s="94"/>
      <c r="DVI87" s="94"/>
      <c r="DVJ87" s="94"/>
      <c r="DVK87" s="94"/>
      <c r="DVL87" s="94"/>
      <c r="DVM87" s="94"/>
      <c r="DVN87" s="94"/>
      <c r="DVO87" s="94"/>
      <c r="DVP87" s="94"/>
      <c r="DVQ87" s="94"/>
      <c r="DVR87" s="94"/>
      <c r="DVS87" s="94"/>
      <c r="DVT87" s="94"/>
      <c r="DVU87" s="94"/>
      <c r="DVV87" s="94"/>
      <c r="DVW87" s="94"/>
      <c r="DVX87" s="94"/>
      <c r="DVY87" s="94"/>
      <c r="DVZ87" s="94"/>
      <c r="DWA87" s="94"/>
      <c r="DWB87" s="94"/>
      <c r="DWC87" s="94"/>
      <c r="DWD87" s="94"/>
      <c r="DWE87" s="94"/>
      <c r="DWF87" s="94"/>
      <c r="DWG87" s="94"/>
      <c r="DWH87" s="94"/>
      <c r="DWI87" s="94"/>
      <c r="DWJ87" s="94"/>
      <c r="DWK87" s="94"/>
      <c r="DWL87" s="94"/>
      <c r="DWM87" s="94"/>
      <c r="DWN87" s="94"/>
      <c r="DWO87" s="94"/>
      <c r="DWP87" s="94"/>
      <c r="DWQ87" s="94"/>
      <c r="DWR87" s="94"/>
      <c r="DWS87" s="94"/>
      <c r="DWT87" s="94"/>
      <c r="DWU87" s="94"/>
      <c r="DWV87" s="94"/>
      <c r="DWW87" s="94"/>
      <c r="DWX87" s="94"/>
      <c r="DWY87" s="94"/>
      <c r="DWZ87" s="94"/>
      <c r="DXA87" s="94"/>
      <c r="DXB87" s="94"/>
      <c r="DXC87" s="94"/>
      <c r="DXD87" s="94"/>
      <c r="DXE87" s="94"/>
      <c r="DXF87" s="94"/>
      <c r="DXG87" s="94"/>
      <c r="DXH87" s="94"/>
      <c r="DXI87" s="94"/>
      <c r="DXJ87" s="94"/>
      <c r="DXK87" s="94"/>
      <c r="DXL87" s="94"/>
      <c r="DXM87" s="94"/>
      <c r="DXN87" s="94"/>
      <c r="DXO87" s="94"/>
      <c r="DXP87" s="94"/>
      <c r="DXQ87" s="94"/>
      <c r="DXR87" s="94"/>
      <c r="DXS87" s="94"/>
      <c r="DXT87" s="94"/>
      <c r="DXU87" s="94"/>
      <c r="DXV87" s="94"/>
      <c r="DXW87" s="94"/>
      <c r="DXX87" s="94"/>
      <c r="DXY87" s="94"/>
      <c r="DXZ87" s="94"/>
      <c r="DYA87" s="94"/>
      <c r="DYB87" s="94"/>
      <c r="DYC87" s="94"/>
      <c r="DYD87" s="94"/>
      <c r="DYE87" s="94"/>
      <c r="DYF87" s="94"/>
      <c r="DYG87" s="94"/>
      <c r="DYH87" s="94"/>
      <c r="DYI87" s="94"/>
      <c r="DYJ87" s="94"/>
      <c r="DYK87" s="94"/>
      <c r="DYL87" s="94"/>
      <c r="DYM87" s="94"/>
      <c r="DYN87" s="94"/>
      <c r="DYO87" s="94"/>
      <c r="DYP87" s="94"/>
      <c r="DYQ87" s="94"/>
      <c r="DYR87" s="94"/>
      <c r="DYS87" s="94"/>
      <c r="DYT87" s="94"/>
      <c r="DYU87" s="94"/>
      <c r="DYV87" s="94"/>
      <c r="DYW87" s="94"/>
      <c r="DYX87" s="94"/>
      <c r="DYY87" s="94"/>
      <c r="DYZ87" s="94"/>
      <c r="DZA87" s="94"/>
      <c r="DZB87" s="94"/>
      <c r="DZC87" s="94"/>
      <c r="DZD87" s="94"/>
      <c r="DZE87" s="94"/>
      <c r="DZF87" s="94"/>
      <c r="DZG87" s="94"/>
      <c r="DZH87" s="94"/>
      <c r="DZI87" s="94"/>
      <c r="DZJ87" s="94"/>
      <c r="DZK87" s="94"/>
      <c r="DZL87" s="94"/>
      <c r="DZM87" s="94"/>
      <c r="DZN87" s="94"/>
      <c r="DZO87" s="94"/>
      <c r="DZP87" s="94"/>
      <c r="DZQ87" s="94"/>
      <c r="DZR87" s="94"/>
      <c r="DZS87" s="94"/>
      <c r="DZT87" s="94"/>
      <c r="DZU87" s="94"/>
      <c r="DZV87" s="94"/>
      <c r="DZW87" s="94"/>
      <c r="DZX87" s="94"/>
      <c r="DZY87" s="94"/>
      <c r="DZZ87" s="94"/>
      <c r="EAA87" s="94"/>
      <c r="EAB87" s="94"/>
      <c r="EAC87" s="94"/>
      <c r="EAD87" s="94"/>
      <c r="EAE87" s="94"/>
      <c r="EAF87" s="94"/>
      <c r="EAG87" s="94"/>
      <c r="EAH87" s="94"/>
      <c r="EAI87" s="94"/>
      <c r="EAJ87" s="94"/>
      <c r="EAK87" s="94"/>
      <c r="EAL87" s="94"/>
      <c r="EAM87" s="94"/>
      <c r="EAN87" s="94"/>
      <c r="EAO87" s="94"/>
      <c r="EAP87" s="94"/>
      <c r="EAQ87" s="94"/>
      <c r="EAR87" s="94"/>
      <c r="EAS87" s="94"/>
      <c r="EAT87" s="94"/>
      <c r="EAU87" s="94"/>
      <c r="EAV87" s="94"/>
      <c r="EAW87" s="94"/>
      <c r="EAX87" s="94"/>
      <c r="EAY87" s="94"/>
      <c r="EAZ87" s="94"/>
      <c r="EBA87" s="94"/>
      <c r="EBB87" s="94"/>
      <c r="EBC87" s="94"/>
      <c r="EBD87" s="94"/>
      <c r="EBE87" s="94"/>
      <c r="EBF87" s="94"/>
      <c r="EBG87" s="94"/>
      <c r="EBH87" s="94"/>
      <c r="EBI87" s="94"/>
      <c r="EBJ87" s="94"/>
      <c r="EBK87" s="94"/>
      <c r="EBL87" s="94"/>
      <c r="EBM87" s="94"/>
      <c r="EBN87" s="94"/>
      <c r="EBO87" s="94"/>
      <c r="EBP87" s="94"/>
      <c r="EBQ87" s="94"/>
      <c r="EBR87" s="94"/>
      <c r="EBS87" s="94"/>
      <c r="EBT87" s="94"/>
      <c r="EBU87" s="94"/>
      <c r="EBV87" s="94"/>
      <c r="EBW87" s="94"/>
      <c r="EBX87" s="94"/>
      <c r="EBY87" s="94"/>
      <c r="EBZ87" s="94"/>
      <c r="ECA87" s="94"/>
      <c r="ECB87" s="94"/>
      <c r="ECC87" s="94"/>
      <c r="ECD87" s="94"/>
      <c r="ECE87" s="94"/>
      <c r="ECF87" s="94"/>
      <c r="ECG87" s="94"/>
      <c r="ECH87" s="94"/>
      <c r="ECI87" s="94"/>
      <c r="ECJ87" s="94"/>
      <c r="ECK87" s="94"/>
      <c r="ECL87" s="94"/>
      <c r="ECM87" s="94"/>
      <c r="ECN87" s="94"/>
      <c r="ECO87" s="94"/>
      <c r="ECP87" s="94"/>
      <c r="ECQ87" s="94"/>
      <c r="ECR87" s="94"/>
      <c r="ECS87" s="94"/>
      <c r="ECT87" s="94"/>
      <c r="ECU87" s="94"/>
      <c r="ECV87" s="94"/>
      <c r="ECW87" s="94"/>
      <c r="ECX87" s="94"/>
      <c r="ECY87" s="94"/>
      <c r="ECZ87" s="94"/>
      <c r="EDA87" s="94"/>
      <c r="EDB87" s="94"/>
      <c r="EDC87" s="94"/>
      <c r="EDD87" s="94"/>
      <c r="EDE87" s="94"/>
      <c r="EDF87" s="94"/>
      <c r="EDG87" s="94"/>
      <c r="EDH87" s="94"/>
      <c r="EDI87" s="94"/>
      <c r="EDJ87" s="94"/>
      <c r="EDK87" s="94"/>
      <c r="EDL87" s="94"/>
      <c r="EDM87" s="94"/>
      <c r="EDN87" s="94"/>
      <c r="EDO87" s="94"/>
      <c r="EDP87" s="94"/>
      <c r="EDQ87" s="94"/>
      <c r="EDR87" s="94"/>
      <c r="EDS87" s="94"/>
      <c r="EDT87" s="94"/>
      <c r="EDU87" s="94"/>
      <c r="EDV87" s="94"/>
      <c r="EDW87" s="94"/>
      <c r="EDX87" s="94"/>
      <c r="EDY87" s="94"/>
      <c r="EDZ87" s="94"/>
      <c r="EEA87" s="94"/>
      <c r="EEB87" s="94"/>
      <c r="EEC87" s="94"/>
      <c r="EED87" s="94"/>
      <c r="EEE87" s="94"/>
      <c r="EEF87" s="94"/>
      <c r="EEG87" s="94"/>
      <c r="EEH87" s="94"/>
      <c r="EEI87" s="94"/>
      <c r="EEJ87" s="94"/>
      <c r="EEK87" s="94"/>
      <c r="EEL87" s="94"/>
      <c r="EEM87" s="94"/>
      <c r="EEN87" s="94"/>
      <c r="EEO87" s="94"/>
      <c r="EEP87" s="94"/>
      <c r="EEQ87" s="94"/>
      <c r="EER87" s="94"/>
      <c r="EES87" s="94"/>
      <c r="EET87" s="94"/>
      <c r="EEU87" s="94"/>
      <c r="EEV87" s="94"/>
      <c r="EEW87" s="94"/>
      <c r="EEX87" s="94"/>
      <c r="EEY87" s="94"/>
      <c r="EEZ87" s="94"/>
      <c r="EFA87" s="94"/>
      <c r="EFB87" s="94"/>
      <c r="EFC87" s="94"/>
      <c r="EFD87" s="94"/>
      <c r="EFE87" s="94"/>
      <c r="EFF87" s="94"/>
      <c r="EFG87" s="94"/>
      <c r="EFH87" s="94"/>
      <c r="EFI87" s="94"/>
      <c r="EFJ87" s="94"/>
      <c r="EFK87" s="94"/>
      <c r="EFL87" s="94"/>
      <c r="EFM87" s="94"/>
      <c r="EFN87" s="94"/>
      <c r="EFO87" s="94"/>
      <c r="EFP87" s="94"/>
      <c r="EFQ87" s="94"/>
      <c r="EFR87" s="94"/>
      <c r="EFS87" s="94"/>
      <c r="EFT87" s="94"/>
      <c r="EFU87" s="94"/>
      <c r="EFV87" s="94"/>
      <c r="EFW87" s="94"/>
      <c r="EFX87" s="94"/>
      <c r="EFY87" s="94"/>
      <c r="EFZ87" s="94"/>
      <c r="EGA87" s="94"/>
      <c r="EGB87" s="94"/>
      <c r="EGC87" s="94"/>
      <c r="EGD87" s="94"/>
      <c r="EGE87" s="94"/>
      <c r="EGF87" s="94"/>
      <c r="EGG87" s="94"/>
      <c r="EGH87" s="94"/>
      <c r="EGI87" s="94"/>
      <c r="EGJ87" s="94"/>
      <c r="EGK87" s="94"/>
      <c r="EGL87" s="94"/>
      <c r="EGM87" s="94"/>
      <c r="EGN87" s="94"/>
      <c r="EGO87" s="94"/>
      <c r="EGP87" s="94"/>
      <c r="EGQ87" s="94"/>
      <c r="EGR87" s="94"/>
      <c r="EGS87" s="94"/>
      <c r="EGT87" s="94"/>
      <c r="EGU87" s="94"/>
      <c r="EGV87" s="94"/>
      <c r="EGW87" s="94"/>
      <c r="EGX87" s="94"/>
      <c r="EGY87" s="94"/>
      <c r="EGZ87" s="94"/>
      <c r="EHA87" s="94"/>
      <c r="EHB87" s="94"/>
      <c r="EHC87" s="94"/>
      <c r="EHD87" s="94"/>
      <c r="EHE87" s="94"/>
      <c r="EHF87" s="94"/>
      <c r="EHG87" s="94"/>
      <c r="EHH87" s="94"/>
      <c r="EHI87" s="94"/>
      <c r="EHJ87" s="94"/>
      <c r="EHK87" s="94"/>
      <c r="EHL87" s="94"/>
      <c r="EHM87" s="94"/>
      <c r="EHN87" s="94"/>
      <c r="EHO87" s="94"/>
      <c r="EHP87" s="94"/>
      <c r="EHQ87" s="94"/>
      <c r="EHR87" s="94"/>
      <c r="EHS87" s="94"/>
      <c r="EHT87" s="94"/>
      <c r="EHU87" s="94"/>
      <c r="EHV87" s="94"/>
      <c r="EHW87" s="94"/>
      <c r="EHX87" s="94"/>
      <c r="EHY87" s="94"/>
      <c r="EHZ87" s="94"/>
      <c r="EIA87" s="94"/>
      <c r="EIB87" s="94"/>
      <c r="EIC87" s="94"/>
      <c r="EID87" s="94"/>
      <c r="EIE87" s="94"/>
      <c r="EIF87" s="94"/>
      <c r="EIG87" s="94"/>
      <c r="EIH87" s="94"/>
      <c r="EII87" s="94"/>
      <c r="EIJ87" s="94"/>
      <c r="EIK87" s="94"/>
      <c r="EIL87" s="94"/>
      <c r="EIM87" s="94"/>
      <c r="EIN87" s="94"/>
      <c r="EIO87" s="94"/>
      <c r="EIP87" s="94"/>
      <c r="EIQ87" s="94"/>
      <c r="EIR87" s="94"/>
      <c r="EIS87" s="94"/>
      <c r="EIT87" s="94"/>
      <c r="EIU87" s="94"/>
      <c r="EIV87" s="94"/>
      <c r="EIW87" s="94"/>
      <c r="EIX87" s="94"/>
      <c r="EIY87" s="94"/>
      <c r="EIZ87" s="94"/>
      <c r="EJA87" s="94"/>
      <c r="EJB87" s="94"/>
      <c r="EJC87" s="94"/>
      <c r="EJD87" s="94"/>
      <c r="EJE87" s="94"/>
      <c r="EJF87" s="94"/>
      <c r="EJG87" s="94"/>
      <c r="EJH87" s="94"/>
      <c r="EJI87" s="94"/>
      <c r="EJJ87" s="94"/>
      <c r="EJK87" s="94"/>
      <c r="EJL87" s="94"/>
      <c r="EJM87" s="94"/>
      <c r="EJN87" s="94"/>
      <c r="EJO87" s="94"/>
      <c r="EJP87" s="94"/>
      <c r="EJQ87" s="94"/>
      <c r="EJR87" s="94"/>
      <c r="EJS87" s="94"/>
      <c r="EJT87" s="94"/>
      <c r="EJU87" s="94"/>
      <c r="EJV87" s="94"/>
      <c r="EJW87" s="94"/>
      <c r="EJX87" s="94"/>
      <c r="EJY87" s="94"/>
      <c r="EJZ87" s="94"/>
      <c r="EKA87" s="94"/>
      <c r="EKB87" s="94"/>
      <c r="EKC87" s="94"/>
      <c r="EKD87" s="94"/>
      <c r="EKE87" s="94"/>
      <c r="EKF87" s="94"/>
      <c r="EKG87" s="94"/>
      <c r="EKH87" s="94"/>
      <c r="EKI87" s="94"/>
      <c r="EKJ87" s="94"/>
      <c r="EKK87" s="94"/>
      <c r="EKL87" s="94"/>
      <c r="EKM87" s="94"/>
      <c r="EKN87" s="94"/>
      <c r="EKO87" s="94"/>
      <c r="EKP87" s="94"/>
      <c r="EKQ87" s="94"/>
      <c r="EKR87" s="94"/>
      <c r="EKS87" s="94"/>
      <c r="EKT87" s="94"/>
      <c r="EKU87" s="94"/>
      <c r="EKV87" s="94"/>
      <c r="EKW87" s="94"/>
      <c r="EKX87" s="94"/>
      <c r="EKY87" s="94"/>
      <c r="EKZ87" s="94"/>
      <c r="ELA87" s="94"/>
      <c r="ELB87" s="94"/>
      <c r="ELC87" s="94"/>
      <c r="ELD87" s="94"/>
      <c r="ELE87" s="94"/>
      <c r="ELF87" s="94"/>
      <c r="ELG87" s="94"/>
      <c r="ELH87" s="94"/>
      <c r="ELI87" s="94"/>
      <c r="ELJ87" s="94"/>
      <c r="ELK87" s="94"/>
      <c r="ELL87" s="94"/>
      <c r="ELM87" s="94"/>
      <c r="ELN87" s="94"/>
      <c r="ELO87" s="94"/>
      <c r="ELP87" s="94"/>
      <c r="ELQ87" s="94"/>
      <c r="ELR87" s="94"/>
      <c r="ELS87" s="94"/>
      <c r="ELT87" s="94"/>
      <c r="ELU87" s="94"/>
      <c r="ELV87" s="94"/>
      <c r="ELW87" s="94"/>
      <c r="ELX87" s="94"/>
      <c r="ELY87" s="94"/>
      <c r="ELZ87" s="94"/>
      <c r="EMA87" s="94"/>
      <c r="EMB87" s="94"/>
      <c r="EMC87" s="94"/>
      <c r="EMD87" s="94"/>
      <c r="EME87" s="94"/>
      <c r="EMF87" s="94"/>
      <c r="EMG87" s="94"/>
      <c r="EMH87" s="94"/>
      <c r="EMI87" s="94"/>
      <c r="EMJ87" s="94"/>
      <c r="EMK87" s="94"/>
      <c r="EML87" s="94"/>
      <c r="EMM87" s="94"/>
      <c r="EMN87" s="94"/>
      <c r="EMO87" s="94"/>
      <c r="EMP87" s="94"/>
      <c r="EMQ87" s="94"/>
      <c r="EMR87" s="94"/>
      <c r="EMS87" s="94"/>
      <c r="EMT87" s="94"/>
      <c r="EMU87" s="94"/>
      <c r="EMV87" s="94"/>
      <c r="EMW87" s="94"/>
      <c r="EMX87" s="94"/>
      <c r="EMY87" s="94"/>
      <c r="EMZ87" s="94"/>
      <c r="ENA87" s="94"/>
      <c r="ENB87" s="94"/>
      <c r="ENC87" s="94"/>
      <c r="END87" s="94"/>
      <c r="ENE87" s="94"/>
      <c r="ENF87" s="94"/>
      <c r="ENG87" s="94"/>
      <c r="ENH87" s="94"/>
      <c r="ENI87" s="94"/>
      <c r="ENJ87" s="94"/>
      <c r="ENK87" s="94"/>
      <c r="ENL87" s="94"/>
      <c r="ENM87" s="94"/>
      <c r="ENN87" s="94"/>
      <c r="ENO87" s="94"/>
      <c r="ENP87" s="94"/>
      <c r="ENQ87" s="94"/>
      <c r="ENR87" s="94"/>
      <c r="ENS87" s="94"/>
      <c r="ENT87" s="94"/>
      <c r="ENU87" s="94"/>
      <c r="ENV87" s="94"/>
      <c r="ENW87" s="94"/>
      <c r="ENX87" s="94"/>
      <c r="ENY87" s="94"/>
      <c r="ENZ87" s="94"/>
      <c r="EOA87" s="94"/>
      <c r="EOB87" s="94"/>
      <c r="EOC87" s="94"/>
      <c r="EOD87" s="94"/>
      <c r="EOE87" s="94"/>
      <c r="EOF87" s="94"/>
      <c r="EOG87" s="94"/>
      <c r="EOH87" s="94"/>
      <c r="EOI87" s="94"/>
      <c r="EOJ87" s="94"/>
      <c r="EOK87" s="94"/>
      <c r="EOL87" s="94"/>
      <c r="EOM87" s="94"/>
      <c r="EON87" s="94"/>
      <c r="EOO87" s="94"/>
      <c r="EOP87" s="94"/>
      <c r="EOQ87" s="94"/>
      <c r="EOR87" s="94"/>
      <c r="EOS87" s="94"/>
      <c r="EOT87" s="94"/>
      <c r="EOU87" s="94"/>
      <c r="EOV87" s="94"/>
      <c r="EOW87" s="94"/>
      <c r="EOX87" s="94"/>
      <c r="EOY87" s="94"/>
      <c r="EOZ87" s="94"/>
      <c r="EPA87" s="94"/>
      <c r="EPB87" s="94"/>
      <c r="EPC87" s="94"/>
      <c r="EPD87" s="94"/>
      <c r="EPE87" s="94"/>
      <c r="EPF87" s="94"/>
      <c r="EPG87" s="94"/>
      <c r="EPH87" s="94"/>
      <c r="EPI87" s="94"/>
      <c r="EPJ87" s="94"/>
      <c r="EPK87" s="94"/>
      <c r="EPL87" s="94"/>
      <c r="EPM87" s="94"/>
      <c r="EPN87" s="94"/>
      <c r="EPO87" s="94"/>
      <c r="EPP87" s="94"/>
      <c r="EPQ87" s="94"/>
      <c r="EPR87" s="94"/>
      <c r="EPS87" s="94"/>
      <c r="EPT87" s="94"/>
      <c r="EPU87" s="94"/>
      <c r="EPV87" s="94"/>
      <c r="EPW87" s="94"/>
      <c r="EPX87" s="94"/>
      <c r="EPY87" s="94"/>
      <c r="EPZ87" s="94"/>
      <c r="EQA87" s="94"/>
      <c r="EQB87" s="94"/>
      <c r="EQC87" s="94"/>
      <c r="EQD87" s="94"/>
      <c r="EQE87" s="94"/>
      <c r="EQF87" s="94"/>
      <c r="EQG87" s="94"/>
      <c r="EQH87" s="94"/>
      <c r="EQI87" s="94"/>
      <c r="EQJ87" s="94"/>
      <c r="EQK87" s="94"/>
      <c r="EQL87" s="94"/>
      <c r="EQM87" s="94"/>
      <c r="EQN87" s="94"/>
      <c r="EQO87" s="94"/>
      <c r="EQP87" s="94"/>
      <c r="EQQ87" s="94"/>
      <c r="EQR87" s="94"/>
      <c r="EQS87" s="94"/>
      <c r="EQT87" s="94"/>
      <c r="EQU87" s="94"/>
      <c r="EQV87" s="94"/>
      <c r="EQW87" s="94"/>
      <c r="EQX87" s="94"/>
      <c r="EQY87" s="94"/>
      <c r="EQZ87" s="94"/>
      <c r="ERA87" s="94"/>
      <c r="ERB87" s="94"/>
      <c r="ERC87" s="94"/>
      <c r="ERD87" s="94"/>
      <c r="ERE87" s="94"/>
      <c r="ERF87" s="94"/>
      <c r="ERG87" s="94"/>
      <c r="ERH87" s="94"/>
      <c r="ERI87" s="94"/>
      <c r="ERJ87" s="94"/>
      <c r="ERK87" s="94"/>
      <c r="ERL87" s="94"/>
      <c r="ERM87" s="94"/>
      <c r="ERN87" s="94"/>
      <c r="ERO87" s="94"/>
      <c r="ERP87" s="94"/>
      <c r="ERQ87" s="94"/>
      <c r="ERR87" s="94"/>
      <c r="ERS87" s="94"/>
      <c r="ERT87" s="94"/>
      <c r="ERU87" s="94"/>
      <c r="ERV87" s="94"/>
      <c r="ERW87" s="94"/>
      <c r="ERX87" s="94"/>
      <c r="ERY87" s="94"/>
      <c r="ERZ87" s="94"/>
      <c r="ESA87" s="94"/>
      <c r="ESB87" s="94"/>
      <c r="ESC87" s="94"/>
      <c r="ESD87" s="94"/>
      <c r="ESE87" s="94"/>
      <c r="ESF87" s="94"/>
      <c r="ESG87" s="94"/>
      <c r="ESH87" s="94"/>
      <c r="ESI87" s="94"/>
      <c r="ESJ87" s="94"/>
      <c r="ESK87" s="94"/>
      <c r="ESL87" s="94"/>
      <c r="ESM87" s="94"/>
      <c r="ESN87" s="94"/>
      <c r="ESO87" s="94"/>
      <c r="ESP87" s="94"/>
      <c r="ESQ87" s="94"/>
      <c r="ESR87" s="94"/>
      <c r="ESS87" s="94"/>
      <c r="EST87" s="94"/>
      <c r="ESU87" s="94"/>
      <c r="ESV87" s="94"/>
      <c r="ESW87" s="94"/>
      <c r="ESX87" s="94"/>
      <c r="ESY87" s="94"/>
      <c r="ESZ87" s="94"/>
      <c r="ETA87" s="94"/>
      <c r="ETB87" s="94"/>
      <c r="ETC87" s="94"/>
      <c r="ETD87" s="94"/>
      <c r="ETE87" s="94"/>
      <c r="ETF87" s="94"/>
      <c r="ETG87" s="94"/>
      <c r="ETH87" s="94"/>
      <c r="ETI87" s="94"/>
      <c r="ETJ87" s="94"/>
      <c r="ETK87" s="94"/>
      <c r="ETL87" s="94"/>
      <c r="ETM87" s="94"/>
      <c r="ETN87" s="94"/>
      <c r="ETO87" s="94"/>
      <c r="ETP87" s="94"/>
      <c r="ETQ87" s="94"/>
      <c r="ETR87" s="94"/>
      <c r="ETS87" s="94"/>
      <c r="ETT87" s="94"/>
      <c r="ETU87" s="94"/>
      <c r="ETV87" s="94"/>
      <c r="ETW87" s="94"/>
      <c r="ETX87" s="94"/>
      <c r="ETY87" s="94"/>
      <c r="ETZ87" s="94"/>
      <c r="EUA87" s="94"/>
      <c r="EUB87" s="94"/>
      <c r="EUC87" s="94"/>
      <c r="EUD87" s="94"/>
      <c r="EUE87" s="94"/>
      <c r="EUF87" s="94"/>
      <c r="EUG87" s="94"/>
      <c r="EUH87" s="94"/>
      <c r="EUI87" s="94"/>
      <c r="EUJ87" s="94"/>
      <c r="EUK87" s="94"/>
      <c r="EUL87" s="94"/>
      <c r="EUM87" s="94"/>
      <c r="EUN87" s="94"/>
      <c r="EUO87" s="94"/>
      <c r="EUP87" s="94"/>
      <c r="EUQ87" s="94"/>
      <c r="EUR87" s="94"/>
      <c r="EUS87" s="94"/>
      <c r="EUT87" s="94"/>
      <c r="EUU87" s="94"/>
      <c r="EUV87" s="94"/>
      <c r="EUW87" s="94"/>
      <c r="EUX87" s="94"/>
      <c r="EUY87" s="94"/>
      <c r="EUZ87" s="94"/>
      <c r="EVA87" s="94"/>
      <c r="EVB87" s="94"/>
      <c r="EVC87" s="94"/>
      <c r="EVD87" s="94"/>
      <c r="EVE87" s="94"/>
      <c r="EVF87" s="94"/>
      <c r="EVG87" s="94"/>
      <c r="EVH87" s="94"/>
      <c r="EVI87" s="94"/>
      <c r="EVJ87" s="94"/>
      <c r="EVK87" s="94"/>
      <c r="EVL87" s="94"/>
      <c r="EVM87" s="94"/>
      <c r="EVN87" s="94"/>
      <c r="EVO87" s="94"/>
      <c r="EVP87" s="94"/>
      <c r="EVQ87" s="94"/>
      <c r="EVR87" s="94"/>
      <c r="EVS87" s="94"/>
      <c r="EVT87" s="94"/>
      <c r="EVU87" s="94"/>
      <c r="EVV87" s="94"/>
      <c r="EVW87" s="94"/>
      <c r="EVX87" s="94"/>
      <c r="EVY87" s="94"/>
      <c r="EVZ87" s="94"/>
      <c r="EWA87" s="94"/>
      <c r="EWB87" s="94"/>
      <c r="EWC87" s="94"/>
      <c r="EWD87" s="94"/>
      <c r="EWE87" s="94"/>
      <c r="EWF87" s="94"/>
      <c r="EWG87" s="94"/>
      <c r="EWH87" s="94"/>
      <c r="EWI87" s="94"/>
      <c r="EWJ87" s="94"/>
      <c r="EWK87" s="94"/>
      <c r="EWL87" s="94"/>
      <c r="EWM87" s="94"/>
      <c r="EWN87" s="94"/>
      <c r="EWO87" s="94"/>
      <c r="EWP87" s="94"/>
      <c r="EWQ87" s="94"/>
      <c r="EWR87" s="94"/>
      <c r="EWS87" s="94"/>
      <c r="EWT87" s="94"/>
      <c r="EWU87" s="94"/>
      <c r="EWV87" s="94"/>
      <c r="EWW87" s="94"/>
      <c r="EWX87" s="94"/>
      <c r="EWY87" s="94"/>
      <c r="EWZ87" s="94"/>
      <c r="EXA87" s="94"/>
      <c r="EXB87" s="94"/>
      <c r="EXC87" s="94"/>
      <c r="EXD87" s="94"/>
      <c r="EXE87" s="94"/>
      <c r="EXF87" s="94"/>
      <c r="EXG87" s="94"/>
      <c r="EXH87" s="94"/>
      <c r="EXI87" s="94"/>
      <c r="EXJ87" s="94"/>
      <c r="EXK87" s="94"/>
      <c r="EXL87" s="94"/>
      <c r="EXM87" s="94"/>
      <c r="EXN87" s="94"/>
      <c r="EXO87" s="94"/>
      <c r="EXP87" s="94"/>
      <c r="EXQ87" s="94"/>
      <c r="EXR87" s="94"/>
      <c r="EXS87" s="94"/>
      <c r="EXT87" s="94"/>
      <c r="EXU87" s="94"/>
      <c r="EXV87" s="94"/>
      <c r="EXW87" s="94"/>
      <c r="EXX87" s="94"/>
      <c r="EXY87" s="94"/>
      <c r="EXZ87" s="94"/>
      <c r="EYA87" s="94"/>
      <c r="EYB87" s="94"/>
      <c r="EYC87" s="94"/>
      <c r="EYD87" s="94"/>
      <c r="EYE87" s="94"/>
      <c r="EYF87" s="94"/>
      <c r="EYG87" s="94"/>
      <c r="EYH87" s="94"/>
      <c r="EYI87" s="94"/>
      <c r="EYJ87" s="94"/>
      <c r="EYK87" s="94"/>
      <c r="EYL87" s="94"/>
      <c r="EYM87" s="94"/>
      <c r="EYN87" s="94"/>
      <c r="EYO87" s="94"/>
      <c r="EYP87" s="94"/>
      <c r="EYQ87" s="94"/>
      <c r="EYR87" s="94"/>
      <c r="EYS87" s="94"/>
      <c r="EYT87" s="94"/>
      <c r="EYU87" s="94"/>
      <c r="EYV87" s="94"/>
      <c r="EYW87" s="94"/>
      <c r="EYX87" s="94"/>
      <c r="EYY87" s="94"/>
      <c r="EYZ87" s="94"/>
      <c r="EZA87" s="94"/>
      <c r="EZB87" s="94"/>
      <c r="EZC87" s="94"/>
      <c r="EZD87" s="94"/>
      <c r="EZE87" s="94"/>
      <c r="EZF87" s="94"/>
      <c r="EZG87" s="94"/>
      <c r="EZH87" s="94"/>
      <c r="EZI87" s="94"/>
      <c r="EZJ87" s="94"/>
      <c r="EZK87" s="94"/>
      <c r="EZL87" s="94"/>
      <c r="EZM87" s="94"/>
      <c r="EZN87" s="94"/>
      <c r="EZO87" s="94"/>
      <c r="EZP87" s="94"/>
      <c r="EZQ87" s="94"/>
      <c r="EZR87" s="94"/>
      <c r="EZS87" s="94"/>
      <c r="EZT87" s="94"/>
      <c r="EZU87" s="94"/>
      <c r="EZV87" s="94"/>
      <c r="EZW87" s="94"/>
      <c r="EZX87" s="94"/>
      <c r="EZY87" s="94"/>
      <c r="EZZ87" s="94"/>
      <c r="FAA87" s="94"/>
      <c r="FAB87" s="94"/>
      <c r="FAC87" s="94"/>
      <c r="FAD87" s="94"/>
      <c r="FAE87" s="94"/>
      <c r="FAF87" s="94"/>
      <c r="FAG87" s="94"/>
      <c r="FAH87" s="94"/>
      <c r="FAI87" s="94"/>
      <c r="FAJ87" s="94"/>
      <c r="FAK87" s="94"/>
      <c r="FAL87" s="94"/>
      <c r="FAM87" s="94"/>
      <c r="FAN87" s="94"/>
      <c r="FAO87" s="94"/>
      <c r="FAP87" s="94"/>
      <c r="FAQ87" s="94"/>
      <c r="FAR87" s="94"/>
      <c r="FAS87" s="94"/>
      <c r="FAT87" s="94"/>
      <c r="FAU87" s="94"/>
      <c r="FAV87" s="94"/>
      <c r="FAW87" s="94"/>
      <c r="FAX87" s="94"/>
      <c r="FAY87" s="94"/>
      <c r="FAZ87" s="94"/>
      <c r="FBA87" s="94"/>
      <c r="FBB87" s="94"/>
      <c r="FBC87" s="94"/>
      <c r="FBD87" s="94"/>
      <c r="FBE87" s="94"/>
      <c r="FBF87" s="94"/>
      <c r="FBG87" s="94"/>
      <c r="FBH87" s="94"/>
      <c r="FBI87" s="94"/>
      <c r="FBJ87" s="94"/>
      <c r="FBK87" s="94"/>
      <c r="FBL87" s="94"/>
      <c r="FBM87" s="94"/>
      <c r="FBN87" s="94"/>
      <c r="FBO87" s="94"/>
      <c r="FBP87" s="94"/>
      <c r="FBQ87" s="94"/>
      <c r="FBR87" s="94"/>
      <c r="FBS87" s="94"/>
      <c r="FBT87" s="94"/>
      <c r="FBU87" s="94"/>
      <c r="FBV87" s="94"/>
      <c r="FBW87" s="94"/>
      <c r="FBX87" s="94"/>
      <c r="FBY87" s="94"/>
      <c r="FBZ87" s="94"/>
      <c r="FCA87" s="94"/>
      <c r="FCB87" s="94"/>
      <c r="FCC87" s="94"/>
      <c r="FCD87" s="94"/>
      <c r="FCE87" s="94"/>
      <c r="FCF87" s="94"/>
      <c r="FCG87" s="94"/>
      <c r="FCH87" s="94"/>
      <c r="FCI87" s="94"/>
      <c r="FCJ87" s="94"/>
      <c r="FCK87" s="94"/>
      <c r="FCL87" s="94"/>
      <c r="FCM87" s="94"/>
      <c r="FCN87" s="94"/>
      <c r="FCO87" s="94"/>
      <c r="FCP87" s="94"/>
      <c r="FCQ87" s="94"/>
      <c r="FCR87" s="94"/>
      <c r="FCS87" s="94"/>
      <c r="FCT87" s="94"/>
      <c r="FCU87" s="94"/>
      <c r="FCV87" s="94"/>
      <c r="FCW87" s="94"/>
      <c r="FCX87" s="94"/>
      <c r="FCY87" s="94"/>
      <c r="FCZ87" s="94"/>
      <c r="FDA87" s="94"/>
      <c r="FDB87" s="94"/>
      <c r="FDC87" s="94"/>
      <c r="FDD87" s="94"/>
      <c r="FDE87" s="94"/>
      <c r="FDF87" s="94"/>
      <c r="FDG87" s="94"/>
      <c r="FDH87" s="94"/>
      <c r="FDI87" s="94"/>
      <c r="FDJ87" s="94"/>
      <c r="FDK87" s="94"/>
      <c r="FDL87" s="94"/>
      <c r="FDM87" s="94"/>
      <c r="FDN87" s="94"/>
      <c r="FDO87" s="94"/>
      <c r="FDP87" s="94"/>
      <c r="FDQ87" s="94"/>
      <c r="FDR87" s="94"/>
      <c r="FDS87" s="94"/>
      <c r="FDT87" s="94"/>
      <c r="FDU87" s="94"/>
      <c r="FDV87" s="94"/>
      <c r="FDW87" s="94"/>
      <c r="FDX87" s="94"/>
      <c r="FDY87" s="94"/>
      <c r="FDZ87" s="94"/>
      <c r="FEA87" s="94"/>
      <c r="FEB87" s="94"/>
      <c r="FEC87" s="94"/>
      <c r="FED87" s="94"/>
      <c r="FEE87" s="94"/>
      <c r="FEF87" s="94"/>
      <c r="FEG87" s="94"/>
      <c r="FEH87" s="94"/>
      <c r="FEI87" s="94"/>
      <c r="FEJ87" s="94"/>
      <c r="FEK87" s="94"/>
      <c r="FEL87" s="94"/>
      <c r="FEM87" s="94"/>
      <c r="FEN87" s="94"/>
      <c r="FEO87" s="94"/>
      <c r="FEP87" s="94"/>
      <c r="FEQ87" s="94"/>
      <c r="FER87" s="94"/>
      <c r="FES87" s="94"/>
      <c r="FET87" s="94"/>
      <c r="FEU87" s="94"/>
      <c r="FEV87" s="94"/>
      <c r="FEW87" s="94"/>
      <c r="FEX87" s="94"/>
      <c r="FEY87" s="94"/>
      <c r="FEZ87" s="94"/>
      <c r="FFA87" s="94"/>
      <c r="FFB87" s="94"/>
      <c r="FFC87" s="94"/>
      <c r="FFD87" s="94"/>
      <c r="FFE87" s="94"/>
      <c r="FFF87" s="94"/>
      <c r="FFG87" s="94"/>
      <c r="FFH87" s="94"/>
      <c r="FFI87" s="94"/>
      <c r="FFJ87" s="94"/>
      <c r="FFK87" s="94"/>
      <c r="FFL87" s="94"/>
      <c r="FFM87" s="94"/>
      <c r="FFN87" s="94"/>
      <c r="FFO87" s="94"/>
      <c r="FFP87" s="94"/>
      <c r="FFQ87" s="94"/>
      <c r="FFR87" s="94"/>
      <c r="FFS87" s="94"/>
      <c r="FFT87" s="94"/>
      <c r="FFU87" s="94"/>
      <c r="FFV87" s="94"/>
      <c r="FFW87" s="94"/>
      <c r="FFX87" s="94"/>
      <c r="FFY87" s="94"/>
      <c r="FFZ87" s="94"/>
      <c r="FGA87" s="94"/>
      <c r="FGB87" s="94"/>
      <c r="FGC87" s="94"/>
      <c r="FGD87" s="94"/>
      <c r="FGE87" s="94"/>
      <c r="FGF87" s="94"/>
      <c r="FGG87" s="94"/>
      <c r="FGH87" s="94"/>
      <c r="FGI87" s="94"/>
      <c r="FGJ87" s="94"/>
      <c r="FGK87" s="94"/>
      <c r="FGL87" s="94"/>
      <c r="FGM87" s="94"/>
      <c r="FGN87" s="94"/>
      <c r="FGO87" s="94"/>
      <c r="FGP87" s="94"/>
      <c r="FGQ87" s="94"/>
      <c r="FGR87" s="94"/>
      <c r="FGS87" s="94"/>
      <c r="FGT87" s="94"/>
      <c r="FGU87" s="94"/>
      <c r="FGV87" s="94"/>
      <c r="FGW87" s="94"/>
      <c r="FGX87" s="94"/>
      <c r="FGY87" s="94"/>
      <c r="FGZ87" s="94"/>
      <c r="FHA87" s="94"/>
      <c r="FHB87" s="94"/>
      <c r="FHC87" s="94"/>
      <c r="FHD87" s="94"/>
      <c r="FHE87" s="94"/>
      <c r="FHF87" s="94"/>
      <c r="FHG87" s="94"/>
      <c r="FHH87" s="94"/>
      <c r="FHI87" s="94"/>
      <c r="FHJ87" s="94"/>
      <c r="FHK87" s="94"/>
      <c r="FHL87" s="94"/>
      <c r="FHM87" s="94"/>
      <c r="FHN87" s="94"/>
      <c r="FHO87" s="94"/>
      <c r="FHP87" s="94"/>
      <c r="FHQ87" s="94"/>
      <c r="FHR87" s="94"/>
      <c r="FHS87" s="94"/>
      <c r="FHT87" s="94"/>
      <c r="FHU87" s="94"/>
      <c r="FHV87" s="94"/>
      <c r="FHW87" s="94"/>
      <c r="FHX87" s="94"/>
      <c r="FHY87" s="94"/>
      <c r="FHZ87" s="94"/>
      <c r="FIA87" s="94"/>
      <c r="FIB87" s="94"/>
      <c r="FIC87" s="94"/>
      <c r="FID87" s="94"/>
      <c r="FIE87" s="94"/>
      <c r="FIF87" s="94"/>
      <c r="FIG87" s="94"/>
      <c r="FIH87" s="94"/>
      <c r="FII87" s="94"/>
      <c r="FIJ87" s="94"/>
      <c r="FIK87" s="94"/>
      <c r="FIL87" s="94"/>
      <c r="FIM87" s="94"/>
      <c r="FIN87" s="94"/>
      <c r="FIO87" s="94"/>
      <c r="FIP87" s="94"/>
      <c r="FIQ87" s="94"/>
      <c r="FIR87" s="94"/>
      <c r="FIS87" s="94"/>
      <c r="FIT87" s="94"/>
      <c r="FIU87" s="94"/>
      <c r="FIV87" s="94"/>
      <c r="FIW87" s="94"/>
      <c r="FIX87" s="94"/>
      <c r="FIY87" s="94"/>
      <c r="FIZ87" s="94"/>
      <c r="FJA87" s="94"/>
      <c r="FJB87" s="94"/>
      <c r="FJC87" s="94"/>
      <c r="FJD87" s="94"/>
      <c r="FJE87" s="94"/>
      <c r="FJF87" s="94"/>
      <c r="FJG87" s="94"/>
      <c r="FJH87" s="94"/>
      <c r="FJI87" s="94"/>
      <c r="FJJ87" s="94"/>
      <c r="FJK87" s="94"/>
      <c r="FJL87" s="94"/>
      <c r="FJM87" s="94"/>
      <c r="FJN87" s="94"/>
      <c r="FJO87" s="94"/>
      <c r="FJP87" s="94"/>
      <c r="FJQ87" s="94"/>
      <c r="FJR87" s="94"/>
      <c r="FJS87" s="94"/>
      <c r="FJT87" s="94"/>
      <c r="FJU87" s="94"/>
      <c r="FJV87" s="94"/>
      <c r="FJW87" s="94"/>
      <c r="FJX87" s="94"/>
      <c r="FJY87" s="94"/>
      <c r="FJZ87" s="94"/>
      <c r="FKA87" s="94"/>
      <c r="FKB87" s="94"/>
      <c r="FKC87" s="94"/>
      <c r="FKD87" s="94"/>
      <c r="FKE87" s="94"/>
      <c r="FKF87" s="94"/>
      <c r="FKG87" s="94"/>
      <c r="FKH87" s="94"/>
      <c r="FKI87" s="94"/>
      <c r="FKJ87" s="94"/>
      <c r="FKK87" s="94"/>
      <c r="FKL87" s="94"/>
      <c r="FKM87" s="94"/>
      <c r="FKN87" s="94"/>
      <c r="FKO87" s="94"/>
      <c r="FKP87" s="94"/>
      <c r="FKQ87" s="94"/>
      <c r="FKR87" s="94"/>
      <c r="FKS87" s="94"/>
      <c r="FKT87" s="94"/>
      <c r="FKU87" s="94"/>
      <c r="FKV87" s="94"/>
      <c r="FKW87" s="94"/>
      <c r="FKX87" s="94"/>
      <c r="FKY87" s="94"/>
      <c r="FKZ87" s="94"/>
      <c r="FLA87" s="94"/>
      <c r="FLB87" s="94"/>
      <c r="FLC87" s="94"/>
      <c r="FLD87" s="94"/>
      <c r="FLE87" s="94"/>
      <c r="FLF87" s="94"/>
      <c r="FLG87" s="94"/>
      <c r="FLH87" s="94"/>
      <c r="FLI87" s="94"/>
      <c r="FLJ87" s="94"/>
      <c r="FLK87" s="94"/>
      <c r="FLL87" s="94"/>
      <c r="FLM87" s="94"/>
      <c r="FLN87" s="94"/>
      <c r="FLO87" s="94"/>
      <c r="FLP87" s="94"/>
      <c r="FLQ87" s="94"/>
      <c r="FLR87" s="94"/>
      <c r="FLS87" s="94"/>
      <c r="FLT87" s="94"/>
      <c r="FLU87" s="94"/>
      <c r="FLV87" s="94"/>
      <c r="FLW87" s="94"/>
      <c r="FLX87" s="94"/>
      <c r="FLY87" s="94"/>
      <c r="FLZ87" s="94"/>
      <c r="FMA87" s="94"/>
      <c r="FMB87" s="94"/>
      <c r="FMC87" s="94"/>
      <c r="FMD87" s="94"/>
      <c r="FME87" s="94"/>
      <c r="FMF87" s="94"/>
      <c r="FMG87" s="94"/>
      <c r="FMH87" s="94"/>
      <c r="FMI87" s="94"/>
      <c r="FMJ87" s="94"/>
      <c r="FMK87" s="94"/>
      <c r="FML87" s="94"/>
      <c r="FMM87" s="94"/>
      <c r="FMN87" s="94"/>
      <c r="FMO87" s="94"/>
      <c r="FMP87" s="94"/>
      <c r="FMQ87" s="94"/>
      <c r="FMR87" s="94"/>
      <c r="FMS87" s="94"/>
      <c r="FMT87" s="94"/>
      <c r="FMU87" s="94"/>
      <c r="FMV87" s="94"/>
      <c r="FMW87" s="94"/>
      <c r="FMX87" s="94"/>
      <c r="FMY87" s="94"/>
      <c r="FMZ87" s="94"/>
      <c r="FNA87" s="94"/>
      <c r="FNB87" s="94"/>
      <c r="FNC87" s="94"/>
      <c r="FND87" s="94"/>
      <c r="FNE87" s="94"/>
      <c r="FNF87" s="94"/>
      <c r="FNG87" s="94"/>
      <c r="FNH87" s="94"/>
      <c r="FNI87" s="94"/>
      <c r="FNJ87" s="94"/>
      <c r="FNK87" s="94"/>
      <c r="FNL87" s="94"/>
      <c r="FNM87" s="94"/>
      <c r="FNN87" s="94"/>
      <c r="FNO87" s="94"/>
      <c r="FNP87" s="94"/>
      <c r="FNQ87" s="94"/>
      <c r="FNR87" s="94"/>
      <c r="FNS87" s="94"/>
      <c r="FNT87" s="94"/>
      <c r="FNU87" s="94"/>
      <c r="FNV87" s="94"/>
      <c r="FNW87" s="94"/>
      <c r="FNX87" s="94"/>
      <c r="FNY87" s="94"/>
      <c r="FNZ87" s="94"/>
      <c r="FOA87" s="94"/>
      <c r="FOB87" s="94"/>
      <c r="FOC87" s="94"/>
      <c r="FOD87" s="94"/>
      <c r="FOE87" s="94"/>
      <c r="FOF87" s="94"/>
      <c r="FOG87" s="94"/>
      <c r="FOH87" s="94"/>
      <c r="FOI87" s="94"/>
      <c r="FOJ87" s="94"/>
      <c r="FOK87" s="94"/>
      <c r="FOL87" s="94"/>
      <c r="FOM87" s="94"/>
      <c r="FON87" s="94"/>
      <c r="FOO87" s="94"/>
      <c r="FOP87" s="94"/>
      <c r="FOQ87" s="94"/>
      <c r="FOR87" s="94"/>
      <c r="FOS87" s="94"/>
      <c r="FOT87" s="94"/>
      <c r="FOU87" s="94"/>
      <c r="FOV87" s="94"/>
      <c r="FOW87" s="94"/>
      <c r="FOX87" s="94"/>
      <c r="FOY87" s="94"/>
      <c r="FOZ87" s="94"/>
      <c r="FPA87" s="94"/>
      <c r="FPB87" s="94"/>
      <c r="FPC87" s="94"/>
      <c r="FPD87" s="94"/>
      <c r="FPE87" s="94"/>
      <c r="FPF87" s="94"/>
      <c r="FPG87" s="94"/>
      <c r="FPH87" s="94"/>
      <c r="FPI87" s="94"/>
      <c r="FPJ87" s="94"/>
      <c r="FPK87" s="94"/>
      <c r="FPL87" s="94"/>
      <c r="FPM87" s="94"/>
      <c r="FPN87" s="94"/>
      <c r="FPO87" s="94"/>
      <c r="FPP87" s="94"/>
      <c r="FPQ87" s="94"/>
      <c r="FPR87" s="94"/>
      <c r="FPS87" s="94"/>
      <c r="FPT87" s="94"/>
      <c r="FPU87" s="94"/>
      <c r="FPV87" s="94"/>
      <c r="FPW87" s="94"/>
      <c r="FPX87" s="94"/>
      <c r="FPY87" s="94"/>
      <c r="FPZ87" s="94"/>
      <c r="FQA87" s="94"/>
      <c r="FQB87" s="94"/>
      <c r="FQC87" s="94"/>
      <c r="FQD87" s="94"/>
      <c r="FQE87" s="94"/>
      <c r="FQF87" s="94"/>
      <c r="FQG87" s="94"/>
      <c r="FQH87" s="94"/>
      <c r="FQI87" s="94"/>
      <c r="FQJ87" s="94"/>
      <c r="FQK87" s="94"/>
      <c r="FQL87" s="94"/>
      <c r="FQM87" s="94"/>
      <c r="FQN87" s="94"/>
      <c r="FQO87" s="94"/>
      <c r="FQP87" s="94"/>
      <c r="FQQ87" s="94"/>
      <c r="FQR87" s="94"/>
      <c r="FQS87" s="94"/>
      <c r="FQT87" s="94"/>
      <c r="FQU87" s="94"/>
      <c r="FQV87" s="94"/>
      <c r="FQW87" s="94"/>
      <c r="FQX87" s="94"/>
      <c r="FQY87" s="94"/>
      <c r="FQZ87" s="94"/>
      <c r="FRA87" s="94"/>
      <c r="FRB87" s="94"/>
      <c r="FRC87" s="94"/>
      <c r="FRD87" s="94"/>
      <c r="FRE87" s="94"/>
      <c r="FRF87" s="94"/>
      <c r="FRG87" s="94"/>
      <c r="FRH87" s="94"/>
      <c r="FRI87" s="94"/>
      <c r="FRJ87" s="94"/>
      <c r="FRK87" s="94"/>
      <c r="FRL87" s="94"/>
      <c r="FRM87" s="94"/>
      <c r="FRN87" s="94"/>
      <c r="FRO87" s="94"/>
      <c r="FRP87" s="94"/>
      <c r="FRQ87" s="94"/>
      <c r="FRR87" s="94"/>
      <c r="FRS87" s="94"/>
      <c r="FRT87" s="94"/>
      <c r="FRU87" s="94"/>
      <c r="FRV87" s="94"/>
      <c r="FRW87" s="94"/>
      <c r="FRX87" s="94"/>
      <c r="FRY87" s="94"/>
      <c r="FRZ87" s="94"/>
      <c r="FSA87" s="94"/>
      <c r="FSB87" s="94"/>
      <c r="FSC87" s="94"/>
      <c r="FSD87" s="94"/>
      <c r="FSE87" s="94"/>
      <c r="FSF87" s="94"/>
      <c r="FSG87" s="94"/>
      <c r="FSH87" s="94"/>
      <c r="FSI87" s="94"/>
      <c r="FSJ87" s="94"/>
      <c r="FSK87" s="94"/>
      <c r="FSL87" s="94"/>
      <c r="FSM87" s="94"/>
      <c r="FSN87" s="94"/>
      <c r="FSO87" s="94"/>
      <c r="FSP87" s="94"/>
      <c r="FSQ87" s="94"/>
      <c r="FSR87" s="94"/>
      <c r="FSS87" s="94"/>
      <c r="FST87" s="94"/>
      <c r="FSU87" s="94"/>
      <c r="FSV87" s="94"/>
      <c r="FSW87" s="94"/>
      <c r="FSX87" s="94"/>
      <c r="FSY87" s="94"/>
      <c r="FSZ87" s="94"/>
      <c r="FTA87" s="94"/>
      <c r="FTB87" s="94"/>
      <c r="FTC87" s="94"/>
      <c r="FTD87" s="94"/>
      <c r="FTE87" s="94"/>
      <c r="FTF87" s="94"/>
      <c r="FTG87" s="94"/>
      <c r="FTH87" s="94"/>
      <c r="FTI87" s="94"/>
      <c r="FTJ87" s="94"/>
      <c r="FTK87" s="94"/>
      <c r="FTL87" s="94"/>
      <c r="FTM87" s="94"/>
      <c r="FTN87" s="94"/>
      <c r="FTO87" s="94"/>
      <c r="FTP87" s="94"/>
      <c r="FTQ87" s="94"/>
      <c r="FTR87" s="94"/>
      <c r="FTS87" s="94"/>
      <c r="FTT87" s="94"/>
      <c r="FTU87" s="94"/>
      <c r="FTV87" s="94"/>
      <c r="FTW87" s="94"/>
      <c r="FTX87" s="94"/>
      <c r="FTY87" s="94"/>
      <c r="FTZ87" s="94"/>
      <c r="FUA87" s="94"/>
      <c r="FUB87" s="94"/>
      <c r="FUC87" s="94"/>
      <c r="FUD87" s="94"/>
      <c r="FUE87" s="94"/>
      <c r="FUF87" s="94"/>
      <c r="FUG87" s="94"/>
      <c r="FUH87" s="94"/>
      <c r="FUI87" s="94"/>
      <c r="FUJ87" s="94"/>
      <c r="FUK87" s="94"/>
      <c r="FUL87" s="94"/>
      <c r="FUM87" s="94"/>
      <c r="FUN87" s="94"/>
      <c r="FUO87" s="94"/>
      <c r="FUP87" s="94"/>
      <c r="FUQ87" s="94"/>
      <c r="FUR87" s="94"/>
      <c r="FUS87" s="94"/>
      <c r="FUT87" s="94"/>
      <c r="FUU87" s="94"/>
      <c r="FUV87" s="94"/>
      <c r="FUW87" s="94"/>
      <c r="FUX87" s="94"/>
      <c r="FUY87" s="94"/>
      <c r="FUZ87" s="94"/>
      <c r="FVA87" s="94"/>
      <c r="FVB87" s="94"/>
      <c r="FVC87" s="94"/>
      <c r="FVD87" s="94"/>
      <c r="FVE87" s="94"/>
      <c r="FVF87" s="94"/>
      <c r="FVG87" s="94"/>
      <c r="FVH87" s="94"/>
      <c r="FVI87" s="94"/>
      <c r="FVJ87" s="94"/>
      <c r="FVK87" s="94"/>
      <c r="FVL87" s="94"/>
      <c r="FVM87" s="94"/>
      <c r="FVN87" s="94"/>
      <c r="FVO87" s="94"/>
      <c r="FVP87" s="94"/>
      <c r="FVQ87" s="94"/>
      <c r="FVR87" s="94"/>
      <c r="FVS87" s="94"/>
      <c r="FVT87" s="94"/>
      <c r="FVU87" s="94"/>
      <c r="FVV87" s="94"/>
      <c r="FVW87" s="94"/>
      <c r="FVX87" s="94"/>
      <c r="FVY87" s="94"/>
      <c r="FVZ87" s="94"/>
      <c r="FWA87" s="94"/>
      <c r="FWB87" s="94"/>
      <c r="FWC87" s="94"/>
      <c r="FWD87" s="94"/>
      <c r="FWE87" s="94"/>
      <c r="FWF87" s="94"/>
      <c r="FWG87" s="94"/>
      <c r="FWH87" s="94"/>
      <c r="FWI87" s="94"/>
      <c r="FWJ87" s="94"/>
      <c r="FWK87" s="94"/>
      <c r="FWL87" s="94"/>
      <c r="FWM87" s="94"/>
      <c r="FWN87" s="94"/>
      <c r="FWO87" s="94"/>
      <c r="FWP87" s="94"/>
      <c r="FWQ87" s="94"/>
      <c r="FWR87" s="94"/>
      <c r="FWS87" s="94"/>
      <c r="FWT87" s="94"/>
      <c r="FWU87" s="94"/>
      <c r="FWV87" s="94"/>
      <c r="FWW87" s="94"/>
      <c r="FWX87" s="94"/>
      <c r="FWY87" s="94"/>
      <c r="FWZ87" s="94"/>
      <c r="FXA87" s="94"/>
      <c r="FXB87" s="94"/>
      <c r="FXC87" s="94"/>
      <c r="FXD87" s="94"/>
      <c r="FXE87" s="94"/>
      <c r="FXF87" s="94"/>
      <c r="FXG87" s="94"/>
      <c r="FXH87" s="94"/>
      <c r="FXI87" s="94"/>
      <c r="FXJ87" s="94"/>
      <c r="FXK87" s="94"/>
      <c r="FXL87" s="94"/>
      <c r="FXM87" s="94"/>
      <c r="FXN87" s="94"/>
      <c r="FXO87" s="94"/>
      <c r="FXP87" s="94"/>
      <c r="FXQ87" s="94"/>
      <c r="FXR87" s="94"/>
      <c r="FXS87" s="94"/>
      <c r="FXT87" s="94"/>
      <c r="FXU87" s="94"/>
      <c r="FXV87" s="94"/>
      <c r="FXW87" s="94"/>
      <c r="FXX87" s="94"/>
      <c r="FXY87" s="94"/>
      <c r="FXZ87" s="94"/>
      <c r="FYA87" s="94"/>
      <c r="FYB87" s="94"/>
      <c r="FYC87" s="94"/>
      <c r="FYD87" s="94"/>
      <c r="FYE87" s="94"/>
      <c r="FYF87" s="94"/>
      <c r="FYG87" s="94"/>
      <c r="FYH87" s="94"/>
      <c r="FYI87" s="94"/>
      <c r="FYJ87" s="94"/>
      <c r="FYK87" s="94"/>
      <c r="FYL87" s="94"/>
      <c r="FYM87" s="94"/>
      <c r="FYN87" s="94"/>
      <c r="FYO87" s="94"/>
      <c r="FYP87" s="94"/>
      <c r="FYQ87" s="94"/>
      <c r="FYR87" s="94"/>
      <c r="FYS87" s="94"/>
      <c r="FYT87" s="94"/>
      <c r="FYU87" s="94"/>
      <c r="FYV87" s="94"/>
      <c r="FYW87" s="94"/>
      <c r="FYX87" s="94"/>
      <c r="FYY87" s="94"/>
      <c r="FYZ87" s="94"/>
      <c r="FZA87" s="94"/>
      <c r="FZB87" s="94"/>
      <c r="FZC87" s="94"/>
      <c r="FZD87" s="94"/>
      <c r="FZE87" s="94"/>
      <c r="FZF87" s="94"/>
      <c r="FZG87" s="94"/>
      <c r="FZH87" s="94"/>
      <c r="FZI87" s="94"/>
      <c r="FZJ87" s="94"/>
      <c r="FZK87" s="94"/>
      <c r="FZL87" s="94"/>
      <c r="FZM87" s="94"/>
      <c r="FZN87" s="94"/>
      <c r="FZO87" s="94"/>
      <c r="FZP87" s="94"/>
      <c r="FZQ87" s="94"/>
      <c r="FZR87" s="94"/>
      <c r="FZS87" s="94"/>
      <c r="FZT87" s="94"/>
      <c r="FZU87" s="94"/>
      <c r="FZV87" s="94"/>
      <c r="FZW87" s="94"/>
      <c r="FZX87" s="94"/>
      <c r="FZY87" s="94"/>
      <c r="FZZ87" s="94"/>
      <c r="GAA87" s="94"/>
      <c r="GAB87" s="94"/>
      <c r="GAC87" s="94"/>
      <c r="GAD87" s="94"/>
      <c r="GAE87" s="94"/>
      <c r="GAF87" s="94"/>
      <c r="GAG87" s="94"/>
      <c r="GAH87" s="94"/>
      <c r="GAI87" s="94"/>
      <c r="GAJ87" s="94"/>
      <c r="GAK87" s="94"/>
      <c r="GAL87" s="94"/>
      <c r="GAM87" s="94"/>
      <c r="GAN87" s="94"/>
      <c r="GAO87" s="94"/>
      <c r="GAP87" s="94"/>
      <c r="GAQ87" s="94"/>
      <c r="GAR87" s="94"/>
      <c r="GAS87" s="94"/>
      <c r="GAT87" s="94"/>
      <c r="GAU87" s="94"/>
      <c r="GAV87" s="94"/>
      <c r="GAW87" s="94"/>
      <c r="GAX87" s="94"/>
      <c r="GAY87" s="94"/>
      <c r="GAZ87" s="94"/>
      <c r="GBA87" s="94"/>
      <c r="GBB87" s="94"/>
      <c r="GBC87" s="94"/>
      <c r="GBD87" s="94"/>
      <c r="GBE87" s="94"/>
      <c r="GBF87" s="94"/>
      <c r="GBG87" s="94"/>
      <c r="GBH87" s="94"/>
      <c r="GBI87" s="94"/>
      <c r="GBJ87" s="94"/>
      <c r="GBK87" s="94"/>
      <c r="GBL87" s="94"/>
      <c r="GBM87" s="94"/>
      <c r="GBN87" s="94"/>
      <c r="GBO87" s="94"/>
      <c r="GBP87" s="94"/>
      <c r="GBQ87" s="94"/>
      <c r="GBR87" s="94"/>
      <c r="GBS87" s="94"/>
      <c r="GBT87" s="94"/>
      <c r="GBU87" s="94"/>
      <c r="GBV87" s="94"/>
      <c r="GBW87" s="94"/>
      <c r="GBX87" s="94"/>
      <c r="GBY87" s="94"/>
      <c r="GBZ87" s="94"/>
      <c r="GCA87" s="94"/>
      <c r="GCB87" s="94"/>
      <c r="GCC87" s="94"/>
      <c r="GCD87" s="94"/>
      <c r="GCE87" s="94"/>
      <c r="GCF87" s="94"/>
      <c r="GCG87" s="94"/>
      <c r="GCH87" s="94"/>
      <c r="GCI87" s="94"/>
      <c r="GCJ87" s="94"/>
      <c r="GCK87" s="94"/>
      <c r="GCL87" s="94"/>
      <c r="GCM87" s="94"/>
      <c r="GCN87" s="94"/>
      <c r="GCO87" s="94"/>
      <c r="GCP87" s="94"/>
      <c r="GCQ87" s="94"/>
      <c r="GCR87" s="94"/>
      <c r="GCS87" s="94"/>
      <c r="GCT87" s="94"/>
      <c r="GCU87" s="94"/>
      <c r="GCV87" s="94"/>
      <c r="GCW87" s="94"/>
      <c r="GCX87" s="94"/>
      <c r="GCY87" s="94"/>
      <c r="GCZ87" s="94"/>
      <c r="GDA87" s="94"/>
      <c r="GDB87" s="94"/>
      <c r="GDC87" s="94"/>
      <c r="GDD87" s="94"/>
      <c r="GDE87" s="94"/>
      <c r="GDF87" s="94"/>
      <c r="GDG87" s="94"/>
      <c r="GDH87" s="94"/>
      <c r="GDI87" s="94"/>
      <c r="GDJ87" s="94"/>
      <c r="GDK87" s="94"/>
      <c r="GDL87" s="94"/>
      <c r="GDM87" s="94"/>
      <c r="GDN87" s="94"/>
      <c r="GDO87" s="94"/>
      <c r="GDP87" s="94"/>
      <c r="GDQ87" s="94"/>
      <c r="GDR87" s="94"/>
      <c r="GDS87" s="94"/>
      <c r="GDT87" s="94"/>
      <c r="GDU87" s="94"/>
      <c r="GDV87" s="94"/>
      <c r="GDW87" s="94"/>
      <c r="GDX87" s="94"/>
      <c r="GDY87" s="94"/>
      <c r="GDZ87" s="94"/>
      <c r="GEA87" s="94"/>
      <c r="GEB87" s="94"/>
      <c r="GEC87" s="94"/>
      <c r="GED87" s="94"/>
      <c r="GEE87" s="94"/>
      <c r="GEF87" s="94"/>
      <c r="GEG87" s="94"/>
      <c r="GEH87" s="94"/>
      <c r="GEI87" s="94"/>
      <c r="GEJ87" s="94"/>
      <c r="GEK87" s="94"/>
      <c r="GEL87" s="94"/>
      <c r="GEM87" s="94"/>
      <c r="GEN87" s="94"/>
      <c r="GEO87" s="94"/>
      <c r="GEP87" s="94"/>
      <c r="GEQ87" s="94"/>
      <c r="GER87" s="94"/>
      <c r="GES87" s="94"/>
      <c r="GET87" s="94"/>
      <c r="GEU87" s="94"/>
      <c r="GEV87" s="94"/>
      <c r="GEW87" s="94"/>
      <c r="GEX87" s="94"/>
      <c r="GEY87" s="94"/>
      <c r="GEZ87" s="94"/>
      <c r="GFA87" s="94"/>
      <c r="GFB87" s="94"/>
      <c r="GFC87" s="94"/>
      <c r="GFD87" s="94"/>
      <c r="GFE87" s="94"/>
      <c r="GFF87" s="94"/>
      <c r="GFG87" s="94"/>
      <c r="GFH87" s="94"/>
      <c r="GFI87" s="94"/>
      <c r="GFJ87" s="94"/>
      <c r="GFK87" s="94"/>
      <c r="GFL87" s="94"/>
      <c r="GFM87" s="94"/>
      <c r="GFN87" s="94"/>
      <c r="GFO87" s="94"/>
      <c r="GFP87" s="94"/>
      <c r="GFQ87" s="94"/>
      <c r="GFR87" s="94"/>
      <c r="GFS87" s="94"/>
      <c r="GFT87" s="94"/>
      <c r="GFU87" s="94"/>
      <c r="GFV87" s="94"/>
      <c r="GFW87" s="94"/>
      <c r="GFX87" s="94"/>
      <c r="GFY87" s="94"/>
      <c r="GFZ87" s="94"/>
      <c r="GGA87" s="94"/>
      <c r="GGB87" s="94"/>
      <c r="GGC87" s="94"/>
      <c r="GGD87" s="94"/>
      <c r="GGE87" s="94"/>
      <c r="GGF87" s="94"/>
      <c r="GGG87" s="94"/>
      <c r="GGH87" s="94"/>
      <c r="GGI87" s="94"/>
      <c r="GGJ87" s="94"/>
      <c r="GGK87" s="94"/>
      <c r="GGL87" s="94"/>
      <c r="GGM87" s="94"/>
      <c r="GGN87" s="94"/>
      <c r="GGO87" s="94"/>
      <c r="GGP87" s="94"/>
      <c r="GGQ87" s="94"/>
      <c r="GGR87" s="94"/>
      <c r="GGS87" s="94"/>
      <c r="GGT87" s="94"/>
      <c r="GGU87" s="94"/>
      <c r="GGV87" s="94"/>
      <c r="GGW87" s="94"/>
      <c r="GGX87" s="94"/>
      <c r="GGY87" s="94"/>
      <c r="GGZ87" s="94"/>
      <c r="GHA87" s="94"/>
      <c r="GHB87" s="94"/>
      <c r="GHC87" s="94"/>
      <c r="GHD87" s="94"/>
      <c r="GHE87" s="94"/>
      <c r="GHF87" s="94"/>
      <c r="GHG87" s="94"/>
      <c r="GHH87" s="94"/>
      <c r="GHI87" s="94"/>
      <c r="GHJ87" s="94"/>
      <c r="GHK87" s="94"/>
      <c r="GHL87" s="94"/>
      <c r="GHM87" s="94"/>
      <c r="GHN87" s="94"/>
      <c r="GHO87" s="94"/>
      <c r="GHP87" s="94"/>
      <c r="GHQ87" s="94"/>
      <c r="GHR87" s="94"/>
      <c r="GHS87" s="94"/>
      <c r="GHT87" s="94"/>
      <c r="GHU87" s="94"/>
      <c r="GHV87" s="94"/>
      <c r="GHW87" s="94"/>
      <c r="GHX87" s="94"/>
      <c r="GHY87" s="94"/>
      <c r="GHZ87" s="94"/>
      <c r="GIA87" s="94"/>
      <c r="GIB87" s="94"/>
      <c r="GIC87" s="94"/>
      <c r="GID87" s="94"/>
      <c r="GIE87" s="94"/>
      <c r="GIF87" s="94"/>
      <c r="GIG87" s="94"/>
      <c r="GIH87" s="94"/>
      <c r="GII87" s="94"/>
      <c r="GIJ87" s="94"/>
      <c r="GIK87" s="94"/>
      <c r="GIL87" s="94"/>
      <c r="GIM87" s="94"/>
      <c r="GIN87" s="94"/>
      <c r="GIO87" s="94"/>
      <c r="GIP87" s="94"/>
      <c r="GIQ87" s="94"/>
      <c r="GIR87" s="94"/>
      <c r="GIS87" s="94"/>
      <c r="GIT87" s="94"/>
      <c r="GIU87" s="94"/>
      <c r="GIV87" s="94"/>
      <c r="GIW87" s="94"/>
      <c r="GIX87" s="94"/>
      <c r="GIY87" s="94"/>
      <c r="GIZ87" s="94"/>
      <c r="GJA87" s="94"/>
      <c r="GJB87" s="94"/>
      <c r="GJC87" s="94"/>
      <c r="GJD87" s="94"/>
      <c r="GJE87" s="94"/>
      <c r="GJF87" s="94"/>
      <c r="GJG87" s="94"/>
      <c r="GJH87" s="94"/>
      <c r="GJI87" s="94"/>
      <c r="GJJ87" s="94"/>
      <c r="GJK87" s="94"/>
      <c r="GJL87" s="94"/>
      <c r="GJM87" s="94"/>
      <c r="GJN87" s="94"/>
      <c r="GJO87" s="94"/>
      <c r="GJP87" s="94"/>
      <c r="GJQ87" s="94"/>
      <c r="GJR87" s="94"/>
      <c r="GJS87" s="94"/>
      <c r="GJT87" s="94"/>
      <c r="GJU87" s="94"/>
      <c r="GJV87" s="94"/>
      <c r="GJW87" s="94"/>
      <c r="GJX87" s="94"/>
      <c r="GJY87" s="94"/>
      <c r="GJZ87" s="94"/>
      <c r="GKA87" s="94"/>
      <c r="GKB87" s="94"/>
      <c r="GKC87" s="94"/>
      <c r="GKD87" s="94"/>
      <c r="GKE87" s="94"/>
      <c r="GKF87" s="94"/>
      <c r="GKG87" s="94"/>
      <c r="GKH87" s="94"/>
      <c r="GKI87" s="94"/>
      <c r="GKJ87" s="94"/>
      <c r="GKK87" s="94"/>
      <c r="GKL87" s="94"/>
      <c r="GKM87" s="94"/>
      <c r="GKN87" s="94"/>
      <c r="GKO87" s="94"/>
      <c r="GKP87" s="94"/>
      <c r="GKQ87" s="94"/>
      <c r="GKR87" s="94"/>
      <c r="GKS87" s="94"/>
      <c r="GKT87" s="94"/>
      <c r="GKU87" s="94"/>
      <c r="GKV87" s="94"/>
      <c r="GKW87" s="94"/>
      <c r="GKX87" s="94"/>
      <c r="GKY87" s="94"/>
      <c r="GKZ87" s="94"/>
      <c r="GLA87" s="94"/>
      <c r="GLB87" s="94"/>
      <c r="GLC87" s="94"/>
      <c r="GLD87" s="94"/>
      <c r="GLE87" s="94"/>
      <c r="GLF87" s="94"/>
      <c r="GLG87" s="94"/>
      <c r="GLH87" s="94"/>
      <c r="GLI87" s="94"/>
      <c r="GLJ87" s="94"/>
      <c r="GLK87" s="94"/>
      <c r="GLL87" s="94"/>
      <c r="GLM87" s="94"/>
      <c r="GLN87" s="94"/>
      <c r="GLO87" s="94"/>
      <c r="GLP87" s="94"/>
      <c r="GLQ87" s="94"/>
      <c r="GLR87" s="94"/>
      <c r="GLS87" s="94"/>
      <c r="GLT87" s="94"/>
      <c r="GLU87" s="94"/>
      <c r="GLV87" s="94"/>
      <c r="GLW87" s="94"/>
      <c r="GLX87" s="94"/>
      <c r="GLY87" s="94"/>
      <c r="GLZ87" s="94"/>
      <c r="GMA87" s="94"/>
      <c r="GMB87" s="94"/>
      <c r="GMC87" s="94"/>
      <c r="GMD87" s="94"/>
      <c r="GME87" s="94"/>
      <c r="GMF87" s="94"/>
      <c r="GMG87" s="94"/>
      <c r="GMH87" s="94"/>
      <c r="GMI87" s="94"/>
      <c r="GMJ87" s="94"/>
      <c r="GMK87" s="94"/>
      <c r="GML87" s="94"/>
      <c r="GMM87" s="94"/>
      <c r="GMN87" s="94"/>
      <c r="GMO87" s="94"/>
      <c r="GMP87" s="94"/>
      <c r="GMQ87" s="94"/>
      <c r="GMR87" s="94"/>
      <c r="GMS87" s="94"/>
      <c r="GMT87" s="94"/>
      <c r="GMU87" s="94"/>
      <c r="GMV87" s="94"/>
      <c r="GMW87" s="94"/>
      <c r="GMX87" s="94"/>
      <c r="GMY87" s="94"/>
      <c r="GMZ87" s="94"/>
      <c r="GNA87" s="94"/>
      <c r="GNB87" s="94"/>
      <c r="GNC87" s="94"/>
      <c r="GND87" s="94"/>
      <c r="GNE87" s="94"/>
      <c r="GNF87" s="94"/>
      <c r="GNG87" s="94"/>
      <c r="GNH87" s="94"/>
      <c r="GNI87" s="94"/>
      <c r="GNJ87" s="94"/>
      <c r="GNK87" s="94"/>
      <c r="GNL87" s="94"/>
      <c r="GNM87" s="94"/>
      <c r="GNN87" s="94"/>
      <c r="GNO87" s="94"/>
      <c r="GNP87" s="94"/>
      <c r="GNQ87" s="94"/>
      <c r="GNR87" s="94"/>
      <c r="GNS87" s="94"/>
      <c r="GNT87" s="94"/>
      <c r="GNU87" s="94"/>
      <c r="GNV87" s="94"/>
      <c r="GNW87" s="94"/>
      <c r="GNX87" s="94"/>
      <c r="GNY87" s="94"/>
      <c r="GNZ87" s="94"/>
      <c r="GOA87" s="94"/>
      <c r="GOB87" s="94"/>
      <c r="GOC87" s="94"/>
      <c r="GOD87" s="94"/>
      <c r="GOE87" s="94"/>
      <c r="GOF87" s="94"/>
      <c r="GOG87" s="94"/>
      <c r="GOH87" s="94"/>
      <c r="GOI87" s="94"/>
      <c r="GOJ87" s="94"/>
      <c r="GOK87" s="94"/>
      <c r="GOL87" s="94"/>
      <c r="GOM87" s="94"/>
      <c r="GON87" s="94"/>
      <c r="GOO87" s="94"/>
      <c r="GOP87" s="94"/>
      <c r="GOQ87" s="94"/>
      <c r="GOR87" s="94"/>
      <c r="GOS87" s="94"/>
      <c r="GOT87" s="94"/>
      <c r="GOU87" s="94"/>
      <c r="GOV87" s="94"/>
      <c r="GOW87" s="94"/>
      <c r="GOX87" s="94"/>
      <c r="GOY87" s="94"/>
      <c r="GOZ87" s="94"/>
      <c r="GPA87" s="94"/>
      <c r="GPB87" s="94"/>
      <c r="GPC87" s="94"/>
      <c r="GPD87" s="94"/>
      <c r="GPE87" s="94"/>
      <c r="GPF87" s="94"/>
      <c r="GPG87" s="94"/>
      <c r="GPH87" s="94"/>
      <c r="GPI87" s="94"/>
      <c r="GPJ87" s="94"/>
      <c r="GPK87" s="94"/>
      <c r="GPL87" s="94"/>
      <c r="GPM87" s="94"/>
      <c r="GPN87" s="94"/>
      <c r="GPO87" s="94"/>
      <c r="GPP87" s="94"/>
      <c r="GPQ87" s="94"/>
      <c r="GPR87" s="94"/>
      <c r="GPS87" s="94"/>
      <c r="GPT87" s="94"/>
      <c r="GPU87" s="94"/>
      <c r="GPV87" s="94"/>
      <c r="GPW87" s="94"/>
      <c r="GPX87" s="94"/>
      <c r="GPY87" s="94"/>
      <c r="GPZ87" s="94"/>
      <c r="GQA87" s="94"/>
      <c r="GQB87" s="94"/>
      <c r="GQC87" s="94"/>
      <c r="GQD87" s="94"/>
      <c r="GQE87" s="94"/>
      <c r="GQF87" s="94"/>
      <c r="GQG87" s="94"/>
      <c r="GQH87" s="94"/>
      <c r="GQI87" s="94"/>
      <c r="GQJ87" s="94"/>
      <c r="GQK87" s="94"/>
      <c r="GQL87" s="94"/>
      <c r="GQM87" s="94"/>
      <c r="GQN87" s="94"/>
      <c r="GQO87" s="94"/>
      <c r="GQP87" s="94"/>
      <c r="GQQ87" s="94"/>
      <c r="GQR87" s="94"/>
      <c r="GQS87" s="94"/>
      <c r="GQT87" s="94"/>
      <c r="GQU87" s="94"/>
      <c r="GQV87" s="94"/>
      <c r="GQW87" s="94"/>
      <c r="GQX87" s="94"/>
      <c r="GQY87" s="94"/>
      <c r="GQZ87" s="94"/>
      <c r="GRA87" s="94"/>
      <c r="GRB87" s="94"/>
      <c r="GRC87" s="94"/>
      <c r="GRD87" s="94"/>
      <c r="GRE87" s="94"/>
      <c r="GRF87" s="94"/>
      <c r="GRG87" s="94"/>
      <c r="GRH87" s="94"/>
      <c r="GRI87" s="94"/>
      <c r="GRJ87" s="94"/>
      <c r="GRK87" s="94"/>
      <c r="GRL87" s="94"/>
      <c r="GRM87" s="94"/>
      <c r="GRN87" s="94"/>
      <c r="GRO87" s="94"/>
      <c r="GRP87" s="94"/>
      <c r="GRQ87" s="94"/>
      <c r="GRR87" s="94"/>
      <c r="GRS87" s="94"/>
      <c r="GRT87" s="94"/>
      <c r="GRU87" s="94"/>
      <c r="GRV87" s="94"/>
      <c r="GRW87" s="94"/>
      <c r="GRX87" s="94"/>
      <c r="GRY87" s="94"/>
      <c r="GRZ87" s="94"/>
      <c r="GSA87" s="94"/>
      <c r="GSB87" s="94"/>
      <c r="GSC87" s="94"/>
      <c r="GSD87" s="94"/>
      <c r="GSE87" s="94"/>
      <c r="GSF87" s="94"/>
      <c r="GSG87" s="94"/>
      <c r="GSH87" s="94"/>
      <c r="GSI87" s="94"/>
      <c r="GSJ87" s="94"/>
      <c r="GSK87" s="94"/>
      <c r="GSL87" s="94"/>
      <c r="GSM87" s="94"/>
      <c r="GSN87" s="94"/>
      <c r="GSO87" s="94"/>
      <c r="GSP87" s="94"/>
      <c r="GSQ87" s="94"/>
      <c r="GSR87" s="94"/>
      <c r="GSS87" s="94"/>
      <c r="GST87" s="94"/>
      <c r="GSU87" s="94"/>
      <c r="GSV87" s="94"/>
      <c r="GSW87" s="94"/>
      <c r="GSX87" s="94"/>
      <c r="GSY87" s="94"/>
      <c r="GSZ87" s="94"/>
      <c r="GTA87" s="94"/>
      <c r="GTB87" s="94"/>
      <c r="GTC87" s="94"/>
      <c r="GTD87" s="94"/>
      <c r="GTE87" s="94"/>
      <c r="GTF87" s="94"/>
      <c r="GTG87" s="94"/>
      <c r="GTH87" s="94"/>
      <c r="GTI87" s="94"/>
      <c r="GTJ87" s="94"/>
      <c r="GTK87" s="94"/>
      <c r="GTL87" s="94"/>
      <c r="GTM87" s="94"/>
      <c r="GTN87" s="94"/>
      <c r="GTO87" s="94"/>
      <c r="GTP87" s="94"/>
      <c r="GTQ87" s="94"/>
      <c r="GTR87" s="94"/>
      <c r="GTS87" s="94"/>
      <c r="GTT87" s="94"/>
      <c r="GTU87" s="94"/>
      <c r="GTV87" s="94"/>
      <c r="GTW87" s="94"/>
      <c r="GTX87" s="94"/>
      <c r="GTY87" s="94"/>
      <c r="GTZ87" s="94"/>
      <c r="GUA87" s="94"/>
      <c r="GUB87" s="94"/>
      <c r="GUC87" s="94"/>
      <c r="GUD87" s="94"/>
      <c r="GUE87" s="94"/>
      <c r="GUF87" s="94"/>
      <c r="GUG87" s="94"/>
      <c r="GUH87" s="94"/>
      <c r="GUI87" s="94"/>
      <c r="GUJ87" s="94"/>
      <c r="GUK87" s="94"/>
      <c r="GUL87" s="94"/>
      <c r="GUM87" s="94"/>
      <c r="GUN87" s="94"/>
      <c r="GUO87" s="94"/>
      <c r="GUP87" s="94"/>
      <c r="GUQ87" s="94"/>
      <c r="GUR87" s="94"/>
      <c r="GUS87" s="94"/>
      <c r="GUT87" s="94"/>
      <c r="GUU87" s="94"/>
      <c r="GUV87" s="94"/>
      <c r="GUW87" s="94"/>
      <c r="GUX87" s="94"/>
      <c r="GUY87" s="94"/>
      <c r="GUZ87" s="94"/>
      <c r="GVA87" s="94"/>
      <c r="GVB87" s="94"/>
      <c r="GVC87" s="94"/>
      <c r="GVD87" s="94"/>
      <c r="GVE87" s="94"/>
      <c r="GVF87" s="94"/>
      <c r="GVG87" s="94"/>
      <c r="GVH87" s="94"/>
      <c r="GVI87" s="94"/>
      <c r="GVJ87" s="94"/>
      <c r="GVK87" s="94"/>
      <c r="GVL87" s="94"/>
      <c r="GVM87" s="94"/>
      <c r="GVN87" s="94"/>
      <c r="GVO87" s="94"/>
      <c r="GVP87" s="94"/>
      <c r="GVQ87" s="94"/>
      <c r="GVR87" s="94"/>
      <c r="GVS87" s="94"/>
      <c r="GVT87" s="94"/>
      <c r="GVU87" s="94"/>
      <c r="GVV87" s="94"/>
      <c r="GVW87" s="94"/>
      <c r="GVX87" s="94"/>
      <c r="GVY87" s="94"/>
      <c r="GVZ87" s="94"/>
      <c r="GWA87" s="94"/>
      <c r="GWB87" s="94"/>
      <c r="GWC87" s="94"/>
      <c r="GWD87" s="94"/>
      <c r="GWE87" s="94"/>
      <c r="GWF87" s="94"/>
      <c r="GWG87" s="94"/>
      <c r="GWH87" s="94"/>
      <c r="GWI87" s="94"/>
      <c r="GWJ87" s="94"/>
      <c r="GWK87" s="94"/>
      <c r="GWL87" s="94"/>
      <c r="GWM87" s="94"/>
      <c r="GWN87" s="94"/>
      <c r="GWO87" s="94"/>
      <c r="GWP87" s="94"/>
      <c r="GWQ87" s="94"/>
      <c r="GWR87" s="94"/>
      <c r="GWS87" s="94"/>
      <c r="GWT87" s="94"/>
      <c r="GWU87" s="94"/>
      <c r="GWV87" s="94"/>
      <c r="GWW87" s="94"/>
      <c r="GWX87" s="94"/>
      <c r="GWY87" s="94"/>
      <c r="GWZ87" s="94"/>
      <c r="GXA87" s="94"/>
      <c r="GXB87" s="94"/>
      <c r="GXC87" s="94"/>
      <c r="GXD87" s="94"/>
      <c r="GXE87" s="94"/>
      <c r="GXF87" s="94"/>
      <c r="GXG87" s="94"/>
      <c r="GXH87" s="94"/>
      <c r="GXI87" s="94"/>
      <c r="GXJ87" s="94"/>
      <c r="GXK87" s="94"/>
      <c r="GXL87" s="94"/>
      <c r="GXM87" s="94"/>
      <c r="GXN87" s="94"/>
      <c r="GXO87" s="94"/>
      <c r="GXP87" s="94"/>
      <c r="GXQ87" s="94"/>
      <c r="GXR87" s="94"/>
      <c r="GXS87" s="94"/>
      <c r="GXT87" s="94"/>
      <c r="GXU87" s="94"/>
      <c r="GXV87" s="94"/>
      <c r="GXW87" s="94"/>
      <c r="GXX87" s="94"/>
      <c r="GXY87" s="94"/>
      <c r="GXZ87" s="94"/>
      <c r="GYA87" s="94"/>
      <c r="GYB87" s="94"/>
      <c r="GYC87" s="94"/>
      <c r="GYD87" s="94"/>
      <c r="GYE87" s="94"/>
      <c r="GYF87" s="94"/>
      <c r="GYG87" s="94"/>
      <c r="GYH87" s="94"/>
      <c r="GYI87" s="94"/>
      <c r="GYJ87" s="94"/>
      <c r="GYK87" s="94"/>
      <c r="GYL87" s="94"/>
      <c r="GYM87" s="94"/>
      <c r="GYN87" s="94"/>
      <c r="GYO87" s="94"/>
      <c r="GYP87" s="94"/>
      <c r="GYQ87" s="94"/>
      <c r="GYR87" s="94"/>
      <c r="GYS87" s="94"/>
      <c r="GYT87" s="94"/>
      <c r="GYU87" s="94"/>
      <c r="GYV87" s="94"/>
      <c r="GYW87" s="94"/>
      <c r="GYX87" s="94"/>
      <c r="GYY87" s="94"/>
      <c r="GYZ87" s="94"/>
      <c r="GZA87" s="94"/>
      <c r="GZB87" s="94"/>
      <c r="GZC87" s="94"/>
      <c r="GZD87" s="94"/>
      <c r="GZE87" s="94"/>
      <c r="GZF87" s="94"/>
      <c r="GZG87" s="94"/>
      <c r="GZH87" s="94"/>
      <c r="GZI87" s="94"/>
      <c r="GZJ87" s="94"/>
      <c r="GZK87" s="94"/>
      <c r="GZL87" s="94"/>
      <c r="GZM87" s="94"/>
      <c r="GZN87" s="94"/>
      <c r="GZO87" s="94"/>
      <c r="GZP87" s="94"/>
      <c r="GZQ87" s="94"/>
      <c r="GZR87" s="94"/>
      <c r="GZS87" s="94"/>
      <c r="GZT87" s="94"/>
      <c r="GZU87" s="94"/>
      <c r="GZV87" s="94"/>
      <c r="GZW87" s="94"/>
      <c r="GZX87" s="94"/>
      <c r="GZY87" s="94"/>
      <c r="GZZ87" s="94"/>
      <c r="HAA87" s="94"/>
      <c r="HAB87" s="94"/>
      <c r="HAC87" s="94"/>
      <c r="HAD87" s="94"/>
      <c r="HAE87" s="94"/>
      <c r="HAF87" s="94"/>
      <c r="HAG87" s="94"/>
      <c r="HAH87" s="94"/>
      <c r="HAI87" s="94"/>
      <c r="HAJ87" s="94"/>
      <c r="HAK87" s="94"/>
      <c r="HAL87" s="94"/>
      <c r="HAM87" s="94"/>
      <c r="HAN87" s="94"/>
      <c r="HAO87" s="94"/>
      <c r="HAP87" s="94"/>
      <c r="HAQ87" s="94"/>
      <c r="HAR87" s="94"/>
      <c r="HAS87" s="94"/>
      <c r="HAT87" s="94"/>
      <c r="HAU87" s="94"/>
      <c r="HAV87" s="94"/>
      <c r="HAW87" s="94"/>
      <c r="HAX87" s="94"/>
      <c r="HAY87" s="94"/>
      <c r="HAZ87" s="94"/>
      <c r="HBA87" s="94"/>
      <c r="HBB87" s="94"/>
      <c r="HBC87" s="94"/>
      <c r="HBD87" s="94"/>
      <c r="HBE87" s="94"/>
      <c r="HBF87" s="94"/>
      <c r="HBG87" s="94"/>
      <c r="HBH87" s="94"/>
      <c r="HBI87" s="94"/>
      <c r="HBJ87" s="94"/>
      <c r="HBK87" s="94"/>
      <c r="HBL87" s="94"/>
      <c r="HBM87" s="94"/>
      <c r="HBN87" s="94"/>
      <c r="HBO87" s="94"/>
      <c r="HBP87" s="94"/>
      <c r="HBQ87" s="94"/>
      <c r="HBR87" s="94"/>
      <c r="HBS87" s="94"/>
      <c r="HBT87" s="94"/>
      <c r="HBU87" s="94"/>
      <c r="HBV87" s="94"/>
      <c r="HBW87" s="94"/>
      <c r="HBX87" s="94"/>
      <c r="HBY87" s="94"/>
      <c r="HBZ87" s="94"/>
      <c r="HCA87" s="94"/>
      <c r="HCB87" s="94"/>
      <c r="HCC87" s="94"/>
      <c r="HCD87" s="94"/>
      <c r="HCE87" s="94"/>
      <c r="HCF87" s="94"/>
      <c r="HCG87" s="94"/>
      <c r="HCH87" s="94"/>
      <c r="HCI87" s="94"/>
      <c r="HCJ87" s="94"/>
      <c r="HCK87" s="94"/>
      <c r="HCL87" s="94"/>
      <c r="HCM87" s="94"/>
      <c r="HCN87" s="94"/>
      <c r="HCO87" s="94"/>
      <c r="HCP87" s="94"/>
      <c r="HCQ87" s="94"/>
      <c r="HCR87" s="94"/>
      <c r="HCS87" s="94"/>
      <c r="HCT87" s="94"/>
      <c r="HCU87" s="94"/>
      <c r="HCV87" s="94"/>
      <c r="HCW87" s="94"/>
      <c r="HCX87" s="94"/>
      <c r="HCY87" s="94"/>
      <c r="HCZ87" s="94"/>
      <c r="HDA87" s="94"/>
      <c r="HDB87" s="94"/>
      <c r="HDC87" s="94"/>
      <c r="HDD87" s="94"/>
      <c r="HDE87" s="94"/>
      <c r="HDF87" s="94"/>
      <c r="HDG87" s="94"/>
      <c r="HDH87" s="94"/>
      <c r="HDI87" s="94"/>
      <c r="HDJ87" s="94"/>
      <c r="HDK87" s="94"/>
      <c r="HDL87" s="94"/>
      <c r="HDM87" s="94"/>
      <c r="HDN87" s="94"/>
      <c r="HDO87" s="94"/>
      <c r="HDP87" s="94"/>
      <c r="HDQ87" s="94"/>
      <c r="HDR87" s="94"/>
      <c r="HDS87" s="94"/>
      <c r="HDT87" s="94"/>
      <c r="HDU87" s="94"/>
      <c r="HDV87" s="94"/>
      <c r="HDW87" s="94"/>
      <c r="HDX87" s="94"/>
      <c r="HDY87" s="94"/>
      <c r="HDZ87" s="94"/>
      <c r="HEA87" s="94"/>
      <c r="HEB87" s="94"/>
      <c r="HEC87" s="94"/>
      <c r="HED87" s="94"/>
      <c r="HEE87" s="94"/>
      <c r="HEF87" s="94"/>
      <c r="HEG87" s="94"/>
      <c r="HEH87" s="94"/>
      <c r="HEI87" s="94"/>
      <c r="HEJ87" s="94"/>
      <c r="HEK87" s="94"/>
      <c r="HEL87" s="94"/>
      <c r="HEM87" s="94"/>
      <c r="HEN87" s="94"/>
      <c r="HEO87" s="94"/>
      <c r="HEP87" s="94"/>
      <c r="HEQ87" s="94"/>
      <c r="HER87" s="94"/>
      <c r="HES87" s="94"/>
      <c r="HET87" s="94"/>
      <c r="HEU87" s="94"/>
      <c r="HEV87" s="94"/>
      <c r="HEW87" s="94"/>
      <c r="HEX87" s="94"/>
      <c r="HEY87" s="94"/>
      <c r="HEZ87" s="94"/>
      <c r="HFA87" s="94"/>
      <c r="HFB87" s="94"/>
      <c r="HFC87" s="94"/>
      <c r="HFD87" s="94"/>
      <c r="HFE87" s="94"/>
      <c r="HFF87" s="94"/>
      <c r="HFG87" s="94"/>
      <c r="HFH87" s="94"/>
      <c r="HFI87" s="94"/>
      <c r="HFJ87" s="94"/>
      <c r="HFK87" s="94"/>
      <c r="HFL87" s="94"/>
      <c r="HFM87" s="94"/>
      <c r="HFN87" s="94"/>
      <c r="HFO87" s="94"/>
      <c r="HFP87" s="94"/>
      <c r="HFQ87" s="94"/>
      <c r="HFR87" s="94"/>
      <c r="HFS87" s="94"/>
      <c r="HFT87" s="94"/>
      <c r="HFU87" s="94"/>
      <c r="HFV87" s="94"/>
      <c r="HFW87" s="94"/>
      <c r="HFX87" s="94"/>
      <c r="HFY87" s="94"/>
      <c r="HFZ87" s="94"/>
      <c r="HGA87" s="94"/>
      <c r="HGB87" s="94"/>
      <c r="HGC87" s="94"/>
      <c r="HGD87" s="94"/>
      <c r="HGE87" s="94"/>
      <c r="HGF87" s="94"/>
      <c r="HGG87" s="94"/>
      <c r="HGH87" s="94"/>
      <c r="HGI87" s="94"/>
      <c r="HGJ87" s="94"/>
      <c r="HGK87" s="94"/>
      <c r="HGL87" s="94"/>
      <c r="HGM87" s="94"/>
      <c r="HGN87" s="94"/>
      <c r="HGO87" s="94"/>
      <c r="HGP87" s="94"/>
      <c r="HGQ87" s="94"/>
      <c r="HGR87" s="94"/>
      <c r="HGS87" s="94"/>
      <c r="HGT87" s="94"/>
      <c r="HGU87" s="94"/>
      <c r="HGV87" s="94"/>
      <c r="HGW87" s="94"/>
      <c r="HGX87" s="94"/>
      <c r="HGY87" s="94"/>
      <c r="HGZ87" s="94"/>
      <c r="HHA87" s="94"/>
      <c r="HHB87" s="94"/>
      <c r="HHC87" s="94"/>
      <c r="HHD87" s="94"/>
      <c r="HHE87" s="94"/>
      <c r="HHF87" s="94"/>
      <c r="HHG87" s="94"/>
      <c r="HHH87" s="94"/>
      <c r="HHI87" s="94"/>
      <c r="HHJ87" s="94"/>
      <c r="HHK87" s="94"/>
      <c r="HHL87" s="94"/>
      <c r="HHM87" s="94"/>
      <c r="HHN87" s="94"/>
      <c r="HHO87" s="94"/>
      <c r="HHP87" s="94"/>
      <c r="HHQ87" s="94"/>
      <c r="HHR87" s="94"/>
      <c r="HHS87" s="94"/>
      <c r="HHT87" s="94"/>
      <c r="HHU87" s="94"/>
      <c r="HHV87" s="94"/>
      <c r="HHW87" s="94"/>
      <c r="HHX87" s="94"/>
      <c r="HHY87" s="94"/>
      <c r="HHZ87" s="94"/>
      <c r="HIA87" s="94"/>
      <c r="HIB87" s="94"/>
      <c r="HIC87" s="94"/>
      <c r="HID87" s="94"/>
      <c r="HIE87" s="94"/>
      <c r="HIF87" s="94"/>
      <c r="HIG87" s="94"/>
      <c r="HIH87" s="94"/>
      <c r="HII87" s="94"/>
      <c r="HIJ87" s="94"/>
      <c r="HIK87" s="94"/>
      <c r="HIL87" s="94"/>
      <c r="HIM87" s="94"/>
      <c r="HIN87" s="94"/>
      <c r="HIO87" s="94"/>
      <c r="HIP87" s="94"/>
      <c r="HIQ87" s="94"/>
      <c r="HIR87" s="94"/>
      <c r="HIS87" s="94"/>
      <c r="HIT87" s="94"/>
      <c r="HIU87" s="94"/>
      <c r="HIV87" s="94"/>
      <c r="HIW87" s="94"/>
      <c r="HIX87" s="94"/>
      <c r="HIY87" s="94"/>
      <c r="HIZ87" s="94"/>
      <c r="HJA87" s="94"/>
      <c r="HJB87" s="94"/>
      <c r="HJC87" s="94"/>
      <c r="HJD87" s="94"/>
      <c r="HJE87" s="94"/>
      <c r="HJF87" s="94"/>
      <c r="HJG87" s="94"/>
      <c r="HJH87" s="94"/>
      <c r="HJI87" s="94"/>
      <c r="HJJ87" s="94"/>
      <c r="HJK87" s="94"/>
      <c r="HJL87" s="94"/>
      <c r="HJM87" s="94"/>
      <c r="HJN87" s="94"/>
      <c r="HJO87" s="94"/>
      <c r="HJP87" s="94"/>
      <c r="HJQ87" s="94"/>
      <c r="HJR87" s="94"/>
      <c r="HJS87" s="94"/>
      <c r="HJT87" s="94"/>
      <c r="HJU87" s="94"/>
      <c r="HJV87" s="94"/>
      <c r="HJW87" s="94"/>
      <c r="HJX87" s="94"/>
      <c r="HJY87" s="94"/>
      <c r="HJZ87" s="94"/>
      <c r="HKA87" s="94"/>
      <c r="HKB87" s="94"/>
      <c r="HKC87" s="94"/>
      <c r="HKD87" s="94"/>
      <c r="HKE87" s="94"/>
      <c r="HKF87" s="94"/>
      <c r="HKG87" s="94"/>
      <c r="HKH87" s="94"/>
      <c r="HKI87" s="94"/>
      <c r="HKJ87" s="94"/>
      <c r="HKK87" s="94"/>
      <c r="HKL87" s="94"/>
      <c r="HKM87" s="94"/>
      <c r="HKN87" s="94"/>
      <c r="HKO87" s="94"/>
      <c r="HKP87" s="94"/>
      <c r="HKQ87" s="94"/>
      <c r="HKR87" s="94"/>
      <c r="HKS87" s="94"/>
      <c r="HKT87" s="94"/>
      <c r="HKU87" s="94"/>
      <c r="HKV87" s="94"/>
      <c r="HKW87" s="94"/>
      <c r="HKX87" s="94"/>
      <c r="HKY87" s="94"/>
      <c r="HKZ87" s="94"/>
      <c r="HLA87" s="94"/>
      <c r="HLB87" s="94"/>
      <c r="HLC87" s="94"/>
      <c r="HLD87" s="94"/>
      <c r="HLE87" s="94"/>
      <c r="HLF87" s="94"/>
      <c r="HLG87" s="94"/>
      <c r="HLH87" s="94"/>
      <c r="HLI87" s="94"/>
      <c r="HLJ87" s="94"/>
      <c r="HLK87" s="94"/>
      <c r="HLL87" s="94"/>
      <c r="HLM87" s="94"/>
      <c r="HLN87" s="94"/>
      <c r="HLO87" s="94"/>
      <c r="HLP87" s="94"/>
      <c r="HLQ87" s="94"/>
      <c r="HLR87" s="94"/>
      <c r="HLS87" s="94"/>
      <c r="HLT87" s="94"/>
      <c r="HLU87" s="94"/>
      <c r="HLV87" s="94"/>
      <c r="HLW87" s="94"/>
      <c r="HLX87" s="94"/>
      <c r="HLY87" s="94"/>
      <c r="HLZ87" s="94"/>
      <c r="HMA87" s="94"/>
      <c r="HMB87" s="94"/>
      <c r="HMC87" s="94"/>
      <c r="HMD87" s="94"/>
      <c r="HME87" s="94"/>
      <c r="HMF87" s="94"/>
      <c r="HMG87" s="94"/>
      <c r="HMH87" s="94"/>
      <c r="HMI87" s="94"/>
      <c r="HMJ87" s="94"/>
      <c r="HMK87" s="94"/>
      <c r="HML87" s="94"/>
      <c r="HMM87" s="94"/>
      <c r="HMN87" s="94"/>
      <c r="HMO87" s="94"/>
      <c r="HMP87" s="94"/>
      <c r="HMQ87" s="94"/>
      <c r="HMR87" s="94"/>
      <c r="HMS87" s="94"/>
      <c r="HMT87" s="94"/>
      <c r="HMU87" s="94"/>
      <c r="HMV87" s="94"/>
      <c r="HMW87" s="94"/>
      <c r="HMX87" s="94"/>
      <c r="HMY87" s="94"/>
      <c r="HMZ87" s="94"/>
      <c r="HNA87" s="94"/>
      <c r="HNB87" s="94"/>
      <c r="HNC87" s="94"/>
      <c r="HND87" s="94"/>
      <c r="HNE87" s="94"/>
      <c r="HNF87" s="94"/>
      <c r="HNG87" s="94"/>
      <c r="HNH87" s="94"/>
      <c r="HNI87" s="94"/>
      <c r="HNJ87" s="94"/>
      <c r="HNK87" s="94"/>
      <c r="HNL87" s="94"/>
      <c r="HNM87" s="94"/>
      <c r="HNN87" s="94"/>
      <c r="HNO87" s="94"/>
      <c r="HNP87" s="94"/>
      <c r="HNQ87" s="94"/>
      <c r="HNR87" s="94"/>
      <c r="HNS87" s="94"/>
      <c r="HNT87" s="94"/>
      <c r="HNU87" s="94"/>
      <c r="HNV87" s="94"/>
      <c r="HNW87" s="94"/>
      <c r="HNX87" s="94"/>
      <c r="HNY87" s="94"/>
      <c r="HNZ87" s="94"/>
      <c r="HOA87" s="94"/>
      <c r="HOB87" s="94"/>
      <c r="HOC87" s="94"/>
      <c r="HOD87" s="94"/>
      <c r="HOE87" s="94"/>
      <c r="HOF87" s="94"/>
      <c r="HOG87" s="94"/>
      <c r="HOH87" s="94"/>
      <c r="HOI87" s="94"/>
      <c r="HOJ87" s="94"/>
      <c r="HOK87" s="94"/>
      <c r="HOL87" s="94"/>
      <c r="HOM87" s="94"/>
      <c r="HON87" s="94"/>
      <c r="HOO87" s="94"/>
      <c r="HOP87" s="94"/>
      <c r="HOQ87" s="94"/>
      <c r="HOR87" s="94"/>
      <c r="HOS87" s="94"/>
      <c r="HOT87" s="94"/>
      <c r="HOU87" s="94"/>
      <c r="HOV87" s="94"/>
      <c r="HOW87" s="94"/>
      <c r="HOX87" s="94"/>
      <c r="HOY87" s="94"/>
      <c r="HOZ87" s="94"/>
      <c r="HPA87" s="94"/>
      <c r="HPB87" s="94"/>
      <c r="HPC87" s="94"/>
      <c r="HPD87" s="94"/>
      <c r="HPE87" s="94"/>
      <c r="HPF87" s="94"/>
      <c r="HPG87" s="94"/>
      <c r="HPH87" s="94"/>
      <c r="HPI87" s="94"/>
      <c r="HPJ87" s="94"/>
      <c r="HPK87" s="94"/>
      <c r="HPL87" s="94"/>
      <c r="HPM87" s="94"/>
      <c r="HPN87" s="94"/>
      <c r="HPO87" s="94"/>
      <c r="HPP87" s="94"/>
      <c r="HPQ87" s="94"/>
      <c r="HPR87" s="94"/>
      <c r="HPS87" s="94"/>
      <c r="HPT87" s="94"/>
      <c r="HPU87" s="94"/>
      <c r="HPV87" s="94"/>
      <c r="HPW87" s="94"/>
      <c r="HPX87" s="94"/>
      <c r="HPY87" s="94"/>
      <c r="HPZ87" s="94"/>
      <c r="HQA87" s="94"/>
      <c r="HQB87" s="94"/>
      <c r="HQC87" s="94"/>
      <c r="HQD87" s="94"/>
      <c r="HQE87" s="94"/>
      <c r="HQF87" s="94"/>
      <c r="HQG87" s="94"/>
      <c r="HQH87" s="94"/>
      <c r="HQI87" s="94"/>
      <c r="HQJ87" s="94"/>
      <c r="HQK87" s="94"/>
      <c r="HQL87" s="94"/>
      <c r="HQM87" s="94"/>
      <c r="HQN87" s="94"/>
      <c r="HQO87" s="94"/>
      <c r="HQP87" s="94"/>
      <c r="HQQ87" s="94"/>
      <c r="HQR87" s="94"/>
      <c r="HQS87" s="94"/>
      <c r="HQT87" s="94"/>
      <c r="HQU87" s="94"/>
      <c r="HQV87" s="94"/>
      <c r="HQW87" s="94"/>
      <c r="HQX87" s="94"/>
      <c r="HQY87" s="94"/>
      <c r="HQZ87" s="94"/>
      <c r="HRA87" s="94"/>
      <c r="HRB87" s="94"/>
      <c r="HRC87" s="94"/>
      <c r="HRD87" s="94"/>
      <c r="HRE87" s="94"/>
      <c r="HRF87" s="94"/>
      <c r="HRG87" s="94"/>
      <c r="HRH87" s="94"/>
      <c r="HRI87" s="94"/>
      <c r="HRJ87" s="94"/>
      <c r="HRK87" s="94"/>
      <c r="HRL87" s="94"/>
      <c r="HRM87" s="94"/>
      <c r="HRN87" s="94"/>
      <c r="HRO87" s="94"/>
      <c r="HRP87" s="94"/>
      <c r="HRQ87" s="94"/>
      <c r="HRR87" s="94"/>
      <c r="HRS87" s="94"/>
      <c r="HRT87" s="94"/>
      <c r="HRU87" s="94"/>
      <c r="HRV87" s="94"/>
      <c r="HRW87" s="94"/>
      <c r="HRX87" s="94"/>
      <c r="HRY87" s="94"/>
      <c r="HRZ87" s="94"/>
      <c r="HSA87" s="94"/>
      <c r="HSB87" s="94"/>
      <c r="HSC87" s="94"/>
      <c r="HSD87" s="94"/>
      <c r="HSE87" s="94"/>
      <c r="HSF87" s="94"/>
      <c r="HSG87" s="94"/>
      <c r="HSH87" s="94"/>
      <c r="HSI87" s="94"/>
      <c r="HSJ87" s="94"/>
      <c r="HSK87" s="94"/>
      <c r="HSL87" s="94"/>
      <c r="HSM87" s="94"/>
      <c r="HSN87" s="94"/>
      <c r="HSO87" s="94"/>
      <c r="HSP87" s="94"/>
      <c r="HSQ87" s="94"/>
      <c r="HSR87" s="94"/>
      <c r="HSS87" s="94"/>
      <c r="HST87" s="94"/>
      <c r="HSU87" s="94"/>
      <c r="HSV87" s="94"/>
      <c r="HSW87" s="94"/>
      <c r="HSX87" s="94"/>
      <c r="HSY87" s="94"/>
      <c r="HSZ87" s="94"/>
      <c r="HTA87" s="94"/>
      <c r="HTB87" s="94"/>
      <c r="HTC87" s="94"/>
      <c r="HTD87" s="94"/>
      <c r="HTE87" s="94"/>
      <c r="HTF87" s="94"/>
      <c r="HTG87" s="94"/>
      <c r="HTH87" s="94"/>
      <c r="HTI87" s="94"/>
      <c r="HTJ87" s="94"/>
      <c r="HTK87" s="94"/>
      <c r="HTL87" s="94"/>
      <c r="HTM87" s="94"/>
      <c r="HTN87" s="94"/>
      <c r="HTO87" s="94"/>
      <c r="HTP87" s="94"/>
      <c r="HTQ87" s="94"/>
      <c r="HTR87" s="94"/>
      <c r="HTS87" s="94"/>
      <c r="HTT87" s="94"/>
      <c r="HTU87" s="94"/>
      <c r="HTV87" s="94"/>
      <c r="HTW87" s="94"/>
      <c r="HTX87" s="94"/>
      <c r="HTY87" s="94"/>
      <c r="HTZ87" s="94"/>
      <c r="HUA87" s="94"/>
      <c r="HUB87" s="94"/>
      <c r="HUC87" s="94"/>
      <c r="HUD87" s="94"/>
      <c r="HUE87" s="94"/>
      <c r="HUF87" s="94"/>
      <c r="HUG87" s="94"/>
      <c r="HUH87" s="94"/>
      <c r="HUI87" s="94"/>
      <c r="HUJ87" s="94"/>
      <c r="HUK87" s="94"/>
      <c r="HUL87" s="94"/>
      <c r="HUM87" s="94"/>
      <c r="HUN87" s="94"/>
      <c r="HUO87" s="94"/>
      <c r="HUP87" s="94"/>
      <c r="HUQ87" s="94"/>
      <c r="HUR87" s="94"/>
      <c r="HUS87" s="94"/>
      <c r="HUT87" s="94"/>
      <c r="HUU87" s="94"/>
      <c r="HUV87" s="94"/>
      <c r="HUW87" s="94"/>
      <c r="HUX87" s="94"/>
      <c r="HUY87" s="94"/>
      <c r="HUZ87" s="94"/>
      <c r="HVA87" s="94"/>
      <c r="HVB87" s="94"/>
      <c r="HVC87" s="94"/>
      <c r="HVD87" s="94"/>
      <c r="HVE87" s="94"/>
      <c r="HVF87" s="94"/>
      <c r="HVG87" s="94"/>
      <c r="HVH87" s="94"/>
      <c r="HVI87" s="94"/>
      <c r="HVJ87" s="94"/>
      <c r="HVK87" s="94"/>
      <c r="HVL87" s="94"/>
      <c r="HVM87" s="94"/>
      <c r="HVN87" s="94"/>
      <c r="HVO87" s="94"/>
      <c r="HVP87" s="94"/>
      <c r="HVQ87" s="94"/>
      <c r="HVR87" s="94"/>
      <c r="HVS87" s="94"/>
      <c r="HVT87" s="94"/>
      <c r="HVU87" s="94"/>
      <c r="HVV87" s="94"/>
      <c r="HVW87" s="94"/>
      <c r="HVX87" s="94"/>
      <c r="HVY87" s="94"/>
      <c r="HVZ87" s="94"/>
      <c r="HWA87" s="94"/>
      <c r="HWB87" s="94"/>
      <c r="HWC87" s="94"/>
      <c r="HWD87" s="94"/>
      <c r="HWE87" s="94"/>
      <c r="HWF87" s="94"/>
      <c r="HWG87" s="94"/>
      <c r="HWH87" s="94"/>
      <c r="HWI87" s="94"/>
      <c r="HWJ87" s="94"/>
      <c r="HWK87" s="94"/>
      <c r="HWL87" s="94"/>
      <c r="HWM87" s="94"/>
      <c r="HWN87" s="94"/>
      <c r="HWO87" s="94"/>
      <c r="HWP87" s="94"/>
      <c r="HWQ87" s="94"/>
      <c r="HWR87" s="94"/>
      <c r="HWS87" s="94"/>
      <c r="HWT87" s="94"/>
      <c r="HWU87" s="94"/>
      <c r="HWV87" s="94"/>
      <c r="HWW87" s="94"/>
      <c r="HWX87" s="94"/>
      <c r="HWY87" s="94"/>
      <c r="HWZ87" s="94"/>
      <c r="HXA87" s="94"/>
      <c r="HXB87" s="94"/>
      <c r="HXC87" s="94"/>
      <c r="HXD87" s="94"/>
      <c r="HXE87" s="94"/>
      <c r="HXF87" s="94"/>
      <c r="HXG87" s="94"/>
      <c r="HXH87" s="94"/>
      <c r="HXI87" s="94"/>
      <c r="HXJ87" s="94"/>
      <c r="HXK87" s="94"/>
      <c r="HXL87" s="94"/>
      <c r="HXM87" s="94"/>
      <c r="HXN87" s="94"/>
      <c r="HXO87" s="94"/>
      <c r="HXP87" s="94"/>
      <c r="HXQ87" s="94"/>
      <c r="HXR87" s="94"/>
      <c r="HXS87" s="94"/>
      <c r="HXT87" s="94"/>
      <c r="HXU87" s="94"/>
      <c r="HXV87" s="94"/>
      <c r="HXW87" s="94"/>
      <c r="HXX87" s="94"/>
      <c r="HXY87" s="94"/>
      <c r="HXZ87" s="94"/>
      <c r="HYA87" s="94"/>
      <c r="HYB87" s="94"/>
      <c r="HYC87" s="94"/>
      <c r="HYD87" s="94"/>
      <c r="HYE87" s="94"/>
      <c r="HYF87" s="94"/>
      <c r="HYG87" s="94"/>
      <c r="HYH87" s="94"/>
      <c r="HYI87" s="94"/>
      <c r="HYJ87" s="94"/>
      <c r="HYK87" s="94"/>
      <c r="HYL87" s="94"/>
      <c r="HYM87" s="94"/>
      <c r="HYN87" s="94"/>
      <c r="HYO87" s="94"/>
      <c r="HYP87" s="94"/>
      <c r="HYQ87" s="94"/>
      <c r="HYR87" s="94"/>
      <c r="HYS87" s="94"/>
      <c r="HYT87" s="94"/>
      <c r="HYU87" s="94"/>
      <c r="HYV87" s="94"/>
      <c r="HYW87" s="94"/>
      <c r="HYX87" s="94"/>
      <c r="HYY87" s="94"/>
      <c r="HYZ87" s="94"/>
      <c r="HZA87" s="94"/>
      <c r="HZB87" s="94"/>
      <c r="HZC87" s="94"/>
      <c r="HZD87" s="94"/>
      <c r="HZE87" s="94"/>
      <c r="HZF87" s="94"/>
      <c r="HZG87" s="94"/>
      <c r="HZH87" s="94"/>
      <c r="HZI87" s="94"/>
      <c r="HZJ87" s="94"/>
      <c r="HZK87" s="94"/>
      <c r="HZL87" s="94"/>
      <c r="HZM87" s="94"/>
      <c r="HZN87" s="94"/>
      <c r="HZO87" s="94"/>
      <c r="HZP87" s="94"/>
      <c r="HZQ87" s="94"/>
      <c r="HZR87" s="94"/>
      <c r="HZS87" s="94"/>
      <c r="HZT87" s="94"/>
      <c r="HZU87" s="94"/>
      <c r="HZV87" s="94"/>
      <c r="HZW87" s="94"/>
      <c r="HZX87" s="94"/>
      <c r="HZY87" s="94"/>
      <c r="HZZ87" s="94"/>
      <c r="IAA87" s="94"/>
      <c r="IAB87" s="94"/>
      <c r="IAC87" s="94"/>
      <c r="IAD87" s="94"/>
      <c r="IAE87" s="94"/>
      <c r="IAF87" s="94"/>
      <c r="IAG87" s="94"/>
      <c r="IAH87" s="94"/>
      <c r="IAI87" s="94"/>
      <c r="IAJ87" s="94"/>
      <c r="IAK87" s="94"/>
      <c r="IAL87" s="94"/>
      <c r="IAM87" s="94"/>
      <c r="IAN87" s="94"/>
      <c r="IAO87" s="94"/>
      <c r="IAP87" s="94"/>
      <c r="IAQ87" s="94"/>
      <c r="IAR87" s="94"/>
      <c r="IAS87" s="94"/>
      <c r="IAT87" s="94"/>
      <c r="IAU87" s="94"/>
      <c r="IAV87" s="94"/>
      <c r="IAW87" s="94"/>
      <c r="IAX87" s="94"/>
      <c r="IAY87" s="94"/>
      <c r="IAZ87" s="94"/>
      <c r="IBA87" s="94"/>
      <c r="IBB87" s="94"/>
      <c r="IBC87" s="94"/>
      <c r="IBD87" s="94"/>
      <c r="IBE87" s="94"/>
      <c r="IBF87" s="94"/>
      <c r="IBG87" s="94"/>
      <c r="IBH87" s="94"/>
      <c r="IBI87" s="94"/>
      <c r="IBJ87" s="94"/>
      <c r="IBK87" s="94"/>
      <c r="IBL87" s="94"/>
      <c r="IBM87" s="94"/>
      <c r="IBN87" s="94"/>
      <c r="IBO87" s="94"/>
      <c r="IBP87" s="94"/>
      <c r="IBQ87" s="94"/>
      <c r="IBR87" s="94"/>
      <c r="IBS87" s="94"/>
      <c r="IBT87" s="94"/>
      <c r="IBU87" s="94"/>
      <c r="IBV87" s="94"/>
      <c r="IBW87" s="94"/>
      <c r="IBX87" s="94"/>
      <c r="IBY87" s="94"/>
      <c r="IBZ87" s="94"/>
      <c r="ICA87" s="94"/>
      <c r="ICB87" s="94"/>
      <c r="ICC87" s="94"/>
      <c r="ICD87" s="94"/>
      <c r="ICE87" s="94"/>
      <c r="ICF87" s="94"/>
      <c r="ICG87" s="94"/>
      <c r="ICH87" s="94"/>
      <c r="ICI87" s="94"/>
      <c r="ICJ87" s="94"/>
      <c r="ICK87" s="94"/>
      <c r="ICL87" s="94"/>
      <c r="ICM87" s="94"/>
      <c r="ICN87" s="94"/>
      <c r="ICO87" s="94"/>
      <c r="ICP87" s="94"/>
      <c r="ICQ87" s="94"/>
      <c r="ICR87" s="94"/>
      <c r="ICS87" s="94"/>
      <c r="ICT87" s="94"/>
      <c r="ICU87" s="94"/>
      <c r="ICV87" s="94"/>
      <c r="ICW87" s="94"/>
      <c r="ICX87" s="94"/>
      <c r="ICY87" s="94"/>
      <c r="ICZ87" s="94"/>
      <c r="IDA87" s="94"/>
      <c r="IDB87" s="94"/>
      <c r="IDC87" s="94"/>
      <c r="IDD87" s="94"/>
      <c r="IDE87" s="94"/>
      <c r="IDF87" s="94"/>
      <c r="IDG87" s="94"/>
      <c r="IDH87" s="94"/>
      <c r="IDI87" s="94"/>
      <c r="IDJ87" s="94"/>
      <c r="IDK87" s="94"/>
      <c r="IDL87" s="94"/>
      <c r="IDM87" s="94"/>
      <c r="IDN87" s="94"/>
      <c r="IDO87" s="94"/>
      <c r="IDP87" s="94"/>
      <c r="IDQ87" s="94"/>
      <c r="IDR87" s="94"/>
      <c r="IDS87" s="94"/>
      <c r="IDT87" s="94"/>
      <c r="IDU87" s="94"/>
      <c r="IDV87" s="94"/>
      <c r="IDW87" s="94"/>
      <c r="IDX87" s="94"/>
      <c r="IDY87" s="94"/>
      <c r="IDZ87" s="94"/>
      <c r="IEA87" s="94"/>
      <c r="IEB87" s="94"/>
      <c r="IEC87" s="94"/>
      <c r="IED87" s="94"/>
      <c r="IEE87" s="94"/>
      <c r="IEF87" s="94"/>
      <c r="IEG87" s="94"/>
      <c r="IEH87" s="94"/>
      <c r="IEI87" s="94"/>
      <c r="IEJ87" s="94"/>
      <c r="IEK87" s="94"/>
      <c r="IEL87" s="94"/>
      <c r="IEM87" s="94"/>
      <c r="IEN87" s="94"/>
      <c r="IEO87" s="94"/>
      <c r="IEP87" s="94"/>
      <c r="IEQ87" s="94"/>
      <c r="IER87" s="94"/>
      <c r="IES87" s="94"/>
      <c r="IET87" s="94"/>
      <c r="IEU87" s="94"/>
      <c r="IEV87" s="94"/>
      <c r="IEW87" s="94"/>
      <c r="IEX87" s="94"/>
      <c r="IEY87" s="94"/>
      <c r="IEZ87" s="94"/>
      <c r="IFA87" s="94"/>
      <c r="IFB87" s="94"/>
      <c r="IFC87" s="94"/>
      <c r="IFD87" s="94"/>
      <c r="IFE87" s="94"/>
      <c r="IFF87" s="94"/>
      <c r="IFG87" s="94"/>
      <c r="IFH87" s="94"/>
      <c r="IFI87" s="94"/>
      <c r="IFJ87" s="94"/>
      <c r="IFK87" s="94"/>
      <c r="IFL87" s="94"/>
      <c r="IFM87" s="94"/>
      <c r="IFN87" s="94"/>
      <c r="IFO87" s="94"/>
      <c r="IFP87" s="94"/>
      <c r="IFQ87" s="94"/>
      <c r="IFR87" s="94"/>
      <c r="IFS87" s="94"/>
      <c r="IFT87" s="94"/>
      <c r="IFU87" s="94"/>
      <c r="IFV87" s="94"/>
      <c r="IFW87" s="94"/>
      <c r="IFX87" s="94"/>
      <c r="IFY87" s="94"/>
      <c r="IFZ87" s="94"/>
      <c r="IGA87" s="94"/>
      <c r="IGB87" s="94"/>
      <c r="IGC87" s="94"/>
      <c r="IGD87" s="94"/>
      <c r="IGE87" s="94"/>
      <c r="IGF87" s="94"/>
      <c r="IGG87" s="94"/>
      <c r="IGH87" s="94"/>
      <c r="IGI87" s="94"/>
      <c r="IGJ87" s="94"/>
      <c r="IGK87" s="94"/>
      <c r="IGL87" s="94"/>
      <c r="IGM87" s="94"/>
      <c r="IGN87" s="94"/>
      <c r="IGO87" s="94"/>
      <c r="IGP87" s="94"/>
      <c r="IGQ87" s="94"/>
      <c r="IGR87" s="94"/>
      <c r="IGS87" s="94"/>
      <c r="IGT87" s="94"/>
      <c r="IGU87" s="94"/>
      <c r="IGV87" s="94"/>
      <c r="IGW87" s="94"/>
      <c r="IGX87" s="94"/>
      <c r="IGY87" s="94"/>
      <c r="IGZ87" s="94"/>
      <c r="IHA87" s="94"/>
      <c r="IHB87" s="94"/>
      <c r="IHC87" s="94"/>
      <c r="IHD87" s="94"/>
      <c r="IHE87" s="94"/>
      <c r="IHF87" s="94"/>
      <c r="IHG87" s="94"/>
      <c r="IHH87" s="94"/>
      <c r="IHI87" s="94"/>
      <c r="IHJ87" s="94"/>
      <c r="IHK87" s="94"/>
      <c r="IHL87" s="94"/>
      <c r="IHM87" s="94"/>
      <c r="IHN87" s="94"/>
      <c r="IHO87" s="94"/>
      <c r="IHP87" s="94"/>
      <c r="IHQ87" s="94"/>
      <c r="IHR87" s="94"/>
      <c r="IHS87" s="94"/>
      <c r="IHT87" s="94"/>
      <c r="IHU87" s="94"/>
      <c r="IHV87" s="94"/>
      <c r="IHW87" s="94"/>
      <c r="IHX87" s="94"/>
      <c r="IHY87" s="94"/>
      <c r="IHZ87" s="94"/>
      <c r="IIA87" s="94"/>
      <c r="IIB87" s="94"/>
      <c r="IIC87" s="94"/>
      <c r="IID87" s="94"/>
      <c r="IIE87" s="94"/>
      <c r="IIF87" s="94"/>
      <c r="IIG87" s="94"/>
      <c r="IIH87" s="94"/>
      <c r="III87" s="94"/>
      <c r="IIJ87" s="94"/>
      <c r="IIK87" s="94"/>
      <c r="IIL87" s="94"/>
      <c r="IIM87" s="94"/>
      <c r="IIN87" s="94"/>
      <c r="IIO87" s="94"/>
      <c r="IIP87" s="94"/>
      <c r="IIQ87" s="94"/>
      <c r="IIR87" s="94"/>
      <c r="IIS87" s="94"/>
      <c r="IIT87" s="94"/>
      <c r="IIU87" s="94"/>
      <c r="IIV87" s="94"/>
      <c r="IIW87" s="94"/>
      <c r="IIX87" s="94"/>
      <c r="IIY87" s="94"/>
      <c r="IIZ87" s="94"/>
      <c r="IJA87" s="94"/>
      <c r="IJB87" s="94"/>
      <c r="IJC87" s="94"/>
      <c r="IJD87" s="94"/>
      <c r="IJE87" s="94"/>
      <c r="IJF87" s="94"/>
      <c r="IJG87" s="94"/>
      <c r="IJH87" s="94"/>
      <c r="IJI87" s="94"/>
      <c r="IJJ87" s="94"/>
      <c r="IJK87" s="94"/>
      <c r="IJL87" s="94"/>
      <c r="IJM87" s="94"/>
      <c r="IJN87" s="94"/>
      <c r="IJO87" s="94"/>
      <c r="IJP87" s="94"/>
      <c r="IJQ87" s="94"/>
      <c r="IJR87" s="94"/>
      <c r="IJS87" s="94"/>
      <c r="IJT87" s="94"/>
      <c r="IJU87" s="94"/>
      <c r="IJV87" s="94"/>
      <c r="IJW87" s="94"/>
      <c r="IJX87" s="94"/>
      <c r="IJY87" s="94"/>
      <c r="IJZ87" s="94"/>
      <c r="IKA87" s="94"/>
      <c r="IKB87" s="94"/>
      <c r="IKC87" s="94"/>
      <c r="IKD87" s="94"/>
      <c r="IKE87" s="94"/>
      <c r="IKF87" s="94"/>
      <c r="IKG87" s="94"/>
      <c r="IKH87" s="94"/>
      <c r="IKI87" s="94"/>
      <c r="IKJ87" s="94"/>
      <c r="IKK87" s="94"/>
      <c r="IKL87" s="94"/>
      <c r="IKM87" s="94"/>
      <c r="IKN87" s="94"/>
      <c r="IKO87" s="94"/>
      <c r="IKP87" s="94"/>
      <c r="IKQ87" s="94"/>
      <c r="IKR87" s="94"/>
      <c r="IKS87" s="94"/>
      <c r="IKT87" s="94"/>
      <c r="IKU87" s="94"/>
      <c r="IKV87" s="94"/>
      <c r="IKW87" s="94"/>
      <c r="IKX87" s="94"/>
      <c r="IKY87" s="94"/>
      <c r="IKZ87" s="94"/>
      <c r="ILA87" s="94"/>
      <c r="ILB87" s="94"/>
      <c r="ILC87" s="94"/>
      <c r="ILD87" s="94"/>
      <c r="ILE87" s="94"/>
      <c r="ILF87" s="94"/>
      <c r="ILG87" s="94"/>
      <c r="ILH87" s="94"/>
      <c r="ILI87" s="94"/>
      <c r="ILJ87" s="94"/>
      <c r="ILK87" s="94"/>
      <c r="ILL87" s="94"/>
      <c r="ILM87" s="94"/>
      <c r="ILN87" s="94"/>
      <c r="ILO87" s="94"/>
      <c r="ILP87" s="94"/>
      <c r="ILQ87" s="94"/>
      <c r="ILR87" s="94"/>
      <c r="ILS87" s="94"/>
      <c r="ILT87" s="94"/>
      <c r="ILU87" s="94"/>
      <c r="ILV87" s="94"/>
      <c r="ILW87" s="94"/>
      <c r="ILX87" s="94"/>
      <c r="ILY87" s="94"/>
      <c r="ILZ87" s="94"/>
      <c r="IMA87" s="94"/>
      <c r="IMB87" s="94"/>
      <c r="IMC87" s="94"/>
      <c r="IMD87" s="94"/>
      <c r="IME87" s="94"/>
      <c r="IMF87" s="94"/>
      <c r="IMG87" s="94"/>
      <c r="IMH87" s="94"/>
      <c r="IMI87" s="94"/>
      <c r="IMJ87" s="94"/>
      <c r="IMK87" s="94"/>
      <c r="IML87" s="94"/>
      <c r="IMM87" s="94"/>
      <c r="IMN87" s="94"/>
      <c r="IMO87" s="94"/>
      <c r="IMP87" s="94"/>
      <c r="IMQ87" s="94"/>
      <c r="IMR87" s="94"/>
      <c r="IMS87" s="94"/>
      <c r="IMT87" s="94"/>
      <c r="IMU87" s="94"/>
      <c r="IMV87" s="94"/>
      <c r="IMW87" s="94"/>
      <c r="IMX87" s="94"/>
      <c r="IMY87" s="94"/>
      <c r="IMZ87" s="94"/>
      <c r="INA87" s="94"/>
      <c r="INB87" s="94"/>
      <c r="INC87" s="94"/>
      <c r="IND87" s="94"/>
      <c r="INE87" s="94"/>
      <c r="INF87" s="94"/>
      <c r="ING87" s="94"/>
      <c r="INH87" s="94"/>
      <c r="INI87" s="94"/>
      <c r="INJ87" s="94"/>
      <c r="INK87" s="94"/>
      <c r="INL87" s="94"/>
      <c r="INM87" s="94"/>
      <c r="INN87" s="94"/>
      <c r="INO87" s="94"/>
      <c r="INP87" s="94"/>
      <c r="INQ87" s="94"/>
      <c r="INR87" s="94"/>
      <c r="INS87" s="94"/>
      <c r="INT87" s="94"/>
      <c r="INU87" s="94"/>
      <c r="INV87" s="94"/>
      <c r="INW87" s="94"/>
      <c r="INX87" s="94"/>
      <c r="INY87" s="94"/>
      <c r="INZ87" s="94"/>
      <c r="IOA87" s="94"/>
      <c r="IOB87" s="94"/>
      <c r="IOC87" s="94"/>
      <c r="IOD87" s="94"/>
      <c r="IOE87" s="94"/>
      <c r="IOF87" s="94"/>
      <c r="IOG87" s="94"/>
      <c r="IOH87" s="94"/>
      <c r="IOI87" s="94"/>
      <c r="IOJ87" s="94"/>
      <c r="IOK87" s="94"/>
      <c r="IOL87" s="94"/>
      <c r="IOM87" s="94"/>
      <c r="ION87" s="94"/>
      <c r="IOO87" s="94"/>
      <c r="IOP87" s="94"/>
      <c r="IOQ87" s="94"/>
      <c r="IOR87" s="94"/>
      <c r="IOS87" s="94"/>
      <c r="IOT87" s="94"/>
      <c r="IOU87" s="94"/>
      <c r="IOV87" s="94"/>
      <c r="IOW87" s="94"/>
      <c r="IOX87" s="94"/>
      <c r="IOY87" s="94"/>
      <c r="IOZ87" s="94"/>
      <c r="IPA87" s="94"/>
      <c r="IPB87" s="94"/>
      <c r="IPC87" s="94"/>
      <c r="IPD87" s="94"/>
      <c r="IPE87" s="94"/>
      <c r="IPF87" s="94"/>
      <c r="IPG87" s="94"/>
      <c r="IPH87" s="94"/>
      <c r="IPI87" s="94"/>
      <c r="IPJ87" s="94"/>
      <c r="IPK87" s="94"/>
      <c r="IPL87" s="94"/>
      <c r="IPM87" s="94"/>
      <c r="IPN87" s="94"/>
      <c r="IPO87" s="94"/>
      <c r="IPP87" s="94"/>
      <c r="IPQ87" s="94"/>
      <c r="IPR87" s="94"/>
      <c r="IPS87" s="94"/>
      <c r="IPT87" s="94"/>
      <c r="IPU87" s="94"/>
      <c r="IPV87" s="94"/>
      <c r="IPW87" s="94"/>
      <c r="IPX87" s="94"/>
      <c r="IPY87" s="94"/>
      <c r="IPZ87" s="94"/>
      <c r="IQA87" s="94"/>
      <c r="IQB87" s="94"/>
      <c r="IQC87" s="94"/>
      <c r="IQD87" s="94"/>
      <c r="IQE87" s="94"/>
      <c r="IQF87" s="94"/>
      <c r="IQG87" s="94"/>
      <c r="IQH87" s="94"/>
      <c r="IQI87" s="94"/>
      <c r="IQJ87" s="94"/>
      <c r="IQK87" s="94"/>
      <c r="IQL87" s="94"/>
      <c r="IQM87" s="94"/>
      <c r="IQN87" s="94"/>
      <c r="IQO87" s="94"/>
      <c r="IQP87" s="94"/>
      <c r="IQQ87" s="94"/>
      <c r="IQR87" s="94"/>
      <c r="IQS87" s="94"/>
      <c r="IQT87" s="94"/>
      <c r="IQU87" s="94"/>
      <c r="IQV87" s="94"/>
      <c r="IQW87" s="94"/>
      <c r="IQX87" s="94"/>
      <c r="IQY87" s="94"/>
      <c r="IQZ87" s="94"/>
      <c r="IRA87" s="94"/>
      <c r="IRB87" s="94"/>
      <c r="IRC87" s="94"/>
      <c r="IRD87" s="94"/>
      <c r="IRE87" s="94"/>
      <c r="IRF87" s="94"/>
      <c r="IRG87" s="94"/>
      <c r="IRH87" s="94"/>
      <c r="IRI87" s="94"/>
      <c r="IRJ87" s="94"/>
      <c r="IRK87" s="94"/>
      <c r="IRL87" s="94"/>
      <c r="IRM87" s="94"/>
      <c r="IRN87" s="94"/>
      <c r="IRO87" s="94"/>
      <c r="IRP87" s="94"/>
      <c r="IRQ87" s="94"/>
      <c r="IRR87" s="94"/>
      <c r="IRS87" s="94"/>
      <c r="IRT87" s="94"/>
      <c r="IRU87" s="94"/>
      <c r="IRV87" s="94"/>
      <c r="IRW87" s="94"/>
      <c r="IRX87" s="94"/>
      <c r="IRY87" s="94"/>
      <c r="IRZ87" s="94"/>
      <c r="ISA87" s="94"/>
      <c r="ISB87" s="94"/>
      <c r="ISC87" s="94"/>
      <c r="ISD87" s="94"/>
      <c r="ISE87" s="94"/>
      <c r="ISF87" s="94"/>
      <c r="ISG87" s="94"/>
      <c r="ISH87" s="94"/>
      <c r="ISI87" s="94"/>
      <c r="ISJ87" s="94"/>
      <c r="ISK87" s="94"/>
      <c r="ISL87" s="94"/>
      <c r="ISM87" s="94"/>
      <c r="ISN87" s="94"/>
      <c r="ISO87" s="94"/>
      <c r="ISP87" s="94"/>
      <c r="ISQ87" s="94"/>
      <c r="ISR87" s="94"/>
      <c r="ISS87" s="94"/>
      <c r="IST87" s="94"/>
      <c r="ISU87" s="94"/>
      <c r="ISV87" s="94"/>
      <c r="ISW87" s="94"/>
      <c r="ISX87" s="94"/>
      <c r="ISY87" s="94"/>
      <c r="ISZ87" s="94"/>
      <c r="ITA87" s="94"/>
      <c r="ITB87" s="94"/>
      <c r="ITC87" s="94"/>
      <c r="ITD87" s="94"/>
      <c r="ITE87" s="94"/>
      <c r="ITF87" s="94"/>
      <c r="ITG87" s="94"/>
      <c r="ITH87" s="94"/>
      <c r="ITI87" s="94"/>
      <c r="ITJ87" s="94"/>
      <c r="ITK87" s="94"/>
      <c r="ITL87" s="94"/>
      <c r="ITM87" s="94"/>
      <c r="ITN87" s="94"/>
      <c r="ITO87" s="94"/>
      <c r="ITP87" s="94"/>
      <c r="ITQ87" s="94"/>
      <c r="ITR87" s="94"/>
      <c r="ITS87" s="94"/>
      <c r="ITT87" s="94"/>
      <c r="ITU87" s="94"/>
      <c r="ITV87" s="94"/>
      <c r="ITW87" s="94"/>
      <c r="ITX87" s="94"/>
      <c r="ITY87" s="94"/>
      <c r="ITZ87" s="94"/>
      <c r="IUA87" s="94"/>
      <c r="IUB87" s="94"/>
      <c r="IUC87" s="94"/>
      <c r="IUD87" s="94"/>
      <c r="IUE87" s="94"/>
      <c r="IUF87" s="94"/>
      <c r="IUG87" s="94"/>
      <c r="IUH87" s="94"/>
      <c r="IUI87" s="94"/>
      <c r="IUJ87" s="94"/>
      <c r="IUK87" s="94"/>
      <c r="IUL87" s="94"/>
      <c r="IUM87" s="94"/>
      <c r="IUN87" s="94"/>
      <c r="IUO87" s="94"/>
      <c r="IUP87" s="94"/>
      <c r="IUQ87" s="94"/>
      <c r="IUR87" s="94"/>
      <c r="IUS87" s="94"/>
      <c r="IUT87" s="94"/>
      <c r="IUU87" s="94"/>
      <c r="IUV87" s="94"/>
      <c r="IUW87" s="94"/>
      <c r="IUX87" s="94"/>
      <c r="IUY87" s="94"/>
      <c r="IUZ87" s="94"/>
      <c r="IVA87" s="94"/>
      <c r="IVB87" s="94"/>
      <c r="IVC87" s="94"/>
      <c r="IVD87" s="94"/>
      <c r="IVE87" s="94"/>
      <c r="IVF87" s="94"/>
      <c r="IVG87" s="94"/>
      <c r="IVH87" s="94"/>
      <c r="IVI87" s="94"/>
      <c r="IVJ87" s="94"/>
      <c r="IVK87" s="94"/>
      <c r="IVL87" s="94"/>
      <c r="IVM87" s="94"/>
      <c r="IVN87" s="94"/>
      <c r="IVO87" s="94"/>
      <c r="IVP87" s="94"/>
      <c r="IVQ87" s="94"/>
      <c r="IVR87" s="94"/>
      <c r="IVS87" s="94"/>
      <c r="IVT87" s="94"/>
      <c r="IVU87" s="94"/>
      <c r="IVV87" s="94"/>
      <c r="IVW87" s="94"/>
      <c r="IVX87" s="94"/>
      <c r="IVY87" s="94"/>
      <c r="IVZ87" s="94"/>
      <c r="IWA87" s="94"/>
      <c r="IWB87" s="94"/>
      <c r="IWC87" s="94"/>
      <c r="IWD87" s="94"/>
      <c r="IWE87" s="94"/>
      <c r="IWF87" s="94"/>
      <c r="IWG87" s="94"/>
      <c r="IWH87" s="94"/>
      <c r="IWI87" s="94"/>
      <c r="IWJ87" s="94"/>
      <c r="IWK87" s="94"/>
      <c r="IWL87" s="94"/>
      <c r="IWM87" s="94"/>
      <c r="IWN87" s="94"/>
      <c r="IWO87" s="94"/>
      <c r="IWP87" s="94"/>
      <c r="IWQ87" s="94"/>
      <c r="IWR87" s="94"/>
      <c r="IWS87" s="94"/>
      <c r="IWT87" s="94"/>
      <c r="IWU87" s="94"/>
      <c r="IWV87" s="94"/>
      <c r="IWW87" s="94"/>
      <c r="IWX87" s="94"/>
      <c r="IWY87" s="94"/>
      <c r="IWZ87" s="94"/>
      <c r="IXA87" s="94"/>
      <c r="IXB87" s="94"/>
      <c r="IXC87" s="94"/>
      <c r="IXD87" s="94"/>
      <c r="IXE87" s="94"/>
      <c r="IXF87" s="94"/>
      <c r="IXG87" s="94"/>
      <c r="IXH87" s="94"/>
      <c r="IXI87" s="94"/>
      <c r="IXJ87" s="94"/>
      <c r="IXK87" s="94"/>
      <c r="IXL87" s="94"/>
      <c r="IXM87" s="94"/>
      <c r="IXN87" s="94"/>
      <c r="IXO87" s="94"/>
      <c r="IXP87" s="94"/>
      <c r="IXQ87" s="94"/>
      <c r="IXR87" s="94"/>
      <c r="IXS87" s="94"/>
      <c r="IXT87" s="94"/>
      <c r="IXU87" s="94"/>
      <c r="IXV87" s="94"/>
      <c r="IXW87" s="94"/>
      <c r="IXX87" s="94"/>
      <c r="IXY87" s="94"/>
      <c r="IXZ87" s="94"/>
      <c r="IYA87" s="94"/>
      <c r="IYB87" s="94"/>
      <c r="IYC87" s="94"/>
      <c r="IYD87" s="94"/>
      <c r="IYE87" s="94"/>
      <c r="IYF87" s="94"/>
      <c r="IYG87" s="94"/>
      <c r="IYH87" s="94"/>
      <c r="IYI87" s="94"/>
      <c r="IYJ87" s="94"/>
      <c r="IYK87" s="94"/>
      <c r="IYL87" s="94"/>
      <c r="IYM87" s="94"/>
      <c r="IYN87" s="94"/>
      <c r="IYO87" s="94"/>
      <c r="IYP87" s="94"/>
      <c r="IYQ87" s="94"/>
      <c r="IYR87" s="94"/>
      <c r="IYS87" s="94"/>
      <c r="IYT87" s="94"/>
      <c r="IYU87" s="94"/>
      <c r="IYV87" s="94"/>
      <c r="IYW87" s="94"/>
      <c r="IYX87" s="94"/>
      <c r="IYY87" s="94"/>
      <c r="IYZ87" s="94"/>
      <c r="IZA87" s="94"/>
      <c r="IZB87" s="94"/>
      <c r="IZC87" s="94"/>
      <c r="IZD87" s="94"/>
      <c r="IZE87" s="94"/>
      <c r="IZF87" s="94"/>
      <c r="IZG87" s="94"/>
      <c r="IZH87" s="94"/>
      <c r="IZI87" s="94"/>
      <c r="IZJ87" s="94"/>
      <c r="IZK87" s="94"/>
      <c r="IZL87" s="94"/>
      <c r="IZM87" s="94"/>
      <c r="IZN87" s="94"/>
      <c r="IZO87" s="94"/>
      <c r="IZP87" s="94"/>
      <c r="IZQ87" s="94"/>
      <c r="IZR87" s="94"/>
      <c r="IZS87" s="94"/>
      <c r="IZT87" s="94"/>
      <c r="IZU87" s="94"/>
      <c r="IZV87" s="94"/>
      <c r="IZW87" s="94"/>
      <c r="IZX87" s="94"/>
      <c r="IZY87" s="94"/>
      <c r="IZZ87" s="94"/>
      <c r="JAA87" s="94"/>
      <c r="JAB87" s="94"/>
      <c r="JAC87" s="94"/>
      <c r="JAD87" s="94"/>
      <c r="JAE87" s="94"/>
      <c r="JAF87" s="94"/>
      <c r="JAG87" s="94"/>
      <c r="JAH87" s="94"/>
      <c r="JAI87" s="94"/>
      <c r="JAJ87" s="94"/>
      <c r="JAK87" s="94"/>
      <c r="JAL87" s="94"/>
      <c r="JAM87" s="94"/>
      <c r="JAN87" s="94"/>
      <c r="JAO87" s="94"/>
      <c r="JAP87" s="94"/>
      <c r="JAQ87" s="94"/>
      <c r="JAR87" s="94"/>
      <c r="JAS87" s="94"/>
      <c r="JAT87" s="94"/>
      <c r="JAU87" s="94"/>
      <c r="JAV87" s="94"/>
      <c r="JAW87" s="94"/>
      <c r="JAX87" s="94"/>
      <c r="JAY87" s="94"/>
      <c r="JAZ87" s="94"/>
      <c r="JBA87" s="94"/>
      <c r="JBB87" s="94"/>
      <c r="JBC87" s="94"/>
      <c r="JBD87" s="94"/>
      <c r="JBE87" s="94"/>
      <c r="JBF87" s="94"/>
      <c r="JBG87" s="94"/>
      <c r="JBH87" s="94"/>
      <c r="JBI87" s="94"/>
      <c r="JBJ87" s="94"/>
      <c r="JBK87" s="94"/>
      <c r="JBL87" s="94"/>
      <c r="JBM87" s="94"/>
      <c r="JBN87" s="94"/>
      <c r="JBO87" s="94"/>
      <c r="JBP87" s="94"/>
      <c r="JBQ87" s="94"/>
      <c r="JBR87" s="94"/>
      <c r="JBS87" s="94"/>
      <c r="JBT87" s="94"/>
      <c r="JBU87" s="94"/>
      <c r="JBV87" s="94"/>
      <c r="JBW87" s="94"/>
      <c r="JBX87" s="94"/>
      <c r="JBY87" s="94"/>
      <c r="JBZ87" s="94"/>
      <c r="JCA87" s="94"/>
      <c r="JCB87" s="94"/>
      <c r="JCC87" s="94"/>
      <c r="JCD87" s="94"/>
      <c r="JCE87" s="94"/>
      <c r="JCF87" s="94"/>
      <c r="JCG87" s="94"/>
      <c r="JCH87" s="94"/>
      <c r="JCI87" s="94"/>
      <c r="JCJ87" s="94"/>
      <c r="JCK87" s="94"/>
      <c r="JCL87" s="94"/>
      <c r="JCM87" s="94"/>
      <c r="JCN87" s="94"/>
      <c r="JCO87" s="94"/>
      <c r="JCP87" s="94"/>
      <c r="JCQ87" s="94"/>
      <c r="JCR87" s="94"/>
      <c r="JCS87" s="94"/>
      <c r="JCT87" s="94"/>
      <c r="JCU87" s="94"/>
      <c r="JCV87" s="94"/>
      <c r="JCW87" s="94"/>
      <c r="JCX87" s="94"/>
      <c r="JCY87" s="94"/>
      <c r="JCZ87" s="94"/>
      <c r="JDA87" s="94"/>
      <c r="JDB87" s="94"/>
      <c r="JDC87" s="94"/>
      <c r="JDD87" s="94"/>
      <c r="JDE87" s="94"/>
      <c r="JDF87" s="94"/>
      <c r="JDG87" s="94"/>
      <c r="JDH87" s="94"/>
      <c r="JDI87" s="94"/>
      <c r="JDJ87" s="94"/>
      <c r="JDK87" s="94"/>
      <c r="JDL87" s="94"/>
      <c r="JDM87" s="94"/>
      <c r="JDN87" s="94"/>
      <c r="JDO87" s="94"/>
      <c r="JDP87" s="94"/>
      <c r="JDQ87" s="94"/>
      <c r="JDR87" s="94"/>
      <c r="JDS87" s="94"/>
      <c r="JDT87" s="94"/>
      <c r="JDU87" s="94"/>
      <c r="JDV87" s="94"/>
      <c r="JDW87" s="94"/>
      <c r="JDX87" s="94"/>
      <c r="JDY87" s="94"/>
      <c r="JDZ87" s="94"/>
      <c r="JEA87" s="94"/>
      <c r="JEB87" s="94"/>
      <c r="JEC87" s="94"/>
      <c r="JED87" s="94"/>
      <c r="JEE87" s="94"/>
      <c r="JEF87" s="94"/>
      <c r="JEG87" s="94"/>
      <c r="JEH87" s="94"/>
      <c r="JEI87" s="94"/>
      <c r="JEJ87" s="94"/>
      <c r="JEK87" s="94"/>
      <c r="JEL87" s="94"/>
      <c r="JEM87" s="94"/>
      <c r="JEN87" s="94"/>
      <c r="JEO87" s="94"/>
      <c r="JEP87" s="94"/>
      <c r="JEQ87" s="94"/>
      <c r="JER87" s="94"/>
      <c r="JES87" s="94"/>
      <c r="JET87" s="94"/>
      <c r="JEU87" s="94"/>
      <c r="JEV87" s="94"/>
      <c r="JEW87" s="94"/>
      <c r="JEX87" s="94"/>
      <c r="JEY87" s="94"/>
      <c r="JEZ87" s="94"/>
      <c r="JFA87" s="94"/>
      <c r="JFB87" s="94"/>
      <c r="JFC87" s="94"/>
      <c r="JFD87" s="94"/>
      <c r="JFE87" s="94"/>
      <c r="JFF87" s="94"/>
      <c r="JFG87" s="94"/>
      <c r="JFH87" s="94"/>
      <c r="JFI87" s="94"/>
      <c r="JFJ87" s="94"/>
      <c r="JFK87" s="94"/>
      <c r="JFL87" s="94"/>
      <c r="JFM87" s="94"/>
      <c r="JFN87" s="94"/>
      <c r="JFO87" s="94"/>
      <c r="JFP87" s="94"/>
      <c r="JFQ87" s="94"/>
      <c r="JFR87" s="94"/>
      <c r="JFS87" s="94"/>
      <c r="JFT87" s="94"/>
      <c r="JFU87" s="94"/>
      <c r="JFV87" s="94"/>
      <c r="JFW87" s="94"/>
      <c r="JFX87" s="94"/>
      <c r="JFY87" s="94"/>
      <c r="JFZ87" s="94"/>
      <c r="JGA87" s="94"/>
      <c r="JGB87" s="94"/>
      <c r="JGC87" s="94"/>
      <c r="JGD87" s="94"/>
      <c r="JGE87" s="94"/>
      <c r="JGF87" s="94"/>
      <c r="JGG87" s="94"/>
      <c r="JGH87" s="94"/>
      <c r="JGI87" s="94"/>
      <c r="JGJ87" s="94"/>
      <c r="JGK87" s="94"/>
      <c r="JGL87" s="94"/>
      <c r="JGM87" s="94"/>
      <c r="JGN87" s="94"/>
      <c r="JGO87" s="94"/>
      <c r="JGP87" s="94"/>
      <c r="JGQ87" s="94"/>
      <c r="JGR87" s="94"/>
      <c r="JGS87" s="94"/>
      <c r="JGT87" s="94"/>
      <c r="JGU87" s="94"/>
      <c r="JGV87" s="94"/>
      <c r="JGW87" s="94"/>
      <c r="JGX87" s="94"/>
      <c r="JGY87" s="94"/>
      <c r="JGZ87" s="94"/>
      <c r="JHA87" s="94"/>
      <c r="JHB87" s="94"/>
      <c r="JHC87" s="94"/>
      <c r="JHD87" s="94"/>
      <c r="JHE87" s="94"/>
      <c r="JHF87" s="94"/>
      <c r="JHG87" s="94"/>
      <c r="JHH87" s="94"/>
      <c r="JHI87" s="94"/>
      <c r="JHJ87" s="94"/>
      <c r="JHK87" s="94"/>
      <c r="JHL87" s="94"/>
      <c r="JHM87" s="94"/>
      <c r="JHN87" s="94"/>
      <c r="JHO87" s="94"/>
      <c r="JHP87" s="94"/>
      <c r="JHQ87" s="94"/>
      <c r="JHR87" s="94"/>
      <c r="JHS87" s="94"/>
      <c r="JHT87" s="94"/>
      <c r="JHU87" s="94"/>
      <c r="JHV87" s="94"/>
      <c r="JHW87" s="94"/>
      <c r="JHX87" s="94"/>
      <c r="JHY87" s="94"/>
      <c r="JHZ87" s="94"/>
      <c r="JIA87" s="94"/>
      <c r="JIB87" s="94"/>
      <c r="JIC87" s="94"/>
      <c r="JID87" s="94"/>
      <c r="JIE87" s="94"/>
      <c r="JIF87" s="94"/>
      <c r="JIG87" s="94"/>
      <c r="JIH87" s="94"/>
      <c r="JII87" s="94"/>
      <c r="JIJ87" s="94"/>
      <c r="JIK87" s="94"/>
      <c r="JIL87" s="94"/>
      <c r="JIM87" s="94"/>
      <c r="JIN87" s="94"/>
      <c r="JIO87" s="94"/>
      <c r="JIP87" s="94"/>
      <c r="JIQ87" s="94"/>
      <c r="JIR87" s="94"/>
      <c r="JIS87" s="94"/>
      <c r="JIT87" s="94"/>
      <c r="JIU87" s="94"/>
      <c r="JIV87" s="94"/>
      <c r="JIW87" s="94"/>
      <c r="JIX87" s="94"/>
      <c r="JIY87" s="94"/>
      <c r="JIZ87" s="94"/>
      <c r="JJA87" s="94"/>
      <c r="JJB87" s="94"/>
      <c r="JJC87" s="94"/>
      <c r="JJD87" s="94"/>
      <c r="JJE87" s="94"/>
      <c r="JJF87" s="94"/>
      <c r="JJG87" s="94"/>
      <c r="JJH87" s="94"/>
      <c r="JJI87" s="94"/>
      <c r="JJJ87" s="94"/>
      <c r="JJK87" s="94"/>
      <c r="JJL87" s="94"/>
      <c r="JJM87" s="94"/>
      <c r="JJN87" s="94"/>
      <c r="JJO87" s="94"/>
      <c r="JJP87" s="94"/>
      <c r="JJQ87" s="94"/>
      <c r="JJR87" s="94"/>
      <c r="JJS87" s="94"/>
      <c r="JJT87" s="94"/>
      <c r="JJU87" s="94"/>
      <c r="JJV87" s="94"/>
      <c r="JJW87" s="94"/>
      <c r="JJX87" s="94"/>
      <c r="JJY87" s="94"/>
      <c r="JJZ87" s="94"/>
      <c r="JKA87" s="94"/>
      <c r="JKB87" s="94"/>
      <c r="JKC87" s="94"/>
      <c r="JKD87" s="94"/>
      <c r="JKE87" s="94"/>
      <c r="JKF87" s="94"/>
      <c r="JKG87" s="94"/>
      <c r="JKH87" s="94"/>
      <c r="JKI87" s="94"/>
      <c r="JKJ87" s="94"/>
      <c r="JKK87" s="94"/>
      <c r="JKL87" s="94"/>
      <c r="JKM87" s="94"/>
      <c r="JKN87" s="94"/>
      <c r="JKO87" s="94"/>
      <c r="JKP87" s="94"/>
      <c r="JKQ87" s="94"/>
      <c r="JKR87" s="94"/>
      <c r="JKS87" s="94"/>
      <c r="JKT87" s="94"/>
      <c r="JKU87" s="94"/>
      <c r="JKV87" s="94"/>
      <c r="JKW87" s="94"/>
      <c r="JKX87" s="94"/>
      <c r="JKY87" s="94"/>
      <c r="JKZ87" s="94"/>
      <c r="JLA87" s="94"/>
      <c r="JLB87" s="94"/>
      <c r="JLC87" s="94"/>
      <c r="JLD87" s="94"/>
      <c r="JLE87" s="94"/>
      <c r="JLF87" s="94"/>
      <c r="JLG87" s="94"/>
      <c r="JLH87" s="94"/>
      <c r="JLI87" s="94"/>
      <c r="JLJ87" s="94"/>
      <c r="JLK87" s="94"/>
      <c r="JLL87" s="94"/>
      <c r="JLM87" s="94"/>
      <c r="JLN87" s="94"/>
      <c r="JLO87" s="94"/>
      <c r="JLP87" s="94"/>
      <c r="JLQ87" s="94"/>
      <c r="JLR87" s="94"/>
      <c r="JLS87" s="94"/>
      <c r="JLT87" s="94"/>
      <c r="JLU87" s="94"/>
      <c r="JLV87" s="94"/>
      <c r="JLW87" s="94"/>
      <c r="JLX87" s="94"/>
      <c r="JLY87" s="94"/>
      <c r="JLZ87" s="94"/>
      <c r="JMA87" s="94"/>
      <c r="JMB87" s="94"/>
      <c r="JMC87" s="94"/>
      <c r="JMD87" s="94"/>
      <c r="JME87" s="94"/>
      <c r="JMF87" s="94"/>
      <c r="JMG87" s="94"/>
      <c r="JMH87" s="94"/>
      <c r="JMI87" s="94"/>
      <c r="JMJ87" s="94"/>
      <c r="JMK87" s="94"/>
      <c r="JML87" s="94"/>
      <c r="JMM87" s="94"/>
      <c r="JMN87" s="94"/>
      <c r="JMO87" s="94"/>
      <c r="JMP87" s="94"/>
      <c r="JMQ87" s="94"/>
      <c r="JMR87" s="94"/>
      <c r="JMS87" s="94"/>
      <c r="JMT87" s="94"/>
      <c r="JMU87" s="94"/>
      <c r="JMV87" s="94"/>
      <c r="JMW87" s="94"/>
      <c r="JMX87" s="94"/>
      <c r="JMY87" s="94"/>
      <c r="JMZ87" s="94"/>
      <c r="JNA87" s="94"/>
      <c r="JNB87" s="94"/>
      <c r="JNC87" s="94"/>
      <c r="JND87" s="94"/>
      <c r="JNE87" s="94"/>
      <c r="JNF87" s="94"/>
      <c r="JNG87" s="94"/>
      <c r="JNH87" s="94"/>
      <c r="JNI87" s="94"/>
      <c r="JNJ87" s="94"/>
      <c r="JNK87" s="94"/>
      <c r="JNL87" s="94"/>
      <c r="JNM87" s="94"/>
      <c r="JNN87" s="94"/>
      <c r="JNO87" s="94"/>
      <c r="JNP87" s="94"/>
      <c r="JNQ87" s="94"/>
      <c r="JNR87" s="94"/>
      <c r="JNS87" s="94"/>
      <c r="JNT87" s="94"/>
      <c r="JNU87" s="94"/>
      <c r="JNV87" s="94"/>
      <c r="JNW87" s="94"/>
      <c r="JNX87" s="94"/>
      <c r="JNY87" s="94"/>
      <c r="JNZ87" s="94"/>
      <c r="JOA87" s="94"/>
      <c r="JOB87" s="94"/>
      <c r="JOC87" s="94"/>
      <c r="JOD87" s="94"/>
      <c r="JOE87" s="94"/>
      <c r="JOF87" s="94"/>
      <c r="JOG87" s="94"/>
      <c r="JOH87" s="94"/>
      <c r="JOI87" s="94"/>
      <c r="JOJ87" s="94"/>
      <c r="JOK87" s="94"/>
      <c r="JOL87" s="94"/>
      <c r="JOM87" s="94"/>
      <c r="JON87" s="94"/>
      <c r="JOO87" s="94"/>
      <c r="JOP87" s="94"/>
      <c r="JOQ87" s="94"/>
      <c r="JOR87" s="94"/>
      <c r="JOS87" s="94"/>
      <c r="JOT87" s="94"/>
      <c r="JOU87" s="94"/>
      <c r="JOV87" s="94"/>
      <c r="JOW87" s="94"/>
      <c r="JOX87" s="94"/>
      <c r="JOY87" s="94"/>
      <c r="JOZ87" s="94"/>
      <c r="JPA87" s="94"/>
      <c r="JPB87" s="94"/>
      <c r="JPC87" s="94"/>
      <c r="JPD87" s="94"/>
      <c r="JPE87" s="94"/>
      <c r="JPF87" s="94"/>
      <c r="JPG87" s="94"/>
      <c r="JPH87" s="94"/>
      <c r="JPI87" s="94"/>
      <c r="JPJ87" s="94"/>
      <c r="JPK87" s="94"/>
      <c r="JPL87" s="94"/>
      <c r="JPM87" s="94"/>
      <c r="JPN87" s="94"/>
      <c r="JPO87" s="94"/>
      <c r="JPP87" s="94"/>
      <c r="JPQ87" s="94"/>
      <c r="JPR87" s="94"/>
      <c r="JPS87" s="94"/>
      <c r="JPT87" s="94"/>
      <c r="JPU87" s="94"/>
      <c r="JPV87" s="94"/>
      <c r="JPW87" s="94"/>
      <c r="JPX87" s="94"/>
      <c r="JPY87" s="94"/>
      <c r="JPZ87" s="94"/>
      <c r="JQA87" s="94"/>
      <c r="JQB87" s="94"/>
      <c r="JQC87" s="94"/>
      <c r="JQD87" s="94"/>
      <c r="JQE87" s="94"/>
      <c r="JQF87" s="94"/>
      <c r="JQG87" s="94"/>
      <c r="JQH87" s="94"/>
      <c r="JQI87" s="94"/>
      <c r="JQJ87" s="94"/>
      <c r="JQK87" s="94"/>
      <c r="JQL87" s="94"/>
      <c r="JQM87" s="94"/>
      <c r="JQN87" s="94"/>
      <c r="JQO87" s="94"/>
      <c r="JQP87" s="94"/>
      <c r="JQQ87" s="94"/>
      <c r="JQR87" s="94"/>
      <c r="JQS87" s="94"/>
      <c r="JQT87" s="94"/>
      <c r="JQU87" s="94"/>
      <c r="JQV87" s="94"/>
      <c r="JQW87" s="94"/>
      <c r="JQX87" s="94"/>
      <c r="JQY87" s="94"/>
      <c r="JQZ87" s="94"/>
      <c r="JRA87" s="94"/>
      <c r="JRB87" s="94"/>
      <c r="JRC87" s="94"/>
      <c r="JRD87" s="94"/>
      <c r="JRE87" s="94"/>
      <c r="JRF87" s="94"/>
      <c r="JRG87" s="94"/>
      <c r="JRH87" s="94"/>
      <c r="JRI87" s="94"/>
      <c r="JRJ87" s="94"/>
      <c r="JRK87" s="94"/>
      <c r="JRL87" s="94"/>
      <c r="JRM87" s="94"/>
      <c r="JRN87" s="94"/>
      <c r="JRO87" s="94"/>
      <c r="JRP87" s="94"/>
      <c r="JRQ87" s="94"/>
      <c r="JRR87" s="94"/>
      <c r="JRS87" s="94"/>
      <c r="JRT87" s="94"/>
      <c r="JRU87" s="94"/>
      <c r="JRV87" s="94"/>
      <c r="JRW87" s="94"/>
      <c r="JRX87" s="94"/>
      <c r="JRY87" s="94"/>
      <c r="JRZ87" s="94"/>
      <c r="JSA87" s="94"/>
      <c r="JSB87" s="94"/>
      <c r="JSC87" s="94"/>
      <c r="JSD87" s="94"/>
      <c r="JSE87" s="94"/>
      <c r="JSF87" s="94"/>
      <c r="JSG87" s="94"/>
      <c r="JSH87" s="94"/>
      <c r="JSI87" s="94"/>
      <c r="JSJ87" s="94"/>
      <c r="JSK87" s="94"/>
      <c r="JSL87" s="94"/>
      <c r="JSM87" s="94"/>
      <c r="JSN87" s="94"/>
      <c r="JSO87" s="94"/>
      <c r="JSP87" s="94"/>
      <c r="JSQ87" s="94"/>
      <c r="JSR87" s="94"/>
      <c r="JSS87" s="94"/>
      <c r="JST87" s="94"/>
      <c r="JSU87" s="94"/>
      <c r="JSV87" s="94"/>
      <c r="JSW87" s="94"/>
      <c r="JSX87" s="94"/>
      <c r="JSY87" s="94"/>
      <c r="JSZ87" s="94"/>
      <c r="JTA87" s="94"/>
      <c r="JTB87" s="94"/>
      <c r="JTC87" s="94"/>
      <c r="JTD87" s="94"/>
      <c r="JTE87" s="94"/>
      <c r="JTF87" s="94"/>
      <c r="JTG87" s="94"/>
      <c r="JTH87" s="94"/>
      <c r="JTI87" s="94"/>
      <c r="JTJ87" s="94"/>
      <c r="JTK87" s="94"/>
      <c r="JTL87" s="94"/>
      <c r="JTM87" s="94"/>
      <c r="JTN87" s="94"/>
      <c r="JTO87" s="94"/>
      <c r="JTP87" s="94"/>
      <c r="JTQ87" s="94"/>
      <c r="JTR87" s="94"/>
      <c r="JTS87" s="94"/>
      <c r="JTT87" s="94"/>
      <c r="JTU87" s="94"/>
      <c r="JTV87" s="94"/>
      <c r="JTW87" s="94"/>
      <c r="JTX87" s="94"/>
      <c r="JTY87" s="94"/>
      <c r="JTZ87" s="94"/>
      <c r="JUA87" s="94"/>
      <c r="JUB87" s="94"/>
      <c r="JUC87" s="94"/>
      <c r="JUD87" s="94"/>
      <c r="JUE87" s="94"/>
      <c r="JUF87" s="94"/>
      <c r="JUG87" s="94"/>
      <c r="JUH87" s="94"/>
      <c r="JUI87" s="94"/>
      <c r="JUJ87" s="94"/>
      <c r="JUK87" s="94"/>
      <c r="JUL87" s="94"/>
      <c r="JUM87" s="94"/>
      <c r="JUN87" s="94"/>
      <c r="JUO87" s="94"/>
      <c r="JUP87" s="94"/>
      <c r="JUQ87" s="94"/>
      <c r="JUR87" s="94"/>
      <c r="JUS87" s="94"/>
      <c r="JUT87" s="94"/>
      <c r="JUU87" s="94"/>
      <c r="JUV87" s="94"/>
      <c r="JUW87" s="94"/>
      <c r="JUX87" s="94"/>
      <c r="JUY87" s="94"/>
      <c r="JUZ87" s="94"/>
      <c r="JVA87" s="94"/>
      <c r="JVB87" s="94"/>
      <c r="JVC87" s="94"/>
      <c r="JVD87" s="94"/>
      <c r="JVE87" s="94"/>
      <c r="JVF87" s="94"/>
      <c r="JVG87" s="94"/>
      <c r="JVH87" s="94"/>
      <c r="JVI87" s="94"/>
      <c r="JVJ87" s="94"/>
      <c r="JVK87" s="94"/>
      <c r="JVL87" s="94"/>
      <c r="JVM87" s="94"/>
      <c r="JVN87" s="94"/>
      <c r="JVO87" s="94"/>
      <c r="JVP87" s="94"/>
      <c r="JVQ87" s="94"/>
      <c r="JVR87" s="94"/>
      <c r="JVS87" s="94"/>
      <c r="JVT87" s="94"/>
      <c r="JVU87" s="94"/>
      <c r="JVV87" s="94"/>
      <c r="JVW87" s="94"/>
      <c r="JVX87" s="94"/>
      <c r="JVY87" s="94"/>
      <c r="JVZ87" s="94"/>
      <c r="JWA87" s="94"/>
      <c r="JWB87" s="94"/>
      <c r="JWC87" s="94"/>
      <c r="JWD87" s="94"/>
      <c r="JWE87" s="94"/>
      <c r="JWF87" s="94"/>
      <c r="JWG87" s="94"/>
      <c r="JWH87" s="94"/>
      <c r="JWI87" s="94"/>
      <c r="JWJ87" s="94"/>
      <c r="JWK87" s="94"/>
      <c r="JWL87" s="94"/>
      <c r="JWM87" s="94"/>
      <c r="JWN87" s="94"/>
      <c r="JWO87" s="94"/>
      <c r="JWP87" s="94"/>
      <c r="JWQ87" s="94"/>
      <c r="JWR87" s="94"/>
      <c r="JWS87" s="94"/>
      <c r="JWT87" s="94"/>
      <c r="JWU87" s="94"/>
      <c r="JWV87" s="94"/>
      <c r="JWW87" s="94"/>
      <c r="JWX87" s="94"/>
      <c r="JWY87" s="94"/>
      <c r="JWZ87" s="94"/>
      <c r="JXA87" s="94"/>
      <c r="JXB87" s="94"/>
      <c r="JXC87" s="94"/>
      <c r="JXD87" s="94"/>
      <c r="JXE87" s="94"/>
      <c r="JXF87" s="94"/>
      <c r="JXG87" s="94"/>
      <c r="JXH87" s="94"/>
      <c r="JXI87" s="94"/>
      <c r="JXJ87" s="94"/>
      <c r="JXK87" s="94"/>
      <c r="JXL87" s="94"/>
      <c r="JXM87" s="94"/>
      <c r="JXN87" s="94"/>
      <c r="JXO87" s="94"/>
      <c r="JXP87" s="94"/>
      <c r="JXQ87" s="94"/>
      <c r="JXR87" s="94"/>
      <c r="JXS87" s="94"/>
      <c r="JXT87" s="94"/>
      <c r="JXU87" s="94"/>
      <c r="JXV87" s="94"/>
      <c r="JXW87" s="94"/>
      <c r="JXX87" s="94"/>
      <c r="JXY87" s="94"/>
      <c r="JXZ87" s="94"/>
      <c r="JYA87" s="94"/>
      <c r="JYB87" s="94"/>
      <c r="JYC87" s="94"/>
      <c r="JYD87" s="94"/>
      <c r="JYE87" s="94"/>
      <c r="JYF87" s="94"/>
      <c r="JYG87" s="94"/>
      <c r="JYH87" s="94"/>
      <c r="JYI87" s="94"/>
      <c r="JYJ87" s="94"/>
      <c r="JYK87" s="94"/>
      <c r="JYL87" s="94"/>
      <c r="JYM87" s="94"/>
      <c r="JYN87" s="94"/>
      <c r="JYO87" s="94"/>
      <c r="JYP87" s="94"/>
      <c r="JYQ87" s="94"/>
      <c r="JYR87" s="94"/>
      <c r="JYS87" s="94"/>
      <c r="JYT87" s="94"/>
      <c r="JYU87" s="94"/>
      <c r="JYV87" s="94"/>
      <c r="JYW87" s="94"/>
      <c r="JYX87" s="94"/>
      <c r="JYY87" s="94"/>
      <c r="JYZ87" s="94"/>
      <c r="JZA87" s="94"/>
      <c r="JZB87" s="94"/>
      <c r="JZC87" s="94"/>
      <c r="JZD87" s="94"/>
      <c r="JZE87" s="94"/>
      <c r="JZF87" s="94"/>
      <c r="JZG87" s="94"/>
      <c r="JZH87" s="94"/>
      <c r="JZI87" s="94"/>
      <c r="JZJ87" s="94"/>
      <c r="JZK87" s="94"/>
      <c r="JZL87" s="94"/>
      <c r="JZM87" s="94"/>
      <c r="JZN87" s="94"/>
      <c r="JZO87" s="94"/>
      <c r="JZP87" s="94"/>
      <c r="JZQ87" s="94"/>
      <c r="JZR87" s="94"/>
      <c r="JZS87" s="94"/>
      <c r="JZT87" s="94"/>
      <c r="JZU87" s="94"/>
      <c r="JZV87" s="94"/>
      <c r="JZW87" s="94"/>
      <c r="JZX87" s="94"/>
      <c r="JZY87" s="94"/>
      <c r="JZZ87" s="94"/>
      <c r="KAA87" s="94"/>
      <c r="KAB87" s="94"/>
      <c r="KAC87" s="94"/>
      <c r="KAD87" s="94"/>
      <c r="KAE87" s="94"/>
      <c r="KAF87" s="94"/>
      <c r="KAG87" s="94"/>
      <c r="KAH87" s="94"/>
      <c r="KAI87" s="94"/>
      <c r="KAJ87" s="94"/>
      <c r="KAK87" s="94"/>
      <c r="KAL87" s="94"/>
      <c r="KAM87" s="94"/>
      <c r="KAN87" s="94"/>
      <c r="KAO87" s="94"/>
      <c r="KAP87" s="94"/>
      <c r="KAQ87" s="94"/>
      <c r="KAR87" s="94"/>
      <c r="KAS87" s="94"/>
      <c r="KAT87" s="94"/>
      <c r="KAU87" s="94"/>
      <c r="KAV87" s="94"/>
      <c r="KAW87" s="94"/>
      <c r="KAX87" s="94"/>
      <c r="KAY87" s="94"/>
      <c r="KAZ87" s="94"/>
      <c r="KBA87" s="94"/>
      <c r="KBB87" s="94"/>
      <c r="KBC87" s="94"/>
      <c r="KBD87" s="94"/>
      <c r="KBE87" s="94"/>
      <c r="KBF87" s="94"/>
      <c r="KBG87" s="94"/>
      <c r="KBH87" s="94"/>
      <c r="KBI87" s="94"/>
      <c r="KBJ87" s="94"/>
      <c r="KBK87" s="94"/>
      <c r="KBL87" s="94"/>
      <c r="KBM87" s="94"/>
      <c r="KBN87" s="94"/>
      <c r="KBO87" s="94"/>
      <c r="KBP87" s="94"/>
      <c r="KBQ87" s="94"/>
      <c r="KBR87" s="94"/>
      <c r="KBS87" s="94"/>
      <c r="KBT87" s="94"/>
      <c r="KBU87" s="94"/>
      <c r="KBV87" s="94"/>
      <c r="KBW87" s="94"/>
      <c r="KBX87" s="94"/>
      <c r="KBY87" s="94"/>
      <c r="KBZ87" s="94"/>
      <c r="KCA87" s="94"/>
      <c r="KCB87" s="94"/>
      <c r="KCC87" s="94"/>
      <c r="KCD87" s="94"/>
      <c r="KCE87" s="94"/>
      <c r="KCF87" s="94"/>
      <c r="KCG87" s="94"/>
      <c r="KCH87" s="94"/>
      <c r="KCI87" s="94"/>
      <c r="KCJ87" s="94"/>
      <c r="KCK87" s="94"/>
      <c r="KCL87" s="94"/>
      <c r="KCM87" s="94"/>
      <c r="KCN87" s="94"/>
      <c r="KCO87" s="94"/>
      <c r="KCP87" s="94"/>
      <c r="KCQ87" s="94"/>
      <c r="KCR87" s="94"/>
      <c r="KCS87" s="94"/>
      <c r="KCT87" s="94"/>
      <c r="KCU87" s="94"/>
      <c r="KCV87" s="94"/>
      <c r="KCW87" s="94"/>
      <c r="KCX87" s="94"/>
      <c r="KCY87" s="94"/>
      <c r="KCZ87" s="94"/>
      <c r="KDA87" s="94"/>
      <c r="KDB87" s="94"/>
      <c r="KDC87" s="94"/>
      <c r="KDD87" s="94"/>
      <c r="KDE87" s="94"/>
      <c r="KDF87" s="94"/>
      <c r="KDG87" s="94"/>
      <c r="KDH87" s="94"/>
      <c r="KDI87" s="94"/>
      <c r="KDJ87" s="94"/>
      <c r="KDK87" s="94"/>
      <c r="KDL87" s="94"/>
      <c r="KDM87" s="94"/>
      <c r="KDN87" s="94"/>
      <c r="KDO87" s="94"/>
      <c r="KDP87" s="94"/>
      <c r="KDQ87" s="94"/>
      <c r="KDR87" s="94"/>
      <c r="KDS87" s="94"/>
      <c r="KDT87" s="94"/>
      <c r="KDU87" s="94"/>
      <c r="KDV87" s="94"/>
      <c r="KDW87" s="94"/>
      <c r="KDX87" s="94"/>
      <c r="KDY87" s="94"/>
      <c r="KDZ87" s="94"/>
      <c r="KEA87" s="94"/>
      <c r="KEB87" s="94"/>
      <c r="KEC87" s="94"/>
      <c r="KED87" s="94"/>
      <c r="KEE87" s="94"/>
      <c r="KEF87" s="94"/>
      <c r="KEG87" s="94"/>
      <c r="KEH87" s="94"/>
      <c r="KEI87" s="94"/>
      <c r="KEJ87" s="94"/>
      <c r="KEK87" s="94"/>
      <c r="KEL87" s="94"/>
      <c r="KEM87" s="94"/>
      <c r="KEN87" s="94"/>
      <c r="KEO87" s="94"/>
      <c r="KEP87" s="94"/>
      <c r="KEQ87" s="94"/>
      <c r="KER87" s="94"/>
      <c r="KES87" s="94"/>
      <c r="KET87" s="94"/>
      <c r="KEU87" s="94"/>
      <c r="KEV87" s="94"/>
      <c r="KEW87" s="94"/>
      <c r="KEX87" s="94"/>
      <c r="KEY87" s="94"/>
      <c r="KEZ87" s="94"/>
      <c r="KFA87" s="94"/>
      <c r="KFB87" s="94"/>
      <c r="KFC87" s="94"/>
      <c r="KFD87" s="94"/>
      <c r="KFE87" s="94"/>
      <c r="KFF87" s="94"/>
      <c r="KFG87" s="94"/>
      <c r="KFH87" s="94"/>
      <c r="KFI87" s="94"/>
      <c r="KFJ87" s="94"/>
      <c r="KFK87" s="94"/>
      <c r="KFL87" s="94"/>
      <c r="KFM87" s="94"/>
      <c r="KFN87" s="94"/>
      <c r="KFO87" s="94"/>
      <c r="KFP87" s="94"/>
      <c r="KFQ87" s="94"/>
      <c r="KFR87" s="94"/>
      <c r="KFS87" s="94"/>
      <c r="KFT87" s="94"/>
      <c r="KFU87" s="94"/>
      <c r="KFV87" s="94"/>
      <c r="KFW87" s="94"/>
      <c r="KFX87" s="94"/>
      <c r="KFY87" s="94"/>
      <c r="KFZ87" s="94"/>
      <c r="KGA87" s="94"/>
      <c r="KGB87" s="94"/>
      <c r="KGC87" s="94"/>
      <c r="KGD87" s="94"/>
      <c r="KGE87" s="94"/>
      <c r="KGF87" s="94"/>
      <c r="KGG87" s="94"/>
      <c r="KGH87" s="94"/>
      <c r="KGI87" s="94"/>
      <c r="KGJ87" s="94"/>
      <c r="KGK87" s="94"/>
      <c r="KGL87" s="94"/>
      <c r="KGM87" s="94"/>
      <c r="KGN87" s="94"/>
      <c r="KGO87" s="94"/>
      <c r="KGP87" s="94"/>
      <c r="KGQ87" s="94"/>
      <c r="KGR87" s="94"/>
      <c r="KGS87" s="94"/>
      <c r="KGT87" s="94"/>
      <c r="KGU87" s="94"/>
      <c r="KGV87" s="94"/>
      <c r="KGW87" s="94"/>
      <c r="KGX87" s="94"/>
      <c r="KGY87" s="94"/>
      <c r="KGZ87" s="94"/>
      <c r="KHA87" s="94"/>
      <c r="KHB87" s="94"/>
      <c r="KHC87" s="94"/>
      <c r="KHD87" s="94"/>
      <c r="KHE87" s="94"/>
      <c r="KHF87" s="94"/>
      <c r="KHG87" s="94"/>
      <c r="KHH87" s="94"/>
      <c r="KHI87" s="94"/>
      <c r="KHJ87" s="94"/>
      <c r="KHK87" s="94"/>
      <c r="KHL87" s="94"/>
      <c r="KHM87" s="94"/>
      <c r="KHN87" s="94"/>
      <c r="KHO87" s="94"/>
      <c r="KHP87" s="94"/>
      <c r="KHQ87" s="94"/>
      <c r="KHR87" s="94"/>
      <c r="KHS87" s="94"/>
      <c r="KHT87" s="94"/>
      <c r="KHU87" s="94"/>
      <c r="KHV87" s="94"/>
      <c r="KHW87" s="94"/>
      <c r="KHX87" s="94"/>
      <c r="KHY87" s="94"/>
      <c r="KHZ87" s="94"/>
      <c r="KIA87" s="94"/>
      <c r="KIB87" s="94"/>
      <c r="KIC87" s="94"/>
      <c r="KID87" s="94"/>
      <c r="KIE87" s="94"/>
      <c r="KIF87" s="94"/>
      <c r="KIG87" s="94"/>
      <c r="KIH87" s="94"/>
      <c r="KII87" s="94"/>
      <c r="KIJ87" s="94"/>
      <c r="KIK87" s="94"/>
      <c r="KIL87" s="94"/>
      <c r="KIM87" s="94"/>
      <c r="KIN87" s="94"/>
      <c r="KIO87" s="94"/>
      <c r="KIP87" s="94"/>
      <c r="KIQ87" s="94"/>
      <c r="KIR87" s="94"/>
      <c r="KIS87" s="94"/>
      <c r="KIT87" s="94"/>
      <c r="KIU87" s="94"/>
      <c r="KIV87" s="94"/>
      <c r="KIW87" s="94"/>
      <c r="KIX87" s="94"/>
      <c r="KIY87" s="94"/>
      <c r="KIZ87" s="94"/>
      <c r="KJA87" s="94"/>
      <c r="KJB87" s="94"/>
      <c r="KJC87" s="94"/>
      <c r="KJD87" s="94"/>
      <c r="KJE87" s="94"/>
      <c r="KJF87" s="94"/>
      <c r="KJG87" s="94"/>
      <c r="KJH87" s="94"/>
      <c r="KJI87" s="94"/>
      <c r="KJJ87" s="94"/>
      <c r="KJK87" s="94"/>
      <c r="KJL87" s="94"/>
      <c r="KJM87" s="94"/>
      <c r="KJN87" s="94"/>
      <c r="KJO87" s="94"/>
      <c r="KJP87" s="94"/>
      <c r="KJQ87" s="94"/>
      <c r="KJR87" s="94"/>
      <c r="KJS87" s="94"/>
      <c r="KJT87" s="94"/>
      <c r="KJU87" s="94"/>
      <c r="KJV87" s="94"/>
      <c r="KJW87" s="94"/>
      <c r="KJX87" s="94"/>
      <c r="KJY87" s="94"/>
      <c r="KJZ87" s="94"/>
      <c r="KKA87" s="94"/>
      <c r="KKB87" s="94"/>
      <c r="KKC87" s="94"/>
      <c r="KKD87" s="94"/>
      <c r="KKE87" s="94"/>
      <c r="KKF87" s="94"/>
      <c r="KKG87" s="94"/>
      <c r="KKH87" s="94"/>
      <c r="KKI87" s="94"/>
      <c r="KKJ87" s="94"/>
      <c r="KKK87" s="94"/>
      <c r="KKL87" s="94"/>
      <c r="KKM87" s="94"/>
      <c r="KKN87" s="94"/>
      <c r="KKO87" s="94"/>
      <c r="KKP87" s="94"/>
      <c r="KKQ87" s="94"/>
      <c r="KKR87" s="94"/>
      <c r="KKS87" s="94"/>
      <c r="KKT87" s="94"/>
      <c r="KKU87" s="94"/>
      <c r="KKV87" s="94"/>
      <c r="KKW87" s="94"/>
      <c r="KKX87" s="94"/>
      <c r="KKY87" s="94"/>
      <c r="KKZ87" s="94"/>
      <c r="KLA87" s="94"/>
      <c r="KLB87" s="94"/>
      <c r="KLC87" s="94"/>
      <c r="KLD87" s="94"/>
      <c r="KLE87" s="94"/>
      <c r="KLF87" s="94"/>
      <c r="KLG87" s="94"/>
      <c r="KLH87" s="94"/>
      <c r="KLI87" s="94"/>
      <c r="KLJ87" s="94"/>
      <c r="KLK87" s="94"/>
      <c r="KLL87" s="94"/>
      <c r="KLM87" s="94"/>
      <c r="KLN87" s="94"/>
      <c r="KLO87" s="94"/>
      <c r="KLP87" s="94"/>
      <c r="KLQ87" s="94"/>
      <c r="KLR87" s="94"/>
      <c r="KLS87" s="94"/>
      <c r="KLT87" s="94"/>
      <c r="KLU87" s="94"/>
      <c r="KLV87" s="94"/>
      <c r="KLW87" s="94"/>
      <c r="KLX87" s="94"/>
      <c r="KLY87" s="94"/>
      <c r="KLZ87" s="94"/>
      <c r="KMA87" s="94"/>
      <c r="KMB87" s="94"/>
      <c r="KMC87" s="94"/>
      <c r="KMD87" s="94"/>
      <c r="KME87" s="94"/>
      <c r="KMF87" s="94"/>
      <c r="KMG87" s="94"/>
      <c r="KMH87" s="94"/>
      <c r="KMI87" s="94"/>
      <c r="KMJ87" s="94"/>
      <c r="KMK87" s="94"/>
      <c r="KML87" s="94"/>
      <c r="KMM87" s="94"/>
      <c r="KMN87" s="94"/>
      <c r="KMO87" s="94"/>
      <c r="KMP87" s="94"/>
      <c r="KMQ87" s="94"/>
      <c r="KMR87" s="94"/>
      <c r="KMS87" s="94"/>
      <c r="KMT87" s="94"/>
      <c r="KMU87" s="94"/>
      <c r="KMV87" s="94"/>
      <c r="KMW87" s="94"/>
      <c r="KMX87" s="94"/>
      <c r="KMY87" s="94"/>
      <c r="KMZ87" s="94"/>
      <c r="KNA87" s="94"/>
      <c r="KNB87" s="94"/>
      <c r="KNC87" s="94"/>
      <c r="KND87" s="94"/>
      <c r="KNE87" s="94"/>
      <c r="KNF87" s="94"/>
      <c r="KNG87" s="94"/>
      <c r="KNH87" s="94"/>
      <c r="KNI87" s="94"/>
      <c r="KNJ87" s="94"/>
      <c r="KNK87" s="94"/>
      <c r="KNL87" s="94"/>
      <c r="KNM87" s="94"/>
      <c r="KNN87" s="94"/>
      <c r="KNO87" s="94"/>
      <c r="KNP87" s="94"/>
      <c r="KNQ87" s="94"/>
      <c r="KNR87" s="94"/>
      <c r="KNS87" s="94"/>
      <c r="KNT87" s="94"/>
      <c r="KNU87" s="94"/>
      <c r="KNV87" s="94"/>
      <c r="KNW87" s="94"/>
      <c r="KNX87" s="94"/>
      <c r="KNY87" s="94"/>
      <c r="KNZ87" s="94"/>
      <c r="KOA87" s="94"/>
      <c r="KOB87" s="94"/>
      <c r="KOC87" s="94"/>
      <c r="KOD87" s="94"/>
      <c r="KOE87" s="94"/>
      <c r="KOF87" s="94"/>
      <c r="KOG87" s="94"/>
      <c r="KOH87" s="94"/>
      <c r="KOI87" s="94"/>
      <c r="KOJ87" s="94"/>
      <c r="KOK87" s="94"/>
      <c r="KOL87" s="94"/>
      <c r="KOM87" s="94"/>
      <c r="KON87" s="94"/>
      <c r="KOO87" s="94"/>
      <c r="KOP87" s="94"/>
      <c r="KOQ87" s="94"/>
      <c r="KOR87" s="94"/>
      <c r="KOS87" s="94"/>
      <c r="KOT87" s="94"/>
      <c r="KOU87" s="94"/>
      <c r="KOV87" s="94"/>
      <c r="KOW87" s="94"/>
      <c r="KOX87" s="94"/>
      <c r="KOY87" s="94"/>
      <c r="KOZ87" s="94"/>
      <c r="KPA87" s="94"/>
      <c r="KPB87" s="94"/>
      <c r="KPC87" s="94"/>
      <c r="KPD87" s="94"/>
      <c r="KPE87" s="94"/>
      <c r="KPF87" s="94"/>
      <c r="KPG87" s="94"/>
      <c r="KPH87" s="94"/>
      <c r="KPI87" s="94"/>
      <c r="KPJ87" s="94"/>
      <c r="KPK87" s="94"/>
      <c r="KPL87" s="94"/>
      <c r="KPM87" s="94"/>
      <c r="KPN87" s="94"/>
      <c r="KPO87" s="94"/>
      <c r="KPP87" s="94"/>
      <c r="KPQ87" s="94"/>
      <c r="KPR87" s="94"/>
      <c r="KPS87" s="94"/>
      <c r="KPT87" s="94"/>
      <c r="KPU87" s="94"/>
      <c r="KPV87" s="94"/>
      <c r="KPW87" s="94"/>
      <c r="KPX87" s="94"/>
      <c r="KPY87" s="94"/>
      <c r="KPZ87" s="94"/>
      <c r="KQA87" s="94"/>
      <c r="KQB87" s="94"/>
      <c r="KQC87" s="94"/>
      <c r="KQD87" s="94"/>
      <c r="KQE87" s="94"/>
      <c r="KQF87" s="94"/>
      <c r="KQG87" s="94"/>
      <c r="KQH87" s="94"/>
      <c r="KQI87" s="94"/>
      <c r="KQJ87" s="94"/>
      <c r="KQK87" s="94"/>
      <c r="KQL87" s="94"/>
      <c r="KQM87" s="94"/>
      <c r="KQN87" s="94"/>
      <c r="KQO87" s="94"/>
      <c r="KQP87" s="94"/>
      <c r="KQQ87" s="94"/>
      <c r="KQR87" s="94"/>
      <c r="KQS87" s="94"/>
      <c r="KQT87" s="94"/>
      <c r="KQU87" s="94"/>
      <c r="KQV87" s="94"/>
      <c r="KQW87" s="94"/>
      <c r="KQX87" s="94"/>
      <c r="KQY87" s="94"/>
      <c r="KQZ87" s="94"/>
      <c r="KRA87" s="94"/>
      <c r="KRB87" s="94"/>
      <c r="KRC87" s="94"/>
      <c r="KRD87" s="94"/>
      <c r="KRE87" s="94"/>
      <c r="KRF87" s="94"/>
      <c r="KRG87" s="94"/>
      <c r="KRH87" s="94"/>
      <c r="KRI87" s="94"/>
      <c r="KRJ87" s="94"/>
      <c r="KRK87" s="94"/>
      <c r="KRL87" s="94"/>
      <c r="KRM87" s="94"/>
      <c r="KRN87" s="94"/>
      <c r="KRO87" s="94"/>
      <c r="KRP87" s="94"/>
      <c r="KRQ87" s="94"/>
      <c r="KRR87" s="94"/>
      <c r="KRS87" s="94"/>
      <c r="KRT87" s="94"/>
      <c r="KRU87" s="94"/>
      <c r="KRV87" s="94"/>
      <c r="KRW87" s="94"/>
      <c r="KRX87" s="94"/>
      <c r="KRY87" s="94"/>
      <c r="KRZ87" s="94"/>
      <c r="KSA87" s="94"/>
      <c r="KSB87" s="94"/>
      <c r="KSC87" s="94"/>
      <c r="KSD87" s="94"/>
      <c r="KSE87" s="94"/>
      <c r="KSF87" s="94"/>
      <c r="KSG87" s="94"/>
      <c r="KSH87" s="94"/>
      <c r="KSI87" s="94"/>
      <c r="KSJ87" s="94"/>
      <c r="KSK87" s="94"/>
      <c r="KSL87" s="94"/>
      <c r="KSM87" s="94"/>
      <c r="KSN87" s="94"/>
      <c r="KSO87" s="94"/>
      <c r="KSP87" s="94"/>
      <c r="KSQ87" s="94"/>
      <c r="KSR87" s="94"/>
      <c r="KSS87" s="94"/>
      <c r="KST87" s="94"/>
      <c r="KSU87" s="94"/>
      <c r="KSV87" s="94"/>
      <c r="KSW87" s="94"/>
      <c r="KSX87" s="94"/>
      <c r="KSY87" s="94"/>
      <c r="KSZ87" s="94"/>
      <c r="KTA87" s="94"/>
      <c r="KTB87" s="94"/>
      <c r="KTC87" s="94"/>
      <c r="KTD87" s="94"/>
      <c r="KTE87" s="94"/>
      <c r="KTF87" s="94"/>
      <c r="KTG87" s="94"/>
      <c r="KTH87" s="94"/>
      <c r="KTI87" s="94"/>
      <c r="KTJ87" s="94"/>
      <c r="KTK87" s="94"/>
      <c r="KTL87" s="94"/>
      <c r="KTM87" s="94"/>
      <c r="KTN87" s="94"/>
      <c r="KTO87" s="94"/>
      <c r="KTP87" s="94"/>
      <c r="KTQ87" s="94"/>
      <c r="KTR87" s="94"/>
      <c r="KTS87" s="94"/>
      <c r="KTT87" s="94"/>
      <c r="KTU87" s="94"/>
      <c r="KTV87" s="94"/>
      <c r="KTW87" s="94"/>
      <c r="KTX87" s="94"/>
      <c r="KTY87" s="94"/>
      <c r="KTZ87" s="94"/>
      <c r="KUA87" s="94"/>
      <c r="KUB87" s="94"/>
      <c r="KUC87" s="94"/>
      <c r="KUD87" s="94"/>
      <c r="KUE87" s="94"/>
      <c r="KUF87" s="94"/>
      <c r="KUG87" s="94"/>
      <c r="KUH87" s="94"/>
      <c r="KUI87" s="94"/>
      <c r="KUJ87" s="94"/>
      <c r="KUK87" s="94"/>
      <c r="KUL87" s="94"/>
      <c r="KUM87" s="94"/>
      <c r="KUN87" s="94"/>
      <c r="KUO87" s="94"/>
      <c r="KUP87" s="94"/>
      <c r="KUQ87" s="94"/>
      <c r="KUR87" s="94"/>
      <c r="KUS87" s="94"/>
      <c r="KUT87" s="94"/>
      <c r="KUU87" s="94"/>
      <c r="KUV87" s="94"/>
      <c r="KUW87" s="94"/>
      <c r="KUX87" s="94"/>
      <c r="KUY87" s="94"/>
      <c r="KUZ87" s="94"/>
      <c r="KVA87" s="94"/>
      <c r="KVB87" s="94"/>
      <c r="KVC87" s="94"/>
      <c r="KVD87" s="94"/>
      <c r="KVE87" s="94"/>
      <c r="KVF87" s="94"/>
      <c r="KVG87" s="94"/>
      <c r="KVH87" s="94"/>
      <c r="KVI87" s="94"/>
      <c r="KVJ87" s="94"/>
      <c r="KVK87" s="94"/>
      <c r="KVL87" s="94"/>
      <c r="KVM87" s="94"/>
      <c r="KVN87" s="94"/>
      <c r="KVO87" s="94"/>
      <c r="KVP87" s="94"/>
      <c r="KVQ87" s="94"/>
      <c r="KVR87" s="94"/>
      <c r="KVS87" s="94"/>
      <c r="KVT87" s="94"/>
      <c r="KVU87" s="94"/>
      <c r="KVV87" s="94"/>
      <c r="KVW87" s="94"/>
      <c r="KVX87" s="94"/>
      <c r="KVY87" s="94"/>
      <c r="KVZ87" s="94"/>
      <c r="KWA87" s="94"/>
      <c r="KWB87" s="94"/>
      <c r="KWC87" s="94"/>
      <c r="KWD87" s="94"/>
      <c r="KWE87" s="94"/>
      <c r="KWF87" s="94"/>
      <c r="KWG87" s="94"/>
      <c r="KWH87" s="94"/>
      <c r="KWI87" s="94"/>
      <c r="KWJ87" s="94"/>
      <c r="KWK87" s="94"/>
      <c r="KWL87" s="94"/>
      <c r="KWM87" s="94"/>
      <c r="KWN87" s="94"/>
      <c r="KWO87" s="94"/>
      <c r="KWP87" s="94"/>
      <c r="KWQ87" s="94"/>
      <c r="KWR87" s="94"/>
      <c r="KWS87" s="94"/>
      <c r="KWT87" s="94"/>
      <c r="KWU87" s="94"/>
      <c r="KWV87" s="94"/>
      <c r="KWW87" s="94"/>
      <c r="KWX87" s="94"/>
      <c r="KWY87" s="94"/>
      <c r="KWZ87" s="94"/>
      <c r="KXA87" s="94"/>
      <c r="KXB87" s="94"/>
      <c r="KXC87" s="94"/>
      <c r="KXD87" s="94"/>
      <c r="KXE87" s="94"/>
      <c r="KXF87" s="94"/>
      <c r="KXG87" s="94"/>
      <c r="KXH87" s="94"/>
      <c r="KXI87" s="94"/>
      <c r="KXJ87" s="94"/>
      <c r="KXK87" s="94"/>
      <c r="KXL87" s="94"/>
      <c r="KXM87" s="94"/>
      <c r="KXN87" s="94"/>
      <c r="KXO87" s="94"/>
      <c r="KXP87" s="94"/>
      <c r="KXQ87" s="94"/>
      <c r="KXR87" s="94"/>
      <c r="KXS87" s="94"/>
      <c r="KXT87" s="94"/>
      <c r="KXU87" s="94"/>
      <c r="KXV87" s="94"/>
      <c r="KXW87" s="94"/>
      <c r="KXX87" s="94"/>
      <c r="KXY87" s="94"/>
      <c r="KXZ87" s="94"/>
      <c r="KYA87" s="94"/>
      <c r="KYB87" s="94"/>
      <c r="KYC87" s="94"/>
      <c r="KYD87" s="94"/>
      <c r="KYE87" s="94"/>
      <c r="KYF87" s="94"/>
      <c r="KYG87" s="94"/>
      <c r="KYH87" s="94"/>
      <c r="KYI87" s="94"/>
      <c r="KYJ87" s="94"/>
      <c r="KYK87" s="94"/>
      <c r="KYL87" s="94"/>
      <c r="KYM87" s="94"/>
      <c r="KYN87" s="94"/>
      <c r="KYO87" s="94"/>
      <c r="KYP87" s="94"/>
      <c r="KYQ87" s="94"/>
      <c r="KYR87" s="94"/>
      <c r="KYS87" s="94"/>
      <c r="KYT87" s="94"/>
      <c r="KYU87" s="94"/>
      <c r="KYV87" s="94"/>
      <c r="KYW87" s="94"/>
      <c r="KYX87" s="94"/>
      <c r="KYY87" s="94"/>
      <c r="KYZ87" s="94"/>
      <c r="KZA87" s="94"/>
      <c r="KZB87" s="94"/>
      <c r="KZC87" s="94"/>
      <c r="KZD87" s="94"/>
      <c r="KZE87" s="94"/>
      <c r="KZF87" s="94"/>
      <c r="KZG87" s="94"/>
      <c r="KZH87" s="94"/>
      <c r="KZI87" s="94"/>
      <c r="KZJ87" s="94"/>
      <c r="KZK87" s="94"/>
      <c r="KZL87" s="94"/>
      <c r="KZM87" s="94"/>
      <c r="KZN87" s="94"/>
      <c r="KZO87" s="94"/>
      <c r="KZP87" s="94"/>
      <c r="KZQ87" s="94"/>
      <c r="KZR87" s="94"/>
      <c r="KZS87" s="94"/>
      <c r="KZT87" s="94"/>
      <c r="KZU87" s="94"/>
      <c r="KZV87" s="94"/>
      <c r="KZW87" s="94"/>
      <c r="KZX87" s="94"/>
      <c r="KZY87" s="94"/>
      <c r="KZZ87" s="94"/>
      <c r="LAA87" s="94"/>
      <c r="LAB87" s="94"/>
      <c r="LAC87" s="94"/>
      <c r="LAD87" s="94"/>
      <c r="LAE87" s="94"/>
      <c r="LAF87" s="94"/>
      <c r="LAG87" s="94"/>
      <c r="LAH87" s="94"/>
      <c r="LAI87" s="94"/>
      <c r="LAJ87" s="94"/>
      <c r="LAK87" s="94"/>
      <c r="LAL87" s="94"/>
      <c r="LAM87" s="94"/>
      <c r="LAN87" s="94"/>
      <c r="LAO87" s="94"/>
      <c r="LAP87" s="94"/>
      <c r="LAQ87" s="94"/>
      <c r="LAR87" s="94"/>
      <c r="LAS87" s="94"/>
      <c r="LAT87" s="94"/>
      <c r="LAU87" s="94"/>
      <c r="LAV87" s="94"/>
      <c r="LAW87" s="94"/>
      <c r="LAX87" s="94"/>
      <c r="LAY87" s="94"/>
      <c r="LAZ87" s="94"/>
      <c r="LBA87" s="94"/>
      <c r="LBB87" s="94"/>
      <c r="LBC87" s="94"/>
      <c r="LBD87" s="94"/>
      <c r="LBE87" s="94"/>
      <c r="LBF87" s="94"/>
      <c r="LBG87" s="94"/>
      <c r="LBH87" s="94"/>
      <c r="LBI87" s="94"/>
      <c r="LBJ87" s="94"/>
      <c r="LBK87" s="94"/>
      <c r="LBL87" s="94"/>
      <c r="LBM87" s="94"/>
      <c r="LBN87" s="94"/>
      <c r="LBO87" s="94"/>
      <c r="LBP87" s="94"/>
      <c r="LBQ87" s="94"/>
      <c r="LBR87" s="94"/>
      <c r="LBS87" s="94"/>
      <c r="LBT87" s="94"/>
      <c r="LBU87" s="94"/>
      <c r="LBV87" s="94"/>
      <c r="LBW87" s="94"/>
      <c r="LBX87" s="94"/>
      <c r="LBY87" s="94"/>
      <c r="LBZ87" s="94"/>
      <c r="LCA87" s="94"/>
      <c r="LCB87" s="94"/>
      <c r="LCC87" s="94"/>
      <c r="LCD87" s="94"/>
      <c r="LCE87" s="94"/>
      <c r="LCF87" s="94"/>
      <c r="LCG87" s="94"/>
      <c r="LCH87" s="94"/>
      <c r="LCI87" s="94"/>
      <c r="LCJ87" s="94"/>
      <c r="LCK87" s="94"/>
      <c r="LCL87" s="94"/>
      <c r="LCM87" s="94"/>
      <c r="LCN87" s="94"/>
      <c r="LCO87" s="94"/>
      <c r="LCP87" s="94"/>
      <c r="LCQ87" s="94"/>
      <c r="LCR87" s="94"/>
      <c r="LCS87" s="94"/>
      <c r="LCT87" s="94"/>
      <c r="LCU87" s="94"/>
      <c r="LCV87" s="94"/>
      <c r="LCW87" s="94"/>
      <c r="LCX87" s="94"/>
      <c r="LCY87" s="94"/>
      <c r="LCZ87" s="94"/>
      <c r="LDA87" s="94"/>
      <c r="LDB87" s="94"/>
      <c r="LDC87" s="94"/>
      <c r="LDD87" s="94"/>
      <c r="LDE87" s="94"/>
      <c r="LDF87" s="94"/>
      <c r="LDG87" s="94"/>
      <c r="LDH87" s="94"/>
      <c r="LDI87" s="94"/>
      <c r="LDJ87" s="94"/>
      <c r="LDK87" s="94"/>
      <c r="LDL87" s="94"/>
      <c r="LDM87" s="94"/>
      <c r="LDN87" s="94"/>
      <c r="LDO87" s="94"/>
      <c r="LDP87" s="94"/>
      <c r="LDQ87" s="94"/>
      <c r="LDR87" s="94"/>
      <c r="LDS87" s="94"/>
      <c r="LDT87" s="94"/>
      <c r="LDU87" s="94"/>
      <c r="LDV87" s="94"/>
      <c r="LDW87" s="94"/>
      <c r="LDX87" s="94"/>
      <c r="LDY87" s="94"/>
      <c r="LDZ87" s="94"/>
      <c r="LEA87" s="94"/>
      <c r="LEB87" s="94"/>
      <c r="LEC87" s="94"/>
      <c r="LED87" s="94"/>
      <c r="LEE87" s="94"/>
      <c r="LEF87" s="94"/>
      <c r="LEG87" s="94"/>
      <c r="LEH87" s="94"/>
      <c r="LEI87" s="94"/>
      <c r="LEJ87" s="94"/>
      <c r="LEK87" s="94"/>
      <c r="LEL87" s="94"/>
      <c r="LEM87" s="94"/>
      <c r="LEN87" s="94"/>
      <c r="LEO87" s="94"/>
      <c r="LEP87" s="94"/>
      <c r="LEQ87" s="94"/>
      <c r="LER87" s="94"/>
      <c r="LES87" s="94"/>
      <c r="LET87" s="94"/>
      <c r="LEU87" s="94"/>
      <c r="LEV87" s="94"/>
      <c r="LEW87" s="94"/>
      <c r="LEX87" s="94"/>
      <c r="LEY87" s="94"/>
      <c r="LEZ87" s="94"/>
      <c r="LFA87" s="94"/>
      <c r="LFB87" s="94"/>
      <c r="LFC87" s="94"/>
      <c r="LFD87" s="94"/>
      <c r="LFE87" s="94"/>
      <c r="LFF87" s="94"/>
      <c r="LFG87" s="94"/>
      <c r="LFH87" s="94"/>
      <c r="LFI87" s="94"/>
      <c r="LFJ87" s="94"/>
      <c r="LFK87" s="94"/>
      <c r="LFL87" s="94"/>
      <c r="LFM87" s="94"/>
      <c r="LFN87" s="94"/>
      <c r="LFO87" s="94"/>
      <c r="LFP87" s="94"/>
      <c r="LFQ87" s="94"/>
      <c r="LFR87" s="94"/>
      <c r="LFS87" s="94"/>
      <c r="LFT87" s="94"/>
      <c r="LFU87" s="94"/>
      <c r="LFV87" s="94"/>
      <c r="LFW87" s="94"/>
      <c r="LFX87" s="94"/>
      <c r="LFY87" s="94"/>
      <c r="LFZ87" s="94"/>
      <c r="LGA87" s="94"/>
      <c r="LGB87" s="94"/>
      <c r="LGC87" s="94"/>
      <c r="LGD87" s="94"/>
      <c r="LGE87" s="94"/>
      <c r="LGF87" s="94"/>
      <c r="LGG87" s="94"/>
      <c r="LGH87" s="94"/>
      <c r="LGI87" s="94"/>
      <c r="LGJ87" s="94"/>
      <c r="LGK87" s="94"/>
      <c r="LGL87" s="94"/>
      <c r="LGM87" s="94"/>
      <c r="LGN87" s="94"/>
      <c r="LGO87" s="94"/>
      <c r="LGP87" s="94"/>
      <c r="LGQ87" s="94"/>
      <c r="LGR87" s="94"/>
      <c r="LGS87" s="94"/>
      <c r="LGT87" s="94"/>
      <c r="LGU87" s="94"/>
      <c r="LGV87" s="94"/>
      <c r="LGW87" s="94"/>
      <c r="LGX87" s="94"/>
      <c r="LGY87" s="94"/>
      <c r="LGZ87" s="94"/>
      <c r="LHA87" s="94"/>
      <c r="LHB87" s="94"/>
      <c r="LHC87" s="94"/>
      <c r="LHD87" s="94"/>
      <c r="LHE87" s="94"/>
      <c r="LHF87" s="94"/>
      <c r="LHG87" s="94"/>
      <c r="LHH87" s="94"/>
      <c r="LHI87" s="94"/>
      <c r="LHJ87" s="94"/>
      <c r="LHK87" s="94"/>
      <c r="LHL87" s="94"/>
      <c r="LHM87" s="94"/>
      <c r="LHN87" s="94"/>
      <c r="LHO87" s="94"/>
      <c r="LHP87" s="94"/>
      <c r="LHQ87" s="94"/>
      <c r="LHR87" s="94"/>
      <c r="LHS87" s="94"/>
      <c r="LHT87" s="94"/>
      <c r="LHU87" s="94"/>
      <c r="LHV87" s="94"/>
      <c r="LHW87" s="94"/>
      <c r="LHX87" s="94"/>
      <c r="LHY87" s="94"/>
      <c r="LHZ87" s="94"/>
      <c r="LIA87" s="94"/>
      <c r="LIB87" s="94"/>
      <c r="LIC87" s="94"/>
      <c r="LID87" s="94"/>
      <c r="LIE87" s="94"/>
      <c r="LIF87" s="94"/>
      <c r="LIG87" s="94"/>
      <c r="LIH87" s="94"/>
      <c r="LII87" s="94"/>
      <c r="LIJ87" s="94"/>
      <c r="LIK87" s="94"/>
      <c r="LIL87" s="94"/>
      <c r="LIM87" s="94"/>
      <c r="LIN87" s="94"/>
      <c r="LIO87" s="94"/>
      <c r="LIP87" s="94"/>
      <c r="LIQ87" s="94"/>
      <c r="LIR87" s="94"/>
      <c r="LIS87" s="94"/>
      <c r="LIT87" s="94"/>
      <c r="LIU87" s="94"/>
      <c r="LIV87" s="94"/>
      <c r="LIW87" s="94"/>
      <c r="LIX87" s="94"/>
      <c r="LIY87" s="94"/>
      <c r="LIZ87" s="94"/>
      <c r="LJA87" s="94"/>
      <c r="LJB87" s="94"/>
      <c r="LJC87" s="94"/>
      <c r="LJD87" s="94"/>
      <c r="LJE87" s="94"/>
      <c r="LJF87" s="94"/>
      <c r="LJG87" s="94"/>
      <c r="LJH87" s="94"/>
      <c r="LJI87" s="94"/>
      <c r="LJJ87" s="94"/>
      <c r="LJK87" s="94"/>
      <c r="LJL87" s="94"/>
      <c r="LJM87" s="94"/>
      <c r="LJN87" s="94"/>
      <c r="LJO87" s="94"/>
      <c r="LJP87" s="94"/>
      <c r="LJQ87" s="94"/>
      <c r="LJR87" s="94"/>
      <c r="LJS87" s="94"/>
      <c r="LJT87" s="94"/>
      <c r="LJU87" s="94"/>
      <c r="LJV87" s="94"/>
      <c r="LJW87" s="94"/>
      <c r="LJX87" s="94"/>
      <c r="LJY87" s="94"/>
      <c r="LJZ87" s="94"/>
      <c r="LKA87" s="94"/>
      <c r="LKB87" s="94"/>
      <c r="LKC87" s="94"/>
      <c r="LKD87" s="94"/>
      <c r="LKE87" s="94"/>
      <c r="LKF87" s="94"/>
      <c r="LKG87" s="94"/>
      <c r="LKH87" s="94"/>
      <c r="LKI87" s="94"/>
      <c r="LKJ87" s="94"/>
      <c r="LKK87" s="94"/>
      <c r="LKL87" s="94"/>
      <c r="LKM87" s="94"/>
      <c r="LKN87" s="94"/>
      <c r="LKO87" s="94"/>
      <c r="LKP87" s="94"/>
      <c r="LKQ87" s="94"/>
      <c r="LKR87" s="94"/>
      <c r="LKS87" s="94"/>
      <c r="LKT87" s="94"/>
      <c r="LKU87" s="94"/>
      <c r="LKV87" s="94"/>
      <c r="LKW87" s="94"/>
      <c r="LKX87" s="94"/>
      <c r="LKY87" s="94"/>
      <c r="LKZ87" s="94"/>
      <c r="LLA87" s="94"/>
      <c r="LLB87" s="94"/>
      <c r="LLC87" s="94"/>
      <c r="LLD87" s="94"/>
      <c r="LLE87" s="94"/>
      <c r="LLF87" s="94"/>
      <c r="LLG87" s="94"/>
      <c r="LLH87" s="94"/>
      <c r="LLI87" s="94"/>
      <c r="LLJ87" s="94"/>
      <c r="LLK87" s="94"/>
      <c r="LLL87" s="94"/>
      <c r="LLM87" s="94"/>
      <c r="LLN87" s="94"/>
      <c r="LLO87" s="94"/>
      <c r="LLP87" s="94"/>
      <c r="LLQ87" s="94"/>
      <c r="LLR87" s="94"/>
      <c r="LLS87" s="94"/>
      <c r="LLT87" s="94"/>
      <c r="LLU87" s="94"/>
      <c r="LLV87" s="94"/>
      <c r="LLW87" s="94"/>
      <c r="LLX87" s="94"/>
      <c r="LLY87" s="94"/>
      <c r="LLZ87" s="94"/>
      <c r="LMA87" s="94"/>
      <c r="LMB87" s="94"/>
      <c r="LMC87" s="94"/>
      <c r="LMD87" s="94"/>
      <c r="LME87" s="94"/>
      <c r="LMF87" s="94"/>
      <c r="LMG87" s="94"/>
      <c r="LMH87" s="94"/>
      <c r="LMI87" s="94"/>
      <c r="LMJ87" s="94"/>
      <c r="LMK87" s="94"/>
      <c r="LML87" s="94"/>
      <c r="LMM87" s="94"/>
      <c r="LMN87" s="94"/>
      <c r="LMO87" s="94"/>
      <c r="LMP87" s="94"/>
      <c r="LMQ87" s="94"/>
      <c r="LMR87" s="94"/>
      <c r="LMS87" s="94"/>
      <c r="LMT87" s="94"/>
      <c r="LMU87" s="94"/>
      <c r="LMV87" s="94"/>
      <c r="LMW87" s="94"/>
      <c r="LMX87" s="94"/>
      <c r="LMY87" s="94"/>
      <c r="LMZ87" s="94"/>
      <c r="LNA87" s="94"/>
      <c r="LNB87" s="94"/>
      <c r="LNC87" s="94"/>
      <c r="LND87" s="94"/>
      <c r="LNE87" s="94"/>
      <c r="LNF87" s="94"/>
      <c r="LNG87" s="94"/>
      <c r="LNH87" s="94"/>
      <c r="LNI87" s="94"/>
      <c r="LNJ87" s="94"/>
      <c r="LNK87" s="94"/>
      <c r="LNL87" s="94"/>
      <c r="LNM87" s="94"/>
      <c r="LNN87" s="94"/>
      <c r="LNO87" s="94"/>
      <c r="LNP87" s="94"/>
      <c r="LNQ87" s="94"/>
      <c r="LNR87" s="94"/>
      <c r="LNS87" s="94"/>
      <c r="LNT87" s="94"/>
      <c r="LNU87" s="94"/>
      <c r="LNV87" s="94"/>
      <c r="LNW87" s="94"/>
      <c r="LNX87" s="94"/>
      <c r="LNY87" s="94"/>
      <c r="LNZ87" s="94"/>
      <c r="LOA87" s="94"/>
      <c r="LOB87" s="94"/>
      <c r="LOC87" s="94"/>
      <c r="LOD87" s="94"/>
      <c r="LOE87" s="94"/>
      <c r="LOF87" s="94"/>
      <c r="LOG87" s="94"/>
      <c r="LOH87" s="94"/>
      <c r="LOI87" s="94"/>
      <c r="LOJ87" s="94"/>
      <c r="LOK87" s="94"/>
      <c r="LOL87" s="94"/>
      <c r="LOM87" s="94"/>
      <c r="LON87" s="94"/>
      <c r="LOO87" s="94"/>
      <c r="LOP87" s="94"/>
      <c r="LOQ87" s="94"/>
      <c r="LOR87" s="94"/>
      <c r="LOS87" s="94"/>
      <c r="LOT87" s="94"/>
      <c r="LOU87" s="94"/>
      <c r="LOV87" s="94"/>
      <c r="LOW87" s="94"/>
      <c r="LOX87" s="94"/>
      <c r="LOY87" s="94"/>
      <c r="LOZ87" s="94"/>
      <c r="LPA87" s="94"/>
      <c r="LPB87" s="94"/>
      <c r="LPC87" s="94"/>
      <c r="LPD87" s="94"/>
      <c r="LPE87" s="94"/>
      <c r="LPF87" s="94"/>
      <c r="LPG87" s="94"/>
      <c r="LPH87" s="94"/>
      <c r="LPI87" s="94"/>
      <c r="LPJ87" s="94"/>
      <c r="LPK87" s="94"/>
      <c r="LPL87" s="94"/>
      <c r="LPM87" s="94"/>
      <c r="LPN87" s="94"/>
      <c r="LPO87" s="94"/>
      <c r="LPP87" s="94"/>
      <c r="LPQ87" s="94"/>
      <c r="LPR87" s="94"/>
      <c r="LPS87" s="94"/>
      <c r="LPT87" s="94"/>
      <c r="LPU87" s="94"/>
      <c r="LPV87" s="94"/>
      <c r="LPW87" s="94"/>
      <c r="LPX87" s="94"/>
      <c r="LPY87" s="94"/>
      <c r="LPZ87" s="94"/>
      <c r="LQA87" s="94"/>
      <c r="LQB87" s="94"/>
      <c r="LQC87" s="94"/>
      <c r="LQD87" s="94"/>
      <c r="LQE87" s="94"/>
      <c r="LQF87" s="94"/>
      <c r="LQG87" s="94"/>
      <c r="LQH87" s="94"/>
      <c r="LQI87" s="94"/>
      <c r="LQJ87" s="94"/>
      <c r="LQK87" s="94"/>
      <c r="LQL87" s="94"/>
      <c r="LQM87" s="94"/>
      <c r="LQN87" s="94"/>
      <c r="LQO87" s="94"/>
      <c r="LQP87" s="94"/>
      <c r="LQQ87" s="94"/>
      <c r="LQR87" s="94"/>
      <c r="LQS87" s="94"/>
      <c r="LQT87" s="94"/>
      <c r="LQU87" s="94"/>
      <c r="LQV87" s="94"/>
      <c r="LQW87" s="94"/>
      <c r="LQX87" s="94"/>
      <c r="LQY87" s="94"/>
      <c r="LQZ87" s="94"/>
      <c r="LRA87" s="94"/>
      <c r="LRB87" s="94"/>
      <c r="LRC87" s="94"/>
      <c r="LRD87" s="94"/>
      <c r="LRE87" s="94"/>
      <c r="LRF87" s="94"/>
      <c r="LRG87" s="94"/>
      <c r="LRH87" s="94"/>
      <c r="LRI87" s="94"/>
      <c r="LRJ87" s="94"/>
      <c r="LRK87" s="94"/>
      <c r="LRL87" s="94"/>
      <c r="LRM87" s="94"/>
      <c r="LRN87" s="94"/>
      <c r="LRO87" s="94"/>
      <c r="LRP87" s="94"/>
      <c r="LRQ87" s="94"/>
      <c r="LRR87" s="94"/>
      <c r="LRS87" s="94"/>
      <c r="LRT87" s="94"/>
      <c r="LRU87" s="94"/>
      <c r="LRV87" s="94"/>
      <c r="LRW87" s="94"/>
      <c r="LRX87" s="94"/>
      <c r="LRY87" s="94"/>
      <c r="LRZ87" s="94"/>
      <c r="LSA87" s="94"/>
      <c r="LSB87" s="94"/>
      <c r="LSC87" s="94"/>
      <c r="LSD87" s="94"/>
      <c r="LSE87" s="94"/>
      <c r="LSF87" s="94"/>
      <c r="LSG87" s="94"/>
      <c r="LSH87" s="94"/>
      <c r="LSI87" s="94"/>
      <c r="LSJ87" s="94"/>
      <c r="LSK87" s="94"/>
      <c r="LSL87" s="94"/>
      <c r="LSM87" s="94"/>
      <c r="LSN87" s="94"/>
      <c r="LSO87" s="94"/>
      <c r="LSP87" s="94"/>
      <c r="LSQ87" s="94"/>
      <c r="LSR87" s="94"/>
      <c r="LSS87" s="94"/>
      <c r="LST87" s="94"/>
      <c r="LSU87" s="94"/>
      <c r="LSV87" s="94"/>
      <c r="LSW87" s="94"/>
      <c r="LSX87" s="94"/>
      <c r="LSY87" s="94"/>
      <c r="LSZ87" s="94"/>
      <c r="LTA87" s="94"/>
      <c r="LTB87" s="94"/>
      <c r="LTC87" s="94"/>
      <c r="LTD87" s="94"/>
      <c r="LTE87" s="94"/>
      <c r="LTF87" s="94"/>
      <c r="LTG87" s="94"/>
      <c r="LTH87" s="94"/>
      <c r="LTI87" s="94"/>
      <c r="LTJ87" s="94"/>
      <c r="LTK87" s="94"/>
      <c r="LTL87" s="94"/>
      <c r="LTM87" s="94"/>
      <c r="LTN87" s="94"/>
      <c r="LTO87" s="94"/>
      <c r="LTP87" s="94"/>
      <c r="LTQ87" s="94"/>
      <c r="LTR87" s="94"/>
      <c r="LTS87" s="94"/>
      <c r="LTT87" s="94"/>
      <c r="LTU87" s="94"/>
      <c r="LTV87" s="94"/>
      <c r="LTW87" s="94"/>
      <c r="LTX87" s="94"/>
      <c r="LTY87" s="94"/>
      <c r="LTZ87" s="94"/>
      <c r="LUA87" s="94"/>
      <c r="LUB87" s="94"/>
      <c r="LUC87" s="94"/>
      <c r="LUD87" s="94"/>
      <c r="LUE87" s="94"/>
      <c r="LUF87" s="94"/>
      <c r="LUG87" s="94"/>
      <c r="LUH87" s="94"/>
      <c r="LUI87" s="94"/>
      <c r="LUJ87" s="94"/>
      <c r="LUK87" s="94"/>
      <c r="LUL87" s="94"/>
      <c r="LUM87" s="94"/>
      <c r="LUN87" s="94"/>
      <c r="LUO87" s="94"/>
      <c r="LUP87" s="94"/>
      <c r="LUQ87" s="94"/>
      <c r="LUR87" s="94"/>
      <c r="LUS87" s="94"/>
      <c r="LUT87" s="94"/>
      <c r="LUU87" s="94"/>
      <c r="LUV87" s="94"/>
      <c r="LUW87" s="94"/>
      <c r="LUX87" s="94"/>
      <c r="LUY87" s="94"/>
      <c r="LUZ87" s="94"/>
      <c r="LVA87" s="94"/>
      <c r="LVB87" s="94"/>
      <c r="LVC87" s="94"/>
      <c r="LVD87" s="94"/>
      <c r="LVE87" s="94"/>
      <c r="LVF87" s="94"/>
      <c r="LVG87" s="94"/>
      <c r="LVH87" s="94"/>
      <c r="LVI87" s="94"/>
      <c r="LVJ87" s="94"/>
      <c r="LVK87" s="94"/>
      <c r="LVL87" s="94"/>
      <c r="LVM87" s="94"/>
      <c r="LVN87" s="94"/>
      <c r="LVO87" s="94"/>
      <c r="LVP87" s="94"/>
      <c r="LVQ87" s="94"/>
      <c r="LVR87" s="94"/>
      <c r="LVS87" s="94"/>
      <c r="LVT87" s="94"/>
      <c r="LVU87" s="94"/>
      <c r="LVV87" s="94"/>
      <c r="LVW87" s="94"/>
      <c r="LVX87" s="94"/>
      <c r="LVY87" s="94"/>
      <c r="LVZ87" s="94"/>
      <c r="LWA87" s="94"/>
      <c r="LWB87" s="94"/>
      <c r="LWC87" s="94"/>
      <c r="LWD87" s="94"/>
      <c r="LWE87" s="94"/>
      <c r="LWF87" s="94"/>
      <c r="LWG87" s="94"/>
      <c r="LWH87" s="94"/>
      <c r="LWI87" s="94"/>
      <c r="LWJ87" s="94"/>
      <c r="LWK87" s="94"/>
      <c r="LWL87" s="94"/>
      <c r="LWM87" s="94"/>
      <c r="LWN87" s="94"/>
      <c r="LWO87" s="94"/>
      <c r="LWP87" s="94"/>
      <c r="LWQ87" s="94"/>
      <c r="LWR87" s="94"/>
      <c r="LWS87" s="94"/>
      <c r="LWT87" s="94"/>
      <c r="LWU87" s="94"/>
      <c r="LWV87" s="94"/>
      <c r="LWW87" s="94"/>
      <c r="LWX87" s="94"/>
      <c r="LWY87" s="94"/>
      <c r="LWZ87" s="94"/>
      <c r="LXA87" s="94"/>
      <c r="LXB87" s="94"/>
      <c r="LXC87" s="94"/>
      <c r="LXD87" s="94"/>
      <c r="LXE87" s="94"/>
      <c r="LXF87" s="94"/>
      <c r="LXG87" s="94"/>
      <c r="LXH87" s="94"/>
      <c r="LXI87" s="94"/>
      <c r="LXJ87" s="94"/>
      <c r="LXK87" s="94"/>
      <c r="LXL87" s="94"/>
      <c r="LXM87" s="94"/>
      <c r="LXN87" s="94"/>
      <c r="LXO87" s="94"/>
      <c r="LXP87" s="94"/>
      <c r="LXQ87" s="94"/>
      <c r="LXR87" s="94"/>
      <c r="LXS87" s="94"/>
      <c r="LXT87" s="94"/>
      <c r="LXU87" s="94"/>
      <c r="LXV87" s="94"/>
      <c r="LXW87" s="94"/>
      <c r="LXX87" s="94"/>
      <c r="LXY87" s="94"/>
      <c r="LXZ87" s="94"/>
      <c r="LYA87" s="94"/>
      <c r="LYB87" s="94"/>
      <c r="LYC87" s="94"/>
      <c r="LYD87" s="94"/>
      <c r="LYE87" s="94"/>
      <c r="LYF87" s="94"/>
      <c r="LYG87" s="94"/>
      <c r="LYH87" s="94"/>
      <c r="LYI87" s="94"/>
      <c r="LYJ87" s="94"/>
      <c r="LYK87" s="94"/>
      <c r="LYL87" s="94"/>
      <c r="LYM87" s="94"/>
      <c r="LYN87" s="94"/>
      <c r="LYO87" s="94"/>
      <c r="LYP87" s="94"/>
      <c r="LYQ87" s="94"/>
      <c r="LYR87" s="94"/>
      <c r="LYS87" s="94"/>
      <c r="LYT87" s="94"/>
      <c r="LYU87" s="94"/>
      <c r="LYV87" s="94"/>
      <c r="LYW87" s="94"/>
      <c r="LYX87" s="94"/>
      <c r="LYY87" s="94"/>
      <c r="LYZ87" s="94"/>
      <c r="LZA87" s="94"/>
      <c r="LZB87" s="94"/>
      <c r="LZC87" s="94"/>
      <c r="LZD87" s="94"/>
      <c r="LZE87" s="94"/>
      <c r="LZF87" s="94"/>
      <c r="LZG87" s="94"/>
      <c r="LZH87" s="94"/>
      <c r="LZI87" s="94"/>
      <c r="LZJ87" s="94"/>
      <c r="LZK87" s="94"/>
      <c r="LZL87" s="94"/>
      <c r="LZM87" s="94"/>
      <c r="LZN87" s="94"/>
      <c r="LZO87" s="94"/>
      <c r="LZP87" s="94"/>
      <c r="LZQ87" s="94"/>
      <c r="LZR87" s="94"/>
      <c r="LZS87" s="94"/>
      <c r="LZT87" s="94"/>
      <c r="LZU87" s="94"/>
      <c r="LZV87" s="94"/>
      <c r="LZW87" s="94"/>
      <c r="LZX87" s="94"/>
      <c r="LZY87" s="94"/>
      <c r="LZZ87" s="94"/>
      <c r="MAA87" s="94"/>
      <c r="MAB87" s="94"/>
      <c r="MAC87" s="94"/>
      <c r="MAD87" s="94"/>
      <c r="MAE87" s="94"/>
      <c r="MAF87" s="94"/>
      <c r="MAG87" s="94"/>
      <c r="MAH87" s="94"/>
      <c r="MAI87" s="94"/>
      <c r="MAJ87" s="94"/>
      <c r="MAK87" s="94"/>
      <c r="MAL87" s="94"/>
      <c r="MAM87" s="94"/>
      <c r="MAN87" s="94"/>
      <c r="MAO87" s="94"/>
      <c r="MAP87" s="94"/>
      <c r="MAQ87" s="94"/>
      <c r="MAR87" s="94"/>
      <c r="MAS87" s="94"/>
      <c r="MAT87" s="94"/>
      <c r="MAU87" s="94"/>
      <c r="MAV87" s="94"/>
      <c r="MAW87" s="94"/>
      <c r="MAX87" s="94"/>
      <c r="MAY87" s="94"/>
      <c r="MAZ87" s="94"/>
      <c r="MBA87" s="94"/>
      <c r="MBB87" s="94"/>
      <c r="MBC87" s="94"/>
      <c r="MBD87" s="94"/>
      <c r="MBE87" s="94"/>
      <c r="MBF87" s="94"/>
      <c r="MBG87" s="94"/>
      <c r="MBH87" s="94"/>
      <c r="MBI87" s="94"/>
      <c r="MBJ87" s="94"/>
      <c r="MBK87" s="94"/>
      <c r="MBL87" s="94"/>
      <c r="MBM87" s="94"/>
      <c r="MBN87" s="94"/>
      <c r="MBO87" s="94"/>
      <c r="MBP87" s="94"/>
      <c r="MBQ87" s="94"/>
      <c r="MBR87" s="94"/>
      <c r="MBS87" s="94"/>
      <c r="MBT87" s="94"/>
      <c r="MBU87" s="94"/>
      <c r="MBV87" s="94"/>
      <c r="MBW87" s="94"/>
      <c r="MBX87" s="94"/>
      <c r="MBY87" s="94"/>
      <c r="MBZ87" s="94"/>
      <c r="MCA87" s="94"/>
      <c r="MCB87" s="94"/>
      <c r="MCC87" s="94"/>
      <c r="MCD87" s="94"/>
      <c r="MCE87" s="94"/>
      <c r="MCF87" s="94"/>
      <c r="MCG87" s="94"/>
      <c r="MCH87" s="94"/>
      <c r="MCI87" s="94"/>
      <c r="MCJ87" s="94"/>
      <c r="MCK87" s="94"/>
      <c r="MCL87" s="94"/>
      <c r="MCM87" s="94"/>
      <c r="MCN87" s="94"/>
      <c r="MCO87" s="94"/>
      <c r="MCP87" s="94"/>
      <c r="MCQ87" s="94"/>
      <c r="MCR87" s="94"/>
      <c r="MCS87" s="94"/>
      <c r="MCT87" s="94"/>
      <c r="MCU87" s="94"/>
      <c r="MCV87" s="94"/>
      <c r="MCW87" s="94"/>
      <c r="MCX87" s="94"/>
      <c r="MCY87" s="94"/>
      <c r="MCZ87" s="94"/>
      <c r="MDA87" s="94"/>
      <c r="MDB87" s="94"/>
      <c r="MDC87" s="94"/>
      <c r="MDD87" s="94"/>
      <c r="MDE87" s="94"/>
      <c r="MDF87" s="94"/>
      <c r="MDG87" s="94"/>
      <c r="MDH87" s="94"/>
      <c r="MDI87" s="94"/>
      <c r="MDJ87" s="94"/>
      <c r="MDK87" s="94"/>
      <c r="MDL87" s="94"/>
      <c r="MDM87" s="94"/>
      <c r="MDN87" s="94"/>
      <c r="MDO87" s="94"/>
      <c r="MDP87" s="94"/>
      <c r="MDQ87" s="94"/>
      <c r="MDR87" s="94"/>
      <c r="MDS87" s="94"/>
      <c r="MDT87" s="94"/>
      <c r="MDU87" s="94"/>
      <c r="MDV87" s="94"/>
      <c r="MDW87" s="94"/>
      <c r="MDX87" s="94"/>
      <c r="MDY87" s="94"/>
      <c r="MDZ87" s="94"/>
      <c r="MEA87" s="94"/>
      <c r="MEB87" s="94"/>
      <c r="MEC87" s="94"/>
      <c r="MED87" s="94"/>
      <c r="MEE87" s="94"/>
      <c r="MEF87" s="94"/>
      <c r="MEG87" s="94"/>
      <c r="MEH87" s="94"/>
      <c r="MEI87" s="94"/>
      <c r="MEJ87" s="94"/>
      <c r="MEK87" s="94"/>
      <c r="MEL87" s="94"/>
      <c r="MEM87" s="94"/>
      <c r="MEN87" s="94"/>
      <c r="MEO87" s="94"/>
      <c r="MEP87" s="94"/>
      <c r="MEQ87" s="94"/>
      <c r="MER87" s="94"/>
      <c r="MES87" s="94"/>
      <c r="MET87" s="94"/>
      <c r="MEU87" s="94"/>
      <c r="MEV87" s="94"/>
      <c r="MEW87" s="94"/>
      <c r="MEX87" s="94"/>
      <c r="MEY87" s="94"/>
      <c r="MEZ87" s="94"/>
      <c r="MFA87" s="94"/>
      <c r="MFB87" s="94"/>
      <c r="MFC87" s="94"/>
      <c r="MFD87" s="94"/>
      <c r="MFE87" s="94"/>
      <c r="MFF87" s="94"/>
      <c r="MFG87" s="94"/>
      <c r="MFH87" s="94"/>
      <c r="MFI87" s="94"/>
      <c r="MFJ87" s="94"/>
      <c r="MFK87" s="94"/>
      <c r="MFL87" s="94"/>
      <c r="MFM87" s="94"/>
      <c r="MFN87" s="94"/>
      <c r="MFO87" s="94"/>
      <c r="MFP87" s="94"/>
      <c r="MFQ87" s="94"/>
      <c r="MFR87" s="94"/>
      <c r="MFS87" s="94"/>
      <c r="MFT87" s="94"/>
      <c r="MFU87" s="94"/>
      <c r="MFV87" s="94"/>
      <c r="MFW87" s="94"/>
      <c r="MFX87" s="94"/>
      <c r="MFY87" s="94"/>
      <c r="MFZ87" s="94"/>
      <c r="MGA87" s="94"/>
      <c r="MGB87" s="94"/>
      <c r="MGC87" s="94"/>
      <c r="MGD87" s="94"/>
      <c r="MGE87" s="94"/>
      <c r="MGF87" s="94"/>
      <c r="MGG87" s="94"/>
      <c r="MGH87" s="94"/>
      <c r="MGI87" s="94"/>
      <c r="MGJ87" s="94"/>
      <c r="MGK87" s="94"/>
      <c r="MGL87" s="94"/>
      <c r="MGM87" s="94"/>
      <c r="MGN87" s="94"/>
      <c r="MGO87" s="94"/>
      <c r="MGP87" s="94"/>
      <c r="MGQ87" s="94"/>
      <c r="MGR87" s="94"/>
      <c r="MGS87" s="94"/>
      <c r="MGT87" s="94"/>
      <c r="MGU87" s="94"/>
      <c r="MGV87" s="94"/>
      <c r="MGW87" s="94"/>
      <c r="MGX87" s="94"/>
      <c r="MGY87" s="94"/>
      <c r="MGZ87" s="94"/>
      <c r="MHA87" s="94"/>
      <c r="MHB87" s="94"/>
      <c r="MHC87" s="94"/>
      <c r="MHD87" s="94"/>
      <c r="MHE87" s="94"/>
      <c r="MHF87" s="94"/>
      <c r="MHG87" s="94"/>
      <c r="MHH87" s="94"/>
      <c r="MHI87" s="94"/>
      <c r="MHJ87" s="94"/>
      <c r="MHK87" s="94"/>
      <c r="MHL87" s="94"/>
      <c r="MHM87" s="94"/>
      <c r="MHN87" s="94"/>
      <c r="MHO87" s="94"/>
      <c r="MHP87" s="94"/>
      <c r="MHQ87" s="94"/>
      <c r="MHR87" s="94"/>
      <c r="MHS87" s="94"/>
      <c r="MHT87" s="94"/>
      <c r="MHU87" s="94"/>
      <c r="MHV87" s="94"/>
      <c r="MHW87" s="94"/>
      <c r="MHX87" s="94"/>
      <c r="MHY87" s="94"/>
      <c r="MHZ87" s="94"/>
      <c r="MIA87" s="94"/>
      <c r="MIB87" s="94"/>
      <c r="MIC87" s="94"/>
      <c r="MID87" s="94"/>
      <c r="MIE87" s="94"/>
      <c r="MIF87" s="94"/>
      <c r="MIG87" s="94"/>
      <c r="MIH87" s="94"/>
      <c r="MII87" s="94"/>
      <c r="MIJ87" s="94"/>
      <c r="MIK87" s="94"/>
      <c r="MIL87" s="94"/>
      <c r="MIM87" s="94"/>
      <c r="MIN87" s="94"/>
      <c r="MIO87" s="94"/>
      <c r="MIP87" s="94"/>
      <c r="MIQ87" s="94"/>
      <c r="MIR87" s="94"/>
      <c r="MIS87" s="94"/>
      <c r="MIT87" s="94"/>
      <c r="MIU87" s="94"/>
      <c r="MIV87" s="94"/>
      <c r="MIW87" s="94"/>
      <c r="MIX87" s="94"/>
      <c r="MIY87" s="94"/>
      <c r="MIZ87" s="94"/>
      <c r="MJA87" s="94"/>
      <c r="MJB87" s="94"/>
      <c r="MJC87" s="94"/>
      <c r="MJD87" s="94"/>
      <c r="MJE87" s="94"/>
      <c r="MJF87" s="94"/>
      <c r="MJG87" s="94"/>
      <c r="MJH87" s="94"/>
      <c r="MJI87" s="94"/>
      <c r="MJJ87" s="94"/>
      <c r="MJK87" s="94"/>
      <c r="MJL87" s="94"/>
      <c r="MJM87" s="94"/>
      <c r="MJN87" s="94"/>
      <c r="MJO87" s="94"/>
      <c r="MJP87" s="94"/>
      <c r="MJQ87" s="94"/>
      <c r="MJR87" s="94"/>
      <c r="MJS87" s="94"/>
      <c r="MJT87" s="94"/>
      <c r="MJU87" s="94"/>
      <c r="MJV87" s="94"/>
      <c r="MJW87" s="94"/>
      <c r="MJX87" s="94"/>
      <c r="MJY87" s="94"/>
      <c r="MJZ87" s="94"/>
      <c r="MKA87" s="94"/>
      <c r="MKB87" s="94"/>
      <c r="MKC87" s="94"/>
      <c r="MKD87" s="94"/>
      <c r="MKE87" s="94"/>
      <c r="MKF87" s="94"/>
      <c r="MKG87" s="94"/>
      <c r="MKH87" s="94"/>
      <c r="MKI87" s="94"/>
      <c r="MKJ87" s="94"/>
      <c r="MKK87" s="94"/>
      <c r="MKL87" s="94"/>
      <c r="MKM87" s="94"/>
      <c r="MKN87" s="94"/>
      <c r="MKO87" s="94"/>
      <c r="MKP87" s="94"/>
      <c r="MKQ87" s="94"/>
      <c r="MKR87" s="94"/>
      <c r="MKS87" s="94"/>
      <c r="MKT87" s="94"/>
      <c r="MKU87" s="94"/>
      <c r="MKV87" s="94"/>
      <c r="MKW87" s="94"/>
      <c r="MKX87" s="94"/>
      <c r="MKY87" s="94"/>
      <c r="MKZ87" s="94"/>
      <c r="MLA87" s="94"/>
      <c r="MLB87" s="94"/>
      <c r="MLC87" s="94"/>
      <c r="MLD87" s="94"/>
      <c r="MLE87" s="94"/>
      <c r="MLF87" s="94"/>
      <c r="MLG87" s="94"/>
      <c r="MLH87" s="94"/>
      <c r="MLI87" s="94"/>
      <c r="MLJ87" s="94"/>
      <c r="MLK87" s="94"/>
      <c r="MLL87" s="94"/>
      <c r="MLM87" s="94"/>
      <c r="MLN87" s="94"/>
      <c r="MLO87" s="94"/>
      <c r="MLP87" s="94"/>
      <c r="MLQ87" s="94"/>
      <c r="MLR87" s="94"/>
      <c r="MLS87" s="94"/>
      <c r="MLT87" s="94"/>
      <c r="MLU87" s="94"/>
      <c r="MLV87" s="94"/>
      <c r="MLW87" s="94"/>
      <c r="MLX87" s="94"/>
      <c r="MLY87" s="94"/>
      <c r="MLZ87" s="94"/>
      <c r="MMA87" s="94"/>
      <c r="MMB87" s="94"/>
      <c r="MMC87" s="94"/>
      <c r="MMD87" s="94"/>
      <c r="MME87" s="94"/>
      <c r="MMF87" s="94"/>
      <c r="MMG87" s="94"/>
      <c r="MMH87" s="94"/>
      <c r="MMI87" s="94"/>
      <c r="MMJ87" s="94"/>
      <c r="MMK87" s="94"/>
      <c r="MML87" s="94"/>
      <c r="MMM87" s="94"/>
      <c r="MMN87" s="94"/>
      <c r="MMO87" s="94"/>
      <c r="MMP87" s="94"/>
      <c r="MMQ87" s="94"/>
      <c r="MMR87" s="94"/>
      <c r="MMS87" s="94"/>
      <c r="MMT87" s="94"/>
      <c r="MMU87" s="94"/>
      <c r="MMV87" s="94"/>
      <c r="MMW87" s="94"/>
      <c r="MMX87" s="94"/>
      <c r="MMY87" s="94"/>
      <c r="MMZ87" s="94"/>
      <c r="MNA87" s="94"/>
      <c r="MNB87" s="94"/>
      <c r="MNC87" s="94"/>
      <c r="MND87" s="94"/>
      <c r="MNE87" s="94"/>
      <c r="MNF87" s="94"/>
      <c r="MNG87" s="94"/>
      <c r="MNH87" s="94"/>
      <c r="MNI87" s="94"/>
      <c r="MNJ87" s="94"/>
      <c r="MNK87" s="94"/>
      <c r="MNL87" s="94"/>
      <c r="MNM87" s="94"/>
      <c r="MNN87" s="94"/>
      <c r="MNO87" s="94"/>
      <c r="MNP87" s="94"/>
      <c r="MNQ87" s="94"/>
      <c r="MNR87" s="94"/>
      <c r="MNS87" s="94"/>
      <c r="MNT87" s="94"/>
      <c r="MNU87" s="94"/>
      <c r="MNV87" s="94"/>
      <c r="MNW87" s="94"/>
      <c r="MNX87" s="94"/>
      <c r="MNY87" s="94"/>
      <c r="MNZ87" s="94"/>
      <c r="MOA87" s="94"/>
      <c r="MOB87" s="94"/>
      <c r="MOC87" s="94"/>
      <c r="MOD87" s="94"/>
      <c r="MOE87" s="94"/>
      <c r="MOF87" s="94"/>
      <c r="MOG87" s="94"/>
      <c r="MOH87" s="94"/>
      <c r="MOI87" s="94"/>
      <c r="MOJ87" s="94"/>
      <c r="MOK87" s="94"/>
      <c r="MOL87" s="94"/>
      <c r="MOM87" s="94"/>
      <c r="MON87" s="94"/>
      <c r="MOO87" s="94"/>
      <c r="MOP87" s="94"/>
      <c r="MOQ87" s="94"/>
      <c r="MOR87" s="94"/>
      <c r="MOS87" s="94"/>
      <c r="MOT87" s="94"/>
      <c r="MOU87" s="94"/>
      <c r="MOV87" s="94"/>
      <c r="MOW87" s="94"/>
      <c r="MOX87" s="94"/>
      <c r="MOY87" s="94"/>
      <c r="MOZ87" s="94"/>
      <c r="MPA87" s="94"/>
      <c r="MPB87" s="94"/>
      <c r="MPC87" s="94"/>
      <c r="MPD87" s="94"/>
      <c r="MPE87" s="94"/>
      <c r="MPF87" s="94"/>
      <c r="MPG87" s="94"/>
      <c r="MPH87" s="94"/>
      <c r="MPI87" s="94"/>
      <c r="MPJ87" s="94"/>
      <c r="MPK87" s="94"/>
      <c r="MPL87" s="94"/>
      <c r="MPM87" s="94"/>
      <c r="MPN87" s="94"/>
      <c r="MPO87" s="94"/>
      <c r="MPP87" s="94"/>
      <c r="MPQ87" s="94"/>
      <c r="MPR87" s="94"/>
      <c r="MPS87" s="94"/>
      <c r="MPT87" s="94"/>
      <c r="MPU87" s="94"/>
      <c r="MPV87" s="94"/>
      <c r="MPW87" s="94"/>
      <c r="MPX87" s="94"/>
      <c r="MPY87" s="94"/>
      <c r="MPZ87" s="94"/>
      <c r="MQA87" s="94"/>
      <c r="MQB87" s="94"/>
      <c r="MQC87" s="94"/>
      <c r="MQD87" s="94"/>
      <c r="MQE87" s="94"/>
      <c r="MQF87" s="94"/>
      <c r="MQG87" s="94"/>
      <c r="MQH87" s="94"/>
      <c r="MQI87" s="94"/>
      <c r="MQJ87" s="94"/>
      <c r="MQK87" s="94"/>
      <c r="MQL87" s="94"/>
      <c r="MQM87" s="94"/>
      <c r="MQN87" s="94"/>
      <c r="MQO87" s="94"/>
      <c r="MQP87" s="94"/>
      <c r="MQQ87" s="94"/>
      <c r="MQR87" s="94"/>
      <c r="MQS87" s="94"/>
      <c r="MQT87" s="94"/>
      <c r="MQU87" s="94"/>
      <c r="MQV87" s="94"/>
      <c r="MQW87" s="94"/>
      <c r="MQX87" s="94"/>
      <c r="MQY87" s="94"/>
      <c r="MQZ87" s="94"/>
      <c r="MRA87" s="94"/>
      <c r="MRB87" s="94"/>
      <c r="MRC87" s="94"/>
      <c r="MRD87" s="94"/>
      <c r="MRE87" s="94"/>
      <c r="MRF87" s="94"/>
      <c r="MRG87" s="94"/>
      <c r="MRH87" s="94"/>
      <c r="MRI87" s="94"/>
      <c r="MRJ87" s="94"/>
      <c r="MRK87" s="94"/>
      <c r="MRL87" s="94"/>
      <c r="MRM87" s="94"/>
      <c r="MRN87" s="94"/>
      <c r="MRO87" s="94"/>
      <c r="MRP87" s="94"/>
      <c r="MRQ87" s="94"/>
      <c r="MRR87" s="94"/>
      <c r="MRS87" s="94"/>
      <c r="MRT87" s="94"/>
      <c r="MRU87" s="94"/>
      <c r="MRV87" s="94"/>
      <c r="MRW87" s="94"/>
      <c r="MRX87" s="94"/>
      <c r="MRY87" s="94"/>
      <c r="MRZ87" s="94"/>
      <c r="MSA87" s="94"/>
      <c r="MSB87" s="94"/>
      <c r="MSC87" s="94"/>
      <c r="MSD87" s="94"/>
      <c r="MSE87" s="94"/>
      <c r="MSF87" s="94"/>
      <c r="MSG87" s="94"/>
      <c r="MSH87" s="94"/>
      <c r="MSI87" s="94"/>
      <c r="MSJ87" s="94"/>
      <c r="MSK87" s="94"/>
      <c r="MSL87" s="94"/>
      <c r="MSM87" s="94"/>
      <c r="MSN87" s="94"/>
      <c r="MSO87" s="94"/>
      <c r="MSP87" s="94"/>
      <c r="MSQ87" s="94"/>
      <c r="MSR87" s="94"/>
      <c r="MSS87" s="94"/>
      <c r="MST87" s="94"/>
      <c r="MSU87" s="94"/>
      <c r="MSV87" s="94"/>
      <c r="MSW87" s="94"/>
      <c r="MSX87" s="94"/>
      <c r="MSY87" s="94"/>
      <c r="MSZ87" s="94"/>
      <c r="MTA87" s="94"/>
      <c r="MTB87" s="94"/>
      <c r="MTC87" s="94"/>
      <c r="MTD87" s="94"/>
      <c r="MTE87" s="94"/>
      <c r="MTF87" s="94"/>
      <c r="MTG87" s="94"/>
      <c r="MTH87" s="94"/>
      <c r="MTI87" s="94"/>
      <c r="MTJ87" s="94"/>
      <c r="MTK87" s="94"/>
      <c r="MTL87" s="94"/>
      <c r="MTM87" s="94"/>
      <c r="MTN87" s="94"/>
      <c r="MTO87" s="94"/>
      <c r="MTP87" s="94"/>
      <c r="MTQ87" s="94"/>
      <c r="MTR87" s="94"/>
      <c r="MTS87" s="94"/>
      <c r="MTT87" s="94"/>
      <c r="MTU87" s="94"/>
      <c r="MTV87" s="94"/>
      <c r="MTW87" s="94"/>
      <c r="MTX87" s="94"/>
      <c r="MTY87" s="94"/>
      <c r="MTZ87" s="94"/>
      <c r="MUA87" s="94"/>
      <c r="MUB87" s="94"/>
      <c r="MUC87" s="94"/>
      <c r="MUD87" s="94"/>
      <c r="MUE87" s="94"/>
      <c r="MUF87" s="94"/>
      <c r="MUG87" s="94"/>
      <c r="MUH87" s="94"/>
      <c r="MUI87" s="94"/>
      <c r="MUJ87" s="94"/>
      <c r="MUK87" s="94"/>
      <c r="MUL87" s="94"/>
      <c r="MUM87" s="94"/>
      <c r="MUN87" s="94"/>
      <c r="MUO87" s="94"/>
      <c r="MUP87" s="94"/>
      <c r="MUQ87" s="94"/>
      <c r="MUR87" s="94"/>
      <c r="MUS87" s="94"/>
      <c r="MUT87" s="94"/>
      <c r="MUU87" s="94"/>
      <c r="MUV87" s="94"/>
      <c r="MUW87" s="94"/>
      <c r="MUX87" s="94"/>
      <c r="MUY87" s="94"/>
      <c r="MUZ87" s="94"/>
      <c r="MVA87" s="94"/>
      <c r="MVB87" s="94"/>
      <c r="MVC87" s="94"/>
      <c r="MVD87" s="94"/>
      <c r="MVE87" s="94"/>
      <c r="MVF87" s="94"/>
      <c r="MVG87" s="94"/>
      <c r="MVH87" s="94"/>
      <c r="MVI87" s="94"/>
      <c r="MVJ87" s="94"/>
      <c r="MVK87" s="94"/>
      <c r="MVL87" s="94"/>
      <c r="MVM87" s="94"/>
      <c r="MVN87" s="94"/>
      <c r="MVO87" s="94"/>
      <c r="MVP87" s="94"/>
      <c r="MVQ87" s="94"/>
      <c r="MVR87" s="94"/>
      <c r="MVS87" s="94"/>
      <c r="MVT87" s="94"/>
      <c r="MVU87" s="94"/>
      <c r="MVV87" s="94"/>
      <c r="MVW87" s="94"/>
      <c r="MVX87" s="94"/>
      <c r="MVY87" s="94"/>
      <c r="MVZ87" s="94"/>
      <c r="MWA87" s="94"/>
      <c r="MWB87" s="94"/>
      <c r="MWC87" s="94"/>
      <c r="MWD87" s="94"/>
      <c r="MWE87" s="94"/>
      <c r="MWF87" s="94"/>
      <c r="MWG87" s="94"/>
      <c r="MWH87" s="94"/>
      <c r="MWI87" s="94"/>
      <c r="MWJ87" s="94"/>
      <c r="MWK87" s="94"/>
      <c r="MWL87" s="94"/>
      <c r="MWM87" s="94"/>
      <c r="MWN87" s="94"/>
      <c r="MWO87" s="94"/>
      <c r="MWP87" s="94"/>
      <c r="MWQ87" s="94"/>
      <c r="MWR87" s="94"/>
      <c r="MWS87" s="94"/>
      <c r="MWT87" s="94"/>
      <c r="MWU87" s="94"/>
      <c r="MWV87" s="94"/>
      <c r="MWW87" s="94"/>
      <c r="MWX87" s="94"/>
      <c r="MWY87" s="94"/>
      <c r="MWZ87" s="94"/>
      <c r="MXA87" s="94"/>
      <c r="MXB87" s="94"/>
      <c r="MXC87" s="94"/>
      <c r="MXD87" s="94"/>
      <c r="MXE87" s="94"/>
      <c r="MXF87" s="94"/>
      <c r="MXG87" s="94"/>
      <c r="MXH87" s="94"/>
      <c r="MXI87" s="94"/>
      <c r="MXJ87" s="94"/>
      <c r="MXK87" s="94"/>
      <c r="MXL87" s="94"/>
      <c r="MXM87" s="94"/>
      <c r="MXN87" s="94"/>
      <c r="MXO87" s="94"/>
      <c r="MXP87" s="94"/>
      <c r="MXQ87" s="94"/>
      <c r="MXR87" s="94"/>
      <c r="MXS87" s="94"/>
      <c r="MXT87" s="94"/>
      <c r="MXU87" s="94"/>
      <c r="MXV87" s="94"/>
      <c r="MXW87" s="94"/>
      <c r="MXX87" s="94"/>
      <c r="MXY87" s="94"/>
      <c r="MXZ87" s="94"/>
      <c r="MYA87" s="94"/>
      <c r="MYB87" s="94"/>
      <c r="MYC87" s="94"/>
      <c r="MYD87" s="94"/>
      <c r="MYE87" s="94"/>
      <c r="MYF87" s="94"/>
      <c r="MYG87" s="94"/>
      <c r="MYH87" s="94"/>
      <c r="MYI87" s="94"/>
      <c r="MYJ87" s="94"/>
      <c r="MYK87" s="94"/>
      <c r="MYL87" s="94"/>
      <c r="MYM87" s="94"/>
      <c r="MYN87" s="94"/>
      <c r="MYO87" s="94"/>
      <c r="MYP87" s="94"/>
      <c r="MYQ87" s="94"/>
      <c r="MYR87" s="94"/>
      <c r="MYS87" s="94"/>
      <c r="MYT87" s="94"/>
      <c r="MYU87" s="94"/>
      <c r="MYV87" s="94"/>
      <c r="MYW87" s="94"/>
      <c r="MYX87" s="94"/>
      <c r="MYY87" s="94"/>
      <c r="MYZ87" s="94"/>
      <c r="MZA87" s="94"/>
      <c r="MZB87" s="94"/>
      <c r="MZC87" s="94"/>
      <c r="MZD87" s="94"/>
      <c r="MZE87" s="94"/>
      <c r="MZF87" s="94"/>
      <c r="MZG87" s="94"/>
      <c r="MZH87" s="94"/>
      <c r="MZI87" s="94"/>
      <c r="MZJ87" s="94"/>
      <c r="MZK87" s="94"/>
      <c r="MZL87" s="94"/>
      <c r="MZM87" s="94"/>
      <c r="MZN87" s="94"/>
      <c r="MZO87" s="94"/>
      <c r="MZP87" s="94"/>
      <c r="MZQ87" s="94"/>
      <c r="MZR87" s="94"/>
      <c r="MZS87" s="94"/>
      <c r="MZT87" s="94"/>
      <c r="MZU87" s="94"/>
      <c r="MZV87" s="94"/>
      <c r="MZW87" s="94"/>
      <c r="MZX87" s="94"/>
      <c r="MZY87" s="94"/>
      <c r="MZZ87" s="94"/>
      <c r="NAA87" s="94"/>
      <c r="NAB87" s="94"/>
      <c r="NAC87" s="94"/>
      <c r="NAD87" s="94"/>
      <c r="NAE87" s="94"/>
      <c r="NAF87" s="94"/>
      <c r="NAG87" s="94"/>
      <c r="NAH87" s="94"/>
      <c r="NAI87" s="94"/>
      <c r="NAJ87" s="94"/>
      <c r="NAK87" s="94"/>
      <c r="NAL87" s="94"/>
      <c r="NAM87" s="94"/>
      <c r="NAN87" s="94"/>
      <c r="NAO87" s="94"/>
      <c r="NAP87" s="94"/>
      <c r="NAQ87" s="94"/>
      <c r="NAR87" s="94"/>
      <c r="NAS87" s="94"/>
      <c r="NAT87" s="94"/>
      <c r="NAU87" s="94"/>
      <c r="NAV87" s="94"/>
      <c r="NAW87" s="94"/>
      <c r="NAX87" s="94"/>
      <c r="NAY87" s="94"/>
      <c r="NAZ87" s="94"/>
      <c r="NBA87" s="94"/>
      <c r="NBB87" s="94"/>
      <c r="NBC87" s="94"/>
      <c r="NBD87" s="94"/>
      <c r="NBE87" s="94"/>
      <c r="NBF87" s="94"/>
      <c r="NBG87" s="94"/>
      <c r="NBH87" s="94"/>
      <c r="NBI87" s="94"/>
      <c r="NBJ87" s="94"/>
      <c r="NBK87" s="94"/>
      <c r="NBL87" s="94"/>
      <c r="NBM87" s="94"/>
      <c r="NBN87" s="94"/>
      <c r="NBO87" s="94"/>
      <c r="NBP87" s="94"/>
      <c r="NBQ87" s="94"/>
      <c r="NBR87" s="94"/>
      <c r="NBS87" s="94"/>
      <c r="NBT87" s="94"/>
      <c r="NBU87" s="94"/>
      <c r="NBV87" s="94"/>
      <c r="NBW87" s="94"/>
      <c r="NBX87" s="94"/>
      <c r="NBY87" s="94"/>
      <c r="NBZ87" s="94"/>
      <c r="NCA87" s="94"/>
      <c r="NCB87" s="94"/>
      <c r="NCC87" s="94"/>
      <c r="NCD87" s="94"/>
      <c r="NCE87" s="94"/>
      <c r="NCF87" s="94"/>
      <c r="NCG87" s="94"/>
      <c r="NCH87" s="94"/>
      <c r="NCI87" s="94"/>
      <c r="NCJ87" s="94"/>
      <c r="NCK87" s="94"/>
      <c r="NCL87" s="94"/>
      <c r="NCM87" s="94"/>
      <c r="NCN87" s="94"/>
      <c r="NCO87" s="94"/>
      <c r="NCP87" s="94"/>
      <c r="NCQ87" s="94"/>
      <c r="NCR87" s="94"/>
      <c r="NCS87" s="94"/>
      <c r="NCT87" s="94"/>
      <c r="NCU87" s="94"/>
      <c r="NCV87" s="94"/>
      <c r="NCW87" s="94"/>
      <c r="NCX87" s="94"/>
      <c r="NCY87" s="94"/>
      <c r="NCZ87" s="94"/>
      <c r="NDA87" s="94"/>
      <c r="NDB87" s="94"/>
      <c r="NDC87" s="94"/>
      <c r="NDD87" s="94"/>
      <c r="NDE87" s="94"/>
      <c r="NDF87" s="94"/>
      <c r="NDG87" s="94"/>
      <c r="NDH87" s="94"/>
      <c r="NDI87" s="94"/>
      <c r="NDJ87" s="94"/>
      <c r="NDK87" s="94"/>
      <c r="NDL87" s="94"/>
      <c r="NDM87" s="94"/>
      <c r="NDN87" s="94"/>
      <c r="NDO87" s="94"/>
      <c r="NDP87" s="94"/>
      <c r="NDQ87" s="94"/>
      <c r="NDR87" s="94"/>
      <c r="NDS87" s="94"/>
      <c r="NDT87" s="94"/>
      <c r="NDU87" s="94"/>
      <c r="NDV87" s="94"/>
      <c r="NDW87" s="94"/>
      <c r="NDX87" s="94"/>
      <c r="NDY87" s="94"/>
      <c r="NDZ87" s="94"/>
      <c r="NEA87" s="94"/>
      <c r="NEB87" s="94"/>
      <c r="NEC87" s="94"/>
      <c r="NED87" s="94"/>
      <c r="NEE87" s="94"/>
      <c r="NEF87" s="94"/>
      <c r="NEG87" s="94"/>
      <c r="NEH87" s="94"/>
      <c r="NEI87" s="94"/>
      <c r="NEJ87" s="94"/>
      <c r="NEK87" s="94"/>
      <c r="NEL87" s="94"/>
      <c r="NEM87" s="94"/>
      <c r="NEN87" s="94"/>
      <c r="NEO87" s="94"/>
      <c r="NEP87" s="94"/>
      <c r="NEQ87" s="94"/>
      <c r="NER87" s="94"/>
      <c r="NES87" s="94"/>
      <c r="NET87" s="94"/>
      <c r="NEU87" s="94"/>
      <c r="NEV87" s="94"/>
      <c r="NEW87" s="94"/>
      <c r="NEX87" s="94"/>
      <c r="NEY87" s="94"/>
      <c r="NEZ87" s="94"/>
      <c r="NFA87" s="94"/>
      <c r="NFB87" s="94"/>
      <c r="NFC87" s="94"/>
      <c r="NFD87" s="94"/>
      <c r="NFE87" s="94"/>
      <c r="NFF87" s="94"/>
      <c r="NFG87" s="94"/>
      <c r="NFH87" s="94"/>
      <c r="NFI87" s="94"/>
      <c r="NFJ87" s="94"/>
      <c r="NFK87" s="94"/>
      <c r="NFL87" s="94"/>
      <c r="NFM87" s="94"/>
      <c r="NFN87" s="94"/>
      <c r="NFO87" s="94"/>
      <c r="NFP87" s="94"/>
      <c r="NFQ87" s="94"/>
      <c r="NFR87" s="94"/>
      <c r="NFS87" s="94"/>
      <c r="NFT87" s="94"/>
      <c r="NFU87" s="94"/>
      <c r="NFV87" s="94"/>
      <c r="NFW87" s="94"/>
      <c r="NFX87" s="94"/>
      <c r="NFY87" s="94"/>
      <c r="NFZ87" s="94"/>
      <c r="NGA87" s="94"/>
      <c r="NGB87" s="94"/>
      <c r="NGC87" s="94"/>
      <c r="NGD87" s="94"/>
      <c r="NGE87" s="94"/>
      <c r="NGF87" s="94"/>
      <c r="NGG87" s="94"/>
      <c r="NGH87" s="94"/>
      <c r="NGI87" s="94"/>
      <c r="NGJ87" s="94"/>
      <c r="NGK87" s="94"/>
      <c r="NGL87" s="94"/>
      <c r="NGM87" s="94"/>
      <c r="NGN87" s="94"/>
      <c r="NGO87" s="94"/>
      <c r="NGP87" s="94"/>
      <c r="NGQ87" s="94"/>
      <c r="NGR87" s="94"/>
      <c r="NGS87" s="94"/>
      <c r="NGT87" s="94"/>
      <c r="NGU87" s="94"/>
      <c r="NGV87" s="94"/>
      <c r="NGW87" s="94"/>
      <c r="NGX87" s="94"/>
      <c r="NGY87" s="94"/>
      <c r="NGZ87" s="94"/>
      <c r="NHA87" s="94"/>
      <c r="NHB87" s="94"/>
      <c r="NHC87" s="94"/>
      <c r="NHD87" s="94"/>
      <c r="NHE87" s="94"/>
      <c r="NHF87" s="94"/>
      <c r="NHG87" s="94"/>
      <c r="NHH87" s="94"/>
      <c r="NHI87" s="94"/>
      <c r="NHJ87" s="94"/>
      <c r="NHK87" s="94"/>
      <c r="NHL87" s="94"/>
      <c r="NHM87" s="94"/>
      <c r="NHN87" s="94"/>
      <c r="NHO87" s="94"/>
      <c r="NHP87" s="94"/>
      <c r="NHQ87" s="94"/>
      <c r="NHR87" s="94"/>
      <c r="NHS87" s="94"/>
      <c r="NHT87" s="94"/>
      <c r="NHU87" s="94"/>
      <c r="NHV87" s="94"/>
      <c r="NHW87" s="94"/>
      <c r="NHX87" s="94"/>
      <c r="NHY87" s="94"/>
      <c r="NHZ87" s="94"/>
      <c r="NIA87" s="94"/>
      <c r="NIB87" s="94"/>
      <c r="NIC87" s="94"/>
      <c r="NID87" s="94"/>
      <c r="NIE87" s="94"/>
      <c r="NIF87" s="94"/>
      <c r="NIG87" s="94"/>
      <c r="NIH87" s="94"/>
      <c r="NII87" s="94"/>
      <c r="NIJ87" s="94"/>
      <c r="NIK87" s="94"/>
      <c r="NIL87" s="94"/>
      <c r="NIM87" s="94"/>
      <c r="NIN87" s="94"/>
      <c r="NIO87" s="94"/>
      <c r="NIP87" s="94"/>
      <c r="NIQ87" s="94"/>
      <c r="NIR87" s="94"/>
      <c r="NIS87" s="94"/>
      <c r="NIT87" s="94"/>
      <c r="NIU87" s="94"/>
      <c r="NIV87" s="94"/>
      <c r="NIW87" s="94"/>
      <c r="NIX87" s="94"/>
      <c r="NIY87" s="94"/>
      <c r="NIZ87" s="94"/>
      <c r="NJA87" s="94"/>
      <c r="NJB87" s="94"/>
      <c r="NJC87" s="94"/>
      <c r="NJD87" s="94"/>
      <c r="NJE87" s="94"/>
      <c r="NJF87" s="94"/>
      <c r="NJG87" s="94"/>
      <c r="NJH87" s="94"/>
      <c r="NJI87" s="94"/>
      <c r="NJJ87" s="94"/>
      <c r="NJK87" s="94"/>
      <c r="NJL87" s="94"/>
      <c r="NJM87" s="94"/>
      <c r="NJN87" s="94"/>
      <c r="NJO87" s="94"/>
      <c r="NJP87" s="94"/>
      <c r="NJQ87" s="94"/>
      <c r="NJR87" s="94"/>
      <c r="NJS87" s="94"/>
      <c r="NJT87" s="94"/>
      <c r="NJU87" s="94"/>
      <c r="NJV87" s="94"/>
      <c r="NJW87" s="94"/>
      <c r="NJX87" s="94"/>
      <c r="NJY87" s="94"/>
      <c r="NJZ87" s="94"/>
      <c r="NKA87" s="94"/>
      <c r="NKB87" s="94"/>
      <c r="NKC87" s="94"/>
      <c r="NKD87" s="94"/>
      <c r="NKE87" s="94"/>
      <c r="NKF87" s="94"/>
      <c r="NKG87" s="94"/>
      <c r="NKH87" s="94"/>
      <c r="NKI87" s="94"/>
      <c r="NKJ87" s="94"/>
      <c r="NKK87" s="94"/>
      <c r="NKL87" s="94"/>
      <c r="NKM87" s="94"/>
      <c r="NKN87" s="94"/>
      <c r="NKO87" s="94"/>
      <c r="NKP87" s="94"/>
      <c r="NKQ87" s="94"/>
      <c r="NKR87" s="94"/>
      <c r="NKS87" s="94"/>
      <c r="NKT87" s="94"/>
      <c r="NKU87" s="94"/>
      <c r="NKV87" s="94"/>
      <c r="NKW87" s="94"/>
      <c r="NKX87" s="94"/>
      <c r="NKY87" s="94"/>
      <c r="NKZ87" s="94"/>
      <c r="NLA87" s="94"/>
      <c r="NLB87" s="94"/>
      <c r="NLC87" s="94"/>
      <c r="NLD87" s="94"/>
      <c r="NLE87" s="94"/>
      <c r="NLF87" s="94"/>
      <c r="NLG87" s="94"/>
      <c r="NLH87" s="94"/>
      <c r="NLI87" s="94"/>
      <c r="NLJ87" s="94"/>
      <c r="NLK87" s="94"/>
      <c r="NLL87" s="94"/>
      <c r="NLM87" s="94"/>
      <c r="NLN87" s="94"/>
      <c r="NLO87" s="94"/>
      <c r="NLP87" s="94"/>
      <c r="NLQ87" s="94"/>
      <c r="NLR87" s="94"/>
      <c r="NLS87" s="94"/>
      <c r="NLT87" s="94"/>
      <c r="NLU87" s="94"/>
      <c r="NLV87" s="94"/>
      <c r="NLW87" s="94"/>
      <c r="NLX87" s="94"/>
      <c r="NLY87" s="94"/>
      <c r="NLZ87" s="94"/>
      <c r="NMA87" s="94"/>
      <c r="NMB87" s="94"/>
      <c r="NMC87" s="94"/>
      <c r="NMD87" s="94"/>
      <c r="NME87" s="94"/>
      <c r="NMF87" s="94"/>
      <c r="NMG87" s="94"/>
      <c r="NMH87" s="94"/>
      <c r="NMI87" s="94"/>
      <c r="NMJ87" s="94"/>
      <c r="NMK87" s="94"/>
      <c r="NML87" s="94"/>
      <c r="NMM87" s="94"/>
      <c r="NMN87" s="94"/>
      <c r="NMO87" s="94"/>
      <c r="NMP87" s="94"/>
      <c r="NMQ87" s="94"/>
      <c r="NMR87" s="94"/>
      <c r="NMS87" s="94"/>
      <c r="NMT87" s="94"/>
      <c r="NMU87" s="94"/>
      <c r="NMV87" s="94"/>
      <c r="NMW87" s="94"/>
      <c r="NMX87" s="94"/>
      <c r="NMY87" s="94"/>
      <c r="NMZ87" s="94"/>
      <c r="NNA87" s="94"/>
      <c r="NNB87" s="94"/>
      <c r="NNC87" s="94"/>
      <c r="NND87" s="94"/>
      <c r="NNE87" s="94"/>
      <c r="NNF87" s="94"/>
      <c r="NNG87" s="94"/>
      <c r="NNH87" s="94"/>
      <c r="NNI87" s="94"/>
      <c r="NNJ87" s="94"/>
      <c r="NNK87" s="94"/>
      <c r="NNL87" s="94"/>
      <c r="NNM87" s="94"/>
      <c r="NNN87" s="94"/>
      <c r="NNO87" s="94"/>
      <c r="NNP87" s="94"/>
      <c r="NNQ87" s="94"/>
      <c r="NNR87" s="94"/>
      <c r="NNS87" s="94"/>
      <c r="NNT87" s="94"/>
      <c r="NNU87" s="94"/>
      <c r="NNV87" s="94"/>
      <c r="NNW87" s="94"/>
      <c r="NNX87" s="94"/>
      <c r="NNY87" s="94"/>
      <c r="NNZ87" s="94"/>
      <c r="NOA87" s="94"/>
      <c r="NOB87" s="94"/>
      <c r="NOC87" s="94"/>
      <c r="NOD87" s="94"/>
      <c r="NOE87" s="94"/>
      <c r="NOF87" s="94"/>
      <c r="NOG87" s="94"/>
      <c r="NOH87" s="94"/>
      <c r="NOI87" s="94"/>
      <c r="NOJ87" s="94"/>
      <c r="NOK87" s="94"/>
      <c r="NOL87" s="94"/>
      <c r="NOM87" s="94"/>
      <c r="NON87" s="94"/>
      <c r="NOO87" s="94"/>
      <c r="NOP87" s="94"/>
      <c r="NOQ87" s="94"/>
      <c r="NOR87" s="94"/>
      <c r="NOS87" s="94"/>
      <c r="NOT87" s="94"/>
      <c r="NOU87" s="94"/>
      <c r="NOV87" s="94"/>
      <c r="NOW87" s="94"/>
      <c r="NOX87" s="94"/>
      <c r="NOY87" s="94"/>
      <c r="NOZ87" s="94"/>
      <c r="NPA87" s="94"/>
      <c r="NPB87" s="94"/>
      <c r="NPC87" s="94"/>
      <c r="NPD87" s="94"/>
      <c r="NPE87" s="94"/>
      <c r="NPF87" s="94"/>
      <c r="NPG87" s="94"/>
      <c r="NPH87" s="94"/>
      <c r="NPI87" s="94"/>
      <c r="NPJ87" s="94"/>
      <c r="NPK87" s="94"/>
      <c r="NPL87" s="94"/>
      <c r="NPM87" s="94"/>
      <c r="NPN87" s="94"/>
      <c r="NPO87" s="94"/>
      <c r="NPP87" s="94"/>
      <c r="NPQ87" s="94"/>
      <c r="NPR87" s="94"/>
      <c r="NPS87" s="94"/>
      <c r="NPT87" s="94"/>
      <c r="NPU87" s="94"/>
      <c r="NPV87" s="94"/>
      <c r="NPW87" s="94"/>
      <c r="NPX87" s="94"/>
      <c r="NPY87" s="94"/>
      <c r="NPZ87" s="94"/>
      <c r="NQA87" s="94"/>
      <c r="NQB87" s="94"/>
      <c r="NQC87" s="94"/>
      <c r="NQD87" s="94"/>
      <c r="NQE87" s="94"/>
      <c r="NQF87" s="94"/>
      <c r="NQG87" s="94"/>
      <c r="NQH87" s="94"/>
      <c r="NQI87" s="94"/>
      <c r="NQJ87" s="94"/>
      <c r="NQK87" s="94"/>
      <c r="NQL87" s="94"/>
      <c r="NQM87" s="94"/>
      <c r="NQN87" s="94"/>
      <c r="NQO87" s="94"/>
      <c r="NQP87" s="94"/>
      <c r="NQQ87" s="94"/>
      <c r="NQR87" s="94"/>
      <c r="NQS87" s="94"/>
      <c r="NQT87" s="94"/>
      <c r="NQU87" s="94"/>
      <c r="NQV87" s="94"/>
      <c r="NQW87" s="94"/>
      <c r="NQX87" s="94"/>
      <c r="NQY87" s="94"/>
      <c r="NQZ87" s="94"/>
      <c r="NRA87" s="94"/>
      <c r="NRB87" s="94"/>
      <c r="NRC87" s="94"/>
      <c r="NRD87" s="94"/>
      <c r="NRE87" s="94"/>
      <c r="NRF87" s="94"/>
      <c r="NRG87" s="94"/>
      <c r="NRH87" s="94"/>
      <c r="NRI87" s="94"/>
      <c r="NRJ87" s="94"/>
      <c r="NRK87" s="94"/>
      <c r="NRL87" s="94"/>
      <c r="NRM87" s="94"/>
      <c r="NRN87" s="94"/>
      <c r="NRO87" s="94"/>
      <c r="NRP87" s="94"/>
      <c r="NRQ87" s="94"/>
      <c r="NRR87" s="94"/>
      <c r="NRS87" s="94"/>
      <c r="NRT87" s="94"/>
      <c r="NRU87" s="94"/>
      <c r="NRV87" s="94"/>
      <c r="NRW87" s="94"/>
      <c r="NRX87" s="94"/>
      <c r="NRY87" s="94"/>
      <c r="NRZ87" s="94"/>
      <c r="NSA87" s="94"/>
      <c r="NSB87" s="94"/>
      <c r="NSC87" s="94"/>
      <c r="NSD87" s="94"/>
      <c r="NSE87" s="94"/>
      <c r="NSF87" s="94"/>
      <c r="NSG87" s="94"/>
      <c r="NSH87" s="94"/>
      <c r="NSI87" s="94"/>
      <c r="NSJ87" s="94"/>
      <c r="NSK87" s="94"/>
      <c r="NSL87" s="94"/>
      <c r="NSM87" s="94"/>
      <c r="NSN87" s="94"/>
      <c r="NSO87" s="94"/>
      <c r="NSP87" s="94"/>
      <c r="NSQ87" s="94"/>
      <c r="NSR87" s="94"/>
      <c r="NSS87" s="94"/>
      <c r="NST87" s="94"/>
      <c r="NSU87" s="94"/>
      <c r="NSV87" s="94"/>
      <c r="NSW87" s="94"/>
      <c r="NSX87" s="94"/>
      <c r="NSY87" s="94"/>
      <c r="NSZ87" s="94"/>
      <c r="NTA87" s="94"/>
      <c r="NTB87" s="94"/>
      <c r="NTC87" s="94"/>
      <c r="NTD87" s="94"/>
      <c r="NTE87" s="94"/>
      <c r="NTF87" s="94"/>
      <c r="NTG87" s="94"/>
      <c r="NTH87" s="94"/>
      <c r="NTI87" s="94"/>
      <c r="NTJ87" s="94"/>
      <c r="NTK87" s="94"/>
      <c r="NTL87" s="94"/>
      <c r="NTM87" s="94"/>
      <c r="NTN87" s="94"/>
      <c r="NTO87" s="94"/>
      <c r="NTP87" s="94"/>
      <c r="NTQ87" s="94"/>
      <c r="NTR87" s="94"/>
      <c r="NTS87" s="94"/>
      <c r="NTT87" s="94"/>
      <c r="NTU87" s="94"/>
      <c r="NTV87" s="94"/>
      <c r="NTW87" s="94"/>
      <c r="NTX87" s="94"/>
      <c r="NTY87" s="94"/>
      <c r="NTZ87" s="94"/>
      <c r="NUA87" s="94"/>
      <c r="NUB87" s="94"/>
      <c r="NUC87" s="94"/>
      <c r="NUD87" s="94"/>
      <c r="NUE87" s="94"/>
      <c r="NUF87" s="94"/>
      <c r="NUG87" s="94"/>
      <c r="NUH87" s="94"/>
      <c r="NUI87" s="94"/>
      <c r="NUJ87" s="94"/>
      <c r="NUK87" s="94"/>
      <c r="NUL87" s="94"/>
      <c r="NUM87" s="94"/>
      <c r="NUN87" s="94"/>
      <c r="NUO87" s="94"/>
      <c r="NUP87" s="94"/>
      <c r="NUQ87" s="94"/>
      <c r="NUR87" s="94"/>
      <c r="NUS87" s="94"/>
      <c r="NUT87" s="94"/>
      <c r="NUU87" s="94"/>
      <c r="NUV87" s="94"/>
      <c r="NUW87" s="94"/>
      <c r="NUX87" s="94"/>
      <c r="NUY87" s="94"/>
      <c r="NUZ87" s="94"/>
      <c r="NVA87" s="94"/>
      <c r="NVB87" s="94"/>
      <c r="NVC87" s="94"/>
      <c r="NVD87" s="94"/>
      <c r="NVE87" s="94"/>
      <c r="NVF87" s="94"/>
      <c r="NVG87" s="94"/>
      <c r="NVH87" s="94"/>
      <c r="NVI87" s="94"/>
      <c r="NVJ87" s="94"/>
      <c r="NVK87" s="94"/>
      <c r="NVL87" s="94"/>
      <c r="NVM87" s="94"/>
      <c r="NVN87" s="94"/>
      <c r="NVO87" s="94"/>
      <c r="NVP87" s="94"/>
      <c r="NVQ87" s="94"/>
      <c r="NVR87" s="94"/>
      <c r="NVS87" s="94"/>
      <c r="NVT87" s="94"/>
      <c r="NVU87" s="94"/>
      <c r="NVV87" s="94"/>
      <c r="NVW87" s="94"/>
      <c r="NVX87" s="94"/>
      <c r="NVY87" s="94"/>
      <c r="NVZ87" s="94"/>
      <c r="NWA87" s="94"/>
      <c r="NWB87" s="94"/>
      <c r="NWC87" s="94"/>
      <c r="NWD87" s="94"/>
      <c r="NWE87" s="94"/>
      <c r="NWF87" s="94"/>
      <c r="NWG87" s="94"/>
      <c r="NWH87" s="94"/>
      <c r="NWI87" s="94"/>
      <c r="NWJ87" s="94"/>
      <c r="NWK87" s="94"/>
      <c r="NWL87" s="94"/>
      <c r="NWM87" s="94"/>
      <c r="NWN87" s="94"/>
      <c r="NWO87" s="94"/>
      <c r="NWP87" s="94"/>
      <c r="NWQ87" s="94"/>
      <c r="NWR87" s="94"/>
      <c r="NWS87" s="94"/>
      <c r="NWT87" s="94"/>
      <c r="NWU87" s="94"/>
      <c r="NWV87" s="94"/>
      <c r="NWW87" s="94"/>
      <c r="NWX87" s="94"/>
      <c r="NWY87" s="94"/>
      <c r="NWZ87" s="94"/>
      <c r="NXA87" s="94"/>
      <c r="NXB87" s="94"/>
      <c r="NXC87" s="94"/>
      <c r="NXD87" s="94"/>
      <c r="NXE87" s="94"/>
      <c r="NXF87" s="94"/>
      <c r="NXG87" s="94"/>
      <c r="NXH87" s="94"/>
      <c r="NXI87" s="94"/>
      <c r="NXJ87" s="94"/>
      <c r="NXK87" s="94"/>
      <c r="NXL87" s="94"/>
      <c r="NXM87" s="94"/>
      <c r="NXN87" s="94"/>
      <c r="NXO87" s="94"/>
      <c r="NXP87" s="94"/>
      <c r="NXQ87" s="94"/>
      <c r="NXR87" s="94"/>
      <c r="NXS87" s="94"/>
      <c r="NXT87" s="94"/>
      <c r="NXU87" s="94"/>
      <c r="NXV87" s="94"/>
      <c r="NXW87" s="94"/>
      <c r="NXX87" s="94"/>
      <c r="NXY87" s="94"/>
      <c r="NXZ87" s="94"/>
      <c r="NYA87" s="94"/>
      <c r="NYB87" s="94"/>
      <c r="NYC87" s="94"/>
      <c r="NYD87" s="94"/>
      <c r="NYE87" s="94"/>
      <c r="NYF87" s="94"/>
      <c r="NYG87" s="94"/>
      <c r="NYH87" s="94"/>
      <c r="NYI87" s="94"/>
      <c r="NYJ87" s="94"/>
      <c r="NYK87" s="94"/>
      <c r="NYL87" s="94"/>
      <c r="NYM87" s="94"/>
      <c r="NYN87" s="94"/>
      <c r="NYO87" s="94"/>
      <c r="NYP87" s="94"/>
      <c r="NYQ87" s="94"/>
      <c r="NYR87" s="94"/>
      <c r="NYS87" s="94"/>
      <c r="NYT87" s="94"/>
      <c r="NYU87" s="94"/>
      <c r="NYV87" s="94"/>
      <c r="NYW87" s="94"/>
      <c r="NYX87" s="94"/>
      <c r="NYY87" s="94"/>
      <c r="NYZ87" s="94"/>
      <c r="NZA87" s="94"/>
      <c r="NZB87" s="94"/>
      <c r="NZC87" s="94"/>
      <c r="NZD87" s="94"/>
      <c r="NZE87" s="94"/>
      <c r="NZF87" s="94"/>
      <c r="NZG87" s="94"/>
      <c r="NZH87" s="94"/>
      <c r="NZI87" s="94"/>
      <c r="NZJ87" s="94"/>
      <c r="NZK87" s="94"/>
      <c r="NZL87" s="94"/>
      <c r="NZM87" s="94"/>
      <c r="NZN87" s="94"/>
      <c r="NZO87" s="94"/>
      <c r="NZP87" s="94"/>
      <c r="NZQ87" s="94"/>
      <c r="NZR87" s="94"/>
      <c r="NZS87" s="94"/>
      <c r="NZT87" s="94"/>
      <c r="NZU87" s="94"/>
      <c r="NZV87" s="94"/>
      <c r="NZW87" s="94"/>
      <c r="NZX87" s="94"/>
      <c r="NZY87" s="94"/>
      <c r="NZZ87" s="94"/>
      <c r="OAA87" s="94"/>
      <c r="OAB87" s="94"/>
      <c r="OAC87" s="94"/>
      <c r="OAD87" s="94"/>
      <c r="OAE87" s="94"/>
      <c r="OAF87" s="94"/>
      <c r="OAG87" s="94"/>
      <c r="OAH87" s="94"/>
      <c r="OAI87" s="94"/>
      <c r="OAJ87" s="94"/>
      <c r="OAK87" s="94"/>
      <c r="OAL87" s="94"/>
      <c r="OAM87" s="94"/>
      <c r="OAN87" s="94"/>
      <c r="OAO87" s="94"/>
      <c r="OAP87" s="94"/>
      <c r="OAQ87" s="94"/>
      <c r="OAR87" s="94"/>
      <c r="OAS87" s="94"/>
      <c r="OAT87" s="94"/>
      <c r="OAU87" s="94"/>
      <c r="OAV87" s="94"/>
      <c r="OAW87" s="94"/>
      <c r="OAX87" s="94"/>
      <c r="OAY87" s="94"/>
      <c r="OAZ87" s="94"/>
      <c r="OBA87" s="94"/>
      <c r="OBB87" s="94"/>
      <c r="OBC87" s="94"/>
      <c r="OBD87" s="94"/>
      <c r="OBE87" s="94"/>
      <c r="OBF87" s="94"/>
      <c r="OBG87" s="94"/>
      <c r="OBH87" s="94"/>
      <c r="OBI87" s="94"/>
      <c r="OBJ87" s="94"/>
      <c r="OBK87" s="94"/>
      <c r="OBL87" s="94"/>
      <c r="OBM87" s="94"/>
      <c r="OBN87" s="94"/>
      <c r="OBO87" s="94"/>
      <c r="OBP87" s="94"/>
      <c r="OBQ87" s="94"/>
      <c r="OBR87" s="94"/>
      <c r="OBS87" s="94"/>
      <c r="OBT87" s="94"/>
      <c r="OBU87" s="94"/>
      <c r="OBV87" s="94"/>
      <c r="OBW87" s="94"/>
      <c r="OBX87" s="94"/>
      <c r="OBY87" s="94"/>
      <c r="OBZ87" s="94"/>
      <c r="OCA87" s="94"/>
      <c r="OCB87" s="94"/>
      <c r="OCC87" s="94"/>
      <c r="OCD87" s="94"/>
      <c r="OCE87" s="94"/>
      <c r="OCF87" s="94"/>
      <c r="OCG87" s="94"/>
      <c r="OCH87" s="94"/>
      <c r="OCI87" s="94"/>
      <c r="OCJ87" s="94"/>
      <c r="OCK87" s="94"/>
      <c r="OCL87" s="94"/>
      <c r="OCM87" s="94"/>
      <c r="OCN87" s="94"/>
      <c r="OCO87" s="94"/>
      <c r="OCP87" s="94"/>
      <c r="OCQ87" s="94"/>
      <c r="OCR87" s="94"/>
      <c r="OCS87" s="94"/>
      <c r="OCT87" s="94"/>
      <c r="OCU87" s="94"/>
      <c r="OCV87" s="94"/>
      <c r="OCW87" s="94"/>
      <c r="OCX87" s="94"/>
      <c r="OCY87" s="94"/>
      <c r="OCZ87" s="94"/>
      <c r="ODA87" s="94"/>
      <c r="ODB87" s="94"/>
      <c r="ODC87" s="94"/>
      <c r="ODD87" s="94"/>
      <c r="ODE87" s="94"/>
      <c r="ODF87" s="94"/>
      <c r="ODG87" s="94"/>
      <c r="ODH87" s="94"/>
      <c r="ODI87" s="94"/>
      <c r="ODJ87" s="94"/>
      <c r="ODK87" s="94"/>
      <c r="ODL87" s="94"/>
      <c r="ODM87" s="94"/>
      <c r="ODN87" s="94"/>
      <c r="ODO87" s="94"/>
      <c r="ODP87" s="94"/>
      <c r="ODQ87" s="94"/>
      <c r="ODR87" s="94"/>
      <c r="ODS87" s="94"/>
      <c r="ODT87" s="94"/>
      <c r="ODU87" s="94"/>
      <c r="ODV87" s="94"/>
      <c r="ODW87" s="94"/>
      <c r="ODX87" s="94"/>
      <c r="ODY87" s="94"/>
      <c r="ODZ87" s="94"/>
      <c r="OEA87" s="94"/>
      <c r="OEB87" s="94"/>
      <c r="OEC87" s="94"/>
      <c r="OED87" s="94"/>
      <c r="OEE87" s="94"/>
      <c r="OEF87" s="94"/>
      <c r="OEG87" s="94"/>
      <c r="OEH87" s="94"/>
      <c r="OEI87" s="94"/>
      <c r="OEJ87" s="94"/>
      <c r="OEK87" s="94"/>
      <c r="OEL87" s="94"/>
      <c r="OEM87" s="94"/>
      <c r="OEN87" s="94"/>
      <c r="OEO87" s="94"/>
      <c r="OEP87" s="94"/>
      <c r="OEQ87" s="94"/>
      <c r="OER87" s="94"/>
      <c r="OES87" s="94"/>
      <c r="OET87" s="94"/>
      <c r="OEU87" s="94"/>
      <c r="OEV87" s="94"/>
      <c r="OEW87" s="94"/>
      <c r="OEX87" s="94"/>
      <c r="OEY87" s="94"/>
      <c r="OEZ87" s="94"/>
      <c r="OFA87" s="94"/>
      <c r="OFB87" s="94"/>
      <c r="OFC87" s="94"/>
      <c r="OFD87" s="94"/>
      <c r="OFE87" s="94"/>
      <c r="OFF87" s="94"/>
      <c r="OFG87" s="94"/>
      <c r="OFH87" s="94"/>
      <c r="OFI87" s="94"/>
      <c r="OFJ87" s="94"/>
      <c r="OFK87" s="94"/>
      <c r="OFL87" s="94"/>
      <c r="OFM87" s="94"/>
      <c r="OFN87" s="94"/>
      <c r="OFO87" s="94"/>
      <c r="OFP87" s="94"/>
      <c r="OFQ87" s="94"/>
      <c r="OFR87" s="94"/>
      <c r="OFS87" s="94"/>
      <c r="OFT87" s="94"/>
      <c r="OFU87" s="94"/>
      <c r="OFV87" s="94"/>
      <c r="OFW87" s="94"/>
      <c r="OFX87" s="94"/>
      <c r="OFY87" s="94"/>
      <c r="OFZ87" s="94"/>
      <c r="OGA87" s="94"/>
      <c r="OGB87" s="94"/>
      <c r="OGC87" s="94"/>
      <c r="OGD87" s="94"/>
      <c r="OGE87" s="94"/>
      <c r="OGF87" s="94"/>
      <c r="OGG87" s="94"/>
      <c r="OGH87" s="94"/>
      <c r="OGI87" s="94"/>
      <c r="OGJ87" s="94"/>
      <c r="OGK87" s="94"/>
      <c r="OGL87" s="94"/>
      <c r="OGM87" s="94"/>
      <c r="OGN87" s="94"/>
      <c r="OGO87" s="94"/>
      <c r="OGP87" s="94"/>
      <c r="OGQ87" s="94"/>
      <c r="OGR87" s="94"/>
      <c r="OGS87" s="94"/>
      <c r="OGT87" s="94"/>
      <c r="OGU87" s="94"/>
      <c r="OGV87" s="94"/>
      <c r="OGW87" s="94"/>
      <c r="OGX87" s="94"/>
      <c r="OGY87" s="94"/>
      <c r="OGZ87" s="94"/>
      <c r="OHA87" s="94"/>
      <c r="OHB87" s="94"/>
      <c r="OHC87" s="94"/>
      <c r="OHD87" s="94"/>
      <c r="OHE87" s="94"/>
      <c r="OHF87" s="94"/>
      <c r="OHG87" s="94"/>
      <c r="OHH87" s="94"/>
      <c r="OHI87" s="94"/>
      <c r="OHJ87" s="94"/>
      <c r="OHK87" s="94"/>
      <c r="OHL87" s="94"/>
      <c r="OHM87" s="94"/>
      <c r="OHN87" s="94"/>
      <c r="OHO87" s="94"/>
      <c r="OHP87" s="94"/>
      <c r="OHQ87" s="94"/>
      <c r="OHR87" s="94"/>
      <c r="OHS87" s="94"/>
      <c r="OHT87" s="94"/>
      <c r="OHU87" s="94"/>
      <c r="OHV87" s="94"/>
      <c r="OHW87" s="94"/>
      <c r="OHX87" s="94"/>
      <c r="OHY87" s="94"/>
      <c r="OHZ87" s="94"/>
      <c r="OIA87" s="94"/>
      <c r="OIB87" s="94"/>
      <c r="OIC87" s="94"/>
      <c r="OID87" s="94"/>
      <c r="OIE87" s="94"/>
      <c r="OIF87" s="94"/>
      <c r="OIG87" s="94"/>
      <c r="OIH87" s="94"/>
      <c r="OII87" s="94"/>
      <c r="OIJ87" s="94"/>
      <c r="OIK87" s="94"/>
      <c r="OIL87" s="94"/>
      <c r="OIM87" s="94"/>
      <c r="OIN87" s="94"/>
      <c r="OIO87" s="94"/>
      <c r="OIP87" s="94"/>
      <c r="OIQ87" s="94"/>
      <c r="OIR87" s="94"/>
      <c r="OIS87" s="94"/>
      <c r="OIT87" s="94"/>
      <c r="OIU87" s="94"/>
      <c r="OIV87" s="94"/>
      <c r="OIW87" s="94"/>
      <c r="OIX87" s="94"/>
      <c r="OIY87" s="94"/>
      <c r="OIZ87" s="94"/>
      <c r="OJA87" s="94"/>
      <c r="OJB87" s="94"/>
      <c r="OJC87" s="94"/>
      <c r="OJD87" s="94"/>
      <c r="OJE87" s="94"/>
      <c r="OJF87" s="94"/>
      <c r="OJG87" s="94"/>
      <c r="OJH87" s="94"/>
      <c r="OJI87" s="94"/>
      <c r="OJJ87" s="94"/>
      <c r="OJK87" s="94"/>
      <c r="OJL87" s="94"/>
      <c r="OJM87" s="94"/>
      <c r="OJN87" s="94"/>
      <c r="OJO87" s="94"/>
      <c r="OJP87" s="94"/>
      <c r="OJQ87" s="94"/>
      <c r="OJR87" s="94"/>
      <c r="OJS87" s="94"/>
      <c r="OJT87" s="94"/>
      <c r="OJU87" s="94"/>
      <c r="OJV87" s="94"/>
      <c r="OJW87" s="94"/>
      <c r="OJX87" s="94"/>
      <c r="OJY87" s="94"/>
      <c r="OJZ87" s="94"/>
      <c r="OKA87" s="94"/>
      <c r="OKB87" s="94"/>
      <c r="OKC87" s="94"/>
      <c r="OKD87" s="94"/>
      <c r="OKE87" s="94"/>
      <c r="OKF87" s="94"/>
      <c r="OKG87" s="94"/>
      <c r="OKH87" s="94"/>
      <c r="OKI87" s="94"/>
      <c r="OKJ87" s="94"/>
      <c r="OKK87" s="94"/>
      <c r="OKL87" s="94"/>
      <c r="OKM87" s="94"/>
      <c r="OKN87" s="94"/>
      <c r="OKO87" s="94"/>
      <c r="OKP87" s="94"/>
      <c r="OKQ87" s="94"/>
      <c r="OKR87" s="94"/>
      <c r="OKS87" s="94"/>
      <c r="OKT87" s="94"/>
      <c r="OKU87" s="94"/>
      <c r="OKV87" s="94"/>
      <c r="OKW87" s="94"/>
      <c r="OKX87" s="94"/>
      <c r="OKY87" s="94"/>
      <c r="OKZ87" s="94"/>
      <c r="OLA87" s="94"/>
      <c r="OLB87" s="94"/>
      <c r="OLC87" s="94"/>
      <c r="OLD87" s="94"/>
      <c r="OLE87" s="94"/>
      <c r="OLF87" s="94"/>
      <c r="OLG87" s="94"/>
      <c r="OLH87" s="94"/>
      <c r="OLI87" s="94"/>
      <c r="OLJ87" s="94"/>
      <c r="OLK87" s="94"/>
      <c r="OLL87" s="94"/>
      <c r="OLM87" s="94"/>
      <c r="OLN87" s="94"/>
      <c r="OLO87" s="94"/>
      <c r="OLP87" s="94"/>
      <c r="OLQ87" s="94"/>
      <c r="OLR87" s="94"/>
      <c r="OLS87" s="94"/>
      <c r="OLT87" s="94"/>
      <c r="OLU87" s="94"/>
      <c r="OLV87" s="94"/>
      <c r="OLW87" s="94"/>
      <c r="OLX87" s="94"/>
      <c r="OLY87" s="94"/>
      <c r="OLZ87" s="94"/>
      <c r="OMA87" s="94"/>
      <c r="OMB87" s="94"/>
      <c r="OMC87" s="94"/>
      <c r="OMD87" s="94"/>
      <c r="OME87" s="94"/>
      <c r="OMF87" s="94"/>
      <c r="OMG87" s="94"/>
      <c r="OMH87" s="94"/>
      <c r="OMI87" s="94"/>
      <c r="OMJ87" s="94"/>
      <c r="OMK87" s="94"/>
      <c r="OML87" s="94"/>
      <c r="OMM87" s="94"/>
      <c r="OMN87" s="94"/>
      <c r="OMO87" s="94"/>
      <c r="OMP87" s="94"/>
      <c r="OMQ87" s="94"/>
      <c r="OMR87" s="94"/>
      <c r="OMS87" s="94"/>
      <c r="OMT87" s="94"/>
      <c r="OMU87" s="94"/>
      <c r="OMV87" s="94"/>
      <c r="OMW87" s="94"/>
      <c r="OMX87" s="94"/>
      <c r="OMY87" s="94"/>
      <c r="OMZ87" s="94"/>
      <c r="ONA87" s="94"/>
      <c r="ONB87" s="94"/>
      <c r="ONC87" s="94"/>
      <c r="OND87" s="94"/>
      <c r="ONE87" s="94"/>
      <c r="ONF87" s="94"/>
      <c r="ONG87" s="94"/>
      <c r="ONH87" s="94"/>
      <c r="ONI87" s="94"/>
      <c r="ONJ87" s="94"/>
      <c r="ONK87" s="94"/>
      <c r="ONL87" s="94"/>
      <c r="ONM87" s="94"/>
      <c r="ONN87" s="94"/>
      <c r="ONO87" s="94"/>
      <c r="ONP87" s="94"/>
      <c r="ONQ87" s="94"/>
      <c r="ONR87" s="94"/>
      <c r="ONS87" s="94"/>
      <c r="ONT87" s="94"/>
      <c r="ONU87" s="94"/>
      <c r="ONV87" s="94"/>
      <c r="ONW87" s="94"/>
      <c r="ONX87" s="94"/>
      <c r="ONY87" s="94"/>
      <c r="ONZ87" s="94"/>
      <c r="OOA87" s="94"/>
      <c r="OOB87" s="94"/>
      <c r="OOC87" s="94"/>
      <c r="OOD87" s="94"/>
      <c r="OOE87" s="94"/>
      <c r="OOF87" s="94"/>
      <c r="OOG87" s="94"/>
      <c r="OOH87" s="94"/>
      <c r="OOI87" s="94"/>
      <c r="OOJ87" s="94"/>
      <c r="OOK87" s="94"/>
      <c r="OOL87" s="94"/>
      <c r="OOM87" s="94"/>
      <c r="OON87" s="94"/>
      <c r="OOO87" s="94"/>
      <c r="OOP87" s="94"/>
      <c r="OOQ87" s="94"/>
      <c r="OOR87" s="94"/>
      <c r="OOS87" s="94"/>
      <c r="OOT87" s="94"/>
      <c r="OOU87" s="94"/>
      <c r="OOV87" s="94"/>
      <c r="OOW87" s="94"/>
      <c r="OOX87" s="94"/>
      <c r="OOY87" s="94"/>
      <c r="OOZ87" s="94"/>
      <c r="OPA87" s="94"/>
      <c r="OPB87" s="94"/>
      <c r="OPC87" s="94"/>
      <c r="OPD87" s="94"/>
      <c r="OPE87" s="94"/>
      <c r="OPF87" s="94"/>
      <c r="OPG87" s="94"/>
      <c r="OPH87" s="94"/>
      <c r="OPI87" s="94"/>
      <c r="OPJ87" s="94"/>
      <c r="OPK87" s="94"/>
      <c r="OPL87" s="94"/>
      <c r="OPM87" s="94"/>
      <c r="OPN87" s="94"/>
      <c r="OPO87" s="94"/>
      <c r="OPP87" s="94"/>
      <c r="OPQ87" s="94"/>
      <c r="OPR87" s="94"/>
      <c r="OPS87" s="94"/>
      <c r="OPT87" s="94"/>
      <c r="OPU87" s="94"/>
      <c r="OPV87" s="94"/>
      <c r="OPW87" s="94"/>
      <c r="OPX87" s="94"/>
      <c r="OPY87" s="94"/>
      <c r="OPZ87" s="94"/>
      <c r="OQA87" s="94"/>
      <c r="OQB87" s="94"/>
      <c r="OQC87" s="94"/>
      <c r="OQD87" s="94"/>
      <c r="OQE87" s="94"/>
      <c r="OQF87" s="94"/>
      <c r="OQG87" s="94"/>
      <c r="OQH87" s="94"/>
      <c r="OQI87" s="94"/>
      <c r="OQJ87" s="94"/>
      <c r="OQK87" s="94"/>
      <c r="OQL87" s="94"/>
      <c r="OQM87" s="94"/>
      <c r="OQN87" s="94"/>
      <c r="OQO87" s="94"/>
      <c r="OQP87" s="94"/>
      <c r="OQQ87" s="94"/>
      <c r="OQR87" s="94"/>
      <c r="OQS87" s="94"/>
      <c r="OQT87" s="94"/>
      <c r="OQU87" s="94"/>
      <c r="OQV87" s="94"/>
      <c r="OQW87" s="94"/>
      <c r="OQX87" s="94"/>
      <c r="OQY87" s="94"/>
      <c r="OQZ87" s="94"/>
      <c r="ORA87" s="94"/>
      <c r="ORB87" s="94"/>
      <c r="ORC87" s="94"/>
      <c r="ORD87" s="94"/>
      <c r="ORE87" s="94"/>
      <c r="ORF87" s="94"/>
      <c r="ORG87" s="94"/>
      <c r="ORH87" s="94"/>
      <c r="ORI87" s="94"/>
      <c r="ORJ87" s="94"/>
      <c r="ORK87" s="94"/>
      <c r="ORL87" s="94"/>
      <c r="ORM87" s="94"/>
      <c r="ORN87" s="94"/>
      <c r="ORO87" s="94"/>
      <c r="ORP87" s="94"/>
      <c r="ORQ87" s="94"/>
      <c r="ORR87" s="94"/>
      <c r="ORS87" s="94"/>
      <c r="ORT87" s="94"/>
      <c r="ORU87" s="94"/>
      <c r="ORV87" s="94"/>
      <c r="ORW87" s="94"/>
      <c r="ORX87" s="94"/>
      <c r="ORY87" s="94"/>
      <c r="ORZ87" s="94"/>
      <c r="OSA87" s="94"/>
      <c r="OSB87" s="94"/>
      <c r="OSC87" s="94"/>
      <c r="OSD87" s="94"/>
      <c r="OSE87" s="94"/>
      <c r="OSF87" s="94"/>
      <c r="OSG87" s="94"/>
      <c r="OSH87" s="94"/>
      <c r="OSI87" s="94"/>
      <c r="OSJ87" s="94"/>
      <c r="OSK87" s="94"/>
      <c r="OSL87" s="94"/>
      <c r="OSM87" s="94"/>
      <c r="OSN87" s="94"/>
      <c r="OSO87" s="94"/>
      <c r="OSP87" s="94"/>
      <c r="OSQ87" s="94"/>
      <c r="OSR87" s="94"/>
      <c r="OSS87" s="94"/>
      <c r="OST87" s="94"/>
      <c r="OSU87" s="94"/>
      <c r="OSV87" s="94"/>
      <c r="OSW87" s="94"/>
      <c r="OSX87" s="94"/>
      <c r="OSY87" s="94"/>
      <c r="OSZ87" s="94"/>
      <c r="OTA87" s="94"/>
      <c r="OTB87" s="94"/>
      <c r="OTC87" s="94"/>
      <c r="OTD87" s="94"/>
      <c r="OTE87" s="94"/>
      <c r="OTF87" s="94"/>
      <c r="OTG87" s="94"/>
      <c r="OTH87" s="94"/>
      <c r="OTI87" s="94"/>
      <c r="OTJ87" s="94"/>
      <c r="OTK87" s="94"/>
      <c r="OTL87" s="94"/>
      <c r="OTM87" s="94"/>
      <c r="OTN87" s="94"/>
      <c r="OTO87" s="94"/>
      <c r="OTP87" s="94"/>
      <c r="OTQ87" s="94"/>
      <c r="OTR87" s="94"/>
      <c r="OTS87" s="94"/>
      <c r="OTT87" s="94"/>
      <c r="OTU87" s="94"/>
      <c r="OTV87" s="94"/>
      <c r="OTW87" s="94"/>
      <c r="OTX87" s="94"/>
      <c r="OTY87" s="94"/>
      <c r="OTZ87" s="94"/>
      <c r="OUA87" s="94"/>
      <c r="OUB87" s="94"/>
      <c r="OUC87" s="94"/>
      <c r="OUD87" s="94"/>
      <c r="OUE87" s="94"/>
      <c r="OUF87" s="94"/>
      <c r="OUG87" s="94"/>
      <c r="OUH87" s="94"/>
      <c r="OUI87" s="94"/>
      <c r="OUJ87" s="94"/>
      <c r="OUK87" s="94"/>
      <c r="OUL87" s="94"/>
      <c r="OUM87" s="94"/>
      <c r="OUN87" s="94"/>
      <c r="OUO87" s="94"/>
      <c r="OUP87" s="94"/>
      <c r="OUQ87" s="94"/>
      <c r="OUR87" s="94"/>
      <c r="OUS87" s="94"/>
      <c r="OUT87" s="94"/>
      <c r="OUU87" s="94"/>
      <c r="OUV87" s="94"/>
      <c r="OUW87" s="94"/>
      <c r="OUX87" s="94"/>
      <c r="OUY87" s="94"/>
      <c r="OUZ87" s="94"/>
      <c r="OVA87" s="94"/>
      <c r="OVB87" s="94"/>
      <c r="OVC87" s="94"/>
      <c r="OVD87" s="94"/>
      <c r="OVE87" s="94"/>
      <c r="OVF87" s="94"/>
      <c r="OVG87" s="94"/>
      <c r="OVH87" s="94"/>
      <c r="OVI87" s="94"/>
      <c r="OVJ87" s="94"/>
      <c r="OVK87" s="94"/>
      <c r="OVL87" s="94"/>
      <c r="OVM87" s="94"/>
      <c r="OVN87" s="94"/>
      <c r="OVO87" s="94"/>
      <c r="OVP87" s="94"/>
      <c r="OVQ87" s="94"/>
      <c r="OVR87" s="94"/>
      <c r="OVS87" s="94"/>
      <c r="OVT87" s="94"/>
      <c r="OVU87" s="94"/>
      <c r="OVV87" s="94"/>
      <c r="OVW87" s="94"/>
      <c r="OVX87" s="94"/>
      <c r="OVY87" s="94"/>
      <c r="OVZ87" s="94"/>
      <c r="OWA87" s="94"/>
      <c r="OWB87" s="94"/>
      <c r="OWC87" s="94"/>
      <c r="OWD87" s="94"/>
      <c r="OWE87" s="94"/>
      <c r="OWF87" s="94"/>
      <c r="OWG87" s="94"/>
      <c r="OWH87" s="94"/>
      <c r="OWI87" s="94"/>
      <c r="OWJ87" s="94"/>
      <c r="OWK87" s="94"/>
      <c r="OWL87" s="94"/>
      <c r="OWM87" s="94"/>
      <c r="OWN87" s="94"/>
      <c r="OWO87" s="94"/>
      <c r="OWP87" s="94"/>
      <c r="OWQ87" s="94"/>
      <c r="OWR87" s="94"/>
      <c r="OWS87" s="94"/>
      <c r="OWT87" s="94"/>
      <c r="OWU87" s="94"/>
      <c r="OWV87" s="94"/>
      <c r="OWW87" s="94"/>
      <c r="OWX87" s="94"/>
      <c r="OWY87" s="94"/>
      <c r="OWZ87" s="94"/>
      <c r="OXA87" s="94"/>
      <c r="OXB87" s="94"/>
      <c r="OXC87" s="94"/>
      <c r="OXD87" s="94"/>
      <c r="OXE87" s="94"/>
      <c r="OXF87" s="94"/>
      <c r="OXG87" s="94"/>
      <c r="OXH87" s="94"/>
      <c r="OXI87" s="94"/>
      <c r="OXJ87" s="94"/>
      <c r="OXK87" s="94"/>
      <c r="OXL87" s="94"/>
      <c r="OXM87" s="94"/>
      <c r="OXN87" s="94"/>
      <c r="OXO87" s="94"/>
      <c r="OXP87" s="94"/>
      <c r="OXQ87" s="94"/>
      <c r="OXR87" s="94"/>
      <c r="OXS87" s="94"/>
      <c r="OXT87" s="94"/>
      <c r="OXU87" s="94"/>
      <c r="OXV87" s="94"/>
      <c r="OXW87" s="94"/>
      <c r="OXX87" s="94"/>
      <c r="OXY87" s="94"/>
      <c r="OXZ87" s="94"/>
      <c r="OYA87" s="94"/>
      <c r="OYB87" s="94"/>
      <c r="OYC87" s="94"/>
      <c r="OYD87" s="94"/>
      <c r="OYE87" s="94"/>
      <c r="OYF87" s="94"/>
      <c r="OYG87" s="94"/>
      <c r="OYH87" s="94"/>
      <c r="OYI87" s="94"/>
      <c r="OYJ87" s="94"/>
      <c r="OYK87" s="94"/>
      <c r="OYL87" s="94"/>
      <c r="OYM87" s="94"/>
      <c r="OYN87" s="94"/>
      <c r="OYO87" s="94"/>
      <c r="OYP87" s="94"/>
      <c r="OYQ87" s="94"/>
      <c r="OYR87" s="94"/>
      <c r="OYS87" s="94"/>
      <c r="OYT87" s="94"/>
      <c r="OYU87" s="94"/>
      <c r="OYV87" s="94"/>
      <c r="OYW87" s="94"/>
      <c r="OYX87" s="94"/>
      <c r="OYY87" s="94"/>
      <c r="OYZ87" s="94"/>
      <c r="OZA87" s="94"/>
      <c r="OZB87" s="94"/>
      <c r="OZC87" s="94"/>
      <c r="OZD87" s="94"/>
      <c r="OZE87" s="94"/>
      <c r="OZF87" s="94"/>
      <c r="OZG87" s="94"/>
      <c r="OZH87" s="94"/>
      <c r="OZI87" s="94"/>
      <c r="OZJ87" s="94"/>
      <c r="OZK87" s="94"/>
      <c r="OZL87" s="94"/>
      <c r="OZM87" s="94"/>
      <c r="OZN87" s="94"/>
      <c r="OZO87" s="94"/>
      <c r="OZP87" s="94"/>
      <c r="OZQ87" s="94"/>
      <c r="OZR87" s="94"/>
      <c r="OZS87" s="94"/>
      <c r="OZT87" s="94"/>
      <c r="OZU87" s="94"/>
      <c r="OZV87" s="94"/>
      <c r="OZW87" s="94"/>
      <c r="OZX87" s="94"/>
      <c r="OZY87" s="94"/>
      <c r="OZZ87" s="94"/>
      <c r="PAA87" s="94"/>
      <c r="PAB87" s="94"/>
      <c r="PAC87" s="94"/>
      <c r="PAD87" s="94"/>
      <c r="PAE87" s="94"/>
      <c r="PAF87" s="94"/>
      <c r="PAG87" s="94"/>
      <c r="PAH87" s="94"/>
      <c r="PAI87" s="94"/>
      <c r="PAJ87" s="94"/>
      <c r="PAK87" s="94"/>
      <c r="PAL87" s="94"/>
      <c r="PAM87" s="94"/>
      <c r="PAN87" s="94"/>
      <c r="PAO87" s="94"/>
      <c r="PAP87" s="94"/>
      <c r="PAQ87" s="94"/>
      <c r="PAR87" s="94"/>
      <c r="PAS87" s="94"/>
      <c r="PAT87" s="94"/>
      <c r="PAU87" s="94"/>
      <c r="PAV87" s="94"/>
      <c r="PAW87" s="94"/>
      <c r="PAX87" s="94"/>
      <c r="PAY87" s="94"/>
      <c r="PAZ87" s="94"/>
      <c r="PBA87" s="94"/>
      <c r="PBB87" s="94"/>
      <c r="PBC87" s="94"/>
      <c r="PBD87" s="94"/>
      <c r="PBE87" s="94"/>
      <c r="PBF87" s="94"/>
      <c r="PBG87" s="94"/>
      <c r="PBH87" s="94"/>
      <c r="PBI87" s="94"/>
      <c r="PBJ87" s="94"/>
      <c r="PBK87" s="94"/>
      <c r="PBL87" s="94"/>
      <c r="PBM87" s="94"/>
      <c r="PBN87" s="94"/>
      <c r="PBO87" s="94"/>
      <c r="PBP87" s="94"/>
      <c r="PBQ87" s="94"/>
      <c r="PBR87" s="94"/>
      <c r="PBS87" s="94"/>
      <c r="PBT87" s="94"/>
      <c r="PBU87" s="94"/>
      <c r="PBV87" s="94"/>
      <c r="PBW87" s="94"/>
      <c r="PBX87" s="94"/>
      <c r="PBY87" s="94"/>
      <c r="PBZ87" s="94"/>
      <c r="PCA87" s="94"/>
      <c r="PCB87" s="94"/>
      <c r="PCC87" s="94"/>
      <c r="PCD87" s="94"/>
      <c r="PCE87" s="94"/>
      <c r="PCF87" s="94"/>
      <c r="PCG87" s="94"/>
      <c r="PCH87" s="94"/>
      <c r="PCI87" s="94"/>
      <c r="PCJ87" s="94"/>
      <c r="PCK87" s="94"/>
      <c r="PCL87" s="94"/>
      <c r="PCM87" s="94"/>
      <c r="PCN87" s="94"/>
      <c r="PCO87" s="94"/>
      <c r="PCP87" s="94"/>
      <c r="PCQ87" s="94"/>
      <c r="PCR87" s="94"/>
      <c r="PCS87" s="94"/>
      <c r="PCT87" s="94"/>
      <c r="PCU87" s="94"/>
      <c r="PCV87" s="94"/>
      <c r="PCW87" s="94"/>
      <c r="PCX87" s="94"/>
      <c r="PCY87" s="94"/>
      <c r="PCZ87" s="94"/>
      <c r="PDA87" s="94"/>
      <c r="PDB87" s="94"/>
      <c r="PDC87" s="94"/>
      <c r="PDD87" s="94"/>
      <c r="PDE87" s="94"/>
      <c r="PDF87" s="94"/>
      <c r="PDG87" s="94"/>
      <c r="PDH87" s="94"/>
      <c r="PDI87" s="94"/>
      <c r="PDJ87" s="94"/>
      <c r="PDK87" s="94"/>
      <c r="PDL87" s="94"/>
      <c r="PDM87" s="94"/>
      <c r="PDN87" s="94"/>
      <c r="PDO87" s="94"/>
      <c r="PDP87" s="94"/>
      <c r="PDQ87" s="94"/>
      <c r="PDR87" s="94"/>
      <c r="PDS87" s="94"/>
      <c r="PDT87" s="94"/>
      <c r="PDU87" s="94"/>
      <c r="PDV87" s="94"/>
      <c r="PDW87" s="94"/>
      <c r="PDX87" s="94"/>
      <c r="PDY87" s="94"/>
      <c r="PDZ87" s="94"/>
      <c r="PEA87" s="94"/>
      <c r="PEB87" s="94"/>
      <c r="PEC87" s="94"/>
      <c r="PED87" s="94"/>
      <c r="PEE87" s="94"/>
      <c r="PEF87" s="94"/>
      <c r="PEG87" s="94"/>
      <c r="PEH87" s="94"/>
      <c r="PEI87" s="94"/>
      <c r="PEJ87" s="94"/>
      <c r="PEK87" s="94"/>
      <c r="PEL87" s="94"/>
      <c r="PEM87" s="94"/>
      <c r="PEN87" s="94"/>
      <c r="PEO87" s="94"/>
      <c r="PEP87" s="94"/>
      <c r="PEQ87" s="94"/>
      <c r="PER87" s="94"/>
      <c r="PES87" s="94"/>
      <c r="PET87" s="94"/>
      <c r="PEU87" s="94"/>
      <c r="PEV87" s="94"/>
      <c r="PEW87" s="94"/>
      <c r="PEX87" s="94"/>
      <c r="PEY87" s="94"/>
      <c r="PEZ87" s="94"/>
      <c r="PFA87" s="94"/>
      <c r="PFB87" s="94"/>
      <c r="PFC87" s="94"/>
      <c r="PFD87" s="94"/>
      <c r="PFE87" s="94"/>
      <c r="PFF87" s="94"/>
      <c r="PFG87" s="94"/>
      <c r="PFH87" s="94"/>
      <c r="PFI87" s="94"/>
      <c r="PFJ87" s="94"/>
      <c r="PFK87" s="94"/>
      <c r="PFL87" s="94"/>
      <c r="PFM87" s="94"/>
      <c r="PFN87" s="94"/>
      <c r="PFO87" s="94"/>
      <c r="PFP87" s="94"/>
      <c r="PFQ87" s="94"/>
      <c r="PFR87" s="94"/>
      <c r="PFS87" s="94"/>
      <c r="PFT87" s="94"/>
      <c r="PFU87" s="94"/>
      <c r="PFV87" s="94"/>
      <c r="PFW87" s="94"/>
      <c r="PFX87" s="94"/>
      <c r="PFY87" s="94"/>
      <c r="PFZ87" s="94"/>
      <c r="PGA87" s="94"/>
      <c r="PGB87" s="94"/>
      <c r="PGC87" s="94"/>
      <c r="PGD87" s="94"/>
      <c r="PGE87" s="94"/>
      <c r="PGF87" s="94"/>
      <c r="PGG87" s="94"/>
      <c r="PGH87" s="94"/>
      <c r="PGI87" s="94"/>
      <c r="PGJ87" s="94"/>
      <c r="PGK87" s="94"/>
      <c r="PGL87" s="94"/>
      <c r="PGM87" s="94"/>
      <c r="PGN87" s="94"/>
      <c r="PGO87" s="94"/>
      <c r="PGP87" s="94"/>
      <c r="PGQ87" s="94"/>
      <c r="PGR87" s="94"/>
      <c r="PGS87" s="94"/>
      <c r="PGT87" s="94"/>
      <c r="PGU87" s="94"/>
      <c r="PGV87" s="94"/>
      <c r="PGW87" s="94"/>
      <c r="PGX87" s="94"/>
      <c r="PGY87" s="94"/>
      <c r="PGZ87" s="94"/>
      <c r="PHA87" s="94"/>
      <c r="PHB87" s="94"/>
      <c r="PHC87" s="94"/>
      <c r="PHD87" s="94"/>
      <c r="PHE87" s="94"/>
      <c r="PHF87" s="94"/>
      <c r="PHG87" s="94"/>
      <c r="PHH87" s="94"/>
      <c r="PHI87" s="94"/>
      <c r="PHJ87" s="94"/>
      <c r="PHK87" s="94"/>
      <c r="PHL87" s="94"/>
      <c r="PHM87" s="94"/>
      <c r="PHN87" s="94"/>
      <c r="PHO87" s="94"/>
      <c r="PHP87" s="94"/>
      <c r="PHQ87" s="94"/>
      <c r="PHR87" s="94"/>
      <c r="PHS87" s="94"/>
      <c r="PHT87" s="94"/>
      <c r="PHU87" s="94"/>
      <c r="PHV87" s="94"/>
      <c r="PHW87" s="94"/>
      <c r="PHX87" s="94"/>
      <c r="PHY87" s="94"/>
      <c r="PHZ87" s="94"/>
      <c r="PIA87" s="94"/>
      <c r="PIB87" s="94"/>
      <c r="PIC87" s="94"/>
      <c r="PID87" s="94"/>
      <c r="PIE87" s="94"/>
      <c r="PIF87" s="94"/>
      <c r="PIG87" s="94"/>
      <c r="PIH87" s="94"/>
      <c r="PII87" s="94"/>
      <c r="PIJ87" s="94"/>
      <c r="PIK87" s="94"/>
      <c r="PIL87" s="94"/>
      <c r="PIM87" s="94"/>
      <c r="PIN87" s="94"/>
      <c r="PIO87" s="94"/>
      <c r="PIP87" s="94"/>
      <c r="PIQ87" s="94"/>
      <c r="PIR87" s="94"/>
      <c r="PIS87" s="94"/>
      <c r="PIT87" s="94"/>
      <c r="PIU87" s="94"/>
      <c r="PIV87" s="94"/>
      <c r="PIW87" s="94"/>
      <c r="PIX87" s="94"/>
      <c r="PIY87" s="94"/>
      <c r="PIZ87" s="94"/>
      <c r="PJA87" s="94"/>
      <c r="PJB87" s="94"/>
      <c r="PJC87" s="94"/>
      <c r="PJD87" s="94"/>
      <c r="PJE87" s="94"/>
      <c r="PJF87" s="94"/>
      <c r="PJG87" s="94"/>
      <c r="PJH87" s="94"/>
      <c r="PJI87" s="94"/>
      <c r="PJJ87" s="94"/>
      <c r="PJK87" s="94"/>
      <c r="PJL87" s="94"/>
      <c r="PJM87" s="94"/>
      <c r="PJN87" s="94"/>
      <c r="PJO87" s="94"/>
      <c r="PJP87" s="94"/>
      <c r="PJQ87" s="94"/>
      <c r="PJR87" s="94"/>
      <c r="PJS87" s="94"/>
      <c r="PJT87" s="94"/>
      <c r="PJU87" s="94"/>
      <c r="PJV87" s="94"/>
      <c r="PJW87" s="94"/>
      <c r="PJX87" s="94"/>
      <c r="PJY87" s="94"/>
      <c r="PJZ87" s="94"/>
      <c r="PKA87" s="94"/>
      <c r="PKB87" s="94"/>
      <c r="PKC87" s="94"/>
      <c r="PKD87" s="94"/>
      <c r="PKE87" s="94"/>
      <c r="PKF87" s="94"/>
      <c r="PKG87" s="94"/>
      <c r="PKH87" s="94"/>
      <c r="PKI87" s="94"/>
      <c r="PKJ87" s="94"/>
      <c r="PKK87" s="94"/>
      <c r="PKL87" s="94"/>
      <c r="PKM87" s="94"/>
      <c r="PKN87" s="94"/>
      <c r="PKO87" s="94"/>
      <c r="PKP87" s="94"/>
      <c r="PKQ87" s="94"/>
      <c r="PKR87" s="94"/>
      <c r="PKS87" s="94"/>
      <c r="PKT87" s="94"/>
      <c r="PKU87" s="94"/>
      <c r="PKV87" s="94"/>
      <c r="PKW87" s="94"/>
      <c r="PKX87" s="94"/>
      <c r="PKY87" s="94"/>
      <c r="PKZ87" s="94"/>
      <c r="PLA87" s="94"/>
      <c r="PLB87" s="94"/>
      <c r="PLC87" s="94"/>
      <c r="PLD87" s="94"/>
      <c r="PLE87" s="94"/>
      <c r="PLF87" s="94"/>
      <c r="PLG87" s="94"/>
      <c r="PLH87" s="94"/>
      <c r="PLI87" s="94"/>
      <c r="PLJ87" s="94"/>
      <c r="PLK87" s="94"/>
      <c r="PLL87" s="94"/>
      <c r="PLM87" s="94"/>
      <c r="PLN87" s="94"/>
      <c r="PLO87" s="94"/>
      <c r="PLP87" s="94"/>
      <c r="PLQ87" s="94"/>
      <c r="PLR87" s="94"/>
      <c r="PLS87" s="94"/>
      <c r="PLT87" s="94"/>
      <c r="PLU87" s="94"/>
      <c r="PLV87" s="94"/>
      <c r="PLW87" s="94"/>
      <c r="PLX87" s="94"/>
      <c r="PLY87" s="94"/>
      <c r="PLZ87" s="94"/>
      <c r="PMA87" s="94"/>
      <c r="PMB87" s="94"/>
      <c r="PMC87" s="94"/>
      <c r="PMD87" s="94"/>
      <c r="PME87" s="94"/>
      <c r="PMF87" s="94"/>
      <c r="PMG87" s="94"/>
      <c r="PMH87" s="94"/>
      <c r="PMI87" s="94"/>
      <c r="PMJ87" s="94"/>
      <c r="PMK87" s="94"/>
      <c r="PML87" s="94"/>
      <c r="PMM87" s="94"/>
      <c r="PMN87" s="94"/>
      <c r="PMO87" s="94"/>
      <c r="PMP87" s="94"/>
      <c r="PMQ87" s="94"/>
      <c r="PMR87" s="94"/>
      <c r="PMS87" s="94"/>
      <c r="PMT87" s="94"/>
      <c r="PMU87" s="94"/>
      <c r="PMV87" s="94"/>
      <c r="PMW87" s="94"/>
      <c r="PMX87" s="94"/>
      <c r="PMY87" s="94"/>
      <c r="PMZ87" s="94"/>
      <c r="PNA87" s="94"/>
      <c r="PNB87" s="94"/>
      <c r="PNC87" s="94"/>
      <c r="PND87" s="94"/>
      <c r="PNE87" s="94"/>
      <c r="PNF87" s="94"/>
      <c r="PNG87" s="94"/>
      <c r="PNH87" s="94"/>
      <c r="PNI87" s="94"/>
      <c r="PNJ87" s="94"/>
      <c r="PNK87" s="94"/>
      <c r="PNL87" s="94"/>
      <c r="PNM87" s="94"/>
      <c r="PNN87" s="94"/>
      <c r="PNO87" s="94"/>
      <c r="PNP87" s="94"/>
      <c r="PNQ87" s="94"/>
      <c r="PNR87" s="94"/>
      <c r="PNS87" s="94"/>
      <c r="PNT87" s="94"/>
      <c r="PNU87" s="94"/>
      <c r="PNV87" s="94"/>
      <c r="PNW87" s="94"/>
      <c r="PNX87" s="94"/>
      <c r="PNY87" s="94"/>
      <c r="PNZ87" s="94"/>
      <c r="POA87" s="94"/>
      <c r="POB87" s="94"/>
      <c r="POC87" s="94"/>
      <c r="POD87" s="94"/>
      <c r="POE87" s="94"/>
      <c r="POF87" s="94"/>
      <c r="POG87" s="94"/>
      <c r="POH87" s="94"/>
      <c r="POI87" s="94"/>
      <c r="POJ87" s="94"/>
      <c r="POK87" s="94"/>
      <c r="POL87" s="94"/>
      <c r="POM87" s="94"/>
      <c r="PON87" s="94"/>
      <c r="POO87" s="94"/>
      <c r="POP87" s="94"/>
      <c r="POQ87" s="94"/>
      <c r="POR87" s="94"/>
      <c r="POS87" s="94"/>
      <c r="POT87" s="94"/>
      <c r="POU87" s="94"/>
      <c r="POV87" s="94"/>
      <c r="POW87" s="94"/>
      <c r="POX87" s="94"/>
      <c r="POY87" s="94"/>
      <c r="POZ87" s="94"/>
      <c r="PPA87" s="94"/>
      <c r="PPB87" s="94"/>
      <c r="PPC87" s="94"/>
      <c r="PPD87" s="94"/>
      <c r="PPE87" s="94"/>
      <c r="PPF87" s="94"/>
      <c r="PPG87" s="94"/>
      <c r="PPH87" s="94"/>
      <c r="PPI87" s="94"/>
      <c r="PPJ87" s="94"/>
      <c r="PPK87" s="94"/>
      <c r="PPL87" s="94"/>
      <c r="PPM87" s="94"/>
      <c r="PPN87" s="94"/>
      <c r="PPO87" s="94"/>
      <c r="PPP87" s="94"/>
      <c r="PPQ87" s="94"/>
      <c r="PPR87" s="94"/>
      <c r="PPS87" s="94"/>
      <c r="PPT87" s="94"/>
      <c r="PPU87" s="94"/>
      <c r="PPV87" s="94"/>
      <c r="PPW87" s="94"/>
      <c r="PPX87" s="94"/>
      <c r="PPY87" s="94"/>
      <c r="PPZ87" s="94"/>
      <c r="PQA87" s="94"/>
      <c r="PQB87" s="94"/>
      <c r="PQC87" s="94"/>
      <c r="PQD87" s="94"/>
      <c r="PQE87" s="94"/>
      <c r="PQF87" s="94"/>
      <c r="PQG87" s="94"/>
      <c r="PQH87" s="94"/>
      <c r="PQI87" s="94"/>
      <c r="PQJ87" s="94"/>
      <c r="PQK87" s="94"/>
      <c r="PQL87" s="94"/>
      <c r="PQM87" s="94"/>
      <c r="PQN87" s="94"/>
      <c r="PQO87" s="94"/>
      <c r="PQP87" s="94"/>
      <c r="PQQ87" s="94"/>
      <c r="PQR87" s="94"/>
      <c r="PQS87" s="94"/>
      <c r="PQT87" s="94"/>
      <c r="PQU87" s="94"/>
      <c r="PQV87" s="94"/>
      <c r="PQW87" s="94"/>
      <c r="PQX87" s="94"/>
      <c r="PQY87" s="94"/>
      <c r="PQZ87" s="94"/>
      <c r="PRA87" s="94"/>
      <c r="PRB87" s="94"/>
      <c r="PRC87" s="94"/>
      <c r="PRD87" s="94"/>
      <c r="PRE87" s="94"/>
      <c r="PRF87" s="94"/>
      <c r="PRG87" s="94"/>
      <c r="PRH87" s="94"/>
      <c r="PRI87" s="94"/>
      <c r="PRJ87" s="94"/>
      <c r="PRK87" s="94"/>
      <c r="PRL87" s="94"/>
      <c r="PRM87" s="94"/>
      <c r="PRN87" s="94"/>
      <c r="PRO87" s="94"/>
      <c r="PRP87" s="94"/>
      <c r="PRQ87" s="94"/>
      <c r="PRR87" s="94"/>
      <c r="PRS87" s="94"/>
      <c r="PRT87" s="94"/>
      <c r="PRU87" s="94"/>
      <c r="PRV87" s="94"/>
      <c r="PRW87" s="94"/>
      <c r="PRX87" s="94"/>
      <c r="PRY87" s="94"/>
      <c r="PRZ87" s="94"/>
      <c r="PSA87" s="94"/>
      <c r="PSB87" s="94"/>
      <c r="PSC87" s="94"/>
      <c r="PSD87" s="94"/>
      <c r="PSE87" s="94"/>
      <c r="PSF87" s="94"/>
      <c r="PSG87" s="94"/>
      <c r="PSH87" s="94"/>
      <c r="PSI87" s="94"/>
      <c r="PSJ87" s="94"/>
      <c r="PSK87" s="94"/>
      <c r="PSL87" s="94"/>
      <c r="PSM87" s="94"/>
      <c r="PSN87" s="94"/>
      <c r="PSO87" s="94"/>
      <c r="PSP87" s="94"/>
      <c r="PSQ87" s="94"/>
      <c r="PSR87" s="94"/>
      <c r="PSS87" s="94"/>
      <c r="PST87" s="94"/>
      <c r="PSU87" s="94"/>
      <c r="PSV87" s="94"/>
      <c r="PSW87" s="94"/>
      <c r="PSX87" s="94"/>
      <c r="PSY87" s="94"/>
      <c r="PSZ87" s="94"/>
      <c r="PTA87" s="94"/>
      <c r="PTB87" s="94"/>
      <c r="PTC87" s="94"/>
      <c r="PTD87" s="94"/>
      <c r="PTE87" s="94"/>
      <c r="PTF87" s="94"/>
      <c r="PTG87" s="94"/>
      <c r="PTH87" s="94"/>
      <c r="PTI87" s="94"/>
      <c r="PTJ87" s="94"/>
      <c r="PTK87" s="94"/>
      <c r="PTL87" s="94"/>
      <c r="PTM87" s="94"/>
      <c r="PTN87" s="94"/>
      <c r="PTO87" s="94"/>
      <c r="PTP87" s="94"/>
      <c r="PTQ87" s="94"/>
      <c r="PTR87" s="94"/>
      <c r="PTS87" s="94"/>
      <c r="PTT87" s="94"/>
      <c r="PTU87" s="94"/>
      <c r="PTV87" s="94"/>
      <c r="PTW87" s="94"/>
      <c r="PTX87" s="94"/>
      <c r="PTY87" s="94"/>
      <c r="PTZ87" s="94"/>
      <c r="PUA87" s="94"/>
      <c r="PUB87" s="94"/>
      <c r="PUC87" s="94"/>
      <c r="PUD87" s="94"/>
      <c r="PUE87" s="94"/>
      <c r="PUF87" s="94"/>
      <c r="PUG87" s="94"/>
      <c r="PUH87" s="94"/>
      <c r="PUI87" s="94"/>
      <c r="PUJ87" s="94"/>
      <c r="PUK87" s="94"/>
      <c r="PUL87" s="94"/>
      <c r="PUM87" s="94"/>
      <c r="PUN87" s="94"/>
      <c r="PUO87" s="94"/>
      <c r="PUP87" s="94"/>
      <c r="PUQ87" s="94"/>
      <c r="PUR87" s="94"/>
      <c r="PUS87" s="94"/>
      <c r="PUT87" s="94"/>
      <c r="PUU87" s="94"/>
      <c r="PUV87" s="94"/>
      <c r="PUW87" s="94"/>
      <c r="PUX87" s="94"/>
      <c r="PUY87" s="94"/>
      <c r="PUZ87" s="94"/>
      <c r="PVA87" s="94"/>
      <c r="PVB87" s="94"/>
      <c r="PVC87" s="94"/>
      <c r="PVD87" s="94"/>
      <c r="PVE87" s="94"/>
      <c r="PVF87" s="94"/>
      <c r="PVG87" s="94"/>
      <c r="PVH87" s="94"/>
      <c r="PVI87" s="94"/>
      <c r="PVJ87" s="94"/>
      <c r="PVK87" s="94"/>
      <c r="PVL87" s="94"/>
      <c r="PVM87" s="94"/>
      <c r="PVN87" s="94"/>
      <c r="PVO87" s="94"/>
      <c r="PVP87" s="94"/>
      <c r="PVQ87" s="94"/>
      <c r="PVR87" s="94"/>
      <c r="PVS87" s="94"/>
      <c r="PVT87" s="94"/>
      <c r="PVU87" s="94"/>
      <c r="PVV87" s="94"/>
      <c r="PVW87" s="94"/>
      <c r="PVX87" s="94"/>
      <c r="PVY87" s="94"/>
      <c r="PVZ87" s="94"/>
      <c r="PWA87" s="94"/>
      <c r="PWB87" s="94"/>
      <c r="PWC87" s="94"/>
      <c r="PWD87" s="94"/>
      <c r="PWE87" s="94"/>
      <c r="PWF87" s="94"/>
      <c r="PWG87" s="94"/>
      <c r="PWH87" s="94"/>
      <c r="PWI87" s="94"/>
      <c r="PWJ87" s="94"/>
      <c r="PWK87" s="94"/>
      <c r="PWL87" s="94"/>
      <c r="PWM87" s="94"/>
      <c r="PWN87" s="94"/>
      <c r="PWO87" s="94"/>
      <c r="PWP87" s="94"/>
      <c r="PWQ87" s="94"/>
      <c r="PWR87" s="94"/>
      <c r="PWS87" s="94"/>
      <c r="PWT87" s="94"/>
      <c r="PWU87" s="94"/>
      <c r="PWV87" s="94"/>
      <c r="PWW87" s="94"/>
      <c r="PWX87" s="94"/>
      <c r="PWY87" s="94"/>
      <c r="PWZ87" s="94"/>
      <c r="PXA87" s="94"/>
      <c r="PXB87" s="94"/>
      <c r="PXC87" s="94"/>
      <c r="PXD87" s="94"/>
      <c r="PXE87" s="94"/>
      <c r="PXF87" s="94"/>
      <c r="PXG87" s="94"/>
      <c r="PXH87" s="94"/>
      <c r="PXI87" s="94"/>
      <c r="PXJ87" s="94"/>
      <c r="PXK87" s="94"/>
      <c r="PXL87" s="94"/>
      <c r="PXM87" s="94"/>
      <c r="PXN87" s="94"/>
      <c r="PXO87" s="94"/>
      <c r="PXP87" s="94"/>
      <c r="PXQ87" s="94"/>
      <c r="PXR87" s="94"/>
      <c r="PXS87" s="94"/>
      <c r="PXT87" s="94"/>
      <c r="PXU87" s="94"/>
      <c r="PXV87" s="94"/>
      <c r="PXW87" s="94"/>
      <c r="PXX87" s="94"/>
      <c r="PXY87" s="94"/>
      <c r="PXZ87" s="94"/>
      <c r="PYA87" s="94"/>
      <c r="PYB87" s="94"/>
      <c r="PYC87" s="94"/>
      <c r="PYD87" s="94"/>
      <c r="PYE87" s="94"/>
      <c r="PYF87" s="94"/>
      <c r="PYG87" s="94"/>
      <c r="PYH87" s="94"/>
      <c r="PYI87" s="94"/>
      <c r="PYJ87" s="94"/>
      <c r="PYK87" s="94"/>
      <c r="PYL87" s="94"/>
      <c r="PYM87" s="94"/>
      <c r="PYN87" s="94"/>
      <c r="PYO87" s="94"/>
      <c r="PYP87" s="94"/>
      <c r="PYQ87" s="94"/>
      <c r="PYR87" s="94"/>
      <c r="PYS87" s="94"/>
      <c r="PYT87" s="94"/>
      <c r="PYU87" s="94"/>
      <c r="PYV87" s="94"/>
      <c r="PYW87" s="94"/>
      <c r="PYX87" s="94"/>
      <c r="PYY87" s="94"/>
      <c r="PYZ87" s="94"/>
      <c r="PZA87" s="94"/>
      <c r="PZB87" s="94"/>
      <c r="PZC87" s="94"/>
      <c r="PZD87" s="94"/>
      <c r="PZE87" s="94"/>
      <c r="PZF87" s="94"/>
      <c r="PZG87" s="94"/>
      <c r="PZH87" s="94"/>
      <c r="PZI87" s="94"/>
      <c r="PZJ87" s="94"/>
      <c r="PZK87" s="94"/>
      <c r="PZL87" s="94"/>
      <c r="PZM87" s="94"/>
      <c r="PZN87" s="94"/>
      <c r="PZO87" s="94"/>
      <c r="PZP87" s="94"/>
      <c r="PZQ87" s="94"/>
      <c r="PZR87" s="94"/>
      <c r="PZS87" s="94"/>
      <c r="PZT87" s="94"/>
      <c r="PZU87" s="94"/>
      <c r="PZV87" s="94"/>
      <c r="PZW87" s="94"/>
      <c r="PZX87" s="94"/>
      <c r="PZY87" s="94"/>
      <c r="PZZ87" s="94"/>
      <c r="QAA87" s="94"/>
      <c r="QAB87" s="94"/>
      <c r="QAC87" s="94"/>
      <c r="QAD87" s="94"/>
      <c r="QAE87" s="94"/>
      <c r="QAF87" s="94"/>
      <c r="QAG87" s="94"/>
      <c r="QAH87" s="94"/>
      <c r="QAI87" s="94"/>
      <c r="QAJ87" s="94"/>
      <c r="QAK87" s="94"/>
      <c r="QAL87" s="94"/>
      <c r="QAM87" s="94"/>
      <c r="QAN87" s="94"/>
      <c r="QAO87" s="94"/>
      <c r="QAP87" s="94"/>
      <c r="QAQ87" s="94"/>
      <c r="QAR87" s="94"/>
      <c r="QAS87" s="94"/>
      <c r="QAT87" s="94"/>
      <c r="QAU87" s="94"/>
      <c r="QAV87" s="94"/>
      <c r="QAW87" s="94"/>
      <c r="QAX87" s="94"/>
      <c r="QAY87" s="94"/>
      <c r="QAZ87" s="94"/>
      <c r="QBA87" s="94"/>
      <c r="QBB87" s="94"/>
      <c r="QBC87" s="94"/>
      <c r="QBD87" s="94"/>
      <c r="QBE87" s="94"/>
      <c r="QBF87" s="94"/>
      <c r="QBG87" s="94"/>
      <c r="QBH87" s="94"/>
      <c r="QBI87" s="94"/>
      <c r="QBJ87" s="94"/>
      <c r="QBK87" s="94"/>
      <c r="QBL87" s="94"/>
      <c r="QBM87" s="94"/>
      <c r="QBN87" s="94"/>
      <c r="QBO87" s="94"/>
      <c r="QBP87" s="94"/>
      <c r="QBQ87" s="94"/>
      <c r="QBR87" s="94"/>
      <c r="QBS87" s="94"/>
      <c r="QBT87" s="94"/>
      <c r="QBU87" s="94"/>
      <c r="QBV87" s="94"/>
      <c r="QBW87" s="94"/>
      <c r="QBX87" s="94"/>
      <c r="QBY87" s="94"/>
      <c r="QBZ87" s="94"/>
      <c r="QCA87" s="94"/>
      <c r="QCB87" s="94"/>
      <c r="QCC87" s="94"/>
      <c r="QCD87" s="94"/>
      <c r="QCE87" s="94"/>
      <c r="QCF87" s="94"/>
      <c r="QCG87" s="94"/>
      <c r="QCH87" s="94"/>
      <c r="QCI87" s="94"/>
      <c r="QCJ87" s="94"/>
      <c r="QCK87" s="94"/>
      <c r="QCL87" s="94"/>
      <c r="QCM87" s="94"/>
      <c r="QCN87" s="94"/>
      <c r="QCO87" s="94"/>
      <c r="QCP87" s="94"/>
      <c r="QCQ87" s="94"/>
      <c r="QCR87" s="94"/>
      <c r="QCS87" s="94"/>
      <c r="QCT87" s="94"/>
      <c r="QCU87" s="94"/>
      <c r="QCV87" s="94"/>
      <c r="QCW87" s="94"/>
      <c r="QCX87" s="94"/>
      <c r="QCY87" s="94"/>
      <c r="QCZ87" s="94"/>
      <c r="QDA87" s="94"/>
      <c r="QDB87" s="94"/>
      <c r="QDC87" s="94"/>
      <c r="QDD87" s="94"/>
      <c r="QDE87" s="94"/>
      <c r="QDF87" s="94"/>
      <c r="QDG87" s="94"/>
      <c r="QDH87" s="94"/>
      <c r="QDI87" s="94"/>
      <c r="QDJ87" s="94"/>
      <c r="QDK87" s="94"/>
      <c r="QDL87" s="94"/>
      <c r="QDM87" s="94"/>
      <c r="QDN87" s="94"/>
      <c r="QDO87" s="94"/>
      <c r="QDP87" s="94"/>
      <c r="QDQ87" s="94"/>
      <c r="QDR87" s="94"/>
      <c r="QDS87" s="94"/>
      <c r="QDT87" s="94"/>
      <c r="QDU87" s="94"/>
      <c r="QDV87" s="94"/>
      <c r="QDW87" s="94"/>
      <c r="QDX87" s="94"/>
      <c r="QDY87" s="94"/>
      <c r="QDZ87" s="94"/>
      <c r="QEA87" s="94"/>
      <c r="QEB87" s="94"/>
      <c r="QEC87" s="94"/>
      <c r="QED87" s="94"/>
      <c r="QEE87" s="94"/>
      <c r="QEF87" s="94"/>
      <c r="QEG87" s="94"/>
      <c r="QEH87" s="94"/>
      <c r="QEI87" s="94"/>
      <c r="QEJ87" s="94"/>
      <c r="QEK87" s="94"/>
      <c r="QEL87" s="94"/>
      <c r="QEM87" s="94"/>
      <c r="QEN87" s="94"/>
      <c r="QEO87" s="94"/>
      <c r="QEP87" s="94"/>
      <c r="QEQ87" s="94"/>
      <c r="QER87" s="94"/>
      <c r="QES87" s="94"/>
      <c r="QET87" s="94"/>
      <c r="QEU87" s="94"/>
      <c r="QEV87" s="94"/>
      <c r="QEW87" s="94"/>
      <c r="QEX87" s="94"/>
      <c r="QEY87" s="94"/>
      <c r="QEZ87" s="94"/>
      <c r="QFA87" s="94"/>
      <c r="QFB87" s="94"/>
      <c r="QFC87" s="94"/>
      <c r="QFD87" s="94"/>
      <c r="QFE87" s="94"/>
      <c r="QFF87" s="94"/>
      <c r="QFG87" s="94"/>
      <c r="QFH87" s="94"/>
      <c r="QFI87" s="94"/>
      <c r="QFJ87" s="94"/>
      <c r="QFK87" s="94"/>
      <c r="QFL87" s="94"/>
      <c r="QFM87" s="94"/>
      <c r="QFN87" s="94"/>
      <c r="QFO87" s="94"/>
      <c r="QFP87" s="94"/>
      <c r="QFQ87" s="94"/>
      <c r="QFR87" s="94"/>
      <c r="QFS87" s="94"/>
      <c r="QFT87" s="94"/>
      <c r="QFU87" s="94"/>
      <c r="QFV87" s="94"/>
      <c r="QFW87" s="94"/>
      <c r="QFX87" s="94"/>
      <c r="QFY87" s="94"/>
      <c r="QFZ87" s="94"/>
      <c r="QGA87" s="94"/>
      <c r="QGB87" s="94"/>
      <c r="QGC87" s="94"/>
      <c r="QGD87" s="94"/>
      <c r="QGE87" s="94"/>
      <c r="QGF87" s="94"/>
      <c r="QGG87" s="94"/>
      <c r="QGH87" s="94"/>
      <c r="QGI87" s="94"/>
      <c r="QGJ87" s="94"/>
      <c r="QGK87" s="94"/>
      <c r="QGL87" s="94"/>
      <c r="QGM87" s="94"/>
      <c r="QGN87" s="94"/>
      <c r="QGO87" s="94"/>
      <c r="QGP87" s="94"/>
      <c r="QGQ87" s="94"/>
      <c r="QGR87" s="94"/>
      <c r="QGS87" s="94"/>
      <c r="QGT87" s="94"/>
      <c r="QGU87" s="94"/>
      <c r="QGV87" s="94"/>
      <c r="QGW87" s="94"/>
      <c r="QGX87" s="94"/>
      <c r="QGY87" s="94"/>
      <c r="QGZ87" s="94"/>
      <c r="QHA87" s="94"/>
      <c r="QHB87" s="94"/>
      <c r="QHC87" s="94"/>
      <c r="QHD87" s="94"/>
      <c r="QHE87" s="94"/>
      <c r="QHF87" s="94"/>
      <c r="QHG87" s="94"/>
      <c r="QHH87" s="94"/>
      <c r="QHI87" s="94"/>
      <c r="QHJ87" s="94"/>
      <c r="QHK87" s="94"/>
      <c r="QHL87" s="94"/>
      <c r="QHM87" s="94"/>
      <c r="QHN87" s="94"/>
      <c r="QHO87" s="94"/>
      <c r="QHP87" s="94"/>
      <c r="QHQ87" s="94"/>
      <c r="QHR87" s="94"/>
      <c r="QHS87" s="94"/>
      <c r="QHT87" s="94"/>
      <c r="QHU87" s="94"/>
      <c r="QHV87" s="94"/>
      <c r="QHW87" s="94"/>
      <c r="QHX87" s="94"/>
      <c r="QHY87" s="94"/>
      <c r="QHZ87" s="94"/>
      <c r="QIA87" s="94"/>
      <c r="QIB87" s="94"/>
      <c r="QIC87" s="94"/>
      <c r="QID87" s="94"/>
      <c r="QIE87" s="94"/>
      <c r="QIF87" s="94"/>
      <c r="QIG87" s="94"/>
      <c r="QIH87" s="94"/>
      <c r="QII87" s="94"/>
      <c r="QIJ87" s="94"/>
      <c r="QIK87" s="94"/>
      <c r="QIL87" s="94"/>
      <c r="QIM87" s="94"/>
      <c r="QIN87" s="94"/>
      <c r="QIO87" s="94"/>
      <c r="QIP87" s="94"/>
      <c r="QIQ87" s="94"/>
      <c r="QIR87" s="94"/>
      <c r="QIS87" s="94"/>
      <c r="QIT87" s="94"/>
      <c r="QIU87" s="94"/>
      <c r="QIV87" s="94"/>
      <c r="QIW87" s="94"/>
      <c r="QIX87" s="94"/>
      <c r="QIY87" s="94"/>
      <c r="QIZ87" s="94"/>
      <c r="QJA87" s="94"/>
      <c r="QJB87" s="94"/>
      <c r="QJC87" s="94"/>
      <c r="QJD87" s="94"/>
      <c r="QJE87" s="94"/>
      <c r="QJF87" s="94"/>
      <c r="QJG87" s="94"/>
      <c r="QJH87" s="94"/>
      <c r="QJI87" s="94"/>
      <c r="QJJ87" s="94"/>
      <c r="QJK87" s="94"/>
      <c r="QJL87" s="94"/>
      <c r="QJM87" s="94"/>
      <c r="QJN87" s="94"/>
      <c r="QJO87" s="94"/>
      <c r="QJP87" s="94"/>
      <c r="QJQ87" s="94"/>
      <c r="QJR87" s="94"/>
      <c r="QJS87" s="94"/>
      <c r="QJT87" s="94"/>
      <c r="QJU87" s="94"/>
      <c r="QJV87" s="94"/>
      <c r="QJW87" s="94"/>
      <c r="QJX87" s="94"/>
      <c r="QJY87" s="94"/>
      <c r="QJZ87" s="94"/>
      <c r="QKA87" s="94"/>
      <c r="QKB87" s="94"/>
      <c r="QKC87" s="94"/>
      <c r="QKD87" s="94"/>
      <c r="QKE87" s="94"/>
      <c r="QKF87" s="94"/>
      <c r="QKG87" s="94"/>
      <c r="QKH87" s="94"/>
      <c r="QKI87" s="94"/>
      <c r="QKJ87" s="94"/>
      <c r="QKK87" s="94"/>
      <c r="QKL87" s="94"/>
      <c r="QKM87" s="94"/>
      <c r="QKN87" s="94"/>
      <c r="QKO87" s="94"/>
      <c r="QKP87" s="94"/>
      <c r="QKQ87" s="94"/>
      <c r="QKR87" s="94"/>
      <c r="QKS87" s="94"/>
      <c r="QKT87" s="94"/>
      <c r="QKU87" s="94"/>
      <c r="QKV87" s="94"/>
      <c r="QKW87" s="94"/>
      <c r="QKX87" s="94"/>
      <c r="QKY87" s="94"/>
      <c r="QKZ87" s="94"/>
      <c r="QLA87" s="94"/>
      <c r="QLB87" s="94"/>
      <c r="QLC87" s="94"/>
      <c r="QLD87" s="94"/>
      <c r="QLE87" s="94"/>
      <c r="QLF87" s="94"/>
      <c r="QLG87" s="94"/>
      <c r="QLH87" s="94"/>
      <c r="QLI87" s="94"/>
      <c r="QLJ87" s="94"/>
      <c r="QLK87" s="94"/>
      <c r="QLL87" s="94"/>
      <c r="QLM87" s="94"/>
      <c r="QLN87" s="94"/>
      <c r="QLO87" s="94"/>
      <c r="QLP87" s="94"/>
      <c r="QLQ87" s="94"/>
      <c r="QLR87" s="94"/>
      <c r="QLS87" s="94"/>
      <c r="QLT87" s="94"/>
      <c r="QLU87" s="94"/>
      <c r="QLV87" s="94"/>
      <c r="QLW87" s="94"/>
      <c r="QLX87" s="94"/>
      <c r="QLY87" s="94"/>
      <c r="QLZ87" s="94"/>
      <c r="QMA87" s="94"/>
      <c r="QMB87" s="94"/>
      <c r="QMC87" s="94"/>
      <c r="QMD87" s="94"/>
      <c r="QME87" s="94"/>
      <c r="QMF87" s="94"/>
      <c r="QMG87" s="94"/>
      <c r="QMH87" s="94"/>
      <c r="QMI87" s="94"/>
      <c r="QMJ87" s="94"/>
      <c r="QMK87" s="94"/>
      <c r="QML87" s="94"/>
      <c r="QMM87" s="94"/>
      <c r="QMN87" s="94"/>
      <c r="QMO87" s="94"/>
      <c r="QMP87" s="94"/>
      <c r="QMQ87" s="94"/>
      <c r="QMR87" s="94"/>
      <c r="QMS87" s="94"/>
      <c r="QMT87" s="94"/>
      <c r="QMU87" s="94"/>
      <c r="QMV87" s="94"/>
      <c r="QMW87" s="94"/>
      <c r="QMX87" s="94"/>
      <c r="QMY87" s="94"/>
      <c r="QMZ87" s="94"/>
      <c r="QNA87" s="94"/>
      <c r="QNB87" s="94"/>
      <c r="QNC87" s="94"/>
      <c r="QND87" s="94"/>
      <c r="QNE87" s="94"/>
      <c r="QNF87" s="94"/>
      <c r="QNG87" s="94"/>
      <c r="QNH87" s="94"/>
      <c r="QNI87" s="94"/>
      <c r="QNJ87" s="94"/>
      <c r="QNK87" s="94"/>
      <c r="QNL87" s="94"/>
      <c r="QNM87" s="94"/>
      <c r="QNN87" s="94"/>
      <c r="QNO87" s="94"/>
      <c r="QNP87" s="94"/>
      <c r="QNQ87" s="94"/>
      <c r="QNR87" s="94"/>
      <c r="QNS87" s="94"/>
      <c r="QNT87" s="94"/>
      <c r="QNU87" s="94"/>
      <c r="QNV87" s="94"/>
      <c r="QNW87" s="94"/>
      <c r="QNX87" s="94"/>
      <c r="QNY87" s="94"/>
      <c r="QNZ87" s="94"/>
      <c r="QOA87" s="94"/>
      <c r="QOB87" s="94"/>
      <c r="QOC87" s="94"/>
      <c r="QOD87" s="94"/>
      <c r="QOE87" s="94"/>
      <c r="QOF87" s="94"/>
      <c r="QOG87" s="94"/>
      <c r="QOH87" s="94"/>
      <c r="QOI87" s="94"/>
      <c r="QOJ87" s="94"/>
      <c r="QOK87" s="94"/>
      <c r="QOL87" s="94"/>
      <c r="QOM87" s="94"/>
      <c r="QON87" s="94"/>
      <c r="QOO87" s="94"/>
      <c r="QOP87" s="94"/>
      <c r="QOQ87" s="94"/>
      <c r="QOR87" s="94"/>
      <c r="QOS87" s="94"/>
      <c r="QOT87" s="94"/>
      <c r="QOU87" s="94"/>
      <c r="QOV87" s="94"/>
      <c r="QOW87" s="94"/>
      <c r="QOX87" s="94"/>
      <c r="QOY87" s="94"/>
      <c r="QOZ87" s="94"/>
      <c r="QPA87" s="94"/>
      <c r="QPB87" s="94"/>
      <c r="QPC87" s="94"/>
      <c r="QPD87" s="94"/>
      <c r="QPE87" s="94"/>
      <c r="QPF87" s="94"/>
      <c r="QPG87" s="94"/>
      <c r="QPH87" s="94"/>
      <c r="QPI87" s="94"/>
      <c r="QPJ87" s="94"/>
      <c r="QPK87" s="94"/>
      <c r="QPL87" s="94"/>
      <c r="QPM87" s="94"/>
      <c r="QPN87" s="94"/>
      <c r="QPO87" s="94"/>
      <c r="QPP87" s="94"/>
      <c r="QPQ87" s="94"/>
      <c r="QPR87" s="94"/>
      <c r="QPS87" s="94"/>
      <c r="QPT87" s="94"/>
      <c r="QPU87" s="94"/>
      <c r="QPV87" s="94"/>
      <c r="QPW87" s="94"/>
      <c r="QPX87" s="94"/>
      <c r="QPY87" s="94"/>
      <c r="QPZ87" s="94"/>
      <c r="QQA87" s="94"/>
      <c r="QQB87" s="94"/>
      <c r="QQC87" s="94"/>
      <c r="QQD87" s="94"/>
      <c r="QQE87" s="94"/>
      <c r="QQF87" s="94"/>
      <c r="QQG87" s="94"/>
      <c r="QQH87" s="94"/>
      <c r="QQI87" s="94"/>
      <c r="QQJ87" s="94"/>
      <c r="QQK87" s="94"/>
      <c r="QQL87" s="94"/>
      <c r="QQM87" s="94"/>
      <c r="QQN87" s="94"/>
      <c r="QQO87" s="94"/>
      <c r="QQP87" s="94"/>
      <c r="QQQ87" s="94"/>
      <c r="QQR87" s="94"/>
      <c r="QQS87" s="94"/>
      <c r="QQT87" s="94"/>
      <c r="QQU87" s="94"/>
      <c r="QQV87" s="94"/>
      <c r="QQW87" s="94"/>
      <c r="QQX87" s="94"/>
      <c r="QQY87" s="94"/>
      <c r="QQZ87" s="94"/>
      <c r="QRA87" s="94"/>
      <c r="QRB87" s="94"/>
      <c r="QRC87" s="94"/>
      <c r="QRD87" s="94"/>
      <c r="QRE87" s="94"/>
      <c r="QRF87" s="94"/>
      <c r="QRG87" s="94"/>
      <c r="QRH87" s="94"/>
      <c r="QRI87" s="94"/>
      <c r="QRJ87" s="94"/>
      <c r="QRK87" s="94"/>
      <c r="QRL87" s="94"/>
      <c r="QRM87" s="94"/>
      <c r="QRN87" s="94"/>
      <c r="QRO87" s="94"/>
      <c r="QRP87" s="94"/>
      <c r="QRQ87" s="94"/>
      <c r="QRR87" s="94"/>
      <c r="QRS87" s="94"/>
      <c r="QRT87" s="94"/>
      <c r="QRU87" s="94"/>
      <c r="QRV87" s="94"/>
      <c r="QRW87" s="94"/>
      <c r="QRX87" s="94"/>
      <c r="QRY87" s="94"/>
      <c r="QRZ87" s="94"/>
      <c r="QSA87" s="94"/>
      <c r="QSB87" s="94"/>
      <c r="QSC87" s="94"/>
      <c r="QSD87" s="94"/>
      <c r="QSE87" s="94"/>
      <c r="QSF87" s="94"/>
      <c r="QSG87" s="94"/>
      <c r="QSH87" s="94"/>
      <c r="QSI87" s="94"/>
      <c r="QSJ87" s="94"/>
      <c r="QSK87" s="94"/>
      <c r="QSL87" s="94"/>
      <c r="QSM87" s="94"/>
      <c r="QSN87" s="94"/>
      <c r="QSO87" s="94"/>
      <c r="QSP87" s="94"/>
      <c r="QSQ87" s="94"/>
      <c r="QSR87" s="94"/>
      <c r="QSS87" s="94"/>
      <c r="QST87" s="94"/>
      <c r="QSU87" s="94"/>
      <c r="QSV87" s="94"/>
      <c r="QSW87" s="94"/>
      <c r="QSX87" s="94"/>
      <c r="QSY87" s="94"/>
      <c r="QSZ87" s="94"/>
      <c r="QTA87" s="94"/>
      <c r="QTB87" s="94"/>
      <c r="QTC87" s="94"/>
      <c r="QTD87" s="94"/>
      <c r="QTE87" s="94"/>
      <c r="QTF87" s="94"/>
      <c r="QTG87" s="94"/>
      <c r="QTH87" s="94"/>
      <c r="QTI87" s="94"/>
      <c r="QTJ87" s="94"/>
      <c r="QTK87" s="94"/>
      <c r="QTL87" s="94"/>
      <c r="QTM87" s="94"/>
      <c r="QTN87" s="94"/>
      <c r="QTO87" s="94"/>
      <c r="QTP87" s="94"/>
      <c r="QTQ87" s="94"/>
      <c r="QTR87" s="94"/>
      <c r="QTS87" s="94"/>
      <c r="QTT87" s="94"/>
      <c r="QTU87" s="94"/>
      <c r="QTV87" s="94"/>
      <c r="QTW87" s="94"/>
      <c r="QTX87" s="94"/>
      <c r="QTY87" s="94"/>
      <c r="QTZ87" s="94"/>
      <c r="QUA87" s="94"/>
      <c r="QUB87" s="94"/>
      <c r="QUC87" s="94"/>
      <c r="QUD87" s="94"/>
      <c r="QUE87" s="94"/>
      <c r="QUF87" s="94"/>
      <c r="QUG87" s="94"/>
      <c r="QUH87" s="94"/>
      <c r="QUI87" s="94"/>
      <c r="QUJ87" s="94"/>
      <c r="QUK87" s="94"/>
      <c r="QUL87" s="94"/>
      <c r="QUM87" s="94"/>
      <c r="QUN87" s="94"/>
      <c r="QUO87" s="94"/>
      <c r="QUP87" s="94"/>
      <c r="QUQ87" s="94"/>
      <c r="QUR87" s="94"/>
      <c r="QUS87" s="94"/>
      <c r="QUT87" s="94"/>
      <c r="QUU87" s="94"/>
      <c r="QUV87" s="94"/>
      <c r="QUW87" s="94"/>
      <c r="QUX87" s="94"/>
      <c r="QUY87" s="94"/>
      <c r="QUZ87" s="94"/>
      <c r="QVA87" s="94"/>
      <c r="QVB87" s="94"/>
      <c r="QVC87" s="94"/>
      <c r="QVD87" s="94"/>
      <c r="QVE87" s="94"/>
      <c r="QVF87" s="94"/>
      <c r="QVG87" s="94"/>
      <c r="QVH87" s="94"/>
      <c r="QVI87" s="94"/>
      <c r="QVJ87" s="94"/>
      <c r="QVK87" s="94"/>
      <c r="QVL87" s="94"/>
      <c r="QVM87" s="94"/>
      <c r="QVN87" s="94"/>
      <c r="QVO87" s="94"/>
      <c r="QVP87" s="94"/>
      <c r="QVQ87" s="94"/>
      <c r="QVR87" s="94"/>
      <c r="QVS87" s="94"/>
      <c r="QVT87" s="94"/>
      <c r="QVU87" s="94"/>
      <c r="QVV87" s="94"/>
      <c r="QVW87" s="94"/>
      <c r="QVX87" s="94"/>
      <c r="QVY87" s="94"/>
      <c r="QVZ87" s="94"/>
      <c r="QWA87" s="94"/>
      <c r="QWB87" s="94"/>
      <c r="QWC87" s="94"/>
      <c r="QWD87" s="94"/>
      <c r="QWE87" s="94"/>
      <c r="QWF87" s="94"/>
      <c r="QWG87" s="94"/>
      <c r="QWH87" s="94"/>
      <c r="QWI87" s="94"/>
      <c r="QWJ87" s="94"/>
      <c r="QWK87" s="94"/>
      <c r="QWL87" s="94"/>
      <c r="QWM87" s="94"/>
      <c r="QWN87" s="94"/>
      <c r="QWO87" s="94"/>
      <c r="QWP87" s="94"/>
      <c r="QWQ87" s="94"/>
      <c r="QWR87" s="94"/>
      <c r="QWS87" s="94"/>
      <c r="QWT87" s="94"/>
      <c r="QWU87" s="94"/>
      <c r="QWV87" s="94"/>
      <c r="QWW87" s="94"/>
      <c r="QWX87" s="94"/>
      <c r="QWY87" s="94"/>
      <c r="QWZ87" s="94"/>
      <c r="QXA87" s="94"/>
      <c r="QXB87" s="94"/>
      <c r="QXC87" s="94"/>
      <c r="QXD87" s="94"/>
      <c r="QXE87" s="94"/>
      <c r="QXF87" s="94"/>
      <c r="QXG87" s="94"/>
      <c r="QXH87" s="94"/>
      <c r="QXI87" s="94"/>
      <c r="QXJ87" s="94"/>
      <c r="QXK87" s="94"/>
      <c r="QXL87" s="94"/>
      <c r="QXM87" s="94"/>
      <c r="QXN87" s="94"/>
      <c r="QXO87" s="94"/>
      <c r="QXP87" s="94"/>
      <c r="QXQ87" s="94"/>
      <c r="QXR87" s="94"/>
      <c r="QXS87" s="94"/>
      <c r="QXT87" s="94"/>
      <c r="QXU87" s="94"/>
      <c r="QXV87" s="94"/>
      <c r="QXW87" s="94"/>
      <c r="QXX87" s="94"/>
      <c r="QXY87" s="94"/>
      <c r="QXZ87" s="94"/>
      <c r="QYA87" s="94"/>
      <c r="QYB87" s="94"/>
      <c r="QYC87" s="94"/>
      <c r="QYD87" s="94"/>
      <c r="QYE87" s="94"/>
      <c r="QYF87" s="94"/>
      <c r="QYG87" s="94"/>
      <c r="QYH87" s="94"/>
      <c r="QYI87" s="94"/>
      <c r="QYJ87" s="94"/>
      <c r="QYK87" s="94"/>
      <c r="QYL87" s="94"/>
      <c r="QYM87" s="94"/>
      <c r="QYN87" s="94"/>
      <c r="QYO87" s="94"/>
      <c r="QYP87" s="94"/>
      <c r="QYQ87" s="94"/>
      <c r="QYR87" s="94"/>
      <c r="QYS87" s="94"/>
      <c r="QYT87" s="94"/>
      <c r="QYU87" s="94"/>
      <c r="QYV87" s="94"/>
      <c r="QYW87" s="94"/>
      <c r="QYX87" s="94"/>
      <c r="QYY87" s="94"/>
      <c r="QYZ87" s="94"/>
      <c r="QZA87" s="94"/>
      <c r="QZB87" s="94"/>
      <c r="QZC87" s="94"/>
      <c r="QZD87" s="94"/>
      <c r="QZE87" s="94"/>
      <c r="QZF87" s="94"/>
      <c r="QZG87" s="94"/>
      <c r="QZH87" s="94"/>
      <c r="QZI87" s="94"/>
      <c r="QZJ87" s="94"/>
      <c r="QZK87" s="94"/>
      <c r="QZL87" s="94"/>
      <c r="QZM87" s="94"/>
      <c r="QZN87" s="94"/>
      <c r="QZO87" s="94"/>
      <c r="QZP87" s="94"/>
      <c r="QZQ87" s="94"/>
      <c r="QZR87" s="94"/>
      <c r="QZS87" s="94"/>
      <c r="QZT87" s="94"/>
      <c r="QZU87" s="94"/>
      <c r="QZV87" s="94"/>
      <c r="QZW87" s="94"/>
      <c r="QZX87" s="94"/>
      <c r="QZY87" s="94"/>
      <c r="QZZ87" s="94"/>
      <c r="RAA87" s="94"/>
      <c r="RAB87" s="94"/>
      <c r="RAC87" s="94"/>
      <c r="RAD87" s="94"/>
      <c r="RAE87" s="94"/>
      <c r="RAF87" s="94"/>
      <c r="RAG87" s="94"/>
      <c r="RAH87" s="94"/>
      <c r="RAI87" s="94"/>
      <c r="RAJ87" s="94"/>
      <c r="RAK87" s="94"/>
      <c r="RAL87" s="94"/>
      <c r="RAM87" s="94"/>
      <c r="RAN87" s="94"/>
      <c r="RAO87" s="94"/>
      <c r="RAP87" s="94"/>
      <c r="RAQ87" s="94"/>
      <c r="RAR87" s="94"/>
      <c r="RAS87" s="94"/>
      <c r="RAT87" s="94"/>
      <c r="RAU87" s="94"/>
      <c r="RAV87" s="94"/>
      <c r="RAW87" s="94"/>
      <c r="RAX87" s="94"/>
      <c r="RAY87" s="94"/>
      <c r="RAZ87" s="94"/>
      <c r="RBA87" s="94"/>
      <c r="RBB87" s="94"/>
      <c r="RBC87" s="94"/>
      <c r="RBD87" s="94"/>
      <c r="RBE87" s="94"/>
      <c r="RBF87" s="94"/>
      <c r="RBG87" s="94"/>
      <c r="RBH87" s="94"/>
      <c r="RBI87" s="94"/>
      <c r="RBJ87" s="94"/>
      <c r="RBK87" s="94"/>
      <c r="RBL87" s="94"/>
      <c r="RBM87" s="94"/>
      <c r="RBN87" s="94"/>
      <c r="RBO87" s="94"/>
      <c r="RBP87" s="94"/>
      <c r="RBQ87" s="94"/>
      <c r="RBR87" s="94"/>
      <c r="RBS87" s="94"/>
      <c r="RBT87" s="94"/>
      <c r="RBU87" s="94"/>
      <c r="RBV87" s="94"/>
      <c r="RBW87" s="94"/>
      <c r="RBX87" s="94"/>
      <c r="RBY87" s="94"/>
      <c r="RBZ87" s="94"/>
      <c r="RCA87" s="94"/>
      <c r="RCB87" s="94"/>
      <c r="RCC87" s="94"/>
      <c r="RCD87" s="94"/>
      <c r="RCE87" s="94"/>
      <c r="RCF87" s="94"/>
      <c r="RCG87" s="94"/>
      <c r="RCH87" s="94"/>
      <c r="RCI87" s="94"/>
      <c r="RCJ87" s="94"/>
      <c r="RCK87" s="94"/>
      <c r="RCL87" s="94"/>
      <c r="RCM87" s="94"/>
      <c r="RCN87" s="94"/>
      <c r="RCO87" s="94"/>
      <c r="RCP87" s="94"/>
      <c r="RCQ87" s="94"/>
      <c r="RCR87" s="94"/>
      <c r="RCS87" s="94"/>
      <c r="RCT87" s="94"/>
      <c r="RCU87" s="94"/>
      <c r="RCV87" s="94"/>
      <c r="RCW87" s="94"/>
      <c r="RCX87" s="94"/>
      <c r="RCY87" s="94"/>
      <c r="RCZ87" s="94"/>
      <c r="RDA87" s="94"/>
      <c r="RDB87" s="94"/>
      <c r="RDC87" s="94"/>
      <c r="RDD87" s="94"/>
      <c r="RDE87" s="94"/>
      <c r="RDF87" s="94"/>
      <c r="RDG87" s="94"/>
      <c r="RDH87" s="94"/>
      <c r="RDI87" s="94"/>
      <c r="RDJ87" s="94"/>
      <c r="RDK87" s="94"/>
      <c r="RDL87" s="94"/>
      <c r="RDM87" s="94"/>
      <c r="RDN87" s="94"/>
      <c r="RDO87" s="94"/>
      <c r="RDP87" s="94"/>
      <c r="RDQ87" s="94"/>
      <c r="RDR87" s="94"/>
      <c r="RDS87" s="94"/>
      <c r="RDT87" s="94"/>
      <c r="RDU87" s="94"/>
      <c r="RDV87" s="94"/>
      <c r="RDW87" s="94"/>
      <c r="RDX87" s="94"/>
      <c r="RDY87" s="94"/>
      <c r="RDZ87" s="94"/>
      <c r="REA87" s="94"/>
      <c r="REB87" s="94"/>
      <c r="REC87" s="94"/>
      <c r="RED87" s="94"/>
      <c r="REE87" s="94"/>
      <c r="REF87" s="94"/>
      <c r="REG87" s="94"/>
      <c r="REH87" s="94"/>
      <c r="REI87" s="94"/>
      <c r="REJ87" s="94"/>
      <c r="REK87" s="94"/>
      <c r="REL87" s="94"/>
      <c r="REM87" s="94"/>
      <c r="REN87" s="94"/>
      <c r="REO87" s="94"/>
      <c r="REP87" s="94"/>
      <c r="REQ87" s="94"/>
      <c r="RER87" s="94"/>
      <c r="RES87" s="94"/>
      <c r="RET87" s="94"/>
      <c r="REU87" s="94"/>
      <c r="REV87" s="94"/>
      <c r="REW87" s="94"/>
      <c r="REX87" s="94"/>
      <c r="REY87" s="94"/>
      <c r="REZ87" s="94"/>
      <c r="RFA87" s="94"/>
      <c r="RFB87" s="94"/>
      <c r="RFC87" s="94"/>
      <c r="RFD87" s="94"/>
      <c r="RFE87" s="94"/>
      <c r="RFF87" s="94"/>
      <c r="RFG87" s="94"/>
      <c r="RFH87" s="94"/>
      <c r="RFI87" s="94"/>
      <c r="RFJ87" s="94"/>
      <c r="RFK87" s="94"/>
      <c r="RFL87" s="94"/>
      <c r="RFM87" s="94"/>
      <c r="RFN87" s="94"/>
      <c r="RFO87" s="94"/>
      <c r="RFP87" s="94"/>
      <c r="RFQ87" s="94"/>
      <c r="RFR87" s="94"/>
      <c r="RFS87" s="94"/>
      <c r="RFT87" s="94"/>
      <c r="RFU87" s="94"/>
      <c r="RFV87" s="94"/>
      <c r="RFW87" s="94"/>
      <c r="RFX87" s="94"/>
      <c r="RFY87" s="94"/>
      <c r="RFZ87" s="94"/>
      <c r="RGA87" s="94"/>
      <c r="RGB87" s="94"/>
      <c r="RGC87" s="94"/>
      <c r="RGD87" s="94"/>
      <c r="RGE87" s="94"/>
      <c r="RGF87" s="94"/>
      <c r="RGG87" s="94"/>
      <c r="RGH87" s="94"/>
      <c r="RGI87" s="94"/>
      <c r="RGJ87" s="94"/>
      <c r="RGK87" s="94"/>
      <c r="RGL87" s="94"/>
      <c r="RGM87" s="94"/>
      <c r="RGN87" s="94"/>
      <c r="RGO87" s="94"/>
      <c r="RGP87" s="94"/>
      <c r="RGQ87" s="94"/>
      <c r="RGR87" s="94"/>
      <c r="RGS87" s="94"/>
      <c r="RGT87" s="94"/>
      <c r="RGU87" s="94"/>
      <c r="RGV87" s="94"/>
      <c r="RGW87" s="94"/>
      <c r="RGX87" s="94"/>
      <c r="RGY87" s="94"/>
      <c r="RGZ87" s="94"/>
      <c r="RHA87" s="94"/>
      <c r="RHB87" s="94"/>
      <c r="RHC87" s="94"/>
      <c r="RHD87" s="94"/>
      <c r="RHE87" s="94"/>
      <c r="RHF87" s="94"/>
      <c r="RHG87" s="94"/>
      <c r="RHH87" s="94"/>
      <c r="RHI87" s="94"/>
      <c r="RHJ87" s="94"/>
      <c r="RHK87" s="94"/>
      <c r="RHL87" s="94"/>
      <c r="RHM87" s="94"/>
      <c r="RHN87" s="94"/>
      <c r="RHO87" s="94"/>
      <c r="RHP87" s="94"/>
      <c r="RHQ87" s="94"/>
      <c r="RHR87" s="94"/>
      <c r="RHS87" s="94"/>
      <c r="RHT87" s="94"/>
      <c r="RHU87" s="94"/>
      <c r="RHV87" s="94"/>
      <c r="RHW87" s="94"/>
      <c r="RHX87" s="94"/>
      <c r="RHY87" s="94"/>
      <c r="RHZ87" s="94"/>
      <c r="RIA87" s="94"/>
      <c r="RIB87" s="94"/>
      <c r="RIC87" s="94"/>
      <c r="RID87" s="94"/>
      <c r="RIE87" s="94"/>
      <c r="RIF87" s="94"/>
      <c r="RIG87" s="94"/>
      <c r="RIH87" s="94"/>
      <c r="RII87" s="94"/>
      <c r="RIJ87" s="94"/>
      <c r="RIK87" s="94"/>
      <c r="RIL87" s="94"/>
      <c r="RIM87" s="94"/>
      <c r="RIN87" s="94"/>
      <c r="RIO87" s="94"/>
      <c r="RIP87" s="94"/>
      <c r="RIQ87" s="94"/>
      <c r="RIR87" s="94"/>
      <c r="RIS87" s="94"/>
      <c r="RIT87" s="94"/>
      <c r="RIU87" s="94"/>
      <c r="RIV87" s="94"/>
      <c r="RIW87" s="94"/>
      <c r="RIX87" s="94"/>
      <c r="RIY87" s="94"/>
      <c r="RIZ87" s="94"/>
      <c r="RJA87" s="94"/>
      <c r="RJB87" s="94"/>
      <c r="RJC87" s="94"/>
      <c r="RJD87" s="94"/>
      <c r="RJE87" s="94"/>
      <c r="RJF87" s="94"/>
      <c r="RJG87" s="94"/>
      <c r="RJH87" s="94"/>
      <c r="RJI87" s="94"/>
      <c r="RJJ87" s="94"/>
      <c r="RJK87" s="94"/>
      <c r="RJL87" s="94"/>
      <c r="RJM87" s="94"/>
      <c r="RJN87" s="94"/>
      <c r="RJO87" s="94"/>
      <c r="RJP87" s="94"/>
      <c r="RJQ87" s="94"/>
      <c r="RJR87" s="94"/>
      <c r="RJS87" s="94"/>
      <c r="RJT87" s="94"/>
      <c r="RJU87" s="94"/>
      <c r="RJV87" s="94"/>
      <c r="RJW87" s="94"/>
      <c r="RJX87" s="94"/>
      <c r="RJY87" s="94"/>
      <c r="RJZ87" s="94"/>
      <c r="RKA87" s="94"/>
      <c r="RKB87" s="94"/>
      <c r="RKC87" s="94"/>
      <c r="RKD87" s="94"/>
      <c r="RKE87" s="94"/>
      <c r="RKF87" s="94"/>
      <c r="RKG87" s="94"/>
      <c r="RKH87" s="94"/>
      <c r="RKI87" s="94"/>
      <c r="RKJ87" s="94"/>
      <c r="RKK87" s="94"/>
      <c r="RKL87" s="94"/>
      <c r="RKM87" s="94"/>
      <c r="RKN87" s="94"/>
      <c r="RKO87" s="94"/>
      <c r="RKP87" s="94"/>
      <c r="RKQ87" s="94"/>
      <c r="RKR87" s="94"/>
      <c r="RKS87" s="94"/>
      <c r="RKT87" s="94"/>
      <c r="RKU87" s="94"/>
      <c r="RKV87" s="94"/>
      <c r="RKW87" s="94"/>
      <c r="RKX87" s="94"/>
      <c r="RKY87" s="94"/>
      <c r="RKZ87" s="94"/>
      <c r="RLA87" s="94"/>
      <c r="RLB87" s="94"/>
      <c r="RLC87" s="94"/>
      <c r="RLD87" s="94"/>
      <c r="RLE87" s="94"/>
      <c r="RLF87" s="94"/>
      <c r="RLG87" s="94"/>
      <c r="RLH87" s="94"/>
      <c r="RLI87" s="94"/>
      <c r="RLJ87" s="94"/>
      <c r="RLK87" s="94"/>
      <c r="RLL87" s="94"/>
      <c r="RLM87" s="94"/>
      <c r="RLN87" s="94"/>
      <c r="RLO87" s="94"/>
      <c r="RLP87" s="94"/>
      <c r="RLQ87" s="94"/>
      <c r="RLR87" s="94"/>
      <c r="RLS87" s="94"/>
      <c r="RLT87" s="94"/>
      <c r="RLU87" s="94"/>
      <c r="RLV87" s="94"/>
      <c r="RLW87" s="94"/>
      <c r="RLX87" s="94"/>
      <c r="RLY87" s="94"/>
      <c r="RLZ87" s="94"/>
      <c r="RMA87" s="94"/>
      <c r="RMB87" s="94"/>
      <c r="RMC87" s="94"/>
      <c r="RMD87" s="94"/>
      <c r="RME87" s="94"/>
      <c r="RMF87" s="94"/>
      <c r="RMG87" s="94"/>
      <c r="RMH87" s="94"/>
      <c r="RMI87" s="94"/>
      <c r="RMJ87" s="94"/>
      <c r="RMK87" s="94"/>
      <c r="RML87" s="94"/>
      <c r="RMM87" s="94"/>
      <c r="RMN87" s="94"/>
      <c r="RMO87" s="94"/>
      <c r="RMP87" s="94"/>
      <c r="RMQ87" s="94"/>
      <c r="RMR87" s="94"/>
      <c r="RMS87" s="94"/>
      <c r="RMT87" s="94"/>
      <c r="RMU87" s="94"/>
      <c r="RMV87" s="94"/>
      <c r="RMW87" s="94"/>
      <c r="RMX87" s="94"/>
      <c r="RMY87" s="94"/>
      <c r="RMZ87" s="94"/>
      <c r="RNA87" s="94"/>
      <c r="RNB87" s="94"/>
      <c r="RNC87" s="94"/>
      <c r="RND87" s="94"/>
      <c r="RNE87" s="94"/>
      <c r="RNF87" s="94"/>
      <c r="RNG87" s="94"/>
      <c r="RNH87" s="94"/>
      <c r="RNI87" s="94"/>
      <c r="RNJ87" s="94"/>
      <c r="RNK87" s="94"/>
      <c r="RNL87" s="94"/>
      <c r="RNM87" s="94"/>
      <c r="RNN87" s="94"/>
      <c r="RNO87" s="94"/>
      <c r="RNP87" s="94"/>
      <c r="RNQ87" s="94"/>
      <c r="RNR87" s="94"/>
      <c r="RNS87" s="94"/>
      <c r="RNT87" s="94"/>
      <c r="RNU87" s="94"/>
      <c r="RNV87" s="94"/>
      <c r="RNW87" s="94"/>
      <c r="RNX87" s="94"/>
      <c r="RNY87" s="94"/>
      <c r="RNZ87" s="94"/>
      <c r="ROA87" s="94"/>
      <c r="ROB87" s="94"/>
      <c r="ROC87" s="94"/>
      <c r="ROD87" s="94"/>
      <c r="ROE87" s="94"/>
      <c r="ROF87" s="94"/>
      <c r="ROG87" s="94"/>
      <c r="ROH87" s="94"/>
      <c r="ROI87" s="94"/>
      <c r="ROJ87" s="94"/>
      <c r="ROK87" s="94"/>
      <c r="ROL87" s="94"/>
      <c r="ROM87" s="94"/>
      <c r="RON87" s="94"/>
      <c r="ROO87" s="94"/>
      <c r="ROP87" s="94"/>
      <c r="ROQ87" s="94"/>
      <c r="ROR87" s="94"/>
      <c r="ROS87" s="94"/>
      <c r="ROT87" s="94"/>
      <c r="ROU87" s="94"/>
      <c r="ROV87" s="94"/>
      <c r="ROW87" s="94"/>
      <c r="ROX87" s="94"/>
      <c r="ROY87" s="94"/>
      <c r="ROZ87" s="94"/>
      <c r="RPA87" s="94"/>
      <c r="RPB87" s="94"/>
      <c r="RPC87" s="94"/>
      <c r="RPD87" s="94"/>
      <c r="RPE87" s="94"/>
      <c r="RPF87" s="94"/>
      <c r="RPG87" s="94"/>
      <c r="RPH87" s="94"/>
      <c r="RPI87" s="94"/>
      <c r="RPJ87" s="94"/>
      <c r="RPK87" s="94"/>
      <c r="RPL87" s="94"/>
      <c r="RPM87" s="94"/>
      <c r="RPN87" s="94"/>
      <c r="RPO87" s="94"/>
      <c r="RPP87" s="94"/>
      <c r="RPQ87" s="94"/>
      <c r="RPR87" s="94"/>
      <c r="RPS87" s="94"/>
      <c r="RPT87" s="94"/>
      <c r="RPU87" s="94"/>
      <c r="RPV87" s="94"/>
      <c r="RPW87" s="94"/>
      <c r="RPX87" s="94"/>
      <c r="RPY87" s="94"/>
      <c r="RPZ87" s="94"/>
      <c r="RQA87" s="94"/>
      <c r="RQB87" s="94"/>
      <c r="RQC87" s="94"/>
      <c r="RQD87" s="94"/>
      <c r="RQE87" s="94"/>
      <c r="RQF87" s="94"/>
      <c r="RQG87" s="94"/>
      <c r="RQH87" s="94"/>
      <c r="RQI87" s="94"/>
      <c r="RQJ87" s="94"/>
      <c r="RQK87" s="94"/>
      <c r="RQL87" s="94"/>
      <c r="RQM87" s="94"/>
      <c r="RQN87" s="94"/>
      <c r="RQO87" s="94"/>
      <c r="RQP87" s="94"/>
      <c r="RQQ87" s="94"/>
      <c r="RQR87" s="94"/>
      <c r="RQS87" s="94"/>
      <c r="RQT87" s="94"/>
      <c r="RQU87" s="94"/>
      <c r="RQV87" s="94"/>
      <c r="RQW87" s="94"/>
      <c r="RQX87" s="94"/>
      <c r="RQY87" s="94"/>
      <c r="RQZ87" s="94"/>
      <c r="RRA87" s="94"/>
      <c r="RRB87" s="94"/>
      <c r="RRC87" s="94"/>
      <c r="RRD87" s="94"/>
      <c r="RRE87" s="94"/>
      <c r="RRF87" s="94"/>
      <c r="RRG87" s="94"/>
      <c r="RRH87" s="94"/>
      <c r="RRI87" s="94"/>
      <c r="RRJ87" s="94"/>
      <c r="RRK87" s="94"/>
      <c r="RRL87" s="94"/>
      <c r="RRM87" s="94"/>
      <c r="RRN87" s="94"/>
      <c r="RRO87" s="94"/>
      <c r="RRP87" s="94"/>
      <c r="RRQ87" s="94"/>
      <c r="RRR87" s="94"/>
      <c r="RRS87" s="94"/>
      <c r="RRT87" s="94"/>
      <c r="RRU87" s="94"/>
      <c r="RRV87" s="94"/>
      <c r="RRW87" s="94"/>
      <c r="RRX87" s="94"/>
      <c r="RRY87" s="94"/>
      <c r="RRZ87" s="94"/>
      <c r="RSA87" s="94"/>
      <c r="RSB87" s="94"/>
      <c r="RSC87" s="94"/>
      <c r="RSD87" s="94"/>
      <c r="RSE87" s="94"/>
      <c r="RSF87" s="94"/>
      <c r="RSG87" s="94"/>
      <c r="RSH87" s="94"/>
      <c r="RSI87" s="94"/>
      <c r="RSJ87" s="94"/>
      <c r="RSK87" s="94"/>
      <c r="RSL87" s="94"/>
      <c r="RSM87" s="94"/>
      <c r="RSN87" s="94"/>
      <c r="RSO87" s="94"/>
      <c r="RSP87" s="94"/>
      <c r="RSQ87" s="94"/>
      <c r="RSR87" s="94"/>
      <c r="RSS87" s="94"/>
      <c r="RST87" s="94"/>
      <c r="RSU87" s="94"/>
      <c r="RSV87" s="94"/>
      <c r="RSW87" s="94"/>
      <c r="RSX87" s="94"/>
      <c r="RSY87" s="94"/>
      <c r="RSZ87" s="94"/>
      <c r="RTA87" s="94"/>
      <c r="RTB87" s="94"/>
      <c r="RTC87" s="94"/>
      <c r="RTD87" s="94"/>
      <c r="RTE87" s="94"/>
      <c r="RTF87" s="94"/>
      <c r="RTG87" s="94"/>
      <c r="RTH87" s="94"/>
      <c r="RTI87" s="94"/>
      <c r="RTJ87" s="94"/>
      <c r="RTK87" s="94"/>
      <c r="RTL87" s="94"/>
      <c r="RTM87" s="94"/>
      <c r="RTN87" s="94"/>
      <c r="RTO87" s="94"/>
      <c r="RTP87" s="94"/>
      <c r="RTQ87" s="94"/>
      <c r="RTR87" s="94"/>
      <c r="RTS87" s="94"/>
      <c r="RTT87" s="94"/>
      <c r="RTU87" s="94"/>
      <c r="RTV87" s="94"/>
      <c r="RTW87" s="94"/>
      <c r="RTX87" s="94"/>
      <c r="RTY87" s="94"/>
      <c r="RTZ87" s="94"/>
      <c r="RUA87" s="94"/>
      <c r="RUB87" s="94"/>
      <c r="RUC87" s="94"/>
      <c r="RUD87" s="94"/>
      <c r="RUE87" s="94"/>
      <c r="RUF87" s="94"/>
      <c r="RUG87" s="94"/>
      <c r="RUH87" s="94"/>
      <c r="RUI87" s="94"/>
      <c r="RUJ87" s="94"/>
      <c r="RUK87" s="94"/>
      <c r="RUL87" s="94"/>
      <c r="RUM87" s="94"/>
      <c r="RUN87" s="94"/>
      <c r="RUO87" s="94"/>
      <c r="RUP87" s="94"/>
      <c r="RUQ87" s="94"/>
      <c r="RUR87" s="94"/>
      <c r="RUS87" s="94"/>
      <c r="RUT87" s="94"/>
      <c r="RUU87" s="94"/>
      <c r="RUV87" s="94"/>
      <c r="RUW87" s="94"/>
      <c r="RUX87" s="94"/>
      <c r="RUY87" s="94"/>
      <c r="RUZ87" s="94"/>
      <c r="RVA87" s="94"/>
      <c r="RVB87" s="94"/>
      <c r="RVC87" s="94"/>
      <c r="RVD87" s="94"/>
      <c r="RVE87" s="94"/>
      <c r="RVF87" s="94"/>
      <c r="RVG87" s="94"/>
      <c r="RVH87" s="94"/>
      <c r="RVI87" s="94"/>
      <c r="RVJ87" s="94"/>
      <c r="RVK87" s="94"/>
      <c r="RVL87" s="94"/>
      <c r="RVM87" s="94"/>
      <c r="RVN87" s="94"/>
      <c r="RVO87" s="94"/>
      <c r="RVP87" s="94"/>
      <c r="RVQ87" s="94"/>
      <c r="RVR87" s="94"/>
      <c r="RVS87" s="94"/>
      <c r="RVT87" s="94"/>
      <c r="RVU87" s="94"/>
      <c r="RVV87" s="94"/>
      <c r="RVW87" s="94"/>
      <c r="RVX87" s="94"/>
      <c r="RVY87" s="94"/>
      <c r="RVZ87" s="94"/>
      <c r="RWA87" s="94"/>
      <c r="RWB87" s="94"/>
      <c r="RWC87" s="94"/>
      <c r="RWD87" s="94"/>
      <c r="RWE87" s="94"/>
      <c r="RWF87" s="94"/>
      <c r="RWG87" s="94"/>
      <c r="RWH87" s="94"/>
      <c r="RWI87" s="94"/>
      <c r="RWJ87" s="94"/>
      <c r="RWK87" s="94"/>
      <c r="RWL87" s="94"/>
      <c r="RWM87" s="94"/>
      <c r="RWN87" s="94"/>
      <c r="RWO87" s="94"/>
      <c r="RWP87" s="94"/>
      <c r="RWQ87" s="94"/>
      <c r="RWR87" s="94"/>
      <c r="RWS87" s="94"/>
      <c r="RWT87" s="94"/>
      <c r="RWU87" s="94"/>
      <c r="RWV87" s="94"/>
      <c r="RWW87" s="94"/>
      <c r="RWX87" s="94"/>
      <c r="RWY87" s="94"/>
      <c r="RWZ87" s="94"/>
      <c r="RXA87" s="94"/>
      <c r="RXB87" s="94"/>
      <c r="RXC87" s="94"/>
      <c r="RXD87" s="94"/>
      <c r="RXE87" s="94"/>
      <c r="RXF87" s="94"/>
      <c r="RXG87" s="94"/>
      <c r="RXH87" s="94"/>
      <c r="RXI87" s="94"/>
      <c r="RXJ87" s="94"/>
      <c r="RXK87" s="94"/>
      <c r="RXL87" s="94"/>
      <c r="RXM87" s="94"/>
      <c r="RXN87" s="94"/>
      <c r="RXO87" s="94"/>
      <c r="RXP87" s="94"/>
      <c r="RXQ87" s="94"/>
      <c r="RXR87" s="94"/>
      <c r="RXS87" s="94"/>
      <c r="RXT87" s="94"/>
      <c r="RXU87" s="94"/>
      <c r="RXV87" s="94"/>
      <c r="RXW87" s="94"/>
      <c r="RXX87" s="94"/>
      <c r="RXY87" s="94"/>
      <c r="RXZ87" s="94"/>
      <c r="RYA87" s="94"/>
      <c r="RYB87" s="94"/>
      <c r="RYC87" s="94"/>
      <c r="RYD87" s="94"/>
      <c r="RYE87" s="94"/>
      <c r="RYF87" s="94"/>
      <c r="RYG87" s="94"/>
      <c r="RYH87" s="94"/>
      <c r="RYI87" s="94"/>
      <c r="RYJ87" s="94"/>
      <c r="RYK87" s="94"/>
      <c r="RYL87" s="94"/>
      <c r="RYM87" s="94"/>
      <c r="RYN87" s="94"/>
      <c r="RYO87" s="94"/>
      <c r="RYP87" s="94"/>
      <c r="RYQ87" s="94"/>
      <c r="RYR87" s="94"/>
      <c r="RYS87" s="94"/>
      <c r="RYT87" s="94"/>
      <c r="RYU87" s="94"/>
      <c r="RYV87" s="94"/>
      <c r="RYW87" s="94"/>
      <c r="RYX87" s="94"/>
      <c r="RYY87" s="94"/>
      <c r="RYZ87" s="94"/>
      <c r="RZA87" s="94"/>
      <c r="RZB87" s="94"/>
      <c r="RZC87" s="94"/>
      <c r="RZD87" s="94"/>
      <c r="RZE87" s="94"/>
      <c r="RZF87" s="94"/>
      <c r="RZG87" s="94"/>
      <c r="RZH87" s="94"/>
      <c r="RZI87" s="94"/>
      <c r="RZJ87" s="94"/>
      <c r="RZK87" s="94"/>
      <c r="RZL87" s="94"/>
      <c r="RZM87" s="94"/>
      <c r="RZN87" s="94"/>
      <c r="RZO87" s="94"/>
      <c r="RZP87" s="94"/>
      <c r="RZQ87" s="94"/>
      <c r="RZR87" s="94"/>
      <c r="RZS87" s="94"/>
      <c r="RZT87" s="94"/>
      <c r="RZU87" s="94"/>
      <c r="RZV87" s="94"/>
      <c r="RZW87" s="94"/>
      <c r="RZX87" s="94"/>
      <c r="RZY87" s="94"/>
      <c r="RZZ87" s="94"/>
      <c r="SAA87" s="94"/>
      <c r="SAB87" s="94"/>
      <c r="SAC87" s="94"/>
      <c r="SAD87" s="94"/>
      <c r="SAE87" s="94"/>
      <c r="SAF87" s="94"/>
      <c r="SAG87" s="94"/>
      <c r="SAH87" s="94"/>
      <c r="SAI87" s="94"/>
      <c r="SAJ87" s="94"/>
      <c r="SAK87" s="94"/>
      <c r="SAL87" s="94"/>
      <c r="SAM87" s="94"/>
      <c r="SAN87" s="94"/>
      <c r="SAO87" s="94"/>
      <c r="SAP87" s="94"/>
      <c r="SAQ87" s="94"/>
      <c r="SAR87" s="94"/>
      <c r="SAS87" s="94"/>
      <c r="SAT87" s="94"/>
      <c r="SAU87" s="94"/>
      <c r="SAV87" s="94"/>
      <c r="SAW87" s="94"/>
      <c r="SAX87" s="94"/>
      <c r="SAY87" s="94"/>
      <c r="SAZ87" s="94"/>
      <c r="SBA87" s="94"/>
      <c r="SBB87" s="94"/>
      <c r="SBC87" s="94"/>
      <c r="SBD87" s="94"/>
      <c r="SBE87" s="94"/>
      <c r="SBF87" s="94"/>
      <c r="SBG87" s="94"/>
      <c r="SBH87" s="94"/>
      <c r="SBI87" s="94"/>
      <c r="SBJ87" s="94"/>
      <c r="SBK87" s="94"/>
      <c r="SBL87" s="94"/>
      <c r="SBM87" s="94"/>
      <c r="SBN87" s="94"/>
      <c r="SBO87" s="94"/>
      <c r="SBP87" s="94"/>
      <c r="SBQ87" s="94"/>
      <c r="SBR87" s="94"/>
      <c r="SBS87" s="94"/>
      <c r="SBT87" s="94"/>
      <c r="SBU87" s="94"/>
      <c r="SBV87" s="94"/>
      <c r="SBW87" s="94"/>
      <c r="SBX87" s="94"/>
      <c r="SBY87" s="94"/>
      <c r="SBZ87" s="94"/>
      <c r="SCA87" s="94"/>
      <c r="SCB87" s="94"/>
      <c r="SCC87" s="94"/>
      <c r="SCD87" s="94"/>
      <c r="SCE87" s="94"/>
      <c r="SCF87" s="94"/>
      <c r="SCG87" s="94"/>
      <c r="SCH87" s="94"/>
      <c r="SCI87" s="94"/>
      <c r="SCJ87" s="94"/>
      <c r="SCK87" s="94"/>
      <c r="SCL87" s="94"/>
      <c r="SCM87" s="94"/>
      <c r="SCN87" s="94"/>
      <c r="SCO87" s="94"/>
      <c r="SCP87" s="94"/>
      <c r="SCQ87" s="94"/>
      <c r="SCR87" s="94"/>
      <c r="SCS87" s="94"/>
      <c r="SCT87" s="94"/>
      <c r="SCU87" s="94"/>
      <c r="SCV87" s="94"/>
      <c r="SCW87" s="94"/>
      <c r="SCX87" s="94"/>
      <c r="SCY87" s="94"/>
      <c r="SCZ87" s="94"/>
      <c r="SDA87" s="94"/>
      <c r="SDB87" s="94"/>
      <c r="SDC87" s="94"/>
      <c r="SDD87" s="94"/>
      <c r="SDE87" s="94"/>
      <c r="SDF87" s="94"/>
      <c r="SDG87" s="94"/>
      <c r="SDH87" s="94"/>
      <c r="SDI87" s="94"/>
      <c r="SDJ87" s="94"/>
      <c r="SDK87" s="94"/>
      <c r="SDL87" s="94"/>
      <c r="SDM87" s="94"/>
      <c r="SDN87" s="94"/>
      <c r="SDO87" s="94"/>
      <c r="SDP87" s="94"/>
      <c r="SDQ87" s="94"/>
      <c r="SDR87" s="94"/>
      <c r="SDS87" s="94"/>
      <c r="SDT87" s="94"/>
      <c r="SDU87" s="94"/>
      <c r="SDV87" s="94"/>
      <c r="SDW87" s="94"/>
      <c r="SDX87" s="94"/>
      <c r="SDY87" s="94"/>
      <c r="SDZ87" s="94"/>
      <c r="SEA87" s="94"/>
      <c r="SEB87" s="94"/>
      <c r="SEC87" s="94"/>
      <c r="SED87" s="94"/>
      <c r="SEE87" s="94"/>
      <c r="SEF87" s="94"/>
      <c r="SEG87" s="94"/>
      <c r="SEH87" s="94"/>
      <c r="SEI87" s="94"/>
      <c r="SEJ87" s="94"/>
      <c r="SEK87" s="94"/>
      <c r="SEL87" s="94"/>
      <c r="SEM87" s="94"/>
      <c r="SEN87" s="94"/>
      <c r="SEO87" s="94"/>
      <c r="SEP87" s="94"/>
      <c r="SEQ87" s="94"/>
      <c r="SER87" s="94"/>
      <c r="SES87" s="94"/>
      <c r="SET87" s="94"/>
      <c r="SEU87" s="94"/>
      <c r="SEV87" s="94"/>
      <c r="SEW87" s="94"/>
      <c r="SEX87" s="94"/>
      <c r="SEY87" s="94"/>
      <c r="SEZ87" s="94"/>
      <c r="SFA87" s="94"/>
      <c r="SFB87" s="94"/>
      <c r="SFC87" s="94"/>
      <c r="SFD87" s="94"/>
      <c r="SFE87" s="94"/>
      <c r="SFF87" s="94"/>
      <c r="SFG87" s="94"/>
      <c r="SFH87" s="94"/>
      <c r="SFI87" s="94"/>
      <c r="SFJ87" s="94"/>
      <c r="SFK87" s="94"/>
      <c r="SFL87" s="94"/>
      <c r="SFM87" s="94"/>
      <c r="SFN87" s="94"/>
      <c r="SFO87" s="94"/>
      <c r="SFP87" s="94"/>
      <c r="SFQ87" s="94"/>
      <c r="SFR87" s="94"/>
      <c r="SFS87" s="94"/>
      <c r="SFT87" s="94"/>
      <c r="SFU87" s="94"/>
      <c r="SFV87" s="94"/>
      <c r="SFW87" s="94"/>
      <c r="SFX87" s="94"/>
      <c r="SFY87" s="94"/>
      <c r="SFZ87" s="94"/>
      <c r="SGA87" s="94"/>
      <c r="SGB87" s="94"/>
      <c r="SGC87" s="94"/>
      <c r="SGD87" s="94"/>
      <c r="SGE87" s="94"/>
      <c r="SGF87" s="94"/>
      <c r="SGG87" s="94"/>
      <c r="SGH87" s="94"/>
      <c r="SGI87" s="94"/>
      <c r="SGJ87" s="94"/>
      <c r="SGK87" s="94"/>
      <c r="SGL87" s="94"/>
      <c r="SGM87" s="94"/>
      <c r="SGN87" s="94"/>
      <c r="SGO87" s="94"/>
      <c r="SGP87" s="94"/>
      <c r="SGQ87" s="94"/>
      <c r="SGR87" s="94"/>
      <c r="SGS87" s="94"/>
      <c r="SGT87" s="94"/>
      <c r="SGU87" s="94"/>
      <c r="SGV87" s="94"/>
      <c r="SGW87" s="94"/>
      <c r="SGX87" s="94"/>
      <c r="SGY87" s="94"/>
      <c r="SGZ87" s="94"/>
      <c r="SHA87" s="94"/>
      <c r="SHB87" s="94"/>
      <c r="SHC87" s="94"/>
      <c r="SHD87" s="94"/>
      <c r="SHE87" s="94"/>
      <c r="SHF87" s="94"/>
      <c r="SHG87" s="94"/>
      <c r="SHH87" s="94"/>
      <c r="SHI87" s="94"/>
      <c r="SHJ87" s="94"/>
      <c r="SHK87" s="94"/>
      <c r="SHL87" s="94"/>
      <c r="SHM87" s="94"/>
      <c r="SHN87" s="94"/>
      <c r="SHO87" s="94"/>
      <c r="SHP87" s="94"/>
      <c r="SHQ87" s="94"/>
      <c r="SHR87" s="94"/>
      <c r="SHS87" s="94"/>
      <c r="SHT87" s="94"/>
      <c r="SHU87" s="94"/>
      <c r="SHV87" s="94"/>
      <c r="SHW87" s="94"/>
      <c r="SHX87" s="94"/>
      <c r="SHY87" s="94"/>
      <c r="SHZ87" s="94"/>
      <c r="SIA87" s="94"/>
      <c r="SIB87" s="94"/>
      <c r="SIC87" s="94"/>
      <c r="SID87" s="94"/>
      <c r="SIE87" s="94"/>
      <c r="SIF87" s="94"/>
      <c r="SIG87" s="94"/>
      <c r="SIH87" s="94"/>
      <c r="SII87" s="94"/>
      <c r="SIJ87" s="94"/>
      <c r="SIK87" s="94"/>
      <c r="SIL87" s="94"/>
      <c r="SIM87" s="94"/>
      <c r="SIN87" s="94"/>
      <c r="SIO87" s="94"/>
      <c r="SIP87" s="94"/>
      <c r="SIQ87" s="94"/>
      <c r="SIR87" s="94"/>
      <c r="SIS87" s="94"/>
      <c r="SIT87" s="94"/>
      <c r="SIU87" s="94"/>
      <c r="SIV87" s="94"/>
      <c r="SIW87" s="94"/>
      <c r="SIX87" s="94"/>
      <c r="SIY87" s="94"/>
      <c r="SIZ87" s="94"/>
      <c r="SJA87" s="94"/>
      <c r="SJB87" s="94"/>
      <c r="SJC87" s="94"/>
      <c r="SJD87" s="94"/>
      <c r="SJE87" s="94"/>
      <c r="SJF87" s="94"/>
      <c r="SJG87" s="94"/>
      <c r="SJH87" s="94"/>
      <c r="SJI87" s="94"/>
      <c r="SJJ87" s="94"/>
      <c r="SJK87" s="94"/>
      <c r="SJL87" s="94"/>
      <c r="SJM87" s="94"/>
      <c r="SJN87" s="94"/>
      <c r="SJO87" s="94"/>
      <c r="SJP87" s="94"/>
      <c r="SJQ87" s="94"/>
      <c r="SJR87" s="94"/>
      <c r="SJS87" s="94"/>
      <c r="SJT87" s="94"/>
      <c r="SJU87" s="94"/>
      <c r="SJV87" s="94"/>
      <c r="SJW87" s="94"/>
      <c r="SJX87" s="94"/>
      <c r="SJY87" s="94"/>
      <c r="SJZ87" s="94"/>
      <c r="SKA87" s="94"/>
      <c r="SKB87" s="94"/>
      <c r="SKC87" s="94"/>
      <c r="SKD87" s="94"/>
      <c r="SKE87" s="94"/>
      <c r="SKF87" s="94"/>
      <c r="SKG87" s="94"/>
      <c r="SKH87" s="94"/>
      <c r="SKI87" s="94"/>
      <c r="SKJ87" s="94"/>
      <c r="SKK87" s="94"/>
      <c r="SKL87" s="94"/>
      <c r="SKM87" s="94"/>
      <c r="SKN87" s="94"/>
      <c r="SKO87" s="94"/>
      <c r="SKP87" s="94"/>
      <c r="SKQ87" s="94"/>
      <c r="SKR87" s="94"/>
      <c r="SKS87" s="94"/>
      <c r="SKT87" s="94"/>
      <c r="SKU87" s="94"/>
      <c r="SKV87" s="94"/>
      <c r="SKW87" s="94"/>
      <c r="SKX87" s="94"/>
      <c r="SKY87" s="94"/>
      <c r="SKZ87" s="94"/>
      <c r="SLA87" s="94"/>
      <c r="SLB87" s="94"/>
      <c r="SLC87" s="94"/>
      <c r="SLD87" s="94"/>
      <c r="SLE87" s="94"/>
      <c r="SLF87" s="94"/>
      <c r="SLG87" s="94"/>
      <c r="SLH87" s="94"/>
      <c r="SLI87" s="94"/>
      <c r="SLJ87" s="94"/>
      <c r="SLK87" s="94"/>
      <c r="SLL87" s="94"/>
      <c r="SLM87" s="94"/>
      <c r="SLN87" s="94"/>
      <c r="SLO87" s="94"/>
      <c r="SLP87" s="94"/>
      <c r="SLQ87" s="94"/>
      <c r="SLR87" s="94"/>
      <c r="SLS87" s="94"/>
      <c r="SLT87" s="94"/>
      <c r="SLU87" s="94"/>
      <c r="SLV87" s="94"/>
      <c r="SLW87" s="94"/>
      <c r="SLX87" s="94"/>
      <c r="SLY87" s="94"/>
      <c r="SLZ87" s="94"/>
      <c r="SMA87" s="94"/>
      <c r="SMB87" s="94"/>
      <c r="SMC87" s="94"/>
      <c r="SMD87" s="94"/>
      <c r="SME87" s="94"/>
      <c r="SMF87" s="94"/>
      <c r="SMG87" s="94"/>
      <c r="SMH87" s="94"/>
      <c r="SMI87" s="94"/>
      <c r="SMJ87" s="94"/>
      <c r="SMK87" s="94"/>
      <c r="SML87" s="94"/>
      <c r="SMM87" s="94"/>
      <c r="SMN87" s="94"/>
      <c r="SMO87" s="94"/>
      <c r="SMP87" s="94"/>
      <c r="SMQ87" s="94"/>
      <c r="SMR87" s="94"/>
      <c r="SMS87" s="94"/>
      <c r="SMT87" s="94"/>
      <c r="SMU87" s="94"/>
      <c r="SMV87" s="94"/>
      <c r="SMW87" s="94"/>
      <c r="SMX87" s="94"/>
      <c r="SMY87" s="94"/>
      <c r="SMZ87" s="94"/>
      <c r="SNA87" s="94"/>
      <c r="SNB87" s="94"/>
      <c r="SNC87" s="94"/>
      <c r="SND87" s="94"/>
      <c r="SNE87" s="94"/>
      <c r="SNF87" s="94"/>
      <c r="SNG87" s="94"/>
      <c r="SNH87" s="94"/>
      <c r="SNI87" s="94"/>
      <c r="SNJ87" s="94"/>
      <c r="SNK87" s="94"/>
      <c r="SNL87" s="94"/>
      <c r="SNM87" s="94"/>
      <c r="SNN87" s="94"/>
      <c r="SNO87" s="94"/>
      <c r="SNP87" s="94"/>
      <c r="SNQ87" s="94"/>
      <c r="SNR87" s="94"/>
      <c r="SNS87" s="94"/>
      <c r="SNT87" s="94"/>
      <c r="SNU87" s="94"/>
      <c r="SNV87" s="94"/>
      <c r="SNW87" s="94"/>
      <c r="SNX87" s="94"/>
      <c r="SNY87" s="94"/>
      <c r="SNZ87" s="94"/>
      <c r="SOA87" s="94"/>
      <c r="SOB87" s="94"/>
      <c r="SOC87" s="94"/>
      <c r="SOD87" s="94"/>
      <c r="SOE87" s="94"/>
      <c r="SOF87" s="94"/>
      <c r="SOG87" s="94"/>
      <c r="SOH87" s="94"/>
      <c r="SOI87" s="94"/>
      <c r="SOJ87" s="94"/>
      <c r="SOK87" s="94"/>
      <c r="SOL87" s="94"/>
      <c r="SOM87" s="94"/>
      <c r="SON87" s="94"/>
      <c r="SOO87" s="94"/>
      <c r="SOP87" s="94"/>
      <c r="SOQ87" s="94"/>
      <c r="SOR87" s="94"/>
      <c r="SOS87" s="94"/>
      <c r="SOT87" s="94"/>
      <c r="SOU87" s="94"/>
      <c r="SOV87" s="94"/>
      <c r="SOW87" s="94"/>
      <c r="SOX87" s="94"/>
      <c r="SOY87" s="94"/>
      <c r="SOZ87" s="94"/>
      <c r="SPA87" s="94"/>
      <c r="SPB87" s="94"/>
      <c r="SPC87" s="94"/>
      <c r="SPD87" s="94"/>
      <c r="SPE87" s="94"/>
      <c r="SPF87" s="94"/>
      <c r="SPG87" s="94"/>
      <c r="SPH87" s="94"/>
      <c r="SPI87" s="94"/>
      <c r="SPJ87" s="94"/>
      <c r="SPK87" s="94"/>
      <c r="SPL87" s="94"/>
      <c r="SPM87" s="94"/>
      <c r="SPN87" s="94"/>
      <c r="SPO87" s="94"/>
      <c r="SPP87" s="94"/>
      <c r="SPQ87" s="94"/>
      <c r="SPR87" s="94"/>
      <c r="SPS87" s="94"/>
      <c r="SPT87" s="94"/>
      <c r="SPU87" s="94"/>
      <c r="SPV87" s="94"/>
      <c r="SPW87" s="94"/>
      <c r="SPX87" s="94"/>
      <c r="SPY87" s="94"/>
      <c r="SPZ87" s="94"/>
      <c r="SQA87" s="94"/>
      <c r="SQB87" s="94"/>
      <c r="SQC87" s="94"/>
      <c r="SQD87" s="94"/>
      <c r="SQE87" s="94"/>
      <c r="SQF87" s="94"/>
      <c r="SQG87" s="94"/>
      <c r="SQH87" s="94"/>
      <c r="SQI87" s="94"/>
      <c r="SQJ87" s="94"/>
      <c r="SQK87" s="94"/>
      <c r="SQL87" s="94"/>
      <c r="SQM87" s="94"/>
      <c r="SQN87" s="94"/>
      <c r="SQO87" s="94"/>
      <c r="SQP87" s="94"/>
      <c r="SQQ87" s="94"/>
      <c r="SQR87" s="94"/>
      <c r="SQS87" s="94"/>
      <c r="SQT87" s="94"/>
      <c r="SQU87" s="94"/>
      <c r="SQV87" s="94"/>
      <c r="SQW87" s="94"/>
      <c r="SQX87" s="94"/>
      <c r="SQY87" s="94"/>
      <c r="SQZ87" s="94"/>
      <c r="SRA87" s="94"/>
      <c r="SRB87" s="94"/>
      <c r="SRC87" s="94"/>
      <c r="SRD87" s="94"/>
      <c r="SRE87" s="94"/>
      <c r="SRF87" s="94"/>
      <c r="SRG87" s="94"/>
      <c r="SRH87" s="94"/>
      <c r="SRI87" s="94"/>
      <c r="SRJ87" s="94"/>
      <c r="SRK87" s="94"/>
      <c r="SRL87" s="94"/>
      <c r="SRM87" s="94"/>
      <c r="SRN87" s="94"/>
      <c r="SRO87" s="94"/>
      <c r="SRP87" s="94"/>
      <c r="SRQ87" s="94"/>
      <c r="SRR87" s="94"/>
      <c r="SRS87" s="94"/>
      <c r="SRT87" s="94"/>
      <c r="SRU87" s="94"/>
      <c r="SRV87" s="94"/>
      <c r="SRW87" s="94"/>
      <c r="SRX87" s="94"/>
      <c r="SRY87" s="94"/>
      <c r="SRZ87" s="94"/>
      <c r="SSA87" s="94"/>
      <c r="SSB87" s="94"/>
      <c r="SSC87" s="94"/>
      <c r="SSD87" s="94"/>
      <c r="SSE87" s="94"/>
      <c r="SSF87" s="94"/>
      <c r="SSG87" s="94"/>
      <c r="SSH87" s="94"/>
      <c r="SSI87" s="94"/>
      <c r="SSJ87" s="94"/>
      <c r="SSK87" s="94"/>
      <c r="SSL87" s="94"/>
      <c r="SSM87" s="94"/>
      <c r="SSN87" s="94"/>
      <c r="SSO87" s="94"/>
      <c r="SSP87" s="94"/>
      <c r="SSQ87" s="94"/>
      <c r="SSR87" s="94"/>
      <c r="SSS87" s="94"/>
      <c r="SST87" s="94"/>
      <c r="SSU87" s="94"/>
      <c r="SSV87" s="94"/>
      <c r="SSW87" s="94"/>
      <c r="SSX87" s="94"/>
      <c r="SSY87" s="94"/>
      <c r="SSZ87" s="94"/>
      <c r="STA87" s="94"/>
      <c r="STB87" s="94"/>
      <c r="STC87" s="94"/>
      <c r="STD87" s="94"/>
      <c r="STE87" s="94"/>
      <c r="STF87" s="94"/>
      <c r="STG87" s="94"/>
      <c r="STH87" s="94"/>
      <c r="STI87" s="94"/>
      <c r="STJ87" s="94"/>
      <c r="STK87" s="94"/>
      <c r="STL87" s="94"/>
      <c r="STM87" s="94"/>
      <c r="STN87" s="94"/>
      <c r="STO87" s="94"/>
      <c r="STP87" s="94"/>
      <c r="STQ87" s="94"/>
      <c r="STR87" s="94"/>
      <c r="STS87" s="94"/>
      <c r="STT87" s="94"/>
      <c r="STU87" s="94"/>
      <c r="STV87" s="94"/>
      <c r="STW87" s="94"/>
      <c r="STX87" s="94"/>
      <c r="STY87" s="94"/>
      <c r="STZ87" s="94"/>
      <c r="SUA87" s="94"/>
      <c r="SUB87" s="94"/>
      <c r="SUC87" s="94"/>
      <c r="SUD87" s="94"/>
      <c r="SUE87" s="94"/>
      <c r="SUF87" s="94"/>
      <c r="SUG87" s="94"/>
      <c r="SUH87" s="94"/>
      <c r="SUI87" s="94"/>
      <c r="SUJ87" s="94"/>
      <c r="SUK87" s="94"/>
      <c r="SUL87" s="94"/>
      <c r="SUM87" s="94"/>
      <c r="SUN87" s="94"/>
      <c r="SUO87" s="94"/>
      <c r="SUP87" s="94"/>
      <c r="SUQ87" s="94"/>
      <c r="SUR87" s="94"/>
      <c r="SUS87" s="94"/>
      <c r="SUT87" s="94"/>
      <c r="SUU87" s="94"/>
      <c r="SUV87" s="94"/>
      <c r="SUW87" s="94"/>
      <c r="SUX87" s="94"/>
      <c r="SUY87" s="94"/>
      <c r="SUZ87" s="94"/>
      <c r="SVA87" s="94"/>
      <c r="SVB87" s="94"/>
      <c r="SVC87" s="94"/>
      <c r="SVD87" s="94"/>
      <c r="SVE87" s="94"/>
      <c r="SVF87" s="94"/>
      <c r="SVG87" s="94"/>
      <c r="SVH87" s="94"/>
      <c r="SVI87" s="94"/>
      <c r="SVJ87" s="94"/>
      <c r="SVK87" s="94"/>
      <c r="SVL87" s="94"/>
      <c r="SVM87" s="94"/>
      <c r="SVN87" s="94"/>
      <c r="SVO87" s="94"/>
      <c r="SVP87" s="94"/>
      <c r="SVQ87" s="94"/>
      <c r="SVR87" s="94"/>
      <c r="SVS87" s="94"/>
      <c r="SVT87" s="94"/>
      <c r="SVU87" s="94"/>
      <c r="SVV87" s="94"/>
      <c r="SVW87" s="94"/>
      <c r="SVX87" s="94"/>
      <c r="SVY87" s="94"/>
      <c r="SVZ87" s="94"/>
      <c r="SWA87" s="94"/>
      <c r="SWB87" s="94"/>
      <c r="SWC87" s="94"/>
      <c r="SWD87" s="94"/>
      <c r="SWE87" s="94"/>
      <c r="SWF87" s="94"/>
      <c r="SWG87" s="94"/>
      <c r="SWH87" s="94"/>
      <c r="SWI87" s="94"/>
      <c r="SWJ87" s="94"/>
      <c r="SWK87" s="94"/>
      <c r="SWL87" s="94"/>
      <c r="SWM87" s="94"/>
      <c r="SWN87" s="94"/>
      <c r="SWO87" s="94"/>
      <c r="SWP87" s="94"/>
      <c r="SWQ87" s="94"/>
      <c r="SWR87" s="94"/>
      <c r="SWS87" s="94"/>
      <c r="SWT87" s="94"/>
      <c r="SWU87" s="94"/>
      <c r="SWV87" s="94"/>
      <c r="SWW87" s="94"/>
      <c r="SWX87" s="94"/>
      <c r="SWY87" s="94"/>
      <c r="SWZ87" s="94"/>
      <c r="SXA87" s="94"/>
      <c r="SXB87" s="94"/>
      <c r="SXC87" s="94"/>
      <c r="SXD87" s="94"/>
      <c r="SXE87" s="94"/>
      <c r="SXF87" s="94"/>
      <c r="SXG87" s="94"/>
      <c r="SXH87" s="94"/>
      <c r="SXI87" s="94"/>
      <c r="SXJ87" s="94"/>
      <c r="SXK87" s="94"/>
      <c r="SXL87" s="94"/>
      <c r="SXM87" s="94"/>
      <c r="SXN87" s="94"/>
      <c r="SXO87" s="94"/>
      <c r="SXP87" s="94"/>
      <c r="SXQ87" s="94"/>
      <c r="SXR87" s="94"/>
      <c r="SXS87" s="94"/>
      <c r="SXT87" s="94"/>
      <c r="SXU87" s="94"/>
      <c r="SXV87" s="94"/>
      <c r="SXW87" s="94"/>
      <c r="SXX87" s="94"/>
      <c r="SXY87" s="94"/>
      <c r="SXZ87" s="94"/>
      <c r="SYA87" s="94"/>
      <c r="SYB87" s="94"/>
      <c r="SYC87" s="94"/>
      <c r="SYD87" s="94"/>
      <c r="SYE87" s="94"/>
      <c r="SYF87" s="94"/>
      <c r="SYG87" s="94"/>
      <c r="SYH87" s="94"/>
      <c r="SYI87" s="94"/>
      <c r="SYJ87" s="94"/>
      <c r="SYK87" s="94"/>
      <c r="SYL87" s="94"/>
      <c r="SYM87" s="94"/>
      <c r="SYN87" s="94"/>
      <c r="SYO87" s="94"/>
      <c r="SYP87" s="94"/>
      <c r="SYQ87" s="94"/>
      <c r="SYR87" s="94"/>
      <c r="SYS87" s="94"/>
      <c r="SYT87" s="94"/>
      <c r="SYU87" s="94"/>
      <c r="SYV87" s="94"/>
      <c r="SYW87" s="94"/>
      <c r="SYX87" s="94"/>
      <c r="SYY87" s="94"/>
      <c r="SYZ87" s="94"/>
      <c r="SZA87" s="94"/>
      <c r="SZB87" s="94"/>
      <c r="SZC87" s="94"/>
      <c r="SZD87" s="94"/>
      <c r="SZE87" s="94"/>
      <c r="SZF87" s="94"/>
      <c r="SZG87" s="94"/>
      <c r="SZH87" s="94"/>
      <c r="SZI87" s="94"/>
      <c r="SZJ87" s="94"/>
      <c r="SZK87" s="94"/>
      <c r="SZL87" s="94"/>
      <c r="SZM87" s="94"/>
      <c r="SZN87" s="94"/>
      <c r="SZO87" s="94"/>
      <c r="SZP87" s="94"/>
      <c r="SZQ87" s="94"/>
      <c r="SZR87" s="94"/>
      <c r="SZS87" s="94"/>
      <c r="SZT87" s="94"/>
      <c r="SZU87" s="94"/>
      <c r="SZV87" s="94"/>
      <c r="SZW87" s="94"/>
      <c r="SZX87" s="94"/>
      <c r="SZY87" s="94"/>
      <c r="SZZ87" s="94"/>
      <c r="TAA87" s="94"/>
      <c r="TAB87" s="94"/>
      <c r="TAC87" s="94"/>
      <c r="TAD87" s="94"/>
      <c r="TAE87" s="94"/>
      <c r="TAF87" s="94"/>
      <c r="TAG87" s="94"/>
      <c r="TAH87" s="94"/>
      <c r="TAI87" s="94"/>
      <c r="TAJ87" s="94"/>
      <c r="TAK87" s="94"/>
      <c r="TAL87" s="94"/>
      <c r="TAM87" s="94"/>
      <c r="TAN87" s="94"/>
      <c r="TAO87" s="94"/>
      <c r="TAP87" s="94"/>
      <c r="TAQ87" s="94"/>
      <c r="TAR87" s="94"/>
      <c r="TAS87" s="94"/>
      <c r="TAT87" s="94"/>
      <c r="TAU87" s="94"/>
      <c r="TAV87" s="94"/>
      <c r="TAW87" s="94"/>
      <c r="TAX87" s="94"/>
      <c r="TAY87" s="94"/>
      <c r="TAZ87" s="94"/>
      <c r="TBA87" s="94"/>
      <c r="TBB87" s="94"/>
      <c r="TBC87" s="94"/>
      <c r="TBD87" s="94"/>
      <c r="TBE87" s="94"/>
      <c r="TBF87" s="94"/>
      <c r="TBG87" s="94"/>
      <c r="TBH87" s="94"/>
      <c r="TBI87" s="94"/>
      <c r="TBJ87" s="94"/>
      <c r="TBK87" s="94"/>
      <c r="TBL87" s="94"/>
      <c r="TBM87" s="94"/>
      <c r="TBN87" s="94"/>
      <c r="TBO87" s="94"/>
      <c r="TBP87" s="94"/>
      <c r="TBQ87" s="94"/>
      <c r="TBR87" s="94"/>
      <c r="TBS87" s="94"/>
      <c r="TBT87" s="94"/>
      <c r="TBU87" s="94"/>
      <c r="TBV87" s="94"/>
      <c r="TBW87" s="94"/>
      <c r="TBX87" s="94"/>
      <c r="TBY87" s="94"/>
      <c r="TBZ87" s="94"/>
      <c r="TCA87" s="94"/>
      <c r="TCB87" s="94"/>
      <c r="TCC87" s="94"/>
      <c r="TCD87" s="94"/>
      <c r="TCE87" s="94"/>
      <c r="TCF87" s="94"/>
      <c r="TCG87" s="94"/>
      <c r="TCH87" s="94"/>
      <c r="TCI87" s="94"/>
      <c r="TCJ87" s="94"/>
      <c r="TCK87" s="94"/>
      <c r="TCL87" s="94"/>
      <c r="TCM87" s="94"/>
      <c r="TCN87" s="94"/>
      <c r="TCO87" s="94"/>
      <c r="TCP87" s="94"/>
      <c r="TCQ87" s="94"/>
      <c r="TCR87" s="94"/>
      <c r="TCS87" s="94"/>
      <c r="TCT87" s="94"/>
      <c r="TCU87" s="94"/>
      <c r="TCV87" s="94"/>
      <c r="TCW87" s="94"/>
      <c r="TCX87" s="94"/>
      <c r="TCY87" s="94"/>
      <c r="TCZ87" s="94"/>
      <c r="TDA87" s="94"/>
      <c r="TDB87" s="94"/>
      <c r="TDC87" s="94"/>
      <c r="TDD87" s="94"/>
      <c r="TDE87" s="94"/>
      <c r="TDF87" s="94"/>
      <c r="TDG87" s="94"/>
      <c r="TDH87" s="94"/>
      <c r="TDI87" s="94"/>
      <c r="TDJ87" s="94"/>
      <c r="TDK87" s="94"/>
      <c r="TDL87" s="94"/>
      <c r="TDM87" s="94"/>
      <c r="TDN87" s="94"/>
      <c r="TDO87" s="94"/>
      <c r="TDP87" s="94"/>
      <c r="TDQ87" s="94"/>
      <c r="TDR87" s="94"/>
      <c r="TDS87" s="94"/>
      <c r="TDT87" s="94"/>
      <c r="TDU87" s="94"/>
      <c r="TDV87" s="94"/>
      <c r="TDW87" s="94"/>
      <c r="TDX87" s="94"/>
      <c r="TDY87" s="94"/>
      <c r="TDZ87" s="94"/>
      <c r="TEA87" s="94"/>
      <c r="TEB87" s="94"/>
      <c r="TEC87" s="94"/>
      <c r="TED87" s="94"/>
      <c r="TEE87" s="94"/>
      <c r="TEF87" s="94"/>
      <c r="TEG87" s="94"/>
      <c r="TEH87" s="94"/>
      <c r="TEI87" s="94"/>
      <c r="TEJ87" s="94"/>
      <c r="TEK87" s="94"/>
      <c r="TEL87" s="94"/>
      <c r="TEM87" s="94"/>
      <c r="TEN87" s="94"/>
      <c r="TEO87" s="94"/>
      <c r="TEP87" s="94"/>
      <c r="TEQ87" s="94"/>
      <c r="TER87" s="94"/>
      <c r="TES87" s="94"/>
      <c r="TET87" s="94"/>
      <c r="TEU87" s="94"/>
      <c r="TEV87" s="94"/>
      <c r="TEW87" s="94"/>
      <c r="TEX87" s="94"/>
      <c r="TEY87" s="94"/>
      <c r="TEZ87" s="94"/>
      <c r="TFA87" s="94"/>
      <c r="TFB87" s="94"/>
      <c r="TFC87" s="94"/>
      <c r="TFD87" s="94"/>
      <c r="TFE87" s="94"/>
      <c r="TFF87" s="94"/>
      <c r="TFG87" s="94"/>
      <c r="TFH87" s="94"/>
      <c r="TFI87" s="94"/>
      <c r="TFJ87" s="94"/>
      <c r="TFK87" s="94"/>
      <c r="TFL87" s="94"/>
      <c r="TFM87" s="94"/>
      <c r="TFN87" s="94"/>
      <c r="TFO87" s="94"/>
      <c r="TFP87" s="94"/>
      <c r="TFQ87" s="94"/>
      <c r="TFR87" s="94"/>
      <c r="TFS87" s="94"/>
      <c r="TFT87" s="94"/>
      <c r="TFU87" s="94"/>
      <c r="TFV87" s="94"/>
      <c r="TFW87" s="94"/>
      <c r="TFX87" s="94"/>
      <c r="TFY87" s="94"/>
      <c r="TFZ87" s="94"/>
      <c r="TGA87" s="94"/>
      <c r="TGB87" s="94"/>
      <c r="TGC87" s="94"/>
      <c r="TGD87" s="94"/>
      <c r="TGE87" s="94"/>
      <c r="TGF87" s="94"/>
      <c r="TGG87" s="94"/>
      <c r="TGH87" s="94"/>
      <c r="TGI87" s="94"/>
      <c r="TGJ87" s="94"/>
      <c r="TGK87" s="94"/>
      <c r="TGL87" s="94"/>
      <c r="TGM87" s="94"/>
      <c r="TGN87" s="94"/>
      <c r="TGO87" s="94"/>
      <c r="TGP87" s="94"/>
      <c r="TGQ87" s="94"/>
      <c r="TGR87" s="94"/>
      <c r="TGS87" s="94"/>
      <c r="TGT87" s="94"/>
      <c r="TGU87" s="94"/>
      <c r="TGV87" s="94"/>
      <c r="TGW87" s="94"/>
      <c r="TGX87" s="94"/>
      <c r="TGY87" s="94"/>
      <c r="TGZ87" s="94"/>
      <c r="THA87" s="94"/>
      <c r="THB87" s="94"/>
      <c r="THC87" s="94"/>
      <c r="THD87" s="94"/>
      <c r="THE87" s="94"/>
      <c r="THF87" s="94"/>
      <c r="THG87" s="94"/>
      <c r="THH87" s="94"/>
      <c r="THI87" s="94"/>
      <c r="THJ87" s="94"/>
      <c r="THK87" s="94"/>
      <c r="THL87" s="94"/>
      <c r="THM87" s="94"/>
      <c r="THN87" s="94"/>
      <c r="THO87" s="94"/>
      <c r="THP87" s="94"/>
      <c r="THQ87" s="94"/>
      <c r="THR87" s="94"/>
      <c r="THS87" s="94"/>
      <c r="THT87" s="94"/>
      <c r="THU87" s="94"/>
      <c r="THV87" s="94"/>
      <c r="THW87" s="94"/>
      <c r="THX87" s="94"/>
      <c r="THY87" s="94"/>
      <c r="THZ87" s="94"/>
      <c r="TIA87" s="94"/>
      <c r="TIB87" s="94"/>
      <c r="TIC87" s="94"/>
      <c r="TID87" s="94"/>
      <c r="TIE87" s="94"/>
      <c r="TIF87" s="94"/>
      <c r="TIG87" s="94"/>
      <c r="TIH87" s="94"/>
      <c r="TII87" s="94"/>
      <c r="TIJ87" s="94"/>
      <c r="TIK87" s="94"/>
      <c r="TIL87" s="94"/>
      <c r="TIM87" s="94"/>
      <c r="TIN87" s="94"/>
      <c r="TIO87" s="94"/>
      <c r="TIP87" s="94"/>
      <c r="TIQ87" s="94"/>
      <c r="TIR87" s="94"/>
      <c r="TIS87" s="94"/>
      <c r="TIT87" s="94"/>
      <c r="TIU87" s="94"/>
      <c r="TIV87" s="94"/>
      <c r="TIW87" s="94"/>
      <c r="TIX87" s="94"/>
      <c r="TIY87" s="94"/>
      <c r="TIZ87" s="94"/>
      <c r="TJA87" s="94"/>
      <c r="TJB87" s="94"/>
      <c r="TJC87" s="94"/>
      <c r="TJD87" s="94"/>
      <c r="TJE87" s="94"/>
      <c r="TJF87" s="94"/>
      <c r="TJG87" s="94"/>
      <c r="TJH87" s="94"/>
      <c r="TJI87" s="94"/>
      <c r="TJJ87" s="94"/>
      <c r="TJK87" s="94"/>
      <c r="TJL87" s="94"/>
      <c r="TJM87" s="94"/>
      <c r="TJN87" s="94"/>
      <c r="TJO87" s="94"/>
      <c r="TJP87" s="94"/>
      <c r="TJQ87" s="94"/>
      <c r="TJR87" s="94"/>
      <c r="TJS87" s="94"/>
      <c r="TJT87" s="94"/>
      <c r="TJU87" s="94"/>
      <c r="TJV87" s="94"/>
      <c r="TJW87" s="94"/>
      <c r="TJX87" s="94"/>
      <c r="TJY87" s="94"/>
      <c r="TJZ87" s="94"/>
      <c r="TKA87" s="94"/>
      <c r="TKB87" s="94"/>
      <c r="TKC87" s="94"/>
      <c r="TKD87" s="94"/>
      <c r="TKE87" s="94"/>
      <c r="TKF87" s="94"/>
      <c r="TKG87" s="94"/>
      <c r="TKH87" s="94"/>
      <c r="TKI87" s="94"/>
      <c r="TKJ87" s="94"/>
      <c r="TKK87" s="94"/>
      <c r="TKL87" s="94"/>
      <c r="TKM87" s="94"/>
      <c r="TKN87" s="94"/>
      <c r="TKO87" s="94"/>
      <c r="TKP87" s="94"/>
      <c r="TKQ87" s="94"/>
      <c r="TKR87" s="94"/>
      <c r="TKS87" s="94"/>
      <c r="TKT87" s="94"/>
      <c r="TKU87" s="94"/>
      <c r="TKV87" s="94"/>
      <c r="TKW87" s="94"/>
      <c r="TKX87" s="94"/>
      <c r="TKY87" s="94"/>
      <c r="TKZ87" s="94"/>
      <c r="TLA87" s="94"/>
      <c r="TLB87" s="94"/>
      <c r="TLC87" s="94"/>
      <c r="TLD87" s="94"/>
      <c r="TLE87" s="94"/>
      <c r="TLF87" s="94"/>
      <c r="TLG87" s="94"/>
      <c r="TLH87" s="94"/>
      <c r="TLI87" s="94"/>
      <c r="TLJ87" s="94"/>
      <c r="TLK87" s="94"/>
      <c r="TLL87" s="94"/>
      <c r="TLM87" s="94"/>
      <c r="TLN87" s="94"/>
      <c r="TLO87" s="94"/>
      <c r="TLP87" s="94"/>
      <c r="TLQ87" s="94"/>
      <c r="TLR87" s="94"/>
      <c r="TLS87" s="94"/>
      <c r="TLT87" s="94"/>
      <c r="TLU87" s="94"/>
      <c r="TLV87" s="94"/>
      <c r="TLW87" s="94"/>
      <c r="TLX87" s="94"/>
      <c r="TLY87" s="94"/>
      <c r="TLZ87" s="94"/>
      <c r="TMA87" s="94"/>
      <c r="TMB87" s="94"/>
      <c r="TMC87" s="94"/>
      <c r="TMD87" s="94"/>
      <c r="TME87" s="94"/>
      <c r="TMF87" s="94"/>
      <c r="TMG87" s="94"/>
      <c r="TMH87" s="94"/>
      <c r="TMI87" s="94"/>
      <c r="TMJ87" s="94"/>
      <c r="TMK87" s="94"/>
      <c r="TML87" s="94"/>
      <c r="TMM87" s="94"/>
      <c r="TMN87" s="94"/>
      <c r="TMO87" s="94"/>
      <c r="TMP87" s="94"/>
      <c r="TMQ87" s="94"/>
      <c r="TMR87" s="94"/>
      <c r="TMS87" s="94"/>
      <c r="TMT87" s="94"/>
      <c r="TMU87" s="94"/>
      <c r="TMV87" s="94"/>
      <c r="TMW87" s="94"/>
      <c r="TMX87" s="94"/>
      <c r="TMY87" s="94"/>
      <c r="TMZ87" s="94"/>
      <c r="TNA87" s="94"/>
      <c r="TNB87" s="94"/>
      <c r="TNC87" s="94"/>
      <c r="TND87" s="94"/>
      <c r="TNE87" s="94"/>
      <c r="TNF87" s="94"/>
      <c r="TNG87" s="94"/>
      <c r="TNH87" s="94"/>
      <c r="TNI87" s="94"/>
      <c r="TNJ87" s="94"/>
      <c r="TNK87" s="94"/>
      <c r="TNL87" s="94"/>
      <c r="TNM87" s="94"/>
      <c r="TNN87" s="94"/>
      <c r="TNO87" s="94"/>
      <c r="TNP87" s="94"/>
      <c r="TNQ87" s="94"/>
      <c r="TNR87" s="94"/>
      <c r="TNS87" s="94"/>
      <c r="TNT87" s="94"/>
      <c r="TNU87" s="94"/>
      <c r="TNV87" s="94"/>
      <c r="TNW87" s="94"/>
      <c r="TNX87" s="94"/>
      <c r="TNY87" s="94"/>
      <c r="TNZ87" s="94"/>
      <c r="TOA87" s="94"/>
      <c r="TOB87" s="94"/>
      <c r="TOC87" s="94"/>
      <c r="TOD87" s="94"/>
      <c r="TOE87" s="94"/>
      <c r="TOF87" s="94"/>
      <c r="TOG87" s="94"/>
      <c r="TOH87" s="94"/>
      <c r="TOI87" s="94"/>
      <c r="TOJ87" s="94"/>
      <c r="TOK87" s="94"/>
      <c r="TOL87" s="94"/>
      <c r="TOM87" s="94"/>
      <c r="TON87" s="94"/>
      <c r="TOO87" s="94"/>
      <c r="TOP87" s="94"/>
      <c r="TOQ87" s="94"/>
      <c r="TOR87" s="94"/>
      <c r="TOS87" s="94"/>
      <c r="TOT87" s="94"/>
      <c r="TOU87" s="94"/>
      <c r="TOV87" s="94"/>
      <c r="TOW87" s="94"/>
      <c r="TOX87" s="94"/>
      <c r="TOY87" s="94"/>
      <c r="TOZ87" s="94"/>
      <c r="TPA87" s="94"/>
      <c r="TPB87" s="94"/>
      <c r="TPC87" s="94"/>
      <c r="TPD87" s="94"/>
      <c r="TPE87" s="94"/>
      <c r="TPF87" s="94"/>
      <c r="TPG87" s="94"/>
      <c r="TPH87" s="94"/>
      <c r="TPI87" s="94"/>
      <c r="TPJ87" s="94"/>
      <c r="TPK87" s="94"/>
      <c r="TPL87" s="94"/>
      <c r="TPM87" s="94"/>
      <c r="TPN87" s="94"/>
      <c r="TPO87" s="94"/>
      <c r="TPP87" s="94"/>
      <c r="TPQ87" s="94"/>
      <c r="TPR87" s="94"/>
      <c r="TPS87" s="94"/>
      <c r="TPT87" s="94"/>
      <c r="TPU87" s="94"/>
      <c r="TPV87" s="94"/>
      <c r="TPW87" s="94"/>
      <c r="TPX87" s="94"/>
      <c r="TPY87" s="94"/>
      <c r="TPZ87" s="94"/>
      <c r="TQA87" s="94"/>
      <c r="TQB87" s="94"/>
      <c r="TQC87" s="94"/>
      <c r="TQD87" s="94"/>
      <c r="TQE87" s="94"/>
      <c r="TQF87" s="94"/>
      <c r="TQG87" s="94"/>
      <c r="TQH87" s="94"/>
      <c r="TQI87" s="94"/>
      <c r="TQJ87" s="94"/>
      <c r="TQK87" s="94"/>
      <c r="TQL87" s="94"/>
      <c r="TQM87" s="94"/>
      <c r="TQN87" s="94"/>
      <c r="TQO87" s="94"/>
      <c r="TQP87" s="94"/>
      <c r="TQQ87" s="94"/>
      <c r="TQR87" s="94"/>
      <c r="TQS87" s="94"/>
      <c r="TQT87" s="94"/>
      <c r="TQU87" s="94"/>
      <c r="TQV87" s="94"/>
      <c r="TQW87" s="94"/>
      <c r="TQX87" s="94"/>
      <c r="TQY87" s="94"/>
      <c r="TQZ87" s="94"/>
      <c r="TRA87" s="94"/>
      <c r="TRB87" s="94"/>
      <c r="TRC87" s="94"/>
      <c r="TRD87" s="94"/>
      <c r="TRE87" s="94"/>
      <c r="TRF87" s="94"/>
      <c r="TRG87" s="94"/>
      <c r="TRH87" s="94"/>
      <c r="TRI87" s="94"/>
      <c r="TRJ87" s="94"/>
      <c r="TRK87" s="94"/>
      <c r="TRL87" s="94"/>
      <c r="TRM87" s="94"/>
      <c r="TRN87" s="94"/>
      <c r="TRO87" s="94"/>
      <c r="TRP87" s="94"/>
      <c r="TRQ87" s="94"/>
      <c r="TRR87" s="94"/>
      <c r="TRS87" s="94"/>
      <c r="TRT87" s="94"/>
      <c r="TRU87" s="94"/>
      <c r="TRV87" s="94"/>
      <c r="TRW87" s="94"/>
      <c r="TRX87" s="94"/>
      <c r="TRY87" s="94"/>
      <c r="TRZ87" s="94"/>
      <c r="TSA87" s="94"/>
      <c r="TSB87" s="94"/>
      <c r="TSC87" s="94"/>
      <c r="TSD87" s="94"/>
      <c r="TSE87" s="94"/>
      <c r="TSF87" s="94"/>
      <c r="TSG87" s="94"/>
      <c r="TSH87" s="94"/>
      <c r="TSI87" s="94"/>
      <c r="TSJ87" s="94"/>
      <c r="TSK87" s="94"/>
      <c r="TSL87" s="94"/>
      <c r="TSM87" s="94"/>
      <c r="TSN87" s="94"/>
      <c r="TSO87" s="94"/>
      <c r="TSP87" s="94"/>
      <c r="TSQ87" s="94"/>
      <c r="TSR87" s="94"/>
      <c r="TSS87" s="94"/>
      <c r="TST87" s="94"/>
      <c r="TSU87" s="94"/>
      <c r="TSV87" s="94"/>
      <c r="TSW87" s="94"/>
      <c r="TSX87" s="94"/>
      <c r="TSY87" s="94"/>
      <c r="TSZ87" s="94"/>
      <c r="TTA87" s="94"/>
      <c r="TTB87" s="94"/>
      <c r="TTC87" s="94"/>
      <c r="TTD87" s="94"/>
      <c r="TTE87" s="94"/>
      <c r="TTF87" s="94"/>
      <c r="TTG87" s="94"/>
      <c r="TTH87" s="94"/>
      <c r="TTI87" s="94"/>
      <c r="TTJ87" s="94"/>
      <c r="TTK87" s="94"/>
      <c r="TTL87" s="94"/>
      <c r="TTM87" s="94"/>
      <c r="TTN87" s="94"/>
      <c r="TTO87" s="94"/>
      <c r="TTP87" s="94"/>
      <c r="TTQ87" s="94"/>
      <c r="TTR87" s="94"/>
      <c r="TTS87" s="94"/>
      <c r="TTT87" s="94"/>
      <c r="TTU87" s="94"/>
      <c r="TTV87" s="94"/>
      <c r="TTW87" s="94"/>
      <c r="TTX87" s="94"/>
      <c r="TTY87" s="94"/>
      <c r="TTZ87" s="94"/>
      <c r="TUA87" s="94"/>
      <c r="TUB87" s="94"/>
      <c r="TUC87" s="94"/>
      <c r="TUD87" s="94"/>
      <c r="TUE87" s="94"/>
      <c r="TUF87" s="94"/>
      <c r="TUG87" s="94"/>
      <c r="TUH87" s="94"/>
      <c r="TUI87" s="94"/>
      <c r="TUJ87" s="94"/>
      <c r="TUK87" s="94"/>
      <c r="TUL87" s="94"/>
      <c r="TUM87" s="94"/>
      <c r="TUN87" s="94"/>
      <c r="TUO87" s="94"/>
      <c r="TUP87" s="94"/>
      <c r="TUQ87" s="94"/>
      <c r="TUR87" s="94"/>
      <c r="TUS87" s="94"/>
      <c r="TUT87" s="94"/>
      <c r="TUU87" s="94"/>
      <c r="TUV87" s="94"/>
      <c r="TUW87" s="94"/>
      <c r="TUX87" s="94"/>
      <c r="TUY87" s="94"/>
      <c r="TUZ87" s="94"/>
      <c r="TVA87" s="94"/>
      <c r="TVB87" s="94"/>
      <c r="TVC87" s="94"/>
      <c r="TVD87" s="94"/>
      <c r="TVE87" s="94"/>
      <c r="TVF87" s="94"/>
      <c r="TVG87" s="94"/>
      <c r="TVH87" s="94"/>
      <c r="TVI87" s="94"/>
      <c r="TVJ87" s="94"/>
      <c r="TVK87" s="94"/>
      <c r="TVL87" s="94"/>
      <c r="TVM87" s="94"/>
      <c r="TVN87" s="94"/>
      <c r="TVO87" s="94"/>
      <c r="TVP87" s="94"/>
      <c r="TVQ87" s="94"/>
      <c r="TVR87" s="94"/>
      <c r="TVS87" s="94"/>
      <c r="TVT87" s="94"/>
      <c r="TVU87" s="94"/>
      <c r="TVV87" s="94"/>
      <c r="TVW87" s="94"/>
      <c r="TVX87" s="94"/>
      <c r="TVY87" s="94"/>
      <c r="TVZ87" s="94"/>
      <c r="TWA87" s="94"/>
      <c r="TWB87" s="94"/>
      <c r="TWC87" s="94"/>
      <c r="TWD87" s="94"/>
      <c r="TWE87" s="94"/>
      <c r="TWF87" s="94"/>
      <c r="TWG87" s="94"/>
      <c r="TWH87" s="94"/>
      <c r="TWI87" s="94"/>
      <c r="TWJ87" s="94"/>
      <c r="TWK87" s="94"/>
      <c r="TWL87" s="94"/>
      <c r="TWM87" s="94"/>
      <c r="TWN87" s="94"/>
      <c r="TWO87" s="94"/>
      <c r="TWP87" s="94"/>
      <c r="TWQ87" s="94"/>
      <c r="TWR87" s="94"/>
      <c r="TWS87" s="94"/>
      <c r="TWT87" s="94"/>
      <c r="TWU87" s="94"/>
      <c r="TWV87" s="94"/>
      <c r="TWW87" s="94"/>
      <c r="TWX87" s="94"/>
      <c r="TWY87" s="94"/>
      <c r="TWZ87" s="94"/>
      <c r="TXA87" s="94"/>
      <c r="TXB87" s="94"/>
      <c r="TXC87" s="94"/>
      <c r="TXD87" s="94"/>
      <c r="TXE87" s="94"/>
      <c r="TXF87" s="94"/>
      <c r="TXG87" s="94"/>
      <c r="TXH87" s="94"/>
      <c r="TXI87" s="94"/>
      <c r="TXJ87" s="94"/>
      <c r="TXK87" s="94"/>
      <c r="TXL87" s="94"/>
      <c r="TXM87" s="94"/>
      <c r="TXN87" s="94"/>
      <c r="TXO87" s="94"/>
      <c r="TXP87" s="94"/>
      <c r="TXQ87" s="94"/>
      <c r="TXR87" s="94"/>
      <c r="TXS87" s="94"/>
      <c r="TXT87" s="94"/>
      <c r="TXU87" s="94"/>
      <c r="TXV87" s="94"/>
      <c r="TXW87" s="94"/>
      <c r="TXX87" s="94"/>
      <c r="TXY87" s="94"/>
      <c r="TXZ87" s="94"/>
      <c r="TYA87" s="94"/>
      <c r="TYB87" s="94"/>
      <c r="TYC87" s="94"/>
      <c r="TYD87" s="94"/>
      <c r="TYE87" s="94"/>
      <c r="TYF87" s="94"/>
      <c r="TYG87" s="94"/>
      <c r="TYH87" s="94"/>
      <c r="TYI87" s="94"/>
      <c r="TYJ87" s="94"/>
      <c r="TYK87" s="94"/>
      <c r="TYL87" s="94"/>
      <c r="TYM87" s="94"/>
      <c r="TYN87" s="94"/>
      <c r="TYO87" s="94"/>
      <c r="TYP87" s="94"/>
      <c r="TYQ87" s="94"/>
      <c r="TYR87" s="94"/>
      <c r="TYS87" s="94"/>
      <c r="TYT87" s="94"/>
      <c r="TYU87" s="94"/>
      <c r="TYV87" s="94"/>
      <c r="TYW87" s="94"/>
      <c r="TYX87" s="94"/>
      <c r="TYY87" s="94"/>
      <c r="TYZ87" s="94"/>
      <c r="TZA87" s="94"/>
      <c r="TZB87" s="94"/>
      <c r="TZC87" s="94"/>
      <c r="TZD87" s="94"/>
      <c r="TZE87" s="94"/>
      <c r="TZF87" s="94"/>
      <c r="TZG87" s="94"/>
      <c r="TZH87" s="94"/>
      <c r="TZI87" s="94"/>
      <c r="TZJ87" s="94"/>
      <c r="TZK87" s="94"/>
      <c r="TZL87" s="94"/>
      <c r="TZM87" s="94"/>
      <c r="TZN87" s="94"/>
      <c r="TZO87" s="94"/>
      <c r="TZP87" s="94"/>
      <c r="TZQ87" s="94"/>
      <c r="TZR87" s="94"/>
      <c r="TZS87" s="94"/>
      <c r="TZT87" s="94"/>
      <c r="TZU87" s="94"/>
      <c r="TZV87" s="94"/>
      <c r="TZW87" s="94"/>
      <c r="TZX87" s="94"/>
      <c r="TZY87" s="94"/>
      <c r="TZZ87" s="94"/>
      <c r="UAA87" s="94"/>
      <c r="UAB87" s="94"/>
      <c r="UAC87" s="94"/>
      <c r="UAD87" s="94"/>
      <c r="UAE87" s="94"/>
      <c r="UAF87" s="94"/>
      <c r="UAG87" s="94"/>
      <c r="UAH87" s="94"/>
      <c r="UAI87" s="94"/>
      <c r="UAJ87" s="94"/>
      <c r="UAK87" s="94"/>
      <c r="UAL87" s="94"/>
      <c r="UAM87" s="94"/>
      <c r="UAN87" s="94"/>
      <c r="UAO87" s="94"/>
      <c r="UAP87" s="94"/>
      <c r="UAQ87" s="94"/>
      <c r="UAR87" s="94"/>
      <c r="UAS87" s="94"/>
      <c r="UAT87" s="94"/>
      <c r="UAU87" s="94"/>
      <c r="UAV87" s="94"/>
      <c r="UAW87" s="94"/>
      <c r="UAX87" s="94"/>
      <c r="UAY87" s="94"/>
      <c r="UAZ87" s="94"/>
      <c r="UBA87" s="94"/>
      <c r="UBB87" s="94"/>
      <c r="UBC87" s="94"/>
      <c r="UBD87" s="94"/>
      <c r="UBE87" s="94"/>
      <c r="UBF87" s="94"/>
      <c r="UBG87" s="94"/>
      <c r="UBH87" s="94"/>
      <c r="UBI87" s="94"/>
      <c r="UBJ87" s="94"/>
      <c r="UBK87" s="94"/>
      <c r="UBL87" s="94"/>
      <c r="UBM87" s="94"/>
      <c r="UBN87" s="94"/>
      <c r="UBO87" s="94"/>
      <c r="UBP87" s="94"/>
      <c r="UBQ87" s="94"/>
      <c r="UBR87" s="94"/>
      <c r="UBS87" s="94"/>
      <c r="UBT87" s="94"/>
      <c r="UBU87" s="94"/>
      <c r="UBV87" s="94"/>
      <c r="UBW87" s="94"/>
      <c r="UBX87" s="94"/>
      <c r="UBY87" s="94"/>
      <c r="UBZ87" s="94"/>
      <c r="UCA87" s="94"/>
      <c r="UCB87" s="94"/>
      <c r="UCC87" s="94"/>
      <c r="UCD87" s="94"/>
      <c r="UCE87" s="94"/>
      <c r="UCF87" s="94"/>
      <c r="UCG87" s="94"/>
      <c r="UCH87" s="94"/>
      <c r="UCI87" s="94"/>
      <c r="UCJ87" s="94"/>
      <c r="UCK87" s="94"/>
      <c r="UCL87" s="94"/>
      <c r="UCM87" s="94"/>
      <c r="UCN87" s="94"/>
      <c r="UCO87" s="94"/>
      <c r="UCP87" s="94"/>
      <c r="UCQ87" s="94"/>
      <c r="UCR87" s="94"/>
      <c r="UCS87" s="94"/>
      <c r="UCT87" s="94"/>
      <c r="UCU87" s="94"/>
      <c r="UCV87" s="94"/>
      <c r="UCW87" s="94"/>
      <c r="UCX87" s="94"/>
      <c r="UCY87" s="94"/>
      <c r="UCZ87" s="94"/>
      <c r="UDA87" s="94"/>
      <c r="UDB87" s="94"/>
      <c r="UDC87" s="94"/>
      <c r="UDD87" s="94"/>
      <c r="UDE87" s="94"/>
      <c r="UDF87" s="94"/>
      <c r="UDG87" s="94"/>
      <c r="UDH87" s="94"/>
      <c r="UDI87" s="94"/>
      <c r="UDJ87" s="94"/>
      <c r="UDK87" s="94"/>
      <c r="UDL87" s="94"/>
      <c r="UDM87" s="94"/>
      <c r="UDN87" s="94"/>
      <c r="UDO87" s="94"/>
      <c r="UDP87" s="94"/>
      <c r="UDQ87" s="94"/>
      <c r="UDR87" s="94"/>
      <c r="UDS87" s="94"/>
      <c r="UDT87" s="94"/>
      <c r="UDU87" s="94"/>
      <c r="UDV87" s="94"/>
      <c r="UDW87" s="94"/>
      <c r="UDX87" s="94"/>
      <c r="UDY87" s="94"/>
      <c r="UDZ87" s="94"/>
      <c r="UEA87" s="94"/>
      <c r="UEB87" s="94"/>
      <c r="UEC87" s="94"/>
      <c r="UED87" s="94"/>
      <c r="UEE87" s="94"/>
      <c r="UEF87" s="94"/>
      <c r="UEG87" s="94"/>
      <c r="UEH87" s="94"/>
      <c r="UEI87" s="94"/>
      <c r="UEJ87" s="94"/>
      <c r="UEK87" s="94"/>
      <c r="UEL87" s="94"/>
      <c r="UEM87" s="94"/>
      <c r="UEN87" s="94"/>
      <c r="UEO87" s="94"/>
      <c r="UEP87" s="94"/>
      <c r="UEQ87" s="94"/>
      <c r="UER87" s="94"/>
      <c r="UES87" s="94"/>
      <c r="UET87" s="94"/>
      <c r="UEU87" s="94"/>
      <c r="UEV87" s="94"/>
      <c r="UEW87" s="94"/>
      <c r="UEX87" s="94"/>
      <c r="UEY87" s="94"/>
      <c r="UEZ87" s="94"/>
      <c r="UFA87" s="94"/>
      <c r="UFB87" s="94"/>
      <c r="UFC87" s="94"/>
      <c r="UFD87" s="94"/>
      <c r="UFE87" s="94"/>
      <c r="UFF87" s="94"/>
      <c r="UFG87" s="94"/>
      <c r="UFH87" s="94"/>
      <c r="UFI87" s="94"/>
      <c r="UFJ87" s="94"/>
      <c r="UFK87" s="94"/>
      <c r="UFL87" s="94"/>
      <c r="UFM87" s="94"/>
      <c r="UFN87" s="94"/>
      <c r="UFO87" s="94"/>
      <c r="UFP87" s="94"/>
      <c r="UFQ87" s="94"/>
      <c r="UFR87" s="94"/>
      <c r="UFS87" s="94"/>
      <c r="UFT87" s="94"/>
      <c r="UFU87" s="94"/>
      <c r="UFV87" s="94"/>
      <c r="UFW87" s="94"/>
      <c r="UFX87" s="94"/>
      <c r="UFY87" s="94"/>
      <c r="UFZ87" s="94"/>
      <c r="UGA87" s="94"/>
      <c r="UGB87" s="94"/>
      <c r="UGC87" s="94"/>
      <c r="UGD87" s="94"/>
      <c r="UGE87" s="94"/>
      <c r="UGF87" s="94"/>
      <c r="UGG87" s="94"/>
      <c r="UGH87" s="94"/>
      <c r="UGI87" s="94"/>
      <c r="UGJ87" s="94"/>
      <c r="UGK87" s="94"/>
      <c r="UGL87" s="94"/>
      <c r="UGM87" s="94"/>
      <c r="UGN87" s="94"/>
      <c r="UGO87" s="94"/>
      <c r="UGP87" s="94"/>
      <c r="UGQ87" s="94"/>
      <c r="UGR87" s="94"/>
      <c r="UGS87" s="94"/>
      <c r="UGT87" s="94"/>
      <c r="UGU87" s="94"/>
      <c r="UGV87" s="94"/>
      <c r="UGW87" s="94"/>
      <c r="UGX87" s="94"/>
      <c r="UGY87" s="94"/>
      <c r="UGZ87" s="94"/>
      <c r="UHA87" s="94"/>
      <c r="UHB87" s="94"/>
      <c r="UHC87" s="94"/>
      <c r="UHD87" s="94"/>
      <c r="UHE87" s="94"/>
      <c r="UHF87" s="94"/>
      <c r="UHG87" s="94"/>
      <c r="UHH87" s="94"/>
      <c r="UHI87" s="94"/>
      <c r="UHJ87" s="94"/>
      <c r="UHK87" s="94"/>
      <c r="UHL87" s="94"/>
      <c r="UHM87" s="94"/>
      <c r="UHN87" s="94"/>
      <c r="UHO87" s="94"/>
      <c r="UHP87" s="94"/>
      <c r="UHQ87" s="94"/>
      <c r="UHR87" s="94"/>
      <c r="UHS87" s="94"/>
      <c r="UHT87" s="94"/>
      <c r="UHU87" s="94"/>
      <c r="UHV87" s="94"/>
      <c r="UHW87" s="94"/>
      <c r="UHX87" s="94"/>
      <c r="UHY87" s="94"/>
      <c r="UHZ87" s="94"/>
      <c r="UIA87" s="94"/>
      <c r="UIB87" s="94"/>
      <c r="UIC87" s="94"/>
      <c r="UID87" s="94"/>
      <c r="UIE87" s="94"/>
      <c r="UIF87" s="94"/>
      <c r="UIG87" s="94"/>
      <c r="UIH87" s="94"/>
      <c r="UII87" s="94"/>
      <c r="UIJ87" s="94"/>
      <c r="UIK87" s="94"/>
      <c r="UIL87" s="94"/>
      <c r="UIM87" s="94"/>
      <c r="UIN87" s="94"/>
      <c r="UIO87" s="94"/>
      <c r="UIP87" s="94"/>
      <c r="UIQ87" s="94"/>
      <c r="UIR87" s="94"/>
      <c r="UIS87" s="94"/>
      <c r="UIT87" s="94"/>
      <c r="UIU87" s="94"/>
      <c r="UIV87" s="94"/>
      <c r="UIW87" s="94"/>
      <c r="UIX87" s="94"/>
      <c r="UIY87" s="94"/>
      <c r="UIZ87" s="94"/>
      <c r="UJA87" s="94"/>
      <c r="UJB87" s="94"/>
      <c r="UJC87" s="94"/>
      <c r="UJD87" s="94"/>
      <c r="UJE87" s="94"/>
      <c r="UJF87" s="94"/>
      <c r="UJG87" s="94"/>
      <c r="UJH87" s="94"/>
      <c r="UJI87" s="94"/>
      <c r="UJJ87" s="94"/>
      <c r="UJK87" s="94"/>
      <c r="UJL87" s="94"/>
      <c r="UJM87" s="94"/>
      <c r="UJN87" s="94"/>
      <c r="UJO87" s="94"/>
      <c r="UJP87" s="94"/>
      <c r="UJQ87" s="94"/>
      <c r="UJR87" s="94"/>
      <c r="UJS87" s="94"/>
      <c r="UJT87" s="94"/>
      <c r="UJU87" s="94"/>
      <c r="UJV87" s="94"/>
      <c r="UJW87" s="94"/>
      <c r="UJX87" s="94"/>
      <c r="UJY87" s="94"/>
      <c r="UJZ87" s="94"/>
      <c r="UKA87" s="94"/>
      <c r="UKB87" s="94"/>
      <c r="UKC87" s="94"/>
      <c r="UKD87" s="94"/>
      <c r="UKE87" s="94"/>
      <c r="UKF87" s="94"/>
      <c r="UKG87" s="94"/>
      <c r="UKH87" s="94"/>
      <c r="UKI87" s="94"/>
      <c r="UKJ87" s="94"/>
      <c r="UKK87" s="94"/>
      <c r="UKL87" s="94"/>
      <c r="UKM87" s="94"/>
      <c r="UKN87" s="94"/>
      <c r="UKO87" s="94"/>
      <c r="UKP87" s="94"/>
      <c r="UKQ87" s="94"/>
      <c r="UKR87" s="94"/>
      <c r="UKS87" s="94"/>
      <c r="UKT87" s="94"/>
      <c r="UKU87" s="94"/>
      <c r="UKV87" s="94"/>
      <c r="UKW87" s="94"/>
      <c r="UKX87" s="94"/>
      <c r="UKY87" s="94"/>
      <c r="UKZ87" s="94"/>
      <c r="ULA87" s="94"/>
      <c r="ULB87" s="94"/>
      <c r="ULC87" s="94"/>
      <c r="ULD87" s="94"/>
      <c r="ULE87" s="94"/>
      <c r="ULF87" s="94"/>
      <c r="ULG87" s="94"/>
      <c r="ULH87" s="94"/>
      <c r="ULI87" s="94"/>
      <c r="ULJ87" s="94"/>
      <c r="ULK87" s="94"/>
      <c r="ULL87" s="94"/>
      <c r="ULM87" s="94"/>
      <c r="ULN87" s="94"/>
      <c r="ULO87" s="94"/>
      <c r="ULP87" s="94"/>
      <c r="ULQ87" s="94"/>
      <c r="ULR87" s="94"/>
      <c r="ULS87" s="94"/>
      <c r="ULT87" s="94"/>
      <c r="ULU87" s="94"/>
      <c r="ULV87" s="94"/>
      <c r="ULW87" s="94"/>
      <c r="ULX87" s="94"/>
      <c r="ULY87" s="94"/>
      <c r="ULZ87" s="94"/>
      <c r="UMA87" s="94"/>
      <c r="UMB87" s="94"/>
      <c r="UMC87" s="94"/>
      <c r="UMD87" s="94"/>
      <c r="UME87" s="94"/>
      <c r="UMF87" s="94"/>
      <c r="UMG87" s="94"/>
      <c r="UMH87" s="94"/>
      <c r="UMI87" s="94"/>
      <c r="UMJ87" s="94"/>
      <c r="UMK87" s="94"/>
      <c r="UML87" s="94"/>
      <c r="UMM87" s="94"/>
      <c r="UMN87" s="94"/>
      <c r="UMO87" s="94"/>
      <c r="UMP87" s="94"/>
      <c r="UMQ87" s="94"/>
      <c r="UMR87" s="94"/>
      <c r="UMS87" s="94"/>
      <c r="UMT87" s="94"/>
      <c r="UMU87" s="94"/>
      <c r="UMV87" s="94"/>
      <c r="UMW87" s="94"/>
      <c r="UMX87" s="94"/>
      <c r="UMY87" s="94"/>
      <c r="UMZ87" s="94"/>
      <c r="UNA87" s="94"/>
      <c r="UNB87" s="94"/>
      <c r="UNC87" s="94"/>
      <c r="UND87" s="94"/>
      <c r="UNE87" s="94"/>
      <c r="UNF87" s="94"/>
      <c r="UNG87" s="94"/>
      <c r="UNH87" s="94"/>
      <c r="UNI87" s="94"/>
      <c r="UNJ87" s="94"/>
      <c r="UNK87" s="94"/>
      <c r="UNL87" s="94"/>
      <c r="UNM87" s="94"/>
      <c r="UNN87" s="94"/>
      <c r="UNO87" s="94"/>
      <c r="UNP87" s="94"/>
      <c r="UNQ87" s="94"/>
      <c r="UNR87" s="94"/>
      <c r="UNS87" s="94"/>
      <c r="UNT87" s="94"/>
      <c r="UNU87" s="94"/>
      <c r="UNV87" s="94"/>
      <c r="UNW87" s="94"/>
      <c r="UNX87" s="94"/>
      <c r="UNY87" s="94"/>
      <c r="UNZ87" s="94"/>
      <c r="UOA87" s="94"/>
      <c r="UOB87" s="94"/>
      <c r="UOC87" s="94"/>
      <c r="UOD87" s="94"/>
      <c r="UOE87" s="94"/>
      <c r="UOF87" s="94"/>
      <c r="UOG87" s="94"/>
      <c r="UOH87" s="94"/>
      <c r="UOI87" s="94"/>
      <c r="UOJ87" s="94"/>
      <c r="UOK87" s="94"/>
      <c r="UOL87" s="94"/>
      <c r="UOM87" s="94"/>
      <c r="UON87" s="94"/>
      <c r="UOO87" s="94"/>
      <c r="UOP87" s="94"/>
      <c r="UOQ87" s="94"/>
      <c r="UOR87" s="94"/>
      <c r="UOS87" s="94"/>
      <c r="UOT87" s="94"/>
      <c r="UOU87" s="94"/>
      <c r="UOV87" s="94"/>
      <c r="UOW87" s="94"/>
      <c r="UOX87" s="94"/>
      <c r="UOY87" s="94"/>
      <c r="UOZ87" s="94"/>
      <c r="UPA87" s="94"/>
      <c r="UPB87" s="94"/>
      <c r="UPC87" s="94"/>
      <c r="UPD87" s="94"/>
      <c r="UPE87" s="94"/>
      <c r="UPF87" s="94"/>
      <c r="UPG87" s="94"/>
      <c r="UPH87" s="94"/>
      <c r="UPI87" s="94"/>
      <c r="UPJ87" s="94"/>
      <c r="UPK87" s="94"/>
      <c r="UPL87" s="94"/>
      <c r="UPM87" s="94"/>
      <c r="UPN87" s="94"/>
      <c r="UPO87" s="94"/>
      <c r="UPP87" s="94"/>
      <c r="UPQ87" s="94"/>
      <c r="UPR87" s="94"/>
      <c r="UPS87" s="94"/>
      <c r="UPT87" s="94"/>
      <c r="UPU87" s="94"/>
      <c r="UPV87" s="94"/>
      <c r="UPW87" s="94"/>
      <c r="UPX87" s="94"/>
      <c r="UPY87" s="94"/>
      <c r="UPZ87" s="94"/>
      <c r="UQA87" s="94"/>
      <c r="UQB87" s="94"/>
      <c r="UQC87" s="94"/>
      <c r="UQD87" s="94"/>
      <c r="UQE87" s="94"/>
      <c r="UQF87" s="94"/>
      <c r="UQG87" s="94"/>
      <c r="UQH87" s="94"/>
      <c r="UQI87" s="94"/>
      <c r="UQJ87" s="94"/>
      <c r="UQK87" s="94"/>
      <c r="UQL87" s="94"/>
      <c r="UQM87" s="94"/>
      <c r="UQN87" s="94"/>
      <c r="UQO87" s="94"/>
      <c r="UQP87" s="94"/>
      <c r="UQQ87" s="94"/>
      <c r="UQR87" s="94"/>
      <c r="UQS87" s="94"/>
      <c r="UQT87" s="94"/>
      <c r="UQU87" s="94"/>
      <c r="UQV87" s="94"/>
      <c r="UQW87" s="94"/>
      <c r="UQX87" s="94"/>
      <c r="UQY87" s="94"/>
      <c r="UQZ87" s="94"/>
      <c r="URA87" s="94"/>
      <c r="URB87" s="94"/>
      <c r="URC87" s="94"/>
      <c r="URD87" s="94"/>
      <c r="URE87" s="94"/>
      <c r="URF87" s="94"/>
      <c r="URG87" s="94"/>
      <c r="URH87" s="94"/>
      <c r="URI87" s="94"/>
      <c r="URJ87" s="94"/>
      <c r="URK87" s="94"/>
      <c r="URL87" s="94"/>
      <c r="URM87" s="94"/>
      <c r="URN87" s="94"/>
      <c r="URO87" s="94"/>
      <c r="URP87" s="94"/>
      <c r="URQ87" s="94"/>
      <c r="URR87" s="94"/>
      <c r="URS87" s="94"/>
      <c r="URT87" s="94"/>
      <c r="URU87" s="94"/>
      <c r="URV87" s="94"/>
      <c r="URW87" s="94"/>
      <c r="URX87" s="94"/>
      <c r="URY87" s="94"/>
      <c r="URZ87" s="94"/>
      <c r="USA87" s="94"/>
      <c r="USB87" s="94"/>
      <c r="USC87" s="94"/>
      <c r="USD87" s="94"/>
      <c r="USE87" s="94"/>
      <c r="USF87" s="94"/>
      <c r="USG87" s="94"/>
      <c r="USH87" s="94"/>
      <c r="USI87" s="94"/>
      <c r="USJ87" s="94"/>
      <c r="USK87" s="94"/>
      <c r="USL87" s="94"/>
      <c r="USM87" s="94"/>
      <c r="USN87" s="94"/>
      <c r="USO87" s="94"/>
      <c r="USP87" s="94"/>
      <c r="USQ87" s="94"/>
      <c r="USR87" s="94"/>
      <c r="USS87" s="94"/>
      <c r="UST87" s="94"/>
      <c r="USU87" s="94"/>
      <c r="USV87" s="94"/>
      <c r="USW87" s="94"/>
      <c r="USX87" s="94"/>
      <c r="USY87" s="94"/>
      <c r="USZ87" s="94"/>
      <c r="UTA87" s="94"/>
      <c r="UTB87" s="94"/>
      <c r="UTC87" s="94"/>
      <c r="UTD87" s="94"/>
      <c r="UTE87" s="94"/>
      <c r="UTF87" s="94"/>
      <c r="UTG87" s="94"/>
      <c r="UTH87" s="94"/>
      <c r="UTI87" s="94"/>
      <c r="UTJ87" s="94"/>
      <c r="UTK87" s="94"/>
      <c r="UTL87" s="94"/>
      <c r="UTM87" s="94"/>
      <c r="UTN87" s="94"/>
      <c r="UTO87" s="94"/>
      <c r="UTP87" s="94"/>
      <c r="UTQ87" s="94"/>
      <c r="UTR87" s="94"/>
      <c r="UTS87" s="94"/>
      <c r="UTT87" s="94"/>
      <c r="UTU87" s="94"/>
      <c r="UTV87" s="94"/>
      <c r="UTW87" s="94"/>
      <c r="UTX87" s="94"/>
      <c r="UTY87" s="94"/>
      <c r="UTZ87" s="94"/>
      <c r="UUA87" s="94"/>
      <c r="UUB87" s="94"/>
      <c r="UUC87" s="94"/>
      <c r="UUD87" s="94"/>
      <c r="UUE87" s="94"/>
      <c r="UUF87" s="94"/>
      <c r="UUG87" s="94"/>
      <c r="UUH87" s="94"/>
      <c r="UUI87" s="94"/>
      <c r="UUJ87" s="94"/>
      <c r="UUK87" s="94"/>
      <c r="UUL87" s="94"/>
      <c r="UUM87" s="94"/>
      <c r="UUN87" s="94"/>
      <c r="UUO87" s="94"/>
      <c r="UUP87" s="94"/>
      <c r="UUQ87" s="94"/>
      <c r="UUR87" s="94"/>
      <c r="UUS87" s="94"/>
      <c r="UUT87" s="94"/>
      <c r="UUU87" s="94"/>
      <c r="UUV87" s="94"/>
      <c r="UUW87" s="94"/>
      <c r="UUX87" s="94"/>
      <c r="UUY87" s="94"/>
      <c r="UUZ87" s="94"/>
      <c r="UVA87" s="94"/>
      <c r="UVB87" s="94"/>
      <c r="UVC87" s="94"/>
      <c r="UVD87" s="94"/>
      <c r="UVE87" s="94"/>
      <c r="UVF87" s="94"/>
      <c r="UVG87" s="94"/>
      <c r="UVH87" s="94"/>
      <c r="UVI87" s="94"/>
      <c r="UVJ87" s="94"/>
      <c r="UVK87" s="94"/>
      <c r="UVL87" s="94"/>
      <c r="UVM87" s="94"/>
      <c r="UVN87" s="94"/>
      <c r="UVO87" s="94"/>
      <c r="UVP87" s="94"/>
      <c r="UVQ87" s="94"/>
      <c r="UVR87" s="94"/>
      <c r="UVS87" s="94"/>
      <c r="UVT87" s="94"/>
      <c r="UVU87" s="94"/>
      <c r="UVV87" s="94"/>
      <c r="UVW87" s="94"/>
      <c r="UVX87" s="94"/>
      <c r="UVY87" s="94"/>
      <c r="UVZ87" s="94"/>
      <c r="UWA87" s="94"/>
      <c r="UWB87" s="94"/>
      <c r="UWC87" s="94"/>
      <c r="UWD87" s="94"/>
      <c r="UWE87" s="94"/>
      <c r="UWF87" s="94"/>
      <c r="UWG87" s="94"/>
      <c r="UWH87" s="94"/>
      <c r="UWI87" s="94"/>
      <c r="UWJ87" s="94"/>
      <c r="UWK87" s="94"/>
      <c r="UWL87" s="94"/>
      <c r="UWM87" s="94"/>
      <c r="UWN87" s="94"/>
      <c r="UWO87" s="94"/>
      <c r="UWP87" s="94"/>
      <c r="UWQ87" s="94"/>
      <c r="UWR87" s="94"/>
      <c r="UWS87" s="94"/>
      <c r="UWT87" s="94"/>
      <c r="UWU87" s="94"/>
      <c r="UWV87" s="94"/>
      <c r="UWW87" s="94"/>
      <c r="UWX87" s="94"/>
      <c r="UWY87" s="94"/>
      <c r="UWZ87" s="94"/>
      <c r="UXA87" s="94"/>
      <c r="UXB87" s="94"/>
      <c r="UXC87" s="94"/>
      <c r="UXD87" s="94"/>
      <c r="UXE87" s="94"/>
      <c r="UXF87" s="94"/>
      <c r="UXG87" s="94"/>
      <c r="UXH87" s="94"/>
      <c r="UXI87" s="94"/>
      <c r="UXJ87" s="94"/>
      <c r="UXK87" s="94"/>
      <c r="UXL87" s="94"/>
      <c r="UXM87" s="94"/>
      <c r="UXN87" s="94"/>
      <c r="UXO87" s="94"/>
      <c r="UXP87" s="94"/>
      <c r="UXQ87" s="94"/>
      <c r="UXR87" s="94"/>
      <c r="UXS87" s="94"/>
      <c r="UXT87" s="94"/>
      <c r="UXU87" s="94"/>
      <c r="UXV87" s="94"/>
      <c r="UXW87" s="94"/>
      <c r="UXX87" s="94"/>
      <c r="UXY87" s="94"/>
      <c r="UXZ87" s="94"/>
      <c r="UYA87" s="94"/>
      <c r="UYB87" s="94"/>
      <c r="UYC87" s="94"/>
      <c r="UYD87" s="94"/>
      <c r="UYE87" s="94"/>
      <c r="UYF87" s="94"/>
      <c r="UYG87" s="94"/>
      <c r="UYH87" s="94"/>
      <c r="UYI87" s="94"/>
      <c r="UYJ87" s="94"/>
      <c r="UYK87" s="94"/>
      <c r="UYL87" s="94"/>
      <c r="UYM87" s="94"/>
      <c r="UYN87" s="94"/>
      <c r="UYO87" s="94"/>
      <c r="UYP87" s="94"/>
      <c r="UYQ87" s="94"/>
      <c r="UYR87" s="94"/>
      <c r="UYS87" s="94"/>
      <c r="UYT87" s="94"/>
      <c r="UYU87" s="94"/>
      <c r="UYV87" s="94"/>
      <c r="UYW87" s="94"/>
      <c r="UYX87" s="94"/>
      <c r="UYY87" s="94"/>
      <c r="UYZ87" s="94"/>
      <c r="UZA87" s="94"/>
      <c r="UZB87" s="94"/>
      <c r="UZC87" s="94"/>
      <c r="UZD87" s="94"/>
      <c r="UZE87" s="94"/>
      <c r="UZF87" s="94"/>
      <c r="UZG87" s="94"/>
      <c r="UZH87" s="94"/>
      <c r="UZI87" s="94"/>
      <c r="UZJ87" s="94"/>
      <c r="UZK87" s="94"/>
      <c r="UZL87" s="94"/>
      <c r="UZM87" s="94"/>
      <c r="UZN87" s="94"/>
      <c r="UZO87" s="94"/>
      <c r="UZP87" s="94"/>
      <c r="UZQ87" s="94"/>
      <c r="UZR87" s="94"/>
      <c r="UZS87" s="94"/>
      <c r="UZT87" s="94"/>
      <c r="UZU87" s="94"/>
      <c r="UZV87" s="94"/>
      <c r="UZW87" s="94"/>
      <c r="UZX87" s="94"/>
      <c r="UZY87" s="94"/>
      <c r="UZZ87" s="94"/>
      <c r="VAA87" s="94"/>
      <c r="VAB87" s="94"/>
      <c r="VAC87" s="94"/>
      <c r="VAD87" s="94"/>
      <c r="VAE87" s="94"/>
      <c r="VAF87" s="94"/>
      <c r="VAG87" s="94"/>
      <c r="VAH87" s="94"/>
      <c r="VAI87" s="94"/>
      <c r="VAJ87" s="94"/>
      <c r="VAK87" s="94"/>
      <c r="VAL87" s="94"/>
      <c r="VAM87" s="94"/>
      <c r="VAN87" s="94"/>
      <c r="VAO87" s="94"/>
      <c r="VAP87" s="94"/>
      <c r="VAQ87" s="94"/>
      <c r="VAR87" s="94"/>
      <c r="VAS87" s="94"/>
      <c r="VAT87" s="94"/>
      <c r="VAU87" s="94"/>
      <c r="VAV87" s="94"/>
      <c r="VAW87" s="94"/>
      <c r="VAX87" s="94"/>
      <c r="VAY87" s="94"/>
      <c r="VAZ87" s="94"/>
      <c r="VBA87" s="94"/>
      <c r="VBB87" s="94"/>
      <c r="VBC87" s="94"/>
      <c r="VBD87" s="94"/>
      <c r="VBE87" s="94"/>
      <c r="VBF87" s="94"/>
      <c r="VBG87" s="94"/>
      <c r="VBH87" s="94"/>
      <c r="VBI87" s="94"/>
      <c r="VBJ87" s="94"/>
      <c r="VBK87" s="94"/>
      <c r="VBL87" s="94"/>
      <c r="VBM87" s="94"/>
      <c r="VBN87" s="94"/>
      <c r="VBO87" s="94"/>
      <c r="VBP87" s="94"/>
      <c r="VBQ87" s="94"/>
      <c r="VBR87" s="94"/>
      <c r="VBS87" s="94"/>
      <c r="VBT87" s="94"/>
      <c r="VBU87" s="94"/>
      <c r="VBV87" s="94"/>
      <c r="VBW87" s="94"/>
      <c r="VBX87" s="94"/>
      <c r="VBY87" s="94"/>
      <c r="VBZ87" s="94"/>
      <c r="VCA87" s="94"/>
      <c r="VCB87" s="94"/>
      <c r="VCC87" s="94"/>
      <c r="VCD87" s="94"/>
      <c r="VCE87" s="94"/>
      <c r="VCF87" s="94"/>
      <c r="VCG87" s="94"/>
      <c r="VCH87" s="94"/>
      <c r="VCI87" s="94"/>
      <c r="VCJ87" s="94"/>
      <c r="VCK87" s="94"/>
      <c r="VCL87" s="94"/>
      <c r="VCM87" s="94"/>
      <c r="VCN87" s="94"/>
      <c r="VCO87" s="94"/>
      <c r="VCP87" s="94"/>
      <c r="VCQ87" s="94"/>
      <c r="VCR87" s="94"/>
      <c r="VCS87" s="94"/>
      <c r="VCT87" s="94"/>
      <c r="VCU87" s="94"/>
      <c r="VCV87" s="94"/>
      <c r="VCW87" s="94"/>
      <c r="VCX87" s="94"/>
      <c r="VCY87" s="94"/>
      <c r="VCZ87" s="94"/>
      <c r="VDA87" s="94"/>
      <c r="VDB87" s="94"/>
      <c r="VDC87" s="94"/>
      <c r="VDD87" s="94"/>
      <c r="VDE87" s="94"/>
      <c r="VDF87" s="94"/>
      <c r="VDG87" s="94"/>
      <c r="VDH87" s="94"/>
      <c r="VDI87" s="94"/>
      <c r="VDJ87" s="94"/>
      <c r="VDK87" s="94"/>
      <c r="VDL87" s="94"/>
      <c r="VDM87" s="94"/>
      <c r="VDN87" s="94"/>
      <c r="VDO87" s="94"/>
      <c r="VDP87" s="94"/>
      <c r="VDQ87" s="94"/>
      <c r="VDR87" s="94"/>
      <c r="VDS87" s="94"/>
      <c r="VDT87" s="94"/>
      <c r="VDU87" s="94"/>
      <c r="VDV87" s="94"/>
      <c r="VDW87" s="94"/>
      <c r="VDX87" s="94"/>
      <c r="VDY87" s="94"/>
      <c r="VDZ87" s="94"/>
      <c r="VEA87" s="94"/>
      <c r="VEB87" s="94"/>
      <c r="VEC87" s="94"/>
      <c r="VED87" s="94"/>
      <c r="VEE87" s="94"/>
      <c r="VEF87" s="94"/>
      <c r="VEG87" s="94"/>
      <c r="VEH87" s="94"/>
      <c r="VEI87" s="94"/>
      <c r="VEJ87" s="94"/>
      <c r="VEK87" s="94"/>
      <c r="VEL87" s="94"/>
      <c r="VEM87" s="94"/>
      <c r="VEN87" s="94"/>
      <c r="VEO87" s="94"/>
      <c r="VEP87" s="94"/>
      <c r="VEQ87" s="94"/>
      <c r="VER87" s="94"/>
      <c r="VES87" s="94"/>
      <c r="VET87" s="94"/>
      <c r="VEU87" s="94"/>
      <c r="VEV87" s="94"/>
      <c r="VEW87" s="94"/>
      <c r="VEX87" s="94"/>
      <c r="VEY87" s="94"/>
      <c r="VEZ87" s="94"/>
      <c r="VFA87" s="94"/>
      <c r="VFB87" s="94"/>
      <c r="VFC87" s="94"/>
      <c r="VFD87" s="94"/>
      <c r="VFE87" s="94"/>
      <c r="VFF87" s="94"/>
      <c r="VFG87" s="94"/>
      <c r="VFH87" s="94"/>
      <c r="VFI87" s="94"/>
      <c r="VFJ87" s="94"/>
      <c r="VFK87" s="94"/>
      <c r="VFL87" s="94"/>
      <c r="VFM87" s="94"/>
      <c r="VFN87" s="94"/>
      <c r="VFO87" s="94"/>
      <c r="VFP87" s="94"/>
      <c r="VFQ87" s="94"/>
      <c r="VFR87" s="94"/>
      <c r="VFS87" s="94"/>
      <c r="VFT87" s="94"/>
      <c r="VFU87" s="94"/>
      <c r="VFV87" s="94"/>
      <c r="VFW87" s="94"/>
      <c r="VFX87" s="94"/>
      <c r="VFY87" s="94"/>
      <c r="VFZ87" s="94"/>
      <c r="VGA87" s="94"/>
      <c r="VGB87" s="94"/>
      <c r="VGC87" s="94"/>
      <c r="VGD87" s="94"/>
      <c r="VGE87" s="94"/>
      <c r="VGF87" s="94"/>
      <c r="VGG87" s="94"/>
      <c r="VGH87" s="94"/>
      <c r="VGI87" s="94"/>
      <c r="VGJ87" s="94"/>
      <c r="VGK87" s="94"/>
      <c r="VGL87" s="94"/>
      <c r="VGM87" s="94"/>
      <c r="VGN87" s="94"/>
      <c r="VGO87" s="94"/>
      <c r="VGP87" s="94"/>
      <c r="VGQ87" s="94"/>
      <c r="VGR87" s="94"/>
      <c r="VGS87" s="94"/>
      <c r="VGT87" s="94"/>
      <c r="VGU87" s="94"/>
      <c r="VGV87" s="94"/>
      <c r="VGW87" s="94"/>
      <c r="VGX87" s="94"/>
      <c r="VGY87" s="94"/>
      <c r="VGZ87" s="94"/>
      <c r="VHA87" s="94"/>
      <c r="VHB87" s="94"/>
      <c r="VHC87" s="94"/>
      <c r="VHD87" s="94"/>
      <c r="VHE87" s="94"/>
      <c r="VHF87" s="94"/>
      <c r="VHG87" s="94"/>
      <c r="VHH87" s="94"/>
      <c r="VHI87" s="94"/>
      <c r="VHJ87" s="94"/>
      <c r="VHK87" s="94"/>
      <c r="VHL87" s="94"/>
      <c r="VHM87" s="94"/>
      <c r="VHN87" s="94"/>
      <c r="VHO87" s="94"/>
      <c r="VHP87" s="94"/>
      <c r="VHQ87" s="94"/>
      <c r="VHR87" s="94"/>
      <c r="VHS87" s="94"/>
      <c r="VHT87" s="94"/>
      <c r="VHU87" s="94"/>
      <c r="VHV87" s="94"/>
      <c r="VHW87" s="94"/>
      <c r="VHX87" s="94"/>
      <c r="VHY87" s="94"/>
      <c r="VHZ87" s="94"/>
      <c r="VIA87" s="94"/>
      <c r="VIB87" s="94"/>
      <c r="VIC87" s="94"/>
      <c r="VID87" s="94"/>
      <c r="VIE87" s="94"/>
      <c r="VIF87" s="94"/>
      <c r="VIG87" s="94"/>
      <c r="VIH87" s="94"/>
      <c r="VII87" s="94"/>
      <c r="VIJ87" s="94"/>
      <c r="VIK87" s="94"/>
      <c r="VIL87" s="94"/>
      <c r="VIM87" s="94"/>
      <c r="VIN87" s="94"/>
      <c r="VIO87" s="94"/>
      <c r="VIP87" s="94"/>
      <c r="VIQ87" s="94"/>
      <c r="VIR87" s="94"/>
      <c r="VIS87" s="94"/>
      <c r="VIT87" s="94"/>
      <c r="VIU87" s="94"/>
      <c r="VIV87" s="94"/>
      <c r="VIW87" s="94"/>
      <c r="VIX87" s="94"/>
      <c r="VIY87" s="94"/>
      <c r="VIZ87" s="94"/>
      <c r="VJA87" s="94"/>
      <c r="VJB87" s="94"/>
      <c r="VJC87" s="94"/>
      <c r="VJD87" s="94"/>
      <c r="VJE87" s="94"/>
      <c r="VJF87" s="94"/>
      <c r="VJG87" s="94"/>
      <c r="VJH87" s="94"/>
      <c r="VJI87" s="94"/>
      <c r="VJJ87" s="94"/>
      <c r="VJK87" s="94"/>
      <c r="VJL87" s="94"/>
      <c r="VJM87" s="94"/>
      <c r="VJN87" s="94"/>
      <c r="VJO87" s="94"/>
      <c r="VJP87" s="94"/>
      <c r="VJQ87" s="94"/>
      <c r="VJR87" s="94"/>
      <c r="VJS87" s="94"/>
      <c r="VJT87" s="94"/>
      <c r="VJU87" s="94"/>
      <c r="VJV87" s="94"/>
      <c r="VJW87" s="94"/>
      <c r="VJX87" s="94"/>
      <c r="VJY87" s="94"/>
      <c r="VJZ87" s="94"/>
      <c r="VKA87" s="94"/>
      <c r="VKB87" s="94"/>
      <c r="VKC87" s="94"/>
      <c r="VKD87" s="94"/>
      <c r="VKE87" s="94"/>
      <c r="VKF87" s="94"/>
      <c r="VKG87" s="94"/>
      <c r="VKH87" s="94"/>
      <c r="VKI87" s="94"/>
      <c r="VKJ87" s="94"/>
      <c r="VKK87" s="94"/>
      <c r="VKL87" s="94"/>
      <c r="VKM87" s="94"/>
      <c r="VKN87" s="94"/>
      <c r="VKO87" s="94"/>
      <c r="VKP87" s="94"/>
      <c r="VKQ87" s="94"/>
      <c r="VKR87" s="94"/>
      <c r="VKS87" s="94"/>
      <c r="VKT87" s="94"/>
      <c r="VKU87" s="94"/>
      <c r="VKV87" s="94"/>
      <c r="VKW87" s="94"/>
      <c r="VKX87" s="94"/>
      <c r="VKY87" s="94"/>
      <c r="VKZ87" s="94"/>
      <c r="VLA87" s="94"/>
      <c r="VLB87" s="94"/>
      <c r="VLC87" s="94"/>
      <c r="VLD87" s="94"/>
      <c r="VLE87" s="94"/>
      <c r="VLF87" s="94"/>
      <c r="VLG87" s="94"/>
      <c r="VLH87" s="94"/>
      <c r="VLI87" s="94"/>
      <c r="VLJ87" s="94"/>
      <c r="VLK87" s="94"/>
      <c r="VLL87" s="94"/>
      <c r="VLM87" s="94"/>
      <c r="VLN87" s="94"/>
      <c r="VLO87" s="94"/>
      <c r="VLP87" s="94"/>
      <c r="VLQ87" s="94"/>
      <c r="VLR87" s="94"/>
      <c r="VLS87" s="94"/>
      <c r="VLT87" s="94"/>
      <c r="VLU87" s="94"/>
      <c r="VLV87" s="94"/>
      <c r="VLW87" s="94"/>
      <c r="VLX87" s="94"/>
      <c r="VLY87" s="94"/>
      <c r="VLZ87" s="94"/>
      <c r="VMA87" s="94"/>
      <c r="VMB87" s="94"/>
      <c r="VMC87" s="94"/>
      <c r="VMD87" s="94"/>
      <c r="VME87" s="94"/>
      <c r="VMF87" s="94"/>
      <c r="VMG87" s="94"/>
      <c r="VMH87" s="94"/>
      <c r="VMI87" s="94"/>
      <c r="VMJ87" s="94"/>
      <c r="VMK87" s="94"/>
      <c r="VML87" s="94"/>
      <c r="VMM87" s="94"/>
      <c r="VMN87" s="94"/>
      <c r="VMO87" s="94"/>
      <c r="VMP87" s="94"/>
      <c r="VMQ87" s="94"/>
      <c r="VMR87" s="94"/>
      <c r="VMS87" s="94"/>
      <c r="VMT87" s="94"/>
      <c r="VMU87" s="94"/>
      <c r="VMV87" s="94"/>
      <c r="VMW87" s="94"/>
      <c r="VMX87" s="94"/>
      <c r="VMY87" s="94"/>
      <c r="VMZ87" s="94"/>
      <c r="VNA87" s="94"/>
      <c r="VNB87" s="94"/>
      <c r="VNC87" s="94"/>
      <c r="VND87" s="94"/>
      <c r="VNE87" s="94"/>
      <c r="VNF87" s="94"/>
      <c r="VNG87" s="94"/>
      <c r="VNH87" s="94"/>
      <c r="VNI87" s="94"/>
      <c r="VNJ87" s="94"/>
      <c r="VNK87" s="94"/>
      <c r="VNL87" s="94"/>
      <c r="VNM87" s="94"/>
      <c r="VNN87" s="94"/>
      <c r="VNO87" s="94"/>
      <c r="VNP87" s="94"/>
      <c r="VNQ87" s="94"/>
      <c r="VNR87" s="94"/>
      <c r="VNS87" s="94"/>
      <c r="VNT87" s="94"/>
      <c r="VNU87" s="94"/>
      <c r="VNV87" s="94"/>
      <c r="VNW87" s="94"/>
      <c r="VNX87" s="94"/>
      <c r="VNY87" s="94"/>
      <c r="VNZ87" s="94"/>
      <c r="VOA87" s="94"/>
      <c r="VOB87" s="94"/>
      <c r="VOC87" s="94"/>
      <c r="VOD87" s="94"/>
      <c r="VOE87" s="94"/>
      <c r="VOF87" s="94"/>
      <c r="VOG87" s="94"/>
      <c r="VOH87" s="94"/>
      <c r="VOI87" s="94"/>
      <c r="VOJ87" s="94"/>
      <c r="VOK87" s="94"/>
      <c r="VOL87" s="94"/>
      <c r="VOM87" s="94"/>
      <c r="VON87" s="94"/>
      <c r="VOO87" s="94"/>
      <c r="VOP87" s="94"/>
      <c r="VOQ87" s="94"/>
      <c r="VOR87" s="94"/>
      <c r="VOS87" s="94"/>
      <c r="VOT87" s="94"/>
      <c r="VOU87" s="94"/>
      <c r="VOV87" s="94"/>
      <c r="VOW87" s="94"/>
      <c r="VOX87" s="94"/>
      <c r="VOY87" s="94"/>
      <c r="VOZ87" s="94"/>
      <c r="VPA87" s="94"/>
      <c r="VPB87" s="94"/>
      <c r="VPC87" s="94"/>
      <c r="VPD87" s="94"/>
      <c r="VPE87" s="94"/>
      <c r="VPF87" s="94"/>
      <c r="VPG87" s="94"/>
      <c r="VPH87" s="94"/>
      <c r="VPI87" s="94"/>
      <c r="VPJ87" s="94"/>
      <c r="VPK87" s="94"/>
      <c r="VPL87" s="94"/>
      <c r="VPM87" s="94"/>
      <c r="VPN87" s="94"/>
      <c r="VPO87" s="94"/>
      <c r="VPP87" s="94"/>
      <c r="VPQ87" s="94"/>
      <c r="VPR87" s="94"/>
      <c r="VPS87" s="94"/>
      <c r="VPT87" s="94"/>
      <c r="VPU87" s="94"/>
      <c r="VPV87" s="94"/>
      <c r="VPW87" s="94"/>
      <c r="VPX87" s="94"/>
      <c r="VPY87" s="94"/>
      <c r="VPZ87" s="94"/>
      <c r="VQA87" s="94"/>
      <c r="VQB87" s="94"/>
      <c r="VQC87" s="94"/>
      <c r="VQD87" s="94"/>
      <c r="VQE87" s="94"/>
      <c r="VQF87" s="94"/>
      <c r="VQG87" s="94"/>
      <c r="VQH87" s="94"/>
      <c r="VQI87" s="94"/>
      <c r="VQJ87" s="94"/>
      <c r="VQK87" s="94"/>
      <c r="VQL87" s="94"/>
      <c r="VQM87" s="94"/>
      <c r="VQN87" s="94"/>
      <c r="VQO87" s="94"/>
      <c r="VQP87" s="94"/>
      <c r="VQQ87" s="94"/>
      <c r="VQR87" s="94"/>
      <c r="VQS87" s="94"/>
      <c r="VQT87" s="94"/>
      <c r="VQU87" s="94"/>
      <c r="VQV87" s="94"/>
      <c r="VQW87" s="94"/>
      <c r="VQX87" s="94"/>
      <c r="VQY87" s="94"/>
      <c r="VQZ87" s="94"/>
      <c r="VRA87" s="94"/>
      <c r="VRB87" s="94"/>
      <c r="VRC87" s="94"/>
      <c r="VRD87" s="94"/>
      <c r="VRE87" s="94"/>
      <c r="VRF87" s="94"/>
      <c r="VRG87" s="94"/>
      <c r="VRH87" s="94"/>
      <c r="VRI87" s="94"/>
      <c r="VRJ87" s="94"/>
      <c r="VRK87" s="94"/>
      <c r="VRL87" s="94"/>
      <c r="VRM87" s="94"/>
      <c r="VRN87" s="94"/>
      <c r="VRO87" s="94"/>
      <c r="VRP87" s="94"/>
      <c r="VRQ87" s="94"/>
      <c r="VRR87" s="94"/>
      <c r="VRS87" s="94"/>
      <c r="VRT87" s="94"/>
      <c r="VRU87" s="94"/>
      <c r="VRV87" s="94"/>
      <c r="VRW87" s="94"/>
      <c r="VRX87" s="94"/>
      <c r="VRY87" s="94"/>
      <c r="VRZ87" s="94"/>
      <c r="VSA87" s="94"/>
      <c r="VSB87" s="94"/>
      <c r="VSC87" s="94"/>
      <c r="VSD87" s="94"/>
      <c r="VSE87" s="94"/>
      <c r="VSF87" s="94"/>
      <c r="VSG87" s="94"/>
      <c r="VSH87" s="94"/>
      <c r="VSI87" s="94"/>
      <c r="VSJ87" s="94"/>
      <c r="VSK87" s="94"/>
      <c r="VSL87" s="94"/>
      <c r="VSM87" s="94"/>
      <c r="VSN87" s="94"/>
      <c r="VSO87" s="94"/>
      <c r="VSP87" s="94"/>
      <c r="VSQ87" s="94"/>
      <c r="VSR87" s="94"/>
      <c r="VSS87" s="94"/>
      <c r="VST87" s="94"/>
      <c r="VSU87" s="94"/>
      <c r="VSV87" s="94"/>
      <c r="VSW87" s="94"/>
      <c r="VSX87" s="94"/>
      <c r="VSY87" s="94"/>
      <c r="VSZ87" s="94"/>
      <c r="VTA87" s="94"/>
      <c r="VTB87" s="94"/>
      <c r="VTC87" s="94"/>
      <c r="VTD87" s="94"/>
      <c r="VTE87" s="94"/>
      <c r="VTF87" s="94"/>
      <c r="VTG87" s="94"/>
      <c r="VTH87" s="94"/>
      <c r="VTI87" s="94"/>
      <c r="VTJ87" s="94"/>
      <c r="VTK87" s="94"/>
      <c r="VTL87" s="94"/>
      <c r="VTM87" s="94"/>
      <c r="VTN87" s="94"/>
      <c r="VTO87" s="94"/>
      <c r="VTP87" s="94"/>
      <c r="VTQ87" s="94"/>
      <c r="VTR87" s="94"/>
      <c r="VTS87" s="94"/>
      <c r="VTT87" s="94"/>
      <c r="VTU87" s="94"/>
      <c r="VTV87" s="94"/>
      <c r="VTW87" s="94"/>
      <c r="VTX87" s="94"/>
      <c r="VTY87" s="94"/>
      <c r="VTZ87" s="94"/>
      <c r="VUA87" s="94"/>
      <c r="VUB87" s="94"/>
      <c r="VUC87" s="94"/>
      <c r="VUD87" s="94"/>
      <c r="VUE87" s="94"/>
      <c r="VUF87" s="94"/>
      <c r="VUG87" s="94"/>
      <c r="VUH87" s="94"/>
      <c r="VUI87" s="94"/>
      <c r="VUJ87" s="94"/>
      <c r="VUK87" s="94"/>
      <c r="VUL87" s="94"/>
      <c r="VUM87" s="94"/>
      <c r="VUN87" s="94"/>
      <c r="VUO87" s="94"/>
      <c r="VUP87" s="94"/>
      <c r="VUQ87" s="94"/>
      <c r="VUR87" s="94"/>
      <c r="VUS87" s="94"/>
      <c r="VUT87" s="94"/>
      <c r="VUU87" s="94"/>
      <c r="VUV87" s="94"/>
      <c r="VUW87" s="94"/>
      <c r="VUX87" s="94"/>
      <c r="VUY87" s="94"/>
      <c r="VUZ87" s="94"/>
      <c r="VVA87" s="94"/>
      <c r="VVB87" s="94"/>
      <c r="VVC87" s="94"/>
      <c r="VVD87" s="94"/>
      <c r="VVE87" s="94"/>
      <c r="VVF87" s="94"/>
      <c r="VVG87" s="94"/>
      <c r="VVH87" s="94"/>
      <c r="VVI87" s="94"/>
      <c r="VVJ87" s="94"/>
      <c r="VVK87" s="94"/>
      <c r="VVL87" s="94"/>
      <c r="VVM87" s="94"/>
      <c r="VVN87" s="94"/>
      <c r="VVO87" s="94"/>
      <c r="VVP87" s="94"/>
      <c r="VVQ87" s="94"/>
      <c r="VVR87" s="94"/>
      <c r="VVS87" s="94"/>
      <c r="VVT87" s="94"/>
      <c r="VVU87" s="94"/>
      <c r="VVV87" s="94"/>
      <c r="VVW87" s="94"/>
      <c r="VVX87" s="94"/>
      <c r="VVY87" s="94"/>
      <c r="VVZ87" s="94"/>
      <c r="VWA87" s="94"/>
      <c r="VWB87" s="94"/>
      <c r="VWC87" s="94"/>
      <c r="VWD87" s="94"/>
      <c r="VWE87" s="94"/>
      <c r="VWF87" s="94"/>
      <c r="VWG87" s="94"/>
      <c r="VWH87" s="94"/>
      <c r="VWI87" s="94"/>
      <c r="VWJ87" s="94"/>
      <c r="VWK87" s="94"/>
      <c r="VWL87" s="94"/>
      <c r="VWM87" s="94"/>
      <c r="VWN87" s="94"/>
      <c r="VWO87" s="94"/>
      <c r="VWP87" s="94"/>
      <c r="VWQ87" s="94"/>
      <c r="VWR87" s="94"/>
      <c r="VWS87" s="94"/>
      <c r="VWT87" s="94"/>
      <c r="VWU87" s="94"/>
      <c r="VWV87" s="94"/>
      <c r="VWW87" s="94"/>
      <c r="VWX87" s="94"/>
      <c r="VWY87" s="94"/>
      <c r="VWZ87" s="94"/>
      <c r="VXA87" s="94"/>
      <c r="VXB87" s="94"/>
      <c r="VXC87" s="94"/>
      <c r="VXD87" s="94"/>
      <c r="VXE87" s="94"/>
      <c r="VXF87" s="94"/>
      <c r="VXG87" s="94"/>
      <c r="VXH87" s="94"/>
      <c r="VXI87" s="94"/>
      <c r="VXJ87" s="94"/>
      <c r="VXK87" s="94"/>
      <c r="VXL87" s="94"/>
      <c r="VXM87" s="94"/>
      <c r="VXN87" s="94"/>
      <c r="VXO87" s="94"/>
      <c r="VXP87" s="94"/>
      <c r="VXQ87" s="94"/>
      <c r="VXR87" s="94"/>
      <c r="VXS87" s="94"/>
      <c r="VXT87" s="94"/>
      <c r="VXU87" s="94"/>
      <c r="VXV87" s="94"/>
      <c r="VXW87" s="94"/>
      <c r="VXX87" s="94"/>
      <c r="VXY87" s="94"/>
      <c r="VXZ87" s="94"/>
      <c r="VYA87" s="94"/>
      <c r="VYB87" s="94"/>
      <c r="VYC87" s="94"/>
      <c r="VYD87" s="94"/>
      <c r="VYE87" s="94"/>
      <c r="VYF87" s="94"/>
      <c r="VYG87" s="94"/>
      <c r="VYH87" s="94"/>
      <c r="VYI87" s="94"/>
      <c r="VYJ87" s="94"/>
      <c r="VYK87" s="94"/>
      <c r="VYL87" s="94"/>
      <c r="VYM87" s="94"/>
      <c r="VYN87" s="94"/>
      <c r="VYO87" s="94"/>
      <c r="VYP87" s="94"/>
      <c r="VYQ87" s="94"/>
      <c r="VYR87" s="94"/>
      <c r="VYS87" s="94"/>
      <c r="VYT87" s="94"/>
      <c r="VYU87" s="94"/>
      <c r="VYV87" s="94"/>
      <c r="VYW87" s="94"/>
      <c r="VYX87" s="94"/>
      <c r="VYY87" s="94"/>
      <c r="VYZ87" s="94"/>
      <c r="VZA87" s="94"/>
      <c r="VZB87" s="94"/>
      <c r="VZC87" s="94"/>
      <c r="VZD87" s="94"/>
      <c r="VZE87" s="94"/>
      <c r="VZF87" s="94"/>
      <c r="VZG87" s="94"/>
      <c r="VZH87" s="94"/>
      <c r="VZI87" s="94"/>
      <c r="VZJ87" s="94"/>
      <c r="VZK87" s="94"/>
      <c r="VZL87" s="94"/>
      <c r="VZM87" s="94"/>
      <c r="VZN87" s="94"/>
      <c r="VZO87" s="94"/>
      <c r="VZP87" s="94"/>
      <c r="VZQ87" s="94"/>
      <c r="VZR87" s="94"/>
      <c r="VZS87" s="94"/>
      <c r="VZT87" s="94"/>
      <c r="VZU87" s="94"/>
      <c r="VZV87" s="94"/>
      <c r="VZW87" s="94"/>
      <c r="VZX87" s="94"/>
      <c r="VZY87" s="94"/>
      <c r="VZZ87" s="94"/>
      <c r="WAA87" s="94"/>
      <c r="WAB87" s="94"/>
      <c r="WAC87" s="94"/>
      <c r="WAD87" s="94"/>
      <c r="WAE87" s="94"/>
      <c r="WAF87" s="94"/>
      <c r="WAG87" s="94"/>
      <c r="WAH87" s="94"/>
      <c r="WAI87" s="94"/>
      <c r="WAJ87" s="94"/>
      <c r="WAK87" s="94"/>
      <c r="WAL87" s="94"/>
      <c r="WAM87" s="94"/>
      <c r="WAN87" s="94"/>
      <c r="WAO87" s="94"/>
      <c r="WAP87" s="94"/>
      <c r="WAQ87" s="94"/>
      <c r="WAR87" s="94"/>
      <c r="WAS87" s="94"/>
      <c r="WAT87" s="94"/>
      <c r="WAU87" s="94"/>
      <c r="WAV87" s="94"/>
      <c r="WAW87" s="94"/>
      <c r="WAX87" s="94"/>
      <c r="WAY87" s="94"/>
      <c r="WAZ87" s="94"/>
      <c r="WBA87" s="94"/>
      <c r="WBB87" s="94"/>
      <c r="WBC87" s="94"/>
      <c r="WBD87" s="94"/>
      <c r="WBE87" s="94"/>
      <c r="WBF87" s="94"/>
      <c r="WBG87" s="94"/>
      <c r="WBH87" s="94"/>
      <c r="WBI87" s="94"/>
      <c r="WBJ87" s="94"/>
      <c r="WBK87" s="94"/>
      <c r="WBL87" s="94"/>
      <c r="WBM87" s="94"/>
      <c r="WBN87" s="94"/>
      <c r="WBO87" s="94"/>
      <c r="WBP87" s="94"/>
      <c r="WBQ87" s="94"/>
      <c r="WBR87" s="94"/>
      <c r="WBS87" s="94"/>
      <c r="WBT87" s="94"/>
      <c r="WBU87" s="94"/>
      <c r="WBV87" s="94"/>
      <c r="WBW87" s="94"/>
      <c r="WBX87" s="94"/>
      <c r="WBY87" s="94"/>
      <c r="WBZ87" s="94"/>
      <c r="WCA87" s="94"/>
      <c r="WCB87" s="94"/>
      <c r="WCC87" s="94"/>
      <c r="WCD87" s="94"/>
      <c r="WCE87" s="94"/>
      <c r="WCF87" s="94"/>
      <c r="WCG87" s="94"/>
      <c r="WCH87" s="94"/>
      <c r="WCI87" s="94"/>
      <c r="WCJ87" s="94"/>
      <c r="WCK87" s="94"/>
      <c r="WCL87" s="94"/>
      <c r="WCM87" s="94"/>
      <c r="WCN87" s="94"/>
      <c r="WCO87" s="94"/>
      <c r="WCP87" s="94"/>
      <c r="WCQ87" s="94"/>
      <c r="WCR87" s="94"/>
      <c r="WCS87" s="94"/>
      <c r="WCT87" s="94"/>
      <c r="WCU87" s="94"/>
      <c r="WCV87" s="94"/>
      <c r="WCW87" s="94"/>
      <c r="WCX87" s="94"/>
      <c r="WCY87" s="94"/>
      <c r="WCZ87" s="94"/>
      <c r="WDA87" s="94"/>
      <c r="WDB87" s="94"/>
      <c r="WDC87" s="94"/>
      <c r="WDD87" s="94"/>
      <c r="WDE87" s="94"/>
      <c r="WDF87" s="94"/>
      <c r="WDG87" s="94"/>
      <c r="WDH87" s="94"/>
      <c r="WDI87" s="94"/>
      <c r="WDJ87" s="94"/>
      <c r="WDK87" s="94"/>
      <c r="WDL87" s="94"/>
      <c r="WDM87" s="94"/>
      <c r="WDN87" s="94"/>
      <c r="WDO87" s="94"/>
      <c r="WDP87" s="94"/>
      <c r="WDQ87" s="94"/>
      <c r="WDR87" s="94"/>
      <c r="WDS87" s="94"/>
      <c r="WDT87" s="94"/>
      <c r="WDU87" s="94"/>
      <c r="WDV87" s="94"/>
      <c r="WDW87" s="94"/>
      <c r="WDX87" s="94"/>
      <c r="WDY87" s="94"/>
      <c r="WDZ87" s="94"/>
      <c r="WEA87" s="94"/>
      <c r="WEB87" s="94"/>
      <c r="WEC87" s="94"/>
      <c r="WED87" s="94"/>
      <c r="WEE87" s="94"/>
      <c r="WEF87" s="94"/>
      <c r="WEG87" s="94"/>
      <c r="WEH87" s="94"/>
      <c r="WEI87" s="94"/>
      <c r="WEJ87" s="94"/>
      <c r="WEK87" s="94"/>
      <c r="WEL87" s="94"/>
      <c r="WEM87" s="94"/>
      <c r="WEN87" s="94"/>
      <c r="WEO87" s="94"/>
      <c r="WEP87" s="94"/>
      <c r="WEQ87" s="94"/>
      <c r="WER87" s="94"/>
      <c r="WES87" s="94"/>
      <c r="WET87" s="94"/>
      <c r="WEU87" s="94"/>
      <c r="WEV87" s="94"/>
      <c r="WEW87" s="94"/>
      <c r="WEX87" s="94"/>
      <c r="WEY87" s="94"/>
      <c r="WEZ87" s="94"/>
      <c r="WFA87" s="94"/>
      <c r="WFB87" s="94"/>
      <c r="WFC87" s="94"/>
      <c r="WFD87" s="94"/>
      <c r="WFE87" s="94"/>
      <c r="WFF87" s="94"/>
      <c r="WFG87" s="94"/>
      <c r="WFH87" s="94"/>
      <c r="WFI87" s="94"/>
      <c r="WFJ87" s="94"/>
      <c r="WFK87" s="94"/>
      <c r="WFL87" s="94"/>
      <c r="WFM87" s="94"/>
      <c r="WFN87" s="94"/>
      <c r="WFO87" s="94"/>
      <c r="WFP87" s="94"/>
      <c r="WFQ87" s="94"/>
      <c r="WFR87" s="94"/>
      <c r="WFS87" s="94"/>
      <c r="WFT87" s="94"/>
      <c r="WFU87" s="94"/>
      <c r="WFV87" s="94"/>
      <c r="WFW87" s="94"/>
      <c r="WFX87" s="94"/>
      <c r="WFY87" s="94"/>
      <c r="WFZ87" s="94"/>
      <c r="WGA87" s="94"/>
      <c r="WGB87" s="94"/>
      <c r="WGC87" s="94"/>
      <c r="WGD87" s="94"/>
      <c r="WGE87" s="94"/>
      <c r="WGF87" s="94"/>
      <c r="WGG87" s="94"/>
      <c r="WGH87" s="94"/>
      <c r="WGI87" s="94"/>
      <c r="WGJ87" s="94"/>
      <c r="WGK87" s="94"/>
      <c r="WGL87" s="94"/>
      <c r="WGM87" s="94"/>
      <c r="WGN87" s="94"/>
      <c r="WGO87" s="94"/>
      <c r="WGP87" s="94"/>
      <c r="WGQ87" s="94"/>
      <c r="WGR87" s="94"/>
      <c r="WGS87" s="94"/>
      <c r="WGT87" s="94"/>
      <c r="WGU87" s="94"/>
      <c r="WGV87" s="94"/>
      <c r="WGW87" s="94"/>
      <c r="WGX87" s="94"/>
      <c r="WGY87" s="94"/>
      <c r="WGZ87" s="94"/>
      <c r="WHA87" s="94"/>
      <c r="WHB87" s="94"/>
      <c r="WHC87" s="94"/>
      <c r="WHD87" s="94"/>
      <c r="WHE87" s="94"/>
      <c r="WHF87" s="94"/>
      <c r="WHG87" s="94"/>
      <c r="WHH87" s="94"/>
      <c r="WHI87" s="94"/>
      <c r="WHJ87" s="94"/>
      <c r="WHK87" s="94"/>
      <c r="WHL87" s="94"/>
      <c r="WHM87" s="94"/>
      <c r="WHN87" s="94"/>
      <c r="WHO87" s="94"/>
      <c r="WHP87" s="94"/>
      <c r="WHQ87" s="94"/>
      <c r="WHR87" s="94"/>
      <c r="WHS87" s="94"/>
      <c r="WHT87" s="94"/>
      <c r="WHU87" s="94"/>
      <c r="WHV87" s="94"/>
      <c r="WHW87" s="94"/>
      <c r="WHX87" s="94"/>
      <c r="WHY87" s="94"/>
      <c r="WHZ87" s="94"/>
      <c r="WIA87" s="94"/>
      <c r="WIB87" s="94"/>
      <c r="WIC87" s="94"/>
      <c r="WID87" s="94"/>
      <c r="WIE87" s="94"/>
      <c r="WIF87" s="94"/>
      <c r="WIG87" s="94"/>
      <c r="WIH87" s="94"/>
      <c r="WII87" s="94"/>
      <c r="WIJ87" s="94"/>
      <c r="WIK87" s="94"/>
      <c r="WIL87" s="94"/>
      <c r="WIM87" s="94"/>
      <c r="WIN87" s="94"/>
      <c r="WIO87" s="94"/>
      <c r="WIP87" s="94"/>
      <c r="WIQ87" s="94"/>
      <c r="WIR87" s="94"/>
      <c r="WIS87" s="94"/>
      <c r="WIT87" s="94"/>
      <c r="WIU87" s="94"/>
      <c r="WIV87" s="94"/>
      <c r="WIW87" s="94"/>
      <c r="WIX87" s="94"/>
      <c r="WIY87" s="94"/>
      <c r="WIZ87" s="94"/>
      <c r="WJA87" s="94"/>
      <c r="WJB87" s="94"/>
      <c r="WJC87" s="94"/>
      <c r="WJD87" s="94"/>
      <c r="WJE87" s="94"/>
      <c r="WJF87" s="94"/>
      <c r="WJG87" s="94"/>
      <c r="WJH87" s="94"/>
      <c r="WJI87" s="94"/>
      <c r="WJJ87" s="94"/>
      <c r="WJK87" s="94"/>
      <c r="WJL87" s="94"/>
      <c r="WJM87" s="94"/>
      <c r="WJN87" s="94"/>
      <c r="WJO87" s="94"/>
      <c r="WJP87" s="94"/>
      <c r="WJQ87" s="94"/>
      <c r="WJR87" s="94"/>
      <c r="WJS87" s="94"/>
      <c r="WJT87" s="94"/>
      <c r="WJU87" s="94"/>
      <c r="WJV87" s="94"/>
      <c r="WJW87" s="94"/>
      <c r="WJX87" s="94"/>
      <c r="WJY87" s="94"/>
      <c r="WJZ87" s="94"/>
      <c r="WKA87" s="94"/>
      <c r="WKB87" s="94"/>
      <c r="WKC87" s="94"/>
      <c r="WKD87" s="94"/>
      <c r="WKE87" s="94"/>
      <c r="WKF87" s="94"/>
      <c r="WKG87" s="94"/>
      <c r="WKH87" s="94"/>
      <c r="WKI87" s="94"/>
      <c r="WKJ87" s="94"/>
      <c r="WKK87" s="94"/>
      <c r="WKL87" s="94"/>
      <c r="WKM87" s="94"/>
      <c r="WKN87" s="94"/>
      <c r="WKO87" s="94"/>
      <c r="WKP87" s="94"/>
      <c r="WKQ87" s="94"/>
      <c r="WKR87" s="94"/>
      <c r="WKS87" s="94"/>
      <c r="WKT87" s="94"/>
      <c r="WKU87" s="94"/>
      <c r="WKV87" s="94"/>
      <c r="WKW87" s="94"/>
      <c r="WKX87" s="94"/>
      <c r="WKY87" s="94"/>
      <c r="WKZ87" s="94"/>
      <c r="WLA87" s="94"/>
      <c r="WLB87" s="94"/>
      <c r="WLC87" s="94"/>
      <c r="WLD87" s="94"/>
      <c r="WLE87" s="94"/>
      <c r="WLF87" s="94"/>
      <c r="WLG87" s="94"/>
      <c r="WLH87" s="94"/>
      <c r="WLI87" s="94"/>
      <c r="WLJ87" s="94"/>
      <c r="WLK87" s="94"/>
      <c r="WLL87" s="94"/>
      <c r="WLM87" s="94"/>
      <c r="WLN87" s="94"/>
      <c r="WLO87" s="94"/>
      <c r="WLP87" s="94"/>
      <c r="WLQ87" s="94"/>
      <c r="WLR87" s="94"/>
      <c r="WLS87" s="94"/>
      <c r="WLT87" s="94"/>
      <c r="WLU87" s="94"/>
      <c r="WLV87" s="94"/>
      <c r="WLW87" s="94"/>
      <c r="WLX87" s="94"/>
      <c r="WLY87" s="94"/>
      <c r="WLZ87" s="94"/>
      <c r="WMA87" s="94"/>
      <c r="WMB87" s="94"/>
      <c r="WMC87" s="94"/>
      <c r="WMD87" s="94"/>
      <c r="WME87" s="94"/>
      <c r="WMF87" s="94"/>
      <c r="WMG87" s="94"/>
      <c r="WMH87" s="94"/>
      <c r="WMI87" s="94"/>
      <c r="WMJ87" s="94"/>
      <c r="WMK87" s="94"/>
      <c r="WML87" s="94"/>
      <c r="WMM87" s="94"/>
      <c r="WMN87" s="94"/>
      <c r="WMO87" s="94"/>
      <c r="WMP87" s="94"/>
      <c r="WMQ87" s="94"/>
      <c r="WMR87" s="94"/>
      <c r="WMS87" s="94"/>
      <c r="WMT87" s="94"/>
      <c r="WMU87" s="94"/>
      <c r="WMV87" s="94"/>
      <c r="WMW87" s="94"/>
      <c r="WMX87" s="94"/>
      <c r="WMY87" s="94"/>
      <c r="WMZ87" s="94"/>
      <c r="WNA87" s="94"/>
      <c r="WNB87" s="94"/>
      <c r="WNC87" s="94"/>
      <c r="WND87" s="94"/>
      <c r="WNE87" s="94"/>
      <c r="WNF87" s="94"/>
      <c r="WNG87" s="94"/>
      <c r="WNH87" s="94"/>
      <c r="WNI87" s="94"/>
      <c r="WNJ87" s="94"/>
      <c r="WNK87" s="94"/>
      <c r="WNL87" s="94"/>
      <c r="WNM87" s="94"/>
      <c r="WNN87" s="94"/>
      <c r="WNO87" s="94"/>
      <c r="WNP87" s="94"/>
      <c r="WNQ87" s="94"/>
      <c r="WNR87" s="94"/>
      <c r="WNS87" s="94"/>
      <c r="WNT87" s="94"/>
      <c r="WNU87" s="94"/>
      <c r="WNV87" s="94"/>
      <c r="WNW87" s="94"/>
      <c r="WNX87" s="94"/>
      <c r="WNY87" s="94"/>
      <c r="WNZ87" s="94"/>
      <c r="WOA87" s="94"/>
      <c r="WOB87" s="94"/>
      <c r="WOC87" s="94"/>
      <c r="WOD87" s="94"/>
      <c r="WOE87" s="94"/>
      <c r="WOF87" s="94"/>
      <c r="WOG87" s="94"/>
      <c r="WOH87" s="94"/>
      <c r="WOI87" s="94"/>
      <c r="WOJ87" s="94"/>
      <c r="WOK87" s="94"/>
      <c r="WOL87" s="94"/>
      <c r="WOM87" s="94"/>
      <c r="WON87" s="94"/>
      <c r="WOO87" s="94"/>
      <c r="WOP87" s="94"/>
      <c r="WOQ87" s="94"/>
      <c r="WOR87" s="94"/>
      <c r="WOS87" s="94"/>
      <c r="WOT87" s="94"/>
      <c r="WOU87" s="94"/>
      <c r="WOV87" s="94"/>
      <c r="WOW87" s="94"/>
      <c r="WOX87" s="94"/>
      <c r="WOY87" s="94"/>
      <c r="WOZ87" s="94"/>
      <c r="WPA87" s="94"/>
      <c r="WPB87" s="94"/>
      <c r="WPC87" s="94"/>
      <c r="WPD87" s="94"/>
      <c r="WPE87" s="94"/>
      <c r="WPF87" s="94"/>
      <c r="WPG87" s="94"/>
      <c r="WPH87" s="94"/>
      <c r="WPI87" s="94"/>
      <c r="WPJ87" s="94"/>
      <c r="WPK87" s="94"/>
      <c r="WPL87" s="94"/>
      <c r="WPM87" s="94"/>
      <c r="WPN87" s="94"/>
      <c r="WPO87" s="94"/>
      <c r="WPP87" s="94"/>
      <c r="WPQ87" s="94"/>
      <c r="WPR87" s="94"/>
      <c r="WPS87" s="94"/>
      <c r="WPT87" s="94"/>
      <c r="WPU87" s="94"/>
      <c r="WPV87" s="94"/>
      <c r="WPW87" s="94"/>
      <c r="WPX87" s="94"/>
      <c r="WPY87" s="94"/>
      <c r="WPZ87" s="94"/>
      <c r="WQA87" s="94"/>
      <c r="WQB87" s="94"/>
      <c r="WQC87" s="94"/>
      <c r="WQD87" s="94"/>
      <c r="WQE87" s="94"/>
      <c r="WQF87" s="94"/>
      <c r="WQG87" s="94"/>
      <c r="WQH87" s="94"/>
      <c r="WQI87" s="94"/>
      <c r="WQJ87" s="94"/>
      <c r="WQK87" s="94"/>
      <c r="WQL87" s="94"/>
      <c r="WQM87" s="94"/>
      <c r="WQN87" s="94"/>
      <c r="WQO87" s="94"/>
      <c r="WQP87" s="94"/>
      <c r="WQQ87" s="94"/>
      <c r="WQR87" s="94"/>
      <c r="WQS87" s="94"/>
      <c r="WQT87" s="94"/>
      <c r="WQU87" s="94"/>
      <c r="WQV87" s="94"/>
      <c r="WQW87" s="94"/>
      <c r="WQX87" s="94"/>
      <c r="WQY87" s="94"/>
      <c r="WQZ87" s="94"/>
      <c r="WRA87" s="94"/>
      <c r="WRB87" s="94"/>
      <c r="WRC87" s="94"/>
      <c r="WRD87" s="94"/>
      <c r="WRE87" s="94"/>
      <c r="WRF87" s="94"/>
      <c r="WRG87" s="94"/>
      <c r="WRH87" s="94"/>
      <c r="WRI87" s="94"/>
      <c r="WRJ87" s="94"/>
      <c r="WRK87" s="94"/>
      <c r="WRL87" s="94"/>
      <c r="WRM87" s="94"/>
      <c r="WRN87" s="94"/>
      <c r="WRO87" s="94"/>
      <c r="WRP87" s="94"/>
      <c r="WRQ87" s="94"/>
      <c r="WRR87" s="94"/>
      <c r="WRS87" s="94"/>
      <c r="WRT87" s="94"/>
      <c r="WRU87" s="94"/>
      <c r="WRV87" s="94"/>
      <c r="WRW87" s="94"/>
      <c r="WRX87" s="94"/>
      <c r="WRY87" s="94"/>
      <c r="WRZ87" s="94"/>
      <c r="WSA87" s="94"/>
      <c r="WSB87" s="94"/>
      <c r="WSC87" s="94"/>
      <c r="WSD87" s="94"/>
      <c r="WSE87" s="94"/>
      <c r="WSF87" s="94"/>
      <c r="WSG87" s="94"/>
      <c r="WSH87" s="94"/>
      <c r="WSI87" s="94"/>
      <c r="WSJ87" s="94"/>
      <c r="WSK87" s="94"/>
      <c r="WSL87" s="94"/>
      <c r="WSM87" s="94"/>
      <c r="WSN87" s="94"/>
      <c r="WSO87" s="94"/>
      <c r="WSP87" s="94"/>
      <c r="WSQ87" s="94"/>
      <c r="WSR87" s="94"/>
      <c r="WSS87" s="94"/>
      <c r="WST87" s="94"/>
      <c r="WSU87" s="94"/>
      <c r="WSV87" s="94"/>
      <c r="WSW87" s="94"/>
      <c r="WSX87" s="94"/>
      <c r="WSY87" s="94"/>
      <c r="WSZ87" s="94"/>
      <c r="WTA87" s="94"/>
      <c r="WTB87" s="94"/>
      <c r="WTC87" s="94"/>
      <c r="WTD87" s="94"/>
      <c r="WTE87" s="94"/>
      <c r="WTF87" s="94"/>
      <c r="WTG87" s="94"/>
      <c r="WTH87" s="94"/>
      <c r="WTI87" s="94"/>
      <c r="WTJ87" s="94"/>
      <c r="WTK87" s="94"/>
      <c r="WTL87" s="94"/>
      <c r="WTM87" s="94"/>
      <c r="WTN87" s="94"/>
      <c r="WTO87" s="94"/>
      <c r="WTP87" s="94"/>
      <c r="WTQ87" s="94"/>
      <c r="WTR87" s="94"/>
      <c r="WTS87" s="94"/>
      <c r="WTT87" s="94"/>
      <c r="WTU87" s="94"/>
      <c r="WTV87" s="94"/>
      <c r="WTW87" s="94"/>
      <c r="WTX87" s="94"/>
      <c r="WTY87" s="94"/>
      <c r="WTZ87" s="94"/>
      <c r="WUA87" s="94"/>
      <c r="WUB87" s="94"/>
      <c r="WUC87" s="94"/>
      <c r="WUD87" s="94"/>
      <c r="WUE87" s="94"/>
      <c r="WUF87" s="94"/>
      <c r="WUG87" s="94"/>
      <c r="WUH87" s="94"/>
      <c r="WUI87" s="94"/>
      <c r="WUJ87" s="94"/>
      <c r="WUK87" s="94"/>
      <c r="WUL87" s="94"/>
      <c r="WUM87" s="94"/>
      <c r="WUN87" s="94"/>
      <c r="WUO87" s="94"/>
      <c r="WUP87" s="94"/>
      <c r="WUQ87" s="94"/>
      <c r="WUR87" s="94"/>
      <c r="WUS87" s="94"/>
      <c r="WUT87" s="94"/>
      <c r="WUU87" s="94"/>
      <c r="WUV87" s="94"/>
      <c r="WUW87" s="94"/>
      <c r="WUX87" s="94"/>
      <c r="WUY87" s="94"/>
      <c r="WUZ87" s="94"/>
      <c r="WVA87" s="94"/>
      <c r="WVB87" s="94"/>
      <c r="WVC87" s="94"/>
      <c r="WVD87" s="94"/>
      <c r="WVE87" s="94"/>
      <c r="WVF87" s="94"/>
      <c r="WVG87" s="94"/>
      <c r="WVH87" s="94"/>
      <c r="WVI87" s="94"/>
      <c r="WVJ87" s="94"/>
      <c r="WVK87" s="94"/>
      <c r="WVL87" s="94"/>
      <c r="WVM87" s="94"/>
      <c r="WVN87" s="94"/>
      <c r="WVO87" s="94"/>
      <c r="WVP87" s="94"/>
      <c r="WVQ87" s="94"/>
      <c r="WVR87" s="94"/>
      <c r="WVS87" s="94"/>
      <c r="WVT87" s="94"/>
      <c r="WVU87" s="94"/>
      <c r="WVV87" s="94"/>
      <c r="WVW87" s="94"/>
      <c r="WVX87" s="94"/>
      <c r="WVY87" s="94"/>
      <c r="WVZ87" s="94"/>
      <c r="WWA87" s="94"/>
      <c r="WWB87" s="94"/>
      <c r="WWC87" s="94"/>
      <c r="WWD87" s="94"/>
      <c r="WWE87" s="94"/>
      <c r="WWF87" s="94"/>
      <c r="WWG87" s="94"/>
      <c r="WWH87" s="94"/>
      <c r="WWI87" s="94"/>
      <c r="WWJ87" s="94"/>
      <c r="WWK87" s="94"/>
      <c r="WWL87" s="94"/>
      <c r="WWM87" s="94"/>
      <c r="WWN87" s="94"/>
      <c r="WWO87" s="94"/>
      <c r="WWP87" s="94"/>
      <c r="WWQ87" s="94"/>
      <c r="WWR87" s="94"/>
      <c r="WWS87" s="94"/>
      <c r="WWT87" s="94"/>
      <c r="WWU87" s="94"/>
      <c r="WWV87" s="94"/>
      <c r="WWW87" s="94"/>
      <c r="WWX87" s="94"/>
      <c r="WWY87" s="94"/>
      <c r="WWZ87" s="94"/>
      <c r="WXA87" s="94"/>
      <c r="WXB87" s="94"/>
      <c r="WXC87" s="94"/>
      <c r="WXD87" s="94"/>
      <c r="WXE87" s="94"/>
      <c r="WXF87" s="94"/>
      <c r="WXG87" s="94"/>
      <c r="WXH87" s="94"/>
      <c r="WXI87" s="94"/>
      <c r="WXJ87" s="94"/>
      <c r="WXK87" s="94"/>
      <c r="WXL87" s="94"/>
      <c r="WXM87" s="94"/>
      <c r="WXN87" s="94"/>
      <c r="WXO87" s="94"/>
      <c r="WXP87" s="94"/>
      <c r="WXQ87" s="94"/>
      <c r="WXR87" s="94"/>
      <c r="WXS87" s="94"/>
      <c r="WXT87" s="94"/>
      <c r="WXU87" s="94"/>
      <c r="WXV87" s="94"/>
      <c r="WXW87" s="94"/>
      <c r="WXX87" s="94"/>
      <c r="WXY87" s="94"/>
      <c r="WXZ87" s="94"/>
      <c r="WYA87" s="94"/>
      <c r="WYB87" s="94"/>
      <c r="WYC87" s="94"/>
      <c r="WYD87" s="94"/>
      <c r="WYE87" s="94"/>
      <c r="WYF87" s="94"/>
      <c r="WYG87" s="94"/>
      <c r="WYH87" s="94"/>
      <c r="WYI87" s="94"/>
      <c r="WYJ87" s="94"/>
      <c r="WYK87" s="94"/>
      <c r="WYL87" s="94"/>
      <c r="WYM87" s="94"/>
      <c r="WYN87" s="94"/>
      <c r="WYO87" s="94"/>
      <c r="WYP87" s="94"/>
      <c r="WYQ87" s="94"/>
      <c r="WYR87" s="94"/>
      <c r="WYS87" s="94"/>
      <c r="WYT87" s="94"/>
      <c r="WYU87" s="94"/>
      <c r="WYV87" s="94"/>
      <c r="WYW87" s="94"/>
      <c r="WYX87" s="94"/>
      <c r="WYY87" s="94"/>
      <c r="WYZ87" s="94"/>
      <c r="WZA87" s="94"/>
      <c r="WZB87" s="94"/>
      <c r="WZC87" s="94"/>
      <c r="WZD87" s="94"/>
      <c r="WZE87" s="94"/>
      <c r="WZF87" s="94"/>
      <c r="WZG87" s="94"/>
      <c r="WZH87" s="94"/>
      <c r="WZI87" s="94"/>
      <c r="WZJ87" s="94"/>
      <c r="WZK87" s="94"/>
      <c r="WZL87" s="94"/>
      <c r="WZM87" s="94"/>
      <c r="WZN87" s="94"/>
      <c r="WZO87" s="94"/>
      <c r="WZP87" s="94"/>
      <c r="WZQ87" s="94"/>
      <c r="WZR87" s="94"/>
      <c r="WZS87" s="94"/>
      <c r="WZT87" s="94"/>
      <c r="WZU87" s="94"/>
      <c r="WZV87" s="94"/>
      <c r="WZW87" s="94"/>
      <c r="WZX87" s="94"/>
      <c r="WZY87" s="94"/>
      <c r="WZZ87" s="94"/>
      <c r="XAA87" s="94"/>
      <c r="XAB87" s="94"/>
      <c r="XAC87" s="94"/>
      <c r="XAD87" s="94"/>
      <c r="XAE87" s="94"/>
      <c r="XAF87" s="94"/>
      <c r="XAG87" s="94"/>
      <c r="XAH87" s="94"/>
      <c r="XAI87" s="94"/>
      <c r="XAJ87" s="94"/>
      <c r="XAK87" s="94"/>
      <c r="XAL87" s="94"/>
      <c r="XAM87" s="94"/>
      <c r="XAN87" s="94"/>
      <c r="XAO87" s="94"/>
      <c r="XAP87" s="94"/>
      <c r="XAQ87" s="94"/>
      <c r="XAR87" s="94"/>
      <c r="XAS87" s="94"/>
      <c r="XAT87" s="94"/>
      <c r="XAU87" s="94"/>
      <c r="XAV87" s="94"/>
      <c r="XAW87" s="94"/>
      <c r="XAX87" s="94"/>
      <c r="XAY87" s="94"/>
      <c r="XAZ87" s="94"/>
      <c r="XBA87" s="94"/>
      <c r="XBB87" s="94"/>
      <c r="XBC87" s="94"/>
      <c r="XBD87" s="94"/>
      <c r="XBE87" s="94"/>
      <c r="XBF87" s="94"/>
      <c r="XBG87" s="94"/>
      <c r="XBH87" s="94"/>
      <c r="XBI87" s="94"/>
      <c r="XBJ87" s="94"/>
      <c r="XBK87" s="94"/>
      <c r="XBL87" s="94"/>
      <c r="XBM87" s="94"/>
      <c r="XBN87" s="94"/>
      <c r="XBO87" s="94"/>
      <c r="XBP87" s="94"/>
      <c r="XBQ87" s="94"/>
      <c r="XBR87" s="94"/>
      <c r="XBS87" s="94"/>
      <c r="XBT87" s="94"/>
      <c r="XBU87" s="94"/>
      <c r="XBV87" s="94"/>
      <c r="XBW87" s="94"/>
      <c r="XBX87" s="94"/>
      <c r="XBY87" s="94"/>
      <c r="XBZ87" s="94"/>
      <c r="XCA87" s="94"/>
      <c r="XCB87" s="94"/>
      <c r="XCC87" s="94"/>
      <c r="XCD87" s="94"/>
      <c r="XCE87" s="94"/>
      <c r="XCF87" s="94"/>
      <c r="XCG87" s="94"/>
      <c r="XCH87" s="94"/>
      <c r="XCI87" s="94"/>
      <c r="XCJ87" s="94"/>
      <c r="XCK87" s="94"/>
      <c r="XCL87" s="94"/>
      <c r="XCM87" s="94"/>
      <c r="XCN87" s="94"/>
      <c r="XCO87" s="94"/>
      <c r="XCP87" s="94"/>
      <c r="XCQ87" s="94"/>
      <c r="XCR87" s="94"/>
      <c r="XCS87" s="94"/>
      <c r="XCT87" s="94"/>
      <c r="XCU87" s="94"/>
      <c r="XCV87" s="94"/>
      <c r="XCW87" s="94"/>
      <c r="XCX87" s="94"/>
      <c r="XCY87" s="94"/>
      <c r="XCZ87" s="94"/>
      <c r="XDA87" s="94"/>
      <c r="XDB87" s="94"/>
      <c r="XDC87" s="94"/>
      <c r="XDD87" s="94"/>
      <c r="XDE87" s="94"/>
      <c r="XDF87" s="94"/>
      <c r="XDG87" s="94"/>
      <c r="XDH87" s="94"/>
      <c r="XDI87" s="94"/>
      <c r="XDJ87" s="94"/>
      <c r="XDK87" s="94"/>
      <c r="XDL87" s="94"/>
      <c r="XDM87" s="94"/>
      <c r="XDN87" s="94"/>
      <c r="XDO87" s="94"/>
      <c r="XDP87" s="94"/>
      <c r="XDQ87" s="94"/>
      <c r="XDR87" s="94"/>
      <c r="XDS87" s="94"/>
      <c r="XDT87" s="94"/>
      <c r="XDU87" s="94"/>
      <c r="XDV87" s="94"/>
      <c r="XDW87" s="94"/>
      <c r="XDX87" s="94"/>
      <c r="XDY87" s="94"/>
      <c r="XDZ87" s="94"/>
      <c r="XEA87" s="94"/>
      <c r="XEB87" s="94"/>
      <c r="XEC87" s="94"/>
      <c r="XED87" s="94"/>
      <c r="XEE87" s="94"/>
      <c r="XEF87" s="94"/>
      <c r="XEG87" s="94"/>
      <c r="XEH87" s="94"/>
      <c r="XEI87" s="94"/>
      <c r="XEJ87" s="94"/>
      <c r="XEK87" s="94"/>
      <c r="XEL87" s="94"/>
      <c r="XEM87" s="94"/>
      <c r="XEN87" s="94"/>
      <c r="XEO87" s="94"/>
      <c r="XEP87" s="94"/>
    </row>
    <row r="88" spans="2:16370" x14ac:dyDescent="0.2">
      <c r="B88" s="113" t="str">
        <f t="shared" si="52"/>
        <v>R_C2</v>
      </c>
      <c r="C88" s="114">
        <f t="shared" ref="C88:AH88" si="61">IFERROR((C46-$BI46)*LN(C46/$BI46),0)</f>
        <v>6.8413225820615353E-6</v>
      </c>
      <c r="D88" s="114">
        <f t="shared" si="61"/>
        <v>2.9484640521830205E-3</v>
      </c>
      <c r="E88" s="114">
        <f t="shared" si="61"/>
        <v>3.5429510143619993E-3</v>
      </c>
      <c r="F88" s="114">
        <f t="shared" si="61"/>
        <v>1.2795188901187956E-4</v>
      </c>
      <c r="G88" s="114">
        <f t="shared" si="61"/>
        <v>2.2536812134221198E-3</v>
      </c>
      <c r="H88" s="114">
        <f t="shared" si="61"/>
        <v>2.2374652495165872E-3</v>
      </c>
      <c r="I88" s="114">
        <f t="shared" si="61"/>
        <v>3.7620795498012583E-4</v>
      </c>
      <c r="J88" s="114">
        <f t="shared" si="61"/>
        <v>1.4663105977487348E-3</v>
      </c>
      <c r="K88" s="114">
        <f t="shared" si="61"/>
        <v>6.2519782500586817E-4</v>
      </c>
      <c r="L88" s="114">
        <f t="shared" si="61"/>
        <v>9.6242649724557561E-4</v>
      </c>
      <c r="M88" s="114">
        <f t="shared" si="61"/>
        <v>6.8791725270256235E-4</v>
      </c>
      <c r="N88" s="114">
        <f t="shared" si="61"/>
        <v>8.3100793404874962E-5</v>
      </c>
      <c r="O88" s="114">
        <f t="shared" si="61"/>
        <v>2.1832831847651783E-3</v>
      </c>
      <c r="P88" s="114">
        <f t="shared" si="61"/>
        <v>1.2804506989078058E-4</v>
      </c>
      <c r="Q88" s="114">
        <f t="shared" si="61"/>
        <v>1.6807303068488416E-4</v>
      </c>
      <c r="R88" s="114">
        <f t="shared" si="61"/>
        <v>3.8051032380624272E-3</v>
      </c>
      <c r="S88" s="114">
        <f t="shared" si="61"/>
        <v>4.7561090694042284E-4</v>
      </c>
      <c r="T88" s="114">
        <f t="shared" si="61"/>
        <v>2.0520536945549243E-4</v>
      </c>
      <c r="U88" s="114">
        <f t="shared" si="61"/>
        <v>2.6075155880489016E-3</v>
      </c>
      <c r="V88" s="114">
        <f t="shared" si="61"/>
        <v>4.0699808385523574E-4</v>
      </c>
      <c r="W88" s="114">
        <f t="shared" si="61"/>
        <v>8.0673197285360463E-4</v>
      </c>
      <c r="X88" s="114">
        <f t="shared" si="61"/>
        <v>1.4378601264479125E-3</v>
      </c>
      <c r="Y88" s="114">
        <f t="shared" si="61"/>
        <v>9.8424592898883998E-4</v>
      </c>
      <c r="Z88" s="114">
        <f t="shared" si="61"/>
        <v>1.4283184396227649E-3</v>
      </c>
      <c r="AA88" s="114">
        <f t="shared" si="61"/>
        <v>7.6044485682950891E-4</v>
      </c>
      <c r="AB88" s="114">
        <f t="shared" si="61"/>
        <v>1.2962893271033248E-3</v>
      </c>
      <c r="AC88" s="114">
        <f t="shared" si="61"/>
        <v>1.1342590460328803E-3</v>
      </c>
      <c r="AD88" s="114">
        <f t="shared" si="61"/>
        <v>1.6868741381300719E-3</v>
      </c>
      <c r="AE88" s="114">
        <f t="shared" si="61"/>
        <v>1.2122379743561081E-3</v>
      </c>
      <c r="AF88" s="114">
        <f t="shared" si="61"/>
        <v>7.1311967988940022E-4</v>
      </c>
      <c r="AG88" s="114">
        <f t="shared" si="61"/>
        <v>1.0302607880736665E-3</v>
      </c>
      <c r="AH88" s="114">
        <f t="shared" si="61"/>
        <v>1.0071226178396844E-3</v>
      </c>
      <c r="AI88" s="114">
        <f t="shared" ref="AI88:BH88" si="62">IFERROR((AI46-$BI46)*LN(AI46/$BI46),0)</f>
        <v>5.0340046937303955E-4</v>
      </c>
      <c r="AJ88" s="114">
        <f t="shared" si="62"/>
        <v>3.676158317503007E-4</v>
      </c>
      <c r="AK88" s="114">
        <f t="shared" si="62"/>
        <v>3.4429803165490536E-4</v>
      </c>
      <c r="AL88" s="114">
        <f t="shared" si="62"/>
        <v>4.1925373334950359E-5</v>
      </c>
      <c r="AM88" s="114">
        <f t="shared" si="62"/>
        <v>1.4051585497226325E-4</v>
      </c>
      <c r="AN88" s="114">
        <f t="shared" si="62"/>
        <v>2.8144761664987227E-4</v>
      </c>
      <c r="AO88" s="114">
        <f t="shared" si="62"/>
        <v>6.4324540555826435E-5</v>
      </c>
      <c r="AP88" s="114">
        <f t="shared" si="62"/>
        <v>1.5017294596685816E-4</v>
      </c>
      <c r="AQ88" s="114">
        <f t="shared" si="62"/>
        <v>3.8588920604973652E-5</v>
      </c>
      <c r="AR88" s="114">
        <f t="shared" si="62"/>
        <v>2.0688119424546694E-6</v>
      </c>
      <c r="AS88" s="114">
        <f t="shared" si="62"/>
        <v>5.7792017276392216E-5</v>
      </c>
      <c r="AT88" s="114">
        <f t="shared" si="62"/>
        <v>3.2076939428667333E-6</v>
      </c>
      <c r="AU88" s="114">
        <f t="shared" si="62"/>
        <v>8.1204653711400323E-5</v>
      </c>
      <c r="AV88" s="114">
        <f t="shared" si="62"/>
        <v>5.6085914020766059E-5</v>
      </c>
      <c r="AW88" s="114">
        <f t="shared" si="62"/>
        <v>7.1620159835003287E-5</v>
      </c>
      <c r="AX88" s="114">
        <f t="shared" si="62"/>
        <v>3.0351746523183125E-4</v>
      </c>
      <c r="AY88" s="114">
        <f t="shared" si="62"/>
        <v>9.8512539088768431E-4</v>
      </c>
      <c r="AZ88" s="114">
        <f t="shared" si="62"/>
        <v>1.877288244394296E-3</v>
      </c>
      <c r="BA88" s="114">
        <f t="shared" si="62"/>
        <v>2.28058546964239E-3</v>
      </c>
      <c r="BB88" s="114">
        <f t="shared" si="62"/>
        <v>2.7174130728767482E-3</v>
      </c>
      <c r="BC88" s="114">
        <f t="shared" si="62"/>
        <v>5.1099955315120826E-3</v>
      </c>
      <c r="BD88" s="114">
        <f t="shared" si="62"/>
        <v>6.1876695904406068E-3</v>
      </c>
      <c r="BE88" s="114">
        <f t="shared" si="62"/>
        <v>5.7144537240267565E-3</v>
      </c>
      <c r="BF88" s="114">
        <f t="shared" si="62"/>
        <v>6.7633589456310567E-3</v>
      </c>
      <c r="BG88" s="114">
        <f t="shared" si="62"/>
        <v>6.1317466897718815E-3</v>
      </c>
      <c r="BH88" s="114">
        <f t="shared" si="62"/>
        <v>7.5190141649891197E-3</v>
      </c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  <c r="CO88" s="94"/>
      <c r="CP88" s="94"/>
      <c r="CQ88" s="94"/>
      <c r="CR88" s="94"/>
      <c r="CS88" s="94"/>
      <c r="CT88" s="94"/>
      <c r="CU88" s="94"/>
      <c r="CV88" s="94"/>
      <c r="CW88" s="94"/>
      <c r="CX88" s="94"/>
      <c r="CY88" s="94"/>
      <c r="CZ88" s="94"/>
      <c r="DA88" s="94"/>
      <c r="DB88" s="94"/>
      <c r="DC88" s="94"/>
      <c r="DD88" s="94"/>
      <c r="DE88" s="94"/>
      <c r="DF88" s="94"/>
      <c r="DG88" s="94"/>
      <c r="DH88" s="94"/>
      <c r="DI88" s="94"/>
      <c r="DJ88" s="94"/>
      <c r="DK88" s="94"/>
      <c r="DL88" s="94"/>
      <c r="DM88" s="94"/>
      <c r="DN88" s="94"/>
      <c r="DO88" s="94"/>
      <c r="DP88" s="94"/>
      <c r="DQ88" s="94"/>
      <c r="DR88" s="94"/>
      <c r="DS88" s="94"/>
      <c r="DT88" s="94"/>
      <c r="DU88" s="94"/>
      <c r="DV88" s="94"/>
      <c r="DW88" s="94"/>
      <c r="DX88" s="94"/>
      <c r="DY88" s="94"/>
      <c r="DZ88" s="94"/>
      <c r="EA88" s="94"/>
      <c r="EB88" s="94"/>
      <c r="EC88" s="94"/>
      <c r="ED88" s="94"/>
      <c r="EE88" s="94"/>
      <c r="EF88" s="94"/>
      <c r="EG88" s="94"/>
      <c r="EH88" s="94"/>
      <c r="EI88" s="94"/>
      <c r="EJ88" s="94"/>
      <c r="EK88" s="94"/>
      <c r="EL88" s="94"/>
      <c r="EM88" s="94"/>
      <c r="EN88" s="94"/>
      <c r="EO88" s="94"/>
      <c r="EP88" s="94"/>
      <c r="EQ88" s="94"/>
      <c r="ER88" s="94"/>
      <c r="ES88" s="94"/>
      <c r="ET88" s="94"/>
      <c r="EU88" s="94"/>
      <c r="EV88" s="94"/>
      <c r="EW88" s="94"/>
      <c r="EX88" s="94"/>
      <c r="EY88" s="94"/>
      <c r="EZ88" s="94"/>
      <c r="FA88" s="94"/>
      <c r="FB88" s="94"/>
      <c r="FC88" s="94"/>
      <c r="FD88" s="94"/>
      <c r="FE88" s="94"/>
      <c r="FF88" s="94"/>
      <c r="FG88" s="94"/>
      <c r="FH88" s="94"/>
      <c r="FI88" s="94"/>
      <c r="FJ88" s="94"/>
      <c r="FK88" s="94"/>
      <c r="FL88" s="94"/>
      <c r="FM88" s="94"/>
      <c r="FN88" s="94"/>
      <c r="FO88" s="94"/>
      <c r="FP88" s="94"/>
      <c r="FQ88" s="94"/>
      <c r="FR88" s="94"/>
      <c r="FS88" s="94"/>
      <c r="FT88" s="94"/>
      <c r="FU88" s="94"/>
      <c r="FV88" s="94"/>
      <c r="FW88" s="94"/>
      <c r="FX88" s="94"/>
      <c r="FY88" s="94"/>
      <c r="FZ88" s="94"/>
      <c r="GA88" s="94"/>
      <c r="GB88" s="94"/>
      <c r="GC88" s="94"/>
      <c r="GD88" s="94"/>
      <c r="GE88" s="94"/>
      <c r="GF88" s="94"/>
      <c r="GG88" s="94"/>
      <c r="GH88" s="94"/>
      <c r="GI88" s="94"/>
      <c r="GJ88" s="94"/>
      <c r="GK88" s="94"/>
      <c r="GL88" s="94"/>
      <c r="GM88" s="94"/>
      <c r="GN88" s="94"/>
      <c r="GO88" s="94"/>
      <c r="GP88" s="94"/>
      <c r="GQ88" s="94"/>
      <c r="GR88" s="94"/>
      <c r="GS88" s="94"/>
      <c r="GT88" s="94"/>
      <c r="GU88" s="94"/>
      <c r="GV88" s="94"/>
      <c r="GW88" s="94"/>
      <c r="GX88" s="94"/>
      <c r="GY88" s="94"/>
      <c r="GZ88" s="94"/>
      <c r="HA88" s="94"/>
      <c r="HB88" s="94"/>
      <c r="HC88" s="94"/>
      <c r="HD88" s="94"/>
      <c r="HE88" s="94"/>
      <c r="HF88" s="94"/>
      <c r="HG88" s="94"/>
      <c r="HH88" s="94"/>
      <c r="HI88" s="94"/>
      <c r="HJ88" s="94"/>
      <c r="HK88" s="94"/>
      <c r="HL88" s="94"/>
      <c r="HM88" s="94"/>
      <c r="HN88" s="94"/>
      <c r="HO88" s="94"/>
      <c r="HP88" s="94"/>
      <c r="HQ88" s="94"/>
      <c r="HR88" s="94"/>
      <c r="HS88" s="94"/>
      <c r="HT88" s="94"/>
      <c r="HU88" s="94"/>
      <c r="HV88" s="94"/>
      <c r="HW88" s="94"/>
      <c r="HX88" s="94"/>
      <c r="HY88" s="94"/>
      <c r="HZ88" s="94"/>
      <c r="IA88" s="94"/>
      <c r="IB88" s="94"/>
      <c r="IC88" s="94"/>
      <c r="ID88" s="94"/>
      <c r="IE88" s="94"/>
      <c r="IF88" s="94"/>
      <c r="IG88" s="94"/>
      <c r="IH88" s="94"/>
      <c r="II88" s="94"/>
      <c r="IJ88" s="94"/>
      <c r="IK88" s="94"/>
      <c r="IL88" s="94"/>
      <c r="IM88" s="94"/>
      <c r="IN88" s="94"/>
      <c r="IO88" s="94"/>
      <c r="IP88" s="94"/>
      <c r="IQ88" s="94"/>
      <c r="IR88" s="94"/>
      <c r="IS88" s="94"/>
      <c r="IT88" s="94"/>
      <c r="IU88" s="94"/>
      <c r="IV88" s="94"/>
      <c r="IW88" s="94"/>
      <c r="IX88" s="94"/>
      <c r="IY88" s="94"/>
      <c r="IZ88" s="94"/>
      <c r="JA88" s="94"/>
      <c r="JB88" s="94"/>
      <c r="JC88" s="94"/>
      <c r="JD88" s="94"/>
      <c r="JE88" s="94"/>
      <c r="JF88" s="94"/>
      <c r="JG88" s="94"/>
      <c r="JH88" s="94"/>
      <c r="JI88" s="94"/>
      <c r="JJ88" s="94"/>
      <c r="JK88" s="94"/>
      <c r="JL88" s="94"/>
      <c r="JM88" s="94"/>
      <c r="JN88" s="94"/>
      <c r="JO88" s="94"/>
      <c r="JP88" s="94"/>
      <c r="JQ88" s="94"/>
      <c r="JR88" s="94"/>
      <c r="JS88" s="94"/>
      <c r="JT88" s="94"/>
      <c r="JU88" s="94"/>
      <c r="JV88" s="94"/>
      <c r="JW88" s="94"/>
      <c r="JX88" s="94"/>
      <c r="JY88" s="94"/>
      <c r="JZ88" s="94"/>
      <c r="KA88" s="94"/>
      <c r="KB88" s="94"/>
      <c r="KC88" s="94"/>
      <c r="KD88" s="94"/>
      <c r="KE88" s="94"/>
      <c r="KF88" s="94"/>
      <c r="KG88" s="94"/>
      <c r="KH88" s="94"/>
      <c r="KI88" s="94"/>
      <c r="KJ88" s="94"/>
      <c r="KK88" s="94"/>
      <c r="KL88" s="94"/>
      <c r="KM88" s="94"/>
      <c r="KN88" s="94"/>
      <c r="KO88" s="94"/>
      <c r="KP88" s="94"/>
      <c r="KQ88" s="94"/>
      <c r="KR88" s="94"/>
      <c r="KS88" s="94"/>
      <c r="KT88" s="94"/>
      <c r="KU88" s="94"/>
      <c r="KV88" s="94"/>
      <c r="KW88" s="94"/>
      <c r="KX88" s="94"/>
      <c r="KY88" s="94"/>
      <c r="KZ88" s="94"/>
      <c r="LA88" s="94"/>
      <c r="LB88" s="94"/>
      <c r="LC88" s="94"/>
      <c r="LD88" s="94"/>
      <c r="LE88" s="94"/>
      <c r="LF88" s="94"/>
      <c r="LG88" s="94"/>
      <c r="LH88" s="94"/>
      <c r="LI88" s="94"/>
      <c r="LJ88" s="94"/>
      <c r="LK88" s="94"/>
      <c r="LL88" s="94"/>
      <c r="LM88" s="94"/>
      <c r="LN88" s="94"/>
      <c r="LO88" s="94"/>
      <c r="LP88" s="94"/>
      <c r="LQ88" s="94"/>
      <c r="LR88" s="94"/>
      <c r="LS88" s="94"/>
      <c r="LT88" s="94"/>
      <c r="LU88" s="94"/>
      <c r="LV88" s="94"/>
      <c r="LW88" s="94"/>
      <c r="LX88" s="94"/>
      <c r="LY88" s="94"/>
      <c r="LZ88" s="94"/>
      <c r="MA88" s="94"/>
      <c r="MB88" s="94"/>
      <c r="MC88" s="94"/>
      <c r="MD88" s="94"/>
      <c r="ME88" s="94"/>
      <c r="MF88" s="94"/>
      <c r="MG88" s="94"/>
      <c r="MH88" s="94"/>
      <c r="MI88" s="94"/>
      <c r="MJ88" s="94"/>
      <c r="MK88" s="94"/>
      <c r="ML88" s="94"/>
      <c r="MM88" s="94"/>
      <c r="MN88" s="94"/>
      <c r="MO88" s="94"/>
      <c r="MP88" s="94"/>
      <c r="MQ88" s="94"/>
      <c r="MR88" s="94"/>
      <c r="MS88" s="94"/>
      <c r="MT88" s="94"/>
      <c r="MU88" s="94"/>
      <c r="MV88" s="94"/>
      <c r="MW88" s="94"/>
      <c r="MX88" s="94"/>
      <c r="MY88" s="94"/>
      <c r="MZ88" s="94"/>
      <c r="NA88" s="94"/>
      <c r="NB88" s="94"/>
      <c r="NC88" s="94"/>
      <c r="ND88" s="94"/>
      <c r="NE88" s="94"/>
      <c r="NF88" s="94"/>
      <c r="NG88" s="94"/>
      <c r="NH88" s="94"/>
      <c r="NI88" s="94"/>
      <c r="NJ88" s="94"/>
      <c r="NK88" s="94"/>
      <c r="NL88" s="94"/>
      <c r="NM88" s="94"/>
      <c r="NN88" s="94"/>
      <c r="NO88" s="94"/>
      <c r="NP88" s="94"/>
      <c r="NQ88" s="94"/>
      <c r="NR88" s="94"/>
      <c r="NS88" s="94"/>
      <c r="NT88" s="94"/>
      <c r="NU88" s="94"/>
      <c r="NV88" s="94"/>
      <c r="NW88" s="94"/>
      <c r="NX88" s="94"/>
      <c r="NY88" s="94"/>
      <c r="NZ88" s="94"/>
      <c r="OA88" s="94"/>
      <c r="OB88" s="94"/>
      <c r="OC88" s="94"/>
      <c r="OD88" s="94"/>
      <c r="OE88" s="94"/>
      <c r="OF88" s="94"/>
      <c r="OG88" s="94"/>
      <c r="OH88" s="94"/>
      <c r="OI88" s="94"/>
      <c r="OJ88" s="94"/>
      <c r="OK88" s="94"/>
      <c r="OL88" s="94"/>
      <c r="OM88" s="94"/>
      <c r="ON88" s="94"/>
      <c r="OO88" s="94"/>
      <c r="OP88" s="94"/>
      <c r="OQ88" s="94"/>
      <c r="OR88" s="94"/>
      <c r="OS88" s="94"/>
      <c r="OT88" s="94"/>
      <c r="OU88" s="94"/>
      <c r="OV88" s="94"/>
      <c r="OW88" s="94"/>
      <c r="OX88" s="94"/>
      <c r="OY88" s="94"/>
      <c r="OZ88" s="94"/>
      <c r="PA88" s="94"/>
      <c r="PB88" s="94"/>
      <c r="PC88" s="94"/>
      <c r="PD88" s="94"/>
      <c r="PE88" s="94"/>
      <c r="PF88" s="94"/>
      <c r="PG88" s="94"/>
      <c r="PH88" s="94"/>
      <c r="PI88" s="94"/>
      <c r="PJ88" s="94"/>
      <c r="PK88" s="94"/>
      <c r="PL88" s="94"/>
      <c r="PM88" s="94"/>
      <c r="PN88" s="94"/>
      <c r="PO88" s="94"/>
      <c r="PP88" s="94"/>
      <c r="PQ88" s="94"/>
      <c r="PR88" s="94"/>
      <c r="PS88" s="94"/>
      <c r="PT88" s="94"/>
      <c r="PU88" s="94"/>
      <c r="PV88" s="94"/>
      <c r="PW88" s="94"/>
      <c r="PX88" s="94"/>
      <c r="PY88" s="94"/>
      <c r="PZ88" s="94"/>
      <c r="QA88" s="94"/>
      <c r="QB88" s="94"/>
      <c r="QC88" s="94"/>
      <c r="QD88" s="94"/>
      <c r="QE88" s="94"/>
      <c r="QF88" s="94"/>
      <c r="QG88" s="94"/>
      <c r="QH88" s="94"/>
      <c r="QI88" s="94"/>
      <c r="QJ88" s="94"/>
      <c r="QK88" s="94"/>
      <c r="QL88" s="94"/>
      <c r="QM88" s="94"/>
      <c r="QN88" s="94"/>
      <c r="QO88" s="94"/>
      <c r="QP88" s="94"/>
      <c r="QQ88" s="94"/>
      <c r="QR88" s="94"/>
      <c r="QS88" s="94"/>
      <c r="QT88" s="94"/>
      <c r="QU88" s="94"/>
      <c r="QV88" s="94"/>
      <c r="QW88" s="94"/>
      <c r="QX88" s="94"/>
      <c r="QY88" s="94"/>
      <c r="QZ88" s="94"/>
      <c r="RA88" s="94"/>
      <c r="RB88" s="94"/>
      <c r="RC88" s="94"/>
      <c r="RD88" s="94"/>
      <c r="RE88" s="94"/>
      <c r="RF88" s="94"/>
      <c r="RG88" s="94"/>
      <c r="RH88" s="94"/>
      <c r="RI88" s="94"/>
      <c r="RJ88" s="94"/>
      <c r="RK88" s="94"/>
      <c r="RL88" s="94"/>
      <c r="RM88" s="94"/>
      <c r="RN88" s="94"/>
      <c r="RO88" s="94"/>
      <c r="RP88" s="94"/>
      <c r="RQ88" s="94"/>
      <c r="RR88" s="94"/>
      <c r="RS88" s="94"/>
      <c r="RT88" s="94"/>
      <c r="RU88" s="94"/>
      <c r="RV88" s="94"/>
      <c r="RW88" s="94"/>
      <c r="RX88" s="94"/>
      <c r="RY88" s="94"/>
      <c r="RZ88" s="94"/>
      <c r="SA88" s="94"/>
      <c r="SB88" s="94"/>
      <c r="SC88" s="94"/>
      <c r="SD88" s="94"/>
      <c r="SE88" s="94"/>
      <c r="SF88" s="94"/>
      <c r="SG88" s="94"/>
      <c r="SH88" s="94"/>
      <c r="SI88" s="94"/>
      <c r="SJ88" s="94"/>
      <c r="SK88" s="94"/>
      <c r="SL88" s="94"/>
      <c r="SM88" s="94"/>
      <c r="SN88" s="94"/>
      <c r="SO88" s="94"/>
      <c r="SP88" s="94"/>
      <c r="SQ88" s="94"/>
      <c r="SR88" s="94"/>
      <c r="SS88" s="94"/>
      <c r="ST88" s="94"/>
      <c r="SU88" s="94"/>
      <c r="SV88" s="94"/>
      <c r="SW88" s="94"/>
      <c r="SX88" s="94"/>
      <c r="SY88" s="94"/>
      <c r="SZ88" s="94"/>
      <c r="TA88" s="94"/>
      <c r="TB88" s="94"/>
      <c r="TC88" s="94"/>
      <c r="TD88" s="94"/>
      <c r="TE88" s="94"/>
      <c r="TF88" s="94"/>
      <c r="TG88" s="94"/>
      <c r="TH88" s="94"/>
      <c r="TI88" s="94"/>
      <c r="TJ88" s="94"/>
      <c r="TK88" s="94"/>
      <c r="TL88" s="94"/>
      <c r="TM88" s="94"/>
      <c r="TN88" s="94"/>
      <c r="TO88" s="94"/>
      <c r="TP88" s="94"/>
      <c r="TQ88" s="94"/>
      <c r="TR88" s="94"/>
      <c r="TS88" s="94"/>
      <c r="TT88" s="94"/>
      <c r="TU88" s="94"/>
      <c r="TV88" s="94"/>
      <c r="TW88" s="94"/>
      <c r="TX88" s="94"/>
      <c r="TY88" s="94"/>
      <c r="TZ88" s="94"/>
      <c r="UA88" s="94"/>
      <c r="UB88" s="94"/>
      <c r="UC88" s="94"/>
      <c r="UD88" s="94"/>
      <c r="UE88" s="94"/>
      <c r="UF88" s="94"/>
      <c r="UG88" s="94"/>
      <c r="UH88" s="94"/>
      <c r="UI88" s="94"/>
      <c r="UJ88" s="94"/>
      <c r="UK88" s="94"/>
      <c r="UL88" s="94"/>
      <c r="UM88" s="94"/>
      <c r="UN88" s="94"/>
      <c r="UO88" s="94"/>
      <c r="UP88" s="94"/>
      <c r="UQ88" s="94"/>
      <c r="UR88" s="94"/>
      <c r="US88" s="94"/>
      <c r="UT88" s="94"/>
      <c r="UU88" s="94"/>
      <c r="UV88" s="94"/>
      <c r="UW88" s="94"/>
      <c r="UX88" s="94"/>
      <c r="UY88" s="94"/>
      <c r="UZ88" s="94"/>
      <c r="VA88" s="94"/>
      <c r="VB88" s="94"/>
      <c r="VC88" s="94"/>
      <c r="VD88" s="94"/>
      <c r="VE88" s="94"/>
      <c r="VF88" s="94"/>
      <c r="VG88" s="94"/>
      <c r="VH88" s="94"/>
      <c r="VI88" s="94"/>
      <c r="VJ88" s="94"/>
      <c r="VK88" s="94"/>
      <c r="VL88" s="94"/>
      <c r="VM88" s="94"/>
      <c r="VN88" s="94"/>
      <c r="VO88" s="94"/>
      <c r="VP88" s="94"/>
      <c r="VQ88" s="94"/>
      <c r="VR88" s="94"/>
      <c r="VS88" s="94"/>
      <c r="VT88" s="94"/>
      <c r="VU88" s="94"/>
      <c r="VV88" s="94"/>
      <c r="VW88" s="94"/>
      <c r="VX88" s="94"/>
      <c r="VY88" s="94"/>
      <c r="VZ88" s="94"/>
      <c r="WA88" s="94"/>
      <c r="WB88" s="94"/>
      <c r="WC88" s="94"/>
      <c r="WD88" s="94"/>
      <c r="WE88" s="94"/>
      <c r="WF88" s="94"/>
      <c r="WG88" s="94"/>
      <c r="WH88" s="94"/>
      <c r="WI88" s="94"/>
      <c r="WJ88" s="94"/>
      <c r="WK88" s="94"/>
      <c r="WL88" s="94"/>
      <c r="WM88" s="94"/>
      <c r="WN88" s="94"/>
      <c r="WO88" s="94"/>
      <c r="WP88" s="94"/>
      <c r="WQ88" s="94"/>
      <c r="WR88" s="94"/>
      <c r="WS88" s="94"/>
      <c r="WT88" s="94"/>
      <c r="WU88" s="94"/>
      <c r="WV88" s="94"/>
      <c r="WW88" s="94"/>
      <c r="WX88" s="94"/>
      <c r="WY88" s="94"/>
      <c r="WZ88" s="94"/>
      <c r="XA88" s="94"/>
      <c r="XB88" s="94"/>
      <c r="XC88" s="94"/>
      <c r="XD88" s="94"/>
      <c r="XE88" s="94"/>
      <c r="XF88" s="94"/>
      <c r="XG88" s="94"/>
      <c r="XH88" s="94"/>
      <c r="XI88" s="94"/>
      <c r="XJ88" s="94"/>
      <c r="XK88" s="94"/>
      <c r="XL88" s="94"/>
      <c r="XM88" s="94"/>
      <c r="XN88" s="94"/>
      <c r="XO88" s="94"/>
      <c r="XP88" s="94"/>
      <c r="XQ88" s="94"/>
      <c r="XR88" s="94"/>
      <c r="XS88" s="94"/>
      <c r="XT88" s="94"/>
      <c r="XU88" s="94"/>
      <c r="XV88" s="94"/>
      <c r="XW88" s="94"/>
      <c r="XX88" s="94"/>
      <c r="XY88" s="94"/>
      <c r="XZ88" s="94"/>
      <c r="YA88" s="94"/>
      <c r="YB88" s="94"/>
      <c r="YC88" s="94"/>
      <c r="YD88" s="94"/>
      <c r="YE88" s="94"/>
      <c r="YF88" s="94"/>
      <c r="YG88" s="94"/>
      <c r="YH88" s="94"/>
      <c r="YI88" s="94"/>
      <c r="YJ88" s="94"/>
      <c r="YK88" s="94"/>
      <c r="YL88" s="94"/>
      <c r="YM88" s="94"/>
      <c r="YN88" s="94"/>
      <c r="YO88" s="94"/>
      <c r="YP88" s="94"/>
      <c r="YQ88" s="94"/>
      <c r="YR88" s="94"/>
      <c r="YS88" s="94"/>
      <c r="YT88" s="94"/>
      <c r="YU88" s="94"/>
      <c r="YV88" s="94"/>
      <c r="YW88" s="94"/>
      <c r="YX88" s="94"/>
      <c r="YY88" s="94"/>
      <c r="YZ88" s="94"/>
      <c r="ZA88" s="94"/>
      <c r="ZB88" s="94"/>
      <c r="ZC88" s="94"/>
      <c r="ZD88" s="94"/>
      <c r="ZE88" s="94"/>
      <c r="ZF88" s="94"/>
      <c r="ZG88" s="94"/>
      <c r="ZH88" s="94"/>
      <c r="ZI88" s="94"/>
      <c r="ZJ88" s="94"/>
      <c r="ZK88" s="94"/>
      <c r="ZL88" s="94"/>
      <c r="ZM88" s="94"/>
      <c r="ZN88" s="94"/>
      <c r="ZO88" s="94"/>
      <c r="ZP88" s="94"/>
      <c r="ZQ88" s="94"/>
      <c r="ZR88" s="94"/>
      <c r="ZS88" s="94"/>
      <c r="ZT88" s="94"/>
      <c r="ZU88" s="94"/>
      <c r="ZV88" s="94"/>
      <c r="ZW88" s="94"/>
      <c r="ZX88" s="94"/>
      <c r="ZY88" s="94"/>
      <c r="ZZ88" s="94"/>
      <c r="AAA88" s="94"/>
      <c r="AAB88" s="94"/>
      <c r="AAC88" s="94"/>
      <c r="AAD88" s="94"/>
      <c r="AAE88" s="94"/>
      <c r="AAF88" s="94"/>
      <c r="AAG88" s="94"/>
      <c r="AAH88" s="94"/>
      <c r="AAI88" s="94"/>
      <c r="AAJ88" s="94"/>
      <c r="AAK88" s="94"/>
      <c r="AAL88" s="94"/>
      <c r="AAM88" s="94"/>
      <c r="AAN88" s="94"/>
      <c r="AAO88" s="94"/>
      <c r="AAP88" s="94"/>
      <c r="AAQ88" s="94"/>
      <c r="AAR88" s="94"/>
      <c r="AAS88" s="94"/>
      <c r="AAT88" s="94"/>
      <c r="AAU88" s="94"/>
      <c r="AAV88" s="94"/>
      <c r="AAW88" s="94"/>
      <c r="AAX88" s="94"/>
      <c r="AAY88" s="94"/>
      <c r="AAZ88" s="94"/>
      <c r="ABA88" s="94"/>
      <c r="ABB88" s="94"/>
      <c r="ABC88" s="94"/>
      <c r="ABD88" s="94"/>
      <c r="ABE88" s="94"/>
      <c r="ABF88" s="94"/>
      <c r="ABG88" s="94"/>
      <c r="ABH88" s="94"/>
      <c r="ABI88" s="94"/>
      <c r="ABJ88" s="94"/>
      <c r="ABK88" s="94"/>
      <c r="ABL88" s="94"/>
      <c r="ABM88" s="94"/>
      <c r="ABN88" s="94"/>
      <c r="ABO88" s="94"/>
      <c r="ABP88" s="94"/>
      <c r="ABQ88" s="94"/>
      <c r="ABR88" s="94"/>
      <c r="ABS88" s="94"/>
      <c r="ABT88" s="94"/>
      <c r="ABU88" s="94"/>
      <c r="ABV88" s="94"/>
      <c r="ABW88" s="94"/>
      <c r="ABX88" s="94"/>
      <c r="ABY88" s="94"/>
      <c r="ABZ88" s="94"/>
      <c r="ACA88" s="94"/>
      <c r="ACB88" s="94"/>
      <c r="ACC88" s="94"/>
      <c r="ACD88" s="94"/>
      <c r="ACE88" s="94"/>
      <c r="ACF88" s="94"/>
      <c r="ACG88" s="94"/>
      <c r="ACH88" s="94"/>
      <c r="ACI88" s="94"/>
      <c r="ACJ88" s="94"/>
      <c r="ACK88" s="94"/>
      <c r="ACL88" s="94"/>
      <c r="ACM88" s="94"/>
      <c r="ACN88" s="94"/>
      <c r="ACO88" s="94"/>
      <c r="ACP88" s="94"/>
      <c r="ACQ88" s="94"/>
      <c r="ACR88" s="94"/>
      <c r="ACS88" s="94"/>
      <c r="ACT88" s="94"/>
      <c r="ACU88" s="94"/>
      <c r="ACV88" s="94"/>
      <c r="ACW88" s="94"/>
      <c r="ACX88" s="94"/>
      <c r="ACY88" s="94"/>
      <c r="ACZ88" s="94"/>
      <c r="ADA88" s="94"/>
      <c r="ADB88" s="94"/>
      <c r="ADC88" s="94"/>
      <c r="ADD88" s="94"/>
      <c r="ADE88" s="94"/>
      <c r="ADF88" s="94"/>
      <c r="ADG88" s="94"/>
      <c r="ADH88" s="94"/>
      <c r="ADI88" s="94"/>
      <c r="ADJ88" s="94"/>
      <c r="ADK88" s="94"/>
      <c r="ADL88" s="94"/>
      <c r="ADM88" s="94"/>
      <c r="ADN88" s="94"/>
      <c r="ADO88" s="94"/>
      <c r="ADP88" s="94"/>
      <c r="ADQ88" s="94"/>
      <c r="ADR88" s="94"/>
      <c r="ADS88" s="94"/>
      <c r="ADT88" s="94"/>
      <c r="ADU88" s="94"/>
      <c r="ADV88" s="94"/>
      <c r="ADW88" s="94"/>
      <c r="ADX88" s="94"/>
      <c r="ADY88" s="94"/>
      <c r="ADZ88" s="94"/>
      <c r="AEA88" s="94"/>
      <c r="AEB88" s="94"/>
      <c r="AEC88" s="94"/>
      <c r="AED88" s="94"/>
      <c r="AEE88" s="94"/>
      <c r="AEF88" s="94"/>
      <c r="AEG88" s="94"/>
      <c r="AEH88" s="94"/>
      <c r="AEI88" s="94"/>
      <c r="AEJ88" s="94"/>
      <c r="AEK88" s="94"/>
      <c r="AEL88" s="94"/>
      <c r="AEM88" s="94"/>
      <c r="AEN88" s="94"/>
      <c r="AEO88" s="94"/>
      <c r="AEP88" s="94"/>
      <c r="AEQ88" s="94"/>
      <c r="AER88" s="94"/>
      <c r="AES88" s="94"/>
      <c r="AET88" s="94"/>
      <c r="AEU88" s="94"/>
      <c r="AEV88" s="94"/>
      <c r="AEW88" s="94"/>
      <c r="AEX88" s="94"/>
      <c r="AEY88" s="94"/>
      <c r="AEZ88" s="94"/>
      <c r="AFA88" s="94"/>
      <c r="AFB88" s="94"/>
      <c r="AFC88" s="94"/>
      <c r="AFD88" s="94"/>
      <c r="AFE88" s="94"/>
      <c r="AFF88" s="94"/>
      <c r="AFG88" s="94"/>
      <c r="AFH88" s="94"/>
      <c r="AFI88" s="94"/>
      <c r="AFJ88" s="94"/>
      <c r="AFK88" s="94"/>
      <c r="AFL88" s="94"/>
      <c r="AFM88" s="94"/>
      <c r="AFN88" s="94"/>
      <c r="AFO88" s="94"/>
      <c r="AFP88" s="94"/>
      <c r="AFQ88" s="94"/>
      <c r="AFR88" s="94"/>
      <c r="AFS88" s="94"/>
      <c r="AFT88" s="94"/>
      <c r="AFU88" s="94"/>
      <c r="AFV88" s="94"/>
      <c r="AFW88" s="94"/>
      <c r="AFX88" s="94"/>
      <c r="AFY88" s="94"/>
      <c r="AFZ88" s="94"/>
      <c r="AGA88" s="94"/>
      <c r="AGB88" s="94"/>
      <c r="AGC88" s="94"/>
      <c r="AGD88" s="94"/>
      <c r="AGE88" s="94"/>
      <c r="AGF88" s="94"/>
      <c r="AGG88" s="94"/>
      <c r="AGH88" s="94"/>
      <c r="AGI88" s="94"/>
      <c r="AGJ88" s="94"/>
      <c r="AGK88" s="94"/>
      <c r="AGL88" s="94"/>
      <c r="AGM88" s="94"/>
      <c r="AGN88" s="94"/>
      <c r="AGO88" s="94"/>
      <c r="AGP88" s="94"/>
      <c r="AGQ88" s="94"/>
      <c r="AGR88" s="94"/>
      <c r="AGS88" s="94"/>
      <c r="AGT88" s="94"/>
      <c r="AGU88" s="94"/>
      <c r="AGV88" s="94"/>
      <c r="AGW88" s="94"/>
      <c r="AGX88" s="94"/>
      <c r="AGY88" s="94"/>
      <c r="AGZ88" s="94"/>
      <c r="AHA88" s="94"/>
      <c r="AHB88" s="94"/>
      <c r="AHC88" s="94"/>
      <c r="AHD88" s="94"/>
      <c r="AHE88" s="94"/>
      <c r="AHF88" s="94"/>
      <c r="AHG88" s="94"/>
      <c r="AHH88" s="94"/>
      <c r="AHI88" s="94"/>
      <c r="AHJ88" s="94"/>
      <c r="AHK88" s="94"/>
      <c r="AHL88" s="94"/>
      <c r="AHM88" s="94"/>
      <c r="AHN88" s="94"/>
      <c r="AHO88" s="94"/>
      <c r="AHP88" s="94"/>
      <c r="AHQ88" s="94"/>
      <c r="AHR88" s="94"/>
      <c r="AHS88" s="94"/>
      <c r="AHT88" s="94"/>
      <c r="AHU88" s="94"/>
      <c r="AHV88" s="94"/>
      <c r="AHW88" s="94"/>
      <c r="AHX88" s="94"/>
      <c r="AHY88" s="94"/>
      <c r="AHZ88" s="94"/>
      <c r="AIA88" s="94"/>
      <c r="AIB88" s="94"/>
      <c r="AIC88" s="94"/>
      <c r="AID88" s="94"/>
      <c r="AIE88" s="94"/>
      <c r="AIF88" s="94"/>
      <c r="AIG88" s="94"/>
      <c r="AIH88" s="94"/>
      <c r="AII88" s="94"/>
      <c r="AIJ88" s="94"/>
      <c r="AIK88" s="94"/>
      <c r="AIL88" s="94"/>
      <c r="AIM88" s="94"/>
      <c r="AIN88" s="94"/>
      <c r="AIO88" s="94"/>
      <c r="AIP88" s="94"/>
      <c r="AIQ88" s="94"/>
      <c r="AIR88" s="94"/>
      <c r="AIS88" s="94"/>
      <c r="AIT88" s="94"/>
      <c r="AIU88" s="94"/>
      <c r="AIV88" s="94"/>
      <c r="AIW88" s="94"/>
      <c r="AIX88" s="94"/>
      <c r="AIY88" s="94"/>
      <c r="AIZ88" s="94"/>
      <c r="AJA88" s="94"/>
      <c r="AJB88" s="94"/>
      <c r="AJC88" s="94"/>
      <c r="AJD88" s="94"/>
      <c r="AJE88" s="94"/>
      <c r="AJF88" s="94"/>
      <c r="AJG88" s="94"/>
      <c r="AJH88" s="94"/>
      <c r="AJI88" s="94"/>
      <c r="AJJ88" s="94"/>
      <c r="AJK88" s="94"/>
      <c r="AJL88" s="94"/>
      <c r="AJM88" s="94"/>
      <c r="AJN88" s="94"/>
      <c r="AJO88" s="94"/>
      <c r="AJP88" s="94"/>
      <c r="AJQ88" s="94"/>
      <c r="AJR88" s="94"/>
      <c r="AJS88" s="94"/>
      <c r="AJT88" s="94"/>
      <c r="AJU88" s="94"/>
      <c r="AJV88" s="94"/>
      <c r="AJW88" s="94"/>
      <c r="AJX88" s="94"/>
      <c r="AJY88" s="94"/>
      <c r="AJZ88" s="94"/>
      <c r="AKA88" s="94"/>
      <c r="AKB88" s="94"/>
      <c r="AKC88" s="94"/>
      <c r="AKD88" s="94"/>
      <c r="AKE88" s="94"/>
      <c r="AKF88" s="94"/>
      <c r="AKG88" s="94"/>
      <c r="AKH88" s="94"/>
      <c r="AKI88" s="94"/>
      <c r="AKJ88" s="94"/>
      <c r="AKK88" s="94"/>
      <c r="AKL88" s="94"/>
      <c r="AKM88" s="94"/>
      <c r="AKN88" s="94"/>
      <c r="AKO88" s="94"/>
      <c r="AKP88" s="94"/>
      <c r="AKQ88" s="94"/>
      <c r="AKR88" s="94"/>
      <c r="AKS88" s="94"/>
      <c r="AKT88" s="94"/>
      <c r="AKU88" s="94"/>
      <c r="AKV88" s="94"/>
      <c r="AKW88" s="94"/>
      <c r="AKX88" s="94"/>
      <c r="AKY88" s="94"/>
      <c r="AKZ88" s="94"/>
      <c r="ALA88" s="94"/>
      <c r="ALB88" s="94"/>
      <c r="ALC88" s="94"/>
      <c r="ALD88" s="94"/>
      <c r="ALE88" s="94"/>
      <c r="ALF88" s="94"/>
      <c r="ALG88" s="94"/>
      <c r="ALH88" s="94"/>
      <c r="ALI88" s="94"/>
      <c r="ALJ88" s="94"/>
      <c r="ALK88" s="94"/>
      <c r="ALL88" s="94"/>
      <c r="ALM88" s="94"/>
      <c r="ALN88" s="94"/>
      <c r="ALO88" s="94"/>
      <c r="ALP88" s="94"/>
      <c r="ALQ88" s="94"/>
      <c r="ALR88" s="94"/>
      <c r="ALS88" s="94"/>
      <c r="ALT88" s="94"/>
      <c r="ALU88" s="94"/>
      <c r="ALV88" s="94"/>
      <c r="ALW88" s="94"/>
      <c r="ALX88" s="94"/>
      <c r="ALY88" s="94"/>
      <c r="ALZ88" s="94"/>
      <c r="AMA88" s="94"/>
      <c r="AMB88" s="94"/>
      <c r="AMC88" s="94"/>
      <c r="AMD88" s="94"/>
      <c r="AME88" s="94"/>
      <c r="AMF88" s="94"/>
      <c r="AMG88" s="94"/>
      <c r="AMH88" s="94"/>
      <c r="AMI88" s="94"/>
      <c r="AMJ88" s="94"/>
      <c r="AMK88" s="94"/>
      <c r="AML88" s="94"/>
      <c r="AMM88" s="94"/>
      <c r="AMN88" s="94"/>
      <c r="AMO88" s="94"/>
      <c r="AMP88" s="94"/>
      <c r="AMQ88" s="94"/>
      <c r="AMR88" s="94"/>
      <c r="AMS88" s="94"/>
      <c r="AMT88" s="94"/>
      <c r="AMU88" s="94"/>
      <c r="AMV88" s="94"/>
      <c r="AMW88" s="94"/>
      <c r="AMX88" s="94"/>
      <c r="AMY88" s="94"/>
      <c r="AMZ88" s="94"/>
      <c r="ANA88" s="94"/>
      <c r="ANB88" s="94"/>
      <c r="ANC88" s="94"/>
      <c r="AND88" s="94"/>
      <c r="ANE88" s="94"/>
      <c r="ANF88" s="94"/>
      <c r="ANG88" s="94"/>
      <c r="ANH88" s="94"/>
      <c r="ANI88" s="94"/>
      <c r="ANJ88" s="94"/>
      <c r="ANK88" s="94"/>
      <c r="ANL88" s="94"/>
      <c r="ANM88" s="94"/>
      <c r="ANN88" s="94"/>
      <c r="ANO88" s="94"/>
      <c r="ANP88" s="94"/>
      <c r="ANQ88" s="94"/>
      <c r="ANR88" s="94"/>
      <c r="ANS88" s="94"/>
      <c r="ANT88" s="94"/>
      <c r="ANU88" s="94"/>
      <c r="ANV88" s="94"/>
      <c r="ANW88" s="94"/>
      <c r="ANX88" s="94"/>
      <c r="ANY88" s="94"/>
      <c r="ANZ88" s="94"/>
      <c r="AOA88" s="94"/>
      <c r="AOB88" s="94"/>
      <c r="AOC88" s="94"/>
      <c r="AOD88" s="94"/>
      <c r="AOE88" s="94"/>
      <c r="AOF88" s="94"/>
      <c r="AOG88" s="94"/>
      <c r="AOH88" s="94"/>
      <c r="AOI88" s="94"/>
      <c r="AOJ88" s="94"/>
      <c r="AOK88" s="94"/>
      <c r="AOL88" s="94"/>
      <c r="AOM88" s="94"/>
      <c r="AON88" s="94"/>
      <c r="AOO88" s="94"/>
      <c r="AOP88" s="94"/>
      <c r="AOQ88" s="94"/>
      <c r="AOR88" s="94"/>
      <c r="AOS88" s="94"/>
      <c r="AOT88" s="94"/>
      <c r="AOU88" s="94"/>
      <c r="AOV88" s="94"/>
      <c r="AOW88" s="94"/>
      <c r="AOX88" s="94"/>
      <c r="AOY88" s="94"/>
      <c r="AOZ88" s="94"/>
      <c r="APA88" s="94"/>
      <c r="APB88" s="94"/>
      <c r="APC88" s="94"/>
      <c r="APD88" s="94"/>
      <c r="APE88" s="94"/>
      <c r="APF88" s="94"/>
      <c r="APG88" s="94"/>
      <c r="APH88" s="94"/>
      <c r="API88" s="94"/>
      <c r="APJ88" s="94"/>
      <c r="APK88" s="94"/>
      <c r="APL88" s="94"/>
      <c r="APM88" s="94"/>
      <c r="APN88" s="94"/>
      <c r="APO88" s="94"/>
      <c r="APP88" s="94"/>
      <c r="APQ88" s="94"/>
      <c r="APR88" s="94"/>
      <c r="APS88" s="94"/>
      <c r="APT88" s="94"/>
      <c r="APU88" s="94"/>
      <c r="APV88" s="94"/>
      <c r="APW88" s="94"/>
      <c r="APX88" s="94"/>
      <c r="APY88" s="94"/>
      <c r="APZ88" s="94"/>
      <c r="AQA88" s="94"/>
      <c r="AQB88" s="94"/>
      <c r="AQC88" s="94"/>
      <c r="AQD88" s="94"/>
      <c r="AQE88" s="94"/>
      <c r="AQF88" s="94"/>
      <c r="AQG88" s="94"/>
      <c r="AQH88" s="94"/>
      <c r="AQI88" s="94"/>
      <c r="AQJ88" s="94"/>
      <c r="AQK88" s="94"/>
      <c r="AQL88" s="94"/>
      <c r="AQM88" s="94"/>
      <c r="AQN88" s="94"/>
      <c r="AQO88" s="94"/>
      <c r="AQP88" s="94"/>
      <c r="AQQ88" s="94"/>
      <c r="AQR88" s="94"/>
      <c r="AQS88" s="94"/>
      <c r="AQT88" s="94"/>
      <c r="AQU88" s="94"/>
      <c r="AQV88" s="94"/>
      <c r="AQW88" s="94"/>
      <c r="AQX88" s="94"/>
      <c r="AQY88" s="94"/>
      <c r="AQZ88" s="94"/>
      <c r="ARA88" s="94"/>
      <c r="ARB88" s="94"/>
      <c r="ARC88" s="94"/>
      <c r="ARD88" s="94"/>
      <c r="ARE88" s="94"/>
      <c r="ARF88" s="94"/>
      <c r="ARG88" s="94"/>
      <c r="ARH88" s="94"/>
      <c r="ARI88" s="94"/>
      <c r="ARJ88" s="94"/>
      <c r="ARK88" s="94"/>
      <c r="ARL88" s="94"/>
      <c r="ARM88" s="94"/>
      <c r="ARN88" s="94"/>
      <c r="ARO88" s="94"/>
      <c r="ARP88" s="94"/>
      <c r="ARQ88" s="94"/>
      <c r="ARR88" s="94"/>
      <c r="ARS88" s="94"/>
      <c r="ART88" s="94"/>
      <c r="ARU88" s="94"/>
      <c r="ARV88" s="94"/>
      <c r="ARW88" s="94"/>
      <c r="ARX88" s="94"/>
      <c r="ARY88" s="94"/>
      <c r="ARZ88" s="94"/>
      <c r="ASA88" s="94"/>
      <c r="ASB88" s="94"/>
      <c r="ASC88" s="94"/>
      <c r="ASD88" s="94"/>
      <c r="ASE88" s="94"/>
      <c r="ASF88" s="94"/>
      <c r="ASG88" s="94"/>
      <c r="ASH88" s="94"/>
      <c r="ASI88" s="94"/>
      <c r="ASJ88" s="94"/>
      <c r="ASK88" s="94"/>
      <c r="ASL88" s="94"/>
      <c r="ASM88" s="94"/>
      <c r="ASN88" s="94"/>
      <c r="ASO88" s="94"/>
      <c r="ASP88" s="94"/>
      <c r="ASQ88" s="94"/>
      <c r="ASR88" s="94"/>
      <c r="ASS88" s="94"/>
      <c r="AST88" s="94"/>
      <c r="ASU88" s="94"/>
      <c r="ASV88" s="94"/>
      <c r="ASW88" s="94"/>
      <c r="ASX88" s="94"/>
      <c r="ASY88" s="94"/>
      <c r="ASZ88" s="94"/>
      <c r="ATA88" s="94"/>
      <c r="ATB88" s="94"/>
      <c r="ATC88" s="94"/>
      <c r="ATD88" s="94"/>
      <c r="ATE88" s="94"/>
      <c r="ATF88" s="94"/>
      <c r="ATG88" s="94"/>
      <c r="ATH88" s="94"/>
      <c r="ATI88" s="94"/>
      <c r="ATJ88" s="94"/>
      <c r="ATK88" s="94"/>
      <c r="ATL88" s="94"/>
      <c r="ATM88" s="94"/>
      <c r="ATN88" s="94"/>
      <c r="ATO88" s="94"/>
      <c r="ATP88" s="94"/>
      <c r="ATQ88" s="94"/>
      <c r="ATR88" s="94"/>
      <c r="ATS88" s="94"/>
      <c r="ATT88" s="94"/>
      <c r="ATU88" s="94"/>
      <c r="ATV88" s="94"/>
      <c r="ATW88" s="94"/>
      <c r="ATX88" s="94"/>
      <c r="ATY88" s="94"/>
      <c r="ATZ88" s="94"/>
      <c r="AUA88" s="94"/>
      <c r="AUB88" s="94"/>
      <c r="AUC88" s="94"/>
      <c r="AUD88" s="94"/>
      <c r="AUE88" s="94"/>
      <c r="AUF88" s="94"/>
      <c r="AUG88" s="94"/>
      <c r="AUH88" s="94"/>
      <c r="AUI88" s="94"/>
      <c r="AUJ88" s="94"/>
      <c r="AUK88" s="94"/>
      <c r="AUL88" s="94"/>
      <c r="AUM88" s="94"/>
      <c r="AUN88" s="94"/>
      <c r="AUO88" s="94"/>
      <c r="AUP88" s="94"/>
      <c r="AUQ88" s="94"/>
      <c r="AUR88" s="94"/>
      <c r="AUS88" s="94"/>
      <c r="AUT88" s="94"/>
      <c r="AUU88" s="94"/>
      <c r="AUV88" s="94"/>
      <c r="AUW88" s="94"/>
      <c r="AUX88" s="94"/>
      <c r="AUY88" s="94"/>
      <c r="AUZ88" s="94"/>
      <c r="AVA88" s="94"/>
      <c r="AVB88" s="94"/>
      <c r="AVC88" s="94"/>
      <c r="AVD88" s="94"/>
      <c r="AVE88" s="94"/>
      <c r="AVF88" s="94"/>
      <c r="AVG88" s="94"/>
      <c r="AVH88" s="94"/>
      <c r="AVI88" s="94"/>
      <c r="AVJ88" s="94"/>
      <c r="AVK88" s="94"/>
      <c r="AVL88" s="94"/>
      <c r="AVM88" s="94"/>
      <c r="AVN88" s="94"/>
      <c r="AVO88" s="94"/>
      <c r="AVP88" s="94"/>
      <c r="AVQ88" s="94"/>
      <c r="AVR88" s="94"/>
      <c r="AVS88" s="94"/>
      <c r="AVT88" s="94"/>
      <c r="AVU88" s="94"/>
      <c r="AVV88" s="94"/>
      <c r="AVW88" s="94"/>
      <c r="AVX88" s="94"/>
      <c r="AVY88" s="94"/>
      <c r="AVZ88" s="94"/>
      <c r="AWA88" s="94"/>
      <c r="AWB88" s="94"/>
      <c r="AWC88" s="94"/>
      <c r="AWD88" s="94"/>
      <c r="AWE88" s="94"/>
      <c r="AWF88" s="94"/>
      <c r="AWG88" s="94"/>
      <c r="AWH88" s="94"/>
      <c r="AWI88" s="94"/>
      <c r="AWJ88" s="94"/>
      <c r="AWK88" s="94"/>
      <c r="AWL88" s="94"/>
      <c r="AWM88" s="94"/>
      <c r="AWN88" s="94"/>
      <c r="AWO88" s="94"/>
      <c r="AWP88" s="94"/>
      <c r="AWQ88" s="94"/>
      <c r="AWR88" s="94"/>
      <c r="AWS88" s="94"/>
      <c r="AWT88" s="94"/>
      <c r="AWU88" s="94"/>
      <c r="AWV88" s="94"/>
      <c r="AWW88" s="94"/>
      <c r="AWX88" s="94"/>
      <c r="AWY88" s="94"/>
      <c r="AWZ88" s="94"/>
      <c r="AXA88" s="94"/>
      <c r="AXB88" s="94"/>
      <c r="AXC88" s="94"/>
      <c r="AXD88" s="94"/>
      <c r="AXE88" s="94"/>
      <c r="AXF88" s="94"/>
      <c r="AXG88" s="94"/>
      <c r="AXH88" s="94"/>
      <c r="AXI88" s="94"/>
      <c r="AXJ88" s="94"/>
      <c r="AXK88" s="94"/>
      <c r="AXL88" s="94"/>
      <c r="AXM88" s="94"/>
      <c r="AXN88" s="94"/>
      <c r="AXO88" s="94"/>
      <c r="AXP88" s="94"/>
      <c r="AXQ88" s="94"/>
      <c r="AXR88" s="94"/>
      <c r="AXS88" s="94"/>
      <c r="AXT88" s="94"/>
      <c r="AXU88" s="94"/>
      <c r="AXV88" s="94"/>
      <c r="AXW88" s="94"/>
      <c r="AXX88" s="94"/>
      <c r="AXY88" s="94"/>
      <c r="AXZ88" s="94"/>
      <c r="AYA88" s="94"/>
      <c r="AYB88" s="94"/>
      <c r="AYC88" s="94"/>
      <c r="AYD88" s="94"/>
      <c r="AYE88" s="94"/>
      <c r="AYF88" s="94"/>
      <c r="AYG88" s="94"/>
      <c r="AYH88" s="94"/>
      <c r="AYI88" s="94"/>
      <c r="AYJ88" s="94"/>
      <c r="AYK88" s="94"/>
      <c r="AYL88" s="94"/>
      <c r="AYM88" s="94"/>
      <c r="AYN88" s="94"/>
      <c r="AYO88" s="94"/>
      <c r="AYP88" s="94"/>
      <c r="AYQ88" s="94"/>
      <c r="AYR88" s="94"/>
      <c r="AYS88" s="94"/>
      <c r="AYT88" s="94"/>
      <c r="AYU88" s="94"/>
      <c r="AYV88" s="94"/>
      <c r="AYW88" s="94"/>
      <c r="AYX88" s="94"/>
      <c r="AYY88" s="94"/>
      <c r="AYZ88" s="94"/>
      <c r="AZA88" s="94"/>
      <c r="AZB88" s="94"/>
      <c r="AZC88" s="94"/>
      <c r="AZD88" s="94"/>
      <c r="AZE88" s="94"/>
      <c r="AZF88" s="94"/>
      <c r="AZG88" s="94"/>
      <c r="AZH88" s="94"/>
      <c r="AZI88" s="94"/>
      <c r="AZJ88" s="94"/>
      <c r="AZK88" s="94"/>
      <c r="AZL88" s="94"/>
      <c r="AZM88" s="94"/>
      <c r="AZN88" s="94"/>
      <c r="AZO88" s="94"/>
      <c r="AZP88" s="94"/>
      <c r="AZQ88" s="94"/>
      <c r="AZR88" s="94"/>
      <c r="AZS88" s="94"/>
      <c r="AZT88" s="94"/>
      <c r="AZU88" s="94"/>
      <c r="AZV88" s="94"/>
      <c r="AZW88" s="94"/>
      <c r="AZX88" s="94"/>
      <c r="AZY88" s="94"/>
      <c r="AZZ88" s="94"/>
      <c r="BAA88" s="94"/>
      <c r="BAB88" s="94"/>
      <c r="BAC88" s="94"/>
      <c r="BAD88" s="94"/>
      <c r="BAE88" s="94"/>
      <c r="BAF88" s="94"/>
      <c r="BAG88" s="94"/>
      <c r="BAH88" s="94"/>
      <c r="BAI88" s="94"/>
      <c r="BAJ88" s="94"/>
      <c r="BAK88" s="94"/>
      <c r="BAL88" s="94"/>
      <c r="BAM88" s="94"/>
      <c r="BAN88" s="94"/>
      <c r="BAO88" s="94"/>
      <c r="BAP88" s="94"/>
      <c r="BAQ88" s="94"/>
      <c r="BAR88" s="94"/>
      <c r="BAS88" s="94"/>
      <c r="BAT88" s="94"/>
      <c r="BAU88" s="94"/>
      <c r="BAV88" s="94"/>
      <c r="BAW88" s="94"/>
      <c r="BAX88" s="94"/>
      <c r="BAY88" s="94"/>
      <c r="BAZ88" s="94"/>
      <c r="BBA88" s="94"/>
      <c r="BBB88" s="94"/>
      <c r="BBC88" s="94"/>
      <c r="BBD88" s="94"/>
      <c r="BBE88" s="94"/>
      <c r="BBF88" s="94"/>
      <c r="BBG88" s="94"/>
      <c r="BBH88" s="94"/>
      <c r="BBI88" s="94"/>
      <c r="BBJ88" s="94"/>
      <c r="BBK88" s="94"/>
      <c r="BBL88" s="94"/>
      <c r="BBM88" s="94"/>
      <c r="BBN88" s="94"/>
      <c r="BBO88" s="94"/>
      <c r="BBP88" s="94"/>
      <c r="BBQ88" s="94"/>
      <c r="BBR88" s="94"/>
      <c r="BBS88" s="94"/>
      <c r="BBT88" s="94"/>
      <c r="BBU88" s="94"/>
      <c r="BBV88" s="94"/>
      <c r="BBW88" s="94"/>
      <c r="BBX88" s="94"/>
      <c r="BBY88" s="94"/>
      <c r="BBZ88" s="94"/>
      <c r="BCA88" s="94"/>
      <c r="BCB88" s="94"/>
      <c r="BCC88" s="94"/>
      <c r="BCD88" s="94"/>
      <c r="BCE88" s="94"/>
      <c r="BCF88" s="94"/>
      <c r="BCG88" s="94"/>
      <c r="BCH88" s="94"/>
      <c r="BCI88" s="94"/>
      <c r="BCJ88" s="94"/>
      <c r="BCK88" s="94"/>
      <c r="BCL88" s="94"/>
      <c r="BCM88" s="94"/>
      <c r="BCN88" s="94"/>
      <c r="BCO88" s="94"/>
      <c r="BCP88" s="94"/>
      <c r="BCQ88" s="94"/>
      <c r="BCR88" s="94"/>
      <c r="BCS88" s="94"/>
      <c r="BCT88" s="94"/>
      <c r="BCU88" s="94"/>
      <c r="BCV88" s="94"/>
      <c r="BCW88" s="94"/>
      <c r="BCX88" s="94"/>
      <c r="BCY88" s="94"/>
      <c r="BCZ88" s="94"/>
      <c r="BDA88" s="94"/>
      <c r="BDB88" s="94"/>
      <c r="BDC88" s="94"/>
      <c r="BDD88" s="94"/>
      <c r="BDE88" s="94"/>
      <c r="BDF88" s="94"/>
      <c r="BDG88" s="94"/>
      <c r="BDH88" s="94"/>
      <c r="BDI88" s="94"/>
      <c r="BDJ88" s="94"/>
      <c r="BDK88" s="94"/>
      <c r="BDL88" s="94"/>
      <c r="BDM88" s="94"/>
      <c r="BDN88" s="94"/>
      <c r="BDO88" s="94"/>
      <c r="BDP88" s="94"/>
      <c r="BDQ88" s="94"/>
      <c r="BDR88" s="94"/>
      <c r="BDS88" s="94"/>
      <c r="BDT88" s="94"/>
      <c r="BDU88" s="94"/>
      <c r="BDV88" s="94"/>
      <c r="BDW88" s="94"/>
      <c r="BDX88" s="94"/>
      <c r="BDY88" s="94"/>
      <c r="BDZ88" s="94"/>
      <c r="BEA88" s="94"/>
      <c r="BEB88" s="94"/>
      <c r="BEC88" s="94"/>
      <c r="BED88" s="94"/>
      <c r="BEE88" s="94"/>
      <c r="BEF88" s="94"/>
      <c r="BEG88" s="94"/>
      <c r="BEH88" s="94"/>
      <c r="BEI88" s="94"/>
      <c r="BEJ88" s="94"/>
      <c r="BEK88" s="94"/>
      <c r="BEL88" s="94"/>
      <c r="BEM88" s="94"/>
      <c r="BEN88" s="94"/>
      <c r="BEO88" s="94"/>
      <c r="BEP88" s="94"/>
      <c r="BEQ88" s="94"/>
      <c r="BER88" s="94"/>
      <c r="BES88" s="94"/>
      <c r="BET88" s="94"/>
      <c r="BEU88" s="94"/>
      <c r="BEV88" s="94"/>
      <c r="BEW88" s="94"/>
      <c r="BEX88" s="94"/>
      <c r="BEY88" s="94"/>
      <c r="BEZ88" s="94"/>
      <c r="BFA88" s="94"/>
      <c r="BFB88" s="94"/>
      <c r="BFC88" s="94"/>
      <c r="BFD88" s="94"/>
      <c r="BFE88" s="94"/>
      <c r="BFF88" s="94"/>
      <c r="BFG88" s="94"/>
      <c r="BFH88" s="94"/>
      <c r="BFI88" s="94"/>
      <c r="BFJ88" s="94"/>
      <c r="BFK88" s="94"/>
      <c r="BFL88" s="94"/>
      <c r="BFM88" s="94"/>
      <c r="BFN88" s="94"/>
      <c r="BFO88" s="94"/>
      <c r="BFP88" s="94"/>
      <c r="BFQ88" s="94"/>
      <c r="BFR88" s="94"/>
      <c r="BFS88" s="94"/>
      <c r="BFT88" s="94"/>
      <c r="BFU88" s="94"/>
      <c r="BFV88" s="94"/>
      <c r="BFW88" s="94"/>
      <c r="BFX88" s="94"/>
      <c r="BFY88" s="94"/>
      <c r="BFZ88" s="94"/>
      <c r="BGA88" s="94"/>
      <c r="BGB88" s="94"/>
      <c r="BGC88" s="94"/>
      <c r="BGD88" s="94"/>
      <c r="BGE88" s="94"/>
      <c r="BGF88" s="94"/>
      <c r="BGG88" s="94"/>
      <c r="BGH88" s="94"/>
      <c r="BGI88" s="94"/>
      <c r="BGJ88" s="94"/>
      <c r="BGK88" s="94"/>
      <c r="BGL88" s="94"/>
      <c r="BGM88" s="94"/>
      <c r="BGN88" s="94"/>
      <c r="BGO88" s="94"/>
      <c r="BGP88" s="94"/>
      <c r="BGQ88" s="94"/>
      <c r="BGR88" s="94"/>
      <c r="BGS88" s="94"/>
      <c r="BGT88" s="94"/>
      <c r="BGU88" s="94"/>
      <c r="BGV88" s="94"/>
      <c r="BGW88" s="94"/>
      <c r="BGX88" s="94"/>
      <c r="BGY88" s="94"/>
      <c r="BGZ88" s="94"/>
      <c r="BHA88" s="94"/>
      <c r="BHB88" s="94"/>
      <c r="BHC88" s="94"/>
      <c r="BHD88" s="94"/>
      <c r="BHE88" s="94"/>
      <c r="BHF88" s="94"/>
      <c r="BHG88" s="94"/>
      <c r="BHH88" s="94"/>
      <c r="BHI88" s="94"/>
      <c r="BHJ88" s="94"/>
      <c r="BHK88" s="94"/>
      <c r="BHL88" s="94"/>
      <c r="BHM88" s="94"/>
      <c r="BHN88" s="94"/>
      <c r="BHO88" s="94"/>
      <c r="BHP88" s="94"/>
      <c r="BHQ88" s="94"/>
      <c r="BHR88" s="94"/>
      <c r="BHS88" s="94"/>
      <c r="BHT88" s="94"/>
      <c r="BHU88" s="94"/>
      <c r="BHV88" s="94"/>
      <c r="BHW88" s="94"/>
      <c r="BHX88" s="94"/>
      <c r="BHY88" s="94"/>
      <c r="BHZ88" s="94"/>
      <c r="BIA88" s="94"/>
      <c r="BIB88" s="94"/>
      <c r="BIC88" s="94"/>
      <c r="BID88" s="94"/>
      <c r="BIE88" s="94"/>
      <c r="BIF88" s="94"/>
      <c r="BIG88" s="94"/>
      <c r="BIH88" s="94"/>
      <c r="BII88" s="94"/>
      <c r="BIJ88" s="94"/>
      <c r="BIK88" s="94"/>
      <c r="BIL88" s="94"/>
      <c r="BIM88" s="94"/>
      <c r="BIN88" s="94"/>
      <c r="BIO88" s="94"/>
      <c r="BIP88" s="94"/>
      <c r="BIQ88" s="94"/>
      <c r="BIR88" s="94"/>
      <c r="BIS88" s="94"/>
      <c r="BIT88" s="94"/>
      <c r="BIU88" s="94"/>
      <c r="BIV88" s="94"/>
      <c r="BIW88" s="94"/>
      <c r="BIX88" s="94"/>
      <c r="BIY88" s="94"/>
      <c r="BIZ88" s="94"/>
      <c r="BJA88" s="94"/>
      <c r="BJB88" s="94"/>
      <c r="BJC88" s="94"/>
      <c r="BJD88" s="94"/>
      <c r="BJE88" s="94"/>
      <c r="BJF88" s="94"/>
      <c r="BJG88" s="94"/>
      <c r="BJH88" s="94"/>
      <c r="BJI88" s="94"/>
      <c r="BJJ88" s="94"/>
      <c r="BJK88" s="94"/>
      <c r="BJL88" s="94"/>
      <c r="BJM88" s="94"/>
      <c r="BJN88" s="94"/>
      <c r="BJO88" s="94"/>
      <c r="BJP88" s="94"/>
      <c r="BJQ88" s="94"/>
      <c r="BJR88" s="94"/>
      <c r="BJS88" s="94"/>
      <c r="BJT88" s="94"/>
      <c r="BJU88" s="94"/>
      <c r="BJV88" s="94"/>
      <c r="BJW88" s="94"/>
      <c r="BJX88" s="94"/>
      <c r="BJY88" s="94"/>
      <c r="BJZ88" s="94"/>
      <c r="BKA88" s="94"/>
      <c r="BKB88" s="94"/>
      <c r="BKC88" s="94"/>
      <c r="BKD88" s="94"/>
      <c r="BKE88" s="94"/>
      <c r="BKF88" s="94"/>
      <c r="BKG88" s="94"/>
      <c r="BKH88" s="94"/>
      <c r="BKI88" s="94"/>
      <c r="BKJ88" s="94"/>
      <c r="BKK88" s="94"/>
      <c r="BKL88" s="94"/>
      <c r="BKM88" s="94"/>
      <c r="BKN88" s="94"/>
      <c r="BKO88" s="94"/>
      <c r="BKP88" s="94"/>
      <c r="BKQ88" s="94"/>
      <c r="BKR88" s="94"/>
      <c r="BKS88" s="94"/>
      <c r="BKT88" s="94"/>
      <c r="BKU88" s="94"/>
      <c r="BKV88" s="94"/>
      <c r="BKW88" s="94"/>
      <c r="BKX88" s="94"/>
      <c r="BKY88" s="94"/>
      <c r="BKZ88" s="94"/>
      <c r="BLA88" s="94"/>
      <c r="BLB88" s="94"/>
      <c r="BLC88" s="94"/>
      <c r="BLD88" s="94"/>
      <c r="BLE88" s="94"/>
      <c r="BLF88" s="94"/>
      <c r="BLG88" s="94"/>
      <c r="BLH88" s="94"/>
      <c r="BLI88" s="94"/>
      <c r="BLJ88" s="94"/>
      <c r="BLK88" s="94"/>
      <c r="BLL88" s="94"/>
      <c r="BLM88" s="94"/>
      <c r="BLN88" s="94"/>
      <c r="BLO88" s="94"/>
      <c r="BLP88" s="94"/>
      <c r="BLQ88" s="94"/>
      <c r="BLR88" s="94"/>
      <c r="BLS88" s="94"/>
      <c r="BLT88" s="94"/>
      <c r="BLU88" s="94"/>
      <c r="BLV88" s="94"/>
      <c r="BLW88" s="94"/>
      <c r="BLX88" s="94"/>
      <c r="BLY88" s="94"/>
      <c r="BLZ88" s="94"/>
      <c r="BMA88" s="94"/>
      <c r="BMB88" s="94"/>
      <c r="BMC88" s="94"/>
      <c r="BMD88" s="94"/>
      <c r="BME88" s="94"/>
      <c r="BMF88" s="94"/>
      <c r="BMG88" s="94"/>
      <c r="BMH88" s="94"/>
      <c r="BMI88" s="94"/>
      <c r="BMJ88" s="94"/>
      <c r="BMK88" s="94"/>
      <c r="BML88" s="94"/>
      <c r="BMM88" s="94"/>
      <c r="BMN88" s="94"/>
      <c r="BMO88" s="94"/>
      <c r="BMP88" s="94"/>
      <c r="BMQ88" s="94"/>
      <c r="BMR88" s="94"/>
      <c r="BMS88" s="94"/>
      <c r="BMT88" s="94"/>
      <c r="BMU88" s="94"/>
      <c r="BMV88" s="94"/>
      <c r="BMW88" s="94"/>
      <c r="BMX88" s="94"/>
      <c r="BMY88" s="94"/>
      <c r="BMZ88" s="94"/>
      <c r="BNA88" s="94"/>
      <c r="BNB88" s="94"/>
      <c r="BNC88" s="94"/>
      <c r="BND88" s="94"/>
      <c r="BNE88" s="94"/>
      <c r="BNF88" s="94"/>
      <c r="BNG88" s="94"/>
      <c r="BNH88" s="94"/>
      <c r="BNI88" s="94"/>
      <c r="BNJ88" s="94"/>
      <c r="BNK88" s="94"/>
      <c r="BNL88" s="94"/>
      <c r="BNM88" s="94"/>
      <c r="BNN88" s="94"/>
      <c r="BNO88" s="94"/>
      <c r="BNP88" s="94"/>
      <c r="BNQ88" s="94"/>
      <c r="BNR88" s="94"/>
      <c r="BNS88" s="94"/>
      <c r="BNT88" s="94"/>
      <c r="BNU88" s="94"/>
      <c r="BNV88" s="94"/>
      <c r="BNW88" s="94"/>
      <c r="BNX88" s="94"/>
      <c r="BNY88" s="94"/>
      <c r="BNZ88" s="94"/>
      <c r="BOA88" s="94"/>
      <c r="BOB88" s="94"/>
      <c r="BOC88" s="94"/>
      <c r="BOD88" s="94"/>
      <c r="BOE88" s="94"/>
      <c r="BOF88" s="94"/>
      <c r="BOG88" s="94"/>
      <c r="BOH88" s="94"/>
      <c r="BOI88" s="94"/>
      <c r="BOJ88" s="94"/>
      <c r="BOK88" s="94"/>
      <c r="BOL88" s="94"/>
      <c r="BOM88" s="94"/>
      <c r="BON88" s="94"/>
      <c r="BOO88" s="94"/>
      <c r="BOP88" s="94"/>
      <c r="BOQ88" s="94"/>
      <c r="BOR88" s="94"/>
      <c r="BOS88" s="94"/>
      <c r="BOT88" s="94"/>
      <c r="BOU88" s="94"/>
      <c r="BOV88" s="94"/>
      <c r="BOW88" s="94"/>
      <c r="BOX88" s="94"/>
      <c r="BOY88" s="94"/>
      <c r="BOZ88" s="94"/>
      <c r="BPA88" s="94"/>
      <c r="BPB88" s="94"/>
      <c r="BPC88" s="94"/>
      <c r="BPD88" s="94"/>
      <c r="BPE88" s="94"/>
      <c r="BPF88" s="94"/>
      <c r="BPG88" s="94"/>
      <c r="BPH88" s="94"/>
      <c r="BPI88" s="94"/>
      <c r="BPJ88" s="94"/>
      <c r="BPK88" s="94"/>
      <c r="BPL88" s="94"/>
      <c r="BPM88" s="94"/>
      <c r="BPN88" s="94"/>
      <c r="BPO88" s="94"/>
      <c r="BPP88" s="94"/>
      <c r="BPQ88" s="94"/>
      <c r="BPR88" s="94"/>
      <c r="BPS88" s="94"/>
      <c r="BPT88" s="94"/>
      <c r="BPU88" s="94"/>
      <c r="BPV88" s="94"/>
      <c r="BPW88" s="94"/>
      <c r="BPX88" s="94"/>
      <c r="BPY88" s="94"/>
      <c r="BPZ88" s="94"/>
      <c r="BQA88" s="94"/>
      <c r="BQB88" s="94"/>
      <c r="BQC88" s="94"/>
      <c r="BQD88" s="94"/>
      <c r="BQE88" s="94"/>
      <c r="BQF88" s="94"/>
      <c r="BQG88" s="94"/>
      <c r="BQH88" s="94"/>
      <c r="BQI88" s="94"/>
      <c r="BQJ88" s="94"/>
      <c r="BQK88" s="94"/>
      <c r="BQL88" s="94"/>
      <c r="BQM88" s="94"/>
      <c r="BQN88" s="94"/>
      <c r="BQO88" s="94"/>
      <c r="BQP88" s="94"/>
      <c r="BQQ88" s="94"/>
      <c r="BQR88" s="94"/>
      <c r="BQS88" s="94"/>
      <c r="BQT88" s="94"/>
      <c r="BQU88" s="94"/>
      <c r="BQV88" s="94"/>
      <c r="BQW88" s="94"/>
      <c r="BQX88" s="94"/>
      <c r="BQY88" s="94"/>
      <c r="BQZ88" s="94"/>
      <c r="BRA88" s="94"/>
      <c r="BRB88" s="94"/>
      <c r="BRC88" s="94"/>
      <c r="BRD88" s="94"/>
      <c r="BRE88" s="94"/>
      <c r="BRF88" s="94"/>
      <c r="BRG88" s="94"/>
      <c r="BRH88" s="94"/>
      <c r="BRI88" s="94"/>
      <c r="BRJ88" s="94"/>
      <c r="BRK88" s="94"/>
      <c r="BRL88" s="94"/>
      <c r="BRM88" s="94"/>
      <c r="BRN88" s="94"/>
      <c r="BRO88" s="94"/>
      <c r="BRP88" s="94"/>
      <c r="BRQ88" s="94"/>
      <c r="BRR88" s="94"/>
      <c r="BRS88" s="94"/>
      <c r="BRT88" s="94"/>
      <c r="BRU88" s="94"/>
      <c r="BRV88" s="94"/>
      <c r="BRW88" s="94"/>
      <c r="BRX88" s="94"/>
      <c r="BRY88" s="94"/>
      <c r="BRZ88" s="94"/>
      <c r="BSA88" s="94"/>
      <c r="BSB88" s="94"/>
      <c r="BSC88" s="94"/>
      <c r="BSD88" s="94"/>
      <c r="BSE88" s="94"/>
      <c r="BSF88" s="94"/>
      <c r="BSG88" s="94"/>
      <c r="BSH88" s="94"/>
      <c r="BSI88" s="94"/>
      <c r="BSJ88" s="94"/>
      <c r="BSK88" s="94"/>
      <c r="BSL88" s="94"/>
      <c r="BSM88" s="94"/>
      <c r="BSN88" s="94"/>
      <c r="BSO88" s="94"/>
      <c r="BSP88" s="94"/>
      <c r="BSQ88" s="94"/>
      <c r="BSR88" s="94"/>
      <c r="BSS88" s="94"/>
      <c r="BST88" s="94"/>
      <c r="BSU88" s="94"/>
      <c r="BSV88" s="94"/>
      <c r="BSW88" s="94"/>
      <c r="BSX88" s="94"/>
      <c r="BSY88" s="94"/>
      <c r="BSZ88" s="94"/>
      <c r="BTA88" s="94"/>
      <c r="BTB88" s="94"/>
      <c r="BTC88" s="94"/>
      <c r="BTD88" s="94"/>
      <c r="BTE88" s="94"/>
      <c r="BTF88" s="94"/>
      <c r="BTG88" s="94"/>
      <c r="BTH88" s="94"/>
      <c r="BTI88" s="94"/>
      <c r="BTJ88" s="94"/>
      <c r="BTK88" s="94"/>
      <c r="BTL88" s="94"/>
      <c r="BTM88" s="94"/>
      <c r="BTN88" s="94"/>
      <c r="BTO88" s="94"/>
      <c r="BTP88" s="94"/>
      <c r="BTQ88" s="94"/>
      <c r="BTR88" s="94"/>
      <c r="BTS88" s="94"/>
      <c r="BTT88" s="94"/>
      <c r="BTU88" s="94"/>
      <c r="BTV88" s="94"/>
      <c r="BTW88" s="94"/>
      <c r="BTX88" s="94"/>
      <c r="BTY88" s="94"/>
      <c r="BTZ88" s="94"/>
      <c r="BUA88" s="94"/>
      <c r="BUB88" s="94"/>
      <c r="BUC88" s="94"/>
      <c r="BUD88" s="94"/>
      <c r="BUE88" s="94"/>
      <c r="BUF88" s="94"/>
      <c r="BUG88" s="94"/>
      <c r="BUH88" s="94"/>
      <c r="BUI88" s="94"/>
      <c r="BUJ88" s="94"/>
      <c r="BUK88" s="94"/>
      <c r="BUL88" s="94"/>
      <c r="BUM88" s="94"/>
      <c r="BUN88" s="94"/>
      <c r="BUO88" s="94"/>
      <c r="BUP88" s="94"/>
      <c r="BUQ88" s="94"/>
      <c r="BUR88" s="94"/>
      <c r="BUS88" s="94"/>
      <c r="BUT88" s="94"/>
      <c r="BUU88" s="94"/>
      <c r="BUV88" s="94"/>
      <c r="BUW88" s="94"/>
      <c r="BUX88" s="94"/>
      <c r="BUY88" s="94"/>
      <c r="BUZ88" s="94"/>
      <c r="BVA88" s="94"/>
      <c r="BVB88" s="94"/>
      <c r="BVC88" s="94"/>
      <c r="BVD88" s="94"/>
      <c r="BVE88" s="94"/>
      <c r="BVF88" s="94"/>
      <c r="BVG88" s="94"/>
      <c r="BVH88" s="94"/>
      <c r="BVI88" s="94"/>
      <c r="BVJ88" s="94"/>
      <c r="BVK88" s="94"/>
      <c r="BVL88" s="94"/>
      <c r="BVM88" s="94"/>
      <c r="BVN88" s="94"/>
      <c r="BVO88" s="94"/>
      <c r="BVP88" s="94"/>
      <c r="BVQ88" s="94"/>
      <c r="BVR88" s="94"/>
      <c r="BVS88" s="94"/>
      <c r="BVT88" s="94"/>
      <c r="BVU88" s="94"/>
      <c r="BVV88" s="94"/>
      <c r="BVW88" s="94"/>
      <c r="BVX88" s="94"/>
      <c r="BVY88" s="94"/>
      <c r="BVZ88" s="94"/>
      <c r="BWA88" s="94"/>
      <c r="BWB88" s="94"/>
      <c r="BWC88" s="94"/>
      <c r="BWD88" s="94"/>
      <c r="BWE88" s="94"/>
      <c r="BWF88" s="94"/>
      <c r="BWG88" s="94"/>
      <c r="BWH88" s="94"/>
      <c r="BWI88" s="94"/>
      <c r="BWJ88" s="94"/>
      <c r="BWK88" s="94"/>
      <c r="BWL88" s="94"/>
      <c r="BWM88" s="94"/>
      <c r="BWN88" s="94"/>
      <c r="BWO88" s="94"/>
      <c r="BWP88" s="94"/>
      <c r="BWQ88" s="94"/>
      <c r="BWR88" s="94"/>
      <c r="BWS88" s="94"/>
      <c r="BWT88" s="94"/>
      <c r="BWU88" s="94"/>
      <c r="BWV88" s="94"/>
      <c r="BWW88" s="94"/>
      <c r="BWX88" s="94"/>
      <c r="BWY88" s="94"/>
      <c r="BWZ88" s="94"/>
      <c r="BXA88" s="94"/>
      <c r="BXB88" s="94"/>
      <c r="BXC88" s="94"/>
      <c r="BXD88" s="94"/>
      <c r="BXE88" s="94"/>
      <c r="BXF88" s="94"/>
      <c r="BXG88" s="94"/>
      <c r="BXH88" s="94"/>
      <c r="BXI88" s="94"/>
      <c r="BXJ88" s="94"/>
      <c r="BXK88" s="94"/>
      <c r="BXL88" s="94"/>
      <c r="BXM88" s="94"/>
      <c r="BXN88" s="94"/>
      <c r="BXO88" s="94"/>
      <c r="BXP88" s="94"/>
      <c r="BXQ88" s="94"/>
      <c r="BXR88" s="94"/>
      <c r="BXS88" s="94"/>
      <c r="BXT88" s="94"/>
      <c r="BXU88" s="94"/>
      <c r="BXV88" s="94"/>
      <c r="BXW88" s="94"/>
      <c r="BXX88" s="94"/>
      <c r="BXY88" s="94"/>
      <c r="BXZ88" s="94"/>
      <c r="BYA88" s="94"/>
      <c r="BYB88" s="94"/>
      <c r="BYC88" s="94"/>
      <c r="BYD88" s="94"/>
      <c r="BYE88" s="94"/>
      <c r="BYF88" s="94"/>
      <c r="BYG88" s="94"/>
      <c r="BYH88" s="94"/>
      <c r="BYI88" s="94"/>
      <c r="BYJ88" s="94"/>
      <c r="BYK88" s="94"/>
      <c r="BYL88" s="94"/>
      <c r="BYM88" s="94"/>
      <c r="BYN88" s="94"/>
      <c r="BYO88" s="94"/>
      <c r="BYP88" s="94"/>
      <c r="BYQ88" s="94"/>
      <c r="BYR88" s="94"/>
      <c r="BYS88" s="94"/>
      <c r="BYT88" s="94"/>
      <c r="BYU88" s="94"/>
      <c r="BYV88" s="94"/>
      <c r="BYW88" s="94"/>
      <c r="BYX88" s="94"/>
      <c r="BYY88" s="94"/>
      <c r="BYZ88" s="94"/>
      <c r="BZA88" s="94"/>
      <c r="BZB88" s="94"/>
      <c r="BZC88" s="94"/>
      <c r="BZD88" s="94"/>
      <c r="BZE88" s="94"/>
      <c r="BZF88" s="94"/>
      <c r="BZG88" s="94"/>
      <c r="BZH88" s="94"/>
      <c r="BZI88" s="94"/>
      <c r="BZJ88" s="94"/>
      <c r="BZK88" s="94"/>
      <c r="BZL88" s="94"/>
      <c r="BZM88" s="94"/>
      <c r="BZN88" s="94"/>
      <c r="BZO88" s="94"/>
      <c r="BZP88" s="94"/>
      <c r="BZQ88" s="94"/>
      <c r="BZR88" s="94"/>
      <c r="BZS88" s="94"/>
      <c r="BZT88" s="94"/>
      <c r="BZU88" s="94"/>
      <c r="BZV88" s="94"/>
      <c r="BZW88" s="94"/>
      <c r="BZX88" s="94"/>
      <c r="BZY88" s="94"/>
      <c r="BZZ88" s="94"/>
      <c r="CAA88" s="94"/>
      <c r="CAB88" s="94"/>
      <c r="CAC88" s="94"/>
      <c r="CAD88" s="94"/>
      <c r="CAE88" s="94"/>
      <c r="CAF88" s="94"/>
      <c r="CAG88" s="94"/>
      <c r="CAH88" s="94"/>
      <c r="CAI88" s="94"/>
      <c r="CAJ88" s="94"/>
      <c r="CAK88" s="94"/>
      <c r="CAL88" s="94"/>
      <c r="CAM88" s="94"/>
      <c r="CAN88" s="94"/>
      <c r="CAO88" s="94"/>
      <c r="CAP88" s="94"/>
      <c r="CAQ88" s="94"/>
      <c r="CAR88" s="94"/>
      <c r="CAS88" s="94"/>
      <c r="CAT88" s="94"/>
      <c r="CAU88" s="94"/>
      <c r="CAV88" s="94"/>
      <c r="CAW88" s="94"/>
      <c r="CAX88" s="94"/>
      <c r="CAY88" s="94"/>
      <c r="CAZ88" s="94"/>
      <c r="CBA88" s="94"/>
      <c r="CBB88" s="94"/>
      <c r="CBC88" s="94"/>
      <c r="CBD88" s="94"/>
      <c r="CBE88" s="94"/>
      <c r="CBF88" s="94"/>
      <c r="CBG88" s="94"/>
      <c r="CBH88" s="94"/>
      <c r="CBI88" s="94"/>
      <c r="CBJ88" s="94"/>
      <c r="CBK88" s="94"/>
      <c r="CBL88" s="94"/>
      <c r="CBM88" s="94"/>
      <c r="CBN88" s="94"/>
      <c r="CBO88" s="94"/>
      <c r="CBP88" s="94"/>
      <c r="CBQ88" s="94"/>
      <c r="CBR88" s="94"/>
      <c r="CBS88" s="94"/>
      <c r="CBT88" s="94"/>
      <c r="CBU88" s="94"/>
      <c r="CBV88" s="94"/>
      <c r="CBW88" s="94"/>
      <c r="CBX88" s="94"/>
      <c r="CBY88" s="94"/>
      <c r="CBZ88" s="94"/>
      <c r="CCA88" s="94"/>
      <c r="CCB88" s="94"/>
      <c r="CCC88" s="94"/>
      <c r="CCD88" s="94"/>
      <c r="CCE88" s="94"/>
      <c r="CCF88" s="94"/>
      <c r="CCG88" s="94"/>
      <c r="CCH88" s="94"/>
      <c r="CCI88" s="94"/>
      <c r="CCJ88" s="94"/>
      <c r="CCK88" s="94"/>
      <c r="CCL88" s="94"/>
      <c r="CCM88" s="94"/>
      <c r="CCN88" s="94"/>
      <c r="CCO88" s="94"/>
      <c r="CCP88" s="94"/>
      <c r="CCQ88" s="94"/>
      <c r="CCR88" s="94"/>
      <c r="CCS88" s="94"/>
      <c r="CCT88" s="94"/>
      <c r="CCU88" s="94"/>
      <c r="CCV88" s="94"/>
      <c r="CCW88" s="94"/>
      <c r="CCX88" s="94"/>
      <c r="CCY88" s="94"/>
      <c r="CCZ88" s="94"/>
      <c r="CDA88" s="94"/>
      <c r="CDB88" s="94"/>
      <c r="CDC88" s="94"/>
      <c r="CDD88" s="94"/>
      <c r="CDE88" s="94"/>
      <c r="CDF88" s="94"/>
      <c r="CDG88" s="94"/>
      <c r="CDH88" s="94"/>
      <c r="CDI88" s="94"/>
      <c r="CDJ88" s="94"/>
      <c r="CDK88" s="94"/>
      <c r="CDL88" s="94"/>
      <c r="CDM88" s="94"/>
      <c r="CDN88" s="94"/>
      <c r="CDO88" s="94"/>
      <c r="CDP88" s="94"/>
      <c r="CDQ88" s="94"/>
      <c r="CDR88" s="94"/>
      <c r="CDS88" s="94"/>
      <c r="CDT88" s="94"/>
      <c r="CDU88" s="94"/>
      <c r="CDV88" s="94"/>
      <c r="CDW88" s="94"/>
      <c r="CDX88" s="94"/>
      <c r="CDY88" s="94"/>
      <c r="CDZ88" s="94"/>
      <c r="CEA88" s="94"/>
      <c r="CEB88" s="94"/>
      <c r="CEC88" s="94"/>
      <c r="CED88" s="94"/>
      <c r="CEE88" s="94"/>
      <c r="CEF88" s="94"/>
      <c r="CEG88" s="94"/>
      <c r="CEH88" s="94"/>
      <c r="CEI88" s="94"/>
      <c r="CEJ88" s="94"/>
      <c r="CEK88" s="94"/>
      <c r="CEL88" s="94"/>
      <c r="CEM88" s="94"/>
      <c r="CEN88" s="94"/>
      <c r="CEO88" s="94"/>
      <c r="CEP88" s="94"/>
      <c r="CEQ88" s="94"/>
      <c r="CER88" s="94"/>
      <c r="CES88" s="94"/>
      <c r="CET88" s="94"/>
      <c r="CEU88" s="94"/>
      <c r="CEV88" s="94"/>
      <c r="CEW88" s="94"/>
      <c r="CEX88" s="94"/>
      <c r="CEY88" s="94"/>
      <c r="CEZ88" s="94"/>
      <c r="CFA88" s="94"/>
      <c r="CFB88" s="94"/>
      <c r="CFC88" s="94"/>
      <c r="CFD88" s="94"/>
      <c r="CFE88" s="94"/>
      <c r="CFF88" s="94"/>
      <c r="CFG88" s="94"/>
      <c r="CFH88" s="94"/>
      <c r="CFI88" s="94"/>
      <c r="CFJ88" s="94"/>
      <c r="CFK88" s="94"/>
      <c r="CFL88" s="94"/>
      <c r="CFM88" s="94"/>
      <c r="CFN88" s="94"/>
      <c r="CFO88" s="94"/>
      <c r="CFP88" s="94"/>
      <c r="CFQ88" s="94"/>
      <c r="CFR88" s="94"/>
      <c r="CFS88" s="94"/>
      <c r="CFT88" s="94"/>
      <c r="CFU88" s="94"/>
      <c r="CFV88" s="94"/>
      <c r="CFW88" s="94"/>
      <c r="CFX88" s="94"/>
      <c r="CFY88" s="94"/>
      <c r="CFZ88" s="94"/>
      <c r="CGA88" s="94"/>
      <c r="CGB88" s="94"/>
      <c r="CGC88" s="94"/>
      <c r="CGD88" s="94"/>
      <c r="CGE88" s="94"/>
      <c r="CGF88" s="94"/>
      <c r="CGG88" s="94"/>
      <c r="CGH88" s="94"/>
      <c r="CGI88" s="94"/>
      <c r="CGJ88" s="94"/>
      <c r="CGK88" s="94"/>
      <c r="CGL88" s="94"/>
      <c r="CGM88" s="94"/>
      <c r="CGN88" s="94"/>
      <c r="CGO88" s="94"/>
      <c r="CGP88" s="94"/>
      <c r="CGQ88" s="94"/>
      <c r="CGR88" s="94"/>
      <c r="CGS88" s="94"/>
      <c r="CGT88" s="94"/>
      <c r="CGU88" s="94"/>
      <c r="CGV88" s="94"/>
      <c r="CGW88" s="94"/>
      <c r="CGX88" s="94"/>
      <c r="CGY88" s="94"/>
      <c r="CGZ88" s="94"/>
      <c r="CHA88" s="94"/>
      <c r="CHB88" s="94"/>
      <c r="CHC88" s="94"/>
      <c r="CHD88" s="94"/>
      <c r="CHE88" s="94"/>
      <c r="CHF88" s="94"/>
      <c r="CHG88" s="94"/>
      <c r="CHH88" s="94"/>
      <c r="CHI88" s="94"/>
      <c r="CHJ88" s="94"/>
      <c r="CHK88" s="94"/>
      <c r="CHL88" s="94"/>
      <c r="CHM88" s="94"/>
      <c r="CHN88" s="94"/>
      <c r="CHO88" s="94"/>
      <c r="CHP88" s="94"/>
      <c r="CHQ88" s="94"/>
      <c r="CHR88" s="94"/>
      <c r="CHS88" s="94"/>
      <c r="CHT88" s="94"/>
      <c r="CHU88" s="94"/>
      <c r="CHV88" s="94"/>
      <c r="CHW88" s="94"/>
      <c r="CHX88" s="94"/>
      <c r="CHY88" s="94"/>
      <c r="CHZ88" s="94"/>
      <c r="CIA88" s="94"/>
      <c r="CIB88" s="94"/>
      <c r="CIC88" s="94"/>
      <c r="CID88" s="94"/>
      <c r="CIE88" s="94"/>
      <c r="CIF88" s="94"/>
      <c r="CIG88" s="94"/>
      <c r="CIH88" s="94"/>
      <c r="CII88" s="94"/>
      <c r="CIJ88" s="94"/>
      <c r="CIK88" s="94"/>
      <c r="CIL88" s="94"/>
      <c r="CIM88" s="94"/>
      <c r="CIN88" s="94"/>
      <c r="CIO88" s="94"/>
      <c r="CIP88" s="94"/>
      <c r="CIQ88" s="94"/>
      <c r="CIR88" s="94"/>
      <c r="CIS88" s="94"/>
      <c r="CIT88" s="94"/>
      <c r="CIU88" s="94"/>
      <c r="CIV88" s="94"/>
      <c r="CIW88" s="94"/>
      <c r="CIX88" s="94"/>
      <c r="CIY88" s="94"/>
      <c r="CIZ88" s="94"/>
      <c r="CJA88" s="94"/>
      <c r="CJB88" s="94"/>
      <c r="CJC88" s="94"/>
      <c r="CJD88" s="94"/>
      <c r="CJE88" s="94"/>
      <c r="CJF88" s="94"/>
      <c r="CJG88" s="94"/>
      <c r="CJH88" s="94"/>
      <c r="CJI88" s="94"/>
      <c r="CJJ88" s="94"/>
      <c r="CJK88" s="94"/>
      <c r="CJL88" s="94"/>
      <c r="CJM88" s="94"/>
      <c r="CJN88" s="94"/>
      <c r="CJO88" s="94"/>
      <c r="CJP88" s="94"/>
      <c r="CJQ88" s="94"/>
      <c r="CJR88" s="94"/>
      <c r="CJS88" s="94"/>
      <c r="CJT88" s="94"/>
      <c r="CJU88" s="94"/>
      <c r="CJV88" s="94"/>
      <c r="CJW88" s="94"/>
      <c r="CJX88" s="94"/>
      <c r="CJY88" s="94"/>
      <c r="CJZ88" s="94"/>
      <c r="CKA88" s="94"/>
      <c r="CKB88" s="94"/>
      <c r="CKC88" s="94"/>
      <c r="CKD88" s="94"/>
      <c r="CKE88" s="94"/>
      <c r="CKF88" s="94"/>
      <c r="CKG88" s="94"/>
      <c r="CKH88" s="94"/>
      <c r="CKI88" s="94"/>
      <c r="CKJ88" s="94"/>
      <c r="CKK88" s="94"/>
      <c r="CKL88" s="94"/>
      <c r="CKM88" s="94"/>
      <c r="CKN88" s="94"/>
      <c r="CKO88" s="94"/>
      <c r="CKP88" s="94"/>
      <c r="CKQ88" s="94"/>
      <c r="CKR88" s="94"/>
      <c r="CKS88" s="94"/>
      <c r="CKT88" s="94"/>
      <c r="CKU88" s="94"/>
      <c r="CKV88" s="94"/>
      <c r="CKW88" s="94"/>
      <c r="CKX88" s="94"/>
      <c r="CKY88" s="94"/>
      <c r="CKZ88" s="94"/>
      <c r="CLA88" s="94"/>
      <c r="CLB88" s="94"/>
      <c r="CLC88" s="94"/>
      <c r="CLD88" s="94"/>
      <c r="CLE88" s="94"/>
      <c r="CLF88" s="94"/>
      <c r="CLG88" s="94"/>
      <c r="CLH88" s="94"/>
      <c r="CLI88" s="94"/>
      <c r="CLJ88" s="94"/>
      <c r="CLK88" s="94"/>
      <c r="CLL88" s="94"/>
      <c r="CLM88" s="94"/>
      <c r="CLN88" s="94"/>
      <c r="CLO88" s="94"/>
      <c r="CLP88" s="94"/>
      <c r="CLQ88" s="94"/>
      <c r="CLR88" s="94"/>
      <c r="CLS88" s="94"/>
      <c r="CLT88" s="94"/>
      <c r="CLU88" s="94"/>
      <c r="CLV88" s="94"/>
      <c r="CLW88" s="94"/>
      <c r="CLX88" s="94"/>
      <c r="CLY88" s="94"/>
      <c r="CLZ88" s="94"/>
      <c r="CMA88" s="94"/>
      <c r="CMB88" s="94"/>
      <c r="CMC88" s="94"/>
      <c r="CMD88" s="94"/>
      <c r="CME88" s="94"/>
      <c r="CMF88" s="94"/>
      <c r="CMG88" s="94"/>
      <c r="CMH88" s="94"/>
      <c r="CMI88" s="94"/>
      <c r="CMJ88" s="94"/>
      <c r="CMK88" s="94"/>
      <c r="CML88" s="94"/>
      <c r="CMM88" s="94"/>
      <c r="CMN88" s="94"/>
      <c r="CMO88" s="94"/>
      <c r="CMP88" s="94"/>
      <c r="CMQ88" s="94"/>
      <c r="CMR88" s="94"/>
      <c r="CMS88" s="94"/>
      <c r="CMT88" s="94"/>
      <c r="CMU88" s="94"/>
      <c r="CMV88" s="94"/>
      <c r="CMW88" s="94"/>
      <c r="CMX88" s="94"/>
      <c r="CMY88" s="94"/>
      <c r="CMZ88" s="94"/>
      <c r="CNA88" s="94"/>
      <c r="CNB88" s="94"/>
      <c r="CNC88" s="94"/>
      <c r="CND88" s="94"/>
      <c r="CNE88" s="94"/>
      <c r="CNF88" s="94"/>
      <c r="CNG88" s="94"/>
      <c r="CNH88" s="94"/>
      <c r="CNI88" s="94"/>
      <c r="CNJ88" s="94"/>
      <c r="CNK88" s="94"/>
      <c r="CNL88" s="94"/>
      <c r="CNM88" s="94"/>
      <c r="CNN88" s="94"/>
      <c r="CNO88" s="94"/>
      <c r="CNP88" s="94"/>
      <c r="CNQ88" s="94"/>
      <c r="CNR88" s="94"/>
      <c r="CNS88" s="94"/>
      <c r="CNT88" s="94"/>
      <c r="CNU88" s="94"/>
      <c r="CNV88" s="94"/>
      <c r="CNW88" s="94"/>
      <c r="CNX88" s="94"/>
      <c r="CNY88" s="94"/>
      <c r="CNZ88" s="94"/>
      <c r="COA88" s="94"/>
      <c r="COB88" s="94"/>
      <c r="COC88" s="94"/>
      <c r="COD88" s="94"/>
      <c r="COE88" s="94"/>
      <c r="COF88" s="94"/>
      <c r="COG88" s="94"/>
      <c r="COH88" s="94"/>
      <c r="COI88" s="94"/>
      <c r="COJ88" s="94"/>
      <c r="COK88" s="94"/>
      <c r="COL88" s="94"/>
      <c r="COM88" s="94"/>
      <c r="CON88" s="94"/>
      <c r="COO88" s="94"/>
      <c r="COP88" s="94"/>
      <c r="COQ88" s="94"/>
      <c r="COR88" s="94"/>
      <c r="COS88" s="94"/>
      <c r="COT88" s="94"/>
      <c r="COU88" s="94"/>
      <c r="COV88" s="94"/>
      <c r="COW88" s="94"/>
      <c r="COX88" s="94"/>
      <c r="COY88" s="94"/>
      <c r="COZ88" s="94"/>
      <c r="CPA88" s="94"/>
      <c r="CPB88" s="94"/>
      <c r="CPC88" s="94"/>
      <c r="CPD88" s="94"/>
      <c r="CPE88" s="94"/>
      <c r="CPF88" s="94"/>
      <c r="CPG88" s="94"/>
      <c r="CPH88" s="94"/>
      <c r="CPI88" s="94"/>
      <c r="CPJ88" s="94"/>
      <c r="CPK88" s="94"/>
      <c r="CPL88" s="94"/>
      <c r="CPM88" s="94"/>
      <c r="CPN88" s="94"/>
      <c r="CPO88" s="94"/>
      <c r="CPP88" s="94"/>
      <c r="CPQ88" s="94"/>
      <c r="CPR88" s="94"/>
      <c r="CPS88" s="94"/>
      <c r="CPT88" s="94"/>
      <c r="CPU88" s="94"/>
      <c r="CPV88" s="94"/>
      <c r="CPW88" s="94"/>
      <c r="CPX88" s="94"/>
      <c r="CPY88" s="94"/>
      <c r="CPZ88" s="94"/>
      <c r="CQA88" s="94"/>
      <c r="CQB88" s="94"/>
      <c r="CQC88" s="94"/>
      <c r="CQD88" s="94"/>
      <c r="CQE88" s="94"/>
      <c r="CQF88" s="94"/>
      <c r="CQG88" s="94"/>
      <c r="CQH88" s="94"/>
      <c r="CQI88" s="94"/>
      <c r="CQJ88" s="94"/>
      <c r="CQK88" s="94"/>
      <c r="CQL88" s="94"/>
      <c r="CQM88" s="94"/>
      <c r="CQN88" s="94"/>
      <c r="CQO88" s="94"/>
      <c r="CQP88" s="94"/>
      <c r="CQQ88" s="94"/>
      <c r="CQR88" s="94"/>
      <c r="CQS88" s="94"/>
      <c r="CQT88" s="94"/>
      <c r="CQU88" s="94"/>
      <c r="CQV88" s="94"/>
      <c r="CQW88" s="94"/>
      <c r="CQX88" s="94"/>
      <c r="CQY88" s="94"/>
      <c r="CQZ88" s="94"/>
      <c r="CRA88" s="94"/>
      <c r="CRB88" s="94"/>
      <c r="CRC88" s="94"/>
      <c r="CRD88" s="94"/>
      <c r="CRE88" s="94"/>
      <c r="CRF88" s="94"/>
      <c r="CRG88" s="94"/>
      <c r="CRH88" s="94"/>
      <c r="CRI88" s="94"/>
      <c r="CRJ88" s="94"/>
      <c r="CRK88" s="94"/>
      <c r="CRL88" s="94"/>
      <c r="CRM88" s="94"/>
      <c r="CRN88" s="94"/>
      <c r="CRO88" s="94"/>
      <c r="CRP88" s="94"/>
      <c r="CRQ88" s="94"/>
      <c r="CRR88" s="94"/>
      <c r="CRS88" s="94"/>
      <c r="CRT88" s="94"/>
      <c r="CRU88" s="94"/>
      <c r="CRV88" s="94"/>
      <c r="CRW88" s="94"/>
      <c r="CRX88" s="94"/>
      <c r="CRY88" s="94"/>
      <c r="CRZ88" s="94"/>
      <c r="CSA88" s="94"/>
      <c r="CSB88" s="94"/>
      <c r="CSC88" s="94"/>
      <c r="CSD88" s="94"/>
      <c r="CSE88" s="94"/>
      <c r="CSF88" s="94"/>
      <c r="CSG88" s="94"/>
      <c r="CSH88" s="94"/>
      <c r="CSI88" s="94"/>
      <c r="CSJ88" s="94"/>
      <c r="CSK88" s="94"/>
      <c r="CSL88" s="94"/>
      <c r="CSM88" s="94"/>
      <c r="CSN88" s="94"/>
      <c r="CSO88" s="94"/>
      <c r="CSP88" s="94"/>
      <c r="CSQ88" s="94"/>
      <c r="CSR88" s="94"/>
      <c r="CSS88" s="94"/>
      <c r="CST88" s="94"/>
      <c r="CSU88" s="94"/>
      <c r="CSV88" s="94"/>
      <c r="CSW88" s="94"/>
      <c r="CSX88" s="94"/>
      <c r="CSY88" s="94"/>
      <c r="CSZ88" s="94"/>
      <c r="CTA88" s="94"/>
      <c r="CTB88" s="94"/>
      <c r="CTC88" s="94"/>
      <c r="CTD88" s="94"/>
      <c r="CTE88" s="94"/>
      <c r="CTF88" s="94"/>
      <c r="CTG88" s="94"/>
      <c r="CTH88" s="94"/>
      <c r="CTI88" s="94"/>
      <c r="CTJ88" s="94"/>
      <c r="CTK88" s="94"/>
      <c r="CTL88" s="94"/>
      <c r="CTM88" s="94"/>
      <c r="CTN88" s="94"/>
      <c r="CTO88" s="94"/>
      <c r="CTP88" s="94"/>
      <c r="CTQ88" s="94"/>
      <c r="CTR88" s="94"/>
      <c r="CTS88" s="94"/>
      <c r="CTT88" s="94"/>
      <c r="CTU88" s="94"/>
      <c r="CTV88" s="94"/>
      <c r="CTW88" s="94"/>
      <c r="CTX88" s="94"/>
      <c r="CTY88" s="94"/>
      <c r="CTZ88" s="94"/>
      <c r="CUA88" s="94"/>
      <c r="CUB88" s="94"/>
      <c r="CUC88" s="94"/>
      <c r="CUD88" s="94"/>
      <c r="CUE88" s="94"/>
      <c r="CUF88" s="94"/>
      <c r="CUG88" s="94"/>
      <c r="CUH88" s="94"/>
      <c r="CUI88" s="94"/>
      <c r="CUJ88" s="94"/>
      <c r="CUK88" s="94"/>
      <c r="CUL88" s="94"/>
      <c r="CUM88" s="94"/>
      <c r="CUN88" s="94"/>
      <c r="CUO88" s="94"/>
      <c r="CUP88" s="94"/>
      <c r="CUQ88" s="94"/>
      <c r="CUR88" s="94"/>
      <c r="CUS88" s="94"/>
      <c r="CUT88" s="94"/>
      <c r="CUU88" s="94"/>
      <c r="CUV88" s="94"/>
      <c r="CUW88" s="94"/>
      <c r="CUX88" s="94"/>
      <c r="CUY88" s="94"/>
      <c r="CUZ88" s="94"/>
      <c r="CVA88" s="94"/>
      <c r="CVB88" s="94"/>
      <c r="CVC88" s="94"/>
      <c r="CVD88" s="94"/>
      <c r="CVE88" s="94"/>
      <c r="CVF88" s="94"/>
      <c r="CVG88" s="94"/>
      <c r="CVH88" s="94"/>
      <c r="CVI88" s="94"/>
      <c r="CVJ88" s="94"/>
      <c r="CVK88" s="94"/>
      <c r="CVL88" s="94"/>
      <c r="CVM88" s="94"/>
      <c r="CVN88" s="94"/>
      <c r="CVO88" s="94"/>
      <c r="CVP88" s="94"/>
      <c r="CVQ88" s="94"/>
      <c r="CVR88" s="94"/>
      <c r="CVS88" s="94"/>
      <c r="CVT88" s="94"/>
      <c r="CVU88" s="94"/>
      <c r="CVV88" s="94"/>
      <c r="CVW88" s="94"/>
      <c r="CVX88" s="94"/>
      <c r="CVY88" s="94"/>
      <c r="CVZ88" s="94"/>
      <c r="CWA88" s="94"/>
      <c r="CWB88" s="94"/>
      <c r="CWC88" s="94"/>
      <c r="CWD88" s="94"/>
      <c r="CWE88" s="94"/>
      <c r="CWF88" s="94"/>
      <c r="CWG88" s="94"/>
      <c r="CWH88" s="94"/>
      <c r="CWI88" s="94"/>
      <c r="CWJ88" s="94"/>
      <c r="CWK88" s="94"/>
      <c r="CWL88" s="94"/>
      <c r="CWM88" s="94"/>
      <c r="CWN88" s="94"/>
      <c r="CWO88" s="94"/>
      <c r="CWP88" s="94"/>
      <c r="CWQ88" s="94"/>
      <c r="CWR88" s="94"/>
      <c r="CWS88" s="94"/>
      <c r="CWT88" s="94"/>
      <c r="CWU88" s="94"/>
      <c r="CWV88" s="94"/>
      <c r="CWW88" s="94"/>
      <c r="CWX88" s="94"/>
      <c r="CWY88" s="94"/>
      <c r="CWZ88" s="94"/>
      <c r="CXA88" s="94"/>
      <c r="CXB88" s="94"/>
      <c r="CXC88" s="94"/>
      <c r="CXD88" s="94"/>
      <c r="CXE88" s="94"/>
      <c r="CXF88" s="94"/>
      <c r="CXG88" s="94"/>
      <c r="CXH88" s="94"/>
      <c r="CXI88" s="94"/>
      <c r="CXJ88" s="94"/>
      <c r="CXK88" s="94"/>
      <c r="CXL88" s="94"/>
      <c r="CXM88" s="94"/>
      <c r="CXN88" s="94"/>
      <c r="CXO88" s="94"/>
      <c r="CXP88" s="94"/>
      <c r="CXQ88" s="94"/>
      <c r="CXR88" s="94"/>
      <c r="CXS88" s="94"/>
      <c r="CXT88" s="94"/>
      <c r="CXU88" s="94"/>
      <c r="CXV88" s="94"/>
      <c r="CXW88" s="94"/>
      <c r="CXX88" s="94"/>
      <c r="CXY88" s="94"/>
      <c r="CXZ88" s="94"/>
      <c r="CYA88" s="94"/>
      <c r="CYB88" s="94"/>
      <c r="CYC88" s="94"/>
      <c r="CYD88" s="94"/>
      <c r="CYE88" s="94"/>
      <c r="CYF88" s="94"/>
      <c r="CYG88" s="94"/>
      <c r="CYH88" s="94"/>
      <c r="CYI88" s="94"/>
      <c r="CYJ88" s="94"/>
      <c r="CYK88" s="94"/>
      <c r="CYL88" s="94"/>
      <c r="CYM88" s="94"/>
      <c r="CYN88" s="94"/>
      <c r="CYO88" s="94"/>
      <c r="CYP88" s="94"/>
      <c r="CYQ88" s="94"/>
      <c r="CYR88" s="94"/>
      <c r="CYS88" s="94"/>
      <c r="CYT88" s="94"/>
      <c r="CYU88" s="94"/>
      <c r="CYV88" s="94"/>
      <c r="CYW88" s="94"/>
      <c r="CYX88" s="94"/>
      <c r="CYY88" s="94"/>
      <c r="CYZ88" s="94"/>
      <c r="CZA88" s="94"/>
      <c r="CZB88" s="94"/>
      <c r="CZC88" s="94"/>
      <c r="CZD88" s="94"/>
      <c r="CZE88" s="94"/>
      <c r="CZF88" s="94"/>
      <c r="CZG88" s="94"/>
      <c r="CZH88" s="94"/>
      <c r="CZI88" s="94"/>
      <c r="CZJ88" s="94"/>
      <c r="CZK88" s="94"/>
      <c r="CZL88" s="94"/>
      <c r="CZM88" s="94"/>
      <c r="CZN88" s="94"/>
      <c r="CZO88" s="94"/>
      <c r="CZP88" s="94"/>
      <c r="CZQ88" s="94"/>
      <c r="CZR88" s="94"/>
      <c r="CZS88" s="94"/>
      <c r="CZT88" s="94"/>
      <c r="CZU88" s="94"/>
      <c r="CZV88" s="94"/>
      <c r="CZW88" s="94"/>
      <c r="CZX88" s="94"/>
      <c r="CZY88" s="94"/>
      <c r="CZZ88" s="94"/>
      <c r="DAA88" s="94"/>
      <c r="DAB88" s="94"/>
      <c r="DAC88" s="94"/>
      <c r="DAD88" s="94"/>
      <c r="DAE88" s="94"/>
      <c r="DAF88" s="94"/>
      <c r="DAG88" s="94"/>
      <c r="DAH88" s="94"/>
      <c r="DAI88" s="94"/>
      <c r="DAJ88" s="94"/>
      <c r="DAK88" s="94"/>
      <c r="DAL88" s="94"/>
      <c r="DAM88" s="94"/>
      <c r="DAN88" s="94"/>
      <c r="DAO88" s="94"/>
      <c r="DAP88" s="94"/>
      <c r="DAQ88" s="94"/>
      <c r="DAR88" s="94"/>
      <c r="DAS88" s="94"/>
      <c r="DAT88" s="94"/>
      <c r="DAU88" s="94"/>
      <c r="DAV88" s="94"/>
      <c r="DAW88" s="94"/>
      <c r="DAX88" s="94"/>
      <c r="DAY88" s="94"/>
      <c r="DAZ88" s="94"/>
      <c r="DBA88" s="94"/>
      <c r="DBB88" s="94"/>
      <c r="DBC88" s="94"/>
      <c r="DBD88" s="94"/>
      <c r="DBE88" s="94"/>
      <c r="DBF88" s="94"/>
      <c r="DBG88" s="94"/>
      <c r="DBH88" s="94"/>
      <c r="DBI88" s="94"/>
      <c r="DBJ88" s="94"/>
      <c r="DBK88" s="94"/>
      <c r="DBL88" s="94"/>
      <c r="DBM88" s="94"/>
      <c r="DBN88" s="94"/>
      <c r="DBO88" s="94"/>
      <c r="DBP88" s="94"/>
      <c r="DBQ88" s="94"/>
      <c r="DBR88" s="94"/>
      <c r="DBS88" s="94"/>
      <c r="DBT88" s="94"/>
      <c r="DBU88" s="94"/>
      <c r="DBV88" s="94"/>
      <c r="DBW88" s="94"/>
      <c r="DBX88" s="94"/>
      <c r="DBY88" s="94"/>
      <c r="DBZ88" s="94"/>
      <c r="DCA88" s="94"/>
      <c r="DCB88" s="94"/>
      <c r="DCC88" s="94"/>
      <c r="DCD88" s="94"/>
      <c r="DCE88" s="94"/>
      <c r="DCF88" s="94"/>
      <c r="DCG88" s="94"/>
      <c r="DCH88" s="94"/>
      <c r="DCI88" s="94"/>
      <c r="DCJ88" s="94"/>
      <c r="DCK88" s="94"/>
      <c r="DCL88" s="94"/>
      <c r="DCM88" s="94"/>
      <c r="DCN88" s="94"/>
      <c r="DCO88" s="94"/>
      <c r="DCP88" s="94"/>
      <c r="DCQ88" s="94"/>
      <c r="DCR88" s="94"/>
      <c r="DCS88" s="94"/>
      <c r="DCT88" s="94"/>
      <c r="DCU88" s="94"/>
      <c r="DCV88" s="94"/>
      <c r="DCW88" s="94"/>
      <c r="DCX88" s="94"/>
      <c r="DCY88" s="94"/>
      <c r="DCZ88" s="94"/>
      <c r="DDA88" s="94"/>
      <c r="DDB88" s="94"/>
      <c r="DDC88" s="94"/>
      <c r="DDD88" s="94"/>
      <c r="DDE88" s="94"/>
      <c r="DDF88" s="94"/>
      <c r="DDG88" s="94"/>
      <c r="DDH88" s="94"/>
      <c r="DDI88" s="94"/>
      <c r="DDJ88" s="94"/>
      <c r="DDK88" s="94"/>
      <c r="DDL88" s="94"/>
      <c r="DDM88" s="94"/>
      <c r="DDN88" s="94"/>
      <c r="DDO88" s="94"/>
      <c r="DDP88" s="94"/>
      <c r="DDQ88" s="94"/>
      <c r="DDR88" s="94"/>
      <c r="DDS88" s="94"/>
      <c r="DDT88" s="94"/>
      <c r="DDU88" s="94"/>
      <c r="DDV88" s="94"/>
      <c r="DDW88" s="94"/>
      <c r="DDX88" s="94"/>
      <c r="DDY88" s="94"/>
      <c r="DDZ88" s="94"/>
      <c r="DEA88" s="94"/>
      <c r="DEB88" s="94"/>
      <c r="DEC88" s="94"/>
      <c r="DED88" s="94"/>
      <c r="DEE88" s="94"/>
      <c r="DEF88" s="94"/>
      <c r="DEG88" s="94"/>
      <c r="DEH88" s="94"/>
      <c r="DEI88" s="94"/>
      <c r="DEJ88" s="94"/>
      <c r="DEK88" s="94"/>
      <c r="DEL88" s="94"/>
      <c r="DEM88" s="94"/>
      <c r="DEN88" s="94"/>
      <c r="DEO88" s="94"/>
      <c r="DEP88" s="94"/>
      <c r="DEQ88" s="94"/>
      <c r="DER88" s="94"/>
      <c r="DES88" s="94"/>
      <c r="DET88" s="94"/>
      <c r="DEU88" s="94"/>
      <c r="DEV88" s="94"/>
      <c r="DEW88" s="94"/>
      <c r="DEX88" s="94"/>
      <c r="DEY88" s="94"/>
      <c r="DEZ88" s="94"/>
      <c r="DFA88" s="94"/>
      <c r="DFB88" s="94"/>
      <c r="DFC88" s="94"/>
      <c r="DFD88" s="94"/>
      <c r="DFE88" s="94"/>
      <c r="DFF88" s="94"/>
      <c r="DFG88" s="94"/>
      <c r="DFH88" s="94"/>
      <c r="DFI88" s="94"/>
      <c r="DFJ88" s="94"/>
      <c r="DFK88" s="94"/>
      <c r="DFL88" s="94"/>
      <c r="DFM88" s="94"/>
      <c r="DFN88" s="94"/>
      <c r="DFO88" s="94"/>
      <c r="DFP88" s="94"/>
      <c r="DFQ88" s="94"/>
      <c r="DFR88" s="94"/>
      <c r="DFS88" s="94"/>
      <c r="DFT88" s="94"/>
      <c r="DFU88" s="94"/>
      <c r="DFV88" s="94"/>
      <c r="DFW88" s="94"/>
      <c r="DFX88" s="94"/>
      <c r="DFY88" s="94"/>
      <c r="DFZ88" s="94"/>
      <c r="DGA88" s="94"/>
      <c r="DGB88" s="94"/>
      <c r="DGC88" s="94"/>
      <c r="DGD88" s="94"/>
      <c r="DGE88" s="94"/>
      <c r="DGF88" s="94"/>
      <c r="DGG88" s="94"/>
      <c r="DGH88" s="94"/>
      <c r="DGI88" s="94"/>
      <c r="DGJ88" s="94"/>
      <c r="DGK88" s="94"/>
      <c r="DGL88" s="94"/>
      <c r="DGM88" s="94"/>
      <c r="DGN88" s="94"/>
      <c r="DGO88" s="94"/>
      <c r="DGP88" s="94"/>
      <c r="DGQ88" s="94"/>
      <c r="DGR88" s="94"/>
      <c r="DGS88" s="94"/>
      <c r="DGT88" s="94"/>
      <c r="DGU88" s="94"/>
      <c r="DGV88" s="94"/>
      <c r="DGW88" s="94"/>
      <c r="DGX88" s="94"/>
      <c r="DGY88" s="94"/>
      <c r="DGZ88" s="94"/>
      <c r="DHA88" s="94"/>
      <c r="DHB88" s="94"/>
      <c r="DHC88" s="94"/>
      <c r="DHD88" s="94"/>
      <c r="DHE88" s="94"/>
      <c r="DHF88" s="94"/>
      <c r="DHG88" s="94"/>
      <c r="DHH88" s="94"/>
      <c r="DHI88" s="94"/>
      <c r="DHJ88" s="94"/>
      <c r="DHK88" s="94"/>
      <c r="DHL88" s="94"/>
      <c r="DHM88" s="94"/>
      <c r="DHN88" s="94"/>
      <c r="DHO88" s="94"/>
      <c r="DHP88" s="94"/>
      <c r="DHQ88" s="94"/>
      <c r="DHR88" s="94"/>
      <c r="DHS88" s="94"/>
      <c r="DHT88" s="94"/>
      <c r="DHU88" s="94"/>
      <c r="DHV88" s="94"/>
      <c r="DHW88" s="94"/>
      <c r="DHX88" s="94"/>
      <c r="DHY88" s="94"/>
      <c r="DHZ88" s="94"/>
      <c r="DIA88" s="94"/>
      <c r="DIB88" s="94"/>
      <c r="DIC88" s="94"/>
      <c r="DID88" s="94"/>
      <c r="DIE88" s="94"/>
      <c r="DIF88" s="94"/>
      <c r="DIG88" s="94"/>
      <c r="DIH88" s="94"/>
      <c r="DII88" s="94"/>
      <c r="DIJ88" s="94"/>
      <c r="DIK88" s="94"/>
      <c r="DIL88" s="94"/>
      <c r="DIM88" s="94"/>
      <c r="DIN88" s="94"/>
      <c r="DIO88" s="94"/>
      <c r="DIP88" s="94"/>
      <c r="DIQ88" s="94"/>
      <c r="DIR88" s="94"/>
      <c r="DIS88" s="94"/>
      <c r="DIT88" s="94"/>
      <c r="DIU88" s="94"/>
      <c r="DIV88" s="94"/>
      <c r="DIW88" s="94"/>
      <c r="DIX88" s="94"/>
      <c r="DIY88" s="94"/>
      <c r="DIZ88" s="94"/>
      <c r="DJA88" s="94"/>
      <c r="DJB88" s="94"/>
      <c r="DJC88" s="94"/>
      <c r="DJD88" s="94"/>
      <c r="DJE88" s="94"/>
      <c r="DJF88" s="94"/>
      <c r="DJG88" s="94"/>
      <c r="DJH88" s="94"/>
      <c r="DJI88" s="94"/>
      <c r="DJJ88" s="94"/>
      <c r="DJK88" s="94"/>
      <c r="DJL88" s="94"/>
      <c r="DJM88" s="94"/>
      <c r="DJN88" s="94"/>
      <c r="DJO88" s="94"/>
      <c r="DJP88" s="94"/>
      <c r="DJQ88" s="94"/>
      <c r="DJR88" s="94"/>
      <c r="DJS88" s="94"/>
      <c r="DJT88" s="94"/>
      <c r="DJU88" s="94"/>
      <c r="DJV88" s="94"/>
      <c r="DJW88" s="94"/>
      <c r="DJX88" s="94"/>
      <c r="DJY88" s="94"/>
      <c r="DJZ88" s="94"/>
      <c r="DKA88" s="94"/>
      <c r="DKB88" s="94"/>
      <c r="DKC88" s="94"/>
      <c r="DKD88" s="94"/>
      <c r="DKE88" s="94"/>
      <c r="DKF88" s="94"/>
      <c r="DKG88" s="94"/>
      <c r="DKH88" s="94"/>
      <c r="DKI88" s="94"/>
      <c r="DKJ88" s="94"/>
      <c r="DKK88" s="94"/>
      <c r="DKL88" s="94"/>
      <c r="DKM88" s="94"/>
      <c r="DKN88" s="94"/>
      <c r="DKO88" s="94"/>
      <c r="DKP88" s="94"/>
      <c r="DKQ88" s="94"/>
      <c r="DKR88" s="94"/>
      <c r="DKS88" s="94"/>
      <c r="DKT88" s="94"/>
      <c r="DKU88" s="94"/>
      <c r="DKV88" s="94"/>
      <c r="DKW88" s="94"/>
      <c r="DKX88" s="94"/>
      <c r="DKY88" s="94"/>
      <c r="DKZ88" s="94"/>
      <c r="DLA88" s="94"/>
      <c r="DLB88" s="94"/>
      <c r="DLC88" s="94"/>
      <c r="DLD88" s="94"/>
      <c r="DLE88" s="94"/>
      <c r="DLF88" s="94"/>
      <c r="DLG88" s="94"/>
      <c r="DLH88" s="94"/>
      <c r="DLI88" s="94"/>
      <c r="DLJ88" s="94"/>
      <c r="DLK88" s="94"/>
      <c r="DLL88" s="94"/>
      <c r="DLM88" s="94"/>
      <c r="DLN88" s="94"/>
      <c r="DLO88" s="94"/>
      <c r="DLP88" s="94"/>
      <c r="DLQ88" s="94"/>
      <c r="DLR88" s="94"/>
      <c r="DLS88" s="94"/>
      <c r="DLT88" s="94"/>
      <c r="DLU88" s="94"/>
      <c r="DLV88" s="94"/>
      <c r="DLW88" s="94"/>
      <c r="DLX88" s="94"/>
      <c r="DLY88" s="94"/>
      <c r="DLZ88" s="94"/>
      <c r="DMA88" s="94"/>
      <c r="DMB88" s="94"/>
      <c r="DMC88" s="94"/>
      <c r="DMD88" s="94"/>
      <c r="DME88" s="94"/>
      <c r="DMF88" s="94"/>
      <c r="DMG88" s="94"/>
      <c r="DMH88" s="94"/>
      <c r="DMI88" s="94"/>
      <c r="DMJ88" s="94"/>
      <c r="DMK88" s="94"/>
      <c r="DML88" s="94"/>
      <c r="DMM88" s="94"/>
      <c r="DMN88" s="94"/>
      <c r="DMO88" s="94"/>
      <c r="DMP88" s="94"/>
      <c r="DMQ88" s="94"/>
      <c r="DMR88" s="94"/>
      <c r="DMS88" s="94"/>
      <c r="DMT88" s="94"/>
      <c r="DMU88" s="94"/>
      <c r="DMV88" s="94"/>
      <c r="DMW88" s="94"/>
      <c r="DMX88" s="94"/>
      <c r="DMY88" s="94"/>
      <c r="DMZ88" s="94"/>
      <c r="DNA88" s="94"/>
      <c r="DNB88" s="94"/>
      <c r="DNC88" s="94"/>
      <c r="DND88" s="94"/>
      <c r="DNE88" s="94"/>
      <c r="DNF88" s="94"/>
      <c r="DNG88" s="94"/>
      <c r="DNH88" s="94"/>
      <c r="DNI88" s="94"/>
      <c r="DNJ88" s="94"/>
      <c r="DNK88" s="94"/>
      <c r="DNL88" s="94"/>
      <c r="DNM88" s="94"/>
      <c r="DNN88" s="94"/>
      <c r="DNO88" s="94"/>
      <c r="DNP88" s="94"/>
      <c r="DNQ88" s="94"/>
      <c r="DNR88" s="94"/>
      <c r="DNS88" s="94"/>
      <c r="DNT88" s="94"/>
      <c r="DNU88" s="94"/>
      <c r="DNV88" s="94"/>
      <c r="DNW88" s="94"/>
      <c r="DNX88" s="94"/>
      <c r="DNY88" s="94"/>
      <c r="DNZ88" s="94"/>
      <c r="DOA88" s="94"/>
      <c r="DOB88" s="94"/>
      <c r="DOC88" s="94"/>
      <c r="DOD88" s="94"/>
      <c r="DOE88" s="94"/>
      <c r="DOF88" s="94"/>
      <c r="DOG88" s="94"/>
      <c r="DOH88" s="94"/>
      <c r="DOI88" s="94"/>
      <c r="DOJ88" s="94"/>
      <c r="DOK88" s="94"/>
      <c r="DOL88" s="94"/>
      <c r="DOM88" s="94"/>
      <c r="DON88" s="94"/>
      <c r="DOO88" s="94"/>
      <c r="DOP88" s="94"/>
      <c r="DOQ88" s="94"/>
      <c r="DOR88" s="94"/>
      <c r="DOS88" s="94"/>
      <c r="DOT88" s="94"/>
      <c r="DOU88" s="94"/>
      <c r="DOV88" s="94"/>
      <c r="DOW88" s="94"/>
      <c r="DOX88" s="94"/>
      <c r="DOY88" s="94"/>
      <c r="DOZ88" s="94"/>
      <c r="DPA88" s="94"/>
      <c r="DPB88" s="94"/>
      <c r="DPC88" s="94"/>
      <c r="DPD88" s="94"/>
      <c r="DPE88" s="94"/>
      <c r="DPF88" s="94"/>
      <c r="DPG88" s="94"/>
      <c r="DPH88" s="94"/>
      <c r="DPI88" s="94"/>
      <c r="DPJ88" s="94"/>
      <c r="DPK88" s="94"/>
      <c r="DPL88" s="94"/>
      <c r="DPM88" s="94"/>
      <c r="DPN88" s="94"/>
      <c r="DPO88" s="94"/>
      <c r="DPP88" s="94"/>
      <c r="DPQ88" s="94"/>
      <c r="DPR88" s="94"/>
      <c r="DPS88" s="94"/>
      <c r="DPT88" s="94"/>
      <c r="DPU88" s="94"/>
      <c r="DPV88" s="94"/>
      <c r="DPW88" s="94"/>
      <c r="DPX88" s="94"/>
      <c r="DPY88" s="94"/>
      <c r="DPZ88" s="94"/>
      <c r="DQA88" s="94"/>
      <c r="DQB88" s="94"/>
      <c r="DQC88" s="94"/>
      <c r="DQD88" s="94"/>
      <c r="DQE88" s="94"/>
      <c r="DQF88" s="94"/>
      <c r="DQG88" s="94"/>
      <c r="DQH88" s="94"/>
      <c r="DQI88" s="94"/>
      <c r="DQJ88" s="94"/>
      <c r="DQK88" s="94"/>
      <c r="DQL88" s="94"/>
      <c r="DQM88" s="94"/>
      <c r="DQN88" s="94"/>
      <c r="DQO88" s="94"/>
      <c r="DQP88" s="94"/>
      <c r="DQQ88" s="94"/>
      <c r="DQR88" s="94"/>
      <c r="DQS88" s="94"/>
      <c r="DQT88" s="94"/>
      <c r="DQU88" s="94"/>
      <c r="DQV88" s="94"/>
      <c r="DQW88" s="94"/>
      <c r="DQX88" s="94"/>
      <c r="DQY88" s="94"/>
      <c r="DQZ88" s="94"/>
      <c r="DRA88" s="94"/>
      <c r="DRB88" s="94"/>
      <c r="DRC88" s="94"/>
      <c r="DRD88" s="94"/>
      <c r="DRE88" s="94"/>
      <c r="DRF88" s="94"/>
      <c r="DRG88" s="94"/>
      <c r="DRH88" s="94"/>
      <c r="DRI88" s="94"/>
      <c r="DRJ88" s="94"/>
      <c r="DRK88" s="94"/>
      <c r="DRL88" s="94"/>
      <c r="DRM88" s="94"/>
      <c r="DRN88" s="94"/>
      <c r="DRO88" s="94"/>
      <c r="DRP88" s="94"/>
      <c r="DRQ88" s="94"/>
      <c r="DRR88" s="94"/>
      <c r="DRS88" s="94"/>
      <c r="DRT88" s="94"/>
      <c r="DRU88" s="94"/>
      <c r="DRV88" s="94"/>
      <c r="DRW88" s="94"/>
      <c r="DRX88" s="94"/>
      <c r="DRY88" s="94"/>
      <c r="DRZ88" s="94"/>
      <c r="DSA88" s="94"/>
      <c r="DSB88" s="94"/>
      <c r="DSC88" s="94"/>
      <c r="DSD88" s="94"/>
      <c r="DSE88" s="94"/>
      <c r="DSF88" s="94"/>
      <c r="DSG88" s="94"/>
      <c r="DSH88" s="94"/>
      <c r="DSI88" s="94"/>
      <c r="DSJ88" s="94"/>
      <c r="DSK88" s="94"/>
      <c r="DSL88" s="94"/>
      <c r="DSM88" s="94"/>
      <c r="DSN88" s="94"/>
      <c r="DSO88" s="94"/>
      <c r="DSP88" s="94"/>
      <c r="DSQ88" s="94"/>
      <c r="DSR88" s="94"/>
      <c r="DSS88" s="94"/>
      <c r="DST88" s="94"/>
      <c r="DSU88" s="94"/>
      <c r="DSV88" s="94"/>
      <c r="DSW88" s="94"/>
      <c r="DSX88" s="94"/>
      <c r="DSY88" s="94"/>
      <c r="DSZ88" s="94"/>
      <c r="DTA88" s="94"/>
      <c r="DTB88" s="94"/>
      <c r="DTC88" s="94"/>
      <c r="DTD88" s="94"/>
      <c r="DTE88" s="94"/>
      <c r="DTF88" s="94"/>
      <c r="DTG88" s="94"/>
      <c r="DTH88" s="94"/>
      <c r="DTI88" s="94"/>
      <c r="DTJ88" s="94"/>
      <c r="DTK88" s="94"/>
      <c r="DTL88" s="94"/>
      <c r="DTM88" s="94"/>
      <c r="DTN88" s="94"/>
      <c r="DTO88" s="94"/>
      <c r="DTP88" s="94"/>
      <c r="DTQ88" s="94"/>
      <c r="DTR88" s="94"/>
      <c r="DTS88" s="94"/>
      <c r="DTT88" s="94"/>
      <c r="DTU88" s="94"/>
      <c r="DTV88" s="94"/>
      <c r="DTW88" s="94"/>
      <c r="DTX88" s="94"/>
      <c r="DTY88" s="94"/>
      <c r="DTZ88" s="94"/>
      <c r="DUA88" s="94"/>
      <c r="DUB88" s="94"/>
      <c r="DUC88" s="94"/>
      <c r="DUD88" s="94"/>
      <c r="DUE88" s="94"/>
      <c r="DUF88" s="94"/>
      <c r="DUG88" s="94"/>
      <c r="DUH88" s="94"/>
      <c r="DUI88" s="94"/>
      <c r="DUJ88" s="94"/>
      <c r="DUK88" s="94"/>
      <c r="DUL88" s="94"/>
      <c r="DUM88" s="94"/>
      <c r="DUN88" s="94"/>
      <c r="DUO88" s="94"/>
      <c r="DUP88" s="94"/>
      <c r="DUQ88" s="94"/>
      <c r="DUR88" s="94"/>
      <c r="DUS88" s="94"/>
      <c r="DUT88" s="94"/>
      <c r="DUU88" s="94"/>
      <c r="DUV88" s="94"/>
      <c r="DUW88" s="94"/>
      <c r="DUX88" s="94"/>
      <c r="DUY88" s="94"/>
      <c r="DUZ88" s="94"/>
      <c r="DVA88" s="94"/>
      <c r="DVB88" s="94"/>
      <c r="DVC88" s="94"/>
      <c r="DVD88" s="94"/>
      <c r="DVE88" s="94"/>
      <c r="DVF88" s="94"/>
      <c r="DVG88" s="94"/>
      <c r="DVH88" s="94"/>
      <c r="DVI88" s="94"/>
      <c r="DVJ88" s="94"/>
      <c r="DVK88" s="94"/>
      <c r="DVL88" s="94"/>
      <c r="DVM88" s="94"/>
      <c r="DVN88" s="94"/>
      <c r="DVO88" s="94"/>
      <c r="DVP88" s="94"/>
      <c r="DVQ88" s="94"/>
      <c r="DVR88" s="94"/>
      <c r="DVS88" s="94"/>
      <c r="DVT88" s="94"/>
      <c r="DVU88" s="94"/>
      <c r="DVV88" s="94"/>
      <c r="DVW88" s="94"/>
      <c r="DVX88" s="94"/>
      <c r="DVY88" s="94"/>
      <c r="DVZ88" s="94"/>
      <c r="DWA88" s="94"/>
      <c r="DWB88" s="94"/>
      <c r="DWC88" s="94"/>
      <c r="DWD88" s="94"/>
      <c r="DWE88" s="94"/>
      <c r="DWF88" s="94"/>
      <c r="DWG88" s="94"/>
      <c r="DWH88" s="94"/>
      <c r="DWI88" s="94"/>
      <c r="DWJ88" s="94"/>
      <c r="DWK88" s="94"/>
      <c r="DWL88" s="94"/>
      <c r="DWM88" s="94"/>
      <c r="DWN88" s="94"/>
      <c r="DWO88" s="94"/>
      <c r="DWP88" s="94"/>
      <c r="DWQ88" s="94"/>
      <c r="DWR88" s="94"/>
      <c r="DWS88" s="94"/>
      <c r="DWT88" s="94"/>
      <c r="DWU88" s="94"/>
      <c r="DWV88" s="94"/>
      <c r="DWW88" s="94"/>
      <c r="DWX88" s="94"/>
      <c r="DWY88" s="94"/>
      <c r="DWZ88" s="94"/>
      <c r="DXA88" s="94"/>
      <c r="DXB88" s="94"/>
      <c r="DXC88" s="94"/>
      <c r="DXD88" s="94"/>
      <c r="DXE88" s="94"/>
      <c r="DXF88" s="94"/>
      <c r="DXG88" s="94"/>
      <c r="DXH88" s="94"/>
      <c r="DXI88" s="94"/>
      <c r="DXJ88" s="94"/>
      <c r="DXK88" s="94"/>
      <c r="DXL88" s="94"/>
      <c r="DXM88" s="94"/>
      <c r="DXN88" s="94"/>
      <c r="DXO88" s="94"/>
      <c r="DXP88" s="94"/>
      <c r="DXQ88" s="94"/>
      <c r="DXR88" s="94"/>
      <c r="DXS88" s="94"/>
      <c r="DXT88" s="94"/>
      <c r="DXU88" s="94"/>
      <c r="DXV88" s="94"/>
      <c r="DXW88" s="94"/>
      <c r="DXX88" s="94"/>
      <c r="DXY88" s="94"/>
      <c r="DXZ88" s="94"/>
      <c r="DYA88" s="94"/>
      <c r="DYB88" s="94"/>
      <c r="DYC88" s="94"/>
      <c r="DYD88" s="94"/>
      <c r="DYE88" s="94"/>
      <c r="DYF88" s="94"/>
      <c r="DYG88" s="94"/>
      <c r="DYH88" s="94"/>
      <c r="DYI88" s="94"/>
      <c r="DYJ88" s="94"/>
      <c r="DYK88" s="94"/>
      <c r="DYL88" s="94"/>
      <c r="DYM88" s="94"/>
      <c r="DYN88" s="94"/>
      <c r="DYO88" s="94"/>
      <c r="DYP88" s="94"/>
      <c r="DYQ88" s="94"/>
      <c r="DYR88" s="94"/>
      <c r="DYS88" s="94"/>
      <c r="DYT88" s="94"/>
      <c r="DYU88" s="94"/>
      <c r="DYV88" s="94"/>
      <c r="DYW88" s="94"/>
      <c r="DYX88" s="94"/>
      <c r="DYY88" s="94"/>
      <c r="DYZ88" s="94"/>
      <c r="DZA88" s="94"/>
      <c r="DZB88" s="94"/>
      <c r="DZC88" s="94"/>
      <c r="DZD88" s="94"/>
      <c r="DZE88" s="94"/>
      <c r="DZF88" s="94"/>
      <c r="DZG88" s="94"/>
      <c r="DZH88" s="94"/>
      <c r="DZI88" s="94"/>
      <c r="DZJ88" s="94"/>
      <c r="DZK88" s="94"/>
      <c r="DZL88" s="94"/>
      <c r="DZM88" s="94"/>
      <c r="DZN88" s="94"/>
      <c r="DZO88" s="94"/>
      <c r="DZP88" s="94"/>
      <c r="DZQ88" s="94"/>
      <c r="DZR88" s="94"/>
      <c r="DZS88" s="94"/>
      <c r="DZT88" s="94"/>
      <c r="DZU88" s="94"/>
      <c r="DZV88" s="94"/>
      <c r="DZW88" s="94"/>
      <c r="DZX88" s="94"/>
      <c r="DZY88" s="94"/>
      <c r="DZZ88" s="94"/>
      <c r="EAA88" s="94"/>
      <c r="EAB88" s="94"/>
      <c r="EAC88" s="94"/>
      <c r="EAD88" s="94"/>
      <c r="EAE88" s="94"/>
      <c r="EAF88" s="94"/>
      <c r="EAG88" s="94"/>
      <c r="EAH88" s="94"/>
      <c r="EAI88" s="94"/>
      <c r="EAJ88" s="94"/>
      <c r="EAK88" s="94"/>
      <c r="EAL88" s="94"/>
      <c r="EAM88" s="94"/>
      <c r="EAN88" s="94"/>
      <c r="EAO88" s="94"/>
      <c r="EAP88" s="94"/>
      <c r="EAQ88" s="94"/>
      <c r="EAR88" s="94"/>
      <c r="EAS88" s="94"/>
      <c r="EAT88" s="94"/>
      <c r="EAU88" s="94"/>
      <c r="EAV88" s="94"/>
      <c r="EAW88" s="94"/>
      <c r="EAX88" s="94"/>
      <c r="EAY88" s="94"/>
      <c r="EAZ88" s="94"/>
      <c r="EBA88" s="94"/>
      <c r="EBB88" s="94"/>
      <c r="EBC88" s="94"/>
      <c r="EBD88" s="94"/>
      <c r="EBE88" s="94"/>
      <c r="EBF88" s="94"/>
      <c r="EBG88" s="94"/>
      <c r="EBH88" s="94"/>
      <c r="EBI88" s="94"/>
      <c r="EBJ88" s="94"/>
      <c r="EBK88" s="94"/>
      <c r="EBL88" s="94"/>
      <c r="EBM88" s="94"/>
      <c r="EBN88" s="94"/>
      <c r="EBO88" s="94"/>
      <c r="EBP88" s="94"/>
      <c r="EBQ88" s="94"/>
      <c r="EBR88" s="94"/>
      <c r="EBS88" s="94"/>
      <c r="EBT88" s="94"/>
      <c r="EBU88" s="94"/>
      <c r="EBV88" s="94"/>
      <c r="EBW88" s="94"/>
      <c r="EBX88" s="94"/>
      <c r="EBY88" s="94"/>
      <c r="EBZ88" s="94"/>
      <c r="ECA88" s="94"/>
      <c r="ECB88" s="94"/>
      <c r="ECC88" s="94"/>
      <c r="ECD88" s="94"/>
      <c r="ECE88" s="94"/>
      <c r="ECF88" s="94"/>
      <c r="ECG88" s="94"/>
      <c r="ECH88" s="94"/>
      <c r="ECI88" s="94"/>
      <c r="ECJ88" s="94"/>
      <c r="ECK88" s="94"/>
      <c r="ECL88" s="94"/>
      <c r="ECM88" s="94"/>
      <c r="ECN88" s="94"/>
      <c r="ECO88" s="94"/>
      <c r="ECP88" s="94"/>
      <c r="ECQ88" s="94"/>
      <c r="ECR88" s="94"/>
      <c r="ECS88" s="94"/>
      <c r="ECT88" s="94"/>
      <c r="ECU88" s="94"/>
      <c r="ECV88" s="94"/>
      <c r="ECW88" s="94"/>
      <c r="ECX88" s="94"/>
      <c r="ECY88" s="94"/>
      <c r="ECZ88" s="94"/>
      <c r="EDA88" s="94"/>
      <c r="EDB88" s="94"/>
      <c r="EDC88" s="94"/>
      <c r="EDD88" s="94"/>
      <c r="EDE88" s="94"/>
      <c r="EDF88" s="94"/>
      <c r="EDG88" s="94"/>
      <c r="EDH88" s="94"/>
      <c r="EDI88" s="94"/>
      <c r="EDJ88" s="94"/>
      <c r="EDK88" s="94"/>
      <c r="EDL88" s="94"/>
      <c r="EDM88" s="94"/>
      <c r="EDN88" s="94"/>
      <c r="EDO88" s="94"/>
      <c r="EDP88" s="94"/>
      <c r="EDQ88" s="94"/>
      <c r="EDR88" s="94"/>
      <c r="EDS88" s="94"/>
      <c r="EDT88" s="94"/>
      <c r="EDU88" s="94"/>
      <c r="EDV88" s="94"/>
      <c r="EDW88" s="94"/>
      <c r="EDX88" s="94"/>
      <c r="EDY88" s="94"/>
      <c r="EDZ88" s="94"/>
      <c r="EEA88" s="94"/>
      <c r="EEB88" s="94"/>
      <c r="EEC88" s="94"/>
      <c r="EED88" s="94"/>
      <c r="EEE88" s="94"/>
      <c r="EEF88" s="94"/>
      <c r="EEG88" s="94"/>
      <c r="EEH88" s="94"/>
      <c r="EEI88" s="94"/>
      <c r="EEJ88" s="94"/>
      <c r="EEK88" s="94"/>
      <c r="EEL88" s="94"/>
      <c r="EEM88" s="94"/>
      <c r="EEN88" s="94"/>
      <c r="EEO88" s="94"/>
      <c r="EEP88" s="94"/>
      <c r="EEQ88" s="94"/>
      <c r="EER88" s="94"/>
      <c r="EES88" s="94"/>
      <c r="EET88" s="94"/>
      <c r="EEU88" s="94"/>
      <c r="EEV88" s="94"/>
      <c r="EEW88" s="94"/>
      <c r="EEX88" s="94"/>
      <c r="EEY88" s="94"/>
      <c r="EEZ88" s="94"/>
      <c r="EFA88" s="94"/>
      <c r="EFB88" s="94"/>
      <c r="EFC88" s="94"/>
      <c r="EFD88" s="94"/>
      <c r="EFE88" s="94"/>
      <c r="EFF88" s="94"/>
      <c r="EFG88" s="94"/>
      <c r="EFH88" s="94"/>
      <c r="EFI88" s="94"/>
      <c r="EFJ88" s="94"/>
      <c r="EFK88" s="94"/>
      <c r="EFL88" s="94"/>
      <c r="EFM88" s="94"/>
      <c r="EFN88" s="94"/>
      <c r="EFO88" s="94"/>
      <c r="EFP88" s="94"/>
      <c r="EFQ88" s="94"/>
      <c r="EFR88" s="94"/>
      <c r="EFS88" s="94"/>
      <c r="EFT88" s="94"/>
      <c r="EFU88" s="94"/>
      <c r="EFV88" s="94"/>
      <c r="EFW88" s="94"/>
      <c r="EFX88" s="94"/>
      <c r="EFY88" s="94"/>
      <c r="EFZ88" s="94"/>
      <c r="EGA88" s="94"/>
      <c r="EGB88" s="94"/>
      <c r="EGC88" s="94"/>
      <c r="EGD88" s="94"/>
      <c r="EGE88" s="94"/>
      <c r="EGF88" s="94"/>
      <c r="EGG88" s="94"/>
      <c r="EGH88" s="94"/>
      <c r="EGI88" s="94"/>
      <c r="EGJ88" s="94"/>
      <c r="EGK88" s="94"/>
      <c r="EGL88" s="94"/>
      <c r="EGM88" s="94"/>
      <c r="EGN88" s="94"/>
      <c r="EGO88" s="94"/>
      <c r="EGP88" s="94"/>
      <c r="EGQ88" s="94"/>
      <c r="EGR88" s="94"/>
      <c r="EGS88" s="94"/>
      <c r="EGT88" s="94"/>
      <c r="EGU88" s="94"/>
      <c r="EGV88" s="94"/>
      <c r="EGW88" s="94"/>
      <c r="EGX88" s="94"/>
      <c r="EGY88" s="94"/>
      <c r="EGZ88" s="94"/>
      <c r="EHA88" s="94"/>
      <c r="EHB88" s="94"/>
      <c r="EHC88" s="94"/>
      <c r="EHD88" s="94"/>
      <c r="EHE88" s="94"/>
      <c r="EHF88" s="94"/>
      <c r="EHG88" s="94"/>
      <c r="EHH88" s="94"/>
      <c r="EHI88" s="94"/>
      <c r="EHJ88" s="94"/>
      <c r="EHK88" s="94"/>
      <c r="EHL88" s="94"/>
      <c r="EHM88" s="94"/>
      <c r="EHN88" s="94"/>
      <c r="EHO88" s="94"/>
      <c r="EHP88" s="94"/>
      <c r="EHQ88" s="94"/>
      <c r="EHR88" s="94"/>
      <c r="EHS88" s="94"/>
      <c r="EHT88" s="94"/>
      <c r="EHU88" s="94"/>
      <c r="EHV88" s="94"/>
      <c r="EHW88" s="94"/>
      <c r="EHX88" s="94"/>
      <c r="EHY88" s="94"/>
      <c r="EHZ88" s="94"/>
      <c r="EIA88" s="94"/>
      <c r="EIB88" s="94"/>
      <c r="EIC88" s="94"/>
      <c r="EID88" s="94"/>
      <c r="EIE88" s="94"/>
      <c r="EIF88" s="94"/>
      <c r="EIG88" s="94"/>
      <c r="EIH88" s="94"/>
      <c r="EII88" s="94"/>
      <c r="EIJ88" s="94"/>
      <c r="EIK88" s="94"/>
      <c r="EIL88" s="94"/>
      <c r="EIM88" s="94"/>
      <c r="EIN88" s="94"/>
      <c r="EIO88" s="94"/>
      <c r="EIP88" s="94"/>
      <c r="EIQ88" s="94"/>
      <c r="EIR88" s="94"/>
      <c r="EIS88" s="94"/>
      <c r="EIT88" s="94"/>
      <c r="EIU88" s="94"/>
      <c r="EIV88" s="94"/>
      <c r="EIW88" s="94"/>
      <c r="EIX88" s="94"/>
      <c r="EIY88" s="94"/>
      <c r="EIZ88" s="94"/>
      <c r="EJA88" s="94"/>
      <c r="EJB88" s="94"/>
      <c r="EJC88" s="94"/>
      <c r="EJD88" s="94"/>
      <c r="EJE88" s="94"/>
      <c r="EJF88" s="94"/>
      <c r="EJG88" s="94"/>
      <c r="EJH88" s="94"/>
      <c r="EJI88" s="94"/>
      <c r="EJJ88" s="94"/>
      <c r="EJK88" s="94"/>
      <c r="EJL88" s="94"/>
      <c r="EJM88" s="94"/>
      <c r="EJN88" s="94"/>
      <c r="EJO88" s="94"/>
      <c r="EJP88" s="94"/>
      <c r="EJQ88" s="94"/>
      <c r="EJR88" s="94"/>
      <c r="EJS88" s="94"/>
      <c r="EJT88" s="94"/>
      <c r="EJU88" s="94"/>
      <c r="EJV88" s="94"/>
      <c r="EJW88" s="94"/>
      <c r="EJX88" s="94"/>
      <c r="EJY88" s="94"/>
      <c r="EJZ88" s="94"/>
      <c r="EKA88" s="94"/>
      <c r="EKB88" s="94"/>
      <c r="EKC88" s="94"/>
      <c r="EKD88" s="94"/>
      <c r="EKE88" s="94"/>
      <c r="EKF88" s="94"/>
      <c r="EKG88" s="94"/>
      <c r="EKH88" s="94"/>
      <c r="EKI88" s="94"/>
      <c r="EKJ88" s="94"/>
      <c r="EKK88" s="94"/>
      <c r="EKL88" s="94"/>
      <c r="EKM88" s="94"/>
      <c r="EKN88" s="94"/>
      <c r="EKO88" s="94"/>
      <c r="EKP88" s="94"/>
      <c r="EKQ88" s="94"/>
      <c r="EKR88" s="94"/>
      <c r="EKS88" s="94"/>
      <c r="EKT88" s="94"/>
      <c r="EKU88" s="94"/>
      <c r="EKV88" s="94"/>
      <c r="EKW88" s="94"/>
      <c r="EKX88" s="94"/>
      <c r="EKY88" s="94"/>
      <c r="EKZ88" s="94"/>
      <c r="ELA88" s="94"/>
      <c r="ELB88" s="94"/>
      <c r="ELC88" s="94"/>
      <c r="ELD88" s="94"/>
      <c r="ELE88" s="94"/>
      <c r="ELF88" s="94"/>
      <c r="ELG88" s="94"/>
      <c r="ELH88" s="94"/>
      <c r="ELI88" s="94"/>
      <c r="ELJ88" s="94"/>
      <c r="ELK88" s="94"/>
      <c r="ELL88" s="94"/>
      <c r="ELM88" s="94"/>
      <c r="ELN88" s="94"/>
      <c r="ELO88" s="94"/>
      <c r="ELP88" s="94"/>
      <c r="ELQ88" s="94"/>
      <c r="ELR88" s="94"/>
      <c r="ELS88" s="94"/>
      <c r="ELT88" s="94"/>
      <c r="ELU88" s="94"/>
      <c r="ELV88" s="94"/>
      <c r="ELW88" s="94"/>
      <c r="ELX88" s="94"/>
      <c r="ELY88" s="94"/>
      <c r="ELZ88" s="94"/>
      <c r="EMA88" s="94"/>
      <c r="EMB88" s="94"/>
      <c r="EMC88" s="94"/>
      <c r="EMD88" s="94"/>
      <c r="EME88" s="94"/>
      <c r="EMF88" s="94"/>
      <c r="EMG88" s="94"/>
      <c r="EMH88" s="94"/>
      <c r="EMI88" s="94"/>
      <c r="EMJ88" s="94"/>
      <c r="EMK88" s="94"/>
      <c r="EML88" s="94"/>
      <c r="EMM88" s="94"/>
      <c r="EMN88" s="94"/>
      <c r="EMO88" s="94"/>
      <c r="EMP88" s="94"/>
      <c r="EMQ88" s="94"/>
      <c r="EMR88" s="94"/>
      <c r="EMS88" s="94"/>
      <c r="EMT88" s="94"/>
      <c r="EMU88" s="94"/>
      <c r="EMV88" s="94"/>
      <c r="EMW88" s="94"/>
      <c r="EMX88" s="94"/>
      <c r="EMY88" s="94"/>
      <c r="EMZ88" s="94"/>
      <c r="ENA88" s="94"/>
      <c r="ENB88" s="94"/>
      <c r="ENC88" s="94"/>
      <c r="END88" s="94"/>
      <c r="ENE88" s="94"/>
      <c r="ENF88" s="94"/>
      <c r="ENG88" s="94"/>
      <c r="ENH88" s="94"/>
      <c r="ENI88" s="94"/>
      <c r="ENJ88" s="94"/>
      <c r="ENK88" s="94"/>
      <c r="ENL88" s="94"/>
      <c r="ENM88" s="94"/>
      <c r="ENN88" s="94"/>
      <c r="ENO88" s="94"/>
      <c r="ENP88" s="94"/>
      <c r="ENQ88" s="94"/>
      <c r="ENR88" s="94"/>
      <c r="ENS88" s="94"/>
      <c r="ENT88" s="94"/>
      <c r="ENU88" s="94"/>
      <c r="ENV88" s="94"/>
      <c r="ENW88" s="94"/>
      <c r="ENX88" s="94"/>
      <c r="ENY88" s="94"/>
      <c r="ENZ88" s="94"/>
      <c r="EOA88" s="94"/>
      <c r="EOB88" s="94"/>
      <c r="EOC88" s="94"/>
      <c r="EOD88" s="94"/>
      <c r="EOE88" s="94"/>
      <c r="EOF88" s="94"/>
      <c r="EOG88" s="94"/>
      <c r="EOH88" s="94"/>
      <c r="EOI88" s="94"/>
      <c r="EOJ88" s="94"/>
      <c r="EOK88" s="94"/>
      <c r="EOL88" s="94"/>
      <c r="EOM88" s="94"/>
      <c r="EON88" s="94"/>
      <c r="EOO88" s="94"/>
      <c r="EOP88" s="94"/>
      <c r="EOQ88" s="94"/>
      <c r="EOR88" s="94"/>
      <c r="EOS88" s="94"/>
      <c r="EOT88" s="94"/>
      <c r="EOU88" s="94"/>
      <c r="EOV88" s="94"/>
      <c r="EOW88" s="94"/>
      <c r="EOX88" s="94"/>
      <c r="EOY88" s="94"/>
      <c r="EOZ88" s="94"/>
      <c r="EPA88" s="94"/>
      <c r="EPB88" s="94"/>
      <c r="EPC88" s="94"/>
      <c r="EPD88" s="94"/>
      <c r="EPE88" s="94"/>
      <c r="EPF88" s="94"/>
      <c r="EPG88" s="94"/>
      <c r="EPH88" s="94"/>
      <c r="EPI88" s="94"/>
      <c r="EPJ88" s="94"/>
      <c r="EPK88" s="94"/>
      <c r="EPL88" s="94"/>
      <c r="EPM88" s="94"/>
      <c r="EPN88" s="94"/>
      <c r="EPO88" s="94"/>
      <c r="EPP88" s="94"/>
      <c r="EPQ88" s="94"/>
      <c r="EPR88" s="94"/>
      <c r="EPS88" s="94"/>
      <c r="EPT88" s="94"/>
      <c r="EPU88" s="94"/>
      <c r="EPV88" s="94"/>
      <c r="EPW88" s="94"/>
      <c r="EPX88" s="94"/>
      <c r="EPY88" s="94"/>
      <c r="EPZ88" s="94"/>
      <c r="EQA88" s="94"/>
      <c r="EQB88" s="94"/>
      <c r="EQC88" s="94"/>
      <c r="EQD88" s="94"/>
      <c r="EQE88" s="94"/>
      <c r="EQF88" s="94"/>
      <c r="EQG88" s="94"/>
      <c r="EQH88" s="94"/>
      <c r="EQI88" s="94"/>
      <c r="EQJ88" s="94"/>
      <c r="EQK88" s="94"/>
      <c r="EQL88" s="94"/>
      <c r="EQM88" s="94"/>
      <c r="EQN88" s="94"/>
      <c r="EQO88" s="94"/>
      <c r="EQP88" s="94"/>
      <c r="EQQ88" s="94"/>
      <c r="EQR88" s="94"/>
      <c r="EQS88" s="94"/>
      <c r="EQT88" s="94"/>
      <c r="EQU88" s="94"/>
      <c r="EQV88" s="94"/>
      <c r="EQW88" s="94"/>
      <c r="EQX88" s="94"/>
      <c r="EQY88" s="94"/>
      <c r="EQZ88" s="94"/>
      <c r="ERA88" s="94"/>
      <c r="ERB88" s="94"/>
      <c r="ERC88" s="94"/>
      <c r="ERD88" s="94"/>
      <c r="ERE88" s="94"/>
      <c r="ERF88" s="94"/>
      <c r="ERG88" s="94"/>
      <c r="ERH88" s="94"/>
      <c r="ERI88" s="94"/>
      <c r="ERJ88" s="94"/>
      <c r="ERK88" s="94"/>
      <c r="ERL88" s="94"/>
      <c r="ERM88" s="94"/>
      <c r="ERN88" s="94"/>
      <c r="ERO88" s="94"/>
      <c r="ERP88" s="94"/>
      <c r="ERQ88" s="94"/>
      <c r="ERR88" s="94"/>
      <c r="ERS88" s="94"/>
      <c r="ERT88" s="94"/>
      <c r="ERU88" s="94"/>
      <c r="ERV88" s="94"/>
      <c r="ERW88" s="94"/>
      <c r="ERX88" s="94"/>
      <c r="ERY88" s="94"/>
      <c r="ERZ88" s="94"/>
      <c r="ESA88" s="94"/>
      <c r="ESB88" s="94"/>
      <c r="ESC88" s="94"/>
      <c r="ESD88" s="94"/>
      <c r="ESE88" s="94"/>
      <c r="ESF88" s="94"/>
      <c r="ESG88" s="94"/>
      <c r="ESH88" s="94"/>
      <c r="ESI88" s="94"/>
      <c r="ESJ88" s="94"/>
      <c r="ESK88" s="94"/>
      <c r="ESL88" s="94"/>
      <c r="ESM88" s="94"/>
      <c r="ESN88" s="94"/>
      <c r="ESO88" s="94"/>
      <c r="ESP88" s="94"/>
      <c r="ESQ88" s="94"/>
      <c r="ESR88" s="94"/>
      <c r="ESS88" s="94"/>
      <c r="EST88" s="94"/>
      <c r="ESU88" s="94"/>
      <c r="ESV88" s="94"/>
      <c r="ESW88" s="94"/>
      <c r="ESX88" s="94"/>
      <c r="ESY88" s="94"/>
      <c r="ESZ88" s="94"/>
      <c r="ETA88" s="94"/>
      <c r="ETB88" s="94"/>
      <c r="ETC88" s="94"/>
      <c r="ETD88" s="94"/>
      <c r="ETE88" s="94"/>
      <c r="ETF88" s="94"/>
      <c r="ETG88" s="94"/>
      <c r="ETH88" s="94"/>
      <c r="ETI88" s="94"/>
      <c r="ETJ88" s="94"/>
      <c r="ETK88" s="94"/>
      <c r="ETL88" s="94"/>
      <c r="ETM88" s="94"/>
      <c r="ETN88" s="94"/>
      <c r="ETO88" s="94"/>
      <c r="ETP88" s="94"/>
      <c r="ETQ88" s="94"/>
      <c r="ETR88" s="94"/>
      <c r="ETS88" s="94"/>
      <c r="ETT88" s="94"/>
      <c r="ETU88" s="94"/>
      <c r="ETV88" s="94"/>
      <c r="ETW88" s="94"/>
      <c r="ETX88" s="94"/>
      <c r="ETY88" s="94"/>
      <c r="ETZ88" s="94"/>
      <c r="EUA88" s="94"/>
      <c r="EUB88" s="94"/>
      <c r="EUC88" s="94"/>
      <c r="EUD88" s="94"/>
      <c r="EUE88" s="94"/>
      <c r="EUF88" s="94"/>
      <c r="EUG88" s="94"/>
      <c r="EUH88" s="94"/>
      <c r="EUI88" s="94"/>
      <c r="EUJ88" s="94"/>
      <c r="EUK88" s="94"/>
      <c r="EUL88" s="94"/>
      <c r="EUM88" s="94"/>
      <c r="EUN88" s="94"/>
      <c r="EUO88" s="94"/>
      <c r="EUP88" s="94"/>
      <c r="EUQ88" s="94"/>
      <c r="EUR88" s="94"/>
      <c r="EUS88" s="94"/>
      <c r="EUT88" s="94"/>
      <c r="EUU88" s="94"/>
      <c r="EUV88" s="94"/>
      <c r="EUW88" s="94"/>
      <c r="EUX88" s="94"/>
      <c r="EUY88" s="94"/>
      <c r="EUZ88" s="94"/>
      <c r="EVA88" s="94"/>
      <c r="EVB88" s="94"/>
      <c r="EVC88" s="94"/>
      <c r="EVD88" s="94"/>
      <c r="EVE88" s="94"/>
      <c r="EVF88" s="94"/>
      <c r="EVG88" s="94"/>
      <c r="EVH88" s="94"/>
      <c r="EVI88" s="94"/>
      <c r="EVJ88" s="94"/>
      <c r="EVK88" s="94"/>
      <c r="EVL88" s="94"/>
      <c r="EVM88" s="94"/>
      <c r="EVN88" s="94"/>
      <c r="EVO88" s="94"/>
      <c r="EVP88" s="94"/>
      <c r="EVQ88" s="94"/>
      <c r="EVR88" s="94"/>
      <c r="EVS88" s="94"/>
      <c r="EVT88" s="94"/>
      <c r="EVU88" s="94"/>
      <c r="EVV88" s="94"/>
      <c r="EVW88" s="94"/>
      <c r="EVX88" s="94"/>
      <c r="EVY88" s="94"/>
      <c r="EVZ88" s="94"/>
      <c r="EWA88" s="94"/>
      <c r="EWB88" s="94"/>
      <c r="EWC88" s="94"/>
      <c r="EWD88" s="94"/>
      <c r="EWE88" s="94"/>
      <c r="EWF88" s="94"/>
      <c r="EWG88" s="94"/>
      <c r="EWH88" s="94"/>
      <c r="EWI88" s="94"/>
      <c r="EWJ88" s="94"/>
      <c r="EWK88" s="94"/>
      <c r="EWL88" s="94"/>
      <c r="EWM88" s="94"/>
      <c r="EWN88" s="94"/>
      <c r="EWO88" s="94"/>
      <c r="EWP88" s="94"/>
      <c r="EWQ88" s="94"/>
      <c r="EWR88" s="94"/>
      <c r="EWS88" s="94"/>
      <c r="EWT88" s="94"/>
      <c r="EWU88" s="94"/>
      <c r="EWV88" s="94"/>
      <c r="EWW88" s="94"/>
      <c r="EWX88" s="94"/>
      <c r="EWY88" s="94"/>
      <c r="EWZ88" s="94"/>
      <c r="EXA88" s="94"/>
      <c r="EXB88" s="94"/>
      <c r="EXC88" s="94"/>
      <c r="EXD88" s="94"/>
      <c r="EXE88" s="94"/>
      <c r="EXF88" s="94"/>
      <c r="EXG88" s="94"/>
      <c r="EXH88" s="94"/>
      <c r="EXI88" s="94"/>
      <c r="EXJ88" s="94"/>
      <c r="EXK88" s="94"/>
      <c r="EXL88" s="94"/>
      <c r="EXM88" s="94"/>
      <c r="EXN88" s="94"/>
      <c r="EXO88" s="94"/>
      <c r="EXP88" s="94"/>
      <c r="EXQ88" s="94"/>
      <c r="EXR88" s="94"/>
      <c r="EXS88" s="94"/>
      <c r="EXT88" s="94"/>
      <c r="EXU88" s="94"/>
      <c r="EXV88" s="94"/>
      <c r="EXW88" s="94"/>
      <c r="EXX88" s="94"/>
      <c r="EXY88" s="94"/>
      <c r="EXZ88" s="94"/>
      <c r="EYA88" s="94"/>
      <c r="EYB88" s="94"/>
      <c r="EYC88" s="94"/>
      <c r="EYD88" s="94"/>
      <c r="EYE88" s="94"/>
      <c r="EYF88" s="94"/>
      <c r="EYG88" s="94"/>
      <c r="EYH88" s="94"/>
      <c r="EYI88" s="94"/>
      <c r="EYJ88" s="94"/>
      <c r="EYK88" s="94"/>
      <c r="EYL88" s="94"/>
      <c r="EYM88" s="94"/>
      <c r="EYN88" s="94"/>
      <c r="EYO88" s="94"/>
      <c r="EYP88" s="94"/>
      <c r="EYQ88" s="94"/>
      <c r="EYR88" s="94"/>
      <c r="EYS88" s="94"/>
      <c r="EYT88" s="94"/>
      <c r="EYU88" s="94"/>
      <c r="EYV88" s="94"/>
      <c r="EYW88" s="94"/>
      <c r="EYX88" s="94"/>
      <c r="EYY88" s="94"/>
      <c r="EYZ88" s="94"/>
      <c r="EZA88" s="94"/>
      <c r="EZB88" s="94"/>
      <c r="EZC88" s="94"/>
      <c r="EZD88" s="94"/>
      <c r="EZE88" s="94"/>
      <c r="EZF88" s="94"/>
      <c r="EZG88" s="94"/>
      <c r="EZH88" s="94"/>
      <c r="EZI88" s="94"/>
      <c r="EZJ88" s="94"/>
      <c r="EZK88" s="94"/>
      <c r="EZL88" s="94"/>
      <c r="EZM88" s="94"/>
      <c r="EZN88" s="94"/>
      <c r="EZO88" s="94"/>
      <c r="EZP88" s="94"/>
      <c r="EZQ88" s="94"/>
      <c r="EZR88" s="94"/>
      <c r="EZS88" s="94"/>
      <c r="EZT88" s="94"/>
      <c r="EZU88" s="94"/>
      <c r="EZV88" s="94"/>
      <c r="EZW88" s="94"/>
      <c r="EZX88" s="94"/>
      <c r="EZY88" s="94"/>
      <c r="EZZ88" s="94"/>
      <c r="FAA88" s="94"/>
      <c r="FAB88" s="94"/>
      <c r="FAC88" s="94"/>
      <c r="FAD88" s="94"/>
      <c r="FAE88" s="94"/>
      <c r="FAF88" s="94"/>
      <c r="FAG88" s="94"/>
      <c r="FAH88" s="94"/>
      <c r="FAI88" s="94"/>
      <c r="FAJ88" s="94"/>
      <c r="FAK88" s="94"/>
      <c r="FAL88" s="94"/>
      <c r="FAM88" s="94"/>
      <c r="FAN88" s="94"/>
      <c r="FAO88" s="94"/>
      <c r="FAP88" s="94"/>
      <c r="FAQ88" s="94"/>
      <c r="FAR88" s="94"/>
      <c r="FAS88" s="94"/>
      <c r="FAT88" s="94"/>
      <c r="FAU88" s="94"/>
      <c r="FAV88" s="94"/>
      <c r="FAW88" s="94"/>
      <c r="FAX88" s="94"/>
      <c r="FAY88" s="94"/>
      <c r="FAZ88" s="94"/>
      <c r="FBA88" s="94"/>
      <c r="FBB88" s="94"/>
      <c r="FBC88" s="94"/>
      <c r="FBD88" s="94"/>
      <c r="FBE88" s="94"/>
      <c r="FBF88" s="94"/>
      <c r="FBG88" s="94"/>
      <c r="FBH88" s="94"/>
      <c r="FBI88" s="94"/>
      <c r="FBJ88" s="94"/>
      <c r="FBK88" s="94"/>
      <c r="FBL88" s="94"/>
      <c r="FBM88" s="94"/>
      <c r="FBN88" s="94"/>
      <c r="FBO88" s="94"/>
      <c r="FBP88" s="94"/>
      <c r="FBQ88" s="94"/>
      <c r="FBR88" s="94"/>
      <c r="FBS88" s="94"/>
      <c r="FBT88" s="94"/>
      <c r="FBU88" s="94"/>
      <c r="FBV88" s="94"/>
      <c r="FBW88" s="94"/>
      <c r="FBX88" s="94"/>
      <c r="FBY88" s="94"/>
      <c r="FBZ88" s="94"/>
      <c r="FCA88" s="94"/>
      <c r="FCB88" s="94"/>
      <c r="FCC88" s="94"/>
      <c r="FCD88" s="94"/>
      <c r="FCE88" s="94"/>
      <c r="FCF88" s="94"/>
      <c r="FCG88" s="94"/>
      <c r="FCH88" s="94"/>
      <c r="FCI88" s="94"/>
      <c r="FCJ88" s="94"/>
      <c r="FCK88" s="94"/>
      <c r="FCL88" s="94"/>
      <c r="FCM88" s="94"/>
      <c r="FCN88" s="94"/>
      <c r="FCO88" s="94"/>
      <c r="FCP88" s="94"/>
      <c r="FCQ88" s="94"/>
      <c r="FCR88" s="94"/>
      <c r="FCS88" s="94"/>
      <c r="FCT88" s="94"/>
      <c r="FCU88" s="94"/>
      <c r="FCV88" s="94"/>
      <c r="FCW88" s="94"/>
      <c r="FCX88" s="94"/>
      <c r="FCY88" s="94"/>
      <c r="FCZ88" s="94"/>
      <c r="FDA88" s="94"/>
      <c r="FDB88" s="94"/>
      <c r="FDC88" s="94"/>
      <c r="FDD88" s="94"/>
      <c r="FDE88" s="94"/>
      <c r="FDF88" s="94"/>
      <c r="FDG88" s="94"/>
      <c r="FDH88" s="94"/>
      <c r="FDI88" s="94"/>
      <c r="FDJ88" s="94"/>
      <c r="FDK88" s="94"/>
      <c r="FDL88" s="94"/>
      <c r="FDM88" s="94"/>
      <c r="FDN88" s="94"/>
      <c r="FDO88" s="94"/>
      <c r="FDP88" s="94"/>
      <c r="FDQ88" s="94"/>
      <c r="FDR88" s="94"/>
      <c r="FDS88" s="94"/>
      <c r="FDT88" s="94"/>
      <c r="FDU88" s="94"/>
      <c r="FDV88" s="94"/>
      <c r="FDW88" s="94"/>
      <c r="FDX88" s="94"/>
      <c r="FDY88" s="94"/>
      <c r="FDZ88" s="94"/>
      <c r="FEA88" s="94"/>
      <c r="FEB88" s="94"/>
      <c r="FEC88" s="94"/>
      <c r="FED88" s="94"/>
      <c r="FEE88" s="94"/>
      <c r="FEF88" s="94"/>
      <c r="FEG88" s="94"/>
      <c r="FEH88" s="94"/>
      <c r="FEI88" s="94"/>
      <c r="FEJ88" s="94"/>
      <c r="FEK88" s="94"/>
      <c r="FEL88" s="94"/>
      <c r="FEM88" s="94"/>
      <c r="FEN88" s="94"/>
      <c r="FEO88" s="94"/>
      <c r="FEP88" s="94"/>
      <c r="FEQ88" s="94"/>
      <c r="FER88" s="94"/>
      <c r="FES88" s="94"/>
      <c r="FET88" s="94"/>
      <c r="FEU88" s="94"/>
      <c r="FEV88" s="94"/>
      <c r="FEW88" s="94"/>
      <c r="FEX88" s="94"/>
      <c r="FEY88" s="94"/>
      <c r="FEZ88" s="94"/>
      <c r="FFA88" s="94"/>
      <c r="FFB88" s="94"/>
      <c r="FFC88" s="94"/>
      <c r="FFD88" s="94"/>
      <c r="FFE88" s="94"/>
      <c r="FFF88" s="94"/>
      <c r="FFG88" s="94"/>
      <c r="FFH88" s="94"/>
      <c r="FFI88" s="94"/>
      <c r="FFJ88" s="94"/>
      <c r="FFK88" s="94"/>
      <c r="FFL88" s="94"/>
      <c r="FFM88" s="94"/>
      <c r="FFN88" s="94"/>
      <c r="FFO88" s="94"/>
      <c r="FFP88" s="94"/>
      <c r="FFQ88" s="94"/>
      <c r="FFR88" s="94"/>
      <c r="FFS88" s="94"/>
      <c r="FFT88" s="94"/>
      <c r="FFU88" s="94"/>
      <c r="FFV88" s="94"/>
      <c r="FFW88" s="94"/>
      <c r="FFX88" s="94"/>
      <c r="FFY88" s="94"/>
      <c r="FFZ88" s="94"/>
      <c r="FGA88" s="94"/>
      <c r="FGB88" s="94"/>
      <c r="FGC88" s="94"/>
      <c r="FGD88" s="94"/>
      <c r="FGE88" s="94"/>
      <c r="FGF88" s="94"/>
      <c r="FGG88" s="94"/>
      <c r="FGH88" s="94"/>
      <c r="FGI88" s="94"/>
      <c r="FGJ88" s="94"/>
      <c r="FGK88" s="94"/>
      <c r="FGL88" s="94"/>
      <c r="FGM88" s="94"/>
      <c r="FGN88" s="94"/>
      <c r="FGO88" s="94"/>
      <c r="FGP88" s="94"/>
      <c r="FGQ88" s="94"/>
      <c r="FGR88" s="94"/>
      <c r="FGS88" s="94"/>
      <c r="FGT88" s="94"/>
      <c r="FGU88" s="94"/>
      <c r="FGV88" s="94"/>
      <c r="FGW88" s="94"/>
      <c r="FGX88" s="94"/>
      <c r="FGY88" s="94"/>
      <c r="FGZ88" s="94"/>
      <c r="FHA88" s="94"/>
      <c r="FHB88" s="94"/>
      <c r="FHC88" s="94"/>
      <c r="FHD88" s="94"/>
      <c r="FHE88" s="94"/>
      <c r="FHF88" s="94"/>
      <c r="FHG88" s="94"/>
      <c r="FHH88" s="94"/>
      <c r="FHI88" s="94"/>
      <c r="FHJ88" s="94"/>
      <c r="FHK88" s="94"/>
      <c r="FHL88" s="94"/>
      <c r="FHM88" s="94"/>
      <c r="FHN88" s="94"/>
      <c r="FHO88" s="94"/>
      <c r="FHP88" s="94"/>
      <c r="FHQ88" s="94"/>
      <c r="FHR88" s="94"/>
      <c r="FHS88" s="94"/>
      <c r="FHT88" s="94"/>
      <c r="FHU88" s="94"/>
      <c r="FHV88" s="94"/>
      <c r="FHW88" s="94"/>
      <c r="FHX88" s="94"/>
      <c r="FHY88" s="94"/>
      <c r="FHZ88" s="94"/>
      <c r="FIA88" s="94"/>
      <c r="FIB88" s="94"/>
      <c r="FIC88" s="94"/>
      <c r="FID88" s="94"/>
      <c r="FIE88" s="94"/>
      <c r="FIF88" s="94"/>
      <c r="FIG88" s="94"/>
      <c r="FIH88" s="94"/>
      <c r="FII88" s="94"/>
      <c r="FIJ88" s="94"/>
      <c r="FIK88" s="94"/>
      <c r="FIL88" s="94"/>
      <c r="FIM88" s="94"/>
      <c r="FIN88" s="94"/>
      <c r="FIO88" s="94"/>
      <c r="FIP88" s="94"/>
      <c r="FIQ88" s="94"/>
      <c r="FIR88" s="94"/>
      <c r="FIS88" s="94"/>
      <c r="FIT88" s="94"/>
      <c r="FIU88" s="94"/>
      <c r="FIV88" s="94"/>
      <c r="FIW88" s="94"/>
      <c r="FIX88" s="94"/>
      <c r="FIY88" s="94"/>
      <c r="FIZ88" s="94"/>
      <c r="FJA88" s="94"/>
      <c r="FJB88" s="94"/>
      <c r="FJC88" s="94"/>
      <c r="FJD88" s="94"/>
      <c r="FJE88" s="94"/>
      <c r="FJF88" s="94"/>
      <c r="FJG88" s="94"/>
      <c r="FJH88" s="94"/>
      <c r="FJI88" s="94"/>
      <c r="FJJ88" s="94"/>
      <c r="FJK88" s="94"/>
      <c r="FJL88" s="94"/>
      <c r="FJM88" s="94"/>
      <c r="FJN88" s="94"/>
      <c r="FJO88" s="94"/>
      <c r="FJP88" s="94"/>
      <c r="FJQ88" s="94"/>
      <c r="FJR88" s="94"/>
      <c r="FJS88" s="94"/>
      <c r="FJT88" s="94"/>
      <c r="FJU88" s="94"/>
      <c r="FJV88" s="94"/>
      <c r="FJW88" s="94"/>
      <c r="FJX88" s="94"/>
      <c r="FJY88" s="94"/>
      <c r="FJZ88" s="94"/>
      <c r="FKA88" s="94"/>
      <c r="FKB88" s="94"/>
      <c r="FKC88" s="94"/>
      <c r="FKD88" s="94"/>
      <c r="FKE88" s="94"/>
      <c r="FKF88" s="94"/>
      <c r="FKG88" s="94"/>
      <c r="FKH88" s="94"/>
      <c r="FKI88" s="94"/>
      <c r="FKJ88" s="94"/>
      <c r="FKK88" s="94"/>
      <c r="FKL88" s="94"/>
      <c r="FKM88" s="94"/>
      <c r="FKN88" s="94"/>
      <c r="FKO88" s="94"/>
      <c r="FKP88" s="94"/>
      <c r="FKQ88" s="94"/>
      <c r="FKR88" s="94"/>
      <c r="FKS88" s="94"/>
      <c r="FKT88" s="94"/>
      <c r="FKU88" s="94"/>
      <c r="FKV88" s="94"/>
      <c r="FKW88" s="94"/>
      <c r="FKX88" s="94"/>
      <c r="FKY88" s="94"/>
      <c r="FKZ88" s="94"/>
      <c r="FLA88" s="94"/>
      <c r="FLB88" s="94"/>
      <c r="FLC88" s="94"/>
      <c r="FLD88" s="94"/>
      <c r="FLE88" s="94"/>
      <c r="FLF88" s="94"/>
      <c r="FLG88" s="94"/>
      <c r="FLH88" s="94"/>
      <c r="FLI88" s="94"/>
      <c r="FLJ88" s="94"/>
      <c r="FLK88" s="94"/>
      <c r="FLL88" s="94"/>
      <c r="FLM88" s="94"/>
      <c r="FLN88" s="94"/>
      <c r="FLO88" s="94"/>
      <c r="FLP88" s="94"/>
      <c r="FLQ88" s="94"/>
      <c r="FLR88" s="94"/>
      <c r="FLS88" s="94"/>
      <c r="FLT88" s="94"/>
      <c r="FLU88" s="94"/>
      <c r="FLV88" s="94"/>
      <c r="FLW88" s="94"/>
      <c r="FLX88" s="94"/>
      <c r="FLY88" s="94"/>
      <c r="FLZ88" s="94"/>
      <c r="FMA88" s="94"/>
      <c r="FMB88" s="94"/>
      <c r="FMC88" s="94"/>
      <c r="FMD88" s="94"/>
      <c r="FME88" s="94"/>
      <c r="FMF88" s="94"/>
      <c r="FMG88" s="94"/>
      <c r="FMH88" s="94"/>
      <c r="FMI88" s="94"/>
      <c r="FMJ88" s="94"/>
      <c r="FMK88" s="94"/>
      <c r="FML88" s="94"/>
      <c r="FMM88" s="94"/>
      <c r="FMN88" s="94"/>
      <c r="FMO88" s="94"/>
      <c r="FMP88" s="94"/>
      <c r="FMQ88" s="94"/>
      <c r="FMR88" s="94"/>
      <c r="FMS88" s="94"/>
      <c r="FMT88" s="94"/>
      <c r="FMU88" s="94"/>
      <c r="FMV88" s="94"/>
      <c r="FMW88" s="94"/>
      <c r="FMX88" s="94"/>
      <c r="FMY88" s="94"/>
      <c r="FMZ88" s="94"/>
      <c r="FNA88" s="94"/>
      <c r="FNB88" s="94"/>
      <c r="FNC88" s="94"/>
      <c r="FND88" s="94"/>
      <c r="FNE88" s="94"/>
      <c r="FNF88" s="94"/>
      <c r="FNG88" s="94"/>
      <c r="FNH88" s="94"/>
      <c r="FNI88" s="94"/>
      <c r="FNJ88" s="94"/>
      <c r="FNK88" s="94"/>
      <c r="FNL88" s="94"/>
      <c r="FNM88" s="94"/>
      <c r="FNN88" s="94"/>
      <c r="FNO88" s="94"/>
      <c r="FNP88" s="94"/>
      <c r="FNQ88" s="94"/>
      <c r="FNR88" s="94"/>
      <c r="FNS88" s="94"/>
      <c r="FNT88" s="94"/>
      <c r="FNU88" s="94"/>
      <c r="FNV88" s="94"/>
      <c r="FNW88" s="94"/>
      <c r="FNX88" s="94"/>
      <c r="FNY88" s="94"/>
      <c r="FNZ88" s="94"/>
      <c r="FOA88" s="94"/>
      <c r="FOB88" s="94"/>
      <c r="FOC88" s="94"/>
      <c r="FOD88" s="94"/>
      <c r="FOE88" s="94"/>
      <c r="FOF88" s="94"/>
      <c r="FOG88" s="94"/>
      <c r="FOH88" s="94"/>
      <c r="FOI88" s="94"/>
      <c r="FOJ88" s="94"/>
      <c r="FOK88" s="94"/>
      <c r="FOL88" s="94"/>
      <c r="FOM88" s="94"/>
      <c r="FON88" s="94"/>
      <c r="FOO88" s="94"/>
      <c r="FOP88" s="94"/>
      <c r="FOQ88" s="94"/>
      <c r="FOR88" s="94"/>
      <c r="FOS88" s="94"/>
      <c r="FOT88" s="94"/>
      <c r="FOU88" s="94"/>
      <c r="FOV88" s="94"/>
      <c r="FOW88" s="94"/>
      <c r="FOX88" s="94"/>
      <c r="FOY88" s="94"/>
      <c r="FOZ88" s="94"/>
      <c r="FPA88" s="94"/>
      <c r="FPB88" s="94"/>
      <c r="FPC88" s="94"/>
      <c r="FPD88" s="94"/>
      <c r="FPE88" s="94"/>
      <c r="FPF88" s="94"/>
      <c r="FPG88" s="94"/>
      <c r="FPH88" s="94"/>
      <c r="FPI88" s="94"/>
      <c r="FPJ88" s="94"/>
      <c r="FPK88" s="94"/>
      <c r="FPL88" s="94"/>
      <c r="FPM88" s="94"/>
      <c r="FPN88" s="94"/>
      <c r="FPO88" s="94"/>
      <c r="FPP88" s="94"/>
      <c r="FPQ88" s="94"/>
      <c r="FPR88" s="94"/>
      <c r="FPS88" s="94"/>
      <c r="FPT88" s="94"/>
      <c r="FPU88" s="94"/>
      <c r="FPV88" s="94"/>
      <c r="FPW88" s="94"/>
      <c r="FPX88" s="94"/>
      <c r="FPY88" s="94"/>
      <c r="FPZ88" s="94"/>
      <c r="FQA88" s="94"/>
      <c r="FQB88" s="94"/>
      <c r="FQC88" s="94"/>
      <c r="FQD88" s="94"/>
      <c r="FQE88" s="94"/>
      <c r="FQF88" s="94"/>
      <c r="FQG88" s="94"/>
      <c r="FQH88" s="94"/>
      <c r="FQI88" s="94"/>
      <c r="FQJ88" s="94"/>
      <c r="FQK88" s="94"/>
      <c r="FQL88" s="94"/>
      <c r="FQM88" s="94"/>
      <c r="FQN88" s="94"/>
      <c r="FQO88" s="94"/>
      <c r="FQP88" s="94"/>
      <c r="FQQ88" s="94"/>
      <c r="FQR88" s="94"/>
      <c r="FQS88" s="94"/>
      <c r="FQT88" s="94"/>
      <c r="FQU88" s="94"/>
      <c r="FQV88" s="94"/>
      <c r="FQW88" s="94"/>
      <c r="FQX88" s="94"/>
      <c r="FQY88" s="94"/>
      <c r="FQZ88" s="94"/>
      <c r="FRA88" s="94"/>
      <c r="FRB88" s="94"/>
      <c r="FRC88" s="94"/>
      <c r="FRD88" s="94"/>
      <c r="FRE88" s="94"/>
      <c r="FRF88" s="94"/>
      <c r="FRG88" s="94"/>
      <c r="FRH88" s="94"/>
      <c r="FRI88" s="94"/>
      <c r="FRJ88" s="94"/>
      <c r="FRK88" s="94"/>
      <c r="FRL88" s="94"/>
      <c r="FRM88" s="94"/>
      <c r="FRN88" s="94"/>
      <c r="FRO88" s="94"/>
      <c r="FRP88" s="94"/>
      <c r="FRQ88" s="94"/>
      <c r="FRR88" s="94"/>
      <c r="FRS88" s="94"/>
      <c r="FRT88" s="94"/>
      <c r="FRU88" s="94"/>
      <c r="FRV88" s="94"/>
      <c r="FRW88" s="94"/>
      <c r="FRX88" s="94"/>
      <c r="FRY88" s="94"/>
      <c r="FRZ88" s="94"/>
      <c r="FSA88" s="94"/>
      <c r="FSB88" s="94"/>
      <c r="FSC88" s="94"/>
      <c r="FSD88" s="94"/>
      <c r="FSE88" s="94"/>
      <c r="FSF88" s="94"/>
      <c r="FSG88" s="94"/>
      <c r="FSH88" s="94"/>
      <c r="FSI88" s="94"/>
      <c r="FSJ88" s="94"/>
      <c r="FSK88" s="94"/>
      <c r="FSL88" s="94"/>
      <c r="FSM88" s="94"/>
      <c r="FSN88" s="94"/>
      <c r="FSO88" s="94"/>
      <c r="FSP88" s="94"/>
      <c r="FSQ88" s="94"/>
      <c r="FSR88" s="94"/>
      <c r="FSS88" s="94"/>
      <c r="FST88" s="94"/>
      <c r="FSU88" s="94"/>
      <c r="FSV88" s="94"/>
      <c r="FSW88" s="94"/>
      <c r="FSX88" s="94"/>
      <c r="FSY88" s="94"/>
      <c r="FSZ88" s="94"/>
      <c r="FTA88" s="94"/>
      <c r="FTB88" s="94"/>
      <c r="FTC88" s="94"/>
      <c r="FTD88" s="94"/>
      <c r="FTE88" s="94"/>
      <c r="FTF88" s="94"/>
      <c r="FTG88" s="94"/>
      <c r="FTH88" s="94"/>
      <c r="FTI88" s="94"/>
      <c r="FTJ88" s="94"/>
      <c r="FTK88" s="94"/>
      <c r="FTL88" s="94"/>
      <c r="FTM88" s="94"/>
      <c r="FTN88" s="94"/>
      <c r="FTO88" s="94"/>
      <c r="FTP88" s="94"/>
      <c r="FTQ88" s="94"/>
      <c r="FTR88" s="94"/>
      <c r="FTS88" s="94"/>
      <c r="FTT88" s="94"/>
      <c r="FTU88" s="94"/>
      <c r="FTV88" s="94"/>
      <c r="FTW88" s="94"/>
      <c r="FTX88" s="94"/>
      <c r="FTY88" s="94"/>
      <c r="FTZ88" s="94"/>
      <c r="FUA88" s="94"/>
      <c r="FUB88" s="94"/>
      <c r="FUC88" s="94"/>
      <c r="FUD88" s="94"/>
      <c r="FUE88" s="94"/>
      <c r="FUF88" s="94"/>
      <c r="FUG88" s="94"/>
      <c r="FUH88" s="94"/>
      <c r="FUI88" s="94"/>
      <c r="FUJ88" s="94"/>
      <c r="FUK88" s="94"/>
      <c r="FUL88" s="94"/>
      <c r="FUM88" s="94"/>
      <c r="FUN88" s="94"/>
      <c r="FUO88" s="94"/>
      <c r="FUP88" s="94"/>
      <c r="FUQ88" s="94"/>
      <c r="FUR88" s="94"/>
      <c r="FUS88" s="94"/>
      <c r="FUT88" s="94"/>
      <c r="FUU88" s="94"/>
      <c r="FUV88" s="94"/>
      <c r="FUW88" s="94"/>
      <c r="FUX88" s="94"/>
      <c r="FUY88" s="94"/>
      <c r="FUZ88" s="94"/>
      <c r="FVA88" s="94"/>
      <c r="FVB88" s="94"/>
      <c r="FVC88" s="94"/>
      <c r="FVD88" s="94"/>
      <c r="FVE88" s="94"/>
      <c r="FVF88" s="94"/>
      <c r="FVG88" s="94"/>
      <c r="FVH88" s="94"/>
      <c r="FVI88" s="94"/>
      <c r="FVJ88" s="94"/>
      <c r="FVK88" s="94"/>
      <c r="FVL88" s="94"/>
      <c r="FVM88" s="94"/>
      <c r="FVN88" s="94"/>
      <c r="FVO88" s="94"/>
      <c r="FVP88" s="94"/>
      <c r="FVQ88" s="94"/>
      <c r="FVR88" s="94"/>
      <c r="FVS88" s="94"/>
      <c r="FVT88" s="94"/>
      <c r="FVU88" s="94"/>
      <c r="FVV88" s="94"/>
      <c r="FVW88" s="94"/>
      <c r="FVX88" s="94"/>
      <c r="FVY88" s="94"/>
      <c r="FVZ88" s="94"/>
      <c r="FWA88" s="94"/>
      <c r="FWB88" s="94"/>
      <c r="FWC88" s="94"/>
      <c r="FWD88" s="94"/>
      <c r="FWE88" s="94"/>
      <c r="FWF88" s="94"/>
      <c r="FWG88" s="94"/>
      <c r="FWH88" s="94"/>
      <c r="FWI88" s="94"/>
      <c r="FWJ88" s="94"/>
      <c r="FWK88" s="94"/>
      <c r="FWL88" s="94"/>
      <c r="FWM88" s="94"/>
      <c r="FWN88" s="94"/>
      <c r="FWO88" s="94"/>
      <c r="FWP88" s="94"/>
      <c r="FWQ88" s="94"/>
      <c r="FWR88" s="94"/>
      <c r="FWS88" s="94"/>
      <c r="FWT88" s="94"/>
      <c r="FWU88" s="94"/>
      <c r="FWV88" s="94"/>
      <c r="FWW88" s="94"/>
      <c r="FWX88" s="94"/>
      <c r="FWY88" s="94"/>
      <c r="FWZ88" s="94"/>
      <c r="FXA88" s="94"/>
      <c r="FXB88" s="94"/>
      <c r="FXC88" s="94"/>
      <c r="FXD88" s="94"/>
      <c r="FXE88" s="94"/>
      <c r="FXF88" s="94"/>
      <c r="FXG88" s="94"/>
      <c r="FXH88" s="94"/>
      <c r="FXI88" s="94"/>
      <c r="FXJ88" s="94"/>
      <c r="FXK88" s="94"/>
      <c r="FXL88" s="94"/>
      <c r="FXM88" s="94"/>
      <c r="FXN88" s="94"/>
      <c r="FXO88" s="94"/>
      <c r="FXP88" s="94"/>
      <c r="FXQ88" s="94"/>
      <c r="FXR88" s="94"/>
      <c r="FXS88" s="94"/>
      <c r="FXT88" s="94"/>
      <c r="FXU88" s="94"/>
      <c r="FXV88" s="94"/>
      <c r="FXW88" s="94"/>
      <c r="FXX88" s="94"/>
      <c r="FXY88" s="94"/>
      <c r="FXZ88" s="94"/>
      <c r="FYA88" s="94"/>
      <c r="FYB88" s="94"/>
      <c r="FYC88" s="94"/>
      <c r="FYD88" s="94"/>
      <c r="FYE88" s="94"/>
      <c r="FYF88" s="94"/>
      <c r="FYG88" s="94"/>
      <c r="FYH88" s="94"/>
      <c r="FYI88" s="94"/>
      <c r="FYJ88" s="94"/>
      <c r="FYK88" s="94"/>
      <c r="FYL88" s="94"/>
      <c r="FYM88" s="94"/>
      <c r="FYN88" s="94"/>
      <c r="FYO88" s="94"/>
      <c r="FYP88" s="94"/>
      <c r="FYQ88" s="94"/>
      <c r="FYR88" s="94"/>
      <c r="FYS88" s="94"/>
      <c r="FYT88" s="94"/>
      <c r="FYU88" s="94"/>
      <c r="FYV88" s="94"/>
      <c r="FYW88" s="94"/>
      <c r="FYX88" s="94"/>
      <c r="FYY88" s="94"/>
      <c r="FYZ88" s="94"/>
      <c r="FZA88" s="94"/>
      <c r="FZB88" s="94"/>
      <c r="FZC88" s="94"/>
      <c r="FZD88" s="94"/>
      <c r="FZE88" s="94"/>
      <c r="FZF88" s="94"/>
      <c r="FZG88" s="94"/>
      <c r="FZH88" s="94"/>
      <c r="FZI88" s="94"/>
      <c r="FZJ88" s="94"/>
      <c r="FZK88" s="94"/>
      <c r="FZL88" s="94"/>
      <c r="FZM88" s="94"/>
      <c r="FZN88" s="94"/>
      <c r="FZO88" s="94"/>
      <c r="FZP88" s="94"/>
      <c r="FZQ88" s="94"/>
      <c r="FZR88" s="94"/>
      <c r="FZS88" s="94"/>
      <c r="FZT88" s="94"/>
      <c r="FZU88" s="94"/>
      <c r="FZV88" s="94"/>
      <c r="FZW88" s="94"/>
      <c r="FZX88" s="94"/>
      <c r="FZY88" s="94"/>
      <c r="FZZ88" s="94"/>
      <c r="GAA88" s="94"/>
      <c r="GAB88" s="94"/>
      <c r="GAC88" s="94"/>
      <c r="GAD88" s="94"/>
      <c r="GAE88" s="94"/>
      <c r="GAF88" s="94"/>
      <c r="GAG88" s="94"/>
      <c r="GAH88" s="94"/>
      <c r="GAI88" s="94"/>
      <c r="GAJ88" s="94"/>
      <c r="GAK88" s="94"/>
      <c r="GAL88" s="94"/>
      <c r="GAM88" s="94"/>
      <c r="GAN88" s="94"/>
      <c r="GAO88" s="94"/>
      <c r="GAP88" s="94"/>
      <c r="GAQ88" s="94"/>
      <c r="GAR88" s="94"/>
      <c r="GAS88" s="94"/>
      <c r="GAT88" s="94"/>
      <c r="GAU88" s="94"/>
      <c r="GAV88" s="94"/>
      <c r="GAW88" s="94"/>
      <c r="GAX88" s="94"/>
      <c r="GAY88" s="94"/>
      <c r="GAZ88" s="94"/>
      <c r="GBA88" s="94"/>
      <c r="GBB88" s="94"/>
      <c r="GBC88" s="94"/>
      <c r="GBD88" s="94"/>
      <c r="GBE88" s="94"/>
      <c r="GBF88" s="94"/>
      <c r="GBG88" s="94"/>
      <c r="GBH88" s="94"/>
      <c r="GBI88" s="94"/>
      <c r="GBJ88" s="94"/>
      <c r="GBK88" s="94"/>
      <c r="GBL88" s="94"/>
      <c r="GBM88" s="94"/>
      <c r="GBN88" s="94"/>
      <c r="GBO88" s="94"/>
      <c r="GBP88" s="94"/>
      <c r="GBQ88" s="94"/>
      <c r="GBR88" s="94"/>
      <c r="GBS88" s="94"/>
      <c r="GBT88" s="94"/>
      <c r="GBU88" s="94"/>
      <c r="GBV88" s="94"/>
      <c r="GBW88" s="94"/>
      <c r="GBX88" s="94"/>
      <c r="GBY88" s="94"/>
      <c r="GBZ88" s="94"/>
      <c r="GCA88" s="94"/>
      <c r="GCB88" s="94"/>
      <c r="GCC88" s="94"/>
      <c r="GCD88" s="94"/>
      <c r="GCE88" s="94"/>
      <c r="GCF88" s="94"/>
      <c r="GCG88" s="94"/>
      <c r="GCH88" s="94"/>
      <c r="GCI88" s="94"/>
      <c r="GCJ88" s="94"/>
      <c r="GCK88" s="94"/>
      <c r="GCL88" s="94"/>
      <c r="GCM88" s="94"/>
      <c r="GCN88" s="94"/>
      <c r="GCO88" s="94"/>
      <c r="GCP88" s="94"/>
      <c r="GCQ88" s="94"/>
      <c r="GCR88" s="94"/>
      <c r="GCS88" s="94"/>
      <c r="GCT88" s="94"/>
      <c r="GCU88" s="94"/>
      <c r="GCV88" s="94"/>
      <c r="GCW88" s="94"/>
      <c r="GCX88" s="94"/>
      <c r="GCY88" s="94"/>
      <c r="GCZ88" s="94"/>
      <c r="GDA88" s="94"/>
      <c r="GDB88" s="94"/>
      <c r="GDC88" s="94"/>
      <c r="GDD88" s="94"/>
      <c r="GDE88" s="94"/>
      <c r="GDF88" s="94"/>
      <c r="GDG88" s="94"/>
      <c r="GDH88" s="94"/>
      <c r="GDI88" s="94"/>
      <c r="GDJ88" s="94"/>
      <c r="GDK88" s="94"/>
      <c r="GDL88" s="94"/>
      <c r="GDM88" s="94"/>
      <c r="GDN88" s="94"/>
      <c r="GDO88" s="94"/>
      <c r="GDP88" s="94"/>
      <c r="GDQ88" s="94"/>
      <c r="GDR88" s="94"/>
      <c r="GDS88" s="94"/>
      <c r="GDT88" s="94"/>
      <c r="GDU88" s="94"/>
      <c r="GDV88" s="94"/>
      <c r="GDW88" s="94"/>
      <c r="GDX88" s="94"/>
      <c r="GDY88" s="94"/>
      <c r="GDZ88" s="94"/>
      <c r="GEA88" s="94"/>
      <c r="GEB88" s="94"/>
      <c r="GEC88" s="94"/>
      <c r="GED88" s="94"/>
      <c r="GEE88" s="94"/>
      <c r="GEF88" s="94"/>
      <c r="GEG88" s="94"/>
      <c r="GEH88" s="94"/>
      <c r="GEI88" s="94"/>
      <c r="GEJ88" s="94"/>
      <c r="GEK88" s="94"/>
      <c r="GEL88" s="94"/>
      <c r="GEM88" s="94"/>
      <c r="GEN88" s="94"/>
      <c r="GEO88" s="94"/>
      <c r="GEP88" s="94"/>
      <c r="GEQ88" s="94"/>
      <c r="GER88" s="94"/>
      <c r="GES88" s="94"/>
      <c r="GET88" s="94"/>
      <c r="GEU88" s="94"/>
      <c r="GEV88" s="94"/>
      <c r="GEW88" s="94"/>
      <c r="GEX88" s="94"/>
      <c r="GEY88" s="94"/>
      <c r="GEZ88" s="94"/>
      <c r="GFA88" s="94"/>
      <c r="GFB88" s="94"/>
      <c r="GFC88" s="94"/>
      <c r="GFD88" s="94"/>
      <c r="GFE88" s="94"/>
      <c r="GFF88" s="94"/>
      <c r="GFG88" s="94"/>
      <c r="GFH88" s="94"/>
      <c r="GFI88" s="94"/>
      <c r="GFJ88" s="94"/>
      <c r="GFK88" s="94"/>
      <c r="GFL88" s="94"/>
      <c r="GFM88" s="94"/>
      <c r="GFN88" s="94"/>
      <c r="GFO88" s="94"/>
      <c r="GFP88" s="94"/>
      <c r="GFQ88" s="94"/>
      <c r="GFR88" s="94"/>
      <c r="GFS88" s="94"/>
      <c r="GFT88" s="94"/>
      <c r="GFU88" s="94"/>
      <c r="GFV88" s="94"/>
      <c r="GFW88" s="94"/>
      <c r="GFX88" s="94"/>
      <c r="GFY88" s="94"/>
      <c r="GFZ88" s="94"/>
      <c r="GGA88" s="94"/>
      <c r="GGB88" s="94"/>
      <c r="GGC88" s="94"/>
      <c r="GGD88" s="94"/>
      <c r="GGE88" s="94"/>
      <c r="GGF88" s="94"/>
      <c r="GGG88" s="94"/>
      <c r="GGH88" s="94"/>
      <c r="GGI88" s="94"/>
      <c r="GGJ88" s="94"/>
      <c r="GGK88" s="94"/>
      <c r="GGL88" s="94"/>
      <c r="GGM88" s="94"/>
      <c r="GGN88" s="94"/>
      <c r="GGO88" s="94"/>
      <c r="GGP88" s="94"/>
      <c r="GGQ88" s="94"/>
      <c r="GGR88" s="94"/>
      <c r="GGS88" s="94"/>
      <c r="GGT88" s="94"/>
      <c r="GGU88" s="94"/>
      <c r="GGV88" s="94"/>
      <c r="GGW88" s="94"/>
      <c r="GGX88" s="94"/>
      <c r="GGY88" s="94"/>
      <c r="GGZ88" s="94"/>
      <c r="GHA88" s="94"/>
      <c r="GHB88" s="94"/>
      <c r="GHC88" s="94"/>
      <c r="GHD88" s="94"/>
      <c r="GHE88" s="94"/>
      <c r="GHF88" s="94"/>
      <c r="GHG88" s="94"/>
      <c r="GHH88" s="94"/>
      <c r="GHI88" s="94"/>
      <c r="GHJ88" s="94"/>
      <c r="GHK88" s="94"/>
      <c r="GHL88" s="94"/>
      <c r="GHM88" s="94"/>
      <c r="GHN88" s="94"/>
      <c r="GHO88" s="94"/>
      <c r="GHP88" s="94"/>
      <c r="GHQ88" s="94"/>
      <c r="GHR88" s="94"/>
      <c r="GHS88" s="94"/>
      <c r="GHT88" s="94"/>
      <c r="GHU88" s="94"/>
      <c r="GHV88" s="94"/>
      <c r="GHW88" s="94"/>
      <c r="GHX88" s="94"/>
      <c r="GHY88" s="94"/>
      <c r="GHZ88" s="94"/>
      <c r="GIA88" s="94"/>
      <c r="GIB88" s="94"/>
      <c r="GIC88" s="94"/>
      <c r="GID88" s="94"/>
      <c r="GIE88" s="94"/>
      <c r="GIF88" s="94"/>
      <c r="GIG88" s="94"/>
      <c r="GIH88" s="94"/>
      <c r="GII88" s="94"/>
      <c r="GIJ88" s="94"/>
      <c r="GIK88" s="94"/>
      <c r="GIL88" s="94"/>
      <c r="GIM88" s="94"/>
      <c r="GIN88" s="94"/>
      <c r="GIO88" s="94"/>
      <c r="GIP88" s="94"/>
      <c r="GIQ88" s="94"/>
      <c r="GIR88" s="94"/>
      <c r="GIS88" s="94"/>
      <c r="GIT88" s="94"/>
      <c r="GIU88" s="94"/>
      <c r="GIV88" s="94"/>
      <c r="GIW88" s="94"/>
      <c r="GIX88" s="94"/>
      <c r="GIY88" s="94"/>
      <c r="GIZ88" s="94"/>
      <c r="GJA88" s="94"/>
      <c r="GJB88" s="94"/>
      <c r="GJC88" s="94"/>
      <c r="GJD88" s="94"/>
      <c r="GJE88" s="94"/>
      <c r="GJF88" s="94"/>
      <c r="GJG88" s="94"/>
      <c r="GJH88" s="94"/>
      <c r="GJI88" s="94"/>
      <c r="GJJ88" s="94"/>
      <c r="GJK88" s="94"/>
      <c r="GJL88" s="94"/>
      <c r="GJM88" s="94"/>
      <c r="GJN88" s="94"/>
      <c r="GJO88" s="94"/>
      <c r="GJP88" s="94"/>
      <c r="GJQ88" s="94"/>
      <c r="GJR88" s="94"/>
      <c r="GJS88" s="94"/>
      <c r="GJT88" s="94"/>
      <c r="GJU88" s="94"/>
      <c r="GJV88" s="94"/>
      <c r="GJW88" s="94"/>
      <c r="GJX88" s="94"/>
      <c r="GJY88" s="94"/>
      <c r="GJZ88" s="94"/>
      <c r="GKA88" s="94"/>
      <c r="GKB88" s="94"/>
      <c r="GKC88" s="94"/>
      <c r="GKD88" s="94"/>
      <c r="GKE88" s="94"/>
      <c r="GKF88" s="94"/>
      <c r="GKG88" s="94"/>
      <c r="GKH88" s="94"/>
      <c r="GKI88" s="94"/>
      <c r="GKJ88" s="94"/>
      <c r="GKK88" s="94"/>
      <c r="GKL88" s="94"/>
      <c r="GKM88" s="94"/>
      <c r="GKN88" s="94"/>
      <c r="GKO88" s="94"/>
      <c r="GKP88" s="94"/>
      <c r="GKQ88" s="94"/>
      <c r="GKR88" s="94"/>
      <c r="GKS88" s="94"/>
      <c r="GKT88" s="94"/>
      <c r="GKU88" s="94"/>
      <c r="GKV88" s="94"/>
      <c r="GKW88" s="94"/>
      <c r="GKX88" s="94"/>
      <c r="GKY88" s="94"/>
      <c r="GKZ88" s="94"/>
      <c r="GLA88" s="94"/>
      <c r="GLB88" s="94"/>
      <c r="GLC88" s="94"/>
      <c r="GLD88" s="94"/>
      <c r="GLE88" s="94"/>
      <c r="GLF88" s="94"/>
      <c r="GLG88" s="94"/>
      <c r="GLH88" s="94"/>
      <c r="GLI88" s="94"/>
      <c r="GLJ88" s="94"/>
      <c r="GLK88" s="94"/>
      <c r="GLL88" s="94"/>
      <c r="GLM88" s="94"/>
      <c r="GLN88" s="94"/>
      <c r="GLO88" s="94"/>
      <c r="GLP88" s="94"/>
      <c r="GLQ88" s="94"/>
      <c r="GLR88" s="94"/>
      <c r="GLS88" s="94"/>
      <c r="GLT88" s="94"/>
      <c r="GLU88" s="94"/>
      <c r="GLV88" s="94"/>
      <c r="GLW88" s="94"/>
      <c r="GLX88" s="94"/>
      <c r="GLY88" s="94"/>
      <c r="GLZ88" s="94"/>
      <c r="GMA88" s="94"/>
      <c r="GMB88" s="94"/>
      <c r="GMC88" s="94"/>
      <c r="GMD88" s="94"/>
      <c r="GME88" s="94"/>
      <c r="GMF88" s="94"/>
      <c r="GMG88" s="94"/>
      <c r="GMH88" s="94"/>
      <c r="GMI88" s="94"/>
      <c r="GMJ88" s="94"/>
      <c r="GMK88" s="94"/>
      <c r="GML88" s="94"/>
      <c r="GMM88" s="94"/>
      <c r="GMN88" s="94"/>
      <c r="GMO88" s="94"/>
      <c r="GMP88" s="94"/>
      <c r="GMQ88" s="94"/>
      <c r="GMR88" s="94"/>
      <c r="GMS88" s="94"/>
      <c r="GMT88" s="94"/>
      <c r="GMU88" s="94"/>
      <c r="GMV88" s="94"/>
      <c r="GMW88" s="94"/>
      <c r="GMX88" s="94"/>
      <c r="GMY88" s="94"/>
      <c r="GMZ88" s="94"/>
      <c r="GNA88" s="94"/>
      <c r="GNB88" s="94"/>
      <c r="GNC88" s="94"/>
      <c r="GND88" s="94"/>
      <c r="GNE88" s="94"/>
      <c r="GNF88" s="94"/>
      <c r="GNG88" s="94"/>
      <c r="GNH88" s="94"/>
      <c r="GNI88" s="94"/>
      <c r="GNJ88" s="94"/>
      <c r="GNK88" s="94"/>
      <c r="GNL88" s="94"/>
      <c r="GNM88" s="94"/>
      <c r="GNN88" s="94"/>
      <c r="GNO88" s="94"/>
      <c r="GNP88" s="94"/>
      <c r="GNQ88" s="94"/>
      <c r="GNR88" s="94"/>
      <c r="GNS88" s="94"/>
      <c r="GNT88" s="94"/>
      <c r="GNU88" s="94"/>
      <c r="GNV88" s="94"/>
      <c r="GNW88" s="94"/>
      <c r="GNX88" s="94"/>
      <c r="GNY88" s="94"/>
      <c r="GNZ88" s="94"/>
      <c r="GOA88" s="94"/>
      <c r="GOB88" s="94"/>
      <c r="GOC88" s="94"/>
      <c r="GOD88" s="94"/>
      <c r="GOE88" s="94"/>
      <c r="GOF88" s="94"/>
      <c r="GOG88" s="94"/>
      <c r="GOH88" s="94"/>
      <c r="GOI88" s="94"/>
      <c r="GOJ88" s="94"/>
      <c r="GOK88" s="94"/>
      <c r="GOL88" s="94"/>
      <c r="GOM88" s="94"/>
      <c r="GON88" s="94"/>
      <c r="GOO88" s="94"/>
      <c r="GOP88" s="94"/>
      <c r="GOQ88" s="94"/>
      <c r="GOR88" s="94"/>
      <c r="GOS88" s="94"/>
      <c r="GOT88" s="94"/>
      <c r="GOU88" s="94"/>
      <c r="GOV88" s="94"/>
      <c r="GOW88" s="94"/>
      <c r="GOX88" s="94"/>
      <c r="GOY88" s="94"/>
      <c r="GOZ88" s="94"/>
      <c r="GPA88" s="94"/>
      <c r="GPB88" s="94"/>
      <c r="GPC88" s="94"/>
      <c r="GPD88" s="94"/>
      <c r="GPE88" s="94"/>
      <c r="GPF88" s="94"/>
      <c r="GPG88" s="94"/>
      <c r="GPH88" s="94"/>
      <c r="GPI88" s="94"/>
      <c r="GPJ88" s="94"/>
      <c r="GPK88" s="94"/>
      <c r="GPL88" s="94"/>
      <c r="GPM88" s="94"/>
      <c r="GPN88" s="94"/>
      <c r="GPO88" s="94"/>
      <c r="GPP88" s="94"/>
      <c r="GPQ88" s="94"/>
      <c r="GPR88" s="94"/>
      <c r="GPS88" s="94"/>
      <c r="GPT88" s="94"/>
      <c r="GPU88" s="94"/>
      <c r="GPV88" s="94"/>
      <c r="GPW88" s="94"/>
      <c r="GPX88" s="94"/>
      <c r="GPY88" s="94"/>
      <c r="GPZ88" s="94"/>
      <c r="GQA88" s="94"/>
      <c r="GQB88" s="94"/>
      <c r="GQC88" s="94"/>
      <c r="GQD88" s="94"/>
      <c r="GQE88" s="94"/>
      <c r="GQF88" s="94"/>
      <c r="GQG88" s="94"/>
      <c r="GQH88" s="94"/>
      <c r="GQI88" s="94"/>
      <c r="GQJ88" s="94"/>
      <c r="GQK88" s="94"/>
      <c r="GQL88" s="94"/>
      <c r="GQM88" s="94"/>
      <c r="GQN88" s="94"/>
      <c r="GQO88" s="94"/>
      <c r="GQP88" s="94"/>
      <c r="GQQ88" s="94"/>
      <c r="GQR88" s="94"/>
      <c r="GQS88" s="94"/>
      <c r="GQT88" s="94"/>
      <c r="GQU88" s="94"/>
      <c r="GQV88" s="94"/>
      <c r="GQW88" s="94"/>
      <c r="GQX88" s="94"/>
      <c r="GQY88" s="94"/>
      <c r="GQZ88" s="94"/>
      <c r="GRA88" s="94"/>
      <c r="GRB88" s="94"/>
      <c r="GRC88" s="94"/>
      <c r="GRD88" s="94"/>
      <c r="GRE88" s="94"/>
      <c r="GRF88" s="94"/>
      <c r="GRG88" s="94"/>
      <c r="GRH88" s="94"/>
      <c r="GRI88" s="94"/>
      <c r="GRJ88" s="94"/>
      <c r="GRK88" s="94"/>
      <c r="GRL88" s="94"/>
      <c r="GRM88" s="94"/>
      <c r="GRN88" s="94"/>
      <c r="GRO88" s="94"/>
      <c r="GRP88" s="94"/>
      <c r="GRQ88" s="94"/>
      <c r="GRR88" s="94"/>
      <c r="GRS88" s="94"/>
      <c r="GRT88" s="94"/>
      <c r="GRU88" s="94"/>
      <c r="GRV88" s="94"/>
      <c r="GRW88" s="94"/>
      <c r="GRX88" s="94"/>
      <c r="GRY88" s="94"/>
      <c r="GRZ88" s="94"/>
      <c r="GSA88" s="94"/>
      <c r="GSB88" s="94"/>
      <c r="GSC88" s="94"/>
      <c r="GSD88" s="94"/>
      <c r="GSE88" s="94"/>
      <c r="GSF88" s="94"/>
      <c r="GSG88" s="94"/>
      <c r="GSH88" s="94"/>
      <c r="GSI88" s="94"/>
      <c r="GSJ88" s="94"/>
      <c r="GSK88" s="94"/>
      <c r="GSL88" s="94"/>
      <c r="GSM88" s="94"/>
      <c r="GSN88" s="94"/>
      <c r="GSO88" s="94"/>
      <c r="GSP88" s="94"/>
      <c r="GSQ88" s="94"/>
      <c r="GSR88" s="94"/>
      <c r="GSS88" s="94"/>
      <c r="GST88" s="94"/>
      <c r="GSU88" s="94"/>
      <c r="GSV88" s="94"/>
      <c r="GSW88" s="94"/>
      <c r="GSX88" s="94"/>
      <c r="GSY88" s="94"/>
      <c r="GSZ88" s="94"/>
      <c r="GTA88" s="94"/>
      <c r="GTB88" s="94"/>
      <c r="GTC88" s="94"/>
      <c r="GTD88" s="94"/>
      <c r="GTE88" s="94"/>
      <c r="GTF88" s="94"/>
      <c r="GTG88" s="94"/>
      <c r="GTH88" s="94"/>
      <c r="GTI88" s="94"/>
      <c r="GTJ88" s="94"/>
      <c r="GTK88" s="94"/>
      <c r="GTL88" s="94"/>
      <c r="GTM88" s="94"/>
      <c r="GTN88" s="94"/>
      <c r="GTO88" s="94"/>
      <c r="GTP88" s="94"/>
      <c r="GTQ88" s="94"/>
      <c r="GTR88" s="94"/>
      <c r="GTS88" s="94"/>
      <c r="GTT88" s="94"/>
      <c r="GTU88" s="94"/>
      <c r="GTV88" s="94"/>
      <c r="GTW88" s="94"/>
      <c r="GTX88" s="94"/>
      <c r="GTY88" s="94"/>
      <c r="GTZ88" s="94"/>
      <c r="GUA88" s="94"/>
      <c r="GUB88" s="94"/>
      <c r="GUC88" s="94"/>
      <c r="GUD88" s="94"/>
      <c r="GUE88" s="94"/>
      <c r="GUF88" s="94"/>
      <c r="GUG88" s="94"/>
      <c r="GUH88" s="94"/>
      <c r="GUI88" s="94"/>
      <c r="GUJ88" s="94"/>
      <c r="GUK88" s="94"/>
      <c r="GUL88" s="94"/>
      <c r="GUM88" s="94"/>
      <c r="GUN88" s="94"/>
      <c r="GUO88" s="94"/>
      <c r="GUP88" s="94"/>
      <c r="GUQ88" s="94"/>
      <c r="GUR88" s="94"/>
      <c r="GUS88" s="94"/>
      <c r="GUT88" s="94"/>
      <c r="GUU88" s="94"/>
      <c r="GUV88" s="94"/>
      <c r="GUW88" s="94"/>
      <c r="GUX88" s="94"/>
      <c r="GUY88" s="94"/>
      <c r="GUZ88" s="94"/>
      <c r="GVA88" s="94"/>
      <c r="GVB88" s="94"/>
      <c r="GVC88" s="94"/>
      <c r="GVD88" s="94"/>
      <c r="GVE88" s="94"/>
      <c r="GVF88" s="94"/>
      <c r="GVG88" s="94"/>
      <c r="GVH88" s="94"/>
      <c r="GVI88" s="94"/>
      <c r="GVJ88" s="94"/>
      <c r="GVK88" s="94"/>
      <c r="GVL88" s="94"/>
      <c r="GVM88" s="94"/>
      <c r="GVN88" s="94"/>
      <c r="GVO88" s="94"/>
      <c r="GVP88" s="94"/>
      <c r="GVQ88" s="94"/>
      <c r="GVR88" s="94"/>
      <c r="GVS88" s="94"/>
      <c r="GVT88" s="94"/>
      <c r="GVU88" s="94"/>
      <c r="GVV88" s="94"/>
      <c r="GVW88" s="94"/>
      <c r="GVX88" s="94"/>
      <c r="GVY88" s="94"/>
      <c r="GVZ88" s="94"/>
      <c r="GWA88" s="94"/>
      <c r="GWB88" s="94"/>
      <c r="GWC88" s="94"/>
      <c r="GWD88" s="94"/>
      <c r="GWE88" s="94"/>
      <c r="GWF88" s="94"/>
      <c r="GWG88" s="94"/>
      <c r="GWH88" s="94"/>
      <c r="GWI88" s="94"/>
      <c r="GWJ88" s="94"/>
      <c r="GWK88" s="94"/>
      <c r="GWL88" s="94"/>
      <c r="GWM88" s="94"/>
      <c r="GWN88" s="94"/>
      <c r="GWO88" s="94"/>
      <c r="GWP88" s="94"/>
      <c r="GWQ88" s="94"/>
      <c r="GWR88" s="94"/>
      <c r="GWS88" s="94"/>
      <c r="GWT88" s="94"/>
      <c r="GWU88" s="94"/>
      <c r="GWV88" s="94"/>
      <c r="GWW88" s="94"/>
      <c r="GWX88" s="94"/>
      <c r="GWY88" s="94"/>
      <c r="GWZ88" s="94"/>
      <c r="GXA88" s="94"/>
      <c r="GXB88" s="94"/>
      <c r="GXC88" s="94"/>
      <c r="GXD88" s="94"/>
      <c r="GXE88" s="94"/>
      <c r="GXF88" s="94"/>
      <c r="GXG88" s="94"/>
      <c r="GXH88" s="94"/>
      <c r="GXI88" s="94"/>
      <c r="GXJ88" s="94"/>
      <c r="GXK88" s="94"/>
      <c r="GXL88" s="94"/>
      <c r="GXM88" s="94"/>
      <c r="GXN88" s="94"/>
      <c r="GXO88" s="94"/>
      <c r="GXP88" s="94"/>
      <c r="GXQ88" s="94"/>
      <c r="GXR88" s="94"/>
      <c r="GXS88" s="94"/>
      <c r="GXT88" s="94"/>
      <c r="GXU88" s="94"/>
      <c r="GXV88" s="94"/>
      <c r="GXW88" s="94"/>
      <c r="GXX88" s="94"/>
      <c r="GXY88" s="94"/>
      <c r="GXZ88" s="94"/>
      <c r="GYA88" s="94"/>
      <c r="GYB88" s="94"/>
      <c r="GYC88" s="94"/>
      <c r="GYD88" s="94"/>
      <c r="GYE88" s="94"/>
      <c r="GYF88" s="94"/>
      <c r="GYG88" s="94"/>
      <c r="GYH88" s="94"/>
      <c r="GYI88" s="94"/>
      <c r="GYJ88" s="94"/>
      <c r="GYK88" s="94"/>
      <c r="GYL88" s="94"/>
      <c r="GYM88" s="94"/>
      <c r="GYN88" s="94"/>
      <c r="GYO88" s="94"/>
      <c r="GYP88" s="94"/>
      <c r="GYQ88" s="94"/>
      <c r="GYR88" s="94"/>
      <c r="GYS88" s="94"/>
      <c r="GYT88" s="94"/>
      <c r="GYU88" s="94"/>
      <c r="GYV88" s="94"/>
      <c r="GYW88" s="94"/>
      <c r="GYX88" s="94"/>
      <c r="GYY88" s="94"/>
      <c r="GYZ88" s="94"/>
      <c r="GZA88" s="94"/>
      <c r="GZB88" s="94"/>
      <c r="GZC88" s="94"/>
      <c r="GZD88" s="94"/>
      <c r="GZE88" s="94"/>
      <c r="GZF88" s="94"/>
      <c r="GZG88" s="94"/>
      <c r="GZH88" s="94"/>
      <c r="GZI88" s="94"/>
      <c r="GZJ88" s="94"/>
      <c r="GZK88" s="94"/>
      <c r="GZL88" s="94"/>
      <c r="GZM88" s="94"/>
      <c r="GZN88" s="94"/>
      <c r="GZO88" s="94"/>
      <c r="GZP88" s="94"/>
      <c r="GZQ88" s="94"/>
      <c r="GZR88" s="94"/>
      <c r="GZS88" s="94"/>
      <c r="GZT88" s="94"/>
      <c r="GZU88" s="94"/>
      <c r="GZV88" s="94"/>
      <c r="GZW88" s="94"/>
      <c r="GZX88" s="94"/>
      <c r="GZY88" s="94"/>
      <c r="GZZ88" s="94"/>
      <c r="HAA88" s="94"/>
      <c r="HAB88" s="94"/>
      <c r="HAC88" s="94"/>
      <c r="HAD88" s="94"/>
      <c r="HAE88" s="94"/>
      <c r="HAF88" s="94"/>
      <c r="HAG88" s="94"/>
      <c r="HAH88" s="94"/>
      <c r="HAI88" s="94"/>
      <c r="HAJ88" s="94"/>
      <c r="HAK88" s="94"/>
      <c r="HAL88" s="94"/>
      <c r="HAM88" s="94"/>
      <c r="HAN88" s="94"/>
      <c r="HAO88" s="94"/>
      <c r="HAP88" s="94"/>
      <c r="HAQ88" s="94"/>
      <c r="HAR88" s="94"/>
      <c r="HAS88" s="94"/>
      <c r="HAT88" s="94"/>
      <c r="HAU88" s="94"/>
      <c r="HAV88" s="94"/>
      <c r="HAW88" s="94"/>
      <c r="HAX88" s="94"/>
      <c r="HAY88" s="94"/>
      <c r="HAZ88" s="94"/>
      <c r="HBA88" s="94"/>
      <c r="HBB88" s="94"/>
      <c r="HBC88" s="94"/>
      <c r="HBD88" s="94"/>
      <c r="HBE88" s="94"/>
      <c r="HBF88" s="94"/>
      <c r="HBG88" s="94"/>
      <c r="HBH88" s="94"/>
      <c r="HBI88" s="94"/>
      <c r="HBJ88" s="94"/>
      <c r="HBK88" s="94"/>
      <c r="HBL88" s="94"/>
      <c r="HBM88" s="94"/>
      <c r="HBN88" s="94"/>
      <c r="HBO88" s="94"/>
      <c r="HBP88" s="94"/>
      <c r="HBQ88" s="94"/>
      <c r="HBR88" s="94"/>
      <c r="HBS88" s="94"/>
      <c r="HBT88" s="94"/>
      <c r="HBU88" s="94"/>
      <c r="HBV88" s="94"/>
      <c r="HBW88" s="94"/>
      <c r="HBX88" s="94"/>
      <c r="HBY88" s="94"/>
      <c r="HBZ88" s="94"/>
      <c r="HCA88" s="94"/>
      <c r="HCB88" s="94"/>
      <c r="HCC88" s="94"/>
      <c r="HCD88" s="94"/>
      <c r="HCE88" s="94"/>
      <c r="HCF88" s="94"/>
      <c r="HCG88" s="94"/>
      <c r="HCH88" s="94"/>
      <c r="HCI88" s="94"/>
      <c r="HCJ88" s="94"/>
      <c r="HCK88" s="94"/>
      <c r="HCL88" s="94"/>
      <c r="HCM88" s="94"/>
      <c r="HCN88" s="94"/>
      <c r="HCO88" s="94"/>
      <c r="HCP88" s="94"/>
      <c r="HCQ88" s="94"/>
      <c r="HCR88" s="94"/>
      <c r="HCS88" s="94"/>
      <c r="HCT88" s="94"/>
      <c r="HCU88" s="94"/>
      <c r="HCV88" s="94"/>
      <c r="HCW88" s="94"/>
      <c r="HCX88" s="94"/>
      <c r="HCY88" s="94"/>
      <c r="HCZ88" s="94"/>
      <c r="HDA88" s="94"/>
      <c r="HDB88" s="94"/>
      <c r="HDC88" s="94"/>
      <c r="HDD88" s="94"/>
      <c r="HDE88" s="94"/>
      <c r="HDF88" s="94"/>
      <c r="HDG88" s="94"/>
      <c r="HDH88" s="94"/>
      <c r="HDI88" s="94"/>
      <c r="HDJ88" s="94"/>
      <c r="HDK88" s="94"/>
      <c r="HDL88" s="94"/>
      <c r="HDM88" s="94"/>
      <c r="HDN88" s="94"/>
      <c r="HDO88" s="94"/>
      <c r="HDP88" s="94"/>
      <c r="HDQ88" s="94"/>
      <c r="HDR88" s="94"/>
      <c r="HDS88" s="94"/>
      <c r="HDT88" s="94"/>
      <c r="HDU88" s="94"/>
      <c r="HDV88" s="94"/>
      <c r="HDW88" s="94"/>
      <c r="HDX88" s="94"/>
      <c r="HDY88" s="94"/>
      <c r="HDZ88" s="94"/>
      <c r="HEA88" s="94"/>
      <c r="HEB88" s="94"/>
      <c r="HEC88" s="94"/>
      <c r="HED88" s="94"/>
      <c r="HEE88" s="94"/>
      <c r="HEF88" s="94"/>
      <c r="HEG88" s="94"/>
      <c r="HEH88" s="94"/>
      <c r="HEI88" s="94"/>
      <c r="HEJ88" s="94"/>
      <c r="HEK88" s="94"/>
      <c r="HEL88" s="94"/>
      <c r="HEM88" s="94"/>
      <c r="HEN88" s="94"/>
      <c r="HEO88" s="94"/>
      <c r="HEP88" s="94"/>
      <c r="HEQ88" s="94"/>
      <c r="HER88" s="94"/>
      <c r="HES88" s="94"/>
      <c r="HET88" s="94"/>
      <c r="HEU88" s="94"/>
      <c r="HEV88" s="94"/>
      <c r="HEW88" s="94"/>
      <c r="HEX88" s="94"/>
      <c r="HEY88" s="94"/>
      <c r="HEZ88" s="94"/>
      <c r="HFA88" s="94"/>
      <c r="HFB88" s="94"/>
      <c r="HFC88" s="94"/>
      <c r="HFD88" s="94"/>
      <c r="HFE88" s="94"/>
      <c r="HFF88" s="94"/>
      <c r="HFG88" s="94"/>
      <c r="HFH88" s="94"/>
      <c r="HFI88" s="94"/>
      <c r="HFJ88" s="94"/>
      <c r="HFK88" s="94"/>
      <c r="HFL88" s="94"/>
      <c r="HFM88" s="94"/>
      <c r="HFN88" s="94"/>
      <c r="HFO88" s="94"/>
      <c r="HFP88" s="94"/>
      <c r="HFQ88" s="94"/>
      <c r="HFR88" s="94"/>
      <c r="HFS88" s="94"/>
      <c r="HFT88" s="94"/>
      <c r="HFU88" s="94"/>
      <c r="HFV88" s="94"/>
      <c r="HFW88" s="94"/>
      <c r="HFX88" s="94"/>
      <c r="HFY88" s="94"/>
      <c r="HFZ88" s="94"/>
      <c r="HGA88" s="94"/>
      <c r="HGB88" s="94"/>
      <c r="HGC88" s="94"/>
      <c r="HGD88" s="94"/>
      <c r="HGE88" s="94"/>
      <c r="HGF88" s="94"/>
      <c r="HGG88" s="94"/>
      <c r="HGH88" s="94"/>
      <c r="HGI88" s="94"/>
      <c r="HGJ88" s="94"/>
      <c r="HGK88" s="94"/>
      <c r="HGL88" s="94"/>
      <c r="HGM88" s="94"/>
      <c r="HGN88" s="94"/>
      <c r="HGO88" s="94"/>
      <c r="HGP88" s="94"/>
      <c r="HGQ88" s="94"/>
      <c r="HGR88" s="94"/>
      <c r="HGS88" s="94"/>
      <c r="HGT88" s="94"/>
      <c r="HGU88" s="94"/>
      <c r="HGV88" s="94"/>
      <c r="HGW88" s="94"/>
      <c r="HGX88" s="94"/>
      <c r="HGY88" s="94"/>
      <c r="HGZ88" s="94"/>
      <c r="HHA88" s="94"/>
      <c r="HHB88" s="94"/>
      <c r="HHC88" s="94"/>
      <c r="HHD88" s="94"/>
      <c r="HHE88" s="94"/>
      <c r="HHF88" s="94"/>
      <c r="HHG88" s="94"/>
      <c r="HHH88" s="94"/>
      <c r="HHI88" s="94"/>
      <c r="HHJ88" s="94"/>
      <c r="HHK88" s="94"/>
      <c r="HHL88" s="94"/>
      <c r="HHM88" s="94"/>
      <c r="HHN88" s="94"/>
      <c r="HHO88" s="94"/>
      <c r="HHP88" s="94"/>
      <c r="HHQ88" s="94"/>
      <c r="HHR88" s="94"/>
      <c r="HHS88" s="94"/>
      <c r="HHT88" s="94"/>
      <c r="HHU88" s="94"/>
      <c r="HHV88" s="94"/>
      <c r="HHW88" s="94"/>
      <c r="HHX88" s="94"/>
      <c r="HHY88" s="94"/>
      <c r="HHZ88" s="94"/>
      <c r="HIA88" s="94"/>
      <c r="HIB88" s="94"/>
      <c r="HIC88" s="94"/>
      <c r="HID88" s="94"/>
      <c r="HIE88" s="94"/>
      <c r="HIF88" s="94"/>
      <c r="HIG88" s="94"/>
      <c r="HIH88" s="94"/>
      <c r="HII88" s="94"/>
      <c r="HIJ88" s="94"/>
      <c r="HIK88" s="94"/>
      <c r="HIL88" s="94"/>
      <c r="HIM88" s="94"/>
      <c r="HIN88" s="94"/>
      <c r="HIO88" s="94"/>
      <c r="HIP88" s="94"/>
      <c r="HIQ88" s="94"/>
      <c r="HIR88" s="94"/>
      <c r="HIS88" s="94"/>
      <c r="HIT88" s="94"/>
      <c r="HIU88" s="94"/>
      <c r="HIV88" s="94"/>
      <c r="HIW88" s="94"/>
      <c r="HIX88" s="94"/>
      <c r="HIY88" s="94"/>
      <c r="HIZ88" s="94"/>
      <c r="HJA88" s="94"/>
      <c r="HJB88" s="94"/>
      <c r="HJC88" s="94"/>
      <c r="HJD88" s="94"/>
      <c r="HJE88" s="94"/>
      <c r="HJF88" s="94"/>
      <c r="HJG88" s="94"/>
      <c r="HJH88" s="94"/>
      <c r="HJI88" s="94"/>
      <c r="HJJ88" s="94"/>
      <c r="HJK88" s="94"/>
      <c r="HJL88" s="94"/>
      <c r="HJM88" s="94"/>
      <c r="HJN88" s="94"/>
      <c r="HJO88" s="94"/>
      <c r="HJP88" s="94"/>
      <c r="HJQ88" s="94"/>
      <c r="HJR88" s="94"/>
      <c r="HJS88" s="94"/>
      <c r="HJT88" s="94"/>
      <c r="HJU88" s="94"/>
      <c r="HJV88" s="94"/>
      <c r="HJW88" s="94"/>
      <c r="HJX88" s="94"/>
      <c r="HJY88" s="94"/>
      <c r="HJZ88" s="94"/>
      <c r="HKA88" s="94"/>
      <c r="HKB88" s="94"/>
      <c r="HKC88" s="94"/>
      <c r="HKD88" s="94"/>
      <c r="HKE88" s="94"/>
      <c r="HKF88" s="94"/>
      <c r="HKG88" s="94"/>
      <c r="HKH88" s="94"/>
      <c r="HKI88" s="94"/>
      <c r="HKJ88" s="94"/>
      <c r="HKK88" s="94"/>
      <c r="HKL88" s="94"/>
      <c r="HKM88" s="94"/>
      <c r="HKN88" s="94"/>
      <c r="HKO88" s="94"/>
      <c r="HKP88" s="94"/>
      <c r="HKQ88" s="94"/>
      <c r="HKR88" s="94"/>
      <c r="HKS88" s="94"/>
      <c r="HKT88" s="94"/>
      <c r="HKU88" s="94"/>
      <c r="HKV88" s="94"/>
      <c r="HKW88" s="94"/>
      <c r="HKX88" s="94"/>
      <c r="HKY88" s="94"/>
      <c r="HKZ88" s="94"/>
      <c r="HLA88" s="94"/>
      <c r="HLB88" s="94"/>
      <c r="HLC88" s="94"/>
      <c r="HLD88" s="94"/>
      <c r="HLE88" s="94"/>
      <c r="HLF88" s="94"/>
      <c r="HLG88" s="94"/>
      <c r="HLH88" s="94"/>
      <c r="HLI88" s="94"/>
      <c r="HLJ88" s="94"/>
      <c r="HLK88" s="94"/>
      <c r="HLL88" s="94"/>
      <c r="HLM88" s="94"/>
      <c r="HLN88" s="94"/>
      <c r="HLO88" s="94"/>
      <c r="HLP88" s="94"/>
      <c r="HLQ88" s="94"/>
      <c r="HLR88" s="94"/>
      <c r="HLS88" s="94"/>
      <c r="HLT88" s="94"/>
      <c r="HLU88" s="94"/>
      <c r="HLV88" s="94"/>
      <c r="HLW88" s="94"/>
      <c r="HLX88" s="94"/>
      <c r="HLY88" s="94"/>
      <c r="HLZ88" s="94"/>
      <c r="HMA88" s="94"/>
      <c r="HMB88" s="94"/>
      <c r="HMC88" s="94"/>
      <c r="HMD88" s="94"/>
      <c r="HME88" s="94"/>
      <c r="HMF88" s="94"/>
      <c r="HMG88" s="94"/>
      <c r="HMH88" s="94"/>
      <c r="HMI88" s="94"/>
      <c r="HMJ88" s="94"/>
      <c r="HMK88" s="94"/>
      <c r="HML88" s="94"/>
      <c r="HMM88" s="94"/>
      <c r="HMN88" s="94"/>
      <c r="HMO88" s="94"/>
      <c r="HMP88" s="94"/>
      <c r="HMQ88" s="94"/>
      <c r="HMR88" s="94"/>
      <c r="HMS88" s="94"/>
      <c r="HMT88" s="94"/>
      <c r="HMU88" s="94"/>
      <c r="HMV88" s="94"/>
      <c r="HMW88" s="94"/>
      <c r="HMX88" s="94"/>
      <c r="HMY88" s="94"/>
      <c r="HMZ88" s="94"/>
      <c r="HNA88" s="94"/>
      <c r="HNB88" s="94"/>
      <c r="HNC88" s="94"/>
      <c r="HND88" s="94"/>
      <c r="HNE88" s="94"/>
      <c r="HNF88" s="94"/>
      <c r="HNG88" s="94"/>
      <c r="HNH88" s="94"/>
      <c r="HNI88" s="94"/>
      <c r="HNJ88" s="94"/>
      <c r="HNK88" s="94"/>
      <c r="HNL88" s="94"/>
      <c r="HNM88" s="94"/>
      <c r="HNN88" s="94"/>
      <c r="HNO88" s="94"/>
      <c r="HNP88" s="94"/>
      <c r="HNQ88" s="94"/>
      <c r="HNR88" s="94"/>
      <c r="HNS88" s="94"/>
      <c r="HNT88" s="94"/>
      <c r="HNU88" s="94"/>
      <c r="HNV88" s="94"/>
      <c r="HNW88" s="94"/>
      <c r="HNX88" s="94"/>
      <c r="HNY88" s="94"/>
      <c r="HNZ88" s="94"/>
      <c r="HOA88" s="94"/>
      <c r="HOB88" s="94"/>
      <c r="HOC88" s="94"/>
      <c r="HOD88" s="94"/>
      <c r="HOE88" s="94"/>
      <c r="HOF88" s="94"/>
      <c r="HOG88" s="94"/>
      <c r="HOH88" s="94"/>
      <c r="HOI88" s="94"/>
      <c r="HOJ88" s="94"/>
      <c r="HOK88" s="94"/>
      <c r="HOL88" s="94"/>
      <c r="HOM88" s="94"/>
      <c r="HON88" s="94"/>
      <c r="HOO88" s="94"/>
      <c r="HOP88" s="94"/>
      <c r="HOQ88" s="94"/>
      <c r="HOR88" s="94"/>
      <c r="HOS88" s="94"/>
      <c r="HOT88" s="94"/>
      <c r="HOU88" s="94"/>
      <c r="HOV88" s="94"/>
      <c r="HOW88" s="94"/>
      <c r="HOX88" s="94"/>
      <c r="HOY88" s="94"/>
      <c r="HOZ88" s="94"/>
      <c r="HPA88" s="94"/>
      <c r="HPB88" s="94"/>
      <c r="HPC88" s="94"/>
      <c r="HPD88" s="94"/>
      <c r="HPE88" s="94"/>
      <c r="HPF88" s="94"/>
      <c r="HPG88" s="94"/>
      <c r="HPH88" s="94"/>
      <c r="HPI88" s="94"/>
      <c r="HPJ88" s="94"/>
      <c r="HPK88" s="94"/>
      <c r="HPL88" s="94"/>
      <c r="HPM88" s="94"/>
      <c r="HPN88" s="94"/>
      <c r="HPO88" s="94"/>
      <c r="HPP88" s="94"/>
      <c r="HPQ88" s="94"/>
      <c r="HPR88" s="94"/>
      <c r="HPS88" s="94"/>
      <c r="HPT88" s="94"/>
      <c r="HPU88" s="94"/>
      <c r="HPV88" s="94"/>
      <c r="HPW88" s="94"/>
      <c r="HPX88" s="94"/>
      <c r="HPY88" s="94"/>
      <c r="HPZ88" s="94"/>
      <c r="HQA88" s="94"/>
      <c r="HQB88" s="94"/>
      <c r="HQC88" s="94"/>
      <c r="HQD88" s="94"/>
      <c r="HQE88" s="94"/>
      <c r="HQF88" s="94"/>
      <c r="HQG88" s="94"/>
      <c r="HQH88" s="94"/>
      <c r="HQI88" s="94"/>
      <c r="HQJ88" s="94"/>
      <c r="HQK88" s="94"/>
      <c r="HQL88" s="94"/>
      <c r="HQM88" s="94"/>
      <c r="HQN88" s="94"/>
      <c r="HQO88" s="94"/>
      <c r="HQP88" s="94"/>
      <c r="HQQ88" s="94"/>
      <c r="HQR88" s="94"/>
      <c r="HQS88" s="94"/>
      <c r="HQT88" s="94"/>
      <c r="HQU88" s="94"/>
      <c r="HQV88" s="94"/>
      <c r="HQW88" s="94"/>
      <c r="HQX88" s="94"/>
      <c r="HQY88" s="94"/>
      <c r="HQZ88" s="94"/>
      <c r="HRA88" s="94"/>
      <c r="HRB88" s="94"/>
      <c r="HRC88" s="94"/>
      <c r="HRD88" s="94"/>
      <c r="HRE88" s="94"/>
      <c r="HRF88" s="94"/>
      <c r="HRG88" s="94"/>
      <c r="HRH88" s="94"/>
      <c r="HRI88" s="94"/>
      <c r="HRJ88" s="94"/>
      <c r="HRK88" s="94"/>
      <c r="HRL88" s="94"/>
      <c r="HRM88" s="94"/>
      <c r="HRN88" s="94"/>
      <c r="HRO88" s="94"/>
      <c r="HRP88" s="94"/>
      <c r="HRQ88" s="94"/>
      <c r="HRR88" s="94"/>
      <c r="HRS88" s="94"/>
      <c r="HRT88" s="94"/>
      <c r="HRU88" s="94"/>
      <c r="HRV88" s="94"/>
      <c r="HRW88" s="94"/>
      <c r="HRX88" s="94"/>
      <c r="HRY88" s="94"/>
      <c r="HRZ88" s="94"/>
      <c r="HSA88" s="94"/>
      <c r="HSB88" s="94"/>
      <c r="HSC88" s="94"/>
      <c r="HSD88" s="94"/>
      <c r="HSE88" s="94"/>
      <c r="HSF88" s="94"/>
      <c r="HSG88" s="94"/>
      <c r="HSH88" s="94"/>
      <c r="HSI88" s="94"/>
      <c r="HSJ88" s="94"/>
      <c r="HSK88" s="94"/>
      <c r="HSL88" s="94"/>
      <c r="HSM88" s="94"/>
      <c r="HSN88" s="94"/>
      <c r="HSO88" s="94"/>
      <c r="HSP88" s="94"/>
      <c r="HSQ88" s="94"/>
      <c r="HSR88" s="94"/>
      <c r="HSS88" s="94"/>
      <c r="HST88" s="94"/>
      <c r="HSU88" s="94"/>
      <c r="HSV88" s="94"/>
      <c r="HSW88" s="94"/>
      <c r="HSX88" s="94"/>
      <c r="HSY88" s="94"/>
      <c r="HSZ88" s="94"/>
      <c r="HTA88" s="94"/>
      <c r="HTB88" s="94"/>
      <c r="HTC88" s="94"/>
      <c r="HTD88" s="94"/>
      <c r="HTE88" s="94"/>
      <c r="HTF88" s="94"/>
      <c r="HTG88" s="94"/>
      <c r="HTH88" s="94"/>
      <c r="HTI88" s="94"/>
      <c r="HTJ88" s="94"/>
      <c r="HTK88" s="94"/>
      <c r="HTL88" s="94"/>
      <c r="HTM88" s="94"/>
      <c r="HTN88" s="94"/>
      <c r="HTO88" s="94"/>
      <c r="HTP88" s="94"/>
      <c r="HTQ88" s="94"/>
      <c r="HTR88" s="94"/>
      <c r="HTS88" s="94"/>
      <c r="HTT88" s="94"/>
      <c r="HTU88" s="94"/>
      <c r="HTV88" s="94"/>
      <c r="HTW88" s="94"/>
      <c r="HTX88" s="94"/>
      <c r="HTY88" s="94"/>
      <c r="HTZ88" s="94"/>
      <c r="HUA88" s="94"/>
      <c r="HUB88" s="94"/>
      <c r="HUC88" s="94"/>
      <c r="HUD88" s="94"/>
      <c r="HUE88" s="94"/>
      <c r="HUF88" s="94"/>
      <c r="HUG88" s="94"/>
      <c r="HUH88" s="94"/>
      <c r="HUI88" s="94"/>
      <c r="HUJ88" s="94"/>
      <c r="HUK88" s="94"/>
      <c r="HUL88" s="94"/>
      <c r="HUM88" s="94"/>
      <c r="HUN88" s="94"/>
      <c r="HUO88" s="94"/>
      <c r="HUP88" s="94"/>
      <c r="HUQ88" s="94"/>
      <c r="HUR88" s="94"/>
      <c r="HUS88" s="94"/>
      <c r="HUT88" s="94"/>
      <c r="HUU88" s="94"/>
      <c r="HUV88" s="94"/>
      <c r="HUW88" s="94"/>
      <c r="HUX88" s="94"/>
      <c r="HUY88" s="94"/>
      <c r="HUZ88" s="94"/>
      <c r="HVA88" s="94"/>
      <c r="HVB88" s="94"/>
      <c r="HVC88" s="94"/>
      <c r="HVD88" s="94"/>
      <c r="HVE88" s="94"/>
      <c r="HVF88" s="94"/>
      <c r="HVG88" s="94"/>
      <c r="HVH88" s="94"/>
      <c r="HVI88" s="94"/>
      <c r="HVJ88" s="94"/>
      <c r="HVK88" s="94"/>
      <c r="HVL88" s="94"/>
      <c r="HVM88" s="94"/>
      <c r="HVN88" s="94"/>
      <c r="HVO88" s="94"/>
      <c r="HVP88" s="94"/>
      <c r="HVQ88" s="94"/>
      <c r="HVR88" s="94"/>
      <c r="HVS88" s="94"/>
      <c r="HVT88" s="94"/>
      <c r="HVU88" s="94"/>
      <c r="HVV88" s="94"/>
      <c r="HVW88" s="94"/>
      <c r="HVX88" s="94"/>
      <c r="HVY88" s="94"/>
      <c r="HVZ88" s="94"/>
      <c r="HWA88" s="94"/>
      <c r="HWB88" s="94"/>
      <c r="HWC88" s="94"/>
      <c r="HWD88" s="94"/>
      <c r="HWE88" s="94"/>
      <c r="HWF88" s="94"/>
      <c r="HWG88" s="94"/>
      <c r="HWH88" s="94"/>
      <c r="HWI88" s="94"/>
      <c r="HWJ88" s="94"/>
      <c r="HWK88" s="94"/>
      <c r="HWL88" s="94"/>
      <c r="HWM88" s="94"/>
      <c r="HWN88" s="94"/>
      <c r="HWO88" s="94"/>
      <c r="HWP88" s="94"/>
      <c r="HWQ88" s="94"/>
      <c r="HWR88" s="94"/>
      <c r="HWS88" s="94"/>
      <c r="HWT88" s="94"/>
      <c r="HWU88" s="94"/>
      <c r="HWV88" s="94"/>
      <c r="HWW88" s="94"/>
      <c r="HWX88" s="94"/>
      <c r="HWY88" s="94"/>
      <c r="HWZ88" s="94"/>
      <c r="HXA88" s="94"/>
      <c r="HXB88" s="94"/>
      <c r="HXC88" s="94"/>
      <c r="HXD88" s="94"/>
      <c r="HXE88" s="94"/>
      <c r="HXF88" s="94"/>
      <c r="HXG88" s="94"/>
      <c r="HXH88" s="94"/>
      <c r="HXI88" s="94"/>
      <c r="HXJ88" s="94"/>
      <c r="HXK88" s="94"/>
      <c r="HXL88" s="94"/>
      <c r="HXM88" s="94"/>
      <c r="HXN88" s="94"/>
      <c r="HXO88" s="94"/>
      <c r="HXP88" s="94"/>
      <c r="HXQ88" s="94"/>
      <c r="HXR88" s="94"/>
      <c r="HXS88" s="94"/>
      <c r="HXT88" s="94"/>
      <c r="HXU88" s="94"/>
      <c r="HXV88" s="94"/>
      <c r="HXW88" s="94"/>
      <c r="HXX88" s="94"/>
      <c r="HXY88" s="94"/>
      <c r="HXZ88" s="94"/>
      <c r="HYA88" s="94"/>
      <c r="HYB88" s="94"/>
      <c r="HYC88" s="94"/>
      <c r="HYD88" s="94"/>
      <c r="HYE88" s="94"/>
      <c r="HYF88" s="94"/>
      <c r="HYG88" s="94"/>
      <c r="HYH88" s="94"/>
      <c r="HYI88" s="94"/>
      <c r="HYJ88" s="94"/>
      <c r="HYK88" s="94"/>
      <c r="HYL88" s="94"/>
      <c r="HYM88" s="94"/>
      <c r="HYN88" s="94"/>
      <c r="HYO88" s="94"/>
      <c r="HYP88" s="94"/>
      <c r="HYQ88" s="94"/>
      <c r="HYR88" s="94"/>
      <c r="HYS88" s="94"/>
      <c r="HYT88" s="94"/>
      <c r="HYU88" s="94"/>
      <c r="HYV88" s="94"/>
      <c r="HYW88" s="94"/>
      <c r="HYX88" s="94"/>
      <c r="HYY88" s="94"/>
      <c r="HYZ88" s="94"/>
      <c r="HZA88" s="94"/>
      <c r="HZB88" s="94"/>
      <c r="HZC88" s="94"/>
      <c r="HZD88" s="94"/>
      <c r="HZE88" s="94"/>
      <c r="HZF88" s="94"/>
      <c r="HZG88" s="94"/>
      <c r="HZH88" s="94"/>
      <c r="HZI88" s="94"/>
      <c r="HZJ88" s="94"/>
      <c r="HZK88" s="94"/>
      <c r="HZL88" s="94"/>
      <c r="HZM88" s="94"/>
      <c r="HZN88" s="94"/>
      <c r="HZO88" s="94"/>
      <c r="HZP88" s="94"/>
      <c r="HZQ88" s="94"/>
      <c r="HZR88" s="94"/>
      <c r="HZS88" s="94"/>
      <c r="HZT88" s="94"/>
      <c r="HZU88" s="94"/>
      <c r="HZV88" s="94"/>
      <c r="HZW88" s="94"/>
      <c r="HZX88" s="94"/>
      <c r="HZY88" s="94"/>
      <c r="HZZ88" s="94"/>
      <c r="IAA88" s="94"/>
      <c r="IAB88" s="94"/>
      <c r="IAC88" s="94"/>
      <c r="IAD88" s="94"/>
      <c r="IAE88" s="94"/>
      <c r="IAF88" s="94"/>
      <c r="IAG88" s="94"/>
      <c r="IAH88" s="94"/>
      <c r="IAI88" s="94"/>
      <c r="IAJ88" s="94"/>
      <c r="IAK88" s="94"/>
      <c r="IAL88" s="94"/>
      <c r="IAM88" s="94"/>
      <c r="IAN88" s="94"/>
      <c r="IAO88" s="94"/>
      <c r="IAP88" s="94"/>
      <c r="IAQ88" s="94"/>
      <c r="IAR88" s="94"/>
      <c r="IAS88" s="94"/>
      <c r="IAT88" s="94"/>
      <c r="IAU88" s="94"/>
      <c r="IAV88" s="94"/>
      <c r="IAW88" s="94"/>
      <c r="IAX88" s="94"/>
      <c r="IAY88" s="94"/>
      <c r="IAZ88" s="94"/>
      <c r="IBA88" s="94"/>
      <c r="IBB88" s="94"/>
      <c r="IBC88" s="94"/>
      <c r="IBD88" s="94"/>
      <c r="IBE88" s="94"/>
      <c r="IBF88" s="94"/>
      <c r="IBG88" s="94"/>
      <c r="IBH88" s="94"/>
      <c r="IBI88" s="94"/>
      <c r="IBJ88" s="94"/>
      <c r="IBK88" s="94"/>
      <c r="IBL88" s="94"/>
      <c r="IBM88" s="94"/>
      <c r="IBN88" s="94"/>
      <c r="IBO88" s="94"/>
      <c r="IBP88" s="94"/>
      <c r="IBQ88" s="94"/>
      <c r="IBR88" s="94"/>
      <c r="IBS88" s="94"/>
      <c r="IBT88" s="94"/>
      <c r="IBU88" s="94"/>
      <c r="IBV88" s="94"/>
      <c r="IBW88" s="94"/>
      <c r="IBX88" s="94"/>
      <c r="IBY88" s="94"/>
      <c r="IBZ88" s="94"/>
      <c r="ICA88" s="94"/>
      <c r="ICB88" s="94"/>
      <c r="ICC88" s="94"/>
      <c r="ICD88" s="94"/>
      <c r="ICE88" s="94"/>
      <c r="ICF88" s="94"/>
      <c r="ICG88" s="94"/>
      <c r="ICH88" s="94"/>
      <c r="ICI88" s="94"/>
      <c r="ICJ88" s="94"/>
      <c r="ICK88" s="94"/>
      <c r="ICL88" s="94"/>
      <c r="ICM88" s="94"/>
      <c r="ICN88" s="94"/>
      <c r="ICO88" s="94"/>
      <c r="ICP88" s="94"/>
      <c r="ICQ88" s="94"/>
      <c r="ICR88" s="94"/>
      <c r="ICS88" s="94"/>
      <c r="ICT88" s="94"/>
      <c r="ICU88" s="94"/>
      <c r="ICV88" s="94"/>
      <c r="ICW88" s="94"/>
      <c r="ICX88" s="94"/>
      <c r="ICY88" s="94"/>
      <c r="ICZ88" s="94"/>
      <c r="IDA88" s="94"/>
      <c r="IDB88" s="94"/>
      <c r="IDC88" s="94"/>
      <c r="IDD88" s="94"/>
      <c r="IDE88" s="94"/>
      <c r="IDF88" s="94"/>
      <c r="IDG88" s="94"/>
      <c r="IDH88" s="94"/>
      <c r="IDI88" s="94"/>
      <c r="IDJ88" s="94"/>
      <c r="IDK88" s="94"/>
      <c r="IDL88" s="94"/>
      <c r="IDM88" s="94"/>
      <c r="IDN88" s="94"/>
      <c r="IDO88" s="94"/>
      <c r="IDP88" s="94"/>
      <c r="IDQ88" s="94"/>
      <c r="IDR88" s="94"/>
      <c r="IDS88" s="94"/>
      <c r="IDT88" s="94"/>
      <c r="IDU88" s="94"/>
      <c r="IDV88" s="94"/>
      <c r="IDW88" s="94"/>
      <c r="IDX88" s="94"/>
      <c r="IDY88" s="94"/>
      <c r="IDZ88" s="94"/>
      <c r="IEA88" s="94"/>
      <c r="IEB88" s="94"/>
      <c r="IEC88" s="94"/>
      <c r="IED88" s="94"/>
      <c r="IEE88" s="94"/>
      <c r="IEF88" s="94"/>
      <c r="IEG88" s="94"/>
      <c r="IEH88" s="94"/>
      <c r="IEI88" s="94"/>
      <c r="IEJ88" s="94"/>
      <c r="IEK88" s="94"/>
      <c r="IEL88" s="94"/>
      <c r="IEM88" s="94"/>
      <c r="IEN88" s="94"/>
      <c r="IEO88" s="94"/>
      <c r="IEP88" s="94"/>
      <c r="IEQ88" s="94"/>
      <c r="IER88" s="94"/>
      <c r="IES88" s="94"/>
      <c r="IET88" s="94"/>
      <c r="IEU88" s="94"/>
      <c r="IEV88" s="94"/>
      <c r="IEW88" s="94"/>
      <c r="IEX88" s="94"/>
      <c r="IEY88" s="94"/>
      <c r="IEZ88" s="94"/>
      <c r="IFA88" s="94"/>
      <c r="IFB88" s="94"/>
      <c r="IFC88" s="94"/>
      <c r="IFD88" s="94"/>
      <c r="IFE88" s="94"/>
      <c r="IFF88" s="94"/>
      <c r="IFG88" s="94"/>
      <c r="IFH88" s="94"/>
      <c r="IFI88" s="94"/>
      <c r="IFJ88" s="94"/>
      <c r="IFK88" s="94"/>
      <c r="IFL88" s="94"/>
      <c r="IFM88" s="94"/>
      <c r="IFN88" s="94"/>
      <c r="IFO88" s="94"/>
      <c r="IFP88" s="94"/>
      <c r="IFQ88" s="94"/>
      <c r="IFR88" s="94"/>
      <c r="IFS88" s="94"/>
      <c r="IFT88" s="94"/>
      <c r="IFU88" s="94"/>
      <c r="IFV88" s="94"/>
      <c r="IFW88" s="94"/>
      <c r="IFX88" s="94"/>
      <c r="IFY88" s="94"/>
      <c r="IFZ88" s="94"/>
      <c r="IGA88" s="94"/>
      <c r="IGB88" s="94"/>
      <c r="IGC88" s="94"/>
      <c r="IGD88" s="94"/>
      <c r="IGE88" s="94"/>
      <c r="IGF88" s="94"/>
      <c r="IGG88" s="94"/>
      <c r="IGH88" s="94"/>
      <c r="IGI88" s="94"/>
      <c r="IGJ88" s="94"/>
      <c r="IGK88" s="94"/>
      <c r="IGL88" s="94"/>
      <c r="IGM88" s="94"/>
      <c r="IGN88" s="94"/>
      <c r="IGO88" s="94"/>
      <c r="IGP88" s="94"/>
      <c r="IGQ88" s="94"/>
      <c r="IGR88" s="94"/>
      <c r="IGS88" s="94"/>
      <c r="IGT88" s="94"/>
      <c r="IGU88" s="94"/>
      <c r="IGV88" s="94"/>
      <c r="IGW88" s="94"/>
      <c r="IGX88" s="94"/>
      <c r="IGY88" s="94"/>
      <c r="IGZ88" s="94"/>
      <c r="IHA88" s="94"/>
      <c r="IHB88" s="94"/>
      <c r="IHC88" s="94"/>
      <c r="IHD88" s="94"/>
      <c r="IHE88" s="94"/>
      <c r="IHF88" s="94"/>
      <c r="IHG88" s="94"/>
      <c r="IHH88" s="94"/>
      <c r="IHI88" s="94"/>
      <c r="IHJ88" s="94"/>
      <c r="IHK88" s="94"/>
      <c r="IHL88" s="94"/>
      <c r="IHM88" s="94"/>
      <c r="IHN88" s="94"/>
      <c r="IHO88" s="94"/>
      <c r="IHP88" s="94"/>
      <c r="IHQ88" s="94"/>
      <c r="IHR88" s="94"/>
      <c r="IHS88" s="94"/>
      <c r="IHT88" s="94"/>
      <c r="IHU88" s="94"/>
      <c r="IHV88" s="94"/>
      <c r="IHW88" s="94"/>
      <c r="IHX88" s="94"/>
      <c r="IHY88" s="94"/>
      <c r="IHZ88" s="94"/>
      <c r="IIA88" s="94"/>
      <c r="IIB88" s="94"/>
      <c r="IIC88" s="94"/>
      <c r="IID88" s="94"/>
      <c r="IIE88" s="94"/>
      <c r="IIF88" s="94"/>
      <c r="IIG88" s="94"/>
      <c r="IIH88" s="94"/>
      <c r="III88" s="94"/>
      <c r="IIJ88" s="94"/>
      <c r="IIK88" s="94"/>
      <c r="IIL88" s="94"/>
      <c r="IIM88" s="94"/>
      <c r="IIN88" s="94"/>
      <c r="IIO88" s="94"/>
      <c r="IIP88" s="94"/>
      <c r="IIQ88" s="94"/>
      <c r="IIR88" s="94"/>
      <c r="IIS88" s="94"/>
      <c r="IIT88" s="94"/>
      <c r="IIU88" s="94"/>
      <c r="IIV88" s="94"/>
      <c r="IIW88" s="94"/>
      <c r="IIX88" s="94"/>
      <c r="IIY88" s="94"/>
      <c r="IIZ88" s="94"/>
      <c r="IJA88" s="94"/>
      <c r="IJB88" s="94"/>
      <c r="IJC88" s="94"/>
      <c r="IJD88" s="94"/>
      <c r="IJE88" s="94"/>
      <c r="IJF88" s="94"/>
      <c r="IJG88" s="94"/>
      <c r="IJH88" s="94"/>
      <c r="IJI88" s="94"/>
      <c r="IJJ88" s="94"/>
      <c r="IJK88" s="94"/>
      <c r="IJL88" s="94"/>
      <c r="IJM88" s="94"/>
      <c r="IJN88" s="94"/>
      <c r="IJO88" s="94"/>
      <c r="IJP88" s="94"/>
      <c r="IJQ88" s="94"/>
      <c r="IJR88" s="94"/>
      <c r="IJS88" s="94"/>
      <c r="IJT88" s="94"/>
      <c r="IJU88" s="94"/>
      <c r="IJV88" s="94"/>
      <c r="IJW88" s="94"/>
      <c r="IJX88" s="94"/>
      <c r="IJY88" s="94"/>
      <c r="IJZ88" s="94"/>
      <c r="IKA88" s="94"/>
      <c r="IKB88" s="94"/>
      <c r="IKC88" s="94"/>
      <c r="IKD88" s="94"/>
      <c r="IKE88" s="94"/>
      <c r="IKF88" s="94"/>
      <c r="IKG88" s="94"/>
      <c r="IKH88" s="94"/>
      <c r="IKI88" s="94"/>
      <c r="IKJ88" s="94"/>
      <c r="IKK88" s="94"/>
      <c r="IKL88" s="94"/>
      <c r="IKM88" s="94"/>
      <c r="IKN88" s="94"/>
      <c r="IKO88" s="94"/>
      <c r="IKP88" s="94"/>
      <c r="IKQ88" s="94"/>
      <c r="IKR88" s="94"/>
      <c r="IKS88" s="94"/>
      <c r="IKT88" s="94"/>
      <c r="IKU88" s="94"/>
      <c r="IKV88" s="94"/>
      <c r="IKW88" s="94"/>
      <c r="IKX88" s="94"/>
      <c r="IKY88" s="94"/>
      <c r="IKZ88" s="94"/>
      <c r="ILA88" s="94"/>
      <c r="ILB88" s="94"/>
      <c r="ILC88" s="94"/>
      <c r="ILD88" s="94"/>
      <c r="ILE88" s="94"/>
      <c r="ILF88" s="94"/>
      <c r="ILG88" s="94"/>
      <c r="ILH88" s="94"/>
      <c r="ILI88" s="94"/>
      <c r="ILJ88" s="94"/>
      <c r="ILK88" s="94"/>
      <c r="ILL88" s="94"/>
      <c r="ILM88" s="94"/>
      <c r="ILN88" s="94"/>
      <c r="ILO88" s="94"/>
      <c r="ILP88" s="94"/>
      <c r="ILQ88" s="94"/>
      <c r="ILR88" s="94"/>
      <c r="ILS88" s="94"/>
      <c r="ILT88" s="94"/>
      <c r="ILU88" s="94"/>
      <c r="ILV88" s="94"/>
      <c r="ILW88" s="94"/>
      <c r="ILX88" s="94"/>
      <c r="ILY88" s="94"/>
      <c r="ILZ88" s="94"/>
      <c r="IMA88" s="94"/>
      <c r="IMB88" s="94"/>
      <c r="IMC88" s="94"/>
      <c r="IMD88" s="94"/>
      <c r="IME88" s="94"/>
      <c r="IMF88" s="94"/>
      <c r="IMG88" s="94"/>
      <c r="IMH88" s="94"/>
      <c r="IMI88" s="94"/>
      <c r="IMJ88" s="94"/>
      <c r="IMK88" s="94"/>
      <c r="IML88" s="94"/>
      <c r="IMM88" s="94"/>
      <c r="IMN88" s="94"/>
      <c r="IMO88" s="94"/>
      <c r="IMP88" s="94"/>
      <c r="IMQ88" s="94"/>
      <c r="IMR88" s="94"/>
      <c r="IMS88" s="94"/>
      <c r="IMT88" s="94"/>
      <c r="IMU88" s="94"/>
      <c r="IMV88" s="94"/>
      <c r="IMW88" s="94"/>
      <c r="IMX88" s="94"/>
      <c r="IMY88" s="94"/>
      <c r="IMZ88" s="94"/>
      <c r="INA88" s="94"/>
      <c r="INB88" s="94"/>
      <c r="INC88" s="94"/>
      <c r="IND88" s="94"/>
      <c r="INE88" s="94"/>
      <c r="INF88" s="94"/>
      <c r="ING88" s="94"/>
      <c r="INH88" s="94"/>
      <c r="INI88" s="94"/>
      <c r="INJ88" s="94"/>
      <c r="INK88" s="94"/>
      <c r="INL88" s="94"/>
      <c r="INM88" s="94"/>
      <c r="INN88" s="94"/>
      <c r="INO88" s="94"/>
      <c r="INP88" s="94"/>
      <c r="INQ88" s="94"/>
      <c r="INR88" s="94"/>
      <c r="INS88" s="94"/>
      <c r="INT88" s="94"/>
      <c r="INU88" s="94"/>
      <c r="INV88" s="94"/>
      <c r="INW88" s="94"/>
      <c r="INX88" s="94"/>
      <c r="INY88" s="94"/>
      <c r="INZ88" s="94"/>
      <c r="IOA88" s="94"/>
      <c r="IOB88" s="94"/>
      <c r="IOC88" s="94"/>
      <c r="IOD88" s="94"/>
      <c r="IOE88" s="94"/>
      <c r="IOF88" s="94"/>
      <c r="IOG88" s="94"/>
      <c r="IOH88" s="94"/>
      <c r="IOI88" s="94"/>
      <c r="IOJ88" s="94"/>
      <c r="IOK88" s="94"/>
      <c r="IOL88" s="94"/>
      <c r="IOM88" s="94"/>
      <c r="ION88" s="94"/>
      <c r="IOO88" s="94"/>
      <c r="IOP88" s="94"/>
      <c r="IOQ88" s="94"/>
      <c r="IOR88" s="94"/>
      <c r="IOS88" s="94"/>
      <c r="IOT88" s="94"/>
      <c r="IOU88" s="94"/>
      <c r="IOV88" s="94"/>
      <c r="IOW88" s="94"/>
      <c r="IOX88" s="94"/>
      <c r="IOY88" s="94"/>
      <c r="IOZ88" s="94"/>
      <c r="IPA88" s="94"/>
      <c r="IPB88" s="94"/>
      <c r="IPC88" s="94"/>
      <c r="IPD88" s="94"/>
      <c r="IPE88" s="94"/>
      <c r="IPF88" s="94"/>
      <c r="IPG88" s="94"/>
      <c r="IPH88" s="94"/>
      <c r="IPI88" s="94"/>
      <c r="IPJ88" s="94"/>
      <c r="IPK88" s="94"/>
      <c r="IPL88" s="94"/>
      <c r="IPM88" s="94"/>
      <c r="IPN88" s="94"/>
      <c r="IPO88" s="94"/>
      <c r="IPP88" s="94"/>
      <c r="IPQ88" s="94"/>
      <c r="IPR88" s="94"/>
      <c r="IPS88" s="94"/>
      <c r="IPT88" s="94"/>
      <c r="IPU88" s="94"/>
      <c r="IPV88" s="94"/>
      <c r="IPW88" s="94"/>
      <c r="IPX88" s="94"/>
      <c r="IPY88" s="94"/>
      <c r="IPZ88" s="94"/>
      <c r="IQA88" s="94"/>
      <c r="IQB88" s="94"/>
      <c r="IQC88" s="94"/>
      <c r="IQD88" s="94"/>
      <c r="IQE88" s="94"/>
      <c r="IQF88" s="94"/>
      <c r="IQG88" s="94"/>
      <c r="IQH88" s="94"/>
      <c r="IQI88" s="94"/>
      <c r="IQJ88" s="94"/>
      <c r="IQK88" s="94"/>
      <c r="IQL88" s="94"/>
      <c r="IQM88" s="94"/>
      <c r="IQN88" s="94"/>
      <c r="IQO88" s="94"/>
      <c r="IQP88" s="94"/>
      <c r="IQQ88" s="94"/>
      <c r="IQR88" s="94"/>
      <c r="IQS88" s="94"/>
      <c r="IQT88" s="94"/>
      <c r="IQU88" s="94"/>
      <c r="IQV88" s="94"/>
      <c r="IQW88" s="94"/>
      <c r="IQX88" s="94"/>
      <c r="IQY88" s="94"/>
      <c r="IQZ88" s="94"/>
      <c r="IRA88" s="94"/>
      <c r="IRB88" s="94"/>
      <c r="IRC88" s="94"/>
      <c r="IRD88" s="94"/>
      <c r="IRE88" s="94"/>
      <c r="IRF88" s="94"/>
      <c r="IRG88" s="94"/>
      <c r="IRH88" s="94"/>
      <c r="IRI88" s="94"/>
      <c r="IRJ88" s="94"/>
      <c r="IRK88" s="94"/>
      <c r="IRL88" s="94"/>
      <c r="IRM88" s="94"/>
      <c r="IRN88" s="94"/>
      <c r="IRO88" s="94"/>
      <c r="IRP88" s="94"/>
      <c r="IRQ88" s="94"/>
      <c r="IRR88" s="94"/>
      <c r="IRS88" s="94"/>
      <c r="IRT88" s="94"/>
      <c r="IRU88" s="94"/>
      <c r="IRV88" s="94"/>
      <c r="IRW88" s="94"/>
      <c r="IRX88" s="94"/>
      <c r="IRY88" s="94"/>
      <c r="IRZ88" s="94"/>
      <c r="ISA88" s="94"/>
      <c r="ISB88" s="94"/>
      <c r="ISC88" s="94"/>
      <c r="ISD88" s="94"/>
      <c r="ISE88" s="94"/>
      <c r="ISF88" s="94"/>
      <c r="ISG88" s="94"/>
      <c r="ISH88" s="94"/>
      <c r="ISI88" s="94"/>
      <c r="ISJ88" s="94"/>
      <c r="ISK88" s="94"/>
      <c r="ISL88" s="94"/>
      <c r="ISM88" s="94"/>
      <c r="ISN88" s="94"/>
      <c r="ISO88" s="94"/>
      <c r="ISP88" s="94"/>
      <c r="ISQ88" s="94"/>
      <c r="ISR88" s="94"/>
      <c r="ISS88" s="94"/>
      <c r="IST88" s="94"/>
      <c r="ISU88" s="94"/>
      <c r="ISV88" s="94"/>
      <c r="ISW88" s="94"/>
      <c r="ISX88" s="94"/>
      <c r="ISY88" s="94"/>
      <c r="ISZ88" s="94"/>
      <c r="ITA88" s="94"/>
      <c r="ITB88" s="94"/>
      <c r="ITC88" s="94"/>
      <c r="ITD88" s="94"/>
      <c r="ITE88" s="94"/>
      <c r="ITF88" s="94"/>
      <c r="ITG88" s="94"/>
      <c r="ITH88" s="94"/>
      <c r="ITI88" s="94"/>
      <c r="ITJ88" s="94"/>
      <c r="ITK88" s="94"/>
      <c r="ITL88" s="94"/>
      <c r="ITM88" s="94"/>
      <c r="ITN88" s="94"/>
      <c r="ITO88" s="94"/>
      <c r="ITP88" s="94"/>
      <c r="ITQ88" s="94"/>
      <c r="ITR88" s="94"/>
      <c r="ITS88" s="94"/>
      <c r="ITT88" s="94"/>
      <c r="ITU88" s="94"/>
      <c r="ITV88" s="94"/>
      <c r="ITW88" s="94"/>
      <c r="ITX88" s="94"/>
      <c r="ITY88" s="94"/>
      <c r="ITZ88" s="94"/>
      <c r="IUA88" s="94"/>
      <c r="IUB88" s="94"/>
      <c r="IUC88" s="94"/>
      <c r="IUD88" s="94"/>
      <c r="IUE88" s="94"/>
      <c r="IUF88" s="94"/>
      <c r="IUG88" s="94"/>
      <c r="IUH88" s="94"/>
      <c r="IUI88" s="94"/>
      <c r="IUJ88" s="94"/>
      <c r="IUK88" s="94"/>
      <c r="IUL88" s="94"/>
      <c r="IUM88" s="94"/>
      <c r="IUN88" s="94"/>
      <c r="IUO88" s="94"/>
      <c r="IUP88" s="94"/>
      <c r="IUQ88" s="94"/>
      <c r="IUR88" s="94"/>
      <c r="IUS88" s="94"/>
      <c r="IUT88" s="94"/>
      <c r="IUU88" s="94"/>
      <c r="IUV88" s="94"/>
      <c r="IUW88" s="94"/>
      <c r="IUX88" s="94"/>
      <c r="IUY88" s="94"/>
      <c r="IUZ88" s="94"/>
      <c r="IVA88" s="94"/>
      <c r="IVB88" s="94"/>
      <c r="IVC88" s="94"/>
      <c r="IVD88" s="94"/>
      <c r="IVE88" s="94"/>
      <c r="IVF88" s="94"/>
      <c r="IVG88" s="94"/>
      <c r="IVH88" s="94"/>
      <c r="IVI88" s="94"/>
      <c r="IVJ88" s="94"/>
      <c r="IVK88" s="94"/>
      <c r="IVL88" s="94"/>
      <c r="IVM88" s="94"/>
      <c r="IVN88" s="94"/>
      <c r="IVO88" s="94"/>
      <c r="IVP88" s="94"/>
      <c r="IVQ88" s="94"/>
      <c r="IVR88" s="94"/>
      <c r="IVS88" s="94"/>
      <c r="IVT88" s="94"/>
      <c r="IVU88" s="94"/>
      <c r="IVV88" s="94"/>
      <c r="IVW88" s="94"/>
      <c r="IVX88" s="94"/>
      <c r="IVY88" s="94"/>
      <c r="IVZ88" s="94"/>
      <c r="IWA88" s="94"/>
      <c r="IWB88" s="94"/>
      <c r="IWC88" s="94"/>
      <c r="IWD88" s="94"/>
      <c r="IWE88" s="94"/>
      <c r="IWF88" s="94"/>
      <c r="IWG88" s="94"/>
      <c r="IWH88" s="94"/>
      <c r="IWI88" s="94"/>
      <c r="IWJ88" s="94"/>
      <c r="IWK88" s="94"/>
      <c r="IWL88" s="94"/>
      <c r="IWM88" s="94"/>
      <c r="IWN88" s="94"/>
      <c r="IWO88" s="94"/>
      <c r="IWP88" s="94"/>
      <c r="IWQ88" s="94"/>
      <c r="IWR88" s="94"/>
      <c r="IWS88" s="94"/>
      <c r="IWT88" s="94"/>
      <c r="IWU88" s="94"/>
      <c r="IWV88" s="94"/>
      <c r="IWW88" s="94"/>
      <c r="IWX88" s="94"/>
      <c r="IWY88" s="94"/>
      <c r="IWZ88" s="94"/>
      <c r="IXA88" s="94"/>
      <c r="IXB88" s="94"/>
      <c r="IXC88" s="94"/>
      <c r="IXD88" s="94"/>
      <c r="IXE88" s="94"/>
      <c r="IXF88" s="94"/>
      <c r="IXG88" s="94"/>
      <c r="IXH88" s="94"/>
      <c r="IXI88" s="94"/>
      <c r="IXJ88" s="94"/>
      <c r="IXK88" s="94"/>
      <c r="IXL88" s="94"/>
      <c r="IXM88" s="94"/>
      <c r="IXN88" s="94"/>
      <c r="IXO88" s="94"/>
      <c r="IXP88" s="94"/>
      <c r="IXQ88" s="94"/>
      <c r="IXR88" s="94"/>
      <c r="IXS88" s="94"/>
      <c r="IXT88" s="94"/>
      <c r="IXU88" s="94"/>
      <c r="IXV88" s="94"/>
      <c r="IXW88" s="94"/>
      <c r="IXX88" s="94"/>
      <c r="IXY88" s="94"/>
      <c r="IXZ88" s="94"/>
      <c r="IYA88" s="94"/>
      <c r="IYB88" s="94"/>
      <c r="IYC88" s="94"/>
      <c r="IYD88" s="94"/>
      <c r="IYE88" s="94"/>
      <c r="IYF88" s="94"/>
      <c r="IYG88" s="94"/>
      <c r="IYH88" s="94"/>
      <c r="IYI88" s="94"/>
      <c r="IYJ88" s="94"/>
      <c r="IYK88" s="94"/>
      <c r="IYL88" s="94"/>
      <c r="IYM88" s="94"/>
      <c r="IYN88" s="94"/>
      <c r="IYO88" s="94"/>
      <c r="IYP88" s="94"/>
      <c r="IYQ88" s="94"/>
      <c r="IYR88" s="94"/>
      <c r="IYS88" s="94"/>
      <c r="IYT88" s="94"/>
      <c r="IYU88" s="94"/>
      <c r="IYV88" s="94"/>
      <c r="IYW88" s="94"/>
      <c r="IYX88" s="94"/>
      <c r="IYY88" s="94"/>
      <c r="IYZ88" s="94"/>
      <c r="IZA88" s="94"/>
      <c r="IZB88" s="94"/>
      <c r="IZC88" s="94"/>
      <c r="IZD88" s="94"/>
      <c r="IZE88" s="94"/>
      <c r="IZF88" s="94"/>
      <c r="IZG88" s="94"/>
      <c r="IZH88" s="94"/>
      <c r="IZI88" s="94"/>
      <c r="IZJ88" s="94"/>
      <c r="IZK88" s="94"/>
      <c r="IZL88" s="94"/>
      <c r="IZM88" s="94"/>
      <c r="IZN88" s="94"/>
      <c r="IZO88" s="94"/>
      <c r="IZP88" s="94"/>
      <c r="IZQ88" s="94"/>
      <c r="IZR88" s="94"/>
      <c r="IZS88" s="94"/>
      <c r="IZT88" s="94"/>
      <c r="IZU88" s="94"/>
      <c r="IZV88" s="94"/>
      <c r="IZW88" s="94"/>
      <c r="IZX88" s="94"/>
      <c r="IZY88" s="94"/>
      <c r="IZZ88" s="94"/>
      <c r="JAA88" s="94"/>
      <c r="JAB88" s="94"/>
      <c r="JAC88" s="94"/>
      <c r="JAD88" s="94"/>
      <c r="JAE88" s="94"/>
      <c r="JAF88" s="94"/>
      <c r="JAG88" s="94"/>
      <c r="JAH88" s="94"/>
      <c r="JAI88" s="94"/>
      <c r="JAJ88" s="94"/>
      <c r="JAK88" s="94"/>
      <c r="JAL88" s="94"/>
      <c r="JAM88" s="94"/>
      <c r="JAN88" s="94"/>
      <c r="JAO88" s="94"/>
      <c r="JAP88" s="94"/>
      <c r="JAQ88" s="94"/>
      <c r="JAR88" s="94"/>
      <c r="JAS88" s="94"/>
      <c r="JAT88" s="94"/>
      <c r="JAU88" s="94"/>
      <c r="JAV88" s="94"/>
      <c r="JAW88" s="94"/>
      <c r="JAX88" s="94"/>
      <c r="JAY88" s="94"/>
      <c r="JAZ88" s="94"/>
      <c r="JBA88" s="94"/>
      <c r="JBB88" s="94"/>
      <c r="JBC88" s="94"/>
      <c r="JBD88" s="94"/>
      <c r="JBE88" s="94"/>
      <c r="JBF88" s="94"/>
      <c r="JBG88" s="94"/>
      <c r="JBH88" s="94"/>
      <c r="JBI88" s="94"/>
      <c r="JBJ88" s="94"/>
      <c r="JBK88" s="94"/>
      <c r="JBL88" s="94"/>
      <c r="JBM88" s="94"/>
      <c r="JBN88" s="94"/>
      <c r="JBO88" s="94"/>
      <c r="JBP88" s="94"/>
      <c r="JBQ88" s="94"/>
      <c r="JBR88" s="94"/>
      <c r="JBS88" s="94"/>
      <c r="JBT88" s="94"/>
      <c r="JBU88" s="94"/>
      <c r="JBV88" s="94"/>
      <c r="JBW88" s="94"/>
      <c r="JBX88" s="94"/>
      <c r="JBY88" s="94"/>
      <c r="JBZ88" s="94"/>
      <c r="JCA88" s="94"/>
      <c r="JCB88" s="94"/>
      <c r="JCC88" s="94"/>
      <c r="JCD88" s="94"/>
      <c r="JCE88" s="94"/>
      <c r="JCF88" s="94"/>
      <c r="JCG88" s="94"/>
      <c r="JCH88" s="94"/>
      <c r="JCI88" s="94"/>
      <c r="JCJ88" s="94"/>
      <c r="JCK88" s="94"/>
      <c r="JCL88" s="94"/>
      <c r="JCM88" s="94"/>
      <c r="JCN88" s="94"/>
      <c r="JCO88" s="94"/>
      <c r="JCP88" s="94"/>
      <c r="JCQ88" s="94"/>
      <c r="JCR88" s="94"/>
      <c r="JCS88" s="94"/>
      <c r="JCT88" s="94"/>
      <c r="JCU88" s="94"/>
      <c r="JCV88" s="94"/>
      <c r="JCW88" s="94"/>
      <c r="JCX88" s="94"/>
      <c r="JCY88" s="94"/>
      <c r="JCZ88" s="94"/>
      <c r="JDA88" s="94"/>
      <c r="JDB88" s="94"/>
      <c r="JDC88" s="94"/>
      <c r="JDD88" s="94"/>
      <c r="JDE88" s="94"/>
      <c r="JDF88" s="94"/>
      <c r="JDG88" s="94"/>
      <c r="JDH88" s="94"/>
      <c r="JDI88" s="94"/>
      <c r="JDJ88" s="94"/>
      <c r="JDK88" s="94"/>
      <c r="JDL88" s="94"/>
      <c r="JDM88" s="94"/>
      <c r="JDN88" s="94"/>
      <c r="JDO88" s="94"/>
      <c r="JDP88" s="94"/>
      <c r="JDQ88" s="94"/>
      <c r="JDR88" s="94"/>
      <c r="JDS88" s="94"/>
      <c r="JDT88" s="94"/>
      <c r="JDU88" s="94"/>
      <c r="JDV88" s="94"/>
      <c r="JDW88" s="94"/>
      <c r="JDX88" s="94"/>
      <c r="JDY88" s="94"/>
      <c r="JDZ88" s="94"/>
      <c r="JEA88" s="94"/>
      <c r="JEB88" s="94"/>
      <c r="JEC88" s="94"/>
      <c r="JED88" s="94"/>
      <c r="JEE88" s="94"/>
      <c r="JEF88" s="94"/>
      <c r="JEG88" s="94"/>
      <c r="JEH88" s="94"/>
      <c r="JEI88" s="94"/>
      <c r="JEJ88" s="94"/>
      <c r="JEK88" s="94"/>
      <c r="JEL88" s="94"/>
      <c r="JEM88" s="94"/>
      <c r="JEN88" s="94"/>
      <c r="JEO88" s="94"/>
      <c r="JEP88" s="94"/>
      <c r="JEQ88" s="94"/>
      <c r="JER88" s="94"/>
      <c r="JES88" s="94"/>
      <c r="JET88" s="94"/>
      <c r="JEU88" s="94"/>
      <c r="JEV88" s="94"/>
      <c r="JEW88" s="94"/>
      <c r="JEX88" s="94"/>
      <c r="JEY88" s="94"/>
      <c r="JEZ88" s="94"/>
      <c r="JFA88" s="94"/>
      <c r="JFB88" s="94"/>
      <c r="JFC88" s="94"/>
      <c r="JFD88" s="94"/>
      <c r="JFE88" s="94"/>
      <c r="JFF88" s="94"/>
      <c r="JFG88" s="94"/>
      <c r="JFH88" s="94"/>
      <c r="JFI88" s="94"/>
      <c r="JFJ88" s="94"/>
      <c r="JFK88" s="94"/>
      <c r="JFL88" s="94"/>
      <c r="JFM88" s="94"/>
      <c r="JFN88" s="94"/>
      <c r="JFO88" s="94"/>
      <c r="JFP88" s="94"/>
      <c r="JFQ88" s="94"/>
      <c r="JFR88" s="94"/>
      <c r="JFS88" s="94"/>
      <c r="JFT88" s="94"/>
      <c r="JFU88" s="94"/>
      <c r="JFV88" s="94"/>
      <c r="JFW88" s="94"/>
      <c r="JFX88" s="94"/>
      <c r="JFY88" s="94"/>
      <c r="JFZ88" s="94"/>
      <c r="JGA88" s="94"/>
      <c r="JGB88" s="94"/>
      <c r="JGC88" s="94"/>
      <c r="JGD88" s="94"/>
      <c r="JGE88" s="94"/>
      <c r="JGF88" s="94"/>
      <c r="JGG88" s="94"/>
      <c r="JGH88" s="94"/>
      <c r="JGI88" s="94"/>
      <c r="JGJ88" s="94"/>
      <c r="JGK88" s="94"/>
      <c r="JGL88" s="94"/>
      <c r="JGM88" s="94"/>
      <c r="JGN88" s="94"/>
      <c r="JGO88" s="94"/>
      <c r="JGP88" s="94"/>
      <c r="JGQ88" s="94"/>
      <c r="JGR88" s="94"/>
      <c r="JGS88" s="94"/>
      <c r="JGT88" s="94"/>
      <c r="JGU88" s="94"/>
      <c r="JGV88" s="94"/>
      <c r="JGW88" s="94"/>
      <c r="JGX88" s="94"/>
      <c r="JGY88" s="94"/>
      <c r="JGZ88" s="94"/>
      <c r="JHA88" s="94"/>
      <c r="JHB88" s="94"/>
      <c r="JHC88" s="94"/>
      <c r="JHD88" s="94"/>
      <c r="JHE88" s="94"/>
      <c r="JHF88" s="94"/>
      <c r="JHG88" s="94"/>
      <c r="JHH88" s="94"/>
      <c r="JHI88" s="94"/>
      <c r="JHJ88" s="94"/>
      <c r="JHK88" s="94"/>
      <c r="JHL88" s="94"/>
      <c r="JHM88" s="94"/>
      <c r="JHN88" s="94"/>
      <c r="JHO88" s="94"/>
      <c r="JHP88" s="94"/>
      <c r="JHQ88" s="94"/>
      <c r="JHR88" s="94"/>
      <c r="JHS88" s="94"/>
      <c r="JHT88" s="94"/>
      <c r="JHU88" s="94"/>
      <c r="JHV88" s="94"/>
      <c r="JHW88" s="94"/>
      <c r="JHX88" s="94"/>
      <c r="JHY88" s="94"/>
      <c r="JHZ88" s="94"/>
      <c r="JIA88" s="94"/>
      <c r="JIB88" s="94"/>
      <c r="JIC88" s="94"/>
      <c r="JID88" s="94"/>
      <c r="JIE88" s="94"/>
      <c r="JIF88" s="94"/>
      <c r="JIG88" s="94"/>
      <c r="JIH88" s="94"/>
      <c r="JII88" s="94"/>
      <c r="JIJ88" s="94"/>
      <c r="JIK88" s="94"/>
      <c r="JIL88" s="94"/>
      <c r="JIM88" s="94"/>
      <c r="JIN88" s="94"/>
      <c r="JIO88" s="94"/>
      <c r="JIP88" s="94"/>
      <c r="JIQ88" s="94"/>
      <c r="JIR88" s="94"/>
      <c r="JIS88" s="94"/>
      <c r="JIT88" s="94"/>
      <c r="JIU88" s="94"/>
      <c r="JIV88" s="94"/>
      <c r="JIW88" s="94"/>
      <c r="JIX88" s="94"/>
      <c r="JIY88" s="94"/>
      <c r="JIZ88" s="94"/>
      <c r="JJA88" s="94"/>
      <c r="JJB88" s="94"/>
      <c r="JJC88" s="94"/>
      <c r="JJD88" s="94"/>
      <c r="JJE88" s="94"/>
      <c r="JJF88" s="94"/>
      <c r="JJG88" s="94"/>
      <c r="JJH88" s="94"/>
      <c r="JJI88" s="94"/>
      <c r="JJJ88" s="94"/>
      <c r="JJK88" s="94"/>
      <c r="JJL88" s="94"/>
      <c r="JJM88" s="94"/>
      <c r="JJN88" s="94"/>
      <c r="JJO88" s="94"/>
      <c r="JJP88" s="94"/>
      <c r="JJQ88" s="94"/>
      <c r="JJR88" s="94"/>
      <c r="JJS88" s="94"/>
      <c r="JJT88" s="94"/>
      <c r="JJU88" s="94"/>
      <c r="JJV88" s="94"/>
      <c r="JJW88" s="94"/>
      <c r="JJX88" s="94"/>
      <c r="JJY88" s="94"/>
      <c r="JJZ88" s="94"/>
      <c r="JKA88" s="94"/>
      <c r="JKB88" s="94"/>
      <c r="JKC88" s="94"/>
      <c r="JKD88" s="94"/>
      <c r="JKE88" s="94"/>
      <c r="JKF88" s="94"/>
      <c r="JKG88" s="94"/>
      <c r="JKH88" s="94"/>
      <c r="JKI88" s="94"/>
      <c r="JKJ88" s="94"/>
      <c r="JKK88" s="94"/>
      <c r="JKL88" s="94"/>
      <c r="JKM88" s="94"/>
      <c r="JKN88" s="94"/>
      <c r="JKO88" s="94"/>
      <c r="JKP88" s="94"/>
      <c r="JKQ88" s="94"/>
      <c r="JKR88" s="94"/>
      <c r="JKS88" s="94"/>
      <c r="JKT88" s="94"/>
      <c r="JKU88" s="94"/>
      <c r="JKV88" s="94"/>
      <c r="JKW88" s="94"/>
      <c r="JKX88" s="94"/>
      <c r="JKY88" s="94"/>
      <c r="JKZ88" s="94"/>
      <c r="JLA88" s="94"/>
      <c r="JLB88" s="94"/>
      <c r="JLC88" s="94"/>
      <c r="JLD88" s="94"/>
      <c r="JLE88" s="94"/>
      <c r="JLF88" s="94"/>
      <c r="JLG88" s="94"/>
      <c r="JLH88" s="94"/>
      <c r="JLI88" s="94"/>
      <c r="JLJ88" s="94"/>
      <c r="JLK88" s="94"/>
      <c r="JLL88" s="94"/>
      <c r="JLM88" s="94"/>
      <c r="JLN88" s="94"/>
      <c r="JLO88" s="94"/>
      <c r="JLP88" s="94"/>
      <c r="JLQ88" s="94"/>
      <c r="JLR88" s="94"/>
      <c r="JLS88" s="94"/>
      <c r="JLT88" s="94"/>
      <c r="JLU88" s="94"/>
      <c r="JLV88" s="94"/>
      <c r="JLW88" s="94"/>
      <c r="JLX88" s="94"/>
      <c r="JLY88" s="94"/>
      <c r="JLZ88" s="94"/>
      <c r="JMA88" s="94"/>
      <c r="JMB88" s="94"/>
      <c r="JMC88" s="94"/>
      <c r="JMD88" s="94"/>
      <c r="JME88" s="94"/>
      <c r="JMF88" s="94"/>
      <c r="JMG88" s="94"/>
      <c r="JMH88" s="94"/>
      <c r="JMI88" s="94"/>
      <c r="JMJ88" s="94"/>
      <c r="JMK88" s="94"/>
      <c r="JML88" s="94"/>
      <c r="JMM88" s="94"/>
      <c r="JMN88" s="94"/>
      <c r="JMO88" s="94"/>
      <c r="JMP88" s="94"/>
      <c r="JMQ88" s="94"/>
      <c r="JMR88" s="94"/>
      <c r="JMS88" s="94"/>
      <c r="JMT88" s="94"/>
      <c r="JMU88" s="94"/>
      <c r="JMV88" s="94"/>
      <c r="JMW88" s="94"/>
      <c r="JMX88" s="94"/>
      <c r="JMY88" s="94"/>
      <c r="JMZ88" s="94"/>
      <c r="JNA88" s="94"/>
      <c r="JNB88" s="94"/>
      <c r="JNC88" s="94"/>
      <c r="JND88" s="94"/>
      <c r="JNE88" s="94"/>
      <c r="JNF88" s="94"/>
      <c r="JNG88" s="94"/>
      <c r="JNH88" s="94"/>
      <c r="JNI88" s="94"/>
      <c r="JNJ88" s="94"/>
      <c r="JNK88" s="94"/>
      <c r="JNL88" s="94"/>
      <c r="JNM88" s="94"/>
      <c r="JNN88" s="94"/>
      <c r="JNO88" s="94"/>
      <c r="JNP88" s="94"/>
      <c r="JNQ88" s="94"/>
      <c r="JNR88" s="94"/>
      <c r="JNS88" s="94"/>
      <c r="JNT88" s="94"/>
      <c r="JNU88" s="94"/>
      <c r="JNV88" s="94"/>
      <c r="JNW88" s="94"/>
      <c r="JNX88" s="94"/>
      <c r="JNY88" s="94"/>
      <c r="JNZ88" s="94"/>
      <c r="JOA88" s="94"/>
      <c r="JOB88" s="94"/>
      <c r="JOC88" s="94"/>
      <c r="JOD88" s="94"/>
      <c r="JOE88" s="94"/>
      <c r="JOF88" s="94"/>
      <c r="JOG88" s="94"/>
      <c r="JOH88" s="94"/>
      <c r="JOI88" s="94"/>
      <c r="JOJ88" s="94"/>
      <c r="JOK88" s="94"/>
      <c r="JOL88" s="94"/>
      <c r="JOM88" s="94"/>
      <c r="JON88" s="94"/>
      <c r="JOO88" s="94"/>
      <c r="JOP88" s="94"/>
      <c r="JOQ88" s="94"/>
      <c r="JOR88" s="94"/>
      <c r="JOS88" s="94"/>
      <c r="JOT88" s="94"/>
      <c r="JOU88" s="94"/>
      <c r="JOV88" s="94"/>
      <c r="JOW88" s="94"/>
      <c r="JOX88" s="94"/>
      <c r="JOY88" s="94"/>
      <c r="JOZ88" s="94"/>
      <c r="JPA88" s="94"/>
      <c r="JPB88" s="94"/>
      <c r="JPC88" s="94"/>
      <c r="JPD88" s="94"/>
      <c r="JPE88" s="94"/>
      <c r="JPF88" s="94"/>
      <c r="JPG88" s="94"/>
      <c r="JPH88" s="94"/>
      <c r="JPI88" s="94"/>
      <c r="JPJ88" s="94"/>
      <c r="JPK88" s="94"/>
      <c r="JPL88" s="94"/>
      <c r="JPM88" s="94"/>
      <c r="JPN88" s="94"/>
      <c r="JPO88" s="94"/>
      <c r="JPP88" s="94"/>
      <c r="JPQ88" s="94"/>
      <c r="JPR88" s="94"/>
      <c r="JPS88" s="94"/>
      <c r="JPT88" s="94"/>
      <c r="JPU88" s="94"/>
      <c r="JPV88" s="94"/>
      <c r="JPW88" s="94"/>
      <c r="JPX88" s="94"/>
      <c r="JPY88" s="94"/>
      <c r="JPZ88" s="94"/>
      <c r="JQA88" s="94"/>
      <c r="JQB88" s="94"/>
      <c r="JQC88" s="94"/>
      <c r="JQD88" s="94"/>
      <c r="JQE88" s="94"/>
      <c r="JQF88" s="94"/>
      <c r="JQG88" s="94"/>
      <c r="JQH88" s="94"/>
      <c r="JQI88" s="94"/>
      <c r="JQJ88" s="94"/>
      <c r="JQK88" s="94"/>
      <c r="JQL88" s="94"/>
      <c r="JQM88" s="94"/>
      <c r="JQN88" s="94"/>
      <c r="JQO88" s="94"/>
      <c r="JQP88" s="94"/>
      <c r="JQQ88" s="94"/>
      <c r="JQR88" s="94"/>
      <c r="JQS88" s="94"/>
      <c r="JQT88" s="94"/>
      <c r="JQU88" s="94"/>
      <c r="JQV88" s="94"/>
      <c r="JQW88" s="94"/>
      <c r="JQX88" s="94"/>
      <c r="JQY88" s="94"/>
      <c r="JQZ88" s="94"/>
      <c r="JRA88" s="94"/>
      <c r="JRB88" s="94"/>
      <c r="JRC88" s="94"/>
      <c r="JRD88" s="94"/>
      <c r="JRE88" s="94"/>
      <c r="JRF88" s="94"/>
      <c r="JRG88" s="94"/>
      <c r="JRH88" s="94"/>
      <c r="JRI88" s="94"/>
      <c r="JRJ88" s="94"/>
      <c r="JRK88" s="94"/>
      <c r="JRL88" s="94"/>
      <c r="JRM88" s="94"/>
      <c r="JRN88" s="94"/>
      <c r="JRO88" s="94"/>
      <c r="JRP88" s="94"/>
      <c r="JRQ88" s="94"/>
      <c r="JRR88" s="94"/>
      <c r="JRS88" s="94"/>
      <c r="JRT88" s="94"/>
      <c r="JRU88" s="94"/>
      <c r="JRV88" s="94"/>
      <c r="JRW88" s="94"/>
      <c r="JRX88" s="94"/>
      <c r="JRY88" s="94"/>
      <c r="JRZ88" s="94"/>
      <c r="JSA88" s="94"/>
      <c r="JSB88" s="94"/>
      <c r="JSC88" s="94"/>
      <c r="JSD88" s="94"/>
      <c r="JSE88" s="94"/>
      <c r="JSF88" s="94"/>
      <c r="JSG88" s="94"/>
      <c r="JSH88" s="94"/>
      <c r="JSI88" s="94"/>
      <c r="JSJ88" s="94"/>
      <c r="JSK88" s="94"/>
      <c r="JSL88" s="94"/>
      <c r="JSM88" s="94"/>
      <c r="JSN88" s="94"/>
      <c r="JSO88" s="94"/>
      <c r="JSP88" s="94"/>
      <c r="JSQ88" s="94"/>
      <c r="JSR88" s="94"/>
      <c r="JSS88" s="94"/>
      <c r="JST88" s="94"/>
      <c r="JSU88" s="94"/>
      <c r="JSV88" s="94"/>
      <c r="JSW88" s="94"/>
      <c r="JSX88" s="94"/>
      <c r="JSY88" s="94"/>
      <c r="JSZ88" s="94"/>
      <c r="JTA88" s="94"/>
      <c r="JTB88" s="94"/>
      <c r="JTC88" s="94"/>
      <c r="JTD88" s="94"/>
      <c r="JTE88" s="94"/>
      <c r="JTF88" s="94"/>
      <c r="JTG88" s="94"/>
      <c r="JTH88" s="94"/>
      <c r="JTI88" s="94"/>
      <c r="JTJ88" s="94"/>
      <c r="JTK88" s="94"/>
      <c r="JTL88" s="94"/>
      <c r="JTM88" s="94"/>
      <c r="JTN88" s="94"/>
      <c r="JTO88" s="94"/>
      <c r="JTP88" s="94"/>
      <c r="JTQ88" s="94"/>
      <c r="JTR88" s="94"/>
      <c r="JTS88" s="94"/>
      <c r="JTT88" s="94"/>
      <c r="JTU88" s="94"/>
      <c r="JTV88" s="94"/>
      <c r="JTW88" s="94"/>
      <c r="JTX88" s="94"/>
      <c r="JTY88" s="94"/>
      <c r="JTZ88" s="94"/>
      <c r="JUA88" s="94"/>
      <c r="JUB88" s="94"/>
      <c r="JUC88" s="94"/>
      <c r="JUD88" s="94"/>
      <c r="JUE88" s="94"/>
      <c r="JUF88" s="94"/>
      <c r="JUG88" s="94"/>
      <c r="JUH88" s="94"/>
      <c r="JUI88" s="94"/>
      <c r="JUJ88" s="94"/>
      <c r="JUK88" s="94"/>
      <c r="JUL88" s="94"/>
      <c r="JUM88" s="94"/>
      <c r="JUN88" s="94"/>
      <c r="JUO88" s="94"/>
      <c r="JUP88" s="94"/>
      <c r="JUQ88" s="94"/>
      <c r="JUR88" s="94"/>
      <c r="JUS88" s="94"/>
      <c r="JUT88" s="94"/>
      <c r="JUU88" s="94"/>
      <c r="JUV88" s="94"/>
      <c r="JUW88" s="94"/>
      <c r="JUX88" s="94"/>
      <c r="JUY88" s="94"/>
      <c r="JUZ88" s="94"/>
      <c r="JVA88" s="94"/>
      <c r="JVB88" s="94"/>
      <c r="JVC88" s="94"/>
      <c r="JVD88" s="94"/>
      <c r="JVE88" s="94"/>
      <c r="JVF88" s="94"/>
      <c r="JVG88" s="94"/>
      <c r="JVH88" s="94"/>
      <c r="JVI88" s="94"/>
      <c r="JVJ88" s="94"/>
      <c r="JVK88" s="94"/>
      <c r="JVL88" s="94"/>
      <c r="JVM88" s="94"/>
      <c r="JVN88" s="94"/>
      <c r="JVO88" s="94"/>
      <c r="JVP88" s="94"/>
      <c r="JVQ88" s="94"/>
      <c r="JVR88" s="94"/>
      <c r="JVS88" s="94"/>
      <c r="JVT88" s="94"/>
      <c r="JVU88" s="94"/>
      <c r="JVV88" s="94"/>
      <c r="JVW88" s="94"/>
      <c r="JVX88" s="94"/>
      <c r="JVY88" s="94"/>
      <c r="JVZ88" s="94"/>
      <c r="JWA88" s="94"/>
      <c r="JWB88" s="94"/>
      <c r="JWC88" s="94"/>
      <c r="JWD88" s="94"/>
      <c r="JWE88" s="94"/>
      <c r="JWF88" s="94"/>
      <c r="JWG88" s="94"/>
      <c r="JWH88" s="94"/>
      <c r="JWI88" s="94"/>
      <c r="JWJ88" s="94"/>
      <c r="JWK88" s="94"/>
      <c r="JWL88" s="94"/>
      <c r="JWM88" s="94"/>
      <c r="JWN88" s="94"/>
      <c r="JWO88" s="94"/>
      <c r="JWP88" s="94"/>
      <c r="JWQ88" s="94"/>
      <c r="JWR88" s="94"/>
      <c r="JWS88" s="94"/>
      <c r="JWT88" s="94"/>
      <c r="JWU88" s="94"/>
      <c r="JWV88" s="94"/>
      <c r="JWW88" s="94"/>
      <c r="JWX88" s="94"/>
      <c r="JWY88" s="94"/>
      <c r="JWZ88" s="94"/>
      <c r="JXA88" s="94"/>
      <c r="JXB88" s="94"/>
      <c r="JXC88" s="94"/>
      <c r="JXD88" s="94"/>
      <c r="JXE88" s="94"/>
      <c r="JXF88" s="94"/>
      <c r="JXG88" s="94"/>
      <c r="JXH88" s="94"/>
      <c r="JXI88" s="94"/>
      <c r="JXJ88" s="94"/>
      <c r="JXK88" s="94"/>
      <c r="JXL88" s="94"/>
      <c r="JXM88" s="94"/>
      <c r="JXN88" s="94"/>
      <c r="JXO88" s="94"/>
      <c r="JXP88" s="94"/>
      <c r="JXQ88" s="94"/>
      <c r="JXR88" s="94"/>
      <c r="JXS88" s="94"/>
      <c r="JXT88" s="94"/>
      <c r="JXU88" s="94"/>
      <c r="JXV88" s="94"/>
      <c r="JXW88" s="94"/>
      <c r="JXX88" s="94"/>
      <c r="JXY88" s="94"/>
      <c r="JXZ88" s="94"/>
      <c r="JYA88" s="94"/>
      <c r="JYB88" s="94"/>
      <c r="JYC88" s="94"/>
      <c r="JYD88" s="94"/>
      <c r="JYE88" s="94"/>
      <c r="JYF88" s="94"/>
      <c r="JYG88" s="94"/>
      <c r="JYH88" s="94"/>
      <c r="JYI88" s="94"/>
      <c r="JYJ88" s="94"/>
      <c r="JYK88" s="94"/>
      <c r="JYL88" s="94"/>
      <c r="JYM88" s="94"/>
      <c r="JYN88" s="94"/>
      <c r="JYO88" s="94"/>
      <c r="JYP88" s="94"/>
      <c r="JYQ88" s="94"/>
      <c r="JYR88" s="94"/>
      <c r="JYS88" s="94"/>
      <c r="JYT88" s="94"/>
      <c r="JYU88" s="94"/>
      <c r="JYV88" s="94"/>
      <c r="JYW88" s="94"/>
      <c r="JYX88" s="94"/>
      <c r="JYY88" s="94"/>
      <c r="JYZ88" s="94"/>
      <c r="JZA88" s="94"/>
      <c r="JZB88" s="94"/>
      <c r="JZC88" s="94"/>
      <c r="JZD88" s="94"/>
      <c r="JZE88" s="94"/>
      <c r="JZF88" s="94"/>
      <c r="JZG88" s="94"/>
      <c r="JZH88" s="94"/>
      <c r="JZI88" s="94"/>
      <c r="JZJ88" s="94"/>
      <c r="JZK88" s="94"/>
      <c r="JZL88" s="94"/>
      <c r="JZM88" s="94"/>
      <c r="JZN88" s="94"/>
      <c r="JZO88" s="94"/>
      <c r="JZP88" s="94"/>
      <c r="JZQ88" s="94"/>
      <c r="JZR88" s="94"/>
      <c r="JZS88" s="94"/>
      <c r="JZT88" s="94"/>
      <c r="JZU88" s="94"/>
      <c r="JZV88" s="94"/>
      <c r="JZW88" s="94"/>
      <c r="JZX88" s="94"/>
      <c r="JZY88" s="94"/>
      <c r="JZZ88" s="94"/>
      <c r="KAA88" s="94"/>
      <c r="KAB88" s="94"/>
      <c r="KAC88" s="94"/>
      <c r="KAD88" s="94"/>
      <c r="KAE88" s="94"/>
      <c r="KAF88" s="94"/>
      <c r="KAG88" s="94"/>
      <c r="KAH88" s="94"/>
      <c r="KAI88" s="94"/>
      <c r="KAJ88" s="94"/>
      <c r="KAK88" s="94"/>
      <c r="KAL88" s="94"/>
      <c r="KAM88" s="94"/>
      <c r="KAN88" s="94"/>
      <c r="KAO88" s="94"/>
      <c r="KAP88" s="94"/>
      <c r="KAQ88" s="94"/>
      <c r="KAR88" s="94"/>
      <c r="KAS88" s="94"/>
      <c r="KAT88" s="94"/>
      <c r="KAU88" s="94"/>
      <c r="KAV88" s="94"/>
      <c r="KAW88" s="94"/>
      <c r="KAX88" s="94"/>
      <c r="KAY88" s="94"/>
      <c r="KAZ88" s="94"/>
      <c r="KBA88" s="94"/>
      <c r="KBB88" s="94"/>
      <c r="KBC88" s="94"/>
      <c r="KBD88" s="94"/>
      <c r="KBE88" s="94"/>
      <c r="KBF88" s="94"/>
      <c r="KBG88" s="94"/>
      <c r="KBH88" s="94"/>
      <c r="KBI88" s="94"/>
      <c r="KBJ88" s="94"/>
      <c r="KBK88" s="94"/>
      <c r="KBL88" s="94"/>
      <c r="KBM88" s="94"/>
      <c r="KBN88" s="94"/>
      <c r="KBO88" s="94"/>
      <c r="KBP88" s="94"/>
      <c r="KBQ88" s="94"/>
      <c r="KBR88" s="94"/>
      <c r="KBS88" s="94"/>
      <c r="KBT88" s="94"/>
      <c r="KBU88" s="94"/>
      <c r="KBV88" s="94"/>
      <c r="KBW88" s="94"/>
      <c r="KBX88" s="94"/>
      <c r="KBY88" s="94"/>
      <c r="KBZ88" s="94"/>
      <c r="KCA88" s="94"/>
      <c r="KCB88" s="94"/>
      <c r="KCC88" s="94"/>
      <c r="KCD88" s="94"/>
      <c r="KCE88" s="94"/>
      <c r="KCF88" s="94"/>
      <c r="KCG88" s="94"/>
      <c r="KCH88" s="94"/>
      <c r="KCI88" s="94"/>
      <c r="KCJ88" s="94"/>
      <c r="KCK88" s="94"/>
      <c r="KCL88" s="94"/>
      <c r="KCM88" s="94"/>
      <c r="KCN88" s="94"/>
      <c r="KCO88" s="94"/>
      <c r="KCP88" s="94"/>
      <c r="KCQ88" s="94"/>
      <c r="KCR88" s="94"/>
      <c r="KCS88" s="94"/>
      <c r="KCT88" s="94"/>
      <c r="KCU88" s="94"/>
      <c r="KCV88" s="94"/>
      <c r="KCW88" s="94"/>
      <c r="KCX88" s="94"/>
      <c r="KCY88" s="94"/>
      <c r="KCZ88" s="94"/>
      <c r="KDA88" s="94"/>
      <c r="KDB88" s="94"/>
      <c r="KDC88" s="94"/>
      <c r="KDD88" s="94"/>
      <c r="KDE88" s="94"/>
      <c r="KDF88" s="94"/>
      <c r="KDG88" s="94"/>
      <c r="KDH88" s="94"/>
      <c r="KDI88" s="94"/>
      <c r="KDJ88" s="94"/>
      <c r="KDK88" s="94"/>
      <c r="KDL88" s="94"/>
      <c r="KDM88" s="94"/>
      <c r="KDN88" s="94"/>
      <c r="KDO88" s="94"/>
      <c r="KDP88" s="94"/>
      <c r="KDQ88" s="94"/>
      <c r="KDR88" s="94"/>
      <c r="KDS88" s="94"/>
      <c r="KDT88" s="94"/>
      <c r="KDU88" s="94"/>
      <c r="KDV88" s="94"/>
      <c r="KDW88" s="94"/>
      <c r="KDX88" s="94"/>
      <c r="KDY88" s="94"/>
      <c r="KDZ88" s="94"/>
      <c r="KEA88" s="94"/>
      <c r="KEB88" s="94"/>
      <c r="KEC88" s="94"/>
      <c r="KED88" s="94"/>
      <c r="KEE88" s="94"/>
      <c r="KEF88" s="94"/>
      <c r="KEG88" s="94"/>
      <c r="KEH88" s="94"/>
      <c r="KEI88" s="94"/>
      <c r="KEJ88" s="94"/>
      <c r="KEK88" s="94"/>
      <c r="KEL88" s="94"/>
      <c r="KEM88" s="94"/>
      <c r="KEN88" s="94"/>
      <c r="KEO88" s="94"/>
      <c r="KEP88" s="94"/>
      <c r="KEQ88" s="94"/>
      <c r="KER88" s="94"/>
      <c r="KES88" s="94"/>
      <c r="KET88" s="94"/>
      <c r="KEU88" s="94"/>
      <c r="KEV88" s="94"/>
      <c r="KEW88" s="94"/>
      <c r="KEX88" s="94"/>
      <c r="KEY88" s="94"/>
      <c r="KEZ88" s="94"/>
      <c r="KFA88" s="94"/>
      <c r="KFB88" s="94"/>
      <c r="KFC88" s="94"/>
      <c r="KFD88" s="94"/>
      <c r="KFE88" s="94"/>
      <c r="KFF88" s="94"/>
      <c r="KFG88" s="94"/>
      <c r="KFH88" s="94"/>
      <c r="KFI88" s="94"/>
      <c r="KFJ88" s="94"/>
      <c r="KFK88" s="94"/>
      <c r="KFL88" s="94"/>
      <c r="KFM88" s="94"/>
      <c r="KFN88" s="94"/>
      <c r="KFO88" s="94"/>
      <c r="KFP88" s="94"/>
      <c r="KFQ88" s="94"/>
      <c r="KFR88" s="94"/>
      <c r="KFS88" s="94"/>
      <c r="KFT88" s="94"/>
      <c r="KFU88" s="94"/>
      <c r="KFV88" s="94"/>
      <c r="KFW88" s="94"/>
      <c r="KFX88" s="94"/>
      <c r="KFY88" s="94"/>
      <c r="KFZ88" s="94"/>
      <c r="KGA88" s="94"/>
      <c r="KGB88" s="94"/>
      <c r="KGC88" s="94"/>
      <c r="KGD88" s="94"/>
      <c r="KGE88" s="94"/>
      <c r="KGF88" s="94"/>
      <c r="KGG88" s="94"/>
      <c r="KGH88" s="94"/>
      <c r="KGI88" s="94"/>
      <c r="KGJ88" s="94"/>
      <c r="KGK88" s="94"/>
      <c r="KGL88" s="94"/>
      <c r="KGM88" s="94"/>
      <c r="KGN88" s="94"/>
      <c r="KGO88" s="94"/>
      <c r="KGP88" s="94"/>
      <c r="KGQ88" s="94"/>
      <c r="KGR88" s="94"/>
      <c r="KGS88" s="94"/>
      <c r="KGT88" s="94"/>
      <c r="KGU88" s="94"/>
      <c r="KGV88" s="94"/>
      <c r="KGW88" s="94"/>
      <c r="KGX88" s="94"/>
      <c r="KGY88" s="94"/>
      <c r="KGZ88" s="94"/>
      <c r="KHA88" s="94"/>
      <c r="KHB88" s="94"/>
      <c r="KHC88" s="94"/>
      <c r="KHD88" s="94"/>
      <c r="KHE88" s="94"/>
      <c r="KHF88" s="94"/>
      <c r="KHG88" s="94"/>
      <c r="KHH88" s="94"/>
      <c r="KHI88" s="94"/>
      <c r="KHJ88" s="94"/>
      <c r="KHK88" s="94"/>
      <c r="KHL88" s="94"/>
      <c r="KHM88" s="94"/>
      <c r="KHN88" s="94"/>
      <c r="KHO88" s="94"/>
      <c r="KHP88" s="94"/>
      <c r="KHQ88" s="94"/>
      <c r="KHR88" s="94"/>
      <c r="KHS88" s="94"/>
      <c r="KHT88" s="94"/>
      <c r="KHU88" s="94"/>
      <c r="KHV88" s="94"/>
      <c r="KHW88" s="94"/>
      <c r="KHX88" s="94"/>
      <c r="KHY88" s="94"/>
      <c r="KHZ88" s="94"/>
      <c r="KIA88" s="94"/>
      <c r="KIB88" s="94"/>
      <c r="KIC88" s="94"/>
      <c r="KID88" s="94"/>
      <c r="KIE88" s="94"/>
      <c r="KIF88" s="94"/>
      <c r="KIG88" s="94"/>
      <c r="KIH88" s="94"/>
      <c r="KII88" s="94"/>
      <c r="KIJ88" s="94"/>
      <c r="KIK88" s="94"/>
      <c r="KIL88" s="94"/>
      <c r="KIM88" s="94"/>
      <c r="KIN88" s="94"/>
      <c r="KIO88" s="94"/>
      <c r="KIP88" s="94"/>
      <c r="KIQ88" s="94"/>
      <c r="KIR88" s="94"/>
      <c r="KIS88" s="94"/>
      <c r="KIT88" s="94"/>
      <c r="KIU88" s="94"/>
      <c r="KIV88" s="94"/>
      <c r="KIW88" s="94"/>
      <c r="KIX88" s="94"/>
      <c r="KIY88" s="94"/>
      <c r="KIZ88" s="94"/>
      <c r="KJA88" s="94"/>
      <c r="KJB88" s="94"/>
      <c r="KJC88" s="94"/>
      <c r="KJD88" s="94"/>
      <c r="KJE88" s="94"/>
      <c r="KJF88" s="94"/>
      <c r="KJG88" s="94"/>
      <c r="KJH88" s="94"/>
      <c r="KJI88" s="94"/>
      <c r="KJJ88" s="94"/>
      <c r="KJK88" s="94"/>
      <c r="KJL88" s="94"/>
      <c r="KJM88" s="94"/>
      <c r="KJN88" s="94"/>
      <c r="KJO88" s="94"/>
      <c r="KJP88" s="94"/>
      <c r="KJQ88" s="94"/>
      <c r="KJR88" s="94"/>
      <c r="KJS88" s="94"/>
      <c r="KJT88" s="94"/>
      <c r="KJU88" s="94"/>
      <c r="KJV88" s="94"/>
      <c r="KJW88" s="94"/>
      <c r="KJX88" s="94"/>
      <c r="KJY88" s="94"/>
      <c r="KJZ88" s="94"/>
      <c r="KKA88" s="94"/>
      <c r="KKB88" s="94"/>
      <c r="KKC88" s="94"/>
      <c r="KKD88" s="94"/>
      <c r="KKE88" s="94"/>
      <c r="KKF88" s="94"/>
      <c r="KKG88" s="94"/>
      <c r="KKH88" s="94"/>
      <c r="KKI88" s="94"/>
      <c r="KKJ88" s="94"/>
      <c r="KKK88" s="94"/>
      <c r="KKL88" s="94"/>
      <c r="KKM88" s="94"/>
      <c r="KKN88" s="94"/>
      <c r="KKO88" s="94"/>
      <c r="KKP88" s="94"/>
      <c r="KKQ88" s="94"/>
      <c r="KKR88" s="94"/>
      <c r="KKS88" s="94"/>
      <c r="KKT88" s="94"/>
      <c r="KKU88" s="94"/>
      <c r="KKV88" s="94"/>
      <c r="KKW88" s="94"/>
      <c r="KKX88" s="94"/>
      <c r="KKY88" s="94"/>
      <c r="KKZ88" s="94"/>
      <c r="KLA88" s="94"/>
      <c r="KLB88" s="94"/>
      <c r="KLC88" s="94"/>
      <c r="KLD88" s="94"/>
      <c r="KLE88" s="94"/>
      <c r="KLF88" s="94"/>
      <c r="KLG88" s="94"/>
      <c r="KLH88" s="94"/>
      <c r="KLI88" s="94"/>
      <c r="KLJ88" s="94"/>
      <c r="KLK88" s="94"/>
      <c r="KLL88" s="94"/>
      <c r="KLM88" s="94"/>
      <c r="KLN88" s="94"/>
      <c r="KLO88" s="94"/>
      <c r="KLP88" s="94"/>
      <c r="KLQ88" s="94"/>
      <c r="KLR88" s="94"/>
      <c r="KLS88" s="94"/>
      <c r="KLT88" s="94"/>
      <c r="KLU88" s="94"/>
      <c r="KLV88" s="94"/>
      <c r="KLW88" s="94"/>
      <c r="KLX88" s="94"/>
      <c r="KLY88" s="94"/>
      <c r="KLZ88" s="94"/>
      <c r="KMA88" s="94"/>
      <c r="KMB88" s="94"/>
      <c r="KMC88" s="94"/>
      <c r="KMD88" s="94"/>
      <c r="KME88" s="94"/>
      <c r="KMF88" s="94"/>
      <c r="KMG88" s="94"/>
      <c r="KMH88" s="94"/>
      <c r="KMI88" s="94"/>
      <c r="KMJ88" s="94"/>
      <c r="KMK88" s="94"/>
      <c r="KML88" s="94"/>
      <c r="KMM88" s="94"/>
      <c r="KMN88" s="94"/>
      <c r="KMO88" s="94"/>
      <c r="KMP88" s="94"/>
      <c r="KMQ88" s="94"/>
      <c r="KMR88" s="94"/>
      <c r="KMS88" s="94"/>
      <c r="KMT88" s="94"/>
      <c r="KMU88" s="94"/>
      <c r="KMV88" s="94"/>
      <c r="KMW88" s="94"/>
      <c r="KMX88" s="94"/>
      <c r="KMY88" s="94"/>
      <c r="KMZ88" s="94"/>
      <c r="KNA88" s="94"/>
      <c r="KNB88" s="94"/>
      <c r="KNC88" s="94"/>
      <c r="KND88" s="94"/>
      <c r="KNE88" s="94"/>
      <c r="KNF88" s="94"/>
      <c r="KNG88" s="94"/>
      <c r="KNH88" s="94"/>
      <c r="KNI88" s="94"/>
      <c r="KNJ88" s="94"/>
      <c r="KNK88" s="94"/>
      <c r="KNL88" s="94"/>
      <c r="KNM88" s="94"/>
      <c r="KNN88" s="94"/>
      <c r="KNO88" s="94"/>
      <c r="KNP88" s="94"/>
      <c r="KNQ88" s="94"/>
      <c r="KNR88" s="94"/>
      <c r="KNS88" s="94"/>
      <c r="KNT88" s="94"/>
      <c r="KNU88" s="94"/>
      <c r="KNV88" s="94"/>
      <c r="KNW88" s="94"/>
      <c r="KNX88" s="94"/>
      <c r="KNY88" s="94"/>
      <c r="KNZ88" s="94"/>
      <c r="KOA88" s="94"/>
      <c r="KOB88" s="94"/>
      <c r="KOC88" s="94"/>
      <c r="KOD88" s="94"/>
      <c r="KOE88" s="94"/>
      <c r="KOF88" s="94"/>
      <c r="KOG88" s="94"/>
      <c r="KOH88" s="94"/>
      <c r="KOI88" s="94"/>
      <c r="KOJ88" s="94"/>
      <c r="KOK88" s="94"/>
      <c r="KOL88" s="94"/>
      <c r="KOM88" s="94"/>
      <c r="KON88" s="94"/>
      <c r="KOO88" s="94"/>
      <c r="KOP88" s="94"/>
      <c r="KOQ88" s="94"/>
      <c r="KOR88" s="94"/>
      <c r="KOS88" s="94"/>
      <c r="KOT88" s="94"/>
      <c r="KOU88" s="94"/>
      <c r="KOV88" s="94"/>
      <c r="KOW88" s="94"/>
      <c r="KOX88" s="94"/>
      <c r="KOY88" s="94"/>
      <c r="KOZ88" s="94"/>
      <c r="KPA88" s="94"/>
      <c r="KPB88" s="94"/>
      <c r="KPC88" s="94"/>
      <c r="KPD88" s="94"/>
      <c r="KPE88" s="94"/>
      <c r="KPF88" s="94"/>
      <c r="KPG88" s="94"/>
      <c r="KPH88" s="94"/>
      <c r="KPI88" s="94"/>
      <c r="KPJ88" s="94"/>
      <c r="KPK88" s="94"/>
      <c r="KPL88" s="94"/>
      <c r="KPM88" s="94"/>
      <c r="KPN88" s="94"/>
      <c r="KPO88" s="94"/>
      <c r="KPP88" s="94"/>
      <c r="KPQ88" s="94"/>
      <c r="KPR88" s="94"/>
      <c r="KPS88" s="94"/>
      <c r="KPT88" s="94"/>
      <c r="KPU88" s="94"/>
      <c r="KPV88" s="94"/>
      <c r="KPW88" s="94"/>
      <c r="KPX88" s="94"/>
      <c r="KPY88" s="94"/>
      <c r="KPZ88" s="94"/>
      <c r="KQA88" s="94"/>
      <c r="KQB88" s="94"/>
      <c r="KQC88" s="94"/>
      <c r="KQD88" s="94"/>
      <c r="KQE88" s="94"/>
      <c r="KQF88" s="94"/>
      <c r="KQG88" s="94"/>
      <c r="KQH88" s="94"/>
      <c r="KQI88" s="94"/>
      <c r="KQJ88" s="94"/>
      <c r="KQK88" s="94"/>
      <c r="KQL88" s="94"/>
      <c r="KQM88" s="94"/>
      <c r="KQN88" s="94"/>
      <c r="KQO88" s="94"/>
      <c r="KQP88" s="94"/>
      <c r="KQQ88" s="94"/>
      <c r="KQR88" s="94"/>
      <c r="KQS88" s="94"/>
      <c r="KQT88" s="94"/>
      <c r="KQU88" s="94"/>
      <c r="KQV88" s="94"/>
      <c r="KQW88" s="94"/>
      <c r="KQX88" s="94"/>
      <c r="KQY88" s="94"/>
      <c r="KQZ88" s="94"/>
      <c r="KRA88" s="94"/>
      <c r="KRB88" s="94"/>
      <c r="KRC88" s="94"/>
      <c r="KRD88" s="94"/>
      <c r="KRE88" s="94"/>
      <c r="KRF88" s="94"/>
      <c r="KRG88" s="94"/>
      <c r="KRH88" s="94"/>
      <c r="KRI88" s="94"/>
      <c r="KRJ88" s="94"/>
      <c r="KRK88" s="94"/>
      <c r="KRL88" s="94"/>
      <c r="KRM88" s="94"/>
      <c r="KRN88" s="94"/>
      <c r="KRO88" s="94"/>
      <c r="KRP88" s="94"/>
      <c r="KRQ88" s="94"/>
      <c r="KRR88" s="94"/>
      <c r="KRS88" s="94"/>
      <c r="KRT88" s="94"/>
      <c r="KRU88" s="94"/>
      <c r="KRV88" s="94"/>
      <c r="KRW88" s="94"/>
      <c r="KRX88" s="94"/>
      <c r="KRY88" s="94"/>
      <c r="KRZ88" s="94"/>
      <c r="KSA88" s="94"/>
      <c r="KSB88" s="94"/>
      <c r="KSC88" s="94"/>
      <c r="KSD88" s="94"/>
      <c r="KSE88" s="94"/>
      <c r="KSF88" s="94"/>
      <c r="KSG88" s="94"/>
      <c r="KSH88" s="94"/>
      <c r="KSI88" s="94"/>
      <c r="KSJ88" s="94"/>
      <c r="KSK88" s="94"/>
      <c r="KSL88" s="94"/>
      <c r="KSM88" s="94"/>
      <c r="KSN88" s="94"/>
      <c r="KSO88" s="94"/>
      <c r="KSP88" s="94"/>
      <c r="KSQ88" s="94"/>
      <c r="KSR88" s="94"/>
      <c r="KSS88" s="94"/>
      <c r="KST88" s="94"/>
      <c r="KSU88" s="94"/>
      <c r="KSV88" s="94"/>
      <c r="KSW88" s="94"/>
      <c r="KSX88" s="94"/>
      <c r="KSY88" s="94"/>
      <c r="KSZ88" s="94"/>
      <c r="KTA88" s="94"/>
      <c r="KTB88" s="94"/>
      <c r="KTC88" s="94"/>
      <c r="KTD88" s="94"/>
      <c r="KTE88" s="94"/>
      <c r="KTF88" s="94"/>
      <c r="KTG88" s="94"/>
      <c r="KTH88" s="94"/>
      <c r="KTI88" s="94"/>
      <c r="KTJ88" s="94"/>
      <c r="KTK88" s="94"/>
      <c r="KTL88" s="94"/>
      <c r="KTM88" s="94"/>
      <c r="KTN88" s="94"/>
      <c r="KTO88" s="94"/>
      <c r="KTP88" s="94"/>
      <c r="KTQ88" s="94"/>
      <c r="KTR88" s="94"/>
      <c r="KTS88" s="94"/>
      <c r="KTT88" s="94"/>
      <c r="KTU88" s="94"/>
      <c r="KTV88" s="94"/>
      <c r="KTW88" s="94"/>
      <c r="KTX88" s="94"/>
      <c r="KTY88" s="94"/>
      <c r="KTZ88" s="94"/>
      <c r="KUA88" s="94"/>
      <c r="KUB88" s="94"/>
      <c r="KUC88" s="94"/>
      <c r="KUD88" s="94"/>
      <c r="KUE88" s="94"/>
      <c r="KUF88" s="94"/>
      <c r="KUG88" s="94"/>
      <c r="KUH88" s="94"/>
      <c r="KUI88" s="94"/>
      <c r="KUJ88" s="94"/>
      <c r="KUK88" s="94"/>
      <c r="KUL88" s="94"/>
      <c r="KUM88" s="94"/>
      <c r="KUN88" s="94"/>
      <c r="KUO88" s="94"/>
      <c r="KUP88" s="94"/>
      <c r="KUQ88" s="94"/>
      <c r="KUR88" s="94"/>
      <c r="KUS88" s="94"/>
      <c r="KUT88" s="94"/>
      <c r="KUU88" s="94"/>
      <c r="KUV88" s="94"/>
      <c r="KUW88" s="94"/>
      <c r="KUX88" s="94"/>
      <c r="KUY88" s="94"/>
      <c r="KUZ88" s="94"/>
      <c r="KVA88" s="94"/>
      <c r="KVB88" s="94"/>
      <c r="KVC88" s="94"/>
      <c r="KVD88" s="94"/>
      <c r="KVE88" s="94"/>
      <c r="KVF88" s="94"/>
      <c r="KVG88" s="94"/>
      <c r="KVH88" s="94"/>
      <c r="KVI88" s="94"/>
      <c r="KVJ88" s="94"/>
      <c r="KVK88" s="94"/>
      <c r="KVL88" s="94"/>
      <c r="KVM88" s="94"/>
      <c r="KVN88" s="94"/>
      <c r="KVO88" s="94"/>
      <c r="KVP88" s="94"/>
      <c r="KVQ88" s="94"/>
      <c r="KVR88" s="94"/>
      <c r="KVS88" s="94"/>
      <c r="KVT88" s="94"/>
      <c r="KVU88" s="94"/>
      <c r="KVV88" s="94"/>
      <c r="KVW88" s="94"/>
      <c r="KVX88" s="94"/>
      <c r="KVY88" s="94"/>
      <c r="KVZ88" s="94"/>
      <c r="KWA88" s="94"/>
      <c r="KWB88" s="94"/>
      <c r="KWC88" s="94"/>
      <c r="KWD88" s="94"/>
      <c r="KWE88" s="94"/>
      <c r="KWF88" s="94"/>
      <c r="KWG88" s="94"/>
      <c r="KWH88" s="94"/>
      <c r="KWI88" s="94"/>
      <c r="KWJ88" s="94"/>
      <c r="KWK88" s="94"/>
      <c r="KWL88" s="94"/>
      <c r="KWM88" s="94"/>
      <c r="KWN88" s="94"/>
      <c r="KWO88" s="94"/>
      <c r="KWP88" s="94"/>
      <c r="KWQ88" s="94"/>
      <c r="KWR88" s="94"/>
      <c r="KWS88" s="94"/>
      <c r="KWT88" s="94"/>
      <c r="KWU88" s="94"/>
      <c r="KWV88" s="94"/>
      <c r="KWW88" s="94"/>
      <c r="KWX88" s="94"/>
      <c r="KWY88" s="94"/>
      <c r="KWZ88" s="94"/>
      <c r="KXA88" s="94"/>
      <c r="KXB88" s="94"/>
      <c r="KXC88" s="94"/>
      <c r="KXD88" s="94"/>
      <c r="KXE88" s="94"/>
      <c r="KXF88" s="94"/>
      <c r="KXG88" s="94"/>
      <c r="KXH88" s="94"/>
      <c r="KXI88" s="94"/>
      <c r="KXJ88" s="94"/>
      <c r="KXK88" s="94"/>
      <c r="KXL88" s="94"/>
      <c r="KXM88" s="94"/>
      <c r="KXN88" s="94"/>
      <c r="KXO88" s="94"/>
      <c r="KXP88" s="94"/>
      <c r="KXQ88" s="94"/>
      <c r="KXR88" s="94"/>
      <c r="KXS88" s="94"/>
      <c r="KXT88" s="94"/>
      <c r="KXU88" s="94"/>
      <c r="KXV88" s="94"/>
      <c r="KXW88" s="94"/>
      <c r="KXX88" s="94"/>
      <c r="KXY88" s="94"/>
      <c r="KXZ88" s="94"/>
      <c r="KYA88" s="94"/>
      <c r="KYB88" s="94"/>
      <c r="KYC88" s="94"/>
      <c r="KYD88" s="94"/>
      <c r="KYE88" s="94"/>
      <c r="KYF88" s="94"/>
      <c r="KYG88" s="94"/>
      <c r="KYH88" s="94"/>
      <c r="KYI88" s="94"/>
      <c r="KYJ88" s="94"/>
      <c r="KYK88" s="94"/>
      <c r="KYL88" s="94"/>
      <c r="KYM88" s="94"/>
      <c r="KYN88" s="94"/>
      <c r="KYO88" s="94"/>
      <c r="KYP88" s="94"/>
      <c r="KYQ88" s="94"/>
      <c r="KYR88" s="94"/>
      <c r="KYS88" s="94"/>
      <c r="KYT88" s="94"/>
      <c r="KYU88" s="94"/>
      <c r="KYV88" s="94"/>
      <c r="KYW88" s="94"/>
      <c r="KYX88" s="94"/>
      <c r="KYY88" s="94"/>
      <c r="KYZ88" s="94"/>
      <c r="KZA88" s="94"/>
      <c r="KZB88" s="94"/>
      <c r="KZC88" s="94"/>
      <c r="KZD88" s="94"/>
      <c r="KZE88" s="94"/>
      <c r="KZF88" s="94"/>
      <c r="KZG88" s="94"/>
      <c r="KZH88" s="94"/>
      <c r="KZI88" s="94"/>
      <c r="KZJ88" s="94"/>
      <c r="KZK88" s="94"/>
      <c r="KZL88" s="94"/>
      <c r="KZM88" s="94"/>
      <c r="KZN88" s="94"/>
      <c r="KZO88" s="94"/>
      <c r="KZP88" s="94"/>
      <c r="KZQ88" s="94"/>
      <c r="KZR88" s="94"/>
      <c r="KZS88" s="94"/>
      <c r="KZT88" s="94"/>
      <c r="KZU88" s="94"/>
      <c r="KZV88" s="94"/>
      <c r="KZW88" s="94"/>
      <c r="KZX88" s="94"/>
      <c r="KZY88" s="94"/>
      <c r="KZZ88" s="94"/>
      <c r="LAA88" s="94"/>
      <c r="LAB88" s="94"/>
      <c r="LAC88" s="94"/>
      <c r="LAD88" s="94"/>
      <c r="LAE88" s="94"/>
      <c r="LAF88" s="94"/>
      <c r="LAG88" s="94"/>
      <c r="LAH88" s="94"/>
      <c r="LAI88" s="94"/>
      <c r="LAJ88" s="94"/>
      <c r="LAK88" s="94"/>
      <c r="LAL88" s="94"/>
      <c r="LAM88" s="94"/>
      <c r="LAN88" s="94"/>
      <c r="LAO88" s="94"/>
      <c r="LAP88" s="94"/>
      <c r="LAQ88" s="94"/>
      <c r="LAR88" s="94"/>
      <c r="LAS88" s="94"/>
      <c r="LAT88" s="94"/>
      <c r="LAU88" s="94"/>
      <c r="LAV88" s="94"/>
      <c r="LAW88" s="94"/>
      <c r="LAX88" s="94"/>
      <c r="LAY88" s="94"/>
      <c r="LAZ88" s="94"/>
      <c r="LBA88" s="94"/>
      <c r="LBB88" s="94"/>
      <c r="LBC88" s="94"/>
      <c r="LBD88" s="94"/>
      <c r="LBE88" s="94"/>
      <c r="LBF88" s="94"/>
      <c r="LBG88" s="94"/>
      <c r="LBH88" s="94"/>
      <c r="LBI88" s="94"/>
      <c r="LBJ88" s="94"/>
      <c r="LBK88" s="94"/>
      <c r="LBL88" s="94"/>
      <c r="LBM88" s="94"/>
      <c r="LBN88" s="94"/>
      <c r="LBO88" s="94"/>
      <c r="LBP88" s="94"/>
      <c r="LBQ88" s="94"/>
      <c r="LBR88" s="94"/>
      <c r="LBS88" s="94"/>
      <c r="LBT88" s="94"/>
      <c r="LBU88" s="94"/>
      <c r="LBV88" s="94"/>
      <c r="LBW88" s="94"/>
      <c r="LBX88" s="94"/>
      <c r="LBY88" s="94"/>
      <c r="LBZ88" s="94"/>
      <c r="LCA88" s="94"/>
      <c r="LCB88" s="94"/>
      <c r="LCC88" s="94"/>
      <c r="LCD88" s="94"/>
      <c r="LCE88" s="94"/>
      <c r="LCF88" s="94"/>
      <c r="LCG88" s="94"/>
      <c r="LCH88" s="94"/>
      <c r="LCI88" s="94"/>
      <c r="LCJ88" s="94"/>
      <c r="LCK88" s="94"/>
      <c r="LCL88" s="94"/>
      <c r="LCM88" s="94"/>
      <c r="LCN88" s="94"/>
      <c r="LCO88" s="94"/>
      <c r="LCP88" s="94"/>
      <c r="LCQ88" s="94"/>
      <c r="LCR88" s="94"/>
      <c r="LCS88" s="94"/>
      <c r="LCT88" s="94"/>
      <c r="LCU88" s="94"/>
      <c r="LCV88" s="94"/>
      <c r="LCW88" s="94"/>
      <c r="LCX88" s="94"/>
      <c r="LCY88" s="94"/>
      <c r="LCZ88" s="94"/>
      <c r="LDA88" s="94"/>
      <c r="LDB88" s="94"/>
      <c r="LDC88" s="94"/>
      <c r="LDD88" s="94"/>
      <c r="LDE88" s="94"/>
      <c r="LDF88" s="94"/>
      <c r="LDG88" s="94"/>
      <c r="LDH88" s="94"/>
      <c r="LDI88" s="94"/>
      <c r="LDJ88" s="94"/>
      <c r="LDK88" s="94"/>
      <c r="LDL88" s="94"/>
      <c r="LDM88" s="94"/>
      <c r="LDN88" s="94"/>
      <c r="LDO88" s="94"/>
      <c r="LDP88" s="94"/>
      <c r="LDQ88" s="94"/>
      <c r="LDR88" s="94"/>
      <c r="LDS88" s="94"/>
      <c r="LDT88" s="94"/>
      <c r="LDU88" s="94"/>
      <c r="LDV88" s="94"/>
      <c r="LDW88" s="94"/>
      <c r="LDX88" s="94"/>
      <c r="LDY88" s="94"/>
      <c r="LDZ88" s="94"/>
      <c r="LEA88" s="94"/>
      <c r="LEB88" s="94"/>
      <c r="LEC88" s="94"/>
      <c r="LED88" s="94"/>
      <c r="LEE88" s="94"/>
      <c r="LEF88" s="94"/>
      <c r="LEG88" s="94"/>
      <c r="LEH88" s="94"/>
      <c r="LEI88" s="94"/>
      <c r="LEJ88" s="94"/>
      <c r="LEK88" s="94"/>
      <c r="LEL88" s="94"/>
      <c r="LEM88" s="94"/>
      <c r="LEN88" s="94"/>
      <c r="LEO88" s="94"/>
      <c r="LEP88" s="94"/>
      <c r="LEQ88" s="94"/>
      <c r="LER88" s="94"/>
      <c r="LES88" s="94"/>
      <c r="LET88" s="94"/>
      <c r="LEU88" s="94"/>
      <c r="LEV88" s="94"/>
      <c r="LEW88" s="94"/>
      <c r="LEX88" s="94"/>
      <c r="LEY88" s="94"/>
      <c r="LEZ88" s="94"/>
      <c r="LFA88" s="94"/>
      <c r="LFB88" s="94"/>
      <c r="LFC88" s="94"/>
      <c r="LFD88" s="94"/>
      <c r="LFE88" s="94"/>
      <c r="LFF88" s="94"/>
      <c r="LFG88" s="94"/>
      <c r="LFH88" s="94"/>
      <c r="LFI88" s="94"/>
      <c r="LFJ88" s="94"/>
      <c r="LFK88" s="94"/>
      <c r="LFL88" s="94"/>
      <c r="LFM88" s="94"/>
      <c r="LFN88" s="94"/>
      <c r="LFO88" s="94"/>
      <c r="LFP88" s="94"/>
      <c r="LFQ88" s="94"/>
      <c r="LFR88" s="94"/>
      <c r="LFS88" s="94"/>
      <c r="LFT88" s="94"/>
      <c r="LFU88" s="94"/>
      <c r="LFV88" s="94"/>
      <c r="LFW88" s="94"/>
      <c r="LFX88" s="94"/>
      <c r="LFY88" s="94"/>
      <c r="LFZ88" s="94"/>
      <c r="LGA88" s="94"/>
      <c r="LGB88" s="94"/>
      <c r="LGC88" s="94"/>
      <c r="LGD88" s="94"/>
      <c r="LGE88" s="94"/>
      <c r="LGF88" s="94"/>
      <c r="LGG88" s="94"/>
      <c r="LGH88" s="94"/>
      <c r="LGI88" s="94"/>
      <c r="LGJ88" s="94"/>
      <c r="LGK88" s="94"/>
      <c r="LGL88" s="94"/>
      <c r="LGM88" s="94"/>
      <c r="LGN88" s="94"/>
      <c r="LGO88" s="94"/>
      <c r="LGP88" s="94"/>
      <c r="LGQ88" s="94"/>
      <c r="LGR88" s="94"/>
      <c r="LGS88" s="94"/>
      <c r="LGT88" s="94"/>
      <c r="LGU88" s="94"/>
      <c r="LGV88" s="94"/>
      <c r="LGW88" s="94"/>
      <c r="LGX88" s="94"/>
      <c r="LGY88" s="94"/>
      <c r="LGZ88" s="94"/>
      <c r="LHA88" s="94"/>
      <c r="LHB88" s="94"/>
      <c r="LHC88" s="94"/>
      <c r="LHD88" s="94"/>
      <c r="LHE88" s="94"/>
      <c r="LHF88" s="94"/>
      <c r="LHG88" s="94"/>
      <c r="LHH88" s="94"/>
      <c r="LHI88" s="94"/>
      <c r="LHJ88" s="94"/>
      <c r="LHK88" s="94"/>
      <c r="LHL88" s="94"/>
      <c r="LHM88" s="94"/>
      <c r="LHN88" s="94"/>
      <c r="LHO88" s="94"/>
      <c r="LHP88" s="94"/>
      <c r="LHQ88" s="94"/>
      <c r="LHR88" s="94"/>
      <c r="LHS88" s="94"/>
      <c r="LHT88" s="94"/>
      <c r="LHU88" s="94"/>
      <c r="LHV88" s="94"/>
      <c r="LHW88" s="94"/>
      <c r="LHX88" s="94"/>
      <c r="LHY88" s="94"/>
      <c r="LHZ88" s="94"/>
      <c r="LIA88" s="94"/>
      <c r="LIB88" s="94"/>
      <c r="LIC88" s="94"/>
      <c r="LID88" s="94"/>
      <c r="LIE88" s="94"/>
      <c r="LIF88" s="94"/>
      <c r="LIG88" s="94"/>
      <c r="LIH88" s="94"/>
      <c r="LII88" s="94"/>
      <c r="LIJ88" s="94"/>
      <c r="LIK88" s="94"/>
      <c r="LIL88" s="94"/>
      <c r="LIM88" s="94"/>
      <c r="LIN88" s="94"/>
      <c r="LIO88" s="94"/>
      <c r="LIP88" s="94"/>
      <c r="LIQ88" s="94"/>
      <c r="LIR88" s="94"/>
      <c r="LIS88" s="94"/>
      <c r="LIT88" s="94"/>
      <c r="LIU88" s="94"/>
      <c r="LIV88" s="94"/>
      <c r="LIW88" s="94"/>
      <c r="LIX88" s="94"/>
      <c r="LIY88" s="94"/>
      <c r="LIZ88" s="94"/>
      <c r="LJA88" s="94"/>
      <c r="LJB88" s="94"/>
      <c r="LJC88" s="94"/>
      <c r="LJD88" s="94"/>
      <c r="LJE88" s="94"/>
      <c r="LJF88" s="94"/>
      <c r="LJG88" s="94"/>
      <c r="LJH88" s="94"/>
      <c r="LJI88" s="94"/>
      <c r="LJJ88" s="94"/>
      <c r="LJK88" s="94"/>
      <c r="LJL88" s="94"/>
      <c r="LJM88" s="94"/>
      <c r="LJN88" s="94"/>
      <c r="LJO88" s="94"/>
      <c r="LJP88" s="94"/>
      <c r="LJQ88" s="94"/>
      <c r="LJR88" s="94"/>
      <c r="LJS88" s="94"/>
      <c r="LJT88" s="94"/>
      <c r="LJU88" s="94"/>
      <c r="LJV88" s="94"/>
      <c r="LJW88" s="94"/>
      <c r="LJX88" s="94"/>
      <c r="LJY88" s="94"/>
      <c r="LJZ88" s="94"/>
      <c r="LKA88" s="94"/>
      <c r="LKB88" s="94"/>
      <c r="LKC88" s="94"/>
      <c r="LKD88" s="94"/>
      <c r="LKE88" s="94"/>
      <c r="LKF88" s="94"/>
      <c r="LKG88" s="94"/>
      <c r="LKH88" s="94"/>
      <c r="LKI88" s="94"/>
      <c r="LKJ88" s="94"/>
      <c r="LKK88" s="94"/>
      <c r="LKL88" s="94"/>
      <c r="LKM88" s="94"/>
      <c r="LKN88" s="94"/>
      <c r="LKO88" s="94"/>
      <c r="LKP88" s="94"/>
      <c r="LKQ88" s="94"/>
      <c r="LKR88" s="94"/>
      <c r="LKS88" s="94"/>
      <c r="LKT88" s="94"/>
      <c r="LKU88" s="94"/>
      <c r="LKV88" s="94"/>
      <c r="LKW88" s="94"/>
      <c r="LKX88" s="94"/>
      <c r="LKY88" s="94"/>
      <c r="LKZ88" s="94"/>
      <c r="LLA88" s="94"/>
      <c r="LLB88" s="94"/>
      <c r="LLC88" s="94"/>
      <c r="LLD88" s="94"/>
      <c r="LLE88" s="94"/>
      <c r="LLF88" s="94"/>
      <c r="LLG88" s="94"/>
      <c r="LLH88" s="94"/>
      <c r="LLI88" s="94"/>
      <c r="LLJ88" s="94"/>
      <c r="LLK88" s="94"/>
      <c r="LLL88" s="94"/>
      <c r="LLM88" s="94"/>
      <c r="LLN88" s="94"/>
      <c r="LLO88" s="94"/>
      <c r="LLP88" s="94"/>
      <c r="LLQ88" s="94"/>
      <c r="LLR88" s="94"/>
      <c r="LLS88" s="94"/>
      <c r="LLT88" s="94"/>
      <c r="LLU88" s="94"/>
      <c r="LLV88" s="94"/>
      <c r="LLW88" s="94"/>
      <c r="LLX88" s="94"/>
      <c r="LLY88" s="94"/>
      <c r="LLZ88" s="94"/>
      <c r="LMA88" s="94"/>
      <c r="LMB88" s="94"/>
      <c r="LMC88" s="94"/>
      <c r="LMD88" s="94"/>
      <c r="LME88" s="94"/>
      <c r="LMF88" s="94"/>
      <c r="LMG88" s="94"/>
      <c r="LMH88" s="94"/>
      <c r="LMI88" s="94"/>
      <c r="LMJ88" s="94"/>
      <c r="LMK88" s="94"/>
      <c r="LML88" s="94"/>
      <c r="LMM88" s="94"/>
      <c r="LMN88" s="94"/>
      <c r="LMO88" s="94"/>
      <c r="LMP88" s="94"/>
      <c r="LMQ88" s="94"/>
      <c r="LMR88" s="94"/>
      <c r="LMS88" s="94"/>
      <c r="LMT88" s="94"/>
      <c r="LMU88" s="94"/>
      <c r="LMV88" s="94"/>
      <c r="LMW88" s="94"/>
      <c r="LMX88" s="94"/>
      <c r="LMY88" s="94"/>
      <c r="LMZ88" s="94"/>
      <c r="LNA88" s="94"/>
      <c r="LNB88" s="94"/>
      <c r="LNC88" s="94"/>
      <c r="LND88" s="94"/>
      <c r="LNE88" s="94"/>
      <c r="LNF88" s="94"/>
      <c r="LNG88" s="94"/>
      <c r="LNH88" s="94"/>
      <c r="LNI88" s="94"/>
      <c r="LNJ88" s="94"/>
      <c r="LNK88" s="94"/>
      <c r="LNL88" s="94"/>
      <c r="LNM88" s="94"/>
      <c r="LNN88" s="94"/>
      <c r="LNO88" s="94"/>
      <c r="LNP88" s="94"/>
      <c r="LNQ88" s="94"/>
      <c r="LNR88" s="94"/>
      <c r="LNS88" s="94"/>
      <c r="LNT88" s="94"/>
      <c r="LNU88" s="94"/>
      <c r="LNV88" s="94"/>
      <c r="LNW88" s="94"/>
      <c r="LNX88" s="94"/>
      <c r="LNY88" s="94"/>
      <c r="LNZ88" s="94"/>
      <c r="LOA88" s="94"/>
      <c r="LOB88" s="94"/>
      <c r="LOC88" s="94"/>
      <c r="LOD88" s="94"/>
      <c r="LOE88" s="94"/>
      <c r="LOF88" s="94"/>
      <c r="LOG88" s="94"/>
      <c r="LOH88" s="94"/>
      <c r="LOI88" s="94"/>
      <c r="LOJ88" s="94"/>
      <c r="LOK88" s="94"/>
      <c r="LOL88" s="94"/>
      <c r="LOM88" s="94"/>
      <c r="LON88" s="94"/>
      <c r="LOO88" s="94"/>
      <c r="LOP88" s="94"/>
      <c r="LOQ88" s="94"/>
      <c r="LOR88" s="94"/>
      <c r="LOS88" s="94"/>
      <c r="LOT88" s="94"/>
      <c r="LOU88" s="94"/>
      <c r="LOV88" s="94"/>
      <c r="LOW88" s="94"/>
      <c r="LOX88" s="94"/>
      <c r="LOY88" s="94"/>
      <c r="LOZ88" s="94"/>
      <c r="LPA88" s="94"/>
      <c r="LPB88" s="94"/>
      <c r="LPC88" s="94"/>
      <c r="LPD88" s="94"/>
      <c r="LPE88" s="94"/>
      <c r="LPF88" s="94"/>
      <c r="LPG88" s="94"/>
      <c r="LPH88" s="94"/>
      <c r="LPI88" s="94"/>
      <c r="LPJ88" s="94"/>
      <c r="LPK88" s="94"/>
      <c r="LPL88" s="94"/>
      <c r="LPM88" s="94"/>
      <c r="LPN88" s="94"/>
      <c r="LPO88" s="94"/>
      <c r="LPP88" s="94"/>
      <c r="LPQ88" s="94"/>
      <c r="LPR88" s="94"/>
      <c r="LPS88" s="94"/>
      <c r="LPT88" s="94"/>
      <c r="LPU88" s="94"/>
      <c r="LPV88" s="94"/>
      <c r="LPW88" s="94"/>
      <c r="LPX88" s="94"/>
      <c r="LPY88" s="94"/>
      <c r="LPZ88" s="94"/>
      <c r="LQA88" s="94"/>
      <c r="LQB88" s="94"/>
      <c r="LQC88" s="94"/>
      <c r="LQD88" s="94"/>
      <c r="LQE88" s="94"/>
      <c r="LQF88" s="94"/>
      <c r="LQG88" s="94"/>
      <c r="LQH88" s="94"/>
      <c r="LQI88" s="94"/>
      <c r="LQJ88" s="94"/>
      <c r="LQK88" s="94"/>
      <c r="LQL88" s="94"/>
      <c r="LQM88" s="94"/>
      <c r="LQN88" s="94"/>
      <c r="LQO88" s="94"/>
      <c r="LQP88" s="94"/>
      <c r="LQQ88" s="94"/>
      <c r="LQR88" s="94"/>
      <c r="LQS88" s="94"/>
      <c r="LQT88" s="94"/>
      <c r="LQU88" s="94"/>
      <c r="LQV88" s="94"/>
      <c r="LQW88" s="94"/>
      <c r="LQX88" s="94"/>
      <c r="LQY88" s="94"/>
      <c r="LQZ88" s="94"/>
      <c r="LRA88" s="94"/>
      <c r="LRB88" s="94"/>
      <c r="LRC88" s="94"/>
      <c r="LRD88" s="94"/>
      <c r="LRE88" s="94"/>
      <c r="LRF88" s="94"/>
      <c r="LRG88" s="94"/>
      <c r="LRH88" s="94"/>
      <c r="LRI88" s="94"/>
      <c r="LRJ88" s="94"/>
      <c r="LRK88" s="94"/>
      <c r="LRL88" s="94"/>
      <c r="LRM88" s="94"/>
      <c r="LRN88" s="94"/>
      <c r="LRO88" s="94"/>
      <c r="LRP88" s="94"/>
      <c r="LRQ88" s="94"/>
      <c r="LRR88" s="94"/>
      <c r="LRS88" s="94"/>
      <c r="LRT88" s="94"/>
      <c r="LRU88" s="94"/>
      <c r="LRV88" s="94"/>
      <c r="LRW88" s="94"/>
      <c r="LRX88" s="94"/>
      <c r="LRY88" s="94"/>
      <c r="LRZ88" s="94"/>
      <c r="LSA88" s="94"/>
      <c r="LSB88" s="94"/>
      <c r="LSC88" s="94"/>
      <c r="LSD88" s="94"/>
      <c r="LSE88" s="94"/>
      <c r="LSF88" s="94"/>
      <c r="LSG88" s="94"/>
      <c r="LSH88" s="94"/>
      <c r="LSI88" s="94"/>
      <c r="LSJ88" s="94"/>
      <c r="LSK88" s="94"/>
      <c r="LSL88" s="94"/>
      <c r="LSM88" s="94"/>
      <c r="LSN88" s="94"/>
      <c r="LSO88" s="94"/>
      <c r="LSP88" s="94"/>
      <c r="LSQ88" s="94"/>
      <c r="LSR88" s="94"/>
      <c r="LSS88" s="94"/>
      <c r="LST88" s="94"/>
      <c r="LSU88" s="94"/>
      <c r="LSV88" s="94"/>
      <c r="LSW88" s="94"/>
      <c r="LSX88" s="94"/>
      <c r="LSY88" s="94"/>
      <c r="LSZ88" s="94"/>
      <c r="LTA88" s="94"/>
      <c r="LTB88" s="94"/>
      <c r="LTC88" s="94"/>
      <c r="LTD88" s="94"/>
      <c r="LTE88" s="94"/>
      <c r="LTF88" s="94"/>
      <c r="LTG88" s="94"/>
      <c r="LTH88" s="94"/>
      <c r="LTI88" s="94"/>
      <c r="LTJ88" s="94"/>
      <c r="LTK88" s="94"/>
      <c r="LTL88" s="94"/>
      <c r="LTM88" s="94"/>
      <c r="LTN88" s="94"/>
      <c r="LTO88" s="94"/>
      <c r="LTP88" s="94"/>
      <c r="LTQ88" s="94"/>
      <c r="LTR88" s="94"/>
      <c r="LTS88" s="94"/>
      <c r="LTT88" s="94"/>
      <c r="LTU88" s="94"/>
      <c r="LTV88" s="94"/>
      <c r="LTW88" s="94"/>
      <c r="LTX88" s="94"/>
      <c r="LTY88" s="94"/>
      <c r="LTZ88" s="94"/>
      <c r="LUA88" s="94"/>
      <c r="LUB88" s="94"/>
      <c r="LUC88" s="94"/>
      <c r="LUD88" s="94"/>
      <c r="LUE88" s="94"/>
      <c r="LUF88" s="94"/>
      <c r="LUG88" s="94"/>
      <c r="LUH88" s="94"/>
      <c r="LUI88" s="94"/>
      <c r="LUJ88" s="94"/>
      <c r="LUK88" s="94"/>
      <c r="LUL88" s="94"/>
      <c r="LUM88" s="94"/>
      <c r="LUN88" s="94"/>
      <c r="LUO88" s="94"/>
      <c r="LUP88" s="94"/>
      <c r="LUQ88" s="94"/>
      <c r="LUR88" s="94"/>
      <c r="LUS88" s="94"/>
      <c r="LUT88" s="94"/>
      <c r="LUU88" s="94"/>
      <c r="LUV88" s="94"/>
      <c r="LUW88" s="94"/>
      <c r="LUX88" s="94"/>
      <c r="LUY88" s="94"/>
      <c r="LUZ88" s="94"/>
      <c r="LVA88" s="94"/>
      <c r="LVB88" s="94"/>
      <c r="LVC88" s="94"/>
      <c r="LVD88" s="94"/>
      <c r="LVE88" s="94"/>
      <c r="LVF88" s="94"/>
      <c r="LVG88" s="94"/>
      <c r="LVH88" s="94"/>
      <c r="LVI88" s="94"/>
      <c r="LVJ88" s="94"/>
      <c r="LVK88" s="94"/>
      <c r="LVL88" s="94"/>
      <c r="LVM88" s="94"/>
      <c r="LVN88" s="94"/>
      <c r="LVO88" s="94"/>
      <c r="LVP88" s="94"/>
      <c r="LVQ88" s="94"/>
      <c r="LVR88" s="94"/>
      <c r="LVS88" s="94"/>
      <c r="LVT88" s="94"/>
      <c r="LVU88" s="94"/>
      <c r="LVV88" s="94"/>
      <c r="LVW88" s="94"/>
      <c r="LVX88" s="94"/>
      <c r="LVY88" s="94"/>
      <c r="LVZ88" s="94"/>
      <c r="LWA88" s="94"/>
      <c r="LWB88" s="94"/>
      <c r="LWC88" s="94"/>
      <c r="LWD88" s="94"/>
      <c r="LWE88" s="94"/>
      <c r="LWF88" s="94"/>
      <c r="LWG88" s="94"/>
      <c r="LWH88" s="94"/>
      <c r="LWI88" s="94"/>
      <c r="LWJ88" s="94"/>
      <c r="LWK88" s="94"/>
      <c r="LWL88" s="94"/>
      <c r="LWM88" s="94"/>
      <c r="LWN88" s="94"/>
      <c r="LWO88" s="94"/>
      <c r="LWP88" s="94"/>
      <c r="LWQ88" s="94"/>
      <c r="LWR88" s="94"/>
      <c r="LWS88" s="94"/>
      <c r="LWT88" s="94"/>
      <c r="LWU88" s="94"/>
      <c r="LWV88" s="94"/>
      <c r="LWW88" s="94"/>
      <c r="LWX88" s="94"/>
      <c r="LWY88" s="94"/>
      <c r="LWZ88" s="94"/>
      <c r="LXA88" s="94"/>
      <c r="LXB88" s="94"/>
      <c r="LXC88" s="94"/>
      <c r="LXD88" s="94"/>
      <c r="LXE88" s="94"/>
      <c r="LXF88" s="94"/>
      <c r="LXG88" s="94"/>
      <c r="LXH88" s="94"/>
      <c r="LXI88" s="94"/>
      <c r="LXJ88" s="94"/>
      <c r="LXK88" s="94"/>
      <c r="LXL88" s="94"/>
      <c r="LXM88" s="94"/>
      <c r="LXN88" s="94"/>
      <c r="LXO88" s="94"/>
      <c r="LXP88" s="94"/>
      <c r="LXQ88" s="94"/>
      <c r="LXR88" s="94"/>
      <c r="LXS88" s="94"/>
      <c r="LXT88" s="94"/>
      <c r="LXU88" s="94"/>
      <c r="LXV88" s="94"/>
      <c r="LXW88" s="94"/>
      <c r="LXX88" s="94"/>
      <c r="LXY88" s="94"/>
      <c r="LXZ88" s="94"/>
      <c r="LYA88" s="94"/>
      <c r="LYB88" s="94"/>
      <c r="LYC88" s="94"/>
      <c r="LYD88" s="94"/>
      <c r="LYE88" s="94"/>
      <c r="LYF88" s="94"/>
      <c r="LYG88" s="94"/>
      <c r="LYH88" s="94"/>
      <c r="LYI88" s="94"/>
      <c r="LYJ88" s="94"/>
      <c r="LYK88" s="94"/>
      <c r="LYL88" s="94"/>
      <c r="LYM88" s="94"/>
      <c r="LYN88" s="94"/>
      <c r="LYO88" s="94"/>
      <c r="LYP88" s="94"/>
      <c r="LYQ88" s="94"/>
      <c r="LYR88" s="94"/>
      <c r="LYS88" s="94"/>
      <c r="LYT88" s="94"/>
      <c r="LYU88" s="94"/>
      <c r="LYV88" s="94"/>
      <c r="LYW88" s="94"/>
      <c r="LYX88" s="94"/>
      <c r="LYY88" s="94"/>
      <c r="LYZ88" s="94"/>
      <c r="LZA88" s="94"/>
      <c r="LZB88" s="94"/>
      <c r="LZC88" s="94"/>
      <c r="LZD88" s="94"/>
      <c r="LZE88" s="94"/>
      <c r="LZF88" s="94"/>
      <c r="LZG88" s="94"/>
      <c r="LZH88" s="94"/>
      <c r="LZI88" s="94"/>
      <c r="LZJ88" s="94"/>
      <c r="LZK88" s="94"/>
      <c r="LZL88" s="94"/>
      <c r="LZM88" s="94"/>
      <c r="LZN88" s="94"/>
      <c r="LZO88" s="94"/>
      <c r="LZP88" s="94"/>
      <c r="LZQ88" s="94"/>
      <c r="LZR88" s="94"/>
      <c r="LZS88" s="94"/>
      <c r="LZT88" s="94"/>
      <c r="LZU88" s="94"/>
      <c r="LZV88" s="94"/>
      <c r="LZW88" s="94"/>
      <c r="LZX88" s="94"/>
      <c r="LZY88" s="94"/>
      <c r="LZZ88" s="94"/>
      <c r="MAA88" s="94"/>
      <c r="MAB88" s="94"/>
      <c r="MAC88" s="94"/>
      <c r="MAD88" s="94"/>
      <c r="MAE88" s="94"/>
      <c r="MAF88" s="94"/>
      <c r="MAG88" s="94"/>
      <c r="MAH88" s="94"/>
      <c r="MAI88" s="94"/>
      <c r="MAJ88" s="94"/>
      <c r="MAK88" s="94"/>
      <c r="MAL88" s="94"/>
      <c r="MAM88" s="94"/>
      <c r="MAN88" s="94"/>
      <c r="MAO88" s="94"/>
      <c r="MAP88" s="94"/>
      <c r="MAQ88" s="94"/>
      <c r="MAR88" s="94"/>
      <c r="MAS88" s="94"/>
      <c r="MAT88" s="94"/>
      <c r="MAU88" s="94"/>
      <c r="MAV88" s="94"/>
      <c r="MAW88" s="94"/>
      <c r="MAX88" s="94"/>
      <c r="MAY88" s="94"/>
      <c r="MAZ88" s="94"/>
      <c r="MBA88" s="94"/>
      <c r="MBB88" s="94"/>
      <c r="MBC88" s="94"/>
      <c r="MBD88" s="94"/>
      <c r="MBE88" s="94"/>
      <c r="MBF88" s="94"/>
      <c r="MBG88" s="94"/>
      <c r="MBH88" s="94"/>
      <c r="MBI88" s="94"/>
      <c r="MBJ88" s="94"/>
      <c r="MBK88" s="94"/>
      <c r="MBL88" s="94"/>
      <c r="MBM88" s="94"/>
      <c r="MBN88" s="94"/>
      <c r="MBO88" s="94"/>
      <c r="MBP88" s="94"/>
      <c r="MBQ88" s="94"/>
      <c r="MBR88" s="94"/>
      <c r="MBS88" s="94"/>
      <c r="MBT88" s="94"/>
      <c r="MBU88" s="94"/>
      <c r="MBV88" s="94"/>
      <c r="MBW88" s="94"/>
      <c r="MBX88" s="94"/>
      <c r="MBY88" s="94"/>
      <c r="MBZ88" s="94"/>
      <c r="MCA88" s="94"/>
      <c r="MCB88" s="94"/>
      <c r="MCC88" s="94"/>
      <c r="MCD88" s="94"/>
      <c r="MCE88" s="94"/>
      <c r="MCF88" s="94"/>
      <c r="MCG88" s="94"/>
      <c r="MCH88" s="94"/>
      <c r="MCI88" s="94"/>
      <c r="MCJ88" s="94"/>
      <c r="MCK88" s="94"/>
      <c r="MCL88" s="94"/>
      <c r="MCM88" s="94"/>
      <c r="MCN88" s="94"/>
      <c r="MCO88" s="94"/>
      <c r="MCP88" s="94"/>
      <c r="MCQ88" s="94"/>
      <c r="MCR88" s="94"/>
      <c r="MCS88" s="94"/>
      <c r="MCT88" s="94"/>
      <c r="MCU88" s="94"/>
      <c r="MCV88" s="94"/>
      <c r="MCW88" s="94"/>
      <c r="MCX88" s="94"/>
      <c r="MCY88" s="94"/>
      <c r="MCZ88" s="94"/>
      <c r="MDA88" s="94"/>
      <c r="MDB88" s="94"/>
      <c r="MDC88" s="94"/>
      <c r="MDD88" s="94"/>
      <c r="MDE88" s="94"/>
      <c r="MDF88" s="94"/>
      <c r="MDG88" s="94"/>
      <c r="MDH88" s="94"/>
      <c r="MDI88" s="94"/>
      <c r="MDJ88" s="94"/>
      <c r="MDK88" s="94"/>
      <c r="MDL88" s="94"/>
      <c r="MDM88" s="94"/>
      <c r="MDN88" s="94"/>
      <c r="MDO88" s="94"/>
      <c r="MDP88" s="94"/>
      <c r="MDQ88" s="94"/>
      <c r="MDR88" s="94"/>
      <c r="MDS88" s="94"/>
      <c r="MDT88" s="94"/>
      <c r="MDU88" s="94"/>
      <c r="MDV88" s="94"/>
      <c r="MDW88" s="94"/>
      <c r="MDX88" s="94"/>
      <c r="MDY88" s="94"/>
      <c r="MDZ88" s="94"/>
      <c r="MEA88" s="94"/>
      <c r="MEB88" s="94"/>
      <c r="MEC88" s="94"/>
      <c r="MED88" s="94"/>
      <c r="MEE88" s="94"/>
      <c r="MEF88" s="94"/>
      <c r="MEG88" s="94"/>
      <c r="MEH88" s="94"/>
      <c r="MEI88" s="94"/>
      <c r="MEJ88" s="94"/>
      <c r="MEK88" s="94"/>
      <c r="MEL88" s="94"/>
      <c r="MEM88" s="94"/>
      <c r="MEN88" s="94"/>
      <c r="MEO88" s="94"/>
      <c r="MEP88" s="94"/>
      <c r="MEQ88" s="94"/>
      <c r="MER88" s="94"/>
      <c r="MES88" s="94"/>
      <c r="MET88" s="94"/>
      <c r="MEU88" s="94"/>
      <c r="MEV88" s="94"/>
      <c r="MEW88" s="94"/>
      <c r="MEX88" s="94"/>
      <c r="MEY88" s="94"/>
      <c r="MEZ88" s="94"/>
      <c r="MFA88" s="94"/>
      <c r="MFB88" s="94"/>
      <c r="MFC88" s="94"/>
      <c r="MFD88" s="94"/>
      <c r="MFE88" s="94"/>
      <c r="MFF88" s="94"/>
      <c r="MFG88" s="94"/>
      <c r="MFH88" s="94"/>
      <c r="MFI88" s="94"/>
      <c r="MFJ88" s="94"/>
      <c r="MFK88" s="94"/>
      <c r="MFL88" s="94"/>
      <c r="MFM88" s="94"/>
      <c r="MFN88" s="94"/>
      <c r="MFO88" s="94"/>
      <c r="MFP88" s="94"/>
      <c r="MFQ88" s="94"/>
      <c r="MFR88" s="94"/>
      <c r="MFS88" s="94"/>
      <c r="MFT88" s="94"/>
      <c r="MFU88" s="94"/>
      <c r="MFV88" s="94"/>
      <c r="MFW88" s="94"/>
      <c r="MFX88" s="94"/>
      <c r="MFY88" s="94"/>
      <c r="MFZ88" s="94"/>
      <c r="MGA88" s="94"/>
      <c r="MGB88" s="94"/>
      <c r="MGC88" s="94"/>
      <c r="MGD88" s="94"/>
      <c r="MGE88" s="94"/>
      <c r="MGF88" s="94"/>
      <c r="MGG88" s="94"/>
      <c r="MGH88" s="94"/>
      <c r="MGI88" s="94"/>
      <c r="MGJ88" s="94"/>
      <c r="MGK88" s="94"/>
      <c r="MGL88" s="94"/>
      <c r="MGM88" s="94"/>
      <c r="MGN88" s="94"/>
      <c r="MGO88" s="94"/>
      <c r="MGP88" s="94"/>
      <c r="MGQ88" s="94"/>
      <c r="MGR88" s="94"/>
      <c r="MGS88" s="94"/>
      <c r="MGT88" s="94"/>
      <c r="MGU88" s="94"/>
      <c r="MGV88" s="94"/>
      <c r="MGW88" s="94"/>
      <c r="MGX88" s="94"/>
      <c r="MGY88" s="94"/>
      <c r="MGZ88" s="94"/>
      <c r="MHA88" s="94"/>
      <c r="MHB88" s="94"/>
      <c r="MHC88" s="94"/>
      <c r="MHD88" s="94"/>
      <c r="MHE88" s="94"/>
      <c r="MHF88" s="94"/>
      <c r="MHG88" s="94"/>
      <c r="MHH88" s="94"/>
      <c r="MHI88" s="94"/>
      <c r="MHJ88" s="94"/>
      <c r="MHK88" s="94"/>
      <c r="MHL88" s="94"/>
      <c r="MHM88" s="94"/>
      <c r="MHN88" s="94"/>
      <c r="MHO88" s="94"/>
      <c r="MHP88" s="94"/>
      <c r="MHQ88" s="94"/>
      <c r="MHR88" s="94"/>
      <c r="MHS88" s="94"/>
      <c r="MHT88" s="94"/>
      <c r="MHU88" s="94"/>
      <c r="MHV88" s="94"/>
      <c r="MHW88" s="94"/>
      <c r="MHX88" s="94"/>
      <c r="MHY88" s="94"/>
      <c r="MHZ88" s="94"/>
      <c r="MIA88" s="94"/>
      <c r="MIB88" s="94"/>
      <c r="MIC88" s="94"/>
      <c r="MID88" s="94"/>
      <c r="MIE88" s="94"/>
      <c r="MIF88" s="94"/>
      <c r="MIG88" s="94"/>
      <c r="MIH88" s="94"/>
      <c r="MII88" s="94"/>
      <c r="MIJ88" s="94"/>
      <c r="MIK88" s="94"/>
      <c r="MIL88" s="94"/>
      <c r="MIM88" s="94"/>
      <c r="MIN88" s="94"/>
      <c r="MIO88" s="94"/>
      <c r="MIP88" s="94"/>
      <c r="MIQ88" s="94"/>
      <c r="MIR88" s="94"/>
      <c r="MIS88" s="94"/>
      <c r="MIT88" s="94"/>
      <c r="MIU88" s="94"/>
      <c r="MIV88" s="94"/>
      <c r="MIW88" s="94"/>
      <c r="MIX88" s="94"/>
      <c r="MIY88" s="94"/>
      <c r="MIZ88" s="94"/>
      <c r="MJA88" s="94"/>
      <c r="MJB88" s="94"/>
      <c r="MJC88" s="94"/>
      <c r="MJD88" s="94"/>
      <c r="MJE88" s="94"/>
      <c r="MJF88" s="94"/>
      <c r="MJG88" s="94"/>
      <c r="MJH88" s="94"/>
      <c r="MJI88" s="94"/>
      <c r="MJJ88" s="94"/>
      <c r="MJK88" s="94"/>
      <c r="MJL88" s="94"/>
      <c r="MJM88" s="94"/>
      <c r="MJN88" s="94"/>
      <c r="MJO88" s="94"/>
      <c r="MJP88" s="94"/>
      <c r="MJQ88" s="94"/>
      <c r="MJR88" s="94"/>
      <c r="MJS88" s="94"/>
      <c r="MJT88" s="94"/>
      <c r="MJU88" s="94"/>
      <c r="MJV88" s="94"/>
      <c r="MJW88" s="94"/>
      <c r="MJX88" s="94"/>
      <c r="MJY88" s="94"/>
      <c r="MJZ88" s="94"/>
      <c r="MKA88" s="94"/>
      <c r="MKB88" s="94"/>
      <c r="MKC88" s="94"/>
      <c r="MKD88" s="94"/>
      <c r="MKE88" s="94"/>
      <c r="MKF88" s="94"/>
      <c r="MKG88" s="94"/>
      <c r="MKH88" s="94"/>
      <c r="MKI88" s="94"/>
      <c r="MKJ88" s="94"/>
      <c r="MKK88" s="94"/>
      <c r="MKL88" s="94"/>
      <c r="MKM88" s="94"/>
      <c r="MKN88" s="94"/>
      <c r="MKO88" s="94"/>
      <c r="MKP88" s="94"/>
      <c r="MKQ88" s="94"/>
      <c r="MKR88" s="94"/>
      <c r="MKS88" s="94"/>
      <c r="MKT88" s="94"/>
      <c r="MKU88" s="94"/>
      <c r="MKV88" s="94"/>
      <c r="MKW88" s="94"/>
      <c r="MKX88" s="94"/>
      <c r="MKY88" s="94"/>
      <c r="MKZ88" s="94"/>
      <c r="MLA88" s="94"/>
      <c r="MLB88" s="94"/>
      <c r="MLC88" s="94"/>
      <c r="MLD88" s="94"/>
      <c r="MLE88" s="94"/>
      <c r="MLF88" s="94"/>
      <c r="MLG88" s="94"/>
      <c r="MLH88" s="94"/>
      <c r="MLI88" s="94"/>
      <c r="MLJ88" s="94"/>
      <c r="MLK88" s="94"/>
      <c r="MLL88" s="94"/>
      <c r="MLM88" s="94"/>
      <c r="MLN88" s="94"/>
      <c r="MLO88" s="94"/>
      <c r="MLP88" s="94"/>
      <c r="MLQ88" s="94"/>
      <c r="MLR88" s="94"/>
      <c r="MLS88" s="94"/>
      <c r="MLT88" s="94"/>
      <c r="MLU88" s="94"/>
      <c r="MLV88" s="94"/>
      <c r="MLW88" s="94"/>
      <c r="MLX88" s="94"/>
      <c r="MLY88" s="94"/>
      <c r="MLZ88" s="94"/>
      <c r="MMA88" s="94"/>
      <c r="MMB88" s="94"/>
      <c r="MMC88" s="94"/>
      <c r="MMD88" s="94"/>
      <c r="MME88" s="94"/>
      <c r="MMF88" s="94"/>
      <c r="MMG88" s="94"/>
      <c r="MMH88" s="94"/>
      <c r="MMI88" s="94"/>
      <c r="MMJ88" s="94"/>
      <c r="MMK88" s="94"/>
      <c r="MML88" s="94"/>
      <c r="MMM88" s="94"/>
      <c r="MMN88" s="94"/>
      <c r="MMO88" s="94"/>
      <c r="MMP88" s="94"/>
      <c r="MMQ88" s="94"/>
      <c r="MMR88" s="94"/>
      <c r="MMS88" s="94"/>
      <c r="MMT88" s="94"/>
      <c r="MMU88" s="94"/>
      <c r="MMV88" s="94"/>
      <c r="MMW88" s="94"/>
      <c r="MMX88" s="94"/>
      <c r="MMY88" s="94"/>
      <c r="MMZ88" s="94"/>
      <c r="MNA88" s="94"/>
      <c r="MNB88" s="94"/>
      <c r="MNC88" s="94"/>
      <c r="MND88" s="94"/>
      <c r="MNE88" s="94"/>
      <c r="MNF88" s="94"/>
      <c r="MNG88" s="94"/>
      <c r="MNH88" s="94"/>
      <c r="MNI88" s="94"/>
      <c r="MNJ88" s="94"/>
      <c r="MNK88" s="94"/>
      <c r="MNL88" s="94"/>
      <c r="MNM88" s="94"/>
      <c r="MNN88" s="94"/>
      <c r="MNO88" s="94"/>
      <c r="MNP88" s="94"/>
      <c r="MNQ88" s="94"/>
      <c r="MNR88" s="94"/>
      <c r="MNS88" s="94"/>
      <c r="MNT88" s="94"/>
      <c r="MNU88" s="94"/>
      <c r="MNV88" s="94"/>
      <c r="MNW88" s="94"/>
      <c r="MNX88" s="94"/>
      <c r="MNY88" s="94"/>
      <c r="MNZ88" s="94"/>
      <c r="MOA88" s="94"/>
      <c r="MOB88" s="94"/>
      <c r="MOC88" s="94"/>
      <c r="MOD88" s="94"/>
      <c r="MOE88" s="94"/>
      <c r="MOF88" s="94"/>
      <c r="MOG88" s="94"/>
      <c r="MOH88" s="94"/>
      <c r="MOI88" s="94"/>
      <c r="MOJ88" s="94"/>
      <c r="MOK88" s="94"/>
      <c r="MOL88" s="94"/>
      <c r="MOM88" s="94"/>
      <c r="MON88" s="94"/>
      <c r="MOO88" s="94"/>
      <c r="MOP88" s="94"/>
      <c r="MOQ88" s="94"/>
      <c r="MOR88" s="94"/>
      <c r="MOS88" s="94"/>
      <c r="MOT88" s="94"/>
      <c r="MOU88" s="94"/>
      <c r="MOV88" s="94"/>
      <c r="MOW88" s="94"/>
      <c r="MOX88" s="94"/>
      <c r="MOY88" s="94"/>
      <c r="MOZ88" s="94"/>
      <c r="MPA88" s="94"/>
      <c r="MPB88" s="94"/>
      <c r="MPC88" s="94"/>
      <c r="MPD88" s="94"/>
      <c r="MPE88" s="94"/>
      <c r="MPF88" s="94"/>
      <c r="MPG88" s="94"/>
      <c r="MPH88" s="94"/>
      <c r="MPI88" s="94"/>
      <c r="MPJ88" s="94"/>
      <c r="MPK88" s="94"/>
      <c r="MPL88" s="94"/>
      <c r="MPM88" s="94"/>
      <c r="MPN88" s="94"/>
      <c r="MPO88" s="94"/>
      <c r="MPP88" s="94"/>
      <c r="MPQ88" s="94"/>
      <c r="MPR88" s="94"/>
      <c r="MPS88" s="94"/>
      <c r="MPT88" s="94"/>
      <c r="MPU88" s="94"/>
      <c r="MPV88" s="94"/>
      <c r="MPW88" s="94"/>
      <c r="MPX88" s="94"/>
      <c r="MPY88" s="94"/>
      <c r="MPZ88" s="94"/>
      <c r="MQA88" s="94"/>
      <c r="MQB88" s="94"/>
      <c r="MQC88" s="94"/>
      <c r="MQD88" s="94"/>
      <c r="MQE88" s="94"/>
      <c r="MQF88" s="94"/>
      <c r="MQG88" s="94"/>
      <c r="MQH88" s="94"/>
      <c r="MQI88" s="94"/>
      <c r="MQJ88" s="94"/>
      <c r="MQK88" s="94"/>
      <c r="MQL88" s="94"/>
      <c r="MQM88" s="94"/>
      <c r="MQN88" s="94"/>
      <c r="MQO88" s="94"/>
      <c r="MQP88" s="94"/>
      <c r="MQQ88" s="94"/>
      <c r="MQR88" s="94"/>
      <c r="MQS88" s="94"/>
      <c r="MQT88" s="94"/>
      <c r="MQU88" s="94"/>
      <c r="MQV88" s="94"/>
      <c r="MQW88" s="94"/>
      <c r="MQX88" s="94"/>
      <c r="MQY88" s="94"/>
      <c r="MQZ88" s="94"/>
      <c r="MRA88" s="94"/>
      <c r="MRB88" s="94"/>
      <c r="MRC88" s="94"/>
      <c r="MRD88" s="94"/>
      <c r="MRE88" s="94"/>
      <c r="MRF88" s="94"/>
      <c r="MRG88" s="94"/>
      <c r="MRH88" s="94"/>
      <c r="MRI88" s="94"/>
      <c r="MRJ88" s="94"/>
      <c r="MRK88" s="94"/>
      <c r="MRL88" s="94"/>
      <c r="MRM88" s="94"/>
      <c r="MRN88" s="94"/>
      <c r="MRO88" s="94"/>
      <c r="MRP88" s="94"/>
      <c r="MRQ88" s="94"/>
      <c r="MRR88" s="94"/>
      <c r="MRS88" s="94"/>
      <c r="MRT88" s="94"/>
      <c r="MRU88" s="94"/>
      <c r="MRV88" s="94"/>
      <c r="MRW88" s="94"/>
      <c r="MRX88" s="94"/>
      <c r="MRY88" s="94"/>
      <c r="MRZ88" s="94"/>
      <c r="MSA88" s="94"/>
      <c r="MSB88" s="94"/>
      <c r="MSC88" s="94"/>
      <c r="MSD88" s="94"/>
      <c r="MSE88" s="94"/>
      <c r="MSF88" s="94"/>
      <c r="MSG88" s="94"/>
      <c r="MSH88" s="94"/>
      <c r="MSI88" s="94"/>
      <c r="MSJ88" s="94"/>
      <c r="MSK88" s="94"/>
      <c r="MSL88" s="94"/>
      <c r="MSM88" s="94"/>
      <c r="MSN88" s="94"/>
      <c r="MSO88" s="94"/>
      <c r="MSP88" s="94"/>
      <c r="MSQ88" s="94"/>
      <c r="MSR88" s="94"/>
      <c r="MSS88" s="94"/>
      <c r="MST88" s="94"/>
      <c r="MSU88" s="94"/>
      <c r="MSV88" s="94"/>
      <c r="MSW88" s="94"/>
      <c r="MSX88" s="94"/>
      <c r="MSY88" s="94"/>
      <c r="MSZ88" s="94"/>
      <c r="MTA88" s="94"/>
      <c r="MTB88" s="94"/>
      <c r="MTC88" s="94"/>
      <c r="MTD88" s="94"/>
      <c r="MTE88" s="94"/>
      <c r="MTF88" s="94"/>
      <c r="MTG88" s="94"/>
      <c r="MTH88" s="94"/>
      <c r="MTI88" s="94"/>
      <c r="MTJ88" s="94"/>
      <c r="MTK88" s="94"/>
      <c r="MTL88" s="94"/>
      <c r="MTM88" s="94"/>
      <c r="MTN88" s="94"/>
      <c r="MTO88" s="94"/>
      <c r="MTP88" s="94"/>
      <c r="MTQ88" s="94"/>
      <c r="MTR88" s="94"/>
      <c r="MTS88" s="94"/>
      <c r="MTT88" s="94"/>
      <c r="MTU88" s="94"/>
      <c r="MTV88" s="94"/>
      <c r="MTW88" s="94"/>
      <c r="MTX88" s="94"/>
      <c r="MTY88" s="94"/>
      <c r="MTZ88" s="94"/>
      <c r="MUA88" s="94"/>
      <c r="MUB88" s="94"/>
      <c r="MUC88" s="94"/>
      <c r="MUD88" s="94"/>
      <c r="MUE88" s="94"/>
      <c r="MUF88" s="94"/>
      <c r="MUG88" s="94"/>
      <c r="MUH88" s="94"/>
      <c r="MUI88" s="94"/>
      <c r="MUJ88" s="94"/>
      <c r="MUK88" s="94"/>
      <c r="MUL88" s="94"/>
      <c r="MUM88" s="94"/>
      <c r="MUN88" s="94"/>
      <c r="MUO88" s="94"/>
      <c r="MUP88" s="94"/>
      <c r="MUQ88" s="94"/>
      <c r="MUR88" s="94"/>
      <c r="MUS88" s="94"/>
      <c r="MUT88" s="94"/>
      <c r="MUU88" s="94"/>
      <c r="MUV88" s="94"/>
      <c r="MUW88" s="94"/>
      <c r="MUX88" s="94"/>
      <c r="MUY88" s="94"/>
      <c r="MUZ88" s="94"/>
      <c r="MVA88" s="94"/>
      <c r="MVB88" s="94"/>
      <c r="MVC88" s="94"/>
      <c r="MVD88" s="94"/>
      <c r="MVE88" s="94"/>
      <c r="MVF88" s="94"/>
      <c r="MVG88" s="94"/>
      <c r="MVH88" s="94"/>
      <c r="MVI88" s="94"/>
      <c r="MVJ88" s="94"/>
      <c r="MVK88" s="94"/>
      <c r="MVL88" s="94"/>
      <c r="MVM88" s="94"/>
      <c r="MVN88" s="94"/>
      <c r="MVO88" s="94"/>
      <c r="MVP88" s="94"/>
      <c r="MVQ88" s="94"/>
      <c r="MVR88" s="94"/>
      <c r="MVS88" s="94"/>
      <c r="MVT88" s="94"/>
      <c r="MVU88" s="94"/>
      <c r="MVV88" s="94"/>
      <c r="MVW88" s="94"/>
      <c r="MVX88" s="94"/>
      <c r="MVY88" s="94"/>
      <c r="MVZ88" s="94"/>
      <c r="MWA88" s="94"/>
      <c r="MWB88" s="94"/>
      <c r="MWC88" s="94"/>
      <c r="MWD88" s="94"/>
      <c r="MWE88" s="94"/>
      <c r="MWF88" s="94"/>
      <c r="MWG88" s="94"/>
      <c r="MWH88" s="94"/>
      <c r="MWI88" s="94"/>
      <c r="MWJ88" s="94"/>
      <c r="MWK88" s="94"/>
      <c r="MWL88" s="94"/>
      <c r="MWM88" s="94"/>
      <c r="MWN88" s="94"/>
      <c r="MWO88" s="94"/>
      <c r="MWP88" s="94"/>
      <c r="MWQ88" s="94"/>
      <c r="MWR88" s="94"/>
      <c r="MWS88" s="94"/>
      <c r="MWT88" s="94"/>
      <c r="MWU88" s="94"/>
      <c r="MWV88" s="94"/>
      <c r="MWW88" s="94"/>
      <c r="MWX88" s="94"/>
      <c r="MWY88" s="94"/>
      <c r="MWZ88" s="94"/>
      <c r="MXA88" s="94"/>
      <c r="MXB88" s="94"/>
      <c r="MXC88" s="94"/>
      <c r="MXD88" s="94"/>
      <c r="MXE88" s="94"/>
      <c r="MXF88" s="94"/>
      <c r="MXG88" s="94"/>
      <c r="MXH88" s="94"/>
      <c r="MXI88" s="94"/>
      <c r="MXJ88" s="94"/>
      <c r="MXK88" s="94"/>
      <c r="MXL88" s="94"/>
      <c r="MXM88" s="94"/>
      <c r="MXN88" s="94"/>
      <c r="MXO88" s="94"/>
      <c r="MXP88" s="94"/>
      <c r="MXQ88" s="94"/>
      <c r="MXR88" s="94"/>
      <c r="MXS88" s="94"/>
      <c r="MXT88" s="94"/>
      <c r="MXU88" s="94"/>
      <c r="MXV88" s="94"/>
      <c r="MXW88" s="94"/>
      <c r="MXX88" s="94"/>
      <c r="MXY88" s="94"/>
      <c r="MXZ88" s="94"/>
      <c r="MYA88" s="94"/>
      <c r="MYB88" s="94"/>
      <c r="MYC88" s="94"/>
      <c r="MYD88" s="94"/>
      <c r="MYE88" s="94"/>
      <c r="MYF88" s="94"/>
      <c r="MYG88" s="94"/>
      <c r="MYH88" s="94"/>
      <c r="MYI88" s="94"/>
      <c r="MYJ88" s="94"/>
      <c r="MYK88" s="94"/>
      <c r="MYL88" s="94"/>
      <c r="MYM88" s="94"/>
      <c r="MYN88" s="94"/>
      <c r="MYO88" s="94"/>
      <c r="MYP88" s="94"/>
      <c r="MYQ88" s="94"/>
      <c r="MYR88" s="94"/>
      <c r="MYS88" s="94"/>
      <c r="MYT88" s="94"/>
      <c r="MYU88" s="94"/>
      <c r="MYV88" s="94"/>
      <c r="MYW88" s="94"/>
      <c r="MYX88" s="94"/>
      <c r="MYY88" s="94"/>
      <c r="MYZ88" s="94"/>
      <c r="MZA88" s="94"/>
      <c r="MZB88" s="94"/>
      <c r="MZC88" s="94"/>
      <c r="MZD88" s="94"/>
      <c r="MZE88" s="94"/>
      <c r="MZF88" s="94"/>
      <c r="MZG88" s="94"/>
      <c r="MZH88" s="94"/>
      <c r="MZI88" s="94"/>
      <c r="MZJ88" s="94"/>
      <c r="MZK88" s="94"/>
      <c r="MZL88" s="94"/>
      <c r="MZM88" s="94"/>
      <c r="MZN88" s="94"/>
      <c r="MZO88" s="94"/>
      <c r="MZP88" s="94"/>
      <c r="MZQ88" s="94"/>
      <c r="MZR88" s="94"/>
      <c r="MZS88" s="94"/>
      <c r="MZT88" s="94"/>
      <c r="MZU88" s="94"/>
      <c r="MZV88" s="94"/>
      <c r="MZW88" s="94"/>
      <c r="MZX88" s="94"/>
      <c r="MZY88" s="94"/>
      <c r="MZZ88" s="94"/>
      <c r="NAA88" s="94"/>
      <c r="NAB88" s="94"/>
      <c r="NAC88" s="94"/>
      <c r="NAD88" s="94"/>
      <c r="NAE88" s="94"/>
      <c r="NAF88" s="94"/>
      <c r="NAG88" s="94"/>
      <c r="NAH88" s="94"/>
      <c r="NAI88" s="94"/>
      <c r="NAJ88" s="94"/>
      <c r="NAK88" s="94"/>
      <c r="NAL88" s="94"/>
      <c r="NAM88" s="94"/>
      <c r="NAN88" s="94"/>
      <c r="NAO88" s="94"/>
      <c r="NAP88" s="94"/>
      <c r="NAQ88" s="94"/>
      <c r="NAR88" s="94"/>
      <c r="NAS88" s="94"/>
      <c r="NAT88" s="94"/>
      <c r="NAU88" s="94"/>
      <c r="NAV88" s="94"/>
      <c r="NAW88" s="94"/>
      <c r="NAX88" s="94"/>
      <c r="NAY88" s="94"/>
      <c r="NAZ88" s="94"/>
      <c r="NBA88" s="94"/>
      <c r="NBB88" s="94"/>
      <c r="NBC88" s="94"/>
      <c r="NBD88" s="94"/>
      <c r="NBE88" s="94"/>
      <c r="NBF88" s="94"/>
      <c r="NBG88" s="94"/>
      <c r="NBH88" s="94"/>
      <c r="NBI88" s="94"/>
      <c r="NBJ88" s="94"/>
      <c r="NBK88" s="94"/>
      <c r="NBL88" s="94"/>
      <c r="NBM88" s="94"/>
      <c r="NBN88" s="94"/>
      <c r="NBO88" s="94"/>
      <c r="NBP88" s="94"/>
      <c r="NBQ88" s="94"/>
      <c r="NBR88" s="94"/>
      <c r="NBS88" s="94"/>
      <c r="NBT88" s="94"/>
      <c r="NBU88" s="94"/>
      <c r="NBV88" s="94"/>
      <c r="NBW88" s="94"/>
      <c r="NBX88" s="94"/>
      <c r="NBY88" s="94"/>
      <c r="NBZ88" s="94"/>
      <c r="NCA88" s="94"/>
      <c r="NCB88" s="94"/>
      <c r="NCC88" s="94"/>
      <c r="NCD88" s="94"/>
      <c r="NCE88" s="94"/>
      <c r="NCF88" s="94"/>
      <c r="NCG88" s="94"/>
      <c r="NCH88" s="94"/>
      <c r="NCI88" s="94"/>
      <c r="NCJ88" s="94"/>
      <c r="NCK88" s="94"/>
      <c r="NCL88" s="94"/>
      <c r="NCM88" s="94"/>
      <c r="NCN88" s="94"/>
      <c r="NCO88" s="94"/>
      <c r="NCP88" s="94"/>
      <c r="NCQ88" s="94"/>
      <c r="NCR88" s="94"/>
      <c r="NCS88" s="94"/>
      <c r="NCT88" s="94"/>
      <c r="NCU88" s="94"/>
      <c r="NCV88" s="94"/>
      <c r="NCW88" s="94"/>
      <c r="NCX88" s="94"/>
      <c r="NCY88" s="94"/>
      <c r="NCZ88" s="94"/>
      <c r="NDA88" s="94"/>
      <c r="NDB88" s="94"/>
      <c r="NDC88" s="94"/>
      <c r="NDD88" s="94"/>
      <c r="NDE88" s="94"/>
      <c r="NDF88" s="94"/>
      <c r="NDG88" s="94"/>
      <c r="NDH88" s="94"/>
      <c r="NDI88" s="94"/>
      <c r="NDJ88" s="94"/>
      <c r="NDK88" s="94"/>
      <c r="NDL88" s="94"/>
      <c r="NDM88" s="94"/>
      <c r="NDN88" s="94"/>
      <c r="NDO88" s="94"/>
      <c r="NDP88" s="94"/>
      <c r="NDQ88" s="94"/>
      <c r="NDR88" s="94"/>
      <c r="NDS88" s="94"/>
      <c r="NDT88" s="94"/>
      <c r="NDU88" s="94"/>
      <c r="NDV88" s="94"/>
      <c r="NDW88" s="94"/>
      <c r="NDX88" s="94"/>
      <c r="NDY88" s="94"/>
      <c r="NDZ88" s="94"/>
      <c r="NEA88" s="94"/>
      <c r="NEB88" s="94"/>
      <c r="NEC88" s="94"/>
      <c r="NED88" s="94"/>
      <c r="NEE88" s="94"/>
      <c r="NEF88" s="94"/>
      <c r="NEG88" s="94"/>
      <c r="NEH88" s="94"/>
      <c r="NEI88" s="94"/>
      <c r="NEJ88" s="94"/>
      <c r="NEK88" s="94"/>
      <c r="NEL88" s="94"/>
      <c r="NEM88" s="94"/>
      <c r="NEN88" s="94"/>
      <c r="NEO88" s="94"/>
      <c r="NEP88" s="94"/>
      <c r="NEQ88" s="94"/>
      <c r="NER88" s="94"/>
      <c r="NES88" s="94"/>
      <c r="NET88" s="94"/>
      <c r="NEU88" s="94"/>
      <c r="NEV88" s="94"/>
      <c r="NEW88" s="94"/>
      <c r="NEX88" s="94"/>
      <c r="NEY88" s="94"/>
      <c r="NEZ88" s="94"/>
      <c r="NFA88" s="94"/>
      <c r="NFB88" s="94"/>
      <c r="NFC88" s="94"/>
      <c r="NFD88" s="94"/>
      <c r="NFE88" s="94"/>
      <c r="NFF88" s="94"/>
      <c r="NFG88" s="94"/>
      <c r="NFH88" s="94"/>
      <c r="NFI88" s="94"/>
      <c r="NFJ88" s="94"/>
      <c r="NFK88" s="94"/>
      <c r="NFL88" s="94"/>
      <c r="NFM88" s="94"/>
      <c r="NFN88" s="94"/>
      <c r="NFO88" s="94"/>
      <c r="NFP88" s="94"/>
      <c r="NFQ88" s="94"/>
      <c r="NFR88" s="94"/>
      <c r="NFS88" s="94"/>
      <c r="NFT88" s="94"/>
      <c r="NFU88" s="94"/>
      <c r="NFV88" s="94"/>
      <c r="NFW88" s="94"/>
      <c r="NFX88" s="94"/>
      <c r="NFY88" s="94"/>
      <c r="NFZ88" s="94"/>
      <c r="NGA88" s="94"/>
      <c r="NGB88" s="94"/>
      <c r="NGC88" s="94"/>
      <c r="NGD88" s="94"/>
      <c r="NGE88" s="94"/>
      <c r="NGF88" s="94"/>
      <c r="NGG88" s="94"/>
      <c r="NGH88" s="94"/>
      <c r="NGI88" s="94"/>
      <c r="NGJ88" s="94"/>
      <c r="NGK88" s="94"/>
      <c r="NGL88" s="94"/>
      <c r="NGM88" s="94"/>
      <c r="NGN88" s="94"/>
      <c r="NGO88" s="94"/>
      <c r="NGP88" s="94"/>
      <c r="NGQ88" s="94"/>
      <c r="NGR88" s="94"/>
      <c r="NGS88" s="94"/>
      <c r="NGT88" s="94"/>
      <c r="NGU88" s="94"/>
      <c r="NGV88" s="94"/>
      <c r="NGW88" s="94"/>
      <c r="NGX88" s="94"/>
      <c r="NGY88" s="94"/>
      <c r="NGZ88" s="94"/>
      <c r="NHA88" s="94"/>
      <c r="NHB88" s="94"/>
      <c r="NHC88" s="94"/>
      <c r="NHD88" s="94"/>
      <c r="NHE88" s="94"/>
      <c r="NHF88" s="94"/>
      <c r="NHG88" s="94"/>
      <c r="NHH88" s="94"/>
      <c r="NHI88" s="94"/>
      <c r="NHJ88" s="94"/>
      <c r="NHK88" s="94"/>
      <c r="NHL88" s="94"/>
      <c r="NHM88" s="94"/>
      <c r="NHN88" s="94"/>
      <c r="NHO88" s="94"/>
      <c r="NHP88" s="94"/>
      <c r="NHQ88" s="94"/>
      <c r="NHR88" s="94"/>
      <c r="NHS88" s="94"/>
      <c r="NHT88" s="94"/>
      <c r="NHU88" s="94"/>
      <c r="NHV88" s="94"/>
      <c r="NHW88" s="94"/>
      <c r="NHX88" s="94"/>
      <c r="NHY88" s="94"/>
      <c r="NHZ88" s="94"/>
      <c r="NIA88" s="94"/>
      <c r="NIB88" s="94"/>
      <c r="NIC88" s="94"/>
      <c r="NID88" s="94"/>
      <c r="NIE88" s="94"/>
      <c r="NIF88" s="94"/>
      <c r="NIG88" s="94"/>
      <c r="NIH88" s="94"/>
      <c r="NII88" s="94"/>
      <c r="NIJ88" s="94"/>
      <c r="NIK88" s="94"/>
      <c r="NIL88" s="94"/>
      <c r="NIM88" s="94"/>
      <c r="NIN88" s="94"/>
      <c r="NIO88" s="94"/>
      <c r="NIP88" s="94"/>
      <c r="NIQ88" s="94"/>
      <c r="NIR88" s="94"/>
      <c r="NIS88" s="94"/>
      <c r="NIT88" s="94"/>
      <c r="NIU88" s="94"/>
      <c r="NIV88" s="94"/>
      <c r="NIW88" s="94"/>
      <c r="NIX88" s="94"/>
      <c r="NIY88" s="94"/>
      <c r="NIZ88" s="94"/>
      <c r="NJA88" s="94"/>
      <c r="NJB88" s="94"/>
      <c r="NJC88" s="94"/>
      <c r="NJD88" s="94"/>
      <c r="NJE88" s="94"/>
      <c r="NJF88" s="94"/>
      <c r="NJG88" s="94"/>
      <c r="NJH88" s="94"/>
      <c r="NJI88" s="94"/>
      <c r="NJJ88" s="94"/>
      <c r="NJK88" s="94"/>
      <c r="NJL88" s="94"/>
      <c r="NJM88" s="94"/>
      <c r="NJN88" s="94"/>
      <c r="NJO88" s="94"/>
      <c r="NJP88" s="94"/>
      <c r="NJQ88" s="94"/>
      <c r="NJR88" s="94"/>
      <c r="NJS88" s="94"/>
      <c r="NJT88" s="94"/>
      <c r="NJU88" s="94"/>
      <c r="NJV88" s="94"/>
      <c r="NJW88" s="94"/>
      <c r="NJX88" s="94"/>
      <c r="NJY88" s="94"/>
      <c r="NJZ88" s="94"/>
      <c r="NKA88" s="94"/>
      <c r="NKB88" s="94"/>
      <c r="NKC88" s="94"/>
      <c r="NKD88" s="94"/>
      <c r="NKE88" s="94"/>
      <c r="NKF88" s="94"/>
      <c r="NKG88" s="94"/>
      <c r="NKH88" s="94"/>
      <c r="NKI88" s="94"/>
      <c r="NKJ88" s="94"/>
      <c r="NKK88" s="94"/>
      <c r="NKL88" s="94"/>
      <c r="NKM88" s="94"/>
      <c r="NKN88" s="94"/>
      <c r="NKO88" s="94"/>
      <c r="NKP88" s="94"/>
      <c r="NKQ88" s="94"/>
      <c r="NKR88" s="94"/>
      <c r="NKS88" s="94"/>
      <c r="NKT88" s="94"/>
      <c r="NKU88" s="94"/>
      <c r="NKV88" s="94"/>
      <c r="NKW88" s="94"/>
      <c r="NKX88" s="94"/>
      <c r="NKY88" s="94"/>
      <c r="NKZ88" s="94"/>
      <c r="NLA88" s="94"/>
      <c r="NLB88" s="94"/>
      <c r="NLC88" s="94"/>
      <c r="NLD88" s="94"/>
      <c r="NLE88" s="94"/>
      <c r="NLF88" s="94"/>
      <c r="NLG88" s="94"/>
      <c r="NLH88" s="94"/>
      <c r="NLI88" s="94"/>
      <c r="NLJ88" s="94"/>
      <c r="NLK88" s="94"/>
      <c r="NLL88" s="94"/>
      <c r="NLM88" s="94"/>
      <c r="NLN88" s="94"/>
      <c r="NLO88" s="94"/>
      <c r="NLP88" s="94"/>
      <c r="NLQ88" s="94"/>
      <c r="NLR88" s="94"/>
      <c r="NLS88" s="94"/>
      <c r="NLT88" s="94"/>
      <c r="NLU88" s="94"/>
      <c r="NLV88" s="94"/>
      <c r="NLW88" s="94"/>
      <c r="NLX88" s="94"/>
      <c r="NLY88" s="94"/>
      <c r="NLZ88" s="94"/>
      <c r="NMA88" s="94"/>
      <c r="NMB88" s="94"/>
      <c r="NMC88" s="94"/>
      <c r="NMD88" s="94"/>
      <c r="NME88" s="94"/>
      <c r="NMF88" s="94"/>
      <c r="NMG88" s="94"/>
      <c r="NMH88" s="94"/>
      <c r="NMI88" s="94"/>
      <c r="NMJ88" s="94"/>
      <c r="NMK88" s="94"/>
      <c r="NML88" s="94"/>
      <c r="NMM88" s="94"/>
      <c r="NMN88" s="94"/>
      <c r="NMO88" s="94"/>
      <c r="NMP88" s="94"/>
      <c r="NMQ88" s="94"/>
      <c r="NMR88" s="94"/>
      <c r="NMS88" s="94"/>
      <c r="NMT88" s="94"/>
      <c r="NMU88" s="94"/>
      <c r="NMV88" s="94"/>
      <c r="NMW88" s="94"/>
      <c r="NMX88" s="94"/>
      <c r="NMY88" s="94"/>
      <c r="NMZ88" s="94"/>
      <c r="NNA88" s="94"/>
      <c r="NNB88" s="94"/>
      <c r="NNC88" s="94"/>
      <c r="NND88" s="94"/>
      <c r="NNE88" s="94"/>
      <c r="NNF88" s="94"/>
      <c r="NNG88" s="94"/>
      <c r="NNH88" s="94"/>
      <c r="NNI88" s="94"/>
      <c r="NNJ88" s="94"/>
      <c r="NNK88" s="94"/>
      <c r="NNL88" s="94"/>
      <c r="NNM88" s="94"/>
      <c r="NNN88" s="94"/>
      <c r="NNO88" s="94"/>
      <c r="NNP88" s="94"/>
      <c r="NNQ88" s="94"/>
      <c r="NNR88" s="94"/>
      <c r="NNS88" s="94"/>
      <c r="NNT88" s="94"/>
      <c r="NNU88" s="94"/>
      <c r="NNV88" s="94"/>
      <c r="NNW88" s="94"/>
      <c r="NNX88" s="94"/>
      <c r="NNY88" s="94"/>
      <c r="NNZ88" s="94"/>
      <c r="NOA88" s="94"/>
      <c r="NOB88" s="94"/>
      <c r="NOC88" s="94"/>
      <c r="NOD88" s="94"/>
      <c r="NOE88" s="94"/>
      <c r="NOF88" s="94"/>
      <c r="NOG88" s="94"/>
      <c r="NOH88" s="94"/>
      <c r="NOI88" s="94"/>
      <c r="NOJ88" s="94"/>
      <c r="NOK88" s="94"/>
      <c r="NOL88" s="94"/>
      <c r="NOM88" s="94"/>
      <c r="NON88" s="94"/>
      <c r="NOO88" s="94"/>
      <c r="NOP88" s="94"/>
      <c r="NOQ88" s="94"/>
      <c r="NOR88" s="94"/>
      <c r="NOS88" s="94"/>
      <c r="NOT88" s="94"/>
      <c r="NOU88" s="94"/>
      <c r="NOV88" s="94"/>
      <c r="NOW88" s="94"/>
      <c r="NOX88" s="94"/>
      <c r="NOY88" s="94"/>
      <c r="NOZ88" s="94"/>
      <c r="NPA88" s="94"/>
      <c r="NPB88" s="94"/>
      <c r="NPC88" s="94"/>
      <c r="NPD88" s="94"/>
      <c r="NPE88" s="94"/>
      <c r="NPF88" s="94"/>
      <c r="NPG88" s="94"/>
      <c r="NPH88" s="94"/>
      <c r="NPI88" s="94"/>
      <c r="NPJ88" s="94"/>
      <c r="NPK88" s="94"/>
      <c r="NPL88" s="94"/>
      <c r="NPM88" s="94"/>
      <c r="NPN88" s="94"/>
      <c r="NPO88" s="94"/>
      <c r="NPP88" s="94"/>
      <c r="NPQ88" s="94"/>
      <c r="NPR88" s="94"/>
      <c r="NPS88" s="94"/>
      <c r="NPT88" s="94"/>
      <c r="NPU88" s="94"/>
      <c r="NPV88" s="94"/>
      <c r="NPW88" s="94"/>
      <c r="NPX88" s="94"/>
      <c r="NPY88" s="94"/>
      <c r="NPZ88" s="94"/>
      <c r="NQA88" s="94"/>
      <c r="NQB88" s="94"/>
      <c r="NQC88" s="94"/>
      <c r="NQD88" s="94"/>
      <c r="NQE88" s="94"/>
      <c r="NQF88" s="94"/>
      <c r="NQG88" s="94"/>
      <c r="NQH88" s="94"/>
      <c r="NQI88" s="94"/>
      <c r="NQJ88" s="94"/>
      <c r="NQK88" s="94"/>
      <c r="NQL88" s="94"/>
      <c r="NQM88" s="94"/>
      <c r="NQN88" s="94"/>
      <c r="NQO88" s="94"/>
      <c r="NQP88" s="94"/>
      <c r="NQQ88" s="94"/>
      <c r="NQR88" s="94"/>
      <c r="NQS88" s="94"/>
      <c r="NQT88" s="94"/>
      <c r="NQU88" s="94"/>
      <c r="NQV88" s="94"/>
      <c r="NQW88" s="94"/>
      <c r="NQX88" s="94"/>
      <c r="NQY88" s="94"/>
      <c r="NQZ88" s="94"/>
      <c r="NRA88" s="94"/>
      <c r="NRB88" s="94"/>
      <c r="NRC88" s="94"/>
      <c r="NRD88" s="94"/>
      <c r="NRE88" s="94"/>
      <c r="NRF88" s="94"/>
      <c r="NRG88" s="94"/>
      <c r="NRH88" s="94"/>
      <c r="NRI88" s="94"/>
      <c r="NRJ88" s="94"/>
      <c r="NRK88" s="94"/>
      <c r="NRL88" s="94"/>
      <c r="NRM88" s="94"/>
      <c r="NRN88" s="94"/>
      <c r="NRO88" s="94"/>
      <c r="NRP88" s="94"/>
      <c r="NRQ88" s="94"/>
      <c r="NRR88" s="94"/>
      <c r="NRS88" s="94"/>
      <c r="NRT88" s="94"/>
      <c r="NRU88" s="94"/>
      <c r="NRV88" s="94"/>
      <c r="NRW88" s="94"/>
      <c r="NRX88" s="94"/>
      <c r="NRY88" s="94"/>
      <c r="NRZ88" s="94"/>
      <c r="NSA88" s="94"/>
      <c r="NSB88" s="94"/>
      <c r="NSC88" s="94"/>
      <c r="NSD88" s="94"/>
      <c r="NSE88" s="94"/>
      <c r="NSF88" s="94"/>
      <c r="NSG88" s="94"/>
      <c r="NSH88" s="94"/>
      <c r="NSI88" s="94"/>
      <c r="NSJ88" s="94"/>
      <c r="NSK88" s="94"/>
      <c r="NSL88" s="94"/>
      <c r="NSM88" s="94"/>
      <c r="NSN88" s="94"/>
      <c r="NSO88" s="94"/>
      <c r="NSP88" s="94"/>
      <c r="NSQ88" s="94"/>
      <c r="NSR88" s="94"/>
      <c r="NSS88" s="94"/>
      <c r="NST88" s="94"/>
      <c r="NSU88" s="94"/>
      <c r="NSV88" s="94"/>
      <c r="NSW88" s="94"/>
      <c r="NSX88" s="94"/>
      <c r="NSY88" s="94"/>
      <c r="NSZ88" s="94"/>
      <c r="NTA88" s="94"/>
      <c r="NTB88" s="94"/>
      <c r="NTC88" s="94"/>
      <c r="NTD88" s="94"/>
      <c r="NTE88" s="94"/>
      <c r="NTF88" s="94"/>
      <c r="NTG88" s="94"/>
      <c r="NTH88" s="94"/>
      <c r="NTI88" s="94"/>
      <c r="NTJ88" s="94"/>
      <c r="NTK88" s="94"/>
      <c r="NTL88" s="94"/>
      <c r="NTM88" s="94"/>
      <c r="NTN88" s="94"/>
      <c r="NTO88" s="94"/>
      <c r="NTP88" s="94"/>
      <c r="NTQ88" s="94"/>
      <c r="NTR88" s="94"/>
      <c r="NTS88" s="94"/>
      <c r="NTT88" s="94"/>
      <c r="NTU88" s="94"/>
      <c r="NTV88" s="94"/>
      <c r="NTW88" s="94"/>
      <c r="NTX88" s="94"/>
      <c r="NTY88" s="94"/>
      <c r="NTZ88" s="94"/>
      <c r="NUA88" s="94"/>
      <c r="NUB88" s="94"/>
      <c r="NUC88" s="94"/>
      <c r="NUD88" s="94"/>
      <c r="NUE88" s="94"/>
      <c r="NUF88" s="94"/>
      <c r="NUG88" s="94"/>
      <c r="NUH88" s="94"/>
      <c r="NUI88" s="94"/>
      <c r="NUJ88" s="94"/>
      <c r="NUK88" s="94"/>
      <c r="NUL88" s="94"/>
      <c r="NUM88" s="94"/>
      <c r="NUN88" s="94"/>
      <c r="NUO88" s="94"/>
      <c r="NUP88" s="94"/>
      <c r="NUQ88" s="94"/>
      <c r="NUR88" s="94"/>
      <c r="NUS88" s="94"/>
      <c r="NUT88" s="94"/>
      <c r="NUU88" s="94"/>
      <c r="NUV88" s="94"/>
      <c r="NUW88" s="94"/>
      <c r="NUX88" s="94"/>
      <c r="NUY88" s="94"/>
      <c r="NUZ88" s="94"/>
      <c r="NVA88" s="94"/>
      <c r="NVB88" s="94"/>
      <c r="NVC88" s="94"/>
      <c r="NVD88" s="94"/>
      <c r="NVE88" s="94"/>
      <c r="NVF88" s="94"/>
      <c r="NVG88" s="94"/>
      <c r="NVH88" s="94"/>
      <c r="NVI88" s="94"/>
      <c r="NVJ88" s="94"/>
      <c r="NVK88" s="94"/>
      <c r="NVL88" s="94"/>
      <c r="NVM88" s="94"/>
      <c r="NVN88" s="94"/>
      <c r="NVO88" s="94"/>
      <c r="NVP88" s="94"/>
      <c r="NVQ88" s="94"/>
      <c r="NVR88" s="94"/>
      <c r="NVS88" s="94"/>
      <c r="NVT88" s="94"/>
      <c r="NVU88" s="94"/>
      <c r="NVV88" s="94"/>
      <c r="NVW88" s="94"/>
      <c r="NVX88" s="94"/>
      <c r="NVY88" s="94"/>
      <c r="NVZ88" s="94"/>
      <c r="NWA88" s="94"/>
      <c r="NWB88" s="94"/>
      <c r="NWC88" s="94"/>
      <c r="NWD88" s="94"/>
      <c r="NWE88" s="94"/>
      <c r="NWF88" s="94"/>
      <c r="NWG88" s="94"/>
      <c r="NWH88" s="94"/>
      <c r="NWI88" s="94"/>
      <c r="NWJ88" s="94"/>
      <c r="NWK88" s="94"/>
      <c r="NWL88" s="94"/>
      <c r="NWM88" s="94"/>
      <c r="NWN88" s="94"/>
      <c r="NWO88" s="94"/>
      <c r="NWP88" s="94"/>
      <c r="NWQ88" s="94"/>
      <c r="NWR88" s="94"/>
      <c r="NWS88" s="94"/>
      <c r="NWT88" s="94"/>
      <c r="NWU88" s="94"/>
      <c r="NWV88" s="94"/>
      <c r="NWW88" s="94"/>
      <c r="NWX88" s="94"/>
      <c r="NWY88" s="94"/>
      <c r="NWZ88" s="94"/>
      <c r="NXA88" s="94"/>
      <c r="NXB88" s="94"/>
      <c r="NXC88" s="94"/>
      <c r="NXD88" s="94"/>
      <c r="NXE88" s="94"/>
      <c r="NXF88" s="94"/>
      <c r="NXG88" s="94"/>
      <c r="NXH88" s="94"/>
      <c r="NXI88" s="94"/>
      <c r="NXJ88" s="94"/>
      <c r="NXK88" s="94"/>
      <c r="NXL88" s="94"/>
      <c r="NXM88" s="94"/>
      <c r="NXN88" s="94"/>
      <c r="NXO88" s="94"/>
      <c r="NXP88" s="94"/>
      <c r="NXQ88" s="94"/>
      <c r="NXR88" s="94"/>
      <c r="NXS88" s="94"/>
      <c r="NXT88" s="94"/>
      <c r="NXU88" s="94"/>
      <c r="NXV88" s="94"/>
      <c r="NXW88" s="94"/>
      <c r="NXX88" s="94"/>
      <c r="NXY88" s="94"/>
      <c r="NXZ88" s="94"/>
      <c r="NYA88" s="94"/>
      <c r="NYB88" s="94"/>
      <c r="NYC88" s="94"/>
      <c r="NYD88" s="94"/>
      <c r="NYE88" s="94"/>
      <c r="NYF88" s="94"/>
      <c r="NYG88" s="94"/>
      <c r="NYH88" s="94"/>
      <c r="NYI88" s="94"/>
      <c r="NYJ88" s="94"/>
      <c r="NYK88" s="94"/>
      <c r="NYL88" s="94"/>
      <c r="NYM88" s="94"/>
      <c r="NYN88" s="94"/>
      <c r="NYO88" s="94"/>
      <c r="NYP88" s="94"/>
      <c r="NYQ88" s="94"/>
      <c r="NYR88" s="94"/>
      <c r="NYS88" s="94"/>
      <c r="NYT88" s="94"/>
      <c r="NYU88" s="94"/>
      <c r="NYV88" s="94"/>
      <c r="NYW88" s="94"/>
      <c r="NYX88" s="94"/>
      <c r="NYY88" s="94"/>
      <c r="NYZ88" s="94"/>
      <c r="NZA88" s="94"/>
      <c r="NZB88" s="94"/>
      <c r="NZC88" s="94"/>
      <c r="NZD88" s="94"/>
      <c r="NZE88" s="94"/>
      <c r="NZF88" s="94"/>
      <c r="NZG88" s="94"/>
      <c r="NZH88" s="94"/>
      <c r="NZI88" s="94"/>
      <c r="NZJ88" s="94"/>
      <c r="NZK88" s="94"/>
      <c r="NZL88" s="94"/>
      <c r="NZM88" s="94"/>
      <c r="NZN88" s="94"/>
      <c r="NZO88" s="94"/>
      <c r="NZP88" s="94"/>
      <c r="NZQ88" s="94"/>
      <c r="NZR88" s="94"/>
      <c r="NZS88" s="94"/>
      <c r="NZT88" s="94"/>
      <c r="NZU88" s="94"/>
      <c r="NZV88" s="94"/>
      <c r="NZW88" s="94"/>
      <c r="NZX88" s="94"/>
      <c r="NZY88" s="94"/>
      <c r="NZZ88" s="94"/>
      <c r="OAA88" s="94"/>
      <c r="OAB88" s="94"/>
      <c r="OAC88" s="94"/>
      <c r="OAD88" s="94"/>
      <c r="OAE88" s="94"/>
      <c r="OAF88" s="94"/>
      <c r="OAG88" s="94"/>
      <c r="OAH88" s="94"/>
      <c r="OAI88" s="94"/>
      <c r="OAJ88" s="94"/>
      <c r="OAK88" s="94"/>
      <c r="OAL88" s="94"/>
      <c r="OAM88" s="94"/>
      <c r="OAN88" s="94"/>
      <c r="OAO88" s="94"/>
      <c r="OAP88" s="94"/>
      <c r="OAQ88" s="94"/>
      <c r="OAR88" s="94"/>
      <c r="OAS88" s="94"/>
      <c r="OAT88" s="94"/>
      <c r="OAU88" s="94"/>
      <c r="OAV88" s="94"/>
      <c r="OAW88" s="94"/>
      <c r="OAX88" s="94"/>
      <c r="OAY88" s="94"/>
      <c r="OAZ88" s="94"/>
      <c r="OBA88" s="94"/>
      <c r="OBB88" s="94"/>
      <c r="OBC88" s="94"/>
      <c r="OBD88" s="94"/>
      <c r="OBE88" s="94"/>
      <c r="OBF88" s="94"/>
      <c r="OBG88" s="94"/>
      <c r="OBH88" s="94"/>
      <c r="OBI88" s="94"/>
      <c r="OBJ88" s="94"/>
      <c r="OBK88" s="94"/>
      <c r="OBL88" s="94"/>
      <c r="OBM88" s="94"/>
      <c r="OBN88" s="94"/>
      <c r="OBO88" s="94"/>
      <c r="OBP88" s="94"/>
      <c r="OBQ88" s="94"/>
      <c r="OBR88" s="94"/>
      <c r="OBS88" s="94"/>
      <c r="OBT88" s="94"/>
      <c r="OBU88" s="94"/>
      <c r="OBV88" s="94"/>
      <c r="OBW88" s="94"/>
      <c r="OBX88" s="94"/>
      <c r="OBY88" s="94"/>
      <c r="OBZ88" s="94"/>
      <c r="OCA88" s="94"/>
      <c r="OCB88" s="94"/>
      <c r="OCC88" s="94"/>
      <c r="OCD88" s="94"/>
      <c r="OCE88" s="94"/>
      <c r="OCF88" s="94"/>
      <c r="OCG88" s="94"/>
      <c r="OCH88" s="94"/>
      <c r="OCI88" s="94"/>
      <c r="OCJ88" s="94"/>
      <c r="OCK88" s="94"/>
      <c r="OCL88" s="94"/>
      <c r="OCM88" s="94"/>
      <c r="OCN88" s="94"/>
      <c r="OCO88" s="94"/>
      <c r="OCP88" s="94"/>
      <c r="OCQ88" s="94"/>
      <c r="OCR88" s="94"/>
      <c r="OCS88" s="94"/>
      <c r="OCT88" s="94"/>
      <c r="OCU88" s="94"/>
      <c r="OCV88" s="94"/>
      <c r="OCW88" s="94"/>
      <c r="OCX88" s="94"/>
      <c r="OCY88" s="94"/>
      <c r="OCZ88" s="94"/>
      <c r="ODA88" s="94"/>
      <c r="ODB88" s="94"/>
      <c r="ODC88" s="94"/>
      <c r="ODD88" s="94"/>
      <c r="ODE88" s="94"/>
      <c r="ODF88" s="94"/>
      <c r="ODG88" s="94"/>
      <c r="ODH88" s="94"/>
      <c r="ODI88" s="94"/>
      <c r="ODJ88" s="94"/>
      <c r="ODK88" s="94"/>
      <c r="ODL88" s="94"/>
      <c r="ODM88" s="94"/>
      <c r="ODN88" s="94"/>
      <c r="ODO88" s="94"/>
      <c r="ODP88" s="94"/>
      <c r="ODQ88" s="94"/>
      <c r="ODR88" s="94"/>
      <c r="ODS88" s="94"/>
      <c r="ODT88" s="94"/>
      <c r="ODU88" s="94"/>
      <c r="ODV88" s="94"/>
      <c r="ODW88" s="94"/>
      <c r="ODX88" s="94"/>
      <c r="ODY88" s="94"/>
      <c r="ODZ88" s="94"/>
      <c r="OEA88" s="94"/>
      <c r="OEB88" s="94"/>
      <c r="OEC88" s="94"/>
      <c r="OED88" s="94"/>
      <c r="OEE88" s="94"/>
      <c r="OEF88" s="94"/>
      <c r="OEG88" s="94"/>
      <c r="OEH88" s="94"/>
      <c r="OEI88" s="94"/>
      <c r="OEJ88" s="94"/>
      <c r="OEK88" s="94"/>
      <c r="OEL88" s="94"/>
      <c r="OEM88" s="94"/>
      <c r="OEN88" s="94"/>
      <c r="OEO88" s="94"/>
      <c r="OEP88" s="94"/>
      <c r="OEQ88" s="94"/>
      <c r="OER88" s="94"/>
      <c r="OES88" s="94"/>
      <c r="OET88" s="94"/>
      <c r="OEU88" s="94"/>
      <c r="OEV88" s="94"/>
      <c r="OEW88" s="94"/>
      <c r="OEX88" s="94"/>
      <c r="OEY88" s="94"/>
      <c r="OEZ88" s="94"/>
      <c r="OFA88" s="94"/>
      <c r="OFB88" s="94"/>
      <c r="OFC88" s="94"/>
      <c r="OFD88" s="94"/>
      <c r="OFE88" s="94"/>
      <c r="OFF88" s="94"/>
      <c r="OFG88" s="94"/>
      <c r="OFH88" s="94"/>
      <c r="OFI88" s="94"/>
      <c r="OFJ88" s="94"/>
      <c r="OFK88" s="94"/>
      <c r="OFL88" s="94"/>
      <c r="OFM88" s="94"/>
      <c r="OFN88" s="94"/>
      <c r="OFO88" s="94"/>
      <c r="OFP88" s="94"/>
      <c r="OFQ88" s="94"/>
      <c r="OFR88" s="94"/>
      <c r="OFS88" s="94"/>
      <c r="OFT88" s="94"/>
      <c r="OFU88" s="94"/>
      <c r="OFV88" s="94"/>
      <c r="OFW88" s="94"/>
      <c r="OFX88" s="94"/>
      <c r="OFY88" s="94"/>
      <c r="OFZ88" s="94"/>
      <c r="OGA88" s="94"/>
      <c r="OGB88" s="94"/>
      <c r="OGC88" s="94"/>
      <c r="OGD88" s="94"/>
      <c r="OGE88" s="94"/>
      <c r="OGF88" s="94"/>
      <c r="OGG88" s="94"/>
      <c r="OGH88" s="94"/>
      <c r="OGI88" s="94"/>
      <c r="OGJ88" s="94"/>
      <c r="OGK88" s="94"/>
      <c r="OGL88" s="94"/>
      <c r="OGM88" s="94"/>
      <c r="OGN88" s="94"/>
      <c r="OGO88" s="94"/>
      <c r="OGP88" s="94"/>
      <c r="OGQ88" s="94"/>
      <c r="OGR88" s="94"/>
      <c r="OGS88" s="94"/>
      <c r="OGT88" s="94"/>
      <c r="OGU88" s="94"/>
      <c r="OGV88" s="94"/>
      <c r="OGW88" s="94"/>
      <c r="OGX88" s="94"/>
      <c r="OGY88" s="94"/>
      <c r="OGZ88" s="94"/>
      <c r="OHA88" s="94"/>
      <c r="OHB88" s="94"/>
      <c r="OHC88" s="94"/>
      <c r="OHD88" s="94"/>
      <c r="OHE88" s="94"/>
      <c r="OHF88" s="94"/>
      <c r="OHG88" s="94"/>
      <c r="OHH88" s="94"/>
      <c r="OHI88" s="94"/>
      <c r="OHJ88" s="94"/>
      <c r="OHK88" s="94"/>
      <c r="OHL88" s="94"/>
      <c r="OHM88" s="94"/>
      <c r="OHN88" s="94"/>
      <c r="OHO88" s="94"/>
      <c r="OHP88" s="94"/>
      <c r="OHQ88" s="94"/>
      <c r="OHR88" s="94"/>
      <c r="OHS88" s="94"/>
      <c r="OHT88" s="94"/>
      <c r="OHU88" s="94"/>
      <c r="OHV88" s="94"/>
      <c r="OHW88" s="94"/>
      <c r="OHX88" s="94"/>
      <c r="OHY88" s="94"/>
      <c r="OHZ88" s="94"/>
      <c r="OIA88" s="94"/>
      <c r="OIB88" s="94"/>
      <c r="OIC88" s="94"/>
      <c r="OID88" s="94"/>
      <c r="OIE88" s="94"/>
      <c r="OIF88" s="94"/>
      <c r="OIG88" s="94"/>
      <c r="OIH88" s="94"/>
      <c r="OII88" s="94"/>
      <c r="OIJ88" s="94"/>
      <c r="OIK88" s="94"/>
      <c r="OIL88" s="94"/>
      <c r="OIM88" s="94"/>
      <c r="OIN88" s="94"/>
      <c r="OIO88" s="94"/>
      <c r="OIP88" s="94"/>
      <c r="OIQ88" s="94"/>
      <c r="OIR88" s="94"/>
      <c r="OIS88" s="94"/>
      <c r="OIT88" s="94"/>
      <c r="OIU88" s="94"/>
      <c r="OIV88" s="94"/>
      <c r="OIW88" s="94"/>
      <c r="OIX88" s="94"/>
      <c r="OIY88" s="94"/>
      <c r="OIZ88" s="94"/>
      <c r="OJA88" s="94"/>
      <c r="OJB88" s="94"/>
      <c r="OJC88" s="94"/>
      <c r="OJD88" s="94"/>
      <c r="OJE88" s="94"/>
      <c r="OJF88" s="94"/>
      <c r="OJG88" s="94"/>
      <c r="OJH88" s="94"/>
      <c r="OJI88" s="94"/>
      <c r="OJJ88" s="94"/>
      <c r="OJK88" s="94"/>
      <c r="OJL88" s="94"/>
      <c r="OJM88" s="94"/>
      <c r="OJN88" s="94"/>
      <c r="OJO88" s="94"/>
      <c r="OJP88" s="94"/>
      <c r="OJQ88" s="94"/>
      <c r="OJR88" s="94"/>
      <c r="OJS88" s="94"/>
      <c r="OJT88" s="94"/>
      <c r="OJU88" s="94"/>
      <c r="OJV88" s="94"/>
      <c r="OJW88" s="94"/>
      <c r="OJX88" s="94"/>
      <c r="OJY88" s="94"/>
      <c r="OJZ88" s="94"/>
      <c r="OKA88" s="94"/>
      <c r="OKB88" s="94"/>
      <c r="OKC88" s="94"/>
      <c r="OKD88" s="94"/>
      <c r="OKE88" s="94"/>
      <c r="OKF88" s="94"/>
      <c r="OKG88" s="94"/>
      <c r="OKH88" s="94"/>
      <c r="OKI88" s="94"/>
      <c r="OKJ88" s="94"/>
      <c r="OKK88" s="94"/>
      <c r="OKL88" s="94"/>
      <c r="OKM88" s="94"/>
      <c r="OKN88" s="94"/>
      <c r="OKO88" s="94"/>
      <c r="OKP88" s="94"/>
      <c r="OKQ88" s="94"/>
      <c r="OKR88" s="94"/>
      <c r="OKS88" s="94"/>
      <c r="OKT88" s="94"/>
      <c r="OKU88" s="94"/>
      <c r="OKV88" s="94"/>
      <c r="OKW88" s="94"/>
      <c r="OKX88" s="94"/>
      <c r="OKY88" s="94"/>
      <c r="OKZ88" s="94"/>
      <c r="OLA88" s="94"/>
      <c r="OLB88" s="94"/>
      <c r="OLC88" s="94"/>
      <c r="OLD88" s="94"/>
      <c r="OLE88" s="94"/>
      <c r="OLF88" s="94"/>
      <c r="OLG88" s="94"/>
      <c r="OLH88" s="94"/>
      <c r="OLI88" s="94"/>
      <c r="OLJ88" s="94"/>
      <c r="OLK88" s="94"/>
      <c r="OLL88" s="94"/>
      <c r="OLM88" s="94"/>
      <c r="OLN88" s="94"/>
      <c r="OLO88" s="94"/>
      <c r="OLP88" s="94"/>
      <c r="OLQ88" s="94"/>
      <c r="OLR88" s="94"/>
      <c r="OLS88" s="94"/>
      <c r="OLT88" s="94"/>
      <c r="OLU88" s="94"/>
      <c r="OLV88" s="94"/>
      <c r="OLW88" s="94"/>
      <c r="OLX88" s="94"/>
      <c r="OLY88" s="94"/>
      <c r="OLZ88" s="94"/>
      <c r="OMA88" s="94"/>
      <c r="OMB88" s="94"/>
      <c r="OMC88" s="94"/>
      <c r="OMD88" s="94"/>
      <c r="OME88" s="94"/>
      <c r="OMF88" s="94"/>
      <c r="OMG88" s="94"/>
      <c r="OMH88" s="94"/>
      <c r="OMI88" s="94"/>
      <c r="OMJ88" s="94"/>
      <c r="OMK88" s="94"/>
      <c r="OML88" s="94"/>
      <c r="OMM88" s="94"/>
      <c r="OMN88" s="94"/>
      <c r="OMO88" s="94"/>
      <c r="OMP88" s="94"/>
      <c r="OMQ88" s="94"/>
      <c r="OMR88" s="94"/>
      <c r="OMS88" s="94"/>
      <c r="OMT88" s="94"/>
      <c r="OMU88" s="94"/>
      <c r="OMV88" s="94"/>
      <c r="OMW88" s="94"/>
      <c r="OMX88" s="94"/>
      <c r="OMY88" s="94"/>
      <c r="OMZ88" s="94"/>
      <c r="ONA88" s="94"/>
      <c r="ONB88" s="94"/>
      <c r="ONC88" s="94"/>
      <c r="OND88" s="94"/>
      <c r="ONE88" s="94"/>
      <c r="ONF88" s="94"/>
      <c r="ONG88" s="94"/>
      <c r="ONH88" s="94"/>
      <c r="ONI88" s="94"/>
      <c r="ONJ88" s="94"/>
      <c r="ONK88" s="94"/>
      <c r="ONL88" s="94"/>
      <c r="ONM88" s="94"/>
      <c r="ONN88" s="94"/>
      <c r="ONO88" s="94"/>
      <c r="ONP88" s="94"/>
      <c r="ONQ88" s="94"/>
      <c r="ONR88" s="94"/>
      <c r="ONS88" s="94"/>
      <c r="ONT88" s="94"/>
      <c r="ONU88" s="94"/>
      <c r="ONV88" s="94"/>
      <c r="ONW88" s="94"/>
      <c r="ONX88" s="94"/>
      <c r="ONY88" s="94"/>
      <c r="ONZ88" s="94"/>
      <c r="OOA88" s="94"/>
      <c r="OOB88" s="94"/>
      <c r="OOC88" s="94"/>
      <c r="OOD88" s="94"/>
      <c r="OOE88" s="94"/>
      <c r="OOF88" s="94"/>
      <c r="OOG88" s="94"/>
      <c r="OOH88" s="94"/>
      <c r="OOI88" s="94"/>
      <c r="OOJ88" s="94"/>
      <c r="OOK88" s="94"/>
      <c r="OOL88" s="94"/>
      <c r="OOM88" s="94"/>
      <c r="OON88" s="94"/>
      <c r="OOO88" s="94"/>
      <c r="OOP88" s="94"/>
      <c r="OOQ88" s="94"/>
      <c r="OOR88" s="94"/>
      <c r="OOS88" s="94"/>
      <c r="OOT88" s="94"/>
      <c r="OOU88" s="94"/>
      <c r="OOV88" s="94"/>
      <c r="OOW88" s="94"/>
      <c r="OOX88" s="94"/>
      <c r="OOY88" s="94"/>
      <c r="OOZ88" s="94"/>
      <c r="OPA88" s="94"/>
      <c r="OPB88" s="94"/>
      <c r="OPC88" s="94"/>
      <c r="OPD88" s="94"/>
      <c r="OPE88" s="94"/>
      <c r="OPF88" s="94"/>
      <c r="OPG88" s="94"/>
      <c r="OPH88" s="94"/>
      <c r="OPI88" s="94"/>
      <c r="OPJ88" s="94"/>
      <c r="OPK88" s="94"/>
      <c r="OPL88" s="94"/>
      <c r="OPM88" s="94"/>
      <c r="OPN88" s="94"/>
      <c r="OPO88" s="94"/>
      <c r="OPP88" s="94"/>
      <c r="OPQ88" s="94"/>
      <c r="OPR88" s="94"/>
      <c r="OPS88" s="94"/>
      <c r="OPT88" s="94"/>
      <c r="OPU88" s="94"/>
      <c r="OPV88" s="94"/>
      <c r="OPW88" s="94"/>
      <c r="OPX88" s="94"/>
      <c r="OPY88" s="94"/>
      <c r="OPZ88" s="94"/>
      <c r="OQA88" s="94"/>
      <c r="OQB88" s="94"/>
      <c r="OQC88" s="94"/>
      <c r="OQD88" s="94"/>
      <c r="OQE88" s="94"/>
      <c r="OQF88" s="94"/>
      <c r="OQG88" s="94"/>
      <c r="OQH88" s="94"/>
      <c r="OQI88" s="94"/>
      <c r="OQJ88" s="94"/>
      <c r="OQK88" s="94"/>
      <c r="OQL88" s="94"/>
      <c r="OQM88" s="94"/>
      <c r="OQN88" s="94"/>
      <c r="OQO88" s="94"/>
      <c r="OQP88" s="94"/>
      <c r="OQQ88" s="94"/>
      <c r="OQR88" s="94"/>
      <c r="OQS88" s="94"/>
      <c r="OQT88" s="94"/>
      <c r="OQU88" s="94"/>
      <c r="OQV88" s="94"/>
      <c r="OQW88" s="94"/>
      <c r="OQX88" s="94"/>
      <c r="OQY88" s="94"/>
      <c r="OQZ88" s="94"/>
      <c r="ORA88" s="94"/>
      <c r="ORB88" s="94"/>
      <c r="ORC88" s="94"/>
      <c r="ORD88" s="94"/>
      <c r="ORE88" s="94"/>
      <c r="ORF88" s="94"/>
      <c r="ORG88" s="94"/>
      <c r="ORH88" s="94"/>
      <c r="ORI88" s="94"/>
      <c r="ORJ88" s="94"/>
      <c r="ORK88" s="94"/>
      <c r="ORL88" s="94"/>
      <c r="ORM88" s="94"/>
      <c r="ORN88" s="94"/>
      <c r="ORO88" s="94"/>
      <c r="ORP88" s="94"/>
      <c r="ORQ88" s="94"/>
      <c r="ORR88" s="94"/>
      <c r="ORS88" s="94"/>
      <c r="ORT88" s="94"/>
      <c r="ORU88" s="94"/>
      <c r="ORV88" s="94"/>
      <c r="ORW88" s="94"/>
      <c r="ORX88" s="94"/>
      <c r="ORY88" s="94"/>
      <c r="ORZ88" s="94"/>
      <c r="OSA88" s="94"/>
      <c r="OSB88" s="94"/>
      <c r="OSC88" s="94"/>
      <c r="OSD88" s="94"/>
      <c r="OSE88" s="94"/>
      <c r="OSF88" s="94"/>
      <c r="OSG88" s="94"/>
      <c r="OSH88" s="94"/>
      <c r="OSI88" s="94"/>
      <c r="OSJ88" s="94"/>
      <c r="OSK88" s="94"/>
      <c r="OSL88" s="94"/>
      <c r="OSM88" s="94"/>
      <c r="OSN88" s="94"/>
      <c r="OSO88" s="94"/>
      <c r="OSP88" s="94"/>
      <c r="OSQ88" s="94"/>
      <c r="OSR88" s="94"/>
      <c r="OSS88" s="94"/>
      <c r="OST88" s="94"/>
      <c r="OSU88" s="94"/>
      <c r="OSV88" s="94"/>
      <c r="OSW88" s="94"/>
      <c r="OSX88" s="94"/>
      <c r="OSY88" s="94"/>
      <c r="OSZ88" s="94"/>
      <c r="OTA88" s="94"/>
      <c r="OTB88" s="94"/>
      <c r="OTC88" s="94"/>
      <c r="OTD88" s="94"/>
      <c r="OTE88" s="94"/>
      <c r="OTF88" s="94"/>
      <c r="OTG88" s="94"/>
      <c r="OTH88" s="94"/>
      <c r="OTI88" s="94"/>
      <c r="OTJ88" s="94"/>
      <c r="OTK88" s="94"/>
      <c r="OTL88" s="94"/>
      <c r="OTM88" s="94"/>
      <c r="OTN88" s="94"/>
      <c r="OTO88" s="94"/>
      <c r="OTP88" s="94"/>
      <c r="OTQ88" s="94"/>
      <c r="OTR88" s="94"/>
      <c r="OTS88" s="94"/>
      <c r="OTT88" s="94"/>
      <c r="OTU88" s="94"/>
      <c r="OTV88" s="94"/>
      <c r="OTW88" s="94"/>
      <c r="OTX88" s="94"/>
      <c r="OTY88" s="94"/>
      <c r="OTZ88" s="94"/>
      <c r="OUA88" s="94"/>
      <c r="OUB88" s="94"/>
      <c r="OUC88" s="94"/>
      <c r="OUD88" s="94"/>
      <c r="OUE88" s="94"/>
      <c r="OUF88" s="94"/>
      <c r="OUG88" s="94"/>
      <c r="OUH88" s="94"/>
      <c r="OUI88" s="94"/>
      <c r="OUJ88" s="94"/>
      <c r="OUK88" s="94"/>
      <c r="OUL88" s="94"/>
      <c r="OUM88" s="94"/>
      <c r="OUN88" s="94"/>
      <c r="OUO88" s="94"/>
      <c r="OUP88" s="94"/>
      <c r="OUQ88" s="94"/>
      <c r="OUR88" s="94"/>
      <c r="OUS88" s="94"/>
      <c r="OUT88" s="94"/>
      <c r="OUU88" s="94"/>
      <c r="OUV88" s="94"/>
      <c r="OUW88" s="94"/>
      <c r="OUX88" s="94"/>
      <c r="OUY88" s="94"/>
      <c r="OUZ88" s="94"/>
      <c r="OVA88" s="94"/>
      <c r="OVB88" s="94"/>
      <c r="OVC88" s="94"/>
      <c r="OVD88" s="94"/>
      <c r="OVE88" s="94"/>
      <c r="OVF88" s="94"/>
      <c r="OVG88" s="94"/>
      <c r="OVH88" s="94"/>
      <c r="OVI88" s="94"/>
      <c r="OVJ88" s="94"/>
      <c r="OVK88" s="94"/>
      <c r="OVL88" s="94"/>
      <c r="OVM88" s="94"/>
      <c r="OVN88" s="94"/>
      <c r="OVO88" s="94"/>
      <c r="OVP88" s="94"/>
      <c r="OVQ88" s="94"/>
      <c r="OVR88" s="94"/>
      <c r="OVS88" s="94"/>
      <c r="OVT88" s="94"/>
      <c r="OVU88" s="94"/>
      <c r="OVV88" s="94"/>
      <c r="OVW88" s="94"/>
      <c r="OVX88" s="94"/>
      <c r="OVY88" s="94"/>
      <c r="OVZ88" s="94"/>
      <c r="OWA88" s="94"/>
      <c r="OWB88" s="94"/>
      <c r="OWC88" s="94"/>
      <c r="OWD88" s="94"/>
      <c r="OWE88" s="94"/>
      <c r="OWF88" s="94"/>
      <c r="OWG88" s="94"/>
      <c r="OWH88" s="94"/>
      <c r="OWI88" s="94"/>
      <c r="OWJ88" s="94"/>
      <c r="OWK88" s="94"/>
      <c r="OWL88" s="94"/>
      <c r="OWM88" s="94"/>
      <c r="OWN88" s="94"/>
      <c r="OWO88" s="94"/>
      <c r="OWP88" s="94"/>
      <c r="OWQ88" s="94"/>
      <c r="OWR88" s="94"/>
      <c r="OWS88" s="94"/>
      <c r="OWT88" s="94"/>
      <c r="OWU88" s="94"/>
      <c r="OWV88" s="94"/>
      <c r="OWW88" s="94"/>
      <c r="OWX88" s="94"/>
      <c r="OWY88" s="94"/>
      <c r="OWZ88" s="94"/>
      <c r="OXA88" s="94"/>
      <c r="OXB88" s="94"/>
      <c r="OXC88" s="94"/>
      <c r="OXD88" s="94"/>
      <c r="OXE88" s="94"/>
      <c r="OXF88" s="94"/>
      <c r="OXG88" s="94"/>
      <c r="OXH88" s="94"/>
      <c r="OXI88" s="94"/>
      <c r="OXJ88" s="94"/>
      <c r="OXK88" s="94"/>
      <c r="OXL88" s="94"/>
      <c r="OXM88" s="94"/>
      <c r="OXN88" s="94"/>
      <c r="OXO88" s="94"/>
      <c r="OXP88" s="94"/>
      <c r="OXQ88" s="94"/>
      <c r="OXR88" s="94"/>
      <c r="OXS88" s="94"/>
      <c r="OXT88" s="94"/>
      <c r="OXU88" s="94"/>
      <c r="OXV88" s="94"/>
      <c r="OXW88" s="94"/>
      <c r="OXX88" s="94"/>
      <c r="OXY88" s="94"/>
      <c r="OXZ88" s="94"/>
      <c r="OYA88" s="94"/>
      <c r="OYB88" s="94"/>
      <c r="OYC88" s="94"/>
      <c r="OYD88" s="94"/>
      <c r="OYE88" s="94"/>
      <c r="OYF88" s="94"/>
      <c r="OYG88" s="94"/>
      <c r="OYH88" s="94"/>
      <c r="OYI88" s="94"/>
      <c r="OYJ88" s="94"/>
      <c r="OYK88" s="94"/>
      <c r="OYL88" s="94"/>
      <c r="OYM88" s="94"/>
      <c r="OYN88" s="94"/>
      <c r="OYO88" s="94"/>
      <c r="OYP88" s="94"/>
      <c r="OYQ88" s="94"/>
      <c r="OYR88" s="94"/>
      <c r="OYS88" s="94"/>
      <c r="OYT88" s="94"/>
      <c r="OYU88" s="94"/>
      <c r="OYV88" s="94"/>
      <c r="OYW88" s="94"/>
      <c r="OYX88" s="94"/>
      <c r="OYY88" s="94"/>
      <c r="OYZ88" s="94"/>
      <c r="OZA88" s="94"/>
      <c r="OZB88" s="94"/>
      <c r="OZC88" s="94"/>
      <c r="OZD88" s="94"/>
      <c r="OZE88" s="94"/>
      <c r="OZF88" s="94"/>
      <c r="OZG88" s="94"/>
      <c r="OZH88" s="94"/>
      <c r="OZI88" s="94"/>
      <c r="OZJ88" s="94"/>
      <c r="OZK88" s="94"/>
      <c r="OZL88" s="94"/>
      <c r="OZM88" s="94"/>
      <c r="OZN88" s="94"/>
      <c r="OZO88" s="94"/>
      <c r="OZP88" s="94"/>
      <c r="OZQ88" s="94"/>
      <c r="OZR88" s="94"/>
      <c r="OZS88" s="94"/>
      <c r="OZT88" s="94"/>
      <c r="OZU88" s="94"/>
      <c r="OZV88" s="94"/>
      <c r="OZW88" s="94"/>
      <c r="OZX88" s="94"/>
      <c r="OZY88" s="94"/>
      <c r="OZZ88" s="94"/>
      <c r="PAA88" s="94"/>
      <c r="PAB88" s="94"/>
      <c r="PAC88" s="94"/>
      <c r="PAD88" s="94"/>
      <c r="PAE88" s="94"/>
      <c r="PAF88" s="94"/>
      <c r="PAG88" s="94"/>
      <c r="PAH88" s="94"/>
      <c r="PAI88" s="94"/>
      <c r="PAJ88" s="94"/>
      <c r="PAK88" s="94"/>
      <c r="PAL88" s="94"/>
      <c r="PAM88" s="94"/>
      <c r="PAN88" s="94"/>
      <c r="PAO88" s="94"/>
      <c r="PAP88" s="94"/>
      <c r="PAQ88" s="94"/>
      <c r="PAR88" s="94"/>
      <c r="PAS88" s="94"/>
      <c r="PAT88" s="94"/>
      <c r="PAU88" s="94"/>
      <c r="PAV88" s="94"/>
      <c r="PAW88" s="94"/>
      <c r="PAX88" s="94"/>
      <c r="PAY88" s="94"/>
      <c r="PAZ88" s="94"/>
      <c r="PBA88" s="94"/>
      <c r="PBB88" s="94"/>
      <c r="PBC88" s="94"/>
      <c r="PBD88" s="94"/>
      <c r="PBE88" s="94"/>
      <c r="PBF88" s="94"/>
      <c r="PBG88" s="94"/>
      <c r="PBH88" s="94"/>
      <c r="PBI88" s="94"/>
      <c r="PBJ88" s="94"/>
      <c r="PBK88" s="94"/>
      <c r="PBL88" s="94"/>
      <c r="PBM88" s="94"/>
      <c r="PBN88" s="94"/>
      <c r="PBO88" s="94"/>
      <c r="PBP88" s="94"/>
      <c r="PBQ88" s="94"/>
      <c r="PBR88" s="94"/>
      <c r="PBS88" s="94"/>
      <c r="PBT88" s="94"/>
      <c r="PBU88" s="94"/>
      <c r="PBV88" s="94"/>
      <c r="PBW88" s="94"/>
      <c r="PBX88" s="94"/>
      <c r="PBY88" s="94"/>
      <c r="PBZ88" s="94"/>
      <c r="PCA88" s="94"/>
      <c r="PCB88" s="94"/>
      <c r="PCC88" s="94"/>
      <c r="PCD88" s="94"/>
      <c r="PCE88" s="94"/>
      <c r="PCF88" s="94"/>
      <c r="PCG88" s="94"/>
      <c r="PCH88" s="94"/>
      <c r="PCI88" s="94"/>
      <c r="PCJ88" s="94"/>
      <c r="PCK88" s="94"/>
      <c r="PCL88" s="94"/>
      <c r="PCM88" s="94"/>
      <c r="PCN88" s="94"/>
      <c r="PCO88" s="94"/>
      <c r="PCP88" s="94"/>
      <c r="PCQ88" s="94"/>
      <c r="PCR88" s="94"/>
      <c r="PCS88" s="94"/>
      <c r="PCT88" s="94"/>
      <c r="PCU88" s="94"/>
      <c r="PCV88" s="94"/>
      <c r="PCW88" s="94"/>
      <c r="PCX88" s="94"/>
      <c r="PCY88" s="94"/>
      <c r="PCZ88" s="94"/>
      <c r="PDA88" s="94"/>
      <c r="PDB88" s="94"/>
      <c r="PDC88" s="94"/>
      <c r="PDD88" s="94"/>
      <c r="PDE88" s="94"/>
      <c r="PDF88" s="94"/>
      <c r="PDG88" s="94"/>
      <c r="PDH88" s="94"/>
      <c r="PDI88" s="94"/>
      <c r="PDJ88" s="94"/>
      <c r="PDK88" s="94"/>
      <c r="PDL88" s="94"/>
      <c r="PDM88" s="94"/>
      <c r="PDN88" s="94"/>
      <c r="PDO88" s="94"/>
      <c r="PDP88" s="94"/>
      <c r="PDQ88" s="94"/>
      <c r="PDR88" s="94"/>
      <c r="PDS88" s="94"/>
      <c r="PDT88" s="94"/>
      <c r="PDU88" s="94"/>
      <c r="PDV88" s="94"/>
      <c r="PDW88" s="94"/>
      <c r="PDX88" s="94"/>
      <c r="PDY88" s="94"/>
      <c r="PDZ88" s="94"/>
      <c r="PEA88" s="94"/>
      <c r="PEB88" s="94"/>
      <c r="PEC88" s="94"/>
      <c r="PED88" s="94"/>
      <c r="PEE88" s="94"/>
      <c r="PEF88" s="94"/>
      <c r="PEG88" s="94"/>
      <c r="PEH88" s="94"/>
      <c r="PEI88" s="94"/>
      <c r="PEJ88" s="94"/>
      <c r="PEK88" s="94"/>
      <c r="PEL88" s="94"/>
      <c r="PEM88" s="94"/>
      <c r="PEN88" s="94"/>
      <c r="PEO88" s="94"/>
      <c r="PEP88" s="94"/>
      <c r="PEQ88" s="94"/>
      <c r="PER88" s="94"/>
      <c r="PES88" s="94"/>
      <c r="PET88" s="94"/>
      <c r="PEU88" s="94"/>
      <c r="PEV88" s="94"/>
      <c r="PEW88" s="94"/>
      <c r="PEX88" s="94"/>
      <c r="PEY88" s="94"/>
      <c r="PEZ88" s="94"/>
      <c r="PFA88" s="94"/>
      <c r="PFB88" s="94"/>
      <c r="PFC88" s="94"/>
      <c r="PFD88" s="94"/>
      <c r="PFE88" s="94"/>
      <c r="PFF88" s="94"/>
      <c r="PFG88" s="94"/>
      <c r="PFH88" s="94"/>
      <c r="PFI88" s="94"/>
      <c r="PFJ88" s="94"/>
      <c r="PFK88" s="94"/>
      <c r="PFL88" s="94"/>
      <c r="PFM88" s="94"/>
      <c r="PFN88" s="94"/>
      <c r="PFO88" s="94"/>
      <c r="PFP88" s="94"/>
      <c r="PFQ88" s="94"/>
      <c r="PFR88" s="94"/>
      <c r="PFS88" s="94"/>
      <c r="PFT88" s="94"/>
      <c r="PFU88" s="94"/>
      <c r="PFV88" s="94"/>
      <c r="PFW88" s="94"/>
      <c r="PFX88" s="94"/>
      <c r="PFY88" s="94"/>
      <c r="PFZ88" s="94"/>
      <c r="PGA88" s="94"/>
      <c r="PGB88" s="94"/>
      <c r="PGC88" s="94"/>
      <c r="PGD88" s="94"/>
      <c r="PGE88" s="94"/>
      <c r="PGF88" s="94"/>
      <c r="PGG88" s="94"/>
      <c r="PGH88" s="94"/>
      <c r="PGI88" s="94"/>
      <c r="PGJ88" s="94"/>
      <c r="PGK88" s="94"/>
      <c r="PGL88" s="94"/>
      <c r="PGM88" s="94"/>
      <c r="PGN88" s="94"/>
      <c r="PGO88" s="94"/>
      <c r="PGP88" s="94"/>
      <c r="PGQ88" s="94"/>
      <c r="PGR88" s="94"/>
      <c r="PGS88" s="94"/>
      <c r="PGT88" s="94"/>
      <c r="PGU88" s="94"/>
      <c r="PGV88" s="94"/>
      <c r="PGW88" s="94"/>
      <c r="PGX88" s="94"/>
      <c r="PGY88" s="94"/>
      <c r="PGZ88" s="94"/>
      <c r="PHA88" s="94"/>
      <c r="PHB88" s="94"/>
      <c r="PHC88" s="94"/>
      <c r="PHD88" s="94"/>
      <c r="PHE88" s="94"/>
      <c r="PHF88" s="94"/>
      <c r="PHG88" s="94"/>
      <c r="PHH88" s="94"/>
      <c r="PHI88" s="94"/>
      <c r="PHJ88" s="94"/>
      <c r="PHK88" s="94"/>
      <c r="PHL88" s="94"/>
      <c r="PHM88" s="94"/>
      <c r="PHN88" s="94"/>
      <c r="PHO88" s="94"/>
      <c r="PHP88" s="94"/>
      <c r="PHQ88" s="94"/>
      <c r="PHR88" s="94"/>
      <c r="PHS88" s="94"/>
      <c r="PHT88" s="94"/>
      <c r="PHU88" s="94"/>
      <c r="PHV88" s="94"/>
      <c r="PHW88" s="94"/>
      <c r="PHX88" s="94"/>
      <c r="PHY88" s="94"/>
      <c r="PHZ88" s="94"/>
      <c r="PIA88" s="94"/>
      <c r="PIB88" s="94"/>
      <c r="PIC88" s="94"/>
      <c r="PID88" s="94"/>
      <c r="PIE88" s="94"/>
      <c r="PIF88" s="94"/>
      <c r="PIG88" s="94"/>
      <c r="PIH88" s="94"/>
      <c r="PII88" s="94"/>
      <c r="PIJ88" s="94"/>
      <c r="PIK88" s="94"/>
      <c r="PIL88" s="94"/>
      <c r="PIM88" s="94"/>
      <c r="PIN88" s="94"/>
      <c r="PIO88" s="94"/>
      <c r="PIP88" s="94"/>
      <c r="PIQ88" s="94"/>
      <c r="PIR88" s="94"/>
      <c r="PIS88" s="94"/>
      <c r="PIT88" s="94"/>
      <c r="PIU88" s="94"/>
      <c r="PIV88" s="94"/>
      <c r="PIW88" s="94"/>
      <c r="PIX88" s="94"/>
      <c r="PIY88" s="94"/>
      <c r="PIZ88" s="94"/>
      <c r="PJA88" s="94"/>
      <c r="PJB88" s="94"/>
      <c r="PJC88" s="94"/>
      <c r="PJD88" s="94"/>
      <c r="PJE88" s="94"/>
      <c r="PJF88" s="94"/>
      <c r="PJG88" s="94"/>
      <c r="PJH88" s="94"/>
      <c r="PJI88" s="94"/>
      <c r="PJJ88" s="94"/>
      <c r="PJK88" s="94"/>
      <c r="PJL88" s="94"/>
      <c r="PJM88" s="94"/>
      <c r="PJN88" s="94"/>
      <c r="PJO88" s="94"/>
      <c r="PJP88" s="94"/>
      <c r="PJQ88" s="94"/>
      <c r="PJR88" s="94"/>
      <c r="PJS88" s="94"/>
      <c r="PJT88" s="94"/>
      <c r="PJU88" s="94"/>
      <c r="PJV88" s="94"/>
      <c r="PJW88" s="94"/>
      <c r="PJX88" s="94"/>
      <c r="PJY88" s="94"/>
      <c r="PJZ88" s="94"/>
      <c r="PKA88" s="94"/>
      <c r="PKB88" s="94"/>
      <c r="PKC88" s="94"/>
      <c r="PKD88" s="94"/>
      <c r="PKE88" s="94"/>
      <c r="PKF88" s="94"/>
      <c r="PKG88" s="94"/>
      <c r="PKH88" s="94"/>
      <c r="PKI88" s="94"/>
      <c r="PKJ88" s="94"/>
      <c r="PKK88" s="94"/>
      <c r="PKL88" s="94"/>
      <c r="PKM88" s="94"/>
      <c r="PKN88" s="94"/>
      <c r="PKO88" s="94"/>
      <c r="PKP88" s="94"/>
      <c r="PKQ88" s="94"/>
      <c r="PKR88" s="94"/>
      <c r="PKS88" s="94"/>
      <c r="PKT88" s="94"/>
      <c r="PKU88" s="94"/>
      <c r="PKV88" s="94"/>
      <c r="PKW88" s="94"/>
      <c r="PKX88" s="94"/>
      <c r="PKY88" s="94"/>
      <c r="PKZ88" s="94"/>
      <c r="PLA88" s="94"/>
      <c r="PLB88" s="94"/>
      <c r="PLC88" s="94"/>
      <c r="PLD88" s="94"/>
      <c r="PLE88" s="94"/>
      <c r="PLF88" s="94"/>
      <c r="PLG88" s="94"/>
      <c r="PLH88" s="94"/>
      <c r="PLI88" s="94"/>
      <c r="PLJ88" s="94"/>
      <c r="PLK88" s="94"/>
      <c r="PLL88" s="94"/>
      <c r="PLM88" s="94"/>
      <c r="PLN88" s="94"/>
      <c r="PLO88" s="94"/>
      <c r="PLP88" s="94"/>
      <c r="PLQ88" s="94"/>
      <c r="PLR88" s="94"/>
      <c r="PLS88" s="94"/>
      <c r="PLT88" s="94"/>
      <c r="PLU88" s="94"/>
      <c r="PLV88" s="94"/>
      <c r="PLW88" s="94"/>
      <c r="PLX88" s="94"/>
      <c r="PLY88" s="94"/>
      <c r="PLZ88" s="94"/>
      <c r="PMA88" s="94"/>
      <c r="PMB88" s="94"/>
      <c r="PMC88" s="94"/>
      <c r="PMD88" s="94"/>
      <c r="PME88" s="94"/>
      <c r="PMF88" s="94"/>
      <c r="PMG88" s="94"/>
      <c r="PMH88" s="94"/>
      <c r="PMI88" s="94"/>
      <c r="PMJ88" s="94"/>
      <c r="PMK88" s="94"/>
      <c r="PML88" s="94"/>
      <c r="PMM88" s="94"/>
      <c r="PMN88" s="94"/>
      <c r="PMO88" s="94"/>
      <c r="PMP88" s="94"/>
      <c r="PMQ88" s="94"/>
      <c r="PMR88" s="94"/>
      <c r="PMS88" s="94"/>
      <c r="PMT88" s="94"/>
      <c r="PMU88" s="94"/>
      <c r="PMV88" s="94"/>
      <c r="PMW88" s="94"/>
      <c r="PMX88" s="94"/>
      <c r="PMY88" s="94"/>
      <c r="PMZ88" s="94"/>
      <c r="PNA88" s="94"/>
      <c r="PNB88" s="94"/>
      <c r="PNC88" s="94"/>
      <c r="PND88" s="94"/>
      <c r="PNE88" s="94"/>
      <c r="PNF88" s="94"/>
      <c r="PNG88" s="94"/>
      <c r="PNH88" s="94"/>
      <c r="PNI88" s="94"/>
      <c r="PNJ88" s="94"/>
      <c r="PNK88" s="94"/>
      <c r="PNL88" s="94"/>
      <c r="PNM88" s="94"/>
      <c r="PNN88" s="94"/>
      <c r="PNO88" s="94"/>
      <c r="PNP88" s="94"/>
      <c r="PNQ88" s="94"/>
      <c r="PNR88" s="94"/>
      <c r="PNS88" s="94"/>
      <c r="PNT88" s="94"/>
      <c r="PNU88" s="94"/>
      <c r="PNV88" s="94"/>
      <c r="PNW88" s="94"/>
      <c r="PNX88" s="94"/>
      <c r="PNY88" s="94"/>
      <c r="PNZ88" s="94"/>
      <c r="POA88" s="94"/>
      <c r="POB88" s="94"/>
      <c r="POC88" s="94"/>
      <c r="POD88" s="94"/>
      <c r="POE88" s="94"/>
      <c r="POF88" s="94"/>
      <c r="POG88" s="94"/>
      <c r="POH88" s="94"/>
      <c r="POI88" s="94"/>
      <c r="POJ88" s="94"/>
      <c r="POK88" s="94"/>
      <c r="POL88" s="94"/>
      <c r="POM88" s="94"/>
      <c r="PON88" s="94"/>
      <c r="POO88" s="94"/>
      <c r="POP88" s="94"/>
      <c r="POQ88" s="94"/>
      <c r="POR88" s="94"/>
      <c r="POS88" s="94"/>
      <c r="POT88" s="94"/>
      <c r="POU88" s="94"/>
      <c r="POV88" s="94"/>
      <c r="POW88" s="94"/>
      <c r="POX88" s="94"/>
      <c r="POY88" s="94"/>
      <c r="POZ88" s="94"/>
      <c r="PPA88" s="94"/>
      <c r="PPB88" s="94"/>
      <c r="PPC88" s="94"/>
      <c r="PPD88" s="94"/>
      <c r="PPE88" s="94"/>
      <c r="PPF88" s="94"/>
      <c r="PPG88" s="94"/>
      <c r="PPH88" s="94"/>
      <c r="PPI88" s="94"/>
      <c r="PPJ88" s="94"/>
      <c r="PPK88" s="94"/>
      <c r="PPL88" s="94"/>
      <c r="PPM88" s="94"/>
      <c r="PPN88" s="94"/>
      <c r="PPO88" s="94"/>
      <c r="PPP88" s="94"/>
      <c r="PPQ88" s="94"/>
      <c r="PPR88" s="94"/>
      <c r="PPS88" s="94"/>
      <c r="PPT88" s="94"/>
      <c r="PPU88" s="94"/>
      <c r="PPV88" s="94"/>
      <c r="PPW88" s="94"/>
      <c r="PPX88" s="94"/>
      <c r="PPY88" s="94"/>
      <c r="PPZ88" s="94"/>
      <c r="PQA88" s="94"/>
      <c r="PQB88" s="94"/>
      <c r="PQC88" s="94"/>
      <c r="PQD88" s="94"/>
      <c r="PQE88" s="94"/>
      <c r="PQF88" s="94"/>
      <c r="PQG88" s="94"/>
      <c r="PQH88" s="94"/>
      <c r="PQI88" s="94"/>
      <c r="PQJ88" s="94"/>
      <c r="PQK88" s="94"/>
      <c r="PQL88" s="94"/>
      <c r="PQM88" s="94"/>
      <c r="PQN88" s="94"/>
      <c r="PQO88" s="94"/>
      <c r="PQP88" s="94"/>
      <c r="PQQ88" s="94"/>
      <c r="PQR88" s="94"/>
      <c r="PQS88" s="94"/>
      <c r="PQT88" s="94"/>
      <c r="PQU88" s="94"/>
      <c r="PQV88" s="94"/>
      <c r="PQW88" s="94"/>
      <c r="PQX88" s="94"/>
      <c r="PQY88" s="94"/>
      <c r="PQZ88" s="94"/>
      <c r="PRA88" s="94"/>
      <c r="PRB88" s="94"/>
      <c r="PRC88" s="94"/>
      <c r="PRD88" s="94"/>
      <c r="PRE88" s="94"/>
      <c r="PRF88" s="94"/>
      <c r="PRG88" s="94"/>
      <c r="PRH88" s="94"/>
      <c r="PRI88" s="94"/>
      <c r="PRJ88" s="94"/>
      <c r="PRK88" s="94"/>
      <c r="PRL88" s="94"/>
      <c r="PRM88" s="94"/>
      <c r="PRN88" s="94"/>
      <c r="PRO88" s="94"/>
      <c r="PRP88" s="94"/>
      <c r="PRQ88" s="94"/>
      <c r="PRR88" s="94"/>
      <c r="PRS88" s="94"/>
      <c r="PRT88" s="94"/>
      <c r="PRU88" s="94"/>
      <c r="PRV88" s="94"/>
      <c r="PRW88" s="94"/>
      <c r="PRX88" s="94"/>
      <c r="PRY88" s="94"/>
      <c r="PRZ88" s="94"/>
      <c r="PSA88" s="94"/>
      <c r="PSB88" s="94"/>
      <c r="PSC88" s="94"/>
      <c r="PSD88" s="94"/>
      <c r="PSE88" s="94"/>
      <c r="PSF88" s="94"/>
      <c r="PSG88" s="94"/>
      <c r="PSH88" s="94"/>
      <c r="PSI88" s="94"/>
      <c r="PSJ88" s="94"/>
      <c r="PSK88" s="94"/>
      <c r="PSL88" s="94"/>
      <c r="PSM88" s="94"/>
      <c r="PSN88" s="94"/>
      <c r="PSO88" s="94"/>
      <c r="PSP88" s="94"/>
      <c r="PSQ88" s="94"/>
      <c r="PSR88" s="94"/>
      <c r="PSS88" s="94"/>
      <c r="PST88" s="94"/>
      <c r="PSU88" s="94"/>
      <c r="PSV88" s="94"/>
      <c r="PSW88" s="94"/>
      <c r="PSX88" s="94"/>
      <c r="PSY88" s="94"/>
      <c r="PSZ88" s="94"/>
      <c r="PTA88" s="94"/>
      <c r="PTB88" s="94"/>
      <c r="PTC88" s="94"/>
      <c r="PTD88" s="94"/>
      <c r="PTE88" s="94"/>
      <c r="PTF88" s="94"/>
      <c r="PTG88" s="94"/>
      <c r="PTH88" s="94"/>
      <c r="PTI88" s="94"/>
      <c r="PTJ88" s="94"/>
      <c r="PTK88" s="94"/>
      <c r="PTL88" s="94"/>
      <c r="PTM88" s="94"/>
      <c r="PTN88" s="94"/>
      <c r="PTO88" s="94"/>
      <c r="PTP88" s="94"/>
      <c r="PTQ88" s="94"/>
      <c r="PTR88" s="94"/>
      <c r="PTS88" s="94"/>
      <c r="PTT88" s="94"/>
      <c r="PTU88" s="94"/>
      <c r="PTV88" s="94"/>
      <c r="PTW88" s="94"/>
      <c r="PTX88" s="94"/>
      <c r="PTY88" s="94"/>
      <c r="PTZ88" s="94"/>
      <c r="PUA88" s="94"/>
      <c r="PUB88" s="94"/>
      <c r="PUC88" s="94"/>
      <c r="PUD88" s="94"/>
      <c r="PUE88" s="94"/>
      <c r="PUF88" s="94"/>
      <c r="PUG88" s="94"/>
      <c r="PUH88" s="94"/>
      <c r="PUI88" s="94"/>
      <c r="PUJ88" s="94"/>
      <c r="PUK88" s="94"/>
      <c r="PUL88" s="94"/>
      <c r="PUM88" s="94"/>
      <c r="PUN88" s="94"/>
      <c r="PUO88" s="94"/>
      <c r="PUP88" s="94"/>
      <c r="PUQ88" s="94"/>
      <c r="PUR88" s="94"/>
      <c r="PUS88" s="94"/>
      <c r="PUT88" s="94"/>
      <c r="PUU88" s="94"/>
      <c r="PUV88" s="94"/>
      <c r="PUW88" s="94"/>
      <c r="PUX88" s="94"/>
      <c r="PUY88" s="94"/>
      <c r="PUZ88" s="94"/>
      <c r="PVA88" s="94"/>
      <c r="PVB88" s="94"/>
      <c r="PVC88" s="94"/>
      <c r="PVD88" s="94"/>
      <c r="PVE88" s="94"/>
      <c r="PVF88" s="94"/>
      <c r="PVG88" s="94"/>
      <c r="PVH88" s="94"/>
      <c r="PVI88" s="94"/>
      <c r="PVJ88" s="94"/>
      <c r="PVK88" s="94"/>
      <c r="PVL88" s="94"/>
      <c r="PVM88" s="94"/>
      <c r="PVN88" s="94"/>
      <c r="PVO88" s="94"/>
      <c r="PVP88" s="94"/>
      <c r="PVQ88" s="94"/>
      <c r="PVR88" s="94"/>
      <c r="PVS88" s="94"/>
      <c r="PVT88" s="94"/>
      <c r="PVU88" s="94"/>
      <c r="PVV88" s="94"/>
      <c r="PVW88" s="94"/>
      <c r="PVX88" s="94"/>
      <c r="PVY88" s="94"/>
      <c r="PVZ88" s="94"/>
      <c r="PWA88" s="94"/>
      <c r="PWB88" s="94"/>
      <c r="PWC88" s="94"/>
      <c r="PWD88" s="94"/>
      <c r="PWE88" s="94"/>
      <c r="PWF88" s="94"/>
      <c r="PWG88" s="94"/>
      <c r="PWH88" s="94"/>
      <c r="PWI88" s="94"/>
      <c r="PWJ88" s="94"/>
      <c r="PWK88" s="94"/>
      <c r="PWL88" s="94"/>
      <c r="PWM88" s="94"/>
      <c r="PWN88" s="94"/>
      <c r="PWO88" s="94"/>
      <c r="PWP88" s="94"/>
      <c r="PWQ88" s="94"/>
      <c r="PWR88" s="94"/>
      <c r="PWS88" s="94"/>
      <c r="PWT88" s="94"/>
      <c r="PWU88" s="94"/>
      <c r="PWV88" s="94"/>
      <c r="PWW88" s="94"/>
      <c r="PWX88" s="94"/>
      <c r="PWY88" s="94"/>
      <c r="PWZ88" s="94"/>
      <c r="PXA88" s="94"/>
      <c r="PXB88" s="94"/>
      <c r="PXC88" s="94"/>
      <c r="PXD88" s="94"/>
      <c r="PXE88" s="94"/>
      <c r="PXF88" s="94"/>
      <c r="PXG88" s="94"/>
      <c r="PXH88" s="94"/>
      <c r="PXI88" s="94"/>
      <c r="PXJ88" s="94"/>
      <c r="PXK88" s="94"/>
      <c r="PXL88" s="94"/>
      <c r="PXM88" s="94"/>
      <c r="PXN88" s="94"/>
      <c r="PXO88" s="94"/>
      <c r="PXP88" s="94"/>
      <c r="PXQ88" s="94"/>
      <c r="PXR88" s="94"/>
      <c r="PXS88" s="94"/>
      <c r="PXT88" s="94"/>
      <c r="PXU88" s="94"/>
      <c r="PXV88" s="94"/>
      <c r="PXW88" s="94"/>
      <c r="PXX88" s="94"/>
      <c r="PXY88" s="94"/>
      <c r="PXZ88" s="94"/>
      <c r="PYA88" s="94"/>
      <c r="PYB88" s="94"/>
      <c r="PYC88" s="94"/>
      <c r="PYD88" s="94"/>
      <c r="PYE88" s="94"/>
      <c r="PYF88" s="94"/>
      <c r="PYG88" s="94"/>
      <c r="PYH88" s="94"/>
      <c r="PYI88" s="94"/>
      <c r="PYJ88" s="94"/>
      <c r="PYK88" s="94"/>
      <c r="PYL88" s="94"/>
      <c r="PYM88" s="94"/>
      <c r="PYN88" s="94"/>
      <c r="PYO88" s="94"/>
      <c r="PYP88" s="94"/>
      <c r="PYQ88" s="94"/>
      <c r="PYR88" s="94"/>
      <c r="PYS88" s="94"/>
      <c r="PYT88" s="94"/>
      <c r="PYU88" s="94"/>
      <c r="PYV88" s="94"/>
      <c r="PYW88" s="94"/>
      <c r="PYX88" s="94"/>
      <c r="PYY88" s="94"/>
      <c r="PYZ88" s="94"/>
      <c r="PZA88" s="94"/>
      <c r="PZB88" s="94"/>
      <c r="PZC88" s="94"/>
      <c r="PZD88" s="94"/>
      <c r="PZE88" s="94"/>
      <c r="PZF88" s="94"/>
      <c r="PZG88" s="94"/>
      <c r="PZH88" s="94"/>
      <c r="PZI88" s="94"/>
      <c r="PZJ88" s="94"/>
      <c r="PZK88" s="94"/>
      <c r="PZL88" s="94"/>
      <c r="PZM88" s="94"/>
      <c r="PZN88" s="94"/>
      <c r="PZO88" s="94"/>
      <c r="PZP88" s="94"/>
      <c r="PZQ88" s="94"/>
      <c r="PZR88" s="94"/>
      <c r="PZS88" s="94"/>
      <c r="PZT88" s="94"/>
      <c r="PZU88" s="94"/>
      <c r="PZV88" s="94"/>
      <c r="PZW88" s="94"/>
      <c r="PZX88" s="94"/>
      <c r="PZY88" s="94"/>
      <c r="PZZ88" s="94"/>
      <c r="QAA88" s="94"/>
      <c r="QAB88" s="94"/>
      <c r="QAC88" s="94"/>
      <c r="QAD88" s="94"/>
      <c r="QAE88" s="94"/>
      <c r="QAF88" s="94"/>
      <c r="QAG88" s="94"/>
      <c r="QAH88" s="94"/>
      <c r="QAI88" s="94"/>
      <c r="QAJ88" s="94"/>
      <c r="QAK88" s="94"/>
      <c r="QAL88" s="94"/>
      <c r="QAM88" s="94"/>
      <c r="QAN88" s="94"/>
      <c r="QAO88" s="94"/>
      <c r="QAP88" s="94"/>
      <c r="QAQ88" s="94"/>
      <c r="QAR88" s="94"/>
      <c r="QAS88" s="94"/>
      <c r="QAT88" s="94"/>
      <c r="QAU88" s="94"/>
      <c r="QAV88" s="94"/>
      <c r="QAW88" s="94"/>
      <c r="QAX88" s="94"/>
      <c r="QAY88" s="94"/>
      <c r="QAZ88" s="94"/>
      <c r="QBA88" s="94"/>
      <c r="QBB88" s="94"/>
      <c r="QBC88" s="94"/>
      <c r="QBD88" s="94"/>
      <c r="QBE88" s="94"/>
      <c r="QBF88" s="94"/>
      <c r="QBG88" s="94"/>
      <c r="QBH88" s="94"/>
      <c r="QBI88" s="94"/>
      <c r="QBJ88" s="94"/>
      <c r="QBK88" s="94"/>
      <c r="QBL88" s="94"/>
      <c r="QBM88" s="94"/>
      <c r="QBN88" s="94"/>
      <c r="QBO88" s="94"/>
      <c r="QBP88" s="94"/>
      <c r="QBQ88" s="94"/>
      <c r="QBR88" s="94"/>
      <c r="QBS88" s="94"/>
      <c r="QBT88" s="94"/>
      <c r="QBU88" s="94"/>
      <c r="QBV88" s="94"/>
      <c r="QBW88" s="94"/>
      <c r="QBX88" s="94"/>
      <c r="QBY88" s="94"/>
      <c r="QBZ88" s="94"/>
      <c r="QCA88" s="94"/>
      <c r="QCB88" s="94"/>
      <c r="QCC88" s="94"/>
      <c r="QCD88" s="94"/>
      <c r="QCE88" s="94"/>
      <c r="QCF88" s="94"/>
      <c r="QCG88" s="94"/>
      <c r="QCH88" s="94"/>
      <c r="QCI88" s="94"/>
      <c r="QCJ88" s="94"/>
      <c r="QCK88" s="94"/>
      <c r="QCL88" s="94"/>
      <c r="QCM88" s="94"/>
      <c r="QCN88" s="94"/>
      <c r="QCO88" s="94"/>
      <c r="QCP88" s="94"/>
      <c r="QCQ88" s="94"/>
      <c r="QCR88" s="94"/>
      <c r="QCS88" s="94"/>
      <c r="QCT88" s="94"/>
      <c r="QCU88" s="94"/>
      <c r="QCV88" s="94"/>
      <c r="QCW88" s="94"/>
      <c r="QCX88" s="94"/>
      <c r="QCY88" s="94"/>
      <c r="QCZ88" s="94"/>
      <c r="QDA88" s="94"/>
      <c r="QDB88" s="94"/>
      <c r="QDC88" s="94"/>
      <c r="QDD88" s="94"/>
      <c r="QDE88" s="94"/>
      <c r="QDF88" s="94"/>
      <c r="QDG88" s="94"/>
      <c r="QDH88" s="94"/>
      <c r="QDI88" s="94"/>
      <c r="QDJ88" s="94"/>
      <c r="QDK88" s="94"/>
      <c r="QDL88" s="94"/>
      <c r="QDM88" s="94"/>
      <c r="QDN88" s="94"/>
      <c r="QDO88" s="94"/>
      <c r="QDP88" s="94"/>
      <c r="QDQ88" s="94"/>
      <c r="QDR88" s="94"/>
      <c r="QDS88" s="94"/>
      <c r="QDT88" s="94"/>
      <c r="QDU88" s="94"/>
      <c r="QDV88" s="94"/>
      <c r="QDW88" s="94"/>
      <c r="QDX88" s="94"/>
      <c r="QDY88" s="94"/>
      <c r="QDZ88" s="94"/>
      <c r="QEA88" s="94"/>
      <c r="QEB88" s="94"/>
      <c r="QEC88" s="94"/>
      <c r="QED88" s="94"/>
      <c r="QEE88" s="94"/>
      <c r="QEF88" s="94"/>
      <c r="QEG88" s="94"/>
      <c r="QEH88" s="94"/>
      <c r="QEI88" s="94"/>
      <c r="QEJ88" s="94"/>
      <c r="QEK88" s="94"/>
      <c r="QEL88" s="94"/>
      <c r="QEM88" s="94"/>
      <c r="QEN88" s="94"/>
      <c r="QEO88" s="94"/>
      <c r="QEP88" s="94"/>
      <c r="QEQ88" s="94"/>
      <c r="QER88" s="94"/>
      <c r="QES88" s="94"/>
      <c r="QET88" s="94"/>
      <c r="QEU88" s="94"/>
      <c r="QEV88" s="94"/>
      <c r="QEW88" s="94"/>
      <c r="QEX88" s="94"/>
      <c r="QEY88" s="94"/>
      <c r="QEZ88" s="94"/>
      <c r="QFA88" s="94"/>
      <c r="QFB88" s="94"/>
      <c r="QFC88" s="94"/>
      <c r="QFD88" s="94"/>
      <c r="QFE88" s="94"/>
      <c r="QFF88" s="94"/>
      <c r="QFG88" s="94"/>
      <c r="QFH88" s="94"/>
      <c r="QFI88" s="94"/>
      <c r="QFJ88" s="94"/>
      <c r="QFK88" s="94"/>
      <c r="QFL88" s="94"/>
      <c r="QFM88" s="94"/>
      <c r="QFN88" s="94"/>
      <c r="QFO88" s="94"/>
      <c r="QFP88" s="94"/>
      <c r="QFQ88" s="94"/>
      <c r="QFR88" s="94"/>
      <c r="QFS88" s="94"/>
      <c r="QFT88" s="94"/>
      <c r="QFU88" s="94"/>
      <c r="QFV88" s="94"/>
      <c r="QFW88" s="94"/>
      <c r="QFX88" s="94"/>
      <c r="QFY88" s="94"/>
      <c r="QFZ88" s="94"/>
      <c r="QGA88" s="94"/>
      <c r="QGB88" s="94"/>
      <c r="QGC88" s="94"/>
      <c r="QGD88" s="94"/>
      <c r="QGE88" s="94"/>
      <c r="QGF88" s="94"/>
      <c r="QGG88" s="94"/>
      <c r="QGH88" s="94"/>
      <c r="QGI88" s="94"/>
      <c r="QGJ88" s="94"/>
      <c r="QGK88" s="94"/>
      <c r="QGL88" s="94"/>
      <c r="QGM88" s="94"/>
      <c r="QGN88" s="94"/>
      <c r="QGO88" s="94"/>
      <c r="QGP88" s="94"/>
      <c r="QGQ88" s="94"/>
      <c r="QGR88" s="94"/>
      <c r="QGS88" s="94"/>
      <c r="QGT88" s="94"/>
      <c r="QGU88" s="94"/>
      <c r="QGV88" s="94"/>
      <c r="QGW88" s="94"/>
      <c r="QGX88" s="94"/>
      <c r="QGY88" s="94"/>
      <c r="QGZ88" s="94"/>
      <c r="QHA88" s="94"/>
      <c r="QHB88" s="94"/>
      <c r="QHC88" s="94"/>
      <c r="QHD88" s="94"/>
      <c r="QHE88" s="94"/>
      <c r="QHF88" s="94"/>
      <c r="QHG88" s="94"/>
      <c r="QHH88" s="94"/>
      <c r="QHI88" s="94"/>
      <c r="QHJ88" s="94"/>
      <c r="QHK88" s="94"/>
      <c r="QHL88" s="94"/>
      <c r="QHM88" s="94"/>
      <c r="QHN88" s="94"/>
      <c r="QHO88" s="94"/>
      <c r="QHP88" s="94"/>
      <c r="QHQ88" s="94"/>
      <c r="QHR88" s="94"/>
      <c r="QHS88" s="94"/>
      <c r="QHT88" s="94"/>
      <c r="QHU88" s="94"/>
      <c r="QHV88" s="94"/>
      <c r="QHW88" s="94"/>
      <c r="QHX88" s="94"/>
      <c r="QHY88" s="94"/>
      <c r="QHZ88" s="94"/>
      <c r="QIA88" s="94"/>
      <c r="QIB88" s="94"/>
      <c r="QIC88" s="94"/>
      <c r="QID88" s="94"/>
      <c r="QIE88" s="94"/>
      <c r="QIF88" s="94"/>
      <c r="QIG88" s="94"/>
      <c r="QIH88" s="94"/>
      <c r="QII88" s="94"/>
      <c r="QIJ88" s="94"/>
      <c r="QIK88" s="94"/>
      <c r="QIL88" s="94"/>
      <c r="QIM88" s="94"/>
      <c r="QIN88" s="94"/>
      <c r="QIO88" s="94"/>
      <c r="QIP88" s="94"/>
      <c r="QIQ88" s="94"/>
      <c r="QIR88" s="94"/>
      <c r="QIS88" s="94"/>
      <c r="QIT88" s="94"/>
      <c r="QIU88" s="94"/>
      <c r="QIV88" s="94"/>
      <c r="QIW88" s="94"/>
      <c r="QIX88" s="94"/>
      <c r="QIY88" s="94"/>
      <c r="QIZ88" s="94"/>
      <c r="QJA88" s="94"/>
      <c r="QJB88" s="94"/>
      <c r="QJC88" s="94"/>
      <c r="QJD88" s="94"/>
      <c r="QJE88" s="94"/>
      <c r="QJF88" s="94"/>
      <c r="QJG88" s="94"/>
      <c r="QJH88" s="94"/>
      <c r="QJI88" s="94"/>
      <c r="QJJ88" s="94"/>
      <c r="QJK88" s="94"/>
      <c r="QJL88" s="94"/>
      <c r="QJM88" s="94"/>
      <c r="QJN88" s="94"/>
      <c r="QJO88" s="94"/>
      <c r="QJP88" s="94"/>
      <c r="QJQ88" s="94"/>
      <c r="QJR88" s="94"/>
      <c r="QJS88" s="94"/>
      <c r="QJT88" s="94"/>
      <c r="QJU88" s="94"/>
      <c r="QJV88" s="94"/>
      <c r="QJW88" s="94"/>
      <c r="QJX88" s="94"/>
      <c r="QJY88" s="94"/>
      <c r="QJZ88" s="94"/>
      <c r="QKA88" s="94"/>
      <c r="QKB88" s="94"/>
      <c r="QKC88" s="94"/>
      <c r="QKD88" s="94"/>
      <c r="QKE88" s="94"/>
      <c r="QKF88" s="94"/>
      <c r="QKG88" s="94"/>
      <c r="QKH88" s="94"/>
      <c r="QKI88" s="94"/>
      <c r="QKJ88" s="94"/>
      <c r="QKK88" s="94"/>
      <c r="QKL88" s="94"/>
      <c r="QKM88" s="94"/>
      <c r="QKN88" s="94"/>
      <c r="QKO88" s="94"/>
      <c r="QKP88" s="94"/>
      <c r="QKQ88" s="94"/>
      <c r="QKR88" s="94"/>
      <c r="QKS88" s="94"/>
      <c r="QKT88" s="94"/>
      <c r="QKU88" s="94"/>
      <c r="QKV88" s="94"/>
      <c r="QKW88" s="94"/>
      <c r="QKX88" s="94"/>
      <c r="QKY88" s="94"/>
      <c r="QKZ88" s="94"/>
      <c r="QLA88" s="94"/>
      <c r="QLB88" s="94"/>
      <c r="QLC88" s="94"/>
      <c r="QLD88" s="94"/>
      <c r="QLE88" s="94"/>
      <c r="QLF88" s="94"/>
      <c r="QLG88" s="94"/>
      <c r="QLH88" s="94"/>
      <c r="QLI88" s="94"/>
      <c r="QLJ88" s="94"/>
      <c r="QLK88" s="94"/>
      <c r="QLL88" s="94"/>
      <c r="QLM88" s="94"/>
      <c r="QLN88" s="94"/>
      <c r="QLO88" s="94"/>
      <c r="QLP88" s="94"/>
      <c r="QLQ88" s="94"/>
      <c r="QLR88" s="94"/>
      <c r="QLS88" s="94"/>
      <c r="QLT88" s="94"/>
      <c r="QLU88" s="94"/>
      <c r="QLV88" s="94"/>
      <c r="QLW88" s="94"/>
      <c r="QLX88" s="94"/>
      <c r="QLY88" s="94"/>
      <c r="QLZ88" s="94"/>
      <c r="QMA88" s="94"/>
      <c r="QMB88" s="94"/>
      <c r="QMC88" s="94"/>
      <c r="QMD88" s="94"/>
      <c r="QME88" s="94"/>
      <c r="QMF88" s="94"/>
      <c r="QMG88" s="94"/>
      <c r="QMH88" s="94"/>
      <c r="QMI88" s="94"/>
      <c r="QMJ88" s="94"/>
      <c r="QMK88" s="94"/>
      <c r="QML88" s="94"/>
      <c r="QMM88" s="94"/>
      <c r="QMN88" s="94"/>
      <c r="QMO88" s="94"/>
      <c r="QMP88" s="94"/>
      <c r="QMQ88" s="94"/>
      <c r="QMR88" s="94"/>
      <c r="QMS88" s="94"/>
      <c r="QMT88" s="94"/>
      <c r="QMU88" s="94"/>
      <c r="QMV88" s="94"/>
      <c r="QMW88" s="94"/>
      <c r="QMX88" s="94"/>
      <c r="QMY88" s="94"/>
      <c r="QMZ88" s="94"/>
      <c r="QNA88" s="94"/>
      <c r="QNB88" s="94"/>
      <c r="QNC88" s="94"/>
      <c r="QND88" s="94"/>
      <c r="QNE88" s="94"/>
      <c r="QNF88" s="94"/>
      <c r="QNG88" s="94"/>
      <c r="QNH88" s="94"/>
      <c r="QNI88" s="94"/>
      <c r="QNJ88" s="94"/>
      <c r="QNK88" s="94"/>
      <c r="QNL88" s="94"/>
      <c r="QNM88" s="94"/>
      <c r="QNN88" s="94"/>
      <c r="QNO88" s="94"/>
      <c r="QNP88" s="94"/>
      <c r="QNQ88" s="94"/>
      <c r="QNR88" s="94"/>
      <c r="QNS88" s="94"/>
      <c r="QNT88" s="94"/>
      <c r="QNU88" s="94"/>
      <c r="QNV88" s="94"/>
      <c r="QNW88" s="94"/>
      <c r="QNX88" s="94"/>
      <c r="QNY88" s="94"/>
      <c r="QNZ88" s="94"/>
      <c r="QOA88" s="94"/>
      <c r="QOB88" s="94"/>
      <c r="QOC88" s="94"/>
      <c r="QOD88" s="94"/>
      <c r="QOE88" s="94"/>
      <c r="QOF88" s="94"/>
      <c r="QOG88" s="94"/>
      <c r="QOH88" s="94"/>
      <c r="QOI88" s="94"/>
      <c r="QOJ88" s="94"/>
      <c r="QOK88" s="94"/>
      <c r="QOL88" s="94"/>
      <c r="QOM88" s="94"/>
      <c r="QON88" s="94"/>
      <c r="QOO88" s="94"/>
      <c r="QOP88" s="94"/>
      <c r="QOQ88" s="94"/>
      <c r="QOR88" s="94"/>
      <c r="QOS88" s="94"/>
      <c r="QOT88" s="94"/>
      <c r="QOU88" s="94"/>
      <c r="QOV88" s="94"/>
      <c r="QOW88" s="94"/>
      <c r="QOX88" s="94"/>
      <c r="QOY88" s="94"/>
      <c r="QOZ88" s="94"/>
      <c r="QPA88" s="94"/>
      <c r="QPB88" s="94"/>
      <c r="QPC88" s="94"/>
      <c r="QPD88" s="94"/>
      <c r="QPE88" s="94"/>
      <c r="QPF88" s="94"/>
      <c r="QPG88" s="94"/>
      <c r="QPH88" s="94"/>
      <c r="QPI88" s="94"/>
      <c r="QPJ88" s="94"/>
      <c r="QPK88" s="94"/>
      <c r="QPL88" s="94"/>
      <c r="QPM88" s="94"/>
      <c r="QPN88" s="94"/>
      <c r="QPO88" s="94"/>
      <c r="QPP88" s="94"/>
      <c r="QPQ88" s="94"/>
      <c r="QPR88" s="94"/>
      <c r="QPS88" s="94"/>
      <c r="QPT88" s="94"/>
      <c r="QPU88" s="94"/>
      <c r="QPV88" s="94"/>
      <c r="QPW88" s="94"/>
      <c r="QPX88" s="94"/>
      <c r="QPY88" s="94"/>
      <c r="QPZ88" s="94"/>
      <c r="QQA88" s="94"/>
      <c r="QQB88" s="94"/>
      <c r="QQC88" s="94"/>
      <c r="QQD88" s="94"/>
      <c r="QQE88" s="94"/>
      <c r="QQF88" s="94"/>
      <c r="QQG88" s="94"/>
      <c r="QQH88" s="94"/>
      <c r="QQI88" s="94"/>
      <c r="QQJ88" s="94"/>
      <c r="QQK88" s="94"/>
      <c r="QQL88" s="94"/>
      <c r="QQM88" s="94"/>
      <c r="QQN88" s="94"/>
      <c r="QQO88" s="94"/>
      <c r="QQP88" s="94"/>
      <c r="QQQ88" s="94"/>
      <c r="QQR88" s="94"/>
      <c r="QQS88" s="94"/>
      <c r="QQT88" s="94"/>
      <c r="QQU88" s="94"/>
      <c r="QQV88" s="94"/>
      <c r="QQW88" s="94"/>
      <c r="QQX88" s="94"/>
      <c r="QQY88" s="94"/>
      <c r="QQZ88" s="94"/>
      <c r="QRA88" s="94"/>
      <c r="QRB88" s="94"/>
      <c r="QRC88" s="94"/>
      <c r="QRD88" s="94"/>
      <c r="QRE88" s="94"/>
      <c r="QRF88" s="94"/>
      <c r="QRG88" s="94"/>
      <c r="QRH88" s="94"/>
      <c r="QRI88" s="94"/>
      <c r="QRJ88" s="94"/>
      <c r="QRK88" s="94"/>
      <c r="QRL88" s="94"/>
      <c r="QRM88" s="94"/>
      <c r="QRN88" s="94"/>
      <c r="QRO88" s="94"/>
      <c r="QRP88" s="94"/>
      <c r="QRQ88" s="94"/>
      <c r="QRR88" s="94"/>
      <c r="QRS88" s="94"/>
      <c r="QRT88" s="94"/>
      <c r="QRU88" s="94"/>
      <c r="QRV88" s="94"/>
      <c r="QRW88" s="94"/>
      <c r="QRX88" s="94"/>
      <c r="QRY88" s="94"/>
      <c r="QRZ88" s="94"/>
      <c r="QSA88" s="94"/>
      <c r="QSB88" s="94"/>
      <c r="QSC88" s="94"/>
      <c r="QSD88" s="94"/>
      <c r="QSE88" s="94"/>
      <c r="QSF88" s="94"/>
      <c r="QSG88" s="94"/>
      <c r="QSH88" s="94"/>
      <c r="QSI88" s="94"/>
      <c r="QSJ88" s="94"/>
      <c r="QSK88" s="94"/>
      <c r="QSL88" s="94"/>
      <c r="QSM88" s="94"/>
      <c r="QSN88" s="94"/>
      <c r="QSO88" s="94"/>
      <c r="QSP88" s="94"/>
      <c r="QSQ88" s="94"/>
      <c r="QSR88" s="94"/>
      <c r="QSS88" s="94"/>
      <c r="QST88" s="94"/>
      <c r="QSU88" s="94"/>
      <c r="QSV88" s="94"/>
      <c r="QSW88" s="94"/>
      <c r="QSX88" s="94"/>
      <c r="QSY88" s="94"/>
      <c r="QSZ88" s="94"/>
      <c r="QTA88" s="94"/>
      <c r="QTB88" s="94"/>
      <c r="QTC88" s="94"/>
      <c r="QTD88" s="94"/>
      <c r="QTE88" s="94"/>
      <c r="QTF88" s="94"/>
      <c r="QTG88" s="94"/>
      <c r="QTH88" s="94"/>
      <c r="QTI88" s="94"/>
      <c r="QTJ88" s="94"/>
      <c r="QTK88" s="94"/>
      <c r="QTL88" s="94"/>
      <c r="QTM88" s="94"/>
      <c r="QTN88" s="94"/>
      <c r="QTO88" s="94"/>
      <c r="QTP88" s="94"/>
      <c r="QTQ88" s="94"/>
      <c r="QTR88" s="94"/>
      <c r="QTS88" s="94"/>
      <c r="QTT88" s="94"/>
      <c r="QTU88" s="94"/>
      <c r="QTV88" s="94"/>
      <c r="QTW88" s="94"/>
      <c r="QTX88" s="94"/>
      <c r="QTY88" s="94"/>
      <c r="QTZ88" s="94"/>
      <c r="QUA88" s="94"/>
      <c r="QUB88" s="94"/>
      <c r="QUC88" s="94"/>
      <c r="QUD88" s="94"/>
      <c r="QUE88" s="94"/>
      <c r="QUF88" s="94"/>
      <c r="QUG88" s="94"/>
      <c r="QUH88" s="94"/>
      <c r="QUI88" s="94"/>
      <c r="QUJ88" s="94"/>
      <c r="QUK88" s="94"/>
      <c r="QUL88" s="94"/>
      <c r="QUM88" s="94"/>
      <c r="QUN88" s="94"/>
      <c r="QUO88" s="94"/>
      <c r="QUP88" s="94"/>
      <c r="QUQ88" s="94"/>
      <c r="QUR88" s="94"/>
      <c r="QUS88" s="94"/>
      <c r="QUT88" s="94"/>
      <c r="QUU88" s="94"/>
      <c r="QUV88" s="94"/>
      <c r="QUW88" s="94"/>
      <c r="QUX88" s="94"/>
      <c r="QUY88" s="94"/>
      <c r="QUZ88" s="94"/>
      <c r="QVA88" s="94"/>
      <c r="QVB88" s="94"/>
      <c r="QVC88" s="94"/>
      <c r="QVD88" s="94"/>
      <c r="QVE88" s="94"/>
      <c r="QVF88" s="94"/>
      <c r="QVG88" s="94"/>
      <c r="QVH88" s="94"/>
      <c r="QVI88" s="94"/>
      <c r="QVJ88" s="94"/>
      <c r="QVK88" s="94"/>
      <c r="QVL88" s="94"/>
      <c r="QVM88" s="94"/>
      <c r="QVN88" s="94"/>
      <c r="QVO88" s="94"/>
      <c r="QVP88" s="94"/>
      <c r="QVQ88" s="94"/>
      <c r="QVR88" s="94"/>
      <c r="QVS88" s="94"/>
      <c r="QVT88" s="94"/>
      <c r="QVU88" s="94"/>
      <c r="QVV88" s="94"/>
      <c r="QVW88" s="94"/>
      <c r="QVX88" s="94"/>
      <c r="QVY88" s="94"/>
      <c r="QVZ88" s="94"/>
      <c r="QWA88" s="94"/>
      <c r="QWB88" s="94"/>
      <c r="QWC88" s="94"/>
      <c r="QWD88" s="94"/>
      <c r="QWE88" s="94"/>
      <c r="QWF88" s="94"/>
      <c r="QWG88" s="94"/>
      <c r="QWH88" s="94"/>
      <c r="QWI88" s="94"/>
      <c r="QWJ88" s="94"/>
      <c r="QWK88" s="94"/>
      <c r="QWL88" s="94"/>
      <c r="QWM88" s="94"/>
      <c r="QWN88" s="94"/>
      <c r="QWO88" s="94"/>
      <c r="QWP88" s="94"/>
      <c r="QWQ88" s="94"/>
      <c r="QWR88" s="94"/>
      <c r="QWS88" s="94"/>
      <c r="QWT88" s="94"/>
      <c r="QWU88" s="94"/>
      <c r="QWV88" s="94"/>
      <c r="QWW88" s="94"/>
      <c r="QWX88" s="94"/>
      <c r="QWY88" s="94"/>
      <c r="QWZ88" s="94"/>
      <c r="QXA88" s="94"/>
      <c r="QXB88" s="94"/>
      <c r="QXC88" s="94"/>
      <c r="QXD88" s="94"/>
      <c r="QXE88" s="94"/>
      <c r="QXF88" s="94"/>
      <c r="QXG88" s="94"/>
      <c r="QXH88" s="94"/>
      <c r="QXI88" s="94"/>
      <c r="QXJ88" s="94"/>
      <c r="QXK88" s="94"/>
      <c r="QXL88" s="94"/>
      <c r="QXM88" s="94"/>
      <c r="QXN88" s="94"/>
      <c r="QXO88" s="94"/>
      <c r="QXP88" s="94"/>
      <c r="QXQ88" s="94"/>
      <c r="QXR88" s="94"/>
      <c r="QXS88" s="94"/>
      <c r="QXT88" s="94"/>
      <c r="QXU88" s="94"/>
      <c r="QXV88" s="94"/>
      <c r="QXW88" s="94"/>
      <c r="QXX88" s="94"/>
      <c r="QXY88" s="94"/>
      <c r="QXZ88" s="94"/>
      <c r="QYA88" s="94"/>
      <c r="QYB88" s="94"/>
      <c r="QYC88" s="94"/>
      <c r="QYD88" s="94"/>
      <c r="QYE88" s="94"/>
      <c r="QYF88" s="94"/>
      <c r="QYG88" s="94"/>
      <c r="QYH88" s="94"/>
      <c r="QYI88" s="94"/>
      <c r="QYJ88" s="94"/>
      <c r="QYK88" s="94"/>
      <c r="QYL88" s="94"/>
      <c r="QYM88" s="94"/>
      <c r="QYN88" s="94"/>
      <c r="QYO88" s="94"/>
      <c r="QYP88" s="94"/>
      <c r="QYQ88" s="94"/>
      <c r="QYR88" s="94"/>
      <c r="QYS88" s="94"/>
      <c r="QYT88" s="94"/>
      <c r="QYU88" s="94"/>
      <c r="QYV88" s="94"/>
      <c r="QYW88" s="94"/>
      <c r="QYX88" s="94"/>
      <c r="QYY88" s="94"/>
      <c r="QYZ88" s="94"/>
      <c r="QZA88" s="94"/>
      <c r="QZB88" s="94"/>
      <c r="QZC88" s="94"/>
      <c r="QZD88" s="94"/>
      <c r="QZE88" s="94"/>
      <c r="QZF88" s="94"/>
      <c r="QZG88" s="94"/>
      <c r="QZH88" s="94"/>
      <c r="QZI88" s="94"/>
      <c r="QZJ88" s="94"/>
      <c r="QZK88" s="94"/>
      <c r="QZL88" s="94"/>
      <c r="QZM88" s="94"/>
      <c r="QZN88" s="94"/>
      <c r="QZO88" s="94"/>
      <c r="QZP88" s="94"/>
      <c r="QZQ88" s="94"/>
      <c r="QZR88" s="94"/>
      <c r="QZS88" s="94"/>
      <c r="QZT88" s="94"/>
      <c r="QZU88" s="94"/>
      <c r="QZV88" s="94"/>
      <c r="QZW88" s="94"/>
      <c r="QZX88" s="94"/>
      <c r="QZY88" s="94"/>
      <c r="QZZ88" s="94"/>
      <c r="RAA88" s="94"/>
      <c r="RAB88" s="94"/>
      <c r="RAC88" s="94"/>
      <c r="RAD88" s="94"/>
      <c r="RAE88" s="94"/>
      <c r="RAF88" s="94"/>
      <c r="RAG88" s="94"/>
      <c r="RAH88" s="94"/>
      <c r="RAI88" s="94"/>
      <c r="RAJ88" s="94"/>
      <c r="RAK88" s="94"/>
      <c r="RAL88" s="94"/>
      <c r="RAM88" s="94"/>
      <c r="RAN88" s="94"/>
      <c r="RAO88" s="94"/>
      <c r="RAP88" s="94"/>
      <c r="RAQ88" s="94"/>
      <c r="RAR88" s="94"/>
      <c r="RAS88" s="94"/>
      <c r="RAT88" s="94"/>
      <c r="RAU88" s="94"/>
      <c r="RAV88" s="94"/>
      <c r="RAW88" s="94"/>
      <c r="RAX88" s="94"/>
      <c r="RAY88" s="94"/>
      <c r="RAZ88" s="94"/>
      <c r="RBA88" s="94"/>
      <c r="RBB88" s="94"/>
      <c r="RBC88" s="94"/>
      <c r="RBD88" s="94"/>
      <c r="RBE88" s="94"/>
      <c r="RBF88" s="94"/>
      <c r="RBG88" s="94"/>
      <c r="RBH88" s="94"/>
      <c r="RBI88" s="94"/>
      <c r="RBJ88" s="94"/>
      <c r="RBK88" s="94"/>
      <c r="RBL88" s="94"/>
      <c r="RBM88" s="94"/>
      <c r="RBN88" s="94"/>
      <c r="RBO88" s="94"/>
      <c r="RBP88" s="94"/>
      <c r="RBQ88" s="94"/>
      <c r="RBR88" s="94"/>
      <c r="RBS88" s="94"/>
      <c r="RBT88" s="94"/>
      <c r="RBU88" s="94"/>
      <c r="RBV88" s="94"/>
      <c r="RBW88" s="94"/>
      <c r="RBX88" s="94"/>
      <c r="RBY88" s="94"/>
      <c r="RBZ88" s="94"/>
      <c r="RCA88" s="94"/>
      <c r="RCB88" s="94"/>
      <c r="RCC88" s="94"/>
      <c r="RCD88" s="94"/>
      <c r="RCE88" s="94"/>
      <c r="RCF88" s="94"/>
      <c r="RCG88" s="94"/>
      <c r="RCH88" s="94"/>
      <c r="RCI88" s="94"/>
      <c r="RCJ88" s="94"/>
      <c r="RCK88" s="94"/>
      <c r="RCL88" s="94"/>
      <c r="RCM88" s="94"/>
      <c r="RCN88" s="94"/>
      <c r="RCO88" s="94"/>
      <c r="RCP88" s="94"/>
      <c r="RCQ88" s="94"/>
      <c r="RCR88" s="94"/>
      <c r="RCS88" s="94"/>
      <c r="RCT88" s="94"/>
      <c r="RCU88" s="94"/>
      <c r="RCV88" s="94"/>
      <c r="RCW88" s="94"/>
      <c r="RCX88" s="94"/>
      <c r="RCY88" s="94"/>
      <c r="RCZ88" s="94"/>
      <c r="RDA88" s="94"/>
      <c r="RDB88" s="94"/>
      <c r="RDC88" s="94"/>
      <c r="RDD88" s="94"/>
      <c r="RDE88" s="94"/>
      <c r="RDF88" s="94"/>
      <c r="RDG88" s="94"/>
      <c r="RDH88" s="94"/>
      <c r="RDI88" s="94"/>
      <c r="RDJ88" s="94"/>
      <c r="RDK88" s="94"/>
      <c r="RDL88" s="94"/>
      <c r="RDM88" s="94"/>
      <c r="RDN88" s="94"/>
      <c r="RDO88" s="94"/>
      <c r="RDP88" s="94"/>
      <c r="RDQ88" s="94"/>
      <c r="RDR88" s="94"/>
      <c r="RDS88" s="94"/>
      <c r="RDT88" s="94"/>
      <c r="RDU88" s="94"/>
      <c r="RDV88" s="94"/>
      <c r="RDW88" s="94"/>
      <c r="RDX88" s="94"/>
      <c r="RDY88" s="94"/>
      <c r="RDZ88" s="94"/>
      <c r="REA88" s="94"/>
      <c r="REB88" s="94"/>
      <c r="REC88" s="94"/>
      <c r="RED88" s="94"/>
      <c r="REE88" s="94"/>
      <c r="REF88" s="94"/>
      <c r="REG88" s="94"/>
      <c r="REH88" s="94"/>
      <c r="REI88" s="94"/>
      <c r="REJ88" s="94"/>
      <c r="REK88" s="94"/>
      <c r="REL88" s="94"/>
      <c r="REM88" s="94"/>
      <c r="REN88" s="94"/>
      <c r="REO88" s="94"/>
      <c r="REP88" s="94"/>
      <c r="REQ88" s="94"/>
      <c r="RER88" s="94"/>
      <c r="RES88" s="94"/>
      <c r="RET88" s="94"/>
      <c r="REU88" s="94"/>
      <c r="REV88" s="94"/>
      <c r="REW88" s="94"/>
      <c r="REX88" s="94"/>
      <c r="REY88" s="94"/>
      <c r="REZ88" s="94"/>
      <c r="RFA88" s="94"/>
      <c r="RFB88" s="94"/>
      <c r="RFC88" s="94"/>
      <c r="RFD88" s="94"/>
      <c r="RFE88" s="94"/>
      <c r="RFF88" s="94"/>
      <c r="RFG88" s="94"/>
      <c r="RFH88" s="94"/>
      <c r="RFI88" s="94"/>
      <c r="RFJ88" s="94"/>
      <c r="RFK88" s="94"/>
      <c r="RFL88" s="94"/>
      <c r="RFM88" s="94"/>
      <c r="RFN88" s="94"/>
      <c r="RFO88" s="94"/>
      <c r="RFP88" s="94"/>
      <c r="RFQ88" s="94"/>
      <c r="RFR88" s="94"/>
      <c r="RFS88" s="94"/>
      <c r="RFT88" s="94"/>
      <c r="RFU88" s="94"/>
      <c r="RFV88" s="94"/>
      <c r="RFW88" s="94"/>
      <c r="RFX88" s="94"/>
      <c r="RFY88" s="94"/>
      <c r="RFZ88" s="94"/>
      <c r="RGA88" s="94"/>
      <c r="RGB88" s="94"/>
      <c r="RGC88" s="94"/>
      <c r="RGD88" s="94"/>
      <c r="RGE88" s="94"/>
      <c r="RGF88" s="94"/>
      <c r="RGG88" s="94"/>
      <c r="RGH88" s="94"/>
      <c r="RGI88" s="94"/>
      <c r="RGJ88" s="94"/>
      <c r="RGK88" s="94"/>
      <c r="RGL88" s="94"/>
      <c r="RGM88" s="94"/>
      <c r="RGN88" s="94"/>
      <c r="RGO88" s="94"/>
      <c r="RGP88" s="94"/>
      <c r="RGQ88" s="94"/>
      <c r="RGR88" s="94"/>
      <c r="RGS88" s="94"/>
      <c r="RGT88" s="94"/>
      <c r="RGU88" s="94"/>
      <c r="RGV88" s="94"/>
      <c r="RGW88" s="94"/>
      <c r="RGX88" s="94"/>
      <c r="RGY88" s="94"/>
      <c r="RGZ88" s="94"/>
      <c r="RHA88" s="94"/>
      <c r="RHB88" s="94"/>
      <c r="RHC88" s="94"/>
      <c r="RHD88" s="94"/>
      <c r="RHE88" s="94"/>
      <c r="RHF88" s="94"/>
      <c r="RHG88" s="94"/>
      <c r="RHH88" s="94"/>
      <c r="RHI88" s="94"/>
      <c r="RHJ88" s="94"/>
      <c r="RHK88" s="94"/>
      <c r="RHL88" s="94"/>
      <c r="RHM88" s="94"/>
      <c r="RHN88" s="94"/>
      <c r="RHO88" s="94"/>
      <c r="RHP88" s="94"/>
      <c r="RHQ88" s="94"/>
      <c r="RHR88" s="94"/>
      <c r="RHS88" s="94"/>
      <c r="RHT88" s="94"/>
      <c r="RHU88" s="94"/>
      <c r="RHV88" s="94"/>
      <c r="RHW88" s="94"/>
      <c r="RHX88" s="94"/>
      <c r="RHY88" s="94"/>
      <c r="RHZ88" s="94"/>
      <c r="RIA88" s="94"/>
      <c r="RIB88" s="94"/>
      <c r="RIC88" s="94"/>
      <c r="RID88" s="94"/>
      <c r="RIE88" s="94"/>
      <c r="RIF88" s="94"/>
      <c r="RIG88" s="94"/>
      <c r="RIH88" s="94"/>
      <c r="RII88" s="94"/>
      <c r="RIJ88" s="94"/>
      <c r="RIK88" s="94"/>
      <c r="RIL88" s="94"/>
      <c r="RIM88" s="94"/>
      <c r="RIN88" s="94"/>
      <c r="RIO88" s="94"/>
      <c r="RIP88" s="94"/>
      <c r="RIQ88" s="94"/>
      <c r="RIR88" s="94"/>
      <c r="RIS88" s="94"/>
      <c r="RIT88" s="94"/>
      <c r="RIU88" s="94"/>
      <c r="RIV88" s="94"/>
      <c r="RIW88" s="94"/>
      <c r="RIX88" s="94"/>
      <c r="RIY88" s="94"/>
      <c r="RIZ88" s="94"/>
      <c r="RJA88" s="94"/>
      <c r="RJB88" s="94"/>
      <c r="RJC88" s="94"/>
      <c r="RJD88" s="94"/>
      <c r="RJE88" s="94"/>
      <c r="RJF88" s="94"/>
      <c r="RJG88" s="94"/>
      <c r="RJH88" s="94"/>
      <c r="RJI88" s="94"/>
      <c r="RJJ88" s="94"/>
      <c r="RJK88" s="94"/>
      <c r="RJL88" s="94"/>
      <c r="RJM88" s="94"/>
      <c r="RJN88" s="94"/>
      <c r="RJO88" s="94"/>
      <c r="RJP88" s="94"/>
      <c r="RJQ88" s="94"/>
      <c r="RJR88" s="94"/>
      <c r="RJS88" s="94"/>
      <c r="RJT88" s="94"/>
      <c r="RJU88" s="94"/>
      <c r="RJV88" s="94"/>
      <c r="RJW88" s="94"/>
      <c r="RJX88" s="94"/>
      <c r="RJY88" s="94"/>
      <c r="RJZ88" s="94"/>
      <c r="RKA88" s="94"/>
      <c r="RKB88" s="94"/>
      <c r="RKC88" s="94"/>
      <c r="RKD88" s="94"/>
      <c r="RKE88" s="94"/>
      <c r="RKF88" s="94"/>
      <c r="RKG88" s="94"/>
      <c r="RKH88" s="94"/>
      <c r="RKI88" s="94"/>
      <c r="RKJ88" s="94"/>
      <c r="RKK88" s="94"/>
      <c r="RKL88" s="94"/>
      <c r="RKM88" s="94"/>
      <c r="RKN88" s="94"/>
      <c r="RKO88" s="94"/>
      <c r="RKP88" s="94"/>
      <c r="RKQ88" s="94"/>
      <c r="RKR88" s="94"/>
      <c r="RKS88" s="94"/>
      <c r="RKT88" s="94"/>
      <c r="RKU88" s="94"/>
      <c r="RKV88" s="94"/>
      <c r="RKW88" s="94"/>
      <c r="RKX88" s="94"/>
      <c r="RKY88" s="94"/>
      <c r="RKZ88" s="94"/>
      <c r="RLA88" s="94"/>
      <c r="RLB88" s="94"/>
      <c r="RLC88" s="94"/>
      <c r="RLD88" s="94"/>
      <c r="RLE88" s="94"/>
      <c r="RLF88" s="94"/>
      <c r="RLG88" s="94"/>
      <c r="RLH88" s="94"/>
      <c r="RLI88" s="94"/>
      <c r="RLJ88" s="94"/>
      <c r="RLK88" s="94"/>
      <c r="RLL88" s="94"/>
      <c r="RLM88" s="94"/>
      <c r="RLN88" s="94"/>
      <c r="RLO88" s="94"/>
      <c r="RLP88" s="94"/>
      <c r="RLQ88" s="94"/>
      <c r="RLR88" s="94"/>
      <c r="RLS88" s="94"/>
      <c r="RLT88" s="94"/>
      <c r="RLU88" s="94"/>
      <c r="RLV88" s="94"/>
      <c r="RLW88" s="94"/>
      <c r="RLX88" s="94"/>
      <c r="RLY88" s="94"/>
      <c r="RLZ88" s="94"/>
      <c r="RMA88" s="94"/>
      <c r="RMB88" s="94"/>
      <c r="RMC88" s="94"/>
      <c r="RMD88" s="94"/>
      <c r="RME88" s="94"/>
      <c r="RMF88" s="94"/>
      <c r="RMG88" s="94"/>
      <c r="RMH88" s="94"/>
      <c r="RMI88" s="94"/>
      <c r="RMJ88" s="94"/>
      <c r="RMK88" s="94"/>
      <c r="RML88" s="94"/>
      <c r="RMM88" s="94"/>
      <c r="RMN88" s="94"/>
      <c r="RMO88" s="94"/>
      <c r="RMP88" s="94"/>
      <c r="RMQ88" s="94"/>
      <c r="RMR88" s="94"/>
      <c r="RMS88" s="94"/>
      <c r="RMT88" s="94"/>
      <c r="RMU88" s="94"/>
      <c r="RMV88" s="94"/>
      <c r="RMW88" s="94"/>
      <c r="RMX88" s="94"/>
      <c r="RMY88" s="94"/>
      <c r="RMZ88" s="94"/>
      <c r="RNA88" s="94"/>
      <c r="RNB88" s="94"/>
      <c r="RNC88" s="94"/>
      <c r="RND88" s="94"/>
      <c r="RNE88" s="94"/>
      <c r="RNF88" s="94"/>
      <c r="RNG88" s="94"/>
      <c r="RNH88" s="94"/>
      <c r="RNI88" s="94"/>
      <c r="RNJ88" s="94"/>
      <c r="RNK88" s="94"/>
      <c r="RNL88" s="94"/>
      <c r="RNM88" s="94"/>
      <c r="RNN88" s="94"/>
      <c r="RNO88" s="94"/>
      <c r="RNP88" s="94"/>
      <c r="RNQ88" s="94"/>
      <c r="RNR88" s="94"/>
      <c r="RNS88" s="94"/>
      <c r="RNT88" s="94"/>
      <c r="RNU88" s="94"/>
      <c r="RNV88" s="94"/>
      <c r="RNW88" s="94"/>
      <c r="RNX88" s="94"/>
      <c r="RNY88" s="94"/>
      <c r="RNZ88" s="94"/>
      <c r="ROA88" s="94"/>
      <c r="ROB88" s="94"/>
      <c r="ROC88" s="94"/>
      <c r="ROD88" s="94"/>
      <c r="ROE88" s="94"/>
      <c r="ROF88" s="94"/>
      <c r="ROG88" s="94"/>
      <c r="ROH88" s="94"/>
      <c r="ROI88" s="94"/>
      <c r="ROJ88" s="94"/>
      <c r="ROK88" s="94"/>
      <c r="ROL88" s="94"/>
      <c r="ROM88" s="94"/>
      <c r="RON88" s="94"/>
      <c r="ROO88" s="94"/>
      <c r="ROP88" s="94"/>
      <c r="ROQ88" s="94"/>
      <c r="ROR88" s="94"/>
      <c r="ROS88" s="94"/>
      <c r="ROT88" s="94"/>
      <c r="ROU88" s="94"/>
      <c r="ROV88" s="94"/>
      <c r="ROW88" s="94"/>
      <c r="ROX88" s="94"/>
      <c r="ROY88" s="94"/>
      <c r="ROZ88" s="94"/>
      <c r="RPA88" s="94"/>
      <c r="RPB88" s="94"/>
      <c r="RPC88" s="94"/>
      <c r="RPD88" s="94"/>
      <c r="RPE88" s="94"/>
      <c r="RPF88" s="94"/>
      <c r="RPG88" s="94"/>
      <c r="RPH88" s="94"/>
      <c r="RPI88" s="94"/>
      <c r="RPJ88" s="94"/>
      <c r="RPK88" s="94"/>
      <c r="RPL88" s="94"/>
      <c r="RPM88" s="94"/>
      <c r="RPN88" s="94"/>
      <c r="RPO88" s="94"/>
      <c r="RPP88" s="94"/>
      <c r="RPQ88" s="94"/>
      <c r="RPR88" s="94"/>
      <c r="RPS88" s="94"/>
      <c r="RPT88" s="94"/>
      <c r="RPU88" s="94"/>
      <c r="RPV88" s="94"/>
      <c r="RPW88" s="94"/>
      <c r="RPX88" s="94"/>
      <c r="RPY88" s="94"/>
      <c r="RPZ88" s="94"/>
      <c r="RQA88" s="94"/>
      <c r="RQB88" s="94"/>
      <c r="RQC88" s="94"/>
      <c r="RQD88" s="94"/>
      <c r="RQE88" s="94"/>
      <c r="RQF88" s="94"/>
      <c r="RQG88" s="94"/>
      <c r="RQH88" s="94"/>
      <c r="RQI88" s="94"/>
      <c r="RQJ88" s="94"/>
      <c r="RQK88" s="94"/>
      <c r="RQL88" s="94"/>
      <c r="RQM88" s="94"/>
      <c r="RQN88" s="94"/>
      <c r="RQO88" s="94"/>
      <c r="RQP88" s="94"/>
      <c r="RQQ88" s="94"/>
      <c r="RQR88" s="94"/>
      <c r="RQS88" s="94"/>
      <c r="RQT88" s="94"/>
      <c r="RQU88" s="94"/>
      <c r="RQV88" s="94"/>
      <c r="RQW88" s="94"/>
      <c r="RQX88" s="94"/>
      <c r="RQY88" s="94"/>
      <c r="RQZ88" s="94"/>
      <c r="RRA88" s="94"/>
      <c r="RRB88" s="94"/>
      <c r="RRC88" s="94"/>
      <c r="RRD88" s="94"/>
      <c r="RRE88" s="94"/>
      <c r="RRF88" s="94"/>
      <c r="RRG88" s="94"/>
      <c r="RRH88" s="94"/>
      <c r="RRI88" s="94"/>
      <c r="RRJ88" s="94"/>
      <c r="RRK88" s="94"/>
      <c r="RRL88" s="94"/>
      <c r="RRM88" s="94"/>
      <c r="RRN88" s="94"/>
      <c r="RRO88" s="94"/>
      <c r="RRP88" s="94"/>
      <c r="RRQ88" s="94"/>
      <c r="RRR88" s="94"/>
      <c r="RRS88" s="94"/>
      <c r="RRT88" s="94"/>
      <c r="RRU88" s="94"/>
      <c r="RRV88" s="94"/>
      <c r="RRW88" s="94"/>
      <c r="RRX88" s="94"/>
      <c r="RRY88" s="94"/>
      <c r="RRZ88" s="94"/>
      <c r="RSA88" s="94"/>
      <c r="RSB88" s="94"/>
      <c r="RSC88" s="94"/>
      <c r="RSD88" s="94"/>
      <c r="RSE88" s="94"/>
      <c r="RSF88" s="94"/>
      <c r="RSG88" s="94"/>
      <c r="RSH88" s="94"/>
      <c r="RSI88" s="94"/>
      <c r="RSJ88" s="94"/>
      <c r="RSK88" s="94"/>
      <c r="RSL88" s="94"/>
      <c r="RSM88" s="94"/>
      <c r="RSN88" s="94"/>
      <c r="RSO88" s="94"/>
      <c r="RSP88" s="94"/>
      <c r="RSQ88" s="94"/>
      <c r="RSR88" s="94"/>
      <c r="RSS88" s="94"/>
      <c r="RST88" s="94"/>
      <c r="RSU88" s="94"/>
      <c r="RSV88" s="94"/>
      <c r="RSW88" s="94"/>
      <c r="RSX88" s="94"/>
      <c r="RSY88" s="94"/>
      <c r="RSZ88" s="94"/>
      <c r="RTA88" s="94"/>
      <c r="RTB88" s="94"/>
      <c r="RTC88" s="94"/>
      <c r="RTD88" s="94"/>
      <c r="RTE88" s="94"/>
      <c r="RTF88" s="94"/>
      <c r="RTG88" s="94"/>
      <c r="RTH88" s="94"/>
      <c r="RTI88" s="94"/>
      <c r="RTJ88" s="94"/>
      <c r="RTK88" s="94"/>
      <c r="RTL88" s="94"/>
      <c r="RTM88" s="94"/>
      <c r="RTN88" s="94"/>
      <c r="RTO88" s="94"/>
      <c r="RTP88" s="94"/>
      <c r="RTQ88" s="94"/>
      <c r="RTR88" s="94"/>
      <c r="RTS88" s="94"/>
      <c r="RTT88" s="94"/>
      <c r="RTU88" s="94"/>
      <c r="RTV88" s="94"/>
      <c r="RTW88" s="94"/>
      <c r="RTX88" s="94"/>
      <c r="RTY88" s="94"/>
      <c r="RTZ88" s="94"/>
      <c r="RUA88" s="94"/>
      <c r="RUB88" s="94"/>
      <c r="RUC88" s="94"/>
      <c r="RUD88" s="94"/>
      <c r="RUE88" s="94"/>
      <c r="RUF88" s="94"/>
      <c r="RUG88" s="94"/>
      <c r="RUH88" s="94"/>
      <c r="RUI88" s="94"/>
      <c r="RUJ88" s="94"/>
      <c r="RUK88" s="94"/>
      <c r="RUL88" s="94"/>
      <c r="RUM88" s="94"/>
      <c r="RUN88" s="94"/>
      <c r="RUO88" s="94"/>
      <c r="RUP88" s="94"/>
      <c r="RUQ88" s="94"/>
      <c r="RUR88" s="94"/>
      <c r="RUS88" s="94"/>
      <c r="RUT88" s="94"/>
      <c r="RUU88" s="94"/>
      <c r="RUV88" s="94"/>
      <c r="RUW88" s="94"/>
      <c r="RUX88" s="94"/>
      <c r="RUY88" s="94"/>
      <c r="RUZ88" s="94"/>
      <c r="RVA88" s="94"/>
      <c r="RVB88" s="94"/>
      <c r="RVC88" s="94"/>
      <c r="RVD88" s="94"/>
      <c r="RVE88" s="94"/>
      <c r="RVF88" s="94"/>
      <c r="RVG88" s="94"/>
      <c r="RVH88" s="94"/>
      <c r="RVI88" s="94"/>
      <c r="RVJ88" s="94"/>
      <c r="RVK88" s="94"/>
      <c r="RVL88" s="94"/>
      <c r="RVM88" s="94"/>
      <c r="RVN88" s="94"/>
      <c r="RVO88" s="94"/>
      <c r="RVP88" s="94"/>
      <c r="RVQ88" s="94"/>
      <c r="RVR88" s="94"/>
      <c r="RVS88" s="94"/>
      <c r="RVT88" s="94"/>
      <c r="RVU88" s="94"/>
      <c r="RVV88" s="94"/>
      <c r="RVW88" s="94"/>
      <c r="RVX88" s="94"/>
      <c r="RVY88" s="94"/>
      <c r="RVZ88" s="94"/>
      <c r="RWA88" s="94"/>
      <c r="RWB88" s="94"/>
      <c r="RWC88" s="94"/>
      <c r="RWD88" s="94"/>
      <c r="RWE88" s="94"/>
      <c r="RWF88" s="94"/>
      <c r="RWG88" s="94"/>
      <c r="RWH88" s="94"/>
      <c r="RWI88" s="94"/>
      <c r="RWJ88" s="94"/>
      <c r="RWK88" s="94"/>
      <c r="RWL88" s="94"/>
      <c r="RWM88" s="94"/>
      <c r="RWN88" s="94"/>
      <c r="RWO88" s="94"/>
      <c r="RWP88" s="94"/>
      <c r="RWQ88" s="94"/>
      <c r="RWR88" s="94"/>
      <c r="RWS88" s="94"/>
      <c r="RWT88" s="94"/>
      <c r="RWU88" s="94"/>
      <c r="RWV88" s="94"/>
      <c r="RWW88" s="94"/>
      <c r="RWX88" s="94"/>
      <c r="RWY88" s="94"/>
      <c r="RWZ88" s="94"/>
      <c r="RXA88" s="94"/>
      <c r="RXB88" s="94"/>
      <c r="RXC88" s="94"/>
      <c r="RXD88" s="94"/>
      <c r="RXE88" s="94"/>
      <c r="RXF88" s="94"/>
      <c r="RXG88" s="94"/>
      <c r="RXH88" s="94"/>
      <c r="RXI88" s="94"/>
      <c r="RXJ88" s="94"/>
      <c r="RXK88" s="94"/>
      <c r="RXL88" s="94"/>
      <c r="RXM88" s="94"/>
      <c r="RXN88" s="94"/>
      <c r="RXO88" s="94"/>
      <c r="RXP88" s="94"/>
      <c r="RXQ88" s="94"/>
      <c r="RXR88" s="94"/>
      <c r="RXS88" s="94"/>
      <c r="RXT88" s="94"/>
      <c r="RXU88" s="94"/>
      <c r="RXV88" s="94"/>
      <c r="RXW88" s="94"/>
      <c r="RXX88" s="94"/>
      <c r="RXY88" s="94"/>
      <c r="RXZ88" s="94"/>
      <c r="RYA88" s="94"/>
      <c r="RYB88" s="94"/>
      <c r="RYC88" s="94"/>
      <c r="RYD88" s="94"/>
      <c r="RYE88" s="94"/>
      <c r="RYF88" s="94"/>
      <c r="RYG88" s="94"/>
      <c r="RYH88" s="94"/>
      <c r="RYI88" s="94"/>
      <c r="RYJ88" s="94"/>
      <c r="RYK88" s="94"/>
      <c r="RYL88" s="94"/>
      <c r="RYM88" s="94"/>
      <c r="RYN88" s="94"/>
      <c r="RYO88" s="94"/>
      <c r="RYP88" s="94"/>
      <c r="RYQ88" s="94"/>
      <c r="RYR88" s="94"/>
      <c r="RYS88" s="94"/>
      <c r="RYT88" s="94"/>
      <c r="RYU88" s="94"/>
      <c r="RYV88" s="94"/>
      <c r="RYW88" s="94"/>
      <c r="RYX88" s="94"/>
      <c r="RYY88" s="94"/>
      <c r="RYZ88" s="94"/>
      <c r="RZA88" s="94"/>
      <c r="RZB88" s="94"/>
      <c r="RZC88" s="94"/>
      <c r="RZD88" s="94"/>
      <c r="RZE88" s="94"/>
      <c r="RZF88" s="94"/>
      <c r="RZG88" s="94"/>
      <c r="RZH88" s="94"/>
      <c r="RZI88" s="94"/>
      <c r="RZJ88" s="94"/>
      <c r="RZK88" s="94"/>
      <c r="RZL88" s="94"/>
      <c r="RZM88" s="94"/>
      <c r="RZN88" s="94"/>
      <c r="RZO88" s="94"/>
      <c r="RZP88" s="94"/>
      <c r="RZQ88" s="94"/>
      <c r="RZR88" s="94"/>
      <c r="RZS88" s="94"/>
      <c r="RZT88" s="94"/>
      <c r="RZU88" s="94"/>
      <c r="RZV88" s="94"/>
      <c r="RZW88" s="94"/>
      <c r="RZX88" s="94"/>
      <c r="RZY88" s="94"/>
      <c r="RZZ88" s="94"/>
      <c r="SAA88" s="94"/>
      <c r="SAB88" s="94"/>
      <c r="SAC88" s="94"/>
      <c r="SAD88" s="94"/>
      <c r="SAE88" s="94"/>
      <c r="SAF88" s="94"/>
      <c r="SAG88" s="94"/>
      <c r="SAH88" s="94"/>
      <c r="SAI88" s="94"/>
      <c r="SAJ88" s="94"/>
      <c r="SAK88" s="94"/>
      <c r="SAL88" s="94"/>
      <c r="SAM88" s="94"/>
      <c r="SAN88" s="94"/>
      <c r="SAO88" s="94"/>
      <c r="SAP88" s="94"/>
      <c r="SAQ88" s="94"/>
      <c r="SAR88" s="94"/>
      <c r="SAS88" s="94"/>
      <c r="SAT88" s="94"/>
      <c r="SAU88" s="94"/>
      <c r="SAV88" s="94"/>
      <c r="SAW88" s="94"/>
      <c r="SAX88" s="94"/>
      <c r="SAY88" s="94"/>
      <c r="SAZ88" s="94"/>
      <c r="SBA88" s="94"/>
      <c r="SBB88" s="94"/>
      <c r="SBC88" s="94"/>
      <c r="SBD88" s="94"/>
      <c r="SBE88" s="94"/>
      <c r="SBF88" s="94"/>
      <c r="SBG88" s="94"/>
      <c r="SBH88" s="94"/>
      <c r="SBI88" s="94"/>
      <c r="SBJ88" s="94"/>
      <c r="SBK88" s="94"/>
      <c r="SBL88" s="94"/>
      <c r="SBM88" s="94"/>
      <c r="SBN88" s="94"/>
      <c r="SBO88" s="94"/>
      <c r="SBP88" s="94"/>
      <c r="SBQ88" s="94"/>
      <c r="SBR88" s="94"/>
      <c r="SBS88" s="94"/>
      <c r="SBT88" s="94"/>
      <c r="SBU88" s="94"/>
      <c r="SBV88" s="94"/>
      <c r="SBW88" s="94"/>
      <c r="SBX88" s="94"/>
      <c r="SBY88" s="94"/>
      <c r="SBZ88" s="94"/>
      <c r="SCA88" s="94"/>
      <c r="SCB88" s="94"/>
      <c r="SCC88" s="94"/>
      <c r="SCD88" s="94"/>
      <c r="SCE88" s="94"/>
      <c r="SCF88" s="94"/>
      <c r="SCG88" s="94"/>
      <c r="SCH88" s="94"/>
      <c r="SCI88" s="94"/>
      <c r="SCJ88" s="94"/>
      <c r="SCK88" s="94"/>
      <c r="SCL88" s="94"/>
      <c r="SCM88" s="94"/>
      <c r="SCN88" s="94"/>
      <c r="SCO88" s="94"/>
      <c r="SCP88" s="94"/>
      <c r="SCQ88" s="94"/>
      <c r="SCR88" s="94"/>
      <c r="SCS88" s="94"/>
      <c r="SCT88" s="94"/>
      <c r="SCU88" s="94"/>
      <c r="SCV88" s="94"/>
      <c r="SCW88" s="94"/>
      <c r="SCX88" s="94"/>
      <c r="SCY88" s="94"/>
      <c r="SCZ88" s="94"/>
      <c r="SDA88" s="94"/>
      <c r="SDB88" s="94"/>
      <c r="SDC88" s="94"/>
      <c r="SDD88" s="94"/>
      <c r="SDE88" s="94"/>
      <c r="SDF88" s="94"/>
      <c r="SDG88" s="94"/>
      <c r="SDH88" s="94"/>
      <c r="SDI88" s="94"/>
      <c r="SDJ88" s="94"/>
      <c r="SDK88" s="94"/>
      <c r="SDL88" s="94"/>
      <c r="SDM88" s="94"/>
      <c r="SDN88" s="94"/>
      <c r="SDO88" s="94"/>
      <c r="SDP88" s="94"/>
      <c r="SDQ88" s="94"/>
      <c r="SDR88" s="94"/>
      <c r="SDS88" s="94"/>
      <c r="SDT88" s="94"/>
      <c r="SDU88" s="94"/>
      <c r="SDV88" s="94"/>
      <c r="SDW88" s="94"/>
      <c r="SDX88" s="94"/>
      <c r="SDY88" s="94"/>
      <c r="SDZ88" s="94"/>
      <c r="SEA88" s="94"/>
      <c r="SEB88" s="94"/>
      <c r="SEC88" s="94"/>
      <c r="SED88" s="94"/>
      <c r="SEE88" s="94"/>
      <c r="SEF88" s="94"/>
      <c r="SEG88" s="94"/>
      <c r="SEH88" s="94"/>
      <c r="SEI88" s="94"/>
      <c r="SEJ88" s="94"/>
      <c r="SEK88" s="94"/>
      <c r="SEL88" s="94"/>
      <c r="SEM88" s="94"/>
      <c r="SEN88" s="94"/>
      <c r="SEO88" s="94"/>
      <c r="SEP88" s="94"/>
      <c r="SEQ88" s="94"/>
      <c r="SER88" s="94"/>
      <c r="SES88" s="94"/>
      <c r="SET88" s="94"/>
      <c r="SEU88" s="94"/>
      <c r="SEV88" s="94"/>
      <c r="SEW88" s="94"/>
      <c r="SEX88" s="94"/>
      <c r="SEY88" s="94"/>
      <c r="SEZ88" s="94"/>
      <c r="SFA88" s="94"/>
      <c r="SFB88" s="94"/>
      <c r="SFC88" s="94"/>
      <c r="SFD88" s="94"/>
      <c r="SFE88" s="94"/>
      <c r="SFF88" s="94"/>
      <c r="SFG88" s="94"/>
      <c r="SFH88" s="94"/>
      <c r="SFI88" s="94"/>
      <c r="SFJ88" s="94"/>
      <c r="SFK88" s="94"/>
      <c r="SFL88" s="94"/>
      <c r="SFM88" s="94"/>
      <c r="SFN88" s="94"/>
      <c r="SFO88" s="94"/>
      <c r="SFP88" s="94"/>
      <c r="SFQ88" s="94"/>
      <c r="SFR88" s="94"/>
      <c r="SFS88" s="94"/>
      <c r="SFT88" s="94"/>
      <c r="SFU88" s="94"/>
      <c r="SFV88" s="94"/>
      <c r="SFW88" s="94"/>
      <c r="SFX88" s="94"/>
      <c r="SFY88" s="94"/>
      <c r="SFZ88" s="94"/>
      <c r="SGA88" s="94"/>
      <c r="SGB88" s="94"/>
      <c r="SGC88" s="94"/>
      <c r="SGD88" s="94"/>
      <c r="SGE88" s="94"/>
      <c r="SGF88" s="94"/>
      <c r="SGG88" s="94"/>
      <c r="SGH88" s="94"/>
      <c r="SGI88" s="94"/>
      <c r="SGJ88" s="94"/>
      <c r="SGK88" s="94"/>
      <c r="SGL88" s="94"/>
      <c r="SGM88" s="94"/>
      <c r="SGN88" s="94"/>
      <c r="SGO88" s="94"/>
      <c r="SGP88" s="94"/>
      <c r="SGQ88" s="94"/>
      <c r="SGR88" s="94"/>
      <c r="SGS88" s="94"/>
      <c r="SGT88" s="94"/>
      <c r="SGU88" s="94"/>
      <c r="SGV88" s="94"/>
      <c r="SGW88" s="94"/>
      <c r="SGX88" s="94"/>
      <c r="SGY88" s="94"/>
      <c r="SGZ88" s="94"/>
      <c r="SHA88" s="94"/>
      <c r="SHB88" s="94"/>
      <c r="SHC88" s="94"/>
      <c r="SHD88" s="94"/>
      <c r="SHE88" s="94"/>
      <c r="SHF88" s="94"/>
      <c r="SHG88" s="94"/>
      <c r="SHH88" s="94"/>
      <c r="SHI88" s="94"/>
      <c r="SHJ88" s="94"/>
      <c r="SHK88" s="94"/>
      <c r="SHL88" s="94"/>
      <c r="SHM88" s="94"/>
      <c r="SHN88" s="94"/>
      <c r="SHO88" s="94"/>
      <c r="SHP88" s="94"/>
      <c r="SHQ88" s="94"/>
      <c r="SHR88" s="94"/>
      <c r="SHS88" s="94"/>
      <c r="SHT88" s="94"/>
      <c r="SHU88" s="94"/>
      <c r="SHV88" s="94"/>
      <c r="SHW88" s="94"/>
      <c r="SHX88" s="94"/>
      <c r="SHY88" s="94"/>
      <c r="SHZ88" s="94"/>
      <c r="SIA88" s="94"/>
      <c r="SIB88" s="94"/>
      <c r="SIC88" s="94"/>
      <c r="SID88" s="94"/>
      <c r="SIE88" s="94"/>
      <c r="SIF88" s="94"/>
      <c r="SIG88" s="94"/>
      <c r="SIH88" s="94"/>
      <c r="SII88" s="94"/>
      <c r="SIJ88" s="94"/>
      <c r="SIK88" s="94"/>
      <c r="SIL88" s="94"/>
      <c r="SIM88" s="94"/>
      <c r="SIN88" s="94"/>
      <c r="SIO88" s="94"/>
      <c r="SIP88" s="94"/>
      <c r="SIQ88" s="94"/>
      <c r="SIR88" s="94"/>
      <c r="SIS88" s="94"/>
      <c r="SIT88" s="94"/>
      <c r="SIU88" s="94"/>
      <c r="SIV88" s="94"/>
      <c r="SIW88" s="94"/>
      <c r="SIX88" s="94"/>
      <c r="SIY88" s="94"/>
      <c r="SIZ88" s="94"/>
      <c r="SJA88" s="94"/>
      <c r="SJB88" s="94"/>
      <c r="SJC88" s="94"/>
      <c r="SJD88" s="94"/>
      <c r="SJE88" s="94"/>
      <c r="SJF88" s="94"/>
      <c r="SJG88" s="94"/>
      <c r="SJH88" s="94"/>
      <c r="SJI88" s="94"/>
      <c r="SJJ88" s="94"/>
      <c r="SJK88" s="94"/>
      <c r="SJL88" s="94"/>
      <c r="SJM88" s="94"/>
      <c r="SJN88" s="94"/>
      <c r="SJO88" s="94"/>
      <c r="SJP88" s="94"/>
      <c r="SJQ88" s="94"/>
      <c r="SJR88" s="94"/>
      <c r="SJS88" s="94"/>
      <c r="SJT88" s="94"/>
      <c r="SJU88" s="94"/>
      <c r="SJV88" s="94"/>
      <c r="SJW88" s="94"/>
      <c r="SJX88" s="94"/>
      <c r="SJY88" s="94"/>
      <c r="SJZ88" s="94"/>
      <c r="SKA88" s="94"/>
      <c r="SKB88" s="94"/>
      <c r="SKC88" s="94"/>
      <c r="SKD88" s="94"/>
      <c r="SKE88" s="94"/>
      <c r="SKF88" s="94"/>
      <c r="SKG88" s="94"/>
      <c r="SKH88" s="94"/>
      <c r="SKI88" s="94"/>
      <c r="SKJ88" s="94"/>
      <c r="SKK88" s="94"/>
      <c r="SKL88" s="94"/>
      <c r="SKM88" s="94"/>
      <c r="SKN88" s="94"/>
      <c r="SKO88" s="94"/>
      <c r="SKP88" s="94"/>
      <c r="SKQ88" s="94"/>
      <c r="SKR88" s="94"/>
      <c r="SKS88" s="94"/>
      <c r="SKT88" s="94"/>
      <c r="SKU88" s="94"/>
      <c r="SKV88" s="94"/>
      <c r="SKW88" s="94"/>
      <c r="SKX88" s="94"/>
      <c r="SKY88" s="94"/>
      <c r="SKZ88" s="94"/>
      <c r="SLA88" s="94"/>
      <c r="SLB88" s="94"/>
      <c r="SLC88" s="94"/>
      <c r="SLD88" s="94"/>
      <c r="SLE88" s="94"/>
      <c r="SLF88" s="94"/>
      <c r="SLG88" s="94"/>
      <c r="SLH88" s="94"/>
      <c r="SLI88" s="94"/>
      <c r="SLJ88" s="94"/>
      <c r="SLK88" s="94"/>
      <c r="SLL88" s="94"/>
      <c r="SLM88" s="94"/>
      <c r="SLN88" s="94"/>
      <c r="SLO88" s="94"/>
      <c r="SLP88" s="94"/>
      <c r="SLQ88" s="94"/>
      <c r="SLR88" s="94"/>
      <c r="SLS88" s="94"/>
      <c r="SLT88" s="94"/>
      <c r="SLU88" s="94"/>
      <c r="SLV88" s="94"/>
      <c r="SLW88" s="94"/>
      <c r="SLX88" s="94"/>
      <c r="SLY88" s="94"/>
      <c r="SLZ88" s="94"/>
      <c r="SMA88" s="94"/>
      <c r="SMB88" s="94"/>
      <c r="SMC88" s="94"/>
      <c r="SMD88" s="94"/>
      <c r="SME88" s="94"/>
      <c r="SMF88" s="94"/>
      <c r="SMG88" s="94"/>
      <c r="SMH88" s="94"/>
      <c r="SMI88" s="94"/>
      <c r="SMJ88" s="94"/>
      <c r="SMK88" s="94"/>
      <c r="SML88" s="94"/>
      <c r="SMM88" s="94"/>
      <c r="SMN88" s="94"/>
      <c r="SMO88" s="94"/>
      <c r="SMP88" s="94"/>
      <c r="SMQ88" s="94"/>
      <c r="SMR88" s="94"/>
      <c r="SMS88" s="94"/>
      <c r="SMT88" s="94"/>
      <c r="SMU88" s="94"/>
      <c r="SMV88" s="94"/>
      <c r="SMW88" s="94"/>
      <c r="SMX88" s="94"/>
      <c r="SMY88" s="94"/>
      <c r="SMZ88" s="94"/>
      <c r="SNA88" s="94"/>
      <c r="SNB88" s="94"/>
      <c r="SNC88" s="94"/>
      <c r="SND88" s="94"/>
      <c r="SNE88" s="94"/>
      <c r="SNF88" s="94"/>
      <c r="SNG88" s="94"/>
      <c r="SNH88" s="94"/>
      <c r="SNI88" s="94"/>
      <c r="SNJ88" s="94"/>
      <c r="SNK88" s="94"/>
      <c r="SNL88" s="94"/>
      <c r="SNM88" s="94"/>
      <c r="SNN88" s="94"/>
      <c r="SNO88" s="94"/>
      <c r="SNP88" s="94"/>
      <c r="SNQ88" s="94"/>
      <c r="SNR88" s="94"/>
      <c r="SNS88" s="94"/>
      <c r="SNT88" s="94"/>
      <c r="SNU88" s="94"/>
      <c r="SNV88" s="94"/>
      <c r="SNW88" s="94"/>
      <c r="SNX88" s="94"/>
      <c r="SNY88" s="94"/>
      <c r="SNZ88" s="94"/>
      <c r="SOA88" s="94"/>
      <c r="SOB88" s="94"/>
      <c r="SOC88" s="94"/>
      <c r="SOD88" s="94"/>
      <c r="SOE88" s="94"/>
      <c r="SOF88" s="94"/>
      <c r="SOG88" s="94"/>
      <c r="SOH88" s="94"/>
      <c r="SOI88" s="94"/>
      <c r="SOJ88" s="94"/>
      <c r="SOK88" s="94"/>
      <c r="SOL88" s="94"/>
      <c r="SOM88" s="94"/>
      <c r="SON88" s="94"/>
      <c r="SOO88" s="94"/>
      <c r="SOP88" s="94"/>
      <c r="SOQ88" s="94"/>
      <c r="SOR88" s="94"/>
      <c r="SOS88" s="94"/>
      <c r="SOT88" s="94"/>
      <c r="SOU88" s="94"/>
      <c r="SOV88" s="94"/>
      <c r="SOW88" s="94"/>
      <c r="SOX88" s="94"/>
      <c r="SOY88" s="94"/>
      <c r="SOZ88" s="94"/>
      <c r="SPA88" s="94"/>
      <c r="SPB88" s="94"/>
      <c r="SPC88" s="94"/>
      <c r="SPD88" s="94"/>
      <c r="SPE88" s="94"/>
      <c r="SPF88" s="94"/>
      <c r="SPG88" s="94"/>
      <c r="SPH88" s="94"/>
      <c r="SPI88" s="94"/>
      <c r="SPJ88" s="94"/>
      <c r="SPK88" s="94"/>
      <c r="SPL88" s="94"/>
      <c r="SPM88" s="94"/>
      <c r="SPN88" s="94"/>
      <c r="SPO88" s="94"/>
      <c r="SPP88" s="94"/>
      <c r="SPQ88" s="94"/>
      <c r="SPR88" s="94"/>
      <c r="SPS88" s="94"/>
      <c r="SPT88" s="94"/>
      <c r="SPU88" s="94"/>
      <c r="SPV88" s="94"/>
      <c r="SPW88" s="94"/>
      <c r="SPX88" s="94"/>
      <c r="SPY88" s="94"/>
      <c r="SPZ88" s="94"/>
      <c r="SQA88" s="94"/>
      <c r="SQB88" s="94"/>
      <c r="SQC88" s="94"/>
      <c r="SQD88" s="94"/>
      <c r="SQE88" s="94"/>
      <c r="SQF88" s="94"/>
      <c r="SQG88" s="94"/>
      <c r="SQH88" s="94"/>
      <c r="SQI88" s="94"/>
      <c r="SQJ88" s="94"/>
      <c r="SQK88" s="94"/>
      <c r="SQL88" s="94"/>
      <c r="SQM88" s="94"/>
      <c r="SQN88" s="94"/>
      <c r="SQO88" s="94"/>
      <c r="SQP88" s="94"/>
      <c r="SQQ88" s="94"/>
      <c r="SQR88" s="94"/>
      <c r="SQS88" s="94"/>
      <c r="SQT88" s="94"/>
      <c r="SQU88" s="94"/>
      <c r="SQV88" s="94"/>
      <c r="SQW88" s="94"/>
      <c r="SQX88" s="94"/>
      <c r="SQY88" s="94"/>
      <c r="SQZ88" s="94"/>
      <c r="SRA88" s="94"/>
      <c r="SRB88" s="94"/>
      <c r="SRC88" s="94"/>
      <c r="SRD88" s="94"/>
      <c r="SRE88" s="94"/>
      <c r="SRF88" s="94"/>
      <c r="SRG88" s="94"/>
      <c r="SRH88" s="94"/>
      <c r="SRI88" s="94"/>
      <c r="SRJ88" s="94"/>
      <c r="SRK88" s="94"/>
      <c r="SRL88" s="94"/>
      <c r="SRM88" s="94"/>
      <c r="SRN88" s="94"/>
      <c r="SRO88" s="94"/>
      <c r="SRP88" s="94"/>
      <c r="SRQ88" s="94"/>
      <c r="SRR88" s="94"/>
      <c r="SRS88" s="94"/>
      <c r="SRT88" s="94"/>
      <c r="SRU88" s="94"/>
      <c r="SRV88" s="94"/>
      <c r="SRW88" s="94"/>
      <c r="SRX88" s="94"/>
      <c r="SRY88" s="94"/>
      <c r="SRZ88" s="94"/>
      <c r="SSA88" s="94"/>
      <c r="SSB88" s="94"/>
      <c r="SSC88" s="94"/>
      <c r="SSD88" s="94"/>
      <c r="SSE88" s="94"/>
      <c r="SSF88" s="94"/>
      <c r="SSG88" s="94"/>
      <c r="SSH88" s="94"/>
      <c r="SSI88" s="94"/>
      <c r="SSJ88" s="94"/>
      <c r="SSK88" s="94"/>
      <c r="SSL88" s="94"/>
      <c r="SSM88" s="94"/>
      <c r="SSN88" s="94"/>
      <c r="SSO88" s="94"/>
      <c r="SSP88" s="94"/>
      <c r="SSQ88" s="94"/>
      <c r="SSR88" s="94"/>
      <c r="SSS88" s="94"/>
      <c r="SST88" s="94"/>
      <c r="SSU88" s="94"/>
      <c r="SSV88" s="94"/>
      <c r="SSW88" s="94"/>
      <c r="SSX88" s="94"/>
      <c r="SSY88" s="94"/>
      <c r="SSZ88" s="94"/>
      <c r="STA88" s="94"/>
      <c r="STB88" s="94"/>
      <c r="STC88" s="94"/>
      <c r="STD88" s="94"/>
      <c r="STE88" s="94"/>
      <c r="STF88" s="94"/>
      <c r="STG88" s="94"/>
      <c r="STH88" s="94"/>
      <c r="STI88" s="94"/>
      <c r="STJ88" s="94"/>
      <c r="STK88" s="94"/>
      <c r="STL88" s="94"/>
      <c r="STM88" s="94"/>
      <c r="STN88" s="94"/>
      <c r="STO88" s="94"/>
      <c r="STP88" s="94"/>
      <c r="STQ88" s="94"/>
      <c r="STR88" s="94"/>
      <c r="STS88" s="94"/>
      <c r="STT88" s="94"/>
      <c r="STU88" s="94"/>
      <c r="STV88" s="94"/>
      <c r="STW88" s="94"/>
      <c r="STX88" s="94"/>
      <c r="STY88" s="94"/>
      <c r="STZ88" s="94"/>
      <c r="SUA88" s="94"/>
      <c r="SUB88" s="94"/>
      <c r="SUC88" s="94"/>
      <c r="SUD88" s="94"/>
      <c r="SUE88" s="94"/>
      <c r="SUF88" s="94"/>
      <c r="SUG88" s="94"/>
      <c r="SUH88" s="94"/>
      <c r="SUI88" s="94"/>
      <c r="SUJ88" s="94"/>
      <c r="SUK88" s="94"/>
      <c r="SUL88" s="94"/>
      <c r="SUM88" s="94"/>
      <c r="SUN88" s="94"/>
      <c r="SUO88" s="94"/>
      <c r="SUP88" s="94"/>
      <c r="SUQ88" s="94"/>
      <c r="SUR88" s="94"/>
      <c r="SUS88" s="94"/>
      <c r="SUT88" s="94"/>
      <c r="SUU88" s="94"/>
      <c r="SUV88" s="94"/>
      <c r="SUW88" s="94"/>
      <c r="SUX88" s="94"/>
      <c r="SUY88" s="94"/>
      <c r="SUZ88" s="94"/>
      <c r="SVA88" s="94"/>
      <c r="SVB88" s="94"/>
      <c r="SVC88" s="94"/>
      <c r="SVD88" s="94"/>
      <c r="SVE88" s="94"/>
      <c r="SVF88" s="94"/>
      <c r="SVG88" s="94"/>
      <c r="SVH88" s="94"/>
      <c r="SVI88" s="94"/>
      <c r="SVJ88" s="94"/>
      <c r="SVK88" s="94"/>
      <c r="SVL88" s="94"/>
      <c r="SVM88" s="94"/>
      <c r="SVN88" s="94"/>
      <c r="SVO88" s="94"/>
      <c r="SVP88" s="94"/>
      <c r="SVQ88" s="94"/>
      <c r="SVR88" s="94"/>
      <c r="SVS88" s="94"/>
      <c r="SVT88" s="94"/>
      <c r="SVU88" s="94"/>
      <c r="SVV88" s="94"/>
      <c r="SVW88" s="94"/>
      <c r="SVX88" s="94"/>
      <c r="SVY88" s="94"/>
      <c r="SVZ88" s="94"/>
      <c r="SWA88" s="94"/>
      <c r="SWB88" s="94"/>
      <c r="SWC88" s="94"/>
      <c r="SWD88" s="94"/>
      <c r="SWE88" s="94"/>
      <c r="SWF88" s="94"/>
      <c r="SWG88" s="94"/>
      <c r="SWH88" s="94"/>
      <c r="SWI88" s="94"/>
      <c r="SWJ88" s="94"/>
      <c r="SWK88" s="94"/>
      <c r="SWL88" s="94"/>
      <c r="SWM88" s="94"/>
      <c r="SWN88" s="94"/>
      <c r="SWO88" s="94"/>
      <c r="SWP88" s="94"/>
      <c r="SWQ88" s="94"/>
      <c r="SWR88" s="94"/>
      <c r="SWS88" s="94"/>
      <c r="SWT88" s="94"/>
      <c r="SWU88" s="94"/>
      <c r="SWV88" s="94"/>
      <c r="SWW88" s="94"/>
      <c r="SWX88" s="94"/>
      <c r="SWY88" s="94"/>
      <c r="SWZ88" s="94"/>
      <c r="SXA88" s="94"/>
      <c r="SXB88" s="94"/>
      <c r="SXC88" s="94"/>
      <c r="SXD88" s="94"/>
      <c r="SXE88" s="94"/>
      <c r="SXF88" s="94"/>
      <c r="SXG88" s="94"/>
      <c r="SXH88" s="94"/>
      <c r="SXI88" s="94"/>
      <c r="SXJ88" s="94"/>
      <c r="SXK88" s="94"/>
      <c r="SXL88" s="94"/>
      <c r="SXM88" s="94"/>
      <c r="SXN88" s="94"/>
      <c r="SXO88" s="94"/>
      <c r="SXP88" s="94"/>
      <c r="SXQ88" s="94"/>
      <c r="SXR88" s="94"/>
      <c r="SXS88" s="94"/>
      <c r="SXT88" s="94"/>
      <c r="SXU88" s="94"/>
      <c r="SXV88" s="94"/>
      <c r="SXW88" s="94"/>
      <c r="SXX88" s="94"/>
      <c r="SXY88" s="94"/>
      <c r="SXZ88" s="94"/>
      <c r="SYA88" s="94"/>
      <c r="SYB88" s="94"/>
      <c r="SYC88" s="94"/>
      <c r="SYD88" s="94"/>
      <c r="SYE88" s="94"/>
      <c r="SYF88" s="94"/>
      <c r="SYG88" s="94"/>
      <c r="SYH88" s="94"/>
      <c r="SYI88" s="94"/>
      <c r="SYJ88" s="94"/>
      <c r="SYK88" s="94"/>
      <c r="SYL88" s="94"/>
      <c r="SYM88" s="94"/>
      <c r="SYN88" s="94"/>
      <c r="SYO88" s="94"/>
      <c r="SYP88" s="94"/>
      <c r="SYQ88" s="94"/>
      <c r="SYR88" s="94"/>
      <c r="SYS88" s="94"/>
      <c r="SYT88" s="94"/>
      <c r="SYU88" s="94"/>
      <c r="SYV88" s="94"/>
      <c r="SYW88" s="94"/>
      <c r="SYX88" s="94"/>
      <c r="SYY88" s="94"/>
      <c r="SYZ88" s="94"/>
      <c r="SZA88" s="94"/>
      <c r="SZB88" s="94"/>
      <c r="SZC88" s="94"/>
      <c r="SZD88" s="94"/>
      <c r="SZE88" s="94"/>
      <c r="SZF88" s="94"/>
      <c r="SZG88" s="94"/>
      <c r="SZH88" s="94"/>
      <c r="SZI88" s="94"/>
      <c r="SZJ88" s="94"/>
      <c r="SZK88" s="94"/>
      <c r="SZL88" s="94"/>
      <c r="SZM88" s="94"/>
      <c r="SZN88" s="94"/>
      <c r="SZO88" s="94"/>
      <c r="SZP88" s="94"/>
      <c r="SZQ88" s="94"/>
      <c r="SZR88" s="94"/>
      <c r="SZS88" s="94"/>
      <c r="SZT88" s="94"/>
      <c r="SZU88" s="94"/>
      <c r="SZV88" s="94"/>
      <c r="SZW88" s="94"/>
      <c r="SZX88" s="94"/>
      <c r="SZY88" s="94"/>
      <c r="SZZ88" s="94"/>
      <c r="TAA88" s="94"/>
      <c r="TAB88" s="94"/>
      <c r="TAC88" s="94"/>
      <c r="TAD88" s="94"/>
      <c r="TAE88" s="94"/>
      <c r="TAF88" s="94"/>
      <c r="TAG88" s="94"/>
      <c r="TAH88" s="94"/>
      <c r="TAI88" s="94"/>
      <c r="TAJ88" s="94"/>
      <c r="TAK88" s="94"/>
      <c r="TAL88" s="94"/>
      <c r="TAM88" s="94"/>
      <c r="TAN88" s="94"/>
      <c r="TAO88" s="94"/>
      <c r="TAP88" s="94"/>
      <c r="TAQ88" s="94"/>
      <c r="TAR88" s="94"/>
      <c r="TAS88" s="94"/>
      <c r="TAT88" s="94"/>
      <c r="TAU88" s="94"/>
      <c r="TAV88" s="94"/>
      <c r="TAW88" s="94"/>
      <c r="TAX88" s="94"/>
      <c r="TAY88" s="94"/>
      <c r="TAZ88" s="94"/>
      <c r="TBA88" s="94"/>
      <c r="TBB88" s="94"/>
      <c r="TBC88" s="94"/>
      <c r="TBD88" s="94"/>
      <c r="TBE88" s="94"/>
      <c r="TBF88" s="94"/>
      <c r="TBG88" s="94"/>
      <c r="TBH88" s="94"/>
      <c r="TBI88" s="94"/>
      <c r="TBJ88" s="94"/>
      <c r="TBK88" s="94"/>
      <c r="TBL88" s="94"/>
      <c r="TBM88" s="94"/>
      <c r="TBN88" s="94"/>
      <c r="TBO88" s="94"/>
      <c r="TBP88" s="94"/>
      <c r="TBQ88" s="94"/>
      <c r="TBR88" s="94"/>
      <c r="TBS88" s="94"/>
      <c r="TBT88" s="94"/>
      <c r="TBU88" s="94"/>
      <c r="TBV88" s="94"/>
      <c r="TBW88" s="94"/>
      <c r="TBX88" s="94"/>
      <c r="TBY88" s="94"/>
      <c r="TBZ88" s="94"/>
      <c r="TCA88" s="94"/>
      <c r="TCB88" s="94"/>
      <c r="TCC88" s="94"/>
      <c r="TCD88" s="94"/>
      <c r="TCE88" s="94"/>
      <c r="TCF88" s="94"/>
      <c r="TCG88" s="94"/>
      <c r="TCH88" s="94"/>
      <c r="TCI88" s="94"/>
      <c r="TCJ88" s="94"/>
      <c r="TCK88" s="94"/>
      <c r="TCL88" s="94"/>
      <c r="TCM88" s="94"/>
      <c r="TCN88" s="94"/>
      <c r="TCO88" s="94"/>
      <c r="TCP88" s="94"/>
      <c r="TCQ88" s="94"/>
      <c r="TCR88" s="94"/>
      <c r="TCS88" s="94"/>
      <c r="TCT88" s="94"/>
      <c r="TCU88" s="94"/>
      <c r="TCV88" s="94"/>
      <c r="TCW88" s="94"/>
      <c r="TCX88" s="94"/>
      <c r="TCY88" s="94"/>
      <c r="TCZ88" s="94"/>
      <c r="TDA88" s="94"/>
      <c r="TDB88" s="94"/>
      <c r="TDC88" s="94"/>
      <c r="TDD88" s="94"/>
      <c r="TDE88" s="94"/>
      <c r="TDF88" s="94"/>
      <c r="TDG88" s="94"/>
      <c r="TDH88" s="94"/>
      <c r="TDI88" s="94"/>
      <c r="TDJ88" s="94"/>
      <c r="TDK88" s="94"/>
      <c r="TDL88" s="94"/>
      <c r="TDM88" s="94"/>
      <c r="TDN88" s="94"/>
      <c r="TDO88" s="94"/>
      <c r="TDP88" s="94"/>
      <c r="TDQ88" s="94"/>
      <c r="TDR88" s="94"/>
      <c r="TDS88" s="94"/>
      <c r="TDT88" s="94"/>
      <c r="TDU88" s="94"/>
      <c r="TDV88" s="94"/>
      <c r="TDW88" s="94"/>
      <c r="TDX88" s="94"/>
      <c r="TDY88" s="94"/>
      <c r="TDZ88" s="94"/>
      <c r="TEA88" s="94"/>
      <c r="TEB88" s="94"/>
      <c r="TEC88" s="94"/>
      <c r="TED88" s="94"/>
      <c r="TEE88" s="94"/>
      <c r="TEF88" s="94"/>
      <c r="TEG88" s="94"/>
      <c r="TEH88" s="94"/>
      <c r="TEI88" s="94"/>
      <c r="TEJ88" s="94"/>
      <c r="TEK88" s="94"/>
      <c r="TEL88" s="94"/>
      <c r="TEM88" s="94"/>
      <c r="TEN88" s="94"/>
      <c r="TEO88" s="94"/>
      <c r="TEP88" s="94"/>
      <c r="TEQ88" s="94"/>
      <c r="TER88" s="94"/>
      <c r="TES88" s="94"/>
      <c r="TET88" s="94"/>
      <c r="TEU88" s="94"/>
      <c r="TEV88" s="94"/>
      <c r="TEW88" s="94"/>
      <c r="TEX88" s="94"/>
      <c r="TEY88" s="94"/>
      <c r="TEZ88" s="94"/>
      <c r="TFA88" s="94"/>
      <c r="TFB88" s="94"/>
      <c r="TFC88" s="94"/>
      <c r="TFD88" s="94"/>
      <c r="TFE88" s="94"/>
      <c r="TFF88" s="94"/>
      <c r="TFG88" s="94"/>
      <c r="TFH88" s="94"/>
      <c r="TFI88" s="94"/>
      <c r="TFJ88" s="94"/>
      <c r="TFK88" s="94"/>
      <c r="TFL88" s="94"/>
      <c r="TFM88" s="94"/>
      <c r="TFN88" s="94"/>
      <c r="TFO88" s="94"/>
      <c r="TFP88" s="94"/>
      <c r="TFQ88" s="94"/>
      <c r="TFR88" s="94"/>
      <c r="TFS88" s="94"/>
      <c r="TFT88" s="94"/>
      <c r="TFU88" s="94"/>
      <c r="TFV88" s="94"/>
      <c r="TFW88" s="94"/>
      <c r="TFX88" s="94"/>
      <c r="TFY88" s="94"/>
      <c r="TFZ88" s="94"/>
      <c r="TGA88" s="94"/>
      <c r="TGB88" s="94"/>
      <c r="TGC88" s="94"/>
      <c r="TGD88" s="94"/>
      <c r="TGE88" s="94"/>
      <c r="TGF88" s="94"/>
      <c r="TGG88" s="94"/>
      <c r="TGH88" s="94"/>
      <c r="TGI88" s="94"/>
      <c r="TGJ88" s="94"/>
      <c r="TGK88" s="94"/>
      <c r="TGL88" s="94"/>
      <c r="TGM88" s="94"/>
      <c r="TGN88" s="94"/>
      <c r="TGO88" s="94"/>
      <c r="TGP88" s="94"/>
      <c r="TGQ88" s="94"/>
      <c r="TGR88" s="94"/>
      <c r="TGS88" s="94"/>
      <c r="TGT88" s="94"/>
      <c r="TGU88" s="94"/>
      <c r="TGV88" s="94"/>
      <c r="TGW88" s="94"/>
      <c r="TGX88" s="94"/>
      <c r="TGY88" s="94"/>
      <c r="TGZ88" s="94"/>
      <c r="THA88" s="94"/>
      <c r="THB88" s="94"/>
      <c r="THC88" s="94"/>
      <c r="THD88" s="94"/>
      <c r="THE88" s="94"/>
      <c r="THF88" s="94"/>
      <c r="THG88" s="94"/>
      <c r="THH88" s="94"/>
      <c r="THI88" s="94"/>
      <c r="THJ88" s="94"/>
      <c r="THK88" s="94"/>
      <c r="THL88" s="94"/>
      <c r="THM88" s="94"/>
      <c r="THN88" s="94"/>
      <c r="THO88" s="94"/>
      <c r="THP88" s="94"/>
      <c r="THQ88" s="94"/>
      <c r="THR88" s="94"/>
      <c r="THS88" s="94"/>
      <c r="THT88" s="94"/>
      <c r="THU88" s="94"/>
      <c r="THV88" s="94"/>
      <c r="THW88" s="94"/>
      <c r="THX88" s="94"/>
      <c r="THY88" s="94"/>
      <c r="THZ88" s="94"/>
      <c r="TIA88" s="94"/>
      <c r="TIB88" s="94"/>
      <c r="TIC88" s="94"/>
      <c r="TID88" s="94"/>
      <c r="TIE88" s="94"/>
      <c r="TIF88" s="94"/>
      <c r="TIG88" s="94"/>
      <c r="TIH88" s="94"/>
      <c r="TII88" s="94"/>
      <c r="TIJ88" s="94"/>
      <c r="TIK88" s="94"/>
      <c r="TIL88" s="94"/>
      <c r="TIM88" s="94"/>
      <c r="TIN88" s="94"/>
      <c r="TIO88" s="94"/>
      <c r="TIP88" s="94"/>
      <c r="TIQ88" s="94"/>
      <c r="TIR88" s="94"/>
      <c r="TIS88" s="94"/>
      <c r="TIT88" s="94"/>
      <c r="TIU88" s="94"/>
      <c r="TIV88" s="94"/>
      <c r="TIW88" s="94"/>
      <c r="TIX88" s="94"/>
      <c r="TIY88" s="94"/>
      <c r="TIZ88" s="94"/>
      <c r="TJA88" s="94"/>
      <c r="TJB88" s="94"/>
      <c r="TJC88" s="94"/>
      <c r="TJD88" s="94"/>
      <c r="TJE88" s="94"/>
      <c r="TJF88" s="94"/>
      <c r="TJG88" s="94"/>
      <c r="TJH88" s="94"/>
      <c r="TJI88" s="94"/>
      <c r="TJJ88" s="94"/>
      <c r="TJK88" s="94"/>
      <c r="TJL88" s="94"/>
      <c r="TJM88" s="94"/>
      <c r="TJN88" s="94"/>
      <c r="TJO88" s="94"/>
      <c r="TJP88" s="94"/>
      <c r="TJQ88" s="94"/>
      <c r="TJR88" s="94"/>
      <c r="TJS88" s="94"/>
      <c r="TJT88" s="94"/>
      <c r="TJU88" s="94"/>
      <c r="TJV88" s="94"/>
      <c r="TJW88" s="94"/>
      <c r="TJX88" s="94"/>
      <c r="TJY88" s="94"/>
      <c r="TJZ88" s="94"/>
      <c r="TKA88" s="94"/>
      <c r="TKB88" s="94"/>
      <c r="TKC88" s="94"/>
      <c r="TKD88" s="94"/>
      <c r="TKE88" s="94"/>
      <c r="TKF88" s="94"/>
      <c r="TKG88" s="94"/>
      <c r="TKH88" s="94"/>
      <c r="TKI88" s="94"/>
      <c r="TKJ88" s="94"/>
      <c r="TKK88" s="94"/>
      <c r="TKL88" s="94"/>
      <c r="TKM88" s="94"/>
      <c r="TKN88" s="94"/>
      <c r="TKO88" s="94"/>
      <c r="TKP88" s="94"/>
      <c r="TKQ88" s="94"/>
      <c r="TKR88" s="94"/>
      <c r="TKS88" s="94"/>
      <c r="TKT88" s="94"/>
      <c r="TKU88" s="94"/>
      <c r="TKV88" s="94"/>
      <c r="TKW88" s="94"/>
      <c r="TKX88" s="94"/>
      <c r="TKY88" s="94"/>
      <c r="TKZ88" s="94"/>
      <c r="TLA88" s="94"/>
      <c r="TLB88" s="94"/>
      <c r="TLC88" s="94"/>
      <c r="TLD88" s="94"/>
      <c r="TLE88" s="94"/>
      <c r="TLF88" s="94"/>
      <c r="TLG88" s="94"/>
      <c r="TLH88" s="94"/>
      <c r="TLI88" s="94"/>
      <c r="TLJ88" s="94"/>
      <c r="TLK88" s="94"/>
      <c r="TLL88" s="94"/>
      <c r="TLM88" s="94"/>
      <c r="TLN88" s="94"/>
      <c r="TLO88" s="94"/>
      <c r="TLP88" s="94"/>
      <c r="TLQ88" s="94"/>
      <c r="TLR88" s="94"/>
      <c r="TLS88" s="94"/>
      <c r="TLT88" s="94"/>
      <c r="TLU88" s="94"/>
      <c r="TLV88" s="94"/>
      <c r="TLW88" s="94"/>
      <c r="TLX88" s="94"/>
      <c r="TLY88" s="94"/>
      <c r="TLZ88" s="94"/>
      <c r="TMA88" s="94"/>
      <c r="TMB88" s="94"/>
      <c r="TMC88" s="94"/>
      <c r="TMD88" s="94"/>
      <c r="TME88" s="94"/>
      <c r="TMF88" s="94"/>
      <c r="TMG88" s="94"/>
      <c r="TMH88" s="94"/>
      <c r="TMI88" s="94"/>
      <c r="TMJ88" s="94"/>
      <c r="TMK88" s="94"/>
      <c r="TML88" s="94"/>
      <c r="TMM88" s="94"/>
      <c r="TMN88" s="94"/>
      <c r="TMO88" s="94"/>
      <c r="TMP88" s="94"/>
      <c r="TMQ88" s="94"/>
      <c r="TMR88" s="94"/>
      <c r="TMS88" s="94"/>
      <c r="TMT88" s="94"/>
      <c r="TMU88" s="94"/>
      <c r="TMV88" s="94"/>
      <c r="TMW88" s="94"/>
      <c r="TMX88" s="94"/>
      <c r="TMY88" s="94"/>
      <c r="TMZ88" s="94"/>
      <c r="TNA88" s="94"/>
      <c r="TNB88" s="94"/>
      <c r="TNC88" s="94"/>
      <c r="TND88" s="94"/>
      <c r="TNE88" s="94"/>
      <c r="TNF88" s="94"/>
      <c r="TNG88" s="94"/>
      <c r="TNH88" s="94"/>
      <c r="TNI88" s="94"/>
      <c r="TNJ88" s="94"/>
      <c r="TNK88" s="94"/>
      <c r="TNL88" s="94"/>
      <c r="TNM88" s="94"/>
      <c r="TNN88" s="94"/>
      <c r="TNO88" s="94"/>
      <c r="TNP88" s="94"/>
      <c r="TNQ88" s="94"/>
      <c r="TNR88" s="94"/>
      <c r="TNS88" s="94"/>
      <c r="TNT88" s="94"/>
      <c r="TNU88" s="94"/>
      <c r="TNV88" s="94"/>
      <c r="TNW88" s="94"/>
      <c r="TNX88" s="94"/>
      <c r="TNY88" s="94"/>
      <c r="TNZ88" s="94"/>
      <c r="TOA88" s="94"/>
      <c r="TOB88" s="94"/>
      <c r="TOC88" s="94"/>
      <c r="TOD88" s="94"/>
      <c r="TOE88" s="94"/>
      <c r="TOF88" s="94"/>
      <c r="TOG88" s="94"/>
      <c r="TOH88" s="94"/>
      <c r="TOI88" s="94"/>
      <c r="TOJ88" s="94"/>
      <c r="TOK88" s="94"/>
      <c r="TOL88" s="94"/>
      <c r="TOM88" s="94"/>
      <c r="TON88" s="94"/>
      <c r="TOO88" s="94"/>
      <c r="TOP88" s="94"/>
      <c r="TOQ88" s="94"/>
      <c r="TOR88" s="94"/>
      <c r="TOS88" s="94"/>
      <c r="TOT88" s="94"/>
      <c r="TOU88" s="94"/>
      <c r="TOV88" s="94"/>
      <c r="TOW88" s="94"/>
      <c r="TOX88" s="94"/>
      <c r="TOY88" s="94"/>
      <c r="TOZ88" s="94"/>
      <c r="TPA88" s="94"/>
      <c r="TPB88" s="94"/>
      <c r="TPC88" s="94"/>
      <c r="TPD88" s="94"/>
      <c r="TPE88" s="94"/>
      <c r="TPF88" s="94"/>
      <c r="TPG88" s="94"/>
      <c r="TPH88" s="94"/>
      <c r="TPI88" s="94"/>
      <c r="TPJ88" s="94"/>
      <c r="TPK88" s="94"/>
      <c r="TPL88" s="94"/>
      <c r="TPM88" s="94"/>
      <c r="TPN88" s="94"/>
      <c r="TPO88" s="94"/>
      <c r="TPP88" s="94"/>
      <c r="TPQ88" s="94"/>
      <c r="TPR88" s="94"/>
      <c r="TPS88" s="94"/>
      <c r="TPT88" s="94"/>
      <c r="TPU88" s="94"/>
      <c r="TPV88" s="94"/>
      <c r="TPW88" s="94"/>
      <c r="TPX88" s="94"/>
      <c r="TPY88" s="94"/>
      <c r="TPZ88" s="94"/>
      <c r="TQA88" s="94"/>
      <c r="TQB88" s="94"/>
      <c r="TQC88" s="94"/>
      <c r="TQD88" s="94"/>
      <c r="TQE88" s="94"/>
      <c r="TQF88" s="94"/>
      <c r="TQG88" s="94"/>
      <c r="TQH88" s="94"/>
      <c r="TQI88" s="94"/>
      <c r="TQJ88" s="94"/>
      <c r="TQK88" s="94"/>
      <c r="TQL88" s="94"/>
      <c r="TQM88" s="94"/>
      <c r="TQN88" s="94"/>
      <c r="TQO88" s="94"/>
      <c r="TQP88" s="94"/>
      <c r="TQQ88" s="94"/>
      <c r="TQR88" s="94"/>
      <c r="TQS88" s="94"/>
      <c r="TQT88" s="94"/>
      <c r="TQU88" s="94"/>
      <c r="TQV88" s="94"/>
      <c r="TQW88" s="94"/>
      <c r="TQX88" s="94"/>
      <c r="TQY88" s="94"/>
      <c r="TQZ88" s="94"/>
      <c r="TRA88" s="94"/>
      <c r="TRB88" s="94"/>
      <c r="TRC88" s="94"/>
      <c r="TRD88" s="94"/>
      <c r="TRE88" s="94"/>
      <c r="TRF88" s="94"/>
      <c r="TRG88" s="94"/>
      <c r="TRH88" s="94"/>
      <c r="TRI88" s="94"/>
      <c r="TRJ88" s="94"/>
      <c r="TRK88" s="94"/>
      <c r="TRL88" s="94"/>
      <c r="TRM88" s="94"/>
      <c r="TRN88" s="94"/>
      <c r="TRO88" s="94"/>
      <c r="TRP88" s="94"/>
      <c r="TRQ88" s="94"/>
      <c r="TRR88" s="94"/>
      <c r="TRS88" s="94"/>
      <c r="TRT88" s="94"/>
      <c r="TRU88" s="94"/>
      <c r="TRV88" s="94"/>
      <c r="TRW88" s="94"/>
      <c r="TRX88" s="94"/>
      <c r="TRY88" s="94"/>
      <c r="TRZ88" s="94"/>
      <c r="TSA88" s="94"/>
      <c r="TSB88" s="94"/>
      <c r="TSC88" s="94"/>
      <c r="TSD88" s="94"/>
      <c r="TSE88" s="94"/>
      <c r="TSF88" s="94"/>
      <c r="TSG88" s="94"/>
      <c r="TSH88" s="94"/>
      <c r="TSI88" s="94"/>
      <c r="TSJ88" s="94"/>
      <c r="TSK88" s="94"/>
      <c r="TSL88" s="94"/>
      <c r="TSM88" s="94"/>
      <c r="TSN88" s="94"/>
      <c r="TSO88" s="94"/>
      <c r="TSP88" s="94"/>
      <c r="TSQ88" s="94"/>
      <c r="TSR88" s="94"/>
      <c r="TSS88" s="94"/>
      <c r="TST88" s="94"/>
      <c r="TSU88" s="94"/>
      <c r="TSV88" s="94"/>
      <c r="TSW88" s="94"/>
      <c r="TSX88" s="94"/>
      <c r="TSY88" s="94"/>
      <c r="TSZ88" s="94"/>
      <c r="TTA88" s="94"/>
      <c r="TTB88" s="94"/>
      <c r="TTC88" s="94"/>
      <c r="TTD88" s="94"/>
      <c r="TTE88" s="94"/>
      <c r="TTF88" s="94"/>
      <c r="TTG88" s="94"/>
      <c r="TTH88" s="94"/>
      <c r="TTI88" s="94"/>
      <c r="TTJ88" s="94"/>
      <c r="TTK88" s="94"/>
      <c r="TTL88" s="94"/>
      <c r="TTM88" s="94"/>
      <c r="TTN88" s="94"/>
      <c r="TTO88" s="94"/>
      <c r="TTP88" s="94"/>
      <c r="TTQ88" s="94"/>
      <c r="TTR88" s="94"/>
      <c r="TTS88" s="94"/>
      <c r="TTT88" s="94"/>
      <c r="TTU88" s="94"/>
      <c r="TTV88" s="94"/>
      <c r="TTW88" s="94"/>
      <c r="TTX88" s="94"/>
      <c r="TTY88" s="94"/>
      <c r="TTZ88" s="94"/>
      <c r="TUA88" s="94"/>
      <c r="TUB88" s="94"/>
      <c r="TUC88" s="94"/>
      <c r="TUD88" s="94"/>
      <c r="TUE88" s="94"/>
      <c r="TUF88" s="94"/>
      <c r="TUG88" s="94"/>
      <c r="TUH88" s="94"/>
      <c r="TUI88" s="94"/>
      <c r="TUJ88" s="94"/>
      <c r="TUK88" s="94"/>
      <c r="TUL88" s="94"/>
      <c r="TUM88" s="94"/>
      <c r="TUN88" s="94"/>
      <c r="TUO88" s="94"/>
      <c r="TUP88" s="94"/>
      <c r="TUQ88" s="94"/>
      <c r="TUR88" s="94"/>
      <c r="TUS88" s="94"/>
      <c r="TUT88" s="94"/>
      <c r="TUU88" s="94"/>
      <c r="TUV88" s="94"/>
      <c r="TUW88" s="94"/>
      <c r="TUX88" s="94"/>
      <c r="TUY88" s="94"/>
      <c r="TUZ88" s="94"/>
      <c r="TVA88" s="94"/>
      <c r="TVB88" s="94"/>
      <c r="TVC88" s="94"/>
      <c r="TVD88" s="94"/>
      <c r="TVE88" s="94"/>
      <c r="TVF88" s="94"/>
      <c r="TVG88" s="94"/>
      <c r="TVH88" s="94"/>
      <c r="TVI88" s="94"/>
      <c r="TVJ88" s="94"/>
      <c r="TVK88" s="94"/>
      <c r="TVL88" s="94"/>
      <c r="TVM88" s="94"/>
      <c r="TVN88" s="94"/>
      <c r="TVO88" s="94"/>
      <c r="TVP88" s="94"/>
      <c r="TVQ88" s="94"/>
      <c r="TVR88" s="94"/>
      <c r="TVS88" s="94"/>
      <c r="TVT88" s="94"/>
      <c r="TVU88" s="94"/>
      <c r="TVV88" s="94"/>
      <c r="TVW88" s="94"/>
      <c r="TVX88" s="94"/>
      <c r="TVY88" s="94"/>
      <c r="TVZ88" s="94"/>
      <c r="TWA88" s="94"/>
      <c r="TWB88" s="94"/>
      <c r="TWC88" s="94"/>
      <c r="TWD88" s="94"/>
      <c r="TWE88" s="94"/>
      <c r="TWF88" s="94"/>
      <c r="TWG88" s="94"/>
      <c r="TWH88" s="94"/>
      <c r="TWI88" s="94"/>
      <c r="TWJ88" s="94"/>
      <c r="TWK88" s="94"/>
      <c r="TWL88" s="94"/>
      <c r="TWM88" s="94"/>
      <c r="TWN88" s="94"/>
      <c r="TWO88" s="94"/>
      <c r="TWP88" s="94"/>
      <c r="TWQ88" s="94"/>
      <c r="TWR88" s="94"/>
      <c r="TWS88" s="94"/>
      <c r="TWT88" s="94"/>
      <c r="TWU88" s="94"/>
      <c r="TWV88" s="94"/>
      <c r="TWW88" s="94"/>
      <c r="TWX88" s="94"/>
      <c r="TWY88" s="94"/>
      <c r="TWZ88" s="94"/>
      <c r="TXA88" s="94"/>
      <c r="TXB88" s="94"/>
      <c r="TXC88" s="94"/>
      <c r="TXD88" s="94"/>
      <c r="TXE88" s="94"/>
      <c r="TXF88" s="94"/>
      <c r="TXG88" s="94"/>
      <c r="TXH88" s="94"/>
      <c r="TXI88" s="94"/>
      <c r="TXJ88" s="94"/>
      <c r="TXK88" s="94"/>
      <c r="TXL88" s="94"/>
      <c r="TXM88" s="94"/>
      <c r="TXN88" s="94"/>
      <c r="TXO88" s="94"/>
      <c r="TXP88" s="94"/>
      <c r="TXQ88" s="94"/>
      <c r="TXR88" s="94"/>
      <c r="TXS88" s="94"/>
      <c r="TXT88" s="94"/>
      <c r="TXU88" s="94"/>
      <c r="TXV88" s="94"/>
      <c r="TXW88" s="94"/>
      <c r="TXX88" s="94"/>
      <c r="TXY88" s="94"/>
      <c r="TXZ88" s="94"/>
      <c r="TYA88" s="94"/>
      <c r="TYB88" s="94"/>
      <c r="TYC88" s="94"/>
      <c r="TYD88" s="94"/>
      <c r="TYE88" s="94"/>
      <c r="TYF88" s="94"/>
      <c r="TYG88" s="94"/>
      <c r="TYH88" s="94"/>
      <c r="TYI88" s="94"/>
      <c r="TYJ88" s="94"/>
      <c r="TYK88" s="94"/>
      <c r="TYL88" s="94"/>
      <c r="TYM88" s="94"/>
      <c r="TYN88" s="94"/>
      <c r="TYO88" s="94"/>
      <c r="TYP88" s="94"/>
      <c r="TYQ88" s="94"/>
      <c r="TYR88" s="94"/>
      <c r="TYS88" s="94"/>
      <c r="TYT88" s="94"/>
      <c r="TYU88" s="94"/>
      <c r="TYV88" s="94"/>
      <c r="TYW88" s="94"/>
      <c r="TYX88" s="94"/>
      <c r="TYY88" s="94"/>
      <c r="TYZ88" s="94"/>
      <c r="TZA88" s="94"/>
      <c r="TZB88" s="94"/>
      <c r="TZC88" s="94"/>
      <c r="TZD88" s="94"/>
      <c r="TZE88" s="94"/>
      <c r="TZF88" s="94"/>
      <c r="TZG88" s="94"/>
      <c r="TZH88" s="94"/>
      <c r="TZI88" s="94"/>
      <c r="TZJ88" s="94"/>
      <c r="TZK88" s="94"/>
      <c r="TZL88" s="94"/>
      <c r="TZM88" s="94"/>
      <c r="TZN88" s="94"/>
      <c r="TZO88" s="94"/>
      <c r="TZP88" s="94"/>
      <c r="TZQ88" s="94"/>
      <c r="TZR88" s="94"/>
      <c r="TZS88" s="94"/>
      <c r="TZT88" s="94"/>
      <c r="TZU88" s="94"/>
      <c r="TZV88" s="94"/>
      <c r="TZW88" s="94"/>
      <c r="TZX88" s="94"/>
      <c r="TZY88" s="94"/>
      <c r="TZZ88" s="94"/>
      <c r="UAA88" s="94"/>
      <c r="UAB88" s="94"/>
      <c r="UAC88" s="94"/>
      <c r="UAD88" s="94"/>
      <c r="UAE88" s="94"/>
      <c r="UAF88" s="94"/>
      <c r="UAG88" s="94"/>
      <c r="UAH88" s="94"/>
      <c r="UAI88" s="94"/>
      <c r="UAJ88" s="94"/>
      <c r="UAK88" s="94"/>
      <c r="UAL88" s="94"/>
      <c r="UAM88" s="94"/>
      <c r="UAN88" s="94"/>
      <c r="UAO88" s="94"/>
      <c r="UAP88" s="94"/>
      <c r="UAQ88" s="94"/>
      <c r="UAR88" s="94"/>
      <c r="UAS88" s="94"/>
      <c r="UAT88" s="94"/>
      <c r="UAU88" s="94"/>
      <c r="UAV88" s="94"/>
      <c r="UAW88" s="94"/>
      <c r="UAX88" s="94"/>
      <c r="UAY88" s="94"/>
      <c r="UAZ88" s="94"/>
      <c r="UBA88" s="94"/>
      <c r="UBB88" s="94"/>
      <c r="UBC88" s="94"/>
      <c r="UBD88" s="94"/>
      <c r="UBE88" s="94"/>
      <c r="UBF88" s="94"/>
      <c r="UBG88" s="94"/>
      <c r="UBH88" s="94"/>
      <c r="UBI88" s="94"/>
      <c r="UBJ88" s="94"/>
      <c r="UBK88" s="94"/>
      <c r="UBL88" s="94"/>
      <c r="UBM88" s="94"/>
      <c r="UBN88" s="94"/>
      <c r="UBO88" s="94"/>
      <c r="UBP88" s="94"/>
      <c r="UBQ88" s="94"/>
      <c r="UBR88" s="94"/>
      <c r="UBS88" s="94"/>
      <c r="UBT88" s="94"/>
      <c r="UBU88" s="94"/>
      <c r="UBV88" s="94"/>
      <c r="UBW88" s="94"/>
      <c r="UBX88" s="94"/>
      <c r="UBY88" s="94"/>
      <c r="UBZ88" s="94"/>
      <c r="UCA88" s="94"/>
      <c r="UCB88" s="94"/>
      <c r="UCC88" s="94"/>
      <c r="UCD88" s="94"/>
      <c r="UCE88" s="94"/>
      <c r="UCF88" s="94"/>
      <c r="UCG88" s="94"/>
      <c r="UCH88" s="94"/>
      <c r="UCI88" s="94"/>
      <c r="UCJ88" s="94"/>
      <c r="UCK88" s="94"/>
      <c r="UCL88" s="94"/>
      <c r="UCM88" s="94"/>
      <c r="UCN88" s="94"/>
      <c r="UCO88" s="94"/>
      <c r="UCP88" s="94"/>
      <c r="UCQ88" s="94"/>
      <c r="UCR88" s="94"/>
      <c r="UCS88" s="94"/>
      <c r="UCT88" s="94"/>
      <c r="UCU88" s="94"/>
      <c r="UCV88" s="94"/>
      <c r="UCW88" s="94"/>
      <c r="UCX88" s="94"/>
      <c r="UCY88" s="94"/>
      <c r="UCZ88" s="94"/>
      <c r="UDA88" s="94"/>
      <c r="UDB88" s="94"/>
      <c r="UDC88" s="94"/>
      <c r="UDD88" s="94"/>
      <c r="UDE88" s="94"/>
      <c r="UDF88" s="94"/>
      <c r="UDG88" s="94"/>
      <c r="UDH88" s="94"/>
      <c r="UDI88" s="94"/>
      <c r="UDJ88" s="94"/>
      <c r="UDK88" s="94"/>
      <c r="UDL88" s="94"/>
      <c r="UDM88" s="94"/>
      <c r="UDN88" s="94"/>
      <c r="UDO88" s="94"/>
      <c r="UDP88" s="94"/>
      <c r="UDQ88" s="94"/>
      <c r="UDR88" s="94"/>
      <c r="UDS88" s="94"/>
      <c r="UDT88" s="94"/>
      <c r="UDU88" s="94"/>
      <c r="UDV88" s="94"/>
      <c r="UDW88" s="94"/>
      <c r="UDX88" s="94"/>
      <c r="UDY88" s="94"/>
      <c r="UDZ88" s="94"/>
      <c r="UEA88" s="94"/>
      <c r="UEB88" s="94"/>
      <c r="UEC88" s="94"/>
      <c r="UED88" s="94"/>
      <c r="UEE88" s="94"/>
      <c r="UEF88" s="94"/>
      <c r="UEG88" s="94"/>
      <c r="UEH88" s="94"/>
      <c r="UEI88" s="94"/>
      <c r="UEJ88" s="94"/>
      <c r="UEK88" s="94"/>
      <c r="UEL88" s="94"/>
      <c r="UEM88" s="94"/>
      <c r="UEN88" s="94"/>
      <c r="UEO88" s="94"/>
      <c r="UEP88" s="94"/>
      <c r="UEQ88" s="94"/>
      <c r="UER88" s="94"/>
      <c r="UES88" s="94"/>
      <c r="UET88" s="94"/>
      <c r="UEU88" s="94"/>
      <c r="UEV88" s="94"/>
      <c r="UEW88" s="94"/>
      <c r="UEX88" s="94"/>
      <c r="UEY88" s="94"/>
      <c r="UEZ88" s="94"/>
      <c r="UFA88" s="94"/>
      <c r="UFB88" s="94"/>
      <c r="UFC88" s="94"/>
      <c r="UFD88" s="94"/>
      <c r="UFE88" s="94"/>
      <c r="UFF88" s="94"/>
      <c r="UFG88" s="94"/>
      <c r="UFH88" s="94"/>
      <c r="UFI88" s="94"/>
      <c r="UFJ88" s="94"/>
      <c r="UFK88" s="94"/>
      <c r="UFL88" s="94"/>
      <c r="UFM88" s="94"/>
      <c r="UFN88" s="94"/>
      <c r="UFO88" s="94"/>
      <c r="UFP88" s="94"/>
      <c r="UFQ88" s="94"/>
      <c r="UFR88" s="94"/>
      <c r="UFS88" s="94"/>
      <c r="UFT88" s="94"/>
      <c r="UFU88" s="94"/>
      <c r="UFV88" s="94"/>
      <c r="UFW88" s="94"/>
      <c r="UFX88" s="94"/>
      <c r="UFY88" s="94"/>
      <c r="UFZ88" s="94"/>
      <c r="UGA88" s="94"/>
      <c r="UGB88" s="94"/>
      <c r="UGC88" s="94"/>
      <c r="UGD88" s="94"/>
      <c r="UGE88" s="94"/>
      <c r="UGF88" s="94"/>
      <c r="UGG88" s="94"/>
      <c r="UGH88" s="94"/>
      <c r="UGI88" s="94"/>
      <c r="UGJ88" s="94"/>
      <c r="UGK88" s="94"/>
      <c r="UGL88" s="94"/>
      <c r="UGM88" s="94"/>
      <c r="UGN88" s="94"/>
      <c r="UGO88" s="94"/>
      <c r="UGP88" s="94"/>
      <c r="UGQ88" s="94"/>
      <c r="UGR88" s="94"/>
      <c r="UGS88" s="94"/>
      <c r="UGT88" s="94"/>
      <c r="UGU88" s="94"/>
      <c r="UGV88" s="94"/>
      <c r="UGW88" s="94"/>
      <c r="UGX88" s="94"/>
      <c r="UGY88" s="94"/>
      <c r="UGZ88" s="94"/>
      <c r="UHA88" s="94"/>
      <c r="UHB88" s="94"/>
      <c r="UHC88" s="94"/>
      <c r="UHD88" s="94"/>
      <c r="UHE88" s="94"/>
      <c r="UHF88" s="94"/>
      <c r="UHG88" s="94"/>
      <c r="UHH88" s="94"/>
      <c r="UHI88" s="94"/>
      <c r="UHJ88" s="94"/>
      <c r="UHK88" s="94"/>
      <c r="UHL88" s="94"/>
      <c r="UHM88" s="94"/>
      <c r="UHN88" s="94"/>
      <c r="UHO88" s="94"/>
      <c r="UHP88" s="94"/>
      <c r="UHQ88" s="94"/>
      <c r="UHR88" s="94"/>
      <c r="UHS88" s="94"/>
      <c r="UHT88" s="94"/>
      <c r="UHU88" s="94"/>
      <c r="UHV88" s="94"/>
      <c r="UHW88" s="94"/>
      <c r="UHX88" s="94"/>
      <c r="UHY88" s="94"/>
      <c r="UHZ88" s="94"/>
      <c r="UIA88" s="94"/>
      <c r="UIB88" s="94"/>
      <c r="UIC88" s="94"/>
      <c r="UID88" s="94"/>
      <c r="UIE88" s="94"/>
      <c r="UIF88" s="94"/>
      <c r="UIG88" s="94"/>
      <c r="UIH88" s="94"/>
      <c r="UII88" s="94"/>
      <c r="UIJ88" s="94"/>
      <c r="UIK88" s="94"/>
      <c r="UIL88" s="94"/>
      <c r="UIM88" s="94"/>
      <c r="UIN88" s="94"/>
      <c r="UIO88" s="94"/>
      <c r="UIP88" s="94"/>
      <c r="UIQ88" s="94"/>
      <c r="UIR88" s="94"/>
      <c r="UIS88" s="94"/>
      <c r="UIT88" s="94"/>
      <c r="UIU88" s="94"/>
      <c r="UIV88" s="94"/>
      <c r="UIW88" s="94"/>
      <c r="UIX88" s="94"/>
      <c r="UIY88" s="94"/>
      <c r="UIZ88" s="94"/>
      <c r="UJA88" s="94"/>
      <c r="UJB88" s="94"/>
      <c r="UJC88" s="94"/>
      <c r="UJD88" s="94"/>
      <c r="UJE88" s="94"/>
      <c r="UJF88" s="94"/>
      <c r="UJG88" s="94"/>
      <c r="UJH88" s="94"/>
      <c r="UJI88" s="94"/>
      <c r="UJJ88" s="94"/>
      <c r="UJK88" s="94"/>
      <c r="UJL88" s="94"/>
      <c r="UJM88" s="94"/>
      <c r="UJN88" s="94"/>
      <c r="UJO88" s="94"/>
      <c r="UJP88" s="94"/>
      <c r="UJQ88" s="94"/>
      <c r="UJR88" s="94"/>
      <c r="UJS88" s="94"/>
      <c r="UJT88" s="94"/>
      <c r="UJU88" s="94"/>
      <c r="UJV88" s="94"/>
      <c r="UJW88" s="94"/>
      <c r="UJX88" s="94"/>
      <c r="UJY88" s="94"/>
      <c r="UJZ88" s="94"/>
      <c r="UKA88" s="94"/>
      <c r="UKB88" s="94"/>
      <c r="UKC88" s="94"/>
      <c r="UKD88" s="94"/>
      <c r="UKE88" s="94"/>
      <c r="UKF88" s="94"/>
      <c r="UKG88" s="94"/>
      <c r="UKH88" s="94"/>
      <c r="UKI88" s="94"/>
      <c r="UKJ88" s="94"/>
      <c r="UKK88" s="94"/>
      <c r="UKL88" s="94"/>
      <c r="UKM88" s="94"/>
      <c r="UKN88" s="94"/>
      <c r="UKO88" s="94"/>
      <c r="UKP88" s="94"/>
      <c r="UKQ88" s="94"/>
      <c r="UKR88" s="94"/>
      <c r="UKS88" s="94"/>
      <c r="UKT88" s="94"/>
      <c r="UKU88" s="94"/>
      <c r="UKV88" s="94"/>
      <c r="UKW88" s="94"/>
      <c r="UKX88" s="94"/>
      <c r="UKY88" s="94"/>
      <c r="UKZ88" s="94"/>
      <c r="ULA88" s="94"/>
      <c r="ULB88" s="94"/>
      <c r="ULC88" s="94"/>
      <c r="ULD88" s="94"/>
      <c r="ULE88" s="94"/>
      <c r="ULF88" s="94"/>
      <c r="ULG88" s="94"/>
      <c r="ULH88" s="94"/>
      <c r="ULI88" s="94"/>
      <c r="ULJ88" s="94"/>
      <c r="ULK88" s="94"/>
      <c r="ULL88" s="94"/>
      <c r="ULM88" s="94"/>
      <c r="ULN88" s="94"/>
      <c r="ULO88" s="94"/>
      <c r="ULP88" s="94"/>
      <c r="ULQ88" s="94"/>
      <c r="ULR88" s="94"/>
      <c r="ULS88" s="94"/>
      <c r="ULT88" s="94"/>
      <c r="ULU88" s="94"/>
      <c r="ULV88" s="94"/>
      <c r="ULW88" s="94"/>
      <c r="ULX88" s="94"/>
      <c r="ULY88" s="94"/>
      <c r="ULZ88" s="94"/>
      <c r="UMA88" s="94"/>
      <c r="UMB88" s="94"/>
      <c r="UMC88" s="94"/>
      <c r="UMD88" s="94"/>
      <c r="UME88" s="94"/>
      <c r="UMF88" s="94"/>
      <c r="UMG88" s="94"/>
      <c r="UMH88" s="94"/>
      <c r="UMI88" s="94"/>
      <c r="UMJ88" s="94"/>
      <c r="UMK88" s="94"/>
      <c r="UML88" s="94"/>
      <c r="UMM88" s="94"/>
      <c r="UMN88" s="94"/>
      <c r="UMO88" s="94"/>
      <c r="UMP88" s="94"/>
      <c r="UMQ88" s="94"/>
      <c r="UMR88" s="94"/>
      <c r="UMS88" s="94"/>
      <c r="UMT88" s="94"/>
      <c r="UMU88" s="94"/>
      <c r="UMV88" s="94"/>
      <c r="UMW88" s="94"/>
      <c r="UMX88" s="94"/>
      <c r="UMY88" s="94"/>
      <c r="UMZ88" s="94"/>
      <c r="UNA88" s="94"/>
      <c r="UNB88" s="94"/>
      <c r="UNC88" s="94"/>
      <c r="UND88" s="94"/>
      <c r="UNE88" s="94"/>
      <c r="UNF88" s="94"/>
      <c r="UNG88" s="94"/>
      <c r="UNH88" s="94"/>
      <c r="UNI88" s="94"/>
      <c r="UNJ88" s="94"/>
      <c r="UNK88" s="94"/>
      <c r="UNL88" s="94"/>
      <c r="UNM88" s="94"/>
      <c r="UNN88" s="94"/>
      <c r="UNO88" s="94"/>
      <c r="UNP88" s="94"/>
      <c r="UNQ88" s="94"/>
      <c r="UNR88" s="94"/>
      <c r="UNS88" s="94"/>
      <c r="UNT88" s="94"/>
      <c r="UNU88" s="94"/>
      <c r="UNV88" s="94"/>
      <c r="UNW88" s="94"/>
      <c r="UNX88" s="94"/>
      <c r="UNY88" s="94"/>
      <c r="UNZ88" s="94"/>
      <c r="UOA88" s="94"/>
      <c r="UOB88" s="94"/>
      <c r="UOC88" s="94"/>
      <c r="UOD88" s="94"/>
      <c r="UOE88" s="94"/>
      <c r="UOF88" s="94"/>
      <c r="UOG88" s="94"/>
      <c r="UOH88" s="94"/>
      <c r="UOI88" s="94"/>
      <c r="UOJ88" s="94"/>
      <c r="UOK88" s="94"/>
      <c r="UOL88" s="94"/>
      <c r="UOM88" s="94"/>
      <c r="UON88" s="94"/>
      <c r="UOO88" s="94"/>
      <c r="UOP88" s="94"/>
      <c r="UOQ88" s="94"/>
      <c r="UOR88" s="94"/>
      <c r="UOS88" s="94"/>
      <c r="UOT88" s="94"/>
      <c r="UOU88" s="94"/>
      <c r="UOV88" s="94"/>
      <c r="UOW88" s="94"/>
      <c r="UOX88" s="94"/>
      <c r="UOY88" s="94"/>
      <c r="UOZ88" s="94"/>
      <c r="UPA88" s="94"/>
      <c r="UPB88" s="94"/>
      <c r="UPC88" s="94"/>
      <c r="UPD88" s="94"/>
      <c r="UPE88" s="94"/>
      <c r="UPF88" s="94"/>
      <c r="UPG88" s="94"/>
      <c r="UPH88" s="94"/>
      <c r="UPI88" s="94"/>
      <c r="UPJ88" s="94"/>
      <c r="UPK88" s="94"/>
      <c r="UPL88" s="94"/>
      <c r="UPM88" s="94"/>
      <c r="UPN88" s="94"/>
      <c r="UPO88" s="94"/>
      <c r="UPP88" s="94"/>
      <c r="UPQ88" s="94"/>
      <c r="UPR88" s="94"/>
      <c r="UPS88" s="94"/>
      <c r="UPT88" s="94"/>
      <c r="UPU88" s="94"/>
      <c r="UPV88" s="94"/>
      <c r="UPW88" s="94"/>
      <c r="UPX88" s="94"/>
      <c r="UPY88" s="94"/>
      <c r="UPZ88" s="94"/>
      <c r="UQA88" s="94"/>
      <c r="UQB88" s="94"/>
      <c r="UQC88" s="94"/>
      <c r="UQD88" s="94"/>
      <c r="UQE88" s="94"/>
      <c r="UQF88" s="94"/>
      <c r="UQG88" s="94"/>
      <c r="UQH88" s="94"/>
      <c r="UQI88" s="94"/>
      <c r="UQJ88" s="94"/>
      <c r="UQK88" s="94"/>
      <c r="UQL88" s="94"/>
      <c r="UQM88" s="94"/>
      <c r="UQN88" s="94"/>
      <c r="UQO88" s="94"/>
      <c r="UQP88" s="94"/>
      <c r="UQQ88" s="94"/>
      <c r="UQR88" s="94"/>
      <c r="UQS88" s="94"/>
      <c r="UQT88" s="94"/>
      <c r="UQU88" s="94"/>
      <c r="UQV88" s="94"/>
      <c r="UQW88" s="94"/>
      <c r="UQX88" s="94"/>
      <c r="UQY88" s="94"/>
      <c r="UQZ88" s="94"/>
      <c r="URA88" s="94"/>
      <c r="URB88" s="94"/>
      <c r="URC88" s="94"/>
      <c r="URD88" s="94"/>
      <c r="URE88" s="94"/>
      <c r="URF88" s="94"/>
      <c r="URG88" s="94"/>
      <c r="URH88" s="94"/>
      <c r="URI88" s="94"/>
      <c r="URJ88" s="94"/>
      <c r="URK88" s="94"/>
      <c r="URL88" s="94"/>
      <c r="URM88" s="94"/>
      <c r="URN88" s="94"/>
      <c r="URO88" s="94"/>
      <c r="URP88" s="94"/>
      <c r="URQ88" s="94"/>
      <c r="URR88" s="94"/>
      <c r="URS88" s="94"/>
      <c r="URT88" s="94"/>
      <c r="URU88" s="94"/>
      <c r="URV88" s="94"/>
      <c r="URW88" s="94"/>
      <c r="URX88" s="94"/>
      <c r="URY88" s="94"/>
      <c r="URZ88" s="94"/>
      <c r="USA88" s="94"/>
      <c r="USB88" s="94"/>
      <c r="USC88" s="94"/>
      <c r="USD88" s="94"/>
      <c r="USE88" s="94"/>
      <c r="USF88" s="94"/>
      <c r="USG88" s="94"/>
      <c r="USH88" s="94"/>
      <c r="USI88" s="94"/>
      <c r="USJ88" s="94"/>
      <c r="USK88" s="94"/>
      <c r="USL88" s="94"/>
      <c r="USM88" s="94"/>
      <c r="USN88" s="94"/>
      <c r="USO88" s="94"/>
      <c r="USP88" s="94"/>
      <c r="USQ88" s="94"/>
      <c r="USR88" s="94"/>
      <c r="USS88" s="94"/>
      <c r="UST88" s="94"/>
      <c r="USU88" s="94"/>
      <c r="USV88" s="94"/>
      <c r="USW88" s="94"/>
      <c r="USX88" s="94"/>
      <c r="USY88" s="94"/>
      <c r="USZ88" s="94"/>
      <c r="UTA88" s="94"/>
      <c r="UTB88" s="94"/>
      <c r="UTC88" s="94"/>
      <c r="UTD88" s="94"/>
      <c r="UTE88" s="94"/>
      <c r="UTF88" s="94"/>
      <c r="UTG88" s="94"/>
      <c r="UTH88" s="94"/>
      <c r="UTI88" s="94"/>
      <c r="UTJ88" s="94"/>
      <c r="UTK88" s="94"/>
      <c r="UTL88" s="94"/>
      <c r="UTM88" s="94"/>
      <c r="UTN88" s="94"/>
      <c r="UTO88" s="94"/>
      <c r="UTP88" s="94"/>
      <c r="UTQ88" s="94"/>
      <c r="UTR88" s="94"/>
      <c r="UTS88" s="94"/>
      <c r="UTT88" s="94"/>
      <c r="UTU88" s="94"/>
      <c r="UTV88" s="94"/>
      <c r="UTW88" s="94"/>
      <c r="UTX88" s="94"/>
      <c r="UTY88" s="94"/>
      <c r="UTZ88" s="94"/>
      <c r="UUA88" s="94"/>
      <c r="UUB88" s="94"/>
      <c r="UUC88" s="94"/>
      <c r="UUD88" s="94"/>
      <c r="UUE88" s="94"/>
      <c r="UUF88" s="94"/>
      <c r="UUG88" s="94"/>
      <c r="UUH88" s="94"/>
      <c r="UUI88" s="94"/>
      <c r="UUJ88" s="94"/>
      <c r="UUK88" s="94"/>
      <c r="UUL88" s="94"/>
      <c r="UUM88" s="94"/>
      <c r="UUN88" s="94"/>
      <c r="UUO88" s="94"/>
      <c r="UUP88" s="94"/>
      <c r="UUQ88" s="94"/>
      <c r="UUR88" s="94"/>
      <c r="UUS88" s="94"/>
      <c r="UUT88" s="94"/>
      <c r="UUU88" s="94"/>
      <c r="UUV88" s="94"/>
      <c r="UUW88" s="94"/>
      <c r="UUX88" s="94"/>
      <c r="UUY88" s="94"/>
      <c r="UUZ88" s="94"/>
      <c r="UVA88" s="94"/>
      <c r="UVB88" s="94"/>
      <c r="UVC88" s="94"/>
      <c r="UVD88" s="94"/>
      <c r="UVE88" s="94"/>
      <c r="UVF88" s="94"/>
      <c r="UVG88" s="94"/>
      <c r="UVH88" s="94"/>
      <c r="UVI88" s="94"/>
      <c r="UVJ88" s="94"/>
      <c r="UVK88" s="94"/>
      <c r="UVL88" s="94"/>
      <c r="UVM88" s="94"/>
      <c r="UVN88" s="94"/>
      <c r="UVO88" s="94"/>
      <c r="UVP88" s="94"/>
      <c r="UVQ88" s="94"/>
      <c r="UVR88" s="94"/>
      <c r="UVS88" s="94"/>
      <c r="UVT88" s="94"/>
      <c r="UVU88" s="94"/>
      <c r="UVV88" s="94"/>
      <c r="UVW88" s="94"/>
      <c r="UVX88" s="94"/>
      <c r="UVY88" s="94"/>
      <c r="UVZ88" s="94"/>
      <c r="UWA88" s="94"/>
      <c r="UWB88" s="94"/>
      <c r="UWC88" s="94"/>
      <c r="UWD88" s="94"/>
      <c r="UWE88" s="94"/>
      <c r="UWF88" s="94"/>
      <c r="UWG88" s="94"/>
      <c r="UWH88" s="94"/>
      <c r="UWI88" s="94"/>
      <c r="UWJ88" s="94"/>
      <c r="UWK88" s="94"/>
      <c r="UWL88" s="94"/>
      <c r="UWM88" s="94"/>
      <c r="UWN88" s="94"/>
      <c r="UWO88" s="94"/>
      <c r="UWP88" s="94"/>
      <c r="UWQ88" s="94"/>
      <c r="UWR88" s="94"/>
      <c r="UWS88" s="94"/>
      <c r="UWT88" s="94"/>
      <c r="UWU88" s="94"/>
      <c r="UWV88" s="94"/>
      <c r="UWW88" s="94"/>
      <c r="UWX88" s="94"/>
      <c r="UWY88" s="94"/>
      <c r="UWZ88" s="94"/>
      <c r="UXA88" s="94"/>
      <c r="UXB88" s="94"/>
      <c r="UXC88" s="94"/>
      <c r="UXD88" s="94"/>
      <c r="UXE88" s="94"/>
      <c r="UXF88" s="94"/>
      <c r="UXG88" s="94"/>
      <c r="UXH88" s="94"/>
      <c r="UXI88" s="94"/>
      <c r="UXJ88" s="94"/>
      <c r="UXK88" s="94"/>
      <c r="UXL88" s="94"/>
      <c r="UXM88" s="94"/>
      <c r="UXN88" s="94"/>
      <c r="UXO88" s="94"/>
      <c r="UXP88" s="94"/>
      <c r="UXQ88" s="94"/>
      <c r="UXR88" s="94"/>
      <c r="UXS88" s="94"/>
      <c r="UXT88" s="94"/>
      <c r="UXU88" s="94"/>
      <c r="UXV88" s="94"/>
      <c r="UXW88" s="94"/>
      <c r="UXX88" s="94"/>
      <c r="UXY88" s="94"/>
      <c r="UXZ88" s="94"/>
      <c r="UYA88" s="94"/>
      <c r="UYB88" s="94"/>
      <c r="UYC88" s="94"/>
      <c r="UYD88" s="94"/>
      <c r="UYE88" s="94"/>
      <c r="UYF88" s="94"/>
      <c r="UYG88" s="94"/>
      <c r="UYH88" s="94"/>
      <c r="UYI88" s="94"/>
      <c r="UYJ88" s="94"/>
      <c r="UYK88" s="94"/>
      <c r="UYL88" s="94"/>
      <c r="UYM88" s="94"/>
      <c r="UYN88" s="94"/>
      <c r="UYO88" s="94"/>
      <c r="UYP88" s="94"/>
      <c r="UYQ88" s="94"/>
      <c r="UYR88" s="94"/>
      <c r="UYS88" s="94"/>
      <c r="UYT88" s="94"/>
      <c r="UYU88" s="94"/>
      <c r="UYV88" s="94"/>
      <c r="UYW88" s="94"/>
      <c r="UYX88" s="94"/>
      <c r="UYY88" s="94"/>
      <c r="UYZ88" s="94"/>
      <c r="UZA88" s="94"/>
      <c r="UZB88" s="94"/>
      <c r="UZC88" s="94"/>
      <c r="UZD88" s="94"/>
      <c r="UZE88" s="94"/>
      <c r="UZF88" s="94"/>
      <c r="UZG88" s="94"/>
      <c r="UZH88" s="94"/>
      <c r="UZI88" s="94"/>
      <c r="UZJ88" s="94"/>
      <c r="UZK88" s="94"/>
      <c r="UZL88" s="94"/>
      <c r="UZM88" s="94"/>
      <c r="UZN88" s="94"/>
      <c r="UZO88" s="94"/>
      <c r="UZP88" s="94"/>
      <c r="UZQ88" s="94"/>
      <c r="UZR88" s="94"/>
      <c r="UZS88" s="94"/>
      <c r="UZT88" s="94"/>
      <c r="UZU88" s="94"/>
      <c r="UZV88" s="94"/>
      <c r="UZW88" s="94"/>
      <c r="UZX88" s="94"/>
      <c r="UZY88" s="94"/>
      <c r="UZZ88" s="94"/>
      <c r="VAA88" s="94"/>
      <c r="VAB88" s="94"/>
      <c r="VAC88" s="94"/>
      <c r="VAD88" s="94"/>
      <c r="VAE88" s="94"/>
      <c r="VAF88" s="94"/>
      <c r="VAG88" s="94"/>
      <c r="VAH88" s="94"/>
      <c r="VAI88" s="94"/>
      <c r="VAJ88" s="94"/>
      <c r="VAK88" s="94"/>
      <c r="VAL88" s="94"/>
      <c r="VAM88" s="94"/>
      <c r="VAN88" s="94"/>
      <c r="VAO88" s="94"/>
      <c r="VAP88" s="94"/>
      <c r="VAQ88" s="94"/>
      <c r="VAR88" s="94"/>
      <c r="VAS88" s="94"/>
      <c r="VAT88" s="94"/>
      <c r="VAU88" s="94"/>
      <c r="VAV88" s="94"/>
      <c r="VAW88" s="94"/>
      <c r="VAX88" s="94"/>
      <c r="VAY88" s="94"/>
      <c r="VAZ88" s="94"/>
      <c r="VBA88" s="94"/>
      <c r="VBB88" s="94"/>
      <c r="VBC88" s="94"/>
      <c r="VBD88" s="94"/>
      <c r="VBE88" s="94"/>
      <c r="VBF88" s="94"/>
      <c r="VBG88" s="94"/>
      <c r="VBH88" s="94"/>
      <c r="VBI88" s="94"/>
      <c r="VBJ88" s="94"/>
      <c r="VBK88" s="94"/>
      <c r="VBL88" s="94"/>
      <c r="VBM88" s="94"/>
      <c r="VBN88" s="94"/>
      <c r="VBO88" s="94"/>
      <c r="VBP88" s="94"/>
      <c r="VBQ88" s="94"/>
      <c r="VBR88" s="94"/>
      <c r="VBS88" s="94"/>
      <c r="VBT88" s="94"/>
      <c r="VBU88" s="94"/>
      <c r="VBV88" s="94"/>
      <c r="VBW88" s="94"/>
      <c r="VBX88" s="94"/>
      <c r="VBY88" s="94"/>
      <c r="VBZ88" s="94"/>
      <c r="VCA88" s="94"/>
      <c r="VCB88" s="94"/>
      <c r="VCC88" s="94"/>
      <c r="VCD88" s="94"/>
      <c r="VCE88" s="94"/>
      <c r="VCF88" s="94"/>
      <c r="VCG88" s="94"/>
      <c r="VCH88" s="94"/>
      <c r="VCI88" s="94"/>
      <c r="VCJ88" s="94"/>
      <c r="VCK88" s="94"/>
      <c r="VCL88" s="94"/>
      <c r="VCM88" s="94"/>
      <c r="VCN88" s="94"/>
      <c r="VCO88" s="94"/>
      <c r="VCP88" s="94"/>
      <c r="VCQ88" s="94"/>
      <c r="VCR88" s="94"/>
      <c r="VCS88" s="94"/>
      <c r="VCT88" s="94"/>
      <c r="VCU88" s="94"/>
      <c r="VCV88" s="94"/>
      <c r="VCW88" s="94"/>
      <c r="VCX88" s="94"/>
      <c r="VCY88" s="94"/>
      <c r="VCZ88" s="94"/>
      <c r="VDA88" s="94"/>
      <c r="VDB88" s="94"/>
      <c r="VDC88" s="94"/>
      <c r="VDD88" s="94"/>
      <c r="VDE88" s="94"/>
      <c r="VDF88" s="94"/>
      <c r="VDG88" s="94"/>
      <c r="VDH88" s="94"/>
      <c r="VDI88" s="94"/>
      <c r="VDJ88" s="94"/>
      <c r="VDK88" s="94"/>
      <c r="VDL88" s="94"/>
      <c r="VDM88" s="94"/>
      <c r="VDN88" s="94"/>
      <c r="VDO88" s="94"/>
      <c r="VDP88" s="94"/>
      <c r="VDQ88" s="94"/>
      <c r="VDR88" s="94"/>
      <c r="VDS88" s="94"/>
      <c r="VDT88" s="94"/>
      <c r="VDU88" s="94"/>
      <c r="VDV88" s="94"/>
      <c r="VDW88" s="94"/>
      <c r="VDX88" s="94"/>
      <c r="VDY88" s="94"/>
      <c r="VDZ88" s="94"/>
      <c r="VEA88" s="94"/>
      <c r="VEB88" s="94"/>
      <c r="VEC88" s="94"/>
      <c r="VED88" s="94"/>
      <c r="VEE88" s="94"/>
      <c r="VEF88" s="94"/>
      <c r="VEG88" s="94"/>
      <c r="VEH88" s="94"/>
      <c r="VEI88" s="94"/>
      <c r="VEJ88" s="94"/>
      <c r="VEK88" s="94"/>
      <c r="VEL88" s="94"/>
      <c r="VEM88" s="94"/>
      <c r="VEN88" s="94"/>
      <c r="VEO88" s="94"/>
      <c r="VEP88" s="94"/>
      <c r="VEQ88" s="94"/>
      <c r="VER88" s="94"/>
      <c r="VES88" s="94"/>
      <c r="VET88" s="94"/>
      <c r="VEU88" s="94"/>
      <c r="VEV88" s="94"/>
      <c r="VEW88" s="94"/>
      <c r="VEX88" s="94"/>
      <c r="VEY88" s="94"/>
      <c r="VEZ88" s="94"/>
      <c r="VFA88" s="94"/>
      <c r="VFB88" s="94"/>
      <c r="VFC88" s="94"/>
      <c r="VFD88" s="94"/>
      <c r="VFE88" s="94"/>
      <c r="VFF88" s="94"/>
      <c r="VFG88" s="94"/>
      <c r="VFH88" s="94"/>
      <c r="VFI88" s="94"/>
      <c r="VFJ88" s="94"/>
      <c r="VFK88" s="94"/>
      <c r="VFL88" s="94"/>
      <c r="VFM88" s="94"/>
      <c r="VFN88" s="94"/>
      <c r="VFO88" s="94"/>
      <c r="VFP88" s="94"/>
      <c r="VFQ88" s="94"/>
      <c r="VFR88" s="94"/>
      <c r="VFS88" s="94"/>
      <c r="VFT88" s="94"/>
      <c r="VFU88" s="94"/>
      <c r="VFV88" s="94"/>
      <c r="VFW88" s="94"/>
      <c r="VFX88" s="94"/>
      <c r="VFY88" s="94"/>
      <c r="VFZ88" s="94"/>
      <c r="VGA88" s="94"/>
      <c r="VGB88" s="94"/>
      <c r="VGC88" s="94"/>
      <c r="VGD88" s="94"/>
      <c r="VGE88" s="94"/>
      <c r="VGF88" s="94"/>
      <c r="VGG88" s="94"/>
      <c r="VGH88" s="94"/>
      <c r="VGI88" s="94"/>
      <c r="VGJ88" s="94"/>
      <c r="VGK88" s="94"/>
      <c r="VGL88" s="94"/>
      <c r="VGM88" s="94"/>
      <c r="VGN88" s="94"/>
      <c r="VGO88" s="94"/>
      <c r="VGP88" s="94"/>
      <c r="VGQ88" s="94"/>
      <c r="VGR88" s="94"/>
      <c r="VGS88" s="94"/>
      <c r="VGT88" s="94"/>
      <c r="VGU88" s="94"/>
      <c r="VGV88" s="94"/>
      <c r="VGW88" s="94"/>
      <c r="VGX88" s="94"/>
      <c r="VGY88" s="94"/>
      <c r="VGZ88" s="94"/>
      <c r="VHA88" s="94"/>
      <c r="VHB88" s="94"/>
      <c r="VHC88" s="94"/>
      <c r="VHD88" s="94"/>
      <c r="VHE88" s="94"/>
      <c r="VHF88" s="94"/>
      <c r="VHG88" s="94"/>
      <c r="VHH88" s="94"/>
      <c r="VHI88" s="94"/>
      <c r="VHJ88" s="94"/>
      <c r="VHK88" s="94"/>
      <c r="VHL88" s="94"/>
      <c r="VHM88" s="94"/>
      <c r="VHN88" s="94"/>
      <c r="VHO88" s="94"/>
      <c r="VHP88" s="94"/>
      <c r="VHQ88" s="94"/>
      <c r="VHR88" s="94"/>
      <c r="VHS88" s="94"/>
      <c r="VHT88" s="94"/>
      <c r="VHU88" s="94"/>
      <c r="VHV88" s="94"/>
      <c r="VHW88" s="94"/>
      <c r="VHX88" s="94"/>
      <c r="VHY88" s="94"/>
      <c r="VHZ88" s="94"/>
      <c r="VIA88" s="94"/>
      <c r="VIB88" s="94"/>
      <c r="VIC88" s="94"/>
      <c r="VID88" s="94"/>
      <c r="VIE88" s="94"/>
      <c r="VIF88" s="94"/>
      <c r="VIG88" s="94"/>
      <c r="VIH88" s="94"/>
      <c r="VII88" s="94"/>
      <c r="VIJ88" s="94"/>
      <c r="VIK88" s="94"/>
      <c r="VIL88" s="94"/>
      <c r="VIM88" s="94"/>
      <c r="VIN88" s="94"/>
      <c r="VIO88" s="94"/>
      <c r="VIP88" s="94"/>
      <c r="VIQ88" s="94"/>
      <c r="VIR88" s="94"/>
      <c r="VIS88" s="94"/>
      <c r="VIT88" s="94"/>
      <c r="VIU88" s="94"/>
      <c r="VIV88" s="94"/>
      <c r="VIW88" s="94"/>
      <c r="VIX88" s="94"/>
      <c r="VIY88" s="94"/>
      <c r="VIZ88" s="94"/>
      <c r="VJA88" s="94"/>
      <c r="VJB88" s="94"/>
      <c r="VJC88" s="94"/>
      <c r="VJD88" s="94"/>
      <c r="VJE88" s="94"/>
      <c r="VJF88" s="94"/>
      <c r="VJG88" s="94"/>
      <c r="VJH88" s="94"/>
      <c r="VJI88" s="94"/>
      <c r="VJJ88" s="94"/>
      <c r="VJK88" s="94"/>
      <c r="VJL88" s="94"/>
      <c r="VJM88" s="94"/>
      <c r="VJN88" s="94"/>
      <c r="VJO88" s="94"/>
      <c r="VJP88" s="94"/>
      <c r="VJQ88" s="94"/>
      <c r="VJR88" s="94"/>
      <c r="VJS88" s="94"/>
      <c r="VJT88" s="94"/>
      <c r="VJU88" s="94"/>
      <c r="VJV88" s="94"/>
      <c r="VJW88" s="94"/>
      <c r="VJX88" s="94"/>
      <c r="VJY88" s="94"/>
      <c r="VJZ88" s="94"/>
      <c r="VKA88" s="94"/>
      <c r="VKB88" s="94"/>
      <c r="VKC88" s="94"/>
      <c r="VKD88" s="94"/>
      <c r="VKE88" s="94"/>
      <c r="VKF88" s="94"/>
      <c r="VKG88" s="94"/>
      <c r="VKH88" s="94"/>
      <c r="VKI88" s="94"/>
      <c r="VKJ88" s="94"/>
      <c r="VKK88" s="94"/>
      <c r="VKL88" s="94"/>
      <c r="VKM88" s="94"/>
      <c r="VKN88" s="94"/>
      <c r="VKO88" s="94"/>
      <c r="VKP88" s="94"/>
      <c r="VKQ88" s="94"/>
      <c r="VKR88" s="94"/>
      <c r="VKS88" s="94"/>
      <c r="VKT88" s="94"/>
      <c r="VKU88" s="94"/>
      <c r="VKV88" s="94"/>
      <c r="VKW88" s="94"/>
      <c r="VKX88" s="94"/>
      <c r="VKY88" s="94"/>
      <c r="VKZ88" s="94"/>
      <c r="VLA88" s="94"/>
      <c r="VLB88" s="94"/>
      <c r="VLC88" s="94"/>
      <c r="VLD88" s="94"/>
      <c r="VLE88" s="94"/>
      <c r="VLF88" s="94"/>
      <c r="VLG88" s="94"/>
      <c r="VLH88" s="94"/>
      <c r="VLI88" s="94"/>
      <c r="VLJ88" s="94"/>
      <c r="VLK88" s="94"/>
      <c r="VLL88" s="94"/>
      <c r="VLM88" s="94"/>
      <c r="VLN88" s="94"/>
      <c r="VLO88" s="94"/>
      <c r="VLP88" s="94"/>
      <c r="VLQ88" s="94"/>
      <c r="VLR88" s="94"/>
      <c r="VLS88" s="94"/>
      <c r="VLT88" s="94"/>
      <c r="VLU88" s="94"/>
      <c r="VLV88" s="94"/>
      <c r="VLW88" s="94"/>
      <c r="VLX88" s="94"/>
      <c r="VLY88" s="94"/>
      <c r="VLZ88" s="94"/>
      <c r="VMA88" s="94"/>
      <c r="VMB88" s="94"/>
      <c r="VMC88" s="94"/>
      <c r="VMD88" s="94"/>
      <c r="VME88" s="94"/>
      <c r="VMF88" s="94"/>
      <c r="VMG88" s="94"/>
      <c r="VMH88" s="94"/>
      <c r="VMI88" s="94"/>
      <c r="VMJ88" s="94"/>
      <c r="VMK88" s="94"/>
      <c r="VML88" s="94"/>
      <c r="VMM88" s="94"/>
      <c r="VMN88" s="94"/>
      <c r="VMO88" s="94"/>
      <c r="VMP88" s="94"/>
      <c r="VMQ88" s="94"/>
      <c r="VMR88" s="94"/>
      <c r="VMS88" s="94"/>
      <c r="VMT88" s="94"/>
      <c r="VMU88" s="94"/>
      <c r="VMV88" s="94"/>
      <c r="VMW88" s="94"/>
      <c r="VMX88" s="94"/>
      <c r="VMY88" s="94"/>
      <c r="VMZ88" s="94"/>
      <c r="VNA88" s="94"/>
      <c r="VNB88" s="94"/>
      <c r="VNC88" s="94"/>
      <c r="VND88" s="94"/>
      <c r="VNE88" s="94"/>
      <c r="VNF88" s="94"/>
      <c r="VNG88" s="94"/>
      <c r="VNH88" s="94"/>
      <c r="VNI88" s="94"/>
      <c r="VNJ88" s="94"/>
      <c r="VNK88" s="94"/>
      <c r="VNL88" s="94"/>
      <c r="VNM88" s="94"/>
      <c r="VNN88" s="94"/>
      <c r="VNO88" s="94"/>
      <c r="VNP88" s="94"/>
      <c r="VNQ88" s="94"/>
      <c r="VNR88" s="94"/>
      <c r="VNS88" s="94"/>
      <c r="VNT88" s="94"/>
      <c r="VNU88" s="94"/>
      <c r="VNV88" s="94"/>
      <c r="VNW88" s="94"/>
      <c r="VNX88" s="94"/>
      <c r="VNY88" s="94"/>
      <c r="VNZ88" s="94"/>
      <c r="VOA88" s="94"/>
      <c r="VOB88" s="94"/>
      <c r="VOC88" s="94"/>
      <c r="VOD88" s="94"/>
      <c r="VOE88" s="94"/>
      <c r="VOF88" s="94"/>
      <c r="VOG88" s="94"/>
      <c r="VOH88" s="94"/>
      <c r="VOI88" s="94"/>
      <c r="VOJ88" s="94"/>
      <c r="VOK88" s="94"/>
      <c r="VOL88" s="94"/>
      <c r="VOM88" s="94"/>
      <c r="VON88" s="94"/>
      <c r="VOO88" s="94"/>
      <c r="VOP88" s="94"/>
      <c r="VOQ88" s="94"/>
      <c r="VOR88" s="94"/>
      <c r="VOS88" s="94"/>
      <c r="VOT88" s="94"/>
      <c r="VOU88" s="94"/>
      <c r="VOV88" s="94"/>
      <c r="VOW88" s="94"/>
      <c r="VOX88" s="94"/>
      <c r="VOY88" s="94"/>
      <c r="VOZ88" s="94"/>
      <c r="VPA88" s="94"/>
      <c r="VPB88" s="94"/>
      <c r="VPC88" s="94"/>
      <c r="VPD88" s="94"/>
      <c r="VPE88" s="94"/>
      <c r="VPF88" s="94"/>
      <c r="VPG88" s="94"/>
      <c r="VPH88" s="94"/>
      <c r="VPI88" s="94"/>
      <c r="VPJ88" s="94"/>
      <c r="VPK88" s="94"/>
      <c r="VPL88" s="94"/>
      <c r="VPM88" s="94"/>
      <c r="VPN88" s="94"/>
      <c r="VPO88" s="94"/>
      <c r="VPP88" s="94"/>
      <c r="VPQ88" s="94"/>
      <c r="VPR88" s="94"/>
      <c r="VPS88" s="94"/>
      <c r="VPT88" s="94"/>
      <c r="VPU88" s="94"/>
      <c r="VPV88" s="94"/>
      <c r="VPW88" s="94"/>
      <c r="VPX88" s="94"/>
      <c r="VPY88" s="94"/>
      <c r="VPZ88" s="94"/>
      <c r="VQA88" s="94"/>
      <c r="VQB88" s="94"/>
      <c r="VQC88" s="94"/>
      <c r="VQD88" s="94"/>
      <c r="VQE88" s="94"/>
      <c r="VQF88" s="94"/>
      <c r="VQG88" s="94"/>
      <c r="VQH88" s="94"/>
      <c r="VQI88" s="94"/>
      <c r="VQJ88" s="94"/>
      <c r="VQK88" s="94"/>
      <c r="VQL88" s="94"/>
      <c r="VQM88" s="94"/>
      <c r="VQN88" s="94"/>
      <c r="VQO88" s="94"/>
      <c r="VQP88" s="94"/>
      <c r="VQQ88" s="94"/>
      <c r="VQR88" s="94"/>
      <c r="VQS88" s="94"/>
      <c r="VQT88" s="94"/>
      <c r="VQU88" s="94"/>
      <c r="VQV88" s="94"/>
      <c r="VQW88" s="94"/>
      <c r="VQX88" s="94"/>
      <c r="VQY88" s="94"/>
      <c r="VQZ88" s="94"/>
      <c r="VRA88" s="94"/>
      <c r="VRB88" s="94"/>
      <c r="VRC88" s="94"/>
      <c r="VRD88" s="94"/>
      <c r="VRE88" s="94"/>
      <c r="VRF88" s="94"/>
      <c r="VRG88" s="94"/>
      <c r="VRH88" s="94"/>
      <c r="VRI88" s="94"/>
      <c r="VRJ88" s="94"/>
      <c r="VRK88" s="94"/>
      <c r="VRL88" s="94"/>
      <c r="VRM88" s="94"/>
      <c r="VRN88" s="94"/>
      <c r="VRO88" s="94"/>
      <c r="VRP88" s="94"/>
      <c r="VRQ88" s="94"/>
      <c r="VRR88" s="94"/>
      <c r="VRS88" s="94"/>
      <c r="VRT88" s="94"/>
      <c r="VRU88" s="94"/>
      <c r="VRV88" s="94"/>
      <c r="VRW88" s="94"/>
      <c r="VRX88" s="94"/>
      <c r="VRY88" s="94"/>
      <c r="VRZ88" s="94"/>
      <c r="VSA88" s="94"/>
      <c r="VSB88" s="94"/>
      <c r="VSC88" s="94"/>
      <c r="VSD88" s="94"/>
      <c r="VSE88" s="94"/>
      <c r="VSF88" s="94"/>
      <c r="VSG88" s="94"/>
      <c r="VSH88" s="94"/>
      <c r="VSI88" s="94"/>
      <c r="VSJ88" s="94"/>
      <c r="VSK88" s="94"/>
      <c r="VSL88" s="94"/>
      <c r="VSM88" s="94"/>
      <c r="VSN88" s="94"/>
      <c r="VSO88" s="94"/>
      <c r="VSP88" s="94"/>
      <c r="VSQ88" s="94"/>
      <c r="VSR88" s="94"/>
      <c r="VSS88" s="94"/>
      <c r="VST88" s="94"/>
      <c r="VSU88" s="94"/>
      <c r="VSV88" s="94"/>
      <c r="VSW88" s="94"/>
      <c r="VSX88" s="94"/>
      <c r="VSY88" s="94"/>
      <c r="VSZ88" s="94"/>
      <c r="VTA88" s="94"/>
      <c r="VTB88" s="94"/>
      <c r="VTC88" s="94"/>
      <c r="VTD88" s="94"/>
      <c r="VTE88" s="94"/>
      <c r="VTF88" s="94"/>
      <c r="VTG88" s="94"/>
      <c r="VTH88" s="94"/>
      <c r="VTI88" s="94"/>
      <c r="VTJ88" s="94"/>
      <c r="VTK88" s="94"/>
      <c r="VTL88" s="94"/>
      <c r="VTM88" s="94"/>
      <c r="VTN88" s="94"/>
      <c r="VTO88" s="94"/>
      <c r="VTP88" s="94"/>
      <c r="VTQ88" s="94"/>
      <c r="VTR88" s="94"/>
      <c r="VTS88" s="94"/>
      <c r="VTT88" s="94"/>
      <c r="VTU88" s="94"/>
      <c r="VTV88" s="94"/>
      <c r="VTW88" s="94"/>
      <c r="VTX88" s="94"/>
      <c r="VTY88" s="94"/>
      <c r="VTZ88" s="94"/>
      <c r="VUA88" s="94"/>
      <c r="VUB88" s="94"/>
      <c r="VUC88" s="94"/>
      <c r="VUD88" s="94"/>
      <c r="VUE88" s="94"/>
      <c r="VUF88" s="94"/>
      <c r="VUG88" s="94"/>
      <c r="VUH88" s="94"/>
      <c r="VUI88" s="94"/>
      <c r="VUJ88" s="94"/>
      <c r="VUK88" s="94"/>
      <c r="VUL88" s="94"/>
      <c r="VUM88" s="94"/>
      <c r="VUN88" s="94"/>
      <c r="VUO88" s="94"/>
      <c r="VUP88" s="94"/>
      <c r="VUQ88" s="94"/>
      <c r="VUR88" s="94"/>
      <c r="VUS88" s="94"/>
      <c r="VUT88" s="94"/>
      <c r="VUU88" s="94"/>
      <c r="VUV88" s="94"/>
      <c r="VUW88" s="94"/>
      <c r="VUX88" s="94"/>
      <c r="VUY88" s="94"/>
      <c r="VUZ88" s="94"/>
      <c r="VVA88" s="94"/>
      <c r="VVB88" s="94"/>
      <c r="VVC88" s="94"/>
      <c r="VVD88" s="94"/>
      <c r="VVE88" s="94"/>
      <c r="VVF88" s="94"/>
      <c r="VVG88" s="94"/>
      <c r="VVH88" s="94"/>
      <c r="VVI88" s="94"/>
      <c r="VVJ88" s="94"/>
      <c r="VVK88" s="94"/>
      <c r="VVL88" s="94"/>
      <c r="VVM88" s="94"/>
      <c r="VVN88" s="94"/>
      <c r="VVO88" s="94"/>
      <c r="VVP88" s="94"/>
      <c r="VVQ88" s="94"/>
      <c r="VVR88" s="94"/>
      <c r="VVS88" s="94"/>
      <c r="VVT88" s="94"/>
      <c r="VVU88" s="94"/>
      <c r="VVV88" s="94"/>
      <c r="VVW88" s="94"/>
      <c r="VVX88" s="94"/>
      <c r="VVY88" s="94"/>
      <c r="VVZ88" s="94"/>
      <c r="VWA88" s="94"/>
      <c r="VWB88" s="94"/>
      <c r="VWC88" s="94"/>
      <c r="VWD88" s="94"/>
      <c r="VWE88" s="94"/>
      <c r="VWF88" s="94"/>
      <c r="VWG88" s="94"/>
      <c r="VWH88" s="94"/>
      <c r="VWI88" s="94"/>
      <c r="VWJ88" s="94"/>
      <c r="VWK88" s="94"/>
      <c r="VWL88" s="94"/>
      <c r="VWM88" s="94"/>
      <c r="VWN88" s="94"/>
      <c r="VWO88" s="94"/>
      <c r="VWP88" s="94"/>
      <c r="VWQ88" s="94"/>
      <c r="VWR88" s="94"/>
      <c r="VWS88" s="94"/>
      <c r="VWT88" s="94"/>
      <c r="VWU88" s="94"/>
      <c r="VWV88" s="94"/>
      <c r="VWW88" s="94"/>
      <c r="VWX88" s="94"/>
      <c r="VWY88" s="94"/>
      <c r="VWZ88" s="94"/>
      <c r="VXA88" s="94"/>
      <c r="VXB88" s="94"/>
      <c r="VXC88" s="94"/>
      <c r="VXD88" s="94"/>
      <c r="VXE88" s="94"/>
      <c r="VXF88" s="94"/>
      <c r="VXG88" s="94"/>
      <c r="VXH88" s="94"/>
      <c r="VXI88" s="94"/>
      <c r="VXJ88" s="94"/>
      <c r="VXK88" s="94"/>
      <c r="VXL88" s="94"/>
      <c r="VXM88" s="94"/>
      <c r="VXN88" s="94"/>
      <c r="VXO88" s="94"/>
      <c r="VXP88" s="94"/>
      <c r="VXQ88" s="94"/>
      <c r="VXR88" s="94"/>
      <c r="VXS88" s="94"/>
      <c r="VXT88" s="94"/>
      <c r="VXU88" s="94"/>
      <c r="VXV88" s="94"/>
      <c r="VXW88" s="94"/>
      <c r="VXX88" s="94"/>
      <c r="VXY88" s="94"/>
      <c r="VXZ88" s="94"/>
      <c r="VYA88" s="94"/>
      <c r="VYB88" s="94"/>
      <c r="VYC88" s="94"/>
      <c r="VYD88" s="94"/>
      <c r="VYE88" s="94"/>
      <c r="VYF88" s="94"/>
      <c r="VYG88" s="94"/>
      <c r="VYH88" s="94"/>
      <c r="VYI88" s="94"/>
      <c r="VYJ88" s="94"/>
      <c r="VYK88" s="94"/>
      <c r="VYL88" s="94"/>
      <c r="VYM88" s="94"/>
      <c r="VYN88" s="94"/>
      <c r="VYO88" s="94"/>
      <c r="VYP88" s="94"/>
      <c r="VYQ88" s="94"/>
      <c r="VYR88" s="94"/>
      <c r="VYS88" s="94"/>
      <c r="VYT88" s="94"/>
      <c r="VYU88" s="94"/>
      <c r="VYV88" s="94"/>
      <c r="VYW88" s="94"/>
      <c r="VYX88" s="94"/>
      <c r="VYY88" s="94"/>
      <c r="VYZ88" s="94"/>
      <c r="VZA88" s="94"/>
      <c r="VZB88" s="94"/>
      <c r="VZC88" s="94"/>
      <c r="VZD88" s="94"/>
      <c r="VZE88" s="94"/>
      <c r="VZF88" s="94"/>
      <c r="VZG88" s="94"/>
      <c r="VZH88" s="94"/>
      <c r="VZI88" s="94"/>
      <c r="VZJ88" s="94"/>
      <c r="VZK88" s="94"/>
      <c r="VZL88" s="94"/>
      <c r="VZM88" s="94"/>
      <c r="VZN88" s="94"/>
      <c r="VZO88" s="94"/>
      <c r="VZP88" s="94"/>
      <c r="VZQ88" s="94"/>
      <c r="VZR88" s="94"/>
      <c r="VZS88" s="94"/>
      <c r="VZT88" s="94"/>
      <c r="VZU88" s="94"/>
      <c r="VZV88" s="94"/>
      <c r="VZW88" s="94"/>
      <c r="VZX88" s="94"/>
      <c r="VZY88" s="94"/>
      <c r="VZZ88" s="94"/>
      <c r="WAA88" s="94"/>
      <c r="WAB88" s="94"/>
      <c r="WAC88" s="94"/>
      <c r="WAD88" s="94"/>
      <c r="WAE88" s="94"/>
      <c r="WAF88" s="94"/>
      <c r="WAG88" s="94"/>
      <c r="WAH88" s="94"/>
      <c r="WAI88" s="94"/>
      <c r="WAJ88" s="94"/>
      <c r="WAK88" s="94"/>
      <c r="WAL88" s="94"/>
      <c r="WAM88" s="94"/>
      <c r="WAN88" s="94"/>
      <c r="WAO88" s="94"/>
      <c r="WAP88" s="94"/>
      <c r="WAQ88" s="94"/>
      <c r="WAR88" s="94"/>
      <c r="WAS88" s="94"/>
      <c r="WAT88" s="94"/>
      <c r="WAU88" s="94"/>
      <c r="WAV88" s="94"/>
      <c r="WAW88" s="94"/>
      <c r="WAX88" s="94"/>
      <c r="WAY88" s="94"/>
      <c r="WAZ88" s="94"/>
      <c r="WBA88" s="94"/>
      <c r="WBB88" s="94"/>
      <c r="WBC88" s="94"/>
      <c r="WBD88" s="94"/>
      <c r="WBE88" s="94"/>
      <c r="WBF88" s="94"/>
      <c r="WBG88" s="94"/>
      <c r="WBH88" s="94"/>
      <c r="WBI88" s="94"/>
      <c r="WBJ88" s="94"/>
      <c r="WBK88" s="94"/>
      <c r="WBL88" s="94"/>
      <c r="WBM88" s="94"/>
      <c r="WBN88" s="94"/>
      <c r="WBO88" s="94"/>
      <c r="WBP88" s="94"/>
      <c r="WBQ88" s="94"/>
      <c r="WBR88" s="94"/>
      <c r="WBS88" s="94"/>
      <c r="WBT88" s="94"/>
      <c r="WBU88" s="94"/>
      <c r="WBV88" s="94"/>
      <c r="WBW88" s="94"/>
      <c r="WBX88" s="94"/>
      <c r="WBY88" s="94"/>
      <c r="WBZ88" s="94"/>
      <c r="WCA88" s="94"/>
      <c r="WCB88" s="94"/>
      <c r="WCC88" s="94"/>
      <c r="WCD88" s="94"/>
      <c r="WCE88" s="94"/>
      <c r="WCF88" s="94"/>
      <c r="WCG88" s="94"/>
      <c r="WCH88" s="94"/>
      <c r="WCI88" s="94"/>
      <c r="WCJ88" s="94"/>
      <c r="WCK88" s="94"/>
      <c r="WCL88" s="94"/>
      <c r="WCM88" s="94"/>
      <c r="WCN88" s="94"/>
      <c r="WCO88" s="94"/>
      <c r="WCP88" s="94"/>
      <c r="WCQ88" s="94"/>
      <c r="WCR88" s="94"/>
      <c r="WCS88" s="94"/>
      <c r="WCT88" s="94"/>
      <c r="WCU88" s="94"/>
      <c r="WCV88" s="94"/>
      <c r="WCW88" s="94"/>
      <c r="WCX88" s="94"/>
      <c r="WCY88" s="94"/>
      <c r="WCZ88" s="94"/>
      <c r="WDA88" s="94"/>
      <c r="WDB88" s="94"/>
      <c r="WDC88" s="94"/>
      <c r="WDD88" s="94"/>
      <c r="WDE88" s="94"/>
      <c r="WDF88" s="94"/>
      <c r="WDG88" s="94"/>
      <c r="WDH88" s="94"/>
      <c r="WDI88" s="94"/>
      <c r="WDJ88" s="94"/>
      <c r="WDK88" s="94"/>
      <c r="WDL88" s="94"/>
      <c r="WDM88" s="94"/>
      <c r="WDN88" s="94"/>
      <c r="WDO88" s="94"/>
      <c r="WDP88" s="94"/>
      <c r="WDQ88" s="94"/>
      <c r="WDR88" s="94"/>
      <c r="WDS88" s="94"/>
      <c r="WDT88" s="94"/>
      <c r="WDU88" s="94"/>
      <c r="WDV88" s="94"/>
      <c r="WDW88" s="94"/>
      <c r="WDX88" s="94"/>
      <c r="WDY88" s="94"/>
      <c r="WDZ88" s="94"/>
      <c r="WEA88" s="94"/>
      <c r="WEB88" s="94"/>
      <c r="WEC88" s="94"/>
      <c r="WED88" s="94"/>
      <c r="WEE88" s="94"/>
      <c r="WEF88" s="94"/>
      <c r="WEG88" s="94"/>
      <c r="WEH88" s="94"/>
      <c r="WEI88" s="94"/>
      <c r="WEJ88" s="94"/>
      <c r="WEK88" s="94"/>
      <c r="WEL88" s="94"/>
      <c r="WEM88" s="94"/>
      <c r="WEN88" s="94"/>
      <c r="WEO88" s="94"/>
      <c r="WEP88" s="94"/>
      <c r="WEQ88" s="94"/>
      <c r="WER88" s="94"/>
      <c r="WES88" s="94"/>
      <c r="WET88" s="94"/>
      <c r="WEU88" s="94"/>
      <c r="WEV88" s="94"/>
      <c r="WEW88" s="94"/>
      <c r="WEX88" s="94"/>
      <c r="WEY88" s="94"/>
      <c r="WEZ88" s="94"/>
      <c r="WFA88" s="94"/>
      <c r="WFB88" s="94"/>
      <c r="WFC88" s="94"/>
      <c r="WFD88" s="94"/>
      <c r="WFE88" s="94"/>
      <c r="WFF88" s="94"/>
      <c r="WFG88" s="94"/>
      <c r="WFH88" s="94"/>
      <c r="WFI88" s="94"/>
      <c r="WFJ88" s="94"/>
      <c r="WFK88" s="94"/>
      <c r="WFL88" s="94"/>
      <c r="WFM88" s="94"/>
      <c r="WFN88" s="94"/>
      <c r="WFO88" s="94"/>
      <c r="WFP88" s="94"/>
      <c r="WFQ88" s="94"/>
      <c r="WFR88" s="94"/>
      <c r="WFS88" s="94"/>
      <c r="WFT88" s="94"/>
      <c r="WFU88" s="94"/>
      <c r="WFV88" s="94"/>
      <c r="WFW88" s="94"/>
      <c r="WFX88" s="94"/>
      <c r="WFY88" s="94"/>
      <c r="WFZ88" s="94"/>
      <c r="WGA88" s="94"/>
      <c r="WGB88" s="94"/>
      <c r="WGC88" s="94"/>
      <c r="WGD88" s="94"/>
      <c r="WGE88" s="94"/>
      <c r="WGF88" s="94"/>
      <c r="WGG88" s="94"/>
      <c r="WGH88" s="94"/>
      <c r="WGI88" s="94"/>
      <c r="WGJ88" s="94"/>
      <c r="WGK88" s="94"/>
      <c r="WGL88" s="94"/>
      <c r="WGM88" s="94"/>
      <c r="WGN88" s="94"/>
      <c r="WGO88" s="94"/>
      <c r="WGP88" s="94"/>
      <c r="WGQ88" s="94"/>
      <c r="WGR88" s="94"/>
      <c r="WGS88" s="94"/>
      <c r="WGT88" s="94"/>
      <c r="WGU88" s="94"/>
      <c r="WGV88" s="94"/>
      <c r="WGW88" s="94"/>
      <c r="WGX88" s="94"/>
      <c r="WGY88" s="94"/>
      <c r="WGZ88" s="94"/>
      <c r="WHA88" s="94"/>
      <c r="WHB88" s="94"/>
      <c r="WHC88" s="94"/>
      <c r="WHD88" s="94"/>
      <c r="WHE88" s="94"/>
      <c r="WHF88" s="94"/>
      <c r="WHG88" s="94"/>
      <c r="WHH88" s="94"/>
      <c r="WHI88" s="94"/>
      <c r="WHJ88" s="94"/>
      <c r="WHK88" s="94"/>
      <c r="WHL88" s="94"/>
      <c r="WHM88" s="94"/>
      <c r="WHN88" s="94"/>
      <c r="WHO88" s="94"/>
      <c r="WHP88" s="94"/>
      <c r="WHQ88" s="94"/>
      <c r="WHR88" s="94"/>
      <c r="WHS88" s="94"/>
      <c r="WHT88" s="94"/>
      <c r="WHU88" s="94"/>
      <c r="WHV88" s="94"/>
      <c r="WHW88" s="94"/>
      <c r="WHX88" s="94"/>
      <c r="WHY88" s="94"/>
      <c r="WHZ88" s="94"/>
      <c r="WIA88" s="94"/>
      <c r="WIB88" s="94"/>
      <c r="WIC88" s="94"/>
      <c r="WID88" s="94"/>
      <c r="WIE88" s="94"/>
      <c r="WIF88" s="94"/>
      <c r="WIG88" s="94"/>
      <c r="WIH88" s="94"/>
      <c r="WII88" s="94"/>
      <c r="WIJ88" s="94"/>
      <c r="WIK88" s="94"/>
      <c r="WIL88" s="94"/>
      <c r="WIM88" s="94"/>
      <c r="WIN88" s="94"/>
      <c r="WIO88" s="94"/>
      <c r="WIP88" s="94"/>
      <c r="WIQ88" s="94"/>
      <c r="WIR88" s="94"/>
      <c r="WIS88" s="94"/>
      <c r="WIT88" s="94"/>
      <c r="WIU88" s="94"/>
      <c r="WIV88" s="94"/>
      <c r="WIW88" s="94"/>
      <c r="WIX88" s="94"/>
      <c r="WIY88" s="94"/>
      <c r="WIZ88" s="94"/>
      <c r="WJA88" s="94"/>
      <c r="WJB88" s="94"/>
      <c r="WJC88" s="94"/>
      <c r="WJD88" s="94"/>
      <c r="WJE88" s="94"/>
      <c r="WJF88" s="94"/>
      <c r="WJG88" s="94"/>
      <c r="WJH88" s="94"/>
      <c r="WJI88" s="94"/>
      <c r="WJJ88" s="94"/>
      <c r="WJK88" s="94"/>
      <c r="WJL88" s="94"/>
      <c r="WJM88" s="94"/>
      <c r="WJN88" s="94"/>
      <c r="WJO88" s="94"/>
      <c r="WJP88" s="94"/>
      <c r="WJQ88" s="94"/>
      <c r="WJR88" s="94"/>
      <c r="WJS88" s="94"/>
      <c r="WJT88" s="94"/>
      <c r="WJU88" s="94"/>
      <c r="WJV88" s="94"/>
      <c r="WJW88" s="94"/>
      <c r="WJX88" s="94"/>
      <c r="WJY88" s="94"/>
      <c r="WJZ88" s="94"/>
      <c r="WKA88" s="94"/>
      <c r="WKB88" s="94"/>
      <c r="WKC88" s="94"/>
      <c r="WKD88" s="94"/>
      <c r="WKE88" s="94"/>
      <c r="WKF88" s="94"/>
      <c r="WKG88" s="94"/>
      <c r="WKH88" s="94"/>
      <c r="WKI88" s="94"/>
      <c r="WKJ88" s="94"/>
      <c r="WKK88" s="94"/>
      <c r="WKL88" s="94"/>
      <c r="WKM88" s="94"/>
      <c r="WKN88" s="94"/>
      <c r="WKO88" s="94"/>
      <c r="WKP88" s="94"/>
      <c r="WKQ88" s="94"/>
      <c r="WKR88" s="94"/>
      <c r="WKS88" s="94"/>
      <c r="WKT88" s="94"/>
      <c r="WKU88" s="94"/>
      <c r="WKV88" s="94"/>
      <c r="WKW88" s="94"/>
      <c r="WKX88" s="94"/>
      <c r="WKY88" s="94"/>
      <c r="WKZ88" s="94"/>
      <c r="WLA88" s="94"/>
      <c r="WLB88" s="94"/>
      <c r="WLC88" s="94"/>
      <c r="WLD88" s="94"/>
      <c r="WLE88" s="94"/>
      <c r="WLF88" s="94"/>
      <c r="WLG88" s="94"/>
      <c r="WLH88" s="94"/>
      <c r="WLI88" s="94"/>
      <c r="WLJ88" s="94"/>
      <c r="WLK88" s="94"/>
      <c r="WLL88" s="94"/>
      <c r="WLM88" s="94"/>
      <c r="WLN88" s="94"/>
      <c r="WLO88" s="94"/>
      <c r="WLP88" s="94"/>
      <c r="WLQ88" s="94"/>
      <c r="WLR88" s="94"/>
      <c r="WLS88" s="94"/>
      <c r="WLT88" s="94"/>
      <c r="WLU88" s="94"/>
      <c r="WLV88" s="94"/>
      <c r="WLW88" s="94"/>
      <c r="WLX88" s="94"/>
      <c r="WLY88" s="94"/>
      <c r="WLZ88" s="94"/>
      <c r="WMA88" s="94"/>
      <c r="WMB88" s="94"/>
      <c r="WMC88" s="94"/>
      <c r="WMD88" s="94"/>
      <c r="WME88" s="94"/>
      <c r="WMF88" s="94"/>
      <c r="WMG88" s="94"/>
      <c r="WMH88" s="94"/>
      <c r="WMI88" s="94"/>
      <c r="WMJ88" s="94"/>
      <c r="WMK88" s="94"/>
      <c r="WML88" s="94"/>
      <c r="WMM88" s="94"/>
      <c r="WMN88" s="94"/>
      <c r="WMO88" s="94"/>
      <c r="WMP88" s="94"/>
      <c r="WMQ88" s="94"/>
      <c r="WMR88" s="94"/>
      <c r="WMS88" s="94"/>
      <c r="WMT88" s="94"/>
      <c r="WMU88" s="94"/>
      <c r="WMV88" s="94"/>
      <c r="WMW88" s="94"/>
      <c r="WMX88" s="94"/>
      <c r="WMY88" s="94"/>
      <c r="WMZ88" s="94"/>
      <c r="WNA88" s="94"/>
      <c r="WNB88" s="94"/>
      <c r="WNC88" s="94"/>
      <c r="WND88" s="94"/>
      <c r="WNE88" s="94"/>
      <c r="WNF88" s="94"/>
      <c r="WNG88" s="94"/>
      <c r="WNH88" s="94"/>
      <c r="WNI88" s="94"/>
      <c r="WNJ88" s="94"/>
      <c r="WNK88" s="94"/>
      <c r="WNL88" s="94"/>
      <c r="WNM88" s="94"/>
      <c r="WNN88" s="94"/>
      <c r="WNO88" s="94"/>
      <c r="WNP88" s="94"/>
      <c r="WNQ88" s="94"/>
      <c r="WNR88" s="94"/>
      <c r="WNS88" s="94"/>
      <c r="WNT88" s="94"/>
      <c r="WNU88" s="94"/>
      <c r="WNV88" s="94"/>
      <c r="WNW88" s="94"/>
      <c r="WNX88" s="94"/>
      <c r="WNY88" s="94"/>
      <c r="WNZ88" s="94"/>
      <c r="WOA88" s="94"/>
      <c r="WOB88" s="94"/>
      <c r="WOC88" s="94"/>
      <c r="WOD88" s="94"/>
      <c r="WOE88" s="94"/>
      <c r="WOF88" s="94"/>
      <c r="WOG88" s="94"/>
      <c r="WOH88" s="94"/>
      <c r="WOI88" s="94"/>
      <c r="WOJ88" s="94"/>
      <c r="WOK88" s="94"/>
      <c r="WOL88" s="94"/>
      <c r="WOM88" s="94"/>
      <c r="WON88" s="94"/>
      <c r="WOO88" s="94"/>
      <c r="WOP88" s="94"/>
      <c r="WOQ88" s="94"/>
      <c r="WOR88" s="94"/>
      <c r="WOS88" s="94"/>
      <c r="WOT88" s="94"/>
      <c r="WOU88" s="94"/>
      <c r="WOV88" s="94"/>
      <c r="WOW88" s="94"/>
      <c r="WOX88" s="94"/>
      <c r="WOY88" s="94"/>
      <c r="WOZ88" s="94"/>
      <c r="WPA88" s="94"/>
      <c r="WPB88" s="94"/>
      <c r="WPC88" s="94"/>
      <c r="WPD88" s="94"/>
      <c r="WPE88" s="94"/>
      <c r="WPF88" s="94"/>
      <c r="WPG88" s="94"/>
      <c r="WPH88" s="94"/>
      <c r="WPI88" s="94"/>
      <c r="WPJ88" s="94"/>
      <c r="WPK88" s="94"/>
      <c r="WPL88" s="94"/>
      <c r="WPM88" s="94"/>
      <c r="WPN88" s="94"/>
      <c r="WPO88" s="94"/>
      <c r="WPP88" s="94"/>
      <c r="WPQ88" s="94"/>
      <c r="WPR88" s="94"/>
      <c r="WPS88" s="94"/>
      <c r="WPT88" s="94"/>
      <c r="WPU88" s="94"/>
      <c r="WPV88" s="94"/>
      <c r="WPW88" s="94"/>
      <c r="WPX88" s="94"/>
      <c r="WPY88" s="94"/>
      <c r="WPZ88" s="94"/>
      <c r="WQA88" s="94"/>
      <c r="WQB88" s="94"/>
      <c r="WQC88" s="94"/>
      <c r="WQD88" s="94"/>
      <c r="WQE88" s="94"/>
      <c r="WQF88" s="94"/>
      <c r="WQG88" s="94"/>
      <c r="WQH88" s="94"/>
      <c r="WQI88" s="94"/>
      <c r="WQJ88" s="94"/>
      <c r="WQK88" s="94"/>
      <c r="WQL88" s="94"/>
      <c r="WQM88" s="94"/>
      <c r="WQN88" s="94"/>
      <c r="WQO88" s="94"/>
      <c r="WQP88" s="94"/>
      <c r="WQQ88" s="94"/>
      <c r="WQR88" s="94"/>
      <c r="WQS88" s="94"/>
      <c r="WQT88" s="94"/>
      <c r="WQU88" s="94"/>
      <c r="WQV88" s="94"/>
      <c r="WQW88" s="94"/>
      <c r="WQX88" s="94"/>
      <c r="WQY88" s="94"/>
      <c r="WQZ88" s="94"/>
      <c r="WRA88" s="94"/>
      <c r="WRB88" s="94"/>
      <c r="WRC88" s="94"/>
      <c r="WRD88" s="94"/>
      <c r="WRE88" s="94"/>
      <c r="WRF88" s="94"/>
      <c r="WRG88" s="94"/>
      <c r="WRH88" s="94"/>
      <c r="WRI88" s="94"/>
      <c r="WRJ88" s="94"/>
      <c r="WRK88" s="94"/>
      <c r="WRL88" s="94"/>
      <c r="WRM88" s="94"/>
      <c r="WRN88" s="94"/>
      <c r="WRO88" s="94"/>
      <c r="WRP88" s="94"/>
      <c r="WRQ88" s="94"/>
      <c r="WRR88" s="94"/>
      <c r="WRS88" s="94"/>
      <c r="WRT88" s="94"/>
      <c r="WRU88" s="94"/>
      <c r="WRV88" s="94"/>
      <c r="WRW88" s="94"/>
      <c r="WRX88" s="94"/>
      <c r="WRY88" s="94"/>
      <c r="WRZ88" s="94"/>
      <c r="WSA88" s="94"/>
      <c r="WSB88" s="94"/>
      <c r="WSC88" s="94"/>
      <c r="WSD88" s="94"/>
      <c r="WSE88" s="94"/>
      <c r="WSF88" s="94"/>
      <c r="WSG88" s="94"/>
      <c r="WSH88" s="94"/>
      <c r="WSI88" s="94"/>
      <c r="WSJ88" s="94"/>
      <c r="WSK88" s="94"/>
      <c r="WSL88" s="94"/>
      <c r="WSM88" s="94"/>
      <c r="WSN88" s="94"/>
      <c r="WSO88" s="94"/>
      <c r="WSP88" s="94"/>
      <c r="WSQ88" s="94"/>
      <c r="WSR88" s="94"/>
      <c r="WSS88" s="94"/>
      <c r="WST88" s="94"/>
      <c r="WSU88" s="94"/>
      <c r="WSV88" s="94"/>
      <c r="WSW88" s="94"/>
      <c r="WSX88" s="94"/>
      <c r="WSY88" s="94"/>
      <c r="WSZ88" s="94"/>
      <c r="WTA88" s="94"/>
      <c r="WTB88" s="94"/>
      <c r="WTC88" s="94"/>
      <c r="WTD88" s="94"/>
      <c r="WTE88" s="94"/>
      <c r="WTF88" s="94"/>
      <c r="WTG88" s="94"/>
      <c r="WTH88" s="94"/>
      <c r="WTI88" s="94"/>
      <c r="WTJ88" s="94"/>
      <c r="WTK88" s="94"/>
      <c r="WTL88" s="94"/>
      <c r="WTM88" s="94"/>
      <c r="WTN88" s="94"/>
      <c r="WTO88" s="94"/>
      <c r="WTP88" s="94"/>
      <c r="WTQ88" s="94"/>
      <c r="WTR88" s="94"/>
      <c r="WTS88" s="94"/>
      <c r="WTT88" s="94"/>
      <c r="WTU88" s="94"/>
      <c r="WTV88" s="94"/>
      <c r="WTW88" s="94"/>
      <c r="WTX88" s="94"/>
      <c r="WTY88" s="94"/>
      <c r="WTZ88" s="94"/>
      <c r="WUA88" s="94"/>
      <c r="WUB88" s="94"/>
      <c r="WUC88" s="94"/>
      <c r="WUD88" s="94"/>
      <c r="WUE88" s="94"/>
      <c r="WUF88" s="94"/>
      <c r="WUG88" s="94"/>
      <c r="WUH88" s="94"/>
      <c r="WUI88" s="94"/>
      <c r="WUJ88" s="94"/>
      <c r="WUK88" s="94"/>
      <c r="WUL88" s="94"/>
      <c r="WUM88" s="94"/>
      <c r="WUN88" s="94"/>
      <c r="WUO88" s="94"/>
      <c r="WUP88" s="94"/>
      <c r="WUQ88" s="94"/>
      <c r="WUR88" s="94"/>
      <c r="WUS88" s="94"/>
      <c r="WUT88" s="94"/>
      <c r="WUU88" s="94"/>
      <c r="WUV88" s="94"/>
      <c r="WUW88" s="94"/>
      <c r="WUX88" s="94"/>
      <c r="WUY88" s="94"/>
      <c r="WUZ88" s="94"/>
      <c r="WVA88" s="94"/>
      <c r="WVB88" s="94"/>
      <c r="WVC88" s="94"/>
      <c r="WVD88" s="94"/>
      <c r="WVE88" s="94"/>
      <c r="WVF88" s="94"/>
      <c r="WVG88" s="94"/>
      <c r="WVH88" s="94"/>
      <c r="WVI88" s="94"/>
      <c r="WVJ88" s="94"/>
      <c r="WVK88" s="94"/>
      <c r="WVL88" s="94"/>
      <c r="WVM88" s="94"/>
      <c r="WVN88" s="94"/>
      <c r="WVO88" s="94"/>
      <c r="WVP88" s="94"/>
      <c r="WVQ88" s="94"/>
      <c r="WVR88" s="94"/>
      <c r="WVS88" s="94"/>
      <c r="WVT88" s="94"/>
      <c r="WVU88" s="94"/>
      <c r="WVV88" s="94"/>
      <c r="WVW88" s="94"/>
      <c r="WVX88" s="94"/>
      <c r="WVY88" s="94"/>
      <c r="WVZ88" s="94"/>
      <c r="WWA88" s="94"/>
      <c r="WWB88" s="94"/>
      <c r="WWC88" s="94"/>
      <c r="WWD88" s="94"/>
      <c r="WWE88" s="94"/>
      <c r="WWF88" s="94"/>
      <c r="WWG88" s="94"/>
      <c r="WWH88" s="94"/>
      <c r="WWI88" s="94"/>
      <c r="WWJ88" s="94"/>
      <c r="WWK88" s="94"/>
      <c r="WWL88" s="94"/>
      <c r="WWM88" s="94"/>
      <c r="WWN88" s="94"/>
      <c r="WWO88" s="94"/>
      <c r="WWP88" s="94"/>
      <c r="WWQ88" s="94"/>
      <c r="WWR88" s="94"/>
      <c r="WWS88" s="94"/>
      <c r="WWT88" s="94"/>
      <c r="WWU88" s="94"/>
      <c r="WWV88" s="94"/>
      <c r="WWW88" s="94"/>
      <c r="WWX88" s="94"/>
      <c r="WWY88" s="94"/>
      <c r="WWZ88" s="94"/>
      <c r="WXA88" s="94"/>
      <c r="WXB88" s="94"/>
      <c r="WXC88" s="94"/>
      <c r="WXD88" s="94"/>
      <c r="WXE88" s="94"/>
      <c r="WXF88" s="94"/>
      <c r="WXG88" s="94"/>
      <c r="WXH88" s="94"/>
      <c r="WXI88" s="94"/>
      <c r="WXJ88" s="94"/>
      <c r="WXK88" s="94"/>
      <c r="WXL88" s="94"/>
      <c r="WXM88" s="94"/>
      <c r="WXN88" s="94"/>
      <c r="WXO88" s="94"/>
      <c r="WXP88" s="94"/>
      <c r="WXQ88" s="94"/>
      <c r="WXR88" s="94"/>
      <c r="WXS88" s="94"/>
      <c r="WXT88" s="94"/>
      <c r="WXU88" s="94"/>
      <c r="WXV88" s="94"/>
      <c r="WXW88" s="94"/>
      <c r="WXX88" s="94"/>
      <c r="WXY88" s="94"/>
      <c r="WXZ88" s="94"/>
      <c r="WYA88" s="94"/>
      <c r="WYB88" s="94"/>
      <c r="WYC88" s="94"/>
      <c r="WYD88" s="94"/>
      <c r="WYE88" s="94"/>
      <c r="WYF88" s="94"/>
      <c r="WYG88" s="94"/>
      <c r="WYH88" s="94"/>
      <c r="WYI88" s="94"/>
      <c r="WYJ88" s="94"/>
      <c r="WYK88" s="94"/>
      <c r="WYL88" s="94"/>
      <c r="WYM88" s="94"/>
      <c r="WYN88" s="94"/>
      <c r="WYO88" s="94"/>
      <c r="WYP88" s="94"/>
      <c r="WYQ88" s="94"/>
      <c r="WYR88" s="94"/>
      <c r="WYS88" s="94"/>
      <c r="WYT88" s="94"/>
      <c r="WYU88" s="94"/>
      <c r="WYV88" s="94"/>
      <c r="WYW88" s="94"/>
      <c r="WYX88" s="94"/>
      <c r="WYY88" s="94"/>
      <c r="WYZ88" s="94"/>
      <c r="WZA88" s="94"/>
      <c r="WZB88" s="94"/>
      <c r="WZC88" s="94"/>
      <c r="WZD88" s="94"/>
      <c r="WZE88" s="94"/>
      <c r="WZF88" s="94"/>
      <c r="WZG88" s="94"/>
      <c r="WZH88" s="94"/>
      <c r="WZI88" s="94"/>
      <c r="WZJ88" s="94"/>
      <c r="WZK88" s="94"/>
      <c r="WZL88" s="94"/>
      <c r="WZM88" s="94"/>
      <c r="WZN88" s="94"/>
      <c r="WZO88" s="94"/>
      <c r="WZP88" s="94"/>
      <c r="WZQ88" s="94"/>
      <c r="WZR88" s="94"/>
      <c r="WZS88" s="94"/>
      <c r="WZT88" s="94"/>
      <c r="WZU88" s="94"/>
      <c r="WZV88" s="94"/>
      <c r="WZW88" s="94"/>
      <c r="WZX88" s="94"/>
      <c r="WZY88" s="94"/>
      <c r="WZZ88" s="94"/>
      <c r="XAA88" s="94"/>
      <c r="XAB88" s="94"/>
      <c r="XAC88" s="94"/>
      <c r="XAD88" s="94"/>
      <c r="XAE88" s="94"/>
      <c r="XAF88" s="94"/>
      <c r="XAG88" s="94"/>
      <c r="XAH88" s="94"/>
      <c r="XAI88" s="94"/>
      <c r="XAJ88" s="94"/>
      <c r="XAK88" s="94"/>
      <c r="XAL88" s="94"/>
      <c r="XAM88" s="94"/>
      <c r="XAN88" s="94"/>
      <c r="XAO88" s="94"/>
      <c r="XAP88" s="94"/>
      <c r="XAQ88" s="94"/>
      <c r="XAR88" s="94"/>
      <c r="XAS88" s="94"/>
      <c r="XAT88" s="94"/>
      <c r="XAU88" s="94"/>
      <c r="XAV88" s="94"/>
      <c r="XAW88" s="94"/>
      <c r="XAX88" s="94"/>
      <c r="XAY88" s="94"/>
      <c r="XAZ88" s="94"/>
      <c r="XBA88" s="94"/>
      <c r="XBB88" s="94"/>
      <c r="XBC88" s="94"/>
      <c r="XBD88" s="94"/>
      <c r="XBE88" s="94"/>
      <c r="XBF88" s="94"/>
      <c r="XBG88" s="94"/>
      <c r="XBH88" s="94"/>
      <c r="XBI88" s="94"/>
      <c r="XBJ88" s="94"/>
      <c r="XBK88" s="94"/>
      <c r="XBL88" s="94"/>
      <c r="XBM88" s="94"/>
      <c r="XBN88" s="94"/>
      <c r="XBO88" s="94"/>
      <c r="XBP88" s="94"/>
      <c r="XBQ88" s="94"/>
      <c r="XBR88" s="94"/>
      <c r="XBS88" s="94"/>
      <c r="XBT88" s="94"/>
      <c r="XBU88" s="94"/>
      <c r="XBV88" s="94"/>
      <c r="XBW88" s="94"/>
      <c r="XBX88" s="94"/>
      <c r="XBY88" s="94"/>
      <c r="XBZ88" s="94"/>
      <c r="XCA88" s="94"/>
      <c r="XCB88" s="94"/>
      <c r="XCC88" s="94"/>
      <c r="XCD88" s="94"/>
      <c r="XCE88" s="94"/>
      <c r="XCF88" s="94"/>
      <c r="XCG88" s="94"/>
      <c r="XCH88" s="94"/>
      <c r="XCI88" s="94"/>
      <c r="XCJ88" s="94"/>
      <c r="XCK88" s="94"/>
      <c r="XCL88" s="94"/>
      <c r="XCM88" s="94"/>
      <c r="XCN88" s="94"/>
      <c r="XCO88" s="94"/>
      <c r="XCP88" s="94"/>
      <c r="XCQ88" s="94"/>
      <c r="XCR88" s="94"/>
      <c r="XCS88" s="94"/>
      <c r="XCT88" s="94"/>
      <c r="XCU88" s="94"/>
      <c r="XCV88" s="94"/>
      <c r="XCW88" s="94"/>
      <c r="XCX88" s="94"/>
      <c r="XCY88" s="94"/>
      <c r="XCZ88" s="94"/>
      <c r="XDA88" s="94"/>
      <c r="XDB88" s="94"/>
      <c r="XDC88" s="94"/>
      <c r="XDD88" s="94"/>
      <c r="XDE88" s="94"/>
      <c r="XDF88" s="94"/>
      <c r="XDG88" s="94"/>
      <c r="XDH88" s="94"/>
      <c r="XDI88" s="94"/>
      <c r="XDJ88" s="94"/>
      <c r="XDK88" s="94"/>
      <c r="XDL88" s="94"/>
      <c r="XDM88" s="94"/>
      <c r="XDN88" s="94"/>
      <c r="XDO88" s="94"/>
      <c r="XDP88" s="94"/>
      <c r="XDQ88" s="94"/>
      <c r="XDR88" s="94"/>
      <c r="XDS88" s="94"/>
      <c r="XDT88" s="94"/>
      <c r="XDU88" s="94"/>
      <c r="XDV88" s="94"/>
      <c r="XDW88" s="94"/>
      <c r="XDX88" s="94"/>
      <c r="XDY88" s="94"/>
      <c r="XDZ88" s="94"/>
      <c r="XEA88" s="94"/>
      <c r="XEB88" s="94"/>
      <c r="XEC88" s="94"/>
      <c r="XED88" s="94"/>
      <c r="XEE88" s="94"/>
      <c r="XEF88" s="94"/>
      <c r="XEG88" s="94"/>
      <c r="XEH88" s="94"/>
      <c r="XEI88" s="94"/>
      <c r="XEJ88" s="94"/>
      <c r="XEK88" s="94"/>
      <c r="XEL88" s="94"/>
      <c r="XEM88" s="94"/>
      <c r="XEN88" s="94"/>
      <c r="XEO88" s="94"/>
      <c r="XEP88" s="94"/>
    </row>
    <row r="89" spans="2:16370" x14ac:dyDescent="0.2">
      <c r="B89" s="113" t="str">
        <f t="shared" si="52"/>
        <v>R_D</v>
      </c>
      <c r="C89" s="114">
        <f t="shared" ref="C89:AH89" si="63">IFERROR((C47-$BI47)*LN(C47/$BI47),0)</f>
        <v>2.7940310426899876E-2</v>
      </c>
      <c r="D89" s="114">
        <f t="shared" si="63"/>
        <v>1.9546667669970665E-4</v>
      </c>
      <c r="E89" s="114">
        <f t="shared" si="63"/>
        <v>1.2442871174183939E-6</v>
      </c>
      <c r="F89" s="114">
        <f t="shared" si="63"/>
        <v>1.8675500954062042E-2</v>
      </c>
      <c r="G89" s="114">
        <f t="shared" si="63"/>
        <v>2.9560929067189516E-5</v>
      </c>
      <c r="H89" s="114">
        <f t="shared" si="63"/>
        <v>2.9810067904334064E-4</v>
      </c>
      <c r="I89" s="114">
        <f t="shared" si="63"/>
        <v>2.7271430364444339E-2</v>
      </c>
      <c r="J89" s="114">
        <f t="shared" si="63"/>
        <v>1.9904947595282812E-3</v>
      </c>
      <c r="K89" s="114">
        <f t="shared" si="63"/>
        <v>1.6382102365170898E-4</v>
      </c>
      <c r="L89" s="114">
        <f t="shared" si="63"/>
        <v>2.2786146545204344E-2</v>
      </c>
      <c r="M89" s="114">
        <f t="shared" si="63"/>
        <v>2.7260157763245099E-3</v>
      </c>
      <c r="N89" s="114">
        <f t="shared" si="63"/>
        <v>1.1368832603902651E-4</v>
      </c>
      <c r="O89" s="114">
        <f t="shared" si="63"/>
        <v>1.8247142257578054E-2</v>
      </c>
      <c r="P89" s="114">
        <f t="shared" si="63"/>
        <v>3.3524810154022379E-5</v>
      </c>
      <c r="Q89" s="114">
        <f t="shared" si="63"/>
        <v>2.336500275385212E-4</v>
      </c>
      <c r="R89" s="114">
        <f t="shared" si="63"/>
        <v>1.2888508416729715E-2</v>
      </c>
      <c r="S89" s="114">
        <f t="shared" si="63"/>
        <v>1.6312666671742062E-4</v>
      </c>
      <c r="T89" s="114">
        <f t="shared" si="63"/>
        <v>9.1215260645292526E-4</v>
      </c>
      <c r="U89" s="114">
        <f t="shared" si="63"/>
        <v>7.2063009056473129E-3</v>
      </c>
      <c r="V89" s="114">
        <f t="shared" si="63"/>
        <v>2.8889767713270379E-4</v>
      </c>
      <c r="W89" s="114">
        <f t="shared" si="63"/>
        <v>4.4249905642787595E-6</v>
      </c>
      <c r="X89" s="114">
        <f t="shared" si="63"/>
        <v>1.0764559822939584E-3</v>
      </c>
      <c r="Y89" s="114">
        <f t="shared" si="63"/>
        <v>8.2115469391501832E-5</v>
      </c>
      <c r="Z89" s="114">
        <f t="shared" si="63"/>
        <v>1.2937018694140286E-4</v>
      </c>
      <c r="AA89" s="114">
        <f t="shared" si="63"/>
        <v>1.5517000174598697E-3</v>
      </c>
      <c r="AB89" s="114">
        <f t="shared" si="63"/>
        <v>3.3572284596962977E-6</v>
      </c>
      <c r="AC89" s="114">
        <f t="shared" si="63"/>
        <v>7.3051795056223122E-4</v>
      </c>
      <c r="AD89" s="114">
        <f t="shared" si="63"/>
        <v>1.1333466822308632E-4</v>
      </c>
      <c r="AE89" s="114">
        <f t="shared" si="63"/>
        <v>2.7442706524609612E-4</v>
      </c>
      <c r="AF89" s="114">
        <f t="shared" si="63"/>
        <v>1.314943223017619E-3</v>
      </c>
      <c r="AG89" s="114">
        <f t="shared" si="63"/>
        <v>3.4433149156198224E-6</v>
      </c>
      <c r="AH89" s="114">
        <f t="shared" si="63"/>
        <v>6.9920453381883653E-5</v>
      </c>
      <c r="AI89" s="114">
        <f t="shared" ref="AI89:BH89" si="64">IFERROR((AI47-$BI47)*LN(AI47/$BI47),0)</f>
        <v>1.8364574581563223E-4</v>
      </c>
      <c r="AJ89" s="114">
        <f t="shared" si="64"/>
        <v>5.226560226761406E-6</v>
      </c>
      <c r="AK89" s="114">
        <f t="shared" si="64"/>
        <v>2.0357955391659985E-4</v>
      </c>
      <c r="AL89" s="114">
        <f t="shared" si="64"/>
        <v>1.3933146290195065E-3</v>
      </c>
      <c r="AM89" s="114">
        <f t="shared" si="64"/>
        <v>4.6152799195093495E-4</v>
      </c>
      <c r="AN89" s="114">
        <f t="shared" si="64"/>
        <v>7.0014104656119814E-5</v>
      </c>
      <c r="AO89" s="114">
        <f t="shared" si="64"/>
        <v>1.7175343738878295E-3</v>
      </c>
      <c r="AP89" s="114">
        <f t="shared" si="64"/>
        <v>1.3164889189636505E-9</v>
      </c>
      <c r="AQ89" s="114">
        <f t="shared" si="64"/>
        <v>1.1400313565054223E-3</v>
      </c>
      <c r="AR89" s="114">
        <f t="shared" si="64"/>
        <v>1.3748462631072236E-3</v>
      </c>
      <c r="AS89" s="114">
        <f t="shared" si="64"/>
        <v>9.3307630577873398E-5</v>
      </c>
      <c r="AT89" s="114">
        <f t="shared" si="64"/>
        <v>3.444144124612787E-4</v>
      </c>
      <c r="AU89" s="114">
        <f t="shared" si="64"/>
        <v>9.917524066269522E-4</v>
      </c>
      <c r="AV89" s="114">
        <f t="shared" si="64"/>
        <v>3.4350907715169436E-4</v>
      </c>
      <c r="AW89" s="114">
        <f t="shared" si="64"/>
        <v>1.8142668185871406E-5</v>
      </c>
      <c r="AX89" s="114">
        <f t="shared" si="64"/>
        <v>5.0438677885232052E-6</v>
      </c>
      <c r="AY89" s="114">
        <f t="shared" si="64"/>
        <v>4.6333739281952802E-4</v>
      </c>
      <c r="AZ89" s="114">
        <f t="shared" si="64"/>
        <v>2.6181865280590908E-4</v>
      </c>
      <c r="BA89" s="114">
        <f t="shared" si="64"/>
        <v>8.2051191140893888E-5</v>
      </c>
      <c r="BB89" s="114">
        <f t="shared" si="64"/>
        <v>8.1352869847832709E-6</v>
      </c>
      <c r="BC89" s="114">
        <f t="shared" si="64"/>
        <v>5.4836174556368103E-4</v>
      </c>
      <c r="BD89" s="114">
        <f t="shared" si="64"/>
        <v>5.2573114983998079E-4</v>
      </c>
      <c r="BE89" s="114">
        <f t="shared" si="64"/>
        <v>2.3631493135781477E-4</v>
      </c>
      <c r="BF89" s="114">
        <f t="shared" si="64"/>
        <v>4.9673744235199225E-6</v>
      </c>
      <c r="BG89" s="114">
        <f t="shared" si="64"/>
        <v>8.5401717623553289E-4</v>
      </c>
      <c r="BH89" s="114">
        <f t="shared" si="64"/>
        <v>3.3589435950504984E-5</v>
      </c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  <c r="CO89" s="94"/>
      <c r="CP89" s="94"/>
      <c r="CQ89" s="94"/>
      <c r="CR89" s="94"/>
      <c r="CS89" s="94"/>
      <c r="CT89" s="94"/>
      <c r="CU89" s="94"/>
      <c r="CV89" s="94"/>
      <c r="CW89" s="94"/>
      <c r="CX89" s="94"/>
      <c r="CY89" s="94"/>
      <c r="CZ89" s="94"/>
      <c r="DA89" s="94"/>
      <c r="DB89" s="94"/>
      <c r="DC89" s="94"/>
      <c r="DD89" s="94"/>
      <c r="DE89" s="94"/>
      <c r="DF89" s="94"/>
      <c r="DG89" s="94"/>
      <c r="DH89" s="94"/>
      <c r="DI89" s="94"/>
      <c r="DJ89" s="94"/>
      <c r="DK89" s="94"/>
      <c r="DL89" s="94"/>
      <c r="DM89" s="94"/>
      <c r="DN89" s="94"/>
      <c r="DO89" s="94"/>
      <c r="DP89" s="94"/>
      <c r="DQ89" s="94"/>
      <c r="DR89" s="94"/>
      <c r="DS89" s="94"/>
      <c r="DT89" s="94"/>
      <c r="DU89" s="94"/>
      <c r="DV89" s="94"/>
      <c r="DW89" s="94"/>
      <c r="DX89" s="94"/>
      <c r="DY89" s="94"/>
      <c r="DZ89" s="94"/>
      <c r="EA89" s="94"/>
      <c r="EB89" s="94"/>
      <c r="EC89" s="94"/>
      <c r="ED89" s="94"/>
      <c r="EE89" s="94"/>
      <c r="EF89" s="94"/>
      <c r="EG89" s="94"/>
      <c r="EH89" s="94"/>
      <c r="EI89" s="94"/>
      <c r="EJ89" s="94"/>
      <c r="EK89" s="94"/>
      <c r="EL89" s="94"/>
      <c r="EM89" s="94"/>
      <c r="EN89" s="94"/>
      <c r="EO89" s="94"/>
      <c r="EP89" s="94"/>
      <c r="EQ89" s="94"/>
      <c r="ER89" s="94"/>
      <c r="ES89" s="94"/>
      <c r="ET89" s="94"/>
      <c r="EU89" s="94"/>
      <c r="EV89" s="94"/>
      <c r="EW89" s="94"/>
      <c r="EX89" s="94"/>
      <c r="EY89" s="94"/>
      <c r="EZ89" s="94"/>
      <c r="FA89" s="94"/>
      <c r="FB89" s="94"/>
      <c r="FC89" s="94"/>
      <c r="FD89" s="94"/>
      <c r="FE89" s="94"/>
      <c r="FF89" s="94"/>
      <c r="FG89" s="94"/>
      <c r="FH89" s="94"/>
      <c r="FI89" s="94"/>
      <c r="FJ89" s="94"/>
      <c r="FK89" s="94"/>
      <c r="FL89" s="94"/>
      <c r="FM89" s="94"/>
      <c r="FN89" s="94"/>
      <c r="FO89" s="94"/>
      <c r="FP89" s="94"/>
      <c r="FQ89" s="94"/>
      <c r="FR89" s="94"/>
      <c r="FS89" s="94"/>
      <c r="FT89" s="94"/>
      <c r="FU89" s="94"/>
      <c r="FV89" s="94"/>
      <c r="FW89" s="94"/>
      <c r="FX89" s="94"/>
      <c r="FY89" s="94"/>
      <c r="FZ89" s="94"/>
      <c r="GA89" s="94"/>
      <c r="GB89" s="94"/>
      <c r="GC89" s="94"/>
      <c r="GD89" s="94"/>
      <c r="GE89" s="94"/>
      <c r="GF89" s="94"/>
      <c r="GG89" s="94"/>
      <c r="GH89" s="94"/>
      <c r="GI89" s="94"/>
      <c r="GJ89" s="94"/>
      <c r="GK89" s="94"/>
      <c r="GL89" s="94"/>
      <c r="GM89" s="94"/>
      <c r="GN89" s="94"/>
      <c r="GO89" s="94"/>
      <c r="GP89" s="94"/>
      <c r="GQ89" s="94"/>
      <c r="GR89" s="94"/>
      <c r="GS89" s="94"/>
      <c r="GT89" s="94"/>
      <c r="GU89" s="94"/>
      <c r="GV89" s="94"/>
      <c r="GW89" s="94"/>
      <c r="GX89" s="94"/>
      <c r="GY89" s="94"/>
      <c r="GZ89" s="94"/>
      <c r="HA89" s="94"/>
      <c r="HB89" s="94"/>
      <c r="HC89" s="94"/>
      <c r="HD89" s="94"/>
      <c r="HE89" s="94"/>
      <c r="HF89" s="94"/>
      <c r="HG89" s="94"/>
      <c r="HH89" s="94"/>
      <c r="HI89" s="94"/>
      <c r="HJ89" s="94"/>
      <c r="HK89" s="94"/>
      <c r="HL89" s="94"/>
      <c r="HM89" s="94"/>
      <c r="HN89" s="94"/>
      <c r="HO89" s="94"/>
      <c r="HP89" s="94"/>
      <c r="HQ89" s="94"/>
      <c r="HR89" s="94"/>
      <c r="HS89" s="94"/>
      <c r="HT89" s="94"/>
      <c r="HU89" s="94"/>
      <c r="HV89" s="94"/>
      <c r="HW89" s="94"/>
      <c r="HX89" s="94"/>
      <c r="HY89" s="94"/>
      <c r="HZ89" s="94"/>
      <c r="IA89" s="94"/>
      <c r="IB89" s="94"/>
      <c r="IC89" s="94"/>
      <c r="ID89" s="94"/>
      <c r="IE89" s="94"/>
      <c r="IF89" s="94"/>
      <c r="IG89" s="94"/>
      <c r="IH89" s="94"/>
      <c r="II89" s="94"/>
      <c r="IJ89" s="94"/>
      <c r="IK89" s="94"/>
      <c r="IL89" s="94"/>
      <c r="IM89" s="94"/>
      <c r="IN89" s="94"/>
      <c r="IO89" s="94"/>
      <c r="IP89" s="94"/>
      <c r="IQ89" s="94"/>
      <c r="IR89" s="94"/>
      <c r="IS89" s="94"/>
      <c r="IT89" s="94"/>
      <c r="IU89" s="94"/>
      <c r="IV89" s="94"/>
      <c r="IW89" s="94"/>
      <c r="IX89" s="94"/>
      <c r="IY89" s="94"/>
      <c r="IZ89" s="94"/>
      <c r="JA89" s="94"/>
      <c r="JB89" s="94"/>
      <c r="JC89" s="94"/>
      <c r="JD89" s="94"/>
      <c r="JE89" s="94"/>
      <c r="JF89" s="94"/>
      <c r="JG89" s="94"/>
      <c r="JH89" s="94"/>
      <c r="JI89" s="94"/>
      <c r="JJ89" s="94"/>
      <c r="JK89" s="94"/>
      <c r="JL89" s="94"/>
      <c r="JM89" s="94"/>
      <c r="JN89" s="94"/>
      <c r="JO89" s="94"/>
      <c r="JP89" s="94"/>
      <c r="JQ89" s="94"/>
      <c r="JR89" s="94"/>
      <c r="JS89" s="94"/>
      <c r="JT89" s="94"/>
      <c r="JU89" s="94"/>
      <c r="JV89" s="94"/>
      <c r="JW89" s="94"/>
      <c r="JX89" s="94"/>
      <c r="JY89" s="94"/>
      <c r="JZ89" s="94"/>
      <c r="KA89" s="94"/>
      <c r="KB89" s="94"/>
      <c r="KC89" s="94"/>
      <c r="KD89" s="94"/>
      <c r="KE89" s="94"/>
      <c r="KF89" s="94"/>
      <c r="KG89" s="94"/>
      <c r="KH89" s="94"/>
      <c r="KI89" s="94"/>
      <c r="KJ89" s="94"/>
      <c r="KK89" s="94"/>
      <c r="KL89" s="94"/>
      <c r="KM89" s="94"/>
      <c r="KN89" s="94"/>
      <c r="KO89" s="94"/>
      <c r="KP89" s="94"/>
      <c r="KQ89" s="94"/>
      <c r="KR89" s="94"/>
      <c r="KS89" s="94"/>
      <c r="KT89" s="94"/>
      <c r="KU89" s="94"/>
      <c r="KV89" s="94"/>
      <c r="KW89" s="94"/>
      <c r="KX89" s="94"/>
      <c r="KY89" s="94"/>
      <c r="KZ89" s="94"/>
      <c r="LA89" s="94"/>
      <c r="LB89" s="94"/>
      <c r="LC89" s="94"/>
      <c r="LD89" s="94"/>
      <c r="LE89" s="94"/>
      <c r="LF89" s="94"/>
      <c r="LG89" s="94"/>
      <c r="LH89" s="94"/>
      <c r="LI89" s="94"/>
      <c r="LJ89" s="94"/>
      <c r="LK89" s="94"/>
      <c r="LL89" s="94"/>
      <c r="LM89" s="94"/>
      <c r="LN89" s="94"/>
      <c r="LO89" s="94"/>
      <c r="LP89" s="94"/>
      <c r="LQ89" s="94"/>
      <c r="LR89" s="94"/>
      <c r="LS89" s="94"/>
      <c r="LT89" s="94"/>
      <c r="LU89" s="94"/>
      <c r="LV89" s="94"/>
      <c r="LW89" s="94"/>
      <c r="LX89" s="94"/>
      <c r="LY89" s="94"/>
      <c r="LZ89" s="94"/>
      <c r="MA89" s="94"/>
      <c r="MB89" s="94"/>
      <c r="MC89" s="94"/>
      <c r="MD89" s="94"/>
      <c r="ME89" s="94"/>
      <c r="MF89" s="94"/>
      <c r="MG89" s="94"/>
      <c r="MH89" s="94"/>
      <c r="MI89" s="94"/>
      <c r="MJ89" s="94"/>
      <c r="MK89" s="94"/>
      <c r="ML89" s="94"/>
      <c r="MM89" s="94"/>
      <c r="MN89" s="94"/>
      <c r="MO89" s="94"/>
      <c r="MP89" s="94"/>
      <c r="MQ89" s="94"/>
      <c r="MR89" s="94"/>
      <c r="MS89" s="94"/>
      <c r="MT89" s="94"/>
      <c r="MU89" s="94"/>
      <c r="MV89" s="94"/>
      <c r="MW89" s="94"/>
      <c r="MX89" s="94"/>
      <c r="MY89" s="94"/>
      <c r="MZ89" s="94"/>
      <c r="NA89" s="94"/>
      <c r="NB89" s="94"/>
      <c r="NC89" s="94"/>
      <c r="ND89" s="94"/>
      <c r="NE89" s="94"/>
      <c r="NF89" s="94"/>
      <c r="NG89" s="94"/>
      <c r="NH89" s="94"/>
      <c r="NI89" s="94"/>
      <c r="NJ89" s="94"/>
      <c r="NK89" s="94"/>
      <c r="NL89" s="94"/>
      <c r="NM89" s="94"/>
      <c r="NN89" s="94"/>
      <c r="NO89" s="94"/>
      <c r="NP89" s="94"/>
      <c r="NQ89" s="94"/>
      <c r="NR89" s="94"/>
      <c r="NS89" s="94"/>
      <c r="NT89" s="94"/>
      <c r="NU89" s="94"/>
      <c r="NV89" s="94"/>
      <c r="NW89" s="94"/>
      <c r="NX89" s="94"/>
      <c r="NY89" s="94"/>
      <c r="NZ89" s="94"/>
      <c r="OA89" s="94"/>
      <c r="OB89" s="94"/>
      <c r="OC89" s="94"/>
      <c r="OD89" s="94"/>
      <c r="OE89" s="94"/>
      <c r="OF89" s="94"/>
      <c r="OG89" s="94"/>
      <c r="OH89" s="94"/>
      <c r="OI89" s="94"/>
      <c r="OJ89" s="94"/>
      <c r="OK89" s="94"/>
      <c r="OL89" s="94"/>
      <c r="OM89" s="94"/>
      <c r="ON89" s="94"/>
      <c r="OO89" s="94"/>
      <c r="OP89" s="94"/>
      <c r="OQ89" s="94"/>
      <c r="OR89" s="94"/>
      <c r="OS89" s="94"/>
      <c r="OT89" s="94"/>
      <c r="OU89" s="94"/>
      <c r="OV89" s="94"/>
      <c r="OW89" s="94"/>
      <c r="OX89" s="94"/>
      <c r="OY89" s="94"/>
      <c r="OZ89" s="94"/>
      <c r="PA89" s="94"/>
      <c r="PB89" s="94"/>
      <c r="PC89" s="94"/>
      <c r="PD89" s="94"/>
      <c r="PE89" s="94"/>
      <c r="PF89" s="94"/>
      <c r="PG89" s="94"/>
      <c r="PH89" s="94"/>
      <c r="PI89" s="94"/>
      <c r="PJ89" s="94"/>
      <c r="PK89" s="94"/>
      <c r="PL89" s="94"/>
      <c r="PM89" s="94"/>
      <c r="PN89" s="94"/>
      <c r="PO89" s="94"/>
      <c r="PP89" s="94"/>
      <c r="PQ89" s="94"/>
      <c r="PR89" s="94"/>
      <c r="PS89" s="94"/>
      <c r="PT89" s="94"/>
      <c r="PU89" s="94"/>
      <c r="PV89" s="94"/>
      <c r="PW89" s="94"/>
      <c r="PX89" s="94"/>
      <c r="PY89" s="94"/>
      <c r="PZ89" s="94"/>
      <c r="QA89" s="94"/>
      <c r="QB89" s="94"/>
      <c r="QC89" s="94"/>
      <c r="QD89" s="94"/>
      <c r="QE89" s="94"/>
      <c r="QF89" s="94"/>
      <c r="QG89" s="94"/>
      <c r="QH89" s="94"/>
      <c r="QI89" s="94"/>
      <c r="QJ89" s="94"/>
      <c r="QK89" s="94"/>
      <c r="QL89" s="94"/>
      <c r="QM89" s="94"/>
      <c r="QN89" s="94"/>
      <c r="QO89" s="94"/>
      <c r="QP89" s="94"/>
      <c r="QQ89" s="94"/>
      <c r="QR89" s="94"/>
      <c r="QS89" s="94"/>
      <c r="QT89" s="94"/>
      <c r="QU89" s="94"/>
      <c r="QV89" s="94"/>
      <c r="QW89" s="94"/>
      <c r="QX89" s="94"/>
      <c r="QY89" s="94"/>
      <c r="QZ89" s="94"/>
      <c r="RA89" s="94"/>
      <c r="RB89" s="94"/>
      <c r="RC89" s="94"/>
      <c r="RD89" s="94"/>
      <c r="RE89" s="94"/>
      <c r="RF89" s="94"/>
      <c r="RG89" s="94"/>
      <c r="RH89" s="94"/>
      <c r="RI89" s="94"/>
      <c r="RJ89" s="94"/>
      <c r="RK89" s="94"/>
      <c r="RL89" s="94"/>
      <c r="RM89" s="94"/>
      <c r="RN89" s="94"/>
      <c r="RO89" s="94"/>
      <c r="RP89" s="94"/>
      <c r="RQ89" s="94"/>
      <c r="RR89" s="94"/>
      <c r="RS89" s="94"/>
      <c r="RT89" s="94"/>
      <c r="RU89" s="94"/>
      <c r="RV89" s="94"/>
      <c r="RW89" s="94"/>
      <c r="RX89" s="94"/>
      <c r="RY89" s="94"/>
      <c r="RZ89" s="94"/>
      <c r="SA89" s="94"/>
      <c r="SB89" s="94"/>
      <c r="SC89" s="94"/>
      <c r="SD89" s="94"/>
      <c r="SE89" s="94"/>
      <c r="SF89" s="94"/>
      <c r="SG89" s="94"/>
      <c r="SH89" s="94"/>
      <c r="SI89" s="94"/>
      <c r="SJ89" s="94"/>
      <c r="SK89" s="94"/>
      <c r="SL89" s="94"/>
      <c r="SM89" s="94"/>
      <c r="SN89" s="94"/>
      <c r="SO89" s="94"/>
      <c r="SP89" s="94"/>
      <c r="SQ89" s="94"/>
      <c r="SR89" s="94"/>
      <c r="SS89" s="94"/>
      <c r="ST89" s="94"/>
      <c r="SU89" s="94"/>
      <c r="SV89" s="94"/>
      <c r="SW89" s="94"/>
      <c r="SX89" s="94"/>
      <c r="SY89" s="94"/>
      <c r="SZ89" s="94"/>
      <c r="TA89" s="94"/>
      <c r="TB89" s="94"/>
      <c r="TC89" s="94"/>
      <c r="TD89" s="94"/>
      <c r="TE89" s="94"/>
      <c r="TF89" s="94"/>
      <c r="TG89" s="94"/>
      <c r="TH89" s="94"/>
      <c r="TI89" s="94"/>
      <c r="TJ89" s="94"/>
      <c r="TK89" s="94"/>
      <c r="TL89" s="94"/>
      <c r="TM89" s="94"/>
      <c r="TN89" s="94"/>
      <c r="TO89" s="94"/>
      <c r="TP89" s="94"/>
      <c r="TQ89" s="94"/>
      <c r="TR89" s="94"/>
      <c r="TS89" s="94"/>
      <c r="TT89" s="94"/>
      <c r="TU89" s="94"/>
      <c r="TV89" s="94"/>
      <c r="TW89" s="94"/>
      <c r="TX89" s="94"/>
      <c r="TY89" s="94"/>
      <c r="TZ89" s="94"/>
      <c r="UA89" s="94"/>
      <c r="UB89" s="94"/>
      <c r="UC89" s="94"/>
      <c r="UD89" s="94"/>
      <c r="UE89" s="94"/>
      <c r="UF89" s="94"/>
      <c r="UG89" s="94"/>
      <c r="UH89" s="94"/>
      <c r="UI89" s="94"/>
      <c r="UJ89" s="94"/>
      <c r="UK89" s="94"/>
      <c r="UL89" s="94"/>
      <c r="UM89" s="94"/>
      <c r="UN89" s="94"/>
      <c r="UO89" s="94"/>
      <c r="UP89" s="94"/>
      <c r="UQ89" s="94"/>
      <c r="UR89" s="94"/>
      <c r="US89" s="94"/>
      <c r="UT89" s="94"/>
      <c r="UU89" s="94"/>
      <c r="UV89" s="94"/>
      <c r="UW89" s="94"/>
      <c r="UX89" s="94"/>
      <c r="UY89" s="94"/>
      <c r="UZ89" s="94"/>
      <c r="VA89" s="94"/>
      <c r="VB89" s="94"/>
      <c r="VC89" s="94"/>
      <c r="VD89" s="94"/>
      <c r="VE89" s="94"/>
      <c r="VF89" s="94"/>
      <c r="VG89" s="94"/>
      <c r="VH89" s="94"/>
      <c r="VI89" s="94"/>
      <c r="VJ89" s="94"/>
      <c r="VK89" s="94"/>
      <c r="VL89" s="94"/>
      <c r="VM89" s="94"/>
      <c r="VN89" s="94"/>
      <c r="VO89" s="94"/>
      <c r="VP89" s="94"/>
      <c r="VQ89" s="94"/>
      <c r="VR89" s="94"/>
      <c r="VS89" s="94"/>
      <c r="VT89" s="94"/>
      <c r="VU89" s="94"/>
      <c r="VV89" s="94"/>
      <c r="VW89" s="94"/>
      <c r="VX89" s="94"/>
      <c r="VY89" s="94"/>
      <c r="VZ89" s="94"/>
      <c r="WA89" s="94"/>
      <c r="WB89" s="94"/>
      <c r="WC89" s="94"/>
      <c r="WD89" s="94"/>
      <c r="WE89" s="94"/>
      <c r="WF89" s="94"/>
      <c r="WG89" s="94"/>
      <c r="WH89" s="94"/>
      <c r="WI89" s="94"/>
      <c r="WJ89" s="94"/>
      <c r="WK89" s="94"/>
      <c r="WL89" s="94"/>
      <c r="WM89" s="94"/>
      <c r="WN89" s="94"/>
      <c r="WO89" s="94"/>
      <c r="WP89" s="94"/>
      <c r="WQ89" s="94"/>
      <c r="WR89" s="94"/>
      <c r="WS89" s="94"/>
      <c r="WT89" s="94"/>
      <c r="WU89" s="94"/>
      <c r="WV89" s="94"/>
      <c r="WW89" s="94"/>
      <c r="WX89" s="94"/>
      <c r="WY89" s="94"/>
      <c r="WZ89" s="94"/>
      <c r="XA89" s="94"/>
      <c r="XB89" s="94"/>
      <c r="XC89" s="94"/>
      <c r="XD89" s="94"/>
      <c r="XE89" s="94"/>
      <c r="XF89" s="94"/>
      <c r="XG89" s="94"/>
      <c r="XH89" s="94"/>
      <c r="XI89" s="94"/>
      <c r="XJ89" s="94"/>
      <c r="XK89" s="94"/>
      <c r="XL89" s="94"/>
      <c r="XM89" s="94"/>
      <c r="XN89" s="94"/>
      <c r="XO89" s="94"/>
      <c r="XP89" s="94"/>
      <c r="XQ89" s="94"/>
      <c r="XR89" s="94"/>
      <c r="XS89" s="94"/>
      <c r="XT89" s="94"/>
      <c r="XU89" s="94"/>
      <c r="XV89" s="94"/>
      <c r="XW89" s="94"/>
      <c r="XX89" s="94"/>
      <c r="XY89" s="94"/>
      <c r="XZ89" s="94"/>
      <c r="YA89" s="94"/>
      <c r="YB89" s="94"/>
      <c r="YC89" s="94"/>
      <c r="YD89" s="94"/>
      <c r="YE89" s="94"/>
      <c r="YF89" s="94"/>
      <c r="YG89" s="94"/>
      <c r="YH89" s="94"/>
      <c r="YI89" s="94"/>
      <c r="YJ89" s="94"/>
      <c r="YK89" s="94"/>
      <c r="YL89" s="94"/>
      <c r="YM89" s="94"/>
      <c r="YN89" s="94"/>
      <c r="YO89" s="94"/>
      <c r="YP89" s="94"/>
      <c r="YQ89" s="94"/>
      <c r="YR89" s="94"/>
      <c r="YS89" s="94"/>
      <c r="YT89" s="94"/>
      <c r="YU89" s="94"/>
      <c r="YV89" s="94"/>
      <c r="YW89" s="94"/>
      <c r="YX89" s="94"/>
      <c r="YY89" s="94"/>
      <c r="YZ89" s="94"/>
      <c r="ZA89" s="94"/>
      <c r="ZB89" s="94"/>
      <c r="ZC89" s="94"/>
      <c r="ZD89" s="94"/>
      <c r="ZE89" s="94"/>
      <c r="ZF89" s="94"/>
      <c r="ZG89" s="94"/>
      <c r="ZH89" s="94"/>
      <c r="ZI89" s="94"/>
      <c r="ZJ89" s="94"/>
      <c r="ZK89" s="94"/>
      <c r="ZL89" s="94"/>
      <c r="ZM89" s="94"/>
      <c r="ZN89" s="94"/>
      <c r="ZO89" s="94"/>
      <c r="ZP89" s="94"/>
      <c r="ZQ89" s="94"/>
      <c r="ZR89" s="94"/>
      <c r="ZS89" s="94"/>
      <c r="ZT89" s="94"/>
      <c r="ZU89" s="94"/>
      <c r="ZV89" s="94"/>
      <c r="ZW89" s="94"/>
      <c r="ZX89" s="94"/>
      <c r="ZY89" s="94"/>
      <c r="ZZ89" s="94"/>
      <c r="AAA89" s="94"/>
      <c r="AAB89" s="94"/>
      <c r="AAC89" s="94"/>
      <c r="AAD89" s="94"/>
      <c r="AAE89" s="94"/>
      <c r="AAF89" s="94"/>
      <c r="AAG89" s="94"/>
      <c r="AAH89" s="94"/>
      <c r="AAI89" s="94"/>
      <c r="AAJ89" s="94"/>
      <c r="AAK89" s="94"/>
      <c r="AAL89" s="94"/>
      <c r="AAM89" s="94"/>
      <c r="AAN89" s="94"/>
      <c r="AAO89" s="94"/>
      <c r="AAP89" s="94"/>
      <c r="AAQ89" s="94"/>
      <c r="AAR89" s="94"/>
      <c r="AAS89" s="94"/>
      <c r="AAT89" s="94"/>
      <c r="AAU89" s="94"/>
      <c r="AAV89" s="94"/>
      <c r="AAW89" s="94"/>
      <c r="AAX89" s="94"/>
      <c r="AAY89" s="94"/>
      <c r="AAZ89" s="94"/>
      <c r="ABA89" s="94"/>
      <c r="ABB89" s="94"/>
      <c r="ABC89" s="94"/>
      <c r="ABD89" s="94"/>
      <c r="ABE89" s="94"/>
      <c r="ABF89" s="94"/>
      <c r="ABG89" s="94"/>
      <c r="ABH89" s="94"/>
      <c r="ABI89" s="94"/>
      <c r="ABJ89" s="94"/>
      <c r="ABK89" s="94"/>
      <c r="ABL89" s="94"/>
      <c r="ABM89" s="94"/>
      <c r="ABN89" s="94"/>
      <c r="ABO89" s="94"/>
      <c r="ABP89" s="94"/>
      <c r="ABQ89" s="94"/>
      <c r="ABR89" s="94"/>
      <c r="ABS89" s="94"/>
      <c r="ABT89" s="94"/>
      <c r="ABU89" s="94"/>
      <c r="ABV89" s="94"/>
      <c r="ABW89" s="94"/>
      <c r="ABX89" s="94"/>
      <c r="ABY89" s="94"/>
      <c r="ABZ89" s="94"/>
      <c r="ACA89" s="94"/>
      <c r="ACB89" s="94"/>
      <c r="ACC89" s="94"/>
      <c r="ACD89" s="94"/>
      <c r="ACE89" s="94"/>
      <c r="ACF89" s="94"/>
      <c r="ACG89" s="94"/>
      <c r="ACH89" s="94"/>
      <c r="ACI89" s="94"/>
      <c r="ACJ89" s="94"/>
      <c r="ACK89" s="94"/>
      <c r="ACL89" s="94"/>
      <c r="ACM89" s="94"/>
      <c r="ACN89" s="94"/>
      <c r="ACO89" s="94"/>
      <c r="ACP89" s="94"/>
      <c r="ACQ89" s="94"/>
      <c r="ACR89" s="94"/>
      <c r="ACS89" s="94"/>
      <c r="ACT89" s="94"/>
      <c r="ACU89" s="94"/>
      <c r="ACV89" s="94"/>
      <c r="ACW89" s="94"/>
      <c r="ACX89" s="94"/>
      <c r="ACY89" s="94"/>
      <c r="ACZ89" s="94"/>
      <c r="ADA89" s="94"/>
      <c r="ADB89" s="94"/>
      <c r="ADC89" s="94"/>
      <c r="ADD89" s="94"/>
      <c r="ADE89" s="94"/>
      <c r="ADF89" s="94"/>
      <c r="ADG89" s="94"/>
      <c r="ADH89" s="94"/>
      <c r="ADI89" s="94"/>
      <c r="ADJ89" s="94"/>
      <c r="ADK89" s="94"/>
      <c r="ADL89" s="94"/>
      <c r="ADM89" s="94"/>
      <c r="ADN89" s="94"/>
      <c r="ADO89" s="94"/>
      <c r="ADP89" s="94"/>
      <c r="ADQ89" s="94"/>
      <c r="ADR89" s="94"/>
      <c r="ADS89" s="94"/>
      <c r="ADT89" s="94"/>
      <c r="ADU89" s="94"/>
      <c r="ADV89" s="94"/>
      <c r="ADW89" s="94"/>
      <c r="ADX89" s="94"/>
      <c r="ADY89" s="94"/>
      <c r="ADZ89" s="94"/>
      <c r="AEA89" s="94"/>
      <c r="AEB89" s="94"/>
      <c r="AEC89" s="94"/>
      <c r="AED89" s="94"/>
      <c r="AEE89" s="94"/>
      <c r="AEF89" s="94"/>
      <c r="AEG89" s="94"/>
      <c r="AEH89" s="94"/>
      <c r="AEI89" s="94"/>
      <c r="AEJ89" s="94"/>
      <c r="AEK89" s="94"/>
      <c r="AEL89" s="94"/>
      <c r="AEM89" s="94"/>
      <c r="AEN89" s="94"/>
      <c r="AEO89" s="94"/>
      <c r="AEP89" s="94"/>
      <c r="AEQ89" s="94"/>
      <c r="AER89" s="94"/>
      <c r="AES89" s="94"/>
      <c r="AET89" s="94"/>
      <c r="AEU89" s="94"/>
      <c r="AEV89" s="94"/>
      <c r="AEW89" s="94"/>
      <c r="AEX89" s="94"/>
      <c r="AEY89" s="94"/>
      <c r="AEZ89" s="94"/>
      <c r="AFA89" s="94"/>
      <c r="AFB89" s="94"/>
      <c r="AFC89" s="94"/>
      <c r="AFD89" s="94"/>
      <c r="AFE89" s="94"/>
      <c r="AFF89" s="94"/>
      <c r="AFG89" s="94"/>
      <c r="AFH89" s="94"/>
      <c r="AFI89" s="94"/>
      <c r="AFJ89" s="94"/>
      <c r="AFK89" s="94"/>
      <c r="AFL89" s="94"/>
      <c r="AFM89" s="94"/>
      <c r="AFN89" s="94"/>
      <c r="AFO89" s="94"/>
      <c r="AFP89" s="94"/>
      <c r="AFQ89" s="94"/>
      <c r="AFR89" s="94"/>
      <c r="AFS89" s="94"/>
      <c r="AFT89" s="94"/>
      <c r="AFU89" s="94"/>
      <c r="AFV89" s="94"/>
      <c r="AFW89" s="94"/>
      <c r="AFX89" s="94"/>
      <c r="AFY89" s="94"/>
      <c r="AFZ89" s="94"/>
      <c r="AGA89" s="94"/>
      <c r="AGB89" s="94"/>
      <c r="AGC89" s="94"/>
      <c r="AGD89" s="94"/>
      <c r="AGE89" s="94"/>
      <c r="AGF89" s="94"/>
      <c r="AGG89" s="94"/>
      <c r="AGH89" s="94"/>
      <c r="AGI89" s="94"/>
      <c r="AGJ89" s="94"/>
      <c r="AGK89" s="94"/>
      <c r="AGL89" s="94"/>
      <c r="AGM89" s="94"/>
      <c r="AGN89" s="94"/>
      <c r="AGO89" s="94"/>
      <c r="AGP89" s="94"/>
      <c r="AGQ89" s="94"/>
      <c r="AGR89" s="94"/>
      <c r="AGS89" s="94"/>
      <c r="AGT89" s="94"/>
      <c r="AGU89" s="94"/>
      <c r="AGV89" s="94"/>
      <c r="AGW89" s="94"/>
      <c r="AGX89" s="94"/>
      <c r="AGY89" s="94"/>
      <c r="AGZ89" s="94"/>
      <c r="AHA89" s="94"/>
      <c r="AHB89" s="94"/>
      <c r="AHC89" s="94"/>
      <c r="AHD89" s="94"/>
      <c r="AHE89" s="94"/>
      <c r="AHF89" s="94"/>
      <c r="AHG89" s="94"/>
      <c r="AHH89" s="94"/>
      <c r="AHI89" s="94"/>
      <c r="AHJ89" s="94"/>
      <c r="AHK89" s="94"/>
      <c r="AHL89" s="94"/>
      <c r="AHM89" s="94"/>
      <c r="AHN89" s="94"/>
      <c r="AHO89" s="94"/>
      <c r="AHP89" s="94"/>
      <c r="AHQ89" s="94"/>
      <c r="AHR89" s="94"/>
      <c r="AHS89" s="94"/>
      <c r="AHT89" s="94"/>
      <c r="AHU89" s="94"/>
      <c r="AHV89" s="94"/>
      <c r="AHW89" s="94"/>
      <c r="AHX89" s="94"/>
      <c r="AHY89" s="94"/>
      <c r="AHZ89" s="94"/>
      <c r="AIA89" s="94"/>
      <c r="AIB89" s="94"/>
      <c r="AIC89" s="94"/>
      <c r="AID89" s="94"/>
      <c r="AIE89" s="94"/>
      <c r="AIF89" s="94"/>
      <c r="AIG89" s="94"/>
      <c r="AIH89" s="94"/>
      <c r="AII89" s="94"/>
      <c r="AIJ89" s="94"/>
      <c r="AIK89" s="94"/>
      <c r="AIL89" s="94"/>
      <c r="AIM89" s="94"/>
      <c r="AIN89" s="94"/>
      <c r="AIO89" s="94"/>
      <c r="AIP89" s="94"/>
      <c r="AIQ89" s="94"/>
      <c r="AIR89" s="94"/>
      <c r="AIS89" s="94"/>
      <c r="AIT89" s="94"/>
      <c r="AIU89" s="94"/>
      <c r="AIV89" s="94"/>
      <c r="AIW89" s="94"/>
      <c r="AIX89" s="94"/>
      <c r="AIY89" s="94"/>
      <c r="AIZ89" s="94"/>
      <c r="AJA89" s="94"/>
      <c r="AJB89" s="94"/>
      <c r="AJC89" s="94"/>
      <c r="AJD89" s="94"/>
      <c r="AJE89" s="94"/>
      <c r="AJF89" s="94"/>
      <c r="AJG89" s="94"/>
      <c r="AJH89" s="94"/>
      <c r="AJI89" s="94"/>
      <c r="AJJ89" s="94"/>
      <c r="AJK89" s="94"/>
      <c r="AJL89" s="94"/>
      <c r="AJM89" s="94"/>
      <c r="AJN89" s="94"/>
      <c r="AJO89" s="94"/>
      <c r="AJP89" s="94"/>
      <c r="AJQ89" s="94"/>
      <c r="AJR89" s="94"/>
      <c r="AJS89" s="94"/>
      <c r="AJT89" s="94"/>
      <c r="AJU89" s="94"/>
      <c r="AJV89" s="94"/>
      <c r="AJW89" s="94"/>
      <c r="AJX89" s="94"/>
      <c r="AJY89" s="94"/>
      <c r="AJZ89" s="94"/>
      <c r="AKA89" s="94"/>
      <c r="AKB89" s="94"/>
      <c r="AKC89" s="94"/>
      <c r="AKD89" s="94"/>
      <c r="AKE89" s="94"/>
      <c r="AKF89" s="94"/>
      <c r="AKG89" s="94"/>
      <c r="AKH89" s="94"/>
      <c r="AKI89" s="94"/>
      <c r="AKJ89" s="94"/>
      <c r="AKK89" s="94"/>
      <c r="AKL89" s="94"/>
      <c r="AKM89" s="94"/>
      <c r="AKN89" s="94"/>
      <c r="AKO89" s="94"/>
      <c r="AKP89" s="94"/>
      <c r="AKQ89" s="94"/>
      <c r="AKR89" s="94"/>
      <c r="AKS89" s="94"/>
      <c r="AKT89" s="94"/>
      <c r="AKU89" s="94"/>
      <c r="AKV89" s="94"/>
      <c r="AKW89" s="94"/>
      <c r="AKX89" s="94"/>
      <c r="AKY89" s="94"/>
      <c r="AKZ89" s="94"/>
      <c r="ALA89" s="94"/>
      <c r="ALB89" s="94"/>
      <c r="ALC89" s="94"/>
      <c r="ALD89" s="94"/>
      <c r="ALE89" s="94"/>
      <c r="ALF89" s="94"/>
      <c r="ALG89" s="94"/>
      <c r="ALH89" s="94"/>
      <c r="ALI89" s="94"/>
      <c r="ALJ89" s="94"/>
      <c r="ALK89" s="94"/>
      <c r="ALL89" s="94"/>
      <c r="ALM89" s="94"/>
      <c r="ALN89" s="94"/>
      <c r="ALO89" s="94"/>
      <c r="ALP89" s="94"/>
      <c r="ALQ89" s="94"/>
      <c r="ALR89" s="94"/>
      <c r="ALS89" s="94"/>
      <c r="ALT89" s="94"/>
      <c r="ALU89" s="94"/>
      <c r="ALV89" s="94"/>
      <c r="ALW89" s="94"/>
      <c r="ALX89" s="94"/>
      <c r="ALY89" s="94"/>
      <c r="ALZ89" s="94"/>
      <c r="AMA89" s="94"/>
      <c r="AMB89" s="94"/>
      <c r="AMC89" s="94"/>
      <c r="AMD89" s="94"/>
      <c r="AME89" s="94"/>
      <c r="AMF89" s="94"/>
      <c r="AMG89" s="94"/>
      <c r="AMH89" s="94"/>
      <c r="AMI89" s="94"/>
      <c r="AMJ89" s="94"/>
      <c r="AMK89" s="94"/>
      <c r="AML89" s="94"/>
      <c r="AMM89" s="94"/>
      <c r="AMN89" s="94"/>
      <c r="AMO89" s="94"/>
      <c r="AMP89" s="94"/>
      <c r="AMQ89" s="94"/>
      <c r="AMR89" s="94"/>
      <c r="AMS89" s="94"/>
      <c r="AMT89" s="94"/>
      <c r="AMU89" s="94"/>
      <c r="AMV89" s="94"/>
      <c r="AMW89" s="94"/>
      <c r="AMX89" s="94"/>
      <c r="AMY89" s="94"/>
      <c r="AMZ89" s="94"/>
      <c r="ANA89" s="94"/>
      <c r="ANB89" s="94"/>
      <c r="ANC89" s="94"/>
      <c r="AND89" s="94"/>
      <c r="ANE89" s="94"/>
      <c r="ANF89" s="94"/>
      <c r="ANG89" s="94"/>
      <c r="ANH89" s="94"/>
      <c r="ANI89" s="94"/>
      <c r="ANJ89" s="94"/>
      <c r="ANK89" s="94"/>
      <c r="ANL89" s="94"/>
      <c r="ANM89" s="94"/>
      <c r="ANN89" s="94"/>
      <c r="ANO89" s="94"/>
      <c r="ANP89" s="94"/>
      <c r="ANQ89" s="94"/>
      <c r="ANR89" s="94"/>
      <c r="ANS89" s="94"/>
      <c r="ANT89" s="94"/>
      <c r="ANU89" s="94"/>
      <c r="ANV89" s="94"/>
      <c r="ANW89" s="94"/>
      <c r="ANX89" s="94"/>
      <c r="ANY89" s="94"/>
      <c r="ANZ89" s="94"/>
      <c r="AOA89" s="94"/>
      <c r="AOB89" s="94"/>
      <c r="AOC89" s="94"/>
      <c r="AOD89" s="94"/>
      <c r="AOE89" s="94"/>
      <c r="AOF89" s="94"/>
      <c r="AOG89" s="94"/>
      <c r="AOH89" s="94"/>
      <c r="AOI89" s="94"/>
      <c r="AOJ89" s="94"/>
      <c r="AOK89" s="94"/>
      <c r="AOL89" s="94"/>
      <c r="AOM89" s="94"/>
      <c r="AON89" s="94"/>
      <c r="AOO89" s="94"/>
      <c r="AOP89" s="94"/>
      <c r="AOQ89" s="94"/>
      <c r="AOR89" s="94"/>
      <c r="AOS89" s="94"/>
      <c r="AOT89" s="94"/>
      <c r="AOU89" s="94"/>
      <c r="AOV89" s="94"/>
      <c r="AOW89" s="94"/>
      <c r="AOX89" s="94"/>
      <c r="AOY89" s="94"/>
      <c r="AOZ89" s="94"/>
      <c r="APA89" s="94"/>
      <c r="APB89" s="94"/>
      <c r="APC89" s="94"/>
      <c r="APD89" s="94"/>
      <c r="APE89" s="94"/>
      <c r="APF89" s="94"/>
      <c r="APG89" s="94"/>
      <c r="APH89" s="94"/>
      <c r="API89" s="94"/>
      <c r="APJ89" s="94"/>
      <c r="APK89" s="94"/>
      <c r="APL89" s="94"/>
      <c r="APM89" s="94"/>
      <c r="APN89" s="94"/>
      <c r="APO89" s="94"/>
      <c r="APP89" s="94"/>
      <c r="APQ89" s="94"/>
      <c r="APR89" s="94"/>
      <c r="APS89" s="94"/>
      <c r="APT89" s="94"/>
      <c r="APU89" s="94"/>
      <c r="APV89" s="94"/>
      <c r="APW89" s="94"/>
      <c r="APX89" s="94"/>
      <c r="APY89" s="94"/>
      <c r="APZ89" s="94"/>
      <c r="AQA89" s="94"/>
      <c r="AQB89" s="94"/>
      <c r="AQC89" s="94"/>
      <c r="AQD89" s="94"/>
      <c r="AQE89" s="94"/>
      <c r="AQF89" s="94"/>
      <c r="AQG89" s="94"/>
      <c r="AQH89" s="94"/>
      <c r="AQI89" s="94"/>
      <c r="AQJ89" s="94"/>
      <c r="AQK89" s="94"/>
      <c r="AQL89" s="94"/>
      <c r="AQM89" s="94"/>
      <c r="AQN89" s="94"/>
      <c r="AQO89" s="94"/>
      <c r="AQP89" s="94"/>
      <c r="AQQ89" s="94"/>
      <c r="AQR89" s="94"/>
      <c r="AQS89" s="94"/>
      <c r="AQT89" s="94"/>
      <c r="AQU89" s="94"/>
      <c r="AQV89" s="94"/>
      <c r="AQW89" s="94"/>
      <c r="AQX89" s="94"/>
      <c r="AQY89" s="94"/>
      <c r="AQZ89" s="94"/>
      <c r="ARA89" s="94"/>
      <c r="ARB89" s="94"/>
      <c r="ARC89" s="94"/>
      <c r="ARD89" s="94"/>
      <c r="ARE89" s="94"/>
      <c r="ARF89" s="94"/>
      <c r="ARG89" s="94"/>
      <c r="ARH89" s="94"/>
      <c r="ARI89" s="94"/>
      <c r="ARJ89" s="94"/>
      <c r="ARK89" s="94"/>
      <c r="ARL89" s="94"/>
      <c r="ARM89" s="94"/>
      <c r="ARN89" s="94"/>
      <c r="ARO89" s="94"/>
      <c r="ARP89" s="94"/>
      <c r="ARQ89" s="94"/>
      <c r="ARR89" s="94"/>
      <c r="ARS89" s="94"/>
      <c r="ART89" s="94"/>
      <c r="ARU89" s="94"/>
      <c r="ARV89" s="94"/>
      <c r="ARW89" s="94"/>
      <c r="ARX89" s="94"/>
      <c r="ARY89" s="94"/>
      <c r="ARZ89" s="94"/>
      <c r="ASA89" s="94"/>
      <c r="ASB89" s="94"/>
      <c r="ASC89" s="94"/>
      <c r="ASD89" s="94"/>
      <c r="ASE89" s="94"/>
      <c r="ASF89" s="94"/>
      <c r="ASG89" s="94"/>
      <c r="ASH89" s="94"/>
      <c r="ASI89" s="94"/>
      <c r="ASJ89" s="94"/>
      <c r="ASK89" s="94"/>
      <c r="ASL89" s="94"/>
      <c r="ASM89" s="94"/>
      <c r="ASN89" s="94"/>
      <c r="ASO89" s="94"/>
      <c r="ASP89" s="94"/>
      <c r="ASQ89" s="94"/>
      <c r="ASR89" s="94"/>
      <c r="ASS89" s="94"/>
      <c r="AST89" s="94"/>
      <c r="ASU89" s="94"/>
      <c r="ASV89" s="94"/>
      <c r="ASW89" s="94"/>
      <c r="ASX89" s="94"/>
      <c r="ASY89" s="94"/>
      <c r="ASZ89" s="94"/>
      <c r="ATA89" s="94"/>
      <c r="ATB89" s="94"/>
      <c r="ATC89" s="94"/>
      <c r="ATD89" s="94"/>
      <c r="ATE89" s="94"/>
      <c r="ATF89" s="94"/>
      <c r="ATG89" s="94"/>
      <c r="ATH89" s="94"/>
      <c r="ATI89" s="94"/>
      <c r="ATJ89" s="94"/>
      <c r="ATK89" s="94"/>
      <c r="ATL89" s="94"/>
      <c r="ATM89" s="94"/>
      <c r="ATN89" s="94"/>
      <c r="ATO89" s="94"/>
      <c r="ATP89" s="94"/>
      <c r="ATQ89" s="94"/>
      <c r="ATR89" s="94"/>
      <c r="ATS89" s="94"/>
      <c r="ATT89" s="94"/>
      <c r="ATU89" s="94"/>
      <c r="ATV89" s="94"/>
      <c r="ATW89" s="94"/>
      <c r="ATX89" s="94"/>
      <c r="ATY89" s="94"/>
      <c r="ATZ89" s="94"/>
      <c r="AUA89" s="94"/>
      <c r="AUB89" s="94"/>
      <c r="AUC89" s="94"/>
      <c r="AUD89" s="94"/>
      <c r="AUE89" s="94"/>
      <c r="AUF89" s="94"/>
      <c r="AUG89" s="94"/>
      <c r="AUH89" s="94"/>
      <c r="AUI89" s="94"/>
      <c r="AUJ89" s="94"/>
      <c r="AUK89" s="94"/>
      <c r="AUL89" s="94"/>
      <c r="AUM89" s="94"/>
      <c r="AUN89" s="94"/>
      <c r="AUO89" s="94"/>
      <c r="AUP89" s="94"/>
      <c r="AUQ89" s="94"/>
      <c r="AUR89" s="94"/>
      <c r="AUS89" s="94"/>
      <c r="AUT89" s="94"/>
      <c r="AUU89" s="94"/>
      <c r="AUV89" s="94"/>
      <c r="AUW89" s="94"/>
      <c r="AUX89" s="94"/>
      <c r="AUY89" s="94"/>
      <c r="AUZ89" s="94"/>
      <c r="AVA89" s="94"/>
      <c r="AVB89" s="94"/>
      <c r="AVC89" s="94"/>
      <c r="AVD89" s="94"/>
      <c r="AVE89" s="94"/>
      <c r="AVF89" s="94"/>
      <c r="AVG89" s="94"/>
      <c r="AVH89" s="94"/>
      <c r="AVI89" s="94"/>
      <c r="AVJ89" s="94"/>
      <c r="AVK89" s="94"/>
      <c r="AVL89" s="94"/>
      <c r="AVM89" s="94"/>
      <c r="AVN89" s="94"/>
      <c r="AVO89" s="94"/>
      <c r="AVP89" s="94"/>
      <c r="AVQ89" s="94"/>
      <c r="AVR89" s="94"/>
      <c r="AVS89" s="94"/>
      <c r="AVT89" s="94"/>
      <c r="AVU89" s="94"/>
      <c r="AVV89" s="94"/>
      <c r="AVW89" s="94"/>
      <c r="AVX89" s="94"/>
      <c r="AVY89" s="94"/>
      <c r="AVZ89" s="94"/>
      <c r="AWA89" s="94"/>
      <c r="AWB89" s="94"/>
      <c r="AWC89" s="94"/>
      <c r="AWD89" s="94"/>
      <c r="AWE89" s="94"/>
      <c r="AWF89" s="94"/>
      <c r="AWG89" s="94"/>
      <c r="AWH89" s="94"/>
      <c r="AWI89" s="94"/>
      <c r="AWJ89" s="94"/>
      <c r="AWK89" s="94"/>
      <c r="AWL89" s="94"/>
      <c r="AWM89" s="94"/>
      <c r="AWN89" s="94"/>
      <c r="AWO89" s="94"/>
      <c r="AWP89" s="94"/>
      <c r="AWQ89" s="94"/>
      <c r="AWR89" s="94"/>
      <c r="AWS89" s="94"/>
      <c r="AWT89" s="94"/>
      <c r="AWU89" s="94"/>
      <c r="AWV89" s="94"/>
      <c r="AWW89" s="94"/>
      <c r="AWX89" s="94"/>
      <c r="AWY89" s="94"/>
      <c r="AWZ89" s="94"/>
      <c r="AXA89" s="94"/>
      <c r="AXB89" s="94"/>
      <c r="AXC89" s="94"/>
      <c r="AXD89" s="94"/>
      <c r="AXE89" s="94"/>
      <c r="AXF89" s="94"/>
      <c r="AXG89" s="94"/>
      <c r="AXH89" s="94"/>
      <c r="AXI89" s="94"/>
      <c r="AXJ89" s="94"/>
      <c r="AXK89" s="94"/>
      <c r="AXL89" s="94"/>
      <c r="AXM89" s="94"/>
      <c r="AXN89" s="94"/>
      <c r="AXO89" s="94"/>
      <c r="AXP89" s="94"/>
      <c r="AXQ89" s="94"/>
      <c r="AXR89" s="94"/>
      <c r="AXS89" s="94"/>
      <c r="AXT89" s="94"/>
      <c r="AXU89" s="94"/>
      <c r="AXV89" s="94"/>
      <c r="AXW89" s="94"/>
      <c r="AXX89" s="94"/>
      <c r="AXY89" s="94"/>
      <c r="AXZ89" s="94"/>
      <c r="AYA89" s="94"/>
      <c r="AYB89" s="94"/>
      <c r="AYC89" s="94"/>
      <c r="AYD89" s="94"/>
      <c r="AYE89" s="94"/>
      <c r="AYF89" s="94"/>
      <c r="AYG89" s="94"/>
      <c r="AYH89" s="94"/>
      <c r="AYI89" s="94"/>
      <c r="AYJ89" s="94"/>
      <c r="AYK89" s="94"/>
      <c r="AYL89" s="94"/>
      <c r="AYM89" s="94"/>
      <c r="AYN89" s="94"/>
      <c r="AYO89" s="94"/>
      <c r="AYP89" s="94"/>
      <c r="AYQ89" s="94"/>
      <c r="AYR89" s="94"/>
      <c r="AYS89" s="94"/>
      <c r="AYT89" s="94"/>
      <c r="AYU89" s="94"/>
      <c r="AYV89" s="94"/>
      <c r="AYW89" s="94"/>
      <c r="AYX89" s="94"/>
      <c r="AYY89" s="94"/>
      <c r="AYZ89" s="94"/>
      <c r="AZA89" s="94"/>
      <c r="AZB89" s="94"/>
      <c r="AZC89" s="94"/>
      <c r="AZD89" s="94"/>
      <c r="AZE89" s="94"/>
      <c r="AZF89" s="94"/>
      <c r="AZG89" s="94"/>
      <c r="AZH89" s="94"/>
      <c r="AZI89" s="94"/>
      <c r="AZJ89" s="94"/>
      <c r="AZK89" s="94"/>
      <c r="AZL89" s="94"/>
      <c r="AZM89" s="94"/>
      <c r="AZN89" s="94"/>
      <c r="AZO89" s="94"/>
      <c r="AZP89" s="94"/>
      <c r="AZQ89" s="94"/>
      <c r="AZR89" s="94"/>
      <c r="AZS89" s="94"/>
      <c r="AZT89" s="94"/>
      <c r="AZU89" s="94"/>
      <c r="AZV89" s="94"/>
      <c r="AZW89" s="94"/>
      <c r="AZX89" s="94"/>
      <c r="AZY89" s="94"/>
      <c r="AZZ89" s="94"/>
      <c r="BAA89" s="94"/>
      <c r="BAB89" s="94"/>
      <c r="BAC89" s="94"/>
      <c r="BAD89" s="94"/>
      <c r="BAE89" s="94"/>
      <c r="BAF89" s="94"/>
      <c r="BAG89" s="94"/>
      <c r="BAH89" s="94"/>
      <c r="BAI89" s="94"/>
      <c r="BAJ89" s="94"/>
      <c r="BAK89" s="94"/>
      <c r="BAL89" s="94"/>
      <c r="BAM89" s="94"/>
      <c r="BAN89" s="94"/>
      <c r="BAO89" s="94"/>
      <c r="BAP89" s="94"/>
      <c r="BAQ89" s="94"/>
      <c r="BAR89" s="94"/>
      <c r="BAS89" s="94"/>
      <c r="BAT89" s="94"/>
      <c r="BAU89" s="94"/>
      <c r="BAV89" s="94"/>
      <c r="BAW89" s="94"/>
      <c r="BAX89" s="94"/>
      <c r="BAY89" s="94"/>
      <c r="BAZ89" s="94"/>
      <c r="BBA89" s="94"/>
      <c r="BBB89" s="94"/>
      <c r="BBC89" s="94"/>
      <c r="BBD89" s="94"/>
      <c r="BBE89" s="94"/>
      <c r="BBF89" s="94"/>
      <c r="BBG89" s="94"/>
      <c r="BBH89" s="94"/>
      <c r="BBI89" s="94"/>
      <c r="BBJ89" s="94"/>
      <c r="BBK89" s="94"/>
      <c r="BBL89" s="94"/>
      <c r="BBM89" s="94"/>
      <c r="BBN89" s="94"/>
      <c r="BBO89" s="94"/>
      <c r="BBP89" s="94"/>
      <c r="BBQ89" s="94"/>
      <c r="BBR89" s="94"/>
      <c r="BBS89" s="94"/>
      <c r="BBT89" s="94"/>
      <c r="BBU89" s="94"/>
      <c r="BBV89" s="94"/>
      <c r="BBW89" s="94"/>
      <c r="BBX89" s="94"/>
      <c r="BBY89" s="94"/>
      <c r="BBZ89" s="94"/>
      <c r="BCA89" s="94"/>
      <c r="BCB89" s="94"/>
      <c r="BCC89" s="94"/>
      <c r="BCD89" s="94"/>
      <c r="BCE89" s="94"/>
      <c r="BCF89" s="94"/>
      <c r="BCG89" s="94"/>
      <c r="BCH89" s="94"/>
      <c r="BCI89" s="94"/>
      <c r="BCJ89" s="94"/>
      <c r="BCK89" s="94"/>
      <c r="BCL89" s="94"/>
      <c r="BCM89" s="94"/>
      <c r="BCN89" s="94"/>
      <c r="BCO89" s="94"/>
      <c r="BCP89" s="94"/>
      <c r="BCQ89" s="94"/>
      <c r="BCR89" s="94"/>
      <c r="BCS89" s="94"/>
      <c r="BCT89" s="94"/>
      <c r="BCU89" s="94"/>
      <c r="BCV89" s="94"/>
      <c r="BCW89" s="94"/>
      <c r="BCX89" s="94"/>
      <c r="BCY89" s="94"/>
      <c r="BCZ89" s="94"/>
      <c r="BDA89" s="94"/>
      <c r="BDB89" s="94"/>
      <c r="BDC89" s="94"/>
      <c r="BDD89" s="94"/>
      <c r="BDE89" s="94"/>
      <c r="BDF89" s="94"/>
      <c r="BDG89" s="94"/>
      <c r="BDH89" s="94"/>
      <c r="BDI89" s="94"/>
      <c r="BDJ89" s="94"/>
      <c r="BDK89" s="94"/>
      <c r="BDL89" s="94"/>
      <c r="BDM89" s="94"/>
      <c r="BDN89" s="94"/>
      <c r="BDO89" s="94"/>
      <c r="BDP89" s="94"/>
      <c r="BDQ89" s="94"/>
      <c r="BDR89" s="94"/>
      <c r="BDS89" s="94"/>
      <c r="BDT89" s="94"/>
      <c r="BDU89" s="94"/>
      <c r="BDV89" s="94"/>
      <c r="BDW89" s="94"/>
      <c r="BDX89" s="94"/>
      <c r="BDY89" s="94"/>
      <c r="BDZ89" s="94"/>
      <c r="BEA89" s="94"/>
      <c r="BEB89" s="94"/>
      <c r="BEC89" s="94"/>
      <c r="BED89" s="94"/>
      <c r="BEE89" s="94"/>
      <c r="BEF89" s="94"/>
      <c r="BEG89" s="94"/>
      <c r="BEH89" s="94"/>
      <c r="BEI89" s="94"/>
      <c r="BEJ89" s="94"/>
      <c r="BEK89" s="94"/>
      <c r="BEL89" s="94"/>
      <c r="BEM89" s="94"/>
      <c r="BEN89" s="94"/>
      <c r="BEO89" s="94"/>
      <c r="BEP89" s="94"/>
      <c r="BEQ89" s="94"/>
      <c r="BER89" s="94"/>
      <c r="BES89" s="94"/>
      <c r="BET89" s="94"/>
      <c r="BEU89" s="94"/>
      <c r="BEV89" s="94"/>
      <c r="BEW89" s="94"/>
      <c r="BEX89" s="94"/>
      <c r="BEY89" s="94"/>
      <c r="BEZ89" s="94"/>
      <c r="BFA89" s="94"/>
      <c r="BFB89" s="94"/>
      <c r="BFC89" s="94"/>
      <c r="BFD89" s="94"/>
      <c r="BFE89" s="94"/>
      <c r="BFF89" s="94"/>
      <c r="BFG89" s="94"/>
      <c r="BFH89" s="94"/>
      <c r="BFI89" s="94"/>
      <c r="BFJ89" s="94"/>
      <c r="BFK89" s="94"/>
      <c r="BFL89" s="94"/>
      <c r="BFM89" s="94"/>
      <c r="BFN89" s="94"/>
      <c r="BFO89" s="94"/>
      <c r="BFP89" s="94"/>
      <c r="BFQ89" s="94"/>
      <c r="BFR89" s="94"/>
      <c r="BFS89" s="94"/>
      <c r="BFT89" s="94"/>
      <c r="BFU89" s="94"/>
      <c r="BFV89" s="94"/>
      <c r="BFW89" s="94"/>
      <c r="BFX89" s="94"/>
      <c r="BFY89" s="94"/>
      <c r="BFZ89" s="94"/>
      <c r="BGA89" s="94"/>
      <c r="BGB89" s="94"/>
      <c r="BGC89" s="94"/>
      <c r="BGD89" s="94"/>
      <c r="BGE89" s="94"/>
      <c r="BGF89" s="94"/>
      <c r="BGG89" s="94"/>
      <c r="BGH89" s="94"/>
      <c r="BGI89" s="94"/>
      <c r="BGJ89" s="94"/>
      <c r="BGK89" s="94"/>
      <c r="BGL89" s="94"/>
      <c r="BGM89" s="94"/>
      <c r="BGN89" s="94"/>
      <c r="BGO89" s="94"/>
      <c r="BGP89" s="94"/>
      <c r="BGQ89" s="94"/>
      <c r="BGR89" s="94"/>
      <c r="BGS89" s="94"/>
      <c r="BGT89" s="94"/>
      <c r="BGU89" s="94"/>
      <c r="BGV89" s="94"/>
      <c r="BGW89" s="94"/>
      <c r="BGX89" s="94"/>
      <c r="BGY89" s="94"/>
      <c r="BGZ89" s="94"/>
      <c r="BHA89" s="94"/>
      <c r="BHB89" s="94"/>
      <c r="BHC89" s="94"/>
      <c r="BHD89" s="94"/>
      <c r="BHE89" s="94"/>
      <c r="BHF89" s="94"/>
      <c r="BHG89" s="94"/>
      <c r="BHH89" s="94"/>
      <c r="BHI89" s="94"/>
      <c r="BHJ89" s="94"/>
      <c r="BHK89" s="94"/>
      <c r="BHL89" s="94"/>
      <c r="BHM89" s="94"/>
      <c r="BHN89" s="94"/>
      <c r="BHO89" s="94"/>
      <c r="BHP89" s="94"/>
      <c r="BHQ89" s="94"/>
      <c r="BHR89" s="94"/>
      <c r="BHS89" s="94"/>
      <c r="BHT89" s="94"/>
      <c r="BHU89" s="94"/>
      <c r="BHV89" s="94"/>
      <c r="BHW89" s="94"/>
      <c r="BHX89" s="94"/>
      <c r="BHY89" s="94"/>
      <c r="BHZ89" s="94"/>
      <c r="BIA89" s="94"/>
      <c r="BIB89" s="94"/>
      <c r="BIC89" s="94"/>
      <c r="BID89" s="94"/>
      <c r="BIE89" s="94"/>
      <c r="BIF89" s="94"/>
      <c r="BIG89" s="94"/>
      <c r="BIH89" s="94"/>
      <c r="BII89" s="94"/>
      <c r="BIJ89" s="94"/>
      <c r="BIK89" s="94"/>
      <c r="BIL89" s="94"/>
      <c r="BIM89" s="94"/>
      <c r="BIN89" s="94"/>
      <c r="BIO89" s="94"/>
      <c r="BIP89" s="94"/>
      <c r="BIQ89" s="94"/>
      <c r="BIR89" s="94"/>
      <c r="BIS89" s="94"/>
      <c r="BIT89" s="94"/>
      <c r="BIU89" s="94"/>
      <c r="BIV89" s="94"/>
      <c r="BIW89" s="94"/>
      <c r="BIX89" s="94"/>
      <c r="BIY89" s="94"/>
      <c r="BIZ89" s="94"/>
      <c r="BJA89" s="94"/>
      <c r="BJB89" s="94"/>
      <c r="BJC89" s="94"/>
      <c r="BJD89" s="94"/>
      <c r="BJE89" s="94"/>
      <c r="BJF89" s="94"/>
      <c r="BJG89" s="94"/>
      <c r="BJH89" s="94"/>
      <c r="BJI89" s="94"/>
      <c r="BJJ89" s="94"/>
      <c r="BJK89" s="94"/>
      <c r="BJL89" s="94"/>
      <c r="BJM89" s="94"/>
      <c r="BJN89" s="94"/>
      <c r="BJO89" s="94"/>
      <c r="BJP89" s="94"/>
      <c r="BJQ89" s="94"/>
      <c r="BJR89" s="94"/>
      <c r="BJS89" s="94"/>
      <c r="BJT89" s="94"/>
      <c r="BJU89" s="94"/>
      <c r="BJV89" s="94"/>
      <c r="BJW89" s="94"/>
      <c r="BJX89" s="94"/>
      <c r="BJY89" s="94"/>
      <c r="BJZ89" s="94"/>
      <c r="BKA89" s="94"/>
      <c r="BKB89" s="94"/>
      <c r="BKC89" s="94"/>
      <c r="BKD89" s="94"/>
      <c r="BKE89" s="94"/>
      <c r="BKF89" s="94"/>
      <c r="BKG89" s="94"/>
      <c r="BKH89" s="94"/>
      <c r="BKI89" s="94"/>
      <c r="BKJ89" s="94"/>
      <c r="BKK89" s="94"/>
      <c r="BKL89" s="94"/>
      <c r="BKM89" s="94"/>
      <c r="BKN89" s="94"/>
      <c r="BKO89" s="94"/>
      <c r="BKP89" s="94"/>
      <c r="BKQ89" s="94"/>
      <c r="BKR89" s="94"/>
      <c r="BKS89" s="94"/>
      <c r="BKT89" s="94"/>
      <c r="BKU89" s="94"/>
      <c r="BKV89" s="94"/>
      <c r="BKW89" s="94"/>
      <c r="BKX89" s="94"/>
      <c r="BKY89" s="94"/>
      <c r="BKZ89" s="94"/>
      <c r="BLA89" s="94"/>
      <c r="BLB89" s="94"/>
      <c r="BLC89" s="94"/>
      <c r="BLD89" s="94"/>
      <c r="BLE89" s="94"/>
      <c r="BLF89" s="94"/>
      <c r="BLG89" s="94"/>
      <c r="BLH89" s="94"/>
      <c r="BLI89" s="94"/>
      <c r="BLJ89" s="94"/>
      <c r="BLK89" s="94"/>
      <c r="BLL89" s="94"/>
      <c r="BLM89" s="94"/>
      <c r="BLN89" s="94"/>
      <c r="BLO89" s="94"/>
      <c r="BLP89" s="94"/>
      <c r="BLQ89" s="94"/>
      <c r="BLR89" s="94"/>
      <c r="BLS89" s="94"/>
      <c r="BLT89" s="94"/>
      <c r="BLU89" s="94"/>
      <c r="BLV89" s="94"/>
      <c r="BLW89" s="94"/>
      <c r="BLX89" s="94"/>
      <c r="BLY89" s="94"/>
      <c r="BLZ89" s="94"/>
      <c r="BMA89" s="94"/>
      <c r="BMB89" s="94"/>
      <c r="BMC89" s="94"/>
      <c r="BMD89" s="94"/>
      <c r="BME89" s="94"/>
      <c r="BMF89" s="94"/>
      <c r="BMG89" s="94"/>
      <c r="BMH89" s="94"/>
      <c r="BMI89" s="94"/>
      <c r="BMJ89" s="94"/>
      <c r="BMK89" s="94"/>
      <c r="BML89" s="94"/>
      <c r="BMM89" s="94"/>
      <c r="BMN89" s="94"/>
      <c r="BMO89" s="94"/>
      <c r="BMP89" s="94"/>
      <c r="BMQ89" s="94"/>
      <c r="BMR89" s="94"/>
      <c r="BMS89" s="94"/>
      <c r="BMT89" s="94"/>
      <c r="BMU89" s="94"/>
      <c r="BMV89" s="94"/>
      <c r="BMW89" s="94"/>
      <c r="BMX89" s="94"/>
      <c r="BMY89" s="94"/>
      <c r="BMZ89" s="94"/>
      <c r="BNA89" s="94"/>
      <c r="BNB89" s="94"/>
      <c r="BNC89" s="94"/>
      <c r="BND89" s="94"/>
      <c r="BNE89" s="94"/>
      <c r="BNF89" s="94"/>
      <c r="BNG89" s="94"/>
      <c r="BNH89" s="94"/>
      <c r="BNI89" s="94"/>
      <c r="BNJ89" s="94"/>
      <c r="BNK89" s="94"/>
      <c r="BNL89" s="94"/>
      <c r="BNM89" s="94"/>
      <c r="BNN89" s="94"/>
      <c r="BNO89" s="94"/>
      <c r="BNP89" s="94"/>
      <c r="BNQ89" s="94"/>
      <c r="BNR89" s="94"/>
      <c r="BNS89" s="94"/>
      <c r="BNT89" s="94"/>
      <c r="BNU89" s="94"/>
      <c r="BNV89" s="94"/>
      <c r="BNW89" s="94"/>
      <c r="BNX89" s="94"/>
      <c r="BNY89" s="94"/>
      <c r="BNZ89" s="94"/>
      <c r="BOA89" s="94"/>
      <c r="BOB89" s="94"/>
      <c r="BOC89" s="94"/>
      <c r="BOD89" s="94"/>
      <c r="BOE89" s="94"/>
      <c r="BOF89" s="94"/>
      <c r="BOG89" s="94"/>
      <c r="BOH89" s="94"/>
      <c r="BOI89" s="94"/>
      <c r="BOJ89" s="94"/>
      <c r="BOK89" s="94"/>
      <c r="BOL89" s="94"/>
      <c r="BOM89" s="94"/>
      <c r="BON89" s="94"/>
      <c r="BOO89" s="94"/>
      <c r="BOP89" s="94"/>
      <c r="BOQ89" s="94"/>
      <c r="BOR89" s="94"/>
      <c r="BOS89" s="94"/>
      <c r="BOT89" s="94"/>
      <c r="BOU89" s="94"/>
      <c r="BOV89" s="94"/>
      <c r="BOW89" s="94"/>
      <c r="BOX89" s="94"/>
      <c r="BOY89" s="94"/>
      <c r="BOZ89" s="94"/>
      <c r="BPA89" s="94"/>
      <c r="BPB89" s="94"/>
      <c r="BPC89" s="94"/>
      <c r="BPD89" s="94"/>
      <c r="BPE89" s="94"/>
      <c r="BPF89" s="94"/>
      <c r="BPG89" s="94"/>
      <c r="BPH89" s="94"/>
      <c r="BPI89" s="94"/>
      <c r="BPJ89" s="94"/>
      <c r="BPK89" s="94"/>
      <c r="BPL89" s="94"/>
      <c r="BPM89" s="94"/>
      <c r="BPN89" s="94"/>
      <c r="BPO89" s="94"/>
      <c r="BPP89" s="94"/>
      <c r="BPQ89" s="94"/>
      <c r="BPR89" s="94"/>
      <c r="BPS89" s="94"/>
      <c r="BPT89" s="94"/>
      <c r="BPU89" s="94"/>
      <c r="BPV89" s="94"/>
      <c r="BPW89" s="94"/>
      <c r="BPX89" s="94"/>
      <c r="BPY89" s="94"/>
      <c r="BPZ89" s="94"/>
      <c r="BQA89" s="94"/>
      <c r="BQB89" s="94"/>
      <c r="BQC89" s="94"/>
      <c r="BQD89" s="94"/>
      <c r="BQE89" s="94"/>
      <c r="BQF89" s="94"/>
      <c r="BQG89" s="94"/>
      <c r="BQH89" s="94"/>
      <c r="BQI89" s="94"/>
      <c r="BQJ89" s="94"/>
      <c r="BQK89" s="94"/>
      <c r="BQL89" s="94"/>
      <c r="BQM89" s="94"/>
      <c r="BQN89" s="94"/>
      <c r="BQO89" s="94"/>
      <c r="BQP89" s="94"/>
      <c r="BQQ89" s="94"/>
      <c r="BQR89" s="94"/>
      <c r="BQS89" s="94"/>
      <c r="BQT89" s="94"/>
      <c r="BQU89" s="94"/>
      <c r="BQV89" s="94"/>
      <c r="BQW89" s="94"/>
      <c r="BQX89" s="94"/>
      <c r="BQY89" s="94"/>
      <c r="BQZ89" s="94"/>
      <c r="BRA89" s="94"/>
      <c r="BRB89" s="94"/>
      <c r="BRC89" s="94"/>
      <c r="BRD89" s="94"/>
      <c r="BRE89" s="94"/>
      <c r="BRF89" s="94"/>
      <c r="BRG89" s="94"/>
      <c r="BRH89" s="94"/>
      <c r="BRI89" s="94"/>
      <c r="BRJ89" s="94"/>
      <c r="BRK89" s="94"/>
      <c r="BRL89" s="94"/>
      <c r="BRM89" s="94"/>
      <c r="BRN89" s="94"/>
      <c r="BRO89" s="94"/>
      <c r="BRP89" s="94"/>
      <c r="BRQ89" s="94"/>
      <c r="BRR89" s="94"/>
      <c r="BRS89" s="94"/>
      <c r="BRT89" s="94"/>
      <c r="BRU89" s="94"/>
      <c r="BRV89" s="94"/>
      <c r="BRW89" s="94"/>
      <c r="BRX89" s="94"/>
      <c r="BRY89" s="94"/>
      <c r="BRZ89" s="94"/>
      <c r="BSA89" s="94"/>
      <c r="BSB89" s="94"/>
      <c r="BSC89" s="94"/>
      <c r="BSD89" s="94"/>
      <c r="BSE89" s="94"/>
      <c r="BSF89" s="94"/>
      <c r="BSG89" s="94"/>
      <c r="BSH89" s="94"/>
      <c r="BSI89" s="94"/>
      <c r="BSJ89" s="94"/>
      <c r="BSK89" s="94"/>
      <c r="BSL89" s="94"/>
      <c r="BSM89" s="94"/>
      <c r="BSN89" s="94"/>
      <c r="BSO89" s="94"/>
      <c r="BSP89" s="94"/>
      <c r="BSQ89" s="94"/>
      <c r="BSR89" s="94"/>
      <c r="BSS89" s="94"/>
      <c r="BST89" s="94"/>
      <c r="BSU89" s="94"/>
      <c r="BSV89" s="94"/>
      <c r="BSW89" s="94"/>
      <c r="BSX89" s="94"/>
      <c r="BSY89" s="94"/>
      <c r="BSZ89" s="94"/>
      <c r="BTA89" s="94"/>
      <c r="BTB89" s="94"/>
      <c r="BTC89" s="94"/>
      <c r="BTD89" s="94"/>
      <c r="BTE89" s="94"/>
      <c r="BTF89" s="94"/>
      <c r="BTG89" s="94"/>
      <c r="BTH89" s="94"/>
      <c r="BTI89" s="94"/>
      <c r="BTJ89" s="94"/>
      <c r="BTK89" s="94"/>
      <c r="BTL89" s="94"/>
      <c r="BTM89" s="94"/>
      <c r="BTN89" s="94"/>
      <c r="BTO89" s="94"/>
      <c r="BTP89" s="94"/>
      <c r="BTQ89" s="94"/>
      <c r="BTR89" s="94"/>
      <c r="BTS89" s="94"/>
      <c r="BTT89" s="94"/>
      <c r="BTU89" s="94"/>
      <c r="BTV89" s="94"/>
      <c r="BTW89" s="94"/>
      <c r="BTX89" s="94"/>
      <c r="BTY89" s="94"/>
      <c r="BTZ89" s="94"/>
      <c r="BUA89" s="94"/>
      <c r="BUB89" s="94"/>
      <c r="BUC89" s="94"/>
      <c r="BUD89" s="94"/>
      <c r="BUE89" s="94"/>
      <c r="BUF89" s="94"/>
      <c r="BUG89" s="94"/>
      <c r="BUH89" s="94"/>
      <c r="BUI89" s="94"/>
      <c r="BUJ89" s="94"/>
      <c r="BUK89" s="94"/>
      <c r="BUL89" s="94"/>
      <c r="BUM89" s="94"/>
      <c r="BUN89" s="94"/>
      <c r="BUO89" s="94"/>
      <c r="BUP89" s="94"/>
      <c r="BUQ89" s="94"/>
      <c r="BUR89" s="94"/>
      <c r="BUS89" s="94"/>
      <c r="BUT89" s="94"/>
      <c r="BUU89" s="94"/>
      <c r="BUV89" s="94"/>
      <c r="BUW89" s="94"/>
      <c r="BUX89" s="94"/>
      <c r="BUY89" s="94"/>
      <c r="BUZ89" s="94"/>
      <c r="BVA89" s="94"/>
      <c r="BVB89" s="94"/>
      <c r="BVC89" s="94"/>
      <c r="BVD89" s="94"/>
      <c r="BVE89" s="94"/>
      <c r="BVF89" s="94"/>
      <c r="BVG89" s="94"/>
      <c r="BVH89" s="94"/>
      <c r="BVI89" s="94"/>
      <c r="BVJ89" s="94"/>
      <c r="BVK89" s="94"/>
      <c r="BVL89" s="94"/>
      <c r="BVM89" s="94"/>
      <c r="BVN89" s="94"/>
      <c r="BVO89" s="94"/>
      <c r="BVP89" s="94"/>
      <c r="BVQ89" s="94"/>
      <c r="BVR89" s="94"/>
      <c r="BVS89" s="94"/>
      <c r="BVT89" s="94"/>
      <c r="BVU89" s="94"/>
      <c r="BVV89" s="94"/>
      <c r="BVW89" s="94"/>
      <c r="BVX89" s="94"/>
      <c r="BVY89" s="94"/>
      <c r="BVZ89" s="94"/>
      <c r="BWA89" s="94"/>
      <c r="BWB89" s="94"/>
      <c r="BWC89" s="94"/>
      <c r="BWD89" s="94"/>
      <c r="BWE89" s="94"/>
      <c r="BWF89" s="94"/>
      <c r="BWG89" s="94"/>
      <c r="BWH89" s="94"/>
      <c r="BWI89" s="94"/>
      <c r="BWJ89" s="94"/>
      <c r="BWK89" s="94"/>
      <c r="BWL89" s="94"/>
      <c r="BWM89" s="94"/>
      <c r="BWN89" s="94"/>
      <c r="BWO89" s="94"/>
      <c r="BWP89" s="94"/>
      <c r="BWQ89" s="94"/>
      <c r="BWR89" s="94"/>
      <c r="BWS89" s="94"/>
      <c r="BWT89" s="94"/>
      <c r="BWU89" s="94"/>
      <c r="BWV89" s="94"/>
      <c r="BWW89" s="94"/>
      <c r="BWX89" s="94"/>
      <c r="BWY89" s="94"/>
      <c r="BWZ89" s="94"/>
      <c r="BXA89" s="94"/>
      <c r="BXB89" s="94"/>
      <c r="BXC89" s="94"/>
      <c r="BXD89" s="94"/>
      <c r="BXE89" s="94"/>
      <c r="BXF89" s="94"/>
      <c r="BXG89" s="94"/>
      <c r="BXH89" s="94"/>
      <c r="BXI89" s="94"/>
      <c r="BXJ89" s="94"/>
      <c r="BXK89" s="94"/>
      <c r="BXL89" s="94"/>
      <c r="BXM89" s="94"/>
      <c r="BXN89" s="94"/>
      <c r="BXO89" s="94"/>
      <c r="BXP89" s="94"/>
      <c r="BXQ89" s="94"/>
      <c r="BXR89" s="94"/>
      <c r="BXS89" s="94"/>
      <c r="BXT89" s="94"/>
      <c r="BXU89" s="94"/>
      <c r="BXV89" s="94"/>
      <c r="BXW89" s="94"/>
      <c r="BXX89" s="94"/>
      <c r="BXY89" s="94"/>
      <c r="BXZ89" s="94"/>
      <c r="BYA89" s="94"/>
      <c r="BYB89" s="94"/>
      <c r="BYC89" s="94"/>
      <c r="BYD89" s="94"/>
      <c r="BYE89" s="94"/>
      <c r="BYF89" s="94"/>
      <c r="BYG89" s="94"/>
      <c r="BYH89" s="94"/>
      <c r="BYI89" s="94"/>
      <c r="BYJ89" s="94"/>
      <c r="BYK89" s="94"/>
      <c r="BYL89" s="94"/>
      <c r="BYM89" s="94"/>
      <c r="BYN89" s="94"/>
      <c r="BYO89" s="94"/>
      <c r="BYP89" s="94"/>
      <c r="BYQ89" s="94"/>
      <c r="BYR89" s="94"/>
      <c r="BYS89" s="94"/>
      <c r="BYT89" s="94"/>
      <c r="BYU89" s="94"/>
      <c r="BYV89" s="94"/>
      <c r="BYW89" s="94"/>
      <c r="BYX89" s="94"/>
      <c r="BYY89" s="94"/>
      <c r="BYZ89" s="94"/>
      <c r="BZA89" s="94"/>
      <c r="BZB89" s="94"/>
      <c r="BZC89" s="94"/>
      <c r="BZD89" s="94"/>
      <c r="BZE89" s="94"/>
      <c r="BZF89" s="94"/>
      <c r="BZG89" s="94"/>
      <c r="BZH89" s="94"/>
      <c r="BZI89" s="94"/>
      <c r="BZJ89" s="94"/>
      <c r="BZK89" s="94"/>
      <c r="BZL89" s="94"/>
      <c r="BZM89" s="94"/>
      <c r="BZN89" s="94"/>
      <c r="BZO89" s="94"/>
      <c r="BZP89" s="94"/>
      <c r="BZQ89" s="94"/>
      <c r="BZR89" s="94"/>
      <c r="BZS89" s="94"/>
      <c r="BZT89" s="94"/>
      <c r="BZU89" s="94"/>
      <c r="BZV89" s="94"/>
      <c r="BZW89" s="94"/>
      <c r="BZX89" s="94"/>
      <c r="BZY89" s="94"/>
      <c r="BZZ89" s="94"/>
      <c r="CAA89" s="94"/>
      <c r="CAB89" s="94"/>
      <c r="CAC89" s="94"/>
      <c r="CAD89" s="94"/>
      <c r="CAE89" s="94"/>
      <c r="CAF89" s="94"/>
      <c r="CAG89" s="94"/>
      <c r="CAH89" s="94"/>
      <c r="CAI89" s="94"/>
      <c r="CAJ89" s="94"/>
      <c r="CAK89" s="94"/>
      <c r="CAL89" s="94"/>
      <c r="CAM89" s="94"/>
      <c r="CAN89" s="94"/>
      <c r="CAO89" s="94"/>
      <c r="CAP89" s="94"/>
      <c r="CAQ89" s="94"/>
      <c r="CAR89" s="94"/>
      <c r="CAS89" s="94"/>
      <c r="CAT89" s="94"/>
      <c r="CAU89" s="94"/>
      <c r="CAV89" s="94"/>
      <c r="CAW89" s="94"/>
      <c r="CAX89" s="94"/>
      <c r="CAY89" s="94"/>
      <c r="CAZ89" s="94"/>
      <c r="CBA89" s="94"/>
      <c r="CBB89" s="94"/>
      <c r="CBC89" s="94"/>
      <c r="CBD89" s="94"/>
      <c r="CBE89" s="94"/>
      <c r="CBF89" s="94"/>
      <c r="CBG89" s="94"/>
      <c r="CBH89" s="94"/>
      <c r="CBI89" s="94"/>
      <c r="CBJ89" s="94"/>
      <c r="CBK89" s="94"/>
      <c r="CBL89" s="94"/>
      <c r="CBM89" s="94"/>
      <c r="CBN89" s="94"/>
      <c r="CBO89" s="94"/>
      <c r="CBP89" s="94"/>
      <c r="CBQ89" s="94"/>
      <c r="CBR89" s="94"/>
      <c r="CBS89" s="94"/>
      <c r="CBT89" s="94"/>
      <c r="CBU89" s="94"/>
      <c r="CBV89" s="94"/>
      <c r="CBW89" s="94"/>
      <c r="CBX89" s="94"/>
      <c r="CBY89" s="94"/>
      <c r="CBZ89" s="94"/>
      <c r="CCA89" s="94"/>
      <c r="CCB89" s="94"/>
      <c r="CCC89" s="94"/>
      <c r="CCD89" s="94"/>
      <c r="CCE89" s="94"/>
      <c r="CCF89" s="94"/>
      <c r="CCG89" s="94"/>
      <c r="CCH89" s="94"/>
      <c r="CCI89" s="94"/>
      <c r="CCJ89" s="94"/>
      <c r="CCK89" s="94"/>
      <c r="CCL89" s="94"/>
      <c r="CCM89" s="94"/>
      <c r="CCN89" s="94"/>
      <c r="CCO89" s="94"/>
      <c r="CCP89" s="94"/>
      <c r="CCQ89" s="94"/>
      <c r="CCR89" s="94"/>
      <c r="CCS89" s="94"/>
      <c r="CCT89" s="94"/>
      <c r="CCU89" s="94"/>
      <c r="CCV89" s="94"/>
      <c r="CCW89" s="94"/>
      <c r="CCX89" s="94"/>
      <c r="CCY89" s="94"/>
      <c r="CCZ89" s="94"/>
      <c r="CDA89" s="94"/>
      <c r="CDB89" s="94"/>
      <c r="CDC89" s="94"/>
      <c r="CDD89" s="94"/>
      <c r="CDE89" s="94"/>
      <c r="CDF89" s="94"/>
      <c r="CDG89" s="94"/>
      <c r="CDH89" s="94"/>
      <c r="CDI89" s="94"/>
      <c r="CDJ89" s="94"/>
      <c r="CDK89" s="94"/>
      <c r="CDL89" s="94"/>
      <c r="CDM89" s="94"/>
      <c r="CDN89" s="94"/>
      <c r="CDO89" s="94"/>
      <c r="CDP89" s="94"/>
      <c r="CDQ89" s="94"/>
      <c r="CDR89" s="94"/>
      <c r="CDS89" s="94"/>
      <c r="CDT89" s="94"/>
      <c r="CDU89" s="94"/>
      <c r="CDV89" s="94"/>
      <c r="CDW89" s="94"/>
      <c r="CDX89" s="94"/>
      <c r="CDY89" s="94"/>
      <c r="CDZ89" s="94"/>
      <c r="CEA89" s="94"/>
      <c r="CEB89" s="94"/>
      <c r="CEC89" s="94"/>
      <c r="CED89" s="94"/>
      <c r="CEE89" s="94"/>
      <c r="CEF89" s="94"/>
      <c r="CEG89" s="94"/>
      <c r="CEH89" s="94"/>
      <c r="CEI89" s="94"/>
      <c r="CEJ89" s="94"/>
      <c r="CEK89" s="94"/>
      <c r="CEL89" s="94"/>
      <c r="CEM89" s="94"/>
      <c r="CEN89" s="94"/>
      <c r="CEO89" s="94"/>
      <c r="CEP89" s="94"/>
      <c r="CEQ89" s="94"/>
      <c r="CER89" s="94"/>
      <c r="CES89" s="94"/>
      <c r="CET89" s="94"/>
      <c r="CEU89" s="94"/>
      <c r="CEV89" s="94"/>
      <c r="CEW89" s="94"/>
      <c r="CEX89" s="94"/>
      <c r="CEY89" s="94"/>
      <c r="CEZ89" s="94"/>
      <c r="CFA89" s="94"/>
      <c r="CFB89" s="94"/>
      <c r="CFC89" s="94"/>
      <c r="CFD89" s="94"/>
      <c r="CFE89" s="94"/>
      <c r="CFF89" s="94"/>
      <c r="CFG89" s="94"/>
      <c r="CFH89" s="94"/>
      <c r="CFI89" s="94"/>
      <c r="CFJ89" s="94"/>
      <c r="CFK89" s="94"/>
      <c r="CFL89" s="94"/>
      <c r="CFM89" s="94"/>
      <c r="CFN89" s="94"/>
      <c r="CFO89" s="94"/>
      <c r="CFP89" s="94"/>
      <c r="CFQ89" s="94"/>
      <c r="CFR89" s="94"/>
      <c r="CFS89" s="94"/>
      <c r="CFT89" s="94"/>
      <c r="CFU89" s="94"/>
      <c r="CFV89" s="94"/>
      <c r="CFW89" s="94"/>
      <c r="CFX89" s="94"/>
      <c r="CFY89" s="94"/>
      <c r="CFZ89" s="94"/>
      <c r="CGA89" s="94"/>
      <c r="CGB89" s="94"/>
      <c r="CGC89" s="94"/>
      <c r="CGD89" s="94"/>
      <c r="CGE89" s="94"/>
      <c r="CGF89" s="94"/>
      <c r="CGG89" s="94"/>
      <c r="CGH89" s="94"/>
      <c r="CGI89" s="94"/>
      <c r="CGJ89" s="94"/>
      <c r="CGK89" s="94"/>
      <c r="CGL89" s="94"/>
      <c r="CGM89" s="94"/>
      <c r="CGN89" s="94"/>
      <c r="CGO89" s="94"/>
      <c r="CGP89" s="94"/>
      <c r="CGQ89" s="94"/>
      <c r="CGR89" s="94"/>
      <c r="CGS89" s="94"/>
      <c r="CGT89" s="94"/>
      <c r="CGU89" s="94"/>
      <c r="CGV89" s="94"/>
      <c r="CGW89" s="94"/>
      <c r="CGX89" s="94"/>
      <c r="CGY89" s="94"/>
      <c r="CGZ89" s="94"/>
      <c r="CHA89" s="94"/>
      <c r="CHB89" s="94"/>
      <c r="CHC89" s="94"/>
      <c r="CHD89" s="94"/>
      <c r="CHE89" s="94"/>
      <c r="CHF89" s="94"/>
      <c r="CHG89" s="94"/>
      <c r="CHH89" s="94"/>
      <c r="CHI89" s="94"/>
      <c r="CHJ89" s="94"/>
      <c r="CHK89" s="94"/>
      <c r="CHL89" s="94"/>
      <c r="CHM89" s="94"/>
      <c r="CHN89" s="94"/>
      <c r="CHO89" s="94"/>
      <c r="CHP89" s="94"/>
      <c r="CHQ89" s="94"/>
      <c r="CHR89" s="94"/>
      <c r="CHS89" s="94"/>
      <c r="CHT89" s="94"/>
      <c r="CHU89" s="94"/>
      <c r="CHV89" s="94"/>
      <c r="CHW89" s="94"/>
      <c r="CHX89" s="94"/>
      <c r="CHY89" s="94"/>
      <c r="CHZ89" s="94"/>
      <c r="CIA89" s="94"/>
      <c r="CIB89" s="94"/>
      <c r="CIC89" s="94"/>
      <c r="CID89" s="94"/>
      <c r="CIE89" s="94"/>
      <c r="CIF89" s="94"/>
      <c r="CIG89" s="94"/>
      <c r="CIH89" s="94"/>
      <c r="CII89" s="94"/>
      <c r="CIJ89" s="94"/>
      <c r="CIK89" s="94"/>
      <c r="CIL89" s="94"/>
      <c r="CIM89" s="94"/>
      <c r="CIN89" s="94"/>
      <c r="CIO89" s="94"/>
      <c r="CIP89" s="94"/>
      <c r="CIQ89" s="94"/>
      <c r="CIR89" s="94"/>
      <c r="CIS89" s="94"/>
      <c r="CIT89" s="94"/>
      <c r="CIU89" s="94"/>
      <c r="CIV89" s="94"/>
      <c r="CIW89" s="94"/>
      <c r="CIX89" s="94"/>
      <c r="CIY89" s="94"/>
      <c r="CIZ89" s="94"/>
      <c r="CJA89" s="94"/>
      <c r="CJB89" s="94"/>
      <c r="CJC89" s="94"/>
      <c r="CJD89" s="94"/>
      <c r="CJE89" s="94"/>
      <c r="CJF89" s="94"/>
      <c r="CJG89" s="94"/>
      <c r="CJH89" s="94"/>
      <c r="CJI89" s="94"/>
      <c r="CJJ89" s="94"/>
      <c r="CJK89" s="94"/>
      <c r="CJL89" s="94"/>
      <c r="CJM89" s="94"/>
      <c r="CJN89" s="94"/>
      <c r="CJO89" s="94"/>
      <c r="CJP89" s="94"/>
      <c r="CJQ89" s="94"/>
      <c r="CJR89" s="94"/>
      <c r="CJS89" s="94"/>
      <c r="CJT89" s="94"/>
      <c r="CJU89" s="94"/>
      <c r="CJV89" s="94"/>
      <c r="CJW89" s="94"/>
      <c r="CJX89" s="94"/>
      <c r="CJY89" s="94"/>
      <c r="CJZ89" s="94"/>
      <c r="CKA89" s="94"/>
      <c r="CKB89" s="94"/>
      <c r="CKC89" s="94"/>
      <c r="CKD89" s="94"/>
      <c r="CKE89" s="94"/>
      <c r="CKF89" s="94"/>
      <c r="CKG89" s="94"/>
      <c r="CKH89" s="94"/>
      <c r="CKI89" s="94"/>
      <c r="CKJ89" s="94"/>
      <c r="CKK89" s="94"/>
      <c r="CKL89" s="94"/>
      <c r="CKM89" s="94"/>
      <c r="CKN89" s="94"/>
      <c r="CKO89" s="94"/>
      <c r="CKP89" s="94"/>
      <c r="CKQ89" s="94"/>
      <c r="CKR89" s="94"/>
      <c r="CKS89" s="94"/>
      <c r="CKT89" s="94"/>
      <c r="CKU89" s="94"/>
      <c r="CKV89" s="94"/>
      <c r="CKW89" s="94"/>
      <c r="CKX89" s="94"/>
      <c r="CKY89" s="94"/>
      <c r="CKZ89" s="94"/>
      <c r="CLA89" s="94"/>
      <c r="CLB89" s="94"/>
      <c r="CLC89" s="94"/>
      <c r="CLD89" s="94"/>
      <c r="CLE89" s="94"/>
      <c r="CLF89" s="94"/>
      <c r="CLG89" s="94"/>
      <c r="CLH89" s="94"/>
      <c r="CLI89" s="94"/>
      <c r="CLJ89" s="94"/>
      <c r="CLK89" s="94"/>
      <c r="CLL89" s="94"/>
      <c r="CLM89" s="94"/>
      <c r="CLN89" s="94"/>
      <c r="CLO89" s="94"/>
      <c r="CLP89" s="94"/>
      <c r="CLQ89" s="94"/>
      <c r="CLR89" s="94"/>
      <c r="CLS89" s="94"/>
      <c r="CLT89" s="94"/>
      <c r="CLU89" s="94"/>
      <c r="CLV89" s="94"/>
      <c r="CLW89" s="94"/>
      <c r="CLX89" s="94"/>
      <c r="CLY89" s="94"/>
      <c r="CLZ89" s="94"/>
      <c r="CMA89" s="94"/>
      <c r="CMB89" s="94"/>
      <c r="CMC89" s="94"/>
      <c r="CMD89" s="94"/>
      <c r="CME89" s="94"/>
      <c r="CMF89" s="94"/>
      <c r="CMG89" s="94"/>
      <c r="CMH89" s="94"/>
      <c r="CMI89" s="94"/>
      <c r="CMJ89" s="94"/>
      <c r="CMK89" s="94"/>
      <c r="CML89" s="94"/>
      <c r="CMM89" s="94"/>
      <c r="CMN89" s="94"/>
      <c r="CMO89" s="94"/>
      <c r="CMP89" s="94"/>
      <c r="CMQ89" s="94"/>
      <c r="CMR89" s="94"/>
      <c r="CMS89" s="94"/>
      <c r="CMT89" s="94"/>
      <c r="CMU89" s="94"/>
      <c r="CMV89" s="94"/>
      <c r="CMW89" s="94"/>
      <c r="CMX89" s="94"/>
      <c r="CMY89" s="94"/>
      <c r="CMZ89" s="94"/>
      <c r="CNA89" s="94"/>
      <c r="CNB89" s="94"/>
      <c r="CNC89" s="94"/>
      <c r="CND89" s="94"/>
      <c r="CNE89" s="94"/>
      <c r="CNF89" s="94"/>
      <c r="CNG89" s="94"/>
      <c r="CNH89" s="94"/>
      <c r="CNI89" s="94"/>
      <c r="CNJ89" s="94"/>
      <c r="CNK89" s="94"/>
      <c r="CNL89" s="94"/>
      <c r="CNM89" s="94"/>
      <c r="CNN89" s="94"/>
      <c r="CNO89" s="94"/>
      <c r="CNP89" s="94"/>
      <c r="CNQ89" s="94"/>
      <c r="CNR89" s="94"/>
      <c r="CNS89" s="94"/>
      <c r="CNT89" s="94"/>
      <c r="CNU89" s="94"/>
      <c r="CNV89" s="94"/>
      <c r="CNW89" s="94"/>
      <c r="CNX89" s="94"/>
      <c r="CNY89" s="94"/>
      <c r="CNZ89" s="94"/>
      <c r="COA89" s="94"/>
      <c r="COB89" s="94"/>
      <c r="COC89" s="94"/>
      <c r="COD89" s="94"/>
      <c r="COE89" s="94"/>
      <c r="COF89" s="94"/>
      <c r="COG89" s="94"/>
      <c r="COH89" s="94"/>
      <c r="COI89" s="94"/>
      <c r="COJ89" s="94"/>
      <c r="COK89" s="94"/>
      <c r="COL89" s="94"/>
      <c r="COM89" s="94"/>
      <c r="CON89" s="94"/>
      <c r="COO89" s="94"/>
      <c r="COP89" s="94"/>
      <c r="COQ89" s="94"/>
      <c r="COR89" s="94"/>
      <c r="COS89" s="94"/>
      <c r="COT89" s="94"/>
      <c r="COU89" s="94"/>
      <c r="COV89" s="94"/>
      <c r="COW89" s="94"/>
      <c r="COX89" s="94"/>
      <c r="COY89" s="94"/>
      <c r="COZ89" s="94"/>
      <c r="CPA89" s="94"/>
      <c r="CPB89" s="94"/>
      <c r="CPC89" s="94"/>
      <c r="CPD89" s="94"/>
      <c r="CPE89" s="94"/>
      <c r="CPF89" s="94"/>
      <c r="CPG89" s="94"/>
      <c r="CPH89" s="94"/>
      <c r="CPI89" s="94"/>
      <c r="CPJ89" s="94"/>
      <c r="CPK89" s="94"/>
      <c r="CPL89" s="94"/>
      <c r="CPM89" s="94"/>
      <c r="CPN89" s="94"/>
      <c r="CPO89" s="94"/>
      <c r="CPP89" s="94"/>
      <c r="CPQ89" s="94"/>
      <c r="CPR89" s="94"/>
      <c r="CPS89" s="94"/>
      <c r="CPT89" s="94"/>
      <c r="CPU89" s="94"/>
      <c r="CPV89" s="94"/>
      <c r="CPW89" s="94"/>
      <c r="CPX89" s="94"/>
      <c r="CPY89" s="94"/>
      <c r="CPZ89" s="94"/>
      <c r="CQA89" s="94"/>
      <c r="CQB89" s="94"/>
      <c r="CQC89" s="94"/>
      <c r="CQD89" s="94"/>
      <c r="CQE89" s="94"/>
      <c r="CQF89" s="94"/>
      <c r="CQG89" s="94"/>
      <c r="CQH89" s="94"/>
      <c r="CQI89" s="94"/>
      <c r="CQJ89" s="94"/>
      <c r="CQK89" s="94"/>
      <c r="CQL89" s="94"/>
      <c r="CQM89" s="94"/>
      <c r="CQN89" s="94"/>
      <c r="CQO89" s="94"/>
      <c r="CQP89" s="94"/>
      <c r="CQQ89" s="94"/>
      <c r="CQR89" s="94"/>
      <c r="CQS89" s="94"/>
      <c r="CQT89" s="94"/>
      <c r="CQU89" s="94"/>
      <c r="CQV89" s="94"/>
      <c r="CQW89" s="94"/>
      <c r="CQX89" s="94"/>
      <c r="CQY89" s="94"/>
      <c r="CQZ89" s="94"/>
      <c r="CRA89" s="94"/>
      <c r="CRB89" s="94"/>
      <c r="CRC89" s="94"/>
      <c r="CRD89" s="94"/>
      <c r="CRE89" s="94"/>
      <c r="CRF89" s="94"/>
      <c r="CRG89" s="94"/>
      <c r="CRH89" s="94"/>
      <c r="CRI89" s="94"/>
      <c r="CRJ89" s="94"/>
      <c r="CRK89" s="94"/>
      <c r="CRL89" s="94"/>
      <c r="CRM89" s="94"/>
      <c r="CRN89" s="94"/>
      <c r="CRO89" s="94"/>
      <c r="CRP89" s="94"/>
      <c r="CRQ89" s="94"/>
      <c r="CRR89" s="94"/>
      <c r="CRS89" s="94"/>
      <c r="CRT89" s="94"/>
      <c r="CRU89" s="94"/>
      <c r="CRV89" s="94"/>
      <c r="CRW89" s="94"/>
      <c r="CRX89" s="94"/>
      <c r="CRY89" s="94"/>
      <c r="CRZ89" s="94"/>
      <c r="CSA89" s="94"/>
      <c r="CSB89" s="94"/>
      <c r="CSC89" s="94"/>
      <c r="CSD89" s="94"/>
      <c r="CSE89" s="94"/>
      <c r="CSF89" s="94"/>
      <c r="CSG89" s="94"/>
      <c r="CSH89" s="94"/>
      <c r="CSI89" s="94"/>
      <c r="CSJ89" s="94"/>
      <c r="CSK89" s="94"/>
      <c r="CSL89" s="94"/>
      <c r="CSM89" s="94"/>
      <c r="CSN89" s="94"/>
      <c r="CSO89" s="94"/>
      <c r="CSP89" s="94"/>
      <c r="CSQ89" s="94"/>
      <c r="CSR89" s="94"/>
      <c r="CSS89" s="94"/>
      <c r="CST89" s="94"/>
      <c r="CSU89" s="94"/>
      <c r="CSV89" s="94"/>
      <c r="CSW89" s="94"/>
      <c r="CSX89" s="94"/>
      <c r="CSY89" s="94"/>
      <c r="CSZ89" s="94"/>
      <c r="CTA89" s="94"/>
      <c r="CTB89" s="94"/>
      <c r="CTC89" s="94"/>
      <c r="CTD89" s="94"/>
      <c r="CTE89" s="94"/>
      <c r="CTF89" s="94"/>
      <c r="CTG89" s="94"/>
      <c r="CTH89" s="94"/>
      <c r="CTI89" s="94"/>
      <c r="CTJ89" s="94"/>
      <c r="CTK89" s="94"/>
      <c r="CTL89" s="94"/>
      <c r="CTM89" s="94"/>
      <c r="CTN89" s="94"/>
      <c r="CTO89" s="94"/>
      <c r="CTP89" s="94"/>
      <c r="CTQ89" s="94"/>
      <c r="CTR89" s="94"/>
      <c r="CTS89" s="94"/>
      <c r="CTT89" s="94"/>
      <c r="CTU89" s="94"/>
      <c r="CTV89" s="94"/>
      <c r="CTW89" s="94"/>
      <c r="CTX89" s="94"/>
      <c r="CTY89" s="94"/>
      <c r="CTZ89" s="94"/>
      <c r="CUA89" s="94"/>
      <c r="CUB89" s="94"/>
      <c r="CUC89" s="94"/>
      <c r="CUD89" s="94"/>
      <c r="CUE89" s="94"/>
      <c r="CUF89" s="94"/>
      <c r="CUG89" s="94"/>
      <c r="CUH89" s="94"/>
      <c r="CUI89" s="94"/>
      <c r="CUJ89" s="94"/>
      <c r="CUK89" s="94"/>
      <c r="CUL89" s="94"/>
      <c r="CUM89" s="94"/>
      <c r="CUN89" s="94"/>
      <c r="CUO89" s="94"/>
      <c r="CUP89" s="94"/>
      <c r="CUQ89" s="94"/>
      <c r="CUR89" s="94"/>
      <c r="CUS89" s="94"/>
      <c r="CUT89" s="94"/>
      <c r="CUU89" s="94"/>
      <c r="CUV89" s="94"/>
      <c r="CUW89" s="94"/>
      <c r="CUX89" s="94"/>
      <c r="CUY89" s="94"/>
      <c r="CUZ89" s="94"/>
      <c r="CVA89" s="94"/>
      <c r="CVB89" s="94"/>
      <c r="CVC89" s="94"/>
      <c r="CVD89" s="94"/>
      <c r="CVE89" s="94"/>
      <c r="CVF89" s="94"/>
      <c r="CVG89" s="94"/>
      <c r="CVH89" s="94"/>
      <c r="CVI89" s="94"/>
      <c r="CVJ89" s="94"/>
      <c r="CVK89" s="94"/>
      <c r="CVL89" s="94"/>
      <c r="CVM89" s="94"/>
      <c r="CVN89" s="94"/>
      <c r="CVO89" s="94"/>
      <c r="CVP89" s="94"/>
      <c r="CVQ89" s="94"/>
      <c r="CVR89" s="94"/>
      <c r="CVS89" s="94"/>
      <c r="CVT89" s="94"/>
      <c r="CVU89" s="94"/>
      <c r="CVV89" s="94"/>
      <c r="CVW89" s="94"/>
      <c r="CVX89" s="94"/>
      <c r="CVY89" s="94"/>
      <c r="CVZ89" s="94"/>
      <c r="CWA89" s="94"/>
      <c r="CWB89" s="94"/>
      <c r="CWC89" s="94"/>
      <c r="CWD89" s="94"/>
      <c r="CWE89" s="94"/>
      <c r="CWF89" s="94"/>
      <c r="CWG89" s="94"/>
      <c r="CWH89" s="94"/>
      <c r="CWI89" s="94"/>
      <c r="CWJ89" s="94"/>
      <c r="CWK89" s="94"/>
      <c r="CWL89" s="94"/>
      <c r="CWM89" s="94"/>
      <c r="CWN89" s="94"/>
      <c r="CWO89" s="94"/>
      <c r="CWP89" s="94"/>
      <c r="CWQ89" s="94"/>
      <c r="CWR89" s="94"/>
      <c r="CWS89" s="94"/>
      <c r="CWT89" s="94"/>
      <c r="CWU89" s="94"/>
      <c r="CWV89" s="94"/>
      <c r="CWW89" s="94"/>
      <c r="CWX89" s="94"/>
      <c r="CWY89" s="94"/>
      <c r="CWZ89" s="94"/>
      <c r="CXA89" s="94"/>
      <c r="CXB89" s="94"/>
      <c r="CXC89" s="94"/>
      <c r="CXD89" s="94"/>
      <c r="CXE89" s="94"/>
      <c r="CXF89" s="94"/>
      <c r="CXG89" s="94"/>
      <c r="CXH89" s="94"/>
      <c r="CXI89" s="94"/>
      <c r="CXJ89" s="94"/>
      <c r="CXK89" s="94"/>
      <c r="CXL89" s="94"/>
      <c r="CXM89" s="94"/>
      <c r="CXN89" s="94"/>
      <c r="CXO89" s="94"/>
      <c r="CXP89" s="94"/>
      <c r="CXQ89" s="94"/>
      <c r="CXR89" s="94"/>
      <c r="CXS89" s="94"/>
      <c r="CXT89" s="94"/>
      <c r="CXU89" s="94"/>
      <c r="CXV89" s="94"/>
      <c r="CXW89" s="94"/>
      <c r="CXX89" s="94"/>
      <c r="CXY89" s="94"/>
      <c r="CXZ89" s="94"/>
      <c r="CYA89" s="94"/>
      <c r="CYB89" s="94"/>
      <c r="CYC89" s="94"/>
      <c r="CYD89" s="94"/>
      <c r="CYE89" s="94"/>
      <c r="CYF89" s="94"/>
      <c r="CYG89" s="94"/>
      <c r="CYH89" s="94"/>
      <c r="CYI89" s="94"/>
      <c r="CYJ89" s="94"/>
      <c r="CYK89" s="94"/>
      <c r="CYL89" s="94"/>
      <c r="CYM89" s="94"/>
      <c r="CYN89" s="94"/>
      <c r="CYO89" s="94"/>
      <c r="CYP89" s="94"/>
      <c r="CYQ89" s="94"/>
      <c r="CYR89" s="94"/>
      <c r="CYS89" s="94"/>
      <c r="CYT89" s="94"/>
      <c r="CYU89" s="94"/>
      <c r="CYV89" s="94"/>
      <c r="CYW89" s="94"/>
      <c r="CYX89" s="94"/>
      <c r="CYY89" s="94"/>
      <c r="CYZ89" s="94"/>
      <c r="CZA89" s="94"/>
      <c r="CZB89" s="94"/>
      <c r="CZC89" s="94"/>
      <c r="CZD89" s="94"/>
      <c r="CZE89" s="94"/>
      <c r="CZF89" s="94"/>
      <c r="CZG89" s="94"/>
      <c r="CZH89" s="94"/>
      <c r="CZI89" s="94"/>
      <c r="CZJ89" s="94"/>
      <c r="CZK89" s="94"/>
      <c r="CZL89" s="94"/>
      <c r="CZM89" s="94"/>
      <c r="CZN89" s="94"/>
      <c r="CZO89" s="94"/>
      <c r="CZP89" s="94"/>
      <c r="CZQ89" s="94"/>
      <c r="CZR89" s="94"/>
      <c r="CZS89" s="94"/>
      <c r="CZT89" s="94"/>
      <c r="CZU89" s="94"/>
      <c r="CZV89" s="94"/>
      <c r="CZW89" s="94"/>
      <c r="CZX89" s="94"/>
      <c r="CZY89" s="94"/>
      <c r="CZZ89" s="94"/>
      <c r="DAA89" s="94"/>
      <c r="DAB89" s="94"/>
      <c r="DAC89" s="94"/>
      <c r="DAD89" s="94"/>
      <c r="DAE89" s="94"/>
      <c r="DAF89" s="94"/>
      <c r="DAG89" s="94"/>
      <c r="DAH89" s="94"/>
      <c r="DAI89" s="94"/>
      <c r="DAJ89" s="94"/>
      <c r="DAK89" s="94"/>
      <c r="DAL89" s="94"/>
      <c r="DAM89" s="94"/>
      <c r="DAN89" s="94"/>
      <c r="DAO89" s="94"/>
      <c r="DAP89" s="94"/>
      <c r="DAQ89" s="94"/>
      <c r="DAR89" s="94"/>
      <c r="DAS89" s="94"/>
      <c r="DAT89" s="94"/>
      <c r="DAU89" s="94"/>
      <c r="DAV89" s="94"/>
      <c r="DAW89" s="94"/>
      <c r="DAX89" s="94"/>
      <c r="DAY89" s="94"/>
      <c r="DAZ89" s="94"/>
      <c r="DBA89" s="94"/>
      <c r="DBB89" s="94"/>
      <c r="DBC89" s="94"/>
      <c r="DBD89" s="94"/>
      <c r="DBE89" s="94"/>
      <c r="DBF89" s="94"/>
      <c r="DBG89" s="94"/>
      <c r="DBH89" s="94"/>
      <c r="DBI89" s="94"/>
      <c r="DBJ89" s="94"/>
      <c r="DBK89" s="94"/>
      <c r="DBL89" s="94"/>
      <c r="DBM89" s="94"/>
      <c r="DBN89" s="94"/>
      <c r="DBO89" s="94"/>
      <c r="DBP89" s="94"/>
      <c r="DBQ89" s="94"/>
      <c r="DBR89" s="94"/>
      <c r="DBS89" s="94"/>
      <c r="DBT89" s="94"/>
      <c r="DBU89" s="94"/>
      <c r="DBV89" s="94"/>
      <c r="DBW89" s="94"/>
      <c r="DBX89" s="94"/>
      <c r="DBY89" s="94"/>
      <c r="DBZ89" s="94"/>
      <c r="DCA89" s="94"/>
      <c r="DCB89" s="94"/>
      <c r="DCC89" s="94"/>
      <c r="DCD89" s="94"/>
      <c r="DCE89" s="94"/>
      <c r="DCF89" s="94"/>
      <c r="DCG89" s="94"/>
      <c r="DCH89" s="94"/>
      <c r="DCI89" s="94"/>
      <c r="DCJ89" s="94"/>
      <c r="DCK89" s="94"/>
      <c r="DCL89" s="94"/>
      <c r="DCM89" s="94"/>
      <c r="DCN89" s="94"/>
      <c r="DCO89" s="94"/>
      <c r="DCP89" s="94"/>
      <c r="DCQ89" s="94"/>
      <c r="DCR89" s="94"/>
      <c r="DCS89" s="94"/>
      <c r="DCT89" s="94"/>
      <c r="DCU89" s="94"/>
      <c r="DCV89" s="94"/>
      <c r="DCW89" s="94"/>
      <c r="DCX89" s="94"/>
      <c r="DCY89" s="94"/>
      <c r="DCZ89" s="94"/>
      <c r="DDA89" s="94"/>
      <c r="DDB89" s="94"/>
      <c r="DDC89" s="94"/>
      <c r="DDD89" s="94"/>
      <c r="DDE89" s="94"/>
      <c r="DDF89" s="94"/>
      <c r="DDG89" s="94"/>
      <c r="DDH89" s="94"/>
      <c r="DDI89" s="94"/>
      <c r="DDJ89" s="94"/>
      <c r="DDK89" s="94"/>
      <c r="DDL89" s="94"/>
      <c r="DDM89" s="94"/>
      <c r="DDN89" s="94"/>
      <c r="DDO89" s="94"/>
      <c r="DDP89" s="94"/>
      <c r="DDQ89" s="94"/>
      <c r="DDR89" s="94"/>
      <c r="DDS89" s="94"/>
      <c r="DDT89" s="94"/>
      <c r="DDU89" s="94"/>
      <c r="DDV89" s="94"/>
      <c r="DDW89" s="94"/>
      <c r="DDX89" s="94"/>
      <c r="DDY89" s="94"/>
      <c r="DDZ89" s="94"/>
      <c r="DEA89" s="94"/>
      <c r="DEB89" s="94"/>
      <c r="DEC89" s="94"/>
      <c r="DED89" s="94"/>
      <c r="DEE89" s="94"/>
      <c r="DEF89" s="94"/>
      <c r="DEG89" s="94"/>
      <c r="DEH89" s="94"/>
      <c r="DEI89" s="94"/>
      <c r="DEJ89" s="94"/>
      <c r="DEK89" s="94"/>
      <c r="DEL89" s="94"/>
      <c r="DEM89" s="94"/>
      <c r="DEN89" s="94"/>
      <c r="DEO89" s="94"/>
      <c r="DEP89" s="94"/>
      <c r="DEQ89" s="94"/>
      <c r="DER89" s="94"/>
      <c r="DES89" s="94"/>
      <c r="DET89" s="94"/>
      <c r="DEU89" s="94"/>
      <c r="DEV89" s="94"/>
      <c r="DEW89" s="94"/>
      <c r="DEX89" s="94"/>
      <c r="DEY89" s="94"/>
      <c r="DEZ89" s="94"/>
      <c r="DFA89" s="94"/>
      <c r="DFB89" s="94"/>
      <c r="DFC89" s="94"/>
      <c r="DFD89" s="94"/>
      <c r="DFE89" s="94"/>
      <c r="DFF89" s="94"/>
      <c r="DFG89" s="94"/>
      <c r="DFH89" s="94"/>
      <c r="DFI89" s="94"/>
      <c r="DFJ89" s="94"/>
      <c r="DFK89" s="94"/>
      <c r="DFL89" s="94"/>
      <c r="DFM89" s="94"/>
      <c r="DFN89" s="94"/>
      <c r="DFO89" s="94"/>
      <c r="DFP89" s="94"/>
      <c r="DFQ89" s="94"/>
      <c r="DFR89" s="94"/>
      <c r="DFS89" s="94"/>
      <c r="DFT89" s="94"/>
      <c r="DFU89" s="94"/>
      <c r="DFV89" s="94"/>
      <c r="DFW89" s="94"/>
      <c r="DFX89" s="94"/>
      <c r="DFY89" s="94"/>
      <c r="DFZ89" s="94"/>
      <c r="DGA89" s="94"/>
      <c r="DGB89" s="94"/>
      <c r="DGC89" s="94"/>
      <c r="DGD89" s="94"/>
      <c r="DGE89" s="94"/>
      <c r="DGF89" s="94"/>
      <c r="DGG89" s="94"/>
      <c r="DGH89" s="94"/>
      <c r="DGI89" s="94"/>
      <c r="DGJ89" s="94"/>
      <c r="DGK89" s="94"/>
      <c r="DGL89" s="94"/>
      <c r="DGM89" s="94"/>
      <c r="DGN89" s="94"/>
      <c r="DGO89" s="94"/>
      <c r="DGP89" s="94"/>
      <c r="DGQ89" s="94"/>
      <c r="DGR89" s="94"/>
      <c r="DGS89" s="94"/>
      <c r="DGT89" s="94"/>
      <c r="DGU89" s="94"/>
      <c r="DGV89" s="94"/>
      <c r="DGW89" s="94"/>
      <c r="DGX89" s="94"/>
      <c r="DGY89" s="94"/>
      <c r="DGZ89" s="94"/>
      <c r="DHA89" s="94"/>
      <c r="DHB89" s="94"/>
      <c r="DHC89" s="94"/>
      <c r="DHD89" s="94"/>
      <c r="DHE89" s="94"/>
      <c r="DHF89" s="94"/>
      <c r="DHG89" s="94"/>
      <c r="DHH89" s="94"/>
      <c r="DHI89" s="94"/>
      <c r="DHJ89" s="94"/>
      <c r="DHK89" s="94"/>
      <c r="DHL89" s="94"/>
      <c r="DHM89" s="94"/>
      <c r="DHN89" s="94"/>
      <c r="DHO89" s="94"/>
      <c r="DHP89" s="94"/>
      <c r="DHQ89" s="94"/>
      <c r="DHR89" s="94"/>
      <c r="DHS89" s="94"/>
      <c r="DHT89" s="94"/>
      <c r="DHU89" s="94"/>
      <c r="DHV89" s="94"/>
      <c r="DHW89" s="94"/>
      <c r="DHX89" s="94"/>
      <c r="DHY89" s="94"/>
      <c r="DHZ89" s="94"/>
      <c r="DIA89" s="94"/>
      <c r="DIB89" s="94"/>
      <c r="DIC89" s="94"/>
      <c r="DID89" s="94"/>
      <c r="DIE89" s="94"/>
      <c r="DIF89" s="94"/>
      <c r="DIG89" s="94"/>
      <c r="DIH89" s="94"/>
      <c r="DII89" s="94"/>
      <c r="DIJ89" s="94"/>
      <c r="DIK89" s="94"/>
      <c r="DIL89" s="94"/>
      <c r="DIM89" s="94"/>
      <c r="DIN89" s="94"/>
      <c r="DIO89" s="94"/>
      <c r="DIP89" s="94"/>
      <c r="DIQ89" s="94"/>
      <c r="DIR89" s="94"/>
      <c r="DIS89" s="94"/>
      <c r="DIT89" s="94"/>
      <c r="DIU89" s="94"/>
      <c r="DIV89" s="94"/>
      <c r="DIW89" s="94"/>
      <c r="DIX89" s="94"/>
      <c r="DIY89" s="94"/>
      <c r="DIZ89" s="94"/>
      <c r="DJA89" s="94"/>
      <c r="DJB89" s="94"/>
      <c r="DJC89" s="94"/>
      <c r="DJD89" s="94"/>
      <c r="DJE89" s="94"/>
      <c r="DJF89" s="94"/>
      <c r="DJG89" s="94"/>
      <c r="DJH89" s="94"/>
      <c r="DJI89" s="94"/>
      <c r="DJJ89" s="94"/>
      <c r="DJK89" s="94"/>
      <c r="DJL89" s="94"/>
      <c r="DJM89" s="94"/>
      <c r="DJN89" s="94"/>
      <c r="DJO89" s="94"/>
      <c r="DJP89" s="94"/>
      <c r="DJQ89" s="94"/>
      <c r="DJR89" s="94"/>
      <c r="DJS89" s="94"/>
      <c r="DJT89" s="94"/>
      <c r="DJU89" s="94"/>
      <c r="DJV89" s="94"/>
      <c r="DJW89" s="94"/>
      <c r="DJX89" s="94"/>
      <c r="DJY89" s="94"/>
      <c r="DJZ89" s="94"/>
      <c r="DKA89" s="94"/>
      <c r="DKB89" s="94"/>
      <c r="DKC89" s="94"/>
      <c r="DKD89" s="94"/>
      <c r="DKE89" s="94"/>
      <c r="DKF89" s="94"/>
      <c r="DKG89" s="94"/>
      <c r="DKH89" s="94"/>
      <c r="DKI89" s="94"/>
      <c r="DKJ89" s="94"/>
      <c r="DKK89" s="94"/>
      <c r="DKL89" s="94"/>
      <c r="DKM89" s="94"/>
      <c r="DKN89" s="94"/>
      <c r="DKO89" s="94"/>
      <c r="DKP89" s="94"/>
      <c r="DKQ89" s="94"/>
      <c r="DKR89" s="94"/>
      <c r="DKS89" s="94"/>
      <c r="DKT89" s="94"/>
      <c r="DKU89" s="94"/>
      <c r="DKV89" s="94"/>
      <c r="DKW89" s="94"/>
      <c r="DKX89" s="94"/>
      <c r="DKY89" s="94"/>
      <c r="DKZ89" s="94"/>
      <c r="DLA89" s="94"/>
      <c r="DLB89" s="94"/>
      <c r="DLC89" s="94"/>
      <c r="DLD89" s="94"/>
      <c r="DLE89" s="94"/>
      <c r="DLF89" s="94"/>
      <c r="DLG89" s="94"/>
      <c r="DLH89" s="94"/>
      <c r="DLI89" s="94"/>
      <c r="DLJ89" s="94"/>
      <c r="DLK89" s="94"/>
      <c r="DLL89" s="94"/>
      <c r="DLM89" s="94"/>
      <c r="DLN89" s="94"/>
      <c r="DLO89" s="94"/>
      <c r="DLP89" s="94"/>
      <c r="DLQ89" s="94"/>
      <c r="DLR89" s="94"/>
      <c r="DLS89" s="94"/>
      <c r="DLT89" s="94"/>
      <c r="DLU89" s="94"/>
      <c r="DLV89" s="94"/>
      <c r="DLW89" s="94"/>
      <c r="DLX89" s="94"/>
      <c r="DLY89" s="94"/>
      <c r="DLZ89" s="94"/>
      <c r="DMA89" s="94"/>
      <c r="DMB89" s="94"/>
      <c r="DMC89" s="94"/>
      <c r="DMD89" s="94"/>
      <c r="DME89" s="94"/>
      <c r="DMF89" s="94"/>
      <c r="DMG89" s="94"/>
      <c r="DMH89" s="94"/>
      <c r="DMI89" s="94"/>
      <c r="DMJ89" s="94"/>
      <c r="DMK89" s="94"/>
      <c r="DML89" s="94"/>
      <c r="DMM89" s="94"/>
      <c r="DMN89" s="94"/>
      <c r="DMO89" s="94"/>
      <c r="DMP89" s="94"/>
      <c r="DMQ89" s="94"/>
      <c r="DMR89" s="94"/>
      <c r="DMS89" s="94"/>
      <c r="DMT89" s="94"/>
      <c r="DMU89" s="94"/>
      <c r="DMV89" s="94"/>
      <c r="DMW89" s="94"/>
      <c r="DMX89" s="94"/>
      <c r="DMY89" s="94"/>
      <c r="DMZ89" s="94"/>
      <c r="DNA89" s="94"/>
      <c r="DNB89" s="94"/>
      <c r="DNC89" s="94"/>
      <c r="DND89" s="94"/>
      <c r="DNE89" s="94"/>
      <c r="DNF89" s="94"/>
      <c r="DNG89" s="94"/>
      <c r="DNH89" s="94"/>
      <c r="DNI89" s="94"/>
      <c r="DNJ89" s="94"/>
      <c r="DNK89" s="94"/>
      <c r="DNL89" s="94"/>
      <c r="DNM89" s="94"/>
      <c r="DNN89" s="94"/>
      <c r="DNO89" s="94"/>
      <c r="DNP89" s="94"/>
      <c r="DNQ89" s="94"/>
      <c r="DNR89" s="94"/>
      <c r="DNS89" s="94"/>
      <c r="DNT89" s="94"/>
      <c r="DNU89" s="94"/>
      <c r="DNV89" s="94"/>
      <c r="DNW89" s="94"/>
      <c r="DNX89" s="94"/>
      <c r="DNY89" s="94"/>
      <c r="DNZ89" s="94"/>
      <c r="DOA89" s="94"/>
      <c r="DOB89" s="94"/>
      <c r="DOC89" s="94"/>
      <c r="DOD89" s="94"/>
      <c r="DOE89" s="94"/>
      <c r="DOF89" s="94"/>
      <c r="DOG89" s="94"/>
      <c r="DOH89" s="94"/>
      <c r="DOI89" s="94"/>
      <c r="DOJ89" s="94"/>
      <c r="DOK89" s="94"/>
      <c r="DOL89" s="94"/>
      <c r="DOM89" s="94"/>
      <c r="DON89" s="94"/>
      <c r="DOO89" s="94"/>
      <c r="DOP89" s="94"/>
      <c r="DOQ89" s="94"/>
      <c r="DOR89" s="94"/>
      <c r="DOS89" s="94"/>
      <c r="DOT89" s="94"/>
      <c r="DOU89" s="94"/>
      <c r="DOV89" s="94"/>
      <c r="DOW89" s="94"/>
      <c r="DOX89" s="94"/>
      <c r="DOY89" s="94"/>
      <c r="DOZ89" s="94"/>
      <c r="DPA89" s="94"/>
      <c r="DPB89" s="94"/>
      <c r="DPC89" s="94"/>
      <c r="DPD89" s="94"/>
      <c r="DPE89" s="94"/>
      <c r="DPF89" s="94"/>
      <c r="DPG89" s="94"/>
      <c r="DPH89" s="94"/>
      <c r="DPI89" s="94"/>
      <c r="DPJ89" s="94"/>
      <c r="DPK89" s="94"/>
      <c r="DPL89" s="94"/>
      <c r="DPM89" s="94"/>
      <c r="DPN89" s="94"/>
      <c r="DPO89" s="94"/>
      <c r="DPP89" s="94"/>
      <c r="DPQ89" s="94"/>
      <c r="DPR89" s="94"/>
      <c r="DPS89" s="94"/>
      <c r="DPT89" s="94"/>
      <c r="DPU89" s="94"/>
      <c r="DPV89" s="94"/>
      <c r="DPW89" s="94"/>
      <c r="DPX89" s="94"/>
      <c r="DPY89" s="94"/>
      <c r="DPZ89" s="94"/>
      <c r="DQA89" s="94"/>
      <c r="DQB89" s="94"/>
      <c r="DQC89" s="94"/>
      <c r="DQD89" s="94"/>
      <c r="DQE89" s="94"/>
      <c r="DQF89" s="94"/>
      <c r="DQG89" s="94"/>
      <c r="DQH89" s="94"/>
      <c r="DQI89" s="94"/>
      <c r="DQJ89" s="94"/>
      <c r="DQK89" s="94"/>
      <c r="DQL89" s="94"/>
      <c r="DQM89" s="94"/>
      <c r="DQN89" s="94"/>
      <c r="DQO89" s="94"/>
      <c r="DQP89" s="94"/>
      <c r="DQQ89" s="94"/>
      <c r="DQR89" s="94"/>
      <c r="DQS89" s="94"/>
      <c r="DQT89" s="94"/>
      <c r="DQU89" s="94"/>
      <c r="DQV89" s="94"/>
      <c r="DQW89" s="94"/>
      <c r="DQX89" s="94"/>
      <c r="DQY89" s="94"/>
      <c r="DQZ89" s="94"/>
      <c r="DRA89" s="94"/>
      <c r="DRB89" s="94"/>
      <c r="DRC89" s="94"/>
      <c r="DRD89" s="94"/>
      <c r="DRE89" s="94"/>
      <c r="DRF89" s="94"/>
      <c r="DRG89" s="94"/>
      <c r="DRH89" s="94"/>
      <c r="DRI89" s="94"/>
      <c r="DRJ89" s="94"/>
      <c r="DRK89" s="94"/>
      <c r="DRL89" s="94"/>
      <c r="DRM89" s="94"/>
      <c r="DRN89" s="94"/>
      <c r="DRO89" s="94"/>
      <c r="DRP89" s="94"/>
      <c r="DRQ89" s="94"/>
      <c r="DRR89" s="94"/>
      <c r="DRS89" s="94"/>
      <c r="DRT89" s="94"/>
      <c r="DRU89" s="94"/>
      <c r="DRV89" s="94"/>
      <c r="DRW89" s="94"/>
      <c r="DRX89" s="94"/>
      <c r="DRY89" s="94"/>
      <c r="DRZ89" s="94"/>
      <c r="DSA89" s="94"/>
      <c r="DSB89" s="94"/>
      <c r="DSC89" s="94"/>
      <c r="DSD89" s="94"/>
      <c r="DSE89" s="94"/>
      <c r="DSF89" s="94"/>
      <c r="DSG89" s="94"/>
      <c r="DSH89" s="94"/>
      <c r="DSI89" s="94"/>
      <c r="DSJ89" s="94"/>
      <c r="DSK89" s="94"/>
      <c r="DSL89" s="94"/>
      <c r="DSM89" s="94"/>
      <c r="DSN89" s="94"/>
      <c r="DSO89" s="94"/>
      <c r="DSP89" s="94"/>
      <c r="DSQ89" s="94"/>
      <c r="DSR89" s="94"/>
      <c r="DSS89" s="94"/>
      <c r="DST89" s="94"/>
      <c r="DSU89" s="94"/>
      <c r="DSV89" s="94"/>
      <c r="DSW89" s="94"/>
      <c r="DSX89" s="94"/>
      <c r="DSY89" s="94"/>
      <c r="DSZ89" s="94"/>
      <c r="DTA89" s="94"/>
      <c r="DTB89" s="94"/>
      <c r="DTC89" s="94"/>
      <c r="DTD89" s="94"/>
      <c r="DTE89" s="94"/>
      <c r="DTF89" s="94"/>
      <c r="DTG89" s="94"/>
      <c r="DTH89" s="94"/>
      <c r="DTI89" s="94"/>
      <c r="DTJ89" s="94"/>
      <c r="DTK89" s="94"/>
      <c r="DTL89" s="94"/>
      <c r="DTM89" s="94"/>
      <c r="DTN89" s="94"/>
      <c r="DTO89" s="94"/>
      <c r="DTP89" s="94"/>
      <c r="DTQ89" s="94"/>
      <c r="DTR89" s="94"/>
      <c r="DTS89" s="94"/>
      <c r="DTT89" s="94"/>
      <c r="DTU89" s="94"/>
      <c r="DTV89" s="94"/>
      <c r="DTW89" s="94"/>
      <c r="DTX89" s="94"/>
      <c r="DTY89" s="94"/>
      <c r="DTZ89" s="94"/>
      <c r="DUA89" s="94"/>
      <c r="DUB89" s="94"/>
      <c r="DUC89" s="94"/>
      <c r="DUD89" s="94"/>
      <c r="DUE89" s="94"/>
      <c r="DUF89" s="94"/>
      <c r="DUG89" s="94"/>
      <c r="DUH89" s="94"/>
      <c r="DUI89" s="94"/>
      <c r="DUJ89" s="94"/>
      <c r="DUK89" s="94"/>
      <c r="DUL89" s="94"/>
      <c r="DUM89" s="94"/>
      <c r="DUN89" s="94"/>
      <c r="DUO89" s="94"/>
      <c r="DUP89" s="94"/>
      <c r="DUQ89" s="94"/>
      <c r="DUR89" s="94"/>
      <c r="DUS89" s="94"/>
      <c r="DUT89" s="94"/>
      <c r="DUU89" s="94"/>
      <c r="DUV89" s="94"/>
      <c r="DUW89" s="94"/>
      <c r="DUX89" s="94"/>
      <c r="DUY89" s="94"/>
      <c r="DUZ89" s="94"/>
      <c r="DVA89" s="94"/>
      <c r="DVB89" s="94"/>
      <c r="DVC89" s="94"/>
      <c r="DVD89" s="94"/>
      <c r="DVE89" s="94"/>
      <c r="DVF89" s="94"/>
      <c r="DVG89" s="94"/>
      <c r="DVH89" s="94"/>
      <c r="DVI89" s="94"/>
      <c r="DVJ89" s="94"/>
      <c r="DVK89" s="94"/>
      <c r="DVL89" s="94"/>
      <c r="DVM89" s="94"/>
      <c r="DVN89" s="94"/>
      <c r="DVO89" s="94"/>
      <c r="DVP89" s="94"/>
      <c r="DVQ89" s="94"/>
      <c r="DVR89" s="94"/>
      <c r="DVS89" s="94"/>
      <c r="DVT89" s="94"/>
      <c r="DVU89" s="94"/>
      <c r="DVV89" s="94"/>
      <c r="DVW89" s="94"/>
      <c r="DVX89" s="94"/>
      <c r="DVY89" s="94"/>
      <c r="DVZ89" s="94"/>
      <c r="DWA89" s="94"/>
      <c r="DWB89" s="94"/>
      <c r="DWC89" s="94"/>
      <c r="DWD89" s="94"/>
      <c r="DWE89" s="94"/>
      <c r="DWF89" s="94"/>
      <c r="DWG89" s="94"/>
      <c r="DWH89" s="94"/>
      <c r="DWI89" s="94"/>
      <c r="DWJ89" s="94"/>
      <c r="DWK89" s="94"/>
      <c r="DWL89" s="94"/>
      <c r="DWM89" s="94"/>
      <c r="DWN89" s="94"/>
      <c r="DWO89" s="94"/>
      <c r="DWP89" s="94"/>
      <c r="DWQ89" s="94"/>
      <c r="DWR89" s="94"/>
      <c r="DWS89" s="94"/>
      <c r="DWT89" s="94"/>
      <c r="DWU89" s="94"/>
      <c r="DWV89" s="94"/>
      <c r="DWW89" s="94"/>
      <c r="DWX89" s="94"/>
      <c r="DWY89" s="94"/>
      <c r="DWZ89" s="94"/>
      <c r="DXA89" s="94"/>
      <c r="DXB89" s="94"/>
      <c r="DXC89" s="94"/>
      <c r="DXD89" s="94"/>
      <c r="DXE89" s="94"/>
      <c r="DXF89" s="94"/>
      <c r="DXG89" s="94"/>
      <c r="DXH89" s="94"/>
      <c r="DXI89" s="94"/>
      <c r="DXJ89" s="94"/>
      <c r="DXK89" s="94"/>
      <c r="DXL89" s="94"/>
      <c r="DXM89" s="94"/>
      <c r="DXN89" s="94"/>
      <c r="DXO89" s="94"/>
      <c r="DXP89" s="94"/>
      <c r="DXQ89" s="94"/>
      <c r="DXR89" s="94"/>
      <c r="DXS89" s="94"/>
      <c r="DXT89" s="94"/>
      <c r="DXU89" s="94"/>
      <c r="DXV89" s="94"/>
      <c r="DXW89" s="94"/>
      <c r="DXX89" s="94"/>
      <c r="DXY89" s="94"/>
      <c r="DXZ89" s="94"/>
      <c r="DYA89" s="94"/>
      <c r="DYB89" s="94"/>
      <c r="DYC89" s="94"/>
      <c r="DYD89" s="94"/>
      <c r="DYE89" s="94"/>
      <c r="DYF89" s="94"/>
      <c r="DYG89" s="94"/>
      <c r="DYH89" s="94"/>
      <c r="DYI89" s="94"/>
      <c r="DYJ89" s="94"/>
      <c r="DYK89" s="94"/>
      <c r="DYL89" s="94"/>
      <c r="DYM89" s="94"/>
      <c r="DYN89" s="94"/>
      <c r="DYO89" s="94"/>
      <c r="DYP89" s="94"/>
      <c r="DYQ89" s="94"/>
      <c r="DYR89" s="94"/>
      <c r="DYS89" s="94"/>
      <c r="DYT89" s="94"/>
      <c r="DYU89" s="94"/>
      <c r="DYV89" s="94"/>
      <c r="DYW89" s="94"/>
      <c r="DYX89" s="94"/>
      <c r="DYY89" s="94"/>
      <c r="DYZ89" s="94"/>
      <c r="DZA89" s="94"/>
      <c r="DZB89" s="94"/>
      <c r="DZC89" s="94"/>
      <c r="DZD89" s="94"/>
      <c r="DZE89" s="94"/>
      <c r="DZF89" s="94"/>
      <c r="DZG89" s="94"/>
      <c r="DZH89" s="94"/>
      <c r="DZI89" s="94"/>
      <c r="DZJ89" s="94"/>
      <c r="DZK89" s="94"/>
      <c r="DZL89" s="94"/>
      <c r="DZM89" s="94"/>
      <c r="DZN89" s="94"/>
      <c r="DZO89" s="94"/>
      <c r="DZP89" s="94"/>
      <c r="DZQ89" s="94"/>
      <c r="DZR89" s="94"/>
      <c r="DZS89" s="94"/>
      <c r="DZT89" s="94"/>
      <c r="DZU89" s="94"/>
      <c r="DZV89" s="94"/>
      <c r="DZW89" s="94"/>
      <c r="DZX89" s="94"/>
      <c r="DZY89" s="94"/>
      <c r="DZZ89" s="94"/>
      <c r="EAA89" s="94"/>
      <c r="EAB89" s="94"/>
      <c r="EAC89" s="94"/>
      <c r="EAD89" s="94"/>
      <c r="EAE89" s="94"/>
      <c r="EAF89" s="94"/>
      <c r="EAG89" s="94"/>
      <c r="EAH89" s="94"/>
      <c r="EAI89" s="94"/>
      <c r="EAJ89" s="94"/>
      <c r="EAK89" s="94"/>
      <c r="EAL89" s="94"/>
      <c r="EAM89" s="94"/>
      <c r="EAN89" s="94"/>
      <c r="EAO89" s="94"/>
      <c r="EAP89" s="94"/>
      <c r="EAQ89" s="94"/>
      <c r="EAR89" s="94"/>
      <c r="EAS89" s="94"/>
      <c r="EAT89" s="94"/>
      <c r="EAU89" s="94"/>
      <c r="EAV89" s="94"/>
      <c r="EAW89" s="94"/>
      <c r="EAX89" s="94"/>
      <c r="EAY89" s="94"/>
      <c r="EAZ89" s="94"/>
      <c r="EBA89" s="94"/>
      <c r="EBB89" s="94"/>
      <c r="EBC89" s="94"/>
      <c r="EBD89" s="94"/>
      <c r="EBE89" s="94"/>
      <c r="EBF89" s="94"/>
      <c r="EBG89" s="94"/>
      <c r="EBH89" s="94"/>
      <c r="EBI89" s="94"/>
      <c r="EBJ89" s="94"/>
      <c r="EBK89" s="94"/>
      <c r="EBL89" s="94"/>
      <c r="EBM89" s="94"/>
      <c r="EBN89" s="94"/>
      <c r="EBO89" s="94"/>
      <c r="EBP89" s="94"/>
      <c r="EBQ89" s="94"/>
      <c r="EBR89" s="94"/>
      <c r="EBS89" s="94"/>
      <c r="EBT89" s="94"/>
      <c r="EBU89" s="94"/>
      <c r="EBV89" s="94"/>
      <c r="EBW89" s="94"/>
      <c r="EBX89" s="94"/>
      <c r="EBY89" s="94"/>
      <c r="EBZ89" s="94"/>
      <c r="ECA89" s="94"/>
      <c r="ECB89" s="94"/>
      <c r="ECC89" s="94"/>
      <c r="ECD89" s="94"/>
      <c r="ECE89" s="94"/>
      <c r="ECF89" s="94"/>
      <c r="ECG89" s="94"/>
      <c r="ECH89" s="94"/>
      <c r="ECI89" s="94"/>
      <c r="ECJ89" s="94"/>
      <c r="ECK89" s="94"/>
      <c r="ECL89" s="94"/>
      <c r="ECM89" s="94"/>
      <c r="ECN89" s="94"/>
      <c r="ECO89" s="94"/>
      <c r="ECP89" s="94"/>
      <c r="ECQ89" s="94"/>
      <c r="ECR89" s="94"/>
      <c r="ECS89" s="94"/>
      <c r="ECT89" s="94"/>
      <c r="ECU89" s="94"/>
      <c r="ECV89" s="94"/>
      <c r="ECW89" s="94"/>
      <c r="ECX89" s="94"/>
      <c r="ECY89" s="94"/>
      <c r="ECZ89" s="94"/>
      <c r="EDA89" s="94"/>
      <c r="EDB89" s="94"/>
      <c r="EDC89" s="94"/>
      <c r="EDD89" s="94"/>
      <c r="EDE89" s="94"/>
      <c r="EDF89" s="94"/>
      <c r="EDG89" s="94"/>
      <c r="EDH89" s="94"/>
      <c r="EDI89" s="94"/>
      <c r="EDJ89" s="94"/>
      <c r="EDK89" s="94"/>
      <c r="EDL89" s="94"/>
      <c r="EDM89" s="94"/>
      <c r="EDN89" s="94"/>
      <c r="EDO89" s="94"/>
      <c r="EDP89" s="94"/>
      <c r="EDQ89" s="94"/>
      <c r="EDR89" s="94"/>
      <c r="EDS89" s="94"/>
      <c r="EDT89" s="94"/>
      <c r="EDU89" s="94"/>
      <c r="EDV89" s="94"/>
      <c r="EDW89" s="94"/>
      <c r="EDX89" s="94"/>
      <c r="EDY89" s="94"/>
      <c r="EDZ89" s="94"/>
      <c r="EEA89" s="94"/>
      <c r="EEB89" s="94"/>
      <c r="EEC89" s="94"/>
      <c r="EED89" s="94"/>
      <c r="EEE89" s="94"/>
      <c r="EEF89" s="94"/>
      <c r="EEG89" s="94"/>
      <c r="EEH89" s="94"/>
      <c r="EEI89" s="94"/>
      <c r="EEJ89" s="94"/>
      <c r="EEK89" s="94"/>
      <c r="EEL89" s="94"/>
      <c r="EEM89" s="94"/>
      <c r="EEN89" s="94"/>
      <c r="EEO89" s="94"/>
      <c r="EEP89" s="94"/>
      <c r="EEQ89" s="94"/>
      <c r="EER89" s="94"/>
      <c r="EES89" s="94"/>
      <c r="EET89" s="94"/>
      <c r="EEU89" s="94"/>
      <c r="EEV89" s="94"/>
      <c r="EEW89" s="94"/>
      <c r="EEX89" s="94"/>
      <c r="EEY89" s="94"/>
      <c r="EEZ89" s="94"/>
      <c r="EFA89" s="94"/>
      <c r="EFB89" s="94"/>
      <c r="EFC89" s="94"/>
      <c r="EFD89" s="94"/>
      <c r="EFE89" s="94"/>
      <c r="EFF89" s="94"/>
      <c r="EFG89" s="94"/>
      <c r="EFH89" s="94"/>
      <c r="EFI89" s="94"/>
      <c r="EFJ89" s="94"/>
      <c r="EFK89" s="94"/>
      <c r="EFL89" s="94"/>
      <c r="EFM89" s="94"/>
      <c r="EFN89" s="94"/>
      <c r="EFO89" s="94"/>
      <c r="EFP89" s="94"/>
      <c r="EFQ89" s="94"/>
      <c r="EFR89" s="94"/>
      <c r="EFS89" s="94"/>
      <c r="EFT89" s="94"/>
      <c r="EFU89" s="94"/>
      <c r="EFV89" s="94"/>
      <c r="EFW89" s="94"/>
      <c r="EFX89" s="94"/>
      <c r="EFY89" s="94"/>
      <c r="EFZ89" s="94"/>
      <c r="EGA89" s="94"/>
      <c r="EGB89" s="94"/>
      <c r="EGC89" s="94"/>
      <c r="EGD89" s="94"/>
      <c r="EGE89" s="94"/>
      <c r="EGF89" s="94"/>
      <c r="EGG89" s="94"/>
      <c r="EGH89" s="94"/>
      <c r="EGI89" s="94"/>
      <c r="EGJ89" s="94"/>
      <c r="EGK89" s="94"/>
      <c r="EGL89" s="94"/>
      <c r="EGM89" s="94"/>
      <c r="EGN89" s="94"/>
      <c r="EGO89" s="94"/>
      <c r="EGP89" s="94"/>
      <c r="EGQ89" s="94"/>
      <c r="EGR89" s="94"/>
      <c r="EGS89" s="94"/>
      <c r="EGT89" s="94"/>
      <c r="EGU89" s="94"/>
      <c r="EGV89" s="94"/>
      <c r="EGW89" s="94"/>
      <c r="EGX89" s="94"/>
      <c r="EGY89" s="94"/>
      <c r="EGZ89" s="94"/>
      <c r="EHA89" s="94"/>
      <c r="EHB89" s="94"/>
      <c r="EHC89" s="94"/>
      <c r="EHD89" s="94"/>
      <c r="EHE89" s="94"/>
      <c r="EHF89" s="94"/>
      <c r="EHG89" s="94"/>
      <c r="EHH89" s="94"/>
      <c r="EHI89" s="94"/>
      <c r="EHJ89" s="94"/>
      <c r="EHK89" s="94"/>
      <c r="EHL89" s="94"/>
      <c r="EHM89" s="94"/>
      <c r="EHN89" s="94"/>
      <c r="EHO89" s="94"/>
      <c r="EHP89" s="94"/>
      <c r="EHQ89" s="94"/>
      <c r="EHR89" s="94"/>
      <c r="EHS89" s="94"/>
      <c r="EHT89" s="94"/>
      <c r="EHU89" s="94"/>
      <c r="EHV89" s="94"/>
      <c r="EHW89" s="94"/>
      <c r="EHX89" s="94"/>
      <c r="EHY89" s="94"/>
      <c r="EHZ89" s="94"/>
      <c r="EIA89" s="94"/>
      <c r="EIB89" s="94"/>
      <c r="EIC89" s="94"/>
      <c r="EID89" s="94"/>
      <c r="EIE89" s="94"/>
      <c r="EIF89" s="94"/>
      <c r="EIG89" s="94"/>
      <c r="EIH89" s="94"/>
      <c r="EII89" s="94"/>
      <c r="EIJ89" s="94"/>
      <c r="EIK89" s="94"/>
      <c r="EIL89" s="94"/>
      <c r="EIM89" s="94"/>
      <c r="EIN89" s="94"/>
      <c r="EIO89" s="94"/>
      <c r="EIP89" s="94"/>
      <c r="EIQ89" s="94"/>
      <c r="EIR89" s="94"/>
      <c r="EIS89" s="94"/>
      <c r="EIT89" s="94"/>
      <c r="EIU89" s="94"/>
      <c r="EIV89" s="94"/>
      <c r="EIW89" s="94"/>
      <c r="EIX89" s="94"/>
      <c r="EIY89" s="94"/>
      <c r="EIZ89" s="94"/>
      <c r="EJA89" s="94"/>
      <c r="EJB89" s="94"/>
      <c r="EJC89" s="94"/>
      <c r="EJD89" s="94"/>
      <c r="EJE89" s="94"/>
      <c r="EJF89" s="94"/>
      <c r="EJG89" s="94"/>
      <c r="EJH89" s="94"/>
      <c r="EJI89" s="94"/>
      <c r="EJJ89" s="94"/>
      <c r="EJK89" s="94"/>
      <c r="EJL89" s="94"/>
      <c r="EJM89" s="94"/>
      <c r="EJN89" s="94"/>
      <c r="EJO89" s="94"/>
      <c r="EJP89" s="94"/>
      <c r="EJQ89" s="94"/>
      <c r="EJR89" s="94"/>
      <c r="EJS89" s="94"/>
      <c r="EJT89" s="94"/>
      <c r="EJU89" s="94"/>
      <c r="EJV89" s="94"/>
      <c r="EJW89" s="94"/>
      <c r="EJX89" s="94"/>
      <c r="EJY89" s="94"/>
      <c r="EJZ89" s="94"/>
      <c r="EKA89" s="94"/>
      <c r="EKB89" s="94"/>
      <c r="EKC89" s="94"/>
      <c r="EKD89" s="94"/>
      <c r="EKE89" s="94"/>
      <c r="EKF89" s="94"/>
      <c r="EKG89" s="94"/>
      <c r="EKH89" s="94"/>
      <c r="EKI89" s="94"/>
      <c r="EKJ89" s="94"/>
      <c r="EKK89" s="94"/>
      <c r="EKL89" s="94"/>
      <c r="EKM89" s="94"/>
      <c r="EKN89" s="94"/>
      <c r="EKO89" s="94"/>
      <c r="EKP89" s="94"/>
      <c r="EKQ89" s="94"/>
      <c r="EKR89" s="94"/>
      <c r="EKS89" s="94"/>
      <c r="EKT89" s="94"/>
      <c r="EKU89" s="94"/>
      <c r="EKV89" s="94"/>
      <c r="EKW89" s="94"/>
      <c r="EKX89" s="94"/>
      <c r="EKY89" s="94"/>
      <c r="EKZ89" s="94"/>
      <c r="ELA89" s="94"/>
      <c r="ELB89" s="94"/>
      <c r="ELC89" s="94"/>
      <c r="ELD89" s="94"/>
      <c r="ELE89" s="94"/>
      <c r="ELF89" s="94"/>
      <c r="ELG89" s="94"/>
      <c r="ELH89" s="94"/>
      <c r="ELI89" s="94"/>
      <c r="ELJ89" s="94"/>
      <c r="ELK89" s="94"/>
      <c r="ELL89" s="94"/>
      <c r="ELM89" s="94"/>
      <c r="ELN89" s="94"/>
      <c r="ELO89" s="94"/>
      <c r="ELP89" s="94"/>
      <c r="ELQ89" s="94"/>
      <c r="ELR89" s="94"/>
      <c r="ELS89" s="94"/>
      <c r="ELT89" s="94"/>
      <c r="ELU89" s="94"/>
      <c r="ELV89" s="94"/>
      <c r="ELW89" s="94"/>
      <c r="ELX89" s="94"/>
      <c r="ELY89" s="94"/>
      <c r="ELZ89" s="94"/>
      <c r="EMA89" s="94"/>
      <c r="EMB89" s="94"/>
      <c r="EMC89" s="94"/>
      <c r="EMD89" s="94"/>
      <c r="EME89" s="94"/>
      <c r="EMF89" s="94"/>
      <c r="EMG89" s="94"/>
      <c r="EMH89" s="94"/>
      <c r="EMI89" s="94"/>
      <c r="EMJ89" s="94"/>
      <c r="EMK89" s="94"/>
      <c r="EML89" s="94"/>
      <c r="EMM89" s="94"/>
      <c r="EMN89" s="94"/>
      <c r="EMO89" s="94"/>
      <c r="EMP89" s="94"/>
      <c r="EMQ89" s="94"/>
      <c r="EMR89" s="94"/>
      <c r="EMS89" s="94"/>
      <c r="EMT89" s="94"/>
      <c r="EMU89" s="94"/>
      <c r="EMV89" s="94"/>
      <c r="EMW89" s="94"/>
      <c r="EMX89" s="94"/>
      <c r="EMY89" s="94"/>
      <c r="EMZ89" s="94"/>
      <c r="ENA89" s="94"/>
      <c r="ENB89" s="94"/>
      <c r="ENC89" s="94"/>
      <c r="END89" s="94"/>
      <c r="ENE89" s="94"/>
      <c r="ENF89" s="94"/>
      <c r="ENG89" s="94"/>
      <c r="ENH89" s="94"/>
      <c r="ENI89" s="94"/>
      <c r="ENJ89" s="94"/>
      <c r="ENK89" s="94"/>
      <c r="ENL89" s="94"/>
      <c r="ENM89" s="94"/>
      <c r="ENN89" s="94"/>
      <c r="ENO89" s="94"/>
      <c r="ENP89" s="94"/>
      <c r="ENQ89" s="94"/>
      <c r="ENR89" s="94"/>
      <c r="ENS89" s="94"/>
      <c r="ENT89" s="94"/>
      <c r="ENU89" s="94"/>
      <c r="ENV89" s="94"/>
      <c r="ENW89" s="94"/>
      <c r="ENX89" s="94"/>
      <c r="ENY89" s="94"/>
      <c r="ENZ89" s="94"/>
      <c r="EOA89" s="94"/>
      <c r="EOB89" s="94"/>
      <c r="EOC89" s="94"/>
      <c r="EOD89" s="94"/>
      <c r="EOE89" s="94"/>
      <c r="EOF89" s="94"/>
      <c r="EOG89" s="94"/>
      <c r="EOH89" s="94"/>
      <c r="EOI89" s="94"/>
      <c r="EOJ89" s="94"/>
      <c r="EOK89" s="94"/>
      <c r="EOL89" s="94"/>
      <c r="EOM89" s="94"/>
      <c r="EON89" s="94"/>
      <c r="EOO89" s="94"/>
      <c r="EOP89" s="94"/>
      <c r="EOQ89" s="94"/>
      <c r="EOR89" s="94"/>
      <c r="EOS89" s="94"/>
      <c r="EOT89" s="94"/>
      <c r="EOU89" s="94"/>
      <c r="EOV89" s="94"/>
      <c r="EOW89" s="94"/>
      <c r="EOX89" s="94"/>
      <c r="EOY89" s="94"/>
      <c r="EOZ89" s="94"/>
      <c r="EPA89" s="94"/>
      <c r="EPB89" s="94"/>
      <c r="EPC89" s="94"/>
      <c r="EPD89" s="94"/>
      <c r="EPE89" s="94"/>
      <c r="EPF89" s="94"/>
      <c r="EPG89" s="94"/>
      <c r="EPH89" s="94"/>
      <c r="EPI89" s="94"/>
      <c r="EPJ89" s="94"/>
      <c r="EPK89" s="94"/>
      <c r="EPL89" s="94"/>
      <c r="EPM89" s="94"/>
      <c r="EPN89" s="94"/>
      <c r="EPO89" s="94"/>
      <c r="EPP89" s="94"/>
      <c r="EPQ89" s="94"/>
      <c r="EPR89" s="94"/>
      <c r="EPS89" s="94"/>
      <c r="EPT89" s="94"/>
      <c r="EPU89" s="94"/>
      <c r="EPV89" s="94"/>
      <c r="EPW89" s="94"/>
      <c r="EPX89" s="94"/>
      <c r="EPY89" s="94"/>
      <c r="EPZ89" s="94"/>
      <c r="EQA89" s="94"/>
      <c r="EQB89" s="94"/>
      <c r="EQC89" s="94"/>
      <c r="EQD89" s="94"/>
      <c r="EQE89" s="94"/>
      <c r="EQF89" s="94"/>
      <c r="EQG89" s="94"/>
      <c r="EQH89" s="94"/>
      <c r="EQI89" s="94"/>
      <c r="EQJ89" s="94"/>
      <c r="EQK89" s="94"/>
      <c r="EQL89" s="94"/>
      <c r="EQM89" s="94"/>
      <c r="EQN89" s="94"/>
      <c r="EQO89" s="94"/>
      <c r="EQP89" s="94"/>
      <c r="EQQ89" s="94"/>
      <c r="EQR89" s="94"/>
      <c r="EQS89" s="94"/>
      <c r="EQT89" s="94"/>
      <c r="EQU89" s="94"/>
      <c r="EQV89" s="94"/>
      <c r="EQW89" s="94"/>
      <c r="EQX89" s="94"/>
      <c r="EQY89" s="94"/>
      <c r="EQZ89" s="94"/>
      <c r="ERA89" s="94"/>
      <c r="ERB89" s="94"/>
      <c r="ERC89" s="94"/>
      <c r="ERD89" s="94"/>
      <c r="ERE89" s="94"/>
      <c r="ERF89" s="94"/>
      <c r="ERG89" s="94"/>
      <c r="ERH89" s="94"/>
      <c r="ERI89" s="94"/>
      <c r="ERJ89" s="94"/>
      <c r="ERK89" s="94"/>
      <c r="ERL89" s="94"/>
      <c r="ERM89" s="94"/>
      <c r="ERN89" s="94"/>
      <c r="ERO89" s="94"/>
      <c r="ERP89" s="94"/>
      <c r="ERQ89" s="94"/>
      <c r="ERR89" s="94"/>
      <c r="ERS89" s="94"/>
      <c r="ERT89" s="94"/>
      <c r="ERU89" s="94"/>
      <c r="ERV89" s="94"/>
      <c r="ERW89" s="94"/>
      <c r="ERX89" s="94"/>
      <c r="ERY89" s="94"/>
      <c r="ERZ89" s="94"/>
      <c r="ESA89" s="94"/>
      <c r="ESB89" s="94"/>
      <c r="ESC89" s="94"/>
      <c r="ESD89" s="94"/>
      <c r="ESE89" s="94"/>
      <c r="ESF89" s="94"/>
      <c r="ESG89" s="94"/>
      <c r="ESH89" s="94"/>
      <c r="ESI89" s="94"/>
      <c r="ESJ89" s="94"/>
      <c r="ESK89" s="94"/>
      <c r="ESL89" s="94"/>
      <c r="ESM89" s="94"/>
      <c r="ESN89" s="94"/>
      <c r="ESO89" s="94"/>
      <c r="ESP89" s="94"/>
      <c r="ESQ89" s="94"/>
      <c r="ESR89" s="94"/>
      <c r="ESS89" s="94"/>
      <c r="EST89" s="94"/>
      <c r="ESU89" s="94"/>
      <c r="ESV89" s="94"/>
      <c r="ESW89" s="94"/>
      <c r="ESX89" s="94"/>
      <c r="ESY89" s="94"/>
      <c r="ESZ89" s="94"/>
      <c r="ETA89" s="94"/>
      <c r="ETB89" s="94"/>
      <c r="ETC89" s="94"/>
      <c r="ETD89" s="94"/>
      <c r="ETE89" s="94"/>
      <c r="ETF89" s="94"/>
      <c r="ETG89" s="94"/>
      <c r="ETH89" s="94"/>
      <c r="ETI89" s="94"/>
      <c r="ETJ89" s="94"/>
      <c r="ETK89" s="94"/>
      <c r="ETL89" s="94"/>
      <c r="ETM89" s="94"/>
      <c r="ETN89" s="94"/>
      <c r="ETO89" s="94"/>
      <c r="ETP89" s="94"/>
      <c r="ETQ89" s="94"/>
      <c r="ETR89" s="94"/>
      <c r="ETS89" s="94"/>
      <c r="ETT89" s="94"/>
      <c r="ETU89" s="94"/>
      <c r="ETV89" s="94"/>
      <c r="ETW89" s="94"/>
      <c r="ETX89" s="94"/>
      <c r="ETY89" s="94"/>
      <c r="ETZ89" s="94"/>
      <c r="EUA89" s="94"/>
      <c r="EUB89" s="94"/>
      <c r="EUC89" s="94"/>
      <c r="EUD89" s="94"/>
      <c r="EUE89" s="94"/>
      <c r="EUF89" s="94"/>
      <c r="EUG89" s="94"/>
      <c r="EUH89" s="94"/>
      <c r="EUI89" s="94"/>
      <c r="EUJ89" s="94"/>
      <c r="EUK89" s="94"/>
      <c r="EUL89" s="94"/>
      <c r="EUM89" s="94"/>
      <c r="EUN89" s="94"/>
      <c r="EUO89" s="94"/>
      <c r="EUP89" s="94"/>
      <c r="EUQ89" s="94"/>
      <c r="EUR89" s="94"/>
      <c r="EUS89" s="94"/>
      <c r="EUT89" s="94"/>
      <c r="EUU89" s="94"/>
      <c r="EUV89" s="94"/>
      <c r="EUW89" s="94"/>
      <c r="EUX89" s="94"/>
      <c r="EUY89" s="94"/>
      <c r="EUZ89" s="94"/>
      <c r="EVA89" s="94"/>
      <c r="EVB89" s="94"/>
      <c r="EVC89" s="94"/>
      <c r="EVD89" s="94"/>
      <c r="EVE89" s="94"/>
      <c r="EVF89" s="94"/>
      <c r="EVG89" s="94"/>
      <c r="EVH89" s="94"/>
      <c r="EVI89" s="94"/>
      <c r="EVJ89" s="94"/>
      <c r="EVK89" s="94"/>
      <c r="EVL89" s="94"/>
      <c r="EVM89" s="94"/>
      <c r="EVN89" s="94"/>
      <c r="EVO89" s="94"/>
      <c r="EVP89" s="94"/>
      <c r="EVQ89" s="94"/>
      <c r="EVR89" s="94"/>
      <c r="EVS89" s="94"/>
      <c r="EVT89" s="94"/>
      <c r="EVU89" s="94"/>
      <c r="EVV89" s="94"/>
      <c r="EVW89" s="94"/>
      <c r="EVX89" s="94"/>
      <c r="EVY89" s="94"/>
      <c r="EVZ89" s="94"/>
      <c r="EWA89" s="94"/>
      <c r="EWB89" s="94"/>
      <c r="EWC89" s="94"/>
      <c r="EWD89" s="94"/>
      <c r="EWE89" s="94"/>
      <c r="EWF89" s="94"/>
      <c r="EWG89" s="94"/>
      <c r="EWH89" s="94"/>
      <c r="EWI89" s="94"/>
      <c r="EWJ89" s="94"/>
      <c r="EWK89" s="94"/>
      <c r="EWL89" s="94"/>
      <c r="EWM89" s="94"/>
      <c r="EWN89" s="94"/>
      <c r="EWO89" s="94"/>
      <c r="EWP89" s="94"/>
      <c r="EWQ89" s="94"/>
      <c r="EWR89" s="94"/>
      <c r="EWS89" s="94"/>
      <c r="EWT89" s="94"/>
      <c r="EWU89" s="94"/>
      <c r="EWV89" s="94"/>
      <c r="EWW89" s="94"/>
      <c r="EWX89" s="94"/>
      <c r="EWY89" s="94"/>
      <c r="EWZ89" s="94"/>
      <c r="EXA89" s="94"/>
      <c r="EXB89" s="94"/>
      <c r="EXC89" s="94"/>
      <c r="EXD89" s="94"/>
      <c r="EXE89" s="94"/>
      <c r="EXF89" s="94"/>
      <c r="EXG89" s="94"/>
      <c r="EXH89" s="94"/>
      <c r="EXI89" s="94"/>
      <c r="EXJ89" s="94"/>
      <c r="EXK89" s="94"/>
      <c r="EXL89" s="94"/>
      <c r="EXM89" s="94"/>
      <c r="EXN89" s="94"/>
      <c r="EXO89" s="94"/>
      <c r="EXP89" s="94"/>
      <c r="EXQ89" s="94"/>
      <c r="EXR89" s="94"/>
      <c r="EXS89" s="94"/>
      <c r="EXT89" s="94"/>
      <c r="EXU89" s="94"/>
      <c r="EXV89" s="94"/>
      <c r="EXW89" s="94"/>
      <c r="EXX89" s="94"/>
      <c r="EXY89" s="94"/>
      <c r="EXZ89" s="94"/>
      <c r="EYA89" s="94"/>
      <c r="EYB89" s="94"/>
      <c r="EYC89" s="94"/>
      <c r="EYD89" s="94"/>
      <c r="EYE89" s="94"/>
      <c r="EYF89" s="94"/>
      <c r="EYG89" s="94"/>
      <c r="EYH89" s="94"/>
      <c r="EYI89" s="94"/>
      <c r="EYJ89" s="94"/>
      <c r="EYK89" s="94"/>
      <c r="EYL89" s="94"/>
      <c r="EYM89" s="94"/>
      <c r="EYN89" s="94"/>
      <c r="EYO89" s="94"/>
      <c r="EYP89" s="94"/>
      <c r="EYQ89" s="94"/>
      <c r="EYR89" s="94"/>
      <c r="EYS89" s="94"/>
      <c r="EYT89" s="94"/>
      <c r="EYU89" s="94"/>
      <c r="EYV89" s="94"/>
      <c r="EYW89" s="94"/>
      <c r="EYX89" s="94"/>
      <c r="EYY89" s="94"/>
      <c r="EYZ89" s="94"/>
      <c r="EZA89" s="94"/>
      <c r="EZB89" s="94"/>
      <c r="EZC89" s="94"/>
      <c r="EZD89" s="94"/>
      <c r="EZE89" s="94"/>
      <c r="EZF89" s="94"/>
      <c r="EZG89" s="94"/>
      <c r="EZH89" s="94"/>
      <c r="EZI89" s="94"/>
      <c r="EZJ89" s="94"/>
      <c r="EZK89" s="94"/>
      <c r="EZL89" s="94"/>
      <c r="EZM89" s="94"/>
      <c r="EZN89" s="94"/>
      <c r="EZO89" s="94"/>
      <c r="EZP89" s="94"/>
      <c r="EZQ89" s="94"/>
      <c r="EZR89" s="94"/>
      <c r="EZS89" s="94"/>
      <c r="EZT89" s="94"/>
      <c r="EZU89" s="94"/>
      <c r="EZV89" s="94"/>
      <c r="EZW89" s="94"/>
      <c r="EZX89" s="94"/>
      <c r="EZY89" s="94"/>
      <c r="EZZ89" s="94"/>
      <c r="FAA89" s="94"/>
      <c r="FAB89" s="94"/>
      <c r="FAC89" s="94"/>
      <c r="FAD89" s="94"/>
      <c r="FAE89" s="94"/>
      <c r="FAF89" s="94"/>
      <c r="FAG89" s="94"/>
      <c r="FAH89" s="94"/>
      <c r="FAI89" s="94"/>
      <c r="FAJ89" s="94"/>
      <c r="FAK89" s="94"/>
      <c r="FAL89" s="94"/>
      <c r="FAM89" s="94"/>
      <c r="FAN89" s="94"/>
      <c r="FAO89" s="94"/>
      <c r="FAP89" s="94"/>
      <c r="FAQ89" s="94"/>
      <c r="FAR89" s="94"/>
      <c r="FAS89" s="94"/>
      <c r="FAT89" s="94"/>
      <c r="FAU89" s="94"/>
      <c r="FAV89" s="94"/>
      <c r="FAW89" s="94"/>
      <c r="FAX89" s="94"/>
      <c r="FAY89" s="94"/>
      <c r="FAZ89" s="94"/>
      <c r="FBA89" s="94"/>
      <c r="FBB89" s="94"/>
      <c r="FBC89" s="94"/>
      <c r="FBD89" s="94"/>
      <c r="FBE89" s="94"/>
      <c r="FBF89" s="94"/>
      <c r="FBG89" s="94"/>
      <c r="FBH89" s="94"/>
      <c r="FBI89" s="94"/>
      <c r="FBJ89" s="94"/>
      <c r="FBK89" s="94"/>
      <c r="FBL89" s="94"/>
      <c r="FBM89" s="94"/>
      <c r="FBN89" s="94"/>
      <c r="FBO89" s="94"/>
      <c r="FBP89" s="94"/>
      <c r="FBQ89" s="94"/>
      <c r="FBR89" s="94"/>
      <c r="FBS89" s="94"/>
      <c r="FBT89" s="94"/>
      <c r="FBU89" s="94"/>
      <c r="FBV89" s="94"/>
      <c r="FBW89" s="94"/>
      <c r="FBX89" s="94"/>
      <c r="FBY89" s="94"/>
      <c r="FBZ89" s="94"/>
      <c r="FCA89" s="94"/>
      <c r="FCB89" s="94"/>
      <c r="FCC89" s="94"/>
      <c r="FCD89" s="94"/>
      <c r="FCE89" s="94"/>
      <c r="FCF89" s="94"/>
      <c r="FCG89" s="94"/>
      <c r="FCH89" s="94"/>
      <c r="FCI89" s="94"/>
      <c r="FCJ89" s="94"/>
      <c r="FCK89" s="94"/>
      <c r="FCL89" s="94"/>
      <c r="FCM89" s="94"/>
      <c r="FCN89" s="94"/>
      <c r="FCO89" s="94"/>
      <c r="FCP89" s="94"/>
      <c r="FCQ89" s="94"/>
      <c r="FCR89" s="94"/>
      <c r="FCS89" s="94"/>
      <c r="FCT89" s="94"/>
      <c r="FCU89" s="94"/>
      <c r="FCV89" s="94"/>
      <c r="FCW89" s="94"/>
      <c r="FCX89" s="94"/>
      <c r="FCY89" s="94"/>
      <c r="FCZ89" s="94"/>
      <c r="FDA89" s="94"/>
      <c r="FDB89" s="94"/>
      <c r="FDC89" s="94"/>
      <c r="FDD89" s="94"/>
      <c r="FDE89" s="94"/>
      <c r="FDF89" s="94"/>
      <c r="FDG89" s="94"/>
      <c r="FDH89" s="94"/>
      <c r="FDI89" s="94"/>
      <c r="FDJ89" s="94"/>
      <c r="FDK89" s="94"/>
      <c r="FDL89" s="94"/>
      <c r="FDM89" s="94"/>
      <c r="FDN89" s="94"/>
      <c r="FDO89" s="94"/>
      <c r="FDP89" s="94"/>
      <c r="FDQ89" s="94"/>
      <c r="FDR89" s="94"/>
      <c r="FDS89" s="94"/>
      <c r="FDT89" s="94"/>
      <c r="FDU89" s="94"/>
      <c r="FDV89" s="94"/>
      <c r="FDW89" s="94"/>
      <c r="FDX89" s="94"/>
      <c r="FDY89" s="94"/>
      <c r="FDZ89" s="94"/>
      <c r="FEA89" s="94"/>
      <c r="FEB89" s="94"/>
      <c r="FEC89" s="94"/>
      <c r="FED89" s="94"/>
      <c r="FEE89" s="94"/>
      <c r="FEF89" s="94"/>
      <c r="FEG89" s="94"/>
      <c r="FEH89" s="94"/>
      <c r="FEI89" s="94"/>
      <c r="FEJ89" s="94"/>
      <c r="FEK89" s="94"/>
      <c r="FEL89" s="94"/>
      <c r="FEM89" s="94"/>
      <c r="FEN89" s="94"/>
      <c r="FEO89" s="94"/>
      <c r="FEP89" s="94"/>
      <c r="FEQ89" s="94"/>
      <c r="FER89" s="94"/>
      <c r="FES89" s="94"/>
      <c r="FET89" s="94"/>
      <c r="FEU89" s="94"/>
      <c r="FEV89" s="94"/>
      <c r="FEW89" s="94"/>
      <c r="FEX89" s="94"/>
      <c r="FEY89" s="94"/>
      <c r="FEZ89" s="94"/>
      <c r="FFA89" s="94"/>
      <c r="FFB89" s="94"/>
      <c r="FFC89" s="94"/>
      <c r="FFD89" s="94"/>
      <c r="FFE89" s="94"/>
      <c r="FFF89" s="94"/>
      <c r="FFG89" s="94"/>
      <c r="FFH89" s="94"/>
      <c r="FFI89" s="94"/>
      <c r="FFJ89" s="94"/>
      <c r="FFK89" s="94"/>
      <c r="FFL89" s="94"/>
      <c r="FFM89" s="94"/>
      <c r="FFN89" s="94"/>
      <c r="FFO89" s="94"/>
      <c r="FFP89" s="94"/>
      <c r="FFQ89" s="94"/>
      <c r="FFR89" s="94"/>
      <c r="FFS89" s="94"/>
      <c r="FFT89" s="94"/>
      <c r="FFU89" s="94"/>
      <c r="FFV89" s="94"/>
      <c r="FFW89" s="94"/>
      <c r="FFX89" s="94"/>
      <c r="FFY89" s="94"/>
      <c r="FFZ89" s="94"/>
      <c r="FGA89" s="94"/>
      <c r="FGB89" s="94"/>
      <c r="FGC89" s="94"/>
      <c r="FGD89" s="94"/>
      <c r="FGE89" s="94"/>
      <c r="FGF89" s="94"/>
      <c r="FGG89" s="94"/>
      <c r="FGH89" s="94"/>
      <c r="FGI89" s="94"/>
      <c r="FGJ89" s="94"/>
      <c r="FGK89" s="94"/>
      <c r="FGL89" s="94"/>
      <c r="FGM89" s="94"/>
      <c r="FGN89" s="94"/>
      <c r="FGO89" s="94"/>
      <c r="FGP89" s="94"/>
      <c r="FGQ89" s="94"/>
      <c r="FGR89" s="94"/>
      <c r="FGS89" s="94"/>
      <c r="FGT89" s="94"/>
      <c r="FGU89" s="94"/>
      <c r="FGV89" s="94"/>
      <c r="FGW89" s="94"/>
      <c r="FGX89" s="94"/>
      <c r="FGY89" s="94"/>
      <c r="FGZ89" s="94"/>
      <c r="FHA89" s="94"/>
      <c r="FHB89" s="94"/>
      <c r="FHC89" s="94"/>
      <c r="FHD89" s="94"/>
      <c r="FHE89" s="94"/>
      <c r="FHF89" s="94"/>
      <c r="FHG89" s="94"/>
      <c r="FHH89" s="94"/>
      <c r="FHI89" s="94"/>
      <c r="FHJ89" s="94"/>
      <c r="FHK89" s="94"/>
      <c r="FHL89" s="94"/>
      <c r="FHM89" s="94"/>
      <c r="FHN89" s="94"/>
      <c r="FHO89" s="94"/>
      <c r="FHP89" s="94"/>
      <c r="FHQ89" s="94"/>
      <c r="FHR89" s="94"/>
      <c r="FHS89" s="94"/>
      <c r="FHT89" s="94"/>
      <c r="FHU89" s="94"/>
      <c r="FHV89" s="94"/>
      <c r="FHW89" s="94"/>
      <c r="FHX89" s="94"/>
      <c r="FHY89" s="94"/>
      <c r="FHZ89" s="94"/>
      <c r="FIA89" s="94"/>
      <c r="FIB89" s="94"/>
      <c r="FIC89" s="94"/>
      <c r="FID89" s="94"/>
      <c r="FIE89" s="94"/>
      <c r="FIF89" s="94"/>
      <c r="FIG89" s="94"/>
      <c r="FIH89" s="94"/>
      <c r="FII89" s="94"/>
      <c r="FIJ89" s="94"/>
      <c r="FIK89" s="94"/>
      <c r="FIL89" s="94"/>
      <c r="FIM89" s="94"/>
      <c r="FIN89" s="94"/>
      <c r="FIO89" s="94"/>
      <c r="FIP89" s="94"/>
      <c r="FIQ89" s="94"/>
      <c r="FIR89" s="94"/>
      <c r="FIS89" s="94"/>
      <c r="FIT89" s="94"/>
      <c r="FIU89" s="94"/>
      <c r="FIV89" s="94"/>
      <c r="FIW89" s="94"/>
      <c r="FIX89" s="94"/>
      <c r="FIY89" s="94"/>
      <c r="FIZ89" s="94"/>
      <c r="FJA89" s="94"/>
      <c r="FJB89" s="94"/>
      <c r="FJC89" s="94"/>
      <c r="FJD89" s="94"/>
      <c r="FJE89" s="94"/>
      <c r="FJF89" s="94"/>
      <c r="FJG89" s="94"/>
      <c r="FJH89" s="94"/>
      <c r="FJI89" s="94"/>
      <c r="FJJ89" s="94"/>
      <c r="FJK89" s="94"/>
      <c r="FJL89" s="94"/>
      <c r="FJM89" s="94"/>
      <c r="FJN89" s="94"/>
      <c r="FJO89" s="94"/>
      <c r="FJP89" s="94"/>
      <c r="FJQ89" s="94"/>
      <c r="FJR89" s="94"/>
      <c r="FJS89" s="94"/>
      <c r="FJT89" s="94"/>
      <c r="FJU89" s="94"/>
      <c r="FJV89" s="94"/>
      <c r="FJW89" s="94"/>
      <c r="FJX89" s="94"/>
      <c r="FJY89" s="94"/>
      <c r="FJZ89" s="94"/>
      <c r="FKA89" s="94"/>
      <c r="FKB89" s="94"/>
      <c r="FKC89" s="94"/>
      <c r="FKD89" s="94"/>
      <c r="FKE89" s="94"/>
      <c r="FKF89" s="94"/>
      <c r="FKG89" s="94"/>
      <c r="FKH89" s="94"/>
      <c r="FKI89" s="94"/>
      <c r="FKJ89" s="94"/>
      <c r="FKK89" s="94"/>
      <c r="FKL89" s="94"/>
      <c r="FKM89" s="94"/>
      <c r="FKN89" s="94"/>
      <c r="FKO89" s="94"/>
      <c r="FKP89" s="94"/>
      <c r="FKQ89" s="94"/>
      <c r="FKR89" s="94"/>
      <c r="FKS89" s="94"/>
      <c r="FKT89" s="94"/>
      <c r="FKU89" s="94"/>
      <c r="FKV89" s="94"/>
      <c r="FKW89" s="94"/>
      <c r="FKX89" s="94"/>
      <c r="FKY89" s="94"/>
      <c r="FKZ89" s="94"/>
      <c r="FLA89" s="94"/>
      <c r="FLB89" s="94"/>
      <c r="FLC89" s="94"/>
      <c r="FLD89" s="94"/>
      <c r="FLE89" s="94"/>
      <c r="FLF89" s="94"/>
      <c r="FLG89" s="94"/>
      <c r="FLH89" s="94"/>
      <c r="FLI89" s="94"/>
      <c r="FLJ89" s="94"/>
      <c r="FLK89" s="94"/>
      <c r="FLL89" s="94"/>
      <c r="FLM89" s="94"/>
      <c r="FLN89" s="94"/>
      <c r="FLO89" s="94"/>
      <c r="FLP89" s="94"/>
      <c r="FLQ89" s="94"/>
      <c r="FLR89" s="94"/>
      <c r="FLS89" s="94"/>
      <c r="FLT89" s="94"/>
      <c r="FLU89" s="94"/>
      <c r="FLV89" s="94"/>
      <c r="FLW89" s="94"/>
      <c r="FLX89" s="94"/>
      <c r="FLY89" s="94"/>
      <c r="FLZ89" s="94"/>
      <c r="FMA89" s="94"/>
      <c r="FMB89" s="94"/>
      <c r="FMC89" s="94"/>
      <c r="FMD89" s="94"/>
      <c r="FME89" s="94"/>
      <c r="FMF89" s="94"/>
      <c r="FMG89" s="94"/>
      <c r="FMH89" s="94"/>
      <c r="FMI89" s="94"/>
      <c r="FMJ89" s="94"/>
      <c r="FMK89" s="94"/>
      <c r="FML89" s="94"/>
      <c r="FMM89" s="94"/>
      <c r="FMN89" s="94"/>
      <c r="FMO89" s="94"/>
      <c r="FMP89" s="94"/>
      <c r="FMQ89" s="94"/>
      <c r="FMR89" s="94"/>
      <c r="FMS89" s="94"/>
      <c r="FMT89" s="94"/>
      <c r="FMU89" s="94"/>
      <c r="FMV89" s="94"/>
      <c r="FMW89" s="94"/>
      <c r="FMX89" s="94"/>
      <c r="FMY89" s="94"/>
      <c r="FMZ89" s="94"/>
      <c r="FNA89" s="94"/>
      <c r="FNB89" s="94"/>
      <c r="FNC89" s="94"/>
      <c r="FND89" s="94"/>
      <c r="FNE89" s="94"/>
      <c r="FNF89" s="94"/>
      <c r="FNG89" s="94"/>
      <c r="FNH89" s="94"/>
      <c r="FNI89" s="94"/>
      <c r="FNJ89" s="94"/>
      <c r="FNK89" s="94"/>
      <c r="FNL89" s="94"/>
      <c r="FNM89" s="94"/>
      <c r="FNN89" s="94"/>
      <c r="FNO89" s="94"/>
      <c r="FNP89" s="94"/>
      <c r="FNQ89" s="94"/>
      <c r="FNR89" s="94"/>
      <c r="FNS89" s="94"/>
      <c r="FNT89" s="94"/>
      <c r="FNU89" s="94"/>
      <c r="FNV89" s="94"/>
      <c r="FNW89" s="94"/>
      <c r="FNX89" s="94"/>
      <c r="FNY89" s="94"/>
      <c r="FNZ89" s="94"/>
      <c r="FOA89" s="94"/>
      <c r="FOB89" s="94"/>
      <c r="FOC89" s="94"/>
      <c r="FOD89" s="94"/>
      <c r="FOE89" s="94"/>
      <c r="FOF89" s="94"/>
      <c r="FOG89" s="94"/>
      <c r="FOH89" s="94"/>
      <c r="FOI89" s="94"/>
      <c r="FOJ89" s="94"/>
      <c r="FOK89" s="94"/>
      <c r="FOL89" s="94"/>
      <c r="FOM89" s="94"/>
      <c r="FON89" s="94"/>
      <c r="FOO89" s="94"/>
      <c r="FOP89" s="94"/>
      <c r="FOQ89" s="94"/>
      <c r="FOR89" s="94"/>
      <c r="FOS89" s="94"/>
      <c r="FOT89" s="94"/>
      <c r="FOU89" s="94"/>
      <c r="FOV89" s="94"/>
      <c r="FOW89" s="94"/>
      <c r="FOX89" s="94"/>
      <c r="FOY89" s="94"/>
      <c r="FOZ89" s="94"/>
      <c r="FPA89" s="94"/>
      <c r="FPB89" s="94"/>
      <c r="FPC89" s="94"/>
      <c r="FPD89" s="94"/>
      <c r="FPE89" s="94"/>
      <c r="FPF89" s="94"/>
      <c r="FPG89" s="94"/>
      <c r="FPH89" s="94"/>
      <c r="FPI89" s="94"/>
      <c r="FPJ89" s="94"/>
      <c r="FPK89" s="94"/>
      <c r="FPL89" s="94"/>
      <c r="FPM89" s="94"/>
      <c r="FPN89" s="94"/>
      <c r="FPO89" s="94"/>
      <c r="FPP89" s="94"/>
      <c r="FPQ89" s="94"/>
      <c r="FPR89" s="94"/>
      <c r="FPS89" s="94"/>
      <c r="FPT89" s="94"/>
      <c r="FPU89" s="94"/>
      <c r="FPV89" s="94"/>
      <c r="FPW89" s="94"/>
      <c r="FPX89" s="94"/>
      <c r="FPY89" s="94"/>
      <c r="FPZ89" s="94"/>
      <c r="FQA89" s="94"/>
      <c r="FQB89" s="94"/>
      <c r="FQC89" s="94"/>
      <c r="FQD89" s="94"/>
      <c r="FQE89" s="94"/>
      <c r="FQF89" s="94"/>
      <c r="FQG89" s="94"/>
      <c r="FQH89" s="94"/>
      <c r="FQI89" s="94"/>
      <c r="FQJ89" s="94"/>
      <c r="FQK89" s="94"/>
      <c r="FQL89" s="94"/>
      <c r="FQM89" s="94"/>
      <c r="FQN89" s="94"/>
      <c r="FQO89" s="94"/>
      <c r="FQP89" s="94"/>
      <c r="FQQ89" s="94"/>
      <c r="FQR89" s="94"/>
      <c r="FQS89" s="94"/>
      <c r="FQT89" s="94"/>
      <c r="FQU89" s="94"/>
      <c r="FQV89" s="94"/>
      <c r="FQW89" s="94"/>
      <c r="FQX89" s="94"/>
      <c r="FQY89" s="94"/>
      <c r="FQZ89" s="94"/>
      <c r="FRA89" s="94"/>
      <c r="FRB89" s="94"/>
      <c r="FRC89" s="94"/>
      <c r="FRD89" s="94"/>
      <c r="FRE89" s="94"/>
      <c r="FRF89" s="94"/>
      <c r="FRG89" s="94"/>
      <c r="FRH89" s="94"/>
      <c r="FRI89" s="94"/>
      <c r="FRJ89" s="94"/>
      <c r="FRK89" s="94"/>
      <c r="FRL89" s="94"/>
      <c r="FRM89" s="94"/>
      <c r="FRN89" s="94"/>
      <c r="FRO89" s="94"/>
      <c r="FRP89" s="94"/>
      <c r="FRQ89" s="94"/>
      <c r="FRR89" s="94"/>
      <c r="FRS89" s="94"/>
      <c r="FRT89" s="94"/>
      <c r="FRU89" s="94"/>
      <c r="FRV89" s="94"/>
      <c r="FRW89" s="94"/>
      <c r="FRX89" s="94"/>
      <c r="FRY89" s="94"/>
      <c r="FRZ89" s="94"/>
      <c r="FSA89" s="94"/>
      <c r="FSB89" s="94"/>
      <c r="FSC89" s="94"/>
      <c r="FSD89" s="94"/>
      <c r="FSE89" s="94"/>
      <c r="FSF89" s="94"/>
      <c r="FSG89" s="94"/>
      <c r="FSH89" s="94"/>
      <c r="FSI89" s="94"/>
      <c r="FSJ89" s="94"/>
      <c r="FSK89" s="94"/>
      <c r="FSL89" s="94"/>
      <c r="FSM89" s="94"/>
      <c r="FSN89" s="94"/>
      <c r="FSO89" s="94"/>
      <c r="FSP89" s="94"/>
      <c r="FSQ89" s="94"/>
      <c r="FSR89" s="94"/>
      <c r="FSS89" s="94"/>
      <c r="FST89" s="94"/>
      <c r="FSU89" s="94"/>
      <c r="FSV89" s="94"/>
      <c r="FSW89" s="94"/>
      <c r="FSX89" s="94"/>
      <c r="FSY89" s="94"/>
      <c r="FSZ89" s="94"/>
      <c r="FTA89" s="94"/>
      <c r="FTB89" s="94"/>
      <c r="FTC89" s="94"/>
      <c r="FTD89" s="94"/>
      <c r="FTE89" s="94"/>
      <c r="FTF89" s="94"/>
      <c r="FTG89" s="94"/>
      <c r="FTH89" s="94"/>
      <c r="FTI89" s="94"/>
      <c r="FTJ89" s="94"/>
      <c r="FTK89" s="94"/>
      <c r="FTL89" s="94"/>
      <c r="FTM89" s="94"/>
      <c r="FTN89" s="94"/>
      <c r="FTO89" s="94"/>
      <c r="FTP89" s="94"/>
      <c r="FTQ89" s="94"/>
      <c r="FTR89" s="94"/>
      <c r="FTS89" s="94"/>
      <c r="FTT89" s="94"/>
      <c r="FTU89" s="94"/>
      <c r="FTV89" s="94"/>
      <c r="FTW89" s="94"/>
      <c r="FTX89" s="94"/>
      <c r="FTY89" s="94"/>
      <c r="FTZ89" s="94"/>
      <c r="FUA89" s="94"/>
      <c r="FUB89" s="94"/>
      <c r="FUC89" s="94"/>
      <c r="FUD89" s="94"/>
      <c r="FUE89" s="94"/>
      <c r="FUF89" s="94"/>
      <c r="FUG89" s="94"/>
      <c r="FUH89" s="94"/>
      <c r="FUI89" s="94"/>
      <c r="FUJ89" s="94"/>
      <c r="FUK89" s="94"/>
      <c r="FUL89" s="94"/>
      <c r="FUM89" s="94"/>
      <c r="FUN89" s="94"/>
      <c r="FUO89" s="94"/>
      <c r="FUP89" s="94"/>
      <c r="FUQ89" s="94"/>
      <c r="FUR89" s="94"/>
      <c r="FUS89" s="94"/>
      <c r="FUT89" s="94"/>
      <c r="FUU89" s="94"/>
      <c r="FUV89" s="94"/>
      <c r="FUW89" s="94"/>
      <c r="FUX89" s="94"/>
      <c r="FUY89" s="94"/>
      <c r="FUZ89" s="94"/>
      <c r="FVA89" s="94"/>
      <c r="FVB89" s="94"/>
      <c r="FVC89" s="94"/>
      <c r="FVD89" s="94"/>
      <c r="FVE89" s="94"/>
      <c r="FVF89" s="94"/>
      <c r="FVG89" s="94"/>
      <c r="FVH89" s="94"/>
      <c r="FVI89" s="94"/>
      <c r="FVJ89" s="94"/>
      <c r="FVK89" s="94"/>
      <c r="FVL89" s="94"/>
      <c r="FVM89" s="94"/>
      <c r="FVN89" s="94"/>
      <c r="FVO89" s="94"/>
      <c r="FVP89" s="94"/>
      <c r="FVQ89" s="94"/>
      <c r="FVR89" s="94"/>
      <c r="FVS89" s="94"/>
      <c r="FVT89" s="94"/>
      <c r="FVU89" s="94"/>
      <c r="FVV89" s="94"/>
      <c r="FVW89" s="94"/>
      <c r="FVX89" s="94"/>
      <c r="FVY89" s="94"/>
      <c r="FVZ89" s="94"/>
      <c r="FWA89" s="94"/>
      <c r="FWB89" s="94"/>
      <c r="FWC89" s="94"/>
      <c r="FWD89" s="94"/>
      <c r="FWE89" s="94"/>
      <c r="FWF89" s="94"/>
      <c r="FWG89" s="94"/>
      <c r="FWH89" s="94"/>
      <c r="FWI89" s="94"/>
      <c r="FWJ89" s="94"/>
      <c r="FWK89" s="94"/>
      <c r="FWL89" s="94"/>
      <c r="FWM89" s="94"/>
      <c r="FWN89" s="94"/>
      <c r="FWO89" s="94"/>
      <c r="FWP89" s="94"/>
      <c r="FWQ89" s="94"/>
      <c r="FWR89" s="94"/>
      <c r="FWS89" s="94"/>
      <c r="FWT89" s="94"/>
      <c r="FWU89" s="94"/>
      <c r="FWV89" s="94"/>
      <c r="FWW89" s="94"/>
      <c r="FWX89" s="94"/>
      <c r="FWY89" s="94"/>
      <c r="FWZ89" s="94"/>
      <c r="FXA89" s="94"/>
      <c r="FXB89" s="94"/>
      <c r="FXC89" s="94"/>
      <c r="FXD89" s="94"/>
      <c r="FXE89" s="94"/>
      <c r="FXF89" s="94"/>
      <c r="FXG89" s="94"/>
      <c r="FXH89" s="94"/>
      <c r="FXI89" s="94"/>
      <c r="FXJ89" s="94"/>
      <c r="FXK89" s="94"/>
      <c r="FXL89" s="94"/>
      <c r="FXM89" s="94"/>
      <c r="FXN89" s="94"/>
      <c r="FXO89" s="94"/>
      <c r="FXP89" s="94"/>
      <c r="FXQ89" s="94"/>
      <c r="FXR89" s="94"/>
      <c r="FXS89" s="94"/>
      <c r="FXT89" s="94"/>
      <c r="FXU89" s="94"/>
      <c r="FXV89" s="94"/>
      <c r="FXW89" s="94"/>
      <c r="FXX89" s="94"/>
      <c r="FXY89" s="94"/>
      <c r="FXZ89" s="94"/>
      <c r="FYA89" s="94"/>
      <c r="FYB89" s="94"/>
      <c r="FYC89" s="94"/>
      <c r="FYD89" s="94"/>
      <c r="FYE89" s="94"/>
      <c r="FYF89" s="94"/>
      <c r="FYG89" s="94"/>
      <c r="FYH89" s="94"/>
      <c r="FYI89" s="94"/>
      <c r="FYJ89" s="94"/>
      <c r="FYK89" s="94"/>
      <c r="FYL89" s="94"/>
      <c r="FYM89" s="94"/>
      <c r="FYN89" s="94"/>
      <c r="FYO89" s="94"/>
      <c r="FYP89" s="94"/>
      <c r="FYQ89" s="94"/>
      <c r="FYR89" s="94"/>
      <c r="FYS89" s="94"/>
      <c r="FYT89" s="94"/>
      <c r="FYU89" s="94"/>
      <c r="FYV89" s="94"/>
      <c r="FYW89" s="94"/>
      <c r="FYX89" s="94"/>
      <c r="FYY89" s="94"/>
      <c r="FYZ89" s="94"/>
      <c r="FZA89" s="94"/>
      <c r="FZB89" s="94"/>
      <c r="FZC89" s="94"/>
      <c r="FZD89" s="94"/>
      <c r="FZE89" s="94"/>
      <c r="FZF89" s="94"/>
      <c r="FZG89" s="94"/>
      <c r="FZH89" s="94"/>
      <c r="FZI89" s="94"/>
      <c r="FZJ89" s="94"/>
      <c r="FZK89" s="94"/>
      <c r="FZL89" s="94"/>
      <c r="FZM89" s="94"/>
      <c r="FZN89" s="94"/>
      <c r="FZO89" s="94"/>
      <c r="FZP89" s="94"/>
      <c r="FZQ89" s="94"/>
      <c r="FZR89" s="94"/>
      <c r="FZS89" s="94"/>
      <c r="FZT89" s="94"/>
      <c r="FZU89" s="94"/>
      <c r="FZV89" s="94"/>
      <c r="FZW89" s="94"/>
      <c r="FZX89" s="94"/>
      <c r="FZY89" s="94"/>
      <c r="FZZ89" s="94"/>
      <c r="GAA89" s="94"/>
      <c r="GAB89" s="94"/>
      <c r="GAC89" s="94"/>
      <c r="GAD89" s="94"/>
      <c r="GAE89" s="94"/>
      <c r="GAF89" s="94"/>
      <c r="GAG89" s="94"/>
      <c r="GAH89" s="94"/>
      <c r="GAI89" s="94"/>
      <c r="GAJ89" s="94"/>
      <c r="GAK89" s="94"/>
      <c r="GAL89" s="94"/>
      <c r="GAM89" s="94"/>
      <c r="GAN89" s="94"/>
      <c r="GAO89" s="94"/>
      <c r="GAP89" s="94"/>
      <c r="GAQ89" s="94"/>
      <c r="GAR89" s="94"/>
      <c r="GAS89" s="94"/>
      <c r="GAT89" s="94"/>
      <c r="GAU89" s="94"/>
      <c r="GAV89" s="94"/>
      <c r="GAW89" s="94"/>
      <c r="GAX89" s="94"/>
      <c r="GAY89" s="94"/>
      <c r="GAZ89" s="94"/>
      <c r="GBA89" s="94"/>
      <c r="GBB89" s="94"/>
      <c r="GBC89" s="94"/>
      <c r="GBD89" s="94"/>
      <c r="GBE89" s="94"/>
      <c r="GBF89" s="94"/>
      <c r="GBG89" s="94"/>
      <c r="GBH89" s="94"/>
      <c r="GBI89" s="94"/>
      <c r="GBJ89" s="94"/>
      <c r="GBK89" s="94"/>
      <c r="GBL89" s="94"/>
      <c r="GBM89" s="94"/>
      <c r="GBN89" s="94"/>
      <c r="GBO89" s="94"/>
      <c r="GBP89" s="94"/>
      <c r="GBQ89" s="94"/>
      <c r="GBR89" s="94"/>
      <c r="GBS89" s="94"/>
      <c r="GBT89" s="94"/>
      <c r="GBU89" s="94"/>
      <c r="GBV89" s="94"/>
      <c r="GBW89" s="94"/>
      <c r="GBX89" s="94"/>
      <c r="GBY89" s="94"/>
      <c r="GBZ89" s="94"/>
      <c r="GCA89" s="94"/>
      <c r="GCB89" s="94"/>
      <c r="GCC89" s="94"/>
      <c r="GCD89" s="94"/>
      <c r="GCE89" s="94"/>
      <c r="GCF89" s="94"/>
      <c r="GCG89" s="94"/>
      <c r="GCH89" s="94"/>
      <c r="GCI89" s="94"/>
      <c r="GCJ89" s="94"/>
      <c r="GCK89" s="94"/>
      <c r="GCL89" s="94"/>
      <c r="GCM89" s="94"/>
      <c r="GCN89" s="94"/>
      <c r="GCO89" s="94"/>
      <c r="GCP89" s="94"/>
      <c r="GCQ89" s="94"/>
      <c r="GCR89" s="94"/>
      <c r="GCS89" s="94"/>
      <c r="GCT89" s="94"/>
      <c r="GCU89" s="94"/>
      <c r="GCV89" s="94"/>
      <c r="GCW89" s="94"/>
      <c r="GCX89" s="94"/>
      <c r="GCY89" s="94"/>
      <c r="GCZ89" s="94"/>
      <c r="GDA89" s="94"/>
      <c r="GDB89" s="94"/>
      <c r="GDC89" s="94"/>
      <c r="GDD89" s="94"/>
      <c r="GDE89" s="94"/>
      <c r="GDF89" s="94"/>
      <c r="GDG89" s="94"/>
      <c r="GDH89" s="94"/>
      <c r="GDI89" s="94"/>
      <c r="GDJ89" s="94"/>
      <c r="GDK89" s="94"/>
      <c r="GDL89" s="94"/>
      <c r="GDM89" s="94"/>
      <c r="GDN89" s="94"/>
      <c r="GDO89" s="94"/>
      <c r="GDP89" s="94"/>
      <c r="GDQ89" s="94"/>
      <c r="GDR89" s="94"/>
      <c r="GDS89" s="94"/>
      <c r="GDT89" s="94"/>
      <c r="GDU89" s="94"/>
      <c r="GDV89" s="94"/>
      <c r="GDW89" s="94"/>
      <c r="GDX89" s="94"/>
      <c r="GDY89" s="94"/>
      <c r="GDZ89" s="94"/>
      <c r="GEA89" s="94"/>
      <c r="GEB89" s="94"/>
      <c r="GEC89" s="94"/>
      <c r="GED89" s="94"/>
      <c r="GEE89" s="94"/>
      <c r="GEF89" s="94"/>
      <c r="GEG89" s="94"/>
      <c r="GEH89" s="94"/>
      <c r="GEI89" s="94"/>
      <c r="GEJ89" s="94"/>
      <c r="GEK89" s="94"/>
      <c r="GEL89" s="94"/>
      <c r="GEM89" s="94"/>
      <c r="GEN89" s="94"/>
      <c r="GEO89" s="94"/>
      <c r="GEP89" s="94"/>
      <c r="GEQ89" s="94"/>
      <c r="GER89" s="94"/>
      <c r="GES89" s="94"/>
      <c r="GET89" s="94"/>
      <c r="GEU89" s="94"/>
      <c r="GEV89" s="94"/>
      <c r="GEW89" s="94"/>
      <c r="GEX89" s="94"/>
      <c r="GEY89" s="94"/>
      <c r="GEZ89" s="94"/>
      <c r="GFA89" s="94"/>
      <c r="GFB89" s="94"/>
      <c r="GFC89" s="94"/>
      <c r="GFD89" s="94"/>
      <c r="GFE89" s="94"/>
      <c r="GFF89" s="94"/>
      <c r="GFG89" s="94"/>
      <c r="GFH89" s="94"/>
      <c r="GFI89" s="94"/>
      <c r="GFJ89" s="94"/>
      <c r="GFK89" s="94"/>
      <c r="GFL89" s="94"/>
      <c r="GFM89" s="94"/>
      <c r="GFN89" s="94"/>
      <c r="GFO89" s="94"/>
      <c r="GFP89" s="94"/>
      <c r="GFQ89" s="94"/>
      <c r="GFR89" s="94"/>
      <c r="GFS89" s="94"/>
      <c r="GFT89" s="94"/>
      <c r="GFU89" s="94"/>
      <c r="GFV89" s="94"/>
      <c r="GFW89" s="94"/>
      <c r="GFX89" s="94"/>
      <c r="GFY89" s="94"/>
      <c r="GFZ89" s="94"/>
      <c r="GGA89" s="94"/>
      <c r="GGB89" s="94"/>
      <c r="GGC89" s="94"/>
      <c r="GGD89" s="94"/>
      <c r="GGE89" s="94"/>
      <c r="GGF89" s="94"/>
      <c r="GGG89" s="94"/>
      <c r="GGH89" s="94"/>
      <c r="GGI89" s="94"/>
      <c r="GGJ89" s="94"/>
      <c r="GGK89" s="94"/>
      <c r="GGL89" s="94"/>
      <c r="GGM89" s="94"/>
      <c r="GGN89" s="94"/>
      <c r="GGO89" s="94"/>
      <c r="GGP89" s="94"/>
      <c r="GGQ89" s="94"/>
      <c r="GGR89" s="94"/>
      <c r="GGS89" s="94"/>
      <c r="GGT89" s="94"/>
      <c r="GGU89" s="94"/>
      <c r="GGV89" s="94"/>
      <c r="GGW89" s="94"/>
      <c r="GGX89" s="94"/>
      <c r="GGY89" s="94"/>
      <c r="GGZ89" s="94"/>
      <c r="GHA89" s="94"/>
      <c r="GHB89" s="94"/>
      <c r="GHC89" s="94"/>
      <c r="GHD89" s="94"/>
      <c r="GHE89" s="94"/>
      <c r="GHF89" s="94"/>
      <c r="GHG89" s="94"/>
      <c r="GHH89" s="94"/>
      <c r="GHI89" s="94"/>
      <c r="GHJ89" s="94"/>
      <c r="GHK89" s="94"/>
      <c r="GHL89" s="94"/>
      <c r="GHM89" s="94"/>
      <c r="GHN89" s="94"/>
      <c r="GHO89" s="94"/>
      <c r="GHP89" s="94"/>
      <c r="GHQ89" s="94"/>
      <c r="GHR89" s="94"/>
      <c r="GHS89" s="94"/>
      <c r="GHT89" s="94"/>
      <c r="GHU89" s="94"/>
      <c r="GHV89" s="94"/>
      <c r="GHW89" s="94"/>
      <c r="GHX89" s="94"/>
      <c r="GHY89" s="94"/>
      <c r="GHZ89" s="94"/>
      <c r="GIA89" s="94"/>
      <c r="GIB89" s="94"/>
      <c r="GIC89" s="94"/>
      <c r="GID89" s="94"/>
      <c r="GIE89" s="94"/>
      <c r="GIF89" s="94"/>
      <c r="GIG89" s="94"/>
      <c r="GIH89" s="94"/>
      <c r="GII89" s="94"/>
      <c r="GIJ89" s="94"/>
      <c r="GIK89" s="94"/>
      <c r="GIL89" s="94"/>
      <c r="GIM89" s="94"/>
      <c r="GIN89" s="94"/>
      <c r="GIO89" s="94"/>
      <c r="GIP89" s="94"/>
      <c r="GIQ89" s="94"/>
      <c r="GIR89" s="94"/>
      <c r="GIS89" s="94"/>
      <c r="GIT89" s="94"/>
      <c r="GIU89" s="94"/>
      <c r="GIV89" s="94"/>
      <c r="GIW89" s="94"/>
      <c r="GIX89" s="94"/>
      <c r="GIY89" s="94"/>
      <c r="GIZ89" s="94"/>
      <c r="GJA89" s="94"/>
      <c r="GJB89" s="94"/>
      <c r="GJC89" s="94"/>
      <c r="GJD89" s="94"/>
      <c r="GJE89" s="94"/>
      <c r="GJF89" s="94"/>
      <c r="GJG89" s="94"/>
      <c r="GJH89" s="94"/>
      <c r="GJI89" s="94"/>
      <c r="GJJ89" s="94"/>
      <c r="GJK89" s="94"/>
      <c r="GJL89" s="94"/>
      <c r="GJM89" s="94"/>
      <c r="GJN89" s="94"/>
      <c r="GJO89" s="94"/>
      <c r="GJP89" s="94"/>
      <c r="GJQ89" s="94"/>
      <c r="GJR89" s="94"/>
      <c r="GJS89" s="94"/>
      <c r="GJT89" s="94"/>
      <c r="GJU89" s="94"/>
      <c r="GJV89" s="94"/>
      <c r="GJW89" s="94"/>
      <c r="GJX89" s="94"/>
      <c r="GJY89" s="94"/>
      <c r="GJZ89" s="94"/>
      <c r="GKA89" s="94"/>
      <c r="GKB89" s="94"/>
      <c r="GKC89" s="94"/>
      <c r="GKD89" s="94"/>
      <c r="GKE89" s="94"/>
      <c r="GKF89" s="94"/>
      <c r="GKG89" s="94"/>
      <c r="GKH89" s="94"/>
      <c r="GKI89" s="94"/>
      <c r="GKJ89" s="94"/>
      <c r="GKK89" s="94"/>
      <c r="GKL89" s="94"/>
      <c r="GKM89" s="94"/>
      <c r="GKN89" s="94"/>
      <c r="GKO89" s="94"/>
      <c r="GKP89" s="94"/>
      <c r="GKQ89" s="94"/>
      <c r="GKR89" s="94"/>
      <c r="GKS89" s="94"/>
      <c r="GKT89" s="94"/>
      <c r="GKU89" s="94"/>
      <c r="GKV89" s="94"/>
      <c r="GKW89" s="94"/>
      <c r="GKX89" s="94"/>
      <c r="GKY89" s="94"/>
      <c r="GKZ89" s="94"/>
      <c r="GLA89" s="94"/>
      <c r="GLB89" s="94"/>
      <c r="GLC89" s="94"/>
      <c r="GLD89" s="94"/>
      <c r="GLE89" s="94"/>
      <c r="GLF89" s="94"/>
      <c r="GLG89" s="94"/>
      <c r="GLH89" s="94"/>
      <c r="GLI89" s="94"/>
      <c r="GLJ89" s="94"/>
      <c r="GLK89" s="94"/>
      <c r="GLL89" s="94"/>
      <c r="GLM89" s="94"/>
      <c r="GLN89" s="94"/>
      <c r="GLO89" s="94"/>
      <c r="GLP89" s="94"/>
      <c r="GLQ89" s="94"/>
      <c r="GLR89" s="94"/>
      <c r="GLS89" s="94"/>
      <c r="GLT89" s="94"/>
      <c r="GLU89" s="94"/>
      <c r="GLV89" s="94"/>
      <c r="GLW89" s="94"/>
      <c r="GLX89" s="94"/>
      <c r="GLY89" s="94"/>
      <c r="GLZ89" s="94"/>
      <c r="GMA89" s="94"/>
      <c r="GMB89" s="94"/>
      <c r="GMC89" s="94"/>
      <c r="GMD89" s="94"/>
      <c r="GME89" s="94"/>
      <c r="GMF89" s="94"/>
      <c r="GMG89" s="94"/>
      <c r="GMH89" s="94"/>
      <c r="GMI89" s="94"/>
      <c r="GMJ89" s="94"/>
      <c r="GMK89" s="94"/>
      <c r="GML89" s="94"/>
      <c r="GMM89" s="94"/>
      <c r="GMN89" s="94"/>
      <c r="GMO89" s="94"/>
      <c r="GMP89" s="94"/>
      <c r="GMQ89" s="94"/>
      <c r="GMR89" s="94"/>
      <c r="GMS89" s="94"/>
      <c r="GMT89" s="94"/>
      <c r="GMU89" s="94"/>
      <c r="GMV89" s="94"/>
      <c r="GMW89" s="94"/>
      <c r="GMX89" s="94"/>
      <c r="GMY89" s="94"/>
      <c r="GMZ89" s="94"/>
      <c r="GNA89" s="94"/>
      <c r="GNB89" s="94"/>
      <c r="GNC89" s="94"/>
      <c r="GND89" s="94"/>
      <c r="GNE89" s="94"/>
      <c r="GNF89" s="94"/>
      <c r="GNG89" s="94"/>
      <c r="GNH89" s="94"/>
      <c r="GNI89" s="94"/>
      <c r="GNJ89" s="94"/>
      <c r="GNK89" s="94"/>
      <c r="GNL89" s="94"/>
      <c r="GNM89" s="94"/>
      <c r="GNN89" s="94"/>
      <c r="GNO89" s="94"/>
      <c r="GNP89" s="94"/>
      <c r="GNQ89" s="94"/>
      <c r="GNR89" s="94"/>
      <c r="GNS89" s="94"/>
      <c r="GNT89" s="94"/>
      <c r="GNU89" s="94"/>
      <c r="GNV89" s="94"/>
      <c r="GNW89" s="94"/>
      <c r="GNX89" s="94"/>
      <c r="GNY89" s="94"/>
      <c r="GNZ89" s="94"/>
      <c r="GOA89" s="94"/>
      <c r="GOB89" s="94"/>
      <c r="GOC89" s="94"/>
      <c r="GOD89" s="94"/>
      <c r="GOE89" s="94"/>
      <c r="GOF89" s="94"/>
      <c r="GOG89" s="94"/>
      <c r="GOH89" s="94"/>
      <c r="GOI89" s="94"/>
      <c r="GOJ89" s="94"/>
      <c r="GOK89" s="94"/>
      <c r="GOL89" s="94"/>
      <c r="GOM89" s="94"/>
      <c r="GON89" s="94"/>
      <c r="GOO89" s="94"/>
      <c r="GOP89" s="94"/>
      <c r="GOQ89" s="94"/>
      <c r="GOR89" s="94"/>
      <c r="GOS89" s="94"/>
      <c r="GOT89" s="94"/>
      <c r="GOU89" s="94"/>
      <c r="GOV89" s="94"/>
      <c r="GOW89" s="94"/>
      <c r="GOX89" s="94"/>
      <c r="GOY89" s="94"/>
      <c r="GOZ89" s="94"/>
      <c r="GPA89" s="94"/>
      <c r="GPB89" s="94"/>
      <c r="GPC89" s="94"/>
      <c r="GPD89" s="94"/>
      <c r="GPE89" s="94"/>
      <c r="GPF89" s="94"/>
      <c r="GPG89" s="94"/>
      <c r="GPH89" s="94"/>
      <c r="GPI89" s="94"/>
      <c r="GPJ89" s="94"/>
      <c r="GPK89" s="94"/>
      <c r="GPL89" s="94"/>
      <c r="GPM89" s="94"/>
      <c r="GPN89" s="94"/>
      <c r="GPO89" s="94"/>
      <c r="GPP89" s="94"/>
      <c r="GPQ89" s="94"/>
      <c r="GPR89" s="94"/>
      <c r="GPS89" s="94"/>
      <c r="GPT89" s="94"/>
      <c r="GPU89" s="94"/>
      <c r="GPV89" s="94"/>
      <c r="GPW89" s="94"/>
      <c r="GPX89" s="94"/>
      <c r="GPY89" s="94"/>
      <c r="GPZ89" s="94"/>
      <c r="GQA89" s="94"/>
      <c r="GQB89" s="94"/>
      <c r="GQC89" s="94"/>
      <c r="GQD89" s="94"/>
      <c r="GQE89" s="94"/>
      <c r="GQF89" s="94"/>
      <c r="GQG89" s="94"/>
      <c r="GQH89" s="94"/>
      <c r="GQI89" s="94"/>
      <c r="GQJ89" s="94"/>
      <c r="GQK89" s="94"/>
      <c r="GQL89" s="94"/>
      <c r="GQM89" s="94"/>
      <c r="GQN89" s="94"/>
      <c r="GQO89" s="94"/>
      <c r="GQP89" s="94"/>
      <c r="GQQ89" s="94"/>
      <c r="GQR89" s="94"/>
      <c r="GQS89" s="94"/>
      <c r="GQT89" s="94"/>
      <c r="GQU89" s="94"/>
      <c r="GQV89" s="94"/>
      <c r="GQW89" s="94"/>
      <c r="GQX89" s="94"/>
      <c r="GQY89" s="94"/>
      <c r="GQZ89" s="94"/>
      <c r="GRA89" s="94"/>
      <c r="GRB89" s="94"/>
      <c r="GRC89" s="94"/>
      <c r="GRD89" s="94"/>
      <c r="GRE89" s="94"/>
      <c r="GRF89" s="94"/>
      <c r="GRG89" s="94"/>
      <c r="GRH89" s="94"/>
      <c r="GRI89" s="94"/>
      <c r="GRJ89" s="94"/>
      <c r="GRK89" s="94"/>
      <c r="GRL89" s="94"/>
      <c r="GRM89" s="94"/>
      <c r="GRN89" s="94"/>
      <c r="GRO89" s="94"/>
      <c r="GRP89" s="94"/>
      <c r="GRQ89" s="94"/>
      <c r="GRR89" s="94"/>
      <c r="GRS89" s="94"/>
      <c r="GRT89" s="94"/>
      <c r="GRU89" s="94"/>
      <c r="GRV89" s="94"/>
      <c r="GRW89" s="94"/>
      <c r="GRX89" s="94"/>
      <c r="GRY89" s="94"/>
      <c r="GRZ89" s="94"/>
      <c r="GSA89" s="94"/>
      <c r="GSB89" s="94"/>
      <c r="GSC89" s="94"/>
      <c r="GSD89" s="94"/>
      <c r="GSE89" s="94"/>
      <c r="GSF89" s="94"/>
      <c r="GSG89" s="94"/>
      <c r="GSH89" s="94"/>
      <c r="GSI89" s="94"/>
      <c r="GSJ89" s="94"/>
      <c r="GSK89" s="94"/>
      <c r="GSL89" s="94"/>
      <c r="GSM89" s="94"/>
      <c r="GSN89" s="94"/>
      <c r="GSO89" s="94"/>
      <c r="GSP89" s="94"/>
      <c r="GSQ89" s="94"/>
      <c r="GSR89" s="94"/>
      <c r="GSS89" s="94"/>
      <c r="GST89" s="94"/>
      <c r="GSU89" s="94"/>
      <c r="GSV89" s="94"/>
      <c r="GSW89" s="94"/>
      <c r="GSX89" s="94"/>
      <c r="GSY89" s="94"/>
      <c r="GSZ89" s="94"/>
      <c r="GTA89" s="94"/>
      <c r="GTB89" s="94"/>
      <c r="GTC89" s="94"/>
      <c r="GTD89" s="94"/>
      <c r="GTE89" s="94"/>
      <c r="GTF89" s="94"/>
      <c r="GTG89" s="94"/>
      <c r="GTH89" s="94"/>
      <c r="GTI89" s="94"/>
      <c r="GTJ89" s="94"/>
      <c r="GTK89" s="94"/>
      <c r="GTL89" s="94"/>
      <c r="GTM89" s="94"/>
      <c r="GTN89" s="94"/>
      <c r="GTO89" s="94"/>
      <c r="GTP89" s="94"/>
      <c r="GTQ89" s="94"/>
      <c r="GTR89" s="94"/>
      <c r="GTS89" s="94"/>
      <c r="GTT89" s="94"/>
      <c r="GTU89" s="94"/>
      <c r="GTV89" s="94"/>
      <c r="GTW89" s="94"/>
      <c r="GTX89" s="94"/>
      <c r="GTY89" s="94"/>
      <c r="GTZ89" s="94"/>
      <c r="GUA89" s="94"/>
      <c r="GUB89" s="94"/>
      <c r="GUC89" s="94"/>
      <c r="GUD89" s="94"/>
      <c r="GUE89" s="94"/>
      <c r="GUF89" s="94"/>
      <c r="GUG89" s="94"/>
      <c r="GUH89" s="94"/>
      <c r="GUI89" s="94"/>
      <c r="GUJ89" s="94"/>
      <c r="GUK89" s="94"/>
      <c r="GUL89" s="94"/>
      <c r="GUM89" s="94"/>
      <c r="GUN89" s="94"/>
      <c r="GUO89" s="94"/>
      <c r="GUP89" s="94"/>
      <c r="GUQ89" s="94"/>
      <c r="GUR89" s="94"/>
      <c r="GUS89" s="94"/>
      <c r="GUT89" s="94"/>
      <c r="GUU89" s="94"/>
      <c r="GUV89" s="94"/>
      <c r="GUW89" s="94"/>
      <c r="GUX89" s="94"/>
      <c r="GUY89" s="94"/>
      <c r="GUZ89" s="94"/>
      <c r="GVA89" s="94"/>
      <c r="GVB89" s="94"/>
      <c r="GVC89" s="94"/>
      <c r="GVD89" s="94"/>
      <c r="GVE89" s="94"/>
      <c r="GVF89" s="94"/>
      <c r="GVG89" s="94"/>
      <c r="GVH89" s="94"/>
      <c r="GVI89" s="94"/>
      <c r="GVJ89" s="94"/>
      <c r="GVK89" s="94"/>
      <c r="GVL89" s="94"/>
      <c r="GVM89" s="94"/>
      <c r="GVN89" s="94"/>
      <c r="GVO89" s="94"/>
      <c r="GVP89" s="94"/>
      <c r="GVQ89" s="94"/>
      <c r="GVR89" s="94"/>
      <c r="GVS89" s="94"/>
      <c r="GVT89" s="94"/>
      <c r="GVU89" s="94"/>
      <c r="GVV89" s="94"/>
      <c r="GVW89" s="94"/>
      <c r="GVX89" s="94"/>
      <c r="GVY89" s="94"/>
      <c r="GVZ89" s="94"/>
      <c r="GWA89" s="94"/>
      <c r="GWB89" s="94"/>
      <c r="GWC89" s="94"/>
      <c r="GWD89" s="94"/>
      <c r="GWE89" s="94"/>
      <c r="GWF89" s="94"/>
      <c r="GWG89" s="94"/>
      <c r="GWH89" s="94"/>
      <c r="GWI89" s="94"/>
      <c r="GWJ89" s="94"/>
      <c r="GWK89" s="94"/>
      <c r="GWL89" s="94"/>
      <c r="GWM89" s="94"/>
      <c r="GWN89" s="94"/>
      <c r="GWO89" s="94"/>
      <c r="GWP89" s="94"/>
      <c r="GWQ89" s="94"/>
      <c r="GWR89" s="94"/>
      <c r="GWS89" s="94"/>
      <c r="GWT89" s="94"/>
      <c r="GWU89" s="94"/>
      <c r="GWV89" s="94"/>
      <c r="GWW89" s="94"/>
      <c r="GWX89" s="94"/>
      <c r="GWY89" s="94"/>
      <c r="GWZ89" s="94"/>
      <c r="GXA89" s="94"/>
      <c r="GXB89" s="94"/>
      <c r="GXC89" s="94"/>
      <c r="GXD89" s="94"/>
      <c r="GXE89" s="94"/>
      <c r="GXF89" s="94"/>
      <c r="GXG89" s="94"/>
      <c r="GXH89" s="94"/>
      <c r="GXI89" s="94"/>
      <c r="GXJ89" s="94"/>
      <c r="GXK89" s="94"/>
      <c r="GXL89" s="94"/>
      <c r="GXM89" s="94"/>
      <c r="GXN89" s="94"/>
      <c r="GXO89" s="94"/>
      <c r="GXP89" s="94"/>
      <c r="GXQ89" s="94"/>
      <c r="GXR89" s="94"/>
      <c r="GXS89" s="94"/>
      <c r="GXT89" s="94"/>
      <c r="GXU89" s="94"/>
      <c r="GXV89" s="94"/>
      <c r="GXW89" s="94"/>
      <c r="GXX89" s="94"/>
      <c r="GXY89" s="94"/>
      <c r="GXZ89" s="94"/>
      <c r="GYA89" s="94"/>
      <c r="GYB89" s="94"/>
      <c r="GYC89" s="94"/>
      <c r="GYD89" s="94"/>
      <c r="GYE89" s="94"/>
      <c r="GYF89" s="94"/>
      <c r="GYG89" s="94"/>
      <c r="GYH89" s="94"/>
      <c r="GYI89" s="94"/>
      <c r="GYJ89" s="94"/>
      <c r="GYK89" s="94"/>
      <c r="GYL89" s="94"/>
      <c r="GYM89" s="94"/>
      <c r="GYN89" s="94"/>
      <c r="GYO89" s="94"/>
      <c r="GYP89" s="94"/>
      <c r="GYQ89" s="94"/>
      <c r="GYR89" s="94"/>
      <c r="GYS89" s="94"/>
      <c r="GYT89" s="94"/>
      <c r="GYU89" s="94"/>
      <c r="GYV89" s="94"/>
      <c r="GYW89" s="94"/>
      <c r="GYX89" s="94"/>
      <c r="GYY89" s="94"/>
      <c r="GYZ89" s="94"/>
      <c r="GZA89" s="94"/>
      <c r="GZB89" s="94"/>
      <c r="GZC89" s="94"/>
      <c r="GZD89" s="94"/>
      <c r="GZE89" s="94"/>
      <c r="GZF89" s="94"/>
      <c r="GZG89" s="94"/>
      <c r="GZH89" s="94"/>
      <c r="GZI89" s="94"/>
      <c r="GZJ89" s="94"/>
      <c r="GZK89" s="94"/>
      <c r="GZL89" s="94"/>
      <c r="GZM89" s="94"/>
      <c r="GZN89" s="94"/>
      <c r="GZO89" s="94"/>
      <c r="GZP89" s="94"/>
      <c r="GZQ89" s="94"/>
      <c r="GZR89" s="94"/>
      <c r="GZS89" s="94"/>
      <c r="GZT89" s="94"/>
      <c r="GZU89" s="94"/>
      <c r="GZV89" s="94"/>
      <c r="GZW89" s="94"/>
      <c r="GZX89" s="94"/>
      <c r="GZY89" s="94"/>
      <c r="GZZ89" s="94"/>
      <c r="HAA89" s="94"/>
      <c r="HAB89" s="94"/>
      <c r="HAC89" s="94"/>
      <c r="HAD89" s="94"/>
      <c r="HAE89" s="94"/>
      <c r="HAF89" s="94"/>
      <c r="HAG89" s="94"/>
      <c r="HAH89" s="94"/>
      <c r="HAI89" s="94"/>
      <c r="HAJ89" s="94"/>
      <c r="HAK89" s="94"/>
      <c r="HAL89" s="94"/>
      <c r="HAM89" s="94"/>
      <c r="HAN89" s="94"/>
      <c r="HAO89" s="94"/>
      <c r="HAP89" s="94"/>
      <c r="HAQ89" s="94"/>
      <c r="HAR89" s="94"/>
      <c r="HAS89" s="94"/>
      <c r="HAT89" s="94"/>
      <c r="HAU89" s="94"/>
      <c r="HAV89" s="94"/>
      <c r="HAW89" s="94"/>
      <c r="HAX89" s="94"/>
      <c r="HAY89" s="94"/>
      <c r="HAZ89" s="94"/>
      <c r="HBA89" s="94"/>
      <c r="HBB89" s="94"/>
      <c r="HBC89" s="94"/>
      <c r="HBD89" s="94"/>
      <c r="HBE89" s="94"/>
      <c r="HBF89" s="94"/>
      <c r="HBG89" s="94"/>
      <c r="HBH89" s="94"/>
      <c r="HBI89" s="94"/>
      <c r="HBJ89" s="94"/>
      <c r="HBK89" s="94"/>
      <c r="HBL89" s="94"/>
      <c r="HBM89" s="94"/>
      <c r="HBN89" s="94"/>
      <c r="HBO89" s="94"/>
      <c r="HBP89" s="94"/>
      <c r="HBQ89" s="94"/>
      <c r="HBR89" s="94"/>
      <c r="HBS89" s="94"/>
      <c r="HBT89" s="94"/>
      <c r="HBU89" s="94"/>
      <c r="HBV89" s="94"/>
      <c r="HBW89" s="94"/>
      <c r="HBX89" s="94"/>
      <c r="HBY89" s="94"/>
      <c r="HBZ89" s="94"/>
      <c r="HCA89" s="94"/>
      <c r="HCB89" s="94"/>
      <c r="HCC89" s="94"/>
      <c r="HCD89" s="94"/>
      <c r="HCE89" s="94"/>
      <c r="HCF89" s="94"/>
      <c r="HCG89" s="94"/>
      <c r="HCH89" s="94"/>
      <c r="HCI89" s="94"/>
      <c r="HCJ89" s="94"/>
      <c r="HCK89" s="94"/>
      <c r="HCL89" s="94"/>
      <c r="HCM89" s="94"/>
      <c r="HCN89" s="94"/>
      <c r="HCO89" s="94"/>
      <c r="HCP89" s="94"/>
      <c r="HCQ89" s="94"/>
      <c r="HCR89" s="94"/>
      <c r="HCS89" s="94"/>
      <c r="HCT89" s="94"/>
      <c r="HCU89" s="94"/>
      <c r="HCV89" s="94"/>
      <c r="HCW89" s="94"/>
      <c r="HCX89" s="94"/>
      <c r="HCY89" s="94"/>
      <c r="HCZ89" s="94"/>
      <c r="HDA89" s="94"/>
      <c r="HDB89" s="94"/>
      <c r="HDC89" s="94"/>
      <c r="HDD89" s="94"/>
      <c r="HDE89" s="94"/>
      <c r="HDF89" s="94"/>
      <c r="HDG89" s="94"/>
      <c r="HDH89" s="94"/>
      <c r="HDI89" s="94"/>
      <c r="HDJ89" s="94"/>
      <c r="HDK89" s="94"/>
      <c r="HDL89" s="94"/>
      <c r="HDM89" s="94"/>
      <c r="HDN89" s="94"/>
      <c r="HDO89" s="94"/>
      <c r="HDP89" s="94"/>
      <c r="HDQ89" s="94"/>
      <c r="HDR89" s="94"/>
      <c r="HDS89" s="94"/>
      <c r="HDT89" s="94"/>
      <c r="HDU89" s="94"/>
      <c r="HDV89" s="94"/>
      <c r="HDW89" s="94"/>
      <c r="HDX89" s="94"/>
      <c r="HDY89" s="94"/>
      <c r="HDZ89" s="94"/>
      <c r="HEA89" s="94"/>
      <c r="HEB89" s="94"/>
      <c r="HEC89" s="94"/>
      <c r="HED89" s="94"/>
      <c r="HEE89" s="94"/>
      <c r="HEF89" s="94"/>
      <c r="HEG89" s="94"/>
      <c r="HEH89" s="94"/>
      <c r="HEI89" s="94"/>
      <c r="HEJ89" s="94"/>
      <c r="HEK89" s="94"/>
      <c r="HEL89" s="94"/>
      <c r="HEM89" s="94"/>
      <c r="HEN89" s="94"/>
      <c r="HEO89" s="94"/>
      <c r="HEP89" s="94"/>
      <c r="HEQ89" s="94"/>
      <c r="HER89" s="94"/>
      <c r="HES89" s="94"/>
      <c r="HET89" s="94"/>
      <c r="HEU89" s="94"/>
      <c r="HEV89" s="94"/>
      <c r="HEW89" s="94"/>
      <c r="HEX89" s="94"/>
      <c r="HEY89" s="94"/>
      <c r="HEZ89" s="94"/>
      <c r="HFA89" s="94"/>
      <c r="HFB89" s="94"/>
      <c r="HFC89" s="94"/>
      <c r="HFD89" s="94"/>
      <c r="HFE89" s="94"/>
      <c r="HFF89" s="94"/>
      <c r="HFG89" s="94"/>
      <c r="HFH89" s="94"/>
      <c r="HFI89" s="94"/>
      <c r="HFJ89" s="94"/>
      <c r="HFK89" s="94"/>
      <c r="HFL89" s="94"/>
      <c r="HFM89" s="94"/>
      <c r="HFN89" s="94"/>
      <c r="HFO89" s="94"/>
      <c r="HFP89" s="94"/>
      <c r="HFQ89" s="94"/>
      <c r="HFR89" s="94"/>
      <c r="HFS89" s="94"/>
      <c r="HFT89" s="94"/>
      <c r="HFU89" s="94"/>
      <c r="HFV89" s="94"/>
      <c r="HFW89" s="94"/>
      <c r="HFX89" s="94"/>
      <c r="HFY89" s="94"/>
      <c r="HFZ89" s="94"/>
      <c r="HGA89" s="94"/>
      <c r="HGB89" s="94"/>
      <c r="HGC89" s="94"/>
      <c r="HGD89" s="94"/>
      <c r="HGE89" s="94"/>
      <c r="HGF89" s="94"/>
      <c r="HGG89" s="94"/>
      <c r="HGH89" s="94"/>
      <c r="HGI89" s="94"/>
      <c r="HGJ89" s="94"/>
      <c r="HGK89" s="94"/>
      <c r="HGL89" s="94"/>
      <c r="HGM89" s="94"/>
      <c r="HGN89" s="94"/>
      <c r="HGO89" s="94"/>
      <c r="HGP89" s="94"/>
      <c r="HGQ89" s="94"/>
      <c r="HGR89" s="94"/>
      <c r="HGS89" s="94"/>
      <c r="HGT89" s="94"/>
      <c r="HGU89" s="94"/>
      <c r="HGV89" s="94"/>
      <c r="HGW89" s="94"/>
      <c r="HGX89" s="94"/>
      <c r="HGY89" s="94"/>
      <c r="HGZ89" s="94"/>
      <c r="HHA89" s="94"/>
      <c r="HHB89" s="94"/>
      <c r="HHC89" s="94"/>
      <c r="HHD89" s="94"/>
      <c r="HHE89" s="94"/>
      <c r="HHF89" s="94"/>
      <c r="HHG89" s="94"/>
      <c r="HHH89" s="94"/>
      <c r="HHI89" s="94"/>
      <c r="HHJ89" s="94"/>
      <c r="HHK89" s="94"/>
      <c r="HHL89" s="94"/>
      <c r="HHM89" s="94"/>
      <c r="HHN89" s="94"/>
      <c r="HHO89" s="94"/>
      <c r="HHP89" s="94"/>
      <c r="HHQ89" s="94"/>
      <c r="HHR89" s="94"/>
      <c r="HHS89" s="94"/>
      <c r="HHT89" s="94"/>
      <c r="HHU89" s="94"/>
      <c r="HHV89" s="94"/>
      <c r="HHW89" s="94"/>
      <c r="HHX89" s="94"/>
      <c r="HHY89" s="94"/>
      <c r="HHZ89" s="94"/>
      <c r="HIA89" s="94"/>
      <c r="HIB89" s="94"/>
      <c r="HIC89" s="94"/>
      <c r="HID89" s="94"/>
      <c r="HIE89" s="94"/>
      <c r="HIF89" s="94"/>
      <c r="HIG89" s="94"/>
      <c r="HIH89" s="94"/>
      <c r="HII89" s="94"/>
      <c r="HIJ89" s="94"/>
      <c r="HIK89" s="94"/>
      <c r="HIL89" s="94"/>
      <c r="HIM89" s="94"/>
      <c r="HIN89" s="94"/>
      <c r="HIO89" s="94"/>
      <c r="HIP89" s="94"/>
      <c r="HIQ89" s="94"/>
      <c r="HIR89" s="94"/>
      <c r="HIS89" s="94"/>
      <c r="HIT89" s="94"/>
      <c r="HIU89" s="94"/>
      <c r="HIV89" s="94"/>
      <c r="HIW89" s="94"/>
      <c r="HIX89" s="94"/>
      <c r="HIY89" s="94"/>
      <c r="HIZ89" s="94"/>
      <c r="HJA89" s="94"/>
      <c r="HJB89" s="94"/>
      <c r="HJC89" s="94"/>
      <c r="HJD89" s="94"/>
      <c r="HJE89" s="94"/>
      <c r="HJF89" s="94"/>
      <c r="HJG89" s="94"/>
      <c r="HJH89" s="94"/>
      <c r="HJI89" s="94"/>
      <c r="HJJ89" s="94"/>
      <c r="HJK89" s="94"/>
      <c r="HJL89" s="94"/>
      <c r="HJM89" s="94"/>
      <c r="HJN89" s="94"/>
      <c r="HJO89" s="94"/>
      <c r="HJP89" s="94"/>
      <c r="HJQ89" s="94"/>
      <c r="HJR89" s="94"/>
      <c r="HJS89" s="94"/>
      <c r="HJT89" s="94"/>
      <c r="HJU89" s="94"/>
      <c r="HJV89" s="94"/>
      <c r="HJW89" s="94"/>
      <c r="HJX89" s="94"/>
      <c r="HJY89" s="94"/>
      <c r="HJZ89" s="94"/>
      <c r="HKA89" s="94"/>
      <c r="HKB89" s="94"/>
      <c r="HKC89" s="94"/>
      <c r="HKD89" s="94"/>
      <c r="HKE89" s="94"/>
      <c r="HKF89" s="94"/>
      <c r="HKG89" s="94"/>
      <c r="HKH89" s="94"/>
      <c r="HKI89" s="94"/>
      <c r="HKJ89" s="94"/>
      <c r="HKK89" s="94"/>
      <c r="HKL89" s="94"/>
      <c r="HKM89" s="94"/>
      <c r="HKN89" s="94"/>
      <c r="HKO89" s="94"/>
      <c r="HKP89" s="94"/>
      <c r="HKQ89" s="94"/>
      <c r="HKR89" s="94"/>
      <c r="HKS89" s="94"/>
      <c r="HKT89" s="94"/>
      <c r="HKU89" s="94"/>
      <c r="HKV89" s="94"/>
      <c r="HKW89" s="94"/>
      <c r="HKX89" s="94"/>
      <c r="HKY89" s="94"/>
      <c r="HKZ89" s="94"/>
      <c r="HLA89" s="94"/>
      <c r="HLB89" s="94"/>
      <c r="HLC89" s="94"/>
      <c r="HLD89" s="94"/>
      <c r="HLE89" s="94"/>
      <c r="HLF89" s="94"/>
      <c r="HLG89" s="94"/>
      <c r="HLH89" s="94"/>
      <c r="HLI89" s="94"/>
      <c r="HLJ89" s="94"/>
      <c r="HLK89" s="94"/>
      <c r="HLL89" s="94"/>
      <c r="HLM89" s="94"/>
      <c r="HLN89" s="94"/>
      <c r="HLO89" s="94"/>
      <c r="HLP89" s="94"/>
      <c r="HLQ89" s="94"/>
      <c r="HLR89" s="94"/>
      <c r="HLS89" s="94"/>
      <c r="HLT89" s="94"/>
      <c r="HLU89" s="94"/>
      <c r="HLV89" s="94"/>
      <c r="HLW89" s="94"/>
      <c r="HLX89" s="94"/>
      <c r="HLY89" s="94"/>
      <c r="HLZ89" s="94"/>
      <c r="HMA89" s="94"/>
      <c r="HMB89" s="94"/>
      <c r="HMC89" s="94"/>
      <c r="HMD89" s="94"/>
      <c r="HME89" s="94"/>
      <c r="HMF89" s="94"/>
      <c r="HMG89" s="94"/>
      <c r="HMH89" s="94"/>
      <c r="HMI89" s="94"/>
      <c r="HMJ89" s="94"/>
      <c r="HMK89" s="94"/>
      <c r="HML89" s="94"/>
      <c r="HMM89" s="94"/>
      <c r="HMN89" s="94"/>
      <c r="HMO89" s="94"/>
      <c r="HMP89" s="94"/>
      <c r="HMQ89" s="94"/>
      <c r="HMR89" s="94"/>
      <c r="HMS89" s="94"/>
      <c r="HMT89" s="94"/>
      <c r="HMU89" s="94"/>
      <c r="HMV89" s="94"/>
      <c r="HMW89" s="94"/>
      <c r="HMX89" s="94"/>
      <c r="HMY89" s="94"/>
      <c r="HMZ89" s="94"/>
      <c r="HNA89" s="94"/>
      <c r="HNB89" s="94"/>
      <c r="HNC89" s="94"/>
      <c r="HND89" s="94"/>
      <c r="HNE89" s="94"/>
      <c r="HNF89" s="94"/>
      <c r="HNG89" s="94"/>
      <c r="HNH89" s="94"/>
      <c r="HNI89" s="94"/>
      <c r="HNJ89" s="94"/>
      <c r="HNK89" s="94"/>
      <c r="HNL89" s="94"/>
      <c r="HNM89" s="94"/>
      <c r="HNN89" s="94"/>
      <c r="HNO89" s="94"/>
      <c r="HNP89" s="94"/>
      <c r="HNQ89" s="94"/>
      <c r="HNR89" s="94"/>
      <c r="HNS89" s="94"/>
      <c r="HNT89" s="94"/>
      <c r="HNU89" s="94"/>
      <c r="HNV89" s="94"/>
      <c r="HNW89" s="94"/>
      <c r="HNX89" s="94"/>
      <c r="HNY89" s="94"/>
      <c r="HNZ89" s="94"/>
      <c r="HOA89" s="94"/>
      <c r="HOB89" s="94"/>
      <c r="HOC89" s="94"/>
      <c r="HOD89" s="94"/>
      <c r="HOE89" s="94"/>
      <c r="HOF89" s="94"/>
      <c r="HOG89" s="94"/>
      <c r="HOH89" s="94"/>
      <c r="HOI89" s="94"/>
      <c r="HOJ89" s="94"/>
      <c r="HOK89" s="94"/>
      <c r="HOL89" s="94"/>
      <c r="HOM89" s="94"/>
      <c r="HON89" s="94"/>
      <c r="HOO89" s="94"/>
      <c r="HOP89" s="94"/>
      <c r="HOQ89" s="94"/>
      <c r="HOR89" s="94"/>
      <c r="HOS89" s="94"/>
      <c r="HOT89" s="94"/>
      <c r="HOU89" s="94"/>
      <c r="HOV89" s="94"/>
      <c r="HOW89" s="94"/>
      <c r="HOX89" s="94"/>
      <c r="HOY89" s="94"/>
      <c r="HOZ89" s="94"/>
      <c r="HPA89" s="94"/>
      <c r="HPB89" s="94"/>
      <c r="HPC89" s="94"/>
      <c r="HPD89" s="94"/>
      <c r="HPE89" s="94"/>
      <c r="HPF89" s="94"/>
      <c r="HPG89" s="94"/>
      <c r="HPH89" s="94"/>
      <c r="HPI89" s="94"/>
      <c r="HPJ89" s="94"/>
      <c r="HPK89" s="94"/>
      <c r="HPL89" s="94"/>
      <c r="HPM89" s="94"/>
      <c r="HPN89" s="94"/>
      <c r="HPO89" s="94"/>
      <c r="HPP89" s="94"/>
      <c r="HPQ89" s="94"/>
      <c r="HPR89" s="94"/>
      <c r="HPS89" s="94"/>
      <c r="HPT89" s="94"/>
      <c r="HPU89" s="94"/>
      <c r="HPV89" s="94"/>
      <c r="HPW89" s="94"/>
      <c r="HPX89" s="94"/>
      <c r="HPY89" s="94"/>
      <c r="HPZ89" s="94"/>
      <c r="HQA89" s="94"/>
      <c r="HQB89" s="94"/>
      <c r="HQC89" s="94"/>
      <c r="HQD89" s="94"/>
      <c r="HQE89" s="94"/>
      <c r="HQF89" s="94"/>
      <c r="HQG89" s="94"/>
      <c r="HQH89" s="94"/>
      <c r="HQI89" s="94"/>
      <c r="HQJ89" s="94"/>
      <c r="HQK89" s="94"/>
      <c r="HQL89" s="94"/>
      <c r="HQM89" s="94"/>
      <c r="HQN89" s="94"/>
      <c r="HQO89" s="94"/>
      <c r="HQP89" s="94"/>
      <c r="HQQ89" s="94"/>
      <c r="HQR89" s="94"/>
      <c r="HQS89" s="94"/>
      <c r="HQT89" s="94"/>
      <c r="HQU89" s="94"/>
      <c r="HQV89" s="94"/>
      <c r="HQW89" s="94"/>
      <c r="HQX89" s="94"/>
      <c r="HQY89" s="94"/>
      <c r="HQZ89" s="94"/>
      <c r="HRA89" s="94"/>
      <c r="HRB89" s="94"/>
      <c r="HRC89" s="94"/>
      <c r="HRD89" s="94"/>
      <c r="HRE89" s="94"/>
      <c r="HRF89" s="94"/>
      <c r="HRG89" s="94"/>
      <c r="HRH89" s="94"/>
      <c r="HRI89" s="94"/>
      <c r="HRJ89" s="94"/>
      <c r="HRK89" s="94"/>
      <c r="HRL89" s="94"/>
      <c r="HRM89" s="94"/>
      <c r="HRN89" s="94"/>
      <c r="HRO89" s="94"/>
      <c r="HRP89" s="94"/>
      <c r="HRQ89" s="94"/>
      <c r="HRR89" s="94"/>
      <c r="HRS89" s="94"/>
      <c r="HRT89" s="94"/>
      <c r="HRU89" s="94"/>
      <c r="HRV89" s="94"/>
      <c r="HRW89" s="94"/>
      <c r="HRX89" s="94"/>
      <c r="HRY89" s="94"/>
      <c r="HRZ89" s="94"/>
      <c r="HSA89" s="94"/>
      <c r="HSB89" s="94"/>
      <c r="HSC89" s="94"/>
      <c r="HSD89" s="94"/>
      <c r="HSE89" s="94"/>
      <c r="HSF89" s="94"/>
      <c r="HSG89" s="94"/>
      <c r="HSH89" s="94"/>
      <c r="HSI89" s="94"/>
      <c r="HSJ89" s="94"/>
      <c r="HSK89" s="94"/>
      <c r="HSL89" s="94"/>
      <c r="HSM89" s="94"/>
      <c r="HSN89" s="94"/>
      <c r="HSO89" s="94"/>
      <c r="HSP89" s="94"/>
      <c r="HSQ89" s="94"/>
      <c r="HSR89" s="94"/>
      <c r="HSS89" s="94"/>
      <c r="HST89" s="94"/>
      <c r="HSU89" s="94"/>
      <c r="HSV89" s="94"/>
      <c r="HSW89" s="94"/>
      <c r="HSX89" s="94"/>
      <c r="HSY89" s="94"/>
      <c r="HSZ89" s="94"/>
      <c r="HTA89" s="94"/>
      <c r="HTB89" s="94"/>
      <c r="HTC89" s="94"/>
      <c r="HTD89" s="94"/>
      <c r="HTE89" s="94"/>
      <c r="HTF89" s="94"/>
      <c r="HTG89" s="94"/>
      <c r="HTH89" s="94"/>
      <c r="HTI89" s="94"/>
      <c r="HTJ89" s="94"/>
      <c r="HTK89" s="94"/>
      <c r="HTL89" s="94"/>
      <c r="HTM89" s="94"/>
      <c r="HTN89" s="94"/>
      <c r="HTO89" s="94"/>
      <c r="HTP89" s="94"/>
      <c r="HTQ89" s="94"/>
      <c r="HTR89" s="94"/>
      <c r="HTS89" s="94"/>
      <c r="HTT89" s="94"/>
      <c r="HTU89" s="94"/>
      <c r="HTV89" s="94"/>
      <c r="HTW89" s="94"/>
      <c r="HTX89" s="94"/>
      <c r="HTY89" s="94"/>
      <c r="HTZ89" s="94"/>
      <c r="HUA89" s="94"/>
      <c r="HUB89" s="94"/>
      <c r="HUC89" s="94"/>
      <c r="HUD89" s="94"/>
      <c r="HUE89" s="94"/>
      <c r="HUF89" s="94"/>
      <c r="HUG89" s="94"/>
      <c r="HUH89" s="94"/>
      <c r="HUI89" s="94"/>
      <c r="HUJ89" s="94"/>
      <c r="HUK89" s="94"/>
      <c r="HUL89" s="94"/>
      <c r="HUM89" s="94"/>
      <c r="HUN89" s="94"/>
      <c r="HUO89" s="94"/>
      <c r="HUP89" s="94"/>
      <c r="HUQ89" s="94"/>
      <c r="HUR89" s="94"/>
      <c r="HUS89" s="94"/>
      <c r="HUT89" s="94"/>
      <c r="HUU89" s="94"/>
      <c r="HUV89" s="94"/>
      <c r="HUW89" s="94"/>
      <c r="HUX89" s="94"/>
      <c r="HUY89" s="94"/>
      <c r="HUZ89" s="94"/>
      <c r="HVA89" s="94"/>
      <c r="HVB89" s="94"/>
      <c r="HVC89" s="94"/>
      <c r="HVD89" s="94"/>
      <c r="HVE89" s="94"/>
      <c r="HVF89" s="94"/>
      <c r="HVG89" s="94"/>
      <c r="HVH89" s="94"/>
      <c r="HVI89" s="94"/>
      <c r="HVJ89" s="94"/>
      <c r="HVK89" s="94"/>
      <c r="HVL89" s="94"/>
      <c r="HVM89" s="94"/>
      <c r="HVN89" s="94"/>
      <c r="HVO89" s="94"/>
      <c r="HVP89" s="94"/>
      <c r="HVQ89" s="94"/>
      <c r="HVR89" s="94"/>
      <c r="HVS89" s="94"/>
      <c r="HVT89" s="94"/>
      <c r="HVU89" s="94"/>
      <c r="HVV89" s="94"/>
      <c r="HVW89" s="94"/>
      <c r="HVX89" s="94"/>
      <c r="HVY89" s="94"/>
      <c r="HVZ89" s="94"/>
      <c r="HWA89" s="94"/>
      <c r="HWB89" s="94"/>
      <c r="HWC89" s="94"/>
      <c r="HWD89" s="94"/>
      <c r="HWE89" s="94"/>
      <c r="HWF89" s="94"/>
      <c r="HWG89" s="94"/>
      <c r="HWH89" s="94"/>
      <c r="HWI89" s="94"/>
      <c r="HWJ89" s="94"/>
      <c r="HWK89" s="94"/>
      <c r="HWL89" s="94"/>
      <c r="HWM89" s="94"/>
      <c r="HWN89" s="94"/>
      <c r="HWO89" s="94"/>
      <c r="HWP89" s="94"/>
      <c r="HWQ89" s="94"/>
      <c r="HWR89" s="94"/>
      <c r="HWS89" s="94"/>
      <c r="HWT89" s="94"/>
      <c r="HWU89" s="94"/>
      <c r="HWV89" s="94"/>
      <c r="HWW89" s="94"/>
      <c r="HWX89" s="94"/>
      <c r="HWY89" s="94"/>
      <c r="HWZ89" s="94"/>
      <c r="HXA89" s="94"/>
      <c r="HXB89" s="94"/>
      <c r="HXC89" s="94"/>
      <c r="HXD89" s="94"/>
      <c r="HXE89" s="94"/>
      <c r="HXF89" s="94"/>
      <c r="HXG89" s="94"/>
      <c r="HXH89" s="94"/>
      <c r="HXI89" s="94"/>
      <c r="HXJ89" s="94"/>
      <c r="HXK89" s="94"/>
      <c r="HXL89" s="94"/>
      <c r="HXM89" s="94"/>
      <c r="HXN89" s="94"/>
      <c r="HXO89" s="94"/>
      <c r="HXP89" s="94"/>
      <c r="HXQ89" s="94"/>
      <c r="HXR89" s="94"/>
      <c r="HXS89" s="94"/>
      <c r="HXT89" s="94"/>
      <c r="HXU89" s="94"/>
      <c r="HXV89" s="94"/>
      <c r="HXW89" s="94"/>
      <c r="HXX89" s="94"/>
      <c r="HXY89" s="94"/>
      <c r="HXZ89" s="94"/>
      <c r="HYA89" s="94"/>
      <c r="HYB89" s="94"/>
      <c r="HYC89" s="94"/>
      <c r="HYD89" s="94"/>
      <c r="HYE89" s="94"/>
      <c r="HYF89" s="94"/>
      <c r="HYG89" s="94"/>
      <c r="HYH89" s="94"/>
      <c r="HYI89" s="94"/>
      <c r="HYJ89" s="94"/>
      <c r="HYK89" s="94"/>
      <c r="HYL89" s="94"/>
      <c r="HYM89" s="94"/>
      <c r="HYN89" s="94"/>
      <c r="HYO89" s="94"/>
      <c r="HYP89" s="94"/>
      <c r="HYQ89" s="94"/>
      <c r="HYR89" s="94"/>
      <c r="HYS89" s="94"/>
      <c r="HYT89" s="94"/>
      <c r="HYU89" s="94"/>
      <c r="HYV89" s="94"/>
      <c r="HYW89" s="94"/>
      <c r="HYX89" s="94"/>
      <c r="HYY89" s="94"/>
      <c r="HYZ89" s="94"/>
      <c r="HZA89" s="94"/>
      <c r="HZB89" s="94"/>
      <c r="HZC89" s="94"/>
      <c r="HZD89" s="94"/>
      <c r="HZE89" s="94"/>
      <c r="HZF89" s="94"/>
      <c r="HZG89" s="94"/>
      <c r="HZH89" s="94"/>
      <c r="HZI89" s="94"/>
      <c r="HZJ89" s="94"/>
      <c r="HZK89" s="94"/>
      <c r="HZL89" s="94"/>
      <c r="HZM89" s="94"/>
      <c r="HZN89" s="94"/>
      <c r="HZO89" s="94"/>
      <c r="HZP89" s="94"/>
      <c r="HZQ89" s="94"/>
      <c r="HZR89" s="94"/>
      <c r="HZS89" s="94"/>
      <c r="HZT89" s="94"/>
      <c r="HZU89" s="94"/>
      <c r="HZV89" s="94"/>
      <c r="HZW89" s="94"/>
      <c r="HZX89" s="94"/>
      <c r="HZY89" s="94"/>
      <c r="HZZ89" s="94"/>
      <c r="IAA89" s="94"/>
      <c r="IAB89" s="94"/>
      <c r="IAC89" s="94"/>
      <c r="IAD89" s="94"/>
      <c r="IAE89" s="94"/>
      <c r="IAF89" s="94"/>
      <c r="IAG89" s="94"/>
      <c r="IAH89" s="94"/>
      <c r="IAI89" s="94"/>
      <c r="IAJ89" s="94"/>
      <c r="IAK89" s="94"/>
      <c r="IAL89" s="94"/>
      <c r="IAM89" s="94"/>
      <c r="IAN89" s="94"/>
      <c r="IAO89" s="94"/>
      <c r="IAP89" s="94"/>
      <c r="IAQ89" s="94"/>
      <c r="IAR89" s="94"/>
      <c r="IAS89" s="94"/>
      <c r="IAT89" s="94"/>
      <c r="IAU89" s="94"/>
      <c r="IAV89" s="94"/>
      <c r="IAW89" s="94"/>
      <c r="IAX89" s="94"/>
      <c r="IAY89" s="94"/>
      <c r="IAZ89" s="94"/>
      <c r="IBA89" s="94"/>
      <c r="IBB89" s="94"/>
      <c r="IBC89" s="94"/>
      <c r="IBD89" s="94"/>
      <c r="IBE89" s="94"/>
      <c r="IBF89" s="94"/>
      <c r="IBG89" s="94"/>
      <c r="IBH89" s="94"/>
      <c r="IBI89" s="94"/>
      <c r="IBJ89" s="94"/>
      <c r="IBK89" s="94"/>
      <c r="IBL89" s="94"/>
      <c r="IBM89" s="94"/>
      <c r="IBN89" s="94"/>
      <c r="IBO89" s="94"/>
      <c r="IBP89" s="94"/>
      <c r="IBQ89" s="94"/>
      <c r="IBR89" s="94"/>
      <c r="IBS89" s="94"/>
      <c r="IBT89" s="94"/>
      <c r="IBU89" s="94"/>
      <c r="IBV89" s="94"/>
      <c r="IBW89" s="94"/>
      <c r="IBX89" s="94"/>
      <c r="IBY89" s="94"/>
      <c r="IBZ89" s="94"/>
      <c r="ICA89" s="94"/>
      <c r="ICB89" s="94"/>
      <c r="ICC89" s="94"/>
      <c r="ICD89" s="94"/>
      <c r="ICE89" s="94"/>
      <c r="ICF89" s="94"/>
      <c r="ICG89" s="94"/>
      <c r="ICH89" s="94"/>
      <c r="ICI89" s="94"/>
      <c r="ICJ89" s="94"/>
      <c r="ICK89" s="94"/>
      <c r="ICL89" s="94"/>
      <c r="ICM89" s="94"/>
      <c r="ICN89" s="94"/>
      <c r="ICO89" s="94"/>
      <c r="ICP89" s="94"/>
      <c r="ICQ89" s="94"/>
      <c r="ICR89" s="94"/>
      <c r="ICS89" s="94"/>
      <c r="ICT89" s="94"/>
      <c r="ICU89" s="94"/>
      <c r="ICV89" s="94"/>
      <c r="ICW89" s="94"/>
      <c r="ICX89" s="94"/>
      <c r="ICY89" s="94"/>
      <c r="ICZ89" s="94"/>
      <c r="IDA89" s="94"/>
      <c r="IDB89" s="94"/>
      <c r="IDC89" s="94"/>
      <c r="IDD89" s="94"/>
      <c r="IDE89" s="94"/>
      <c r="IDF89" s="94"/>
      <c r="IDG89" s="94"/>
      <c r="IDH89" s="94"/>
      <c r="IDI89" s="94"/>
      <c r="IDJ89" s="94"/>
      <c r="IDK89" s="94"/>
      <c r="IDL89" s="94"/>
      <c r="IDM89" s="94"/>
      <c r="IDN89" s="94"/>
      <c r="IDO89" s="94"/>
      <c r="IDP89" s="94"/>
      <c r="IDQ89" s="94"/>
      <c r="IDR89" s="94"/>
      <c r="IDS89" s="94"/>
      <c r="IDT89" s="94"/>
      <c r="IDU89" s="94"/>
      <c r="IDV89" s="94"/>
      <c r="IDW89" s="94"/>
      <c r="IDX89" s="94"/>
      <c r="IDY89" s="94"/>
      <c r="IDZ89" s="94"/>
      <c r="IEA89" s="94"/>
      <c r="IEB89" s="94"/>
      <c r="IEC89" s="94"/>
      <c r="IED89" s="94"/>
      <c r="IEE89" s="94"/>
      <c r="IEF89" s="94"/>
      <c r="IEG89" s="94"/>
      <c r="IEH89" s="94"/>
      <c r="IEI89" s="94"/>
      <c r="IEJ89" s="94"/>
      <c r="IEK89" s="94"/>
      <c r="IEL89" s="94"/>
      <c r="IEM89" s="94"/>
      <c r="IEN89" s="94"/>
      <c r="IEO89" s="94"/>
      <c r="IEP89" s="94"/>
      <c r="IEQ89" s="94"/>
      <c r="IER89" s="94"/>
      <c r="IES89" s="94"/>
      <c r="IET89" s="94"/>
      <c r="IEU89" s="94"/>
      <c r="IEV89" s="94"/>
      <c r="IEW89" s="94"/>
      <c r="IEX89" s="94"/>
      <c r="IEY89" s="94"/>
      <c r="IEZ89" s="94"/>
      <c r="IFA89" s="94"/>
      <c r="IFB89" s="94"/>
      <c r="IFC89" s="94"/>
      <c r="IFD89" s="94"/>
      <c r="IFE89" s="94"/>
      <c r="IFF89" s="94"/>
      <c r="IFG89" s="94"/>
      <c r="IFH89" s="94"/>
      <c r="IFI89" s="94"/>
      <c r="IFJ89" s="94"/>
      <c r="IFK89" s="94"/>
      <c r="IFL89" s="94"/>
      <c r="IFM89" s="94"/>
      <c r="IFN89" s="94"/>
      <c r="IFO89" s="94"/>
      <c r="IFP89" s="94"/>
      <c r="IFQ89" s="94"/>
      <c r="IFR89" s="94"/>
      <c r="IFS89" s="94"/>
      <c r="IFT89" s="94"/>
      <c r="IFU89" s="94"/>
      <c r="IFV89" s="94"/>
      <c r="IFW89" s="94"/>
      <c r="IFX89" s="94"/>
      <c r="IFY89" s="94"/>
      <c r="IFZ89" s="94"/>
      <c r="IGA89" s="94"/>
      <c r="IGB89" s="94"/>
      <c r="IGC89" s="94"/>
      <c r="IGD89" s="94"/>
      <c r="IGE89" s="94"/>
      <c r="IGF89" s="94"/>
      <c r="IGG89" s="94"/>
      <c r="IGH89" s="94"/>
      <c r="IGI89" s="94"/>
      <c r="IGJ89" s="94"/>
      <c r="IGK89" s="94"/>
      <c r="IGL89" s="94"/>
      <c r="IGM89" s="94"/>
      <c r="IGN89" s="94"/>
      <c r="IGO89" s="94"/>
      <c r="IGP89" s="94"/>
      <c r="IGQ89" s="94"/>
      <c r="IGR89" s="94"/>
      <c r="IGS89" s="94"/>
      <c r="IGT89" s="94"/>
      <c r="IGU89" s="94"/>
      <c r="IGV89" s="94"/>
      <c r="IGW89" s="94"/>
      <c r="IGX89" s="94"/>
      <c r="IGY89" s="94"/>
      <c r="IGZ89" s="94"/>
      <c r="IHA89" s="94"/>
      <c r="IHB89" s="94"/>
      <c r="IHC89" s="94"/>
      <c r="IHD89" s="94"/>
      <c r="IHE89" s="94"/>
      <c r="IHF89" s="94"/>
      <c r="IHG89" s="94"/>
      <c r="IHH89" s="94"/>
      <c r="IHI89" s="94"/>
      <c r="IHJ89" s="94"/>
      <c r="IHK89" s="94"/>
      <c r="IHL89" s="94"/>
      <c r="IHM89" s="94"/>
      <c r="IHN89" s="94"/>
      <c r="IHO89" s="94"/>
      <c r="IHP89" s="94"/>
      <c r="IHQ89" s="94"/>
      <c r="IHR89" s="94"/>
      <c r="IHS89" s="94"/>
      <c r="IHT89" s="94"/>
      <c r="IHU89" s="94"/>
      <c r="IHV89" s="94"/>
      <c r="IHW89" s="94"/>
      <c r="IHX89" s="94"/>
      <c r="IHY89" s="94"/>
      <c r="IHZ89" s="94"/>
      <c r="IIA89" s="94"/>
      <c r="IIB89" s="94"/>
      <c r="IIC89" s="94"/>
      <c r="IID89" s="94"/>
      <c r="IIE89" s="94"/>
      <c r="IIF89" s="94"/>
      <c r="IIG89" s="94"/>
      <c r="IIH89" s="94"/>
      <c r="III89" s="94"/>
      <c r="IIJ89" s="94"/>
      <c r="IIK89" s="94"/>
      <c r="IIL89" s="94"/>
      <c r="IIM89" s="94"/>
      <c r="IIN89" s="94"/>
      <c r="IIO89" s="94"/>
      <c r="IIP89" s="94"/>
      <c r="IIQ89" s="94"/>
      <c r="IIR89" s="94"/>
      <c r="IIS89" s="94"/>
      <c r="IIT89" s="94"/>
      <c r="IIU89" s="94"/>
      <c r="IIV89" s="94"/>
      <c r="IIW89" s="94"/>
      <c r="IIX89" s="94"/>
      <c r="IIY89" s="94"/>
      <c r="IIZ89" s="94"/>
      <c r="IJA89" s="94"/>
      <c r="IJB89" s="94"/>
      <c r="IJC89" s="94"/>
      <c r="IJD89" s="94"/>
      <c r="IJE89" s="94"/>
      <c r="IJF89" s="94"/>
      <c r="IJG89" s="94"/>
      <c r="IJH89" s="94"/>
      <c r="IJI89" s="94"/>
      <c r="IJJ89" s="94"/>
      <c r="IJK89" s="94"/>
      <c r="IJL89" s="94"/>
      <c r="IJM89" s="94"/>
      <c r="IJN89" s="94"/>
      <c r="IJO89" s="94"/>
      <c r="IJP89" s="94"/>
      <c r="IJQ89" s="94"/>
      <c r="IJR89" s="94"/>
      <c r="IJS89" s="94"/>
      <c r="IJT89" s="94"/>
      <c r="IJU89" s="94"/>
      <c r="IJV89" s="94"/>
      <c r="IJW89" s="94"/>
      <c r="IJX89" s="94"/>
      <c r="IJY89" s="94"/>
      <c r="IJZ89" s="94"/>
      <c r="IKA89" s="94"/>
      <c r="IKB89" s="94"/>
      <c r="IKC89" s="94"/>
      <c r="IKD89" s="94"/>
      <c r="IKE89" s="94"/>
      <c r="IKF89" s="94"/>
      <c r="IKG89" s="94"/>
      <c r="IKH89" s="94"/>
      <c r="IKI89" s="94"/>
      <c r="IKJ89" s="94"/>
      <c r="IKK89" s="94"/>
      <c r="IKL89" s="94"/>
      <c r="IKM89" s="94"/>
      <c r="IKN89" s="94"/>
      <c r="IKO89" s="94"/>
      <c r="IKP89" s="94"/>
      <c r="IKQ89" s="94"/>
      <c r="IKR89" s="94"/>
      <c r="IKS89" s="94"/>
      <c r="IKT89" s="94"/>
      <c r="IKU89" s="94"/>
      <c r="IKV89" s="94"/>
      <c r="IKW89" s="94"/>
      <c r="IKX89" s="94"/>
      <c r="IKY89" s="94"/>
      <c r="IKZ89" s="94"/>
      <c r="ILA89" s="94"/>
      <c r="ILB89" s="94"/>
      <c r="ILC89" s="94"/>
      <c r="ILD89" s="94"/>
      <c r="ILE89" s="94"/>
      <c r="ILF89" s="94"/>
      <c r="ILG89" s="94"/>
      <c r="ILH89" s="94"/>
      <c r="ILI89" s="94"/>
      <c r="ILJ89" s="94"/>
      <c r="ILK89" s="94"/>
      <c r="ILL89" s="94"/>
      <c r="ILM89" s="94"/>
      <c r="ILN89" s="94"/>
      <c r="ILO89" s="94"/>
      <c r="ILP89" s="94"/>
      <c r="ILQ89" s="94"/>
      <c r="ILR89" s="94"/>
      <c r="ILS89" s="94"/>
      <c r="ILT89" s="94"/>
      <c r="ILU89" s="94"/>
      <c r="ILV89" s="94"/>
      <c r="ILW89" s="94"/>
      <c r="ILX89" s="94"/>
      <c r="ILY89" s="94"/>
      <c r="ILZ89" s="94"/>
      <c r="IMA89" s="94"/>
      <c r="IMB89" s="94"/>
      <c r="IMC89" s="94"/>
      <c r="IMD89" s="94"/>
      <c r="IME89" s="94"/>
      <c r="IMF89" s="94"/>
      <c r="IMG89" s="94"/>
      <c r="IMH89" s="94"/>
      <c r="IMI89" s="94"/>
      <c r="IMJ89" s="94"/>
      <c r="IMK89" s="94"/>
      <c r="IML89" s="94"/>
      <c r="IMM89" s="94"/>
      <c r="IMN89" s="94"/>
      <c r="IMO89" s="94"/>
      <c r="IMP89" s="94"/>
      <c r="IMQ89" s="94"/>
      <c r="IMR89" s="94"/>
      <c r="IMS89" s="94"/>
      <c r="IMT89" s="94"/>
      <c r="IMU89" s="94"/>
      <c r="IMV89" s="94"/>
      <c r="IMW89" s="94"/>
      <c r="IMX89" s="94"/>
      <c r="IMY89" s="94"/>
      <c r="IMZ89" s="94"/>
      <c r="INA89" s="94"/>
      <c r="INB89" s="94"/>
      <c r="INC89" s="94"/>
      <c r="IND89" s="94"/>
      <c r="INE89" s="94"/>
      <c r="INF89" s="94"/>
      <c r="ING89" s="94"/>
      <c r="INH89" s="94"/>
      <c r="INI89" s="94"/>
      <c r="INJ89" s="94"/>
      <c r="INK89" s="94"/>
      <c r="INL89" s="94"/>
      <c r="INM89" s="94"/>
      <c r="INN89" s="94"/>
      <c r="INO89" s="94"/>
      <c r="INP89" s="94"/>
      <c r="INQ89" s="94"/>
      <c r="INR89" s="94"/>
      <c r="INS89" s="94"/>
      <c r="INT89" s="94"/>
      <c r="INU89" s="94"/>
      <c r="INV89" s="94"/>
      <c r="INW89" s="94"/>
      <c r="INX89" s="94"/>
      <c r="INY89" s="94"/>
      <c r="INZ89" s="94"/>
      <c r="IOA89" s="94"/>
      <c r="IOB89" s="94"/>
      <c r="IOC89" s="94"/>
      <c r="IOD89" s="94"/>
      <c r="IOE89" s="94"/>
      <c r="IOF89" s="94"/>
      <c r="IOG89" s="94"/>
      <c r="IOH89" s="94"/>
      <c r="IOI89" s="94"/>
      <c r="IOJ89" s="94"/>
      <c r="IOK89" s="94"/>
      <c r="IOL89" s="94"/>
      <c r="IOM89" s="94"/>
      <c r="ION89" s="94"/>
      <c r="IOO89" s="94"/>
      <c r="IOP89" s="94"/>
      <c r="IOQ89" s="94"/>
      <c r="IOR89" s="94"/>
      <c r="IOS89" s="94"/>
      <c r="IOT89" s="94"/>
      <c r="IOU89" s="94"/>
      <c r="IOV89" s="94"/>
      <c r="IOW89" s="94"/>
      <c r="IOX89" s="94"/>
      <c r="IOY89" s="94"/>
      <c r="IOZ89" s="94"/>
      <c r="IPA89" s="94"/>
      <c r="IPB89" s="94"/>
      <c r="IPC89" s="94"/>
      <c r="IPD89" s="94"/>
      <c r="IPE89" s="94"/>
      <c r="IPF89" s="94"/>
      <c r="IPG89" s="94"/>
      <c r="IPH89" s="94"/>
      <c r="IPI89" s="94"/>
      <c r="IPJ89" s="94"/>
      <c r="IPK89" s="94"/>
      <c r="IPL89" s="94"/>
      <c r="IPM89" s="94"/>
      <c r="IPN89" s="94"/>
      <c r="IPO89" s="94"/>
      <c r="IPP89" s="94"/>
      <c r="IPQ89" s="94"/>
      <c r="IPR89" s="94"/>
      <c r="IPS89" s="94"/>
      <c r="IPT89" s="94"/>
      <c r="IPU89" s="94"/>
      <c r="IPV89" s="94"/>
      <c r="IPW89" s="94"/>
      <c r="IPX89" s="94"/>
      <c r="IPY89" s="94"/>
      <c r="IPZ89" s="94"/>
      <c r="IQA89" s="94"/>
      <c r="IQB89" s="94"/>
      <c r="IQC89" s="94"/>
      <c r="IQD89" s="94"/>
      <c r="IQE89" s="94"/>
      <c r="IQF89" s="94"/>
      <c r="IQG89" s="94"/>
      <c r="IQH89" s="94"/>
      <c r="IQI89" s="94"/>
      <c r="IQJ89" s="94"/>
      <c r="IQK89" s="94"/>
      <c r="IQL89" s="94"/>
      <c r="IQM89" s="94"/>
      <c r="IQN89" s="94"/>
      <c r="IQO89" s="94"/>
      <c r="IQP89" s="94"/>
      <c r="IQQ89" s="94"/>
      <c r="IQR89" s="94"/>
      <c r="IQS89" s="94"/>
      <c r="IQT89" s="94"/>
      <c r="IQU89" s="94"/>
      <c r="IQV89" s="94"/>
      <c r="IQW89" s="94"/>
      <c r="IQX89" s="94"/>
      <c r="IQY89" s="94"/>
      <c r="IQZ89" s="94"/>
      <c r="IRA89" s="94"/>
      <c r="IRB89" s="94"/>
      <c r="IRC89" s="94"/>
      <c r="IRD89" s="94"/>
      <c r="IRE89" s="94"/>
      <c r="IRF89" s="94"/>
      <c r="IRG89" s="94"/>
      <c r="IRH89" s="94"/>
      <c r="IRI89" s="94"/>
      <c r="IRJ89" s="94"/>
      <c r="IRK89" s="94"/>
      <c r="IRL89" s="94"/>
      <c r="IRM89" s="94"/>
      <c r="IRN89" s="94"/>
      <c r="IRO89" s="94"/>
      <c r="IRP89" s="94"/>
      <c r="IRQ89" s="94"/>
      <c r="IRR89" s="94"/>
      <c r="IRS89" s="94"/>
      <c r="IRT89" s="94"/>
      <c r="IRU89" s="94"/>
      <c r="IRV89" s="94"/>
      <c r="IRW89" s="94"/>
      <c r="IRX89" s="94"/>
      <c r="IRY89" s="94"/>
      <c r="IRZ89" s="94"/>
      <c r="ISA89" s="94"/>
      <c r="ISB89" s="94"/>
      <c r="ISC89" s="94"/>
      <c r="ISD89" s="94"/>
      <c r="ISE89" s="94"/>
      <c r="ISF89" s="94"/>
      <c r="ISG89" s="94"/>
      <c r="ISH89" s="94"/>
      <c r="ISI89" s="94"/>
      <c r="ISJ89" s="94"/>
      <c r="ISK89" s="94"/>
      <c r="ISL89" s="94"/>
      <c r="ISM89" s="94"/>
      <c r="ISN89" s="94"/>
      <c r="ISO89" s="94"/>
      <c r="ISP89" s="94"/>
      <c r="ISQ89" s="94"/>
      <c r="ISR89" s="94"/>
      <c r="ISS89" s="94"/>
      <c r="IST89" s="94"/>
      <c r="ISU89" s="94"/>
      <c r="ISV89" s="94"/>
      <c r="ISW89" s="94"/>
      <c r="ISX89" s="94"/>
      <c r="ISY89" s="94"/>
      <c r="ISZ89" s="94"/>
      <c r="ITA89" s="94"/>
      <c r="ITB89" s="94"/>
      <c r="ITC89" s="94"/>
      <c r="ITD89" s="94"/>
      <c r="ITE89" s="94"/>
      <c r="ITF89" s="94"/>
      <c r="ITG89" s="94"/>
      <c r="ITH89" s="94"/>
      <c r="ITI89" s="94"/>
      <c r="ITJ89" s="94"/>
      <c r="ITK89" s="94"/>
      <c r="ITL89" s="94"/>
      <c r="ITM89" s="94"/>
      <c r="ITN89" s="94"/>
      <c r="ITO89" s="94"/>
      <c r="ITP89" s="94"/>
      <c r="ITQ89" s="94"/>
      <c r="ITR89" s="94"/>
      <c r="ITS89" s="94"/>
      <c r="ITT89" s="94"/>
      <c r="ITU89" s="94"/>
      <c r="ITV89" s="94"/>
      <c r="ITW89" s="94"/>
      <c r="ITX89" s="94"/>
      <c r="ITY89" s="94"/>
      <c r="ITZ89" s="94"/>
      <c r="IUA89" s="94"/>
      <c r="IUB89" s="94"/>
      <c r="IUC89" s="94"/>
      <c r="IUD89" s="94"/>
      <c r="IUE89" s="94"/>
      <c r="IUF89" s="94"/>
      <c r="IUG89" s="94"/>
      <c r="IUH89" s="94"/>
      <c r="IUI89" s="94"/>
      <c r="IUJ89" s="94"/>
      <c r="IUK89" s="94"/>
      <c r="IUL89" s="94"/>
      <c r="IUM89" s="94"/>
      <c r="IUN89" s="94"/>
      <c r="IUO89" s="94"/>
      <c r="IUP89" s="94"/>
      <c r="IUQ89" s="94"/>
      <c r="IUR89" s="94"/>
      <c r="IUS89" s="94"/>
      <c r="IUT89" s="94"/>
      <c r="IUU89" s="94"/>
      <c r="IUV89" s="94"/>
      <c r="IUW89" s="94"/>
      <c r="IUX89" s="94"/>
      <c r="IUY89" s="94"/>
      <c r="IUZ89" s="94"/>
      <c r="IVA89" s="94"/>
      <c r="IVB89" s="94"/>
      <c r="IVC89" s="94"/>
      <c r="IVD89" s="94"/>
      <c r="IVE89" s="94"/>
      <c r="IVF89" s="94"/>
      <c r="IVG89" s="94"/>
      <c r="IVH89" s="94"/>
      <c r="IVI89" s="94"/>
      <c r="IVJ89" s="94"/>
      <c r="IVK89" s="94"/>
      <c r="IVL89" s="94"/>
      <c r="IVM89" s="94"/>
      <c r="IVN89" s="94"/>
      <c r="IVO89" s="94"/>
      <c r="IVP89" s="94"/>
      <c r="IVQ89" s="94"/>
      <c r="IVR89" s="94"/>
      <c r="IVS89" s="94"/>
      <c r="IVT89" s="94"/>
      <c r="IVU89" s="94"/>
      <c r="IVV89" s="94"/>
      <c r="IVW89" s="94"/>
      <c r="IVX89" s="94"/>
      <c r="IVY89" s="94"/>
      <c r="IVZ89" s="94"/>
      <c r="IWA89" s="94"/>
      <c r="IWB89" s="94"/>
      <c r="IWC89" s="94"/>
      <c r="IWD89" s="94"/>
      <c r="IWE89" s="94"/>
      <c r="IWF89" s="94"/>
      <c r="IWG89" s="94"/>
      <c r="IWH89" s="94"/>
      <c r="IWI89" s="94"/>
      <c r="IWJ89" s="94"/>
      <c r="IWK89" s="94"/>
      <c r="IWL89" s="94"/>
      <c r="IWM89" s="94"/>
      <c r="IWN89" s="94"/>
      <c r="IWO89" s="94"/>
      <c r="IWP89" s="94"/>
      <c r="IWQ89" s="94"/>
      <c r="IWR89" s="94"/>
      <c r="IWS89" s="94"/>
      <c r="IWT89" s="94"/>
      <c r="IWU89" s="94"/>
      <c r="IWV89" s="94"/>
      <c r="IWW89" s="94"/>
      <c r="IWX89" s="94"/>
      <c r="IWY89" s="94"/>
      <c r="IWZ89" s="94"/>
      <c r="IXA89" s="94"/>
      <c r="IXB89" s="94"/>
      <c r="IXC89" s="94"/>
      <c r="IXD89" s="94"/>
      <c r="IXE89" s="94"/>
      <c r="IXF89" s="94"/>
      <c r="IXG89" s="94"/>
      <c r="IXH89" s="94"/>
      <c r="IXI89" s="94"/>
      <c r="IXJ89" s="94"/>
      <c r="IXK89" s="94"/>
      <c r="IXL89" s="94"/>
      <c r="IXM89" s="94"/>
      <c r="IXN89" s="94"/>
      <c r="IXO89" s="94"/>
      <c r="IXP89" s="94"/>
      <c r="IXQ89" s="94"/>
      <c r="IXR89" s="94"/>
      <c r="IXS89" s="94"/>
      <c r="IXT89" s="94"/>
      <c r="IXU89" s="94"/>
      <c r="IXV89" s="94"/>
      <c r="IXW89" s="94"/>
      <c r="IXX89" s="94"/>
      <c r="IXY89" s="94"/>
      <c r="IXZ89" s="94"/>
      <c r="IYA89" s="94"/>
      <c r="IYB89" s="94"/>
      <c r="IYC89" s="94"/>
      <c r="IYD89" s="94"/>
      <c r="IYE89" s="94"/>
      <c r="IYF89" s="94"/>
      <c r="IYG89" s="94"/>
      <c r="IYH89" s="94"/>
      <c r="IYI89" s="94"/>
      <c r="IYJ89" s="94"/>
      <c r="IYK89" s="94"/>
      <c r="IYL89" s="94"/>
      <c r="IYM89" s="94"/>
      <c r="IYN89" s="94"/>
      <c r="IYO89" s="94"/>
      <c r="IYP89" s="94"/>
      <c r="IYQ89" s="94"/>
      <c r="IYR89" s="94"/>
      <c r="IYS89" s="94"/>
      <c r="IYT89" s="94"/>
      <c r="IYU89" s="94"/>
      <c r="IYV89" s="94"/>
      <c r="IYW89" s="94"/>
      <c r="IYX89" s="94"/>
      <c r="IYY89" s="94"/>
      <c r="IYZ89" s="94"/>
      <c r="IZA89" s="94"/>
      <c r="IZB89" s="94"/>
      <c r="IZC89" s="94"/>
      <c r="IZD89" s="94"/>
      <c r="IZE89" s="94"/>
      <c r="IZF89" s="94"/>
      <c r="IZG89" s="94"/>
      <c r="IZH89" s="94"/>
      <c r="IZI89" s="94"/>
      <c r="IZJ89" s="94"/>
      <c r="IZK89" s="94"/>
      <c r="IZL89" s="94"/>
      <c r="IZM89" s="94"/>
      <c r="IZN89" s="94"/>
      <c r="IZO89" s="94"/>
      <c r="IZP89" s="94"/>
      <c r="IZQ89" s="94"/>
      <c r="IZR89" s="94"/>
      <c r="IZS89" s="94"/>
      <c r="IZT89" s="94"/>
      <c r="IZU89" s="94"/>
      <c r="IZV89" s="94"/>
      <c r="IZW89" s="94"/>
      <c r="IZX89" s="94"/>
      <c r="IZY89" s="94"/>
      <c r="IZZ89" s="94"/>
      <c r="JAA89" s="94"/>
      <c r="JAB89" s="94"/>
      <c r="JAC89" s="94"/>
      <c r="JAD89" s="94"/>
      <c r="JAE89" s="94"/>
      <c r="JAF89" s="94"/>
      <c r="JAG89" s="94"/>
      <c r="JAH89" s="94"/>
      <c r="JAI89" s="94"/>
      <c r="JAJ89" s="94"/>
      <c r="JAK89" s="94"/>
      <c r="JAL89" s="94"/>
      <c r="JAM89" s="94"/>
      <c r="JAN89" s="94"/>
      <c r="JAO89" s="94"/>
      <c r="JAP89" s="94"/>
      <c r="JAQ89" s="94"/>
      <c r="JAR89" s="94"/>
      <c r="JAS89" s="94"/>
      <c r="JAT89" s="94"/>
      <c r="JAU89" s="94"/>
      <c r="JAV89" s="94"/>
      <c r="JAW89" s="94"/>
      <c r="JAX89" s="94"/>
      <c r="JAY89" s="94"/>
      <c r="JAZ89" s="94"/>
      <c r="JBA89" s="94"/>
      <c r="JBB89" s="94"/>
      <c r="JBC89" s="94"/>
      <c r="JBD89" s="94"/>
      <c r="JBE89" s="94"/>
      <c r="JBF89" s="94"/>
      <c r="JBG89" s="94"/>
      <c r="JBH89" s="94"/>
      <c r="JBI89" s="94"/>
      <c r="JBJ89" s="94"/>
      <c r="JBK89" s="94"/>
      <c r="JBL89" s="94"/>
      <c r="JBM89" s="94"/>
      <c r="JBN89" s="94"/>
      <c r="JBO89" s="94"/>
      <c r="JBP89" s="94"/>
      <c r="JBQ89" s="94"/>
      <c r="JBR89" s="94"/>
      <c r="JBS89" s="94"/>
      <c r="JBT89" s="94"/>
      <c r="JBU89" s="94"/>
      <c r="JBV89" s="94"/>
      <c r="JBW89" s="94"/>
      <c r="JBX89" s="94"/>
      <c r="JBY89" s="94"/>
      <c r="JBZ89" s="94"/>
      <c r="JCA89" s="94"/>
      <c r="JCB89" s="94"/>
      <c r="JCC89" s="94"/>
      <c r="JCD89" s="94"/>
      <c r="JCE89" s="94"/>
      <c r="JCF89" s="94"/>
      <c r="JCG89" s="94"/>
      <c r="JCH89" s="94"/>
      <c r="JCI89" s="94"/>
      <c r="JCJ89" s="94"/>
      <c r="JCK89" s="94"/>
      <c r="JCL89" s="94"/>
      <c r="JCM89" s="94"/>
      <c r="JCN89" s="94"/>
      <c r="JCO89" s="94"/>
      <c r="JCP89" s="94"/>
      <c r="JCQ89" s="94"/>
      <c r="JCR89" s="94"/>
      <c r="JCS89" s="94"/>
      <c r="JCT89" s="94"/>
      <c r="JCU89" s="94"/>
      <c r="JCV89" s="94"/>
      <c r="JCW89" s="94"/>
      <c r="JCX89" s="94"/>
      <c r="JCY89" s="94"/>
      <c r="JCZ89" s="94"/>
      <c r="JDA89" s="94"/>
      <c r="JDB89" s="94"/>
      <c r="JDC89" s="94"/>
      <c r="JDD89" s="94"/>
      <c r="JDE89" s="94"/>
      <c r="JDF89" s="94"/>
      <c r="JDG89" s="94"/>
      <c r="JDH89" s="94"/>
      <c r="JDI89" s="94"/>
      <c r="JDJ89" s="94"/>
      <c r="JDK89" s="94"/>
      <c r="JDL89" s="94"/>
      <c r="JDM89" s="94"/>
      <c r="JDN89" s="94"/>
      <c r="JDO89" s="94"/>
      <c r="JDP89" s="94"/>
      <c r="JDQ89" s="94"/>
      <c r="JDR89" s="94"/>
      <c r="JDS89" s="94"/>
      <c r="JDT89" s="94"/>
      <c r="JDU89" s="94"/>
      <c r="JDV89" s="94"/>
      <c r="JDW89" s="94"/>
      <c r="JDX89" s="94"/>
      <c r="JDY89" s="94"/>
      <c r="JDZ89" s="94"/>
      <c r="JEA89" s="94"/>
      <c r="JEB89" s="94"/>
      <c r="JEC89" s="94"/>
      <c r="JED89" s="94"/>
      <c r="JEE89" s="94"/>
      <c r="JEF89" s="94"/>
      <c r="JEG89" s="94"/>
      <c r="JEH89" s="94"/>
      <c r="JEI89" s="94"/>
      <c r="JEJ89" s="94"/>
      <c r="JEK89" s="94"/>
      <c r="JEL89" s="94"/>
      <c r="JEM89" s="94"/>
      <c r="JEN89" s="94"/>
      <c r="JEO89" s="94"/>
      <c r="JEP89" s="94"/>
      <c r="JEQ89" s="94"/>
      <c r="JER89" s="94"/>
      <c r="JES89" s="94"/>
      <c r="JET89" s="94"/>
      <c r="JEU89" s="94"/>
      <c r="JEV89" s="94"/>
      <c r="JEW89" s="94"/>
      <c r="JEX89" s="94"/>
      <c r="JEY89" s="94"/>
      <c r="JEZ89" s="94"/>
      <c r="JFA89" s="94"/>
      <c r="JFB89" s="94"/>
      <c r="JFC89" s="94"/>
      <c r="JFD89" s="94"/>
      <c r="JFE89" s="94"/>
      <c r="JFF89" s="94"/>
      <c r="JFG89" s="94"/>
      <c r="JFH89" s="94"/>
      <c r="JFI89" s="94"/>
      <c r="JFJ89" s="94"/>
      <c r="JFK89" s="94"/>
      <c r="JFL89" s="94"/>
      <c r="JFM89" s="94"/>
      <c r="JFN89" s="94"/>
      <c r="JFO89" s="94"/>
      <c r="JFP89" s="94"/>
      <c r="JFQ89" s="94"/>
      <c r="JFR89" s="94"/>
      <c r="JFS89" s="94"/>
      <c r="JFT89" s="94"/>
      <c r="JFU89" s="94"/>
      <c r="JFV89" s="94"/>
      <c r="JFW89" s="94"/>
      <c r="JFX89" s="94"/>
      <c r="JFY89" s="94"/>
      <c r="JFZ89" s="94"/>
      <c r="JGA89" s="94"/>
      <c r="JGB89" s="94"/>
      <c r="JGC89" s="94"/>
      <c r="JGD89" s="94"/>
      <c r="JGE89" s="94"/>
      <c r="JGF89" s="94"/>
      <c r="JGG89" s="94"/>
      <c r="JGH89" s="94"/>
      <c r="JGI89" s="94"/>
      <c r="JGJ89" s="94"/>
      <c r="JGK89" s="94"/>
      <c r="JGL89" s="94"/>
      <c r="JGM89" s="94"/>
      <c r="JGN89" s="94"/>
      <c r="JGO89" s="94"/>
      <c r="JGP89" s="94"/>
      <c r="JGQ89" s="94"/>
      <c r="JGR89" s="94"/>
      <c r="JGS89" s="94"/>
      <c r="JGT89" s="94"/>
      <c r="JGU89" s="94"/>
      <c r="JGV89" s="94"/>
      <c r="JGW89" s="94"/>
      <c r="JGX89" s="94"/>
      <c r="JGY89" s="94"/>
      <c r="JGZ89" s="94"/>
      <c r="JHA89" s="94"/>
      <c r="JHB89" s="94"/>
      <c r="JHC89" s="94"/>
      <c r="JHD89" s="94"/>
      <c r="JHE89" s="94"/>
      <c r="JHF89" s="94"/>
      <c r="JHG89" s="94"/>
      <c r="JHH89" s="94"/>
      <c r="JHI89" s="94"/>
      <c r="JHJ89" s="94"/>
      <c r="JHK89" s="94"/>
      <c r="JHL89" s="94"/>
      <c r="JHM89" s="94"/>
      <c r="JHN89" s="94"/>
      <c r="JHO89" s="94"/>
      <c r="JHP89" s="94"/>
      <c r="JHQ89" s="94"/>
      <c r="JHR89" s="94"/>
      <c r="JHS89" s="94"/>
      <c r="JHT89" s="94"/>
      <c r="JHU89" s="94"/>
      <c r="JHV89" s="94"/>
      <c r="JHW89" s="94"/>
      <c r="JHX89" s="94"/>
      <c r="JHY89" s="94"/>
      <c r="JHZ89" s="94"/>
      <c r="JIA89" s="94"/>
      <c r="JIB89" s="94"/>
      <c r="JIC89" s="94"/>
      <c r="JID89" s="94"/>
      <c r="JIE89" s="94"/>
      <c r="JIF89" s="94"/>
      <c r="JIG89" s="94"/>
      <c r="JIH89" s="94"/>
      <c r="JII89" s="94"/>
      <c r="JIJ89" s="94"/>
      <c r="JIK89" s="94"/>
      <c r="JIL89" s="94"/>
      <c r="JIM89" s="94"/>
      <c r="JIN89" s="94"/>
      <c r="JIO89" s="94"/>
      <c r="JIP89" s="94"/>
      <c r="JIQ89" s="94"/>
      <c r="JIR89" s="94"/>
      <c r="JIS89" s="94"/>
      <c r="JIT89" s="94"/>
      <c r="JIU89" s="94"/>
      <c r="JIV89" s="94"/>
      <c r="JIW89" s="94"/>
      <c r="JIX89" s="94"/>
      <c r="JIY89" s="94"/>
      <c r="JIZ89" s="94"/>
      <c r="JJA89" s="94"/>
      <c r="JJB89" s="94"/>
      <c r="JJC89" s="94"/>
      <c r="JJD89" s="94"/>
      <c r="JJE89" s="94"/>
      <c r="JJF89" s="94"/>
      <c r="JJG89" s="94"/>
      <c r="JJH89" s="94"/>
      <c r="JJI89" s="94"/>
      <c r="JJJ89" s="94"/>
      <c r="JJK89" s="94"/>
      <c r="JJL89" s="94"/>
      <c r="JJM89" s="94"/>
      <c r="JJN89" s="94"/>
      <c r="JJO89" s="94"/>
      <c r="JJP89" s="94"/>
      <c r="JJQ89" s="94"/>
      <c r="JJR89" s="94"/>
      <c r="JJS89" s="94"/>
      <c r="JJT89" s="94"/>
      <c r="JJU89" s="94"/>
      <c r="JJV89" s="94"/>
      <c r="JJW89" s="94"/>
      <c r="JJX89" s="94"/>
      <c r="JJY89" s="94"/>
      <c r="JJZ89" s="94"/>
      <c r="JKA89" s="94"/>
      <c r="JKB89" s="94"/>
      <c r="JKC89" s="94"/>
      <c r="JKD89" s="94"/>
      <c r="JKE89" s="94"/>
      <c r="JKF89" s="94"/>
      <c r="JKG89" s="94"/>
      <c r="JKH89" s="94"/>
      <c r="JKI89" s="94"/>
      <c r="JKJ89" s="94"/>
      <c r="JKK89" s="94"/>
      <c r="JKL89" s="94"/>
      <c r="JKM89" s="94"/>
      <c r="JKN89" s="94"/>
      <c r="JKO89" s="94"/>
      <c r="JKP89" s="94"/>
      <c r="JKQ89" s="94"/>
      <c r="JKR89" s="94"/>
      <c r="JKS89" s="94"/>
      <c r="JKT89" s="94"/>
      <c r="JKU89" s="94"/>
      <c r="JKV89" s="94"/>
      <c r="JKW89" s="94"/>
      <c r="JKX89" s="94"/>
      <c r="JKY89" s="94"/>
      <c r="JKZ89" s="94"/>
      <c r="JLA89" s="94"/>
      <c r="JLB89" s="94"/>
      <c r="JLC89" s="94"/>
      <c r="JLD89" s="94"/>
      <c r="JLE89" s="94"/>
      <c r="JLF89" s="94"/>
      <c r="JLG89" s="94"/>
      <c r="JLH89" s="94"/>
      <c r="JLI89" s="94"/>
      <c r="JLJ89" s="94"/>
      <c r="JLK89" s="94"/>
      <c r="JLL89" s="94"/>
      <c r="JLM89" s="94"/>
      <c r="JLN89" s="94"/>
      <c r="JLO89" s="94"/>
      <c r="JLP89" s="94"/>
      <c r="JLQ89" s="94"/>
      <c r="JLR89" s="94"/>
      <c r="JLS89" s="94"/>
      <c r="JLT89" s="94"/>
      <c r="JLU89" s="94"/>
      <c r="JLV89" s="94"/>
      <c r="JLW89" s="94"/>
      <c r="JLX89" s="94"/>
      <c r="JLY89" s="94"/>
      <c r="JLZ89" s="94"/>
      <c r="JMA89" s="94"/>
      <c r="JMB89" s="94"/>
      <c r="JMC89" s="94"/>
      <c r="JMD89" s="94"/>
      <c r="JME89" s="94"/>
      <c r="JMF89" s="94"/>
      <c r="JMG89" s="94"/>
      <c r="JMH89" s="94"/>
      <c r="JMI89" s="94"/>
      <c r="JMJ89" s="94"/>
      <c r="JMK89" s="94"/>
      <c r="JML89" s="94"/>
      <c r="JMM89" s="94"/>
      <c r="JMN89" s="94"/>
      <c r="JMO89" s="94"/>
      <c r="JMP89" s="94"/>
      <c r="JMQ89" s="94"/>
      <c r="JMR89" s="94"/>
      <c r="JMS89" s="94"/>
      <c r="JMT89" s="94"/>
      <c r="JMU89" s="94"/>
      <c r="JMV89" s="94"/>
      <c r="JMW89" s="94"/>
      <c r="JMX89" s="94"/>
      <c r="JMY89" s="94"/>
      <c r="JMZ89" s="94"/>
      <c r="JNA89" s="94"/>
      <c r="JNB89" s="94"/>
      <c r="JNC89" s="94"/>
      <c r="JND89" s="94"/>
      <c r="JNE89" s="94"/>
      <c r="JNF89" s="94"/>
      <c r="JNG89" s="94"/>
      <c r="JNH89" s="94"/>
      <c r="JNI89" s="94"/>
      <c r="JNJ89" s="94"/>
      <c r="JNK89" s="94"/>
      <c r="JNL89" s="94"/>
      <c r="JNM89" s="94"/>
      <c r="JNN89" s="94"/>
      <c r="JNO89" s="94"/>
      <c r="JNP89" s="94"/>
      <c r="JNQ89" s="94"/>
      <c r="JNR89" s="94"/>
      <c r="JNS89" s="94"/>
      <c r="JNT89" s="94"/>
      <c r="JNU89" s="94"/>
      <c r="JNV89" s="94"/>
      <c r="JNW89" s="94"/>
      <c r="JNX89" s="94"/>
      <c r="JNY89" s="94"/>
      <c r="JNZ89" s="94"/>
      <c r="JOA89" s="94"/>
      <c r="JOB89" s="94"/>
      <c r="JOC89" s="94"/>
      <c r="JOD89" s="94"/>
      <c r="JOE89" s="94"/>
      <c r="JOF89" s="94"/>
      <c r="JOG89" s="94"/>
      <c r="JOH89" s="94"/>
      <c r="JOI89" s="94"/>
      <c r="JOJ89" s="94"/>
      <c r="JOK89" s="94"/>
      <c r="JOL89" s="94"/>
      <c r="JOM89" s="94"/>
      <c r="JON89" s="94"/>
      <c r="JOO89" s="94"/>
      <c r="JOP89" s="94"/>
      <c r="JOQ89" s="94"/>
      <c r="JOR89" s="94"/>
      <c r="JOS89" s="94"/>
      <c r="JOT89" s="94"/>
      <c r="JOU89" s="94"/>
      <c r="JOV89" s="94"/>
      <c r="JOW89" s="94"/>
      <c r="JOX89" s="94"/>
      <c r="JOY89" s="94"/>
      <c r="JOZ89" s="94"/>
      <c r="JPA89" s="94"/>
      <c r="JPB89" s="94"/>
      <c r="JPC89" s="94"/>
      <c r="JPD89" s="94"/>
      <c r="JPE89" s="94"/>
      <c r="JPF89" s="94"/>
      <c r="JPG89" s="94"/>
      <c r="JPH89" s="94"/>
      <c r="JPI89" s="94"/>
      <c r="JPJ89" s="94"/>
      <c r="JPK89" s="94"/>
      <c r="JPL89" s="94"/>
      <c r="JPM89" s="94"/>
      <c r="JPN89" s="94"/>
      <c r="JPO89" s="94"/>
      <c r="JPP89" s="94"/>
      <c r="JPQ89" s="94"/>
      <c r="JPR89" s="94"/>
      <c r="JPS89" s="94"/>
      <c r="JPT89" s="94"/>
      <c r="JPU89" s="94"/>
      <c r="JPV89" s="94"/>
      <c r="JPW89" s="94"/>
      <c r="JPX89" s="94"/>
      <c r="JPY89" s="94"/>
      <c r="JPZ89" s="94"/>
      <c r="JQA89" s="94"/>
      <c r="JQB89" s="94"/>
      <c r="JQC89" s="94"/>
      <c r="JQD89" s="94"/>
      <c r="JQE89" s="94"/>
      <c r="JQF89" s="94"/>
      <c r="JQG89" s="94"/>
      <c r="JQH89" s="94"/>
      <c r="JQI89" s="94"/>
      <c r="JQJ89" s="94"/>
      <c r="JQK89" s="94"/>
      <c r="JQL89" s="94"/>
      <c r="JQM89" s="94"/>
      <c r="JQN89" s="94"/>
      <c r="JQO89" s="94"/>
      <c r="JQP89" s="94"/>
      <c r="JQQ89" s="94"/>
      <c r="JQR89" s="94"/>
      <c r="JQS89" s="94"/>
      <c r="JQT89" s="94"/>
      <c r="JQU89" s="94"/>
      <c r="JQV89" s="94"/>
      <c r="JQW89" s="94"/>
      <c r="JQX89" s="94"/>
      <c r="JQY89" s="94"/>
      <c r="JQZ89" s="94"/>
      <c r="JRA89" s="94"/>
      <c r="JRB89" s="94"/>
      <c r="JRC89" s="94"/>
      <c r="JRD89" s="94"/>
      <c r="JRE89" s="94"/>
      <c r="JRF89" s="94"/>
      <c r="JRG89" s="94"/>
      <c r="JRH89" s="94"/>
      <c r="JRI89" s="94"/>
      <c r="JRJ89" s="94"/>
      <c r="JRK89" s="94"/>
      <c r="JRL89" s="94"/>
      <c r="JRM89" s="94"/>
      <c r="JRN89" s="94"/>
      <c r="JRO89" s="94"/>
      <c r="JRP89" s="94"/>
      <c r="JRQ89" s="94"/>
      <c r="JRR89" s="94"/>
      <c r="JRS89" s="94"/>
      <c r="JRT89" s="94"/>
      <c r="JRU89" s="94"/>
      <c r="JRV89" s="94"/>
      <c r="JRW89" s="94"/>
      <c r="JRX89" s="94"/>
      <c r="JRY89" s="94"/>
      <c r="JRZ89" s="94"/>
      <c r="JSA89" s="94"/>
      <c r="JSB89" s="94"/>
      <c r="JSC89" s="94"/>
      <c r="JSD89" s="94"/>
      <c r="JSE89" s="94"/>
      <c r="JSF89" s="94"/>
      <c r="JSG89" s="94"/>
      <c r="JSH89" s="94"/>
      <c r="JSI89" s="94"/>
      <c r="JSJ89" s="94"/>
      <c r="JSK89" s="94"/>
      <c r="JSL89" s="94"/>
      <c r="JSM89" s="94"/>
      <c r="JSN89" s="94"/>
      <c r="JSO89" s="94"/>
      <c r="JSP89" s="94"/>
      <c r="JSQ89" s="94"/>
      <c r="JSR89" s="94"/>
      <c r="JSS89" s="94"/>
      <c r="JST89" s="94"/>
      <c r="JSU89" s="94"/>
      <c r="JSV89" s="94"/>
      <c r="JSW89" s="94"/>
      <c r="JSX89" s="94"/>
      <c r="JSY89" s="94"/>
      <c r="JSZ89" s="94"/>
      <c r="JTA89" s="94"/>
      <c r="JTB89" s="94"/>
      <c r="JTC89" s="94"/>
      <c r="JTD89" s="94"/>
      <c r="JTE89" s="94"/>
      <c r="JTF89" s="94"/>
      <c r="JTG89" s="94"/>
      <c r="JTH89" s="94"/>
      <c r="JTI89" s="94"/>
      <c r="JTJ89" s="94"/>
      <c r="JTK89" s="94"/>
      <c r="JTL89" s="94"/>
      <c r="JTM89" s="94"/>
      <c r="JTN89" s="94"/>
      <c r="JTO89" s="94"/>
      <c r="JTP89" s="94"/>
      <c r="JTQ89" s="94"/>
      <c r="JTR89" s="94"/>
      <c r="JTS89" s="94"/>
      <c r="JTT89" s="94"/>
      <c r="JTU89" s="94"/>
      <c r="JTV89" s="94"/>
      <c r="JTW89" s="94"/>
      <c r="JTX89" s="94"/>
      <c r="JTY89" s="94"/>
      <c r="JTZ89" s="94"/>
      <c r="JUA89" s="94"/>
      <c r="JUB89" s="94"/>
      <c r="JUC89" s="94"/>
      <c r="JUD89" s="94"/>
      <c r="JUE89" s="94"/>
      <c r="JUF89" s="94"/>
      <c r="JUG89" s="94"/>
      <c r="JUH89" s="94"/>
      <c r="JUI89" s="94"/>
      <c r="JUJ89" s="94"/>
      <c r="JUK89" s="94"/>
      <c r="JUL89" s="94"/>
      <c r="JUM89" s="94"/>
      <c r="JUN89" s="94"/>
      <c r="JUO89" s="94"/>
      <c r="JUP89" s="94"/>
      <c r="JUQ89" s="94"/>
      <c r="JUR89" s="94"/>
      <c r="JUS89" s="94"/>
      <c r="JUT89" s="94"/>
      <c r="JUU89" s="94"/>
      <c r="JUV89" s="94"/>
      <c r="JUW89" s="94"/>
      <c r="JUX89" s="94"/>
      <c r="JUY89" s="94"/>
      <c r="JUZ89" s="94"/>
      <c r="JVA89" s="94"/>
      <c r="JVB89" s="94"/>
      <c r="JVC89" s="94"/>
      <c r="JVD89" s="94"/>
      <c r="JVE89" s="94"/>
      <c r="JVF89" s="94"/>
      <c r="JVG89" s="94"/>
      <c r="JVH89" s="94"/>
      <c r="JVI89" s="94"/>
      <c r="JVJ89" s="94"/>
      <c r="JVK89" s="94"/>
      <c r="JVL89" s="94"/>
      <c r="JVM89" s="94"/>
      <c r="JVN89" s="94"/>
      <c r="JVO89" s="94"/>
      <c r="JVP89" s="94"/>
      <c r="JVQ89" s="94"/>
      <c r="JVR89" s="94"/>
      <c r="JVS89" s="94"/>
      <c r="JVT89" s="94"/>
      <c r="JVU89" s="94"/>
      <c r="JVV89" s="94"/>
      <c r="JVW89" s="94"/>
      <c r="JVX89" s="94"/>
      <c r="JVY89" s="94"/>
      <c r="JVZ89" s="94"/>
      <c r="JWA89" s="94"/>
      <c r="JWB89" s="94"/>
      <c r="JWC89" s="94"/>
      <c r="JWD89" s="94"/>
      <c r="JWE89" s="94"/>
      <c r="JWF89" s="94"/>
      <c r="JWG89" s="94"/>
      <c r="JWH89" s="94"/>
      <c r="JWI89" s="94"/>
      <c r="JWJ89" s="94"/>
      <c r="JWK89" s="94"/>
      <c r="JWL89" s="94"/>
      <c r="JWM89" s="94"/>
      <c r="JWN89" s="94"/>
      <c r="JWO89" s="94"/>
      <c r="JWP89" s="94"/>
      <c r="JWQ89" s="94"/>
      <c r="JWR89" s="94"/>
      <c r="JWS89" s="94"/>
      <c r="JWT89" s="94"/>
      <c r="JWU89" s="94"/>
      <c r="JWV89" s="94"/>
      <c r="JWW89" s="94"/>
      <c r="JWX89" s="94"/>
      <c r="JWY89" s="94"/>
      <c r="JWZ89" s="94"/>
      <c r="JXA89" s="94"/>
      <c r="JXB89" s="94"/>
      <c r="JXC89" s="94"/>
      <c r="JXD89" s="94"/>
      <c r="JXE89" s="94"/>
      <c r="JXF89" s="94"/>
      <c r="JXG89" s="94"/>
      <c r="JXH89" s="94"/>
      <c r="JXI89" s="94"/>
      <c r="JXJ89" s="94"/>
      <c r="JXK89" s="94"/>
      <c r="JXL89" s="94"/>
      <c r="JXM89" s="94"/>
      <c r="JXN89" s="94"/>
      <c r="JXO89" s="94"/>
      <c r="JXP89" s="94"/>
      <c r="JXQ89" s="94"/>
      <c r="JXR89" s="94"/>
      <c r="JXS89" s="94"/>
      <c r="JXT89" s="94"/>
      <c r="JXU89" s="94"/>
      <c r="JXV89" s="94"/>
      <c r="JXW89" s="94"/>
      <c r="JXX89" s="94"/>
      <c r="JXY89" s="94"/>
      <c r="JXZ89" s="94"/>
      <c r="JYA89" s="94"/>
      <c r="JYB89" s="94"/>
      <c r="JYC89" s="94"/>
      <c r="JYD89" s="94"/>
      <c r="JYE89" s="94"/>
      <c r="JYF89" s="94"/>
      <c r="JYG89" s="94"/>
      <c r="JYH89" s="94"/>
      <c r="JYI89" s="94"/>
      <c r="JYJ89" s="94"/>
      <c r="JYK89" s="94"/>
      <c r="JYL89" s="94"/>
      <c r="JYM89" s="94"/>
      <c r="JYN89" s="94"/>
      <c r="JYO89" s="94"/>
      <c r="JYP89" s="94"/>
      <c r="JYQ89" s="94"/>
      <c r="JYR89" s="94"/>
      <c r="JYS89" s="94"/>
      <c r="JYT89" s="94"/>
      <c r="JYU89" s="94"/>
      <c r="JYV89" s="94"/>
      <c r="JYW89" s="94"/>
      <c r="JYX89" s="94"/>
      <c r="JYY89" s="94"/>
      <c r="JYZ89" s="94"/>
      <c r="JZA89" s="94"/>
      <c r="JZB89" s="94"/>
      <c r="JZC89" s="94"/>
      <c r="JZD89" s="94"/>
      <c r="JZE89" s="94"/>
      <c r="JZF89" s="94"/>
      <c r="JZG89" s="94"/>
      <c r="JZH89" s="94"/>
      <c r="JZI89" s="94"/>
      <c r="JZJ89" s="94"/>
      <c r="JZK89" s="94"/>
      <c r="JZL89" s="94"/>
      <c r="JZM89" s="94"/>
      <c r="JZN89" s="94"/>
      <c r="JZO89" s="94"/>
      <c r="JZP89" s="94"/>
      <c r="JZQ89" s="94"/>
      <c r="JZR89" s="94"/>
      <c r="JZS89" s="94"/>
      <c r="JZT89" s="94"/>
      <c r="JZU89" s="94"/>
      <c r="JZV89" s="94"/>
      <c r="JZW89" s="94"/>
      <c r="JZX89" s="94"/>
      <c r="JZY89" s="94"/>
      <c r="JZZ89" s="94"/>
      <c r="KAA89" s="94"/>
      <c r="KAB89" s="94"/>
      <c r="KAC89" s="94"/>
      <c r="KAD89" s="94"/>
      <c r="KAE89" s="94"/>
      <c r="KAF89" s="94"/>
      <c r="KAG89" s="94"/>
      <c r="KAH89" s="94"/>
      <c r="KAI89" s="94"/>
      <c r="KAJ89" s="94"/>
      <c r="KAK89" s="94"/>
      <c r="KAL89" s="94"/>
      <c r="KAM89" s="94"/>
      <c r="KAN89" s="94"/>
      <c r="KAO89" s="94"/>
      <c r="KAP89" s="94"/>
      <c r="KAQ89" s="94"/>
      <c r="KAR89" s="94"/>
      <c r="KAS89" s="94"/>
      <c r="KAT89" s="94"/>
      <c r="KAU89" s="94"/>
      <c r="KAV89" s="94"/>
      <c r="KAW89" s="94"/>
      <c r="KAX89" s="94"/>
      <c r="KAY89" s="94"/>
      <c r="KAZ89" s="94"/>
      <c r="KBA89" s="94"/>
      <c r="KBB89" s="94"/>
      <c r="KBC89" s="94"/>
      <c r="KBD89" s="94"/>
      <c r="KBE89" s="94"/>
      <c r="KBF89" s="94"/>
      <c r="KBG89" s="94"/>
      <c r="KBH89" s="94"/>
      <c r="KBI89" s="94"/>
      <c r="KBJ89" s="94"/>
      <c r="KBK89" s="94"/>
      <c r="KBL89" s="94"/>
      <c r="KBM89" s="94"/>
      <c r="KBN89" s="94"/>
      <c r="KBO89" s="94"/>
      <c r="KBP89" s="94"/>
      <c r="KBQ89" s="94"/>
      <c r="KBR89" s="94"/>
      <c r="KBS89" s="94"/>
      <c r="KBT89" s="94"/>
      <c r="KBU89" s="94"/>
      <c r="KBV89" s="94"/>
      <c r="KBW89" s="94"/>
      <c r="KBX89" s="94"/>
      <c r="KBY89" s="94"/>
      <c r="KBZ89" s="94"/>
      <c r="KCA89" s="94"/>
      <c r="KCB89" s="94"/>
      <c r="KCC89" s="94"/>
      <c r="KCD89" s="94"/>
      <c r="KCE89" s="94"/>
      <c r="KCF89" s="94"/>
      <c r="KCG89" s="94"/>
      <c r="KCH89" s="94"/>
      <c r="KCI89" s="94"/>
      <c r="KCJ89" s="94"/>
      <c r="KCK89" s="94"/>
      <c r="KCL89" s="94"/>
      <c r="KCM89" s="94"/>
      <c r="KCN89" s="94"/>
      <c r="KCO89" s="94"/>
      <c r="KCP89" s="94"/>
      <c r="KCQ89" s="94"/>
      <c r="KCR89" s="94"/>
      <c r="KCS89" s="94"/>
      <c r="KCT89" s="94"/>
      <c r="KCU89" s="94"/>
      <c r="KCV89" s="94"/>
      <c r="KCW89" s="94"/>
      <c r="KCX89" s="94"/>
      <c r="KCY89" s="94"/>
      <c r="KCZ89" s="94"/>
      <c r="KDA89" s="94"/>
      <c r="KDB89" s="94"/>
      <c r="KDC89" s="94"/>
      <c r="KDD89" s="94"/>
      <c r="KDE89" s="94"/>
      <c r="KDF89" s="94"/>
      <c r="KDG89" s="94"/>
      <c r="KDH89" s="94"/>
      <c r="KDI89" s="94"/>
      <c r="KDJ89" s="94"/>
      <c r="KDK89" s="94"/>
      <c r="KDL89" s="94"/>
      <c r="KDM89" s="94"/>
      <c r="KDN89" s="94"/>
      <c r="KDO89" s="94"/>
      <c r="KDP89" s="94"/>
      <c r="KDQ89" s="94"/>
      <c r="KDR89" s="94"/>
      <c r="KDS89" s="94"/>
      <c r="KDT89" s="94"/>
      <c r="KDU89" s="94"/>
      <c r="KDV89" s="94"/>
      <c r="KDW89" s="94"/>
      <c r="KDX89" s="94"/>
      <c r="KDY89" s="94"/>
      <c r="KDZ89" s="94"/>
      <c r="KEA89" s="94"/>
      <c r="KEB89" s="94"/>
      <c r="KEC89" s="94"/>
      <c r="KED89" s="94"/>
      <c r="KEE89" s="94"/>
      <c r="KEF89" s="94"/>
      <c r="KEG89" s="94"/>
      <c r="KEH89" s="94"/>
      <c r="KEI89" s="94"/>
      <c r="KEJ89" s="94"/>
      <c r="KEK89" s="94"/>
      <c r="KEL89" s="94"/>
      <c r="KEM89" s="94"/>
      <c r="KEN89" s="94"/>
      <c r="KEO89" s="94"/>
      <c r="KEP89" s="94"/>
      <c r="KEQ89" s="94"/>
      <c r="KER89" s="94"/>
      <c r="KES89" s="94"/>
      <c r="KET89" s="94"/>
      <c r="KEU89" s="94"/>
      <c r="KEV89" s="94"/>
      <c r="KEW89" s="94"/>
      <c r="KEX89" s="94"/>
      <c r="KEY89" s="94"/>
      <c r="KEZ89" s="94"/>
      <c r="KFA89" s="94"/>
      <c r="KFB89" s="94"/>
      <c r="KFC89" s="94"/>
      <c r="KFD89" s="94"/>
      <c r="KFE89" s="94"/>
      <c r="KFF89" s="94"/>
      <c r="KFG89" s="94"/>
      <c r="KFH89" s="94"/>
      <c r="KFI89" s="94"/>
      <c r="KFJ89" s="94"/>
      <c r="KFK89" s="94"/>
      <c r="KFL89" s="94"/>
      <c r="KFM89" s="94"/>
      <c r="KFN89" s="94"/>
      <c r="KFO89" s="94"/>
      <c r="KFP89" s="94"/>
      <c r="KFQ89" s="94"/>
      <c r="KFR89" s="94"/>
      <c r="KFS89" s="94"/>
      <c r="KFT89" s="94"/>
      <c r="KFU89" s="94"/>
      <c r="KFV89" s="94"/>
      <c r="KFW89" s="94"/>
      <c r="KFX89" s="94"/>
      <c r="KFY89" s="94"/>
      <c r="KFZ89" s="94"/>
      <c r="KGA89" s="94"/>
      <c r="KGB89" s="94"/>
      <c r="KGC89" s="94"/>
      <c r="KGD89" s="94"/>
      <c r="KGE89" s="94"/>
      <c r="KGF89" s="94"/>
      <c r="KGG89" s="94"/>
      <c r="KGH89" s="94"/>
      <c r="KGI89" s="94"/>
      <c r="KGJ89" s="94"/>
      <c r="KGK89" s="94"/>
      <c r="KGL89" s="94"/>
      <c r="KGM89" s="94"/>
      <c r="KGN89" s="94"/>
      <c r="KGO89" s="94"/>
      <c r="KGP89" s="94"/>
      <c r="KGQ89" s="94"/>
      <c r="KGR89" s="94"/>
      <c r="KGS89" s="94"/>
      <c r="KGT89" s="94"/>
      <c r="KGU89" s="94"/>
      <c r="KGV89" s="94"/>
      <c r="KGW89" s="94"/>
      <c r="KGX89" s="94"/>
      <c r="KGY89" s="94"/>
      <c r="KGZ89" s="94"/>
      <c r="KHA89" s="94"/>
      <c r="KHB89" s="94"/>
      <c r="KHC89" s="94"/>
      <c r="KHD89" s="94"/>
      <c r="KHE89" s="94"/>
      <c r="KHF89" s="94"/>
      <c r="KHG89" s="94"/>
      <c r="KHH89" s="94"/>
      <c r="KHI89" s="94"/>
      <c r="KHJ89" s="94"/>
      <c r="KHK89" s="94"/>
      <c r="KHL89" s="94"/>
      <c r="KHM89" s="94"/>
      <c r="KHN89" s="94"/>
      <c r="KHO89" s="94"/>
      <c r="KHP89" s="94"/>
      <c r="KHQ89" s="94"/>
      <c r="KHR89" s="94"/>
      <c r="KHS89" s="94"/>
      <c r="KHT89" s="94"/>
      <c r="KHU89" s="94"/>
      <c r="KHV89" s="94"/>
      <c r="KHW89" s="94"/>
      <c r="KHX89" s="94"/>
      <c r="KHY89" s="94"/>
      <c r="KHZ89" s="94"/>
      <c r="KIA89" s="94"/>
      <c r="KIB89" s="94"/>
      <c r="KIC89" s="94"/>
      <c r="KID89" s="94"/>
      <c r="KIE89" s="94"/>
      <c r="KIF89" s="94"/>
      <c r="KIG89" s="94"/>
      <c r="KIH89" s="94"/>
      <c r="KII89" s="94"/>
      <c r="KIJ89" s="94"/>
      <c r="KIK89" s="94"/>
      <c r="KIL89" s="94"/>
      <c r="KIM89" s="94"/>
      <c r="KIN89" s="94"/>
      <c r="KIO89" s="94"/>
      <c r="KIP89" s="94"/>
      <c r="KIQ89" s="94"/>
      <c r="KIR89" s="94"/>
      <c r="KIS89" s="94"/>
      <c r="KIT89" s="94"/>
      <c r="KIU89" s="94"/>
      <c r="KIV89" s="94"/>
      <c r="KIW89" s="94"/>
      <c r="KIX89" s="94"/>
      <c r="KIY89" s="94"/>
      <c r="KIZ89" s="94"/>
      <c r="KJA89" s="94"/>
      <c r="KJB89" s="94"/>
      <c r="KJC89" s="94"/>
      <c r="KJD89" s="94"/>
      <c r="KJE89" s="94"/>
      <c r="KJF89" s="94"/>
      <c r="KJG89" s="94"/>
      <c r="KJH89" s="94"/>
      <c r="KJI89" s="94"/>
      <c r="KJJ89" s="94"/>
      <c r="KJK89" s="94"/>
      <c r="KJL89" s="94"/>
      <c r="KJM89" s="94"/>
      <c r="KJN89" s="94"/>
      <c r="KJO89" s="94"/>
      <c r="KJP89" s="94"/>
      <c r="KJQ89" s="94"/>
      <c r="KJR89" s="94"/>
      <c r="KJS89" s="94"/>
      <c r="KJT89" s="94"/>
      <c r="KJU89" s="94"/>
      <c r="KJV89" s="94"/>
      <c r="KJW89" s="94"/>
      <c r="KJX89" s="94"/>
      <c r="KJY89" s="94"/>
      <c r="KJZ89" s="94"/>
      <c r="KKA89" s="94"/>
      <c r="KKB89" s="94"/>
      <c r="KKC89" s="94"/>
      <c r="KKD89" s="94"/>
      <c r="KKE89" s="94"/>
      <c r="KKF89" s="94"/>
      <c r="KKG89" s="94"/>
      <c r="KKH89" s="94"/>
      <c r="KKI89" s="94"/>
      <c r="KKJ89" s="94"/>
      <c r="KKK89" s="94"/>
      <c r="KKL89" s="94"/>
      <c r="KKM89" s="94"/>
      <c r="KKN89" s="94"/>
      <c r="KKO89" s="94"/>
      <c r="KKP89" s="94"/>
      <c r="KKQ89" s="94"/>
      <c r="KKR89" s="94"/>
      <c r="KKS89" s="94"/>
      <c r="KKT89" s="94"/>
      <c r="KKU89" s="94"/>
      <c r="KKV89" s="94"/>
      <c r="KKW89" s="94"/>
      <c r="KKX89" s="94"/>
      <c r="KKY89" s="94"/>
      <c r="KKZ89" s="94"/>
      <c r="KLA89" s="94"/>
      <c r="KLB89" s="94"/>
      <c r="KLC89" s="94"/>
      <c r="KLD89" s="94"/>
      <c r="KLE89" s="94"/>
      <c r="KLF89" s="94"/>
      <c r="KLG89" s="94"/>
      <c r="KLH89" s="94"/>
      <c r="KLI89" s="94"/>
      <c r="KLJ89" s="94"/>
      <c r="KLK89" s="94"/>
      <c r="KLL89" s="94"/>
      <c r="KLM89" s="94"/>
      <c r="KLN89" s="94"/>
      <c r="KLO89" s="94"/>
      <c r="KLP89" s="94"/>
      <c r="KLQ89" s="94"/>
      <c r="KLR89" s="94"/>
      <c r="KLS89" s="94"/>
      <c r="KLT89" s="94"/>
      <c r="KLU89" s="94"/>
      <c r="KLV89" s="94"/>
      <c r="KLW89" s="94"/>
      <c r="KLX89" s="94"/>
      <c r="KLY89" s="94"/>
      <c r="KLZ89" s="94"/>
      <c r="KMA89" s="94"/>
      <c r="KMB89" s="94"/>
      <c r="KMC89" s="94"/>
      <c r="KMD89" s="94"/>
      <c r="KME89" s="94"/>
      <c r="KMF89" s="94"/>
      <c r="KMG89" s="94"/>
      <c r="KMH89" s="94"/>
      <c r="KMI89" s="94"/>
      <c r="KMJ89" s="94"/>
      <c r="KMK89" s="94"/>
      <c r="KML89" s="94"/>
      <c r="KMM89" s="94"/>
      <c r="KMN89" s="94"/>
      <c r="KMO89" s="94"/>
      <c r="KMP89" s="94"/>
      <c r="KMQ89" s="94"/>
      <c r="KMR89" s="94"/>
      <c r="KMS89" s="94"/>
      <c r="KMT89" s="94"/>
      <c r="KMU89" s="94"/>
      <c r="KMV89" s="94"/>
      <c r="KMW89" s="94"/>
      <c r="KMX89" s="94"/>
      <c r="KMY89" s="94"/>
      <c r="KMZ89" s="94"/>
      <c r="KNA89" s="94"/>
      <c r="KNB89" s="94"/>
      <c r="KNC89" s="94"/>
      <c r="KND89" s="94"/>
      <c r="KNE89" s="94"/>
      <c r="KNF89" s="94"/>
      <c r="KNG89" s="94"/>
      <c r="KNH89" s="94"/>
      <c r="KNI89" s="94"/>
      <c r="KNJ89" s="94"/>
      <c r="KNK89" s="94"/>
      <c r="KNL89" s="94"/>
      <c r="KNM89" s="94"/>
      <c r="KNN89" s="94"/>
      <c r="KNO89" s="94"/>
      <c r="KNP89" s="94"/>
      <c r="KNQ89" s="94"/>
      <c r="KNR89" s="94"/>
      <c r="KNS89" s="94"/>
      <c r="KNT89" s="94"/>
      <c r="KNU89" s="94"/>
      <c r="KNV89" s="94"/>
      <c r="KNW89" s="94"/>
      <c r="KNX89" s="94"/>
      <c r="KNY89" s="94"/>
      <c r="KNZ89" s="94"/>
      <c r="KOA89" s="94"/>
      <c r="KOB89" s="94"/>
      <c r="KOC89" s="94"/>
      <c r="KOD89" s="94"/>
      <c r="KOE89" s="94"/>
      <c r="KOF89" s="94"/>
      <c r="KOG89" s="94"/>
      <c r="KOH89" s="94"/>
      <c r="KOI89" s="94"/>
      <c r="KOJ89" s="94"/>
      <c r="KOK89" s="94"/>
      <c r="KOL89" s="94"/>
      <c r="KOM89" s="94"/>
      <c r="KON89" s="94"/>
      <c r="KOO89" s="94"/>
      <c r="KOP89" s="94"/>
      <c r="KOQ89" s="94"/>
      <c r="KOR89" s="94"/>
      <c r="KOS89" s="94"/>
      <c r="KOT89" s="94"/>
      <c r="KOU89" s="94"/>
      <c r="KOV89" s="94"/>
      <c r="KOW89" s="94"/>
      <c r="KOX89" s="94"/>
      <c r="KOY89" s="94"/>
      <c r="KOZ89" s="94"/>
      <c r="KPA89" s="94"/>
      <c r="KPB89" s="94"/>
      <c r="KPC89" s="94"/>
      <c r="KPD89" s="94"/>
      <c r="KPE89" s="94"/>
      <c r="KPF89" s="94"/>
      <c r="KPG89" s="94"/>
      <c r="KPH89" s="94"/>
      <c r="KPI89" s="94"/>
      <c r="KPJ89" s="94"/>
      <c r="KPK89" s="94"/>
      <c r="KPL89" s="94"/>
      <c r="KPM89" s="94"/>
      <c r="KPN89" s="94"/>
      <c r="KPO89" s="94"/>
      <c r="KPP89" s="94"/>
      <c r="KPQ89" s="94"/>
      <c r="KPR89" s="94"/>
      <c r="KPS89" s="94"/>
      <c r="KPT89" s="94"/>
      <c r="KPU89" s="94"/>
      <c r="KPV89" s="94"/>
      <c r="KPW89" s="94"/>
      <c r="KPX89" s="94"/>
      <c r="KPY89" s="94"/>
      <c r="KPZ89" s="94"/>
      <c r="KQA89" s="94"/>
      <c r="KQB89" s="94"/>
      <c r="KQC89" s="94"/>
      <c r="KQD89" s="94"/>
      <c r="KQE89" s="94"/>
      <c r="KQF89" s="94"/>
      <c r="KQG89" s="94"/>
      <c r="KQH89" s="94"/>
      <c r="KQI89" s="94"/>
      <c r="KQJ89" s="94"/>
      <c r="KQK89" s="94"/>
      <c r="KQL89" s="94"/>
      <c r="KQM89" s="94"/>
      <c r="KQN89" s="94"/>
      <c r="KQO89" s="94"/>
      <c r="KQP89" s="94"/>
      <c r="KQQ89" s="94"/>
      <c r="KQR89" s="94"/>
      <c r="KQS89" s="94"/>
      <c r="KQT89" s="94"/>
      <c r="KQU89" s="94"/>
      <c r="KQV89" s="94"/>
      <c r="KQW89" s="94"/>
      <c r="KQX89" s="94"/>
      <c r="KQY89" s="94"/>
      <c r="KQZ89" s="94"/>
      <c r="KRA89" s="94"/>
      <c r="KRB89" s="94"/>
      <c r="KRC89" s="94"/>
      <c r="KRD89" s="94"/>
      <c r="KRE89" s="94"/>
      <c r="KRF89" s="94"/>
      <c r="KRG89" s="94"/>
      <c r="KRH89" s="94"/>
      <c r="KRI89" s="94"/>
      <c r="KRJ89" s="94"/>
      <c r="KRK89" s="94"/>
      <c r="KRL89" s="94"/>
      <c r="KRM89" s="94"/>
      <c r="KRN89" s="94"/>
      <c r="KRO89" s="94"/>
      <c r="KRP89" s="94"/>
      <c r="KRQ89" s="94"/>
      <c r="KRR89" s="94"/>
      <c r="KRS89" s="94"/>
      <c r="KRT89" s="94"/>
      <c r="KRU89" s="94"/>
      <c r="KRV89" s="94"/>
      <c r="KRW89" s="94"/>
      <c r="KRX89" s="94"/>
      <c r="KRY89" s="94"/>
      <c r="KRZ89" s="94"/>
      <c r="KSA89" s="94"/>
      <c r="KSB89" s="94"/>
      <c r="KSC89" s="94"/>
      <c r="KSD89" s="94"/>
      <c r="KSE89" s="94"/>
      <c r="KSF89" s="94"/>
      <c r="KSG89" s="94"/>
      <c r="KSH89" s="94"/>
      <c r="KSI89" s="94"/>
      <c r="KSJ89" s="94"/>
      <c r="KSK89" s="94"/>
      <c r="KSL89" s="94"/>
      <c r="KSM89" s="94"/>
      <c r="KSN89" s="94"/>
      <c r="KSO89" s="94"/>
      <c r="KSP89" s="94"/>
      <c r="KSQ89" s="94"/>
      <c r="KSR89" s="94"/>
      <c r="KSS89" s="94"/>
      <c r="KST89" s="94"/>
      <c r="KSU89" s="94"/>
      <c r="KSV89" s="94"/>
      <c r="KSW89" s="94"/>
      <c r="KSX89" s="94"/>
      <c r="KSY89" s="94"/>
      <c r="KSZ89" s="94"/>
      <c r="KTA89" s="94"/>
      <c r="KTB89" s="94"/>
      <c r="KTC89" s="94"/>
      <c r="KTD89" s="94"/>
      <c r="KTE89" s="94"/>
      <c r="KTF89" s="94"/>
      <c r="KTG89" s="94"/>
      <c r="KTH89" s="94"/>
      <c r="KTI89" s="94"/>
      <c r="KTJ89" s="94"/>
      <c r="KTK89" s="94"/>
      <c r="KTL89" s="94"/>
      <c r="KTM89" s="94"/>
      <c r="KTN89" s="94"/>
      <c r="KTO89" s="94"/>
      <c r="KTP89" s="94"/>
      <c r="KTQ89" s="94"/>
      <c r="KTR89" s="94"/>
      <c r="KTS89" s="94"/>
      <c r="KTT89" s="94"/>
      <c r="KTU89" s="94"/>
      <c r="KTV89" s="94"/>
      <c r="KTW89" s="94"/>
      <c r="KTX89" s="94"/>
      <c r="KTY89" s="94"/>
      <c r="KTZ89" s="94"/>
      <c r="KUA89" s="94"/>
      <c r="KUB89" s="94"/>
      <c r="KUC89" s="94"/>
      <c r="KUD89" s="94"/>
      <c r="KUE89" s="94"/>
      <c r="KUF89" s="94"/>
      <c r="KUG89" s="94"/>
      <c r="KUH89" s="94"/>
      <c r="KUI89" s="94"/>
      <c r="KUJ89" s="94"/>
      <c r="KUK89" s="94"/>
      <c r="KUL89" s="94"/>
      <c r="KUM89" s="94"/>
      <c r="KUN89" s="94"/>
      <c r="KUO89" s="94"/>
      <c r="KUP89" s="94"/>
      <c r="KUQ89" s="94"/>
      <c r="KUR89" s="94"/>
      <c r="KUS89" s="94"/>
      <c r="KUT89" s="94"/>
      <c r="KUU89" s="94"/>
      <c r="KUV89" s="94"/>
      <c r="KUW89" s="94"/>
      <c r="KUX89" s="94"/>
      <c r="KUY89" s="94"/>
      <c r="KUZ89" s="94"/>
      <c r="KVA89" s="94"/>
      <c r="KVB89" s="94"/>
      <c r="KVC89" s="94"/>
      <c r="KVD89" s="94"/>
      <c r="KVE89" s="94"/>
      <c r="KVF89" s="94"/>
      <c r="KVG89" s="94"/>
      <c r="KVH89" s="94"/>
      <c r="KVI89" s="94"/>
      <c r="KVJ89" s="94"/>
      <c r="KVK89" s="94"/>
      <c r="KVL89" s="94"/>
      <c r="KVM89" s="94"/>
      <c r="KVN89" s="94"/>
      <c r="KVO89" s="94"/>
      <c r="KVP89" s="94"/>
      <c r="KVQ89" s="94"/>
      <c r="KVR89" s="94"/>
      <c r="KVS89" s="94"/>
      <c r="KVT89" s="94"/>
      <c r="KVU89" s="94"/>
      <c r="KVV89" s="94"/>
      <c r="KVW89" s="94"/>
      <c r="KVX89" s="94"/>
      <c r="KVY89" s="94"/>
      <c r="KVZ89" s="94"/>
      <c r="KWA89" s="94"/>
      <c r="KWB89" s="94"/>
      <c r="KWC89" s="94"/>
      <c r="KWD89" s="94"/>
      <c r="KWE89" s="94"/>
      <c r="KWF89" s="94"/>
      <c r="KWG89" s="94"/>
      <c r="KWH89" s="94"/>
      <c r="KWI89" s="94"/>
      <c r="KWJ89" s="94"/>
      <c r="KWK89" s="94"/>
      <c r="KWL89" s="94"/>
      <c r="KWM89" s="94"/>
      <c r="KWN89" s="94"/>
      <c r="KWO89" s="94"/>
      <c r="KWP89" s="94"/>
      <c r="KWQ89" s="94"/>
      <c r="KWR89" s="94"/>
      <c r="KWS89" s="94"/>
      <c r="KWT89" s="94"/>
      <c r="KWU89" s="94"/>
      <c r="KWV89" s="94"/>
      <c r="KWW89" s="94"/>
      <c r="KWX89" s="94"/>
      <c r="KWY89" s="94"/>
      <c r="KWZ89" s="94"/>
      <c r="KXA89" s="94"/>
      <c r="KXB89" s="94"/>
      <c r="KXC89" s="94"/>
      <c r="KXD89" s="94"/>
      <c r="KXE89" s="94"/>
      <c r="KXF89" s="94"/>
      <c r="KXG89" s="94"/>
      <c r="KXH89" s="94"/>
      <c r="KXI89" s="94"/>
      <c r="KXJ89" s="94"/>
      <c r="KXK89" s="94"/>
      <c r="KXL89" s="94"/>
      <c r="KXM89" s="94"/>
      <c r="KXN89" s="94"/>
      <c r="KXO89" s="94"/>
      <c r="KXP89" s="94"/>
      <c r="KXQ89" s="94"/>
      <c r="KXR89" s="94"/>
      <c r="KXS89" s="94"/>
      <c r="KXT89" s="94"/>
      <c r="KXU89" s="94"/>
      <c r="KXV89" s="94"/>
      <c r="KXW89" s="94"/>
      <c r="KXX89" s="94"/>
      <c r="KXY89" s="94"/>
      <c r="KXZ89" s="94"/>
      <c r="KYA89" s="94"/>
      <c r="KYB89" s="94"/>
      <c r="KYC89" s="94"/>
      <c r="KYD89" s="94"/>
      <c r="KYE89" s="94"/>
      <c r="KYF89" s="94"/>
      <c r="KYG89" s="94"/>
      <c r="KYH89" s="94"/>
      <c r="KYI89" s="94"/>
      <c r="KYJ89" s="94"/>
      <c r="KYK89" s="94"/>
      <c r="KYL89" s="94"/>
      <c r="KYM89" s="94"/>
      <c r="KYN89" s="94"/>
      <c r="KYO89" s="94"/>
      <c r="KYP89" s="94"/>
      <c r="KYQ89" s="94"/>
      <c r="KYR89" s="94"/>
      <c r="KYS89" s="94"/>
      <c r="KYT89" s="94"/>
      <c r="KYU89" s="94"/>
      <c r="KYV89" s="94"/>
      <c r="KYW89" s="94"/>
      <c r="KYX89" s="94"/>
      <c r="KYY89" s="94"/>
      <c r="KYZ89" s="94"/>
      <c r="KZA89" s="94"/>
      <c r="KZB89" s="94"/>
      <c r="KZC89" s="94"/>
      <c r="KZD89" s="94"/>
      <c r="KZE89" s="94"/>
      <c r="KZF89" s="94"/>
      <c r="KZG89" s="94"/>
      <c r="KZH89" s="94"/>
      <c r="KZI89" s="94"/>
      <c r="KZJ89" s="94"/>
      <c r="KZK89" s="94"/>
      <c r="KZL89" s="94"/>
      <c r="KZM89" s="94"/>
      <c r="KZN89" s="94"/>
      <c r="KZO89" s="94"/>
      <c r="KZP89" s="94"/>
      <c r="KZQ89" s="94"/>
      <c r="KZR89" s="94"/>
      <c r="KZS89" s="94"/>
      <c r="KZT89" s="94"/>
      <c r="KZU89" s="94"/>
      <c r="KZV89" s="94"/>
      <c r="KZW89" s="94"/>
      <c r="KZX89" s="94"/>
      <c r="KZY89" s="94"/>
      <c r="KZZ89" s="94"/>
      <c r="LAA89" s="94"/>
      <c r="LAB89" s="94"/>
      <c r="LAC89" s="94"/>
      <c r="LAD89" s="94"/>
      <c r="LAE89" s="94"/>
      <c r="LAF89" s="94"/>
      <c r="LAG89" s="94"/>
      <c r="LAH89" s="94"/>
      <c r="LAI89" s="94"/>
      <c r="LAJ89" s="94"/>
      <c r="LAK89" s="94"/>
      <c r="LAL89" s="94"/>
      <c r="LAM89" s="94"/>
      <c r="LAN89" s="94"/>
      <c r="LAO89" s="94"/>
      <c r="LAP89" s="94"/>
      <c r="LAQ89" s="94"/>
      <c r="LAR89" s="94"/>
      <c r="LAS89" s="94"/>
      <c r="LAT89" s="94"/>
      <c r="LAU89" s="94"/>
      <c r="LAV89" s="94"/>
      <c r="LAW89" s="94"/>
      <c r="LAX89" s="94"/>
      <c r="LAY89" s="94"/>
      <c r="LAZ89" s="94"/>
      <c r="LBA89" s="94"/>
      <c r="LBB89" s="94"/>
      <c r="LBC89" s="94"/>
      <c r="LBD89" s="94"/>
      <c r="LBE89" s="94"/>
      <c r="LBF89" s="94"/>
      <c r="LBG89" s="94"/>
      <c r="LBH89" s="94"/>
      <c r="LBI89" s="94"/>
      <c r="LBJ89" s="94"/>
      <c r="LBK89" s="94"/>
      <c r="LBL89" s="94"/>
      <c r="LBM89" s="94"/>
      <c r="LBN89" s="94"/>
      <c r="LBO89" s="94"/>
      <c r="LBP89" s="94"/>
      <c r="LBQ89" s="94"/>
      <c r="LBR89" s="94"/>
      <c r="LBS89" s="94"/>
      <c r="LBT89" s="94"/>
      <c r="LBU89" s="94"/>
      <c r="LBV89" s="94"/>
      <c r="LBW89" s="94"/>
      <c r="LBX89" s="94"/>
      <c r="LBY89" s="94"/>
      <c r="LBZ89" s="94"/>
      <c r="LCA89" s="94"/>
      <c r="LCB89" s="94"/>
      <c r="LCC89" s="94"/>
      <c r="LCD89" s="94"/>
      <c r="LCE89" s="94"/>
      <c r="LCF89" s="94"/>
      <c r="LCG89" s="94"/>
      <c r="LCH89" s="94"/>
      <c r="LCI89" s="94"/>
      <c r="LCJ89" s="94"/>
      <c r="LCK89" s="94"/>
      <c r="LCL89" s="94"/>
      <c r="LCM89" s="94"/>
      <c r="LCN89" s="94"/>
      <c r="LCO89" s="94"/>
      <c r="LCP89" s="94"/>
      <c r="LCQ89" s="94"/>
      <c r="LCR89" s="94"/>
      <c r="LCS89" s="94"/>
      <c r="LCT89" s="94"/>
      <c r="LCU89" s="94"/>
      <c r="LCV89" s="94"/>
      <c r="LCW89" s="94"/>
      <c r="LCX89" s="94"/>
      <c r="LCY89" s="94"/>
      <c r="LCZ89" s="94"/>
      <c r="LDA89" s="94"/>
      <c r="LDB89" s="94"/>
      <c r="LDC89" s="94"/>
      <c r="LDD89" s="94"/>
      <c r="LDE89" s="94"/>
      <c r="LDF89" s="94"/>
      <c r="LDG89" s="94"/>
      <c r="LDH89" s="94"/>
      <c r="LDI89" s="94"/>
      <c r="LDJ89" s="94"/>
      <c r="LDK89" s="94"/>
      <c r="LDL89" s="94"/>
      <c r="LDM89" s="94"/>
      <c r="LDN89" s="94"/>
      <c r="LDO89" s="94"/>
      <c r="LDP89" s="94"/>
      <c r="LDQ89" s="94"/>
      <c r="LDR89" s="94"/>
      <c r="LDS89" s="94"/>
      <c r="LDT89" s="94"/>
      <c r="LDU89" s="94"/>
      <c r="LDV89" s="94"/>
      <c r="LDW89" s="94"/>
      <c r="LDX89" s="94"/>
      <c r="LDY89" s="94"/>
      <c r="LDZ89" s="94"/>
      <c r="LEA89" s="94"/>
      <c r="LEB89" s="94"/>
      <c r="LEC89" s="94"/>
      <c r="LED89" s="94"/>
      <c r="LEE89" s="94"/>
      <c r="LEF89" s="94"/>
      <c r="LEG89" s="94"/>
      <c r="LEH89" s="94"/>
      <c r="LEI89" s="94"/>
      <c r="LEJ89" s="94"/>
      <c r="LEK89" s="94"/>
      <c r="LEL89" s="94"/>
      <c r="LEM89" s="94"/>
      <c r="LEN89" s="94"/>
      <c r="LEO89" s="94"/>
      <c r="LEP89" s="94"/>
      <c r="LEQ89" s="94"/>
      <c r="LER89" s="94"/>
      <c r="LES89" s="94"/>
      <c r="LET89" s="94"/>
      <c r="LEU89" s="94"/>
      <c r="LEV89" s="94"/>
      <c r="LEW89" s="94"/>
      <c r="LEX89" s="94"/>
      <c r="LEY89" s="94"/>
      <c r="LEZ89" s="94"/>
      <c r="LFA89" s="94"/>
      <c r="LFB89" s="94"/>
      <c r="LFC89" s="94"/>
      <c r="LFD89" s="94"/>
      <c r="LFE89" s="94"/>
      <c r="LFF89" s="94"/>
      <c r="LFG89" s="94"/>
      <c r="LFH89" s="94"/>
      <c r="LFI89" s="94"/>
      <c r="LFJ89" s="94"/>
      <c r="LFK89" s="94"/>
      <c r="LFL89" s="94"/>
      <c r="LFM89" s="94"/>
      <c r="LFN89" s="94"/>
      <c r="LFO89" s="94"/>
      <c r="LFP89" s="94"/>
      <c r="LFQ89" s="94"/>
      <c r="LFR89" s="94"/>
      <c r="LFS89" s="94"/>
      <c r="LFT89" s="94"/>
      <c r="LFU89" s="94"/>
      <c r="LFV89" s="94"/>
      <c r="LFW89" s="94"/>
      <c r="LFX89" s="94"/>
      <c r="LFY89" s="94"/>
      <c r="LFZ89" s="94"/>
      <c r="LGA89" s="94"/>
      <c r="LGB89" s="94"/>
      <c r="LGC89" s="94"/>
      <c r="LGD89" s="94"/>
      <c r="LGE89" s="94"/>
      <c r="LGF89" s="94"/>
      <c r="LGG89" s="94"/>
      <c r="LGH89" s="94"/>
      <c r="LGI89" s="94"/>
      <c r="LGJ89" s="94"/>
      <c r="LGK89" s="94"/>
      <c r="LGL89" s="94"/>
      <c r="LGM89" s="94"/>
      <c r="LGN89" s="94"/>
      <c r="LGO89" s="94"/>
      <c r="LGP89" s="94"/>
      <c r="LGQ89" s="94"/>
      <c r="LGR89" s="94"/>
      <c r="LGS89" s="94"/>
      <c r="LGT89" s="94"/>
      <c r="LGU89" s="94"/>
      <c r="LGV89" s="94"/>
      <c r="LGW89" s="94"/>
      <c r="LGX89" s="94"/>
      <c r="LGY89" s="94"/>
      <c r="LGZ89" s="94"/>
      <c r="LHA89" s="94"/>
      <c r="LHB89" s="94"/>
      <c r="LHC89" s="94"/>
      <c r="LHD89" s="94"/>
      <c r="LHE89" s="94"/>
      <c r="LHF89" s="94"/>
      <c r="LHG89" s="94"/>
      <c r="LHH89" s="94"/>
      <c r="LHI89" s="94"/>
      <c r="LHJ89" s="94"/>
      <c r="LHK89" s="94"/>
      <c r="LHL89" s="94"/>
      <c r="LHM89" s="94"/>
      <c r="LHN89" s="94"/>
      <c r="LHO89" s="94"/>
      <c r="LHP89" s="94"/>
      <c r="LHQ89" s="94"/>
      <c r="LHR89" s="94"/>
      <c r="LHS89" s="94"/>
      <c r="LHT89" s="94"/>
      <c r="LHU89" s="94"/>
      <c r="LHV89" s="94"/>
      <c r="LHW89" s="94"/>
      <c r="LHX89" s="94"/>
      <c r="LHY89" s="94"/>
      <c r="LHZ89" s="94"/>
      <c r="LIA89" s="94"/>
      <c r="LIB89" s="94"/>
      <c r="LIC89" s="94"/>
      <c r="LID89" s="94"/>
      <c r="LIE89" s="94"/>
      <c r="LIF89" s="94"/>
      <c r="LIG89" s="94"/>
      <c r="LIH89" s="94"/>
      <c r="LII89" s="94"/>
      <c r="LIJ89" s="94"/>
      <c r="LIK89" s="94"/>
      <c r="LIL89" s="94"/>
      <c r="LIM89" s="94"/>
      <c r="LIN89" s="94"/>
      <c r="LIO89" s="94"/>
      <c r="LIP89" s="94"/>
      <c r="LIQ89" s="94"/>
      <c r="LIR89" s="94"/>
      <c r="LIS89" s="94"/>
      <c r="LIT89" s="94"/>
      <c r="LIU89" s="94"/>
      <c r="LIV89" s="94"/>
      <c r="LIW89" s="94"/>
      <c r="LIX89" s="94"/>
      <c r="LIY89" s="94"/>
      <c r="LIZ89" s="94"/>
      <c r="LJA89" s="94"/>
      <c r="LJB89" s="94"/>
      <c r="LJC89" s="94"/>
      <c r="LJD89" s="94"/>
      <c r="LJE89" s="94"/>
      <c r="LJF89" s="94"/>
      <c r="LJG89" s="94"/>
      <c r="LJH89" s="94"/>
      <c r="LJI89" s="94"/>
      <c r="LJJ89" s="94"/>
      <c r="LJK89" s="94"/>
      <c r="LJL89" s="94"/>
      <c r="LJM89" s="94"/>
      <c r="LJN89" s="94"/>
      <c r="LJO89" s="94"/>
      <c r="LJP89" s="94"/>
      <c r="LJQ89" s="94"/>
      <c r="LJR89" s="94"/>
      <c r="LJS89" s="94"/>
      <c r="LJT89" s="94"/>
      <c r="LJU89" s="94"/>
      <c r="LJV89" s="94"/>
      <c r="LJW89" s="94"/>
      <c r="LJX89" s="94"/>
      <c r="LJY89" s="94"/>
      <c r="LJZ89" s="94"/>
      <c r="LKA89" s="94"/>
      <c r="LKB89" s="94"/>
      <c r="LKC89" s="94"/>
      <c r="LKD89" s="94"/>
      <c r="LKE89" s="94"/>
      <c r="LKF89" s="94"/>
      <c r="LKG89" s="94"/>
      <c r="LKH89" s="94"/>
      <c r="LKI89" s="94"/>
      <c r="LKJ89" s="94"/>
      <c r="LKK89" s="94"/>
      <c r="LKL89" s="94"/>
      <c r="LKM89" s="94"/>
      <c r="LKN89" s="94"/>
      <c r="LKO89" s="94"/>
      <c r="LKP89" s="94"/>
      <c r="LKQ89" s="94"/>
      <c r="LKR89" s="94"/>
      <c r="LKS89" s="94"/>
      <c r="LKT89" s="94"/>
      <c r="LKU89" s="94"/>
      <c r="LKV89" s="94"/>
      <c r="LKW89" s="94"/>
      <c r="LKX89" s="94"/>
      <c r="LKY89" s="94"/>
      <c r="LKZ89" s="94"/>
      <c r="LLA89" s="94"/>
      <c r="LLB89" s="94"/>
      <c r="LLC89" s="94"/>
      <c r="LLD89" s="94"/>
      <c r="LLE89" s="94"/>
      <c r="LLF89" s="94"/>
      <c r="LLG89" s="94"/>
      <c r="LLH89" s="94"/>
      <c r="LLI89" s="94"/>
      <c r="LLJ89" s="94"/>
      <c r="LLK89" s="94"/>
      <c r="LLL89" s="94"/>
      <c r="LLM89" s="94"/>
      <c r="LLN89" s="94"/>
      <c r="LLO89" s="94"/>
      <c r="LLP89" s="94"/>
      <c r="LLQ89" s="94"/>
      <c r="LLR89" s="94"/>
      <c r="LLS89" s="94"/>
      <c r="LLT89" s="94"/>
      <c r="LLU89" s="94"/>
      <c r="LLV89" s="94"/>
      <c r="LLW89" s="94"/>
      <c r="LLX89" s="94"/>
      <c r="LLY89" s="94"/>
      <c r="LLZ89" s="94"/>
      <c r="LMA89" s="94"/>
      <c r="LMB89" s="94"/>
      <c r="LMC89" s="94"/>
      <c r="LMD89" s="94"/>
      <c r="LME89" s="94"/>
      <c r="LMF89" s="94"/>
      <c r="LMG89" s="94"/>
      <c r="LMH89" s="94"/>
      <c r="LMI89" s="94"/>
      <c r="LMJ89" s="94"/>
      <c r="LMK89" s="94"/>
      <c r="LML89" s="94"/>
      <c r="LMM89" s="94"/>
      <c r="LMN89" s="94"/>
      <c r="LMO89" s="94"/>
      <c r="LMP89" s="94"/>
      <c r="LMQ89" s="94"/>
      <c r="LMR89" s="94"/>
      <c r="LMS89" s="94"/>
      <c r="LMT89" s="94"/>
      <c r="LMU89" s="94"/>
      <c r="LMV89" s="94"/>
      <c r="LMW89" s="94"/>
      <c r="LMX89" s="94"/>
      <c r="LMY89" s="94"/>
      <c r="LMZ89" s="94"/>
      <c r="LNA89" s="94"/>
      <c r="LNB89" s="94"/>
      <c r="LNC89" s="94"/>
      <c r="LND89" s="94"/>
      <c r="LNE89" s="94"/>
      <c r="LNF89" s="94"/>
      <c r="LNG89" s="94"/>
      <c r="LNH89" s="94"/>
      <c r="LNI89" s="94"/>
      <c r="LNJ89" s="94"/>
      <c r="LNK89" s="94"/>
      <c r="LNL89" s="94"/>
      <c r="LNM89" s="94"/>
      <c r="LNN89" s="94"/>
      <c r="LNO89" s="94"/>
      <c r="LNP89" s="94"/>
      <c r="LNQ89" s="94"/>
      <c r="LNR89" s="94"/>
      <c r="LNS89" s="94"/>
      <c r="LNT89" s="94"/>
      <c r="LNU89" s="94"/>
      <c r="LNV89" s="94"/>
      <c r="LNW89" s="94"/>
      <c r="LNX89" s="94"/>
      <c r="LNY89" s="94"/>
      <c r="LNZ89" s="94"/>
      <c r="LOA89" s="94"/>
      <c r="LOB89" s="94"/>
      <c r="LOC89" s="94"/>
      <c r="LOD89" s="94"/>
      <c r="LOE89" s="94"/>
      <c r="LOF89" s="94"/>
      <c r="LOG89" s="94"/>
      <c r="LOH89" s="94"/>
      <c r="LOI89" s="94"/>
      <c r="LOJ89" s="94"/>
      <c r="LOK89" s="94"/>
      <c r="LOL89" s="94"/>
      <c r="LOM89" s="94"/>
      <c r="LON89" s="94"/>
      <c r="LOO89" s="94"/>
      <c r="LOP89" s="94"/>
      <c r="LOQ89" s="94"/>
      <c r="LOR89" s="94"/>
      <c r="LOS89" s="94"/>
      <c r="LOT89" s="94"/>
      <c r="LOU89" s="94"/>
      <c r="LOV89" s="94"/>
      <c r="LOW89" s="94"/>
      <c r="LOX89" s="94"/>
      <c r="LOY89" s="94"/>
      <c r="LOZ89" s="94"/>
      <c r="LPA89" s="94"/>
      <c r="LPB89" s="94"/>
      <c r="LPC89" s="94"/>
      <c r="LPD89" s="94"/>
      <c r="LPE89" s="94"/>
      <c r="LPF89" s="94"/>
      <c r="LPG89" s="94"/>
      <c r="LPH89" s="94"/>
      <c r="LPI89" s="94"/>
      <c r="LPJ89" s="94"/>
      <c r="LPK89" s="94"/>
      <c r="LPL89" s="94"/>
      <c r="LPM89" s="94"/>
      <c r="LPN89" s="94"/>
      <c r="LPO89" s="94"/>
      <c r="LPP89" s="94"/>
      <c r="LPQ89" s="94"/>
      <c r="LPR89" s="94"/>
      <c r="LPS89" s="94"/>
      <c r="LPT89" s="94"/>
      <c r="LPU89" s="94"/>
      <c r="LPV89" s="94"/>
      <c r="LPW89" s="94"/>
      <c r="LPX89" s="94"/>
      <c r="LPY89" s="94"/>
      <c r="LPZ89" s="94"/>
      <c r="LQA89" s="94"/>
      <c r="LQB89" s="94"/>
      <c r="LQC89" s="94"/>
      <c r="LQD89" s="94"/>
      <c r="LQE89" s="94"/>
      <c r="LQF89" s="94"/>
      <c r="LQG89" s="94"/>
      <c r="LQH89" s="94"/>
      <c r="LQI89" s="94"/>
      <c r="LQJ89" s="94"/>
      <c r="LQK89" s="94"/>
      <c r="LQL89" s="94"/>
      <c r="LQM89" s="94"/>
      <c r="LQN89" s="94"/>
      <c r="LQO89" s="94"/>
      <c r="LQP89" s="94"/>
      <c r="LQQ89" s="94"/>
      <c r="LQR89" s="94"/>
      <c r="LQS89" s="94"/>
      <c r="LQT89" s="94"/>
      <c r="LQU89" s="94"/>
      <c r="LQV89" s="94"/>
      <c r="LQW89" s="94"/>
      <c r="LQX89" s="94"/>
      <c r="LQY89" s="94"/>
      <c r="LQZ89" s="94"/>
      <c r="LRA89" s="94"/>
      <c r="LRB89" s="94"/>
      <c r="LRC89" s="94"/>
      <c r="LRD89" s="94"/>
      <c r="LRE89" s="94"/>
      <c r="LRF89" s="94"/>
      <c r="LRG89" s="94"/>
      <c r="LRH89" s="94"/>
      <c r="LRI89" s="94"/>
      <c r="LRJ89" s="94"/>
      <c r="LRK89" s="94"/>
      <c r="LRL89" s="94"/>
      <c r="LRM89" s="94"/>
      <c r="LRN89" s="94"/>
      <c r="LRO89" s="94"/>
      <c r="LRP89" s="94"/>
      <c r="LRQ89" s="94"/>
      <c r="LRR89" s="94"/>
      <c r="LRS89" s="94"/>
      <c r="LRT89" s="94"/>
      <c r="LRU89" s="94"/>
      <c r="LRV89" s="94"/>
      <c r="LRW89" s="94"/>
      <c r="LRX89" s="94"/>
      <c r="LRY89" s="94"/>
      <c r="LRZ89" s="94"/>
      <c r="LSA89" s="94"/>
      <c r="LSB89" s="94"/>
      <c r="LSC89" s="94"/>
      <c r="LSD89" s="94"/>
      <c r="LSE89" s="94"/>
      <c r="LSF89" s="94"/>
      <c r="LSG89" s="94"/>
      <c r="LSH89" s="94"/>
      <c r="LSI89" s="94"/>
      <c r="LSJ89" s="94"/>
      <c r="LSK89" s="94"/>
      <c r="LSL89" s="94"/>
      <c r="LSM89" s="94"/>
      <c r="LSN89" s="94"/>
      <c r="LSO89" s="94"/>
      <c r="LSP89" s="94"/>
      <c r="LSQ89" s="94"/>
      <c r="LSR89" s="94"/>
      <c r="LSS89" s="94"/>
      <c r="LST89" s="94"/>
      <c r="LSU89" s="94"/>
      <c r="LSV89" s="94"/>
      <c r="LSW89" s="94"/>
      <c r="LSX89" s="94"/>
      <c r="LSY89" s="94"/>
      <c r="LSZ89" s="94"/>
      <c r="LTA89" s="94"/>
      <c r="LTB89" s="94"/>
      <c r="LTC89" s="94"/>
      <c r="LTD89" s="94"/>
      <c r="LTE89" s="94"/>
      <c r="LTF89" s="94"/>
      <c r="LTG89" s="94"/>
      <c r="LTH89" s="94"/>
      <c r="LTI89" s="94"/>
      <c r="LTJ89" s="94"/>
      <c r="LTK89" s="94"/>
      <c r="LTL89" s="94"/>
      <c r="LTM89" s="94"/>
      <c r="LTN89" s="94"/>
      <c r="LTO89" s="94"/>
      <c r="LTP89" s="94"/>
      <c r="LTQ89" s="94"/>
      <c r="LTR89" s="94"/>
      <c r="LTS89" s="94"/>
      <c r="LTT89" s="94"/>
      <c r="LTU89" s="94"/>
      <c r="LTV89" s="94"/>
      <c r="LTW89" s="94"/>
      <c r="LTX89" s="94"/>
      <c r="LTY89" s="94"/>
      <c r="LTZ89" s="94"/>
      <c r="LUA89" s="94"/>
      <c r="LUB89" s="94"/>
      <c r="LUC89" s="94"/>
      <c r="LUD89" s="94"/>
      <c r="LUE89" s="94"/>
      <c r="LUF89" s="94"/>
      <c r="LUG89" s="94"/>
      <c r="LUH89" s="94"/>
      <c r="LUI89" s="94"/>
      <c r="LUJ89" s="94"/>
      <c r="LUK89" s="94"/>
      <c r="LUL89" s="94"/>
      <c r="LUM89" s="94"/>
      <c r="LUN89" s="94"/>
      <c r="LUO89" s="94"/>
      <c r="LUP89" s="94"/>
      <c r="LUQ89" s="94"/>
      <c r="LUR89" s="94"/>
      <c r="LUS89" s="94"/>
      <c r="LUT89" s="94"/>
      <c r="LUU89" s="94"/>
      <c r="LUV89" s="94"/>
      <c r="LUW89" s="94"/>
      <c r="LUX89" s="94"/>
      <c r="LUY89" s="94"/>
      <c r="LUZ89" s="94"/>
      <c r="LVA89" s="94"/>
      <c r="LVB89" s="94"/>
      <c r="LVC89" s="94"/>
      <c r="LVD89" s="94"/>
      <c r="LVE89" s="94"/>
      <c r="LVF89" s="94"/>
      <c r="LVG89" s="94"/>
      <c r="LVH89" s="94"/>
      <c r="LVI89" s="94"/>
      <c r="LVJ89" s="94"/>
      <c r="LVK89" s="94"/>
      <c r="LVL89" s="94"/>
      <c r="LVM89" s="94"/>
      <c r="LVN89" s="94"/>
      <c r="LVO89" s="94"/>
      <c r="LVP89" s="94"/>
      <c r="LVQ89" s="94"/>
      <c r="LVR89" s="94"/>
      <c r="LVS89" s="94"/>
      <c r="LVT89" s="94"/>
      <c r="LVU89" s="94"/>
      <c r="LVV89" s="94"/>
      <c r="LVW89" s="94"/>
      <c r="LVX89" s="94"/>
      <c r="LVY89" s="94"/>
      <c r="LVZ89" s="94"/>
      <c r="LWA89" s="94"/>
      <c r="LWB89" s="94"/>
      <c r="LWC89" s="94"/>
      <c r="LWD89" s="94"/>
      <c r="LWE89" s="94"/>
      <c r="LWF89" s="94"/>
      <c r="LWG89" s="94"/>
      <c r="LWH89" s="94"/>
      <c r="LWI89" s="94"/>
      <c r="LWJ89" s="94"/>
      <c r="LWK89" s="94"/>
      <c r="LWL89" s="94"/>
      <c r="LWM89" s="94"/>
      <c r="LWN89" s="94"/>
      <c r="LWO89" s="94"/>
      <c r="LWP89" s="94"/>
      <c r="LWQ89" s="94"/>
      <c r="LWR89" s="94"/>
      <c r="LWS89" s="94"/>
      <c r="LWT89" s="94"/>
      <c r="LWU89" s="94"/>
      <c r="LWV89" s="94"/>
      <c r="LWW89" s="94"/>
      <c r="LWX89" s="94"/>
      <c r="LWY89" s="94"/>
      <c r="LWZ89" s="94"/>
      <c r="LXA89" s="94"/>
      <c r="LXB89" s="94"/>
      <c r="LXC89" s="94"/>
      <c r="LXD89" s="94"/>
      <c r="LXE89" s="94"/>
      <c r="LXF89" s="94"/>
      <c r="LXG89" s="94"/>
      <c r="LXH89" s="94"/>
      <c r="LXI89" s="94"/>
      <c r="LXJ89" s="94"/>
      <c r="LXK89" s="94"/>
      <c r="LXL89" s="94"/>
      <c r="LXM89" s="94"/>
      <c r="LXN89" s="94"/>
      <c r="LXO89" s="94"/>
      <c r="LXP89" s="94"/>
      <c r="LXQ89" s="94"/>
      <c r="LXR89" s="94"/>
      <c r="LXS89" s="94"/>
      <c r="LXT89" s="94"/>
      <c r="LXU89" s="94"/>
      <c r="LXV89" s="94"/>
      <c r="LXW89" s="94"/>
      <c r="LXX89" s="94"/>
      <c r="LXY89" s="94"/>
      <c r="LXZ89" s="94"/>
      <c r="LYA89" s="94"/>
      <c r="LYB89" s="94"/>
      <c r="LYC89" s="94"/>
      <c r="LYD89" s="94"/>
      <c r="LYE89" s="94"/>
      <c r="LYF89" s="94"/>
      <c r="LYG89" s="94"/>
      <c r="LYH89" s="94"/>
      <c r="LYI89" s="94"/>
      <c r="LYJ89" s="94"/>
      <c r="LYK89" s="94"/>
      <c r="LYL89" s="94"/>
      <c r="LYM89" s="94"/>
      <c r="LYN89" s="94"/>
      <c r="LYO89" s="94"/>
      <c r="LYP89" s="94"/>
      <c r="LYQ89" s="94"/>
      <c r="LYR89" s="94"/>
      <c r="LYS89" s="94"/>
      <c r="LYT89" s="94"/>
      <c r="LYU89" s="94"/>
      <c r="LYV89" s="94"/>
      <c r="LYW89" s="94"/>
      <c r="LYX89" s="94"/>
      <c r="LYY89" s="94"/>
      <c r="LYZ89" s="94"/>
      <c r="LZA89" s="94"/>
      <c r="LZB89" s="94"/>
      <c r="LZC89" s="94"/>
      <c r="LZD89" s="94"/>
      <c r="LZE89" s="94"/>
      <c r="LZF89" s="94"/>
      <c r="LZG89" s="94"/>
      <c r="LZH89" s="94"/>
      <c r="LZI89" s="94"/>
      <c r="LZJ89" s="94"/>
      <c r="LZK89" s="94"/>
      <c r="LZL89" s="94"/>
      <c r="LZM89" s="94"/>
      <c r="LZN89" s="94"/>
      <c r="LZO89" s="94"/>
      <c r="LZP89" s="94"/>
      <c r="LZQ89" s="94"/>
      <c r="LZR89" s="94"/>
      <c r="LZS89" s="94"/>
      <c r="LZT89" s="94"/>
      <c r="LZU89" s="94"/>
      <c r="LZV89" s="94"/>
      <c r="LZW89" s="94"/>
      <c r="LZX89" s="94"/>
      <c r="LZY89" s="94"/>
      <c r="LZZ89" s="94"/>
      <c r="MAA89" s="94"/>
      <c r="MAB89" s="94"/>
      <c r="MAC89" s="94"/>
      <c r="MAD89" s="94"/>
      <c r="MAE89" s="94"/>
      <c r="MAF89" s="94"/>
      <c r="MAG89" s="94"/>
      <c r="MAH89" s="94"/>
      <c r="MAI89" s="94"/>
      <c r="MAJ89" s="94"/>
      <c r="MAK89" s="94"/>
      <c r="MAL89" s="94"/>
      <c r="MAM89" s="94"/>
      <c r="MAN89" s="94"/>
      <c r="MAO89" s="94"/>
      <c r="MAP89" s="94"/>
      <c r="MAQ89" s="94"/>
      <c r="MAR89" s="94"/>
      <c r="MAS89" s="94"/>
      <c r="MAT89" s="94"/>
      <c r="MAU89" s="94"/>
      <c r="MAV89" s="94"/>
      <c r="MAW89" s="94"/>
      <c r="MAX89" s="94"/>
      <c r="MAY89" s="94"/>
      <c r="MAZ89" s="94"/>
      <c r="MBA89" s="94"/>
      <c r="MBB89" s="94"/>
      <c r="MBC89" s="94"/>
      <c r="MBD89" s="94"/>
      <c r="MBE89" s="94"/>
      <c r="MBF89" s="94"/>
      <c r="MBG89" s="94"/>
      <c r="MBH89" s="94"/>
      <c r="MBI89" s="94"/>
      <c r="MBJ89" s="94"/>
      <c r="MBK89" s="94"/>
      <c r="MBL89" s="94"/>
      <c r="MBM89" s="94"/>
      <c r="MBN89" s="94"/>
      <c r="MBO89" s="94"/>
      <c r="MBP89" s="94"/>
      <c r="MBQ89" s="94"/>
      <c r="MBR89" s="94"/>
      <c r="MBS89" s="94"/>
      <c r="MBT89" s="94"/>
      <c r="MBU89" s="94"/>
      <c r="MBV89" s="94"/>
      <c r="MBW89" s="94"/>
      <c r="MBX89" s="94"/>
      <c r="MBY89" s="94"/>
      <c r="MBZ89" s="94"/>
      <c r="MCA89" s="94"/>
      <c r="MCB89" s="94"/>
      <c r="MCC89" s="94"/>
      <c r="MCD89" s="94"/>
      <c r="MCE89" s="94"/>
      <c r="MCF89" s="94"/>
      <c r="MCG89" s="94"/>
      <c r="MCH89" s="94"/>
      <c r="MCI89" s="94"/>
      <c r="MCJ89" s="94"/>
      <c r="MCK89" s="94"/>
      <c r="MCL89" s="94"/>
      <c r="MCM89" s="94"/>
      <c r="MCN89" s="94"/>
      <c r="MCO89" s="94"/>
      <c r="MCP89" s="94"/>
      <c r="MCQ89" s="94"/>
      <c r="MCR89" s="94"/>
      <c r="MCS89" s="94"/>
      <c r="MCT89" s="94"/>
      <c r="MCU89" s="94"/>
      <c r="MCV89" s="94"/>
      <c r="MCW89" s="94"/>
      <c r="MCX89" s="94"/>
      <c r="MCY89" s="94"/>
      <c r="MCZ89" s="94"/>
      <c r="MDA89" s="94"/>
      <c r="MDB89" s="94"/>
      <c r="MDC89" s="94"/>
      <c r="MDD89" s="94"/>
      <c r="MDE89" s="94"/>
      <c r="MDF89" s="94"/>
      <c r="MDG89" s="94"/>
      <c r="MDH89" s="94"/>
      <c r="MDI89" s="94"/>
      <c r="MDJ89" s="94"/>
      <c r="MDK89" s="94"/>
      <c r="MDL89" s="94"/>
      <c r="MDM89" s="94"/>
      <c r="MDN89" s="94"/>
      <c r="MDO89" s="94"/>
      <c r="MDP89" s="94"/>
      <c r="MDQ89" s="94"/>
      <c r="MDR89" s="94"/>
      <c r="MDS89" s="94"/>
      <c r="MDT89" s="94"/>
      <c r="MDU89" s="94"/>
      <c r="MDV89" s="94"/>
      <c r="MDW89" s="94"/>
      <c r="MDX89" s="94"/>
      <c r="MDY89" s="94"/>
      <c r="MDZ89" s="94"/>
      <c r="MEA89" s="94"/>
      <c r="MEB89" s="94"/>
      <c r="MEC89" s="94"/>
      <c r="MED89" s="94"/>
      <c r="MEE89" s="94"/>
      <c r="MEF89" s="94"/>
      <c r="MEG89" s="94"/>
      <c r="MEH89" s="94"/>
      <c r="MEI89" s="94"/>
      <c r="MEJ89" s="94"/>
      <c r="MEK89" s="94"/>
      <c r="MEL89" s="94"/>
      <c r="MEM89" s="94"/>
      <c r="MEN89" s="94"/>
      <c r="MEO89" s="94"/>
      <c r="MEP89" s="94"/>
      <c r="MEQ89" s="94"/>
      <c r="MER89" s="94"/>
      <c r="MES89" s="94"/>
      <c r="MET89" s="94"/>
      <c r="MEU89" s="94"/>
      <c r="MEV89" s="94"/>
      <c r="MEW89" s="94"/>
      <c r="MEX89" s="94"/>
      <c r="MEY89" s="94"/>
      <c r="MEZ89" s="94"/>
      <c r="MFA89" s="94"/>
      <c r="MFB89" s="94"/>
      <c r="MFC89" s="94"/>
      <c r="MFD89" s="94"/>
      <c r="MFE89" s="94"/>
      <c r="MFF89" s="94"/>
      <c r="MFG89" s="94"/>
      <c r="MFH89" s="94"/>
      <c r="MFI89" s="94"/>
      <c r="MFJ89" s="94"/>
      <c r="MFK89" s="94"/>
      <c r="MFL89" s="94"/>
      <c r="MFM89" s="94"/>
      <c r="MFN89" s="94"/>
      <c r="MFO89" s="94"/>
      <c r="MFP89" s="94"/>
      <c r="MFQ89" s="94"/>
      <c r="MFR89" s="94"/>
      <c r="MFS89" s="94"/>
      <c r="MFT89" s="94"/>
      <c r="MFU89" s="94"/>
      <c r="MFV89" s="94"/>
      <c r="MFW89" s="94"/>
      <c r="MFX89" s="94"/>
      <c r="MFY89" s="94"/>
      <c r="MFZ89" s="94"/>
      <c r="MGA89" s="94"/>
      <c r="MGB89" s="94"/>
      <c r="MGC89" s="94"/>
      <c r="MGD89" s="94"/>
      <c r="MGE89" s="94"/>
      <c r="MGF89" s="94"/>
      <c r="MGG89" s="94"/>
      <c r="MGH89" s="94"/>
      <c r="MGI89" s="94"/>
      <c r="MGJ89" s="94"/>
      <c r="MGK89" s="94"/>
      <c r="MGL89" s="94"/>
      <c r="MGM89" s="94"/>
      <c r="MGN89" s="94"/>
      <c r="MGO89" s="94"/>
      <c r="MGP89" s="94"/>
      <c r="MGQ89" s="94"/>
      <c r="MGR89" s="94"/>
      <c r="MGS89" s="94"/>
      <c r="MGT89" s="94"/>
      <c r="MGU89" s="94"/>
      <c r="MGV89" s="94"/>
      <c r="MGW89" s="94"/>
      <c r="MGX89" s="94"/>
      <c r="MGY89" s="94"/>
      <c r="MGZ89" s="94"/>
      <c r="MHA89" s="94"/>
      <c r="MHB89" s="94"/>
      <c r="MHC89" s="94"/>
      <c r="MHD89" s="94"/>
      <c r="MHE89" s="94"/>
      <c r="MHF89" s="94"/>
      <c r="MHG89" s="94"/>
      <c r="MHH89" s="94"/>
      <c r="MHI89" s="94"/>
      <c r="MHJ89" s="94"/>
      <c r="MHK89" s="94"/>
      <c r="MHL89" s="94"/>
      <c r="MHM89" s="94"/>
      <c r="MHN89" s="94"/>
      <c r="MHO89" s="94"/>
      <c r="MHP89" s="94"/>
      <c r="MHQ89" s="94"/>
      <c r="MHR89" s="94"/>
      <c r="MHS89" s="94"/>
      <c r="MHT89" s="94"/>
      <c r="MHU89" s="94"/>
      <c r="MHV89" s="94"/>
      <c r="MHW89" s="94"/>
      <c r="MHX89" s="94"/>
      <c r="MHY89" s="94"/>
      <c r="MHZ89" s="94"/>
      <c r="MIA89" s="94"/>
      <c r="MIB89" s="94"/>
      <c r="MIC89" s="94"/>
      <c r="MID89" s="94"/>
      <c r="MIE89" s="94"/>
      <c r="MIF89" s="94"/>
      <c r="MIG89" s="94"/>
      <c r="MIH89" s="94"/>
      <c r="MII89" s="94"/>
      <c r="MIJ89" s="94"/>
      <c r="MIK89" s="94"/>
      <c r="MIL89" s="94"/>
      <c r="MIM89" s="94"/>
      <c r="MIN89" s="94"/>
      <c r="MIO89" s="94"/>
      <c r="MIP89" s="94"/>
      <c r="MIQ89" s="94"/>
      <c r="MIR89" s="94"/>
      <c r="MIS89" s="94"/>
      <c r="MIT89" s="94"/>
      <c r="MIU89" s="94"/>
      <c r="MIV89" s="94"/>
      <c r="MIW89" s="94"/>
      <c r="MIX89" s="94"/>
      <c r="MIY89" s="94"/>
      <c r="MIZ89" s="94"/>
      <c r="MJA89" s="94"/>
      <c r="MJB89" s="94"/>
      <c r="MJC89" s="94"/>
      <c r="MJD89" s="94"/>
      <c r="MJE89" s="94"/>
      <c r="MJF89" s="94"/>
      <c r="MJG89" s="94"/>
      <c r="MJH89" s="94"/>
      <c r="MJI89" s="94"/>
      <c r="MJJ89" s="94"/>
      <c r="MJK89" s="94"/>
      <c r="MJL89" s="94"/>
      <c r="MJM89" s="94"/>
      <c r="MJN89" s="94"/>
      <c r="MJO89" s="94"/>
      <c r="MJP89" s="94"/>
      <c r="MJQ89" s="94"/>
      <c r="MJR89" s="94"/>
      <c r="MJS89" s="94"/>
      <c r="MJT89" s="94"/>
      <c r="MJU89" s="94"/>
      <c r="MJV89" s="94"/>
      <c r="MJW89" s="94"/>
      <c r="MJX89" s="94"/>
      <c r="MJY89" s="94"/>
      <c r="MJZ89" s="94"/>
      <c r="MKA89" s="94"/>
      <c r="MKB89" s="94"/>
      <c r="MKC89" s="94"/>
      <c r="MKD89" s="94"/>
      <c r="MKE89" s="94"/>
      <c r="MKF89" s="94"/>
      <c r="MKG89" s="94"/>
      <c r="MKH89" s="94"/>
      <c r="MKI89" s="94"/>
      <c r="MKJ89" s="94"/>
      <c r="MKK89" s="94"/>
      <c r="MKL89" s="94"/>
      <c r="MKM89" s="94"/>
      <c r="MKN89" s="94"/>
      <c r="MKO89" s="94"/>
      <c r="MKP89" s="94"/>
      <c r="MKQ89" s="94"/>
      <c r="MKR89" s="94"/>
      <c r="MKS89" s="94"/>
      <c r="MKT89" s="94"/>
      <c r="MKU89" s="94"/>
      <c r="MKV89" s="94"/>
      <c r="MKW89" s="94"/>
      <c r="MKX89" s="94"/>
      <c r="MKY89" s="94"/>
      <c r="MKZ89" s="94"/>
      <c r="MLA89" s="94"/>
      <c r="MLB89" s="94"/>
      <c r="MLC89" s="94"/>
      <c r="MLD89" s="94"/>
      <c r="MLE89" s="94"/>
      <c r="MLF89" s="94"/>
      <c r="MLG89" s="94"/>
      <c r="MLH89" s="94"/>
      <c r="MLI89" s="94"/>
      <c r="MLJ89" s="94"/>
      <c r="MLK89" s="94"/>
      <c r="MLL89" s="94"/>
      <c r="MLM89" s="94"/>
      <c r="MLN89" s="94"/>
      <c r="MLO89" s="94"/>
      <c r="MLP89" s="94"/>
      <c r="MLQ89" s="94"/>
      <c r="MLR89" s="94"/>
      <c r="MLS89" s="94"/>
      <c r="MLT89" s="94"/>
      <c r="MLU89" s="94"/>
      <c r="MLV89" s="94"/>
      <c r="MLW89" s="94"/>
      <c r="MLX89" s="94"/>
      <c r="MLY89" s="94"/>
      <c r="MLZ89" s="94"/>
      <c r="MMA89" s="94"/>
      <c r="MMB89" s="94"/>
      <c r="MMC89" s="94"/>
      <c r="MMD89" s="94"/>
      <c r="MME89" s="94"/>
      <c r="MMF89" s="94"/>
      <c r="MMG89" s="94"/>
      <c r="MMH89" s="94"/>
      <c r="MMI89" s="94"/>
      <c r="MMJ89" s="94"/>
      <c r="MMK89" s="94"/>
      <c r="MML89" s="94"/>
      <c r="MMM89" s="94"/>
      <c r="MMN89" s="94"/>
      <c r="MMO89" s="94"/>
      <c r="MMP89" s="94"/>
      <c r="MMQ89" s="94"/>
      <c r="MMR89" s="94"/>
      <c r="MMS89" s="94"/>
      <c r="MMT89" s="94"/>
      <c r="MMU89" s="94"/>
      <c r="MMV89" s="94"/>
      <c r="MMW89" s="94"/>
      <c r="MMX89" s="94"/>
      <c r="MMY89" s="94"/>
      <c r="MMZ89" s="94"/>
      <c r="MNA89" s="94"/>
      <c r="MNB89" s="94"/>
      <c r="MNC89" s="94"/>
      <c r="MND89" s="94"/>
      <c r="MNE89" s="94"/>
      <c r="MNF89" s="94"/>
      <c r="MNG89" s="94"/>
      <c r="MNH89" s="94"/>
      <c r="MNI89" s="94"/>
      <c r="MNJ89" s="94"/>
      <c r="MNK89" s="94"/>
      <c r="MNL89" s="94"/>
      <c r="MNM89" s="94"/>
      <c r="MNN89" s="94"/>
      <c r="MNO89" s="94"/>
      <c r="MNP89" s="94"/>
      <c r="MNQ89" s="94"/>
      <c r="MNR89" s="94"/>
      <c r="MNS89" s="94"/>
      <c r="MNT89" s="94"/>
      <c r="MNU89" s="94"/>
      <c r="MNV89" s="94"/>
      <c r="MNW89" s="94"/>
      <c r="MNX89" s="94"/>
      <c r="MNY89" s="94"/>
      <c r="MNZ89" s="94"/>
      <c r="MOA89" s="94"/>
      <c r="MOB89" s="94"/>
      <c r="MOC89" s="94"/>
      <c r="MOD89" s="94"/>
      <c r="MOE89" s="94"/>
      <c r="MOF89" s="94"/>
      <c r="MOG89" s="94"/>
      <c r="MOH89" s="94"/>
      <c r="MOI89" s="94"/>
      <c r="MOJ89" s="94"/>
      <c r="MOK89" s="94"/>
      <c r="MOL89" s="94"/>
      <c r="MOM89" s="94"/>
      <c r="MON89" s="94"/>
      <c r="MOO89" s="94"/>
      <c r="MOP89" s="94"/>
      <c r="MOQ89" s="94"/>
      <c r="MOR89" s="94"/>
      <c r="MOS89" s="94"/>
      <c r="MOT89" s="94"/>
      <c r="MOU89" s="94"/>
      <c r="MOV89" s="94"/>
      <c r="MOW89" s="94"/>
      <c r="MOX89" s="94"/>
      <c r="MOY89" s="94"/>
      <c r="MOZ89" s="94"/>
      <c r="MPA89" s="94"/>
      <c r="MPB89" s="94"/>
      <c r="MPC89" s="94"/>
      <c r="MPD89" s="94"/>
      <c r="MPE89" s="94"/>
      <c r="MPF89" s="94"/>
      <c r="MPG89" s="94"/>
      <c r="MPH89" s="94"/>
      <c r="MPI89" s="94"/>
      <c r="MPJ89" s="94"/>
      <c r="MPK89" s="94"/>
      <c r="MPL89" s="94"/>
      <c r="MPM89" s="94"/>
      <c r="MPN89" s="94"/>
      <c r="MPO89" s="94"/>
      <c r="MPP89" s="94"/>
      <c r="MPQ89" s="94"/>
      <c r="MPR89" s="94"/>
      <c r="MPS89" s="94"/>
      <c r="MPT89" s="94"/>
      <c r="MPU89" s="94"/>
      <c r="MPV89" s="94"/>
      <c r="MPW89" s="94"/>
      <c r="MPX89" s="94"/>
      <c r="MPY89" s="94"/>
      <c r="MPZ89" s="94"/>
      <c r="MQA89" s="94"/>
      <c r="MQB89" s="94"/>
      <c r="MQC89" s="94"/>
      <c r="MQD89" s="94"/>
      <c r="MQE89" s="94"/>
      <c r="MQF89" s="94"/>
      <c r="MQG89" s="94"/>
      <c r="MQH89" s="94"/>
      <c r="MQI89" s="94"/>
      <c r="MQJ89" s="94"/>
      <c r="MQK89" s="94"/>
      <c r="MQL89" s="94"/>
      <c r="MQM89" s="94"/>
      <c r="MQN89" s="94"/>
      <c r="MQO89" s="94"/>
      <c r="MQP89" s="94"/>
      <c r="MQQ89" s="94"/>
      <c r="MQR89" s="94"/>
      <c r="MQS89" s="94"/>
      <c r="MQT89" s="94"/>
      <c r="MQU89" s="94"/>
      <c r="MQV89" s="94"/>
      <c r="MQW89" s="94"/>
      <c r="MQX89" s="94"/>
      <c r="MQY89" s="94"/>
      <c r="MQZ89" s="94"/>
      <c r="MRA89" s="94"/>
      <c r="MRB89" s="94"/>
      <c r="MRC89" s="94"/>
      <c r="MRD89" s="94"/>
      <c r="MRE89" s="94"/>
      <c r="MRF89" s="94"/>
      <c r="MRG89" s="94"/>
      <c r="MRH89" s="94"/>
      <c r="MRI89" s="94"/>
      <c r="MRJ89" s="94"/>
      <c r="MRK89" s="94"/>
      <c r="MRL89" s="94"/>
      <c r="MRM89" s="94"/>
      <c r="MRN89" s="94"/>
      <c r="MRO89" s="94"/>
      <c r="MRP89" s="94"/>
      <c r="MRQ89" s="94"/>
      <c r="MRR89" s="94"/>
      <c r="MRS89" s="94"/>
      <c r="MRT89" s="94"/>
      <c r="MRU89" s="94"/>
      <c r="MRV89" s="94"/>
      <c r="MRW89" s="94"/>
      <c r="MRX89" s="94"/>
      <c r="MRY89" s="94"/>
      <c r="MRZ89" s="94"/>
      <c r="MSA89" s="94"/>
      <c r="MSB89" s="94"/>
      <c r="MSC89" s="94"/>
      <c r="MSD89" s="94"/>
      <c r="MSE89" s="94"/>
      <c r="MSF89" s="94"/>
      <c r="MSG89" s="94"/>
      <c r="MSH89" s="94"/>
      <c r="MSI89" s="94"/>
      <c r="MSJ89" s="94"/>
      <c r="MSK89" s="94"/>
      <c r="MSL89" s="94"/>
      <c r="MSM89" s="94"/>
      <c r="MSN89" s="94"/>
      <c r="MSO89" s="94"/>
      <c r="MSP89" s="94"/>
      <c r="MSQ89" s="94"/>
      <c r="MSR89" s="94"/>
      <c r="MSS89" s="94"/>
      <c r="MST89" s="94"/>
      <c r="MSU89" s="94"/>
      <c r="MSV89" s="94"/>
      <c r="MSW89" s="94"/>
      <c r="MSX89" s="94"/>
      <c r="MSY89" s="94"/>
      <c r="MSZ89" s="94"/>
      <c r="MTA89" s="94"/>
      <c r="MTB89" s="94"/>
      <c r="MTC89" s="94"/>
      <c r="MTD89" s="94"/>
      <c r="MTE89" s="94"/>
      <c r="MTF89" s="94"/>
      <c r="MTG89" s="94"/>
      <c r="MTH89" s="94"/>
      <c r="MTI89" s="94"/>
      <c r="MTJ89" s="94"/>
      <c r="MTK89" s="94"/>
      <c r="MTL89" s="94"/>
      <c r="MTM89" s="94"/>
      <c r="MTN89" s="94"/>
      <c r="MTO89" s="94"/>
      <c r="MTP89" s="94"/>
      <c r="MTQ89" s="94"/>
      <c r="MTR89" s="94"/>
      <c r="MTS89" s="94"/>
      <c r="MTT89" s="94"/>
      <c r="MTU89" s="94"/>
      <c r="MTV89" s="94"/>
      <c r="MTW89" s="94"/>
      <c r="MTX89" s="94"/>
      <c r="MTY89" s="94"/>
      <c r="MTZ89" s="94"/>
      <c r="MUA89" s="94"/>
      <c r="MUB89" s="94"/>
      <c r="MUC89" s="94"/>
      <c r="MUD89" s="94"/>
      <c r="MUE89" s="94"/>
      <c r="MUF89" s="94"/>
      <c r="MUG89" s="94"/>
      <c r="MUH89" s="94"/>
      <c r="MUI89" s="94"/>
      <c r="MUJ89" s="94"/>
      <c r="MUK89" s="94"/>
      <c r="MUL89" s="94"/>
      <c r="MUM89" s="94"/>
      <c r="MUN89" s="94"/>
      <c r="MUO89" s="94"/>
      <c r="MUP89" s="94"/>
      <c r="MUQ89" s="94"/>
      <c r="MUR89" s="94"/>
      <c r="MUS89" s="94"/>
      <c r="MUT89" s="94"/>
      <c r="MUU89" s="94"/>
      <c r="MUV89" s="94"/>
      <c r="MUW89" s="94"/>
      <c r="MUX89" s="94"/>
      <c r="MUY89" s="94"/>
      <c r="MUZ89" s="94"/>
      <c r="MVA89" s="94"/>
      <c r="MVB89" s="94"/>
      <c r="MVC89" s="94"/>
      <c r="MVD89" s="94"/>
      <c r="MVE89" s="94"/>
      <c r="MVF89" s="94"/>
      <c r="MVG89" s="94"/>
      <c r="MVH89" s="94"/>
      <c r="MVI89" s="94"/>
      <c r="MVJ89" s="94"/>
      <c r="MVK89" s="94"/>
      <c r="MVL89" s="94"/>
      <c r="MVM89" s="94"/>
      <c r="MVN89" s="94"/>
      <c r="MVO89" s="94"/>
      <c r="MVP89" s="94"/>
      <c r="MVQ89" s="94"/>
      <c r="MVR89" s="94"/>
      <c r="MVS89" s="94"/>
      <c r="MVT89" s="94"/>
      <c r="MVU89" s="94"/>
      <c r="MVV89" s="94"/>
      <c r="MVW89" s="94"/>
      <c r="MVX89" s="94"/>
      <c r="MVY89" s="94"/>
      <c r="MVZ89" s="94"/>
      <c r="MWA89" s="94"/>
      <c r="MWB89" s="94"/>
      <c r="MWC89" s="94"/>
      <c r="MWD89" s="94"/>
      <c r="MWE89" s="94"/>
      <c r="MWF89" s="94"/>
      <c r="MWG89" s="94"/>
      <c r="MWH89" s="94"/>
      <c r="MWI89" s="94"/>
      <c r="MWJ89" s="94"/>
      <c r="MWK89" s="94"/>
      <c r="MWL89" s="94"/>
      <c r="MWM89" s="94"/>
      <c r="MWN89" s="94"/>
      <c r="MWO89" s="94"/>
      <c r="MWP89" s="94"/>
      <c r="MWQ89" s="94"/>
      <c r="MWR89" s="94"/>
      <c r="MWS89" s="94"/>
      <c r="MWT89" s="94"/>
      <c r="MWU89" s="94"/>
      <c r="MWV89" s="94"/>
      <c r="MWW89" s="94"/>
      <c r="MWX89" s="94"/>
      <c r="MWY89" s="94"/>
      <c r="MWZ89" s="94"/>
      <c r="MXA89" s="94"/>
      <c r="MXB89" s="94"/>
      <c r="MXC89" s="94"/>
      <c r="MXD89" s="94"/>
      <c r="MXE89" s="94"/>
      <c r="MXF89" s="94"/>
      <c r="MXG89" s="94"/>
      <c r="MXH89" s="94"/>
      <c r="MXI89" s="94"/>
      <c r="MXJ89" s="94"/>
      <c r="MXK89" s="94"/>
      <c r="MXL89" s="94"/>
      <c r="MXM89" s="94"/>
      <c r="MXN89" s="94"/>
      <c r="MXO89" s="94"/>
      <c r="MXP89" s="94"/>
      <c r="MXQ89" s="94"/>
      <c r="MXR89" s="94"/>
      <c r="MXS89" s="94"/>
      <c r="MXT89" s="94"/>
      <c r="MXU89" s="94"/>
      <c r="MXV89" s="94"/>
      <c r="MXW89" s="94"/>
      <c r="MXX89" s="94"/>
      <c r="MXY89" s="94"/>
      <c r="MXZ89" s="94"/>
      <c r="MYA89" s="94"/>
      <c r="MYB89" s="94"/>
      <c r="MYC89" s="94"/>
      <c r="MYD89" s="94"/>
      <c r="MYE89" s="94"/>
      <c r="MYF89" s="94"/>
      <c r="MYG89" s="94"/>
      <c r="MYH89" s="94"/>
      <c r="MYI89" s="94"/>
      <c r="MYJ89" s="94"/>
      <c r="MYK89" s="94"/>
      <c r="MYL89" s="94"/>
      <c r="MYM89" s="94"/>
      <c r="MYN89" s="94"/>
      <c r="MYO89" s="94"/>
      <c r="MYP89" s="94"/>
      <c r="MYQ89" s="94"/>
      <c r="MYR89" s="94"/>
      <c r="MYS89" s="94"/>
      <c r="MYT89" s="94"/>
      <c r="MYU89" s="94"/>
      <c r="MYV89" s="94"/>
      <c r="MYW89" s="94"/>
      <c r="MYX89" s="94"/>
      <c r="MYY89" s="94"/>
      <c r="MYZ89" s="94"/>
      <c r="MZA89" s="94"/>
      <c r="MZB89" s="94"/>
      <c r="MZC89" s="94"/>
      <c r="MZD89" s="94"/>
      <c r="MZE89" s="94"/>
      <c r="MZF89" s="94"/>
      <c r="MZG89" s="94"/>
      <c r="MZH89" s="94"/>
      <c r="MZI89" s="94"/>
      <c r="MZJ89" s="94"/>
      <c r="MZK89" s="94"/>
      <c r="MZL89" s="94"/>
      <c r="MZM89" s="94"/>
      <c r="MZN89" s="94"/>
      <c r="MZO89" s="94"/>
      <c r="MZP89" s="94"/>
      <c r="MZQ89" s="94"/>
      <c r="MZR89" s="94"/>
      <c r="MZS89" s="94"/>
      <c r="MZT89" s="94"/>
      <c r="MZU89" s="94"/>
      <c r="MZV89" s="94"/>
      <c r="MZW89" s="94"/>
      <c r="MZX89" s="94"/>
      <c r="MZY89" s="94"/>
      <c r="MZZ89" s="94"/>
      <c r="NAA89" s="94"/>
      <c r="NAB89" s="94"/>
      <c r="NAC89" s="94"/>
      <c r="NAD89" s="94"/>
      <c r="NAE89" s="94"/>
      <c r="NAF89" s="94"/>
      <c r="NAG89" s="94"/>
      <c r="NAH89" s="94"/>
      <c r="NAI89" s="94"/>
      <c r="NAJ89" s="94"/>
      <c r="NAK89" s="94"/>
      <c r="NAL89" s="94"/>
      <c r="NAM89" s="94"/>
      <c r="NAN89" s="94"/>
      <c r="NAO89" s="94"/>
      <c r="NAP89" s="94"/>
      <c r="NAQ89" s="94"/>
      <c r="NAR89" s="94"/>
      <c r="NAS89" s="94"/>
      <c r="NAT89" s="94"/>
      <c r="NAU89" s="94"/>
      <c r="NAV89" s="94"/>
      <c r="NAW89" s="94"/>
      <c r="NAX89" s="94"/>
      <c r="NAY89" s="94"/>
      <c r="NAZ89" s="94"/>
      <c r="NBA89" s="94"/>
      <c r="NBB89" s="94"/>
      <c r="NBC89" s="94"/>
      <c r="NBD89" s="94"/>
      <c r="NBE89" s="94"/>
      <c r="NBF89" s="94"/>
      <c r="NBG89" s="94"/>
      <c r="NBH89" s="94"/>
      <c r="NBI89" s="94"/>
      <c r="NBJ89" s="94"/>
      <c r="NBK89" s="94"/>
      <c r="NBL89" s="94"/>
      <c r="NBM89" s="94"/>
      <c r="NBN89" s="94"/>
      <c r="NBO89" s="94"/>
      <c r="NBP89" s="94"/>
      <c r="NBQ89" s="94"/>
      <c r="NBR89" s="94"/>
      <c r="NBS89" s="94"/>
      <c r="NBT89" s="94"/>
      <c r="NBU89" s="94"/>
      <c r="NBV89" s="94"/>
      <c r="NBW89" s="94"/>
      <c r="NBX89" s="94"/>
      <c r="NBY89" s="94"/>
      <c r="NBZ89" s="94"/>
      <c r="NCA89" s="94"/>
      <c r="NCB89" s="94"/>
      <c r="NCC89" s="94"/>
      <c r="NCD89" s="94"/>
      <c r="NCE89" s="94"/>
      <c r="NCF89" s="94"/>
      <c r="NCG89" s="94"/>
      <c r="NCH89" s="94"/>
      <c r="NCI89" s="94"/>
      <c r="NCJ89" s="94"/>
      <c r="NCK89" s="94"/>
      <c r="NCL89" s="94"/>
      <c r="NCM89" s="94"/>
      <c r="NCN89" s="94"/>
      <c r="NCO89" s="94"/>
      <c r="NCP89" s="94"/>
      <c r="NCQ89" s="94"/>
      <c r="NCR89" s="94"/>
      <c r="NCS89" s="94"/>
      <c r="NCT89" s="94"/>
      <c r="NCU89" s="94"/>
      <c r="NCV89" s="94"/>
      <c r="NCW89" s="94"/>
      <c r="NCX89" s="94"/>
      <c r="NCY89" s="94"/>
      <c r="NCZ89" s="94"/>
      <c r="NDA89" s="94"/>
      <c r="NDB89" s="94"/>
      <c r="NDC89" s="94"/>
      <c r="NDD89" s="94"/>
      <c r="NDE89" s="94"/>
      <c r="NDF89" s="94"/>
      <c r="NDG89" s="94"/>
      <c r="NDH89" s="94"/>
      <c r="NDI89" s="94"/>
      <c r="NDJ89" s="94"/>
      <c r="NDK89" s="94"/>
      <c r="NDL89" s="94"/>
      <c r="NDM89" s="94"/>
      <c r="NDN89" s="94"/>
      <c r="NDO89" s="94"/>
      <c r="NDP89" s="94"/>
      <c r="NDQ89" s="94"/>
      <c r="NDR89" s="94"/>
      <c r="NDS89" s="94"/>
      <c r="NDT89" s="94"/>
      <c r="NDU89" s="94"/>
      <c r="NDV89" s="94"/>
      <c r="NDW89" s="94"/>
      <c r="NDX89" s="94"/>
      <c r="NDY89" s="94"/>
      <c r="NDZ89" s="94"/>
      <c r="NEA89" s="94"/>
      <c r="NEB89" s="94"/>
      <c r="NEC89" s="94"/>
      <c r="NED89" s="94"/>
      <c r="NEE89" s="94"/>
      <c r="NEF89" s="94"/>
      <c r="NEG89" s="94"/>
      <c r="NEH89" s="94"/>
      <c r="NEI89" s="94"/>
      <c r="NEJ89" s="94"/>
      <c r="NEK89" s="94"/>
      <c r="NEL89" s="94"/>
      <c r="NEM89" s="94"/>
      <c r="NEN89" s="94"/>
      <c r="NEO89" s="94"/>
      <c r="NEP89" s="94"/>
      <c r="NEQ89" s="94"/>
      <c r="NER89" s="94"/>
      <c r="NES89" s="94"/>
      <c r="NET89" s="94"/>
      <c r="NEU89" s="94"/>
      <c r="NEV89" s="94"/>
      <c r="NEW89" s="94"/>
      <c r="NEX89" s="94"/>
      <c r="NEY89" s="94"/>
      <c r="NEZ89" s="94"/>
      <c r="NFA89" s="94"/>
      <c r="NFB89" s="94"/>
      <c r="NFC89" s="94"/>
      <c r="NFD89" s="94"/>
      <c r="NFE89" s="94"/>
      <c r="NFF89" s="94"/>
      <c r="NFG89" s="94"/>
      <c r="NFH89" s="94"/>
      <c r="NFI89" s="94"/>
      <c r="NFJ89" s="94"/>
      <c r="NFK89" s="94"/>
      <c r="NFL89" s="94"/>
      <c r="NFM89" s="94"/>
      <c r="NFN89" s="94"/>
      <c r="NFO89" s="94"/>
      <c r="NFP89" s="94"/>
      <c r="NFQ89" s="94"/>
      <c r="NFR89" s="94"/>
      <c r="NFS89" s="94"/>
      <c r="NFT89" s="94"/>
      <c r="NFU89" s="94"/>
      <c r="NFV89" s="94"/>
      <c r="NFW89" s="94"/>
      <c r="NFX89" s="94"/>
      <c r="NFY89" s="94"/>
      <c r="NFZ89" s="94"/>
      <c r="NGA89" s="94"/>
      <c r="NGB89" s="94"/>
      <c r="NGC89" s="94"/>
      <c r="NGD89" s="94"/>
      <c r="NGE89" s="94"/>
      <c r="NGF89" s="94"/>
      <c r="NGG89" s="94"/>
      <c r="NGH89" s="94"/>
      <c r="NGI89" s="94"/>
      <c r="NGJ89" s="94"/>
      <c r="NGK89" s="94"/>
      <c r="NGL89" s="94"/>
      <c r="NGM89" s="94"/>
      <c r="NGN89" s="94"/>
      <c r="NGO89" s="94"/>
      <c r="NGP89" s="94"/>
      <c r="NGQ89" s="94"/>
      <c r="NGR89" s="94"/>
      <c r="NGS89" s="94"/>
      <c r="NGT89" s="94"/>
      <c r="NGU89" s="94"/>
      <c r="NGV89" s="94"/>
      <c r="NGW89" s="94"/>
      <c r="NGX89" s="94"/>
      <c r="NGY89" s="94"/>
      <c r="NGZ89" s="94"/>
      <c r="NHA89" s="94"/>
      <c r="NHB89" s="94"/>
      <c r="NHC89" s="94"/>
      <c r="NHD89" s="94"/>
      <c r="NHE89" s="94"/>
      <c r="NHF89" s="94"/>
      <c r="NHG89" s="94"/>
      <c r="NHH89" s="94"/>
      <c r="NHI89" s="94"/>
      <c r="NHJ89" s="94"/>
      <c r="NHK89" s="94"/>
      <c r="NHL89" s="94"/>
      <c r="NHM89" s="94"/>
      <c r="NHN89" s="94"/>
      <c r="NHO89" s="94"/>
      <c r="NHP89" s="94"/>
      <c r="NHQ89" s="94"/>
      <c r="NHR89" s="94"/>
      <c r="NHS89" s="94"/>
      <c r="NHT89" s="94"/>
      <c r="NHU89" s="94"/>
      <c r="NHV89" s="94"/>
      <c r="NHW89" s="94"/>
      <c r="NHX89" s="94"/>
      <c r="NHY89" s="94"/>
      <c r="NHZ89" s="94"/>
      <c r="NIA89" s="94"/>
      <c r="NIB89" s="94"/>
      <c r="NIC89" s="94"/>
      <c r="NID89" s="94"/>
      <c r="NIE89" s="94"/>
      <c r="NIF89" s="94"/>
      <c r="NIG89" s="94"/>
      <c r="NIH89" s="94"/>
      <c r="NII89" s="94"/>
      <c r="NIJ89" s="94"/>
      <c r="NIK89" s="94"/>
      <c r="NIL89" s="94"/>
      <c r="NIM89" s="94"/>
      <c r="NIN89" s="94"/>
      <c r="NIO89" s="94"/>
      <c r="NIP89" s="94"/>
      <c r="NIQ89" s="94"/>
      <c r="NIR89" s="94"/>
      <c r="NIS89" s="94"/>
      <c r="NIT89" s="94"/>
      <c r="NIU89" s="94"/>
      <c r="NIV89" s="94"/>
      <c r="NIW89" s="94"/>
      <c r="NIX89" s="94"/>
      <c r="NIY89" s="94"/>
      <c r="NIZ89" s="94"/>
      <c r="NJA89" s="94"/>
      <c r="NJB89" s="94"/>
      <c r="NJC89" s="94"/>
      <c r="NJD89" s="94"/>
      <c r="NJE89" s="94"/>
      <c r="NJF89" s="94"/>
      <c r="NJG89" s="94"/>
      <c r="NJH89" s="94"/>
      <c r="NJI89" s="94"/>
      <c r="NJJ89" s="94"/>
      <c r="NJK89" s="94"/>
      <c r="NJL89" s="94"/>
      <c r="NJM89" s="94"/>
      <c r="NJN89" s="94"/>
      <c r="NJO89" s="94"/>
      <c r="NJP89" s="94"/>
      <c r="NJQ89" s="94"/>
      <c r="NJR89" s="94"/>
      <c r="NJS89" s="94"/>
      <c r="NJT89" s="94"/>
      <c r="NJU89" s="94"/>
      <c r="NJV89" s="94"/>
      <c r="NJW89" s="94"/>
      <c r="NJX89" s="94"/>
      <c r="NJY89" s="94"/>
      <c r="NJZ89" s="94"/>
      <c r="NKA89" s="94"/>
      <c r="NKB89" s="94"/>
      <c r="NKC89" s="94"/>
      <c r="NKD89" s="94"/>
      <c r="NKE89" s="94"/>
      <c r="NKF89" s="94"/>
      <c r="NKG89" s="94"/>
      <c r="NKH89" s="94"/>
      <c r="NKI89" s="94"/>
      <c r="NKJ89" s="94"/>
      <c r="NKK89" s="94"/>
      <c r="NKL89" s="94"/>
      <c r="NKM89" s="94"/>
      <c r="NKN89" s="94"/>
      <c r="NKO89" s="94"/>
      <c r="NKP89" s="94"/>
      <c r="NKQ89" s="94"/>
      <c r="NKR89" s="94"/>
      <c r="NKS89" s="94"/>
      <c r="NKT89" s="94"/>
      <c r="NKU89" s="94"/>
      <c r="NKV89" s="94"/>
      <c r="NKW89" s="94"/>
      <c r="NKX89" s="94"/>
      <c r="NKY89" s="94"/>
      <c r="NKZ89" s="94"/>
      <c r="NLA89" s="94"/>
      <c r="NLB89" s="94"/>
      <c r="NLC89" s="94"/>
      <c r="NLD89" s="94"/>
      <c r="NLE89" s="94"/>
      <c r="NLF89" s="94"/>
      <c r="NLG89" s="94"/>
      <c r="NLH89" s="94"/>
      <c r="NLI89" s="94"/>
      <c r="NLJ89" s="94"/>
      <c r="NLK89" s="94"/>
      <c r="NLL89" s="94"/>
      <c r="NLM89" s="94"/>
      <c r="NLN89" s="94"/>
      <c r="NLO89" s="94"/>
      <c r="NLP89" s="94"/>
      <c r="NLQ89" s="94"/>
      <c r="NLR89" s="94"/>
      <c r="NLS89" s="94"/>
      <c r="NLT89" s="94"/>
      <c r="NLU89" s="94"/>
      <c r="NLV89" s="94"/>
      <c r="NLW89" s="94"/>
      <c r="NLX89" s="94"/>
      <c r="NLY89" s="94"/>
      <c r="NLZ89" s="94"/>
      <c r="NMA89" s="94"/>
      <c r="NMB89" s="94"/>
      <c r="NMC89" s="94"/>
      <c r="NMD89" s="94"/>
      <c r="NME89" s="94"/>
      <c r="NMF89" s="94"/>
      <c r="NMG89" s="94"/>
      <c r="NMH89" s="94"/>
      <c r="NMI89" s="94"/>
      <c r="NMJ89" s="94"/>
      <c r="NMK89" s="94"/>
      <c r="NML89" s="94"/>
      <c r="NMM89" s="94"/>
      <c r="NMN89" s="94"/>
      <c r="NMO89" s="94"/>
      <c r="NMP89" s="94"/>
      <c r="NMQ89" s="94"/>
      <c r="NMR89" s="94"/>
      <c r="NMS89" s="94"/>
      <c r="NMT89" s="94"/>
      <c r="NMU89" s="94"/>
      <c r="NMV89" s="94"/>
      <c r="NMW89" s="94"/>
      <c r="NMX89" s="94"/>
      <c r="NMY89" s="94"/>
      <c r="NMZ89" s="94"/>
      <c r="NNA89" s="94"/>
      <c r="NNB89" s="94"/>
      <c r="NNC89" s="94"/>
      <c r="NND89" s="94"/>
      <c r="NNE89" s="94"/>
      <c r="NNF89" s="94"/>
      <c r="NNG89" s="94"/>
      <c r="NNH89" s="94"/>
      <c r="NNI89" s="94"/>
      <c r="NNJ89" s="94"/>
      <c r="NNK89" s="94"/>
      <c r="NNL89" s="94"/>
      <c r="NNM89" s="94"/>
      <c r="NNN89" s="94"/>
      <c r="NNO89" s="94"/>
      <c r="NNP89" s="94"/>
      <c r="NNQ89" s="94"/>
      <c r="NNR89" s="94"/>
      <c r="NNS89" s="94"/>
      <c r="NNT89" s="94"/>
      <c r="NNU89" s="94"/>
      <c r="NNV89" s="94"/>
      <c r="NNW89" s="94"/>
      <c r="NNX89" s="94"/>
      <c r="NNY89" s="94"/>
      <c r="NNZ89" s="94"/>
      <c r="NOA89" s="94"/>
      <c r="NOB89" s="94"/>
      <c r="NOC89" s="94"/>
      <c r="NOD89" s="94"/>
      <c r="NOE89" s="94"/>
      <c r="NOF89" s="94"/>
      <c r="NOG89" s="94"/>
      <c r="NOH89" s="94"/>
      <c r="NOI89" s="94"/>
      <c r="NOJ89" s="94"/>
      <c r="NOK89" s="94"/>
      <c r="NOL89" s="94"/>
      <c r="NOM89" s="94"/>
      <c r="NON89" s="94"/>
      <c r="NOO89" s="94"/>
      <c r="NOP89" s="94"/>
      <c r="NOQ89" s="94"/>
      <c r="NOR89" s="94"/>
      <c r="NOS89" s="94"/>
      <c r="NOT89" s="94"/>
      <c r="NOU89" s="94"/>
      <c r="NOV89" s="94"/>
      <c r="NOW89" s="94"/>
      <c r="NOX89" s="94"/>
      <c r="NOY89" s="94"/>
      <c r="NOZ89" s="94"/>
      <c r="NPA89" s="94"/>
      <c r="NPB89" s="94"/>
      <c r="NPC89" s="94"/>
      <c r="NPD89" s="94"/>
      <c r="NPE89" s="94"/>
      <c r="NPF89" s="94"/>
      <c r="NPG89" s="94"/>
      <c r="NPH89" s="94"/>
      <c r="NPI89" s="94"/>
      <c r="NPJ89" s="94"/>
      <c r="NPK89" s="94"/>
      <c r="NPL89" s="94"/>
      <c r="NPM89" s="94"/>
      <c r="NPN89" s="94"/>
      <c r="NPO89" s="94"/>
      <c r="NPP89" s="94"/>
      <c r="NPQ89" s="94"/>
      <c r="NPR89" s="94"/>
      <c r="NPS89" s="94"/>
      <c r="NPT89" s="94"/>
      <c r="NPU89" s="94"/>
      <c r="NPV89" s="94"/>
      <c r="NPW89" s="94"/>
      <c r="NPX89" s="94"/>
      <c r="NPY89" s="94"/>
      <c r="NPZ89" s="94"/>
      <c r="NQA89" s="94"/>
      <c r="NQB89" s="94"/>
      <c r="NQC89" s="94"/>
      <c r="NQD89" s="94"/>
      <c r="NQE89" s="94"/>
      <c r="NQF89" s="94"/>
      <c r="NQG89" s="94"/>
      <c r="NQH89" s="94"/>
      <c r="NQI89" s="94"/>
      <c r="NQJ89" s="94"/>
      <c r="NQK89" s="94"/>
      <c r="NQL89" s="94"/>
      <c r="NQM89" s="94"/>
      <c r="NQN89" s="94"/>
      <c r="NQO89" s="94"/>
      <c r="NQP89" s="94"/>
      <c r="NQQ89" s="94"/>
      <c r="NQR89" s="94"/>
      <c r="NQS89" s="94"/>
      <c r="NQT89" s="94"/>
      <c r="NQU89" s="94"/>
      <c r="NQV89" s="94"/>
      <c r="NQW89" s="94"/>
      <c r="NQX89" s="94"/>
      <c r="NQY89" s="94"/>
      <c r="NQZ89" s="94"/>
      <c r="NRA89" s="94"/>
      <c r="NRB89" s="94"/>
      <c r="NRC89" s="94"/>
      <c r="NRD89" s="94"/>
      <c r="NRE89" s="94"/>
      <c r="NRF89" s="94"/>
      <c r="NRG89" s="94"/>
      <c r="NRH89" s="94"/>
      <c r="NRI89" s="94"/>
      <c r="NRJ89" s="94"/>
      <c r="NRK89" s="94"/>
      <c r="NRL89" s="94"/>
      <c r="NRM89" s="94"/>
      <c r="NRN89" s="94"/>
      <c r="NRO89" s="94"/>
      <c r="NRP89" s="94"/>
      <c r="NRQ89" s="94"/>
      <c r="NRR89" s="94"/>
      <c r="NRS89" s="94"/>
      <c r="NRT89" s="94"/>
      <c r="NRU89" s="94"/>
      <c r="NRV89" s="94"/>
      <c r="NRW89" s="94"/>
      <c r="NRX89" s="94"/>
      <c r="NRY89" s="94"/>
      <c r="NRZ89" s="94"/>
      <c r="NSA89" s="94"/>
      <c r="NSB89" s="94"/>
      <c r="NSC89" s="94"/>
      <c r="NSD89" s="94"/>
      <c r="NSE89" s="94"/>
      <c r="NSF89" s="94"/>
      <c r="NSG89" s="94"/>
      <c r="NSH89" s="94"/>
      <c r="NSI89" s="94"/>
      <c r="NSJ89" s="94"/>
      <c r="NSK89" s="94"/>
      <c r="NSL89" s="94"/>
      <c r="NSM89" s="94"/>
      <c r="NSN89" s="94"/>
      <c r="NSO89" s="94"/>
      <c r="NSP89" s="94"/>
      <c r="NSQ89" s="94"/>
      <c r="NSR89" s="94"/>
      <c r="NSS89" s="94"/>
      <c r="NST89" s="94"/>
      <c r="NSU89" s="94"/>
      <c r="NSV89" s="94"/>
      <c r="NSW89" s="94"/>
      <c r="NSX89" s="94"/>
      <c r="NSY89" s="94"/>
      <c r="NSZ89" s="94"/>
      <c r="NTA89" s="94"/>
      <c r="NTB89" s="94"/>
      <c r="NTC89" s="94"/>
      <c r="NTD89" s="94"/>
      <c r="NTE89" s="94"/>
      <c r="NTF89" s="94"/>
      <c r="NTG89" s="94"/>
      <c r="NTH89" s="94"/>
      <c r="NTI89" s="94"/>
      <c r="NTJ89" s="94"/>
      <c r="NTK89" s="94"/>
      <c r="NTL89" s="94"/>
      <c r="NTM89" s="94"/>
      <c r="NTN89" s="94"/>
      <c r="NTO89" s="94"/>
      <c r="NTP89" s="94"/>
      <c r="NTQ89" s="94"/>
      <c r="NTR89" s="94"/>
      <c r="NTS89" s="94"/>
      <c r="NTT89" s="94"/>
      <c r="NTU89" s="94"/>
      <c r="NTV89" s="94"/>
      <c r="NTW89" s="94"/>
      <c r="NTX89" s="94"/>
      <c r="NTY89" s="94"/>
      <c r="NTZ89" s="94"/>
      <c r="NUA89" s="94"/>
      <c r="NUB89" s="94"/>
      <c r="NUC89" s="94"/>
      <c r="NUD89" s="94"/>
      <c r="NUE89" s="94"/>
      <c r="NUF89" s="94"/>
      <c r="NUG89" s="94"/>
      <c r="NUH89" s="94"/>
      <c r="NUI89" s="94"/>
      <c r="NUJ89" s="94"/>
      <c r="NUK89" s="94"/>
      <c r="NUL89" s="94"/>
      <c r="NUM89" s="94"/>
      <c r="NUN89" s="94"/>
      <c r="NUO89" s="94"/>
      <c r="NUP89" s="94"/>
      <c r="NUQ89" s="94"/>
      <c r="NUR89" s="94"/>
      <c r="NUS89" s="94"/>
      <c r="NUT89" s="94"/>
      <c r="NUU89" s="94"/>
      <c r="NUV89" s="94"/>
      <c r="NUW89" s="94"/>
      <c r="NUX89" s="94"/>
      <c r="NUY89" s="94"/>
      <c r="NUZ89" s="94"/>
      <c r="NVA89" s="94"/>
      <c r="NVB89" s="94"/>
      <c r="NVC89" s="94"/>
      <c r="NVD89" s="94"/>
      <c r="NVE89" s="94"/>
      <c r="NVF89" s="94"/>
      <c r="NVG89" s="94"/>
      <c r="NVH89" s="94"/>
      <c r="NVI89" s="94"/>
      <c r="NVJ89" s="94"/>
      <c r="NVK89" s="94"/>
      <c r="NVL89" s="94"/>
      <c r="NVM89" s="94"/>
      <c r="NVN89" s="94"/>
      <c r="NVO89" s="94"/>
      <c r="NVP89" s="94"/>
      <c r="NVQ89" s="94"/>
      <c r="NVR89" s="94"/>
      <c r="NVS89" s="94"/>
      <c r="NVT89" s="94"/>
      <c r="NVU89" s="94"/>
      <c r="NVV89" s="94"/>
      <c r="NVW89" s="94"/>
      <c r="NVX89" s="94"/>
      <c r="NVY89" s="94"/>
      <c r="NVZ89" s="94"/>
      <c r="NWA89" s="94"/>
      <c r="NWB89" s="94"/>
      <c r="NWC89" s="94"/>
      <c r="NWD89" s="94"/>
      <c r="NWE89" s="94"/>
      <c r="NWF89" s="94"/>
      <c r="NWG89" s="94"/>
      <c r="NWH89" s="94"/>
      <c r="NWI89" s="94"/>
      <c r="NWJ89" s="94"/>
      <c r="NWK89" s="94"/>
      <c r="NWL89" s="94"/>
      <c r="NWM89" s="94"/>
      <c r="NWN89" s="94"/>
      <c r="NWO89" s="94"/>
      <c r="NWP89" s="94"/>
      <c r="NWQ89" s="94"/>
      <c r="NWR89" s="94"/>
      <c r="NWS89" s="94"/>
      <c r="NWT89" s="94"/>
      <c r="NWU89" s="94"/>
      <c r="NWV89" s="94"/>
      <c r="NWW89" s="94"/>
      <c r="NWX89" s="94"/>
      <c r="NWY89" s="94"/>
      <c r="NWZ89" s="94"/>
      <c r="NXA89" s="94"/>
      <c r="NXB89" s="94"/>
      <c r="NXC89" s="94"/>
      <c r="NXD89" s="94"/>
      <c r="NXE89" s="94"/>
      <c r="NXF89" s="94"/>
      <c r="NXG89" s="94"/>
      <c r="NXH89" s="94"/>
      <c r="NXI89" s="94"/>
      <c r="NXJ89" s="94"/>
      <c r="NXK89" s="94"/>
      <c r="NXL89" s="94"/>
      <c r="NXM89" s="94"/>
      <c r="NXN89" s="94"/>
      <c r="NXO89" s="94"/>
      <c r="NXP89" s="94"/>
      <c r="NXQ89" s="94"/>
      <c r="NXR89" s="94"/>
      <c r="NXS89" s="94"/>
      <c r="NXT89" s="94"/>
      <c r="NXU89" s="94"/>
      <c r="NXV89" s="94"/>
      <c r="NXW89" s="94"/>
      <c r="NXX89" s="94"/>
      <c r="NXY89" s="94"/>
      <c r="NXZ89" s="94"/>
      <c r="NYA89" s="94"/>
      <c r="NYB89" s="94"/>
      <c r="NYC89" s="94"/>
      <c r="NYD89" s="94"/>
      <c r="NYE89" s="94"/>
      <c r="NYF89" s="94"/>
      <c r="NYG89" s="94"/>
      <c r="NYH89" s="94"/>
      <c r="NYI89" s="94"/>
      <c r="NYJ89" s="94"/>
      <c r="NYK89" s="94"/>
      <c r="NYL89" s="94"/>
      <c r="NYM89" s="94"/>
      <c r="NYN89" s="94"/>
      <c r="NYO89" s="94"/>
      <c r="NYP89" s="94"/>
      <c r="NYQ89" s="94"/>
      <c r="NYR89" s="94"/>
      <c r="NYS89" s="94"/>
      <c r="NYT89" s="94"/>
      <c r="NYU89" s="94"/>
      <c r="NYV89" s="94"/>
      <c r="NYW89" s="94"/>
      <c r="NYX89" s="94"/>
      <c r="NYY89" s="94"/>
      <c r="NYZ89" s="94"/>
      <c r="NZA89" s="94"/>
      <c r="NZB89" s="94"/>
      <c r="NZC89" s="94"/>
      <c r="NZD89" s="94"/>
      <c r="NZE89" s="94"/>
      <c r="NZF89" s="94"/>
      <c r="NZG89" s="94"/>
      <c r="NZH89" s="94"/>
      <c r="NZI89" s="94"/>
      <c r="NZJ89" s="94"/>
      <c r="NZK89" s="94"/>
      <c r="NZL89" s="94"/>
      <c r="NZM89" s="94"/>
      <c r="NZN89" s="94"/>
      <c r="NZO89" s="94"/>
      <c r="NZP89" s="94"/>
      <c r="NZQ89" s="94"/>
      <c r="NZR89" s="94"/>
      <c r="NZS89" s="94"/>
      <c r="NZT89" s="94"/>
      <c r="NZU89" s="94"/>
      <c r="NZV89" s="94"/>
      <c r="NZW89" s="94"/>
      <c r="NZX89" s="94"/>
      <c r="NZY89" s="94"/>
      <c r="NZZ89" s="94"/>
      <c r="OAA89" s="94"/>
      <c r="OAB89" s="94"/>
      <c r="OAC89" s="94"/>
      <c r="OAD89" s="94"/>
      <c r="OAE89" s="94"/>
      <c r="OAF89" s="94"/>
      <c r="OAG89" s="94"/>
      <c r="OAH89" s="94"/>
      <c r="OAI89" s="94"/>
      <c r="OAJ89" s="94"/>
      <c r="OAK89" s="94"/>
      <c r="OAL89" s="94"/>
      <c r="OAM89" s="94"/>
      <c r="OAN89" s="94"/>
      <c r="OAO89" s="94"/>
      <c r="OAP89" s="94"/>
      <c r="OAQ89" s="94"/>
      <c r="OAR89" s="94"/>
      <c r="OAS89" s="94"/>
      <c r="OAT89" s="94"/>
      <c r="OAU89" s="94"/>
      <c r="OAV89" s="94"/>
      <c r="OAW89" s="94"/>
      <c r="OAX89" s="94"/>
      <c r="OAY89" s="94"/>
      <c r="OAZ89" s="94"/>
      <c r="OBA89" s="94"/>
      <c r="OBB89" s="94"/>
      <c r="OBC89" s="94"/>
      <c r="OBD89" s="94"/>
      <c r="OBE89" s="94"/>
      <c r="OBF89" s="94"/>
      <c r="OBG89" s="94"/>
      <c r="OBH89" s="94"/>
      <c r="OBI89" s="94"/>
      <c r="OBJ89" s="94"/>
      <c r="OBK89" s="94"/>
      <c r="OBL89" s="94"/>
      <c r="OBM89" s="94"/>
      <c r="OBN89" s="94"/>
      <c r="OBO89" s="94"/>
      <c r="OBP89" s="94"/>
      <c r="OBQ89" s="94"/>
      <c r="OBR89" s="94"/>
      <c r="OBS89" s="94"/>
      <c r="OBT89" s="94"/>
      <c r="OBU89" s="94"/>
      <c r="OBV89" s="94"/>
      <c r="OBW89" s="94"/>
      <c r="OBX89" s="94"/>
      <c r="OBY89" s="94"/>
      <c r="OBZ89" s="94"/>
      <c r="OCA89" s="94"/>
      <c r="OCB89" s="94"/>
      <c r="OCC89" s="94"/>
      <c r="OCD89" s="94"/>
      <c r="OCE89" s="94"/>
      <c r="OCF89" s="94"/>
      <c r="OCG89" s="94"/>
      <c r="OCH89" s="94"/>
      <c r="OCI89" s="94"/>
      <c r="OCJ89" s="94"/>
      <c r="OCK89" s="94"/>
      <c r="OCL89" s="94"/>
      <c r="OCM89" s="94"/>
      <c r="OCN89" s="94"/>
      <c r="OCO89" s="94"/>
      <c r="OCP89" s="94"/>
      <c r="OCQ89" s="94"/>
      <c r="OCR89" s="94"/>
      <c r="OCS89" s="94"/>
      <c r="OCT89" s="94"/>
      <c r="OCU89" s="94"/>
      <c r="OCV89" s="94"/>
      <c r="OCW89" s="94"/>
      <c r="OCX89" s="94"/>
      <c r="OCY89" s="94"/>
      <c r="OCZ89" s="94"/>
      <c r="ODA89" s="94"/>
      <c r="ODB89" s="94"/>
      <c r="ODC89" s="94"/>
      <c r="ODD89" s="94"/>
      <c r="ODE89" s="94"/>
      <c r="ODF89" s="94"/>
      <c r="ODG89" s="94"/>
      <c r="ODH89" s="94"/>
      <c r="ODI89" s="94"/>
      <c r="ODJ89" s="94"/>
      <c r="ODK89" s="94"/>
      <c r="ODL89" s="94"/>
      <c r="ODM89" s="94"/>
      <c r="ODN89" s="94"/>
      <c r="ODO89" s="94"/>
      <c r="ODP89" s="94"/>
      <c r="ODQ89" s="94"/>
      <c r="ODR89" s="94"/>
      <c r="ODS89" s="94"/>
      <c r="ODT89" s="94"/>
      <c r="ODU89" s="94"/>
      <c r="ODV89" s="94"/>
      <c r="ODW89" s="94"/>
      <c r="ODX89" s="94"/>
      <c r="ODY89" s="94"/>
      <c r="ODZ89" s="94"/>
      <c r="OEA89" s="94"/>
      <c r="OEB89" s="94"/>
      <c r="OEC89" s="94"/>
      <c r="OED89" s="94"/>
      <c r="OEE89" s="94"/>
      <c r="OEF89" s="94"/>
      <c r="OEG89" s="94"/>
      <c r="OEH89" s="94"/>
      <c r="OEI89" s="94"/>
      <c r="OEJ89" s="94"/>
      <c r="OEK89" s="94"/>
      <c r="OEL89" s="94"/>
      <c r="OEM89" s="94"/>
      <c r="OEN89" s="94"/>
      <c r="OEO89" s="94"/>
      <c r="OEP89" s="94"/>
      <c r="OEQ89" s="94"/>
      <c r="OER89" s="94"/>
      <c r="OES89" s="94"/>
      <c r="OET89" s="94"/>
      <c r="OEU89" s="94"/>
      <c r="OEV89" s="94"/>
      <c r="OEW89" s="94"/>
      <c r="OEX89" s="94"/>
      <c r="OEY89" s="94"/>
      <c r="OEZ89" s="94"/>
      <c r="OFA89" s="94"/>
      <c r="OFB89" s="94"/>
      <c r="OFC89" s="94"/>
      <c r="OFD89" s="94"/>
      <c r="OFE89" s="94"/>
      <c r="OFF89" s="94"/>
      <c r="OFG89" s="94"/>
      <c r="OFH89" s="94"/>
      <c r="OFI89" s="94"/>
      <c r="OFJ89" s="94"/>
      <c r="OFK89" s="94"/>
      <c r="OFL89" s="94"/>
      <c r="OFM89" s="94"/>
      <c r="OFN89" s="94"/>
      <c r="OFO89" s="94"/>
      <c r="OFP89" s="94"/>
      <c r="OFQ89" s="94"/>
      <c r="OFR89" s="94"/>
      <c r="OFS89" s="94"/>
      <c r="OFT89" s="94"/>
      <c r="OFU89" s="94"/>
      <c r="OFV89" s="94"/>
      <c r="OFW89" s="94"/>
      <c r="OFX89" s="94"/>
      <c r="OFY89" s="94"/>
      <c r="OFZ89" s="94"/>
      <c r="OGA89" s="94"/>
      <c r="OGB89" s="94"/>
      <c r="OGC89" s="94"/>
      <c r="OGD89" s="94"/>
      <c r="OGE89" s="94"/>
      <c r="OGF89" s="94"/>
      <c r="OGG89" s="94"/>
      <c r="OGH89" s="94"/>
      <c r="OGI89" s="94"/>
      <c r="OGJ89" s="94"/>
      <c r="OGK89" s="94"/>
      <c r="OGL89" s="94"/>
      <c r="OGM89" s="94"/>
      <c r="OGN89" s="94"/>
      <c r="OGO89" s="94"/>
      <c r="OGP89" s="94"/>
      <c r="OGQ89" s="94"/>
      <c r="OGR89" s="94"/>
      <c r="OGS89" s="94"/>
      <c r="OGT89" s="94"/>
      <c r="OGU89" s="94"/>
      <c r="OGV89" s="94"/>
      <c r="OGW89" s="94"/>
      <c r="OGX89" s="94"/>
      <c r="OGY89" s="94"/>
      <c r="OGZ89" s="94"/>
      <c r="OHA89" s="94"/>
      <c r="OHB89" s="94"/>
      <c r="OHC89" s="94"/>
      <c r="OHD89" s="94"/>
      <c r="OHE89" s="94"/>
      <c r="OHF89" s="94"/>
      <c r="OHG89" s="94"/>
      <c r="OHH89" s="94"/>
      <c r="OHI89" s="94"/>
      <c r="OHJ89" s="94"/>
      <c r="OHK89" s="94"/>
      <c r="OHL89" s="94"/>
      <c r="OHM89" s="94"/>
      <c r="OHN89" s="94"/>
      <c r="OHO89" s="94"/>
      <c r="OHP89" s="94"/>
      <c r="OHQ89" s="94"/>
      <c r="OHR89" s="94"/>
      <c r="OHS89" s="94"/>
      <c r="OHT89" s="94"/>
      <c r="OHU89" s="94"/>
      <c r="OHV89" s="94"/>
      <c r="OHW89" s="94"/>
      <c r="OHX89" s="94"/>
      <c r="OHY89" s="94"/>
      <c r="OHZ89" s="94"/>
      <c r="OIA89" s="94"/>
      <c r="OIB89" s="94"/>
      <c r="OIC89" s="94"/>
      <c r="OID89" s="94"/>
      <c r="OIE89" s="94"/>
      <c r="OIF89" s="94"/>
      <c r="OIG89" s="94"/>
      <c r="OIH89" s="94"/>
      <c r="OII89" s="94"/>
      <c r="OIJ89" s="94"/>
      <c r="OIK89" s="94"/>
      <c r="OIL89" s="94"/>
      <c r="OIM89" s="94"/>
      <c r="OIN89" s="94"/>
      <c r="OIO89" s="94"/>
      <c r="OIP89" s="94"/>
      <c r="OIQ89" s="94"/>
      <c r="OIR89" s="94"/>
      <c r="OIS89" s="94"/>
      <c r="OIT89" s="94"/>
      <c r="OIU89" s="94"/>
      <c r="OIV89" s="94"/>
      <c r="OIW89" s="94"/>
      <c r="OIX89" s="94"/>
      <c r="OIY89" s="94"/>
      <c r="OIZ89" s="94"/>
      <c r="OJA89" s="94"/>
      <c r="OJB89" s="94"/>
      <c r="OJC89" s="94"/>
      <c r="OJD89" s="94"/>
      <c r="OJE89" s="94"/>
      <c r="OJF89" s="94"/>
      <c r="OJG89" s="94"/>
      <c r="OJH89" s="94"/>
      <c r="OJI89" s="94"/>
      <c r="OJJ89" s="94"/>
      <c r="OJK89" s="94"/>
      <c r="OJL89" s="94"/>
      <c r="OJM89" s="94"/>
      <c r="OJN89" s="94"/>
      <c r="OJO89" s="94"/>
      <c r="OJP89" s="94"/>
      <c r="OJQ89" s="94"/>
      <c r="OJR89" s="94"/>
      <c r="OJS89" s="94"/>
      <c r="OJT89" s="94"/>
      <c r="OJU89" s="94"/>
      <c r="OJV89" s="94"/>
      <c r="OJW89" s="94"/>
      <c r="OJX89" s="94"/>
      <c r="OJY89" s="94"/>
      <c r="OJZ89" s="94"/>
      <c r="OKA89" s="94"/>
      <c r="OKB89" s="94"/>
      <c r="OKC89" s="94"/>
      <c r="OKD89" s="94"/>
      <c r="OKE89" s="94"/>
      <c r="OKF89" s="94"/>
      <c r="OKG89" s="94"/>
      <c r="OKH89" s="94"/>
      <c r="OKI89" s="94"/>
      <c r="OKJ89" s="94"/>
      <c r="OKK89" s="94"/>
      <c r="OKL89" s="94"/>
      <c r="OKM89" s="94"/>
      <c r="OKN89" s="94"/>
      <c r="OKO89" s="94"/>
      <c r="OKP89" s="94"/>
      <c r="OKQ89" s="94"/>
      <c r="OKR89" s="94"/>
      <c r="OKS89" s="94"/>
      <c r="OKT89" s="94"/>
      <c r="OKU89" s="94"/>
      <c r="OKV89" s="94"/>
      <c r="OKW89" s="94"/>
      <c r="OKX89" s="94"/>
      <c r="OKY89" s="94"/>
      <c r="OKZ89" s="94"/>
      <c r="OLA89" s="94"/>
      <c r="OLB89" s="94"/>
      <c r="OLC89" s="94"/>
      <c r="OLD89" s="94"/>
      <c r="OLE89" s="94"/>
      <c r="OLF89" s="94"/>
      <c r="OLG89" s="94"/>
      <c r="OLH89" s="94"/>
      <c r="OLI89" s="94"/>
      <c r="OLJ89" s="94"/>
      <c r="OLK89" s="94"/>
      <c r="OLL89" s="94"/>
      <c r="OLM89" s="94"/>
      <c r="OLN89" s="94"/>
      <c r="OLO89" s="94"/>
      <c r="OLP89" s="94"/>
      <c r="OLQ89" s="94"/>
      <c r="OLR89" s="94"/>
      <c r="OLS89" s="94"/>
      <c r="OLT89" s="94"/>
      <c r="OLU89" s="94"/>
      <c r="OLV89" s="94"/>
      <c r="OLW89" s="94"/>
      <c r="OLX89" s="94"/>
      <c r="OLY89" s="94"/>
      <c r="OLZ89" s="94"/>
      <c r="OMA89" s="94"/>
      <c r="OMB89" s="94"/>
      <c r="OMC89" s="94"/>
      <c r="OMD89" s="94"/>
      <c r="OME89" s="94"/>
      <c r="OMF89" s="94"/>
      <c r="OMG89" s="94"/>
      <c r="OMH89" s="94"/>
      <c r="OMI89" s="94"/>
      <c r="OMJ89" s="94"/>
      <c r="OMK89" s="94"/>
      <c r="OML89" s="94"/>
      <c r="OMM89" s="94"/>
      <c r="OMN89" s="94"/>
      <c r="OMO89" s="94"/>
      <c r="OMP89" s="94"/>
      <c r="OMQ89" s="94"/>
      <c r="OMR89" s="94"/>
      <c r="OMS89" s="94"/>
      <c r="OMT89" s="94"/>
      <c r="OMU89" s="94"/>
      <c r="OMV89" s="94"/>
      <c r="OMW89" s="94"/>
      <c r="OMX89" s="94"/>
      <c r="OMY89" s="94"/>
      <c r="OMZ89" s="94"/>
      <c r="ONA89" s="94"/>
      <c r="ONB89" s="94"/>
      <c r="ONC89" s="94"/>
      <c r="OND89" s="94"/>
      <c r="ONE89" s="94"/>
      <c r="ONF89" s="94"/>
      <c r="ONG89" s="94"/>
      <c r="ONH89" s="94"/>
      <c r="ONI89" s="94"/>
      <c r="ONJ89" s="94"/>
      <c r="ONK89" s="94"/>
      <c r="ONL89" s="94"/>
      <c r="ONM89" s="94"/>
      <c r="ONN89" s="94"/>
      <c r="ONO89" s="94"/>
      <c r="ONP89" s="94"/>
      <c r="ONQ89" s="94"/>
      <c r="ONR89" s="94"/>
      <c r="ONS89" s="94"/>
      <c r="ONT89" s="94"/>
      <c r="ONU89" s="94"/>
      <c r="ONV89" s="94"/>
      <c r="ONW89" s="94"/>
      <c r="ONX89" s="94"/>
      <c r="ONY89" s="94"/>
      <c r="ONZ89" s="94"/>
      <c r="OOA89" s="94"/>
      <c r="OOB89" s="94"/>
      <c r="OOC89" s="94"/>
      <c r="OOD89" s="94"/>
      <c r="OOE89" s="94"/>
      <c r="OOF89" s="94"/>
      <c r="OOG89" s="94"/>
      <c r="OOH89" s="94"/>
      <c r="OOI89" s="94"/>
      <c r="OOJ89" s="94"/>
      <c r="OOK89" s="94"/>
      <c r="OOL89" s="94"/>
      <c r="OOM89" s="94"/>
      <c r="OON89" s="94"/>
      <c r="OOO89" s="94"/>
      <c r="OOP89" s="94"/>
      <c r="OOQ89" s="94"/>
      <c r="OOR89" s="94"/>
      <c r="OOS89" s="94"/>
      <c r="OOT89" s="94"/>
      <c r="OOU89" s="94"/>
      <c r="OOV89" s="94"/>
      <c r="OOW89" s="94"/>
      <c r="OOX89" s="94"/>
      <c r="OOY89" s="94"/>
      <c r="OOZ89" s="94"/>
      <c r="OPA89" s="94"/>
      <c r="OPB89" s="94"/>
      <c r="OPC89" s="94"/>
      <c r="OPD89" s="94"/>
      <c r="OPE89" s="94"/>
      <c r="OPF89" s="94"/>
      <c r="OPG89" s="94"/>
      <c r="OPH89" s="94"/>
      <c r="OPI89" s="94"/>
      <c r="OPJ89" s="94"/>
      <c r="OPK89" s="94"/>
      <c r="OPL89" s="94"/>
      <c r="OPM89" s="94"/>
      <c r="OPN89" s="94"/>
      <c r="OPO89" s="94"/>
      <c r="OPP89" s="94"/>
      <c r="OPQ89" s="94"/>
      <c r="OPR89" s="94"/>
      <c r="OPS89" s="94"/>
      <c r="OPT89" s="94"/>
      <c r="OPU89" s="94"/>
      <c r="OPV89" s="94"/>
      <c r="OPW89" s="94"/>
      <c r="OPX89" s="94"/>
      <c r="OPY89" s="94"/>
      <c r="OPZ89" s="94"/>
      <c r="OQA89" s="94"/>
      <c r="OQB89" s="94"/>
      <c r="OQC89" s="94"/>
      <c r="OQD89" s="94"/>
      <c r="OQE89" s="94"/>
      <c r="OQF89" s="94"/>
      <c r="OQG89" s="94"/>
      <c r="OQH89" s="94"/>
      <c r="OQI89" s="94"/>
      <c r="OQJ89" s="94"/>
      <c r="OQK89" s="94"/>
      <c r="OQL89" s="94"/>
      <c r="OQM89" s="94"/>
      <c r="OQN89" s="94"/>
      <c r="OQO89" s="94"/>
      <c r="OQP89" s="94"/>
      <c r="OQQ89" s="94"/>
      <c r="OQR89" s="94"/>
      <c r="OQS89" s="94"/>
      <c r="OQT89" s="94"/>
      <c r="OQU89" s="94"/>
      <c r="OQV89" s="94"/>
      <c r="OQW89" s="94"/>
      <c r="OQX89" s="94"/>
      <c r="OQY89" s="94"/>
      <c r="OQZ89" s="94"/>
      <c r="ORA89" s="94"/>
      <c r="ORB89" s="94"/>
      <c r="ORC89" s="94"/>
      <c r="ORD89" s="94"/>
      <c r="ORE89" s="94"/>
      <c r="ORF89" s="94"/>
      <c r="ORG89" s="94"/>
      <c r="ORH89" s="94"/>
      <c r="ORI89" s="94"/>
      <c r="ORJ89" s="94"/>
      <c r="ORK89" s="94"/>
      <c r="ORL89" s="94"/>
      <c r="ORM89" s="94"/>
      <c r="ORN89" s="94"/>
      <c r="ORO89" s="94"/>
      <c r="ORP89" s="94"/>
      <c r="ORQ89" s="94"/>
      <c r="ORR89" s="94"/>
      <c r="ORS89" s="94"/>
      <c r="ORT89" s="94"/>
      <c r="ORU89" s="94"/>
      <c r="ORV89" s="94"/>
      <c r="ORW89" s="94"/>
      <c r="ORX89" s="94"/>
      <c r="ORY89" s="94"/>
      <c r="ORZ89" s="94"/>
      <c r="OSA89" s="94"/>
      <c r="OSB89" s="94"/>
      <c r="OSC89" s="94"/>
      <c r="OSD89" s="94"/>
      <c r="OSE89" s="94"/>
      <c r="OSF89" s="94"/>
      <c r="OSG89" s="94"/>
      <c r="OSH89" s="94"/>
      <c r="OSI89" s="94"/>
      <c r="OSJ89" s="94"/>
      <c r="OSK89" s="94"/>
      <c r="OSL89" s="94"/>
      <c r="OSM89" s="94"/>
      <c r="OSN89" s="94"/>
      <c r="OSO89" s="94"/>
      <c r="OSP89" s="94"/>
      <c r="OSQ89" s="94"/>
      <c r="OSR89" s="94"/>
      <c r="OSS89" s="94"/>
      <c r="OST89" s="94"/>
      <c r="OSU89" s="94"/>
      <c r="OSV89" s="94"/>
      <c r="OSW89" s="94"/>
      <c r="OSX89" s="94"/>
      <c r="OSY89" s="94"/>
      <c r="OSZ89" s="94"/>
      <c r="OTA89" s="94"/>
      <c r="OTB89" s="94"/>
      <c r="OTC89" s="94"/>
      <c r="OTD89" s="94"/>
      <c r="OTE89" s="94"/>
      <c r="OTF89" s="94"/>
      <c r="OTG89" s="94"/>
      <c r="OTH89" s="94"/>
      <c r="OTI89" s="94"/>
      <c r="OTJ89" s="94"/>
      <c r="OTK89" s="94"/>
      <c r="OTL89" s="94"/>
      <c r="OTM89" s="94"/>
      <c r="OTN89" s="94"/>
      <c r="OTO89" s="94"/>
      <c r="OTP89" s="94"/>
      <c r="OTQ89" s="94"/>
      <c r="OTR89" s="94"/>
      <c r="OTS89" s="94"/>
      <c r="OTT89" s="94"/>
      <c r="OTU89" s="94"/>
      <c r="OTV89" s="94"/>
      <c r="OTW89" s="94"/>
      <c r="OTX89" s="94"/>
      <c r="OTY89" s="94"/>
      <c r="OTZ89" s="94"/>
      <c r="OUA89" s="94"/>
      <c r="OUB89" s="94"/>
      <c r="OUC89" s="94"/>
      <c r="OUD89" s="94"/>
      <c r="OUE89" s="94"/>
      <c r="OUF89" s="94"/>
      <c r="OUG89" s="94"/>
      <c r="OUH89" s="94"/>
      <c r="OUI89" s="94"/>
      <c r="OUJ89" s="94"/>
      <c r="OUK89" s="94"/>
      <c r="OUL89" s="94"/>
      <c r="OUM89" s="94"/>
      <c r="OUN89" s="94"/>
      <c r="OUO89" s="94"/>
      <c r="OUP89" s="94"/>
      <c r="OUQ89" s="94"/>
      <c r="OUR89" s="94"/>
      <c r="OUS89" s="94"/>
      <c r="OUT89" s="94"/>
      <c r="OUU89" s="94"/>
      <c r="OUV89" s="94"/>
      <c r="OUW89" s="94"/>
      <c r="OUX89" s="94"/>
      <c r="OUY89" s="94"/>
      <c r="OUZ89" s="94"/>
      <c r="OVA89" s="94"/>
      <c r="OVB89" s="94"/>
      <c r="OVC89" s="94"/>
      <c r="OVD89" s="94"/>
      <c r="OVE89" s="94"/>
      <c r="OVF89" s="94"/>
      <c r="OVG89" s="94"/>
      <c r="OVH89" s="94"/>
      <c r="OVI89" s="94"/>
      <c r="OVJ89" s="94"/>
      <c r="OVK89" s="94"/>
      <c r="OVL89" s="94"/>
      <c r="OVM89" s="94"/>
      <c r="OVN89" s="94"/>
      <c r="OVO89" s="94"/>
      <c r="OVP89" s="94"/>
      <c r="OVQ89" s="94"/>
      <c r="OVR89" s="94"/>
      <c r="OVS89" s="94"/>
      <c r="OVT89" s="94"/>
      <c r="OVU89" s="94"/>
      <c r="OVV89" s="94"/>
      <c r="OVW89" s="94"/>
      <c r="OVX89" s="94"/>
      <c r="OVY89" s="94"/>
      <c r="OVZ89" s="94"/>
      <c r="OWA89" s="94"/>
      <c r="OWB89" s="94"/>
      <c r="OWC89" s="94"/>
      <c r="OWD89" s="94"/>
      <c r="OWE89" s="94"/>
      <c r="OWF89" s="94"/>
      <c r="OWG89" s="94"/>
      <c r="OWH89" s="94"/>
      <c r="OWI89" s="94"/>
      <c r="OWJ89" s="94"/>
      <c r="OWK89" s="94"/>
      <c r="OWL89" s="94"/>
      <c r="OWM89" s="94"/>
      <c r="OWN89" s="94"/>
      <c r="OWO89" s="94"/>
      <c r="OWP89" s="94"/>
      <c r="OWQ89" s="94"/>
      <c r="OWR89" s="94"/>
      <c r="OWS89" s="94"/>
      <c r="OWT89" s="94"/>
      <c r="OWU89" s="94"/>
      <c r="OWV89" s="94"/>
      <c r="OWW89" s="94"/>
      <c r="OWX89" s="94"/>
      <c r="OWY89" s="94"/>
      <c r="OWZ89" s="94"/>
      <c r="OXA89" s="94"/>
      <c r="OXB89" s="94"/>
      <c r="OXC89" s="94"/>
      <c r="OXD89" s="94"/>
      <c r="OXE89" s="94"/>
      <c r="OXF89" s="94"/>
      <c r="OXG89" s="94"/>
      <c r="OXH89" s="94"/>
      <c r="OXI89" s="94"/>
      <c r="OXJ89" s="94"/>
      <c r="OXK89" s="94"/>
      <c r="OXL89" s="94"/>
      <c r="OXM89" s="94"/>
      <c r="OXN89" s="94"/>
      <c r="OXO89" s="94"/>
      <c r="OXP89" s="94"/>
      <c r="OXQ89" s="94"/>
      <c r="OXR89" s="94"/>
      <c r="OXS89" s="94"/>
      <c r="OXT89" s="94"/>
      <c r="OXU89" s="94"/>
      <c r="OXV89" s="94"/>
      <c r="OXW89" s="94"/>
      <c r="OXX89" s="94"/>
      <c r="OXY89" s="94"/>
      <c r="OXZ89" s="94"/>
      <c r="OYA89" s="94"/>
      <c r="OYB89" s="94"/>
      <c r="OYC89" s="94"/>
      <c r="OYD89" s="94"/>
      <c r="OYE89" s="94"/>
      <c r="OYF89" s="94"/>
      <c r="OYG89" s="94"/>
      <c r="OYH89" s="94"/>
      <c r="OYI89" s="94"/>
      <c r="OYJ89" s="94"/>
      <c r="OYK89" s="94"/>
      <c r="OYL89" s="94"/>
      <c r="OYM89" s="94"/>
      <c r="OYN89" s="94"/>
      <c r="OYO89" s="94"/>
      <c r="OYP89" s="94"/>
      <c r="OYQ89" s="94"/>
      <c r="OYR89" s="94"/>
      <c r="OYS89" s="94"/>
      <c r="OYT89" s="94"/>
      <c r="OYU89" s="94"/>
      <c r="OYV89" s="94"/>
      <c r="OYW89" s="94"/>
      <c r="OYX89" s="94"/>
      <c r="OYY89" s="94"/>
      <c r="OYZ89" s="94"/>
      <c r="OZA89" s="94"/>
      <c r="OZB89" s="94"/>
      <c r="OZC89" s="94"/>
      <c r="OZD89" s="94"/>
      <c r="OZE89" s="94"/>
      <c r="OZF89" s="94"/>
      <c r="OZG89" s="94"/>
      <c r="OZH89" s="94"/>
      <c r="OZI89" s="94"/>
      <c r="OZJ89" s="94"/>
      <c r="OZK89" s="94"/>
      <c r="OZL89" s="94"/>
      <c r="OZM89" s="94"/>
      <c r="OZN89" s="94"/>
      <c r="OZO89" s="94"/>
      <c r="OZP89" s="94"/>
      <c r="OZQ89" s="94"/>
      <c r="OZR89" s="94"/>
      <c r="OZS89" s="94"/>
      <c r="OZT89" s="94"/>
      <c r="OZU89" s="94"/>
      <c r="OZV89" s="94"/>
      <c r="OZW89" s="94"/>
      <c r="OZX89" s="94"/>
      <c r="OZY89" s="94"/>
      <c r="OZZ89" s="94"/>
      <c r="PAA89" s="94"/>
      <c r="PAB89" s="94"/>
      <c r="PAC89" s="94"/>
      <c r="PAD89" s="94"/>
      <c r="PAE89" s="94"/>
      <c r="PAF89" s="94"/>
      <c r="PAG89" s="94"/>
      <c r="PAH89" s="94"/>
      <c r="PAI89" s="94"/>
      <c r="PAJ89" s="94"/>
      <c r="PAK89" s="94"/>
      <c r="PAL89" s="94"/>
      <c r="PAM89" s="94"/>
      <c r="PAN89" s="94"/>
      <c r="PAO89" s="94"/>
      <c r="PAP89" s="94"/>
      <c r="PAQ89" s="94"/>
      <c r="PAR89" s="94"/>
      <c r="PAS89" s="94"/>
      <c r="PAT89" s="94"/>
      <c r="PAU89" s="94"/>
      <c r="PAV89" s="94"/>
      <c r="PAW89" s="94"/>
      <c r="PAX89" s="94"/>
      <c r="PAY89" s="94"/>
      <c r="PAZ89" s="94"/>
      <c r="PBA89" s="94"/>
      <c r="PBB89" s="94"/>
      <c r="PBC89" s="94"/>
      <c r="PBD89" s="94"/>
      <c r="PBE89" s="94"/>
      <c r="PBF89" s="94"/>
      <c r="PBG89" s="94"/>
      <c r="PBH89" s="94"/>
      <c r="PBI89" s="94"/>
      <c r="PBJ89" s="94"/>
      <c r="PBK89" s="94"/>
      <c r="PBL89" s="94"/>
      <c r="PBM89" s="94"/>
      <c r="PBN89" s="94"/>
      <c r="PBO89" s="94"/>
      <c r="PBP89" s="94"/>
      <c r="PBQ89" s="94"/>
      <c r="PBR89" s="94"/>
      <c r="PBS89" s="94"/>
      <c r="PBT89" s="94"/>
      <c r="PBU89" s="94"/>
      <c r="PBV89" s="94"/>
      <c r="PBW89" s="94"/>
      <c r="PBX89" s="94"/>
      <c r="PBY89" s="94"/>
      <c r="PBZ89" s="94"/>
      <c r="PCA89" s="94"/>
      <c r="PCB89" s="94"/>
      <c r="PCC89" s="94"/>
      <c r="PCD89" s="94"/>
      <c r="PCE89" s="94"/>
      <c r="PCF89" s="94"/>
      <c r="PCG89" s="94"/>
      <c r="PCH89" s="94"/>
      <c r="PCI89" s="94"/>
      <c r="PCJ89" s="94"/>
      <c r="PCK89" s="94"/>
      <c r="PCL89" s="94"/>
      <c r="PCM89" s="94"/>
      <c r="PCN89" s="94"/>
      <c r="PCO89" s="94"/>
      <c r="PCP89" s="94"/>
      <c r="PCQ89" s="94"/>
      <c r="PCR89" s="94"/>
      <c r="PCS89" s="94"/>
      <c r="PCT89" s="94"/>
      <c r="PCU89" s="94"/>
      <c r="PCV89" s="94"/>
      <c r="PCW89" s="94"/>
      <c r="PCX89" s="94"/>
      <c r="PCY89" s="94"/>
      <c r="PCZ89" s="94"/>
      <c r="PDA89" s="94"/>
      <c r="PDB89" s="94"/>
      <c r="PDC89" s="94"/>
      <c r="PDD89" s="94"/>
      <c r="PDE89" s="94"/>
      <c r="PDF89" s="94"/>
      <c r="PDG89" s="94"/>
      <c r="PDH89" s="94"/>
      <c r="PDI89" s="94"/>
      <c r="PDJ89" s="94"/>
      <c r="PDK89" s="94"/>
      <c r="PDL89" s="94"/>
      <c r="PDM89" s="94"/>
      <c r="PDN89" s="94"/>
      <c r="PDO89" s="94"/>
      <c r="PDP89" s="94"/>
      <c r="PDQ89" s="94"/>
      <c r="PDR89" s="94"/>
      <c r="PDS89" s="94"/>
      <c r="PDT89" s="94"/>
      <c r="PDU89" s="94"/>
      <c r="PDV89" s="94"/>
      <c r="PDW89" s="94"/>
      <c r="PDX89" s="94"/>
      <c r="PDY89" s="94"/>
      <c r="PDZ89" s="94"/>
      <c r="PEA89" s="94"/>
      <c r="PEB89" s="94"/>
      <c r="PEC89" s="94"/>
      <c r="PED89" s="94"/>
      <c r="PEE89" s="94"/>
      <c r="PEF89" s="94"/>
      <c r="PEG89" s="94"/>
      <c r="PEH89" s="94"/>
      <c r="PEI89" s="94"/>
      <c r="PEJ89" s="94"/>
      <c r="PEK89" s="94"/>
      <c r="PEL89" s="94"/>
      <c r="PEM89" s="94"/>
      <c r="PEN89" s="94"/>
      <c r="PEO89" s="94"/>
      <c r="PEP89" s="94"/>
      <c r="PEQ89" s="94"/>
      <c r="PER89" s="94"/>
      <c r="PES89" s="94"/>
      <c r="PET89" s="94"/>
      <c r="PEU89" s="94"/>
      <c r="PEV89" s="94"/>
      <c r="PEW89" s="94"/>
      <c r="PEX89" s="94"/>
      <c r="PEY89" s="94"/>
      <c r="PEZ89" s="94"/>
      <c r="PFA89" s="94"/>
      <c r="PFB89" s="94"/>
      <c r="PFC89" s="94"/>
      <c r="PFD89" s="94"/>
      <c r="PFE89" s="94"/>
      <c r="PFF89" s="94"/>
      <c r="PFG89" s="94"/>
      <c r="PFH89" s="94"/>
      <c r="PFI89" s="94"/>
      <c r="PFJ89" s="94"/>
      <c r="PFK89" s="94"/>
      <c r="PFL89" s="94"/>
      <c r="PFM89" s="94"/>
      <c r="PFN89" s="94"/>
      <c r="PFO89" s="94"/>
      <c r="PFP89" s="94"/>
      <c r="PFQ89" s="94"/>
      <c r="PFR89" s="94"/>
      <c r="PFS89" s="94"/>
      <c r="PFT89" s="94"/>
      <c r="PFU89" s="94"/>
      <c r="PFV89" s="94"/>
      <c r="PFW89" s="94"/>
      <c r="PFX89" s="94"/>
      <c r="PFY89" s="94"/>
      <c r="PFZ89" s="94"/>
      <c r="PGA89" s="94"/>
      <c r="PGB89" s="94"/>
      <c r="PGC89" s="94"/>
      <c r="PGD89" s="94"/>
      <c r="PGE89" s="94"/>
      <c r="PGF89" s="94"/>
      <c r="PGG89" s="94"/>
      <c r="PGH89" s="94"/>
      <c r="PGI89" s="94"/>
      <c r="PGJ89" s="94"/>
      <c r="PGK89" s="94"/>
      <c r="PGL89" s="94"/>
      <c r="PGM89" s="94"/>
      <c r="PGN89" s="94"/>
      <c r="PGO89" s="94"/>
      <c r="PGP89" s="94"/>
      <c r="PGQ89" s="94"/>
      <c r="PGR89" s="94"/>
      <c r="PGS89" s="94"/>
      <c r="PGT89" s="94"/>
      <c r="PGU89" s="94"/>
      <c r="PGV89" s="94"/>
      <c r="PGW89" s="94"/>
      <c r="PGX89" s="94"/>
      <c r="PGY89" s="94"/>
      <c r="PGZ89" s="94"/>
      <c r="PHA89" s="94"/>
      <c r="PHB89" s="94"/>
      <c r="PHC89" s="94"/>
      <c r="PHD89" s="94"/>
      <c r="PHE89" s="94"/>
      <c r="PHF89" s="94"/>
      <c r="PHG89" s="94"/>
      <c r="PHH89" s="94"/>
      <c r="PHI89" s="94"/>
      <c r="PHJ89" s="94"/>
      <c r="PHK89" s="94"/>
      <c r="PHL89" s="94"/>
      <c r="PHM89" s="94"/>
      <c r="PHN89" s="94"/>
      <c r="PHO89" s="94"/>
      <c r="PHP89" s="94"/>
      <c r="PHQ89" s="94"/>
      <c r="PHR89" s="94"/>
      <c r="PHS89" s="94"/>
      <c r="PHT89" s="94"/>
      <c r="PHU89" s="94"/>
      <c r="PHV89" s="94"/>
      <c r="PHW89" s="94"/>
      <c r="PHX89" s="94"/>
      <c r="PHY89" s="94"/>
      <c r="PHZ89" s="94"/>
      <c r="PIA89" s="94"/>
      <c r="PIB89" s="94"/>
      <c r="PIC89" s="94"/>
      <c r="PID89" s="94"/>
      <c r="PIE89" s="94"/>
      <c r="PIF89" s="94"/>
      <c r="PIG89" s="94"/>
      <c r="PIH89" s="94"/>
      <c r="PII89" s="94"/>
      <c r="PIJ89" s="94"/>
      <c r="PIK89" s="94"/>
      <c r="PIL89" s="94"/>
      <c r="PIM89" s="94"/>
      <c r="PIN89" s="94"/>
      <c r="PIO89" s="94"/>
      <c r="PIP89" s="94"/>
      <c r="PIQ89" s="94"/>
      <c r="PIR89" s="94"/>
      <c r="PIS89" s="94"/>
      <c r="PIT89" s="94"/>
      <c r="PIU89" s="94"/>
      <c r="PIV89" s="94"/>
      <c r="PIW89" s="94"/>
      <c r="PIX89" s="94"/>
      <c r="PIY89" s="94"/>
      <c r="PIZ89" s="94"/>
      <c r="PJA89" s="94"/>
      <c r="PJB89" s="94"/>
      <c r="PJC89" s="94"/>
      <c r="PJD89" s="94"/>
      <c r="PJE89" s="94"/>
      <c r="PJF89" s="94"/>
      <c r="PJG89" s="94"/>
      <c r="PJH89" s="94"/>
      <c r="PJI89" s="94"/>
      <c r="PJJ89" s="94"/>
      <c r="PJK89" s="94"/>
      <c r="PJL89" s="94"/>
      <c r="PJM89" s="94"/>
      <c r="PJN89" s="94"/>
      <c r="PJO89" s="94"/>
      <c r="PJP89" s="94"/>
      <c r="PJQ89" s="94"/>
      <c r="PJR89" s="94"/>
      <c r="PJS89" s="94"/>
      <c r="PJT89" s="94"/>
      <c r="PJU89" s="94"/>
      <c r="PJV89" s="94"/>
      <c r="PJW89" s="94"/>
      <c r="PJX89" s="94"/>
      <c r="PJY89" s="94"/>
      <c r="PJZ89" s="94"/>
      <c r="PKA89" s="94"/>
      <c r="PKB89" s="94"/>
      <c r="PKC89" s="94"/>
      <c r="PKD89" s="94"/>
      <c r="PKE89" s="94"/>
      <c r="PKF89" s="94"/>
      <c r="PKG89" s="94"/>
      <c r="PKH89" s="94"/>
      <c r="PKI89" s="94"/>
      <c r="PKJ89" s="94"/>
      <c r="PKK89" s="94"/>
      <c r="PKL89" s="94"/>
      <c r="PKM89" s="94"/>
      <c r="PKN89" s="94"/>
      <c r="PKO89" s="94"/>
      <c r="PKP89" s="94"/>
      <c r="PKQ89" s="94"/>
      <c r="PKR89" s="94"/>
      <c r="PKS89" s="94"/>
      <c r="PKT89" s="94"/>
      <c r="PKU89" s="94"/>
      <c r="PKV89" s="94"/>
      <c r="PKW89" s="94"/>
      <c r="PKX89" s="94"/>
      <c r="PKY89" s="94"/>
      <c r="PKZ89" s="94"/>
      <c r="PLA89" s="94"/>
      <c r="PLB89" s="94"/>
      <c r="PLC89" s="94"/>
      <c r="PLD89" s="94"/>
      <c r="PLE89" s="94"/>
      <c r="PLF89" s="94"/>
      <c r="PLG89" s="94"/>
      <c r="PLH89" s="94"/>
      <c r="PLI89" s="94"/>
      <c r="PLJ89" s="94"/>
      <c r="PLK89" s="94"/>
      <c r="PLL89" s="94"/>
      <c r="PLM89" s="94"/>
      <c r="PLN89" s="94"/>
      <c r="PLO89" s="94"/>
      <c r="PLP89" s="94"/>
      <c r="PLQ89" s="94"/>
      <c r="PLR89" s="94"/>
      <c r="PLS89" s="94"/>
      <c r="PLT89" s="94"/>
      <c r="PLU89" s="94"/>
      <c r="PLV89" s="94"/>
      <c r="PLW89" s="94"/>
      <c r="PLX89" s="94"/>
      <c r="PLY89" s="94"/>
      <c r="PLZ89" s="94"/>
      <c r="PMA89" s="94"/>
      <c r="PMB89" s="94"/>
      <c r="PMC89" s="94"/>
      <c r="PMD89" s="94"/>
      <c r="PME89" s="94"/>
      <c r="PMF89" s="94"/>
      <c r="PMG89" s="94"/>
      <c r="PMH89" s="94"/>
      <c r="PMI89" s="94"/>
      <c r="PMJ89" s="94"/>
      <c r="PMK89" s="94"/>
      <c r="PML89" s="94"/>
      <c r="PMM89" s="94"/>
      <c r="PMN89" s="94"/>
      <c r="PMO89" s="94"/>
      <c r="PMP89" s="94"/>
      <c r="PMQ89" s="94"/>
      <c r="PMR89" s="94"/>
      <c r="PMS89" s="94"/>
      <c r="PMT89" s="94"/>
      <c r="PMU89" s="94"/>
      <c r="PMV89" s="94"/>
      <c r="PMW89" s="94"/>
      <c r="PMX89" s="94"/>
      <c r="PMY89" s="94"/>
      <c r="PMZ89" s="94"/>
      <c r="PNA89" s="94"/>
      <c r="PNB89" s="94"/>
      <c r="PNC89" s="94"/>
      <c r="PND89" s="94"/>
      <c r="PNE89" s="94"/>
      <c r="PNF89" s="94"/>
      <c r="PNG89" s="94"/>
      <c r="PNH89" s="94"/>
      <c r="PNI89" s="94"/>
      <c r="PNJ89" s="94"/>
      <c r="PNK89" s="94"/>
      <c r="PNL89" s="94"/>
      <c r="PNM89" s="94"/>
      <c r="PNN89" s="94"/>
      <c r="PNO89" s="94"/>
      <c r="PNP89" s="94"/>
      <c r="PNQ89" s="94"/>
      <c r="PNR89" s="94"/>
      <c r="PNS89" s="94"/>
      <c r="PNT89" s="94"/>
      <c r="PNU89" s="94"/>
      <c r="PNV89" s="94"/>
      <c r="PNW89" s="94"/>
      <c r="PNX89" s="94"/>
      <c r="PNY89" s="94"/>
      <c r="PNZ89" s="94"/>
      <c r="POA89" s="94"/>
      <c r="POB89" s="94"/>
      <c r="POC89" s="94"/>
      <c r="POD89" s="94"/>
      <c r="POE89" s="94"/>
      <c r="POF89" s="94"/>
      <c r="POG89" s="94"/>
      <c r="POH89" s="94"/>
      <c r="POI89" s="94"/>
      <c r="POJ89" s="94"/>
      <c r="POK89" s="94"/>
      <c r="POL89" s="94"/>
      <c r="POM89" s="94"/>
      <c r="PON89" s="94"/>
      <c r="POO89" s="94"/>
      <c r="POP89" s="94"/>
      <c r="POQ89" s="94"/>
      <c r="POR89" s="94"/>
      <c r="POS89" s="94"/>
      <c r="POT89" s="94"/>
      <c r="POU89" s="94"/>
      <c r="POV89" s="94"/>
      <c r="POW89" s="94"/>
      <c r="POX89" s="94"/>
      <c r="POY89" s="94"/>
      <c r="POZ89" s="94"/>
      <c r="PPA89" s="94"/>
      <c r="PPB89" s="94"/>
      <c r="PPC89" s="94"/>
      <c r="PPD89" s="94"/>
      <c r="PPE89" s="94"/>
      <c r="PPF89" s="94"/>
      <c r="PPG89" s="94"/>
      <c r="PPH89" s="94"/>
      <c r="PPI89" s="94"/>
      <c r="PPJ89" s="94"/>
      <c r="PPK89" s="94"/>
      <c r="PPL89" s="94"/>
      <c r="PPM89" s="94"/>
      <c r="PPN89" s="94"/>
      <c r="PPO89" s="94"/>
      <c r="PPP89" s="94"/>
      <c r="PPQ89" s="94"/>
      <c r="PPR89" s="94"/>
      <c r="PPS89" s="94"/>
      <c r="PPT89" s="94"/>
      <c r="PPU89" s="94"/>
      <c r="PPV89" s="94"/>
      <c r="PPW89" s="94"/>
      <c r="PPX89" s="94"/>
      <c r="PPY89" s="94"/>
      <c r="PPZ89" s="94"/>
      <c r="PQA89" s="94"/>
      <c r="PQB89" s="94"/>
      <c r="PQC89" s="94"/>
      <c r="PQD89" s="94"/>
      <c r="PQE89" s="94"/>
      <c r="PQF89" s="94"/>
      <c r="PQG89" s="94"/>
      <c r="PQH89" s="94"/>
      <c r="PQI89" s="94"/>
      <c r="PQJ89" s="94"/>
      <c r="PQK89" s="94"/>
      <c r="PQL89" s="94"/>
      <c r="PQM89" s="94"/>
      <c r="PQN89" s="94"/>
      <c r="PQO89" s="94"/>
      <c r="PQP89" s="94"/>
      <c r="PQQ89" s="94"/>
      <c r="PQR89" s="94"/>
      <c r="PQS89" s="94"/>
      <c r="PQT89" s="94"/>
      <c r="PQU89" s="94"/>
      <c r="PQV89" s="94"/>
      <c r="PQW89" s="94"/>
      <c r="PQX89" s="94"/>
      <c r="PQY89" s="94"/>
      <c r="PQZ89" s="94"/>
      <c r="PRA89" s="94"/>
      <c r="PRB89" s="94"/>
      <c r="PRC89" s="94"/>
      <c r="PRD89" s="94"/>
      <c r="PRE89" s="94"/>
      <c r="PRF89" s="94"/>
      <c r="PRG89" s="94"/>
      <c r="PRH89" s="94"/>
      <c r="PRI89" s="94"/>
      <c r="PRJ89" s="94"/>
      <c r="PRK89" s="94"/>
      <c r="PRL89" s="94"/>
      <c r="PRM89" s="94"/>
      <c r="PRN89" s="94"/>
      <c r="PRO89" s="94"/>
      <c r="PRP89" s="94"/>
      <c r="PRQ89" s="94"/>
      <c r="PRR89" s="94"/>
      <c r="PRS89" s="94"/>
      <c r="PRT89" s="94"/>
      <c r="PRU89" s="94"/>
      <c r="PRV89" s="94"/>
      <c r="PRW89" s="94"/>
      <c r="PRX89" s="94"/>
      <c r="PRY89" s="94"/>
      <c r="PRZ89" s="94"/>
      <c r="PSA89" s="94"/>
      <c r="PSB89" s="94"/>
      <c r="PSC89" s="94"/>
      <c r="PSD89" s="94"/>
      <c r="PSE89" s="94"/>
      <c r="PSF89" s="94"/>
      <c r="PSG89" s="94"/>
      <c r="PSH89" s="94"/>
      <c r="PSI89" s="94"/>
      <c r="PSJ89" s="94"/>
      <c r="PSK89" s="94"/>
      <c r="PSL89" s="94"/>
      <c r="PSM89" s="94"/>
      <c r="PSN89" s="94"/>
      <c r="PSO89" s="94"/>
      <c r="PSP89" s="94"/>
      <c r="PSQ89" s="94"/>
      <c r="PSR89" s="94"/>
      <c r="PSS89" s="94"/>
      <c r="PST89" s="94"/>
      <c r="PSU89" s="94"/>
      <c r="PSV89" s="94"/>
      <c r="PSW89" s="94"/>
      <c r="PSX89" s="94"/>
      <c r="PSY89" s="94"/>
      <c r="PSZ89" s="94"/>
      <c r="PTA89" s="94"/>
      <c r="PTB89" s="94"/>
      <c r="PTC89" s="94"/>
      <c r="PTD89" s="94"/>
      <c r="PTE89" s="94"/>
      <c r="PTF89" s="94"/>
      <c r="PTG89" s="94"/>
      <c r="PTH89" s="94"/>
      <c r="PTI89" s="94"/>
      <c r="PTJ89" s="94"/>
      <c r="PTK89" s="94"/>
      <c r="PTL89" s="94"/>
      <c r="PTM89" s="94"/>
      <c r="PTN89" s="94"/>
      <c r="PTO89" s="94"/>
      <c r="PTP89" s="94"/>
      <c r="PTQ89" s="94"/>
      <c r="PTR89" s="94"/>
      <c r="PTS89" s="94"/>
      <c r="PTT89" s="94"/>
      <c r="PTU89" s="94"/>
      <c r="PTV89" s="94"/>
      <c r="PTW89" s="94"/>
      <c r="PTX89" s="94"/>
      <c r="PTY89" s="94"/>
      <c r="PTZ89" s="94"/>
      <c r="PUA89" s="94"/>
      <c r="PUB89" s="94"/>
      <c r="PUC89" s="94"/>
      <c r="PUD89" s="94"/>
      <c r="PUE89" s="94"/>
      <c r="PUF89" s="94"/>
      <c r="PUG89" s="94"/>
      <c r="PUH89" s="94"/>
      <c r="PUI89" s="94"/>
      <c r="PUJ89" s="94"/>
      <c r="PUK89" s="94"/>
      <c r="PUL89" s="94"/>
      <c r="PUM89" s="94"/>
      <c r="PUN89" s="94"/>
      <c r="PUO89" s="94"/>
      <c r="PUP89" s="94"/>
      <c r="PUQ89" s="94"/>
      <c r="PUR89" s="94"/>
      <c r="PUS89" s="94"/>
      <c r="PUT89" s="94"/>
      <c r="PUU89" s="94"/>
      <c r="PUV89" s="94"/>
      <c r="PUW89" s="94"/>
      <c r="PUX89" s="94"/>
      <c r="PUY89" s="94"/>
      <c r="PUZ89" s="94"/>
      <c r="PVA89" s="94"/>
      <c r="PVB89" s="94"/>
      <c r="PVC89" s="94"/>
      <c r="PVD89" s="94"/>
      <c r="PVE89" s="94"/>
      <c r="PVF89" s="94"/>
      <c r="PVG89" s="94"/>
      <c r="PVH89" s="94"/>
      <c r="PVI89" s="94"/>
      <c r="PVJ89" s="94"/>
      <c r="PVK89" s="94"/>
      <c r="PVL89" s="94"/>
      <c r="PVM89" s="94"/>
      <c r="PVN89" s="94"/>
      <c r="PVO89" s="94"/>
      <c r="PVP89" s="94"/>
      <c r="PVQ89" s="94"/>
      <c r="PVR89" s="94"/>
      <c r="PVS89" s="94"/>
      <c r="PVT89" s="94"/>
      <c r="PVU89" s="94"/>
      <c r="PVV89" s="94"/>
      <c r="PVW89" s="94"/>
      <c r="PVX89" s="94"/>
      <c r="PVY89" s="94"/>
      <c r="PVZ89" s="94"/>
      <c r="PWA89" s="94"/>
      <c r="PWB89" s="94"/>
      <c r="PWC89" s="94"/>
      <c r="PWD89" s="94"/>
      <c r="PWE89" s="94"/>
      <c r="PWF89" s="94"/>
      <c r="PWG89" s="94"/>
      <c r="PWH89" s="94"/>
      <c r="PWI89" s="94"/>
      <c r="PWJ89" s="94"/>
      <c r="PWK89" s="94"/>
      <c r="PWL89" s="94"/>
      <c r="PWM89" s="94"/>
      <c r="PWN89" s="94"/>
      <c r="PWO89" s="94"/>
      <c r="PWP89" s="94"/>
      <c r="PWQ89" s="94"/>
      <c r="PWR89" s="94"/>
      <c r="PWS89" s="94"/>
      <c r="PWT89" s="94"/>
      <c r="PWU89" s="94"/>
      <c r="PWV89" s="94"/>
      <c r="PWW89" s="94"/>
      <c r="PWX89" s="94"/>
      <c r="PWY89" s="94"/>
      <c r="PWZ89" s="94"/>
      <c r="PXA89" s="94"/>
      <c r="PXB89" s="94"/>
      <c r="PXC89" s="94"/>
      <c r="PXD89" s="94"/>
      <c r="PXE89" s="94"/>
      <c r="PXF89" s="94"/>
      <c r="PXG89" s="94"/>
      <c r="PXH89" s="94"/>
      <c r="PXI89" s="94"/>
      <c r="PXJ89" s="94"/>
      <c r="PXK89" s="94"/>
      <c r="PXL89" s="94"/>
      <c r="PXM89" s="94"/>
      <c r="PXN89" s="94"/>
      <c r="PXO89" s="94"/>
      <c r="PXP89" s="94"/>
      <c r="PXQ89" s="94"/>
      <c r="PXR89" s="94"/>
      <c r="PXS89" s="94"/>
      <c r="PXT89" s="94"/>
      <c r="PXU89" s="94"/>
      <c r="PXV89" s="94"/>
      <c r="PXW89" s="94"/>
      <c r="PXX89" s="94"/>
      <c r="PXY89" s="94"/>
      <c r="PXZ89" s="94"/>
      <c r="PYA89" s="94"/>
      <c r="PYB89" s="94"/>
      <c r="PYC89" s="94"/>
      <c r="PYD89" s="94"/>
      <c r="PYE89" s="94"/>
      <c r="PYF89" s="94"/>
      <c r="PYG89" s="94"/>
      <c r="PYH89" s="94"/>
      <c r="PYI89" s="94"/>
      <c r="PYJ89" s="94"/>
      <c r="PYK89" s="94"/>
      <c r="PYL89" s="94"/>
      <c r="PYM89" s="94"/>
      <c r="PYN89" s="94"/>
      <c r="PYO89" s="94"/>
      <c r="PYP89" s="94"/>
      <c r="PYQ89" s="94"/>
      <c r="PYR89" s="94"/>
      <c r="PYS89" s="94"/>
      <c r="PYT89" s="94"/>
      <c r="PYU89" s="94"/>
      <c r="PYV89" s="94"/>
      <c r="PYW89" s="94"/>
      <c r="PYX89" s="94"/>
      <c r="PYY89" s="94"/>
      <c r="PYZ89" s="94"/>
      <c r="PZA89" s="94"/>
      <c r="PZB89" s="94"/>
      <c r="PZC89" s="94"/>
      <c r="PZD89" s="94"/>
      <c r="PZE89" s="94"/>
      <c r="PZF89" s="94"/>
      <c r="PZG89" s="94"/>
      <c r="PZH89" s="94"/>
      <c r="PZI89" s="94"/>
      <c r="PZJ89" s="94"/>
      <c r="PZK89" s="94"/>
      <c r="PZL89" s="94"/>
      <c r="PZM89" s="94"/>
      <c r="PZN89" s="94"/>
      <c r="PZO89" s="94"/>
      <c r="PZP89" s="94"/>
      <c r="PZQ89" s="94"/>
      <c r="PZR89" s="94"/>
      <c r="PZS89" s="94"/>
      <c r="PZT89" s="94"/>
      <c r="PZU89" s="94"/>
      <c r="PZV89" s="94"/>
      <c r="PZW89" s="94"/>
      <c r="PZX89" s="94"/>
      <c r="PZY89" s="94"/>
      <c r="PZZ89" s="94"/>
      <c r="QAA89" s="94"/>
      <c r="QAB89" s="94"/>
      <c r="QAC89" s="94"/>
      <c r="QAD89" s="94"/>
      <c r="QAE89" s="94"/>
      <c r="QAF89" s="94"/>
      <c r="QAG89" s="94"/>
      <c r="QAH89" s="94"/>
      <c r="QAI89" s="94"/>
      <c r="QAJ89" s="94"/>
      <c r="QAK89" s="94"/>
      <c r="QAL89" s="94"/>
      <c r="QAM89" s="94"/>
      <c r="QAN89" s="94"/>
      <c r="QAO89" s="94"/>
      <c r="QAP89" s="94"/>
      <c r="QAQ89" s="94"/>
      <c r="QAR89" s="94"/>
      <c r="QAS89" s="94"/>
      <c r="QAT89" s="94"/>
      <c r="QAU89" s="94"/>
      <c r="QAV89" s="94"/>
      <c r="QAW89" s="94"/>
      <c r="QAX89" s="94"/>
      <c r="QAY89" s="94"/>
      <c r="QAZ89" s="94"/>
      <c r="QBA89" s="94"/>
      <c r="QBB89" s="94"/>
      <c r="QBC89" s="94"/>
      <c r="QBD89" s="94"/>
      <c r="QBE89" s="94"/>
      <c r="QBF89" s="94"/>
      <c r="QBG89" s="94"/>
      <c r="QBH89" s="94"/>
      <c r="QBI89" s="94"/>
      <c r="QBJ89" s="94"/>
      <c r="QBK89" s="94"/>
      <c r="QBL89" s="94"/>
      <c r="QBM89" s="94"/>
      <c r="QBN89" s="94"/>
      <c r="QBO89" s="94"/>
      <c r="QBP89" s="94"/>
      <c r="QBQ89" s="94"/>
      <c r="QBR89" s="94"/>
      <c r="QBS89" s="94"/>
      <c r="QBT89" s="94"/>
      <c r="QBU89" s="94"/>
      <c r="QBV89" s="94"/>
      <c r="QBW89" s="94"/>
      <c r="QBX89" s="94"/>
      <c r="QBY89" s="94"/>
      <c r="QBZ89" s="94"/>
      <c r="QCA89" s="94"/>
      <c r="QCB89" s="94"/>
      <c r="QCC89" s="94"/>
      <c r="QCD89" s="94"/>
      <c r="QCE89" s="94"/>
      <c r="QCF89" s="94"/>
      <c r="QCG89" s="94"/>
      <c r="QCH89" s="94"/>
      <c r="QCI89" s="94"/>
      <c r="QCJ89" s="94"/>
      <c r="QCK89" s="94"/>
      <c r="QCL89" s="94"/>
      <c r="QCM89" s="94"/>
      <c r="QCN89" s="94"/>
      <c r="QCO89" s="94"/>
      <c r="QCP89" s="94"/>
      <c r="QCQ89" s="94"/>
      <c r="QCR89" s="94"/>
      <c r="QCS89" s="94"/>
      <c r="QCT89" s="94"/>
      <c r="QCU89" s="94"/>
      <c r="QCV89" s="94"/>
      <c r="QCW89" s="94"/>
      <c r="QCX89" s="94"/>
      <c r="QCY89" s="94"/>
      <c r="QCZ89" s="94"/>
      <c r="QDA89" s="94"/>
      <c r="QDB89" s="94"/>
      <c r="QDC89" s="94"/>
      <c r="QDD89" s="94"/>
      <c r="QDE89" s="94"/>
      <c r="QDF89" s="94"/>
      <c r="QDG89" s="94"/>
      <c r="QDH89" s="94"/>
      <c r="QDI89" s="94"/>
      <c r="QDJ89" s="94"/>
      <c r="QDK89" s="94"/>
      <c r="QDL89" s="94"/>
      <c r="QDM89" s="94"/>
      <c r="QDN89" s="94"/>
      <c r="QDO89" s="94"/>
      <c r="QDP89" s="94"/>
      <c r="QDQ89" s="94"/>
      <c r="QDR89" s="94"/>
      <c r="QDS89" s="94"/>
      <c r="QDT89" s="94"/>
      <c r="QDU89" s="94"/>
      <c r="QDV89" s="94"/>
      <c r="QDW89" s="94"/>
      <c r="QDX89" s="94"/>
      <c r="QDY89" s="94"/>
      <c r="QDZ89" s="94"/>
      <c r="QEA89" s="94"/>
      <c r="QEB89" s="94"/>
      <c r="QEC89" s="94"/>
      <c r="QED89" s="94"/>
      <c r="QEE89" s="94"/>
      <c r="QEF89" s="94"/>
      <c r="QEG89" s="94"/>
      <c r="QEH89" s="94"/>
      <c r="QEI89" s="94"/>
      <c r="QEJ89" s="94"/>
      <c r="QEK89" s="94"/>
      <c r="QEL89" s="94"/>
      <c r="QEM89" s="94"/>
      <c r="QEN89" s="94"/>
      <c r="QEO89" s="94"/>
      <c r="QEP89" s="94"/>
      <c r="QEQ89" s="94"/>
      <c r="QER89" s="94"/>
      <c r="QES89" s="94"/>
      <c r="QET89" s="94"/>
      <c r="QEU89" s="94"/>
      <c r="QEV89" s="94"/>
      <c r="QEW89" s="94"/>
      <c r="QEX89" s="94"/>
      <c r="QEY89" s="94"/>
      <c r="QEZ89" s="94"/>
      <c r="QFA89" s="94"/>
      <c r="QFB89" s="94"/>
      <c r="QFC89" s="94"/>
      <c r="QFD89" s="94"/>
      <c r="QFE89" s="94"/>
      <c r="QFF89" s="94"/>
      <c r="QFG89" s="94"/>
      <c r="QFH89" s="94"/>
      <c r="QFI89" s="94"/>
      <c r="QFJ89" s="94"/>
      <c r="QFK89" s="94"/>
      <c r="QFL89" s="94"/>
      <c r="QFM89" s="94"/>
      <c r="QFN89" s="94"/>
      <c r="QFO89" s="94"/>
      <c r="QFP89" s="94"/>
      <c r="QFQ89" s="94"/>
      <c r="QFR89" s="94"/>
      <c r="QFS89" s="94"/>
      <c r="QFT89" s="94"/>
      <c r="QFU89" s="94"/>
      <c r="QFV89" s="94"/>
      <c r="QFW89" s="94"/>
      <c r="QFX89" s="94"/>
      <c r="QFY89" s="94"/>
      <c r="QFZ89" s="94"/>
      <c r="QGA89" s="94"/>
      <c r="QGB89" s="94"/>
      <c r="QGC89" s="94"/>
      <c r="QGD89" s="94"/>
      <c r="QGE89" s="94"/>
      <c r="QGF89" s="94"/>
      <c r="QGG89" s="94"/>
      <c r="QGH89" s="94"/>
      <c r="QGI89" s="94"/>
      <c r="QGJ89" s="94"/>
      <c r="QGK89" s="94"/>
      <c r="QGL89" s="94"/>
      <c r="QGM89" s="94"/>
      <c r="QGN89" s="94"/>
      <c r="QGO89" s="94"/>
      <c r="QGP89" s="94"/>
      <c r="QGQ89" s="94"/>
      <c r="QGR89" s="94"/>
      <c r="QGS89" s="94"/>
      <c r="QGT89" s="94"/>
      <c r="QGU89" s="94"/>
      <c r="QGV89" s="94"/>
      <c r="QGW89" s="94"/>
      <c r="QGX89" s="94"/>
      <c r="QGY89" s="94"/>
      <c r="QGZ89" s="94"/>
      <c r="QHA89" s="94"/>
      <c r="QHB89" s="94"/>
      <c r="QHC89" s="94"/>
      <c r="QHD89" s="94"/>
      <c r="QHE89" s="94"/>
      <c r="QHF89" s="94"/>
      <c r="QHG89" s="94"/>
      <c r="QHH89" s="94"/>
      <c r="QHI89" s="94"/>
      <c r="QHJ89" s="94"/>
      <c r="QHK89" s="94"/>
      <c r="QHL89" s="94"/>
      <c r="QHM89" s="94"/>
      <c r="QHN89" s="94"/>
      <c r="QHO89" s="94"/>
      <c r="QHP89" s="94"/>
      <c r="QHQ89" s="94"/>
      <c r="QHR89" s="94"/>
      <c r="QHS89" s="94"/>
      <c r="QHT89" s="94"/>
      <c r="QHU89" s="94"/>
      <c r="QHV89" s="94"/>
      <c r="QHW89" s="94"/>
      <c r="QHX89" s="94"/>
      <c r="QHY89" s="94"/>
      <c r="QHZ89" s="94"/>
      <c r="QIA89" s="94"/>
      <c r="QIB89" s="94"/>
      <c r="QIC89" s="94"/>
      <c r="QID89" s="94"/>
      <c r="QIE89" s="94"/>
      <c r="QIF89" s="94"/>
      <c r="QIG89" s="94"/>
      <c r="QIH89" s="94"/>
      <c r="QII89" s="94"/>
      <c r="QIJ89" s="94"/>
      <c r="QIK89" s="94"/>
      <c r="QIL89" s="94"/>
      <c r="QIM89" s="94"/>
      <c r="QIN89" s="94"/>
      <c r="QIO89" s="94"/>
      <c r="QIP89" s="94"/>
      <c r="QIQ89" s="94"/>
      <c r="QIR89" s="94"/>
      <c r="QIS89" s="94"/>
      <c r="QIT89" s="94"/>
      <c r="QIU89" s="94"/>
      <c r="QIV89" s="94"/>
      <c r="QIW89" s="94"/>
      <c r="QIX89" s="94"/>
      <c r="QIY89" s="94"/>
      <c r="QIZ89" s="94"/>
      <c r="QJA89" s="94"/>
      <c r="QJB89" s="94"/>
      <c r="QJC89" s="94"/>
      <c r="QJD89" s="94"/>
      <c r="QJE89" s="94"/>
      <c r="QJF89" s="94"/>
      <c r="QJG89" s="94"/>
      <c r="QJH89" s="94"/>
      <c r="QJI89" s="94"/>
      <c r="QJJ89" s="94"/>
      <c r="QJK89" s="94"/>
      <c r="QJL89" s="94"/>
      <c r="QJM89" s="94"/>
      <c r="QJN89" s="94"/>
      <c r="QJO89" s="94"/>
      <c r="QJP89" s="94"/>
      <c r="QJQ89" s="94"/>
      <c r="QJR89" s="94"/>
      <c r="QJS89" s="94"/>
      <c r="QJT89" s="94"/>
      <c r="QJU89" s="94"/>
      <c r="QJV89" s="94"/>
      <c r="QJW89" s="94"/>
      <c r="QJX89" s="94"/>
      <c r="QJY89" s="94"/>
      <c r="QJZ89" s="94"/>
      <c r="QKA89" s="94"/>
      <c r="QKB89" s="94"/>
      <c r="QKC89" s="94"/>
      <c r="QKD89" s="94"/>
      <c r="QKE89" s="94"/>
      <c r="QKF89" s="94"/>
      <c r="QKG89" s="94"/>
      <c r="QKH89" s="94"/>
      <c r="QKI89" s="94"/>
      <c r="QKJ89" s="94"/>
      <c r="QKK89" s="94"/>
      <c r="QKL89" s="94"/>
      <c r="QKM89" s="94"/>
      <c r="QKN89" s="94"/>
      <c r="QKO89" s="94"/>
      <c r="QKP89" s="94"/>
      <c r="QKQ89" s="94"/>
      <c r="QKR89" s="94"/>
      <c r="QKS89" s="94"/>
      <c r="QKT89" s="94"/>
      <c r="QKU89" s="94"/>
      <c r="QKV89" s="94"/>
      <c r="QKW89" s="94"/>
      <c r="QKX89" s="94"/>
      <c r="QKY89" s="94"/>
      <c r="QKZ89" s="94"/>
      <c r="QLA89" s="94"/>
      <c r="QLB89" s="94"/>
      <c r="QLC89" s="94"/>
      <c r="QLD89" s="94"/>
      <c r="QLE89" s="94"/>
      <c r="QLF89" s="94"/>
      <c r="QLG89" s="94"/>
      <c r="QLH89" s="94"/>
      <c r="QLI89" s="94"/>
      <c r="QLJ89" s="94"/>
      <c r="QLK89" s="94"/>
      <c r="QLL89" s="94"/>
      <c r="QLM89" s="94"/>
      <c r="QLN89" s="94"/>
      <c r="QLO89" s="94"/>
      <c r="QLP89" s="94"/>
      <c r="QLQ89" s="94"/>
      <c r="QLR89" s="94"/>
      <c r="QLS89" s="94"/>
      <c r="QLT89" s="94"/>
      <c r="QLU89" s="94"/>
      <c r="QLV89" s="94"/>
      <c r="QLW89" s="94"/>
      <c r="QLX89" s="94"/>
      <c r="QLY89" s="94"/>
      <c r="QLZ89" s="94"/>
      <c r="QMA89" s="94"/>
      <c r="QMB89" s="94"/>
      <c r="QMC89" s="94"/>
      <c r="QMD89" s="94"/>
      <c r="QME89" s="94"/>
      <c r="QMF89" s="94"/>
      <c r="QMG89" s="94"/>
      <c r="QMH89" s="94"/>
      <c r="QMI89" s="94"/>
      <c r="QMJ89" s="94"/>
      <c r="QMK89" s="94"/>
      <c r="QML89" s="94"/>
      <c r="QMM89" s="94"/>
      <c r="QMN89" s="94"/>
      <c r="QMO89" s="94"/>
      <c r="QMP89" s="94"/>
      <c r="QMQ89" s="94"/>
      <c r="QMR89" s="94"/>
      <c r="QMS89" s="94"/>
      <c r="QMT89" s="94"/>
      <c r="QMU89" s="94"/>
      <c r="QMV89" s="94"/>
      <c r="QMW89" s="94"/>
      <c r="QMX89" s="94"/>
      <c r="QMY89" s="94"/>
      <c r="QMZ89" s="94"/>
      <c r="QNA89" s="94"/>
      <c r="QNB89" s="94"/>
      <c r="QNC89" s="94"/>
      <c r="QND89" s="94"/>
      <c r="QNE89" s="94"/>
      <c r="QNF89" s="94"/>
      <c r="QNG89" s="94"/>
      <c r="QNH89" s="94"/>
      <c r="QNI89" s="94"/>
      <c r="QNJ89" s="94"/>
      <c r="QNK89" s="94"/>
      <c r="QNL89" s="94"/>
      <c r="QNM89" s="94"/>
      <c r="QNN89" s="94"/>
      <c r="QNO89" s="94"/>
      <c r="QNP89" s="94"/>
      <c r="QNQ89" s="94"/>
      <c r="QNR89" s="94"/>
      <c r="QNS89" s="94"/>
      <c r="QNT89" s="94"/>
      <c r="QNU89" s="94"/>
      <c r="QNV89" s="94"/>
      <c r="QNW89" s="94"/>
      <c r="QNX89" s="94"/>
      <c r="QNY89" s="94"/>
      <c r="QNZ89" s="94"/>
      <c r="QOA89" s="94"/>
      <c r="QOB89" s="94"/>
      <c r="QOC89" s="94"/>
      <c r="QOD89" s="94"/>
      <c r="QOE89" s="94"/>
      <c r="QOF89" s="94"/>
      <c r="QOG89" s="94"/>
      <c r="QOH89" s="94"/>
      <c r="QOI89" s="94"/>
      <c r="QOJ89" s="94"/>
      <c r="QOK89" s="94"/>
      <c r="QOL89" s="94"/>
      <c r="QOM89" s="94"/>
      <c r="QON89" s="94"/>
      <c r="QOO89" s="94"/>
      <c r="QOP89" s="94"/>
      <c r="QOQ89" s="94"/>
      <c r="QOR89" s="94"/>
      <c r="QOS89" s="94"/>
      <c r="QOT89" s="94"/>
      <c r="QOU89" s="94"/>
      <c r="QOV89" s="94"/>
      <c r="QOW89" s="94"/>
      <c r="QOX89" s="94"/>
      <c r="QOY89" s="94"/>
      <c r="QOZ89" s="94"/>
      <c r="QPA89" s="94"/>
      <c r="QPB89" s="94"/>
      <c r="QPC89" s="94"/>
      <c r="QPD89" s="94"/>
      <c r="QPE89" s="94"/>
      <c r="QPF89" s="94"/>
      <c r="QPG89" s="94"/>
      <c r="QPH89" s="94"/>
      <c r="QPI89" s="94"/>
      <c r="QPJ89" s="94"/>
      <c r="QPK89" s="94"/>
      <c r="QPL89" s="94"/>
      <c r="QPM89" s="94"/>
      <c r="QPN89" s="94"/>
      <c r="QPO89" s="94"/>
      <c r="QPP89" s="94"/>
      <c r="QPQ89" s="94"/>
      <c r="QPR89" s="94"/>
      <c r="QPS89" s="94"/>
      <c r="QPT89" s="94"/>
      <c r="QPU89" s="94"/>
      <c r="QPV89" s="94"/>
      <c r="QPW89" s="94"/>
      <c r="QPX89" s="94"/>
      <c r="QPY89" s="94"/>
      <c r="QPZ89" s="94"/>
      <c r="QQA89" s="94"/>
      <c r="QQB89" s="94"/>
      <c r="QQC89" s="94"/>
      <c r="QQD89" s="94"/>
      <c r="QQE89" s="94"/>
      <c r="QQF89" s="94"/>
      <c r="QQG89" s="94"/>
      <c r="QQH89" s="94"/>
      <c r="QQI89" s="94"/>
      <c r="QQJ89" s="94"/>
      <c r="QQK89" s="94"/>
      <c r="QQL89" s="94"/>
      <c r="QQM89" s="94"/>
      <c r="QQN89" s="94"/>
      <c r="QQO89" s="94"/>
      <c r="QQP89" s="94"/>
      <c r="QQQ89" s="94"/>
      <c r="QQR89" s="94"/>
      <c r="QQS89" s="94"/>
      <c r="QQT89" s="94"/>
      <c r="QQU89" s="94"/>
      <c r="QQV89" s="94"/>
      <c r="QQW89" s="94"/>
      <c r="QQX89" s="94"/>
      <c r="QQY89" s="94"/>
      <c r="QQZ89" s="94"/>
      <c r="QRA89" s="94"/>
      <c r="QRB89" s="94"/>
      <c r="QRC89" s="94"/>
      <c r="QRD89" s="94"/>
      <c r="QRE89" s="94"/>
      <c r="QRF89" s="94"/>
      <c r="QRG89" s="94"/>
      <c r="QRH89" s="94"/>
      <c r="QRI89" s="94"/>
      <c r="QRJ89" s="94"/>
      <c r="QRK89" s="94"/>
      <c r="QRL89" s="94"/>
      <c r="QRM89" s="94"/>
      <c r="QRN89" s="94"/>
      <c r="QRO89" s="94"/>
      <c r="QRP89" s="94"/>
      <c r="QRQ89" s="94"/>
      <c r="QRR89" s="94"/>
      <c r="QRS89" s="94"/>
      <c r="QRT89" s="94"/>
      <c r="QRU89" s="94"/>
      <c r="QRV89" s="94"/>
      <c r="QRW89" s="94"/>
      <c r="QRX89" s="94"/>
      <c r="QRY89" s="94"/>
      <c r="QRZ89" s="94"/>
      <c r="QSA89" s="94"/>
      <c r="QSB89" s="94"/>
      <c r="QSC89" s="94"/>
      <c r="QSD89" s="94"/>
      <c r="QSE89" s="94"/>
      <c r="QSF89" s="94"/>
      <c r="QSG89" s="94"/>
      <c r="QSH89" s="94"/>
      <c r="QSI89" s="94"/>
      <c r="QSJ89" s="94"/>
      <c r="QSK89" s="94"/>
      <c r="QSL89" s="94"/>
      <c r="QSM89" s="94"/>
      <c r="QSN89" s="94"/>
      <c r="QSO89" s="94"/>
      <c r="QSP89" s="94"/>
      <c r="QSQ89" s="94"/>
      <c r="QSR89" s="94"/>
      <c r="QSS89" s="94"/>
      <c r="QST89" s="94"/>
      <c r="QSU89" s="94"/>
      <c r="QSV89" s="94"/>
      <c r="QSW89" s="94"/>
      <c r="QSX89" s="94"/>
      <c r="QSY89" s="94"/>
      <c r="QSZ89" s="94"/>
      <c r="QTA89" s="94"/>
      <c r="QTB89" s="94"/>
      <c r="QTC89" s="94"/>
      <c r="QTD89" s="94"/>
      <c r="QTE89" s="94"/>
      <c r="QTF89" s="94"/>
      <c r="QTG89" s="94"/>
      <c r="QTH89" s="94"/>
      <c r="QTI89" s="94"/>
      <c r="QTJ89" s="94"/>
      <c r="QTK89" s="94"/>
      <c r="QTL89" s="94"/>
      <c r="QTM89" s="94"/>
      <c r="QTN89" s="94"/>
      <c r="QTO89" s="94"/>
      <c r="QTP89" s="94"/>
      <c r="QTQ89" s="94"/>
      <c r="QTR89" s="94"/>
      <c r="QTS89" s="94"/>
      <c r="QTT89" s="94"/>
      <c r="QTU89" s="94"/>
      <c r="QTV89" s="94"/>
      <c r="QTW89" s="94"/>
      <c r="QTX89" s="94"/>
      <c r="QTY89" s="94"/>
      <c r="QTZ89" s="94"/>
      <c r="QUA89" s="94"/>
      <c r="QUB89" s="94"/>
      <c r="QUC89" s="94"/>
      <c r="QUD89" s="94"/>
      <c r="QUE89" s="94"/>
      <c r="QUF89" s="94"/>
      <c r="QUG89" s="94"/>
      <c r="QUH89" s="94"/>
      <c r="QUI89" s="94"/>
      <c r="QUJ89" s="94"/>
      <c r="QUK89" s="94"/>
      <c r="QUL89" s="94"/>
      <c r="QUM89" s="94"/>
      <c r="QUN89" s="94"/>
      <c r="QUO89" s="94"/>
      <c r="QUP89" s="94"/>
      <c r="QUQ89" s="94"/>
      <c r="QUR89" s="94"/>
      <c r="QUS89" s="94"/>
      <c r="QUT89" s="94"/>
      <c r="QUU89" s="94"/>
      <c r="QUV89" s="94"/>
      <c r="QUW89" s="94"/>
      <c r="QUX89" s="94"/>
      <c r="QUY89" s="94"/>
      <c r="QUZ89" s="94"/>
      <c r="QVA89" s="94"/>
      <c r="QVB89" s="94"/>
      <c r="QVC89" s="94"/>
      <c r="QVD89" s="94"/>
      <c r="QVE89" s="94"/>
      <c r="QVF89" s="94"/>
      <c r="QVG89" s="94"/>
      <c r="QVH89" s="94"/>
      <c r="QVI89" s="94"/>
      <c r="QVJ89" s="94"/>
      <c r="QVK89" s="94"/>
      <c r="QVL89" s="94"/>
      <c r="QVM89" s="94"/>
      <c r="QVN89" s="94"/>
      <c r="QVO89" s="94"/>
      <c r="QVP89" s="94"/>
      <c r="QVQ89" s="94"/>
      <c r="QVR89" s="94"/>
      <c r="QVS89" s="94"/>
      <c r="QVT89" s="94"/>
      <c r="QVU89" s="94"/>
      <c r="QVV89" s="94"/>
      <c r="QVW89" s="94"/>
      <c r="QVX89" s="94"/>
      <c r="QVY89" s="94"/>
      <c r="QVZ89" s="94"/>
      <c r="QWA89" s="94"/>
      <c r="QWB89" s="94"/>
      <c r="QWC89" s="94"/>
      <c r="QWD89" s="94"/>
      <c r="QWE89" s="94"/>
      <c r="QWF89" s="94"/>
      <c r="QWG89" s="94"/>
      <c r="QWH89" s="94"/>
      <c r="QWI89" s="94"/>
      <c r="QWJ89" s="94"/>
      <c r="QWK89" s="94"/>
      <c r="QWL89" s="94"/>
      <c r="QWM89" s="94"/>
      <c r="QWN89" s="94"/>
      <c r="QWO89" s="94"/>
      <c r="QWP89" s="94"/>
      <c r="QWQ89" s="94"/>
      <c r="QWR89" s="94"/>
      <c r="QWS89" s="94"/>
      <c r="QWT89" s="94"/>
      <c r="QWU89" s="94"/>
      <c r="QWV89" s="94"/>
      <c r="QWW89" s="94"/>
      <c r="QWX89" s="94"/>
      <c r="QWY89" s="94"/>
      <c r="QWZ89" s="94"/>
      <c r="QXA89" s="94"/>
      <c r="QXB89" s="94"/>
      <c r="QXC89" s="94"/>
      <c r="QXD89" s="94"/>
      <c r="QXE89" s="94"/>
      <c r="QXF89" s="94"/>
      <c r="QXG89" s="94"/>
      <c r="QXH89" s="94"/>
      <c r="QXI89" s="94"/>
      <c r="QXJ89" s="94"/>
      <c r="QXK89" s="94"/>
      <c r="QXL89" s="94"/>
      <c r="QXM89" s="94"/>
      <c r="QXN89" s="94"/>
      <c r="QXO89" s="94"/>
      <c r="QXP89" s="94"/>
      <c r="QXQ89" s="94"/>
      <c r="QXR89" s="94"/>
      <c r="QXS89" s="94"/>
      <c r="QXT89" s="94"/>
      <c r="QXU89" s="94"/>
      <c r="QXV89" s="94"/>
      <c r="QXW89" s="94"/>
      <c r="QXX89" s="94"/>
      <c r="QXY89" s="94"/>
      <c r="QXZ89" s="94"/>
      <c r="QYA89" s="94"/>
      <c r="QYB89" s="94"/>
      <c r="QYC89" s="94"/>
      <c r="QYD89" s="94"/>
      <c r="QYE89" s="94"/>
      <c r="QYF89" s="94"/>
      <c r="QYG89" s="94"/>
      <c r="QYH89" s="94"/>
      <c r="QYI89" s="94"/>
      <c r="QYJ89" s="94"/>
      <c r="QYK89" s="94"/>
      <c r="QYL89" s="94"/>
      <c r="QYM89" s="94"/>
      <c r="QYN89" s="94"/>
      <c r="QYO89" s="94"/>
      <c r="QYP89" s="94"/>
      <c r="QYQ89" s="94"/>
      <c r="QYR89" s="94"/>
      <c r="QYS89" s="94"/>
      <c r="QYT89" s="94"/>
      <c r="QYU89" s="94"/>
      <c r="QYV89" s="94"/>
      <c r="QYW89" s="94"/>
      <c r="QYX89" s="94"/>
      <c r="QYY89" s="94"/>
      <c r="QYZ89" s="94"/>
      <c r="QZA89" s="94"/>
      <c r="QZB89" s="94"/>
      <c r="QZC89" s="94"/>
      <c r="QZD89" s="94"/>
      <c r="QZE89" s="94"/>
      <c r="QZF89" s="94"/>
      <c r="QZG89" s="94"/>
      <c r="QZH89" s="94"/>
      <c r="QZI89" s="94"/>
      <c r="QZJ89" s="94"/>
      <c r="QZK89" s="94"/>
      <c r="QZL89" s="94"/>
      <c r="QZM89" s="94"/>
      <c r="QZN89" s="94"/>
      <c r="QZO89" s="94"/>
      <c r="QZP89" s="94"/>
      <c r="QZQ89" s="94"/>
      <c r="QZR89" s="94"/>
      <c r="QZS89" s="94"/>
      <c r="QZT89" s="94"/>
      <c r="QZU89" s="94"/>
      <c r="QZV89" s="94"/>
      <c r="QZW89" s="94"/>
      <c r="QZX89" s="94"/>
      <c r="QZY89" s="94"/>
      <c r="QZZ89" s="94"/>
      <c r="RAA89" s="94"/>
      <c r="RAB89" s="94"/>
      <c r="RAC89" s="94"/>
      <c r="RAD89" s="94"/>
      <c r="RAE89" s="94"/>
      <c r="RAF89" s="94"/>
      <c r="RAG89" s="94"/>
      <c r="RAH89" s="94"/>
      <c r="RAI89" s="94"/>
      <c r="RAJ89" s="94"/>
      <c r="RAK89" s="94"/>
      <c r="RAL89" s="94"/>
      <c r="RAM89" s="94"/>
      <c r="RAN89" s="94"/>
      <c r="RAO89" s="94"/>
      <c r="RAP89" s="94"/>
      <c r="RAQ89" s="94"/>
      <c r="RAR89" s="94"/>
      <c r="RAS89" s="94"/>
      <c r="RAT89" s="94"/>
      <c r="RAU89" s="94"/>
      <c r="RAV89" s="94"/>
      <c r="RAW89" s="94"/>
      <c r="RAX89" s="94"/>
      <c r="RAY89" s="94"/>
      <c r="RAZ89" s="94"/>
      <c r="RBA89" s="94"/>
      <c r="RBB89" s="94"/>
      <c r="RBC89" s="94"/>
      <c r="RBD89" s="94"/>
      <c r="RBE89" s="94"/>
      <c r="RBF89" s="94"/>
      <c r="RBG89" s="94"/>
      <c r="RBH89" s="94"/>
      <c r="RBI89" s="94"/>
      <c r="RBJ89" s="94"/>
      <c r="RBK89" s="94"/>
      <c r="RBL89" s="94"/>
      <c r="RBM89" s="94"/>
      <c r="RBN89" s="94"/>
      <c r="RBO89" s="94"/>
      <c r="RBP89" s="94"/>
      <c r="RBQ89" s="94"/>
      <c r="RBR89" s="94"/>
      <c r="RBS89" s="94"/>
      <c r="RBT89" s="94"/>
      <c r="RBU89" s="94"/>
      <c r="RBV89" s="94"/>
      <c r="RBW89" s="94"/>
      <c r="RBX89" s="94"/>
      <c r="RBY89" s="94"/>
      <c r="RBZ89" s="94"/>
      <c r="RCA89" s="94"/>
      <c r="RCB89" s="94"/>
      <c r="RCC89" s="94"/>
      <c r="RCD89" s="94"/>
      <c r="RCE89" s="94"/>
      <c r="RCF89" s="94"/>
      <c r="RCG89" s="94"/>
      <c r="RCH89" s="94"/>
      <c r="RCI89" s="94"/>
      <c r="RCJ89" s="94"/>
      <c r="RCK89" s="94"/>
      <c r="RCL89" s="94"/>
      <c r="RCM89" s="94"/>
      <c r="RCN89" s="94"/>
      <c r="RCO89" s="94"/>
      <c r="RCP89" s="94"/>
      <c r="RCQ89" s="94"/>
      <c r="RCR89" s="94"/>
      <c r="RCS89" s="94"/>
      <c r="RCT89" s="94"/>
      <c r="RCU89" s="94"/>
      <c r="RCV89" s="94"/>
      <c r="RCW89" s="94"/>
      <c r="RCX89" s="94"/>
      <c r="RCY89" s="94"/>
      <c r="RCZ89" s="94"/>
      <c r="RDA89" s="94"/>
      <c r="RDB89" s="94"/>
      <c r="RDC89" s="94"/>
      <c r="RDD89" s="94"/>
      <c r="RDE89" s="94"/>
      <c r="RDF89" s="94"/>
      <c r="RDG89" s="94"/>
      <c r="RDH89" s="94"/>
      <c r="RDI89" s="94"/>
      <c r="RDJ89" s="94"/>
      <c r="RDK89" s="94"/>
      <c r="RDL89" s="94"/>
      <c r="RDM89" s="94"/>
      <c r="RDN89" s="94"/>
      <c r="RDO89" s="94"/>
      <c r="RDP89" s="94"/>
      <c r="RDQ89" s="94"/>
      <c r="RDR89" s="94"/>
      <c r="RDS89" s="94"/>
      <c r="RDT89" s="94"/>
      <c r="RDU89" s="94"/>
      <c r="RDV89" s="94"/>
      <c r="RDW89" s="94"/>
      <c r="RDX89" s="94"/>
      <c r="RDY89" s="94"/>
      <c r="RDZ89" s="94"/>
      <c r="REA89" s="94"/>
      <c r="REB89" s="94"/>
      <c r="REC89" s="94"/>
      <c r="RED89" s="94"/>
      <c r="REE89" s="94"/>
      <c r="REF89" s="94"/>
      <c r="REG89" s="94"/>
      <c r="REH89" s="94"/>
      <c r="REI89" s="94"/>
      <c r="REJ89" s="94"/>
      <c r="REK89" s="94"/>
      <c r="REL89" s="94"/>
      <c r="REM89" s="94"/>
      <c r="REN89" s="94"/>
      <c r="REO89" s="94"/>
      <c r="REP89" s="94"/>
      <c r="REQ89" s="94"/>
      <c r="RER89" s="94"/>
      <c r="RES89" s="94"/>
      <c r="RET89" s="94"/>
      <c r="REU89" s="94"/>
      <c r="REV89" s="94"/>
      <c r="REW89" s="94"/>
      <c r="REX89" s="94"/>
      <c r="REY89" s="94"/>
      <c r="REZ89" s="94"/>
      <c r="RFA89" s="94"/>
      <c r="RFB89" s="94"/>
      <c r="RFC89" s="94"/>
      <c r="RFD89" s="94"/>
      <c r="RFE89" s="94"/>
      <c r="RFF89" s="94"/>
      <c r="RFG89" s="94"/>
      <c r="RFH89" s="94"/>
      <c r="RFI89" s="94"/>
      <c r="RFJ89" s="94"/>
      <c r="RFK89" s="94"/>
      <c r="RFL89" s="94"/>
      <c r="RFM89" s="94"/>
      <c r="RFN89" s="94"/>
      <c r="RFO89" s="94"/>
      <c r="RFP89" s="94"/>
      <c r="RFQ89" s="94"/>
      <c r="RFR89" s="94"/>
      <c r="RFS89" s="94"/>
      <c r="RFT89" s="94"/>
      <c r="RFU89" s="94"/>
      <c r="RFV89" s="94"/>
      <c r="RFW89" s="94"/>
      <c r="RFX89" s="94"/>
      <c r="RFY89" s="94"/>
      <c r="RFZ89" s="94"/>
      <c r="RGA89" s="94"/>
      <c r="RGB89" s="94"/>
      <c r="RGC89" s="94"/>
      <c r="RGD89" s="94"/>
      <c r="RGE89" s="94"/>
      <c r="RGF89" s="94"/>
      <c r="RGG89" s="94"/>
      <c r="RGH89" s="94"/>
      <c r="RGI89" s="94"/>
      <c r="RGJ89" s="94"/>
      <c r="RGK89" s="94"/>
      <c r="RGL89" s="94"/>
      <c r="RGM89" s="94"/>
      <c r="RGN89" s="94"/>
      <c r="RGO89" s="94"/>
      <c r="RGP89" s="94"/>
      <c r="RGQ89" s="94"/>
      <c r="RGR89" s="94"/>
      <c r="RGS89" s="94"/>
      <c r="RGT89" s="94"/>
      <c r="RGU89" s="94"/>
      <c r="RGV89" s="94"/>
      <c r="RGW89" s="94"/>
      <c r="RGX89" s="94"/>
      <c r="RGY89" s="94"/>
      <c r="RGZ89" s="94"/>
      <c r="RHA89" s="94"/>
      <c r="RHB89" s="94"/>
      <c r="RHC89" s="94"/>
      <c r="RHD89" s="94"/>
      <c r="RHE89" s="94"/>
      <c r="RHF89" s="94"/>
      <c r="RHG89" s="94"/>
      <c r="RHH89" s="94"/>
      <c r="RHI89" s="94"/>
      <c r="RHJ89" s="94"/>
      <c r="RHK89" s="94"/>
      <c r="RHL89" s="94"/>
      <c r="RHM89" s="94"/>
      <c r="RHN89" s="94"/>
      <c r="RHO89" s="94"/>
      <c r="RHP89" s="94"/>
      <c r="RHQ89" s="94"/>
      <c r="RHR89" s="94"/>
      <c r="RHS89" s="94"/>
      <c r="RHT89" s="94"/>
      <c r="RHU89" s="94"/>
      <c r="RHV89" s="94"/>
      <c r="RHW89" s="94"/>
      <c r="RHX89" s="94"/>
      <c r="RHY89" s="94"/>
      <c r="RHZ89" s="94"/>
      <c r="RIA89" s="94"/>
      <c r="RIB89" s="94"/>
      <c r="RIC89" s="94"/>
      <c r="RID89" s="94"/>
      <c r="RIE89" s="94"/>
      <c r="RIF89" s="94"/>
      <c r="RIG89" s="94"/>
      <c r="RIH89" s="94"/>
      <c r="RII89" s="94"/>
      <c r="RIJ89" s="94"/>
      <c r="RIK89" s="94"/>
      <c r="RIL89" s="94"/>
      <c r="RIM89" s="94"/>
      <c r="RIN89" s="94"/>
      <c r="RIO89" s="94"/>
      <c r="RIP89" s="94"/>
      <c r="RIQ89" s="94"/>
      <c r="RIR89" s="94"/>
      <c r="RIS89" s="94"/>
      <c r="RIT89" s="94"/>
      <c r="RIU89" s="94"/>
      <c r="RIV89" s="94"/>
      <c r="RIW89" s="94"/>
      <c r="RIX89" s="94"/>
      <c r="RIY89" s="94"/>
      <c r="RIZ89" s="94"/>
      <c r="RJA89" s="94"/>
      <c r="RJB89" s="94"/>
      <c r="RJC89" s="94"/>
      <c r="RJD89" s="94"/>
      <c r="RJE89" s="94"/>
      <c r="RJF89" s="94"/>
      <c r="RJG89" s="94"/>
      <c r="RJH89" s="94"/>
      <c r="RJI89" s="94"/>
      <c r="RJJ89" s="94"/>
      <c r="RJK89" s="94"/>
      <c r="RJL89" s="94"/>
      <c r="RJM89" s="94"/>
      <c r="RJN89" s="94"/>
      <c r="RJO89" s="94"/>
      <c r="RJP89" s="94"/>
      <c r="RJQ89" s="94"/>
      <c r="RJR89" s="94"/>
      <c r="RJS89" s="94"/>
      <c r="RJT89" s="94"/>
      <c r="RJU89" s="94"/>
      <c r="RJV89" s="94"/>
      <c r="RJW89" s="94"/>
      <c r="RJX89" s="94"/>
      <c r="RJY89" s="94"/>
      <c r="RJZ89" s="94"/>
      <c r="RKA89" s="94"/>
      <c r="RKB89" s="94"/>
      <c r="RKC89" s="94"/>
      <c r="RKD89" s="94"/>
      <c r="RKE89" s="94"/>
      <c r="RKF89" s="94"/>
      <c r="RKG89" s="94"/>
      <c r="RKH89" s="94"/>
      <c r="RKI89" s="94"/>
      <c r="RKJ89" s="94"/>
      <c r="RKK89" s="94"/>
      <c r="RKL89" s="94"/>
      <c r="RKM89" s="94"/>
      <c r="RKN89" s="94"/>
      <c r="RKO89" s="94"/>
      <c r="RKP89" s="94"/>
      <c r="RKQ89" s="94"/>
      <c r="RKR89" s="94"/>
      <c r="RKS89" s="94"/>
      <c r="RKT89" s="94"/>
      <c r="RKU89" s="94"/>
      <c r="RKV89" s="94"/>
      <c r="RKW89" s="94"/>
      <c r="RKX89" s="94"/>
      <c r="RKY89" s="94"/>
      <c r="RKZ89" s="94"/>
      <c r="RLA89" s="94"/>
      <c r="RLB89" s="94"/>
      <c r="RLC89" s="94"/>
      <c r="RLD89" s="94"/>
      <c r="RLE89" s="94"/>
      <c r="RLF89" s="94"/>
      <c r="RLG89" s="94"/>
      <c r="RLH89" s="94"/>
      <c r="RLI89" s="94"/>
      <c r="RLJ89" s="94"/>
      <c r="RLK89" s="94"/>
      <c r="RLL89" s="94"/>
      <c r="RLM89" s="94"/>
      <c r="RLN89" s="94"/>
      <c r="RLO89" s="94"/>
      <c r="RLP89" s="94"/>
      <c r="RLQ89" s="94"/>
      <c r="RLR89" s="94"/>
      <c r="RLS89" s="94"/>
      <c r="RLT89" s="94"/>
      <c r="RLU89" s="94"/>
      <c r="RLV89" s="94"/>
      <c r="RLW89" s="94"/>
      <c r="RLX89" s="94"/>
      <c r="RLY89" s="94"/>
      <c r="RLZ89" s="94"/>
      <c r="RMA89" s="94"/>
      <c r="RMB89" s="94"/>
      <c r="RMC89" s="94"/>
      <c r="RMD89" s="94"/>
      <c r="RME89" s="94"/>
      <c r="RMF89" s="94"/>
      <c r="RMG89" s="94"/>
      <c r="RMH89" s="94"/>
      <c r="RMI89" s="94"/>
      <c r="RMJ89" s="94"/>
      <c r="RMK89" s="94"/>
      <c r="RML89" s="94"/>
      <c r="RMM89" s="94"/>
      <c r="RMN89" s="94"/>
      <c r="RMO89" s="94"/>
      <c r="RMP89" s="94"/>
      <c r="RMQ89" s="94"/>
      <c r="RMR89" s="94"/>
      <c r="RMS89" s="94"/>
      <c r="RMT89" s="94"/>
      <c r="RMU89" s="94"/>
      <c r="RMV89" s="94"/>
      <c r="RMW89" s="94"/>
      <c r="RMX89" s="94"/>
      <c r="RMY89" s="94"/>
      <c r="RMZ89" s="94"/>
      <c r="RNA89" s="94"/>
      <c r="RNB89" s="94"/>
      <c r="RNC89" s="94"/>
      <c r="RND89" s="94"/>
      <c r="RNE89" s="94"/>
      <c r="RNF89" s="94"/>
      <c r="RNG89" s="94"/>
      <c r="RNH89" s="94"/>
      <c r="RNI89" s="94"/>
      <c r="RNJ89" s="94"/>
      <c r="RNK89" s="94"/>
      <c r="RNL89" s="94"/>
      <c r="RNM89" s="94"/>
      <c r="RNN89" s="94"/>
      <c r="RNO89" s="94"/>
      <c r="RNP89" s="94"/>
      <c r="RNQ89" s="94"/>
      <c r="RNR89" s="94"/>
      <c r="RNS89" s="94"/>
      <c r="RNT89" s="94"/>
      <c r="RNU89" s="94"/>
      <c r="RNV89" s="94"/>
      <c r="RNW89" s="94"/>
      <c r="RNX89" s="94"/>
      <c r="RNY89" s="94"/>
      <c r="RNZ89" s="94"/>
      <c r="ROA89" s="94"/>
      <c r="ROB89" s="94"/>
      <c r="ROC89" s="94"/>
      <c r="ROD89" s="94"/>
      <c r="ROE89" s="94"/>
      <c r="ROF89" s="94"/>
      <c r="ROG89" s="94"/>
      <c r="ROH89" s="94"/>
      <c r="ROI89" s="94"/>
      <c r="ROJ89" s="94"/>
      <c r="ROK89" s="94"/>
      <c r="ROL89" s="94"/>
      <c r="ROM89" s="94"/>
      <c r="RON89" s="94"/>
      <c r="ROO89" s="94"/>
      <c r="ROP89" s="94"/>
      <c r="ROQ89" s="94"/>
      <c r="ROR89" s="94"/>
      <c r="ROS89" s="94"/>
      <c r="ROT89" s="94"/>
      <c r="ROU89" s="94"/>
      <c r="ROV89" s="94"/>
      <c r="ROW89" s="94"/>
      <c r="ROX89" s="94"/>
      <c r="ROY89" s="94"/>
      <c r="ROZ89" s="94"/>
      <c r="RPA89" s="94"/>
      <c r="RPB89" s="94"/>
      <c r="RPC89" s="94"/>
      <c r="RPD89" s="94"/>
      <c r="RPE89" s="94"/>
      <c r="RPF89" s="94"/>
      <c r="RPG89" s="94"/>
      <c r="RPH89" s="94"/>
      <c r="RPI89" s="94"/>
      <c r="RPJ89" s="94"/>
      <c r="RPK89" s="94"/>
      <c r="RPL89" s="94"/>
      <c r="RPM89" s="94"/>
      <c r="RPN89" s="94"/>
      <c r="RPO89" s="94"/>
      <c r="RPP89" s="94"/>
      <c r="RPQ89" s="94"/>
      <c r="RPR89" s="94"/>
      <c r="RPS89" s="94"/>
      <c r="RPT89" s="94"/>
      <c r="RPU89" s="94"/>
      <c r="RPV89" s="94"/>
      <c r="RPW89" s="94"/>
      <c r="RPX89" s="94"/>
      <c r="RPY89" s="94"/>
      <c r="RPZ89" s="94"/>
      <c r="RQA89" s="94"/>
      <c r="RQB89" s="94"/>
      <c r="RQC89" s="94"/>
      <c r="RQD89" s="94"/>
      <c r="RQE89" s="94"/>
      <c r="RQF89" s="94"/>
      <c r="RQG89" s="94"/>
      <c r="RQH89" s="94"/>
      <c r="RQI89" s="94"/>
      <c r="RQJ89" s="94"/>
      <c r="RQK89" s="94"/>
      <c r="RQL89" s="94"/>
      <c r="RQM89" s="94"/>
      <c r="RQN89" s="94"/>
      <c r="RQO89" s="94"/>
      <c r="RQP89" s="94"/>
      <c r="RQQ89" s="94"/>
      <c r="RQR89" s="94"/>
      <c r="RQS89" s="94"/>
      <c r="RQT89" s="94"/>
      <c r="RQU89" s="94"/>
      <c r="RQV89" s="94"/>
      <c r="RQW89" s="94"/>
      <c r="RQX89" s="94"/>
      <c r="RQY89" s="94"/>
      <c r="RQZ89" s="94"/>
      <c r="RRA89" s="94"/>
      <c r="RRB89" s="94"/>
      <c r="RRC89" s="94"/>
      <c r="RRD89" s="94"/>
      <c r="RRE89" s="94"/>
      <c r="RRF89" s="94"/>
      <c r="RRG89" s="94"/>
      <c r="RRH89" s="94"/>
      <c r="RRI89" s="94"/>
      <c r="RRJ89" s="94"/>
      <c r="RRK89" s="94"/>
      <c r="RRL89" s="94"/>
      <c r="RRM89" s="94"/>
      <c r="RRN89" s="94"/>
      <c r="RRO89" s="94"/>
      <c r="RRP89" s="94"/>
      <c r="RRQ89" s="94"/>
      <c r="RRR89" s="94"/>
      <c r="RRS89" s="94"/>
      <c r="RRT89" s="94"/>
      <c r="RRU89" s="94"/>
      <c r="RRV89" s="94"/>
      <c r="RRW89" s="94"/>
      <c r="RRX89" s="94"/>
      <c r="RRY89" s="94"/>
      <c r="RRZ89" s="94"/>
      <c r="RSA89" s="94"/>
      <c r="RSB89" s="94"/>
      <c r="RSC89" s="94"/>
      <c r="RSD89" s="94"/>
      <c r="RSE89" s="94"/>
      <c r="RSF89" s="94"/>
      <c r="RSG89" s="94"/>
      <c r="RSH89" s="94"/>
      <c r="RSI89" s="94"/>
      <c r="RSJ89" s="94"/>
      <c r="RSK89" s="94"/>
      <c r="RSL89" s="94"/>
      <c r="RSM89" s="94"/>
      <c r="RSN89" s="94"/>
      <c r="RSO89" s="94"/>
      <c r="RSP89" s="94"/>
      <c r="RSQ89" s="94"/>
      <c r="RSR89" s="94"/>
      <c r="RSS89" s="94"/>
      <c r="RST89" s="94"/>
      <c r="RSU89" s="94"/>
      <c r="RSV89" s="94"/>
      <c r="RSW89" s="94"/>
      <c r="RSX89" s="94"/>
      <c r="RSY89" s="94"/>
      <c r="RSZ89" s="94"/>
      <c r="RTA89" s="94"/>
      <c r="RTB89" s="94"/>
      <c r="RTC89" s="94"/>
      <c r="RTD89" s="94"/>
      <c r="RTE89" s="94"/>
      <c r="RTF89" s="94"/>
      <c r="RTG89" s="94"/>
      <c r="RTH89" s="94"/>
      <c r="RTI89" s="94"/>
      <c r="RTJ89" s="94"/>
      <c r="RTK89" s="94"/>
      <c r="RTL89" s="94"/>
      <c r="RTM89" s="94"/>
      <c r="RTN89" s="94"/>
      <c r="RTO89" s="94"/>
      <c r="RTP89" s="94"/>
      <c r="RTQ89" s="94"/>
      <c r="RTR89" s="94"/>
      <c r="RTS89" s="94"/>
      <c r="RTT89" s="94"/>
      <c r="RTU89" s="94"/>
      <c r="RTV89" s="94"/>
      <c r="RTW89" s="94"/>
      <c r="RTX89" s="94"/>
      <c r="RTY89" s="94"/>
      <c r="RTZ89" s="94"/>
      <c r="RUA89" s="94"/>
      <c r="RUB89" s="94"/>
      <c r="RUC89" s="94"/>
      <c r="RUD89" s="94"/>
      <c r="RUE89" s="94"/>
      <c r="RUF89" s="94"/>
      <c r="RUG89" s="94"/>
      <c r="RUH89" s="94"/>
      <c r="RUI89" s="94"/>
      <c r="RUJ89" s="94"/>
      <c r="RUK89" s="94"/>
      <c r="RUL89" s="94"/>
      <c r="RUM89" s="94"/>
      <c r="RUN89" s="94"/>
      <c r="RUO89" s="94"/>
      <c r="RUP89" s="94"/>
      <c r="RUQ89" s="94"/>
      <c r="RUR89" s="94"/>
      <c r="RUS89" s="94"/>
      <c r="RUT89" s="94"/>
      <c r="RUU89" s="94"/>
      <c r="RUV89" s="94"/>
      <c r="RUW89" s="94"/>
      <c r="RUX89" s="94"/>
      <c r="RUY89" s="94"/>
      <c r="RUZ89" s="94"/>
      <c r="RVA89" s="94"/>
      <c r="RVB89" s="94"/>
      <c r="RVC89" s="94"/>
      <c r="RVD89" s="94"/>
      <c r="RVE89" s="94"/>
      <c r="RVF89" s="94"/>
      <c r="RVG89" s="94"/>
      <c r="RVH89" s="94"/>
      <c r="RVI89" s="94"/>
      <c r="RVJ89" s="94"/>
      <c r="RVK89" s="94"/>
      <c r="RVL89" s="94"/>
      <c r="RVM89" s="94"/>
      <c r="RVN89" s="94"/>
      <c r="RVO89" s="94"/>
      <c r="RVP89" s="94"/>
      <c r="RVQ89" s="94"/>
      <c r="RVR89" s="94"/>
      <c r="RVS89" s="94"/>
      <c r="RVT89" s="94"/>
      <c r="RVU89" s="94"/>
      <c r="RVV89" s="94"/>
      <c r="RVW89" s="94"/>
      <c r="RVX89" s="94"/>
      <c r="RVY89" s="94"/>
      <c r="RVZ89" s="94"/>
      <c r="RWA89" s="94"/>
      <c r="RWB89" s="94"/>
      <c r="RWC89" s="94"/>
      <c r="RWD89" s="94"/>
      <c r="RWE89" s="94"/>
      <c r="RWF89" s="94"/>
      <c r="RWG89" s="94"/>
      <c r="RWH89" s="94"/>
      <c r="RWI89" s="94"/>
      <c r="RWJ89" s="94"/>
      <c r="RWK89" s="94"/>
      <c r="RWL89" s="94"/>
      <c r="RWM89" s="94"/>
      <c r="RWN89" s="94"/>
      <c r="RWO89" s="94"/>
      <c r="RWP89" s="94"/>
      <c r="RWQ89" s="94"/>
      <c r="RWR89" s="94"/>
      <c r="RWS89" s="94"/>
      <c r="RWT89" s="94"/>
      <c r="RWU89" s="94"/>
      <c r="RWV89" s="94"/>
      <c r="RWW89" s="94"/>
      <c r="RWX89" s="94"/>
      <c r="RWY89" s="94"/>
      <c r="RWZ89" s="94"/>
      <c r="RXA89" s="94"/>
      <c r="RXB89" s="94"/>
      <c r="RXC89" s="94"/>
      <c r="RXD89" s="94"/>
      <c r="RXE89" s="94"/>
      <c r="RXF89" s="94"/>
      <c r="RXG89" s="94"/>
      <c r="RXH89" s="94"/>
      <c r="RXI89" s="94"/>
      <c r="RXJ89" s="94"/>
      <c r="RXK89" s="94"/>
      <c r="RXL89" s="94"/>
      <c r="RXM89" s="94"/>
      <c r="RXN89" s="94"/>
      <c r="RXO89" s="94"/>
      <c r="RXP89" s="94"/>
      <c r="RXQ89" s="94"/>
      <c r="RXR89" s="94"/>
      <c r="RXS89" s="94"/>
      <c r="RXT89" s="94"/>
      <c r="RXU89" s="94"/>
      <c r="RXV89" s="94"/>
      <c r="RXW89" s="94"/>
      <c r="RXX89" s="94"/>
      <c r="RXY89" s="94"/>
      <c r="RXZ89" s="94"/>
      <c r="RYA89" s="94"/>
      <c r="RYB89" s="94"/>
      <c r="RYC89" s="94"/>
      <c r="RYD89" s="94"/>
      <c r="RYE89" s="94"/>
      <c r="RYF89" s="94"/>
      <c r="RYG89" s="94"/>
      <c r="RYH89" s="94"/>
      <c r="RYI89" s="94"/>
      <c r="RYJ89" s="94"/>
      <c r="RYK89" s="94"/>
      <c r="RYL89" s="94"/>
      <c r="RYM89" s="94"/>
      <c r="RYN89" s="94"/>
      <c r="RYO89" s="94"/>
      <c r="RYP89" s="94"/>
      <c r="RYQ89" s="94"/>
      <c r="RYR89" s="94"/>
      <c r="RYS89" s="94"/>
      <c r="RYT89" s="94"/>
      <c r="RYU89" s="94"/>
      <c r="RYV89" s="94"/>
      <c r="RYW89" s="94"/>
      <c r="RYX89" s="94"/>
      <c r="RYY89" s="94"/>
      <c r="RYZ89" s="94"/>
      <c r="RZA89" s="94"/>
      <c r="RZB89" s="94"/>
      <c r="RZC89" s="94"/>
      <c r="RZD89" s="94"/>
      <c r="RZE89" s="94"/>
      <c r="RZF89" s="94"/>
      <c r="RZG89" s="94"/>
      <c r="RZH89" s="94"/>
      <c r="RZI89" s="94"/>
      <c r="RZJ89" s="94"/>
      <c r="RZK89" s="94"/>
      <c r="RZL89" s="94"/>
      <c r="RZM89" s="94"/>
      <c r="RZN89" s="94"/>
      <c r="RZO89" s="94"/>
      <c r="RZP89" s="94"/>
      <c r="RZQ89" s="94"/>
      <c r="RZR89" s="94"/>
      <c r="RZS89" s="94"/>
      <c r="RZT89" s="94"/>
      <c r="RZU89" s="94"/>
      <c r="RZV89" s="94"/>
      <c r="RZW89" s="94"/>
      <c r="RZX89" s="94"/>
      <c r="RZY89" s="94"/>
      <c r="RZZ89" s="94"/>
      <c r="SAA89" s="94"/>
      <c r="SAB89" s="94"/>
      <c r="SAC89" s="94"/>
      <c r="SAD89" s="94"/>
      <c r="SAE89" s="94"/>
      <c r="SAF89" s="94"/>
      <c r="SAG89" s="94"/>
      <c r="SAH89" s="94"/>
      <c r="SAI89" s="94"/>
      <c r="SAJ89" s="94"/>
      <c r="SAK89" s="94"/>
      <c r="SAL89" s="94"/>
      <c r="SAM89" s="94"/>
      <c r="SAN89" s="94"/>
      <c r="SAO89" s="94"/>
      <c r="SAP89" s="94"/>
      <c r="SAQ89" s="94"/>
      <c r="SAR89" s="94"/>
      <c r="SAS89" s="94"/>
      <c r="SAT89" s="94"/>
      <c r="SAU89" s="94"/>
      <c r="SAV89" s="94"/>
      <c r="SAW89" s="94"/>
      <c r="SAX89" s="94"/>
      <c r="SAY89" s="94"/>
      <c r="SAZ89" s="94"/>
      <c r="SBA89" s="94"/>
      <c r="SBB89" s="94"/>
      <c r="SBC89" s="94"/>
      <c r="SBD89" s="94"/>
      <c r="SBE89" s="94"/>
      <c r="SBF89" s="94"/>
      <c r="SBG89" s="94"/>
      <c r="SBH89" s="94"/>
      <c r="SBI89" s="94"/>
      <c r="SBJ89" s="94"/>
      <c r="SBK89" s="94"/>
      <c r="SBL89" s="94"/>
      <c r="SBM89" s="94"/>
      <c r="SBN89" s="94"/>
      <c r="SBO89" s="94"/>
      <c r="SBP89" s="94"/>
      <c r="SBQ89" s="94"/>
      <c r="SBR89" s="94"/>
      <c r="SBS89" s="94"/>
      <c r="SBT89" s="94"/>
      <c r="SBU89" s="94"/>
      <c r="SBV89" s="94"/>
      <c r="SBW89" s="94"/>
      <c r="SBX89" s="94"/>
      <c r="SBY89" s="94"/>
      <c r="SBZ89" s="94"/>
      <c r="SCA89" s="94"/>
      <c r="SCB89" s="94"/>
      <c r="SCC89" s="94"/>
      <c r="SCD89" s="94"/>
      <c r="SCE89" s="94"/>
      <c r="SCF89" s="94"/>
      <c r="SCG89" s="94"/>
      <c r="SCH89" s="94"/>
      <c r="SCI89" s="94"/>
      <c r="SCJ89" s="94"/>
      <c r="SCK89" s="94"/>
      <c r="SCL89" s="94"/>
      <c r="SCM89" s="94"/>
      <c r="SCN89" s="94"/>
      <c r="SCO89" s="94"/>
      <c r="SCP89" s="94"/>
      <c r="SCQ89" s="94"/>
      <c r="SCR89" s="94"/>
      <c r="SCS89" s="94"/>
      <c r="SCT89" s="94"/>
      <c r="SCU89" s="94"/>
      <c r="SCV89" s="94"/>
      <c r="SCW89" s="94"/>
      <c r="SCX89" s="94"/>
      <c r="SCY89" s="94"/>
      <c r="SCZ89" s="94"/>
      <c r="SDA89" s="94"/>
      <c r="SDB89" s="94"/>
      <c r="SDC89" s="94"/>
      <c r="SDD89" s="94"/>
      <c r="SDE89" s="94"/>
      <c r="SDF89" s="94"/>
      <c r="SDG89" s="94"/>
      <c r="SDH89" s="94"/>
      <c r="SDI89" s="94"/>
      <c r="SDJ89" s="94"/>
      <c r="SDK89" s="94"/>
      <c r="SDL89" s="94"/>
      <c r="SDM89" s="94"/>
      <c r="SDN89" s="94"/>
      <c r="SDO89" s="94"/>
      <c r="SDP89" s="94"/>
      <c r="SDQ89" s="94"/>
      <c r="SDR89" s="94"/>
      <c r="SDS89" s="94"/>
      <c r="SDT89" s="94"/>
      <c r="SDU89" s="94"/>
      <c r="SDV89" s="94"/>
      <c r="SDW89" s="94"/>
      <c r="SDX89" s="94"/>
      <c r="SDY89" s="94"/>
      <c r="SDZ89" s="94"/>
      <c r="SEA89" s="94"/>
      <c r="SEB89" s="94"/>
      <c r="SEC89" s="94"/>
      <c r="SED89" s="94"/>
      <c r="SEE89" s="94"/>
      <c r="SEF89" s="94"/>
      <c r="SEG89" s="94"/>
      <c r="SEH89" s="94"/>
      <c r="SEI89" s="94"/>
      <c r="SEJ89" s="94"/>
      <c r="SEK89" s="94"/>
      <c r="SEL89" s="94"/>
      <c r="SEM89" s="94"/>
      <c r="SEN89" s="94"/>
      <c r="SEO89" s="94"/>
      <c r="SEP89" s="94"/>
      <c r="SEQ89" s="94"/>
      <c r="SER89" s="94"/>
      <c r="SES89" s="94"/>
      <c r="SET89" s="94"/>
      <c r="SEU89" s="94"/>
      <c r="SEV89" s="94"/>
      <c r="SEW89" s="94"/>
      <c r="SEX89" s="94"/>
      <c r="SEY89" s="94"/>
      <c r="SEZ89" s="94"/>
      <c r="SFA89" s="94"/>
      <c r="SFB89" s="94"/>
      <c r="SFC89" s="94"/>
      <c r="SFD89" s="94"/>
      <c r="SFE89" s="94"/>
      <c r="SFF89" s="94"/>
      <c r="SFG89" s="94"/>
      <c r="SFH89" s="94"/>
      <c r="SFI89" s="94"/>
      <c r="SFJ89" s="94"/>
      <c r="SFK89" s="94"/>
      <c r="SFL89" s="94"/>
      <c r="SFM89" s="94"/>
      <c r="SFN89" s="94"/>
      <c r="SFO89" s="94"/>
      <c r="SFP89" s="94"/>
      <c r="SFQ89" s="94"/>
      <c r="SFR89" s="94"/>
      <c r="SFS89" s="94"/>
      <c r="SFT89" s="94"/>
      <c r="SFU89" s="94"/>
      <c r="SFV89" s="94"/>
      <c r="SFW89" s="94"/>
      <c r="SFX89" s="94"/>
      <c r="SFY89" s="94"/>
      <c r="SFZ89" s="94"/>
      <c r="SGA89" s="94"/>
      <c r="SGB89" s="94"/>
      <c r="SGC89" s="94"/>
      <c r="SGD89" s="94"/>
      <c r="SGE89" s="94"/>
      <c r="SGF89" s="94"/>
      <c r="SGG89" s="94"/>
      <c r="SGH89" s="94"/>
      <c r="SGI89" s="94"/>
      <c r="SGJ89" s="94"/>
      <c r="SGK89" s="94"/>
      <c r="SGL89" s="94"/>
      <c r="SGM89" s="94"/>
      <c r="SGN89" s="94"/>
      <c r="SGO89" s="94"/>
      <c r="SGP89" s="94"/>
      <c r="SGQ89" s="94"/>
      <c r="SGR89" s="94"/>
      <c r="SGS89" s="94"/>
      <c r="SGT89" s="94"/>
      <c r="SGU89" s="94"/>
      <c r="SGV89" s="94"/>
      <c r="SGW89" s="94"/>
      <c r="SGX89" s="94"/>
      <c r="SGY89" s="94"/>
      <c r="SGZ89" s="94"/>
      <c r="SHA89" s="94"/>
      <c r="SHB89" s="94"/>
      <c r="SHC89" s="94"/>
      <c r="SHD89" s="94"/>
      <c r="SHE89" s="94"/>
      <c r="SHF89" s="94"/>
      <c r="SHG89" s="94"/>
      <c r="SHH89" s="94"/>
      <c r="SHI89" s="94"/>
      <c r="SHJ89" s="94"/>
      <c r="SHK89" s="94"/>
      <c r="SHL89" s="94"/>
      <c r="SHM89" s="94"/>
      <c r="SHN89" s="94"/>
      <c r="SHO89" s="94"/>
      <c r="SHP89" s="94"/>
      <c r="SHQ89" s="94"/>
      <c r="SHR89" s="94"/>
      <c r="SHS89" s="94"/>
      <c r="SHT89" s="94"/>
      <c r="SHU89" s="94"/>
      <c r="SHV89" s="94"/>
      <c r="SHW89" s="94"/>
      <c r="SHX89" s="94"/>
      <c r="SHY89" s="94"/>
      <c r="SHZ89" s="94"/>
      <c r="SIA89" s="94"/>
      <c r="SIB89" s="94"/>
      <c r="SIC89" s="94"/>
      <c r="SID89" s="94"/>
      <c r="SIE89" s="94"/>
      <c r="SIF89" s="94"/>
      <c r="SIG89" s="94"/>
      <c r="SIH89" s="94"/>
      <c r="SII89" s="94"/>
      <c r="SIJ89" s="94"/>
      <c r="SIK89" s="94"/>
      <c r="SIL89" s="94"/>
      <c r="SIM89" s="94"/>
      <c r="SIN89" s="94"/>
      <c r="SIO89" s="94"/>
      <c r="SIP89" s="94"/>
      <c r="SIQ89" s="94"/>
      <c r="SIR89" s="94"/>
      <c r="SIS89" s="94"/>
      <c r="SIT89" s="94"/>
      <c r="SIU89" s="94"/>
      <c r="SIV89" s="94"/>
      <c r="SIW89" s="94"/>
      <c r="SIX89" s="94"/>
      <c r="SIY89" s="94"/>
      <c r="SIZ89" s="94"/>
      <c r="SJA89" s="94"/>
      <c r="SJB89" s="94"/>
      <c r="SJC89" s="94"/>
      <c r="SJD89" s="94"/>
      <c r="SJE89" s="94"/>
      <c r="SJF89" s="94"/>
      <c r="SJG89" s="94"/>
      <c r="SJH89" s="94"/>
      <c r="SJI89" s="94"/>
      <c r="SJJ89" s="94"/>
      <c r="SJK89" s="94"/>
      <c r="SJL89" s="94"/>
      <c r="SJM89" s="94"/>
      <c r="SJN89" s="94"/>
      <c r="SJO89" s="94"/>
      <c r="SJP89" s="94"/>
      <c r="SJQ89" s="94"/>
      <c r="SJR89" s="94"/>
      <c r="SJS89" s="94"/>
      <c r="SJT89" s="94"/>
      <c r="SJU89" s="94"/>
      <c r="SJV89" s="94"/>
      <c r="SJW89" s="94"/>
      <c r="SJX89" s="94"/>
      <c r="SJY89" s="94"/>
      <c r="SJZ89" s="94"/>
      <c r="SKA89" s="94"/>
      <c r="SKB89" s="94"/>
      <c r="SKC89" s="94"/>
      <c r="SKD89" s="94"/>
      <c r="SKE89" s="94"/>
      <c r="SKF89" s="94"/>
      <c r="SKG89" s="94"/>
      <c r="SKH89" s="94"/>
      <c r="SKI89" s="94"/>
      <c r="SKJ89" s="94"/>
      <c r="SKK89" s="94"/>
      <c r="SKL89" s="94"/>
      <c r="SKM89" s="94"/>
      <c r="SKN89" s="94"/>
      <c r="SKO89" s="94"/>
      <c r="SKP89" s="94"/>
      <c r="SKQ89" s="94"/>
      <c r="SKR89" s="94"/>
      <c r="SKS89" s="94"/>
      <c r="SKT89" s="94"/>
      <c r="SKU89" s="94"/>
      <c r="SKV89" s="94"/>
      <c r="SKW89" s="94"/>
      <c r="SKX89" s="94"/>
      <c r="SKY89" s="94"/>
      <c r="SKZ89" s="94"/>
      <c r="SLA89" s="94"/>
      <c r="SLB89" s="94"/>
      <c r="SLC89" s="94"/>
      <c r="SLD89" s="94"/>
      <c r="SLE89" s="94"/>
      <c r="SLF89" s="94"/>
      <c r="SLG89" s="94"/>
      <c r="SLH89" s="94"/>
      <c r="SLI89" s="94"/>
      <c r="SLJ89" s="94"/>
      <c r="SLK89" s="94"/>
      <c r="SLL89" s="94"/>
      <c r="SLM89" s="94"/>
      <c r="SLN89" s="94"/>
      <c r="SLO89" s="94"/>
      <c r="SLP89" s="94"/>
      <c r="SLQ89" s="94"/>
      <c r="SLR89" s="94"/>
      <c r="SLS89" s="94"/>
      <c r="SLT89" s="94"/>
      <c r="SLU89" s="94"/>
      <c r="SLV89" s="94"/>
      <c r="SLW89" s="94"/>
      <c r="SLX89" s="94"/>
      <c r="SLY89" s="94"/>
      <c r="SLZ89" s="94"/>
      <c r="SMA89" s="94"/>
      <c r="SMB89" s="94"/>
      <c r="SMC89" s="94"/>
      <c r="SMD89" s="94"/>
      <c r="SME89" s="94"/>
      <c r="SMF89" s="94"/>
      <c r="SMG89" s="94"/>
      <c r="SMH89" s="94"/>
      <c r="SMI89" s="94"/>
      <c r="SMJ89" s="94"/>
      <c r="SMK89" s="94"/>
      <c r="SML89" s="94"/>
      <c r="SMM89" s="94"/>
      <c r="SMN89" s="94"/>
      <c r="SMO89" s="94"/>
      <c r="SMP89" s="94"/>
      <c r="SMQ89" s="94"/>
      <c r="SMR89" s="94"/>
      <c r="SMS89" s="94"/>
      <c r="SMT89" s="94"/>
      <c r="SMU89" s="94"/>
      <c r="SMV89" s="94"/>
      <c r="SMW89" s="94"/>
      <c r="SMX89" s="94"/>
      <c r="SMY89" s="94"/>
      <c r="SMZ89" s="94"/>
      <c r="SNA89" s="94"/>
      <c r="SNB89" s="94"/>
      <c r="SNC89" s="94"/>
      <c r="SND89" s="94"/>
      <c r="SNE89" s="94"/>
      <c r="SNF89" s="94"/>
      <c r="SNG89" s="94"/>
      <c r="SNH89" s="94"/>
      <c r="SNI89" s="94"/>
      <c r="SNJ89" s="94"/>
      <c r="SNK89" s="94"/>
      <c r="SNL89" s="94"/>
      <c r="SNM89" s="94"/>
      <c r="SNN89" s="94"/>
      <c r="SNO89" s="94"/>
      <c r="SNP89" s="94"/>
      <c r="SNQ89" s="94"/>
      <c r="SNR89" s="94"/>
      <c r="SNS89" s="94"/>
      <c r="SNT89" s="94"/>
      <c r="SNU89" s="94"/>
      <c r="SNV89" s="94"/>
      <c r="SNW89" s="94"/>
      <c r="SNX89" s="94"/>
      <c r="SNY89" s="94"/>
      <c r="SNZ89" s="94"/>
      <c r="SOA89" s="94"/>
      <c r="SOB89" s="94"/>
      <c r="SOC89" s="94"/>
      <c r="SOD89" s="94"/>
      <c r="SOE89" s="94"/>
      <c r="SOF89" s="94"/>
      <c r="SOG89" s="94"/>
      <c r="SOH89" s="94"/>
      <c r="SOI89" s="94"/>
      <c r="SOJ89" s="94"/>
      <c r="SOK89" s="94"/>
      <c r="SOL89" s="94"/>
      <c r="SOM89" s="94"/>
      <c r="SON89" s="94"/>
      <c r="SOO89" s="94"/>
      <c r="SOP89" s="94"/>
      <c r="SOQ89" s="94"/>
      <c r="SOR89" s="94"/>
      <c r="SOS89" s="94"/>
      <c r="SOT89" s="94"/>
      <c r="SOU89" s="94"/>
      <c r="SOV89" s="94"/>
      <c r="SOW89" s="94"/>
      <c r="SOX89" s="94"/>
      <c r="SOY89" s="94"/>
      <c r="SOZ89" s="94"/>
      <c r="SPA89" s="94"/>
      <c r="SPB89" s="94"/>
      <c r="SPC89" s="94"/>
      <c r="SPD89" s="94"/>
      <c r="SPE89" s="94"/>
      <c r="SPF89" s="94"/>
      <c r="SPG89" s="94"/>
      <c r="SPH89" s="94"/>
      <c r="SPI89" s="94"/>
      <c r="SPJ89" s="94"/>
      <c r="SPK89" s="94"/>
      <c r="SPL89" s="94"/>
      <c r="SPM89" s="94"/>
      <c r="SPN89" s="94"/>
      <c r="SPO89" s="94"/>
      <c r="SPP89" s="94"/>
      <c r="SPQ89" s="94"/>
      <c r="SPR89" s="94"/>
      <c r="SPS89" s="94"/>
      <c r="SPT89" s="94"/>
      <c r="SPU89" s="94"/>
      <c r="SPV89" s="94"/>
      <c r="SPW89" s="94"/>
      <c r="SPX89" s="94"/>
      <c r="SPY89" s="94"/>
      <c r="SPZ89" s="94"/>
      <c r="SQA89" s="94"/>
      <c r="SQB89" s="94"/>
      <c r="SQC89" s="94"/>
      <c r="SQD89" s="94"/>
      <c r="SQE89" s="94"/>
      <c r="SQF89" s="94"/>
      <c r="SQG89" s="94"/>
      <c r="SQH89" s="94"/>
      <c r="SQI89" s="94"/>
      <c r="SQJ89" s="94"/>
      <c r="SQK89" s="94"/>
      <c r="SQL89" s="94"/>
      <c r="SQM89" s="94"/>
      <c r="SQN89" s="94"/>
      <c r="SQO89" s="94"/>
      <c r="SQP89" s="94"/>
      <c r="SQQ89" s="94"/>
      <c r="SQR89" s="94"/>
      <c r="SQS89" s="94"/>
      <c r="SQT89" s="94"/>
      <c r="SQU89" s="94"/>
      <c r="SQV89" s="94"/>
      <c r="SQW89" s="94"/>
      <c r="SQX89" s="94"/>
      <c r="SQY89" s="94"/>
      <c r="SQZ89" s="94"/>
      <c r="SRA89" s="94"/>
      <c r="SRB89" s="94"/>
      <c r="SRC89" s="94"/>
      <c r="SRD89" s="94"/>
      <c r="SRE89" s="94"/>
      <c r="SRF89" s="94"/>
      <c r="SRG89" s="94"/>
      <c r="SRH89" s="94"/>
      <c r="SRI89" s="94"/>
      <c r="SRJ89" s="94"/>
      <c r="SRK89" s="94"/>
      <c r="SRL89" s="94"/>
      <c r="SRM89" s="94"/>
      <c r="SRN89" s="94"/>
      <c r="SRO89" s="94"/>
      <c r="SRP89" s="94"/>
      <c r="SRQ89" s="94"/>
      <c r="SRR89" s="94"/>
      <c r="SRS89" s="94"/>
      <c r="SRT89" s="94"/>
      <c r="SRU89" s="94"/>
      <c r="SRV89" s="94"/>
      <c r="SRW89" s="94"/>
      <c r="SRX89" s="94"/>
      <c r="SRY89" s="94"/>
      <c r="SRZ89" s="94"/>
      <c r="SSA89" s="94"/>
      <c r="SSB89" s="94"/>
      <c r="SSC89" s="94"/>
      <c r="SSD89" s="94"/>
      <c r="SSE89" s="94"/>
      <c r="SSF89" s="94"/>
      <c r="SSG89" s="94"/>
      <c r="SSH89" s="94"/>
      <c r="SSI89" s="94"/>
      <c r="SSJ89" s="94"/>
      <c r="SSK89" s="94"/>
      <c r="SSL89" s="94"/>
      <c r="SSM89" s="94"/>
      <c r="SSN89" s="94"/>
      <c r="SSO89" s="94"/>
      <c r="SSP89" s="94"/>
      <c r="SSQ89" s="94"/>
      <c r="SSR89" s="94"/>
      <c r="SSS89" s="94"/>
      <c r="SST89" s="94"/>
      <c r="SSU89" s="94"/>
      <c r="SSV89" s="94"/>
      <c r="SSW89" s="94"/>
      <c r="SSX89" s="94"/>
      <c r="SSY89" s="94"/>
      <c r="SSZ89" s="94"/>
      <c r="STA89" s="94"/>
      <c r="STB89" s="94"/>
      <c r="STC89" s="94"/>
      <c r="STD89" s="94"/>
      <c r="STE89" s="94"/>
      <c r="STF89" s="94"/>
      <c r="STG89" s="94"/>
      <c r="STH89" s="94"/>
      <c r="STI89" s="94"/>
      <c r="STJ89" s="94"/>
      <c r="STK89" s="94"/>
      <c r="STL89" s="94"/>
      <c r="STM89" s="94"/>
      <c r="STN89" s="94"/>
      <c r="STO89" s="94"/>
      <c r="STP89" s="94"/>
      <c r="STQ89" s="94"/>
      <c r="STR89" s="94"/>
      <c r="STS89" s="94"/>
      <c r="STT89" s="94"/>
      <c r="STU89" s="94"/>
      <c r="STV89" s="94"/>
      <c r="STW89" s="94"/>
      <c r="STX89" s="94"/>
      <c r="STY89" s="94"/>
      <c r="STZ89" s="94"/>
      <c r="SUA89" s="94"/>
      <c r="SUB89" s="94"/>
      <c r="SUC89" s="94"/>
      <c r="SUD89" s="94"/>
      <c r="SUE89" s="94"/>
      <c r="SUF89" s="94"/>
      <c r="SUG89" s="94"/>
      <c r="SUH89" s="94"/>
      <c r="SUI89" s="94"/>
      <c r="SUJ89" s="94"/>
      <c r="SUK89" s="94"/>
      <c r="SUL89" s="94"/>
      <c r="SUM89" s="94"/>
      <c r="SUN89" s="94"/>
      <c r="SUO89" s="94"/>
      <c r="SUP89" s="94"/>
      <c r="SUQ89" s="94"/>
      <c r="SUR89" s="94"/>
      <c r="SUS89" s="94"/>
      <c r="SUT89" s="94"/>
      <c r="SUU89" s="94"/>
      <c r="SUV89" s="94"/>
      <c r="SUW89" s="94"/>
      <c r="SUX89" s="94"/>
      <c r="SUY89" s="94"/>
      <c r="SUZ89" s="94"/>
      <c r="SVA89" s="94"/>
      <c r="SVB89" s="94"/>
      <c r="SVC89" s="94"/>
      <c r="SVD89" s="94"/>
      <c r="SVE89" s="94"/>
      <c r="SVF89" s="94"/>
      <c r="SVG89" s="94"/>
      <c r="SVH89" s="94"/>
      <c r="SVI89" s="94"/>
      <c r="SVJ89" s="94"/>
      <c r="SVK89" s="94"/>
      <c r="SVL89" s="94"/>
      <c r="SVM89" s="94"/>
      <c r="SVN89" s="94"/>
      <c r="SVO89" s="94"/>
      <c r="SVP89" s="94"/>
      <c r="SVQ89" s="94"/>
      <c r="SVR89" s="94"/>
      <c r="SVS89" s="94"/>
      <c r="SVT89" s="94"/>
      <c r="SVU89" s="94"/>
      <c r="SVV89" s="94"/>
      <c r="SVW89" s="94"/>
      <c r="SVX89" s="94"/>
      <c r="SVY89" s="94"/>
      <c r="SVZ89" s="94"/>
      <c r="SWA89" s="94"/>
      <c r="SWB89" s="94"/>
      <c r="SWC89" s="94"/>
      <c r="SWD89" s="94"/>
      <c r="SWE89" s="94"/>
      <c r="SWF89" s="94"/>
      <c r="SWG89" s="94"/>
      <c r="SWH89" s="94"/>
      <c r="SWI89" s="94"/>
      <c r="SWJ89" s="94"/>
      <c r="SWK89" s="94"/>
      <c r="SWL89" s="94"/>
      <c r="SWM89" s="94"/>
      <c r="SWN89" s="94"/>
      <c r="SWO89" s="94"/>
      <c r="SWP89" s="94"/>
      <c r="SWQ89" s="94"/>
      <c r="SWR89" s="94"/>
      <c r="SWS89" s="94"/>
      <c r="SWT89" s="94"/>
      <c r="SWU89" s="94"/>
      <c r="SWV89" s="94"/>
      <c r="SWW89" s="94"/>
      <c r="SWX89" s="94"/>
      <c r="SWY89" s="94"/>
      <c r="SWZ89" s="94"/>
      <c r="SXA89" s="94"/>
      <c r="SXB89" s="94"/>
      <c r="SXC89" s="94"/>
      <c r="SXD89" s="94"/>
      <c r="SXE89" s="94"/>
      <c r="SXF89" s="94"/>
      <c r="SXG89" s="94"/>
      <c r="SXH89" s="94"/>
      <c r="SXI89" s="94"/>
      <c r="SXJ89" s="94"/>
      <c r="SXK89" s="94"/>
      <c r="SXL89" s="94"/>
      <c r="SXM89" s="94"/>
      <c r="SXN89" s="94"/>
      <c r="SXO89" s="94"/>
      <c r="SXP89" s="94"/>
      <c r="SXQ89" s="94"/>
      <c r="SXR89" s="94"/>
      <c r="SXS89" s="94"/>
      <c r="SXT89" s="94"/>
      <c r="SXU89" s="94"/>
      <c r="SXV89" s="94"/>
      <c r="SXW89" s="94"/>
      <c r="SXX89" s="94"/>
      <c r="SXY89" s="94"/>
      <c r="SXZ89" s="94"/>
      <c r="SYA89" s="94"/>
      <c r="SYB89" s="94"/>
      <c r="SYC89" s="94"/>
      <c r="SYD89" s="94"/>
      <c r="SYE89" s="94"/>
      <c r="SYF89" s="94"/>
      <c r="SYG89" s="94"/>
      <c r="SYH89" s="94"/>
      <c r="SYI89" s="94"/>
      <c r="SYJ89" s="94"/>
      <c r="SYK89" s="94"/>
      <c r="SYL89" s="94"/>
      <c r="SYM89" s="94"/>
      <c r="SYN89" s="94"/>
      <c r="SYO89" s="94"/>
      <c r="SYP89" s="94"/>
      <c r="SYQ89" s="94"/>
      <c r="SYR89" s="94"/>
      <c r="SYS89" s="94"/>
      <c r="SYT89" s="94"/>
      <c r="SYU89" s="94"/>
      <c r="SYV89" s="94"/>
      <c r="SYW89" s="94"/>
      <c r="SYX89" s="94"/>
      <c r="SYY89" s="94"/>
      <c r="SYZ89" s="94"/>
      <c r="SZA89" s="94"/>
      <c r="SZB89" s="94"/>
      <c r="SZC89" s="94"/>
      <c r="SZD89" s="94"/>
      <c r="SZE89" s="94"/>
      <c r="SZF89" s="94"/>
      <c r="SZG89" s="94"/>
      <c r="SZH89" s="94"/>
      <c r="SZI89" s="94"/>
      <c r="SZJ89" s="94"/>
      <c r="SZK89" s="94"/>
      <c r="SZL89" s="94"/>
      <c r="SZM89" s="94"/>
      <c r="SZN89" s="94"/>
      <c r="SZO89" s="94"/>
      <c r="SZP89" s="94"/>
      <c r="SZQ89" s="94"/>
      <c r="SZR89" s="94"/>
      <c r="SZS89" s="94"/>
      <c r="SZT89" s="94"/>
      <c r="SZU89" s="94"/>
      <c r="SZV89" s="94"/>
      <c r="SZW89" s="94"/>
      <c r="SZX89" s="94"/>
      <c r="SZY89" s="94"/>
      <c r="SZZ89" s="94"/>
      <c r="TAA89" s="94"/>
      <c r="TAB89" s="94"/>
      <c r="TAC89" s="94"/>
      <c r="TAD89" s="94"/>
      <c r="TAE89" s="94"/>
      <c r="TAF89" s="94"/>
      <c r="TAG89" s="94"/>
      <c r="TAH89" s="94"/>
      <c r="TAI89" s="94"/>
      <c r="TAJ89" s="94"/>
      <c r="TAK89" s="94"/>
      <c r="TAL89" s="94"/>
      <c r="TAM89" s="94"/>
      <c r="TAN89" s="94"/>
      <c r="TAO89" s="94"/>
      <c r="TAP89" s="94"/>
      <c r="TAQ89" s="94"/>
      <c r="TAR89" s="94"/>
      <c r="TAS89" s="94"/>
      <c r="TAT89" s="94"/>
      <c r="TAU89" s="94"/>
      <c r="TAV89" s="94"/>
      <c r="TAW89" s="94"/>
      <c r="TAX89" s="94"/>
      <c r="TAY89" s="94"/>
      <c r="TAZ89" s="94"/>
      <c r="TBA89" s="94"/>
      <c r="TBB89" s="94"/>
      <c r="TBC89" s="94"/>
      <c r="TBD89" s="94"/>
      <c r="TBE89" s="94"/>
      <c r="TBF89" s="94"/>
      <c r="TBG89" s="94"/>
      <c r="TBH89" s="94"/>
      <c r="TBI89" s="94"/>
      <c r="TBJ89" s="94"/>
      <c r="TBK89" s="94"/>
      <c r="TBL89" s="94"/>
      <c r="TBM89" s="94"/>
      <c r="TBN89" s="94"/>
      <c r="TBO89" s="94"/>
      <c r="TBP89" s="94"/>
      <c r="TBQ89" s="94"/>
      <c r="TBR89" s="94"/>
      <c r="TBS89" s="94"/>
      <c r="TBT89" s="94"/>
      <c r="TBU89" s="94"/>
      <c r="TBV89" s="94"/>
      <c r="TBW89" s="94"/>
      <c r="TBX89" s="94"/>
      <c r="TBY89" s="94"/>
      <c r="TBZ89" s="94"/>
      <c r="TCA89" s="94"/>
      <c r="TCB89" s="94"/>
      <c r="TCC89" s="94"/>
      <c r="TCD89" s="94"/>
      <c r="TCE89" s="94"/>
      <c r="TCF89" s="94"/>
      <c r="TCG89" s="94"/>
      <c r="TCH89" s="94"/>
      <c r="TCI89" s="94"/>
      <c r="TCJ89" s="94"/>
      <c r="TCK89" s="94"/>
      <c r="TCL89" s="94"/>
      <c r="TCM89" s="94"/>
      <c r="TCN89" s="94"/>
      <c r="TCO89" s="94"/>
      <c r="TCP89" s="94"/>
      <c r="TCQ89" s="94"/>
      <c r="TCR89" s="94"/>
      <c r="TCS89" s="94"/>
      <c r="TCT89" s="94"/>
      <c r="TCU89" s="94"/>
      <c r="TCV89" s="94"/>
      <c r="TCW89" s="94"/>
      <c r="TCX89" s="94"/>
      <c r="TCY89" s="94"/>
      <c r="TCZ89" s="94"/>
      <c r="TDA89" s="94"/>
      <c r="TDB89" s="94"/>
      <c r="TDC89" s="94"/>
      <c r="TDD89" s="94"/>
      <c r="TDE89" s="94"/>
      <c r="TDF89" s="94"/>
      <c r="TDG89" s="94"/>
      <c r="TDH89" s="94"/>
      <c r="TDI89" s="94"/>
      <c r="TDJ89" s="94"/>
      <c r="TDK89" s="94"/>
      <c r="TDL89" s="94"/>
      <c r="TDM89" s="94"/>
      <c r="TDN89" s="94"/>
      <c r="TDO89" s="94"/>
      <c r="TDP89" s="94"/>
      <c r="TDQ89" s="94"/>
      <c r="TDR89" s="94"/>
      <c r="TDS89" s="94"/>
      <c r="TDT89" s="94"/>
      <c r="TDU89" s="94"/>
      <c r="TDV89" s="94"/>
      <c r="TDW89" s="94"/>
      <c r="TDX89" s="94"/>
      <c r="TDY89" s="94"/>
      <c r="TDZ89" s="94"/>
      <c r="TEA89" s="94"/>
      <c r="TEB89" s="94"/>
      <c r="TEC89" s="94"/>
      <c r="TED89" s="94"/>
      <c r="TEE89" s="94"/>
      <c r="TEF89" s="94"/>
      <c r="TEG89" s="94"/>
      <c r="TEH89" s="94"/>
      <c r="TEI89" s="94"/>
      <c r="TEJ89" s="94"/>
      <c r="TEK89" s="94"/>
      <c r="TEL89" s="94"/>
      <c r="TEM89" s="94"/>
      <c r="TEN89" s="94"/>
      <c r="TEO89" s="94"/>
      <c r="TEP89" s="94"/>
      <c r="TEQ89" s="94"/>
      <c r="TER89" s="94"/>
      <c r="TES89" s="94"/>
      <c r="TET89" s="94"/>
      <c r="TEU89" s="94"/>
      <c r="TEV89" s="94"/>
      <c r="TEW89" s="94"/>
      <c r="TEX89" s="94"/>
      <c r="TEY89" s="94"/>
      <c r="TEZ89" s="94"/>
      <c r="TFA89" s="94"/>
      <c r="TFB89" s="94"/>
      <c r="TFC89" s="94"/>
      <c r="TFD89" s="94"/>
      <c r="TFE89" s="94"/>
      <c r="TFF89" s="94"/>
      <c r="TFG89" s="94"/>
      <c r="TFH89" s="94"/>
      <c r="TFI89" s="94"/>
      <c r="TFJ89" s="94"/>
      <c r="TFK89" s="94"/>
      <c r="TFL89" s="94"/>
      <c r="TFM89" s="94"/>
      <c r="TFN89" s="94"/>
      <c r="TFO89" s="94"/>
      <c r="TFP89" s="94"/>
      <c r="TFQ89" s="94"/>
      <c r="TFR89" s="94"/>
      <c r="TFS89" s="94"/>
      <c r="TFT89" s="94"/>
      <c r="TFU89" s="94"/>
      <c r="TFV89" s="94"/>
      <c r="TFW89" s="94"/>
      <c r="TFX89" s="94"/>
      <c r="TFY89" s="94"/>
      <c r="TFZ89" s="94"/>
      <c r="TGA89" s="94"/>
      <c r="TGB89" s="94"/>
      <c r="TGC89" s="94"/>
      <c r="TGD89" s="94"/>
      <c r="TGE89" s="94"/>
      <c r="TGF89" s="94"/>
      <c r="TGG89" s="94"/>
      <c r="TGH89" s="94"/>
      <c r="TGI89" s="94"/>
      <c r="TGJ89" s="94"/>
      <c r="TGK89" s="94"/>
      <c r="TGL89" s="94"/>
      <c r="TGM89" s="94"/>
      <c r="TGN89" s="94"/>
      <c r="TGO89" s="94"/>
      <c r="TGP89" s="94"/>
      <c r="TGQ89" s="94"/>
      <c r="TGR89" s="94"/>
      <c r="TGS89" s="94"/>
      <c r="TGT89" s="94"/>
      <c r="TGU89" s="94"/>
      <c r="TGV89" s="94"/>
      <c r="TGW89" s="94"/>
      <c r="TGX89" s="94"/>
      <c r="TGY89" s="94"/>
      <c r="TGZ89" s="94"/>
      <c r="THA89" s="94"/>
      <c r="THB89" s="94"/>
      <c r="THC89" s="94"/>
      <c r="THD89" s="94"/>
      <c r="THE89" s="94"/>
      <c r="THF89" s="94"/>
      <c r="THG89" s="94"/>
      <c r="THH89" s="94"/>
      <c r="THI89" s="94"/>
      <c r="THJ89" s="94"/>
      <c r="THK89" s="94"/>
      <c r="THL89" s="94"/>
      <c r="THM89" s="94"/>
      <c r="THN89" s="94"/>
      <c r="THO89" s="94"/>
      <c r="THP89" s="94"/>
      <c r="THQ89" s="94"/>
      <c r="THR89" s="94"/>
      <c r="THS89" s="94"/>
      <c r="THT89" s="94"/>
      <c r="THU89" s="94"/>
      <c r="THV89" s="94"/>
      <c r="THW89" s="94"/>
      <c r="THX89" s="94"/>
      <c r="THY89" s="94"/>
      <c r="THZ89" s="94"/>
      <c r="TIA89" s="94"/>
      <c r="TIB89" s="94"/>
      <c r="TIC89" s="94"/>
      <c r="TID89" s="94"/>
      <c r="TIE89" s="94"/>
      <c r="TIF89" s="94"/>
      <c r="TIG89" s="94"/>
      <c r="TIH89" s="94"/>
      <c r="TII89" s="94"/>
      <c r="TIJ89" s="94"/>
      <c r="TIK89" s="94"/>
      <c r="TIL89" s="94"/>
      <c r="TIM89" s="94"/>
      <c r="TIN89" s="94"/>
      <c r="TIO89" s="94"/>
      <c r="TIP89" s="94"/>
      <c r="TIQ89" s="94"/>
      <c r="TIR89" s="94"/>
      <c r="TIS89" s="94"/>
      <c r="TIT89" s="94"/>
      <c r="TIU89" s="94"/>
      <c r="TIV89" s="94"/>
      <c r="TIW89" s="94"/>
      <c r="TIX89" s="94"/>
      <c r="TIY89" s="94"/>
      <c r="TIZ89" s="94"/>
      <c r="TJA89" s="94"/>
      <c r="TJB89" s="94"/>
      <c r="TJC89" s="94"/>
      <c r="TJD89" s="94"/>
      <c r="TJE89" s="94"/>
      <c r="TJF89" s="94"/>
      <c r="TJG89" s="94"/>
      <c r="TJH89" s="94"/>
      <c r="TJI89" s="94"/>
      <c r="TJJ89" s="94"/>
      <c r="TJK89" s="94"/>
      <c r="TJL89" s="94"/>
      <c r="TJM89" s="94"/>
      <c r="TJN89" s="94"/>
      <c r="TJO89" s="94"/>
      <c r="TJP89" s="94"/>
      <c r="TJQ89" s="94"/>
      <c r="TJR89" s="94"/>
      <c r="TJS89" s="94"/>
      <c r="TJT89" s="94"/>
      <c r="TJU89" s="94"/>
      <c r="TJV89" s="94"/>
      <c r="TJW89" s="94"/>
      <c r="TJX89" s="94"/>
      <c r="TJY89" s="94"/>
      <c r="TJZ89" s="94"/>
      <c r="TKA89" s="94"/>
      <c r="TKB89" s="94"/>
      <c r="TKC89" s="94"/>
      <c r="TKD89" s="94"/>
      <c r="TKE89" s="94"/>
      <c r="TKF89" s="94"/>
      <c r="TKG89" s="94"/>
      <c r="TKH89" s="94"/>
      <c r="TKI89" s="94"/>
      <c r="TKJ89" s="94"/>
      <c r="TKK89" s="94"/>
      <c r="TKL89" s="94"/>
      <c r="TKM89" s="94"/>
      <c r="TKN89" s="94"/>
      <c r="TKO89" s="94"/>
      <c r="TKP89" s="94"/>
      <c r="TKQ89" s="94"/>
      <c r="TKR89" s="94"/>
      <c r="TKS89" s="94"/>
      <c r="TKT89" s="94"/>
      <c r="TKU89" s="94"/>
      <c r="TKV89" s="94"/>
      <c r="TKW89" s="94"/>
      <c r="TKX89" s="94"/>
      <c r="TKY89" s="94"/>
      <c r="TKZ89" s="94"/>
      <c r="TLA89" s="94"/>
      <c r="TLB89" s="94"/>
      <c r="TLC89" s="94"/>
      <c r="TLD89" s="94"/>
      <c r="TLE89" s="94"/>
      <c r="TLF89" s="94"/>
      <c r="TLG89" s="94"/>
      <c r="TLH89" s="94"/>
      <c r="TLI89" s="94"/>
      <c r="TLJ89" s="94"/>
      <c r="TLK89" s="94"/>
      <c r="TLL89" s="94"/>
      <c r="TLM89" s="94"/>
      <c r="TLN89" s="94"/>
      <c r="TLO89" s="94"/>
      <c r="TLP89" s="94"/>
      <c r="TLQ89" s="94"/>
      <c r="TLR89" s="94"/>
      <c r="TLS89" s="94"/>
      <c r="TLT89" s="94"/>
      <c r="TLU89" s="94"/>
      <c r="TLV89" s="94"/>
      <c r="TLW89" s="94"/>
      <c r="TLX89" s="94"/>
      <c r="TLY89" s="94"/>
      <c r="TLZ89" s="94"/>
      <c r="TMA89" s="94"/>
      <c r="TMB89" s="94"/>
      <c r="TMC89" s="94"/>
      <c r="TMD89" s="94"/>
      <c r="TME89" s="94"/>
      <c r="TMF89" s="94"/>
      <c r="TMG89" s="94"/>
      <c r="TMH89" s="94"/>
      <c r="TMI89" s="94"/>
      <c r="TMJ89" s="94"/>
      <c r="TMK89" s="94"/>
      <c r="TML89" s="94"/>
      <c r="TMM89" s="94"/>
      <c r="TMN89" s="94"/>
      <c r="TMO89" s="94"/>
      <c r="TMP89" s="94"/>
      <c r="TMQ89" s="94"/>
      <c r="TMR89" s="94"/>
      <c r="TMS89" s="94"/>
      <c r="TMT89" s="94"/>
      <c r="TMU89" s="94"/>
      <c r="TMV89" s="94"/>
      <c r="TMW89" s="94"/>
      <c r="TMX89" s="94"/>
      <c r="TMY89" s="94"/>
      <c r="TMZ89" s="94"/>
      <c r="TNA89" s="94"/>
      <c r="TNB89" s="94"/>
      <c r="TNC89" s="94"/>
      <c r="TND89" s="94"/>
      <c r="TNE89" s="94"/>
      <c r="TNF89" s="94"/>
      <c r="TNG89" s="94"/>
      <c r="TNH89" s="94"/>
      <c r="TNI89" s="94"/>
      <c r="TNJ89" s="94"/>
      <c r="TNK89" s="94"/>
      <c r="TNL89" s="94"/>
      <c r="TNM89" s="94"/>
      <c r="TNN89" s="94"/>
      <c r="TNO89" s="94"/>
      <c r="TNP89" s="94"/>
      <c r="TNQ89" s="94"/>
      <c r="TNR89" s="94"/>
      <c r="TNS89" s="94"/>
      <c r="TNT89" s="94"/>
      <c r="TNU89" s="94"/>
      <c r="TNV89" s="94"/>
      <c r="TNW89" s="94"/>
      <c r="TNX89" s="94"/>
      <c r="TNY89" s="94"/>
      <c r="TNZ89" s="94"/>
      <c r="TOA89" s="94"/>
      <c r="TOB89" s="94"/>
      <c r="TOC89" s="94"/>
      <c r="TOD89" s="94"/>
      <c r="TOE89" s="94"/>
      <c r="TOF89" s="94"/>
      <c r="TOG89" s="94"/>
      <c r="TOH89" s="94"/>
      <c r="TOI89" s="94"/>
      <c r="TOJ89" s="94"/>
      <c r="TOK89" s="94"/>
      <c r="TOL89" s="94"/>
      <c r="TOM89" s="94"/>
      <c r="TON89" s="94"/>
      <c r="TOO89" s="94"/>
      <c r="TOP89" s="94"/>
      <c r="TOQ89" s="94"/>
      <c r="TOR89" s="94"/>
      <c r="TOS89" s="94"/>
      <c r="TOT89" s="94"/>
      <c r="TOU89" s="94"/>
      <c r="TOV89" s="94"/>
      <c r="TOW89" s="94"/>
      <c r="TOX89" s="94"/>
      <c r="TOY89" s="94"/>
      <c r="TOZ89" s="94"/>
      <c r="TPA89" s="94"/>
      <c r="TPB89" s="94"/>
      <c r="TPC89" s="94"/>
      <c r="TPD89" s="94"/>
      <c r="TPE89" s="94"/>
      <c r="TPF89" s="94"/>
      <c r="TPG89" s="94"/>
      <c r="TPH89" s="94"/>
      <c r="TPI89" s="94"/>
      <c r="TPJ89" s="94"/>
      <c r="TPK89" s="94"/>
      <c r="TPL89" s="94"/>
      <c r="TPM89" s="94"/>
      <c r="TPN89" s="94"/>
      <c r="TPO89" s="94"/>
      <c r="TPP89" s="94"/>
      <c r="TPQ89" s="94"/>
      <c r="TPR89" s="94"/>
      <c r="TPS89" s="94"/>
      <c r="TPT89" s="94"/>
      <c r="TPU89" s="94"/>
      <c r="TPV89" s="94"/>
      <c r="TPW89" s="94"/>
      <c r="TPX89" s="94"/>
      <c r="TPY89" s="94"/>
      <c r="TPZ89" s="94"/>
      <c r="TQA89" s="94"/>
      <c r="TQB89" s="94"/>
      <c r="TQC89" s="94"/>
      <c r="TQD89" s="94"/>
      <c r="TQE89" s="94"/>
      <c r="TQF89" s="94"/>
      <c r="TQG89" s="94"/>
      <c r="TQH89" s="94"/>
      <c r="TQI89" s="94"/>
      <c r="TQJ89" s="94"/>
      <c r="TQK89" s="94"/>
      <c r="TQL89" s="94"/>
      <c r="TQM89" s="94"/>
      <c r="TQN89" s="94"/>
      <c r="TQO89" s="94"/>
      <c r="TQP89" s="94"/>
      <c r="TQQ89" s="94"/>
      <c r="TQR89" s="94"/>
      <c r="TQS89" s="94"/>
      <c r="TQT89" s="94"/>
      <c r="TQU89" s="94"/>
      <c r="TQV89" s="94"/>
      <c r="TQW89" s="94"/>
      <c r="TQX89" s="94"/>
      <c r="TQY89" s="94"/>
      <c r="TQZ89" s="94"/>
      <c r="TRA89" s="94"/>
      <c r="TRB89" s="94"/>
      <c r="TRC89" s="94"/>
      <c r="TRD89" s="94"/>
      <c r="TRE89" s="94"/>
      <c r="TRF89" s="94"/>
      <c r="TRG89" s="94"/>
      <c r="TRH89" s="94"/>
      <c r="TRI89" s="94"/>
      <c r="TRJ89" s="94"/>
      <c r="TRK89" s="94"/>
      <c r="TRL89" s="94"/>
      <c r="TRM89" s="94"/>
      <c r="TRN89" s="94"/>
      <c r="TRO89" s="94"/>
      <c r="TRP89" s="94"/>
      <c r="TRQ89" s="94"/>
      <c r="TRR89" s="94"/>
      <c r="TRS89" s="94"/>
      <c r="TRT89" s="94"/>
      <c r="TRU89" s="94"/>
      <c r="TRV89" s="94"/>
      <c r="TRW89" s="94"/>
      <c r="TRX89" s="94"/>
      <c r="TRY89" s="94"/>
      <c r="TRZ89" s="94"/>
      <c r="TSA89" s="94"/>
      <c r="TSB89" s="94"/>
      <c r="TSC89" s="94"/>
      <c r="TSD89" s="94"/>
      <c r="TSE89" s="94"/>
      <c r="TSF89" s="94"/>
      <c r="TSG89" s="94"/>
      <c r="TSH89" s="94"/>
      <c r="TSI89" s="94"/>
      <c r="TSJ89" s="94"/>
      <c r="TSK89" s="94"/>
      <c r="TSL89" s="94"/>
      <c r="TSM89" s="94"/>
      <c r="TSN89" s="94"/>
      <c r="TSO89" s="94"/>
      <c r="TSP89" s="94"/>
      <c r="TSQ89" s="94"/>
      <c r="TSR89" s="94"/>
      <c r="TSS89" s="94"/>
      <c r="TST89" s="94"/>
      <c r="TSU89" s="94"/>
      <c r="TSV89" s="94"/>
      <c r="TSW89" s="94"/>
      <c r="TSX89" s="94"/>
      <c r="TSY89" s="94"/>
      <c r="TSZ89" s="94"/>
      <c r="TTA89" s="94"/>
      <c r="TTB89" s="94"/>
      <c r="TTC89" s="94"/>
      <c r="TTD89" s="94"/>
      <c r="TTE89" s="94"/>
      <c r="TTF89" s="94"/>
      <c r="TTG89" s="94"/>
      <c r="TTH89" s="94"/>
      <c r="TTI89" s="94"/>
      <c r="TTJ89" s="94"/>
      <c r="TTK89" s="94"/>
      <c r="TTL89" s="94"/>
      <c r="TTM89" s="94"/>
      <c r="TTN89" s="94"/>
      <c r="TTO89" s="94"/>
      <c r="TTP89" s="94"/>
      <c r="TTQ89" s="94"/>
      <c r="TTR89" s="94"/>
      <c r="TTS89" s="94"/>
      <c r="TTT89" s="94"/>
      <c r="TTU89" s="94"/>
      <c r="TTV89" s="94"/>
      <c r="TTW89" s="94"/>
      <c r="TTX89" s="94"/>
      <c r="TTY89" s="94"/>
      <c r="TTZ89" s="94"/>
      <c r="TUA89" s="94"/>
      <c r="TUB89" s="94"/>
      <c r="TUC89" s="94"/>
      <c r="TUD89" s="94"/>
      <c r="TUE89" s="94"/>
      <c r="TUF89" s="94"/>
      <c r="TUG89" s="94"/>
      <c r="TUH89" s="94"/>
      <c r="TUI89" s="94"/>
      <c r="TUJ89" s="94"/>
      <c r="TUK89" s="94"/>
      <c r="TUL89" s="94"/>
      <c r="TUM89" s="94"/>
      <c r="TUN89" s="94"/>
      <c r="TUO89" s="94"/>
      <c r="TUP89" s="94"/>
      <c r="TUQ89" s="94"/>
      <c r="TUR89" s="94"/>
      <c r="TUS89" s="94"/>
      <c r="TUT89" s="94"/>
      <c r="TUU89" s="94"/>
      <c r="TUV89" s="94"/>
      <c r="TUW89" s="94"/>
      <c r="TUX89" s="94"/>
      <c r="TUY89" s="94"/>
      <c r="TUZ89" s="94"/>
      <c r="TVA89" s="94"/>
      <c r="TVB89" s="94"/>
      <c r="TVC89" s="94"/>
      <c r="TVD89" s="94"/>
      <c r="TVE89" s="94"/>
      <c r="TVF89" s="94"/>
      <c r="TVG89" s="94"/>
      <c r="TVH89" s="94"/>
      <c r="TVI89" s="94"/>
      <c r="TVJ89" s="94"/>
      <c r="TVK89" s="94"/>
      <c r="TVL89" s="94"/>
      <c r="TVM89" s="94"/>
      <c r="TVN89" s="94"/>
      <c r="TVO89" s="94"/>
      <c r="TVP89" s="94"/>
      <c r="TVQ89" s="94"/>
      <c r="TVR89" s="94"/>
      <c r="TVS89" s="94"/>
      <c r="TVT89" s="94"/>
      <c r="TVU89" s="94"/>
      <c r="TVV89" s="94"/>
      <c r="TVW89" s="94"/>
      <c r="TVX89" s="94"/>
      <c r="TVY89" s="94"/>
      <c r="TVZ89" s="94"/>
      <c r="TWA89" s="94"/>
      <c r="TWB89" s="94"/>
      <c r="TWC89" s="94"/>
      <c r="TWD89" s="94"/>
      <c r="TWE89" s="94"/>
      <c r="TWF89" s="94"/>
      <c r="TWG89" s="94"/>
      <c r="TWH89" s="94"/>
      <c r="TWI89" s="94"/>
      <c r="TWJ89" s="94"/>
      <c r="TWK89" s="94"/>
      <c r="TWL89" s="94"/>
      <c r="TWM89" s="94"/>
      <c r="TWN89" s="94"/>
      <c r="TWO89" s="94"/>
      <c r="TWP89" s="94"/>
      <c r="TWQ89" s="94"/>
      <c r="TWR89" s="94"/>
      <c r="TWS89" s="94"/>
      <c r="TWT89" s="94"/>
      <c r="TWU89" s="94"/>
      <c r="TWV89" s="94"/>
      <c r="TWW89" s="94"/>
      <c r="TWX89" s="94"/>
      <c r="TWY89" s="94"/>
      <c r="TWZ89" s="94"/>
      <c r="TXA89" s="94"/>
      <c r="TXB89" s="94"/>
      <c r="TXC89" s="94"/>
      <c r="TXD89" s="94"/>
      <c r="TXE89" s="94"/>
      <c r="TXF89" s="94"/>
      <c r="TXG89" s="94"/>
      <c r="TXH89" s="94"/>
      <c r="TXI89" s="94"/>
      <c r="TXJ89" s="94"/>
      <c r="TXK89" s="94"/>
      <c r="TXL89" s="94"/>
      <c r="TXM89" s="94"/>
      <c r="TXN89" s="94"/>
      <c r="TXO89" s="94"/>
      <c r="TXP89" s="94"/>
      <c r="TXQ89" s="94"/>
      <c r="TXR89" s="94"/>
      <c r="TXS89" s="94"/>
      <c r="TXT89" s="94"/>
      <c r="TXU89" s="94"/>
      <c r="TXV89" s="94"/>
      <c r="TXW89" s="94"/>
      <c r="TXX89" s="94"/>
      <c r="TXY89" s="94"/>
      <c r="TXZ89" s="94"/>
      <c r="TYA89" s="94"/>
      <c r="TYB89" s="94"/>
      <c r="TYC89" s="94"/>
      <c r="TYD89" s="94"/>
      <c r="TYE89" s="94"/>
      <c r="TYF89" s="94"/>
      <c r="TYG89" s="94"/>
      <c r="TYH89" s="94"/>
      <c r="TYI89" s="94"/>
      <c r="TYJ89" s="94"/>
      <c r="TYK89" s="94"/>
      <c r="TYL89" s="94"/>
      <c r="TYM89" s="94"/>
      <c r="TYN89" s="94"/>
      <c r="TYO89" s="94"/>
      <c r="TYP89" s="94"/>
      <c r="TYQ89" s="94"/>
      <c r="TYR89" s="94"/>
      <c r="TYS89" s="94"/>
      <c r="TYT89" s="94"/>
      <c r="TYU89" s="94"/>
      <c r="TYV89" s="94"/>
      <c r="TYW89" s="94"/>
      <c r="TYX89" s="94"/>
      <c r="TYY89" s="94"/>
      <c r="TYZ89" s="94"/>
      <c r="TZA89" s="94"/>
      <c r="TZB89" s="94"/>
      <c r="TZC89" s="94"/>
      <c r="TZD89" s="94"/>
      <c r="TZE89" s="94"/>
      <c r="TZF89" s="94"/>
      <c r="TZG89" s="94"/>
      <c r="TZH89" s="94"/>
      <c r="TZI89" s="94"/>
      <c r="TZJ89" s="94"/>
      <c r="TZK89" s="94"/>
      <c r="TZL89" s="94"/>
      <c r="TZM89" s="94"/>
      <c r="TZN89" s="94"/>
      <c r="TZO89" s="94"/>
      <c r="TZP89" s="94"/>
      <c r="TZQ89" s="94"/>
      <c r="TZR89" s="94"/>
      <c r="TZS89" s="94"/>
      <c r="TZT89" s="94"/>
      <c r="TZU89" s="94"/>
      <c r="TZV89" s="94"/>
      <c r="TZW89" s="94"/>
      <c r="TZX89" s="94"/>
      <c r="TZY89" s="94"/>
      <c r="TZZ89" s="94"/>
      <c r="UAA89" s="94"/>
      <c r="UAB89" s="94"/>
      <c r="UAC89" s="94"/>
      <c r="UAD89" s="94"/>
      <c r="UAE89" s="94"/>
      <c r="UAF89" s="94"/>
      <c r="UAG89" s="94"/>
      <c r="UAH89" s="94"/>
      <c r="UAI89" s="94"/>
      <c r="UAJ89" s="94"/>
      <c r="UAK89" s="94"/>
      <c r="UAL89" s="94"/>
      <c r="UAM89" s="94"/>
      <c r="UAN89" s="94"/>
      <c r="UAO89" s="94"/>
      <c r="UAP89" s="94"/>
      <c r="UAQ89" s="94"/>
      <c r="UAR89" s="94"/>
      <c r="UAS89" s="94"/>
      <c r="UAT89" s="94"/>
      <c r="UAU89" s="94"/>
      <c r="UAV89" s="94"/>
      <c r="UAW89" s="94"/>
      <c r="UAX89" s="94"/>
      <c r="UAY89" s="94"/>
      <c r="UAZ89" s="94"/>
      <c r="UBA89" s="94"/>
      <c r="UBB89" s="94"/>
      <c r="UBC89" s="94"/>
      <c r="UBD89" s="94"/>
      <c r="UBE89" s="94"/>
      <c r="UBF89" s="94"/>
      <c r="UBG89" s="94"/>
      <c r="UBH89" s="94"/>
      <c r="UBI89" s="94"/>
      <c r="UBJ89" s="94"/>
      <c r="UBK89" s="94"/>
      <c r="UBL89" s="94"/>
      <c r="UBM89" s="94"/>
      <c r="UBN89" s="94"/>
      <c r="UBO89" s="94"/>
      <c r="UBP89" s="94"/>
      <c r="UBQ89" s="94"/>
      <c r="UBR89" s="94"/>
      <c r="UBS89" s="94"/>
      <c r="UBT89" s="94"/>
      <c r="UBU89" s="94"/>
      <c r="UBV89" s="94"/>
      <c r="UBW89" s="94"/>
      <c r="UBX89" s="94"/>
      <c r="UBY89" s="94"/>
      <c r="UBZ89" s="94"/>
      <c r="UCA89" s="94"/>
      <c r="UCB89" s="94"/>
      <c r="UCC89" s="94"/>
      <c r="UCD89" s="94"/>
      <c r="UCE89" s="94"/>
      <c r="UCF89" s="94"/>
      <c r="UCG89" s="94"/>
      <c r="UCH89" s="94"/>
      <c r="UCI89" s="94"/>
      <c r="UCJ89" s="94"/>
      <c r="UCK89" s="94"/>
      <c r="UCL89" s="94"/>
      <c r="UCM89" s="94"/>
      <c r="UCN89" s="94"/>
      <c r="UCO89" s="94"/>
      <c r="UCP89" s="94"/>
      <c r="UCQ89" s="94"/>
      <c r="UCR89" s="94"/>
      <c r="UCS89" s="94"/>
      <c r="UCT89" s="94"/>
      <c r="UCU89" s="94"/>
      <c r="UCV89" s="94"/>
      <c r="UCW89" s="94"/>
      <c r="UCX89" s="94"/>
      <c r="UCY89" s="94"/>
      <c r="UCZ89" s="94"/>
      <c r="UDA89" s="94"/>
      <c r="UDB89" s="94"/>
      <c r="UDC89" s="94"/>
      <c r="UDD89" s="94"/>
      <c r="UDE89" s="94"/>
      <c r="UDF89" s="94"/>
      <c r="UDG89" s="94"/>
      <c r="UDH89" s="94"/>
      <c r="UDI89" s="94"/>
      <c r="UDJ89" s="94"/>
      <c r="UDK89" s="94"/>
      <c r="UDL89" s="94"/>
      <c r="UDM89" s="94"/>
      <c r="UDN89" s="94"/>
      <c r="UDO89" s="94"/>
      <c r="UDP89" s="94"/>
      <c r="UDQ89" s="94"/>
      <c r="UDR89" s="94"/>
      <c r="UDS89" s="94"/>
      <c r="UDT89" s="94"/>
      <c r="UDU89" s="94"/>
      <c r="UDV89" s="94"/>
      <c r="UDW89" s="94"/>
      <c r="UDX89" s="94"/>
      <c r="UDY89" s="94"/>
      <c r="UDZ89" s="94"/>
      <c r="UEA89" s="94"/>
      <c r="UEB89" s="94"/>
      <c r="UEC89" s="94"/>
      <c r="UED89" s="94"/>
      <c r="UEE89" s="94"/>
      <c r="UEF89" s="94"/>
      <c r="UEG89" s="94"/>
      <c r="UEH89" s="94"/>
      <c r="UEI89" s="94"/>
      <c r="UEJ89" s="94"/>
      <c r="UEK89" s="94"/>
      <c r="UEL89" s="94"/>
      <c r="UEM89" s="94"/>
      <c r="UEN89" s="94"/>
      <c r="UEO89" s="94"/>
      <c r="UEP89" s="94"/>
      <c r="UEQ89" s="94"/>
      <c r="UER89" s="94"/>
      <c r="UES89" s="94"/>
      <c r="UET89" s="94"/>
      <c r="UEU89" s="94"/>
      <c r="UEV89" s="94"/>
      <c r="UEW89" s="94"/>
      <c r="UEX89" s="94"/>
      <c r="UEY89" s="94"/>
      <c r="UEZ89" s="94"/>
      <c r="UFA89" s="94"/>
      <c r="UFB89" s="94"/>
      <c r="UFC89" s="94"/>
      <c r="UFD89" s="94"/>
      <c r="UFE89" s="94"/>
      <c r="UFF89" s="94"/>
      <c r="UFG89" s="94"/>
      <c r="UFH89" s="94"/>
      <c r="UFI89" s="94"/>
      <c r="UFJ89" s="94"/>
      <c r="UFK89" s="94"/>
      <c r="UFL89" s="94"/>
      <c r="UFM89" s="94"/>
      <c r="UFN89" s="94"/>
      <c r="UFO89" s="94"/>
      <c r="UFP89" s="94"/>
      <c r="UFQ89" s="94"/>
      <c r="UFR89" s="94"/>
      <c r="UFS89" s="94"/>
      <c r="UFT89" s="94"/>
      <c r="UFU89" s="94"/>
      <c r="UFV89" s="94"/>
      <c r="UFW89" s="94"/>
      <c r="UFX89" s="94"/>
      <c r="UFY89" s="94"/>
      <c r="UFZ89" s="94"/>
      <c r="UGA89" s="94"/>
      <c r="UGB89" s="94"/>
      <c r="UGC89" s="94"/>
      <c r="UGD89" s="94"/>
      <c r="UGE89" s="94"/>
      <c r="UGF89" s="94"/>
      <c r="UGG89" s="94"/>
      <c r="UGH89" s="94"/>
      <c r="UGI89" s="94"/>
      <c r="UGJ89" s="94"/>
      <c r="UGK89" s="94"/>
      <c r="UGL89" s="94"/>
      <c r="UGM89" s="94"/>
      <c r="UGN89" s="94"/>
      <c r="UGO89" s="94"/>
      <c r="UGP89" s="94"/>
      <c r="UGQ89" s="94"/>
      <c r="UGR89" s="94"/>
      <c r="UGS89" s="94"/>
      <c r="UGT89" s="94"/>
      <c r="UGU89" s="94"/>
      <c r="UGV89" s="94"/>
      <c r="UGW89" s="94"/>
      <c r="UGX89" s="94"/>
      <c r="UGY89" s="94"/>
      <c r="UGZ89" s="94"/>
      <c r="UHA89" s="94"/>
      <c r="UHB89" s="94"/>
      <c r="UHC89" s="94"/>
      <c r="UHD89" s="94"/>
      <c r="UHE89" s="94"/>
      <c r="UHF89" s="94"/>
      <c r="UHG89" s="94"/>
      <c r="UHH89" s="94"/>
      <c r="UHI89" s="94"/>
      <c r="UHJ89" s="94"/>
      <c r="UHK89" s="94"/>
      <c r="UHL89" s="94"/>
      <c r="UHM89" s="94"/>
      <c r="UHN89" s="94"/>
      <c r="UHO89" s="94"/>
      <c r="UHP89" s="94"/>
      <c r="UHQ89" s="94"/>
      <c r="UHR89" s="94"/>
      <c r="UHS89" s="94"/>
      <c r="UHT89" s="94"/>
      <c r="UHU89" s="94"/>
      <c r="UHV89" s="94"/>
      <c r="UHW89" s="94"/>
      <c r="UHX89" s="94"/>
      <c r="UHY89" s="94"/>
      <c r="UHZ89" s="94"/>
      <c r="UIA89" s="94"/>
      <c r="UIB89" s="94"/>
      <c r="UIC89" s="94"/>
      <c r="UID89" s="94"/>
      <c r="UIE89" s="94"/>
      <c r="UIF89" s="94"/>
      <c r="UIG89" s="94"/>
      <c r="UIH89" s="94"/>
      <c r="UII89" s="94"/>
      <c r="UIJ89" s="94"/>
      <c r="UIK89" s="94"/>
      <c r="UIL89" s="94"/>
      <c r="UIM89" s="94"/>
      <c r="UIN89" s="94"/>
      <c r="UIO89" s="94"/>
      <c r="UIP89" s="94"/>
      <c r="UIQ89" s="94"/>
      <c r="UIR89" s="94"/>
      <c r="UIS89" s="94"/>
      <c r="UIT89" s="94"/>
      <c r="UIU89" s="94"/>
      <c r="UIV89" s="94"/>
      <c r="UIW89" s="94"/>
      <c r="UIX89" s="94"/>
      <c r="UIY89" s="94"/>
      <c r="UIZ89" s="94"/>
      <c r="UJA89" s="94"/>
      <c r="UJB89" s="94"/>
      <c r="UJC89" s="94"/>
      <c r="UJD89" s="94"/>
      <c r="UJE89" s="94"/>
      <c r="UJF89" s="94"/>
      <c r="UJG89" s="94"/>
      <c r="UJH89" s="94"/>
      <c r="UJI89" s="94"/>
      <c r="UJJ89" s="94"/>
      <c r="UJK89" s="94"/>
      <c r="UJL89" s="94"/>
      <c r="UJM89" s="94"/>
      <c r="UJN89" s="94"/>
      <c r="UJO89" s="94"/>
      <c r="UJP89" s="94"/>
      <c r="UJQ89" s="94"/>
      <c r="UJR89" s="94"/>
      <c r="UJS89" s="94"/>
      <c r="UJT89" s="94"/>
      <c r="UJU89" s="94"/>
      <c r="UJV89" s="94"/>
      <c r="UJW89" s="94"/>
      <c r="UJX89" s="94"/>
      <c r="UJY89" s="94"/>
      <c r="UJZ89" s="94"/>
      <c r="UKA89" s="94"/>
      <c r="UKB89" s="94"/>
      <c r="UKC89" s="94"/>
      <c r="UKD89" s="94"/>
      <c r="UKE89" s="94"/>
      <c r="UKF89" s="94"/>
      <c r="UKG89" s="94"/>
      <c r="UKH89" s="94"/>
      <c r="UKI89" s="94"/>
      <c r="UKJ89" s="94"/>
      <c r="UKK89" s="94"/>
      <c r="UKL89" s="94"/>
      <c r="UKM89" s="94"/>
      <c r="UKN89" s="94"/>
      <c r="UKO89" s="94"/>
      <c r="UKP89" s="94"/>
      <c r="UKQ89" s="94"/>
      <c r="UKR89" s="94"/>
      <c r="UKS89" s="94"/>
      <c r="UKT89" s="94"/>
      <c r="UKU89" s="94"/>
      <c r="UKV89" s="94"/>
      <c r="UKW89" s="94"/>
      <c r="UKX89" s="94"/>
      <c r="UKY89" s="94"/>
      <c r="UKZ89" s="94"/>
      <c r="ULA89" s="94"/>
      <c r="ULB89" s="94"/>
      <c r="ULC89" s="94"/>
      <c r="ULD89" s="94"/>
      <c r="ULE89" s="94"/>
      <c r="ULF89" s="94"/>
      <c r="ULG89" s="94"/>
      <c r="ULH89" s="94"/>
      <c r="ULI89" s="94"/>
      <c r="ULJ89" s="94"/>
      <c r="ULK89" s="94"/>
      <c r="ULL89" s="94"/>
      <c r="ULM89" s="94"/>
      <c r="ULN89" s="94"/>
      <c r="ULO89" s="94"/>
      <c r="ULP89" s="94"/>
      <c r="ULQ89" s="94"/>
      <c r="ULR89" s="94"/>
      <c r="ULS89" s="94"/>
      <c r="ULT89" s="94"/>
      <c r="ULU89" s="94"/>
      <c r="ULV89" s="94"/>
      <c r="ULW89" s="94"/>
      <c r="ULX89" s="94"/>
      <c r="ULY89" s="94"/>
      <c r="ULZ89" s="94"/>
      <c r="UMA89" s="94"/>
      <c r="UMB89" s="94"/>
      <c r="UMC89" s="94"/>
      <c r="UMD89" s="94"/>
      <c r="UME89" s="94"/>
      <c r="UMF89" s="94"/>
      <c r="UMG89" s="94"/>
      <c r="UMH89" s="94"/>
      <c r="UMI89" s="94"/>
      <c r="UMJ89" s="94"/>
      <c r="UMK89" s="94"/>
      <c r="UML89" s="94"/>
      <c r="UMM89" s="94"/>
      <c r="UMN89" s="94"/>
      <c r="UMO89" s="94"/>
      <c r="UMP89" s="94"/>
      <c r="UMQ89" s="94"/>
      <c r="UMR89" s="94"/>
      <c r="UMS89" s="94"/>
      <c r="UMT89" s="94"/>
      <c r="UMU89" s="94"/>
      <c r="UMV89" s="94"/>
      <c r="UMW89" s="94"/>
      <c r="UMX89" s="94"/>
      <c r="UMY89" s="94"/>
      <c r="UMZ89" s="94"/>
      <c r="UNA89" s="94"/>
      <c r="UNB89" s="94"/>
      <c r="UNC89" s="94"/>
      <c r="UND89" s="94"/>
      <c r="UNE89" s="94"/>
      <c r="UNF89" s="94"/>
      <c r="UNG89" s="94"/>
      <c r="UNH89" s="94"/>
      <c r="UNI89" s="94"/>
      <c r="UNJ89" s="94"/>
      <c r="UNK89" s="94"/>
      <c r="UNL89" s="94"/>
      <c r="UNM89" s="94"/>
      <c r="UNN89" s="94"/>
      <c r="UNO89" s="94"/>
      <c r="UNP89" s="94"/>
      <c r="UNQ89" s="94"/>
      <c r="UNR89" s="94"/>
      <c r="UNS89" s="94"/>
      <c r="UNT89" s="94"/>
      <c r="UNU89" s="94"/>
      <c r="UNV89" s="94"/>
      <c r="UNW89" s="94"/>
      <c r="UNX89" s="94"/>
      <c r="UNY89" s="94"/>
      <c r="UNZ89" s="94"/>
      <c r="UOA89" s="94"/>
      <c r="UOB89" s="94"/>
      <c r="UOC89" s="94"/>
      <c r="UOD89" s="94"/>
      <c r="UOE89" s="94"/>
      <c r="UOF89" s="94"/>
      <c r="UOG89" s="94"/>
      <c r="UOH89" s="94"/>
      <c r="UOI89" s="94"/>
      <c r="UOJ89" s="94"/>
      <c r="UOK89" s="94"/>
      <c r="UOL89" s="94"/>
      <c r="UOM89" s="94"/>
      <c r="UON89" s="94"/>
      <c r="UOO89" s="94"/>
      <c r="UOP89" s="94"/>
      <c r="UOQ89" s="94"/>
      <c r="UOR89" s="94"/>
      <c r="UOS89" s="94"/>
      <c r="UOT89" s="94"/>
      <c r="UOU89" s="94"/>
      <c r="UOV89" s="94"/>
      <c r="UOW89" s="94"/>
      <c r="UOX89" s="94"/>
      <c r="UOY89" s="94"/>
      <c r="UOZ89" s="94"/>
      <c r="UPA89" s="94"/>
      <c r="UPB89" s="94"/>
      <c r="UPC89" s="94"/>
      <c r="UPD89" s="94"/>
      <c r="UPE89" s="94"/>
      <c r="UPF89" s="94"/>
      <c r="UPG89" s="94"/>
      <c r="UPH89" s="94"/>
      <c r="UPI89" s="94"/>
      <c r="UPJ89" s="94"/>
      <c r="UPK89" s="94"/>
      <c r="UPL89" s="94"/>
      <c r="UPM89" s="94"/>
      <c r="UPN89" s="94"/>
      <c r="UPO89" s="94"/>
      <c r="UPP89" s="94"/>
      <c r="UPQ89" s="94"/>
      <c r="UPR89" s="94"/>
      <c r="UPS89" s="94"/>
      <c r="UPT89" s="94"/>
      <c r="UPU89" s="94"/>
      <c r="UPV89" s="94"/>
      <c r="UPW89" s="94"/>
      <c r="UPX89" s="94"/>
      <c r="UPY89" s="94"/>
      <c r="UPZ89" s="94"/>
      <c r="UQA89" s="94"/>
      <c r="UQB89" s="94"/>
      <c r="UQC89" s="94"/>
      <c r="UQD89" s="94"/>
      <c r="UQE89" s="94"/>
      <c r="UQF89" s="94"/>
      <c r="UQG89" s="94"/>
      <c r="UQH89" s="94"/>
      <c r="UQI89" s="94"/>
      <c r="UQJ89" s="94"/>
      <c r="UQK89" s="94"/>
      <c r="UQL89" s="94"/>
      <c r="UQM89" s="94"/>
      <c r="UQN89" s="94"/>
      <c r="UQO89" s="94"/>
      <c r="UQP89" s="94"/>
      <c r="UQQ89" s="94"/>
      <c r="UQR89" s="94"/>
      <c r="UQS89" s="94"/>
      <c r="UQT89" s="94"/>
      <c r="UQU89" s="94"/>
      <c r="UQV89" s="94"/>
      <c r="UQW89" s="94"/>
      <c r="UQX89" s="94"/>
      <c r="UQY89" s="94"/>
      <c r="UQZ89" s="94"/>
      <c r="URA89" s="94"/>
      <c r="URB89" s="94"/>
      <c r="URC89" s="94"/>
      <c r="URD89" s="94"/>
      <c r="URE89" s="94"/>
      <c r="URF89" s="94"/>
      <c r="URG89" s="94"/>
      <c r="URH89" s="94"/>
      <c r="URI89" s="94"/>
      <c r="URJ89" s="94"/>
      <c r="URK89" s="94"/>
      <c r="URL89" s="94"/>
      <c r="URM89" s="94"/>
      <c r="URN89" s="94"/>
      <c r="URO89" s="94"/>
      <c r="URP89" s="94"/>
      <c r="URQ89" s="94"/>
      <c r="URR89" s="94"/>
      <c r="URS89" s="94"/>
      <c r="URT89" s="94"/>
      <c r="URU89" s="94"/>
      <c r="URV89" s="94"/>
      <c r="URW89" s="94"/>
      <c r="URX89" s="94"/>
      <c r="URY89" s="94"/>
      <c r="URZ89" s="94"/>
      <c r="USA89" s="94"/>
      <c r="USB89" s="94"/>
      <c r="USC89" s="94"/>
      <c r="USD89" s="94"/>
      <c r="USE89" s="94"/>
      <c r="USF89" s="94"/>
      <c r="USG89" s="94"/>
      <c r="USH89" s="94"/>
      <c r="USI89" s="94"/>
      <c r="USJ89" s="94"/>
      <c r="USK89" s="94"/>
      <c r="USL89" s="94"/>
      <c r="USM89" s="94"/>
      <c r="USN89" s="94"/>
      <c r="USO89" s="94"/>
      <c r="USP89" s="94"/>
      <c r="USQ89" s="94"/>
      <c r="USR89" s="94"/>
      <c r="USS89" s="94"/>
      <c r="UST89" s="94"/>
      <c r="USU89" s="94"/>
      <c r="USV89" s="94"/>
      <c r="USW89" s="94"/>
      <c r="USX89" s="94"/>
      <c r="USY89" s="94"/>
      <c r="USZ89" s="94"/>
      <c r="UTA89" s="94"/>
      <c r="UTB89" s="94"/>
      <c r="UTC89" s="94"/>
      <c r="UTD89" s="94"/>
      <c r="UTE89" s="94"/>
      <c r="UTF89" s="94"/>
      <c r="UTG89" s="94"/>
      <c r="UTH89" s="94"/>
      <c r="UTI89" s="94"/>
      <c r="UTJ89" s="94"/>
      <c r="UTK89" s="94"/>
      <c r="UTL89" s="94"/>
      <c r="UTM89" s="94"/>
      <c r="UTN89" s="94"/>
      <c r="UTO89" s="94"/>
      <c r="UTP89" s="94"/>
      <c r="UTQ89" s="94"/>
      <c r="UTR89" s="94"/>
      <c r="UTS89" s="94"/>
      <c r="UTT89" s="94"/>
      <c r="UTU89" s="94"/>
      <c r="UTV89" s="94"/>
      <c r="UTW89" s="94"/>
      <c r="UTX89" s="94"/>
      <c r="UTY89" s="94"/>
      <c r="UTZ89" s="94"/>
      <c r="UUA89" s="94"/>
      <c r="UUB89" s="94"/>
      <c r="UUC89" s="94"/>
      <c r="UUD89" s="94"/>
      <c r="UUE89" s="94"/>
      <c r="UUF89" s="94"/>
      <c r="UUG89" s="94"/>
      <c r="UUH89" s="94"/>
      <c r="UUI89" s="94"/>
      <c r="UUJ89" s="94"/>
      <c r="UUK89" s="94"/>
      <c r="UUL89" s="94"/>
      <c r="UUM89" s="94"/>
      <c r="UUN89" s="94"/>
      <c r="UUO89" s="94"/>
      <c r="UUP89" s="94"/>
      <c r="UUQ89" s="94"/>
      <c r="UUR89" s="94"/>
      <c r="UUS89" s="94"/>
      <c r="UUT89" s="94"/>
      <c r="UUU89" s="94"/>
      <c r="UUV89" s="94"/>
      <c r="UUW89" s="94"/>
      <c r="UUX89" s="94"/>
      <c r="UUY89" s="94"/>
      <c r="UUZ89" s="94"/>
      <c r="UVA89" s="94"/>
      <c r="UVB89" s="94"/>
      <c r="UVC89" s="94"/>
      <c r="UVD89" s="94"/>
      <c r="UVE89" s="94"/>
      <c r="UVF89" s="94"/>
      <c r="UVG89" s="94"/>
      <c r="UVH89" s="94"/>
      <c r="UVI89" s="94"/>
      <c r="UVJ89" s="94"/>
      <c r="UVK89" s="94"/>
      <c r="UVL89" s="94"/>
      <c r="UVM89" s="94"/>
      <c r="UVN89" s="94"/>
      <c r="UVO89" s="94"/>
      <c r="UVP89" s="94"/>
      <c r="UVQ89" s="94"/>
      <c r="UVR89" s="94"/>
      <c r="UVS89" s="94"/>
      <c r="UVT89" s="94"/>
      <c r="UVU89" s="94"/>
      <c r="UVV89" s="94"/>
      <c r="UVW89" s="94"/>
      <c r="UVX89" s="94"/>
      <c r="UVY89" s="94"/>
      <c r="UVZ89" s="94"/>
      <c r="UWA89" s="94"/>
      <c r="UWB89" s="94"/>
      <c r="UWC89" s="94"/>
      <c r="UWD89" s="94"/>
      <c r="UWE89" s="94"/>
      <c r="UWF89" s="94"/>
      <c r="UWG89" s="94"/>
      <c r="UWH89" s="94"/>
      <c r="UWI89" s="94"/>
      <c r="UWJ89" s="94"/>
      <c r="UWK89" s="94"/>
      <c r="UWL89" s="94"/>
      <c r="UWM89" s="94"/>
      <c r="UWN89" s="94"/>
      <c r="UWO89" s="94"/>
      <c r="UWP89" s="94"/>
      <c r="UWQ89" s="94"/>
      <c r="UWR89" s="94"/>
      <c r="UWS89" s="94"/>
      <c r="UWT89" s="94"/>
      <c r="UWU89" s="94"/>
      <c r="UWV89" s="94"/>
      <c r="UWW89" s="94"/>
      <c r="UWX89" s="94"/>
      <c r="UWY89" s="94"/>
      <c r="UWZ89" s="94"/>
      <c r="UXA89" s="94"/>
      <c r="UXB89" s="94"/>
      <c r="UXC89" s="94"/>
      <c r="UXD89" s="94"/>
      <c r="UXE89" s="94"/>
      <c r="UXF89" s="94"/>
      <c r="UXG89" s="94"/>
      <c r="UXH89" s="94"/>
      <c r="UXI89" s="94"/>
      <c r="UXJ89" s="94"/>
      <c r="UXK89" s="94"/>
      <c r="UXL89" s="94"/>
      <c r="UXM89" s="94"/>
      <c r="UXN89" s="94"/>
      <c r="UXO89" s="94"/>
      <c r="UXP89" s="94"/>
      <c r="UXQ89" s="94"/>
      <c r="UXR89" s="94"/>
      <c r="UXS89" s="94"/>
      <c r="UXT89" s="94"/>
      <c r="UXU89" s="94"/>
      <c r="UXV89" s="94"/>
      <c r="UXW89" s="94"/>
      <c r="UXX89" s="94"/>
      <c r="UXY89" s="94"/>
      <c r="UXZ89" s="94"/>
      <c r="UYA89" s="94"/>
      <c r="UYB89" s="94"/>
      <c r="UYC89" s="94"/>
      <c r="UYD89" s="94"/>
      <c r="UYE89" s="94"/>
      <c r="UYF89" s="94"/>
      <c r="UYG89" s="94"/>
      <c r="UYH89" s="94"/>
      <c r="UYI89" s="94"/>
      <c r="UYJ89" s="94"/>
      <c r="UYK89" s="94"/>
      <c r="UYL89" s="94"/>
      <c r="UYM89" s="94"/>
      <c r="UYN89" s="94"/>
      <c r="UYO89" s="94"/>
      <c r="UYP89" s="94"/>
      <c r="UYQ89" s="94"/>
      <c r="UYR89" s="94"/>
      <c r="UYS89" s="94"/>
      <c r="UYT89" s="94"/>
      <c r="UYU89" s="94"/>
      <c r="UYV89" s="94"/>
      <c r="UYW89" s="94"/>
      <c r="UYX89" s="94"/>
      <c r="UYY89" s="94"/>
      <c r="UYZ89" s="94"/>
      <c r="UZA89" s="94"/>
      <c r="UZB89" s="94"/>
      <c r="UZC89" s="94"/>
      <c r="UZD89" s="94"/>
      <c r="UZE89" s="94"/>
      <c r="UZF89" s="94"/>
      <c r="UZG89" s="94"/>
      <c r="UZH89" s="94"/>
      <c r="UZI89" s="94"/>
      <c r="UZJ89" s="94"/>
      <c r="UZK89" s="94"/>
      <c r="UZL89" s="94"/>
      <c r="UZM89" s="94"/>
      <c r="UZN89" s="94"/>
      <c r="UZO89" s="94"/>
      <c r="UZP89" s="94"/>
      <c r="UZQ89" s="94"/>
      <c r="UZR89" s="94"/>
      <c r="UZS89" s="94"/>
      <c r="UZT89" s="94"/>
      <c r="UZU89" s="94"/>
      <c r="UZV89" s="94"/>
      <c r="UZW89" s="94"/>
      <c r="UZX89" s="94"/>
      <c r="UZY89" s="94"/>
      <c r="UZZ89" s="94"/>
      <c r="VAA89" s="94"/>
      <c r="VAB89" s="94"/>
      <c r="VAC89" s="94"/>
      <c r="VAD89" s="94"/>
      <c r="VAE89" s="94"/>
      <c r="VAF89" s="94"/>
      <c r="VAG89" s="94"/>
      <c r="VAH89" s="94"/>
      <c r="VAI89" s="94"/>
      <c r="VAJ89" s="94"/>
      <c r="VAK89" s="94"/>
      <c r="VAL89" s="94"/>
      <c r="VAM89" s="94"/>
      <c r="VAN89" s="94"/>
      <c r="VAO89" s="94"/>
      <c r="VAP89" s="94"/>
      <c r="VAQ89" s="94"/>
      <c r="VAR89" s="94"/>
      <c r="VAS89" s="94"/>
      <c r="VAT89" s="94"/>
      <c r="VAU89" s="94"/>
      <c r="VAV89" s="94"/>
      <c r="VAW89" s="94"/>
      <c r="VAX89" s="94"/>
      <c r="VAY89" s="94"/>
      <c r="VAZ89" s="94"/>
      <c r="VBA89" s="94"/>
      <c r="VBB89" s="94"/>
      <c r="VBC89" s="94"/>
      <c r="VBD89" s="94"/>
      <c r="VBE89" s="94"/>
      <c r="VBF89" s="94"/>
      <c r="VBG89" s="94"/>
      <c r="VBH89" s="94"/>
      <c r="VBI89" s="94"/>
      <c r="VBJ89" s="94"/>
      <c r="VBK89" s="94"/>
      <c r="VBL89" s="94"/>
      <c r="VBM89" s="94"/>
      <c r="VBN89" s="94"/>
      <c r="VBO89" s="94"/>
      <c r="VBP89" s="94"/>
      <c r="VBQ89" s="94"/>
      <c r="VBR89" s="94"/>
      <c r="VBS89" s="94"/>
      <c r="VBT89" s="94"/>
      <c r="VBU89" s="94"/>
      <c r="VBV89" s="94"/>
      <c r="VBW89" s="94"/>
      <c r="VBX89" s="94"/>
      <c r="VBY89" s="94"/>
      <c r="VBZ89" s="94"/>
      <c r="VCA89" s="94"/>
      <c r="VCB89" s="94"/>
      <c r="VCC89" s="94"/>
      <c r="VCD89" s="94"/>
      <c r="VCE89" s="94"/>
      <c r="VCF89" s="94"/>
      <c r="VCG89" s="94"/>
      <c r="VCH89" s="94"/>
      <c r="VCI89" s="94"/>
      <c r="VCJ89" s="94"/>
      <c r="VCK89" s="94"/>
      <c r="VCL89" s="94"/>
      <c r="VCM89" s="94"/>
      <c r="VCN89" s="94"/>
      <c r="VCO89" s="94"/>
      <c r="VCP89" s="94"/>
      <c r="VCQ89" s="94"/>
      <c r="VCR89" s="94"/>
      <c r="VCS89" s="94"/>
      <c r="VCT89" s="94"/>
      <c r="VCU89" s="94"/>
      <c r="VCV89" s="94"/>
      <c r="VCW89" s="94"/>
      <c r="VCX89" s="94"/>
      <c r="VCY89" s="94"/>
      <c r="VCZ89" s="94"/>
      <c r="VDA89" s="94"/>
      <c r="VDB89" s="94"/>
      <c r="VDC89" s="94"/>
      <c r="VDD89" s="94"/>
      <c r="VDE89" s="94"/>
      <c r="VDF89" s="94"/>
      <c r="VDG89" s="94"/>
      <c r="VDH89" s="94"/>
      <c r="VDI89" s="94"/>
      <c r="VDJ89" s="94"/>
      <c r="VDK89" s="94"/>
      <c r="VDL89" s="94"/>
      <c r="VDM89" s="94"/>
      <c r="VDN89" s="94"/>
      <c r="VDO89" s="94"/>
      <c r="VDP89" s="94"/>
      <c r="VDQ89" s="94"/>
      <c r="VDR89" s="94"/>
      <c r="VDS89" s="94"/>
      <c r="VDT89" s="94"/>
      <c r="VDU89" s="94"/>
      <c r="VDV89" s="94"/>
      <c r="VDW89" s="94"/>
      <c r="VDX89" s="94"/>
      <c r="VDY89" s="94"/>
      <c r="VDZ89" s="94"/>
      <c r="VEA89" s="94"/>
      <c r="VEB89" s="94"/>
      <c r="VEC89" s="94"/>
      <c r="VED89" s="94"/>
      <c r="VEE89" s="94"/>
      <c r="VEF89" s="94"/>
      <c r="VEG89" s="94"/>
      <c r="VEH89" s="94"/>
      <c r="VEI89" s="94"/>
      <c r="VEJ89" s="94"/>
      <c r="VEK89" s="94"/>
      <c r="VEL89" s="94"/>
      <c r="VEM89" s="94"/>
      <c r="VEN89" s="94"/>
      <c r="VEO89" s="94"/>
      <c r="VEP89" s="94"/>
      <c r="VEQ89" s="94"/>
      <c r="VER89" s="94"/>
      <c r="VES89" s="94"/>
      <c r="VET89" s="94"/>
      <c r="VEU89" s="94"/>
      <c r="VEV89" s="94"/>
      <c r="VEW89" s="94"/>
      <c r="VEX89" s="94"/>
      <c r="VEY89" s="94"/>
      <c r="VEZ89" s="94"/>
      <c r="VFA89" s="94"/>
      <c r="VFB89" s="94"/>
      <c r="VFC89" s="94"/>
      <c r="VFD89" s="94"/>
      <c r="VFE89" s="94"/>
      <c r="VFF89" s="94"/>
      <c r="VFG89" s="94"/>
      <c r="VFH89" s="94"/>
      <c r="VFI89" s="94"/>
      <c r="VFJ89" s="94"/>
      <c r="VFK89" s="94"/>
      <c r="VFL89" s="94"/>
      <c r="VFM89" s="94"/>
      <c r="VFN89" s="94"/>
      <c r="VFO89" s="94"/>
      <c r="VFP89" s="94"/>
      <c r="VFQ89" s="94"/>
      <c r="VFR89" s="94"/>
      <c r="VFS89" s="94"/>
      <c r="VFT89" s="94"/>
      <c r="VFU89" s="94"/>
      <c r="VFV89" s="94"/>
      <c r="VFW89" s="94"/>
      <c r="VFX89" s="94"/>
      <c r="VFY89" s="94"/>
      <c r="VFZ89" s="94"/>
      <c r="VGA89" s="94"/>
      <c r="VGB89" s="94"/>
      <c r="VGC89" s="94"/>
      <c r="VGD89" s="94"/>
      <c r="VGE89" s="94"/>
      <c r="VGF89" s="94"/>
      <c r="VGG89" s="94"/>
      <c r="VGH89" s="94"/>
      <c r="VGI89" s="94"/>
      <c r="VGJ89" s="94"/>
      <c r="VGK89" s="94"/>
      <c r="VGL89" s="94"/>
      <c r="VGM89" s="94"/>
      <c r="VGN89" s="94"/>
      <c r="VGO89" s="94"/>
      <c r="VGP89" s="94"/>
      <c r="VGQ89" s="94"/>
      <c r="VGR89" s="94"/>
      <c r="VGS89" s="94"/>
      <c r="VGT89" s="94"/>
      <c r="VGU89" s="94"/>
      <c r="VGV89" s="94"/>
      <c r="VGW89" s="94"/>
      <c r="VGX89" s="94"/>
      <c r="VGY89" s="94"/>
      <c r="VGZ89" s="94"/>
      <c r="VHA89" s="94"/>
      <c r="VHB89" s="94"/>
      <c r="VHC89" s="94"/>
      <c r="VHD89" s="94"/>
      <c r="VHE89" s="94"/>
      <c r="VHF89" s="94"/>
      <c r="VHG89" s="94"/>
      <c r="VHH89" s="94"/>
      <c r="VHI89" s="94"/>
      <c r="VHJ89" s="94"/>
      <c r="VHK89" s="94"/>
      <c r="VHL89" s="94"/>
      <c r="VHM89" s="94"/>
      <c r="VHN89" s="94"/>
      <c r="VHO89" s="94"/>
      <c r="VHP89" s="94"/>
      <c r="VHQ89" s="94"/>
      <c r="VHR89" s="94"/>
      <c r="VHS89" s="94"/>
      <c r="VHT89" s="94"/>
      <c r="VHU89" s="94"/>
      <c r="VHV89" s="94"/>
      <c r="VHW89" s="94"/>
      <c r="VHX89" s="94"/>
      <c r="VHY89" s="94"/>
      <c r="VHZ89" s="94"/>
      <c r="VIA89" s="94"/>
      <c r="VIB89" s="94"/>
      <c r="VIC89" s="94"/>
      <c r="VID89" s="94"/>
      <c r="VIE89" s="94"/>
      <c r="VIF89" s="94"/>
      <c r="VIG89" s="94"/>
      <c r="VIH89" s="94"/>
      <c r="VII89" s="94"/>
      <c r="VIJ89" s="94"/>
      <c r="VIK89" s="94"/>
      <c r="VIL89" s="94"/>
      <c r="VIM89" s="94"/>
      <c r="VIN89" s="94"/>
      <c r="VIO89" s="94"/>
      <c r="VIP89" s="94"/>
      <c r="VIQ89" s="94"/>
      <c r="VIR89" s="94"/>
      <c r="VIS89" s="94"/>
      <c r="VIT89" s="94"/>
      <c r="VIU89" s="94"/>
      <c r="VIV89" s="94"/>
      <c r="VIW89" s="94"/>
      <c r="VIX89" s="94"/>
      <c r="VIY89" s="94"/>
      <c r="VIZ89" s="94"/>
      <c r="VJA89" s="94"/>
      <c r="VJB89" s="94"/>
      <c r="VJC89" s="94"/>
      <c r="VJD89" s="94"/>
      <c r="VJE89" s="94"/>
      <c r="VJF89" s="94"/>
      <c r="VJG89" s="94"/>
      <c r="VJH89" s="94"/>
      <c r="VJI89" s="94"/>
      <c r="VJJ89" s="94"/>
      <c r="VJK89" s="94"/>
      <c r="VJL89" s="94"/>
      <c r="VJM89" s="94"/>
      <c r="VJN89" s="94"/>
      <c r="VJO89" s="94"/>
      <c r="VJP89" s="94"/>
      <c r="VJQ89" s="94"/>
      <c r="VJR89" s="94"/>
      <c r="VJS89" s="94"/>
      <c r="VJT89" s="94"/>
      <c r="VJU89" s="94"/>
      <c r="VJV89" s="94"/>
      <c r="VJW89" s="94"/>
      <c r="VJX89" s="94"/>
      <c r="VJY89" s="94"/>
      <c r="VJZ89" s="94"/>
      <c r="VKA89" s="94"/>
      <c r="VKB89" s="94"/>
      <c r="VKC89" s="94"/>
      <c r="VKD89" s="94"/>
      <c r="VKE89" s="94"/>
      <c r="VKF89" s="94"/>
      <c r="VKG89" s="94"/>
      <c r="VKH89" s="94"/>
      <c r="VKI89" s="94"/>
      <c r="VKJ89" s="94"/>
      <c r="VKK89" s="94"/>
      <c r="VKL89" s="94"/>
      <c r="VKM89" s="94"/>
      <c r="VKN89" s="94"/>
      <c r="VKO89" s="94"/>
      <c r="VKP89" s="94"/>
      <c r="VKQ89" s="94"/>
      <c r="VKR89" s="94"/>
      <c r="VKS89" s="94"/>
      <c r="VKT89" s="94"/>
      <c r="VKU89" s="94"/>
      <c r="VKV89" s="94"/>
      <c r="VKW89" s="94"/>
      <c r="VKX89" s="94"/>
      <c r="VKY89" s="94"/>
      <c r="VKZ89" s="94"/>
      <c r="VLA89" s="94"/>
      <c r="VLB89" s="94"/>
      <c r="VLC89" s="94"/>
      <c r="VLD89" s="94"/>
      <c r="VLE89" s="94"/>
      <c r="VLF89" s="94"/>
      <c r="VLG89" s="94"/>
      <c r="VLH89" s="94"/>
      <c r="VLI89" s="94"/>
      <c r="VLJ89" s="94"/>
      <c r="VLK89" s="94"/>
      <c r="VLL89" s="94"/>
      <c r="VLM89" s="94"/>
      <c r="VLN89" s="94"/>
      <c r="VLO89" s="94"/>
      <c r="VLP89" s="94"/>
      <c r="VLQ89" s="94"/>
      <c r="VLR89" s="94"/>
      <c r="VLS89" s="94"/>
      <c r="VLT89" s="94"/>
      <c r="VLU89" s="94"/>
      <c r="VLV89" s="94"/>
      <c r="VLW89" s="94"/>
      <c r="VLX89" s="94"/>
      <c r="VLY89" s="94"/>
      <c r="VLZ89" s="94"/>
      <c r="VMA89" s="94"/>
      <c r="VMB89" s="94"/>
      <c r="VMC89" s="94"/>
      <c r="VMD89" s="94"/>
      <c r="VME89" s="94"/>
      <c r="VMF89" s="94"/>
      <c r="VMG89" s="94"/>
      <c r="VMH89" s="94"/>
      <c r="VMI89" s="94"/>
      <c r="VMJ89" s="94"/>
      <c r="VMK89" s="94"/>
      <c r="VML89" s="94"/>
      <c r="VMM89" s="94"/>
      <c r="VMN89" s="94"/>
      <c r="VMO89" s="94"/>
      <c r="VMP89" s="94"/>
      <c r="VMQ89" s="94"/>
      <c r="VMR89" s="94"/>
      <c r="VMS89" s="94"/>
      <c r="VMT89" s="94"/>
      <c r="VMU89" s="94"/>
      <c r="VMV89" s="94"/>
      <c r="VMW89" s="94"/>
      <c r="VMX89" s="94"/>
      <c r="VMY89" s="94"/>
      <c r="VMZ89" s="94"/>
      <c r="VNA89" s="94"/>
      <c r="VNB89" s="94"/>
      <c r="VNC89" s="94"/>
      <c r="VND89" s="94"/>
      <c r="VNE89" s="94"/>
      <c r="VNF89" s="94"/>
      <c r="VNG89" s="94"/>
      <c r="VNH89" s="94"/>
      <c r="VNI89" s="94"/>
      <c r="VNJ89" s="94"/>
      <c r="VNK89" s="94"/>
      <c r="VNL89" s="94"/>
      <c r="VNM89" s="94"/>
      <c r="VNN89" s="94"/>
      <c r="VNO89" s="94"/>
      <c r="VNP89" s="94"/>
      <c r="VNQ89" s="94"/>
      <c r="VNR89" s="94"/>
      <c r="VNS89" s="94"/>
      <c r="VNT89" s="94"/>
      <c r="VNU89" s="94"/>
      <c r="VNV89" s="94"/>
      <c r="VNW89" s="94"/>
      <c r="VNX89" s="94"/>
      <c r="VNY89" s="94"/>
      <c r="VNZ89" s="94"/>
      <c r="VOA89" s="94"/>
      <c r="VOB89" s="94"/>
      <c r="VOC89" s="94"/>
      <c r="VOD89" s="94"/>
      <c r="VOE89" s="94"/>
      <c r="VOF89" s="94"/>
      <c r="VOG89" s="94"/>
      <c r="VOH89" s="94"/>
      <c r="VOI89" s="94"/>
      <c r="VOJ89" s="94"/>
      <c r="VOK89" s="94"/>
      <c r="VOL89" s="94"/>
      <c r="VOM89" s="94"/>
      <c r="VON89" s="94"/>
      <c r="VOO89" s="94"/>
      <c r="VOP89" s="94"/>
      <c r="VOQ89" s="94"/>
      <c r="VOR89" s="94"/>
      <c r="VOS89" s="94"/>
      <c r="VOT89" s="94"/>
      <c r="VOU89" s="94"/>
      <c r="VOV89" s="94"/>
      <c r="VOW89" s="94"/>
      <c r="VOX89" s="94"/>
      <c r="VOY89" s="94"/>
      <c r="VOZ89" s="94"/>
      <c r="VPA89" s="94"/>
      <c r="VPB89" s="94"/>
      <c r="VPC89" s="94"/>
      <c r="VPD89" s="94"/>
      <c r="VPE89" s="94"/>
      <c r="VPF89" s="94"/>
      <c r="VPG89" s="94"/>
      <c r="VPH89" s="94"/>
      <c r="VPI89" s="94"/>
      <c r="VPJ89" s="94"/>
      <c r="VPK89" s="94"/>
      <c r="VPL89" s="94"/>
      <c r="VPM89" s="94"/>
      <c r="VPN89" s="94"/>
      <c r="VPO89" s="94"/>
      <c r="VPP89" s="94"/>
      <c r="VPQ89" s="94"/>
      <c r="VPR89" s="94"/>
      <c r="VPS89" s="94"/>
      <c r="VPT89" s="94"/>
      <c r="VPU89" s="94"/>
      <c r="VPV89" s="94"/>
      <c r="VPW89" s="94"/>
      <c r="VPX89" s="94"/>
      <c r="VPY89" s="94"/>
      <c r="VPZ89" s="94"/>
      <c r="VQA89" s="94"/>
      <c r="VQB89" s="94"/>
      <c r="VQC89" s="94"/>
      <c r="VQD89" s="94"/>
      <c r="VQE89" s="94"/>
      <c r="VQF89" s="94"/>
      <c r="VQG89" s="94"/>
      <c r="VQH89" s="94"/>
      <c r="VQI89" s="94"/>
      <c r="VQJ89" s="94"/>
      <c r="VQK89" s="94"/>
      <c r="VQL89" s="94"/>
      <c r="VQM89" s="94"/>
      <c r="VQN89" s="94"/>
      <c r="VQO89" s="94"/>
      <c r="VQP89" s="94"/>
      <c r="VQQ89" s="94"/>
      <c r="VQR89" s="94"/>
      <c r="VQS89" s="94"/>
      <c r="VQT89" s="94"/>
      <c r="VQU89" s="94"/>
      <c r="VQV89" s="94"/>
      <c r="VQW89" s="94"/>
      <c r="VQX89" s="94"/>
      <c r="VQY89" s="94"/>
      <c r="VQZ89" s="94"/>
      <c r="VRA89" s="94"/>
      <c r="VRB89" s="94"/>
      <c r="VRC89" s="94"/>
      <c r="VRD89" s="94"/>
      <c r="VRE89" s="94"/>
      <c r="VRF89" s="94"/>
      <c r="VRG89" s="94"/>
      <c r="VRH89" s="94"/>
      <c r="VRI89" s="94"/>
      <c r="VRJ89" s="94"/>
      <c r="VRK89" s="94"/>
      <c r="VRL89" s="94"/>
      <c r="VRM89" s="94"/>
      <c r="VRN89" s="94"/>
      <c r="VRO89" s="94"/>
      <c r="VRP89" s="94"/>
      <c r="VRQ89" s="94"/>
      <c r="VRR89" s="94"/>
      <c r="VRS89" s="94"/>
      <c r="VRT89" s="94"/>
      <c r="VRU89" s="94"/>
      <c r="VRV89" s="94"/>
      <c r="VRW89" s="94"/>
      <c r="VRX89" s="94"/>
      <c r="VRY89" s="94"/>
      <c r="VRZ89" s="94"/>
      <c r="VSA89" s="94"/>
      <c r="VSB89" s="94"/>
      <c r="VSC89" s="94"/>
      <c r="VSD89" s="94"/>
      <c r="VSE89" s="94"/>
      <c r="VSF89" s="94"/>
      <c r="VSG89" s="94"/>
      <c r="VSH89" s="94"/>
      <c r="VSI89" s="94"/>
      <c r="VSJ89" s="94"/>
      <c r="VSK89" s="94"/>
      <c r="VSL89" s="94"/>
      <c r="VSM89" s="94"/>
      <c r="VSN89" s="94"/>
      <c r="VSO89" s="94"/>
      <c r="VSP89" s="94"/>
      <c r="VSQ89" s="94"/>
      <c r="VSR89" s="94"/>
      <c r="VSS89" s="94"/>
      <c r="VST89" s="94"/>
      <c r="VSU89" s="94"/>
      <c r="VSV89" s="94"/>
      <c r="VSW89" s="94"/>
      <c r="VSX89" s="94"/>
      <c r="VSY89" s="94"/>
      <c r="VSZ89" s="94"/>
      <c r="VTA89" s="94"/>
      <c r="VTB89" s="94"/>
      <c r="VTC89" s="94"/>
      <c r="VTD89" s="94"/>
      <c r="VTE89" s="94"/>
      <c r="VTF89" s="94"/>
      <c r="VTG89" s="94"/>
      <c r="VTH89" s="94"/>
      <c r="VTI89" s="94"/>
      <c r="VTJ89" s="94"/>
      <c r="VTK89" s="94"/>
      <c r="VTL89" s="94"/>
      <c r="VTM89" s="94"/>
      <c r="VTN89" s="94"/>
      <c r="VTO89" s="94"/>
      <c r="VTP89" s="94"/>
      <c r="VTQ89" s="94"/>
      <c r="VTR89" s="94"/>
      <c r="VTS89" s="94"/>
      <c r="VTT89" s="94"/>
      <c r="VTU89" s="94"/>
      <c r="VTV89" s="94"/>
      <c r="VTW89" s="94"/>
      <c r="VTX89" s="94"/>
      <c r="VTY89" s="94"/>
      <c r="VTZ89" s="94"/>
      <c r="VUA89" s="94"/>
      <c r="VUB89" s="94"/>
      <c r="VUC89" s="94"/>
      <c r="VUD89" s="94"/>
      <c r="VUE89" s="94"/>
      <c r="VUF89" s="94"/>
      <c r="VUG89" s="94"/>
      <c r="VUH89" s="94"/>
      <c r="VUI89" s="94"/>
      <c r="VUJ89" s="94"/>
      <c r="VUK89" s="94"/>
      <c r="VUL89" s="94"/>
      <c r="VUM89" s="94"/>
      <c r="VUN89" s="94"/>
      <c r="VUO89" s="94"/>
      <c r="VUP89" s="94"/>
      <c r="VUQ89" s="94"/>
      <c r="VUR89" s="94"/>
      <c r="VUS89" s="94"/>
      <c r="VUT89" s="94"/>
      <c r="VUU89" s="94"/>
      <c r="VUV89" s="94"/>
      <c r="VUW89" s="94"/>
      <c r="VUX89" s="94"/>
      <c r="VUY89" s="94"/>
      <c r="VUZ89" s="94"/>
      <c r="VVA89" s="94"/>
      <c r="VVB89" s="94"/>
      <c r="VVC89" s="94"/>
      <c r="VVD89" s="94"/>
      <c r="VVE89" s="94"/>
      <c r="VVF89" s="94"/>
      <c r="VVG89" s="94"/>
      <c r="VVH89" s="94"/>
      <c r="VVI89" s="94"/>
      <c r="VVJ89" s="94"/>
      <c r="VVK89" s="94"/>
      <c r="VVL89" s="94"/>
      <c r="VVM89" s="94"/>
      <c r="VVN89" s="94"/>
      <c r="VVO89" s="94"/>
      <c r="VVP89" s="94"/>
      <c r="VVQ89" s="94"/>
      <c r="VVR89" s="94"/>
      <c r="VVS89" s="94"/>
      <c r="VVT89" s="94"/>
      <c r="VVU89" s="94"/>
      <c r="VVV89" s="94"/>
      <c r="VVW89" s="94"/>
      <c r="VVX89" s="94"/>
      <c r="VVY89" s="94"/>
      <c r="VVZ89" s="94"/>
      <c r="VWA89" s="94"/>
      <c r="VWB89" s="94"/>
      <c r="VWC89" s="94"/>
      <c r="VWD89" s="94"/>
      <c r="VWE89" s="94"/>
      <c r="VWF89" s="94"/>
      <c r="VWG89" s="94"/>
      <c r="VWH89" s="94"/>
      <c r="VWI89" s="94"/>
      <c r="VWJ89" s="94"/>
      <c r="VWK89" s="94"/>
      <c r="VWL89" s="94"/>
      <c r="VWM89" s="94"/>
      <c r="VWN89" s="94"/>
      <c r="VWO89" s="94"/>
      <c r="VWP89" s="94"/>
      <c r="VWQ89" s="94"/>
      <c r="VWR89" s="94"/>
      <c r="VWS89" s="94"/>
      <c r="VWT89" s="94"/>
      <c r="VWU89" s="94"/>
      <c r="VWV89" s="94"/>
      <c r="VWW89" s="94"/>
      <c r="VWX89" s="94"/>
      <c r="VWY89" s="94"/>
      <c r="VWZ89" s="94"/>
      <c r="VXA89" s="94"/>
      <c r="VXB89" s="94"/>
      <c r="VXC89" s="94"/>
      <c r="VXD89" s="94"/>
      <c r="VXE89" s="94"/>
      <c r="VXF89" s="94"/>
      <c r="VXG89" s="94"/>
      <c r="VXH89" s="94"/>
      <c r="VXI89" s="94"/>
      <c r="VXJ89" s="94"/>
      <c r="VXK89" s="94"/>
      <c r="VXL89" s="94"/>
      <c r="VXM89" s="94"/>
      <c r="VXN89" s="94"/>
      <c r="VXO89" s="94"/>
      <c r="VXP89" s="94"/>
      <c r="VXQ89" s="94"/>
      <c r="VXR89" s="94"/>
      <c r="VXS89" s="94"/>
      <c r="VXT89" s="94"/>
      <c r="VXU89" s="94"/>
      <c r="VXV89" s="94"/>
      <c r="VXW89" s="94"/>
      <c r="VXX89" s="94"/>
      <c r="VXY89" s="94"/>
      <c r="VXZ89" s="94"/>
      <c r="VYA89" s="94"/>
      <c r="VYB89" s="94"/>
      <c r="VYC89" s="94"/>
      <c r="VYD89" s="94"/>
      <c r="VYE89" s="94"/>
      <c r="VYF89" s="94"/>
      <c r="VYG89" s="94"/>
      <c r="VYH89" s="94"/>
      <c r="VYI89" s="94"/>
      <c r="VYJ89" s="94"/>
      <c r="VYK89" s="94"/>
      <c r="VYL89" s="94"/>
      <c r="VYM89" s="94"/>
      <c r="VYN89" s="94"/>
      <c r="VYO89" s="94"/>
      <c r="VYP89" s="94"/>
      <c r="VYQ89" s="94"/>
      <c r="VYR89" s="94"/>
      <c r="VYS89" s="94"/>
      <c r="VYT89" s="94"/>
      <c r="VYU89" s="94"/>
      <c r="VYV89" s="94"/>
      <c r="VYW89" s="94"/>
      <c r="VYX89" s="94"/>
      <c r="VYY89" s="94"/>
      <c r="VYZ89" s="94"/>
      <c r="VZA89" s="94"/>
      <c r="VZB89" s="94"/>
      <c r="VZC89" s="94"/>
      <c r="VZD89" s="94"/>
      <c r="VZE89" s="94"/>
      <c r="VZF89" s="94"/>
      <c r="VZG89" s="94"/>
      <c r="VZH89" s="94"/>
      <c r="VZI89" s="94"/>
      <c r="VZJ89" s="94"/>
      <c r="VZK89" s="94"/>
      <c r="VZL89" s="94"/>
      <c r="VZM89" s="94"/>
      <c r="VZN89" s="94"/>
      <c r="VZO89" s="94"/>
      <c r="VZP89" s="94"/>
      <c r="VZQ89" s="94"/>
      <c r="VZR89" s="94"/>
      <c r="VZS89" s="94"/>
      <c r="VZT89" s="94"/>
      <c r="VZU89" s="94"/>
      <c r="VZV89" s="94"/>
      <c r="VZW89" s="94"/>
      <c r="VZX89" s="94"/>
      <c r="VZY89" s="94"/>
      <c r="VZZ89" s="94"/>
      <c r="WAA89" s="94"/>
      <c r="WAB89" s="94"/>
      <c r="WAC89" s="94"/>
      <c r="WAD89" s="94"/>
      <c r="WAE89" s="94"/>
      <c r="WAF89" s="94"/>
      <c r="WAG89" s="94"/>
      <c r="WAH89" s="94"/>
      <c r="WAI89" s="94"/>
      <c r="WAJ89" s="94"/>
      <c r="WAK89" s="94"/>
      <c r="WAL89" s="94"/>
      <c r="WAM89" s="94"/>
      <c r="WAN89" s="94"/>
      <c r="WAO89" s="94"/>
      <c r="WAP89" s="94"/>
      <c r="WAQ89" s="94"/>
      <c r="WAR89" s="94"/>
      <c r="WAS89" s="94"/>
      <c r="WAT89" s="94"/>
      <c r="WAU89" s="94"/>
      <c r="WAV89" s="94"/>
      <c r="WAW89" s="94"/>
      <c r="WAX89" s="94"/>
      <c r="WAY89" s="94"/>
      <c r="WAZ89" s="94"/>
      <c r="WBA89" s="94"/>
      <c r="WBB89" s="94"/>
      <c r="WBC89" s="94"/>
      <c r="WBD89" s="94"/>
      <c r="WBE89" s="94"/>
      <c r="WBF89" s="94"/>
      <c r="WBG89" s="94"/>
      <c r="WBH89" s="94"/>
      <c r="WBI89" s="94"/>
      <c r="WBJ89" s="94"/>
      <c r="WBK89" s="94"/>
      <c r="WBL89" s="94"/>
      <c r="WBM89" s="94"/>
      <c r="WBN89" s="94"/>
      <c r="WBO89" s="94"/>
      <c r="WBP89" s="94"/>
      <c r="WBQ89" s="94"/>
      <c r="WBR89" s="94"/>
      <c r="WBS89" s="94"/>
      <c r="WBT89" s="94"/>
      <c r="WBU89" s="94"/>
      <c r="WBV89" s="94"/>
      <c r="WBW89" s="94"/>
      <c r="WBX89" s="94"/>
      <c r="WBY89" s="94"/>
      <c r="WBZ89" s="94"/>
      <c r="WCA89" s="94"/>
      <c r="WCB89" s="94"/>
      <c r="WCC89" s="94"/>
      <c r="WCD89" s="94"/>
      <c r="WCE89" s="94"/>
      <c r="WCF89" s="94"/>
      <c r="WCG89" s="94"/>
      <c r="WCH89" s="94"/>
      <c r="WCI89" s="94"/>
      <c r="WCJ89" s="94"/>
      <c r="WCK89" s="94"/>
      <c r="WCL89" s="94"/>
      <c r="WCM89" s="94"/>
      <c r="WCN89" s="94"/>
      <c r="WCO89" s="94"/>
      <c r="WCP89" s="94"/>
      <c r="WCQ89" s="94"/>
      <c r="WCR89" s="94"/>
      <c r="WCS89" s="94"/>
      <c r="WCT89" s="94"/>
      <c r="WCU89" s="94"/>
      <c r="WCV89" s="94"/>
      <c r="WCW89" s="94"/>
      <c r="WCX89" s="94"/>
      <c r="WCY89" s="94"/>
      <c r="WCZ89" s="94"/>
      <c r="WDA89" s="94"/>
      <c r="WDB89" s="94"/>
      <c r="WDC89" s="94"/>
      <c r="WDD89" s="94"/>
      <c r="WDE89" s="94"/>
      <c r="WDF89" s="94"/>
      <c r="WDG89" s="94"/>
      <c r="WDH89" s="94"/>
      <c r="WDI89" s="94"/>
      <c r="WDJ89" s="94"/>
      <c r="WDK89" s="94"/>
      <c r="WDL89" s="94"/>
      <c r="WDM89" s="94"/>
      <c r="WDN89" s="94"/>
      <c r="WDO89" s="94"/>
      <c r="WDP89" s="94"/>
      <c r="WDQ89" s="94"/>
      <c r="WDR89" s="94"/>
      <c r="WDS89" s="94"/>
      <c r="WDT89" s="94"/>
      <c r="WDU89" s="94"/>
      <c r="WDV89" s="94"/>
      <c r="WDW89" s="94"/>
      <c r="WDX89" s="94"/>
      <c r="WDY89" s="94"/>
      <c r="WDZ89" s="94"/>
      <c r="WEA89" s="94"/>
      <c r="WEB89" s="94"/>
      <c r="WEC89" s="94"/>
      <c r="WED89" s="94"/>
      <c r="WEE89" s="94"/>
      <c r="WEF89" s="94"/>
      <c r="WEG89" s="94"/>
      <c r="WEH89" s="94"/>
      <c r="WEI89" s="94"/>
      <c r="WEJ89" s="94"/>
      <c r="WEK89" s="94"/>
      <c r="WEL89" s="94"/>
      <c r="WEM89" s="94"/>
      <c r="WEN89" s="94"/>
      <c r="WEO89" s="94"/>
      <c r="WEP89" s="94"/>
      <c r="WEQ89" s="94"/>
      <c r="WER89" s="94"/>
      <c r="WES89" s="94"/>
      <c r="WET89" s="94"/>
      <c r="WEU89" s="94"/>
      <c r="WEV89" s="94"/>
      <c r="WEW89" s="94"/>
      <c r="WEX89" s="94"/>
      <c r="WEY89" s="94"/>
      <c r="WEZ89" s="94"/>
      <c r="WFA89" s="94"/>
      <c r="WFB89" s="94"/>
      <c r="WFC89" s="94"/>
      <c r="WFD89" s="94"/>
      <c r="WFE89" s="94"/>
      <c r="WFF89" s="94"/>
      <c r="WFG89" s="94"/>
      <c r="WFH89" s="94"/>
      <c r="WFI89" s="94"/>
      <c r="WFJ89" s="94"/>
      <c r="WFK89" s="94"/>
      <c r="WFL89" s="94"/>
      <c r="WFM89" s="94"/>
      <c r="WFN89" s="94"/>
      <c r="WFO89" s="94"/>
      <c r="WFP89" s="94"/>
      <c r="WFQ89" s="94"/>
      <c r="WFR89" s="94"/>
      <c r="WFS89" s="94"/>
      <c r="WFT89" s="94"/>
      <c r="WFU89" s="94"/>
      <c r="WFV89" s="94"/>
      <c r="WFW89" s="94"/>
      <c r="WFX89" s="94"/>
      <c r="WFY89" s="94"/>
      <c r="WFZ89" s="94"/>
      <c r="WGA89" s="94"/>
      <c r="WGB89" s="94"/>
      <c r="WGC89" s="94"/>
      <c r="WGD89" s="94"/>
      <c r="WGE89" s="94"/>
      <c r="WGF89" s="94"/>
      <c r="WGG89" s="94"/>
      <c r="WGH89" s="94"/>
      <c r="WGI89" s="94"/>
      <c r="WGJ89" s="94"/>
      <c r="WGK89" s="94"/>
      <c r="WGL89" s="94"/>
      <c r="WGM89" s="94"/>
      <c r="WGN89" s="94"/>
      <c r="WGO89" s="94"/>
      <c r="WGP89" s="94"/>
      <c r="WGQ89" s="94"/>
      <c r="WGR89" s="94"/>
      <c r="WGS89" s="94"/>
      <c r="WGT89" s="94"/>
      <c r="WGU89" s="94"/>
      <c r="WGV89" s="94"/>
      <c r="WGW89" s="94"/>
      <c r="WGX89" s="94"/>
      <c r="WGY89" s="94"/>
      <c r="WGZ89" s="94"/>
      <c r="WHA89" s="94"/>
      <c r="WHB89" s="94"/>
      <c r="WHC89" s="94"/>
      <c r="WHD89" s="94"/>
      <c r="WHE89" s="94"/>
      <c r="WHF89" s="94"/>
      <c r="WHG89" s="94"/>
      <c r="WHH89" s="94"/>
      <c r="WHI89" s="94"/>
      <c r="WHJ89" s="94"/>
      <c r="WHK89" s="94"/>
      <c r="WHL89" s="94"/>
      <c r="WHM89" s="94"/>
      <c r="WHN89" s="94"/>
      <c r="WHO89" s="94"/>
      <c r="WHP89" s="94"/>
      <c r="WHQ89" s="94"/>
      <c r="WHR89" s="94"/>
      <c r="WHS89" s="94"/>
      <c r="WHT89" s="94"/>
      <c r="WHU89" s="94"/>
      <c r="WHV89" s="94"/>
      <c r="WHW89" s="94"/>
      <c r="WHX89" s="94"/>
      <c r="WHY89" s="94"/>
      <c r="WHZ89" s="94"/>
      <c r="WIA89" s="94"/>
      <c r="WIB89" s="94"/>
      <c r="WIC89" s="94"/>
      <c r="WID89" s="94"/>
      <c r="WIE89" s="94"/>
      <c r="WIF89" s="94"/>
      <c r="WIG89" s="94"/>
      <c r="WIH89" s="94"/>
      <c r="WII89" s="94"/>
      <c r="WIJ89" s="94"/>
      <c r="WIK89" s="94"/>
      <c r="WIL89" s="94"/>
      <c r="WIM89" s="94"/>
      <c r="WIN89" s="94"/>
      <c r="WIO89" s="94"/>
      <c r="WIP89" s="94"/>
      <c r="WIQ89" s="94"/>
      <c r="WIR89" s="94"/>
      <c r="WIS89" s="94"/>
      <c r="WIT89" s="94"/>
      <c r="WIU89" s="94"/>
      <c r="WIV89" s="94"/>
      <c r="WIW89" s="94"/>
      <c r="WIX89" s="94"/>
      <c r="WIY89" s="94"/>
      <c r="WIZ89" s="94"/>
      <c r="WJA89" s="94"/>
      <c r="WJB89" s="94"/>
      <c r="WJC89" s="94"/>
      <c r="WJD89" s="94"/>
      <c r="WJE89" s="94"/>
      <c r="WJF89" s="94"/>
      <c r="WJG89" s="94"/>
      <c r="WJH89" s="94"/>
      <c r="WJI89" s="94"/>
      <c r="WJJ89" s="94"/>
      <c r="WJK89" s="94"/>
      <c r="WJL89" s="94"/>
      <c r="WJM89" s="94"/>
      <c r="WJN89" s="94"/>
      <c r="WJO89" s="94"/>
      <c r="WJP89" s="94"/>
      <c r="WJQ89" s="94"/>
      <c r="WJR89" s="94"/>
      <c r="WJS89" s="94"/>
      <c r="WJT89" s="94"/>
      <c r="WJU89" s="94"/>
      <c r="WJV89" s="94"/>
      <c r="WJW89" s="94"/>
      <c r="WJX89" s="94"/>
      <c r="WJY89" s="94"/>
      <c r="WJZ89" s="94"/>
      <c r="WKA89" s="94"/>
      <c r="WKB89" s="94"/>
      <c r="WKC89" s="94"/>
      <c r="WKD89" s="94"/>
      <c r="WKE89" s="94"/>
      <c r="WKF89" s="94"/>
      <c r="WKG89" s="94"/>
      <c r="WKH89" s="94"/>
      <c r="WKI89" s="94"/>
      <c r="WKJ89" s="94"/>
      <c r="WKK89" s="94"/>
      <c r="WKL89" s="94"/>
      <c r="WKM89" s="94"/>
      <c r="WKN89" s="94"/>
      <c r="WKO89" s="94"/>
      <c r="WKP89" s="94"/>
      <c r="WKQ89" s="94"/>
      <c r="WKR89" s="94"/>
      <c r="WKS89" s="94"/>
      <c r="WKT89" s="94"/>
      <c r="WKU89" s="94"/>
      <c r="WKV89" s="94"/>
      <c r="WKW89" s="94"/>
      <c r="WKX89" s="94"/>
      <c r="WKY89" s="94"/>
      <c r="WKZ89" s="94"/>
      <c r="WLA89" s="94"/>
      <c r="WLB89" s="94"/>
      <c r="WLC89" s="94"/>
      <c r="WLD89" s="94"/>
      <c r="WLE89" s="94"/>
      <c r="WLF89" s="94"/>
      <c r="WLG89" s="94"/>
      <c r="WLH89" s="94"/>
      <c r="WLI89" s="94"/>
      <c r="WLJ89" s="94"/>
      <c r="WLK89" s="94"/>
      <c r="WLL89" s="94"/>
      <c r="WLM89" s="94"/>
      <c r="WLN89" s="94"/>
      <c r="WLO89" s="94"/>
      <c r="WLP89" s="94"/>
      <c r="WLQ89" s="94"/>
      <c r="WLR89" s="94"/>
      <c r="WLS89" s="94"/>
      <c r="WLT89" s="94"/>
      <c r="WLU89" s="94"/>
      <c r="WLV89" s="94"/>
      <c r="WLW89" s="94"/>
      <c r="WLX89" s="94"/>
      <c r="WLY89" s="94"/>
      <c r="WLZ89" s="94"/>
      <c r="WMA89" s="94"/>
      <c r="WMB89" s="94"/>
      <c r="WMC89" s="94"/>
      <c r="WMD89" s="94"/>
      <c r="WME89" s="94"/>
      <c r="WMF89" s="94"/>
      <c r="WMG89" s="94"/>
      <c r="WMH89" s="94"/>
      <c r="WMI89" s="94"/>
      <c r="WMJ89" s="94"/>
      <c r="WMK89" s="94"/>
      <c r="WML89" s="94"/>
      <c r="WMM89" s="94"/>
      <c r="WMN89" s="94"/>
      <c r="WMO89" s="94"/>
      <c r="WMP89" s="94"/>
      <c r="WMQ89" s="94"/>
      <c r="WMR89" s="94"/>
      <c r="WMS89" s="94"/>
      <c r="WMT89" s="94"/>
      <c r="WMU89" s="94"/>
      <c r="WMV89" s="94"/>
      <c r="WMW89" s="94"/>
      <c r="WMX89" s="94"/>
      <c r="WMY89" s="94"/>
      <c r="WMZ89" s="94"/>
      <c r="WNA89" s="94"/>
      <c r="WNB89" s="94"/>
      <c r="WNC89" s="94"/>
      <c r="WND89" s="94"/>
      <c r="WNE89" s="94"/>
      <c r="WNF89" s="94"/>
      <c r="WNG89" s="94"/>
      <c r="WNH89" s="94"/>
      <c r="WNI89" s="94"/>
      <c r="WNJ89" s="94"/>
      <c r="WNK89" s="94"/>
      <c r="WNL89" s="94"/>
      <c r="WNM89" s="94"/>
      <c r="WNN89" s="94"/>
      <c r="WNO89" s="94"/>
      <c r="WNP89" s="94"/>
      <c r="WNQ89" s="94"/>
      <c r="WNR89" s="94"/>
      <c r="WNS89" s="94"/>
      <c r="WNT89" s="94"/>
      <c r="WNU89" s="94"/>
      <c r="WNV89" s="94"/>
      <c r="WNW89" s="94"/>
      <c r="WNX89" s="94"/>
      <c r="WNY89" s="94"/>
      <c r="WNZ89" s="94"/>
      <c r="WOA89" s="94"/>
      <c r="WOB89" s="94"/>
      <c r="WOC89" s="94"/>
      <c r="WOD89" s="94"/>
      <c r="WOE89" s="94"/>
      <c r="WOF89" s="94"/>
      <c r="WOG89" s="94"/>
      <c r="WOH89" s="94"/>
      <c r="WOI89" s="94"/>
      <c r="WOJ89" s="94"/>
      <c r="WOK89" s="94"/>
      <c r="WOL89" s="94"/>
      <c r="WOM89" s="94"/>
      <c r="WON89" s="94"/>
      <c r="WOO89" s="94"/>
      <c r="WOP89" s="94"/>
      <c r="WOQ89" s="94"/>
      <c r="WOR89" s="94"/>
      <c r="WOS89" s="94"/>
      <c r="WOT89" s="94"/>
      <c r="WOU89" s="94"/>
      <c r="WOV89" s="94"/>
      <c r="WOW89" s="94"/>
      <c r="WOX89" s="94"/>
      <c r="WOY89" s="94"/>
      <c r="WOZ89" s="94"/>
      <c r="WPA89" s="94"/>
      <c r="WPB89" s="94"/>
      <c r="WPC89" s="94"/>
      <c r="WPD89" s="94"/>
      <c r="WPE89" s="94"/>
      <c r="WPF89" s="94"/>
      <c r="WPG89" s="94"/>
      <c r="WPH89" s="94"/>
      <c r="WPI89" s="94"/>
      <c r="WPJ89" s="94"/>
      <c r="WPK89" s="94"/>
      <c r="WPL89" s="94"/>
      <c r="WPM89" s="94"/>
      <c r="WPN89" s="94"/>
      <c r="WPO89" s="94"/>
      <c r="WPP89" s="94"/>
      <c r="WPQ89" s="94"/>
      <c r="WPR89" s="94"/>
      <c r="WPS89" s="94"/>
      <c r="WPT89" s="94"/>
      <c r="WPU89" s="94"/>
      <c r="WPV89" s="94"/>
      <c r="WPW89" s="94"/>
      <c r="WPX89" s="94"/>
      <c r="WPY89" s="94"/>
      <c r="WPZ89" s="94"/>
      <c r="WQA89" s="94"/>
      <c r="WQB89" s="94"/>
      <c r="WQC89" s="94"/>
      <c r="WQD89" s="94"/>
      <c r="WQE89" s="94"/>
      <c r="WQF89" s="94"/>
      <c r="WQG89" s="94"/>
      <c r="WQH89" s="94"/>
      <c r="WQI89" s="94"/>
      <c r="WQJ89" s="94"/>
      <c r="WQK89" s="94"/>
      <c r="WQL89" s="94"/>
      <c r="WQM89" s="94"/>
      <c r="WQN89" s="94"/>
      <c r="WQO89" s="94"/>
      <c r="WQP89" s="94"/>
      <c r="WQQ89" s="94"/>
      <c r="WQR89" s="94"/>
      <c r="WQS89" s="94"/>
      <c r="WQT89" s="94"/>
      <c r="WQU89" s="94"/>
      <c r="WQV89" s="94"/>
      <c r="WQW89" s="94"/>
      <c r="WQX89" s="94"/>
      <c r="WQY89" s="94"/>
      <c r="WQZ89" s="94"/>
      <c r="WRA89" s="94"/>
      <c r="WRB89" s="94"/>
      <c r="WRC89" s="94"/>
      <c r="WRD89" s="94"/>
      <c r="WRE89" s="94"/>
      <c r="WRF89" s="94"/>
      <c r="WRG89" s="94"/>
      <c r="WRH89" s="94"/>
      <c r="WRI89" s="94"/>
      <c r="WRJ89" s="94"/>
      <c r="WRK89" s="94"/>
      <c r="WRL89" s="94"/>
      <c r="WRM89" s="94"/>
      <c r="WRN89" s="94"/>
      <c r="WRO89" s="94"/>
      <c r="WRP89" s="94"/>
      <c r="WRQ89" s="94"/>
      <c r="WRR89" s="94"/>
      <c r="WRS89" s="94"/>
      <c r="WRT89" s="94"/>
      <c r="WRU89" s="94"/>
      <c r="WRV89" s="94"/>
      <c r="WRW89" s="94"/>
      <c r="WRX89" s="94"/>
      <c r="WRY89" s="94"/>
      <c r="WRZ89" s="94"/>
      <c r="WSA89" s="94"/>
      <c r="WSB89" s="94"/>
      <c r="WSC89" s="94"/>
      <c r="WSD89" s="94"/>
      <c r="WSE89" s="94"/>
      <c r="WSF89" s="94"/>
      <c r="WSG89" s="94"/>
      <c r="WSH89" s="94"/>
      <c r="WSI89" s="94"/>
      <c r="WSJ89" s="94"/>
      <c r="WSK89" s="94"/>
      <c r="WSL89" s="94"/>
      <c r="WSM89" s="94"/>
      <c r="WSN89" s="94"/>
      <c r="WSO89" s="94"/>
      <c r="WSP89" s="94"/>
      <c r="WSQ89" s="94"/>
      <c r="WSR89" s="94"/>
      <c r="WSS89" s="94"/>
      <c r="WST89" s="94"/>
      <c r="WSU89" s="94"/>
      <c r="WSV89" s="94"/>
      <c r="WSW89" s="94"/>
      <c r="WSX89" s="94"/>
      <c r="WSY89" s="94"/>
      <c r="WSZ89" s="94"/>
      <c r="WTA89" s="94"/>
      <c r="WTB89" s="94"/>
      <c r="WTC89" s="94"/>
      <c r="WTD89" s="94"/>
      <c r="WTE89" s="94"/>
      <c r="WTF89" s="94"/>
      <c r="WTG89" s="94"/>
      <c r="WTH89" s="94"/>
      <c r="WTI89" s="94"/>
      <c r="WTJ89" s="94"/>
      <c r="WTK89" s="94"/>
      <c r="WTL89" s="94"/>
      <c r="WTM89" s="94"/>
      <c r="WTN89" s="94"/>
      <c r="WTO89" s="94"/>
      <c r="WTP89" s="94"/>
      <c r="WTQ89" s="94"/>
      <c r="WTR89" s="94"/>
      <c r="WTS89" s="94"/>
      <c r="WTT89" s="94"/>
      <c r="WTU89" s="94"/>
      <c r="WTV89" s="94"/>
      <c r="WTW89" s="94"/>
      <c r="WTX89" s="94"/>
      <c r="WTY89" s="94"/>
      <c r="WTZ89" s="94"/>
      <c r="WUA89" s="94"/>
      <c r="WUB89" s="94"/>
      <c r="WUC89" s="94"/>
      <c r="WUD89" s="94"/>
      <c r="WUE89" s="94"/>
      <c r="WUF89" s="94"/>
      <c r="WUG89" s="94"/>
      <c r="WUH89" s="94"/>
      <c r="WUI89" s="94"/>
      <c r="WUJ89" s="94"/>
      <c r="WUK89" s="94"/>
      <c r="WUL89" s="94"/>
      <c r="WUM89" s="94"/>
      <c r="WUN89" s="94"/>
      <c r="WUO89" s="94"/>
      <c r="WUP89" s="94"/>
      <c r="WUQ89" s="94"/>
      <c r="WUR89" s="94"/>
      <c r="WUS89" s="94"/>
      <c r="WUT89" s="94"/>
      <c r="WUU89" s="94"/>
      <c r="WUV89" s="94"/>
      <c r="WUW89" s="94"/>
      <c r="WUX89" s="94"/>
      <c r="WUY89" s="94"/>
      <c r="WUZ89" s="94"/>
      <c r="WVA89" s="94"/>
      <c r="WVB89" s="94"/>
      <c r="WVC89" s="94"/>
      <c r="WVD89" s="94"/>
      <c r="WVE89" s="94"/>
      <c r="WVF89" s="94"/>
      <c r="WVG89" s="94"/>
      <c r="WVH89" s="94"/>
      <c r="WVI89" s="94"/>
      <c r="WVJ89" s="94"/>
      <c r="WVK89" s="94"/>
      <c r="WVL89" s="94"/>
      <c r="WVM89" s="94"/>
      <c r="WVN89" s="94"/>
      <c r="WVO89" s="94"/>
      <c r="WVP89" s="94"/>
      <c r="WVQ89" s="94"/>
      <c r="WVR89" s="94"/>
      <c r="WVS89" s="94"/>
      <c r="WVT89" s="94"/>
      <c r="WVU89" s="94"/>
      <c r="WVV89" s="94"/>
      <c r="WVW89" s="94"/>
      <c r="WVX89" s="94"/>
      <c r="WVY89" s="94"/>
      <c r="WVZ89" s="94"/>
      <c r="WWA89" s="94"/>
      <c r="WWB89" s="94"/>
      <c r="WWC89" s="94"/>
      <c r="WWD89" s="94"/>
      <c r="WWE89" s="94"/>
      <c r="WWF89" s="94"/>
      <c r="WWG89" s="94"/>
      <c r="WWH89" s="94"/>
      <c r="WWI89" s="94"/>
      <c r="WWJ89" s="94"/>
      <c r="WWK89" s="94"/>
      <c r="WWL89" s="94"/>
      <c r="WWM89" s="94"/>
      <c r="WWN89" s="94"/>
      <c r="WWO89" s="94"/>
      <c r="WWP89" s="94"/>
      <c r="WWQ89" s="94"/>
      <c r="WWR89" s="94"/>
      <c r="WWS89" s="94"/>
      <c r="WWT89" s="94"/>
      <c r="WWU89" s="94"/>
      <c r="WWV89" s="94"/>
      <c r="WWW89" s="94"/>
      <c r="WWX89" s="94"/>
      <c r="WWY89" s="94"/>
      <c r="WWZ89" s="94"/>
      <c r="WXA89" s="94"/>
      <c r="WXB89" s="94"/>
      <c r="WXC89" s="94"/>
      <c r="WXD89" s="94"/>
      <c r="WXE89" s="94"/>
      <c r="WXF89" s="94"/>
      <c r="WXG89" s="94"/>
      <c r="WXH89" s="94"/>
      <c r="WXI89" s="94"/>
      <c r="WXJ89" s="94"/>
      <c r="WXK89" s="94"/>
      <c r="WXL89" s="94"/>
      <c r="WXM89" s="94"/>
      <c r="WXN89" s="94"/>
      <c r="WXO89" s="94"/>
      <c r="WXP89" s="94"/>
      <c r="WXQ89" s="94"/>
      <c r="WXR89" s="94"/>
      <c r="WXS89" s="94"/>
      <c r="WXT89" s="94"/>
      <c r="WXU89" s="94"/>
      <c r="WXV89" s="94"/>
      <c r="WXW89" s="94"/>
      <c r="WXX89" s="94"/>
      <c r="WXY89" s="94"/>
      <c r="WXZ89" s="94"/>
      <c r="WYA89" s="94"/>
      <c r="WYB89" s="94"/>
      <c r="WYC89" s="94"/>
      <c r="WYD89" s="94"/>
      <c r="WYE89" s="94"/>
      <c r="WYF89" s="94"/>
      <c r="WYG89" s="94"/>
      <c r="WYH89" s="94"/>
      <c r="WYI89" s="94"/>
      <c r="WYJ89" s="94"/>
      <c r="WYK89" s="94"/>
      <c r="WYL89" s="94"/>
      <c r="WYM89" s="94"/>
      <c r="WYN89" s="94"/>
      <c r="WYO89" s="94"/>
      <c r="WYP89" s="94"/>
      <c r="WYQ89" s="94"/>
      <c r="WYR89" s="94"/>
      <c r="WYS89" s="94"/>
      <c r="WYT89" s="94"/>
      <c r="WYU89" s="94"/>
      <c r="WYV89" s="94"/>
      <c r="WYW89" s="94"/>
      <c r="WYX89" s="94"/>
      <c r="WYY89" s="94"/>
      <c r="WYZ89" s="94"/>
      <c r="WZA89" s="94"/>
      <c r="WZB89" s="94"/>
      <c r="WZC89" s="94"/>
      <c r="WZD89" s="94"/>
      <c r="WZE89" s="94"/>
      <c r="WZF89" s="94"/>
      <c r="WZG89" s="94"/>
      <c r="WZH89" s="94"/>
      <c r="WZI89" s="94"/>
      <c r="WZJ89" s="94"/>
      <c r="WZK89" s="94"/>
      <c r="WZL89" s="94"/>
      <c r="WZM89" s="94"/>
      <c r="WZN89" s="94"/>
      <c r="WZO89" s="94"/>
      <c r="WZP89" s="94"/>
      <c r="WZQ89" s="94"/>
      <c r="WZR89" s="94"/>
      <c r="WZS89" s="94"/>
      <c r="WZT89" s="94"/>
      <c r="WZU89" s="94"/>
      <c r="WZV89" s="94"/>
      <c r="WZW89" s="94"/>
      <c r="WZX89" s="94"/>
      <c r="WZY89" s="94"/>
      <c r="WZZ89" s="94"/>
      <c r="XAA89" s="94"/>
      <c r="XAB89" s="94"/>
      <c r="XAC89" s="94"/>
      <c r="XAD89" s="94"/>
      <c r="XAE89" s="94"/>
      <c r="XAF89" s="94"/>
      <c r="XAG89" s="94"/>
      <c r="XAH89" s="94"/>
      <c r="XAI89" s="94"/>
      <c r="XAJ89" s="94"/>
      <c r="XAK89" s="94"/>
      <c r="XAL89" s="94"/>
      <c r="XAM89" s="94"/>
      <c r="XAN89" s="94"/>
      <c r="XAO89" s="94"/>
      <c r="XAP89" s="94"/>
      <c r="XAQ89" s="94"/>
      <c r="XAR89" s="94"/>
      <c r="XAS89" s="94"/>
      <c r="XAT89" s="94"/>
      <c r="XAU89" s="94"/>
      <c r="XAV89" s="94"/>
      <c r="XAW89" s="94"/>
      <c r="XAX89" s="94"/>
      <c r="XAY89" s="94"/>
      <c r="XAZ89" s="94"/>
      <c r="XBA89" s="94"/>
      <c r="XBB89" s="94"/>
      <c r="XBC89" s="94"/>
      <c r="XBD89" s="94"/>
      <c r="XBE89" s="94"/>
      <c r="XBF89" s="94"/>
      <c r="XBG89" s="94"/>
      <c r="XBH89" s="94"/>
      <c r="XBI89" s="94"/>
      <c r="XBJ89" s="94"/>
      <c r="XBK89" s="94"/>
      <c r="XBL89" s="94"/>
      <c r="XBM89" s="94"/>
      <c r="XBN89" s="94"/>
      <c r="XBO89" s="94"/>
      <c r="XBP89" s="94"/>
      <c r="XBQ89" s="94"/>
      <c r="XBR89" s="94"/>
      <c r="XBS89" s="94"/>
      <c r="XBT89" s="94"/>
      <c r="XBU89" s="94"/>
      <c r="XBV89" s="94"/>
      <c r="XBW89" s="94"/>
      <c r="XBX89" s="94"/>
      <c r="XBY89" s="94"/>
      <c r="XBZ89" s="94"/>
      <c r="XCA89" s="94"/>
      <c r="XCB89" s="94"/>
      <c r="XCC89" s="94"/>
      <c r="XCD89" s="94"/>
      <c r="XCE89" s="94"/>
      <c r="XCF89" s="94"/>
      <c r="XCG89" s="94"/>
      <c r="XCH89" s="94"/>
      <c r="XCI89" s="94"/>
      <c r="XCJ89" s="94"/>
      <c r="XCK89" s="94"/>
      <c r="XCL89" s="94"/>
      <c r="XCM89" s="94"/>
      <c r="XCN89" s="94"/>
      <c r="XCO89" s="94"/>
      <c r="XCP89" s="94"/>
      <c r="XCQ89" s="94"/>
      <c r="XCR89" s="94"/>
      <c r="XCS89" s="94"/>
      <c r="XCT89" s="94"/>
      <c r="XCU89" s="94"/>
      <c r="XCV89" s="94"/>
      <c r="XCW89" s="94"/>
      <c r="XCX89" s="94"/>
      <c r="XCY89" s="94"/>
      <c r="XCZ89" s="94"/>
      <c r="XDA89" s="94"/>
      <c r="XDB89" s="94"/>
      <c r="XDC89" s="94"/>
      <c r="XDD89" s="94"/>
      <c r="XDE89" s="94"/>
      <c r="XDF89" s="94"/>
      <c r="XDG89" s="94"/>
      <c r="XDH89" s="94"/>
      <c r="XDI89" s="94"/>
      <c r="XDJ89" s="94"/>
      <c r="XDK89" s="94"/>
      <c r="XDL89" s="94"/>
      <c r="XDM89" s="94"/>
      <c r="XDN89" s="94"/>
      <c r="XDO89" s="94"/>
      <c r="XDP89" s="94"/>
      <c r="XDQ89" s="94"/>
      <c r="XDR89" s="94"/>
      <c r="XDS89" s="94"/>
      <c r="XDT89" s="94"/>
      <c r="XDU89" s="94"/>
      <c r="XDV89" s="94"/>
      <c r="XDW89" s="94"/>
      <c r="XDX89" s="94"/>
      <c r="XDY89" s="94"/>
      <c r="XDZ89" s="94"/>
      <c r="XEA89" s="94"/>
      <c r="XEB89" s="94"/>
      <c r="XEC89" s="94"/>
      <c r="XED89" s="94"/>
      <c r="XEE89" s="94"/>
      <c r="XEF89" s="94"/>
      <c r="XEG89" s="94"/>
      <c r="XEH89" s="94"/>
      <c r="XEI89" s="94"/>
      <c r="XEJ89" s="94"/>
      <c r="XEK89" s="94"/>
      <c r="XEL89" s="94"/>
      <c r="XEM89" s="94"/>
      <c r="XEN89" s="94"/>
      <c r="XEO89" s="94"/>
      <c r="XEP89" s="94"/>
    </row>
    <row r="90" spans="2:16370" x14ac:dyDescent="0.2">
      <c r="B90" s="113" t="str">
        <f t="shared" si="52"/>
        <v>R_E</v>
      </c>
      <c r="C90" s="114">
        <f t="shared" ref="C90:AH90" si="65">IFERROR((C48-$BI48)*LN(C48/$BI48),0)</f>
        <v>3.9522193590651398E-4</v>
      </c>
      <c r="D90" s="114">
        <f t="shared" si="65"/>
        <v>6.6476240349235799E-5</v>
      </c>
      <c r="E90" s="114">
        <f t="shared" si="65"/>
        <v>4.2901592296411278E-4</v>
      </c>
      <c r="F90" s="114">
        <f t="shared" si="65"/>
        <v>3.7406317746899496E-4</v>
      </c>
      <c r="G90" s="114">
        <f t="shared" si="65"/>
        <v>2.1822963012829938E-4</v>
      </c>
      <c r="H90" s="114">
        <f t="shared" si="65"/>
        <v>2.9730667823708395E-3</v>
      </c>
      <c r="I90" s="114">
        <f t="shared" si="65"/>
        <v>4.3950183351083123E-3</v>
      </c>
      <c r="J90" s="114">
        <f t="shared" si="65"/>
        <v>2.5537156820217518E-3</v>
      </c>
      <c r="K90" s="114">
        <f t="shared" si="65"/>
        <v>2.9839786412234085E-3</v>
      </c>
      <c r="L90" s="114">
        <f t="shared" si="65"/>
        <v>2.5545267127896026E-3</v>
      </c>
      <c r="M90" s="114">
        <f t="shared" si="65"/>
        <v>1.5304105374204049E-3</v>
      </c>
      <c r="N90" s="114">
        <f t="shared" si="65"/>
        <v>2.4369033585659996E-3</v>
      </c>
      <c r="O90" s="114">
        <f t="shared" si="65"/>
        <v>2.4648972732003119E-3</v>
      </c>
      <c r="P90" s="114">
        <f t="shared" si="65"/>
        <v>1.5334434556086136E-3</v>
      </c>
      <c r="Q90" s="114">
        <f t="shared" si="65"/>
        <v>2.2408150223667276E-3</v>
      </c>
      <c r="R90" s="114">
        <f t="shared" si="65"/>
        <v>1.8780876856670451E-3</v>
      </c>
      <c r="S90" s="114">
        <f t="shared" si="65"/>
        <v>6.3160212097297815E-4</v>
      </c>
      <c r="T90" s="114">
        <f t="shared" si="65"/>
        <v>9.6053058340399018E-4</v>
      </c>
      <c r="U90" s="114">
        <f t="shared" si="65"/>
        <v>6.96978005252999E-4</v>
      </c>
      <c r="V90" s="114">
        <f t="shared" si="65"/>
        <v>2.510378763429095E-4</v>
      </c>
      <c r="W90" s="114">
        <f t="shared" si="65"/>
        <v>2.7978347375279814E-4</v>
      </c>
      <c r="X90" s="114">
        <f t="shared" si="65"/>
        <v>1.8732073102183764E-4</v>
      </c>
      <c r="Y90" s="114">
        <f t="shared" si="65"/>
        <v>1.8224571009560465E-4</v>
      </c>
      <c r="Z90" s="114">
        <f t="shared" si="65"/>
        <v>2.2137493953379268E-4</v>
      </c>
      <c r="AA90" s="114">
        <f t="shared" si="65"/>
        <v>1.5199148145149158E-4</v>
      </c>
      <c r="AB90" s="114">
        <f t="shared" si="65"/>
        <v>2.8560579183692136E-4</v>
      </c>
      <c r="AC90" s="114">
        <f t="shared" si="65"/>
        <v>2.3392582080589033E-4</v>
      </c>
      <c r="AD90" s="114">
        <f t="shared" si="65"/>
        <v>1.6325214742282453E-4</v>
      </c>
      <c r="AE90" s="114">
        <f t="shared" si="65"/>
        <v>1.3324718723663147E-4</v>
      </c>
      <c r="AF90" s="114">
        <f t="shared" si="65"/>
        <v>5.3338778573224985E-5</v>
      </c>
      <c r="AG90" s="114">
        <f t="shared" si="65"/>
        <v>1.7647308336951416E-7</v>
      </c>
      <c r="AH90" s="114">
        <f t="shared" si="65"/>
        <v>1.0679252544150249E-4</v>
      </c>
      <c r="AI90" s="114">
        <f t="shared" ref="AI90:BH90" si="66">IFERROR((AI48-$BI48)*LN(AI48/$BI48),0)</f>
        <v>2.0473916587289287E-4</v>
      </c>
      <c r="AJ90" s="114">
        <f t="shared" si="66"/>
        <v>2.8122525291800031E-4</v>
      </c>
      <c r="AK90" s="114">
        <f t="shared" si="66"/>
        <v>1.2384940811160895E-4</v>
      </c>
      <c r="AL90" s="114">
        <f t="shared" si="66"/>
        <v>8.9450253728239352E-5</v>
      </c>
      <c r="AM90" s="114">
        <f t="shared" si="66"/>
        <v>1.0039097601954927E-4</v>
      </c>
      <c r="AN90" s="114">
        <f t="shared" si="66"/>
        <v>1.0266333484815497E-4</v>
      </c>
      <c r="AO90" s="114">
        <f t="shared" si="66"/>
        <v>9.5664611148557472E-5</v>
      </c>
      <c r="AP90" s="114">
        <f t="shared" si="66"/>
        <v>9.7409321729265965E-5</v>
      </c>
      <c r="AQ90" s="114">
        <f t="shared" si="66"/>
        <v>2.85739094773399E-4</v>
      </c>
      <c r="AR90" s="114">
        <f t="shared" si="66"/>
        <v>4.2211018119309423E-4</v>
      </c>
      <c r="AS90" s="114">
        <f t="shared" si="66"/>
        <v>2.1071720790606795E-4</v>
      </c>
      <c r="AT90" s="114">
        <f t="shared" si="66"/>
        <v>2.4824247675395172E-4</v>
      </c>
      <c r="AU90" s="114">
        <f t="shared" si="66"/>
        <v>2.4299071575855757E-4</v>
      </c>
      <c r="AV90" s="114">
        <f t="shared" si="66"/>
        <v>3.0149233930524747E-4</v>
      </c>
      <c r="AW90" s="114">
        <f t="shared" si="66"/>
        <v>4.5288760858331218E-4</v>
      </c>
      <c r="AX90" s="114">
        <f t="shared" si="66"/>
        <v>5.4064641425814405E-4</v>
      </c>
      <c r="AY90" s="114">
        <f t="shared" si="66"/>
        <v>5.173974399587185E-4</v>
      </c>
      <c r="AZ90" s="114">
        <f t="shared" si="66"/>
        <v>4.8894835023546824E-4</v>
      </c>
      <c r="BA90" s="114">
        <f t="shared" si="66"/>
        <v>4.7132365082735533E-4</v>
      </c>
      <c r="BB90" s="114">
        <f t="shared" si="66"/>
        <v>4.0271878176249219E-4</v>
      </c>
      <c r="BC90" s="114">
        <f t="shared" si="66"/>
        <v>5.3071433313887646E-4</v>
      </c>
      <c r="BD90" s="114">
        <f t="shared" si="66"/>
        <v>9.2549727140016607E-4</v>
      </c>
      <c r="BE90" s="114">
        <f t="shared" si="66"/>
        <v>1.2606010108151394E-3</v>
      </c>
      <c r="BF90" s="114">
        <f t="shared" si="66"/>
        <v>1.7767252629484536E-3</v>
      </c>
      <c r="BG90" s="114">
        <f t="shared" si="66"/>
        <v>2.0256441685302532E-3</v>
      </c>
      <c r="BH90" s="114">
        <f t="shared" si="66"/>
        <v>2.2678109353416252E-3</v>
      </c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  <c r="CO90" s="94"/>
      <c r="CP90" s="94"/>
      <c r="CQ90" s="94"/>
      <c r="CR90" s="94"/>
      <c r="CS90" s="94"/>
      <c r="CT90" s="94"/>
      <c r="CU90" s="94"/>
      <c r="CV90" s="94"/>
      <c r="CW90" s="94"/>
      <c r="CX90" s="94"/>
      <c r="CY90" s="94"/>
      <c r="CZ90" s="94"/>
      <c r="DA90" s="94"/>
      <c r="DB90" s="94"/>
      <c r="DC90" s="94"/>
      <c r="DD90" s="94"/>
      <c r="DE90" s="94"/>
      <c r="DF90" s="94"/>
      <c r="DG90" s="94"/>
      <c r="DH90" s="94"/>
      <c r="DI90" s="94"/>
      <c r="DJ90" s="94"/>
      <c r="DK90" s="94"/>
      <c r="DL90" s="94"/>
      <c r="DM90" s="94"/>
      <c r="DN90" s="94"/>
      <c r="DO90" s="94"/>
      <c r="DP90" s="94"/>
      <c r="DQ90" s="94"/>
      <c r="DR90" s="94"/>
      <c r="DS90" s="94"/>
      <c r="DT90" s="94"/>
      <c r="DU90" s="94"/>
      <c r="DV90" s="94"/>
      <c r="DW90" s="94"/>
      <c r="DX90" s="94"/>
      <c r="DY90" s="94"/>
      <c r="DZ90" s="94"/>
      <c r="EA90" s="94"/>
      <c r="EB90" s="94"/>
      <c r="EC90" s="94"/>
      <c r="ED90" s="94"/>
      <c r="EE90" s="94"/>
      <c r="EF90" s="94"/>
      <c r="EG90" s="94"/>
      <c r="EH90" s="94"/>
      <c r="EI90" s="94"/>
      <c r="EJ90" s="94"/>
      <c r="EK90" s="94"/>
      <c r="EL90" s="94"/>
      <c r="EM90" s="94"/>
      <c r="EN90" s="94"/>
      <c r="EO90" s="94"/>
      <c r="EP90" s="94"/>
      <c r="EQ90" s="94"/>
      <c r="ER90" s="94"/>
      <c r="ES90" s="94"/>
      <c r="ET90" s="94"/>
      <c r="EU90" s="94"/>
      <c r="EV90" s="94"/>
      <c r="EW90" s="94"/>
      <c r="EX90" s="94"/>
      <c r="EY90" s="94"/>
      <c r="EZ90" s="94"/>
      <c r="FA90" s="94"/>
      <c r="FB90" s="94"/>
      <c r="FC90" s="94"/>
      <c r="FD90" s="94"/>
      <c r="FE90" s="94"/>
      <c r="FF90" s="94"/>
      <c r="FG90" s="94"/>
      <c r="FH90" s="94"/>
      <c r="FI90" s="94"/>
      <c r="FJ90" s="94"/>
      <c r="FK90" s="94"/>
      <c r="FL90" s="94"/>
      <c r="FM90" s="94"/>
      <c r="FN90" s="94"/>
      <c r="FO90" s="94"/>
      <c r="FP90" s="94"/>
      <c r="FQ90" s="94"/>
      <c r="FR90" s="94"/>
      <c r="FS90" s="94"/>
      <c r="FT90" s="94"/>
      <c r="FU90" s="94"/>
      <c r="FV90" s="94"/>
      <c r="FW90" s="94"/>
      <c r="FX90" s="94"/>
      <c r="FY90" s="94"/>
      <c r="FZ90" s="94"/>
      <c r="GA90" s="94"/>
      <c r="GB90" s="94"/>
      <c r="GC90" s="94"/>
      <c r="GD90" s="94"/>
      <c r="GE90" s="94"/>
      <c r="GF90" s="94"/>
      <c r="GG90" s="94"/>
      <c r="GH90" s="94"/>
      <c r="GI90" s="94"/>
      <c r="GJ90" s="94"/>
      <c r="GK90" s="94"/>
      <c r="GL90" s="94"/>
      <c r="GM90" s="94"/>
      <c r="GN90" s="94"/>
      <c r="GO90" s="94"/>
      <c r="GP90" s="94"/>
      <c r="GQ90" s="94"/>
      <c r="GR90" s="94"/>
      <c r="GS90" s="94"/>
      <c r="GT90" s="94"/>
      <c r="GU90" s="94"/>
      <c r="GV90" s="94"/>
      <c r="GW90" s="94"/>
      <c r="GX90" s="94"/>
      <c r="GY90" s="94"/>
      <c r="GZ90" s="94"/>
      <c r="HA90" s="94"/>
      <c r="HB90" s="94"/>
      <c r="HC90" s="94"/>
      <c r="HD90" s="94"/>
      <c r="HE90" s="94"/>
      <c r="HF90" s="94"/>
      <c r="HG90" s="94"/>
      <c r="HH90" s="94"/>
      <c r="HI90" s="94"/>
      <c r="HJ90" s="94"/>
      <c r="HK90" s="94"/>
      <c r="HL90" s="94"/>
      <c r="HM90" s="94"/>
      <c r="HN90" s="94"/>
      <c r="HO90" s="94"/>
      <c r="HP90" s="94"/>
      <c r="HQ90" s="94"/>
      <c r="HR90" s="94"/>
      <c r="HS90" s="94"/>
      <c r="HT90" s="94"/>
      <c r="HU90" s="94"/>
      <c r="HV90" s="94"/>
      <c r="HW90" s="94"/>
      <c r="HX90" s="94"/>
      <c r="HY90" s="94"/>
      <c r="HZ90" s="94"/>
      <c r="IA90" s="94"/>
      <c r="IB90" s="94"/>
      <c r="IC90" s="94"/>
      <c r="ID90" s="94"/>
      <c r="IE90" s="94"/>
      <c r="IF90" s="94"/>
      <c r="IG90" s="94"/>
      <c r="IH90" s="94"/>
      <c r="II90" s="94"/>
      <c r="IJ90" s="94"/>
      <c r="IK90" s="94"/>
      <c r="IL90" s="94"/>
      <c r="IM90" s="94"/>
      <c r="IN90" s="94"/>
      <c r="IO90" s="94"/>
      <c r="IP90" s="94"/>
      <c r="IQ90" s="94"/>
      <c r="IR90" s="94"/>
      <c r="IS90" s="94"/>
      <c r="IT90" s="94"/>
      <c r="IU90" s="94"/>
      <c r="IV90" s="94"/>
      <c r="IW90" s="94"/>
      <c r="IX90" s="94"/>
      <c r="IY90" s="94"/>
      <c r="IZ90" s="94"/>
      <c r="JA90" s="94"/>
      <c r="JB90" s="94"/>
      <c r="JC90" s="94"/>
      <c r="JD90" s="94"/>
      <c r="JE90" s="94"/>
      <c r="JF90" s="94"/>
      <c r="JG90" s="94"/>
      <c r="JH90" s="94"/>
      <c r="JI90" s="94"/>
      <c r="JJ90" s="94"/>
      <c r="JK90" s="94"/>
      <c r="JL90" s="94"/>
      <c r="JM90" s="94"/>
      <c r="JN90" s="94"/>
      <c r="JO90" s="94"/>
      <c r="JP90" s="94"/>
      <c r="JQ90" s="94"/>
      <c r="JR90" s="94"/>
      <c r="JS90" s="94"/>
      <c r="JT90" s="94"/>
      <c r="JU90" s="94"/>
      <c r="JV90" s="94"/>
      <c r="JW90" s="94"/>
      <c r="JX90" s="94"/>
      <c r="JY90" s="94"/>
      <c r="JZ90" s="94"/>
      <c r="KA90" s="94"/>
      <c r="KB90" s="94"/>
      <c r="KC90" s="94"/>
      <c r="KD90" s="94"/>
      <c r="KE90" s="94"/>
      <c r="KF90" s="94"/>
      <c r="KG90" s="94"/>
      <c r="KH90" s="94"/>
      <c r="KI90" s="94"/>
      <c r="KJ90" s="94"/>
      <c r="KK90" s="94"/>
      <c r="KL90" s="94"/>
      <c r="KM90" s="94"/>
      <c r="KN90" s="94"/>
      <c r="KO90" s="94"/>
      <c r="KP90" s="94"/>
      <c r="KQ90" s="94"/>
      <c r="KR90" s="94"/>
      <c r="KS90" s="94"/>
      <c r="KT90" s="94"/>
      <c r="KU90" s="94"/>
      <c r="KV90" s="94"/>
      <c r="KW90" s="94"/>
      <c r="KX90" s="94"/>
      <c r="KY90" s="94"/>
      <c r="KZ90" s="94"/>
      <c r="LA90" s="94"/>
      <c r="LB90" s="94"/>
      <c r="LC90" s="94"/>
      <c r="LD90" s="94"/>
      <c r="LE90" s="94"/>
      <c r="LF90" s="94"/>
      <c r="LG90" s="94"/>
      <c r="LH90" s="94"/>
      <c r="LI90" s="94"/>
      <c r="LJ90" s="94"/>
      <c r="LK90" s="94"/>
      <c r="LL90" s="94"/>
      <c r="LM90" s="94"/>
      <c r="LN90" s="94"/>
      <c r="LO90" s="94"/>
      <c r="LP90" s="94"/>
      <c r="LQ90" s="94"/>
      <c r="LR90" s="94"/>
      <c r="LS90" s="94"/>
      <c r="LT90" s="94"/>
      <c r="LU90" s="94"/>
      <c r="LV90" s="94"/>
      <c r="LW90" s="94"/>
      <c r="LX90" s="94"/>
      <c r="LY90" s="94"/>
      <c r="LZ90" s="94"/>
      <c r="MA90" s="94"/>
      <c r="MB90" s="94"/>
      <c r="MC90" s="94"/>
      <c r="MD90" s="94"/>
      <c r="ME90" s="94"/>
      <c r="MF90" s="94"/>
      <c r="MG90" s="94"/>
      <c r="MH90" s="94"/>
      <c r="MI90" s="94"/>
      <c r="MJ90" s="94"/>
      <c r="MK90" s="94"/>
      <c r="ML90" s="94"/>
      <c r="MM90" s="94"/>
      <c r="MN90" s="94"/>
      <c r="MO90" s="94"/>
      <c r="MP90" s="94"/>
      <c r="MQ90" s="94"/>
      <c r="MR90" s="94"/>
      <c r="MS90" s="94"/>
      <c r="MT90" s="94"/>
      <c r="MU90" s="94"/>
      <c r="MV90" s="94"/>
      <c r="MW90" s="94"/>
      <c r="MX90" s="94"/>
      <c r="MY90" s="94"/>
      <c r="MZ90" s="94"/>
      <c r="NA90" s="94"/>
      <c r="NB90" s="94"/>
      <c r="NC90" s="94"/>
      <c r="ND90" s="94"/>
      <c r="NE90" s="94"/>
      <c r="NF90" s="94"/>
      <c r="NG90" s="94"/>
      <c r="NH90" s="94"/>
      <c r="NI90" s="94"/>
      <c r="NJ90" s="94"/>
      <c r="NK90" s="94"/>
      <c r="NL90" s="94"/>
      <c r="NM90" s="94"/>
      <c r="NN90" s="94"/>
      <c r="NO90" s="94"/>
      <c r="NP90" s="94"/>
      <c r="NQ90" s="94"/>
      <c r="NR90" s="94"/>
      <c r="NS90" s="94"/>
      <c r="NT90" s="94"/>
      <c r="NU90" s="94"/>
      <c r="NV90" s="94"/>
      <c r="NW90" s="94"/>
      <c r="NX90" s="94"/>
      <c r="NY90" s="94"/>
      <c r="NZ90" s="94"/>
      <c r="OA90" s="94"/>
      <c r="OB90" s="94"/>
      <c r="OC90" s="94"/>
      <c r="OD90" s="94"/>
      <c r="OE90" s="94"/>
      <c r="OF90" s="94"/>
      <c r="OG90" s="94"/>
      <c r="OH90" s="94"/>
      <c r="OI90" s="94"/>
      <c r="OJ90" s="94"/>
      <c r="OK90" s="94"/>
      <c r="OL90" s="94"/>
      <c r="OM90" s="94"/>
      <c r="ON90" s="94"/>
      <c r="OO90" s="94"/>
      <c r="OP90" s="94"/>
      <c r="OQ90" s="94"/>
      <c r="OR90" s="94"/>
      <c r="OS90" s="94"/>
      <c r="OT90" s="94"/>
      <c r="OU90" s="94"/>
      <c r="OV90" s="94"/>
      <c r="OW90" s="94"/>
      <c r="OX90" s="94"/>
      <c r="OY90" s="94"/>
      <c r="OZ90" s="94"/>
      <c r="PA90" s="94"/>
      <c r="PB90" s="94"/>
      <c r="PC90" s="94"/>
      <c r="PD90" s="94"/>
      <c r="PE90" s="94"/>
      <c r="PF90" s="94"/>
      <c r="PG90" s="94"/>
      <c r="PH90" s="94"/>
      <c r="PI90" s="94"/>
      <c r="PJ90" s="94"/>
      <c r="PK90" s="94"/>
      <c r="PL90" s="94"/>
      <c r="PM90" s="94"/>
      <c r="PN90" s="94"/>
      <c r="PO90" s="94"/>
      <c r="PP90" s="94"/>
      <c r="PQ90" s="94"/>
      <c r="PR90" s="94"/>
      <c r="PS90" s="94"/>
      <c r="PT90" s="94"/>
      <c r="PU90" s="94"/>
      <c r="PV90" s="94"/>
      <c r="PW90" s="94"/>
      <c r="PX90" s="94"/>
      <c r="PY90" s="94"/>
      <c r="PZ90" s="94"/>
      <c r="QA90" s="94"/>
      <c r="QB90" s="94"/>
      <c r="QC90" s="94"/>
      <c r="QD90" s="94"/>
      <c r="QE90" s="94"/>
      <c r="QF90" s="94"/>
      <c r="QG90" s="94"/>
      <c r="QH90" s="94"/>
      <c r="QI90" s="94"/>
      <c r="QJ90" s="94"/>
      <c r="QK90" s="94"/>
      <c r="QL90" s="94"/>
      <c r="QM90" s="94"/>
      <c r="QN90" s="94"/>
      <c r="QO90" s="94"/>
      <c r="QP90" s="94"/>
      <c r="QQ90" s="94"/>
      <c r="QR90" s="94"/>
      <c r="QS90" s="94"/>
      <c r="QT90" s="94"/>
      <c r="QU90" s="94"/>
      <c r="QV90" s="94"/>
      <c r="QW90" s="94"/>
      <c r="QX90" s="94"/>
      <c r="QY90" s="94"/>
      <c r="QZ90" s="94"/>
      <c r="RA90" s="94"/>
      <c r="RB90" s="94"/>
      <c r="RC90" s="94"/>
      <c r="RD90" s="94"/>
      <c r="RE90" s="94"/>
      <c r="RF90" s="94"/>
      <c r="RG90" s="94"/>
      <c r="RH90" s="94"/>
      <c r="RI90" s="94"/>
      <c r="RJ90" s="94"/>
      <c r="RK90" s="94"/>
      <c r="RL90" s="94"/>
      <c r="RM90" s="94"/>
      <c r="RN90" s="94"/>
      <c r="RO90" s="94"/>
      <c r="RP90" s="94"/>
      <c r="RQ90" s="94"/>
      <c r="RR90" s="94"/>
      <c r="RS90" s="94"/>
      <c r="RT90" s="94"/>
      <c r="RU90" s="94"/>
      <c r="RV90" s="94"/>
      <c r="RW90" s="94"/>
      <c r="RX90" s="94"/>
      <c r="RY90" s="94"/>
      <c r="RZ90" s="94"/>
      <c r="SA90" s="94"/>
      <c r="SB90" s="94"/>
      <c r="SC90" s="94"/>
      <c r="SD90" s="94"/>
      <c r="SE90" s="94"/>
      <c r="SF90" s="94"/>
      <c r="SG90" s="94"/>
      <c r="SH90" s="94"/>
      <c r="SI90" s="94"/>
      <c r="SJ90" s="94"/>
      <c r="SK90" s="94"/>
      <c r="SL90" s="94"/>
      <c r="SM90" s="94"/>
      <c r="SN90" s="94"/>
      <c r="SO90" s="94"/>
      <c r="SP90" s="94"/>
      <c r="SQ90" s="94"/>
      <c r="SR90" s="94"/>
      <c r="SS90" s="94"/>
      <c r="ST90" s="94"/>
      <c r="SU90" s="94"/>
      <c r="SV90" s="94"/>
      <c r="SW90" s="94"/>
      <c r="SX90" s="94"/>
      <c r="SY90" s="94"/>
      <c r="SZ90" s="94"/>
      <c r="TA90" s="94"/>
      <c r="TB90" s="94"/>
      <c r="TC90" s="94"/>
      <c r="TD90" s="94"/>
      <c r="TE90" s="94"/>
      <c r="TF90" s="94"/>
      <c r="TG90" s="94"/>
      <c r="TH90" s="94"/>
      <c r="TI90" s="94"/>
      <c r="TJ90" s="94"/>
      <c r="TK90" s="94"/>
      <c r="TL90" s="94"/>
      <c r="TM90" s="94"/>
      <c r="TN90" s="94"/>
      <c r="TO90" s="94"/>
      <c r="TP90" s="94"/>
      <c r="TQ90" s="94"/>
      <c r="TR90" s="94"/>
      <c r="TS90" s="94"/>
      <c r="TT90" s="94"/>
      <c r="TU90" s="94"/>
      <c r="TV90" s="94"/>
      <c r="TW90" s="94"/>
      <c r="TX90" s="94"/>
      <c r="TY90" s="94"/>
      <c r="TZ90" s="94"/>
      <c r="UA90" s="94"/>
      <c r="UB90" s="94"/>
      <c r="UC90" s="94"/>
      <c r="UD90" s="94"/>
      <c r="UE90" s="94"/>
      <c r="UF90" s="94"/>
      <c r="UG90" s="94"/>
      <c r="UH90" s="94"/>
      <c r="UI90" s="94"/>
      <c r="UJ90" s="94"/>
      <c r="UK90" s="94"/>
      <c r="UL90" s="94"/>
      <c r="UM90" s="94"/>
      <c r="UN90" s="94"/>
      <c r="UO90" s="94"/>
      <c r="UP90" s="94"/>
      <c r="UQ90" s="94"/>
      <c r="UR90" s="94"/>
      <c r="US90" s="94"/>
      <c r="UT90" s="94"/>
      <c r="UU90" s="94"/>
      <c r="UV90" s="94"/>
      <c r="UW90" s="94"/>
      <c r="UX90" s="94"/>
      <c r="UY90" s="94"/>
      <c r="UZ90" s="94"/>
      <c r="VA90" s="94"/>
      <c r="VB90" s="94"/>
      <c r="VC90" s="94"/>
      <c r="VD90" s="94"/>
      <c r="VE90" s="94"/>
      <c r="VF90" s="94"/>
      <c r="VG90" s="94"/>
      <c r="VH90" s="94"/>
      <c r="VI90" s="94"/>
      <c r="VJ90" s="94"/>
      <c r="VK90" s="94"/>
      <c r="VL90" s="94"/>
      <c r="VM90" s="94"/>
      <c r="VN90" s="94"/>
      <c r="VO90" s="94"/>
      <c r="VP90" s="94"/>
      <c r="VQ90" s="94"/>
      <c r="VR90" s="94"/>
      <c r="VS90" s="94"/>
      <c r="VT90" s="94"/>
      <c r="VU90" s="94"/>
      <c r="VV90" s="94"/>
      <c r="VW90" s="94"/>
      <c r="VX90" s="94"/>
      <c r="VY90" s="94"/>
      <c r="VZ90" s="94"/>
      <c r="WA90" s="94"/>
      <c r="WB90" s="94"/>
      <c r="WC90" s="94"/>
      <c r="WD90" s="94"/>
      <c r="WE90" s="94"/>
      <c r="WF90" s="94"/>
      <c r="WG90" s="94"/>
      <c r="WH90" s="94"/>
      <c r="WI90" s="94"/>
      <c r="WJ90" s="94"/>
      <c r="WK90" s="94"/>
      <c r="WL90" s="94"/>
      <c r="WM90" s="94"/>
      <c r="WN90" s="94"/>
      <c r="WO90" s="94"/>
      <c r="WP90" s="94"/>
      <c r="WQ90" s="94"/>
      <c r="WR90" s="94"/>
      <c r="WS90" s="94"/>
      <c r="WT90" s="94"/>
      <c r="WU90" s="94"/>
      <c r="WV90" s="94"/>
      <c r="WW90" s="94"/>
      <c r="WX90" s="94"/>
      <c r="WY90" s="94"/>
      <c r="WZ90" s="94"/>
      <c r="XA90" s="94"/>
      <c r="XB90" s="94"/>
      <c r="XC90" s="94"/>
      <c r="XD90" s="94"/>
      <c r="XE90" s="94"/>
      <c r="XF90" s="94"/>
      <c r="XG90" s="94"/>
      <c r="XH90" s="94"/>
      <c r="XI90" s="94"/>
      <c r="XJ90" s="94"/>
      <c r="XK90" s="94"/>
      <c r="XL90" s="94"/>
      <c r="XM90" s="94"/>
      <c r="XN90" s="94"/>
      <c r="XO90" s="94"/>
      <c r="XP90" s="94"/>
      <c r="XQ90" s="94"/>
      <c r="XR90" s="94"/>
      <c r="XS90" s="94"/>
      <c r="XT90" s="94"/>
      <c r="XU90" s="94"/>
      <c r="XV90" s="94"/>
      <c r="XW90" s="94"/>
      <c r="XX90" s="94"/>
      <c r="XY90" s="94"/>
      <c r="XZ90" s="94"/>
      <c r="YA90" s="94"/>
      <c r="YB90" s="94"/>
      <c r="YC90" s="94"/>
      <c r="YD90" s="94"/>
      <c r="YE90" s="94"/>
      <c r="YF90" s="94"/>
      <c r="YG90" s="94"/>
      <c r="YH90" s="94"/>
      <c r="YI90" s="94"/>
      <c r="YJ90" s="94"/>
      <c r="YK90" s="94"/>
      <c r="YL90" s="94"/>
      <c r="YM90" s="94"/>
      <c r="YN90" s="94"/>
      <c r="YO90" s="94"/>
      <c r="YP90" s="94"/>
      <c r="YQ90" s="94"/>
      <c r="YR90" s="94"/>
      <c r="YS90" s="94"/>
      <c r="YT90" s="94"/>
      <c r="YU90" s="94"/>
      <c r="YV90" s="94"/>
      <c r="YW90" s="94"/>
      <c r="YX90" s="94"/>
      <c r="YY90" s="94"/>
      <c r="YZ90" s="94"/>
      <c r="ZA90" s="94"/>
      <c r="ZB90" s="94"/>
      <c r="ZC90" s="94"/>
      <c r="ZD90" s="94"/>
      <c r="ZE90" s="94"/>
      <c r="ZF90" s="94"/>
      <c r="ZG90" s="94"/>
      <c r="ZH90" s="94"/>
      <c r="ZI90" s="94"/>
      <c r="ZJ90" s="94"/>
      <c r="ZK90" s="94"/>
      <c r="ZL90" s="94"/>
      <c r="ZM90" s="94"/>
      <c r="ZN90" s="94"/>
      <c r="ZO90" s="94"/>
      <c r="ZP90" s="94"/>
      <c r="ZQ90" s="94"/>
      <c r="ZR90" s="94"/>
      <c r="ZS90" s="94"/>
      <c r="ZT90" s="94"/>
      <c r="ZU90" s="94"/>
      <c r="ZV90" s="94"/>
      <c r="ZW90" s="94"/>
      <c r="ZX90" s="94"/>
      <c r="ZY90" s="94"/>
      <c r="ZZ90" s="94"/>
      <c r="AAA90" s="94"/>
      <c r="AAB90" s="94"/>
      <c r="AAC90" s="94"/>
      <c r="AAD90" s="94"/>
      <c r="AAE90" s="94"/>
      <c r="AAF90" s="94"/>
      <c r="AAG90" s="94"/>
      <c r="AAH90" s="94"/>
      <c r="AAI90" s="94"/>
      <c r="AAJ90" s="94"/>
      <c r="AAK90" s="94"/>
      <c r="AAL90" s="94"/>
      <c r="AAM90" s="94"/>
      <c r="AAN90" s="94"/>
      <c r="AAO90" s="94"/>
      <c r="AAP90" s="94"/>
      <c r="AAQ90" s="94"/>
      <c r="AAR90" s="94"/>
      <c r="AAS90" s="94"/>
      <c r="AAT90" s="94"/>
      <c r="AAU90" s="94"/>
      <c r="AAV90" s="94"/>
      <c r="AAW90" s="94"/>
      <c r="AAX90" s="94"/>
      <c r="AAY90" s="94"/>
      <c r="AAZ90" s="94"/>
      <c r="ABA90" s="94"/>
      <c r="ABB90" s="94"/>
      <c r="ABC90" s="94"/>
      <c r="ABD90" s="94"/>
      <c r="ABE90" s="94"/>
      <c r="ABF90" s="94"/>
      <c r="ABG90" s="94"/>
      <c r="ABH90" s="94"/>
      <c r="ABI90" s="94"/>
      <c r="ABJ90" s="94"/>
      <c r="ABK90" s="94"/>
      <c r="ABL90" s="94"/>
      <c r="ABM90" s="94"/>
      <c r="ABN90" s="94"/>
      <c r="ABO90" s="94"/>
      <c r="ABP90" s="94"/>
      <c r="ABQ90" s="94"/>
      <c r="ABR90" s="94"/>
      <c r="ABS90" s="94"/>
      <c r="ABT90" s="94"/>
      <c r="ABU90" s="94"/>
      <c r="ABV90" s="94"/>
      <c r="ABW90" s="94"/>
      <c r="ABX90" s="94"/>
      <c r="ABY90" s="94"/>
      <c r="ABZ90" s="94"/>
      <c r="ACA90" s="94"/>
      <c r="ACB90" s="94"/>
      <c r="ACC90" s="94"/>
      <c r="ACD90" s="94"/>
      <c r="ACE90" s="94"/>
      <c r="ACF90" s="94"/>
      <c r="ACG90" s="94"/>
      <c r="ACH90" s="94"/>
      <c r="ACI90" s="94"/>
      <c r="ACJ90" s="94"/>
      <c r="ACK90" s="94"/>
      <c r="ACL90" s="94"/>
      <c r="ACM90" s="94"/>
      <c r="ACN90" s="94"/>
      <c r="ACO90" s="94"/>
      <c r="ACP90" s="94"/>
      <c r="ACQ90" s="94"/>
      <c r="ACR90" s="94"/>
      <c r="ACS90" s="94"/>
      <c r="ACT90" s="94"/>
      <c r="ACU90" s="94"/>
      <c r="ACV90" s="94"/>
      <c r="ACW90" s="94"/>
      <c r="ACX90" s="94"/>
      <c r="ACY90" s="94"/>
      <c r="ACZ90" s="94"/>
      <c r="ADA90" s="94"/>
      <c r="ADB90" s="94"/>
      <c r="ADC90" s="94"/>
      <c r="ADD90" s="94"/>
      <c r="ADE90" s="94"/>
      <c r="ADF90" s="94"/>
      <c r="ADG90" s="94"/>
      <c r="ADH90" s="94"/>
      <c r="ADI90" s="94"/>
      <c r="ADJ90" s="94"/>
      <c r="ADK90" s="94"/>
      <c r="ADL90" s="94"/>
      <c r="ADM90" s="94"/>
      <c r="ADN90" s="94"/>
      <c r="ADO90" s="94"/>
      <c r="ADP90" s="94"/>
      <c r="ADQ90" s="94"/>
      <c r="ADR90" s="94"/>
      <c r="ADS90" s="94"/>
      <c r="ADT90" s="94"/>
      <c r="ADU90" s="94"/>
      <c r="ADV90" s="94"/>
      <c r="ADW90" s="94"/>
      <c r="ADX90" s="94"/>
      <c r="ADY90" s="94"/>
      <c r="ADZ90" s="94"/>
      <c r="AEA90" s="94"/>
      <c r="AEB90" s="94"/>
      <c r="AEC90" s="94"/>
      <c r="AED90" s="94"/>
      <c r="AEE90" s="94"/>
      <c r="AEF90" s="94"/>
      <c r="AEG90" s="94"/>
      <c r="AEH90" s="94"/>
      <c r="AEI90" s="94"/>
      <c r="AEJ90" s="94"/>
      <c r="AEK90" s="94"/>
      <c r="AEL90" s="94"/>
      <c r="AEM90" s="94"/>
      <c r="AEN90" s="94"/>
      <c r="AEO90" s="94"/>
      <c r="AEP90" s="94"/>
      <c r="AEQ90" s="94"/>
      <c r="AER90" s="94"/>
      <c r="AES90" s="94"/>
      <c r="AET90" s="94"/>
      <c r="AEU90" s="94"/>
      <c r="AEV90" s="94"/>
      <c r="AEW90" s="94"/>
      <c r="AEX90" s="94"/>
      <c r="AEY90" s="94"/>
      <c r="AEZ90" s="94"/>
      <c r="AFA90" s="94"/>
      <c r="AFB90" s="94"/>
      <c r="AFC90" s="94"/>
      <c r="AFD90" s="94"/>
      <c r="AFE90" s="94"/>
      <c r="AFF90" s="94"/>
      <c r="AFG90" s="94"/>
      <c r="AFH90" s="94"/>
      <c r="AFI90" s="94"/>
      <c r="AFJ90" s="94"/>
      <c r="AFK90" s="94"/>
      <c r="AFL90" s="94"/>
      <c r="AFM90" s="94"/>
      <c r="AFN90" s="94"/>
      <c r="AFO90" s="94"/>
      <c r="AFP90" s="94"/>
      <c r="AFQ90" s="94"/>
      <c r="AFR90" s="94"/>
      <c r="AFS90" s="94"/>
      <c r="AFT90" s="94"/>
      <c r="AFU90" s="94"/>
      <c r="AFV90" s="94"/>
      <c r="AFW90" s="94"/>
      <c r="AFX90" s="94"/>
      <c r="AFY90" s="94"/>
      <c r="AFZ90" s="94"/>
      <c r="AGA90" s="94"/>
      <c r="AGB90" s="94"/>
      <c r="AGC90" s="94"/>
      <c r="AGD90" s="94"/>
      <c r="AGE90" s="94"/>
      <c r="AGF90" s="94"/>
      <c r="AGG90" s="94"/>
      <c r="AGH90" s="94"/>
      <c r="AGI90" s="94"/>
      <c r="AGJ90" s="94"/>
      <c r="AGK90" s="94"/>
      <c r="AGL90" s="94"/>
      <c r="AGM90" s="94"/>
      <c r="AGN90" s="94"/>
      <c r="AGO90" s="94"/>
      <c r="AGP90" s="94"/>
      <c r="AGQ90" s="94"/>
      <c r="AGR90" s="94"/>
      <c r="AGS90" s="94"/>
      <c r="AGT90" s="94"/>
      <c r="AGU90" s="94"/>
      <c r="AGV90" s="94"/>
      <c r="AGW90" s="94"/>
      <c r="AGX90" s="94"/>
      <c r="AGY90" s="94"/>
      <c r="AGZ90" s="94"/>
      <c r="AHA90" s="94"/>
      <c r="AHB90" s="94"/>
      <c r="AHC90" s="94"/>
      <c r="AHD90" s="94"/>
      <c r="AHE90" s="94"/>
      <c r="AHF90" s="94"/>
      <c r="AHG90" s="94"/>
      <c r="AHH90" s="94"/>
      <c r="AHI90" s="94"/>
      <c r="AHJ90" s="94"/>
      <c r="AHK90" s="94"/>
      <c r="AHL90" s="94"/>
      <c r="AHM90" s="94"/>
      <c r="AHN90" s="94"/>
      <c r="AHO90" s="94"/>
      <c r="AHP90" s="94"/>
      <c r="AHQ90" s="94"/>
      <c r="AHR90" s="94"/>
      <c r="AHS90" s="94"/>
      <c r="AHT90" s="94"/>
      <c r="AHU90" s="94"/>
      <c r="AHV90" s="94"/>
      <c r="AHW90" s="94"/>
      <c r="AHX90" s="94"/>
      <c r="AHY90" s="94"/>
      <c r="AHZ90" s="94"/>
      <c r="AIA90" s="94"/>
      <c r="AIB90" s="94"/>
      <c r="AIC90" s="94"/>
      <c r="AID90" s="94"/>
      <c r="AIE90" s="94"/>
      <c r="AIF90" s="94"/>
      <c r="AIG90" s="94"/>
      <c r="AIH90" s="94"/>
      <c r="AII90" s="94"/>
      <c r="AIJ90" s="94"/>
      <c r="AIK90" s="94"/>
      <c r="AIL90" s="94"/>
      <c r="AIM90" s="94"/>
      <c r="AIN90" s="94"/>
      <c r="AIO90" s="94"/>
      <c r="AIP90" s="94"/>
      <c r="AIQ90" s="94"/>
      <c r="AIR90" s="94"/>
      <c r="AIS90" s="94"/>
      <c r="AIT90" s="94"/>
      <c r="AIU90" s="94"/>
      <c r="AIV90" s="94"/>
      <c r="AIW90" s="94"/>
      <c r="AIX90" s="94"/>
      <c r="AIY90" s="94"/>
      <c r="AIZ90" s="94"/>
      <c r="AJA90" s="94"/>
      <c r="AJB90" s="94"/>
      <c r="AJC90" s="94"/>
      <c r="AJD90" s="94"/>
      <c r="AJE90" s="94"/>
      <c r="AJF90" s="94"/>
      <c r="AJG90" s="94"/>
      <c r="AJH90" s="94"/>
      <c r="AJI90" s="94"/>
      <c r="AJJ90" s="94"/>
      <c r="AJK90" s="94"/>
      <c r="AJL90" s="94"/>
      <c r="AJM90" s="94"/>
      <c r="AJN90" s="94"/>
      <c r="AJO90" s="94"/>
      <c r="AJP90" s="94"/>
      <c r="AJQ90" s="94"/>
      <c r="AJR90" s="94"/>
      <c r="AJS90" s="94"/>
      <c r="AJT90" s="94"/>
      <c r="AJU90" s="94"/>
      <c r="AJV90" s="94"/>
      <c r="AJW90" s="94"/>
      <c r="AJX90" s="94"/>
      <c r="AJY90" s="94"/>
      <c r="AJZ90" s="94"/>
      <c r="AKA90" s="94"/>
      <c r="AKB90" s="94"/>
      <c r="AKC90" s="94"/>
      <c r="AKD90" s="94"/>
      <c r="AKE90" s="94"/>
      <c r="AKF90" s="94"/>
      <c r="AKG90" s="94"/>
      <c r="AKH90" s="94"/>
      <c r="AKI90" s="94"/>
      <c r="AKJ90" s="94"/>
      <c r="AKK90" s="94"/>
      <c r="AKL90" s="94"/>
      <c r="AKM90" s="94"/>
      <c r="AKN90" s="94"/>
      <c r="AKO90" s="94"/>
      <c r="AKP90" s="94"/>
      <c r="AKQ90" s="94"/>
      <c r="AKR90" s="94"/>
      <c r="AKS90" s="94"/>
      <c r="AKT90" s="94"/>
      <c r="AKU90" s="94"/>
      <c r="AKV90" s="94"/>
      <c r="AKW90" s="94"/>
      <c r="AKX90" s="94"/>
      <c r="AKY90" s="94"/>
      <c r="AKZ90" s="94"/>
      <c r="ALA90" s="94"/>
      <c r="ALB90" s="94"/>
      <c r="ALC90" s="94"/>
      <c r="ALD90" s="94"/>
      <c r="ALE90" s="94"/>
      <c r="ALF90" s="94"/>
      <c r="ALG90" s="94"/>
      <c r="ALH90" s="94"/>
      <c r="ALI90" s="94"/>
      <c r="ALJ90" s="94"/>
      <c r="ALK90" s="94"/>
      <c r="ALL90" s="94"/>
      <c r="ALM90" s="94"/>
      <c r="ALN90" s="94"/>
      <c r="ALO90" s="94"/>
      <c r="ALP90" s="94"/>
      <c r="ALQ90" s="94"/>
      <c r="ALR90" s="94"/>
      <c r="ALS90" s="94"/>
      <c r="ALT90" s="94"/>
      <c r="ALU90" s="94"/>
      <c r="ALV90" s="94"/>
      <c r="ALW90" s="94"/>
      <c r="ALX90" s="94"/>
      <c r="ALY90" s="94"/>
      <c r="ALZ90" s="94"/>
      <c r="AMA90" s="94"/>
      <c r="AMB90" s="94"/>
      <c r="AMC90" s="94"/>
      <c r="AMD90" s="94"/>
      <c r="AME90" s="94"/>
      <c r="AMF90" s="94"/>
      <c r="AMG90" s="94"/>
      <c r="AMH90" s="94"/>
      <c r="AMI90" s="94"/>
      <c r="AMJ90" s="94"/>
      <c r="AMK90" s="94"/>
      <c r="AML90" s="94"/>
      <c r="AMM90" s="94"/>
      <c r="AMN90" s="94"/>
      <c r="AMO90" s="94"/>
      <c r="AMP90" s="94"/>
      <c r="AMQ90" s="94"/>
      <c r="AMR90" s="94"/>
      <c r="AMS90" s="94"/>
      <c r="AMT90" s="94"/>
      <c r="AMU90" s="94"/>
      <c r="AMV90" s="94"/>
      <c r="AMW90" s="94"/>
      <c r="AMX90" s="94"/>
      <c r="AMY90" s="94"/>
      <c r="AMZ90" s="94"/>
      <c r="ANA90" s="94"/>
      <c r="ANB90" s="94"/>
      <c r="ANC90" s="94"/>
      <c r="AND90" s="94"/>
      <c r="ANE90" s="94"/>
      <c r="ANF90" s="94"/>
      <c r="ANG90" s="94"/>
      <c r="ANH90" s="94"/>
      <c r="ANI90" s="94"/>
      <c r="ANJ90" s="94"/>
      <c r="ANK90" s="94"/>
      <c r="ANL90" s="94"/>
      <c r="ANM90" s="94"/>
      <c r="ANN90" s="94"/>
      <c r="ANO90" s="94"/>
      <c r="ANP90" s="94"/>
      <c r="ANQ90" s="94"/>
      <c r="ANR90" s="94"/>
      <c r="ANS90" s="94"/>
      <c r="ANT90" s="94"/>
      <c r="ANU90" s="94"/>
      <c r="ANV90" s="94"/>
      <c r="ANW90" s="94"/>
      <c r="ANX90" s="94"/>
      <c r="ANY90" s="94"/>
      <c r="ANZ90" s="94"/>
      <c r="AOA90" s="94"/>
      <c r="AOB90" s="94"/>
      <c r="AOC90" s="94"/>
      <c r="AOD90" s="94"/>
      <c r="AOE90" s="94"/>
      <c r="AOF90" s="94"/>
      <c r="AOG90" s="94"/>
      <c r="AOH90" s="94"/>
      <c r="AOI90" s="94"/>
      <c r="AOJ90" s="94"/>
      <c r="AOK90" s="94"/>
      <c r="AOL90" s="94"/>
      <c r="AOM90" s="94"/>
      <c r="AON90" s="94"/>
      <c r="AOO90" s="94"/>
      <c r="AOP90" s="94"/>
      <c r="AOQ90" s="94"/>
      <c r="AOR90" s="94"/>
      <c r="AOS90" s="94"/>
      <c r="AOT90" s="94"/>
      <c r="AOU90" s="94"/>
      <c r="AOV90" s="94"/>
      <c r="AOW90" s="94"/>
      <c r="AOX90" s="94"/>
      <c r="AOY90" s="94"/>
      <c r="AOZ90" s="94"/>
      <c r="APA90" s="94"/>
      <c r="APB90" s="94"/>
      <c r="APC90" s="94"/>
      <c r="APD90" s="94"/>
      <c r="APE90" s="94"/>
      <c r="APF90" s="94"/>
      <c r="APG90" s="94"/>
      <c r="APH90" s="94"/>
      <c r="API90" s="94"/>
      <c r="APJ90" s="94"/>
      <c r="APK90" s="94"/>
      <c r="APL90" s="94"/>
      <c r="APM90" s="94"/>
      <c r="APN90" s="94"/>
      <c r="APO90" s="94"/>
      <c r="APP90" s="94"/>
      <c r="APQ90" s="94"/>
      <c r="APR90" s="94"/>
      <c r="APS90" s="94"/>
      <c r="APT90" s="94"/>
      <c r="APU90" s="94"/>
      <c r="APV90" s="94"/>
      <c r="APW90" s="94"/>
      <c r="APX90" s="94"/>
      <c r="APY90" s="94"/>
      <c r="APZ90" s="94"/>
      <c r="AQA90" s="94"/>
      <c r="AQB90" s="94"/>
      <c r="AQC90" s="94"/>
      <c r="AQD90" s="94"/>
      <c r="AQE90" s="94"/>
      <c r="AQF90" s="94"/>
      <c r="AQG90" s="94"/>
      <c r="AQH90" s="94"/>
      <c r="AQI90" s="94"/>
      <c r="AQJ90" s="94"/>
      <c r="AQK90" s="94"/>
      <c r="AQL90" s="94"/>
      <c r="AQM90" s="94"/>
      <c r="AQN90" s="94"/>
      <c r="AQO90" s="94"/>
      <c r="AQP90" s="94"/>
      <c r="AQQ90" s="94"/>
      <c r="AQR90" s="94"/>
      <c r="AQS90" s="94"/>
      <c r="AQT90" s="94"/>
      <c r="AQU90" s="94"/>
      <c r="AQV90" s="94"/>
      <c r="AQW90" s="94"/>
      <c r="AQX90" s="94"/>
      <c r="AQY90" s="94"/>
      <c r="AQZ90" s="94"/>
      <c r="ARA90" s="94"/>
      <c r="ARB90" s="94"/>
      <c r="ARC90" s="94"/>
      <c r="ARD90" s="94"/>
      <c r="ARE90" s="94"/>
      <c r="ARF90" s="94"/>
      <c r="ARG90" s="94"/>
      <c r="ARH90" s="94"/>
      <c r="ARI90" s="94"/>
      <c r="ARJ90" s="94"/>
      <c r="ARK90" s="94"/>
      <c r="ARL90" s="94"/>
      <c r="ARM90" s="94"/>
      <c r="ARN90" s="94"/>
      <c r="ARO90" s="94"/>
      <c r="ARP90" s="94"/>
      <c r="ARQ90" s="94"/>
      <c r="ARR90" s="94"/>
      <c r="ARS90" s="94"/>
      <c r="ART90" s="94"/>
      <c r="ARU90" s="94"/>
      <c r="ARV90" s="94"/>
      <c r="ARW90" s="94"/>
      <c r="ARX90" s="94"/>
      <c r="ARY90" s="94"/>
      <c r="ARZ90" s="94"/>
      <c r="ASA90" s="94"/>
      <c r="ASB90" s="94"/>
      <c r="ASC90" s="94"/>
      <c r="ASD90" s="94"/>
      <c r="ASE90" s="94"/>
      <c r="ASF90" s="94"/>
      <c r="ASG90" s="94"/>
      <c r="ASH90" s="94"/>
      <c r="ASI90" s="94"/>
      <c r="ASJ90" s="94"/>
      <c r="ASK90" s="94"/>
      <c r="ASL90" s="94"/>
      <c r="ASM90" s="94"/>
      <c r="ASN90" s="94"/>
      <c r="ASO90" s="94"/>
      <c r="ASP90" s="94"/>
      <c r="ASQ90" s="94"/>
      <c r="ASR90" s="94"/>
      <c r="ASS90" s="94"/>
      <c r="AST90" s="94"/>
      <c r="ASU90" s="94"/>
      <c r="ASV90" s="94"/>
      <c r="ASW90" s="94"/>
      <c r="ASX90" s="94"/>
      <c r="ASY90" s="94"/>
      <c r="ASZ90" s="94"/>
      <c r="ATA90" s="94"/>
      <c r="ATB90" s="94"/>
      <c r="ATC90" s="94"/>
      <c r="ATD90" s="94"/>
      <c r="ATE90" s="94"/>
      <c r="ATF90" s="94"/>
      <c r="ATG90" s="94"/>
      <c r="ATH90" s="94"/>
      <c r="ATI90" s="94"/>
      <c r="ATJ90" s="94"/>
      <c r="ATK90" s="94"/>
      <c r="ATL90" s="94"/>
      <c r="ATM90" s="94"/>
      <c r="ATN90" s="94"/>
      <c r="ATO90" s="94"/>
      <c r="ATP90" s="94"/>
      <c r="ATQ90" s="94"/>
      <c r="ATR90" s="94"/>
      <c r="ATS90" s="94"/>
      <c r="ATT90" s="94"/>
      <c r="ATU90" s="94"/>
      <c r="ATV90" s="94"/>
      <c r="ATW90" s="94"/>
      <c r="ATX90" s="94"/>
      <c r="ATY90" s="94"/>
      <c r="ATZ90" s="94"/>
      <c r="AUA90" s="94"/>
      <c r="AUB90" s="94"/>
      <c r="AUC90" s="94"/>
      <c r="AUD90" s="94"/>
      <c r="AUE90" s="94"/>
      <c r="AUF90" s="94"/>
      <c r="AUG90" s="94"/>
      <c r="AUH90" s="94"/>
      <c r="AUI90" s="94"/>
      <c r="AUJ90" s="94"/>
      <c r="AUK90" s="94"/>
      <c r="AUL90" s="94"/>
      <c r="AUM90" s="94"/>
      <c r="AUN90" s="94"/>
      <c r="AUO90" s="94"/>
      <c r="AUP90" s="94"/>
      <c r="AUQ90" s="94"/>
      <c r="AUR90" s="94"/>
      <c r="AUS90" s="94"/>
      <c r="AUT90" s="94"/>
      <c r="AUU90" s="94"/>
      <c r="AUV90" s="94"/>
      <c r="AUW90" s="94"/>
      <c r="AUX90" s="94"/>
      <c r="AUY90" s="94"/>
      <c r="AUZ90" s="94"/>
      <c r="AVA90" s="94"/>
      <c r="AVB90" s="94"/>
      <c r="AVC90" s="94"/>
      <c r="AVD90" s="94"/>
      <c r="AVE90" s="94"/>
      <c r="AVF90" s="94"/>
      <c r="AVG90" s="94"/>
      <c r="AVH90" s="94"/>
      <c r="AVI90" s="94"/>
      <c r="AVJ90" s="94"/>
      <c r="AVK90" s="94"/>
      <c r="AVL90" s="94"/>
      <c r="AVM90" s="94"/>
      <c r="AVN90" s="94"/>
      <c r="AVO90" s="94"/>
      <c r="AVP90" s="94"/>
      <c r="AVQ90" s="94"/>
      <c r="AVR90" s="94"/>
      <c r="AVS90" s="94"/>
      <c r="AVT90" s="94"/>
      <c r="AVU90" s="94"/>
      <c r="AVV90" s="94"/>
      <c r="AVW90" s="94"/>
      <c r="AVX90" s="94"/>
      <c r="AVY90" s="94"/>
      <c r="AVZ90" s="94"/>
      <c r="AWA90" s="94"/>
      <c r="AWB90" s="94"/>
      <c r="AWC90" s="94"/>
      <c r="AWD90" s="94"/>
      <c r="AWE90" s="94"/>
      <c r="AWF90" s="94"/>
      <c r="AWG90" s="94"/>
      <c r="AWH90" s="94"/>
      <c r="AWI90" s="94"/>
      <c r="AWJ90" s="94"/>
      <c r="AWK90" s="94"/>
      <c r="AWL90" s="94"/>
      <c r="AWM90" s="94"/>
      <c r="AWN90" s="94"/>
      <c r="AWO90" s="94"/>
      <c r="AWP90" s="94"/>
      <c r="AWQ90" s="94"/>
      <c r="AWR90" s="94"/>
      <c r="AWS90" s="94"/>
      <c r="AWT90" s="94"/>
      <c r="AWU90" s="94"/>
      <c r="AWV90" s="94"/>
      <c r="AWW90" s="94"/>
      <c r="AWX90" s="94"/>
      <c r="AWY90" s="94"/>
      <c r="AWZ90" s="94"/>
      <c r="AXA90" s="94"/>
      <c r="AXB90" s="94"/>
      <c r="AXC90" s="94"/>
      <c r="AXD90" s="94"/>
      <c r="AXE90" s="94"/>
      <c r="AXF90" s="94"/>
      <c r="AXG90" s="94"/>
      <c r="AXH90" s="94"/>
      <c r="AXI90" s="94"/>
      <c r="AXJ90" s="94"/>
      <c r="AXK90" s="94"/>
      <c r="AXL90" s="94"/>
      <c r="AXM90" s="94"/>
      <c r="AXN90" s="94"/>
      <c r="AXO90" s="94"/>
      <c r="AXP90" s="94"/>
      <c r="AXQ90" s="94"/>
      <c r="AXR90" s="94"/>
      <c r="AXS90" s="94"/>
      <c r="AXT90" s="94"/>
      <c r="AXU90" s="94"/>
      <c r="AXV90" s="94"/>
      <c r="AXW90" s="94"/>
      <c r="AXX90" s="94"/>
      <c r="AXY90" s="94"/>
      <c r="AXZ90" s="94"/>
      <c r="AYA90" s="94"/>
      <c r="AYB90" s="94"/>
      <c r="AYC90" s="94"/>
      <c r="AYD90" s="94"/>
      <c r="AYE90" s="94"/>
      <c r="AYF90" s="94"/>
      <c r="AYG90" s="94"/>
      <c r="AYH90" s="94"/>
      <c r="AYI90" s="94"/>
      <c r="AYJ90" s="94"/>
      <c r="AYK90" s="94"/>
      <c r="AYL90" s="94"/>
      <c r="AYM90" s="94"/>
      <c r="AYN90" s="94"/>
      <c r="AYO90" s="94"/>
      <c r="AYP90" s="94"/>
      <c r="AYQ90" s="94"/>
      <c r="AYR90" s="94"/>
      <c r="AYS90" s="94"/>
      <c r="AYT90" s="94"/>
      <c r="AYU90" s="94"/>
      <c r="AYV90" s="94"/>
      <c r="AYW90" s="94"/>
      <c r="AYX90" s="94"/>
      <c r="AYY90" s="94"/>
      <c r="AYZ90" s="94"/>
      <c r="AZA90" s="94"/>
      <c r="AZB90" s="94"/>
      <c r="AZC90" s="94"/>
      <c r="AZD90" s="94"/>
      <c r="AZE90" s="94"/>
      <c r="AZF90" s="94"/>
      <c r="AZG90" s="94"/>
      <c r="AZH90" s="94"/>
      <c r="AZI90" s="94"/>
      <c r="AZJ90" s="94"/>
      <c r="AZK90" s="94"/>
      <c r="AZL90" s="94"/>
      <c r="AZM90" s="94"/>
      <c r="AZN90" s="94"/>
      <c r="AZO90" s="94"/>
      <c r="AZP90" s="94"/>
      <c r="AZQ90" s="94"/>
      <c r="AZR90" s="94"/>
      <c r="AZS90" s="94"/>
      <c r="AZT90" s="94"/>
      <c r="AZU90" s="94"/>
      <c r="AZV90" s="94"/>
      <c r="AZW90" s="94"/>
      <c r="AZX90" s="94"/>
      <c r="AZY90" s="94"/>
      <c r="AZZ90" s="94"/>
      <c r="BAA90" s="94"/>
      <c r="BAB90" s="94"/>
      <c r="BAC90" s="94"/>
      <c r="BAD90" s="94"/>
      <c r="BAE90" s="94"/>
      <c r="BAF90" s="94"/>
      <c r="BAG90" s="94"/>
      <c r="BAH90" s="94"/>
      <c r="BAI90" s="94"/>
      <c r="BAJ90" s="94"/>
      <c r="BAK90" s="94"/>
      <c r="BAL90" s="94"/>
      <c r="BAM90" s="94"/>
      <c r="BAN90" s="94"/>
      <c r="BAO90" s="94"/>
      <c r="BAP90" s="94"/>
      <c r="BAQ90" s="94"/>
      <c r="BAR90" s="94"/>
      <c r="BAS90" s="94"/>
      <c r="BAT90" s="94"/>
      <c r="BAU90" s="94"/>
      <c r="BAV90" s="94"/>
      <c r="BAW90" s="94"/>
      <c r="BAX90" s="94"/>
      <c r="BAY90" s="94"/>
      <c r="BAZ90" s="94"/>
      <c r="BBA90" s="94"/>
      <c r="BBB90" s="94"/>
      <c r="BBC90" s="94"/>
      <c r="BBD90" s="94"/>
      <c r="BBE90" s="94"/>
      <c r="BBF90" s="94"/>
      <c r="BBG90" s="94"/>
      <c r="BBH90" s="94"/>
      <c r="BBI90" s="94"/>
      <c r="BBJ90" s="94"/>
      <c r="BBK90" s="94"/>
      <c r="BBL90" s="94"/>
      <c r="BBM90" s="94"/>
      <c r="BBN90" s="94"/>
      <c r="BBO90" s="94"/>
      <c r="BBP90" s="94"/>
      <c r="BBQ90" s="94"/>
      <c r="BBR90" s="94"/>
      <c r="BBS90" s="94"/>
      <c r="BBT90" s="94"/>
      <c r="BBU90" s="94"/>
      <c r="BBV90" s="94"/>
      <c r="BBW90" s="94"/>
      <c r="BBX90" s="94"/>
      <c r="BBY90" s="94"/>
      <c r="BBZ90" s="94"/>
      <c r="BCA90" s="94"/>
      <c r="BCB90" s="94"/>
      <c r="BCC90" s="94"/>
      <c r="BCD90" s="94"/>
      <c r="BCE90" s="94"/>
      <c r="BCF90" s="94"/>
      <c r="BCG90" s="94"/>
      <c r="BCH90" s="94"/>
      <c r="BCI90" s="94"/>
      <c r="BCJ90" s="94"/>
      <c r="BCK90" s="94"/>
      <c r="BCL90" s="94"/>
      <c r="BCM90" s="94"/>
      <c r="BCN90" s="94"/>
      <c r="BCO90" s="94"/>
      <c r="BCP90" s="94"/>
      <c r="BCQ90" s="94"/>
      <c r="BCR90" s="94"/>
      <c r="BCS90" s="94"/>
      <c r="BCT90" s="94"/>
      <c r="BCU90" s="94"/>
      <c r="BCV90" s="94"/>
      <c r="BCW90" s="94"/>
      <c r="BCX90" s="94"/>
      <c r="BCY90" s="94"/>
      <c r="BCZ90" s="94"/>
      <c r="BDA90" s="94"/>
      <c r="BDB90" s="94"/>
      <c r="BDC90" s="94"/>
      <c r="BDD90" s="94"/>
      <c r="BDE90" s="94"/>
      <c r="BDF90" s="94"/>
      <c r="BDG90" s="94"/>
      <c r="BDH90" s="94"/>
      <c r="BDI90" s="94"/>
      <c r="BDJ90" s="94"/>
      <c r="BDK90" s="94"/>
      <c r="BDL90" s="94"/>
      <c r="BDM90" s="94"/>
      <c r="BDN90" s="94"/>
      <c r="BDO90" s="94"/>
      <c r="BDP90" s="94"/>
      <c r="BDQ90" s="94"/>
      <c r="BDR90" s="94"/>
      <c r="BDS90" s="94"/>
      <c r="BDT90" s="94"/>
      <c r="BDU90" s="94"/>
      <c r="BDV90" s="94"/>
      <c r="BDW90" s="94"/>
      <c r="BDX90" s="94"/>
      <c r="BDY90" s="94"/>
      <c r="BDZ90" s="94"/>
      <c r="BEA90" s="94"/>
      <c r="BEB90" s="94"/>
      <c r="BEC90" s="94"/>
      <c r="BED90" s="94"/>
      <c r="BEE90" s="94"/>
      <c r="BEF90" s="94"/>
      <c r="BEG90" s="94"/>
      <c r="BEH90" s="94"/>
      <c r="BEI90" s="94"/>
      <c r="BEJ90" s="94"/>
      <c r="BEK90" s="94"/>
      <c r="BEL90" s="94"/>
      <c r="BEM90" s="94"/>
      <c r="BEN90" s="94"/>
      <c r="BEO90" s="94"/>
      <c r="BEP90" s="94"/>
      <c r="BEQ90" s="94"/>
      <c r="BER90" s="94"/>
      <c r="BES90" s="94"/>
      <c r="BET90" s="94"/>
      <c r="BEU90" s="94"/>
      <c r="BEV90" s="94"/>
      <c r="BEW90" s="94"/>
      <c r="BEX90" s="94"/>
      <c r="BEY90" s="94"/>
      <c r="BEZ90" s="94"/>
      <c r="BFA90" s="94"/>
      <c r="BFB90" s="94"/>
      <c r="BFC90" s="94"/>
      <c r="BFD90" s="94"/>
      <c r="BFE90" s="94"/>
      <c r="BFF90" s="94"/>
      <c r="BFG90" s="94"/>
      <c r="BFH90" s="94"/>
      <c r="BFI90" s="94"/>
      <c r="BFJ90" s="94"/>
      <c r="BFK90" s="94"/>
      <c r="BFL90" s="94"/>
      <c r="BFM90" s="94"/>
      <c r="BFN90" s="94"/>
      <c r="BFO90" s="94"/>
      <c r="BFP90" s="94"/>
      <c r="BFQ90" s="94"/>
      <c r="BFR90" s="94"/>
      <c r="BFS90" s="94"/>
      <c r="BFT90" s="94"/>
      <c r="BFU90" s="94"/>
      <c r="BFV90" s="94"/>
      <c r="BFW90" s="94"/>
      <c r="BFX90" s="94"/>
      <c r="BFY90" s="94"/>
      <c r="BFZ90" s="94"/>
      <c r="BGA90" s="94"/>
      <c r="BGB90" s="94"/>
      <c r="BGC90" s="94"/>
      <c r="BGD90" s="94"/>
      <c r="BGE90" s="94"/>
      <c r="BGF90" s="94"/>
      <c r="BGG90" s="94"/>
      <c r="BGH90" s="94"/>
      <c r="BGI90" s="94"/>
      <c r="BGJ90" s="94"/>
      <c r="BGK90" s="94"/>
      <c r="BGL90" s="94"/>
      <c r="BGM90" s="94"/>
      <c r="BGN90" s="94"/>
      <c r="BGO90" s="94"/>
      <c r="BGP90" s="94"/>
      <c r="BGQ90" s="94"/>
      <c r="BGR90" s="94"/>
      <c r="BGS90" s="94"/>
      <c r="BGT90" s="94"/>
      <c r="BGU90" s="94"/>
      <c r="BGV90" s="94"/>
      <c r="BGW90" s="94"/>
      <c r="BGX90" s="94"/>
      <c r="BGY90" s="94"/>
      <c r="BGZ90" s="94"/>
      <c r="BHA90" s="94"/>
      <c r="BHB90" s="94"/>
      <c r="BHC90" s="94"/>
      <c r="BHD90" s="94"/>
      <c r="BHE90" s="94"/>
      <c r="BHF90" s="94"/>
      <c r="BHG90" s="94"/>
      <c r="BHH90" s="94"/>
      <c r="BHI90" s="94"/>
      <c r="BHJ90" s="94"/>
      <c r="BHK90" s="94"/>
      <c r="BHL90" s="94"/>
      <c r="BHM90" s="94"/>
      <c r="BHN90" s="94"/>
      <c r="BHO90" s="94"/>
      <c r="BHP90" s="94"/>
      <c r="BHQ90" s="94"/>
      <c r="BHR90" s="94"/>
      <c r="BHS90" s="94"/>
      <c r="BHT90" s="94"/>
      <c r="BHU90" s="94"/>
      <c r="BHV90" s="94"/>
      <c r="BHW90" s="94"/>
      <c r="BHX90" s="94"/>
      <c r="BHY90" s="94"/>
      <c r="BHZ90" s="94"/>
      <c r="BIA90" s="94"/>
      <c r="BIB90" s="94"/>
      <c r="BIC90" s="94"/>
      <c r="BID90" s="94"/>
      <c r="BIE90" s="94"/>
      <c r="BIF90" s="94"/>
      <c r="BIG90" s="94"/>
      <c r="BIH90" s="94"/>
      <c r="BII90" s="94"/>
      <c r="BIJ90" s="94"/>
      <c r="BIK90" s="94"/>
      <c r="BIL90" s="94"/>
      <c r="BIM90" s="94"/>
      <c r="BIN90" s="94"/>
      <c r="BIO90" s="94"/>
      <c r="BIP90" s="94"/>
      <c r="BIQ90" s="94"/>
      <c r="BIR90" s="94"/>
      <c r="BIS90" s="94"/>
      <c r="BIT90" s="94"/>
      <c r="BIU90" s="94"/>
      <c r="BIV90" s="94"/>
      <c r="BIW90" s="94"/>
      <c r="BIX90" s="94"/>
      <c r="BIY90" s="94"/>
      <c r="BIZ90" s="94"/>
      <c r="BJA90" s="94"/>
      <c r="BJB90" s="94"/>
      <c r="BJC90" s="94"/>
      <c r="BJD90" s="94"/>
      <c r="BJE90" s="94"/>
      <c r="BJF90" s="94"/>
      <c r="BJG90" s="94"/>
      <c r="BJH90" s="94"/>
      <c r="BJI90" s="94"/>
      <c r="BJJ90" s="94"/>
      <c r="BJK90" s="94"/>
      <c r="BJL90" s="94"/>
      <c r="BJM90" s="94"/>
      <c r="BJN90" s="94"/>
      <c r="BJO90" s="94"/>
      <c r="BJP90" s="94"/>
      <c r="BJQ90" s="94"/>
      <c r="BJR90" s="94"/>
      <c r="BJS90" s="94"/>
      <c r="BJT90" s="94"/>
      <c r="BJU90" s="94"/>
      <c r="BJV90" s="94"/>
      <c r="BJW90" s="94"/>
      <c r="BJX90" s="94"/>
      <c r="BJY90" s="94"/>
      <c r="BJZ90" s="94"/>
      <c r="BKA90" s="94"/>
      <c r="BKB90" s="94"/>
      <c r="BKC90" s="94"/>
      <c r="BKD90" s="94"/>
      <c r="BKE90" s="94"/>
      <c r="BKF90" s="94"/>
      <c r="BKG90" s="94"/>
      <c r="BKH90" s="94"/>
      <c r="BKI90" s="94"/>
      <c r="BKJ90" s="94"/>
      <c r="BKK90" s="94"/>
      <c r="BKL90" s="94"/>
      <c r="BKM90" s="94"/>
      <c r="BKN90" s="94"/>
      <c r="BKO90" s="94"/>
      <c r="BKP90" s="94"/>
      <c r="BKQ90" s="94"/>
      <c r="BKR90" s="94"/>
      <c r="BKS90" s="94"/>
      <c r="BKT90" s="94"/>
      <c r="BKU90" s="94"/>
      <c r="BKV90" s="94"/>
      <c r="BKW90" s="94"/>
      <c r="BKX90" s="94"/>
      <c r="BKY90" s="94"/>
      <c r="BKZ90" s="94"/>
      <c r="BLA90" s="94"/>
      <c r="BLB90" s="94"/>
      <c r="BLC90" s="94"/>
      <c r="BLD90" s="94"/>
      <c r="BLE90" s="94"/>
      <c r="BLF90" s="94"/>
      <c r="BLG90" s="94"/>
      <c r="BLH90" s="94"/>
      <c r="BLI90" s="94"/>
      <c r="BLJ90" s="94"/>
      <c r="BLK90" s="94"/>
      <c r="BLL90" s="94"/>
      <c r="BLM90" s="94"/>
      <c r="BLN90" s="94"/>
      <c r="BLO90" s="94"/>
      <c r="BLP90" s="94"/>
      <c r="BLQ90" s="94"/>
      <c r="BLR90" s="94"/>
      <c r="BLS90" s="94"/>
      <c r="BLT90" s="94"/>
      <c r="BLU90" s="94"/>
      <c r="BLV90" s="94"/>
      <c r="BLW90" s="94"/>
      <c r="BLX90" s="94"/>
      <c r="BLY90" s="94"/>
      <c r="BLZ90" s="94"/>
      <c r="BMA90" s="94"/>
      <c r="BMB90" s="94"/>
      <c r="BMC90" s="94"/>
      <c r="BMD90" s="94"/>
      <c r="BME90" s="94"/>
      <c r="BMF90" s="94"/>
      <c r="BMG90" s="94"/>
      <c r="BMH90" s="94"/>
      <c r="BMI90" s="94"/>
      <c r="BMJ90" s="94"/>
      <c r="BMK90" s="94"/>
      <c r="BML90" s="94"/>
      <c r="BMM90" s="94"/>
      <c r="BMN90" s="94"/>
      <c r="BMO90" s="94"/>
      <c r="BMP90" s="94"/>
      <c r="BMQ90" s="94"/>
      <c r="BMR90" s="94"/>
      <c r="BMS90" s="94"/>
      <c r="BMT90" s="94"/>
      <c r="BMU90" s="94"/>
      <c r="BMV90" s="94"/>
      <c r="BMW90" s="94"/>
      <c r="BMX90" s="94"/>
      <c r="BMY90" s="94"/>
      <c r="BMZ90" s="94"/>
      <c r="BNA90" s="94"/>
      <c r="BNB90" s="94"/>
      <c r="BNC90" s="94"/>
      <c r="BND90" s="94"/>
      <c r="BNE90" s="94"/>
      <c r="BNF90" s="94"/>
      <c r="BNG90" s="94"/>
      <c r="BNH90" s="94"/>
      <c r="BNI90" s="94"/>
      <c r="BNJ90" s="94"/>
      <c r="BNK90" s="94"/>
      <c r="BNL90" s="94"/>
      <c r="BNM90" s="94"/>
      <c r="BNN90" s="94"/>
      <c r="BNO90" s="94"/>
      <c r="BNP90" s="94"/>
      <c r="BNQ90" s="94"/>
      <c r="BNR90" s="94"/>
      <c r="BNS90" s="94"/>
      <c r="BNT90" s="94"/>
      <c r="BNU90" s="94"/>
      <c r="BNV90" s="94"/>
      <c r="BNW90" s="94"/>
      <c r="BNX90" s="94"/>
      <c r="BNY90" s="94"/>
      <c r="BNZ90" s="94"/>
      <c r="BOA90" s="94"/>
      <c r="BOB90" s="94"/>
      <c r="BOC90" s="94"/>
      <c r="BOD90" s="94"/>
      <c r="BOE90" s="94"/>
      <c r="BOF90" s="94"/>
      <c r="BOG90" s="94"/>
      <c r="BOH90" s="94"/>
      <c r="BOI90" s="94"/>
      <c r="BOJ90" s="94"/>
      <c r="BOK90" s="94"/>
      <c r="BOL90" s="94"/>
      <c r="BOM90" s="94"/>
      <c r="BON90" s="94"/>
      <c r="BOO90" s="94"/>
      <c r="BOP90" s="94"/>
      <c r="BOQ90" s="94"/>
      <c r="BOR90" s="94"/>
      <c r="BOS90" s="94"/>
      <c r="BOT90" s="94"/>
      <c r="BOU90" s="94"/>
      <c r="BOV90" s="94"/>
      <c r="BOW90" s="94"/>
      <c r="BOX90" s="94"/>
      <c r="BOY90" s="94"/>
      <c r="BOZ90" s="94"/>
      <c r="BPA90" s="94"/>
      <c r="BPB90" s="94"/>
      <c r="BPC90" s="94"/>
      <c r="BPD90" s="94"/>
      <c r="BPE90" s="94"/>
      <c r="BPF90" s="94"/>
      <c r="BPG90" s="94"/>
      <c r="BPH90" s="94"/>
      <c r="BPI90" s="94"/>
      <c r="BPJ90" s="94"/>
      <c r="BPK90" s="94"/>
      <c r="BPL90" s="94"/>
      <c r="BPM90" s="94"/>
      <c r="BPN90" s="94"/>
      <c r="BPO90" s="94"/>
      <c r="BPP90" s="94"/>
      <c r="BPQ90" s="94"/>
      <c r="BPR90" s="94"/>
      <c r="BPS90" s="94"/>
      <c r="BPT90" s="94"/>
      <c r="BPU90" s="94"/>
      <c r="BPV90" s="94"/>
      <c r="BPW90" s="94"/>
      <c r="BPX90" s="94"/>
      <c r="BPY90" s="94"/>
      <c r="BPZ90" s="94"/>
      <c r="BQA90" s="94"/>
      <c r="BQB90" s="94"/>
      <c r="BQC90" s="94"/>
      <c r="BQD90" s="94"/>
      <c r="BQE90" s="94"/>
      <c r="BQF90" s="94"/>
      <c r="BQG90" s="94"/>
      <c r="BQH90" s="94"/>
      <c r="BQI90" s="94"/>
      <c r="BQJ90" s="94"/>
      <c r="BQK90" s="94"/>
      <c r="BQL90" s="94"/>
      <c r="BQM90" s="94"/>
      <c r="BQN90" s="94"/>
      <c r="BQO90" s="94"/>
      <c r="BQP90" s="94"/>
      <c r="BQQ90" s="94"/>
      <c r="BQR90" s="94"/>
      <c r="BQS90" s="94"/>
      <c r="BQT90" s="94"/>
      <c r="BQU90" s="94"/>
      <c r="BQV90" s="94"/>
      <c r="BQW90" s="94"/>
      <c r="BQX90" s="94"/>
      <c r="BQY90" s="94"/>
      <c r="BQZ90" s="94"/>
      <c r="BRA90" s="94"/>
      <c r="BRB90" s="94"/>
      <c r="BRC90" s="94"/>
      <c r="BRD90" s="94"/>
      <c r="BRE90" s="94"/>
      <c r="BRF90" s="94"/>
      <c r="BRG90" s="94"/>
      <c r="BRH90" s="94"/>
      <c r="BRI90" s="94"/>
      <c r="BRJ90" s="94"/>
      <c r="BRK90" s="94"/>
      <c r="BRL90" s="94"/>
      <c r="BRM90" s="94"/>
      <c r="BRN90" s="94"/>
      <c r="BRO90" s="94"/>
      <c r="BRP90" s="94"/>
      <c r="BRQ90" s="94"/>
      <c r="BRR90" s="94"/>
      <c r="BRS90" s="94"/>
      <c r="BRT90" s="94"/>
      <c r="BRU90" s="94"/>
      <c r="BRV90" s="94"/>
      <c r="BRW90" s="94"/>
      <c r="BRX90" s="94"/>
      <c r="BRY90" s="94"/>
      <c r="BRZ90" s="94"/>
      <c r="BSA90" s="94"/>
      <c r="BSB90" s="94"/>
      <c r="BSC90" s="94"/>
      <c r="BSD90" s="94"/>
      <c r="BSE90" s="94"/>
      <c r="BSF90" s="94"/>
      <c r="BSG90" s="94"/>
      <c r="BSH90" s="94"/>
      <c r="BSI90" s="94"/>
      <c r="BSJ90" s="94"/>
      <c r="BSK90" s="94"/>
      <c r="BSL90" s="94"/>
      <c r="BSM90" s="94"/>
      <c r="BSN90" s="94"/>
      <c r="BSO90" s="94"/>
      <c r="BSP90" s="94"/>
      <c r="BSQ90" s="94"/>
      <c r="BSR90" s="94"/>
      <c r="BSS90" s="94"/>
      <c r="BST90" s="94"/>
      <c r="BSU90" s="94"/>
      <c r="BSV90" s="94"/>
      <c r="BSW90" s="94"/>
      <c r="BSX90" s="94"/>
      <c r="BSY90" s="94"/>
      <c r="BSZ90" s="94"/>
      <c r="BTA90" s="94"/>
      <c r="BTB90" s="94"/>
      <c r="BTC90" s="94"/>
      <c r="BTD90" s="94"/>
      <c r="BTE90" s="94"/>
      <c r="BTF90" s="94"/>
      <c r="BTG90" s="94"/>
      <c r="BTH90" s="94"/>
      <c r="BTI90" s="94"/>
      <c r="BTJ90" s="94"/>
      <c r="BTK90" s="94"/>
      <c r="BTL90" s="94"/>
      <c r="BTM90" s="94"/>
      <c r="BTN90" s="94"/>
      <c r="BTO90" s="94"/>
      <c r="BTP90" s="94"/>
      <c r="BTQ90" s="94"/>
      <c r="BTR90" s="94"/>
      <c r="BTS90" s="94"/>
      <c r="BTT90" s="94"/>
      <c r="BTU90" s="94"/>
      <c r="BTV90" s="94"/>
      <c r="BTW90" s="94"/>
      <c r="BTX90" s="94"/>
      <c r="BTY90" s="94"/>
      <c r="BTZ90" s="94"/>
      <c r="BUA90" s="94"/>
      <c r="BUB90" s="94"/>
      <c r="BUC90" s="94"/>
      <c r="BUD90" s="94"/>
      <c r="BUE90" s="94"/>
      <c r="BUF90" s="94"/>
      <c r="BUG90" s="94"/>
      <c r="BUH90" s="94"/>
      <c r="BUI90" s="94"/>
      <c r="BUJ90" s="94"/>
      <c r="BUK90" s="94"/>
      <c r="BUL90" s="94"/>
      <c r="BUM90" s="94"/>
      <c r="BUN90" s="94"/>
      <c r="BUO90" s="94"/>
      <c r="BUP90" s="94"/>
      <c r="BUQ90" s="94"/>
      <c r="BUR90" s="94"/>
      <c r="BUS90" s="94"/>
      <c r="BUT90" s="94"/>
      <c r="BUU90" s="94"/>
      <c r="BUV90" s="94"/>
      <c r="BUW90" s="94"/>
      <c r="BUX90" s="94"/>
      <c r="BUY90" s="94"/>
      <c r="BUZ90" s="94"/>
      <c r="BVA90" s="94"/>
      <c r="BVB90" s="94"/>
      <c r="BVC90" s="94"/>
      <c r="BVD90" s="94"/>
      <c r="BVE90" s="94"/>
      <c r="BVF90" s="94"/>
      <c r="BVG90" s="94"/>
      <c r="BVH90" s="94"/>
      <c r="BVI90" s="94"/>
      <c r="BVJ90" s="94"/>
      <c r="BVK90" s="94"/>
      <c r="BVL90" s="94"/>
      <c r="BVM90" s="94"/>
      <c r="BVN90" s="94"/>
      <c r="BVO90" s="94"/>
      <c r="BVP90" s="94"/>
      <c r="BVQ90" s="94"/>
      <c r="BVR90" s="94"/>
      <c r="BVS90" s="94"/>
      <c r="BVT90" s="94"/>
      <c r="BVU90" s="94"/>
      <c r="BVV90" s="94"/>
      <c r="BVW90" s="94"/>
      <c r="BVX90" s="94"/>
      <c r="BVY90" s="94"/>
      <c r="BVZ90" s="94"/>
      <c r="BWA90" s="94"/>
      <c r="BWB90" s="94"/>
      <c r="BWC90" s="94"/>
      <c r="BWD90" s="94"/>
      <c r="BWE90" s="94"/>
      <c r="BWF90" s="94"/>
      <c r="BWG90" s="94"/>
      <c r="BWH90" s="94"/>
      <c r="BWI90" s="94"/>
      <c r="BWJ90" s="94"/>
      <c r="BWK90" s="94"/>
      <c r="BWL90" s="94"/>
      <c r="BWM90" s="94"/>
      <c r="BWN90" s="94"/>
      <c r="BWO90" s="94"/>
      <c r="BWP90" s="94"/>
      <c r="BWQ90" s="94"/>
      <c r="BWR90" s="94"/>
      <c r="BWS90" s="94"/>
      <c r="BWT90" s="94"/>
      <c r="BWU90" s="94"/>
      <c r="BWV90" s="94"/>
      <c r="BWW90" s="94"/>
      <c r="BWX90" s="94"/>
      <c r="BWY90" s="94"/>
      <c r="BWZ90" s="94"/>
      <c r="BXA90" s="94"/>
      <c r="BXB90" s="94"/>
      <c r="BXC90" s="94"/>
      <c r="BXD90" s="94"/>
      <c r="BXE90" s="94"/>
      <c r="BXF90" s="94"/>
      <c r="BXG90" s="94"/>
      <c r="BXH90" s="94"/>
      <c r="BXI90" s="94"/>
      <c r="BXJ90" s="94"/>
      <c r="BXK90" s="94"/>
      <c r="BXL90" s="94"/>
      <c r="BXM90" s="94"/>
      <c r="BXN90" s="94"/>
      <c r="BXO90" s="94"/>
      <c r="BXP90" s="94"/>
      <c r="BXQ90" s="94"/>
      <c r="BXR90" s="94"/>
      <c r="BXS90" s="94"/>
      <c r="BXT90" s="94"/>
      <c r="BXU90" s="94"/>
      <c r="BXV90" s="94"/>
      <c r="BXW90" s="94"/>
      <c r="BXX90" s="94"/>
      <c r="BXY90" s="94"/>
      <c r="BXZ90" s="94"/>
      <c r="BYA90" s="94"/>
      <c r="BYB90" s="94"/>
      <c r="BYC90" s="94"/>
      <c r="BYD90" s="94"/>
      <c r="BYE90" s="94"/>
      <c r="BYF90" s="94"/>
      <c r="BYG90" s="94"/>
      <c r="BYH90" s="94"/>
      <c r="BYI90" s="94"/>
      <c r="BYJ90" s="94"/>
      <c r="BYK90" s="94"/>
      <c r="BYL90" s="94"/>
      <c r="BYM90" s="94"/>
      <c r="BYN90" s="94"/>
      <c r="BYO90" s="94"/>
      <c r="BYP90" s="94"/>
      <c r="BYQ90" s="94"/>
      <c r="BYR90" s="94"/>
      <c r="BYS90" s="94"/>
      <c r="BYT90" s="94"/>
      <c r="BYU90" s="94"/>
      <c r="BYV90" s="94"/>
      <c r="BYW90" s="94"/>
      <c r="BYX90" s="94"/>
      <c r="BYY90" s="94"/>
      <c r="BYZ90" s="94"/>
      <c r="BZA90" s="94"/>
      <c r="BZB90" s="94"/>
      <c r="BZC90" s="94"/>
      <c r="BZD90" s="94"/>
      <c r="BZE90" s="94"/>
      <c r="BZF90" s="94"/>
      <c r="BZG90" s="94"/>
      <c r="BZH90" s="94"/>
      <c r="BZI90" s="94"/>
      <c r="BZJ90" s="94"/>
      <c r="BZK90" s="94"/>
      <c r="BZL90" s="94"/>
      <c r="BZM90" s="94"/>
      <c r="BZN90" s="94"/>
      <c r="BZO90" s="94"/>
      <c r="BZP90" s="94"/>
      <c r="BZQ90" s="94"/>
      <c r="BZR90" s="94"/>
      <c r="BZS90" s="94"/>
      <c r="BZT90" s="94"/>
      <c r="BZU90" s="94"/>
      <c r="BZV90" s="94"/>
      <c r="BZW90" s="94"/>
      <c r="BZX90" s="94"/>
      <c r="BZY90" s="94"/>
      <c r="BZZ90" s="94"/>
      <c r="CAA90" s="94"/>
      <c r="CAB90" s="94"/>
      <c r="CAC90" s="94"/>
      <c r="CAD90" s="94"/>
      <c r="CAE90" s="94"/>
      <c r="CAF90" s="94"/>
      <c r="CAG90" s="94"/>
      <c r="CAH90" s="94"/>
      <c r="CAI90" s="94"/>
      <c r="CAJ90" s="94"/>
      <c r="CAK90" s="94"/>
      <c r="CAL90" s="94"/>
      <c r="CAM90" s="94"/>
      <c r="CAN90" s="94"/>
      <c r="CAO90" s="94"/>
      <c r="CAP90" s="94"/>
      <c r="CAQ90" s="94"/>
      <c r="CAR90" s="94"/>
      <c r="CAS90" s="94"/>
      <c r="CAT90" s="94"/>
      <c r="CAU90" s="94"/>
      <c r="CAV90" s="94"/>
      <c r="CAW90" s="94"/>
      <c r="CAX90" s="94"/>
      <c r="CAY90" s="94"/>
      <c r="CAZ90" s="94"/>
      <c r="CBA90" s="94"/>
      <c r="CBB90" s="94"/>
      <c r="CBC90" s="94"/>
      <c r="CBD90" s="94"/>
      <c r="CBE90" s="94"/>
      <c r="CBF90" s="94"/>
      <c r="CBG90" s="94"/>
      <c r="CBH90" s="94"/>
      <c r="CBI90" s="94"/>
      <c r="CBJ90" s="94"/>
      <c r="CBK90" s="94"/>
      <c r="CBL90" s="94"/>
      <c r="CBM90" s="94"/>
      <c r="CBN90" s="94"/>
      <c r="CBO90" s="94"/>
      <c r="CBP90" s="94"/>
      <c r="CBQ90" s="94"/>
      <c r="CBR90" s="94"/>
      <c r="CBS90" s="94"/>
      <c r="CBT90" s="94"/>
      <c r="CBU90" s="94"/>
      <c r="CBV90" s="94"/>
      <c r="CBW90" s="94"/>
      <c r="CBX90" s="94"/>
      <c r="CBY90" s="94"/>
      <c r="CBZ90" s="94"/>
      <c r="CCA90" s="94"/>
      <c r="CCB90" s="94"/>
      <c r="CCC90" s="94"/>
      <c r="CCD90" s="94"/>
      <c r="CCE90" s="94"/>
      <c r="CCF90" s="94"/>
      <c r="CCG90" s="94"/>
      <c r="CCH90" s="94"/>
      <c r="CCI90" s="94"/>
      <c r="CCJ90" s="94"/>
      <c r="CCK90" s="94"/>
      <c r="CCL90" s="94"/>
      <c r="CCM90" s="94"/>
      <c r="CCN90" s="94"/>
      <c r="CCO90" s="94"/>
      <c r="CCP90" s="94"/>
      <c r="CCQ90" s="94"/>
      <c r="CCR90" s="94"/>
      <c r="CCS90" s="94"/>
      <c r="CCT90" s="94"/>
      <c r="CCU90" s="94"/>
      <c r="CCV90" s="94"/>
      <c r="CCW90" s="94"/>
      <c r="CCX90" s="94"/>
      <c r="CCY90" s="94"/>
      <c r="CCZ90" s="94"/>
      <c r="CDA90" s="94"/>
      <c r="CDB90" s="94"/>
      <c r="CDC90" s="94"/>
      <c r="CDD90" s="94"/>
      <c r="CDE90" s="94"/>
      <c r="CDF90" s="94"/>
      <c r="CDG90" s="94"/>
      <c r="CDH90" s="94"/>
      <c r="CDI90" s="94"/>
      <c r="CDJ90" s="94"/>
      <c r="CDK90" s="94"/>
      <c r="CDL90" s="94"/>
      <c r="CDM90" s="94"/>
      <c r="CDN90" s="94"/>
      <c r="CDO90" s="94"/>
      <c r="CDP90" s="94"/>
      <c r="CDQ90" s="94"/>
      <c r="CDR90" s="94"/>
      <c r="CDS90" s="94"/>
      <c r="CDT90" s="94"/>
      <c r="CDU90" s="94"/>
      <c r="CDV90" s="94"/>
      <c r="CDW90" s="94"/>
      <c r="CDX90" s="94"/>
      <c r="CDY90" s="94"/>
      <c r="CDZ90" s="94"/>
      <c r="CEA90" s="94"/>
      <c r="CEB90" s="94"/>
      <c r="CEC90" s="94"/>
      <c r="CED90" s="94"/>
      <c r="CEE90" s="94"/>
      <c r="CEF90" s="94"/>
      <c r="CEG90" s="94"/>
      <c r="CEH90" s="94"/>
      <c r="CEI90" s="94"/>
      <c r="CEJ90" s="94"/>
      <c r="CEK90" s="94"/>
      <c r="CEL90" s="94"/>
      <c r="CEM90" s="94"/>
      <c r="CEN90" s="94"/>
      <c r="CEO90" s="94"/>
      <c r="CEP90" s="94"/>
      <c r="CEQ90" s="94"/>
      <c r="CER90" s="94"/>
      <c r="CES90" s="94"/>
      <c r="CET90" s="94"/>
      <c r="CEU90" s="94"/>
      <c r="CEV90" s="94"/>
      <c r="CEW90" s="94"/>
      <c r="CEX90" s="94"/>
      <c r="CEY90" s="94"/>
      <c r="CEZ90" s="94"/>
      <c r="CFA90" s="94"/>
      <c r="CFB90" s="94"/>
      <c r="CFC90" s="94"/>
      <c r="CFD90" s="94"/>
      <c r="CFE90" s="94"/>
      <c r="CFF90" s="94"/>
      <c r="CFG90" s="94"/>
      <c r="CFH90" s="94"/>
      <c r="CFI90" s="94"/>
      <c r="CFJ90" s="94"/>
      <c r="CFK90" s="94"/>
      <c r="CFL90" s="94"/>
      <c r="CFM90" s="94"/>
      <c r="CFN90" s="94"/>
      <c r="CFO90" s="94"/>
      <c r="CFP90" s="94"/>
      <c r="CFQ90" s="94"/>
      <c r="CFR90" s="94"/>
      <c r="CFS90" s="94"/>
      <c r="CFT90" s="94"/>
      <c r="CFU90" s="94"/>
      <c r="CFV90" s="94"/>
      <c r="CFW90" s="94"/>
      <c r="CFX90" s="94"/>
      <c r="CFY90" s="94"/>
      <c r="CFZ90" s="94"/>
      <c r="CGA90" s="94"/>
      <c r="CGB90" s="94"/>
      <c r="CGC90" s="94"/>
      <c r="CGD90" s="94"/>
      <c r="CGE90" s="94"/>
      <c r="CGF90" s="94"/>
      <c r="CGG90" s="94"/>
      <c r="CGH90" s="94"/>
      <c r="CGI90" s="94"/>
      <c r="CGJ90" s="94"/>
      <c r="CGK90" s="94"/>
      <c r="CGL90" s="94"/>
      <c r="CGM90" s="94"/>
      <c r="CGN90" s="94"/>
      <c r="CGO90" s="94"/>
      <c r="CGP90" s="94"/>
      <c r="CGQ90" s="94"/>
      <c r="CGR90" s="94"/>
      <c r="CGS90" s="94"/>
      <c r="CGT90" s="94"/>
      <c r="CGU90" s="94"/>
      <c r="CGV90" s="94"/>
      <c r="CGW90" s="94"/>
      <c r="CGX90" s="94"/>
      <c r="CGY90" s="94"/>
      <c r="CGZ90" s="94"/>
      <c r="CHA90" s="94"/>
      <c r="CHB90" s="94"/>
      <c r="CHC90" s="94"/>
      <c r="CHD90" s="94"/>
      <c r="CHE90" s="94"/>
      <c r="CHF90" s="94"/>
      <c r="CHG90" s="94"/>
      <c r="CHH90" s="94"/>
      <c r="CHI90" s="94"/>
      <c r="CHJ90" s="94"/>
      <c r="CHK90" s="94"/>
      <c r="CHL90" s="94"/>
      <c r="CHM90" s="94"/>
      <c r="CHN90" s="94"/>
      <c r="CHO90" s="94"/>
      <c r="CHP90" s="94"/>
      <c r="CHQ90" s="94"/>
      <c r="CHR90" s="94"/>
      <c r="CHS90" s="94"/>
      <c r="CHT90" s="94"/>
      <c r="CHU90" s="94"/>
      <c r="CHV90" s="94"/>
      <c r="CHW90" s="94"/>
      <c r="CHX90" s="94"/>
      <c r="CHY90" s="94"/>
      <c r="CHZ90" s="94"/>
      <c r="CIA90" s="94"/>
      <c r="CIB90" s="94"/>
      <c r="CIC90" s="94"/>
      <c r="CID90" s="94"/>
      <c r="CIE90" s="94"/>
      <c r="CIF90" s="94"/>
      <c r="CIG90" s="94"/>
      <c r="CIH90" s="94"/>
      <c r="CII90" s="94"/>
      <c r="CIJ90" s="94"/>
      <c r="CIK90" s="94"/>
      <c r="CIL90" s="94"/>
      <c r="CIM90" s="94"/>
      <c r="CIN90" s="94"/>
      <c r="CIO90" s="94"/>
      <c r="CIP90" s="94"/>
      <c r="CIQ90" s="94"/>
      <c r="CIR90" s="94"/>
      <c r="CIS90" s="94"/>
      <c r="CIT90" s="94"/>
      <c r="CIU90" s="94"/>
      <c r="CIV90" s="94"/>
      <c r="CIW90" s="94"/>
      <c r="CIX90" s="94"/>
      <c r="CIY90" s="94"/>
      <c r="CIZ90" s="94"/>
      <c r="CJA90" s="94"/>
      <c r="CJB90" s="94"/>
      <c r="CJC90" s="94"/>
      <c r="CJD90" s="94"/>
      <c r="CJE90" s="94"/>
      <c r="CJF90" s="94"/>
      <c r="CJG90" s="94"/>
      <c r="CJH90" s="94"/>
      <c r="CJI90" s="94"/>
      <c r="CJJ90" s="94"/>
      <c r="CJK90" s="94"/>
      <c r="CJL90" s="94"/>
      <c r="CJM90" s="94"/>
      <c r="CJN90" s="94"/>
      <c r="CJO90" s="94"/>
      <c r="CJP90" s="94"/>
      <c r="CJQ90" s="94"/>
      <c r="CJR90" s="94"/>
      <c r="CJS90" s="94"/>
      <c r="CJT90" s="94"/>
      <c r="CJU90" s="94"/>
      <c r="CJV90" s="94"/>
      <c r="CJW90" s="94"/>
      <c r="CJX90" s="94"/>
      <c r="CJY90" s="94"/>
      <c r="CJZ90" s="94"/>
      <c r="CKA90" s="94"/>
      <c r="CKB90" s="94"/>
      <c r="CKC90" s="94"/>
      <c r="CKD90" s="94"/>
      <c r="CKE90" s="94"/>
      <c r="CKF90" s="94"/>
      <c r="CKG90" s="94"/>
      <c r="CKH90" s="94"/>
      <c r="CKI90" s="94"/>
      <c r="CKJ90" s="94"/>
      <c r="CKK90" s="94"/>
      <c r="CKL90" s="94"/>
      <c r="CKM90" s="94"/>
      <c r="CKN90" s="94"/>
      <c r="CKO90" s="94"/>
      <c r="CKP90" s="94"/>
      <c r="CKQ90" s="94"/>
      <c r="CKR90" s="94"/>
      <c r="CKS90" s="94"/>
      <c r="CKT90" s="94"/>
      <c r="CKU90" s="94"/>
      <c r="CKV90" s="94"/>
      <c r="CKW90" s="94"/>
      <c r="CKX90" s="94"/>
      <c r="CKY90" s="94"/>
      <c r="CKZ90" s="94"/>
      <c r="CLA90" s="94"/>
      <c r="CLB90" s="94"/>
      <c r="CLC90" s="94"/>
      <c r="CLD90" s="94"/>
      <c r="CLE90" s="94"/>
      <c r="CLF90" s="94"/>
      <c r="CLG90" s="94"/>
      <c r="CLH90" s="94"/>
      <c r="CLI90" s="94"/>
      <c r="CLJ90" s="94"/>
      <c r="CLK90" s="94"/>
      <c r="CLL90" s="94"/>
      <c r="CLM90" s="94"/>
      <c r="CLN90" s="94"/>
      <c r="CLO90" s="94"/>
      <c r="CLP90" s="94"/>
      <c r="CLQ90" s="94"/>
      <c r="CLR90" s="94"/>
      <c r="CLS90" s="94"/>
      <c r="CLT90" s="94"/>
      <c r="CLU90" s="94"/>
      <c r="CLV90" s="94"/>
      <c r="CLW90" s="94"/>
      <c r="CLX90" s="94"/>
      <c r="CLY90" s="94"/>
      <c r="CLZ90" s="94"/>
      <c r="CMA90" s="94"/>
      <c r="CMB90" s="94"/>
      <c r="CMC90" s="94"/>
      <c r="CMD90" s="94"/>
      <c r="CME90" s="94"/>
      <c r="CMF90" s="94"/>
      <c r="CMG90" s="94"/>
      <c r="CMH90" s="94"/>
      <c r="CMI90" s="94"/>
      <c r="CMJ90" s="94"/>
      <c r="CMK90" s="94"/>
      <c r="CML90" s="94"/>
      <c r="CMM90" s="94"/>
      <c r="CMN90" s="94"/>
      <c r="CMO90" s="94"/>
      <c r="CMP90" s="94"/>
      <c r="CMQ90" s="94"/>
      <c r="CMR90" s="94"/>
      <c r="CMS90" s="94"/>
      <c r="CMT90" s="94"/>
      <c r="CMU90" s="94"/>
      <c r="CMV90" s="94"/>
      <c r="CMW90" s="94"/>
      <c r="CMX90" s="94"/>
      <c r="CMY90" s="94"/>
      <c r="CMZ90" s="94"/>
      <c r="CNA90" s="94"/>
      <c r="CNB90" s="94"/>
      <c r="CNC90" s="94"/>
      <c r="CND90" s="94"/>
      <c r="CNE90" s="94"/>
      <c r="CNF90" s="94"/>
      <c r="CNG90" s="94"/>
      <c r="CNH90" s="94"/>
      <c r="CNI90" s="94"/>
      <c r="CNJ90" s="94"/>
      <c r="CNK90" s="94"/>
      <c r="CNL90" s="94"/>
      <c r="CNM90" s="94"/>
      <c r="CNN90" s="94"/>
      <c r="CNO90" s="94"/>
      <c r="CNP90" s="94"/>
      <c r="CNQ90" s="94"/>
      <c r="CNR90" s="94"/>
      <c r="CNS90" s="94"/>
      <c r="CNT90" s="94"/>
      <c r="CNU90" s="94"/>
      <c r="CNV90" s="94"/>
      <c r="CNW90" s="94"/>
      <c r="CNX90" s="94"/>
      <c r="CNY90" s="94"/>
      <c r="CNZ90" s="94"/>
      <c r="COA90" s="94"/>
      <c r="COB90" s="94"/>
      <c r="COC90" s="94"/>
      <c r="COD90" s="94"/>
      <c r="COE90" s="94"/>
      <c r="COF90" s="94"/>
      <c r="COG90" s="94"/>
      <c r="COH90" s="94"/>
      <c r="COI90" s="94"/>
      <c r="COJ90" s="94"/>
      <c r="COK90" s="94"/>
      <c r="COL90" s="94"/>
      <c r="COM90" s="94"/>
      <c r="CON90" s="94"/>
      <c r="COO90" s="94"/>
      <c r="COP90" s="94"/>
      <c r="COQ90" s="94"/>
      <c r="COR90" s="94"/>
      <c r="COS90" s="94"/>
      <c r="COT90" s="94"/>
      <c r="COU90" s="94"/>
      <c r="COV90" s="94"/>
      <c r="COW90" s="94"/>
      <c r="COX90" s="94"/>
      <c r="COY90" s="94"/>
      <c r="COZ90" s="94"/>
      <c r="CPA90" s="94"/>
      <c r="CPB90" s="94"/>
      <c r="CPC90" s="94"/>
      <c r="CPD90" s="94"/>
      <c r="CPE90" s="94"/>
      <c r="CPF90" s="94"/>
      <c r="CPG90" s="94"/>
      <c r="CPH90" s="94"/>
      <c r="CPI90" s="94"/>
      <c r="CPJ90" s="94"/>
      <c r="CPK90" s="94"/>
      <c r="CPL90" s="94"/>
      <c r="CPM90" s="94"/>
      <c r="CPN90" s="94"/>
      <c r="CPO90" s="94"/>
      <c r="CPP90" s="94"/>
      <c r="CPQ90" s="94"/>
      <c r="CPR90" s="94"/>
      <c r="CPS90" s="94"/>
      <c r="CPT90" s="94"/>
      <c r="CPU90" s="94"/>
      <c r="CPV90" s="94"/>
      <c r="CPW90" s="94"/>
      <c r="CPX90" s="94"/>
      <c r="CPY90" s="94"/>
      <c r="CPZ90" s="94"/>
      <c r="CQA90" s="94"/>
      <c r="CQB90" s="94"/>
      <c r="CQC90" s="94"/>
      <c r="CQD90" s="94"/>
      <c r="CQE90" s="94"/>
      <c r="CQF90" s="94"/>
      <c r="CQG90" s="94"/>
      <c r="CQH90" s="94"/>
      <c r="CQI90" s="94"/>
      <c r="CQJ90" s="94"/>
      <c r="CQK90" s="94"/>
      <c r="CQL90" s="94"/>
      <c r="CQM90" s="94"/>
      <c r="CQN90" s="94"/>
      <c r="CQO90" s="94"/>
      <c r="CQP90" s="94"/>
      <c r="CQQ90" s="94"/>
      <c r="CQR90" s="94"/>
      <c r="CQS90" s="94"/>
      <c r="CQT90" s="94"/>
      <c r="CQU90" s="94"/>
      <c r="CQV90" s="94"/>
      <c r="CQW90" s="94"/>
      <c r="CQX90" s="94"/>
      <c r="CQY90" s="94"/>
      <c r="CQZ90" s="94"/>
      <c r="CRA90" s="94"/>
      <c r="CRB90" s="94"/>
      <c r="CRC90" s="94"/>
      <c r="CRD90" s="94"/>
      <c r="CRE90" s="94"/>
      <c r="CRF90" s="94"/>
      <c r="CRG90" s="94"/>
      <c r="CRH90" s="94"/>
      <c r="CRI90" s="94"/>
      <c r="CRJ90" s="94"/>
      <c r="CRK90" s="94"/>
      <c r="CRL90" s="94"/>
      <c r="CRM90" s="94"/>
      <c r="CRN90" s="94"/>
      <c r="CRO90" s="94"/>
      <c r="CRP90" s="94"/>
      <c r="CRQ90" s="94"/>
      <c r="CRR90" s="94"/>
      <c r="CRS90" s="94"/>
      <c r="CRT90" s="94"/>
      <c r="CRU90" s="94"/>
      <c r="CRV90" s="94"/>
      <c r="CRW90" s="94"/>
      <c r="CRX90" s="94"/>
      <c r="CRY90" s="94"/>
      <c r="CRZ90" s="94"/>
      <c r="CSA90" s="94"/>
      <c r="CSB90" s="94"/>
      <c r="CSC90" s="94"/>
      <c r="CSD90" s="94"/>
      <c r="CSE90" s="94"/>
      <c r="CSF90" s="94"/>
      <c r="CSG90" s="94"/>
      <c r="CSH90" s="94"/>
      <c r="CSI90" s="94"/>
      <c r="CSJ90" s="94"/>
      <c r="CSK90" s="94"/>
      <c r="CSL90" s="94"/>
      <c r="CSM90" s="94"/>
      <c r="CSN90" s="94"/>
      <c r="CSO90" s="94"/>
      <c r="CSP90" s="94"/>
      <c r="CSQ90" s="94"/>
      <c r="CSR90" s="94"/>
      <c r="CSS90" s="94"/>
      <c r="CST90" s="94"/>
      <c r="CSU90" s="94"/>
      <c r="CSV90" s="94"/>
      <c r="CSW90" s="94"/>
      <c r="CSX90" s="94"/>
      <c r="CSY90" s="94"/>
      <c r="CSZ90" s="94"/>
      <c r="CTA90" s="94"/>
      <c r="CTB90" s="94"/>
      <c r="CTC90" s="94"/>
      <c r="CTD90" s="94"/>
      <c r="CTE90" s="94"/>
      <c r="CTF90" s="94"/>
      <c r="CTG90" s="94"/>
      <c r="CTH90" s="94"/>
      <c r="CTI90" s="94"/>
      <c r="CTJ90" s="94"/>
      <c r="CTK90" s="94"/>
      <c r="CTL90" s="94"/>
      <c r="CTM90" s="94"/>
      <c r="CTN90" s="94"/>
      <c r="CTO90" s="94"/>
      <c r="CTP90" s="94"/>
      <c r="CTQ90" s="94"/>
      <c r="CTR90" s="94"/>
      <c r="CTS90" s="94"/>
      <c r="CTT90" s="94"/>
      <c r="CTU90" s="94"/>
      <c r="CTV90" s="94"/>
      <c r="CTW90" s="94"/>
      <c r="CTX90" s="94"/>
      <c r="CTY90" s="94"/>
      <c r="CTZ90" s="94"/>
      <c r="CUA90" s="94"/>
      <c r="CUB90" s="94"/>
      <c r="CUC90" s="94"/>
      <c r="CUD90" s="94"/>
      <c r="CUE90" s="94"/>
      <c r="CUF90" s="94"/>
      <c r="CUG90" s="94"/>
      <c r="CUH90" s="94"/>
      <c r="CUI90" s="94"/>
      <c r="CUJ90" s="94"/>
      <c r="CUK90" s="94"/>
      <c r="CUL90" s="94"/>
      <c r="CUM90" s="94"/>
      <c r="CUN90" s="94"/>
      <c r="CUO90" s="94"/>
      <c r="CUP90" s="94"/>
      <c r="CUQ90" s="94"/>
      <c r="CUR90" s="94"/>
      <c r="CUS90" s="94"/>
      <c r="CUT90" s="94"/>
      <c r="CUU90" s="94"/>
      <c r="CUV90" s="94"/>
      <c r="CUW90" s="94"/>
      <c r="CUX90" s="94"/>
      <c r="CUY90" s="94"/>
      <c r="CUZ90" s="94"/>
      <c r="CVA90" s="94"/>
      <c r="CVB90" s="94"/>
      <c r="CVC90" s="94"/>
      <c r="CVD90" s="94"/>
      <c r="CVE90" s="94"/>
      <c r="CVF90" s="94"/>
      <c r="CVG90" s="94"/>
      <c r="CVH90" s="94"/>
      <c r="CVI90" s="94"/>
      <c r="CVJ90" s="94"/>
      <c r="CVK90" s="94"/>
      <c r="CVL90" s="94"/>
      <c r="CVM90" s="94"/>
      <c r="CVN90" s="94"/>
      <c r="CVO90" s="94"/>
      <c r="CVP90" s="94"/>
      <c r="CVQ90" s="94"/>
      <c r="CVR90" s="94"/>
      <c r="CVS90" s="94"/>
      <c r="CVT90" s="94"/>
      <c r="CVU90" s="94"/>
      <c r="CVV90" s="94"/>
      <c r="CVW90" s="94"/>
      <c r="CVX90" s="94"/>
      <c r="CVY90" s="94"/>
      <c r="CVZ90" s="94"/>
      <c r="CWA90" s="94"/>
      <c r="CWB90" s="94"/>
      <c r="CWC90" s="94"/>
      <c r="CWD90" s="94"/>
      <c r="CWE90" s="94"/>
      <c r="CWF90" s="94"/>
      <c r="CWG90" s="94"/>
      <c r="CWH90" s="94"/>
      <c r="CWI90" s="94"/>
      <c r="CWJ90" s="94"/>
      <c r="CWK90" s="94"/>
      <c r="CWL90" s="94"/>
      <c r="CWM90" s="94"/>
      <c r="CWN90" s="94"/>
      <c r="CWO90" s="94"/>
      <c r="CWP90" s="94"/>
      <c r="CWQ90" s="94"/>
      <c r="CWR90" s="94"/>
      <c r="CWS90" s="94"/>
      <c r="CWT90" s="94"/>
      <c r="CWU90" s="94"/>
      <c r="CWV90" s="94"/>
      <c r="CWW90" s="94"/>
      <c r="CWX90" s="94"/>
      <c r="CWY90" s="94"/>
      <c r="CWZ90" s="94"/>
      <c r="CXA90" s="94"/>
      <c r="CXB90" s="94"/>
      <c r="CXC90" s="94"/>
      <c r="CXD90" s="94"/>
      <c r="CXE90" s="94"/>
      <c r="CXF90" s="94"/>
      <c r="CXG90" s="94"/>
      <c r="CXH90" s="94"/>
      <c r="CXI90" s="94"/>
      <c r="CXJ90" s="94"/>
      <c r="CXK90" s="94"/>
      <c r="CXL90" s="94"/>
      <c r="CXM90" s="94"/>
      <c r="CXN90" s="94"/>
      <c r="CXO90" s="94"/>
      <c r="CXP90" s="94"/>
      <c r="CXQ90" s="94"/>
      <c r="CXR90" s="94"/>
      <c r="CXS90" s="94"/>
      <c r="CXT90" s="94"/>
      <c r="CXU90" s="94"/>
      <c r="CXV90" s="94"/>
      <c r="CXW90" s="94"/>
      <c r="CXX90" s="94"/>
      <c r="CXY90" s="94"/>
      <c r="CXZ90" s="94"/>
      <c r="CYA90" s="94"/>
      <c r="CYB90" s="94"/>
      <c r="CYC90" s="94"/>
      <c r="CYD90" s="94"/>
      <c r="CYE90" s="94"/>
      <c r="CYF90" s="94"/>
      <c r="CYG90" s="94"/>
      <c r="CYH90" s="94"/>
      <c r="CYI90" s="94"/>
      <c r="CYJ90" s="94"/>
      <c r="CYK90" s="94"/>
      <c r="CYL90" s="94"/>
      <c r="CYM90" s="94"/>
      <c r="CYN90" s="94"/>
      <c r="CYO90" s="94"/>
      <c r="CYP90" s="94"/>
      <c r="CYQ90" s="94"/>
      <c r="CYR90" s="94"/>
      <c r="CYS90" s="94"/>
      <c r="CYT90" s="94"/>
      <c r="CYU90" s="94"/>
      <c r="CYV90" s="94"/>
      <c r="CYW90" s="94"/>
      <c r="CYX90" s="94"/>
      <c r="CYY90" s="94"/>
      <c r="CYZ90" s="94"/>
      <c r="CZA90" s="94"/>
      <c r="CZB90" s="94"/>
      <c r="CZC90" s="94"/>
      <c r="CZD90" s="94"/>
      <c r="CZE90" s="94"/>
      <c r="CZF90" s="94"/>
      <c r="CZG90" s="94"/>
      <c r="CZH90" s="94"/>
      <c r="CZI90" s="94"/>
      <c r="CZJ90" s="94"/>
      <c r="CZK90" s="94"/>
      <c r="CZL90" s="94"/>
      <c r="CZM90" s="94"/>
      <c r="CZN90" s="94"/>
      <c r="CZO90" s="94"/>
      <c r="CZP90" s="94"/>
      <c r="CZQ90" s="94"/>
      <c r="CZR90" s="94"/>
      <c r="CZS90" s="94"/>
      <c r="CZT90" s="94"/>
      <c r="CZU90" s="94"/>
      <c r="CZV90" s="94"/>
      <c r="CZW90" s="94"/>
      <c r="CZX90" s="94"/>
      <c r="CZY90" s="94"/>
      <c r="CZZ90" s="94"/>
      <c r="DAA90" s="94"/>
      <c r="DAB90" s="94"/>
      <c r="DAC90" s="94"/>
      <c r="DAD90" s="94"/>
      <c r="DAE90" s="94"/>
      <c r="DAF90" s="94"/>
      <c r="DAG90" s="94"/>
      <c r="DAH90" s="94"/>
      <c r="DAI90" s="94"/>
      <c r="DAJ90" s="94"/>
      <c r="DAK90" s="94"/>
      <c r="DAL90" s="94"/>
      <c r="DAM90" s="94"/>
      <c r="DAN90" s="94"/>
      <c r="DAO90" s="94"/>
      <c r="DAP90" s="94"/>
      <c r="DAQ90" s="94"/>
      <c r="DAR90" s="94"/>
      <c r="DAS90" s="94"/>
      <c r="DAT90" s="94"/>
      <c r="DAU90" s="94"/>
      <c r="DAV90" s="94"/>
      <c r="DAW90" s="94"/>
      <c r="DAX90" s="94"/>
      <c r="DAY90" s="94"/>
      <c r="DAZ90" s="94"/>
      <c r="DBA90" s="94"/>
      <c r="DBB90" s="94"/>
      <c r="DBC90" s="94"/>
      <c r="DBD90" s="94"/>
      <c r="DBE90" s="94"/>
      <c r="DBF90" s="94"/>
      <c r="DBG90" s="94"/>
      <c r="DBH90" s="94"/>
      <c r="DBI90" s="94"/>
      <c r="DBJ90" s="94"/>
      <c r="DBK90" s="94"/>
      <c r="DBL90" s="94"/>
      <c r="DBM90" s="94"/>
      <c r="DBN90" s="94"/>
      <c r="DBO90" s="94"/>
      <c r="DBP90" s="94"/>
      <c r="DBQ90" s="94"/>
      <c r="DBR90" s="94"/>
      <c r="DBS90" s="94"/>
      <c r="DBT90" s="94"/>
      <c r="DBU90" s="94"/>
      <c r="DBV90" s="94"/>
      <c r="DBW90" s="94"/>
      <c r="DBX90" s="94"/>
      <c r="DBY90" s="94"/>
      <c r="DBZ90" s="94"/>
      <c r="DCA90" s="94"/>
      <c r="DCB90" s="94"/>
      <c r="DCC90" s="94"/>
      <c r="DCD90" s="94"/>
      <c r="DCE90" s="94"/>
      <c r="DCF90" s="94"/>
      <c r="DCG90" s="94"/>
      <c r="DCH90" s="94"/>
      <c r="DCI90" s="94"/>
      <c r="DCJ90" s="94"/>
      <c r="DCK90" s="94"/>
      <c r="DCL90" s="94"/>
      <c r="DCM90" s="94"/>
      <c r="DCN90" s="94"/>
      <c r="DCO90" s="94"/>
      <c r="DCP90" s="94"/>
      <c r="DCQ90" s="94"/>
      <c r="DCR90" s="94"/>
      <c r="DCS90" s="94"/>
      <c r="DCT90" s="94"/>
      <c r="DCU90" s="94"/>
      <c r="DCV90" s="94"/>
      <c r="DCW90" s="94"/>
      <c r="DCX90" s="94"/>
      <c r="DCY90" s="94"/>
      <c r="DCZ90" s="94"/>
      <c r="DDA90" s="94"/>
      <c r="DDB90" s="94"/>
      <c r="DDC90" s="94"/>
      <c r="DDD90" s="94"/>
      <c r="DDE90" s="94"/>
      <c r="DDF90" s="94"/>
      <c r="DDG90" s="94"/>
      <c r="DDH90" s="94"/>
      <c r="DDI90" s="94"/>
      <c r="DDJ90" s="94"/>
      <c r="DDK90" s="94"/>
      <c r="DDL90" s="94"/>
      <c r="DDM90" s="94"/>
      <c r="DDN90" s="94"/>
      <c r="DDO90" s="94"/>
      <c r="DDP90" s="94"/>
      <c r="DDQ90" s="94"/>
      <c r="DDR90" s="94"/>
      <c r="DDS90" s="94"/>
      <c r="DDT90" s="94"/>
      <c r="DDU90" s="94"/>
      <c r="DDV90" s="94"/>
      <c r="DDW90" s="94"/>
      <c r="DDX90" s="94"/>
      <c r="DDY90" s="94"/>
      <c r="DDZ90" s="94"/>
      <c r="DEA90" s="94"/>
      <c r="DEB90" s="94"/>
      <c r="DEC90" s="94"/>
      <c r="DED90" s="94"/>
      <c r="DEE90" s="94"/>
      <c r="DEF90" s="94"/>
      <c r="DEG90" s="94"/>
      <c r="DEH90" s="94"/>
      <c r="DEI90" s="94"/>
      <c r="DEJ90" s="94"/>
      <c r="DEK90" s="94"/>
      <c r="DEL90" s="94"/>
      <c r="DEM90" s="94"/>
      <c r="DEN90" s="94"/>
      <c r="DEO90" s="94"/>
      <c r="DEP90" s="94"/>
      <c r="DEQ90" s="94"/>
      <c r="DER90" s="94"/>
      <c r="DES90" s="94"/>
      <c r="DET90" s="94"/>
      <c r="DEU90" s="94"/>
      <c r="DEV90" s="94"/>
      <c r="DEW90" s="94"/>
      <c r="DEX90" s="94"/>
      <c r="DEY90" s="94"/>
      <c r="DEZ90" s="94"/>
      <c r="DFA90" s="94"/>
      <c r="DFB90" s="94"/>
      <c r="DFC90" s="94"/>
      <c r="DFD90" s="94"/>
      <c r="DFE90" s="94"/>
      <c r="DFF90" s="94"/>
      <c r="DFG90" s="94"/>
      <c r="DFH90" s="94"/>
      <c r="DFI90" s="94"/>
      <c r="DFJ90" s="94"/>
      <c r="DFK90" s="94"/>
      <c r="DFL90" s="94"/>
      <c r="DFM90" s="94"/>
      <c r="DFN90" s="94"/>
      <c r="DFO90" s="94"/>
      <c r="DFP90" s="94"/>
      <c r="DFQ90" s="94"/>
      <c r="DFR90" s="94"/>
      <c r="DFS90" s="94"/>
      <c r="DFT90" s="94"/>
      <c r="DFU90" s="94"/>
      <c r="DFV90" s="94"/>
      <c r="DFW90" s="94"/>
      <c r="DFX90" s="94"/>
      <c r="DFY90" s="94"/>
      <c r="DFZ90" s="94"/>
      <c r="DGA90" s="94"/>
      <c r="DGB90" s="94"/>
      <c r="DGC90" s="94"/>
      <c r="DGD90" s="94"/>
      <c r="DGE90" s="94"/>
      <c r="DGF90" s="94"/>
      <c r="DGG90" s="94"/>
      <c r="DGH90" s="94"/>
      <c r="DGI90" s="94"/>
      <c r="DGJ90" s="94"/>
      <c r="DGK90" s="94"/>
      <c r="DGL90" s="94"/>
      <c r="DGM90" s="94"/>
      <c r="DGN90" s="94"/>
      <c r="DGO90" s="94"/>
      <c r="DGP90" s="94"/>
      <c r="DGQ90" s="94"/>
      <c r="DGR90" s="94"/>
      <c r="DGS90" s="94"/>
      <c r="DGT90" s="94"/>
      <c r="DGU90" s="94"/>
      <c r="DGV90" s="94"/>
      <c r="DGW90" s="94"/>
      <c r="DGX90" s="94"/>
      <c r="DGY90" s="94"/>
      <c r="DGZ90" s="94"/>
      <c r="DHA90" s="94"/>
      <c r="DHB90" s="94"/>
      <c r="DHC90" s="94"/>
      <c r="DHD90" s="94"/>
      <c r="DHE90" s="94"/>
      <c r="DHF90" s="94"/>
      <c r="DHG90" s="94"/>
      <c r="DHH90" s="94"/>
      <c r="DHI90" s="94"/>
      <c r="DHJ90" s="94"/>
      <c r="DHK90" s="94"/>
      <c r="DHL90" s="94"/>
      <c r="DHM90" s="94"/>
      <c r="DHN90" s="94"/>
      <c r="DHO90" s="94"/>
      <c r="DHP90" s="94"/>
      <c r="DHQ90" s="94"/>
      <c r="DHR90" s="94"/>
      <c r="DHS90" s="94"/>
      <c r="DHT90" s="94"/>
      <c r="DHU90" s="94"/>
      <c r="DHV90" s="94"/>
      <c r="DHW90" s="94"/>
      <c r="DHX90" s="94"/>
      <c r="DHY90" s="94"/>
      <c r="DHZ90" s="94"/>
      <c r="DIA90" s="94"/>
      <c r="DIB90" s="94"/>
      <c r="DIC90" s="94"/>
      <c r="DID90" s="94"/>
      <c r="DIE90" s="94"/>
      <c r="DIF90" s="94"/>
      <c r="DIG90" s="94"/>
      <c r="DIH90" s="94"/>
      <c r="DII90" s="94"/>
      <c r="DIJ90" s="94"/>
      <c r="DIK90" s="94"/>
      <c r="DIL90" s="94"/>
      <c r="DIM90" s="94"/>
      <c r="DIN90" s="94"/>
      <c r="DIO90" s="94"/>
      <c r="DIP90" s="94"/>
      <c r="DIQ90" s="94"/>
      <c r="DIR90" s="94"/>
      <c r="DIS90" s="94"/>
      <c r="DIT90" s="94"/>
      <c r="DIU90" s="94"/>
      <c r="DIV90" s="94"/>
      <c r="DIW90" s="94"/>
      <c r="DIX90" s="94"/>
      <c r="DIY90" s="94"/>
      <c r="DIZ90" s="94"/>
      <c r="DJA90" s="94"/>
      <c r="DJB90" s="94"/>
      <c r="DJC90" s="94"/>
      <c r="DJD90" s="94"/>
      <c r="DJE90" s="94"/>
      <c r="DJF90" s="94"/>
      <c r="DJG90" s="94"/>
      <c r="DJH90" s="94"/>
      <c r="DJI90" s="94"/>
      <c r="DJJ90" s="94"/>
      <c r="DJK90" s="94"/>
      <c r="DJL90" s="94"/>
      <c r="DJM90" s="94"/>
      <c r="DJN90" s="94"/>
      <c r="DJO90" s="94"/>
      <c r="DJP90" s="94"/>
      <c r="DJQ90" s="94"/>
      <c r="DJR90" s="94"/>
      <c r="DJS90" s="94"/>
      <c r="DJT90" s="94"/>
      <c r="DJU90" s="94"/>
      <c r="DJV90" s="94"/>
      <c r="DJW90" s="94"/>
      <c r="DJX90" s="94"/>
      <c r="DJY90" s="94"/>
      <c r="DJZ90" s="94"/>
      <c r="DKA90" s="94"/>
      <c r="DKB90" s="94"/>
      <c r="DKC90" s="94"/>
      <c r="DKD90" s="94"/>
      <c r="DKE90" s="94"/>
      <c r="DKF90" s="94"/>
      <c r="DKG90" s="94"/>
      <c r="DKH90" s="94"/>
      <c r="DKI90" s="94"/>
      <c r="DKJ90" s="94"/>
      <c r="DKK90" s="94"/>
      <c r="DKL90" s="94"/>
      <c r="DKM90" s="94"/>
      <c r="DKN90" s="94"/>
      <c r="DKO90" s="94"/>
      <c r="DKP90" s="94"/>
      <c r="DKQ90" s="94"/>
      <c r="DKR90" s="94"/>
      <c r="DKS90" s="94"/>
      <c r="DKT90" s="94"/>
      <c r="DKU90" s="94"/>
      <c r="DKV90" s="94"/>
      <c r="DKW90" s="94"/>
      <c r="DKX90" s="94"/>
      <c r="DKY90" s="94"/>
      <c r="DKZ90" s="94"/>
      <c r="DLA90" s="94"/>
      <c r="DLB90" s="94"/>
      <c r="DLC90" s="94"/>
      <c r="DLD90" s="94"/>
      <c r="DLE90" s="94"/>
      <c r="DLF90" s="94"/>
      <c r="DLG90" s="94"/>
      <c r="DLH90" s="94"/>
      <c r="DLI90" s="94"/>
      <c r="DLJ90" s="94"/>
      <c r="DLK90" s="94"/>
      <c r="DLL90" s="94"/>
      <c r="DLM90" s="94"/>
      <c r="DLN90" s="94"/>
      <c r="DLO90" s="94"/>
      <c r="DLP90" s="94"/>
      <c r="DLQ90" s="94"/>
      <c r="DLR90" s="94"/>
      <c r="DLS90" s="94"/>
      <c r="DLT90" s="94"/>
      <c r="DLU90" s="94"/>
      <c r="DLV90" s="94"/>
      <c r="DLW90" s="94"/>
      <c r="DLX90" s="94"/>
      <c r="DLY90" s="94"/>
      <c r="DLZ90" s="94"/>
      <c r="DMA90" s="94"/>
      <c r="DMB90" s="94"/>
      <c r="DMC90" s="94"/>
      <c r="DMD90" s="94"/>
      <c r="DME90" s="94"/>
      <c r="DMF90" s="94"/>
      <c r="DMG90" s="94"/>
      <c r="DMH90" s="94"/>
      <c r="DMI90" s="94"/>
      <c r="DMJ90" s="94"/>
      <c r="DMK90" s="94"/>
      <c r="DML90" s="94"/>
      <c r="DMM90" s="94"/>
      <c r="DMN90" s="94"/>
      <c r="DMO90" s="94"/>
      <c r="DMP90" s="94"/>
      <c r="DMQ90" s="94"/>
      <c r="DMR90" s="94"/>
      <c r="DMS90" s="94"/>
      <c r="DMT90" s="94"/>
      <c r="DMU90" s="94"/>
      <c r="DMV90" s="94"/>
      <c r="DMW90" s="94"/>
      <c r="DMX90" s="94"/>
      <c r="DMY90" s="94"/>
      <c r="DMZ90" s="94"/>
      <c r="DNA90" s="94"/>
      <c r="DNB90" s="94"/>
      <c r="DNC90" s="94"/>
      <c r="DND90" s="94"/>
      <c r="DNE90" s="94"/>
      <c r="DNF90" s="94"/>
      <c r="DNG90" s="94"/>
      <c r="DNH90" s="94"/>
      <c r="DNI90" s="94"/>
      <c r="DNJ90" s="94"/>
      <c r="DNK90" s="94"/>
      <c r="DNL90" s="94"/>
      <c r="DNM90" s="94"/>
      <c r="DNN90" s="94"/>
      <c r="DNO90" s="94"/>
      <c r="DNP90" s="94"/>
      <c r="DNQ90" s="94"/>
      <c r="DNR90" s="94"/>
      <c r="DNS90" s="94"/>
      <c r="DNT90" s="94"/>
      <c r="DNU90" s="94"/>
      <c r="DNV90" s="94"/>
      <c r="DNW90" s="94"/>
      <c r="DNX90" s="94"/>
      <c r="DNY90" s="94"/>
      <c r="DNZ90" s="94"/>
      <c r="DOA90" s="94"/>
      <c r="DOB90" s="94"/>
      <c r="DOC90" s="94"/>
      <c r="DOD90" s="94"/>
      <c r="DOE90" s="94"/>
      <c r="DOF90" s="94"/>
      <c r="DOG90" s="94"/>
      <c r="DOH90" s="94"/>
      <c r="DOI90" s="94"/>
      <c r="DOJ90" s="94"/>
      <c r="DOK90" s="94"/>
      <c r="DOL90" s="94"/>
      <c r="DOM90" s="94"/>
      <c r="DON90" s="94"/>
      <c r="DOO90" s="94"/>
      <c r="DOP90" s="94"/>
      <c r="DOQ90" s="94"/>
      <c r="DOR90" s="94"/>
      <c r="DOS90" s="94"/>
      <c r="DOT90" s="94"/>
      <c r="DOU90" s="94"/>
      <c r="DOV90" s="94"/>
      <c r="DOW90" s="94"/>
      <c r="DOX90" s="94"/>
      <c r="DOY90" s="94"/>
      <c r="DOZ90" s="94"/>
      <c r="DPA90" s="94"/>
      <c r="DPB90" s="94"/>
      <c r="DPC90" s="94"/>
      <c r="DPD90" s="94"/>
      <c r="DPE90" s="94"/>
      <c r="DPF90" s="94"/>
      <c r="DPG90" s="94"/>
      <c r="DPH90" s="94"/>
      <c r="DPI90" s="94"/>
      <c r="DPJ90" s="94"/>
      <c r="DPK90" s="94"/>
      <c r="DPL90" s="94"/>
      <c r="DPM90" s="94"/>
      <c r="DPN90" s="94"/>
      <c r="DPO90" s="94"/>
      <c r="DPP90" s="94"/>
      <c r="DPQ90" s="94"/>
      <c r="DPR90" s="94"/>
      <c r="DPS90" s="94"/>
      <c r="DPT90" s="94"/>
      <c r="DPU90" s="94"/>
      <c r="DPV90" s="94"/>
      <c r="DPW90" s="94"/>
      <c r="DPX90" s="94"/>
      <c r="DPY90" s="94"/>
      <c r="DPZ90" s="94"/>
      <c r="DQA90" s="94"/>
      <c r="DQB90" s="94"/>
      <c r="DQC90" s="94"/>
      <c r="DQD90" s="94"/>
      <c r="DQE90" s="94"/>
      <c r="DQF90" s="94"/>
      <c r="DQG90" s="94"/>
      <c r="DQH90" s="94"/>
      <c r="DQI90" s="94"/>
      <c r="DQJ90" s="94"/>
      <c r="DQK90" s="94"/>
      <c r="DQL90" s="94"/>
      <c r="DQM90" s="94"/>
      <c r="DQN90" s="94"/>
      <c r="DQO90" s="94"/>
      <c r="DQP90" s="94"/>
      <c r="DQQ90" s="94"/>
      <c r="DQR90" s="94"/>
      <c r="DQS90" s="94"/>
      <c r="DQT90" s="94"/>
      <c r="DQU90" s="94"/>
      <c r="DQV90" s="94"/>
      <c r="DQW90" s="94"/>
      <c r="DQX90" s="94"/>
      <c r="DQY90" s="94"/>
      <c r="DQZ90" s="94"/>
      <c r="DRA90" s="94"/>
      <c r="DRB90" s="94"/>
      <c r="DRC90" s="94"/>
      <c r="DRD90" s="94"/>
      <c r="DRE90" s="94"/>
      <c r="DRF90" s="94"/>
      <c r="DRG90" s="94"/>
      <c r="DRH90" s="94"/>
      <c r="DRI90" s="94"/>
      <c r="DRJ90" s="94"/>
      <c r="DRK90" s="94"/>
      <c r="DRL90" s="94"/>
      <c r="DRM90" s="94"/>
      <c r="DRN90" s="94"/>
      <c r="DRO90" s="94"/>
      <c r="DRP90" s="94"/>
      <c r="DRQ90" s="94"/>
      <c r="DRR90" s="94"/>
      <c r="DRS90" s="94"/>
      <c r="DRT90" s="94"/>
      <c r="DRU90" s="94"/>
      <c r="DRV90" s="94"/>
      <c r="DRW90" s="94"/>
      <c r="DRX90" s="94"/>
      <c r="DRY90" s="94"/>
      <c r="DRZ90" s="94"/>
      <c r="DSA90" s="94"/>
      <c r="DSB90" s="94"/>
      <c r="DSC90" s="94"/>
      <c r="DSD90" s="94"/>
      <c r="DSE90" s="94"/>
      <c r="DSF90" s="94"/>
      <c r="DSG90" s="94"/>
      <c r="DSH90" s="94"/>
      <c r="DSI90" s="94"/>
      <c r="DSJ90" s="94"/>
      <c r="DSK90" s="94"/>
      <c r="DSL90" s="94"/>
      <c r="DSM90" s="94"/>
      <c r="DSN90" s="94"/>
      <c r="DSO90" s="94"/>
      <c r="DSP90" s="94"/>
      <c r="DSQ90" s="94"/>
      <c r="DSR90" s="94"/>
      <c r="DSS90" s="94"/>
      <c r="DST90" s="94"/>
      <c r="DSU90" s="94"/>
      <c r="DSV90" s="94"/>
      <c r="DSW90" s="94"/>
      <c r="DSX90" s="94"/>
      <c r="DSY90" s="94"/>
      <c r="DSZ90" s="94"/>
      <c r="DTA90" s="94"/>
      <c r="DTB90" s="94"/>
      <c r="DTC90" s="94"/>
      <c r="DTD90" s="94"/>
      <c r="DTE90" s="94"/>
      <c r="DTF90" s="94"/>
      <c r="DTG90" s="94"/>
      <c r="DTH90" s="94"/>
      <c r="DTI90" s="94"/>
      <c r="DTJ90" s="94"/>
      <c r="DTK90" s="94"/>
      <c r="DTL90" s="94"/>
      <c r="DTM90" s="94"/>
      <c r="DTN90" s="94"/>
      <c r="DTO90" s="94"/>
      <c r="DTP90" s="94"/>
      <c r="DTQ90" s="94"/>
      <c r="DTR90" s="94"/>
      <c r="DTS90" s="94"/>
      <c r="DTT90" s="94"/>
      <c r="DTU90" s="94"/>
      <c r="DTV90" s="94"/>
      <c r="DTW90" s="94"/>
      <c r="DTX90" s="94"/>
      <c r="DTY90" s="94"/>
      <c r="DTZ90" s="94"/>
      <c r="DUA90" s="94"/>
      <c r="DUB90" s="94"/>
      <c r="DUC90" s="94"/>
      <c r="DUD90" s="94"/>
      <c r="DUE90" s="94"/>
      <c r="DUF90" s="94"/>
      <c r="DUG90" s="94"/>
      <c r="DUH90" s="94"/>
      <c r="DUI90" s="94"/>
      <c r="DUJ90" s="94"/>
      <c r="DUK90" s="94"/>
      <c r="DUL90" s="94"/>
      <c r="DUM90" s="94"/>
      <c r="DUN90" s="94"/>
      <c r="DUO90" s="94"/>
      <c r="DUP90" s="94"/>
      <c r="DUQ90" s="94"/>
      <c r="DUR90" s="94"/>
      <c r="DUS90" s="94"/>
      <c r="DUT90" s="94"/>
      <c r="DUU90" s="94"/>
      <c r="DUV90" s="94"/>
      <c r="DUW90" s="94"/>
      <c r="DUX90" s="94"/>
      <c r="DUY90" s="94"/>
      <c r="DUZ90" s="94"/>
      <c r="DVA90" s="94"/>
      <c r="DVB90" s="94"/>
      <c r="DVC90" s="94"/>
      <c r="DVD90" s="94"/>
      <c r="DVE90" s="94"/>
      <c r="DVF90" s="94"/>
      <c r="DVG90" s="94"/>
      <c r="DVH90" s="94"/>
      <c r="DVI90" s="94"/>
      <c r="DVJ90" s="94"/>
      <c r="DVK90" s="94"/>
      <c r="DVL90" s="94"/>
      <c r="DVM90" s="94"/>
      <c r="DVN90" s="94"/>
      <c r="DVO90" s="94"/>
      <c r="DVP90" s="94"/>
      <c r="DVQ90" s="94"/>
      <c r="DVR90" s="94"/>
      <c r="DVS90" s="94"/>
      <c r="DVT90" s="94"/>
      <c r="DVU90" s="94"/>
      <c r="DVV90" s="94"/>
      <c r="DVW90" s="94"/>
      <c r="DVX90" s="94"/>
      <c r="DVY90" s="94"/>
      <c r="DVZ90" s="94"/>
      <c r="DWA90" s="94"/>
      <c r="DWB90" s="94"/>
      <c r="DWC90" s="94"/>
      <c r="DWD90" s="94"/>
      <c r="DWE90" s="94"/>
      <c r="DWF90" s="94"/>
      <c r="DWG90" s="94"/>
      <c r="DWH90" s="94"/>
      <c r="DWI90" s="94"/>
      <c r="DWJ90" s="94"/>
      <c r="DWK90" s="94"/>
      <c r="DWL90" s="94"/>
      <c r="DWM90" s="94"/>
      <c r="DWN90" s="94"/>
      <c r="DWO90" s="94"/>
      <c r="DWP90" s="94"/>
      <c r="DWQ90" s="94"/>
      <c r="DWR90" s="94"/>
      <c r="DWS90" s="94"/>
      <c r="DWT90" s="94"/>
      <c r="DWU90" s="94"/>
      <c r="DWV90" s="94"/>
      <c r="DWW90" s="94"/>
      <c r="DWX90" s="94"/>
      <c r="DWY90" s="94"/>
      <c r="DWZ90" s="94"/>
      <c r="DXA90" s="94"/>
      <c r="DXB90" s="94"/>
      <c r="DXC90" s="94"/>
      <c r="DXD90" s="94"/>
      <c r="DXE90" s="94"/>
      <c r="DXF90" s="94"/>
      <c r="DXG90" s="94"/>
      <c r="DXH90" s="94"/>
      <c r="DXI90" s="94"/>
      <c r="DXJ90" s="94"/>
      <c r="DXK90" s="94"/>
      <c r="DXL90" s="94"/>
      <c r="DXM90" s="94"/>
      <c r="DXN90" s="94"/>
      <c r="DXO90" s="94"/>
      <c r="DXP90" s="94"/>
      <c r="DXQ90" s="94"/>
      <c r="DXR90" s="94"/>
      <c r="DXS90" s="94"/>
      <c r="DXT90" s="94"/>
      <c r="DXU90" s="94"/>
      <c r="DXV90" s="94"/>
      <c r="DXW90" s="94"/>
      <c r="DXX90" s="94"/>
      <c r="DXY90" s="94"/>
      <c r="DXZ90" s="94"/>
      <c r="DYA90" s="94"/>
      <c r="DYB90" s="94"/>
      <c r="DYC90" s="94"/>
      <c r="DYD90" s="94"/>
      <c r="DYE90" s="94"/>
      <c r="DYF90" s="94"/>
      <c r="DYG90" s="94"/>
      <c r="DYH90" s="94"/>
      <c r="DYI90" s="94"/>
      <c r="DYJ90" s="94"/>
      <c r="DYK90" s="94"/>
      <c r="DYL90" s="94"/>
      <c r="DYM90" s="94"/>
      <c r="DYN90" s="94"/>
      <c r="DYO90" s="94"/>
      <c r="DYP90" s="94"/>
      <c r="DYQ90" s="94"/>
      <c r="DYR90" s="94"/>
      <c r="DYS90" s="94"/>
      <c r="DYT90" s="94"/>
      <c r="DYU90" s="94"/>
      <c r="DYV90" s="94"/>
      <c r="DYW90" s="94"/>
      <c r="DYX90" s="94"/>
      <c r="DYY90" s="94"/>
      <c r="DYZ90" s="94"/>
      <c r="DZA90" s="94"/>
      <c r="DZB90" s="94"/>
      <c r="DZC90" s="94"/>
      <c r="DZD90" s="94"/>
      <c r="DZE90" s="94"/>
      <c r="DZF90" s="94"/>
      <c r="DZG90" s="94"/>
      <c r="DZH90" s="94"/>
      <c r="DZI90" s="94"/>
      <c r="DZJ90" s="94"/>
      <c r="DZK90" s="94"/>
      <c r="DZL90" s="94"/>
      <c r="DZM90" s="94"/>
      <c r="DZN90" s="94"/>
      <c r="DZO90" s="94"/>
      <c r="DZP90" s="94"/>
      <c r="DZQ90" s="94"/>
      <c r="DZR90" s="94"/>
      <c r="DZS90" s="94"/>
      <c r="DZT90" s="94"/>
      <c r="DZU90" s="94"/>
      <c r="DZV90" s="94"/>
      <c r="DZW90" s="94"/>
      <c r="DZX90" s="94"/>
      <c r="DZY90" s="94"/>
      <c r="DZZ90" s="94"/>
      <c r="EAA90" s="94"/>
      <c r="EAB90" s="94"/>
      <c r="EAC90" s="94"/>
      <c r="EAD90" s="94"/>
      <c r="EAE90" s="94"/>
      <c r="EAF90" s="94"/>
      <c r="EAG90" s="94"/>
      <c r="EAH90" s="94"/>
      <c r="EAI90" s="94"/>
      <c r="EAJ90" s="94"/>
      <c r="EAK90" s="94"/>
      <c r="EAL90" s="94"/>
      <c r="EAM90" s="94"/>
      <c r="EAN90" s="94"/>
      <c r="EAO90" s="94"/>
      <c r="EAP90" s="94"/>
      <c r="EAQ90" s="94"/>
      <c r="EAR90" s="94"/>
      <c r="EAS90" s="94"/>
      <c r="EAT90" s="94"/>
      <c r="EAU90" s="94"/>
      <c r="EAV90" s="94"/>
      <c r="EAW90" s="94"/>
      <c r="EAX90" s="94"/>
      <c r="EAY90" s="94"/>
      <c r="EAZ90" s="94"/>
      <c r="EBA90" s="94"/>
      <c r="EBB90" s="94"/>
      <c r="EBC90" s="94"/>
      <c r="EBD90" s="94"/>
      <c r="EBE90" s="94"/>
      <c r="EBF90" s="94"/>
      <c r="EBG90" s="94"/>
      <c r="EBH90" s="94"/>
      <c r="EBI90" s="94"/>
      <c r="EBJ90" s="94"/>
      <c r="EBK90" s="94"/>
      <c r="EBL90" s="94"/>
      <c r="EBM90" s="94"/>
      <c r="EBN90" s="94"/>
      <c r="EBO90" s="94"/>
      <c r="EBP90" s="94"/>
      <c r="EBQ90" s="94"/>
      <c r="EBR90" s="94"/>
      <c r="EBS90" s="94"/>
      <c r="EBT90" s="94"/>
      <c r="EBU90" s="94"/>
      <c r="EBV90" s="94"/>
      <c r="EBW90" s="94"/>
      <c r="EBX90" s="94"/>
      <c r="EBY90" s="94"/>
      <c r="EBZ90" s="94"/>
      <c r="ECA90" s="94"/>
      <c r="ECB90" s="94"/>
      <c r="ECC90" s="94"/>
      <c r="ECD90" s="94"/>
      <c r="ECE90" s="94"/>
      <c r="ECF90" s="94"/>
      <c r="ECG90" s="94"/>
      <c r="ECH90" s="94"/>
      <c r="ECI90" s="94"/>
      <c r="ECJ90" s="94"/>
      <c r="ECK90" s="94"/>
      <c r="ECL90" s="94"/>
      <c r="ECM90" s="94"/>
      <c r="ECN90" s="94"/>
      <c r="ECO90" s="94"/>
      <c r="ECP90" s="94"/>
      <c r="ECQ90" s="94"/>
      <c r="ECR90" s="94"/>
      <c r="ECS90" s="94"/>
      <c r="ECT90" s="94"/>
      <c r="ECU90" s="94"/>
      <c r="ECV90" s="94"/>
      <c r="ECW90" s="94"/>
      <c r="ECX90" s="94"/>
      <c r="ECY90" s="94"/>
      <c r="ECZ90" s="94"/>
      <c r="EDA90" s="94"/>
      <c r="EDB90" s="94"/>
      <c r="EDC90" s="94"/>
      <c r="EDD90" s="94"/>
      <c r="EDE90" s="94"/>
      <c r="EDF90" s="94"/>
      <c r="EDG90" s="94"/>
      <c r="EDH90" s="94"/>
      <c r="EDI90" s="94"/>
      <c r="EDJ90" s="94"/>
      <c r="EDK90" s="94"/>
      <c r="EDL90" s="94"/>
      <c r="EDM90" s="94"/>
      <c r="EDN90" s="94"/>
      <c r="EDO90" s="94"/>
      <c r="EDP90" s="94"/>
      <c r="EDQ90" s="94"/>
      <c r="EDR90" s="94"/>
      <c r="EDS90" s="94"/>
      <c r="EDT90" s="94"/>
      <c r="EDU90" s="94"/>
      <c r="EDV90" s="94"/>
      <c r="EDW90" s="94"/>
      <c r="EDX90" s="94"/>
      <c r="EDY90" s="94"/>
      <c r="EDZ90" s="94"/>
      <c r="EEA90" s="94"/>
      <c r="EEB90" s="94"/>
      <c r="EEC90" s="94"/>
      <c r="EED90" s="94"/>
      <c r="EEE90" s="94"/>
      <c r="EEF90" s="94"/>
      <c r="EEG90" s="94"/>
      <c r="EEH90" s="94"/>
      <c r="EEI90" s="94"/>
      <c r="EEJ90" s="94"/>
      <c r="EEK90" s="94"/>
      <c r="EEL90" s="94"/>
      <c r="EEM90" s="94"/>
      <c r="EEN90" s="94"/>
      <c r="EEO90" s="94"/>
      <c r="EEP90" s="94"/>
      <c r="EEQ90" s="94"/>
      <c r="EER90" s="94"/>
      <c r="EES90" s="94"/>
      <c r="EET90" s="94"/>
      <c r="EEU90" s="94"/>
      <c r="EEV90" s="94"/>
      <c r="EEW90" s="94"/>
      <c r="EEX90" s="94"/>
      <c r="EEY90" s="94"/>
      <c r="EEZ90" s="94"/>
      <c r="EFA90" s="94"/>
      <c r="EFB90" s="94"/>
      <c r="EFC90" s="94"/>
      <c r="EFD90" s="94"/>
      <c r="EFE90" s="94"/>
      <c r="EFF90" s="94"/>
      <c r="EFG90" s="94"/>
      <c r="EFH90" s="94"/>
      <c r="EFI90" s="94"/>
      <c r="EFJ90" s="94"/>
      <c r="EFK90" s="94"/>
      <c r="EFL90" s="94"/>
      <c r="EFM90" s="94"/>
      <c r="EFN90" s="94"/>
      <c r="EFO90" s="94"/>
      <c r="EFP90" s="94"/>
      <c r="EFQ90" s="94"/>
      <c r="EFR90" s="94"/>
      <c r="EFS90" s="94"/>
      <c r="EFT90" s="94"/>
      <c r="EFU90" s="94"/>
      <c r="EFV90" s="94"/>
      <c r="EFW90" s="94"/>
      <c r="EFX90" s="94"/>
      <c r="EFY90" s="94"/>
      <c r="EFZ90" s="94"/>
      <c r="EGA90" s="94"/>
      <c r="EGB90" s="94"/>
      <c r="EGC90" s="94"/>
      <c r="EGD90" s="94"/>
      <c r="EGE90" s="94"/>
      <c r="EGF90" s="94"/>
      <c r="EGG90" s="94"/>
      <c r="EGH90" s="94"/>
      <c r="EGI90" s="94"/>
      <c r="EGJ90" s="94"/>
      <c r="EGK90" s="94"/>
      <c r="EGL90" s="94"/>
      <c r="EGM90" s="94"/>
      <c r="EGN90" s="94"/>
      <c r="EGO90" s="94"/>
      <c r="EGP90" s="94"/>
      <c r="EGQ90" s="94"/>
      <c r="EGR90" s="94"/>
      <c r="EGS90" s="94"/>
      <c r="EGT90" s="94"/>
      <c r="EGU90" s="94"/>
      <c r="EGV90" s="94"/>
      <c r="EGW90" s="94"/>
      <c r="EGX90" s="94"/>
      <c r="EGY90" s="94"/>
      <c r="EGZ90" s="94"/>
      <c r="EHA90" s="94"/>
      <c r="EHB90" s="94"/>
      <c r="EHC90" s="94"/>
      <c r="EHD90" s="94"/>
      <c r="EHE90" s="94"/>
      <c r="EHF90" s="94"/>
      <c r="EHG90" s="94"/>
      <c r="EHH90" s="94"/>
      <c r="EHI90" s="94"/>
      <c r="EHJ90" s="94"/>
      <c r="EHK90" s="94"/>
      <c r="EHL90" s="94"/>
      <c r="EHM90" s="94"/>
      <c r="EHN90" s="94"/>
      <c r="EHO90" s="94"/>
      <c r="EHP90" s="94"/>
      <c r="EHQ90" s="94"/>
      <c r="EHR90" s="94"/>
      <c r="EHS90" s="94"/>
      <c r="EHT90" s="94"/>
      <c r="EHU90" s="94"/>
      <c r="EHV90" s="94"/>
      <c r="EHW90" s="94"/>
      <c r="EHX90" s="94"/>
      <c r="EHY90" s="94"/>
      <c r="EHZ90" s="94"/>
      <c r="EIA90" s="94"/>
      <c r="EIB90" s="94"/>
      <c r="EIC90" s="94"/>
      <c r="EID90" s="94"/>
      <c r="EIE90" s="94"/>
      <c r="EIF90" s="94"/>
      <c r="EIG90" s="94"/>
      <c r="EIH90" s="94"/>
      <c r="EII90" s="94"/>
      <c r="EIJ90" s="94"/>
      <c r="EIK90" s="94"/>
      <c r="EIL90" s="94"/>
      <c r="EIM90" s="94"/>
      <c r="EIN90" s="94"/>
      <c r="EIO90" s="94"/>
      <c r="EIP90" s="94"/>
      <c r="EIQ90" s="94"/>
      <c r="EIR90" s="94"/>
      <c r="EIS90" s="94"/>
      <c r="EIT90" s="94"/>
      <c r="EIU90" s="94"/>
      <c r="EIV90" s="94"/>
      <c r="EIW90" s="94"/>
      <c r="EIX90" s="94"/>
      <c r="EIY90" s="94"/>
      <c r="EIZ90" s="94"/>
      <c r="EJA90" s="94"/>
      <c r="EJB90" s="94"/>
      <c r="EJC90" s="94"/>
      <c r="EJD90" s="94"/>
      <c r="EJE90" s="94"/>
      <c r="EJF90" s="94"/>
      <c r="EJG90" s="94"/>
      <c r="EJH90" s="94"/>
      <c r="EJI90" s="94"/>
      <c r="EJJ90" s="94"/>
      <c r="EJK90" s="94"/>
      <c r="EJL90" s="94"/>
      <c r="EJM90" s="94"/>
      <c r="EJN90" s="94"/>
      <c r="EJO90" s="94"/>
      <c r="EJP90" s="94"/>
      <c r="EJQ90" s="94"/>
      <c r="EJR90" s="94"/>
      <c r="EJS90" s="94"/>
      <c r="EJT90" s="94"/>
      <c r="EJU90" s="94"/>
      <c r="EJV90" s="94"/>
      <c r="EJW90" s="94"/>
      <c r="EJX90" s="94"/>
      <c r="EJY90" s="94"/>
      <c r="EJZ90" s="94"/>
      <c r="EKA90" s="94"/>
      <c r="EKB90" s="94"/>
      <c r="EKC90" s="94"/>
      <c r="EKD90" s="94"/>
      <c r="EKE90" s="94"/>
      <c r="EKF90" s="94"/>
      <c r="EKG90" s="94"/>
      <c r="EKH90" s="94"/>
      <c r="EKI90" s="94"/>
      <c r="EKJ90" s="94"/>
      <c r="EKK90" s="94"/>
      <c r="EKL90" s="94"/>
      <c r="EKM90" s="94"/>
      <c r="EKN90" s="94"/>
      <c r="EKO90" s="94"/>
      <c r="EKP90" s="94"/>
      <c r="EKQ90" s="94"/>
      <c r="EKR90" s="94"/>
      <c r="EKS90" s="94"/>
      <c r="EKT90" s="94"/>
      <c r="EKU90" s="94"/>
      <c r="EKV90" s="94"/>
      <c r="EKW90" s="94"/>
      <c r="EKX90" s="94"/>
      <c r="EKY90" s="94"/>
      <c r="EKZ90" s="94"/>
      <c r="ELA90" s="94"/>
      <c r="ELB90" s="94"/>
      <c r="ELC90" s="94"/>
      <c r="ELD90" s="94"/>
      <c r="ELE90" s="94"/>
      <c r="ELF90" s="94"/>
      <c r="ELG90" s="94"/>
      <c r="ELH90" s="94"/>
      <c r="ELI90" s="94"/>
      <c r="ELJ90" s="94"/>
      <c r="ELK90" s="94"/>
      <c r="ELL90" s="94"/>
      <c r="ELM90" s="94"/>
      <c r="ELN90" s="94"/>
      <c r="ELO90" s="94"/>
      <c r="ELP90" s="94"/>
      <c r="ELQ90" s="94"/>
      <c r="ELR90" s="94"/>
      <c r="ELS90" s="94"/>
      <c r="ELT90" s="94"/>
      <c r="ELU90" s="94"/>
      <c r="ELV90" s="94"/>
      <c r="ELW90" s="94"/>
      <c r="ELX90" s="94"/>
      <c r="ELY90" s="94"/>
      <c r="ELZ90" s="94"/>
      <c r="EMA90" s="94"/>
      <c r="EMB90" s="94"/>
      <c r="EMC90" s="94"/>
      <c r="EMD90" s="94"/>
      <c r="EME90" s="94"/>
      <c r="EMF90" s="94"/>
      <c r="EMG90" s="94"/>
      <c r="EMH90" s="94"/>
      <c r="EMI90" s="94"/>
      <c r="EMJ90" s="94"/>
      <c r="EMK90" s="94"/>
      <c r="EML90" s="94"/>
      <c r="EMM90" s="94"/>
      <c r="EMN90" s="94"/>
      <c r="EMO90" s="94"/>
      <c r="EMP90" s="94"/>
      <c r="EMQ90" s="94"/>
      <c r="EMR90" s="94"/>
      <c r="EMS90" s="94"/>
      <c r="EMT90" s="94"/>
      <c r="EMU90" s="94"/>
      <c r="EMV90" s="94"/>
      <c r="EMW90" s="94"/>
      <c r="EMX90" s="94"/>
      <c r="EMY90" s="94"/>
      <c r="EMZ90" s="94"/>
      <c r="ENA90" s="94"/>
      <c r="ENB90" s="94"/>
      <c r="ENC90" s="94"/>
      <c r="END90" s="94"/>
      <c r="ENE90" s="94"/>
      <c r="ENF90" s="94"/>
      <c r="ENG90" s="94"/>
      <c r="ENH90" s="94"/>
      <c r="ENI90" s="94"/>
      <c r="ENJ90" s="94"/>
      <c r="ENK90" s="94"/>
      <c r="ENL90" s="94"/>
      <c r="ENM90" s="94"/>
      <c r="ENN90" s="94"/>
      <c r="ENO90" s="94"/>
      <c r="ENP90" s="94"/>
      <c r="ENQ90" s="94"/>
      <c r="ENR90" s="94"/>
      <c r="ENS90" s="94"/>
      <c r="ENT90" s="94"/>
      <c r="ENU90" s="94"/>
      <c r="ENV90" s="94"/>
      <c r="ENW90" s="94"/>
      <c r="ENX90" s="94"/>
      <c r="ENY90" s="94"/>
      <c r="ENZ90" s="94"/>
      <c r="EOA90" s="94"/>
      <c r="EOB90" s="94"/>
      <c r="EOC90" s="94"/>
      <c r="EOD90" s="94"/>
      <c r="EOE90" s="94"/>
      <c r="EOF90" s="94"/>
      <c r="EOG90" s="94"/>
      <c r="EOH90" s="94"/>
      <c r="EOI90" s="94"/>
      <c r="EOJ90" s="94"/>
      <c r="EOK90" s="94"/>
      <c r="EOL90" s="94"/>
      <c r="EOM90" s="94"/>
      <c r="EON90" s="94"/>
      <c r="EOO90" s="94"/>
      <c r="EOP90" s="94"/>
      <c r="EOQ90" s="94"/>
      <c r="EOR90" s="94"/>
      <c r="EOS90" s="94"/>
      <c r="EOT90" s="94"/>
      <c r="EOU90" s="94"/>
      <c r="EOV90" s="94"/>
      <c r="EOW90" s="94"/>
      <c r="EOX90" s="94"/>
      <c r="EOY90" s="94"/>
      <c r="EOZ90" s="94"/>
      <c r="EPA90" s="94"/>
      <c r="EPB90" s="94"/>
      <c r="EPC90" s="94"/>
      <c r="EPD90" s="94"/>
      <c r="EPE90" s="94"/>
      <c r="EPF90" s="94"/>
      <c r="EPG90" s="94"/>
      <c r="EPH90" s="94"/>
      <c r="EPI90" s="94"/>
      <c r="EPJ90" s="94"/>
      <c r="EPK90" s="94"/>
      <c r="EPL90" s="94"/>
      <c r="EPM90" s="94"/>
      <c r="EPN90" s="94"/>
      <c r="EPO90" s="94"/>
      <c r="EPP90" s="94"/>
      <c r="EPQ90" s="94"/>
      <c r="EPR90" s="94"/>
      <c r="EPS90" s="94"/>
      <c r="EPT90" s="94"/>
      <c r="EPU90" s="94"/>
      <c r="EPV90" s="94"/>
      <c r="EPW90" s="94"/>
      <c r="EPX90" s="94"/>
      <c r="EPY90" s="94"/>
      <c r="EPZ90" s="94"/>
      <c r="EQA90" s="94"/>
      <c r="EQB90" s="94"/>
      <c r="EQC90" s="94"/>
      <c r="EQD90" s="94"/>
      <c r="EQE90" s="94"/>
      <c r="EQF90" s="94"/>
      <c r="EQG90" s="94"/>
      <c r="EQH90" s="94"/>
      <c r="EQI90" s="94"/>
      <c r="EQJ90" s="94"/>
      <c r="EQK90" s="94"/>
      <c r="EQL90" s="94"/>
      <c r="EQM90" s="94"/>
      <c r="EQN90" s="94"/>
      <c r="EQO90" s="94"/>
      <c r="EQP90" s="94"/>
      <c r="EQQ90" s="94"/>
      <c r="EQR90" s="94"/>
      <c r="EQS90" s="94"/>
      <c r="EQT90" s="94"/>
      <c r="EQU90" s="94"/>
      <c r="EQV90" s="94"/>
      <c r="EQW90" s="94"/>
      <c r="EQX90" s="94"/>
      <c r="EQY90" s="94"/>
      <c r="EQZ90" s="94"/>
      <c r="ERA90" s="94"/>
      <c r="ERB90" s="94"/>
      <c r="ERC90" s="94"/>
      <c r="ERD90" s="94"/>
      <c r="ERE90" s="94"/>
      <c r="ERF90" s="94"/>
      <c r="ERG90" s="94"/>
      <c r="ERH90" s="94"/>
      <c r="ERI90" s="94"/>
      <c r="ERJ90" s="94"/>
      <c r="ERK90" s="94"/>
      <c r="ERL90" s="94"/>
      <c r="ERM90" s="94"/>
      <c r="ERN90" s="94"/>
      <c r="ERO90" s="94"/>
      <c r="ERP90" s="94"/>
      <c r="ERQ90" s="94"/>
      <c r="ERR90" s="94"/>
      <c r="ERS90" s="94"/>
      <c r="ERT90" s="94"/>
      <c r="ERU90" s="94"/>
      <c r="ERV90" s="94"/>
      <c r="ERW90" s="94"/>
      <c r="ERX90" s="94"/>
      <c r="ERY90" s="94"/>
      <c r="ERZ90" s="94"/>
      <c r="ESA90" s="94"/>
      <c r="ESB90" s="94"/>
      <c r="ESC90" s="94"/>
      <c r="ESD90" s="94"/>
      <c r="ESE90" s="94"/>
      <c r="ESF90" s="94"/>
      <c r="ESG90" s="94"/>
      <c r="ESH90" s="94"/>
      <c r="ESI90" s="94"/>
      <c r="ESJ90" s="94"/>
      <c r="ESK90" s="94"/>
      <c r="ESL90" s="94"/>
      <c r="ESM90" s="94"/>
      <c r="ESN90" s="94"/>
      <c r="ESO90" s="94"/>
      <c r="ESP90" s="94"/>
      <c r="ESQ90" s="94"/>
      <c r="ESR90" s="94"/>
      <c r="ESS90" s="94"/>
      <c r="EST90" s="94"/>
      <c r="ESU90" s="94"/>
      <c r="ESV90" s="94"/>
      <c r="ESW90" s="94"/>
      <c r="ESX90" s="94"/>
      <c r="ESY90" s="94"/>
      <c r="ESZ90" s="94"/>
      <c r="ETA90" s="94"/>
      <c r="ETB90" s="94"/>
      <c r="ETC90" s="94"/>
      <c r="ETD90" s="94"/>
      <c r="ETE90" s="94"/>
      <c r="ETF90" s="94"/>
      <c r="ETG90" s="94"/>
      <c r="ETH90" s="94"/>
      <c r="ETI90" s="94"/>
      <c r="ETJ90" s="94"/>
      <c r="ETK90" s="94"/>
      <c r="ETL90" s="94"/>
      <c r="ETM90" s="94"/>
      <c r="ETN90" s="94"/>
      <c r="ETO90" s="94"/>
      <c r="ETP90" s="94"/>
      <c r="ETQ90" s="94"/>
      <c r="ETR90" s="94"/>
      <c r="ETS90" s="94"/>
      <c r="ETT90" s="94"/>
      <c r="ETU90" s="94"/>
      <c r="ETV90" s="94"/>
      <c r="ETW90" s="94"/>
      <c r="ETX90" s="94"/>
      <c r="ETY90" s="94"/>
      <c r="ETZ90" s="94"/>
      <c r="EUA90" s="94"/>
      <c r="EUB90" s="94"/>
      <c r="EUC90" s="94"/>
      <c r="EUD90" s="94"/>
      <c r="EUE90" s="94"/>
      <c r="EUF90" s="94"/>
      <c r="EUG90" s="94"/>
      <c r="EUH90" s="94"/>
      <c r="EUI90" s="94"/>
      <c r="EUJ90" s="94"/>
      <c r="EUK90" s="94"/>
      <c r="EUL90" s="94"/>
      <c r="EUM90" s="94"/>
      <c r="EUN90" s="94"/>
      <c r="EUO90" s="94"/>
      <c r="EUP90" s="94"/>
      <c r="EUQ90" s="94"/>
      <c r="EUR90" s="94"/>
      <c r="EUS90" s="94"/>
      <c r="EUT90" s="94"/>
      <c r="EUU90" s="94"/>
      <c r="EUV90" s="94"/>
      <c r="EUW90" s="94"/>
      <c r="EUX90" s="94"/>
      <c r="EUY90" s="94"/>
      <c r="EUZ90" s="94"/>
      <c r="EVA90" s="94"/>
      <c r="EVB90" s="94"/>
      <c r="EVC90" s="94"/>
      <c r="EVD90" s="94"/>
      <c r="EVE90" s="94"/>
      <c r="EVF90" s="94"/>
      <c r="EVG90" s="94"/>
      <c r="EVH90" s="94"/>
      <c r="EVI90" s="94"/>
      <c r="EVJ90" s="94"/>
      <c r="EVK90" s="94"/>
      <c r="EVL90" s="94"/>
      <c r="EVM90" s="94"/>
      <c r="EVN90" s="94"/>
      <c r="EVO90" s="94"/>
      <c r="EVP90" s="94"/>
      <c r="EVQ90" s="94"/>
      <c r="EVR90" s="94"/>
      <c r="EVS90" s="94"/>
      <c r="EVT90" s="94"/>
      <c r="EVU90" s="94"/>
      <c r="EVV90" s="94"/>
      <c r="EVW90" s="94"/>
      <c r="EVX90" s="94"/>
      <c r="EVY90" s="94"/>
      <c r="EVZ90" s="94"/>
      <c r="EWA90" s="94"/>
      <c r="EWB90" s="94"/>
      <c r="EWC90" s="94"/>
      <c r="EWD90" s="94"/>
      <c r="EWE90" s="94"/>
      <c r="EWF90" s="94"/>
      <c r="EWG90" s="94"/>
      <c r="EWH90" s="94"/>
      <c r="EWI90" s="94"/>
      <c r="EWJ90" s="94"/>
      <c r="EWK90" s="94"/>
      <c r="EWL90" s="94"/>
      <c r="EWM90" s="94"/>
      <c r="EWN90" s="94"/>
      <c r="EWO90" s="94"/>
      <c r="EWP90" s="94"/>
      <c r="EWQ90" s="94"/>
      <c r="EWR90" s="94"/>
      <c r="EWS90" s="94"/>
      <c r="EWT90" s="94"/>
      <c r="EWU90" s="94"/>
      <c r="EWV90" s="94"/>
      <c r="EWW90" s="94"/>
      <c r="EWX90" s="94"/>
      <c r="EWY90" s="94"/>
      <c r="EWZ90" s="94"/>
      <c r="EXA90" s="94"/>
      <c r="EXB90" s="94"/>
      <c r="EXC90" s="94"/>
      <c r="EXD90" s="94"/>
      <c r="EXE90" s="94"/>
      <c r="EXF90" s="94"/>
      <c r="EXG90" s="94"/>
      <c r="EXH90" s="94"/>
      <c r="EXI90" s="94"/>
      <c r="EXJ90" s="94"/>
      <c r="EXK90" s="94"/>
      <c r="EXL90" s="94"/>
      <c r="EXM90" s="94"/>
      <c r="EXN90" s="94"/>
      <c r="EXO90" s="94"/>
      <c r="EXP90" s="94"/>
      <c r="EXQ90" s="94"/>
      <c r="EXR90" s="94"/>
      <c r="EXS90" s="94"/>
      <c r="EXT90" s="94"/>
      <c r="EXU90" s="94"/>
      <c r="EXV90" s="94"/>
      <c r="EXW90" s="94"/>
      <c r="EXX90" s="94"/>
      <c r="EXY90" s="94"/>
      <c r="EXZ90" s="94"/>
      <c r="EYA90" s="94"/>
      <c r="EYB90" s="94"/>
      <c r="EYC90" s="94"/>
      <c r="EYD90" s="94"/>
      <c r="EYE90" s="94"/>
      <c r="EYF90" s="94"/>
      <c r="EYG90" s="94"/>
      <c r="EYH90" s="94"/>
      <c r="EYI90" s="94"/>
      <c r="EYJ90" s="94"/>
      <c r="EYK90" s="94"/>
      <c r="EYL90" s="94"/>
      <c r="EYM90" s="94"/>
      <c r="EYN90" s="94"/>
      <c r="EYO90" s="94"/>
      <c r="EYP90" s="94"/>
      <c r="EYQ90" s="94"/>
      <c r="EYR90" s="94"/>
      <c r="EYS90" s="94"/>
      <c r="EYT90" s="94"/>
      <c r="EYU90" s="94"/>
      <c r="EYV90" s="94"/>
      <c r="EYW90" s="94"/>
      <c r="EYX90" s="94"/>
      <c r="EYY90" s="94"/>
      <c r="EYZ90" s="94"/>
      <c r="EZA90" s="94"/>
      <c r="EZB90" s="94"/>
      <c r="EZC90" s="94"/>
      <c r="EZD90" s="94"/>
      <c r="EZE90" s="94"/>
      <c r="EZF90" s="94"/>
      <c r="EZG90" s="94"/>
      <c r="EZH90" s="94"/>
      <c r="EZI90" s="94"/>
      <c r="EZJ90" s="94"/>
      <c r="EZK90" s="94"/>
      <c r="EZL90" s="94"/>
      <c r="EZM90" s="94"/>
      <c r="EZN90" s="94"/>
      <c r="EZO90" s="94"/>
      <c r="EZP90" s="94"/>
      <c r="EZQ90" s="94"/>
      <c r="EZR90" s="94"/>
      <c r="EZS90" s="94"/>
      <c r="EZT90" s="94"/>
      <c r="EZU90" s="94"/>
      <c r="EZV90" s="94"/>
      <c r="EZW90" s="94"/>
      <c r="EZX90" s="94"/>
      <c r="EZY90" s="94"/>
      <c r="EZZ90" s="94"/>
      <c r="FAA90" s="94"/>
      <c r="FAB90" s="94"/>
      <c r="FAC90" s="94"/>
      <c r="FAD90" s="94"/>
      <c r="FAE90" s="94"/>
      <c r="FAF90" s="94"/>
      <c r="FAG90" s="94"/>
      <c r="FAH90" s="94"/>
      <c r="FAI90" s="94"/>
      <c r="FAJ90" s="94"/>
      <c r="FAK90" s="94"/>
      <c r="FAL90" s="94"/>
      <c r="FAM90" s="94"/>
      <c r="FAN90" s="94"/>
      <c r="FAO90" s="94"/>
      <c r="FAP90" s="94"/>
      <c r="FAQ90" s="94"/>
      <c r="FAR90" s="94"/>
      <c r="FAS90" s="94"/>
      <c r="FAT90" s="94"/>
      <c r="FAU90" s="94"/>
      <c r="FAV90" s="94"/>
      <c r="FAW90" s="94"/>
      <c r="FAX90" s="94"/>
      <c r="FAY90" s="94"/>
      <c r="FAZ90" s="94"/>
      <c r="FBA90" s="94"/>
      <c r="FBB90" s="94"/>
      <c r="FBC90" s="94"/>
      <c r="FBD90" s="94"/>
      <c r="FBE90" s="94"/>
      <c r="FBF90" s="94"/>
      <c r="FBG90" s="94"/>
      <c r="FBH90" s="94"/>
      <c r="FBI90" s="94"/>
      <c r="FBJ90" s="94"/>
      <c r="FBK90" s="94"/>
      <c r="FBL90" s="94"/>
      <c r="FBM90" s="94"/>
      <c r="FBN90" s="94"/>
      <c r="FBO90" s="94"/>
      <c r="FBP90" s="94"/>
      <c r="FBQ90" s="94"/>
      <c r="FBR90" s="94"/>
      <c r="FBS90" s="94"/>
      <c r="FBT90" s="94"/>
      <c r="FBU90" s="94"/>
      <c r="FBV90" s="94"/>
      <c r="FBW90" s="94"/>
      <c r="FBX90" s="94"/>
      <c r="FBY90" s="94"/>
      <c r="FBZ90" s="94"/>
      <c r="FCA90" s="94"/>
      <c r="FCB90" s="94"/>
      <c r="FCC90" s="94"/>
      <c r="FCD90" s="94"/>
      <c r="FCE90" s="94"/>
      <c r="FCF90" s="94"/>
      <c r="FCG90" s="94"/>
      <c r="FCH90" s="94"/>
      <c r="FCI90" s="94"/>
      <c r="FCJ90" s="94"/>
      <c r="FCK90" s="94"/>
      <c r="FCL90" s="94"/>
      <c r="FCM90" s="94"/>
      <c r="FCN90" s="94"/>
      <c r="FCO90" s="94"/>
      <c r="FCP90" s="94"/>
      <c r="FCQ90" s="94"/>
      <c r="FCR90" s="94"/>
      <c r="FCS90" s="94"/>
      <c r="FCT90" s="94"/>
      <c r="FCU90" s="94"/>
      <c r="FCV90" s="94"/>
      <c r="FCW90" s="94"/>
      <c r="FCX90" s="94"/>
      <c r="FCY90" s="94"/>
      <c r="FCZ90" s="94"/>
      <c r="FDA90" s="94"/>
      <c r="FDB90" s="94"/>
      <c r="FDC90" s="94"/>
      <c r="FDD90" s="94"/>
      <c r="FDE90" s="94"/>
      <c r="FDF90" s="94"/>
      <c r="FDG90" s="94"/>
      <c r="FDH90" s="94"/>
      <c r="FDI90" s="94"/>
      <c r="FDJ90" s="94"/>
      <c r="FDK90" s="94"/>
      <c r="FDL90" s="94"/>
      <c r="FDM90" s="94"/>
      <c r="FDN90" s="94"/>
      <c r="FDO90" s="94"/>
      <c r="FDP90" s="94"/>
      <c r="FDQ90" s="94"/>
      <c r="FDR90" s="94"/>
      <c r="FDS90" s="94"/>
      <c r="FDT90" s="94"/>
      <c r="FDU90" s="94"/>
      <c r="FDV90" s="94"/>
      <c r="FDW90" s="94"/>
      <c r="FDX90" s="94"/>
      <c r="FDY90" s="94"/>
      <c r="FDZ90" s="94"/>
      <c r="FEA90" s="94"/>
      <c r="FEB90" s="94"/>
      <c r="FEC90" s="94"/>
      <c r="FED90" s="94"/>
      <c r="FEE90" s="94"/>
      <c r="FEF90" s="94"/>
      <c r="FEG90" s="94"/>
      <c r="FEH90" s="94"/>
      <c r="FEI90" s="94"/>
      <c r="FEJ90" s="94"/>
      <c r="FEK90" s="94"/>
      <c r="FEL90" s="94"/>
      <c r="FEM90" s="94"/>
      <c r="FEN90" s="94"/>
      <c r="FEO90" s="94"/>
      <c r="FEP90" s="94"/>
      <c r="FEQ90" s="94"/>
      <c r="FER90" s="94"/>
      <c r="FES90" s="94"/>
      <c r="FET90" s="94"/>
      <c r="FEU90" s="94"/>
      <c r="FEV90" s="94"/>
      <c r="FEW90" s="94"/>
      <c r="FEX90" s="94"/>
      <c r="FEY90" s="94"/>
      <c r="FEZ90" s="94"/>
      <c r="FFA90" s="94"/>
      <c r="FFB90" s="94"/>
      <c r="FFC90" s="94"/>
      <c r="FFD90" s="94"/>
      <c r="FFE90" s="94"/>
      <c r="FFF90" s="94"/>
      <c r="FFG90" s="94"/>
      <c r="FFH90" s="94"/>
      <c r="FFI90" s="94"/>
      <c r="FFJ90" s="94"/>
      <c r="FFK90" s="94"/>
      <c r="FFL90" s="94"/>
      <c r="FFM90" s="94"/>
      <c r="FFN90" s="94"/>
      <c r="FFO90" s="94"/>
      <c r="FFP90" s="94"/>
      <c r="FFQ90" s="94"/>
      <c r="FFR90" s="94"/>
      <c r="FFS90" s="94"/>
      <c r="FFT90" s="94"/>
      <c r="FFU90" s="94"/>
      <c r="FFV90" s="94"/>
      <c r="FFW90" s="94"/>
      <c r="FFX90" s="94"/>
      <c r="FFY90" s="94"/>
      <c r="FFZ90" s="94"/>
      <c r="FGA90" s="94"/>
      <c r="FGB90" s="94"/>
      <c r="FGC90" s="94"/>
      <c r="FGD90" s="94"/>
      <c r="FGE90" s="94"/>
      <c r="FGF90" s="94"/>
      <c r="FGG90" s="94"/>
      <c r="FGH90" s="94"/>
      <c r="FGI90" s="94"/>
      <c r="FGJ90" s="94"/>
      <c r="FGK90" s="94"/>
      <c r="FGL90" s="94"/>
      <c r="FGM90" s="94"/>
      <c r="FGN90" s="94"/>
      <c r="FGO90" s="94"/>
      <c r="FGP90" s="94"/>
      <c r="FGQ90" s="94"/>
      <c r="FGR90" s="94"/>
      <c r="FGS90" s="94"/>
      <c r="FGT90" s="94"/>
      <c r="FGU90" s="94"/>
      <c r="FGV90" s="94"/>
      <c r="FGW90" s="94"/>
      <c r="FGX90" s="94"/>
      <c r="FGY90" s="94"/>
      <c r="FGZ90" s="94"/>
      <c r="FHA90" s="94"/>
      <c r="FHB90" s="94"/>
      <c r="FHC90" s="94"/>
      <c r="FHD90" s="94"/>
      <c r="FHE90" s="94"/>
      <c r="FHF90" s="94"/>
      <c r="FHG90" s="94"/>
      <c r="FHH90" s="94"/>
      <c r="FHI90" s="94"/>
      <c r="FHJ90" s="94"/>
      <c r="FHK90" s="94"/>
      <c r="FHL90" s="94"/>
      <c r="FHM90" s="94"/>
      <c r="FHN90" s="94"/>
      <c r="FHO90" s="94"/>
      <c r="FHP90" s="94"/>
      <c r="FHQ90" s="94"/>
      <c r="FHR90" s="94"/>
      <c r="FHS90" s="94"/>
      <c r="FHT90" s="94"/>
      <c r="FHU90" s="94"/>
      <c r="FHV90" s="94"/>
      <c r="FHW90" s="94"/>
      <c r="FHX90" s="94"/>
      <c r="FHY90" s="94"/>
      <c r="FHZ90" s="94"/>
      <c r="FIA90" s="94"/>
      <c r="FIB90" s="94"/>
      <c r="FIC90" s="94"/>
      <c r="FID90" s="94"/>
      <c r="FIE90" s="94"/>
      <c r="FIF90" s="94"/>
      <c r="FIG90" s="94"/>
      <c r="FIH90" s="94"/>
      <c r="FII90" s="94"/>
      <c r="FIJ90" s="94"/>
      <c r="FIK90" s="94"/>
      <c r="FIL90" s="94"/>
      <c r="FIM90" s="94"/>
      <c r="FIN90" s="94"/>
      <c r="FIO90" s="94"/>
      <c r="FIP90" s="94"/>
      <c r="FIQ90" s="94"/>
      <c r="FIR90" s="94"/>
      <c r="FIS90" s="94"/>
      <c r="FIT90" s="94"/>
      <c r="FIU90" s="94"/>
      <c r="FIV90" s="94"/>
      <c r="FIW90" s="94"/>
      <c r="FIX90" s="94"/>
      <c r="FIY90" s="94"/>
      <c r="FIZ90" s="94"/>
      <c r="FJA90" s="94"/>
      <c r="FJB90" s="94"/>
      <c r="FJC90" s="94"/>
      <c r="FJD90" s="94"/>
      <c r="FJE90" s="94"/>
      <c r="FJF90" s="94"/>
      <c r="FJG90" s="94"/>
      <c r="FJH90" s="94"/>
      <c r="FJI90" s="94"/>
      <c r="FJJ90" s="94"/>
      <c r="FJK90" s="94"/>
      <c r="FJL90" s="94"/>
      <c r="FJM90" s="94"/>
      <c r="FJN90" s="94"/>
      <c r="FJO90" s="94"/>
      <c r="FJP90" s="94"/>
      <c r="FJQ90" s="94"/>
      <c r="FJR90" s="94"/>
      <c r="FJS90" s="94"/>
      <c r="FJT90" s="94"/>
      <c r="FJU90" s="94"/>
      <c r="FJV90" s="94"/>
      <c r="FJW90" s="94"/>
      <c r="FJX90" s="94"/>
      <c r="FJY90" s="94"/>
      <c r="FJZ90" s="94"/>
      <c r="FKA90" s="94"/>
      <c r="FKB90" s="94"/>
      <c r="FKC90" s="94"/>
      <c r="FKD90" s="94"/>
      <c r="FKE90" s="94"/>
      <c r="FKF90" s="94"/>
      <c r="FKG90" s="94"/>
      <c r="FKH90" s="94"/>
      <c r="FKI90" s="94"/>
      <c r="FKJ90" s="94"/>
      <c r="FKK90" s="94"/>
      <c r="FKL90" s="94"/>
      <c r="FKM90" s="94"/>
      <c r="FKN90" s="94"/>
      <c r="FKO90" s="94"/>
      <c r="FKP90" s="94"/>
      <c r="FKQ90" s="94"/>
      <c r="FKR90" s="94"/>
      <c r="FKS90" s="94"/>
      <c r="FKT90" s="94"/>
      <c r="FKU90" s="94"/>
      <c r="FKV90" s="94"/>
      <c r="FKW90" s="94"/>
      <c r="FKX90" s="94"/>
      <c r="FKY90" s="94"/>
      <c r="FKZ90" s="94"/>
      <c r="FLA90" s="94"/>
      <c r="FLB90" s="94"/>
      <c r="FLC90" s="94"/>
      <c r="FLD90" s="94"/>
      <c r="FLE90" s="94"/>
      <c r="FLF90" s="94"/>
      <c r="FLG90" s="94"/>
      <c r="FLH90" s="94"/>
      <c r="FLI90" s="94"/>
      <c r="FLJ90" s="94"/>
      <c r="FLK90" s="94"/>
      <c r="FLL90" s="94"/>
      <c r="FLM90" s="94"/>
      <c r="FLN90" s="94"/>
      <c r="FLO90" s="94"/>
      <c r="FLP90" s="94"/>
      <c r="FLQ90" s="94"/>
      <c r="FLR90" s="94"/>
      <c r="FLS90" s="94"/>
      <c r="FLT90" s="94"/>
      <c r="FLU90" s="94"/>
      <c r="FLV90" s="94"/>
      <c r="FLW90" s="94"/>
      <c r="FLX90" s="94"/>
      <c r="FLY90" s="94"/>
      <c r="FLZ90" s="94"/>
      <c r="FMA90" s="94"/>
      <c r="FMB90" s="94"/>
      <c r="FMC90" s="94"/>
      <c r="FMD90" s="94"/>
      <c r="FME90" s="94"/>
      <c r="FMF90" s="94"/>
      <c r="FMG90" s="94"/>
      <c r="FMH90" s="94"/>
      <c r="FMI90" s="94"/>
      <c r="FMJ90" s="94"/>
      <c r="FMK90" s="94"/>
      <c r="FML90" s="94"/>
      <c r="FMM90" s="94"/>
      <c r="FMN90" s="94"/>
      <c r="FMO90" s="94"/>
      <c r="FMP90" s="94"/>
      <c r="FMQ90" s="94"/>
      <c r="FMR90" s="94"/>
      <c r="FMS90" s="94"/>
      <c r="FMT90" s="94"/>
      <c r="FMU90" s="94"/>
      <c r="FMV90" s="94"/>
      <c r="FMW90" s="94"/>
      <c r="FMX90" s="94"/>
      <c r="FMY90" s="94"/>
      <c r="FMZ90" s="94"/>
      <c r="FNA90" s="94"/>
      <c r="FNB90" s="94"/>
      <c r="FNC90" s="94"/>
      <c r="FND90" s="94"/>
      <c r="FNE90" s="94"/>
      <c r="FNF90" s="94"/>
      <c r="FNG90" s="94"/>
      <c r="FNH90" s="94"/>
      <c r="FNI90" s="94"/>
      <c r="FNJ90" s="94"/>
      <c r="FNK90" s="94"/>
      <c r="FNL90" s="94"/>
      <c r="FNM90" s="94"/>
      <c r="FNN90" s="94"/>
      <c r="FNO90" s="94"/>
      <c r="FNP90" s="94"/>
      <c r="FNQ90" s="94"/>
      <c r="FNR90" s="94"/>
      <c r="FNS90" s="94"/>
      <c r="FNT90" s="94"/>
      <c r="FNU90" s="94"/>
      <c r="FNV90" s="94"/>
      <c r="FNW90" s="94"/>
      <c r="FNX90" s="94"/>
      <c r="FNY90" s="94"/>
      <c r="FNZ90" s="94"/>
      <c r="FOA90" s="94"/>
      <c r="FOB90" s="94"/>
      <c r="FOC90" s="94"/>
      <c r="FOD90" s="94"/>
      <c r="FOE90" s="94"/>
      <c r="FOF90" s="94"/>
      <c r="FOG90" s="94"/>
      <c r="FOH90" s="94"/>
      <c r="FOI90" s="94"/>
      <c r="FOJ90" s="94"/>
      <c r="FOK90" s="94"/>
      <c r="FOL90" s="94"/>
      <c r="FOM90" s="94"/>
      <c r="FON90" s="94"/>
      <c r="FOO90" s="94"/>
      <c r="FOP90" s="94"/>
      <c r="FOQ90" s="94"/>
      <c r="FOR90" s="94"/>
      <c r="FOS90" s="94"/>
      <c r="FOT90" s="94"/>
      <c r="FOU90" s="94"/>
      <c r="FOV90" s="94"/>
      <c r="FOW90" s="94"/>
      <c r="FOX90" s="94"/>
      <c r="FOY90" s="94"/>
      <c r="FOZ90" s="94"/>
      <c r="FPA90" s="94"/>
      <c r="FPB90" s="94"/>
      <c r="FPC90" s="94"/>
      <c r="FPD90" s="94"/>
      <c r="FPE90" s="94"/>
      <c r="FPF90" s="94"/>
      <c r="FPG90" s="94"/>
      <c r="FPH90" s="94"/>
      <c r="FPI90" s="94"/>
      <c r="FPJ90" s="94"/>
      <c r="FPK90" s="94"/>
      <c r="FPL90" s="94"/>
      <c r="FPM90" s="94"/>
      <c r="FPN90" s="94"/>
      <c r="FPO90" s="94"/>
      <c r="FPP90" s="94"/>
      <c r="FPQ90" s="94"/>
      <c r="FPR90" s="94"/>
      <c r="FPS90" s="94"/>
      <c r="FPT90" s="94"/>
      <c r="FPU90" s="94"/>
      <c r="FPV90" s="94"/>
      <c r="FPW90" s="94"/>
      <c r="FPX90" s="94"/>
      <c r="FPY90" s="94"/>
      <c r="FPZ90" s="94"/>
      <c r="FQA90" s="94"/>
      <c r="FQB90" s="94"/>
      <c r="FQC90" s="94"/>
      <c r="FQD90" s="94"/>
      <c r="FQE90" s="94"/>
      <c r="FQF90" s="94"/>
      <c r="FQG90" s="94"/>
      <c r="FQH90" s="94"/>
      <c r="FQI90" s="94"/>
      <c r="FQJ90" s="94"/>
      <c r="FQK90" s="94"/>
      <c r="FQL90" s="94"/>
      <c r="FQM90" s="94"/>
      <c r="FQN90" s="94"/>
      <c r="FQO90" s="94"/>
      <c r="FQP90" s="94"/>
      <c r="FQQ90" s="94"/>
      <c r="FQR90" s="94"/>
      <c r="FQS90" s="94"/>
      <c r="FQT90" s="94"/>
      <c r="FQU90" s="94"/>
      <c r="FQV90" s="94"/>
      <c r="FQW90" s="94"/>
      <c r="FQX90" s="94"/>
      <c r="FQY90" s="94"/>
      <c r="FQZ90" s="94"/>
      <c r="FRA90" s="94"/>
      <c r="FRB90" s="94"/>
      <c r="FRC90" s="94"/>
      <c r="FRD90" s="94"/>
      <c r="FRE90" s="94"/>
      <c r="FRF90" s="94"/>
      <c r="FRG90" s="94"/>
      <c r="FRH90" s="94"/>
      <c r="FRI90" s="94"/>
      <c r="FRJ90" s="94"/>
      <c r="FRK90" s="94"/>
      <c r="FRL90" s="94"/>
      <c r="FRM90" s="94"/>
      <c r="FRN90" s="94"/>
      <c r="FRO90" s="94"/>
      <c r="FRP90" s="94"/>
      <c r="FRQ90" s="94"/>
      <c r="FRR90" s="94"/>
      <c r="FRS90" s="94"/>
      <c r="FRT90" s="94"/>
      <c r="FRU90" s="94"/>
      <c r="FRV90" s="94"/>
      <c r="FRW90" s="94"/>
      <c r="FRX90" s="94"/>
      <c r="FRY90" s="94"/>
      <c r="FRZ90" s="94"/>
      <c r="FSA90" s="94"/>
      <c r="FSB90" s="94"/>
      <c r="FSC90" s="94"/>
      <c r="FSD90" s="94"/>
      <c r="FSE90" s="94"/>
      <c r="FSF90" s="94"/>
      <c r="FSG90" s="94"/>
      <c r="FSH90" s="94"/>
      <c r="FSI90" s="94"/>
      <c r="FSJ90" s="94"/>
      <c r="FSK90" s="94"/>
      <c r="FSL90" s="94"/>
      <c r="FSM90" s="94"/>
      <c r="FSN90" s="94"/>
      <c r="FSO90" s="94"/>
      <c r="FSP90" s="94"/>
      <c r="FSQ90" s="94"/>
      <c r="FSR90" s="94"/>
      <c r="FSS90" s="94"/>
      <c r="FST90" s="94"/>
      <c r="FSU90" s="94"/>
      <c r="FSV90" s="94"/>
      <c r="FSW90" s="94"/>
      <c r="FSX90" s="94"/>
      <c r="FSY90" s="94"/>
      <c r="FSZ90" s="94"/>
      <c r="FTA90" s="94"/>
      <c r="FTB90" s="94"/>
      <c r="FTC90" s="94"/>
      <c r="FTD90" s="94"/>
      <c r="FTE90" s="94"/>
      <c r="FTF90" s="94"/>
      <c r="FTG90" s="94"/>
      <c r="FTH90" s="94"/>
      <c r="FTI90" s="94"/>
      <c r="FTJ90" s="94"/>
      <c r="FTK90" s="94"/>
      <c r="FTL90" s="94"/>
      <c r="FTM90" s="94"/>
      <c r="FTN90" s="94"/>
      <c r="FTO90" s="94"/>
      <c r="FTP90" s="94"/>
      <c r="FTQ90" s="94"/>
      <c r="FTR90" s="94"/>
      <c r="FTS90" s="94"/>
      <c r="FTT90" s="94"/>
      <c r="FTU90" s="94"/>
      <c r="FTV90" s="94"/>
      <c r="FTW90" s="94"/>
      <c r="FTX90" s="94"/>
      <c r="FTY90" s="94"/>
      <c r="FTZ90" s="94"/>
      <c r="FUA90" s="94"/>
      <c r="FUB90" s="94"/>
      <c r="FUC90" s="94"/>
      <c r="FUD90" s="94"/>
      <c r="FUE90" s="94"/>
      <c r="FUF90" s="94"/>
      <c r="FUG90" s="94"/>
      <c r="FUH90" s="94"/>
      <c r="FUI90" s="94"/>
      <c r="FUJ90" s="94"/>
      <c r="FUK90" s="94"/>
      <c r="FUL90" s="94"/>
      <c r="FUM90" s="94"/>
      <c r="FUN90" s="94"/>
      <c r="FUO90" s="94"/>
      <c r="FUP90" s="94"/>
      <c r="FUQ90" s="94"/>
      <c r="FUR90" s="94"/>
      <c r="FUS90" s="94"/>
      <c r="FUT90" s="94"/>
      <c r="FUU90" s="94"/>
      <c r="FUV90" s="94"/>
      <c r="FUW90" s="94"/>
      <c r="FUX90" s="94"/>
      <c r="FUY90" s="94"/>
      <c r="FUZ90" s="94"/>
      <c r="FVA90" s="94"/>
      <c r="FVB90" s="94"/>
      <c r="FVC90" s="94"/>
      <c r="FVD90" s="94"/>
      <c r="FVE90" s="94"/>
      <c r="FVF90" s="94"/>
      <c r="FVG90" s="94"/>
      <c r="FVH90" s="94"/>
      <c r="FVI90" s="94"/>
      <c r="FVJ90" s="94"/>
      <c r="FVK90" s="94"/>
      <c r="FVL90" s="94"/>
      <c r="FVM90" s="94"/>
      <c r="FVN90" s="94"/>
      <c r="FVO90" s="94"/>
      <c r="FVP90" s="94"/>
      <c r="FVQ90" s="94"/>
      <c r="FVR90" s="94"/>
      <c r="FVS90" s="94"/>
      <c r="FVT90" s="94"/>
      <c r="FVU90" s="94"/>
      <c r="FVV90" s="94"/>
      <c r="FVW90" s="94"/>
      <c r="FVX90" s="94"/>
      <c r="FVY90" s="94"/>
      <c r="FVZ90" s="94"/>
      <c r="FWA90" s="94"/>
      <c r="FWB90" s="94"/>
      <c r="FWC90" s="94"/>
      <c r="FWD90" s="94"/>
      <c r="FWE90" s="94"/>
      <c r="FWF90" s="94"/>
      <c r="FWG90" s="94"/>
      <c r="FWH90" s="94"/>
      <c r="FWI90" s="94"/>
      <c r="FWJ90" s="94"/>
      <c r="FWK90" s="94"/>
      <c r="FWL90" s="94"/>
      <c r="FWM90" s="94"/>
      <c r="FWN90" s="94"/>
      <c r="FWO90" s="94"/>
      <c r="FWP90" s="94"/>
      <c r="FWQ90" s="94"/>
      <c r="FWR90" s="94"/>
      <c r="FWS90" s="94"/>
      <c r="FWT90" s="94"/>
      <c r="FWU90" s="94"/>
      <c r="FWV90" s="94"/>
      <c r="FWW90" s="94"/>
      <c r="FWX90" s="94"/>
      <c r="FWY90" s="94"/>
      <c r="FWZ90" s="94"/>
      <c r="FXA90" s="94"/>
      <c r="FXB90" s="94"/>
      <c r="FXC90" s="94"/>
      <c r="FXD90" s="94"/>
      <c r="FXE90" s="94"/>
      <c r="FXF90" s="94"/>
      <c r="FXG90" s="94"/>
      <c r="FXH90" s="94"/>
      <c r="FXI90" s="94"/>
      <c r="FXJ90" s="94"/>
      <c r="FXK90" s="94"/>
      <c r="FXL90" s="94"/>
      <c r="FXM90" s="94"/>
      <c r="FXN90" s="94"/>
      <c r="FXO90" s="94"/>
      <c r="FXP90" s="94"/>
      <c r="FXQ90" s="94"/>
      <c r="FXR90" s="94"/>
      <c r="FXS90" s="94"/>
      <c r="FXT90" s="94"/>
      <c r="FXU90" s="94"/>
      <c r="FXV90" s="94"/>
      <c r="FXW90" s="94"/>
      <c r="FXX90" s="94"/>
      <c r="FXY90" s="94"/>
      <c r="FXZ90" s="94"/>
      <c r="FYA90" s="94"/>
      <c r="FYB90" s="94"/>
      <c r="FYC90" s="94"/>
      <c r="FYD90" s="94"/>
      <c r="FYE90" s="94"/>
      <c r="FYF90" s="94"/>
      <c r="FYG90" s="94"/>
      <c r="FYH90" s="94"/>
      <c r="FYI90" s="94"/>
      <c r="FYJ90" s="94"/>
      <c r="FYK90" s="94"/>
      <c r="FYL90" s="94"/>
      <c r="FYM90" s="94"/>
      <c r="FYN90" s="94"/>
      <c r="FYO90" s="94"/>
      <c r="FYP90" s="94"/>
      <c r="FYQ90" s="94"/>
      <c r="FYR90" s="94"/>
      <c r="FYS90" s="94"/>
      <c r="FYT90" s="94"/>
      <c r="FYU90" s="94"/>
      <c r="FYV90" s="94"/>
      <c r="FYW90" s="94"/>
      <c r="FYX90" s="94"/>
      <c r="FYY90" s="94"/>
      <c r="FYZ90" s="94"/>
      <c r="FZA90" s="94"/>
      <c r="FZB90" s="94"/>
      <c r="FZC90" s="94"/>
      <c r="FZD90" s="94"/>
      <c r="FZE90" s="94"/>
      <c r="FZF90" s="94"/>
      <c r="FZG90" s="94"/>
      <c r="FZH90" s="94"/>
      <c r="FZI90" s="94"/>
      <c r="FZJ90" s="94"/>
      <c r="FZK90" s="94"/>
      <c r="FZL90" s="94"/>
      <c r="FZM90" s="94"/>
      <c r="FZN90" s="94"/>
      <c r="FZO90" s="94"/>
      <c r="FZP90" s="94"/>
      <c r="FZQ90" s="94"/>
      <c r="FZR90" s="94"/>
      <c r="FZS90" s="94"/>
      <c r="FZT90" s="94"/>
      <c r="FZU90" s="94"/>
      <c r="FZV90" s="94"/>
      <c r="FZW90" s="94"/>
      <c r="FZX90" s="94"/>
      <c r="FZY90" s="94"/>
      <c r="FZZ90" s="94"/>
      <c r="GAA90" s="94"/>
      <c r="GAB90" s="94"/>
      <c r="GAC90" s="94"/>
      <c r="GAD90" s="94"/>
      <c r="GAE90" s="94"/>
      <c r="GAF90" s="94"/>
      <c r="GAG90" s="94"/>
      <c r="GAH90" s="94"/>
      <c r="GAI90" s="94"/>
      <c r="GAJ90" s="94"/>
      <c r="GAK90" s="94"/>
      <c r="GAL90" s="94"/>
      <c r="GAM90" s="94"/>
      <c r="GAN90" s="94"/>
      <c r="GAO90" s="94"/>
      <c r="GAP90" s="94"/>
      <c r="GAQ90" s="94"/>
      <c r="GAR90" s="94"/>
      <c r="GAS90" s="94"/>
      <c r="GAT90" s="94"/>
      <c r="GAU90" s="94"/>
      <c r="GAV90" s="94"/>
      <c r="GAW90" s="94"/>
      <c r="GAX90" s="94"/>
      <c r="GAY90" s="94"/>
      <c r="GAZ90" s="94"/>
      <c r="GBA90" s="94"/>
      <c r="GBB90" s="94"/>
      <c r="GBC90" s="94"/>
      <c r="GBD90" s="94"/>
      <c r="GBE90" s="94"/>
      <c r="GBF90" s="94"/>
      <c r="GBG90" s="94"/>
      <c r="GBH90" s="94"/>
      <c r="GBI90" s="94"/>
      <c r="GBJ90" s="94"/>
      <c r="GBK90" s="94"/>
      <c r="GBL90" s="94"/>
      <c r="GBM90" s="94"/>
      <c r="GBN90" s="94"/>
      <c r="GBO90" s="94"/>
      <c r="GBP90" s="94"/>
      <c r="GBQ90" s="94"/>
      <c r="GBR90" s="94"/>
      <c r="GBS90" s="94"/>
      <c r="GBT90" s="94"/>
      <c r="GBU90" s="94"/>
      <c r="GBV90" s="94"/>
      <c r="GBW90" s="94"/>
      <c r="GBX90" s="94"/>
      <c r="GBY90" s="94"/>
      <c r="GBZ90" s="94"/>
      <c r="GCA90" s="94"/>
      <c r="GCB90" s="94"/>
      <c r="GCC90" s="94"/>
      <c r="GCD90" s="94"/>
      <c r="GCE90" s="94"/>
      <c r="GCF90" s="94"/>
      <c r="GCG90" s="94"/>
      <c r="GCH90" s="94"/>
      <c r="GCI90" s="94"/>
      <c r="GCJ90" s="94"/>
      <c r="GCK90" s="94"/>
      <c r="GCL90" s="94"/>
      <c r="GCM90" s="94"/>
      <c r="GCN90" s="94"/>
      <c r="GCO90" s="94"/>
      <c r="GCP90" s="94"/>
      <c r="GCQ90" s="94"/>
      <c r="GCR90" s="94"/>
      <c r="GCS90" s="94"/>
      <c r="GCT90" s="94"/>
      <c r="GCU90" s="94"/>
      <c r="GCV90" s="94"/>
      <c r="GCW90" s="94"/>
      <c r="GCX90" s="94"/>
      <c r="GCY90" s="94"/>
      <c r="GCZ90" s="94"/>
      <c r="GDA90" s="94"/>
      <c r="GDB90" s="94"/>
      <c r="GDC90" s="94"/>
      <c r="GDD90" s="94"/>
      <c r="GDE90" s="94"/>
      <c r="GDF90" s="94"/>
      <c r="GDG90" s="94"/>
      <c r="GDH90" s="94"/>
      <c r="GDI90" s="94"/>
      <c r="GDJ90" s="94"/>
      <c r="GDK90" s="94"/>
      <c r="GDL90" s="94"/>
      <c r="GDM90" s="94"/>
      <c r="GDN90" s="94"/>
      <c r="GDO90" s="94"/>
      <c r="GDP90" s="94"/>
      <c r="GDQ90" s="94"/>
      <c r="GDR90" s="94"/>
      <c r="GDS90" s="94"/>
      <c r="GDT90" s="94"/>
      <c r="GDU90" s="94"/>
      <c r="GDV90" s="94"/>
      <c r="GDW90" s="94"/>
      <c r="GDX90" s="94"/>
      <c r="GDY90" s="94"/>
      <c r="GDZ90" s="94"/>
      <c r="GEA90" s="94"/>
      <c r="GEB90" s="94"/>
      <c r="GEC90" s="94"/>
      <c r="GED90" s="94"/>
      <c r="GEE90" s="94"/>
      <c r="GEF90" s="94"/>
      <c r="GEG90" s="94"/>
      <c r="GEH90" s="94"/>
      <c r="GEI90" s="94"/>
      <c r="GEJ90" s="94"/>
      <c r="GEK90" s="94"/>
      <c r="GEL90" s="94"/>
      <c r="GEM90" s="94"/>
      <c r="GEN90" s="94"/>
      <c r="GEO90" s="94"/>
      <c r="GEP90" s="94"/>
      <c r="GEQ90" s="94"/>
      <c r="GER90" s="94"/>
      <c r="GES90" s="94"/>
      <c r="GET90" s="94"/>
      <c r="GEU90" s="94"/>
      <c r="GEV90" s="94"/>
      <c r="GEW90" s="94"/>
      <c r="GEX90" s="94"/>
      <c r="GEY90" s="94"/>
      <c r="GEZ90" s="94"/>
      <c r="GFA90" s="94"/>
      <c r="GFB90" s="94"/>
      <c r="GFC90" s="94"/>
      <c r="GFD90" s="94"/>
      <c r="GFE90" s="94"/>
      <c r="GFF90" s="94"/>
      <c r="GFG90" s="94"/>
      <c r="GFH90" s="94"/>
      <c r="GFI90" s="94"/>
      <c r="GFJ90" s="94"/>
      <c r="GFK90" s="94"/>
      <c r="GFL90" s="94"/>
      <c r="GFM90" s="94"/>
      <c r="GFN90" s="94"/>
      <c r="GFO90" s="94"/>
      <c r="GFP90" s="94"/>
      <c r="GFQ90" s="94"/>
      <c r="GFR90" s="94"/>
      <c r="GFS90" s="94"/>
      <c r="GFT90" s="94"/>
      <c r="GFU90" s="94"/>
      <c r="GFV90" s="94"/>
      <c r="GFW90" s="94"/>
      <c r="GFX90" s="94"/>
      <c r="GFY90" s="94"/>
      <c r="GFZ90" s="94"/>
      <c r="GGA90" s="94"/>
      <c r="GGB90" s="94"/>
      <c r="GGC90" s="94"/>
      <c r="GGD90" s="94"/>
      <c r="GGE90" s="94"/>
      <c r="GGF90" s="94"/>
      <c r="GGG90" s="94"/>
      <c r="GGH90" s="94"/>
      <c r="GGI90" s="94"/>
      <c r="GGJ90" s="94"/>
      <c r="GGK90" s="94"/>
      <c r="GGL90" s="94"/>
      <c r="GGM90" s="94"/>
      <c r="GGN90" s="94"/>
      <c r="GGO90" s="94"/>
      <c r="GGP90" s="94"/>
      <c r="GGQ90" s="94"/>
      <c r="GGR90" s="94"/>
      <c r="GGS90" s="94"/>
      <c r="GGT90" s="94"/>
      <c r="GGU90" s="94"/>
      <c r="GGV90" s="94"/>
      <c r="GGW90" s="94"/>
      <c r="GGX90" s="94"/>
      <c r="GGY90" s="94"/>
      <c r="GGZ90" s="94"/>
      <c r="GHA90" s="94"/>
      <c r="GHB90" s="94"/>
      <c r="GHC90" s="94"/>
      <c r="GHD90" s="94"/>
      <c r="GHE90" s="94"/>
      <c r="GHF90" s="94"/>
      <c r="GHG90" s="94"/>
      <c r="GHH90" s="94"/>
      <c r="GHI90" s="94"/>
      <c r="GHJ90" s="94"/>
      <c r="GHK90" s="94"/>
      <c r="GHL90" s="94"/>
      <c r="GHM90" s="94"/>
      <c r="GHN90" s="94"/>
      <c r="GHO90" s="94"/>
      <c r="GHP90" s="94"/>
      <c r="GHQ90" s="94"/>
      <c r="GHR90" s="94"/>
      <c r="GHS90" s="94"/>
      <c r="GHT90" s="94"/>
      <c r="GHU90" s="94"/>
      <c r="GHV90" s="94"/>
      <c r="GHW90" s="94"/>
      <c r="GHX90" s="94"/>
      <c r="GHY90" s="94"/>
      <c r="GHZ90" s="94"/>
      <c r="GIA90" s="94"/>
      <c r="GIB90" s="94"/>
      <c r="GIC90" s="94"/>
      <c r="GID90" s="94"/>
      <c r="GIE90" s="94"/>
      <c r="GIF90" s="94"/>
      <c r="GIG90" s="94"/>
      <c r="GIH90" s="94"/>
      <c r="GII90" s="94"/>
      <c r="GIJ90" s="94"/>
      <c r="GIK90" s="94"/>
      <c r="GIL90" s="94"/>
      <c r="GIM90" s="94"/>
      <c r="GIN90" s="94"/>
      <c r="GIO90" s="94"/>
      <c r="GIP90" s="94"/>
      <c r="GIQ90" s="94"/>
      <c r="GIR90" s="94"/>
      <c r="GIS90" s="94"/>
      <c r="GIT90" s="94"/>
      <c r="GIU90" s="94"/>
      <c r="GIV90" s="94"/>
      <c r="GIW90" s="94"/>
      <c r="GIX90" s="94"/>
      <c r="GIY90" s="94"/>
      <c r="GIZ90" s="94"/>
      <c r="GJA90" s="94"/>
      <c r="GJB90" s="94"/>
      <c r="GJC90" s="94"/>
      <c r="GJD90" s="94"/>
      <c r="GJE90" s="94"/>
      <c r="GJF90" s="94"/>
      <c r="GJG90" s="94"/>
      <c r="GJH90" s="94"/>
      <c r="GJI90" s="94"/>
      <c r="GJJ90" s="94"/>
      <c r="GJK90" s="94"/>
      <c r="GJL90" s="94"/>
      <c r="GJM90" s="94"/>
      <c r="GJN90" s="94"/>
      <c r="GJO90" s="94"/>
      <c r="GJP90" s="94"/>
      <c r="GJQ90" s="94"/>
      <c r="GJR90" s="94"/>
      <c r="GJS90" s="94"/>
      <c r="GJT90" s="94"/>
      <c r="GJU90" s="94"/>
      <c r="GJV90" s="94"/>
      <c r="GJW90" s="94"/>
      <c r="GJX90" s="94"/>
      <c r="GJY90" s="94"/>
      <c r="GJZ90" s="94"/>
      <c r="GKA90" s="94"/>
      <c r="GKB90" s="94"/>
      <c r="GKC90" s="94"/>
      <c r="GKD90" s="94"/>
      <c r="GKE90" s="94"/>
      <c r="GKF90" s="94"/>
      <c r="GKG90" s="94"/>
      <c r="GKH90" s="94"/>
      <c r="GKI90" s="94"/>
      <c r="GKJ90" s="94"/>
      <c r="GKK90" s="94"/>
      <c r="GKL90" s="94"/>
      <c r="GKM90" s="94"/>
      <c r="GKN90" s="94"/>
      <c r="GKO90" s="94"/>
      <c r="GKP90" s="94"/>
      <c r="GKQ90" s="94"/>
      <c r="GKR90" s="94"/>
      <c r="GKS90" s="94"/>
      <c r="GKT90" s="94"/>
      <c r="GKU90" s="94"/>
      <c r="GKV90" s="94"/>
      <c r="GKW90" s="94"/>
      <c r="GKX90" s="94"/>
      <c r="GKY90" s="94"/>
      <c r="GKZ90" s="94"/>
      <c r="GLA90" s="94"/>
      <c r="GLB90" s="94"/>
      <c r="GLC90" s="94"/>
      <c r="GLD90" s="94"/>
      <c r="GLE90" s="94"/>
      <c r="GLF90" s="94"/>
      <c r="GLG90" s="94"/>
      <c r="GLH90" s="94"/>
      <c r="GLI90" s="94"/>
      <c r="GLJ90" s="94"/>
      <c r="GLK90" s="94"/>
      <c r="GLL90" s="94"/>
      <c r="GLM90" s="94"/>
      <c r="GLN90" s="94"/>
      <c r="GLO90" s="94"/>
      <c r="GLP90" s="94"/>
      <c r="GLQ90" s="94"/>
      <c r="GLR90" s="94"/>
      <c r="GLS90" s="94"/>
      <c r="GLT90" s="94"/>
      <c r="GLU90" s="94"/>
      <c r="GLV90" s="94"/>
      <c r="GLW90" s="94"/>
      <c r="GLX90" s="94"/>
      <c r="GLY90" s="94"/>
      <c r="GLZ90" s="94"/>
      <c r="GMA90" s="94"/>
      <c r="GMB90" s="94"/>
      <c r="GMC90" s="94"/>
      <c r="GMD90" s="94"/>
      <c r="GME90" s="94"/>
      <c r="GMF90" s="94"/>
      <c r="GMG90" s="94"/>
      <c r="GMH90" s="94"/>
      <c r="GMI90" s="94"/>
      <c r="GMJ90" s="94"/>
      <c r="GMK90" s="94"/>
      <c r="GML90" s="94"/>
      <c r="GMM90" s="94"/>
      <c r="GMN90" s="94"/>
      <c r="GMO90" s="94"/>
      <c r="GMP90" s="94"/>
      <c r="GMQ90" s="94"/>
      <c r="GMR90" s="94"/>
      <c r="GMS90" s="94"/>
      <c r="GMT90" s="94"/>
      <c r="GMU90" s="94"/>
      <c r="GMV90" s="94"/>
      <c r="GMW90" s="94"/>
      <c r="GMX90" s="94"/>
      <c r="GMY90" s="94"/>
      <c r="GMZ90" s="94"/>
      <c r="GNA90" s="94"/>
      <c r="GNB90" s="94"/>
      <c r="GNC90" s="94"/>
      <c r="GND90" s="94"/>
      <c r="GNE90" s="94"/>
      <c r="GNF90" s="94"/>
      <c r="GNG90" s="94"/>
      <c r="GNH90" s="94"/>
      <c r="GNI90" s="94"/>
      <c r="GNJ90" s="94"/>
      <c r="GNK90" s="94"/>
      <c r="GNL90" s="94"/>
      <c r="GNM90" s="94"/>
      <c r="GNN90" s="94"/>
      <c r="GNO90" s="94"/>
      <c r="GNP90" s="94"/>
      <c r="GNQ90" s="94"/>
      <c r="GNR90" s="94"/>
      <c r="GNS90" s="94"/>
      <c r="GNT90" s="94"/>
      <c r="GNU90" s="94"/>
      <c r="GNV90" s="94"/>
      <c r="GNW90" s="94"/>
      <c r="GNX90" s="94"/>
      <c r="GNY90" s="94"/>
      <c r="GNZ90" s="94"/>
      <c r="GOA90" s="94"/>
      <c r="GOB90" s="94"/>
      <c r="GOC90" s="94"/>
      <c r="GOD90" s="94"/>
      <c r="GOE90" s="94"/>
      <c r="GOF90" s="94"/>
      <c r="GOG90" s="94"/>
      <c r="GOH90" s="94"/>
      <c r="GOI90" s="94"/>
      <c r="GOJ90" s="94"/>
      <c r="GOK90" s="94"/>
      <c r="GOL90" s="94"/>
      <c r="GOM90" s="94"/>
      <c r="GON90" s="94"/>
      <c r="GOO90" s="94"/>
      <c r="GOP90" s="94"/>
      <c r="GOQ90" s="94"/>
      <c r="GOR90" s="94"/>
      <c r="GOS90" s="94"/>
      <c r="GOT90" s="94"/>
      <c r="GOU90" s="94"/>
      <c r="GOV90" s="94"/>
      <c r="GOW90" s="94"/>
      <c r="GOX90" s="94"/>
      <c r="GOY90" s="94"/>
      <c r="GOZ90" s="94"/>
      <c r="GPA90" s="94"/>
      <c r="GPB90" s="94"/>
      <c r="GPC90" s="94"/>
      <c r="GPD90" s="94"/>
      <c r="GPE90" s="94"/>
      <c r="GPF90" s="94"/>
      <c r="GPG90" s="94"/>
      <c r="GPH90" s="94"/>
      <c r="GPI90" s="94"/>
      <c r="GPJ90" s="94"/>
      <c r="GPK90" s="94"/>
      <c r="GPL90" s="94"/>
      <c r="GPM90" s="94"/>
      <c r="GPN90" s="94"/>
      <c r="GPO90" s="94"/>
      <c r="GPP90" s="94"/>
      <c r="GPQ90" s="94"/>
      <c r="GPR90" s="94"/>
      <c r="GPS90" s="94"/>
      <c r="GPT90" s="94"/>
      <c r="GPU90" s="94"/>
      <c r="GPV90" s="94"/>
      <c r="GPW90" s="94"/>
      <c r="GPX90" s="94"/>
      <c r="GPY90" s="94"/>
      <c r="GPZ90" s="94"/>
      <c r="GQA90" s="94"/>
      <c r="GQB90" s="94"/>
      <c r="GQC90" s="94"/>
      <c r="GQD90" s="94"/>
      <c r="GQE90" s="94"/>
      <c r="GQF90" s="94"/>
      <c r="GQG90" s="94"/>
      <c r="GQH90" s="94"/>
      <c r="GQI90" s="94"/>
      <c r="GQJ90" s="94"/>
      <c r="GQK90" s="94"/>
      <c r="GQL90" s="94"/>
      <c r="GQM90" s="94"/>
      <c r="GQN90" s="94"/>
      <c r="GQO90" s="94"/>
      <c r="GQP90" s="94"/>
      <c r="GQQ90" s="94"/>
      <c r="GQR90" s="94"/>
      <c r="GQS90" s="94"/>
      <c r="GQT90" s="94"/>
      <c r="GQU90" s="94"/>
      <c r="GQV90" s="94"/>
      <c r="GQW90" s="94"/>
      <c r="GQX90" s="94"/>
      <c r="GQY90" s="94"/>
      <c r="GQZ90" s="94"/>
      <c r="GRA90" s="94"/>
      <c r="GRB90" s="94"/>
      <c r="GRC90" s="94"/>
      <c r="GRD90" s="94"/>
      <c r="GRE90" s="94"/>
      <c r="GRF90" s="94"/>
      <c r="GRG90" s="94"/>
      <c r="GRH90" s="94"/>
      <c r="GRI90" s="94"/>
      <c r="GRJ90" s="94"/>
      <c r="GRK90" s="94"/>
      <c r="GRL90" s="94"/>
      <c r="GRM90" s="94"/>
      <c r="GRN90" s="94"/>
      <c r="GRO90" s="94"/>
      <c r="GRP90" s="94"/>
      <c r="GRQ90" s="94"/>
      <c r="GRR90" s="94"/>
      <c r="GRS90" s="94"/>
      <c r="GRT90" s="94"/>
      <c r="GRU90" s="94"/>
      <c r="GRV90" s="94"/>
      <c r="GRW90" s="94"/>
      <c r="GRX90" s="94"/>
      <c r="GRY90" s="94"/>
      <c r="GRZ90" s="94"/>
      <c r="GSA90" s="94"/>
      <c r="GSB90" s="94"/>
      <c r="GSC90" s="94"/>
      <c r="GSD90" s="94"/>
      <c r="GSE90" s="94"/>
      <c r="GSF90" s="94"/>
      <c r="GSG90" s="94"/>
      <c r="GSH90" s="94"/>
      <c r="GSI90" s="94"/>
      <c r="GSJ90" s="94"/>
      <c r="GSK90" s="94"/>
      <c r="GSL90" s="94"/>
      <c r="GSM90" s="94"/>
      <c r="GSN90" s="94"/>
      <c r="GSO90" s="94"/>
      <c r="GSP90" s="94"/>
      <c r="GSQ90" s="94"/>
      <c r="GSR90" s="94"/>
      <c r="GSS90" s="94"/>
      <c r="GST90" s="94"/>
      <c r="GSU90" s="94"/>
      <c r="GSV90" s="94"/>
      <c r="GSW90" s="94"/>
      <c r="GSX90" s="94"/>
      <c r="GSY90" s="94"/>
      <c r="GSZ90" s="94"/>
      <c r="GTA90" s="94"/>
      <c r="GTB90" s="94"/>
      <c r="GTC90" s="94"/>
      <c r="GTD90" s="94"/>
      <c r="GTE90" s="94"/>
      <c r="GTF90" s="94"/>
      <c r="GTG90" s="94"/>
      <c r="GTH90" s="94"/>
      <c r="GTI90" s="94"/>
      <c r="GTJ90" s="94"/>
      <c r="GTK90" s="94"/>
      <c r="GTL90" s="94"/>
      <c r="GTM90" s="94"/>
      <c r="GTN90" s="94"/>
      <c r="GTO90" s="94"/>
      <c r="GTP90" s="94"/>
      <c r="GTQ90" s="94"/>
      <c r="GTR90" s="94"/>
      <c r="GTS90" s="94"/>
      <c r="GTT90" s="94"/>
      <c r="GTU90" s="94"/>
      <c r="GTV90" s="94"/>
      <c r="GTW90" s="94"/>
      <c r="GTX90" s="94"/>
      <c r="GTY90" s="94"/>
      <c r="GTZ90" s="94"/>
      <c r="GUA90" s="94"/>
      <c r="GUB90" s="94"/>
      <c r="GUC90" s="94"/>
      <c r="GUD90" s="94"/>
      <c r="GUE90" s="94"/>
      <c r="GUF90" s="94"/>
      <c r="GUG90" s="94"/>
      <c r="GUH90" s="94"/>
      <c r="GUI90" s="94"/>
      <c r="GUJ90" s="94"/>
      <c r="GUK90" s="94"/>
      <c r="GUL90" s="94"/>
      <c r="GUM90" s="94"/>
      <c r="GUN90" s="94"/>
      <c r="GUO90" s="94"/>
      <c r="GUP90" s="94"/>
      <c r="GUQ90" s="94"/>
      <c r="GUR90" s="94"/>
      <c r="GUS90" s="94"/>
      <c r="GUT90" s="94"/>
      <c r="GUU90" s="94"/>
      <c r="GUV90" s="94"/>
      <c r="GUW90" s="94"/>
      <c r="GUX90" s="94"/>
      <c r="GUY90" s="94"/>
      <c r="GUZ90" s="94"/>
      <c r="GVA90" s="94"/>
      <c r="GVB90" s="94"/>
      <c r="GVC90" s="94"/>
      <c r="GVD90" s="94"/>
      <c r="GVE90" s="94"/>
      <c r="GVF90" s="94"/>
      <c r="GVG90" s="94"/>
      <c r="GVH90" s="94"/>
      <c r="GVI90" s="94"/>
      <c r="GVJ90" s="94"/>
      <c r="GVK90" s="94"/>
      <c r="GVL90" s="94"/>
      <c r="GVM90" s="94"/>
      <c r="GVN90" s="94"/>
      <c r="GVO90" s="94"/>
      <c r="GVP90" s="94"/>
      <c r="GVQ90" s="94"/>
      <c r="GVR90" s="94"/>
      <c r="GVS90" s="94"/>
      <c r="GVT90" s="94"/>
      <c r="GVU90" s="94"/>
      <c r="GVV90" s="94"/>
      <c r="GVW90" s="94"/>
      <c r="GVX90" s="94"/>
      <c r="GVY90" s="94"/>
      <c r="GVZ90" s="94"/>
      <c r="GWA90" s="94"/>
      <c r="GWB90" s="94"/>
      <c r="GWC90" s="94"/>
      <c r="GWD90" s="94"/>
      <c r="GWE90" s="94"/>
      <c r="GWF90" s="94"/>
      <c r="GWG90" s="94"/>
      <c r="GWH90" s="94"/>
      <c r="GWI90" s="94"/>
      <c r="GWJ90" s="94"/>
      <c r="GWK90" s="94"/>
      <c r="GWL90" s="94"/>
      <c r="GWM90" s="94"/>
      <c r="GWN90" s="94"/>
      <c r="GWO90" s="94"/>
      <c r="GWP90" s="94"/>
      <c r="GWQ90" s="94"/>
      <c r="GWR90" s="94"/>
      <c r="GWS90" s="94"/>
      <c r="GWT90" s="94"/>
      <c r="GWU90" s="94"/>
      <c r="GWV90" s="94"/>
      <c r="GWW90" s="94"/>
      <c r="GWX90" s="94"/>
      <c r="GWY90" s="94"/>
      <c r="GWZ90" s="94"/>
      <c r="GXA90" s="94"/>
      <c r="GXB90" s="94"/>
      <c r="GXC90" s="94"/>
      <c r="GXD90" s="94"/>
      <c r="GXE90" s="94"/>
      <c r="GXF90" s="94"/>
      <c r="GXG90" s="94"/>
      <c r="GXH90" s="94"/>
      <c r="GXI90" s="94"/>
      <c r="GXJ90" s="94"/>
      <c r="GXK90" s="94"/>
      <c r="GXL90" s="94"/>
      <c r="GXM90" s="94"/>
      <c r="GXN90" s="94"/>
      <c r="GXO90" s="94"/>
      <c r="GXP90" s="94"/>
      <c r="GXQ90" s="94"/>
      <c r="GXR90" s="94"/>
      <c r="GXS90" s="94"/>
      <c r="GXT90" s="94"/>
      <c r="GXU90" s="94"/>
      <c r="GXV90" s="94"/>
      <c r="GXW90" s="94"/>
      <c r="GXX90" s="94"/>
      <c r="GXY90" s="94"/>
      <c r="GXZ90" s="94"/>
      <c r="GYA90" s="94"/>
      <c r="GYB90" s="94"/>
      <c r="GYC90" s="94"/>
      <c r="GYD90" s="94"/>
      <c r="GYE90" s="94"/>
      <c r="GYF90" s="94"/>
      <c r="GYG90" s="94"/>
      <c r="GYH90" s="94"/>
      <c r="GYI90" s="94"/>
      <c r="GYJ90" s="94"/>
      <c r="GYK90" s="94"/>
      <c r="GYL90" s="94"/>
      <c r="GYM90" s="94"/>
      <c r="GYN90" s="94"/>
      <c r="GYO90" s="94"/>
      <c r="GYP90" s="94"/>
      <c r="GYQ90" s="94"/>
      <c r="GYR90" s="94"/>
      <c r="GYS90" s="94"/>
      <c r="GYT90" s="94"/>
      <c r="GYU90" s="94"/>
      <c r="GYV90" s="94"/>
      <c r="GYW90" s="94"/>
      <c r="GYX90" s="94"/>
      <c r="GYY90" s="94"/>
      <c r="GYZ90" s="94"/>
      <c r="GZA90" s="94"/>
      <c r="GZB90" s="94"/>
      <c r="GZC90" s="94"/>
      <c r="GZD90" s="94"/>
      <c r="GZE90" s="94"/>
      <c r="GZF90" s="94"/>
      <c r="GZG90" s="94"/>
      <c r="GZH90" s="94"/>
      <c r="GZI90" s="94"/>
      <c r="GZJ90" s="94"/>
      <c r="GZK90" s="94"/>
      <c r="GZL90" s="94"/>
      <c r="GZM90" s="94"/>
      <c r="GZN90" s="94"/>
      <c r="GZO90" s="94"/>
      <c r="GZP90" s="94"/>
      <c r="GZQ90" s="94"/>
      <c r="GZR90" s="94"/>
      <c r="GZS90" s="94"/>
      <c r="GZT90" s="94"/>
      <c r="GZU90" s="94"/>
      <c r="GZV90" s="94"/>
      <c r="GZW90" s="94"/>
      <c r="GZX90" s="94"/>
      <c r="GZY90" s="94"/>
      <c r="GZZ90" s="94"/>
      <c r="HAA90" s="94"/>
      <c r="HAB90" s="94"/>
      <c r="HAC90" s="94"/>
      <c r="HAD90" s="94"/>
      <c r="HAE90" s="94"/>
      <c r="HAF90" s="94"/>
      <c r="HAG90" s="94"/>
      <c r="HAH90" s="94"/>
      <c r="HAI90" s="94"/>
      <c r="HAJ90" s="94"/>
      <c r="HAK90" s="94"/>
      <c r="HAL90" s="94"/>
      <c r="HAM90" s="94"/>
      <c r="HAN90" s="94"/>
      <c r="HAO90" s="94"/>
      <c r="HAP90" s="94"/>
      <c r="HAQ90" s="94"/>
      <c r="HAR90" s="94"/>
      <c r="HAS90" s="94"/>
      <c r="HAT90" s="94"/>
      <c r="HAU90" s="94"/>
      <c r="HAV90" s="94"/>
      <c r="HAW90" s="94"/>
      <c r="HAX90" s="94"/>
      <c r="HAY90" s="94"/>
      <c r="HAZ90" s="94"/>
      <c r="HBA90" s="94"/>
      <c r="HBB90" s="94"/>
      <c r="HBC90" s="94"/>
      <c r="HBD90" s="94"/>
      <c r="HBE90" s="94"/>
      <c r="HBF90" s="94"/>
      <c r="HBG90" s="94"/>
      <c r="HBH90" s="94"/>
      <c r="HBI90" s="94"/>
      <c r="HBJ90" s="94"/>
      <c r="HBK90" s="94"/>
      <c r="HBL90" s="94"/>
      <c r="HBM90" s="94"/>
      <c r="HBN90" s="94"/>
      <c r="HBO90" s="94"/>
      <c r="HBP90" s="94"/>
      <c r="HBQ90" s="94"/>
      <c r="HBR90" s="94"/>
      <c r="HBS90" s="94"/>
      <c r="HBT90" s="94"/>
      <c r="HBU90" s="94"/>
      <c r="HBV90" s="94"/>
      <c r="HBW90" s="94"/>
      <c r="HBX90" s="94"/>
      <c r="HBY90" s="94"/>
      <c r="HBZ90" s="94"/>
      <c r="HCA90" s="94"/>
      <c r="HCB90" s="94"/>
      <c r="HCC90" s="94"/>
      <c r="HCD90" s="94"/>
      <c r="HCE90" s="94"/>
      <c r="HCF90" s="94"/>
      <c r="HCG90" s="94"/>
      <c r="HCH90" s="94"/>
      <c r="HCI90" s="94"/>
      <c r="HCJ90" s="94"/>
      <c r="HCK90" s="94"/>
      <c r="HCL90" s="94"/>
      <c r="HCM90" s="94"/>
      <c r="HCN90" s="94"/>
      <c r="HCO90" s="94"/>
      <c r="HCP90" s="94"/>
      <c r="HCQ90" s="94"/>
      <c r="HCR90" s="94"/>
      <c r="HCS90" s="94"/>
      <c r="HCT90" s="94"/>
      <c r="HCU90" s="94"/>
      <c r="HCV90" s="94"/>
      <c r="HCW90" s="94"/>
      <c r="HCX90" s="94"/>
      <c r="HCY90" s="94"/>
      <c r="HCZ90" s="94"/>
      <c r="HDA90" s="94"/>
      <c r="HDB90" s="94"/>
      <c r="HDC90" s="94"/>
      <c r="HDD90" s="94"/>
      <c r="HDE90" s="94"/>
      <c r="HDF90" s="94"/>
      <c r="HDG90" s="94"/>
      <c r="HDH90" s="94"/>
      <c r="HDI90" s="94"/>
      <c r="HDJ90" s="94"/>
      <c r="HDK90" s="94"/>
      <c r="HDL90" s="94"/>
      <c r="HDM90" s="94"/>
      <c r="HDN90" s="94"/>
      <c r="HDO90" s="94"/>
      <c r="HDP90" s="94"/>
      <c r="HDQ90" s="94"/>
      <c r="HDR90" s="94"/>
      <c r="HDS90" s="94"/>
      <c r="HDT90" s="94"/>
      <c r="HDU90" s="94"/>
      <c r="HDV90" s="94"/>
      <c r="HDW90" s="94"/>
      <c r="HDX90" s="94"/>
      <c r="HDY90" s="94"/>
      <c r="HDZ90" s="94"/>
      <c r="HEA90" s="94"/>
      <c r="HEB90" s="94"/>
      <c r="HEC90" s="94"/>
      <c r="HED90" s="94"/>
      <c r="HEE90" s="94"/>
      <c r="HEF90" s="94"/>
      <c r="HEG90" s="94"/>
      <c r="HEH90" s="94"/>
      <c r="HEI90" s="94"/>
      <c r="HEJ90" s="94"/>
      <c r="HEK90" s="94"/>
      <c r="HEL90" s="94"/>
      <c r="HEM90" s="94"/>
      <c r="HEN90" s="94"/>
      <c r="HEO90" s="94"/>
      <c r="HEP90" s="94"/>
      <c r="HEQ90" s="94"/>
      <c r="HER90" s="94"/>
      <c r="HES90" s="94"/>
      <c r="HET90" s="94"/>
      <c r="HEU90" s="94"/>
      <c r="HEV90" s="94"/>
      <c r="HEW90" s="94"/>
      <c r="HEX90" s="94"/>
      <c r="HEY90" s="94"/>
      <c r="HEZ90" s="94"/>
      <c r="HFA90" s="94"/>
      <c r="HFB90" s="94"/>
      <c r="HFC90" s="94"/>
      <c r="HFD90" s="94"/>
      <c r="HFE90" s="94"/>
      <c r="HFF90" s="94"/>
      <c r="HFG90" s="94"/>
      <c r="HFH90" s="94"/>
      <c r="HFI90" s="94"/>
      <c r="HFJ90" s="94"/>
      <c r="HFK90" s="94"/>
      <c r="HFL90" s="94"/>
      <c r="HFM90" s="94"/>
      <c r="HFN90" s="94"/>
      <c r="HFO90" s="94"/>
      <c r="HFP90" s="94"/>
      <c r="HFQ90" s="94"/>
      <c r="HFR90" s="94"/>
      <c r="HFS90" s="94"/>
      <c r="HFT90" s="94"/>
      <c r="HFU90" s="94"/>
      <c r="HFV90" s="94"/>
      <c r="HFW90" s="94"/>
      <c r="HFX90" s="94"/>
      <c r="HFY90" s="94"/>
      <c r="HFZ90" s="94"/>
      <c r="HGA90" s="94"/>
      <c r="HGB90" s="94"/>
      <c r="HGC90" s="94"/>
      <c r="HGD90" s="94"/>
      <c r="HGE90" s="94"/>
      <c r="HGF90" s="94"/>
      <c r="HGG90" s="94"/>
      <c r="HGH90" s="94"/>
      <c r="HGI90" s="94"/>
      <c r="HGJ90" s="94"/>
      <c r="HGK90" s="94"/>
      <c r="HGL90" s="94"/>
      <c r="HGM90" s="94"/>
      <c r="HGN90" s="94"/>
      <c r="HGO90" s="94"/>
      <c r="HGP90" s="94"/>
      <c r="HGQ90" s="94"/>
      <c r="HGR90" s="94"/>
      <c r="HGS90" s="94"/>
      <c r="HGT90" s="94"/>
      <c r="HGU90" s="94"/>
      <c r="HGV90" s="94"/>
      <c r="HGW90" s="94"/>
      <c r="HGX90" s="94"/>
      <c r="HGY90" s="94"/>
      <c r="HGZ90" s="94"/>
      <c r="HHA90" s="94"/>
      <c r="HHB90" s="94"/>
      <c r="HHC90" s="94"/>
      <c r="HHD90" s="94"/>
      <c r="HHE90" s="94"/>
      <c r="HHF90" s="94"/>
      <c r="HHG90" s="94"/>
      <c r="HHH90" s="94"/>
      <c r="HHI90" s="94"/>
      <c r="HHJ90" s="94"/>
      <c r="HHK90" s="94"/>
      <c r="HHL90" s="94"/>
      <c r="HHM90" s="94"/>
      <c r="HHN90" s="94"/>
      <c r="HHO90" s="94"/>
      <c r="HHP90" s="94"/>
      <c r="HHQ90" s="94"/>
      <c r="HHR90" s="94"/>
      <c r="HHS90" s="94"/>
      <c r="HHT90" s="94"/>
      <c r="HHU90" s="94"/>
      <c r="HHV90" s="94"/>
      <c r="HHW90" s="94"/>
      <c r="HHX90" s="94"/>
      <c r="HHY90" s="94"/>
      <c r="HHZ90" s="94"/>
      <c r="HIA90" s="94"/>
      <c r="HIB90" s="94"/>
      <c r="HIC90" s="94"/>
      <c r="HID90" s="94"/>
      <c r="HIE90" s="94"/>
      <c r="HIF90" s="94"/>
      <c r="HIG90" s="94"/>
      <c r="HIH90" s="94"/>
      <c r="HII90" s="94"/>
      <c r="HIJ90" s="94"/>
      <c r="HIK90" s="94"/>
      <c r="HIL90" s="94"/>
      <c r="HIM90" s="94"/>
      <c r="HIN90" s="94"/>
      <c r="HIO90" s="94"/>
      <c r="HIP90" s="94"/>
      <c r="HIQ90" s="94"/>
      <c r="HIR90" s="94"/>
      <c r="HIS90" s="94"/>
      <c r="HIT90" s="94"/>
      <c r="HIU90" s="94"/>
      <c r="HIV90" s="94"/>
      <c r="HIW90" s="94"/>
      <c r="HIX90" s="94"/>
      <c r="HIY90" s="94"/>
      <c r="HIZ90" s="94"/>
      <c r="HJA90" s="94"/>
      <c r="HJB90" s="94"/>
      <c r="HJC90" s="94"/>
      <c r="HJD90" s="94"/>
      <c r="HJE90" s="94"/>
      <c r="HJF90" s="94"/>
      <c r="HJG90" s="94"/>
      <c r="HJH90" s="94"/>
      <c r="HJI90" s="94"/>
      <c r="HJJ90" s="94"/>
      <c r="HJK90" s="94"/>
      <c r="HJL90" s="94"/>
      <c r="HJM90" s="94"/>
      <c r="HJN90" s="94"/>
      <c r="HJO90" s="94"/>
      <c r="HJP90" s="94"/>
      <c r="HJQ90" s="94"/>
      <c r="HJR90" s="94"/>
      <c r="HJS90" s="94"/>
      <c r="HJT90" s="94"/>
      <c r="HJU90" s="94"/>
      <c r="HJV90" s="94"/>
      <c r="HJW90" s="94"/>
      <c r="HJX90" s="94"/>
      <c r="HJY90" s="94"/>
      <c r="HJZ90" s="94"/>
      <c r="HKA90" s="94"/>
      <c r="HKB90" s="94"/>
      <c r="HKC90" s="94"/>
      <c r="HKD90" s="94"/>
      <c r="HKE90" s="94"/>
      <c r="HKF90" s="94"/>
      <c r="HKG90" s="94"/>
      <c r="HKH90" s="94"/>
      <c r="HKI90" s="94"/>
      <c r="HKJ90" s="94"/>
      <c r="HKK90" s="94"/>
      <c r="HKL90" s="94"/>
      <c r="HKM90" s="94"/>
      <c r="HKN90" s="94"/>
      <c r="HKO90" s="94"/>
      <c r="HKP90" s="94"/>
      <c r="HKQ90" s="94"/>
      <c r="HKR90" s="94"/>
      <c r="HKS90" s="94"/>
      <c r="HKT90" s="94"/>
      <c r="HKU90" s="94"/>
      <c r="HKV90" s="94"/>
      <c r="HKW90" s="94"/>
      <c r="HKX90" s="94"/>
      <c r="HKY90" s="94"/>
      <c r="HKZ90" s="94"/>
      <c r="HLA90" s="94"/>
      <c r="HLB90" s="94"/>
      <c r="HLC90" s="94"/>
      <c r="HLD90" s="94"/>
      <c r="HLE90" s="94"/>
      <c r="HLF90" s="94"/>
      <c r="HLG90" s="94"/>
      <c r="HLH90" s="94"/>
      <c r="HLI90" s="94"/>
      <c r="HLJ90" s="94"/>
      <c r="HLK90" s="94"/>
      <c r="HLL90" s="94"/>
      <c r="HLM90" s="94"/>
      <c r="HLN90" s="94"/>
      <c r="HLO90" s="94"/>
      <c r="HLP90" s="94"/>
      <c r="HLQ90" s="94"/>
      <c r="HLR90" s="94"/>
      <c r="HLS90" s="94"/>
      <c r="HLT90" s="94"/>
      <c r="HLU90" s="94"/>
      <c r="HLV90" s="94"/>
      <c r="HLW90" s="94"/>
      <c r="HLX90" s="94"/>
      <c r="HLY90" s="94"/>
      <c r="HLZ90" s="94"/>
      <c r="HMA90" s="94"/>
      <c r="HMB90" s="94"/>
      <c r="HMC90" s="94"/>
      <c r="HMD90" s="94"/>
      <c r="HME90" s="94"/>
      <c r="HMF90" s="94"/>
      <c r="HMG90" s="94"/>
      <c r="HMH90" s="94"/>
      <c r="HMI90" s="94"/>
      <c r="HMJ90" s="94"/>
      <c r="HMK90" s="94"/>
      <c r="HML90" s="94"/>
      <c r="HMM90" s="94"/>
      <c r="HMN90" s="94"/>
      <c r="HMO90" s="94"/>
      <c r="HMP90" s="94"/>
      <c r="HMQ90" s="94"/>
      <c r="HMR90" s="94"/>
      <c r="HMS90" s="94"/>
      <c r="HMT90" s="94"/>
      <c r="HMU90" s="94"/>
      <c r="HMV90" s="94"/>
      <c r="HMW90" s="94"/>
      <c r="HMX90" s="94"/>
      <c r="HMY90" s="94"/>
      <c r="HMZ90" s="94"/>
      <c r="HNA90" s="94"/>
      <c r="HNB90" s="94"/>
      <c r="HNC90" s="94"/>
      <c r="HND90" s="94"/>
      <c r="HNE90" s="94"/>
      <c r="HNF90" s="94"/>
      <c r="HNG90" s="94"/>
      <c r="HNH90" s="94"/>
      <c r="HNI90" s="94"/>
      <c r="HNJ90" s="94"/>
      <c r="HNK90" s="94"/>
      <c r="HNL90" s="94"/>
      <c r="HNM90" s="94"/>
      <c r="HNN90" s="94"/>
      <c r="HNO90" s="94"/>
      <c r="HNP90" s="94"/>
      <c r="HNQ90" s="94"/>
      <c r="HNR90" s="94"/>
      <c r="HNS90" s="94"/>
      <c r="HNT90" s="94"/>
      <c r="HNU90" s="94"/>
      <c r="HNV90" s="94"/>
      <c r="HNW90" s="94"/>
      <c r="HNX90" s="94"/>
      <c r="HNY90" s="94"/>
      <c r="HNZ90" s="94"/>
      <c r="HOA90" s="94"/>
      <c r="HOB90" s="94"/>
      <c r="HOC90" s="94"/>
      <c r="HOD90" s="94"/>
      <c r="HOE90" s="94"/>
      <c r="HOF90" s="94"/>
      <c r="HOG90" s="94"/>
      <c r="HOH90" s="94"/>
      <c r="HOI90" s="94"/>
      <c r="HOJ90" s="94"/>
      <c r="HOK90" s="94"/>
      <c r="HOL90" s="94"/>
      <c r="HOM90" s="94"/>
      <c r="HON90" s="94"/>
      <c r="HOO90" s="94"/>
      <c r="HOP90" s="94"/>
      <c r="HOQ90" s="94"/>
      <c r="HOR90" s="94"/>
      <c r="HOS90" s="94"/>
      <c r="HOT90" s="94"/>
      <c r="HOU90" s="94"/>
      <c r="HOV90" s="94"/>
      <c r="HOW90" s="94"/>
      <c r="HOX90" s="94"/>
      <c r="HOY90" s="94"/>
      <c r="HOZ90" s="94"/>
      <c r="HPA90" s="94"/>
      <c r="HPB90" s="94"/>
      <c r="HPC90" s="94"/>
      <c r="HPD90" s="94"/>
      <c r="HPE90" s="94"/>
      <c r="HPF90" s="94"/>
      <c r="HPG90" s="94"/>
      <c r="HPH90" s="94"/>
      <c r="HPI90" s="94"/>
      <c r="HPJ90" s="94"/>
      <c r="HPK90" s="94"/>
      <c r="HPL90" s="94"/>
      <c r="HPM90" s="94"/>
      <c r="HPN90" s="94"/>
      <c r="HPO90" s="94"/>
      <c r="HPP90" s="94"/>
      <c r="HPQ90" s="94"/>
      <c r="HPR90" s="94"/>
      <c r="HPS90" s="94"/>
      <c r="HPT90" s="94"/>
      <c r="HPU90" s="94"/>
      <c r="HPV90" s="94"/>
      <c r="HPW90" s="94"/>
      <c r="HPX90" s="94"/>
      <c r="HPY90" s="94"/>
      <c r="HPZ90" s="94"/>
      <c r="HQA90" s="94"/>
      <c r="HQB90" s="94"/>
      <c r="HQC90" s="94"/>
      <c r="HQD90" s="94"/>
      <c r="HQE90" s="94"/>
      <c r="HQF90" s="94"/>
      <c r="HQG90" s="94"/>
      <c r="HQH90" s="94"/>
      <c r="HQI90" s="94"/>
      <c r="HQJ90" s="94"/>
      <c r="HQK90" s="94"/>
      <c r="HQL90" s="94"/>
      <c r="HQM90" s="94"/>
      <c r="HQN90" s="94"/>
      <c r="HQO90" s="94"/>
      <c r="HQP90" s="94"/>
      <c r="HQQ90" s="94"/>
      <c r="HQR90" s="94"/>
      <c r="HQS90" s="94"/>
      <c r="HQT90" s="94"/>
      <c r="HQU90" s="94"/>
      <c r="HQV90" s="94"/>
      <c r="HQW90" s="94"/>
      <c r="HQX90" s="94"/>
      <c r="HQY90" s="94"/>
      <c r="HQZ90" s="94"/>
      <c r="HRA90" s="94"/>
      <c r="HRB90" s="94"/>
      <c r="HRC90" s="94"/>
      <c r="HRD90" s="94"/>
      <c r="HRE90" s="94"/>
      <c r="HRF90" s="94"/>
      <c r="HRG90" s="94"/>
      <c r="HRH90" s="94"/>
      <c r="HRI90" s="94"/>
      <c r="HRJ90" s="94"/>
      <c r="HRK90" s="94"/>
      <c r="HRL90" s="94"/>
      <c r="HRM90" s="94"/>
      <c r="HRN90" s="94"/>
      <c r="HRO90" s="94"/>
      <c r="HRP90" s="94"/>
      <c r="HRQ90" s="94"/>
      <c r="HRR90" s="94"/>
      <c r="HRS90" s="94"/>
      <c r="HRT90" s="94"/>
      <c r="HRU90" s="94"/>
      <c r="HRV90" s="94"/>
      <c r="HRW90" s="94"/>
      <c r="HRX90" s="94"/>
      <c r="HRY90" s="94"/>
      <c r="HRZ90" s="94"/>
      <c r="HSA90" s="94"/>
      <c r="HSB90" s="94"/>
      <c r="HSC90" s="94"/>
      <c r="HSD90" s="94"/>
      <c r="HSE90" s="94"/>
      <c r="HSF90" s="94"/>
      <c r="HSG90" s="94"/>
      <c r="HSH90" s="94"/>
      <c r="HSI90" s="94"/>
      <c r="HSJ90" s="94"/>
      <c r="HSK90" s="94"/>
      <c r="HSL90" s="94"/>
      <c r="HSM90" s="94"/>
      <c r="HSN90" s="94"/>
      <c r="HSO90" s="94"/>
      <c r="HSP90" s="94"/>
      <c r="HSQ90" s="94"/>
      <c r="HSR90" s="94"/>
      <c r="HSS90" s="94"/>
      <c r="HST90" s="94"/>
      <c r="HSU90" s="94"/>
      <c r="HSV90" s="94"/>
      <c r="HSW90" s="94"/>
      <c r="HSX90" s="94"/>
      <c r="HSY90" s="94"/>
      <c r="HSZ90" s="94"/>
      <c r="HTA90" s="94"/>
      <c r="HTB90" s="94"/>
      <c r="HTC90" s="94"/>
      <c r="HTD90" s="94"/>
      <c r="HTE90" s="94"/>
      <c r="HTF90" s="94"/>
      <c r="HTG90" s="94"/>
      <c r="HTH90" s="94"/>
      <c r="HTI90" s="94"/>
      <c r="HTJ90" s="94"/>
      <c r="HTK90" s="94"/>
      <c r="HTL90" s="94"/>
      <c r="HTM90" s="94"/>
      <c r="HTN90" s="94"/>
      <c r="HTO90" s="94"/>
      <c r="HTP90" s="94"/>
      <c r="HTQ90" s="94"/>
      <c r="HTR90" s="94"/>
      <c r="HTS90" s="94"/>
      <c r="HTT90" s="94"/>
      <c r="HTU90" s="94"/>
      <c r="HTV90" s="94"/>
      <c r="HTW90" s="94"/>
      <c r="HTX90" s="94"/>
      <c r="HTY90" s="94"/>
      <c r="HTZ90" s="94"/>
      <c r="HUA90" s="94"/>
      <c r="HUB90" s="94"/>
      <c r="HUC90" s="94"/>
      <c r="HUD90" s="94"/>
      <c r="HUE90" s="94"/>
      <c r="HUF90" s="94"/>
      <c r="HUG90" s="94"/>
      <c r="HUH90" s="94"/>
      <c r="HUI90" s="94"/>
      <c r="HUJ90" s="94"/>
      <c r="HUK90" s="94"/>
      <c r="HUL90" s="94"/>
      <c r="HUM90" s="94"/>
      <c r="HUN90" s="94"/>
      <c r="HUO90" s="94"/>
      <c r="HUP90" s="94"/>
      <c r="HUQ90" s="94"/>
      <c r="HUR90" s="94"/>
      <c r="HUS90" s="94"/>
      <c r="HUT90" s="94"/>
      <c r="HUU90" s="94"/>
      <c r="HUV90" s="94"/>
      <c r="HUW90" s="94"/>
      <c r="HUX90" s="94"/>
      <c r="HUY90" s="94"/>
      <c r="HUZ90" s="94"/>
      <c r="HVA90" s="94"/>
      <c r="HVB90" s="94"/>
      <c r="HVC90" s="94"/>
      <c r="HVD90" s="94"/>
      <c r="HVE90" s="94"/>
      <c r="HVF90" s="94"/>
      <c r="HVG90" s="94"/>
      <c r="HVH90" s="94"/>
      <c r="HVI90" s="94"/>
      <c r="HVJ90" s="94"/>
      <c r="HVK90" s="94"/>
      <c r="HVL90" s="94"/>
      <c r="HVM90" s="94"/>
      <c r="HVN90" s="94"/>
      <c r="HVO90" s="94"/>
      <c r="HVP90" s="94"/>
      <c r="HVQ90" s="94"/>
      <c r="HVR90" s="94"/>
      <c r="HVS90" s="94"/>
      <c r="HVT90" s="94"/>
      <c r="HVU90" s="94"/>
      <c r="HVV90" s="94"/>
      <c r="HVW90" s="94"/>
      <c r="HVX90" s="94"/>
      <c r="HVY90" s="94"/>
      <c r="HVZ90" s="94"/>
      <c r="HWA90" s="94"/>
      <c r="HWB90" s="94"/>
      <c r="HWC90" s="94"/>
      <c r="HWD90" s="94"/>
      <c r="HWE90" s="94"/>
      <c r="HWF90" s="94"/>
      <c r="HWG90" s="94"/>
      <c r="HWH90" s="94"/>
      <c r="HWI90" s="94"/>
      <c r="HWJ90" s="94"/>
      <c r="HWK90" s="94"/>
      <c r="HWL90" s="94"/>
      <c r="HWM90" s="94"/>
      <c r="HWN90" s="94"/>
      <c r="HWO90" s="94"/>
      <c r="HWP90" s="94"/>
      <c r="HWQ90" s="94"/>
      <c r="HWR90" s="94"/>
      <c r="HWS90" s="94"/>
      <c r="HWT90" s="94"/>
      <c r="HWU90" s="94"/>
      <c r="HWV90" s="94"/>
      <c r="HWW90" s="94"/>
      <c r="HWX90" s="94"/>
      <c r="HWY90" s="94"/>
      <c r="HWZ90" s="94"/>
      <c r="HXA90" s="94"/>
      <c r="HXB90" s="94"/>
      <c r="HXC90" s="94"/>
      <c r="HXD90" s="94"/>
      <c r="HXE90" s="94"/>
      <c r="HXF90" s="94"/>
      <c r="HXG90" s="94"/>
      <c r="HXH90" s="94"/>
      <c r="HXI90" s="94"/>
      <c r="HXJ90" s="94"/>
      <c r="HXK90" s="94"/>
      <c r="HXL90" s="94"/>
      <c r="HXM90" s="94"/>
      <c r="HXN90" s="94"/>
      <c r="HXO90" s="94"/>
      <c r="HXP90" s="94"/>
      <c r="HXQ90" s="94"/>
      <c r="HXR90" s="94"/>
      <c r="HXS90" s="94"/>
      <c r="HXT90" s="94"/>
      <c r="HXU90" s="94"/>
      <c r="HXV90" s="94"/>
      <c r="HXW90" s="94"/>
      <c r="HXX90" s="94"/>
      <c r="HXY90" s="94"/>
      <c r="HXZ90" s="94"/>
      <c r="HYA90" s="94"/>
      <c r="HYB90" s="94"/>
      <c r="HYC90" s="94"/>
      <c r="HYD90" s="94"/>
      <c r="HYE90" s="94"/>
      <c r="HYF90" s="94"/>
      <c r="HYG90" s="94"/>
      <c r="HYH90" s="94"/>
      <c r="HYI90" s="94"/>
      <c r="HYJ90" s="94"/>
      <c r="HYK90" s="94"/>
      <c r="HYL90" s="94"/>
      <c r="HYM90" s="94"/>
      <c r="HYN90" s="94"/>
      <c r="HYO90" s="94"/>
      <c r="HYP90" s="94"/>
      <c r="HYQ90" s="94"/>
      <c r="HYR90" s="94"/>
      <c r="HYS90" s="94"/>
      <c r="HYT90" s="94"/>
      <c r="HYU90" s="94"/>
      <c r="HYV90" s="94"/>
      <c r="HYW90" s="94"/>
      <c r="HYX90" s="94"/>
      <c r="HYY90" s="94"/>
      <c r="HYZ90" s="94"/>
      <c r="HZA90" s="94"/>
      <c r="HZB90" s="94"/>
      <c r="HZC90" s="94"/>
      <c r="HZD90" s="94"/>
      <c r="HZE90" s="94"/>
      <c r="HZF90" s="94"/>
      <c r="HZG90" s="94"/>
      <c r="HZH90" s="94"/>
      <c r="HZI90" s="94"/>
      <c r="HZJ90" s="94"/>
      <c r="HZK90" s="94"/>
      <c r="HZL90" s="94"/>
      <c r="HZM90" s="94"/>
      <c r="HZN90" s="94"/>
      <c r="HZO90" s="94"/>
      <c r="HZP90" s="94"/>
      <c r="HZQ90" s="94"/>
      <c r="HZR90" s="94"/>
      <c r="HZS90" s="94"/>
      <c r="HZT90" s="94"/>
      <c r="HZU90" s="94"/>
      <c r="HZV90" s="94"/>
      <c r="HZW90" s="94"/>
      <c r="HZX90" s="94"/>
      <c r="HZY90" s="94"/>
      <c r="HZZ90" s="94"/>
      <c r="IAA90" s="94"/>
      <c r="IAB90" s="94"/>
      <c r="IAC90" s="94"/>
      <c r="IAD90" s="94"/>
      <c r="IAE90" s="94"/>
      <c r="IAF90" s="94"/>
      <c r="IAG90" s="94"/>
      <c r="IAH90" s="94"/>
      <c r="IAI90" s="94"/>
      <c r="IAJ90" s="94"/>
      <c r="IAK90" s="94"/>
      <c r="IAL90" s="94"/>
      <c r="IAM90" s="94"/>
      <c r="IAN90" s="94"/>
      <c r="IAO90" s="94"/>
      <c r="IAP90" s="94"/>
      <c r="IAQ90" s="94"/>
      <c r="IAR90" s="94"/>
      <c r="IAS90" s="94"/>
      <c r="IAT90" s="94"/>
      <c r="IAU90" s="94"/>
      <c r="IAV90" s="94"/>
      <c r="IAW90" s="94"/>
      <c r="IAX90" s="94"/>
      <c r="IAY90" s="94"/>
      <c r="IAZ90" s="94"/>
      <c r="IBA90" s="94"/>
      <c r="IBB90" s="94"/>
      <c r="IBC90" s="94"/>
      <c r="IBD90" s="94"/>
      <c r="IBE90" s="94"/>
      <c r="IBF90" s="94"/>
      <c r="IBG90" s="94"/>
      <c r="IBH90" s="94"/>
      <c r="IBI90" s="94"/>
      <c r="IBJ90" s="94"/>
      <c r="IBK90" s="94"/>
      <c r="IBL90" s="94"/>
      <c r="IBM90" s="94"/>
      <c r="IBN90" s="94"/>
      <c r="IBO90" s="94"/>
      <c r="IBP90" s="94"/>
      <c r="IBQ90" s="94"/>
      <c r="IBR90" s="94"/>
      <c r="IBS90" s="94"/>
      <c r="IBT90" s="94"/>
      <c r="IBU90" s="94"/>
      <c r="IBV90" s="94"/>
      <c r="IBW90" s="94"/>
      <c r="IBX90" s="94"/>
      <c r="IBY90" s="94"/>
      <c r="IBZ90" s="94"/>
      <c r="ICA90" s="94"/>
      <c r="ICB90" s="94"/>
      <c r="ICC90" s="94"/>
      <c r="ICD90" s="94"/>
      <c r="ICE90" s="94"/>
      <c r="ICF90" s="94"/>
      <c r="ICG90" s="94"/>
      <c r="ICH90" s="94"/>
      <c r="ICI90" s="94"/>
      <c r="ICJ90" s="94"/>
      <c r="ICK90" s="94"/>
      <c r="ICL90" s="94"/>
      <c r="ICM90" s="94"/>
      <c r="ICN90" s="94"/>
      <c r="ICO90" s="94"/>
      <c r="ICP90" s="94"/>
      <c r="ICQ90" s="94"/>
      <c r="ICR90" s="94"/>
      <c r="ICS90" s="94"/>
      <c r="ICT90" s="94"/>
      <c r="ICU90" s="94"/>
      <c r="ICV90" s="94"/>
      <c r="ICW90" s="94"/>
      <c r="ICX90" s="94"/>
      <c r="ICY90" s="94"/>
      <c r="ICZ90" s="94"/>
      <c r="IDA90" s="94"/>
      <c r="IDB90" s="94"/>
      <c r="IDC90" s="94"/>
      <c r="IDD90" s="94"/>
      <c r="IDE90" s="94"/>
      <c r="IDF90" s="94"/>
      <c r="IDG90" s="94"/>
      <c r="IDH90" s="94"/>
      <c r="IDI90" s="94"/>
      <c r="IDJ90" s="94"/>
      <c r="IDK90" s="94"/>
      <c r="IDL90" s="94"/>
      <c r="IDM90" s="94"/>
      <c r="IDN90" s="94"/>
      <c r="IDO90" s="94"/>
      <c r="IDP90" s="94"/>
      <c r="IDQ90" s="94"/>
      <c r="IDR90" s="94"/>
      <c r="IDS90" s="94"/>
      <c r="IDT90" s="94"/>
      <c r="IDU90" s="94"/>
      <c r="IDV90" s="94"/>
      <c r="IDW90" s="94"/>
      <c r="IDX90" s="94"/>
      <c r="IDY90" s="94"/>
      <c r="IDZ90" s="94"/>
      <c r="IEA90" s="94"/>
      <c r="IEB90" s="94"/>
      <c r="IEC90" s="94"/>
      <c r="IED90" s="94"/>
      <c r="IEE90" s="94"/>
      <c r="IEF90" s="94"/>
      <c r="IEG90" s="94"/>
      <c r="IEH90" s="94"/>
      <c r="IEI90" s="94"/>
      <c r="IEJ90" s="94"/>
      <c r="IEK90" s="94"/>
      <c r="IEL90" s="94"/>
      <c r="IEM90" s="94"/>
      <c r="IEN90" s="94"/>
      <c r="IEO90" s="94"/>
      <c r="IEP90" s="94"/>
      <c r="IEQ90" s="94"/>
      <c r="IER90" s="94"/>
      <c r="IES90" s="94"/>
      <c r="IET90" s="94"/>
      <c r="IEU90" s="94"/>
      <c r="IEV90" s="94"/>
      <c r="IEW90" s="94"/>
      <c r="IEX90" s="94"/>
      <c r="IEY90" s="94"/>
      <c r="IEZ90" s="94"/>
      <c r="IFA90" s="94"/>
      <c r="IFB90" s="94"/>
      <c r="IFC90" s="94"/>
      <c r="IFD90" s="94"/>
      <c r="IFE90" s="94"/>
      <c r="IFF90" s="94"/>
      <c r="IFG90" s="94"/>
      <c r="IFH90" s="94"/>
      <c r="IFI90" s="94"/>
      <c r="IFJ90" s="94"/>
      <c r="IFK90" s="94"/>
      <c r="IFL90" s="94"/>
      <c r="IFM90" s="94"/>
      <c r="IFN90" s="94"/>
      <c r="IFO90" s="94"/>
      <c r="IFP90" s="94"/>
      <c r="IFQ90" s="94"/>
      <c r="IFR90" s="94"/>
      <c r="IFS90" s="94"/>
      <c r="IFT90" s="94"/>
      <c r="IFU90" s="94"/>
      <c r="IFV90" s="94"/>
      <c r="IFW90" s="94"/>
      <c r="IFX90" s="94"/>
      <c r="IFY90" s="94"/>
      <c r="IFZ90" s="94"/>
      <c r="IGA90" s="94"/>
      <c r="IGB90" s="94"/>
      <c r="IGC90" s="94"/>
      <c r="IGD90" s="94"/>
      <c r="IGE90" s="94"/>
      <c r="IGF90" s="94"/>
      <c r="IGG90" s="94"/>
      <c r="IGH90" s="94"/>
      <c r="IGI90" s="94"/>
      <c r="IGJ90" s="94"/>
      <c r="IGK90" s="94"/>
      <c r="IGL90" s="94"/>
      <c r="IGM90" s="94"/>
      <c r="IGN90" s="94"/>
      <c r="IGO90" s="94"/>
      <c r="IGP90" s="94"/>
      <c r="IGQ90" s="94"/>
      <c r="IGR90" s="94"/>
      <c r="IGS90" s="94"/>
      <c r="IGT90" s="94"/>
      <c r="IGU90" s="94"/>
      <c r="IGV90" s="94"/>
      <c r="IGW90" s="94"/>
      <c r="IGX90" s="94"/>
      <c r="IGY90" s="94"/>
      <c r="IGZ90" s="94"/>
      <c r="IHA90" s="94"/>
      <c r="IHB90" s="94"/>
      <c r="IHC90" s="94"/>
      <c r="IHD90" s="94"/>
      <c r="IHE90" s="94"/>
      <c r="IHF90" s="94"/>
      <c r="IHG90" s="94"/>
      <c r="IHH90" s="94"/>
      <c r="IHI90" s="94"/>
      <c r="IHJ90" s="94"/>
      <c r="IHK90" s="94"/>
      <c r="IHL90" s="94"/>
      <c r="IHM90" s="94"/>
      <c r="IHN90" s="94"/>
      <c r="IHO90" s="94"/>
      <c r="IHP90" s="94"/>
      <c r="IHQ90" s="94"/>
      <c r="IHR90" s="94"/>
      <c r="IHS90" s="94"/>
      <c r="IHT90" s="94"/>
      <c r="IHU90" s="94"/>
      <c r="IHV90" s="94"/>
      <c r="IHW90" s="94"/>
      <c r="IHX90" s="94"/>
      <c r="IHY90" s="94"/>
      <c r="IHZ90" s="94"/>
      <c r="IIA90" s="94"/>
      <c r="IIB90" s="94"/>
      <c r="IIC90" s="94"/>
      <c r="IID90" s="94"/>
      <c r="IIE90" s="94"/>
      <c r="IIF90" s="94"/>
      <c r="IIG90" s="94"/>
      <c r="IIH90" s="94"/>
      <c r="III90" s="94"/>
      <c r="IIJ90" s="94"/>
      <c r="IIK90" s="94"/>
      <c r="IIL90" s="94"/>
      <c r="IIM90" s="94"/>
      <c r="IIN90" s="94"/>
      <c r="IIO90" s="94"/>
      <c r="IIP90" s="94"/>
      <c r="IIQ90" s="94"/>
      <c r="IIR90" s="94"/>
      <c r="IIS90" s="94"/>
      <c r="IIT90" s="94"/>
      <c r="IIU90" s="94"/>
      <c r="IIV90" s="94"/>
      <c r="IIW90" s="94"/>
      <c r="IIX90" s="94"/>
      <c r="IIY90" s="94"/>
      <c r="IIZ90" s="94"/>
      <c r="IJA90" s="94"/>
      <c r="IJB90" s="94"/>
      <c r="IJC90" s="94"/>
      <c r="IJD90" s="94"/>
      <c r="IJE90" s="94"/>
      <c r="IJF90" s="94"/>
      <c r="IJG90" s="94"/>
      <c r="IJH90" s="94"/>
      <c r="IJI90" s="94"/>
      <c r="IJJ90" s="94"/>
      <c r="IJK90" s="94"/>
      <c r="IJL90" s="94"/>
      <c r="IJM90" s="94"/>
      <c r="IJN90" s="94"/>
      <c r="IJO90" s="94"/>
      <c r="IJP90" s="94"/>
      <c r="IJQ90" s="94"/>
      <c r="IJR90" s="94"/>
      <c r="IJS90" s="94"/>
      <c r="IJT90" s="94"/>
      <c r="IJU90" s="94"/>
      <c r="IJV90" s="94"/>
      <c r="IJW90" s="94"/>
      <c r="IJX90" s="94"/>
      <c r="IJY90" s="94"/>
      <c r="IJZ90" s="94"/>
      <c r="IKA90" s="94"/>
      <c r="IKB90" s="94"/>
      <c r="IKC90" s="94"/>
      <c r="IKD90" s="94"/>
      <c r="IKE90" s="94"/>
      <c r="IKF90" s="94"/>
      <c r="IKG90" s="94"/>
      <c r="IKH90" s="94"/>
      <c r="IKI90" s="94"/>
      <c r="IKJ90" s="94"/>
      <c r="IKK90" s="94"/>
      <c r="IKL90" s="94"/>
      <c r="IKM90" s="94"/>
      <c r="IKN90" s="94"/>
      <c r="IKO90" s="94"/>
      <c r="IKP90" s="94"/>
      <c r="IKQ90" s="94"/>
      <c r="IKR90" s="94"/>
      <c r="IKS90" s="94"/>
      <c r="IKT90" s="94"/>
      <c r="IKU90" s="94"/>
      <c r="IKV90" s="94"/>
      <c r="IKW90" s="94"/>
      <c r="IKX90" s="94"/>
      <c r="IKY90" s="94"/>
      <c r="IKZ90" s="94"/>
      <c r="ILA90" s="94"/>
      <c r="ILB90" s="94"/>
      <c r="ILC90" s="94"/>
      <c r="ILD90" s="94"/>
      <c r="ILE90" s="94"/>
      <c r="ILF90" s="94"/>
      <c r="ILG90" s="94"/>
      <c r="ILH90" s="94"/>
      <c r="ILI90" s="94"/>
      <c r="ILJ90" s="94"/>
      <c r="ILK90" s="94"/>
      <c r="ILL90" s="94"/>
      <c r="ILM90" s="94"/>
      <c r="ILN90" s="94"/>
      <c r="ILO90" s="94"/>
      <c r="ILP90" s="94"/>
      <c r="ILQ90" s="94"/>
      <c r="ILR90" s="94"/>
      <c r="ILS90" s="94"/>
      <c r="ILT90" s="94"/>
      <c r="ILU90" s="94"/>
      <c r="ILV90" s="94"/>
      <c r="ILW90" s="94"/>
      <c r="ILX90" s="94"/>
      <c r="ILY90" s="94"/>
      <c r="ILZ90" s="94"/>
      <c r="IMA90" s="94"/>
      <c r="IMB90" s="94"/>
      <c r="IMC90" s="94"/>
      <c r="IMD90" s="94"/>
      <c r="IME90" s="94"/>
      <c r="IMF90" s="94"/>
      <c r="IMG90" s="94"/>
      <c r="IMH90" s="94"/>
      <c r="IMI90" s="94"/>
      <c r="IMJ90" s="94"/>
      <c r="IMK90" s="94"/>
      <c r="IML90" s="94"/>
      <c r="IMM90" s="94"/>
      <c r="IMN90" s="94"/>
      <c r="IMO90" s="94"/>
      <c r="IMP90" s="94"/>
      <c r="IMQ90" s="94"/>
      <c r="IMR90" s="94"/>
      <c r="IMS90" s="94"/>
      <c r="IMT90" s="94"/>
      <c r="IMU90" s="94"/>
      <c r="IMV90" s="94"/>
      <c r="IMW90" s="94"/>
      <c r="IMX90" s="94"/>
      <c r="IMY90" s="94"/>
      <c r="IMZ90" s="94"/>
      <c r="INA90" s="94"/>
      <c r="INB90" s="94"/>
      <c r="INC90" s="94"/>
      <c r="IND90" s="94"/>
      <c r="INE90" s="94"/>
      <c r="INF90" s="94"/>
      <c r="ING90" s="94"/>
      <c r="INH90" s="94"/>
      <c r="INI90" s="94"/>
      <c r="INJ90" s="94"/>
      <c r="INK90" s="94"/>
      <c r="INL90" s="94"/>
      <c r="INM90" s="94"/>
      <c r="INN90" s="94"/>
      <c r="INO90" s="94"/>
      <c r="INP90" s="94"/>
      <c r="INQ90" s="94"/>
      <c r="INR90" s="94"/>
      <c r="INS90" s="94"/>
      <c r="INT90" s="94"/>
      <c r="INU90" s="94"/>
      <c r="INV90" s="94"/>
      <c r="INW90" s="94"/>
      <c r="INX90" s="94"/>
      <c r="INY90" s="94"/>
      <c r="INZ90" s="94"/>
      <c r="IOA90" s="94"/>
      <c r="IOB90" s="94"/>
      <c r="IOC90" s="94"/>
      <c r="IOD90" s="94"/>
      <c r="IOE90" s="94"/>
      <c r="IOF90" s="94"/>
      <c r="IOG90" s="94"/>
      <c r="IOH90" s="94"/>
      <c r="IOI90" s="94"/>
      <c r="IOJ90" s="94"/>
      <c r="IOK90" s="94"/>
      <c r="IOL90" s="94"/>
      <c r="IOM90" s="94"/>
      <c r="ION90" s="94"/>
      <c r="IOO90" s="94"/>
      <c r="IOP90" s="94"/>
      <c r="IOQ90" s="94"/>
      <c r="IOR90" s="94"/>
      <c r="IOS90" s="94"/>
      <c r="IOT90" s="94"/>
      <c r="IOU90" s="94"/>
      <c r="IOV90" s="94"/>
      <c r="IOW90" s="94"/>
      <c r="IOX90" s="94"/>
      <c r="IOY90" s="94"/>
      <c r="IOZ90" s="94"/>
      <c r="IPA90" s="94"/>
      <c r="IPB90" s="94"/>
      <c r="IPC90" s="94"/>
      <c r="IPD90" s="94"/>
      <c r="IPE90" s="94"/>
      <c r="IPF90" s="94"/>
      <c r="IPG90" s="94"/>
      <c r="IPH90" s="94"/>
      <c r="IPI90" s="94"/>
      <c r="IPJ90" s="94"/>
      <c r="IPK90" s="94"/>
      <c r="IPL90" s="94"/>
      <c r="IPM90" s="94"/>
      <c r="IPN90" s="94"/>
      <c r="IPO90" s="94"/>
      <c r="IPP90" s="94"/>
      <c r="IPQ90" s="94"/>
      <c r="IPR90" s="94"/>
      <c r="IPS90" s="94"/>
      <c r="IPT90" s="94"/>
      <c r="IPU90" s="94"/>
      <c r="IPV90" s="94"/>
      <c r="IPW90" s="94"/>
      <c r="IPX90" s="94"/>
      <c r="IPY90" s="94"/>
      <c r="IPZ90" s="94"/>
      <c r="IQA90" s="94"/>
      <c r="IQB90" s="94"/>
      <c r="IQC90" s="94"/>
      <c r="IQD90" s="94"/>
      <c r="IQE90" s="94"/>
      <c r="IQF90" s="94"/>
      <c r="IQG90" s="94"/>
      <c r="IQH90" s="94"/>
      <c r="IQI90" s="94"/>
      <c r="IQJ90" s="94"/>
      <c r="IQK90" s="94"/>
      <c r="IQL90" s="94"/>
      <c r="IQM90" s="94"/>
      <c r="IQN90" s="94"/>
      <c r="IQO90" s="94"/>
      <c r="IQP90" s="94"/>
      <c r="IQQ90" s="94"/>
      <c r="IQR90" s="94"/>
      <c r="IQS90" s="94"/>
      <c r="IQT90" s="94"/>
      <c r="IQU90" s="94"/>
      <c r="IQV90" s="94"/>
      <c r="IQW90" s="94"/>
      <c r="IQX90" s="94"/>
      <c r="IQY90" s="94"/>
      <c r="IQZ90" s="94"/>
      <c r="IRA90" s="94"/>
      <c r="IRB90" s="94"/>
      <c r="IRC90" s="94"/>
      <c r="IRD90" s="94"/>
      <c r="IRE90" s="94"/>
      <c r="IRF90" s="94"/>
      <c r="IRG90" s="94"/>
      <c r="IRH90" s="94"/>
      <c r="IRI90" s="94"/>
      <c r="IRJ90" s="94"/>
      <c r="IRK90" s="94"/>
      <c r="IRL90" s="94"/>
      <c r="IRM90" s="94"/>
      <c r="IRN90" s="94"/>
      <c r="IRO90" s="94"/>
      <c r="IRP90" s="94"/>
      <c r="IRQ90" s="94"/>
      <c r="IRR90" s="94"/>
      <c r="IRS90" s="94"/>
      <c r="IRT90" s="94"/>
      <c r="IRU90" s="94"/>
      <c r="IRV90" s="94"/>
      <c r="IRW90" s="94"/>
      <c r="IRX90" s="94"/>
      <c r="IRY90" s="94"/>
      <c r="IRZ90" s="94"/>
      <c r="ISA90" s="94"/>
      <c r="ISB90" s="94"/>
      <c r="ISC90" s="94"/>
      <c r="ISD90" s="94"/>
      <c r="ISE90" s="94"/>
      <c r="ISF90" s="94"/>
      <c r="ISG90" s="94"/>
      <c r="ISH90" s="94"/>
      <c r="ISI90" s="94"/>
      <c r="ISJ90" s="94"/>
      <c r="ISK90" s="94"/>
      <c r="ISL90" s="94"/>
      <c r="ISM90" s="94"/>
      <c r="ISN90" s="94"/>
      <c r="ISO90" s="94"/>
      <c r="ISP90" s="94"/>
      <c r="ISQ90" s="94"/>
      <c r="ISR90" s="94"/>
      <c r="ISS90" s="94"/>
      <c r="IST90" s="94"/>
      <c r="ISU90" s="94"/>
      <c r="ISV90" s="94"/>
      <c r="ISW90" s="94"/>
      <c r="ISX90" s="94"/>
      <c r="ISY90" s="94"/>
      <c r="ISZ90" s="94"/>
      <c r="ITA90" s="94"/>
      <c r="ITB90" s="94"/>
      <c r="ITC90" s="94"/>
      <c r="ITD90" s="94"/>
      <c r="ITE90" s="94"/>
      <c r="ITF90" s="94"/>
      <c r="ITG90" s="94"/>
      <c r="ITH90" s="94"/>
      <c r="ITI90" s="94"/>
      <c r="ITJ90" s="94"/>
      <c r="ITK90" s="94"/>
      <c r="ITL90" s="94"/>
      <c r="ITM90" s="94"/>
      <c r="ITN90" s="94"/>
      <c r="ITO90" s="94"/>
      <c r="ITP90" s="94"/>
      <c r="ITQ90" s="94"/>
      <c r="ITR90" s="94"/>
      <c r="ITS90" s="94"/>
      <c r="ITT90" s="94"/>
      <c r="ITU90" s="94"/>
      <c r="ITV90" s="94"/>
      <c r="ITW90" s="94"/>
      <c r="ITX90" s="94"/>
      <c r="ITY90" s="94"/>
      <c r="ITZ90" s="94"/>
      <c r="IUA90" s="94"/>
      <c r="IUB90" s="94"/>
      <c r="IUC90" s="94"/>
      <c r="IUD90" s="94"/>
      <c r="IUE90" s="94"/>
      <c r="IUF90" s="94"/>
      <c r="IUG90" s="94"/>
      <c r="IUH90" s="94"/>
      <c r="IUI90" s="94"/>
      <c r="IUJ90" s="94"/>
      <c r="IUK90" s="94"/>
      <c r="IUL90" s="94"/>
      <c r="IUM90" s="94"/>
      <c r="IUN90" s="94"/>
      <c r="IUO90" s="94"/>
      <c r="IUP90" s="94"/>
      <c r="IUQ90" s="94"/>
      <c r="IUR90" s="94"/>
      <c r="IUS90" s="94"/>
      <c r="IUT90" s="94"/>
      <c r="IUU90" s="94"/>
      <c r="IUV90" s="94"/>
      <c r="IUW90" s="94"/>
      <c r="IUX90" s="94"/>
      <c r="IUY90" s="94"/>
      <c r="IUZ90" s="94"/>
      <c r="IVA90" s="94"/>
      <c r="IVB90" s="94"/>
      <c r="IVC90" s="94"/>
      <c r="IVD90" s="94"/>
      <c r="IVE90" s="94"/>
      <c r="IVF90" s="94"/>
      <c r="IVG90" s="94"/>
      <c r="IVH90" s="94"/>
      <c r="IVI90" s="94"/>
      <c r="IVJ90" s="94"/>
      <c r="IVK90" s="94"/>
      <c r="IVL90" s="94"/>
      <c r="IVM90" s="94"/>
      <c r="IVN90" s="94"/>
      <c r="IVO90" s="94"/>
      <c r="IVP90" s="94"/>
      <c r="IVQ90" s="94"/>
      <c r="IVR90" s="94"/>
      <c r="IVS90" s="94"/>
      <c r="IVT90" s="94"/>
      <c r="IVU90" s="94"/>
      <c r="IVV90" s="94"/>
      <c r="IVW90" s="94"/>
      <c r="IVX90" s="94"/>
      <c r="IVY90" s="94"/>
      <c r="IVZ90" s="94"/>
      <c r="IWA90" s="94"/>
      <c r="IWB90" s="94"/>
      <c r="IWC90" s="94"/>
      <c r="IWD90" s="94"/>
      <c r="IWE90" s="94"/>
      <c r="IWF90" s="94"/>
      <c r="IWG90" s="94"/>
      <c r="IWH90" s="94"/>
      <c r="IWI90" s="94"/>
      <c r="IWJ90" s="94"/>
      <c r="IWK90" s="94"/>
      <c r="IWL90" s="94"/>
      <c r="IWM90" s="94"/>
      <c r="IWN90" s="94"/>
      <c r="IWO90" s="94"/>
      <c r="IWP90" s="94"/>
      <c r="IWQ90" s="94"/>
      <c r="IWR90" s="94"/>
      <c r="IWS90" s="94"/>
      <c r="IWT90" s="94"/>
      <c r="IWU90" s="94"/>
      <c r="IWV90" s="94"/>
      <c r="IWW90" s="94"/>
      <c r="IWX90" s="94"/>
      <c r="IWY90" s="94"/>
      <c r="IWZ90" s="94"/>
      <c r="IXA90" s="94"/>
      <c r="IXB90" s="94"/>
      <c r="IXC90" s="94"/>
      <c r="IXD90" s="94"/>
      <c r="IXE90" s="94"/>
      <c r="IXF90" s="94"/>
      <c r="IXG90" s="94"/>
      <c r="IXH90" s="94"/>
      <c r="IXI90" s="94"/>
      <c r="IXJ90" s="94"/>
      <c r="IXK90" s="94"/>
      <c r="IXL90" s="94"/>
      <c r="IXM90" s="94"/>
      <c r="IXN90" s="94"/>
      <c r="IXO90" s="94"/>
      <c r="IXP90" s="94"/>
      <c r="IXQ90" s="94"/>
      <c r="IXR90" s="94"/>
      <c r="IXS90" s="94"/>
      <c r="IXT90" s="94"/>
      <c r="IXU90" s="94"/>
      <c r="IXV90" s="94"/>
      <c r="IXW90" s="94"/>
      <c r="IXX90" s="94"/>
      <c r="IXY90" s="94"/>
      <c r="IXZ90" s="94"/>
      <c r="IYA90" s="94"/>
      <c r="IYB90" s="94"/>
      <c r="IYC90" s="94"/>
      <c r="IYD90" s="94"/>
      <c r="IYE90" s="94"/>
      <c r="IYF90" s="94"/>
      <c r="IYG90" s="94"/>
      <c r="IYH90" s="94"/>
      <c r="IYI90" s="94"/>
      <c r="IYJ90" s="94"/>
      <c r="IYK90" s="94"/>
      <c r="IYL90" s="94"/>
      <c r="IYM90" s="94"/>
      <c r="IYN90" s="94"/>
      <c r="IYO90" s="94"/>
      <c r="IYP90" s="94"/>
      <c r="IYQ90" s="94"/>
      <c r="IYR90" s="94"/>
      <c r="IYS90" s="94"/>
      <c r="IYT90" s="94"/>
      <c r="IYU90" s="94"/>
      <c r="IYV90" s="94"/>
      <c r="IYW90" s="94"/>
      <c r="IYX90" s="94"/>
      <c r="IYY90" s="94"/>
      <c r="IYZ90" s="94"/>
      <c r="IZA90" s="94"/>
      <c r="IZB90" s="94"/>
      <c r="IZC90" s="94"/>
      <c r="IZD90" s="94"/>
      <c r="IZE90" s="94"/>
      <c r="IZF90" s="94"/>
      <c r="IZG90" s="94"/>
      <c r="IZH90" s="94"/>
      <c r="IZI90" s="94"/>
      <c r="IZJ90" s="94"/>
      <c r="IZK90" s="94"/>
      <c r="IZL90" s="94"/>
      <c r="IZM90" s="94"/>
      <c r="IZN90" s="94"/>
      <c r="IZO90" s="94"/>
      <c r="IZP90" s="94"/>
      <c r="IZQ90" s="94"/>
      <c r="IZR90" s="94"/>
      <c r="IZS90" s="94"/>
      <c r="IZT90" s="94"/>
      <c r="IZU90" s="94"/>
      <c r="IZV90" s="94"/>
      <c r="IZW90" s="94"/>
      <c r="IZX90" s="94"/>
      <c r="IZY90" s="94"/>
      <c r="IZZ90" s="94"/>
      <c r="JAA90" s="94"/>
      <c r="JAB90" s="94"/>
      <c r="JAC90" s="94"/>
      <c r="JAD90" s="94"/>
      <c r="JAE90" s="94"/>
      <c r="JAF90" s="94"/>
      <c r="JAG90" s="94"/>
      <c r="JAH90" s="94"/>
      <c r="JAI90" s="94"/>
      <c r="JAJ90" s="94"/>
      <c r="JAK90" s="94"/>
      <c r="JAL90" s="94"/>
      <c r="JAM90" s="94"/>
      <c r="JAN90" s="94"/>
      <c r="JAO90" s="94"/>
      <c r="JAP90" s="94"/>
      <c r="JAQ90" s="94"/>
      <c r="JAR90" s="94"/>
      <c r="JAS90" s="94"/>
      <c r="JAT90" s="94"/>
      <c r="JAU90" s="94"/>
      <c r="JAV90" s="94"/>
      <c r="JAW90" s="94"/>
      <c r="JAX90" s="94"/>
      <c r="JAY90" s="94"/>
      <c r="JAZ90" s="94"/>
      <c r="JBA90" s="94"/>
      <c r="JBB90" s="94"/>
      <c r="JBC90" s="94"/>
      <c r="JBD90" s="94"/>
      <c r="JBE90" s="94"/>
      <c r="JBF90" s="94"/>
      <c r="JBG90" s="94"/>
      <c r="JBH90" s="94"/>
      <c r="JBI90" s="94"/>
      <c r="JBJ90" s="94"/>
      <c r="JBK90" s="94"/>
      <c r="JBL90" s="94"/>
      <c r="JBM90" s="94"/>
      <c r="JBN90" s="94"/>
      <c r="JBO90" s="94"/>
      <c r="JBP90" s="94"/>
      <c r="JBQ90" s="94"/>
      <c r="JBR90" s="94"/>
      <c r="JBS90" s="94"/>
      <c r="JBT90" s="94"/>
      <c r="JBU90" s="94"/>
      <c r="JBV90" s="94"/>
      <c r="JBW90" s="94"/>
      <c r="JBX90" s="94"/>
      <c r="JBY90" s="94"/>
      <c r="JBZ90" s="94"/>
      <c r="JCA90" s="94"/>
      <c r="JCB90" s="94"/>
      <c r="JCC90" s="94"/>
      <c r="JCD90" s="94"/>
      <c r="JCE90" s="94"/>
      <c r="JCF90" s="94"/>
      <c r="JCG90" s="94"/>
      <c r="JCH90" s="94"/>
      <c r="JCI90" s="94"/>
      <c r="JCJ90" s="94"/>
      <c r="JCK90" s="94"/>
      <c r="JCL90" s="94"/>
      <c r="JCM90" s="94"/>
      <c r="JCN90" s="94"/>
      <c r="JCO90" s="94"/>
      <c r="JCP90" s="94"/>
      <c r="JCQ90" s="94"/>
      <c r="JCR90" s="94"/>
      <c r="JCS90" s="94"/>
      <c r="JCT90" s="94"/>
      <c r="JCU90" s="94"/>
      <c r="JCV90" s="94"/>
      <c r="JCW90" s="94"/>
      <c r="JCX90" s="94"/>
      <c r="JCY90" s="94"/>
      <c r="JCZ90" s="94"/>
      <c r="JDA90" s="94"/>
      <c r="JDB90" s="94"/>
      <c r="JDC90" s="94"/>
      <c r="JDD90" s="94"/>
      <c r="JDE90" s="94"/>
      <c r="JDF90" s="94"/>
      <c r="JDG90" s="94"/>
      <c r="JDH90" s="94"/>
      <c r="JDI90" s="94"/>
      <c r="JDJ90" s="94"/>
      <c r="JDK90" s="94"/>
      <c r="JDL90" s="94"/>
      <c r="JDM90" s="94"/>
      <c r="JDN90" s="94"/>
      <c r="JDO90" s="94"/>
      <c r="JDP90" s="94"/>
      <c r="JDQ90" s="94"/>
      <c r="JDR90" s="94"/>
      <c r="JDS90" s="94"/>
      <c r="JDT90" s="94"/>
      <c r="JDU90" s="94"/>
      <c r="JDV90" s="94"/>
      <c r="JDW90" s="94"/>
      <c r="JDX90" s="94"/>
      <c r="JDY90" s="94"/>
      <c r="JDZ90" s="94"/>
      <c r="JEA90" s="94"/>
      <c r="JEB90" s="94"/>
      <c r="JEC90" s="94"/>
      <c r="JED90" s="94"/>
      <c r="JEE90" s="94"/>
      <c r="JEF90" s="94"/>
      <c r="JEG90" s="94"/>
      <c r="JEH90" s="94"/>
      <c r="JEI90" s="94"/>
      <c r="JEJ90" s="94"/>
      <c r="JEK90" s="94"/>
      <c r="JEL90" s="94"/>
      <c r="JEM90" s="94"/>
      <c r="JEN90" s="94"/>
      <c r="JEO90" s="94"/>
      <c r="JEP90" s="94"/>
      <c r="JEQ90" s="94"/>
      <c r="JER90" s="94"/>
      <c r="JES90" s="94"/>
      <c r="JET90" s="94"/>
      <c r="JEU90" s="94"/>
      <c r="JEV90" s="94"/>
      <c r="JEW90" s="94"/>
      <c r="JEX90" s="94"/>
      <c r="JEY90" s="94"/>
      <c r="JEZ90" s="94"/>
      <c r="JFA90" s="94"/>
      <c r="JFB90" s="94"/>
      <c r="JFC90" s="94"/>
      <c r="JFD90" s="94"/>
      <c r="JFE90" s="94"/>
      <c r="JFF90" s="94"/>
      <c r="JFG90" s="94"/>
      <c r="JFH90" s="94"/>
      <c r="JFI90" s="94"/>
      <c r="JFJ90" s="94"/>
      <c r="JFK90" s="94"/>
      <c r="JFL90" s="94"/>
      <c r="JFM90" s="94"/>
      <c r="JFN90" s="94"/>
      <c r="JFO90" s="94"/>
      <c r="JFP90" s="94"/>
      <c r="JFQ90" s="94"/>
      <c r="JFR90" s="94"/>
      <c r="JFS90" s="94"/>
      <c r="JFT90" s="94"/>
      <c r="JFU90" s="94"/>
      <c r="JFV90" s="94"/>
      <c r="JFW90" s="94"/>
      <c r="JFX90" s="94"/>
      <c r="JFY90" s="94"/>
      <c r="JFZ90" s="94"/>
      <c r="JGA90" s="94"/>
      <c r="JGB90" s="94"/>
      <c r="JGC90" s="94"/>
      <c r="JGD90" s="94"/>
      <c r="JGE90" s="94"/>
      <c r="JGF90" s="94"/>
      <c r="JGG90" s="94"/>
      <c r="JGH90" s="94"/>
      <c r="JGI90" s="94"/>
      <c r="JGJ90" s="94"/>
      <c r="JGK90" s="94"/>
      <c r="JGL90" s="94"/>
      <c r="JGM90" s="94"/>
      <c r="JGN90" s="94"/>
      <c r="JGO90" s="94"/>
      <c r="JGP90" s="94"/>
      <c r="JGQ90" s="94"/>
      <c r="JGR90" s="94"/>
      <c r="JGS90" s="94"/>
      <c r="JGT90" s="94"/>
      <c r="JGU90" s="94"/>
      <c r="JGV90" s="94"/>
      <c r="JGW90" s="94"/>
      <c r="JGX90" s="94"/>
      <c r="JGY90" s="94"/>
      <c r="JGZ90" s="94"/>
      <c r="JHA90" s="94"/>
      <c r="JHB90" s="94"/>
      <c r="JHC90" s="94"/>
      <c r="JHD90" s="94"/>
      <c r="JHE90" s="94"/>
      <c r="JHF90" s="94"/>
      <c r="JHG90" s="94"/>
      <c r="JHH90" s="94"/>
      <c r="JHI90" s="94"/>
      <c r="JHJ90" s="94"/>
      <c r="JHK90" s="94"/>
      <c r="JHL90" s="94"/>
      <c r="JHM90" s="94"/>
      <c r="JHN90" s="94"/>
      <c r="JHO90" s="94"/>
      <c r="JHP90" s="94"/>
      <c r="JHQ90" s="94"/>
      <c r="JHR90" s="94"/>
      <c r="JHS90" s="94"/>
      <c r="JHT90" s="94"/>
      <c r="JHU90" s="94"/>
      <c r="JHV90" s="94"/>
      <c r="JHW90" s="94"/>
      <c r="JHX90" s="94"/>
      <c r="JHY90" s="94"/>
      <c r="JHZ90" s="94"/>
      <c r="JIA90" s="94"/>
      <c r="JIB90" s="94"/>
      <c r="JIC90" s="94"/>
      <c r="JID90" s="94"/>
      <c r="JIE90" s="94"/>
      <c r="JIF90" s="94"/>
      <c r="JIG90" s="94"/>
      <c r="JIH90" s="94"/>
      <c r="JII90" s="94"/>
      <c r="JIJ90" s="94"/>
      <c r="JIK90" s="94"/>
      <c r="JIL90" s="94"/>
      <c r="JIM90" s="94"/>
      <c r="JIN90" s="94"/>
      <c r="JIO90" s="94"/>
      <c r="JIP90" s="94"/>
      <c r="JIQ90" s="94"/>
      <c r="JIR90" s="94"/>
      <c r="JIS90" s="94"/>
      <c r="JIT90" s="94"/>
      <c r="JIU90" s="94"/>
      <c r="JIV90" s="94"/>
      <c r="JIW90" s="94"/>
      <c r="JIX90" s="94"/>
      <c r="JIY90" s="94"/>
      <c r="JIZ90" s="94"/>
      <c r="JJA90" s="94"/>
      <c r="JJB90" s="94"/>
      <c r="JJC90" s="94"/>
      <c r="JJD90" s="94"/>
      <c r="JJE90" s="94"/>
      <c r="JJF90" s="94"/>
      <c r="JJG90" s="94"/>
      <c r="JJH90" s="94"/>
      <c r="JJI90" s="94"/>
      <c r="JJJ90" s="94"/>
      <c r="JJK90" s="94"/>
      <c r="JJL90" s="94"/>
      <c r="JJM90" s="94"/>
      <c r="JJN90" s="94"/>
      <c r="JJO90" s="94"/>
      <c r="JJP90" s="94"/>
      <c r="JJQ90" s="94"/>
      <c r="JJR90" s="94"/>
      <c r="JJS90" s="94"/>
      <c r="JJT90" s="94"/>
      <c r="JJU90" s="94"/>
      <c r="JJV90" s="94"/>
      <c r="JJW90" s="94"/>
      <c r="JJX90" s="94"/>
      <c r="JJY90" s="94"/>
      <c r="JJZ90" s="94"/>
      <c r="JKA90" s="94"/>
      <c r="JKB90" s="94"/>
      <c r="JKC90" s="94"/>
      <c r="JKD90" s="94"/>
      <c r="JKE90" s="94"/>
      <c r="JKF90" s="94"/>
      <c r="JKG90" s="94"/>
      <c r="JKH90" s="94"/>
      <c r="JKI90" s="94"/>
      <c r="JKJ90" s="94"/>
      <c r="JKK90" s="94"/>
      <c r="JKL90" s="94"/>
      <c r="JKM90" s="94"/>
      <c r="JKN90" s="94"/>
      <c r="JKO90" s="94"/>
      <c r="JKP90" s="94"/>
      <c r="JKQ90" s="94"/>
      <c r="JKR90" s="94"/>
      <c r="JKS90" s="94"/>
      <c r="JKT90" s="94"/>
      <c r="JKU90" s="94"/>
      <c r="JKV90" s="94"/>
      <c r="JKW90" s="94"/>
      <c r="JKX90" s="94"/>
      <c r="JKY90" s="94"/>
      <c r="JKZ90" s="94"/>
      <c r="JLA90" s="94"/>
      <c r="JLB90" s="94"/>
      <c r="JLC90" s="94"/>
      <c r="JLD90" s="94"/>
      <c r="JLE90" s="94"/>
      <c r="JLF90" s="94"/>
      <c r="JLG90" s="94"/>
      <c r="JLH90" s="94"/>
      <c r="JLI90" s="94"/>
      <c r="JLJ90" s="94"/>
      <c r="JLK90" s="94"/>
      <c r="JLL90" s="94"/>
      <c r="JLM90" s="94"/>
      <c r="JLN90" s="94"/>
      <c r="JLO90" s="94"/>
      <c r="JLP90" s="94"/>
      <c r="JLQ90" s="94"/>
      <c r="JLR90" s="94"/>
      <c r="JLS90" s="94"/>
      <c r="JLT90" s="94"/>
      <c r="JLU90" s="94"/>
      <c r="JLV90" s="94"/>
      <c r="JLW90" s="94"/>
      <c r="JLX90" s="94"/>
      <c r="JLY90" s="94"/>
      <c r="JLZ90" s="94"/>
      <c r="JMA90" s="94"/>
      <c r="JMB90" s="94"/>
      <c r="JMC90" s="94"/>
      <c r="JMD90" s="94"/>
      <c r="JME90" s="94"/>
      <c r="JMF90" s="94"/>
      <c r="JMG90" s="94"/>
      <c r="JMH90" s="94"/>
      <c r="JMI90" s="94"/>
      <c r="JMJ90" s="94"/>
      <c r="JMK90" s="94"/>
      <c r="JML90" s="94"/>
      <c r="JMM90" s="94"/>
      <c r="JMN90" s="94"/>
      <c r="JMO90" s="94"/>
      <c r="JMP90" s="94"/>
      <c r="JMQ90" s="94"/>
      <c r="JMR90" s="94"/>
      <c r="JMS90" s="94"/>
      <c r="JMT90" s="94"/>
      <c r="JMU90" s="94"/>
      <c r="JMV90" s="94"/>
      <c r="JMW90" s="94"/>
      <c r="JMX90" s="94"/>
      <c r="JMY90" s="94"/>
      <c r="JMZ90" s="94"/>
      <c r="JNA90" s="94"/>
      <c r="JNB90" s="94"/>
      <c r="JNC90" s="94"/>
      <c r="JND90" s="94"/>
      <c r="JNE90" s="94"/>
      <c r="JNF90" s="94"/>
      <c r="JNG90" s="94"/>
      <c r="JNH90" s="94"/>
      <c r="JNI90" s="94"/>
      <c r="JNJ90" s="94"/>
      <c r="JNK90" s="94"/>
      <c r="JNL90" s="94"/>
      <c r="JNM90" s="94"/>
      <c r="JNN90" s="94"/>
      <c r="JNO90" s="94"/>
      <c r="JNP90" s="94"/>
      <c r="JNQ90" s="94"/>
      <c r="JNR90" s="94"/>
      <c r="JNS90" s="94"/>
      <c r="JNT90" s="94"/>
      <c r="JNU90" s="94"/>
      <c r="JNV90" s="94"/>
      <c r="JNW90" s="94"/>
      <c r="JNX90" s="94"/>
      <c r="JNY90" s="94"/>
      <c r="JNZ90" s="94"/>
      <c r="JOA90" s="94"/>
      <c r="JOB90" s="94"/>
      <c r="JOC90" s="94"/>
      <c r="JOD90" s="94"/>
      <c r="JOE90" s="94"/>
      <c r="JOF90" s="94"/>
      <c r="JOG90" s="94"/>
      <c r="JOH90" s="94"/>
      <c r="JOI90" s="94"/>
      <c r="JOJ90" s="94"/>
      <c r="JOK90" s="94"/>
      <c r="JOL90" s="94"/>
      <c r="JOM90" s="94"/>
      <c r="JON90" s="94"/>
      <c r="JOO90" s="94"/>
      <c r="JOP90" s="94"/>
      <c r="JOQ90" s="94"/>
      <c r="JOR90" s="94"/>
      <c r="JOS90" s="94"/>
      <c r="JOT90" s="94"/>
      <c r="JOU90" s="94"/>
      <c r="JOV90" s="94"/>
      <c r="JOW90" s="94"/>
      <c r="JOX90" s="94"/>
      <c r="JOY90" s="94"/>
      <c r="JOZ90" s="94"/>
      <c r="JPA90" s="94"/>
      <c r="JPB90" s="94"/>
      <c r="JPC90" s="94"/>
      <c r="JPD90" s="94"/>
      <c r="JPE90" s="94"/>
      <c r="JPF90" s="94"/>
      <c r="JPG90" s="94"/>
      <c r="JPH90" s="94"/>
      <c r="JPI90" s="94"/>
      <c r="JPJ90" s="94"/>
      <c r="JPK90" s="94"/>
      <c r="JPL90" s="94"/>
      <c r="JPM90" s="94"/>
      <c r="JPN90" s="94"/>
      <c r="JPO90" s="94"/>
      <c r="JPP90" s="94"/>
      <c r="JPQ90" s="94"/>
      <c r="JPR90" s="94"/>
      <c r="JPS90" s="94"/>
      <c r="JPT90" s="94"/>
      <c r="JPU90" s="94"/>
      <c r="JPV90" s="94"/>
      <c r="JPW90" s="94"/>
      <c r="JPX90" s="94"/>
      <c r="JPY90" s="94"/>
      <c r="JPZ90" s="94"/>
      <c r="JQA90" s="94"/>
      <c r="JQB90" s="94"/>
      <c r="JQC90" s="94"/>
      <c r="JQD90" s="94"/>
      <c r="JQE90" s="94"/>
      <c r="JQF90" s="94"/>
      <c r="JQG90" s="94"/>
      <c r="JQH90" s="94"/>
      <c r="JQI90" s="94"/>
      <c r="JQJ90" s="94"/>
      <c r="JQK90" s="94"/>
      <c r="JQL90" s="94"/>
      <c r="JQM90" s="94"/>
      <c r="JQN90" s="94"/>
      <c r="JQO90" s="94"/>
      <c r="JQP90" s="94"/>
      <c r="JQQ90" s="94"/>
      <c r="JQR90" s="94"/>
      <c r="JQS90" s="94"/>
      <c r="JQT90" s="94"/>
      <c r="JQU90" s="94"/>
      <c r="JQV90" s="94"/>
      <c r="JQW90" s="94"/>
      <c r="JQX90" s="94"/>
      <c r="JQY90" s="94"/>
      <c r="JQZ90" s="94"/>
      <c r="JRA90" s="94"/>
      <c r="JRB90" s="94"/>
      <c r="JRC90" s="94"/>
      <c r="JRD90" s="94"/>
      <c r="JRE90" s="94"/>
      <c r="JRF90" s="94"/>
      <c r="JRG90" s="94"/>
      <c r="JRH90" s="94"/>
      <c r="JRI90" s="94"/>
      <c r="JRJ90" s="94"/>
      <c r="JRK90" s="94"/>
      <c r="JRL90" s="94"/>
      <c r="JRM90" s="94"/>
      <c r="JRN90" s="94"/>
      <c r="JRO90" s="94"/>
      <c r="JRP90" s="94"/>
      <c r="JRQ90" s="94"/>
      <c r="JRR90" s="94"/>
      <c r="JRS90" s="94"/>
      <c r="JRT90" s="94"/>
      <c r="JRU90" s="94"/>
      <c r="JRV90" s="94"/>
      <c r="JRW90" s="94"/>
      <c r="JRX90" s="94"/>
      <c r="JRY90" s="94"/>
      <c r="JRZ90" s="94"/>
      <c r="JSA90" s="94"/>
      <c r="JSB90" s="94"/>
      <c r="JSC90" s="94"/>
      <c r="JSD90" s="94"/>
      <c r="JSE90" s="94"/>
      <c r="JSF90" s="94"/>
      <c r="JSG90" s="94"/>
      <c r="JSH90" s="94"/>
      <c r="JSI90" s="94"/>
      <c r="JSJ90" s="94"/>
      <c r="JSK90" s="94"/>
      <c r="JSL90" s="94"/>
      <c r="JSM90" s="94"/>
      <c r="JSN90" s="94"/>
      <c r="JSO90" s="94"/>
      <c r="JSP90" s="94"/>
      <c r="JSQ90" s="94"/>
      <c r="JSR90" s="94"/>
      <c r="JSS90" s="94"/>
      <c r="JST90" s="94"/>
      <c r="JSU90" s="94"/>
      <c r="JSV90" s="94"/>
      <c r="JSW90" s="94"/>
      <c r="JSX90" s="94"/>
      <c r="JSY90" s="94"/>
      <c r="JSZ90" s="94"/>
      <c r="JTA90" s="94"/>
      <c r="JTB90" s="94"/>
      <c r="JTC90" s="94"/>
      <c r="JTD90" s="94"/>
      <c r="JTE90" s="94"/>
      <c r="JTF90" s="94"/>
      <c r="JTG90" s="94"/>
      <c r="JTH90" s="94"/>
      <c r="JTI90" s="94"/>
      <c r="JTJ90" s="94"/>
      <c r="JTK90" s="94"/>
      <c r="JTL90" s="94"/>
      <c r="JTM90" s="94"/>
      <c r="JTN90" s="94"/>
      <c r="JTO90" s="94"/>
      <c r="JTP90" s="94"/>
      <c r="JTQ90" s="94"/>
      <c r="JTR90" s="94"/>
      <c r="JTS90" s="94"/>
      <c r="JTT90" s="94"/>
      <c r="JTU90" s="94"/>
      <c r="JTV90" s="94"/>
      <c r="JTW90" s="94"/>
      <c r="JTX90" s="94"/>
      <c r="JTY90" s="94"/>
      <c r="JTZ90" s="94"/>
      <c r="JUA90" s="94"/>
      <c r="JUB90" s="94"/>
      <c r="JUC90" s="94"/>
      <c r="JUD90" s="94"/>
      <c r="JUE90" s="94"/>
      <c r="JUF90" s="94"/>
      <c r="JUG90" s="94"/>
      <c r="JUH90" s="94"/>
      <c r="JUI90" s="94"/>
      <c r="JUJ90" s="94"/>
      <c r="JUK90" s="94"/>
      <c r="JUL90" s="94"/>
      <c r="JUM90" s="94"/>
      <c r="JUN90" s="94"/>
      <c r="JUO90" s="94"/>
      <c r="JUP90" s="94"/>
      <c r="JUQ90" s="94"/>
      <c r="JUR90" s="94"/>
      <c r="JUS90" s="94"/>
      <c r="JUT90" s="94"/>
      <c r="JUU90" s="94"/>
      <c r="JUV90" s="94"/>
      <c r="JUW90" s="94"/>
      <c r="JUX90" s="94"/>
      <c r="JUY90" s="94"/>
      <c r="JUZ90" s="94"/>
      <c r="JVA90" s="94"/>
      <c r="JVB90" s="94"/>
      <c r="JVC90" s="94"/>
      <c r="JVD90" s="94"/>
      <c r="JVE90" s="94"/>
      <c r="JVF90" s="94"/>
      <c r="JVG90" s="94"/>
      <c r="JVH90" s="94"/>
      <c r="JVI90" s="94"/>
      <c r="JVJ90" s="94"/>
      <c r="JVK90" s="94"/>
      <c r="JVL90" s="94"/>
      <c r="JVM90" s="94"/>
      <c r="JVN90" s="94"/>
      <c r="JVO90" s="94"/>
      <c r="JVP90" s="94"/>
      <c r="JVQ90" s="94"/>
      <c r="JVR90" s="94"/>
      <c r="JVS90" s="94"/>
      <c r="JVT90" s="94"/>
      <c r="JVU90" s="94"/>
      <c r="JVV90" s="94"/>
      <c r="JVW90" s="94"/>
      <c r="JVX90" s="94"/>
      <c r="JVY90" s="94"/>
      <c r="JVZ90" s="94"/>
      <c r="JWA90" s="94"/>
      <c r="JWB90" s="94"/>
      <c r="JWC90" s="94"/>
      <c r="JWD90" s="94"/>
      <c r="JWE90" s="94"/>
      <c r="JWF90" s="94"/>
      <c r="JWG90" s="94"/>
      <c r="JWH90" s="94"/>
      <c r="JWI90" s="94"/>
      <c r="JWJ90" s="94"/>
      <c r="JWK90" s="94"/>
      <c r="JWL90" s="94"/>
      <c r="JWM90" s="94"/>
      <c r="JWN90" s="94"/>
      <c r="JWO90" s="94"/>
      <c r="JWP90" s="94"/>
      <c r="JWQ90" s="94"/>
      <c r="JWR90" s="94"/>
      <c r="JWS90" s="94"/>
      <c r="JWT90" s="94"/>
      <c r="JWU90" s="94"/>
      <c r="JWV90" s="94"/>
      <c r="JWW90" s="94"/>
      <c r="JWX90" s="94"/>
      <c r="JWY90" s="94"/>
      <c r="JWZ90" s="94"/>
      <c r="JXA90" s="94"/>
      <c r="JXB90" s="94"/>
      <c r="JXC90" s="94"/>
      <c r="JXD90" s="94"/>
      <c r="JXE90" s="94"/>
      <c r="JXF90" s="94"/>
      <c r="JXG90" s="94"/>
      <c r="JXH90" s="94"/>
      <c r="JXI90" s="94"/>
      <c r="JXJ90" s="94"/>
      <c r="JXK90" s="94"/>
      <c r="JXL90" s="94"/>
      <c r="JXM90" s="94"/>
      <c r="JXN90" s="94"/>
      <c r="JXO90" s="94"/>
      <c r="JXP90" s="94"/>
      <c r="JXQ90" s="94"/>
      <c r="JXR90" s="94"/>
      <c r="JXS90" s="94"/>
      <c r="JXT90" s="94"/>
      <c r="JXU90" s="94"/>
      <c r="JXV90" s="94"/>
      <c r="JXW90" s="94"/>
      <c r="JXX90" s="94"/>
      <c r="JXY90" s="94"/>
      <c r="JXZ90" s="94"/>
      <c r="JYA90" s="94"/>
      <c r="JYB90" s="94"/>
      <c r="JYC90" s="94"/>
      <c r="JYD90" s="94"/>
      <c r="JYE90" s="94"/>
      <c r="JYF90" s="94"/>
      <c r="JYG90" s="94"/>
      <c r="JYH90" s="94"/>
      <c r="JYI90" s="94"/>
      <c r="JYJ90" s="94"/>
      <c r="JYK90" s="94"/>
      <c r="JYL90" s="94"/>
      <c r="JYM90" s="94"/>
      <c r="JYN90" s="94"/>
      <c r="JYO90" s="94"/>
      <c r="JYP90" s="94"/>
      <c r="JYQ90" s="94"/>
      <c r="JYR90" s="94"/>
      <c r="JYS90" s="94"/>
      <c r="JYT90" s="94"/>
      <c r="JYU90" s="94"/>
      <c r="JYV90" s="94"/>
      <c r="JYW90" s="94"/>
      <c r="JYX90" s="94"/>
      <c r="JYY90" s="94"/>
      <c r="JYZ90" s="94"/>
      <c r="JZA90" s="94"/>
      <c r="JZB90" s="94"/>
      <c r="JZC90" s="94"/>
      <c r="JZD90" s="94"/>
      <c r="JZE90" s="94"/>
      <c r="JZF90" s="94"/>
      <c r="JZG90" s="94"/>
      <c r="JZH90" s="94"/>
      <c r="JZI90" s="94"/>
      <c r="JZJ90" s="94"/>
      <c r="JZK90" s="94"/>
      <c r="JZL90" s="94"/>
      <c r="JZM90" s="94"/>
      <c r="JZN90" s="94"/>
      <c r="JZO90" s="94"/>
      <c r="JZP90" s="94"/>
      <c r="JZQ90" s="94"/>
      <c r="JZR90" s="94"/>
      <c r="JZS90" s="94"/>
      <c r="JZT90" s="94"/>
      <c r="JZU90" s="94"/>
      <c r="JZV90" s="94"/>
      <c r="JZW90" s="94"/>
      <c r="JZX90" s="94"/>
      <c r="JZY90" s="94"/>
      <c r="JZZ90" s="94"/>
      <c r="KAA90" s="94"/>
      <c r="KAB90" s="94"/>
      <c r="KAC90" s="94"/>
      <c r="KAD90" s="94"/>
      <c r="KAE90" s="94"/>
      <c r="KAF90" s="94"/>
      <c r="KAG90" s="94"/>
      <c r="KAH90" s="94"/>
      <c r="KAI90" s="94"/>
      <c r="KAJ90" s="94"/>
      <c r="KAK90" s="94"/>
      <c r="KAL90" s="94"/>
      <c r="KAM90" s="94"/>
      <c r="KAN90" s="94"/>
      <c r="KAO90" s="94"/>
      <c r="KAP90" s="94"/>
      <c r="KAQ90" s="94"/>
      <c r="KAR90" s="94"/>
      <c r="KAS90" s="94"/>
      <c r="KAT90" s="94"/>
      <c r="KAU90" s="94"/>
      <c r="KAV90" s="94"/>
      <c r="KAW90" s="94"/>
      <c r="KAX90" s="94"/>
      <c r="KAY90" s="94"/>
      <c r="KAZ90" s="94"/>
      <c r="KBA90" s="94"/>
      <c r="KBB90" s="94"/>
      <c r="KBC90" s="94"/>
      <c r="KBD90" s="94"/>
      <c r="KBE90" s="94"/>
      <c r="KBF90" s="94"/>
      <c r="KBG90" s="94"/>
      <c r="KBH90" s="94"/>
      <c r="KBI90" s="94"/>
      <c r="KBJ90" s="94"/>
      <c r="KBK90" s="94"/>
      <c r="KBL90" s="94"/>
      <c r="KBM90" s="94"/>
      <c r="KBN90" s="94"/>
      <c r="KBO90" s="94"/>
      <c r="KBP90" s="94"/>
      <c r="KBQ90" s="94"/>
      <c r="KBR90" s="94"/>
      <c r="KBS90" s="94"/>
      <c r="KBT90" s="94"/>
      <c r="KBU90" s="94"/>
      <c r="KBV90" s="94"/>
      <c r="KBW90" s="94"/>
      <c r="KBX90" s="94"/>
      <c r="KBY90" s="94"/>
      <c r="KBZ90" s="94"/>
      <c r="KCA90" s="94"/>
      <c r="KCB90" s="94"/>
      <c r="KCC90" s="94"/>
      <c r="KCD90" s="94"/>
      <c r="KCE90" s="94"/>
      <c r="KCF90" s="94"/>
      <c r="KCG90" s="94"/>
      <c r="KCH90" s="94"/>
      <c r="KCI90" s="94"/>
      <c r="KCJ90" s="94"/>
      <c r="KCK90" s="94"/>
      <c r="KCL90" s="94"/>
      <c r="KCM90" s="94"/>
      <c r="KCN90" s="94"/>
      <c r="KCO90" s="94"/>
      <c r="KCP90" s="94"/>
      <c r="KCQ90" s="94"/>
      <c r="KCR90" s="94"/>
      <c r="KCS90" s="94"/>
      <c r="KCT90" s="94"/>
      <c r="KCU90" s="94"/>
      <c r="KCV90" s="94"/>
      <c r="KCW90" s="94"/>
      <c r="KCX90" s="94"/>
      <c r="KCY90" s="94"/>
      <c r="KCZ90" s="94"/>
      <c r="KDA90" s="94"/>
      <c r="KDB90" s="94"/>
      <c r="KDC90" s="94"/>
      <c r="KDD90" s="94"/>
      <c r="KDE90" s="94"/>
      <c r="KDF90" s="94"/>
      <c r="KDG90" s="94"/>
      <c r="KDH90" s="94"/>
      <c r="KDI90" s="94"/>
      <c r="KDJ90" s="94"/>
      <c r="KDK90" s="94"/>
      <c r="KDL90" s="94"/>
      <c r="KDM90" s="94"/>
      <c r="KDN90" s="94"/>
      <c r="KDO90" s="94"/>
      <c r="KDP90" s="94"/>
      <c r="KDQ90" s="94"/>
      <c r="KDR90" s="94"/>
      <c r="KDS90" s="94"/>
      <c r="KDT90" s="94"/>
      <c r="KDU90" s="94"/>
      <c r="KDV90" s="94"/>
      <c r="KDW90" s="94"/>
      <c r="KDX90" s="94"/>
      <c r="KDY90" s="94"/>
      <c r="KDZ90" s="94"/>
      <c r="KEA90" s="94"/>
      <c r="KEB90" s="94"/>
      <c r="KEC90" s="94"/>
      <c r="KED90" s="94"/>
      <c r="KEE90" s="94"/>
      <c r="KEF90" s="94"/>
      <c r="KEG90" s="94"/>
      <c r="KEH90" s="94"/>
      <c r="KEI90" s="94"/>
      <c r="KEJ90" s="94"/>
      <c r="KEK90" s="94"/>
      <c r="KEL90" s="94"/>
      <c r="KEM90" s="94"/>
      <c r="KEN90" s="94"/>
      <c r="KEO90" s="94"/>
      <c r="KEP90" s="94"/>
      <c r="KEQ90" s="94"/>
      <c r="KER90" s="94"/>
      <c r="KES90" s="94"/>
      <c r="KET90" s="94"/>
      <c r="KEU90" s="94"/>
      <c r="KEV90" s="94"/>
      <c r="KEW90" s="94"/>
      <c r="KEX90" s="94"/>
      <c r="KEY90" s="94"/>
      <c r="KEZ90" s="94"/>
      <c r="KFA90" s="94"/>
      <c r="KFB90" s="94"/>
      <c r="KFC90" s="94"/>
      <c r="KFD90" s="94"/>
      <c r="KFE90" s="94"/>
      <c r="KFF90" s="94"/>
      <c r="KFG90" s="94"/>
      <c r="KFH90" s="94"/>
      <c r="KFI90" s="94"/>
      <c r="KFJ90" s="94"/>
      <c r="KFK90" s="94"/>
      <c r="KFL90" s="94"/>
      <c r="KFM90" s="94"/>
      <c r="KFN90" s="94"/>
      <c r="KFO90" s="94"/>
      <c r="KFP90" s="94"/>
      <c r="KFQ90" s="94"/>
      <c r="KFR90" s="94"/>
      <c r="KFS90" s="94"/>
      <c r="KFT90" s="94"/>
      <c r="KFU90" s="94"/>
      <c r="KFV90" s="94"/>
      <c r="KFW90" s="94"/>
      <c r="KFX90" s="94"/>
      <c r="KFY90" s="94"/>
      <c r="KFZ90" s="94"/>
      <c r="KGA90" s="94"/>
      <c r="KGB90" s="94"/>
      <c r="KGC90" s="94"/>
      <c r="KGD90" s="94"/>
      <c r="KGE90" s="94"/>
      <c r="KGF90" s="94"/>
      <c r="KGG90" s="94"/>
      <c r="KGH90" s="94"/>
      <c r="KGI90" s="94"/>
      <c r="KGJ90" s="94"/>
      <c r="KGK90" s="94"/>
      <c r="KGL90" s="94"/>
      <c r="KGM90" s="94"/>
      <c r="KGN90" s="94"/>
      <c r="KGO90" s="94"/>
      <c r="KGP90" s="94"/>
      <c r="KGQ90" s="94"/>
      <c r="KGR90" s="94"/>
      <c r="KGS90" s="94"/>
      <c r="KGT90" s="94"/>
      <c r="KGU90" s="94"/>
      <c r="KGV90" s="94"/>
      <c r="KGW90" s="94"/>
      <c r="KGX90" s="94"/>
      <c r="KGY90" s="94"/>
      <c r="KGZ90" s="94"/>
      <c r="KHA90" s="94"/>
      <c r="KHB90" s="94"/>
      <c r="KHC90" s="94"/>
      <c r="KHD90" s="94"/>
      <c r="KHE90" s="94"/>
      <c r="KHF90" s="94"/>
      <c r="KHG90" s="94"/>
      <c r="KHH90" s="94"/>
      <c r="KHI90" s="94"/>
      <c r="KHJ90" s="94"/>
      <c r="KHK90" s="94"/>
      <c r="KHL90" s="94"/>
      <c r="KHM90" s="94"/>
      <c r="KHN90" s="94"/>
      <c r="KHO90" s="94"/>
      <c r="KHP90" s="94"/>
      <c r="KHQ90" s="94"/>
      <c r="KHR90" s="94"/>
      <c r="KHS90" s="94"/>
      <c r="KHT90" s="94"/>
      <c r="KHU90" s="94"/>
      <c r="KHV90" s="94"/>
      <c r="KHW90" s="94"/>
      <c r="KHX90" s="94"/>
      <c r="KHY90" s="94"/>
      <c r="KHZ90" s="94"/>
      <c r="KIA90" s="94"/>
      <c r="KIB90" s="94"/>
      <c r="KIC90" s="94"/>
      <c r="KID90" s="94"/>
      <c r="KIE90" s="94"/>
      <c r="KIF90" s="94"/>
      <c r="KIG90" s="94"/>
      <c r="KIH90" s="94"/>
      <c r="KII90" s="94"/>
      <c r="KIJ90" s="94"/>
      <c r="KIK90" s="94"/>
      <c r="KIL90" s="94"/>
      <c r="KIM90" s="94"/>
      <c r="KIN90" s="94"/>
      <c r="KIO90" s="94"/>
      <c r="KIP90" s="94"/>
      <c r="KIQ90" s="94"/>
      <c r="KIR90" s="94"/>
      <c r="KIS90" s="94"/>
      <c r="KIT90" s="94"/>
      <c r="KIU90" s="94"/>
      <c r="KIV90" s="94"/>
      <c r="KIW90" s="94"/>
      <c r="KIX90" s="94"/>
      <c r="KIY90" s="94"/>
      <c r="KIZ90" s="94"/>
      <c r="KJA90" s="94"/>
      <c r="KJB90" s="94"/>
      <c r="KJC90" s="94"/>
      <c r="KJD90" s="94"/>
      <c r="KJE90" s="94"/>
      <c r="KJF90" s="94"/>
      <c r="KJG90" s="94"/>
      <c r="KJH90" s="94"/>
      <c r="KJI90" s="94"/>
      <c r="KJJ90" s="94"/>
      <c r="KJK90" s="94"/>
      <c r="KJL90" s="94"/>
      <c r="KJM90" s="94"/>
      <c r="KJN90" s="94"/>
      <c r="KJO90" s="94"/>
      <c r="KJP90" s="94"/>
      <c r="KJQ90" s="94"/>
      <c r="KJR90" s="94"/>
      <c r="KJS90" s="94"/>
      <c r="KJT90" s="94"/>
      <c r="KJU90" s="94"/>
      <c r="KJV90" s="94"/>
      <c r="KJW90" s="94"/>
      <c r="KJX90" s="94"/>
      <c r="KJY90" s="94"/>
      <c r="KJZ90" s="94"/>
      <c r="KKA90" s="94"/>
      <c r="KKB90" s="94"/>
      <c r="KKC90" s="94"/>
      <c r="KKD90" s="94"/>
      <c r="KKE90" s="94"/>
      <c r="KKF90" s="94"/>
      <c r="KKG90" s="94"/>
      <c r="KKH90" s="94"/>
      <c r="KKI90" s="94"/>
      <c r="KKJ90" s="94"/>
      <c r="KKK90" s="94"/>
      <c r="KKL90" s="94"/>
      <c r="KKM90" s="94"/>
      <c r="KKN90" s="94"/>
      <c r="KKO90" s="94"/>
      <c r="KKP90" s="94"/>
      <c r="KKQ90" s="94"/>
      <c r="KKR90" s="94"/>
      <c r="KKS90" s="94"/>
      <c r="KKT90" s="94"/>
      <c r="KKU90" s="94"/>
      <c r="KKV90" s="94"/>
      <c r="KKW90" s="94"/>
      <c r="KKX90" s="94"/>
      <c r="KKY90" s="94"/>
      <c r="KKZ90" s="94"/>
      <c r="KLA90" s="94"/>
      <c r="KLB90" s="94"/>
      <c r="KLC90" s="94"/>
      <c r="KLD90" s="94"/>
      <c r="KLE90" s="94"/>
      <c r="KLF90" s="94"/>
      <c r="KLG90" s="94"/>
      <c r="KLH90" s="94"/>
      <c r="KLI90" s="94"/>
      <c r="KLJ90" s="94"/>
      <c r="KLK90" s="94"/>
      <c r="KLL90" s="94"/>
      <c r="KLM90" s="94"/>
      <c r="KLN90" s="94"/>
      <c r="KLO90" s="94"/>
      <c r="KLP90" s="94"/>
      <c r="KLQ90" s="94"/>
      <c r="KLR90" s="94"/>
      <c r="KLS90" s="94"/>
      <c r="KLT90" s="94"/>
      <c r="KLU90" s="94"/>
      <c r="KLV90" s="94"/>
      <c r="KLW90" s="94"/>
      <c r="KLX90" s="94"/>
      <c r="KLY90" s="94"/>
      <c r="KLZ90" s="94"/>
      <c r="KMA90" s="94"/>
      <c r="KMB90" s="94"/>
      <c r="KMC90" s="94"/>
      <c r="KMD90" s="94"/>
      <c r="KME90" s="94"/>
      <c r="KMF90" s="94"/>
      <c r="KMG90" s="94"/>
      <c r="KMH90" s="94"/>
      <c r="KMI90" s="94"/>
      <c r="KMJ90" s="94"/>
      <c r="KMK90" s="94"/>
      <c r="KML90" s="94"/>
      <c r="KMM90" s="94"/>
      <c r="KMN90" s="94"/>
      <c r="KMO90" s="94"/>
      <c r="KMP90" s="94"/>
      <c r="KMQ90" s="94"/>
      <c r="KMR90" s="94"/>
      <c r="KMS90" s="94"/>
      <c r="KMT90" s="94"/>
      <c r="KMU90" s="94"/>
      <c r="KMV90" s="94"/>
      <c r="KMW90" s="94"/>
      <c r="KMX90" s="94"/>
      <c r="KMY90" s="94"/>
      <c r="KMZ90" s="94"/>
      <c r="KNA90" s="94"/>
      <c r="KNB90" s="94"/>
      <c r="KNC90" s="94"/>
      <c r="KND90" s="94"/>
      <c r="KNE90" s="94"/>
      <c r="KNF90" s="94"/>
      <c r="KNG90" s="94"/>
      <c r="KNH90" s="94"/>
      <c r="KNI90" s="94"/>
      <c r="KNJ90" s="94"/>
      <c r="KNK90" s="94"/>
      <c r="KNL90" s="94"/>
      <c r="KNM90" s="94"/>
      <c r="KNN90" s="94"/>
      <c r="KNO90" s="94"/>
      <c r="KNP90" s="94"/>
      <c r="KNQ90" s="94"/>
      <c r="KNR90" s="94"/>
      <c r="KNS90" s="94"/>
      <c r="KNT90" s="94"/>
      <c r="KNU90" s="94"/>
      <c r="KNV90" s="94"/>
      <c r="KNW90" s="94"/>
      <c r="KNX90" s="94"/>
      <c r="KNY90" s="94"/>
      <c r="KNZ90" s="94"/>
      <c r="KOA90" s="94"/>
      <c r="KOB90" s="94"/>
      <c r="KOC90" s="94"/>
      <c r="KOD90" s="94"/>
      <c r="KOE90" s="94"/>
      <c r="KOF90" s="94"/>
      <c r="KOG90" s="94"/>
      <c r="KOH90" s="94"/>
      <c r="KOI90" s="94"/>
      <c r="KOJ90" s="94"/>
      <c r="KOK90" s="94"/>
      <c r="KOL90" s="94"/>
      <c r="KOM90" s="94"/>
      <c r="KON90" s="94"/>
      <c r="KOO90" s="94"/>
      <c r="KOP90" s="94"/>
      <c r="KOQ90" s="94"/>
      <c r="KOR90" s="94"/>
      <c r="KOS90" s="94"/>
      <c r="KOT90" s="94"/>
      <c r="KOU90" s="94"/>
      <c r="KOV90" s="94"/>
      <c r="KOW90" s="94"/>
      <c r="KOX90" s="94"/>
      <c r="KOY90" s="94"/>
      <c r="KOZ90" s="94"/>
      <c r="KPA90" s="94"/>
      <c r="KPB90" s="94"/>
      <c r="KPC90" s="94"/>
      <c r="KPD90" s="94"/>
      <c r="KPE90" s="94"/>
      <c r="KPF90" s="94"/>
      <c r="KPG90" s="94"/>
      <c r="KPH90" s="94"/>
      <c r="KPI90" s="94"/>
      <c r="KPJ90" s="94"/>
      <c r="KPK90" s="94"/>
      <c r="KPL90" s="94"/>
      <c r="KPM90" s="94"/>
      <c r="KPN90" s="94"/>
      <c r="KPO90" s="94"/>
      <c r="KPP90" s="94"/>
      <c r="KPQ90" s="94"/>
      <c r="KPR90" s="94"/>
      <c r="KPS90" s="94"/>
      <c r="KPT90" s="94"/>
      <c r="KPU90" s="94"/>
      <c r="KPV90" s="94"/>
      <c r="KPW90" s="94"/>
      <c r="KPX90" s="94"/>
      <c r="KPY90" s="94"/>
      <c r="KPZ90" s="94"/>
      <c r="KQA90" s="94"/>
      <c r="KQB90" s="94"/>
      <c r="KQC90" s="94"/>
      <c r="KQD90" s="94"/>
      <c r="KQE90" s="94"/>
      <c r="KQF90" s="94"/>
      <c r="KQG90" s="94"/>
      <c r="KQH90" s="94"/>
      <c r="KQI90" s="94"/>
      <c r="KQJ90" s="94"/>
      <c r="KQK90" s="94"/>
      <c r="KQL90" s="94"/>
      <c r="KQM90" s="94"/>
      <c r="KQN90" s="94"/>
      <c r="KQO90" s="94"/>
      <c r="KQP90" s="94"/>
      <c r="KQQ90" s="94"/>
      <c r="KQR90" s="94"/>
      <c r="KQS90" s="94"/>
      <c r="KQT90" s="94"/>
      <c r="KQU90" s="94"/>
      <c r="KQV90" s="94"/>
      <c r="KQW90" s="94"/>
      <c r="KQX90" s="94"/>
      <c r="KQY90" s="94"/>
      <c r="KQZ90" s="94"/>
      <c r="KRA90" s="94"/>
      <c r="KRB90" s="94"/>
      <c r="KRC90" s="94"/>
      <c r="KRD90" s="94"/>
      <c r="KRE90" s="94"/>
      <c r="KRF90" s="94"/>
      <c r="KRG90" s="94"/>
      <c r="KRH90" s="94"/>
      <c r="KRI90" s="94"/>
      <c r="KRJ90" s="94"/>
      <c r="KRK90" s="94"/>
      <c r="KRL90" s="94"/>
      <c r="KRM90" s="94"/>
      <c r="KRN90" s="94"/>
      <c r="KRO90" s="94"/>
      <c r="KRP90" s="94"/>
      <c r="KRQ90" s="94"/>
      <c r="KRR90" s="94"/>
      <c r="KRS90" s="94"/>
      <c r="KRT90" s="94"/>
      <c r="KRU90" s="94"/>
      <c r="KRV90" s="94"/>
      <c r="KRW90" s="94"/>
      <c r="KRX90" s="94"/>
      <c r="KRY90" s="94"/>
      <c r="KRZ90" s="94"/>
      <c r="KSA90" s="94"/>
      <c r="KSB90" s="94"/>
      <c r="KSC90" s="94"/>
      <c r="KSD90" s="94"/>
      <c r="KSE90" s="94"/>
      <c r="KSF90" s="94"/>
      <c r="KSG90" s="94"/>
      <c r="KSH90" s="94"/>
      <c r="KSI90" s="94"/>
      <c r="KSJ90" s="94"/>
      <c r="KSK90" s="94"/>
      <c r="KSL90" s="94"/>
      <c r="KSM90" s="94"/>
      <c r="KSN90" s="94"/>
      <c r="KSO90" s="94"/>
      <c r="KSP90" s="94"/>
      <c r="KSQ90" s="94"/>
      <c r="KSR90" s="94"/>
      <c r="KSS90" s="94"/>
      <c r="KST90" s="94"/>
      <c r="KSU90" s="94"/>
      <c r="KSV90" s="94"/>
      <c r="KSW90" s="94"/>
      <c r="KSX90" s="94"/>
      <c r="KSY90" s="94"/>
      <c r="KSZ90" s="94"/>
      <c r="KTA90" s="94"/>
      <c r="KTB90" s="94"/>
      <c r="KTC90" s="94"/>
      <c r="KTD90" s="94"/>
      <c r="KTE90" s="94"/>
      <c r="KTF90" s="94"/>
      <c r="KTG90" s="94"/>
      <c r="KTH90" s="94"/>
      <c r="KTI90" s="94"/>
      <c r="KTJ90" s="94"/>
      <c r="KTK90" s="94"/>
      <c r="KTL90" s="94"/>
      <c r="KTM90" s="94"/>
      <c r="KTN90" s="94"/>
      <c r="KTO90" s="94"/>
      <c r="KTP90" s="94"/>
      <c r="KTQ90" s="94"/>
      <c r="KTR90" s="94"/>
      <c r="KTS90" s="94"/>
      <c r="KTT90" s="94"/>
      <c r="KTU90" s="94"/>
      <c r="KTV90" s="94"/>
      <c r="KTW90" s="94"/>
      <c r="KTX90" s="94"/>
      <c r="KTY90" s="94"/>
      <c r="KTZ90" s="94"/>
      <c r="KUA90" s="94"/>
      <c r="KUB90" s="94"/>
      <c r="KUC90" s="94"/>
      <c r="KUD90" s="94"/>
      <c r="KUE90" s="94"/>
      <c r="KUF90" s="94"/>
      <c r="KUG90" s="94"/>
      <c r="KUH90" s="94"/>
      <c r="KUI90" s="94"/>
      <c r="KUJ90" s="94"/>
      <c r="KUK90" s="94"/>
      <c r="KUL90" s="94"/>
      <c r="KUM90" s="94"/>
      <c r="KUN90" s="94"/>
      <c r="KUO90" s="94"/>
      <c r="KUP90" s="94"/>
      <c r="KUQ90" s="94"/>
      <c r="KUR90" s="94"/>
      <c r="KUS90" s="94"/>
      <c r="KUT90" s="94"/>
      <c r="KUU90" s="94"/>
      <c r="KUV90" s="94"/>
      <c r="KUW90" s="94"/>
      <c r="KUX90" s="94"/>
      <c r="KUY90" s="94"/>
      <c r="KUZ90" s="94"/>
      <c r="KVA90" s="94"/>
      <c r="KVB90" s="94"/>
      <c r="KVC90" s="94"/>
      <c r="KVD90" s="94"/>
      <c r="KVE90" s="94"/>
      <c r="KVF90" s="94"/>
      <c r="KVG90" s="94"/>
      <c r="KVH90" s="94"/>
      <c r="KVI90" s="94"/>
      <c r="KVJ90" s="94"/>
      <c r="KVK90" s="94"/>
      <c r="KVL90" s="94"/>
      <c r="KVM90" s="94"/>
      <c r="KVN90" s="94"/>
      <c r="KVO90" s="94"/>
      <c r="KVP90" s="94"/>
      <c r="KVQ90" s="94"/>
      <c r="KVR90" s="94"/>
      <c r="KVS90" s="94"/>
      <c r="KVT90" s="94"/>
      <c r="KVU90" s="94"/>
      <c r="KVV90" s="94"/>
      <c r="KVW90" s="94"/>
      <c r="KVX90" s="94"/>
      <c r="KVY90" s="94"/>
      <c r="KVZ90" s="94"/>
      <c r="KWA90" s="94"/>
      <c r="KWB90" s="94"/>
      <c r="KWC90" s="94"/>
      <c r="KWD90" s="94"/>
      <c r="KWE90" s="94"/>
      <c r="KWF90" s="94"/>
      <c r="KWG90" s="94"/>
      <c r="KWH90" s="94"/>
      <c r="KWI90" s="94"/>
      <c r="KWJ90" s="94"/>
      <c r="KWK90" s="94"/>
      <c r="KWL90" s="94"/>
      <c r="KWM90" s="94"/>
      <c r="KWN90" s="94"/>
      <c r="KWO90" s="94"/>
      <c r="KWP90" s="94"/>
      <c r="KWQ90" s="94"/>
      <c r="KWR90" s="94"/>
      <c r="KWS90" s="94"/>
      <c r="KWT90" s="94"/>
      <c r="KWU90" s="94"/>
      <c r="KWV90" s="94"/>
      <c r="KWW90" s="94"/>
      <c r="KWX90" s="94"/>
      <c r="KWY90" s="94"/>
      <c r="KWZ90" s="94"/>
      <c r="KXA90" s="94"/>
      <c r="KXB90" s="94"/>
      <c r="KXC90" s="94"/>
      <c r="KXD90" s="94"/>
      <c r="KXE90" s="94"/>
      <c r="KXF90" s="94"/>
      <c r="KXG90" s="94"/>
      <c r="KXH90" s="94"/>
      <c r="KXI90" s="94"/>
      <c r="KXJ90" s="94"/>
      <c r="KXK90" s="94"/>
      <c r="KXL90" s="94"/>
      <c r="KXM90" s="94"/>
      <c r="KXN90" s="94"/>
      <c r="KXO90" s="94"/>
      <c r="KXP90" s="94"/>
      <c r="KXQ90" s="94"/>
      <c r="KXR90" s="94"/>
      <c r="KXS90" s="94"/>
      <c r="KXT90" s="94"/>
      <c r="KXU90" s="94"/>
      <c r="KXV90" s="94"/>
      <c r="KXW90" s="94"/>
      <c r="KXX90" s="94"/>
      <c r="KXY90" s="94"/>
      <c r="KXZ90" s="94"/>
      <c r="KYA90" s="94"/>
      <c r="KYB90" s="94"/>
      <c r="KYC90" s="94"/>
      <c r="KYD90" s="94"/>
      <c r="KYE90" s="94"/>
      <c r="KYF90" s="94"/>
      <c r="KYG90" s="94"/>
      <c r="KYH90" s="94"/>
      <c r="KYI90" s="94"/>
      <c r="KYJ90" s="94"/>
      <c r="KYK90" s="94"/>
      <c r="KYL90" s="94"/>
      <c r="KYM90" s="94"/>
      <c r="KYN90" s="94"/>
      <c r="KYO90" s="94"/>
      <c r="KYP90" s="94"/>
      <c r="KYQ90" s="94"/>
      <c r="KYR90" s="94"/>
      <c r="KYS90" s="94"/>
      <c r="KYT90" s="94"/>
      <c r="KYU90" s="94"/>
      <c r="KYV90" s="94"/>
      <c r="KYW90" s="94"/>
      <c r="KYX90" s="94"/>
      <c r="KYY90" s="94"/>
      <c r="KYZ90" s="94"/>
      <c r="KZA90" s="94"/>
      <c r="KZB90" s="94"/>
      <c r="KZC90" s="94"/>
      <c r="KZD90" s="94"/>
      <c r="KZE90" s="94"/>
      <c r="KZF90" s="94"/>
      <c r="KZG90" s="94"/>
      <c r="KZH90" s="94"/>
      <c r="KZI90" s="94"/>
      <c r="KZJ90" s="94"/>
      <c r="KZK90" s="94"/>
      <c r="KZL90" s="94"/>
      <c r="KZM90" s="94"/>
      <c r="KZN90" s="94"/>
      <c r="KZO90" s="94"/>
      <c r="KZP90" s="94"/>
      <c r="KZQ90" s="94"/>
      <c r="KZR90" s="94"/>
      <c r="KZS90" s="94"/>
      <c r="KZT90" s="94"/>
      <c r="KZU90" s="94"/>
      <c r="KZV90" s="94"/>
      <c r="KZW90" s="94"/>
      <c r="KZX90" s="94"/>
      <c r="KZY90" s="94"/>
      <c r="KZZ90" s="94"/>
      <c r="LAA90" s="94"/>
      <c r="LAB90" s="94"/>
      <c r="LAC90" s="94"/>
      <c r="LAD90" s="94"/>
      <c r="LAE90" s="94"/>
      <c r="LAF90" s="94"/>
      <c r="LAG90" s="94"/>
      <c r="LAH90" s="94"/>
      <c r="LAI90" s="94"/>
      <c r="LAJ90" s="94"/>
      <c r="LAK90" s="94"/>
      <c r="LAL90" s="94"/>
      <c r="LAM90" s="94"/>
      <c r="LAN90" s="94"/>
      <c r="LAO90" s="94"/>
      <c r="LAP90" s="94"/>
      <c r="LAQ90" s="94"/>
      <c r="LAR90" s="94"/>
      <c r="LAS90" s="94"/>
      <c r="LAT90" s="94"/>
      <c r="LAU90" s="94"/>
      <c r="LAV90" s="94"/>
      <c r="LAW90" s="94"/>
      <c r="LAX90" s="94"/>
      <c r="LAY90" s="94"/>
      <c r="LAZ90" s="94"/>
      <c r="LBA90" s="94"/>
      <c r="LBB90" s="94"/>
      <c r="LBC90" s="94"/>
      <c r="LBD90" s="94"/>
      <c r="LBE90" s="94"/>
      <c r="LBF90" s="94"/>
      <c r="LBG90" s="94"/>
      <c r="LBH90" s="94"/>
      <c r="LBI90" s="94"/>
      <c r="LBJ90" s="94"/>
      <c r="LBK90" s="94"/>
      <c r="LBL90" s="94"/>
      <c r="LBM90" s="94"/>
      <c r="LBN90" s="94"/>
      <c r="LBO90" s="94"/>
      <c r="LBP90" s="94"/>
      <c r="LBQ90" s="94"/>
      <c r="LBR90" s="94"/>
      <c r="LBS90" s="94"/>
      <c r="LBT90" s="94"/>
      <c r="LBU90" s="94"/>
      <c r="LBV90" s="94"/>
      <c r="LBW90" s="94"/>
      <c r="LBX90" s="94"/>
      <c r="LBY90" s="94"/>
      <c r="LBZ90" s="94"/>
      <c r="LCA90" s="94"/>
      <c r="LCB90" s="94"/>
      <c r="LCC90" s="94"/>
      <c r="LCD90" s="94"/>
      <c r="LCE90" s="94"/>
      <c r="LCF90" s="94"/>
      <c r="LCG90" s="94"/>
      <c r="LCH90" s="94"/>
      <c r="LCI90" s="94"/>
      <c r="LCJ90" s="94"/>
      <c r="LCK90" s="94"/>
      <c r="LCL90" s="94"/>
      <c r="LCM90" s="94"/>
      <c r="LCN90" s="94"/>
      <c r="LCO90" s="94"/>
      <c r="LCP90" s="94"/>
      <c r="LCQ90" s="94"/>
      <c r="LCR90" s="94"/>
      <c r="LCS90" s="94"/>
      <c r="LCT90" s="94"/>
      <c r="LCU90" s="94"/>
      <c r="LCV90" s="94"/>
      <c r="LCW90" s="94"/>
      <c r="LCX90" s="94"/>
      <c r="LCY90" s="94"/>
      <c r="LCZ90" s="94"/>
      <c r="LDA90" s="94"/>
      <c r="LDB90" s="94"/>
      <c r="LDC90" s="94"/>
      <c r="LDD90" s="94"/>
      <c r="LDE90" s="94"/>
      <c r="LDF90" s="94"/>
      <c r="LDG90" s="94"/>
      <c r="LDH90" s="94"/>
      <c r="LDI90" s="94"/>
      <c r="LDJ90" s="94"/>
      <c r="LDK90" s="94"/>
      <c r="LDL90" s="94"/>
      <c r="LDM90" s="94"/>
      <c r="LDN90" s="94"/>
      <c r="LDO90" s="94"/>
      <c r="LDP90" s="94"/>
      <c r="LDQ90" s="94"/>
      <c r="LDR90" s="94"/>
      <c r="LDS90" s="94"/>
      <c r="LDT90" s="94"/>
      <c r="LDU90" s="94"/>
      <c r="LDV90" s="94"/>
      <c r="LDW90" s="94"/>
      <c r="LDX90" s="94"/>
      <c r="LDY90" s="94"/>
      <c r="LDZ90" s="94"/>
      <c r="LEA90" s="94"/>
      <c r="LEB90" s="94"/>
      <c r="LEC90" s="94"/>
      <c r="LED90" s="94"/>
      <c r="LEE90" s="94"/>
      <c r="LEF90" s="94"/>
      <c r="LEG90" s="94"/>
      <c r="LEH90" s="94"/>
      <c r="LEI90" s="94"/>
      <c r="LEJ90" s="94"/>
      <c r="LEK90" s="94"/>
      <c r="LEL90" s="94"/>
      <c r="LEM90" s="94"/>
      <c r="LEN90" s="94"/>
      <c r="LEO90" s="94"/>
      <c r="LEP90" s="94"/>
      <c r="LEQ90" s="94"/>
      <c r="LER90" s="94"/>
      <c r="LES90" s="94"/>
      <c r="LET90" s="94"/>
      <c r="LEU90" s="94"/>
      <c r="LEV90" s="94"/>
      <c r="LEW90" s="94"/>
      <c r="LEX90" s="94"/>
      <c r="LEY90" s="94"/>
      <c r="LEZ90" s="94"/>
      <c r="LFA90" s="94"/>
      <c r="LFB90" s="94"/>
      <c r="LFC90" s="94"/>
      <c r="LFD90" s="94"/>
      <c r="LFE90" s="94"/>
      <c r="LFF90" s="94"/>
      <c r="LFG90" s="94"/>
      <c r="LFH90" s="94"/>
      <c r="LFI90" s="94"/>
      <c r="LFJ90" s="94"/>
      <c r="LFK90" s="94"/>
      <c r="LFL90" s="94"/>
      <c r="LFM90" s="94"/>
      <c r="LFN90" s="94"/>
      <c r="LFO90" s="94"/>
      <c r="LFP90" s="94"/>
      <c r="LFQ90" s="94"/>
      <c r="LFR90" s="94"/>
      <c r="LFS90" s="94"/>
      <c r="LFT90" s="94"/>
      <c r="LFU90" s="94"/>
      <c r="LFV90" s="94"/>
      <c r="LFW90" s="94"/>
      <c r="LFX90" s="94"/>
      <c r="LFY90" s="94"/>
      <c r="LFZ90" s="94"/>
      <c r="LGA90" s="94"/>
      <c r="LGB90" s="94"/>
      <c r="LGC90" s="94"/>
      <c r="LGD90" s="94"/>
      <c r="LGE90" s="94"/>
      <c r="LGF90" s="94"/>
      <c r="LGG90" s="94"/>
      <c r="LGH90" s="94"/>
      <c r="LGI90" s="94"/>
      <c r="LGJ90" s="94"/>
      <c r="LGK90" s="94"/>
      <c r="LGL90" s="94"/>
      <c r="LGM90" s="94"/>
      <c r="LGN90" s="94"/>
      <c r="LGO90" s="94"/>
      <c r="LGP90" s="94"/>
      <c r="LGQ90" s="94"/>
      <c r="LGR90" s="94"/>
      <c r="LGS90" s="94"/>
      <c r="LGT90" s="94"/>
      <c r="LGU90" s="94"/>
      <c r="LGV90" s="94"/>
      <c r="LGW90" s="94"/>
      <c r="LGX90" s="94"/>
      <c r="LGY90" s="94"/>
      <c r="LGZ90" s="94"/>
      <c r="LHA90" s="94"/>
      <c r="LHB90" s="94"/>
      <c r="LHC90" s="94"/>
      <c r="LHD90" s="94"/>
      <c r="LHE90" s="94"/>
      <c r="LHF90" s="94"/>
      <c r="LHG90" s="94"/>
      <c r="LHH90" s="94"/>
      <c r="LHI90" s="94"/>
      <c r="LHJ90" s="94"/>
      <c r="LHK90" s="94"/>
      <c r="LHL90" s="94"/>
      <c r="LHM90" s="94"/>
      <c r="LHN90" s="94"/>
      <c r="LHO90" s="94"/>
      <c r="LHP90" s="94"/>
      <c r="LHQ90" s="94"/>
      <c r="LHR90" s="94"/>
      <c r="LHS90" s="94"/>
      <c r="LHT90" s="94"/>
      <c r="LHU90" s="94"/>
      <c r="LHV90" s="94"/>
      <c r="LHW90" s="94"/>
      <c r="LHX90" s="94"/>
      <c r="LHY90" s="94"/>
      <c r="LHZ90" s="94"/>
      <c r="LIA90" s="94"/>
      <c r="LIB90" s="94"/>
      <c r="LIC90" s="94"/>
      <c r="LID90" s="94"/>
      <c r="LIE90" s="94"/>
      <c r="LIF90" s="94"/>
      <c r="LIG90" s="94"/>
      <c r="LIH90" s="94"/>
      <c r="LII90" s="94"/>
      <c r="LIJ90" s="94"/>
      <c r="LIK90" s="94"/>
      <c r="LIL90" s="94"/>
      <c r="LIM90" s="94"/>
      <c r="LIN90" s="94"/>
      <c r="LIO90" s="94"/>
      <c r="LIP90" s="94"/>
      <c r="LIQ90" s="94"/>
      <c r="LIR90" s="94"/>
      <c r="LIS90" s="94"/>
      <c r="LIT90" s="94"/>
      <c r="LIU90" s="94"/>
      <c r="LIV90" s="94"/>
      <c r="LIW90" s="94"/>
      <c r="LIX90" s="94"/>
      <c r="LIY90" s="94"/>
      <c r="LIZ90" s="94"/>
      <c r="LJA90" s="94"/>
      <c r="LJB90" s="94"/>
      <c r="LJC90" s="94"/>
      <c r="LJD90" s="94"/>
      <c r="LJE90" s="94"/>
      <c r="LJF90" s="94"/>
      <c r="LJG90" s="94"/>
      <c r="LJH90" s="94"/>
      <c r="LJI90" s="94"/>
      <c r="LJJ90" s="94"/>
      <c r="LJK90" s="94"/>
      <c r="LJL90" s="94"/>
      <c r="LJM90" s="94"/>
      <c r="LJN90" s="94"/>
      <c r="LJO90" s="94"/>
      <c r="LJP90" s="94"/>
      <c r="LJQ90" s="94"/>
      <c r="LJR90" s="94"/>
      <c r="LJS90" s="94"/>
      <c r="LJT90" s="94"/>
      <c r="LJU90" s="94"/>
      <c r="LJV90" s="94"/>
      <c r="LJW90" s="94"/>
      <c r="LJX90" s="94"/>
      <c r="LJY90" s="94"/>
      <c r="LJZ90" s="94"/>
      <c r="LKA90" s="94"/>
      <c r="LKB90" s="94"/>
      <c r="LKC90" s="94"/>
      <c r="LKD90" s="94"/>
      <c r="LKE90" s="94"/>
      <c r="LKF90" s="94"/>
      <c r="LKG90" s="94"/>
      <c r="LKH90" s="94"/>
      <c r="LKI90" s="94"/>
      <c r="LKJ90" s="94"/>
      <c r="LKK90" s="94"/>
      <c r="LKL90" s="94"/>
      <c r="LKM90" s="94"/>
      <c r="LKN90" s="94"/>
      <c r="LKO90" s="94"/>
      <c r="LKP90" s="94"/>
      <c r="LKQ90" s="94"/>
      <c r="LKR90" s="94"/>
      <c r="LKS90" s="94"/>
      <c r="LKT90" s="94"/>
      <c r="LKU90" s="94"/>
      <c r="LKV90" s="94"/>
      <c r="LKW90" s="94"/>
      <c r="LKX90" s="94"/>
      <c r="LKY90" s="94"/>
      <c r="LKZ90" s="94"/>
      <c r="LLA90" s="94"/>
      <c r="LLB90" s="94"/>
      <c r="LLC90" s="94"/>
      <c r="LLD90" s="94"/>
      <c r="LLE90" s="94"/>
      <c r="LLF90" s="94"/>
      <c r="LLG90" s="94"/>
      <c r="LLH90" s="94"/>
      <c r="LLI90" s="94"/>
      <c r="LLJ90" s="94"/>
      <c r="LLK90" s="94"/>
      <c r="LLL90" s="94"/>
      <c r="LLM90" s="94"/>
      <c r="LLN90" s="94"/>
      <c r="LLO90" s="94"/>
      <c r="LLP90" s="94"/>
      <c r="LLQ90" s="94"/>
      <c r="LLR90" s="94"/>
      <c r="LLS90" s="94"/>
      <c r="LLT90" s="94"/>
      <c r="LLU90" s="94"/>
      <c r="LLV90" s="94"/>
      <c r="LLW90" s="94"/>
      <c r="LLX90" s="94"/>
      <c r="LLY90" s="94"/>
      <c r="LLZ90" s="94"/>
      <c r="LMA90" s="94"/>
      <c r="LMB90" s="94"/>
      <c r="LMC90" s="94"/>
      <c r="LMD90" s="94"/>
      <c r="LME90" s="94"/>
      <c r="LMF90" s="94"/>
      <c r="LMG90" s="94"/>
      <c r="LMH90" s="94"/>
      <c r="LMI90" s="94"/>
      <c r="LMJ90" s="94"/>
      <c r="LMK90" s="94"/>
      <c r="LML90" s="94"/>
      <c r="LMM90" s="94"/>
      <c r="LMN90" s="94"/>
      <c r="LMO90" s="94"/>
      <c r="LMP90" s="94"/>
      <c r="LMQ90" s="94"/>
      <c r="LMR90" s="94"/>
      <c r="LMS90" s="94"/>
      <c r="LMT90" s="94"/>
      <c r="LMU90" s="94"/>
      <c r="LMV90" s="94"/>
      <c r="LMW90" s="94"/>
      <c r="LMX90" s="94"/>
      <c r="LMY90" s="94"/>
      <c r="LMZ90" s="94"/>
      <c r="LNA90" s="94"/>
      <c r="LNB90" s="94"/>
      <c r="LNC90" s="94"/>
      <c r="LND90" s="94"/>
      <c r="LNE90" s="94"/>
      <c r="LNF90" s="94"/>
      <c r="LNG90" s="94"/>
      <c r="LNH90" s="94"/>
      <c r="LNI90" s="94"/>
      <c r="LNJ90" s="94"/>
      <c r="LNK90" s="94"/>
      <c r="LNL90" s="94"/>
      <c r="LNM90" s="94"/>
      <c r="LNN90" s="94"/>
      <c r="LNO90" s="94"/>
      <c r="LNP90" s="94"/>
      <c r="LNQ90" s="94"/>
      <c r="LNR90" s="94"/>
      <c r="LNS90" s="94"/>
      <c r="LNT90" s="94"/>
      <c r="LNU90" s="94"/>
      <c r="LNV90" s="94"/>
      <c r="LNW90" s="94"/>
      <c r="LNX90" s="94"/>
      <c r="LNY90" s="94"/>
      <c r="LNZ90" s="94"/>
      <c r="LOA90" s="94"/>
      <c r="LOB90" s="94"/>
      <c r="LOC90" s="94"/>
      <c r="LOD90" s="94"/>
      <c r="LOE90" s="94"/>
      <c r="LOF90" s="94"/>
      <c r="LOG90" s="94"/>
      <c r="LOH90" s="94"/>
      <c r="LOI90" s="94"/>
      <c r="LOJ90" s="94"/>
      <c r="LOK90" s="94"/>
      <c r="LOL90" s="94"/>
      <c r="LOM90" s="94"/>
      <c r="LON90" s="94"/>
      <c r="LOO90" s="94"/>
      <c r="LOP90" s="94"/>
      <c r="LOQ90" s="94"/>
      <c r="LOR90" s="94"/>
      <c r="LOS90" s="94"/>
      <c r="LOT90" s="94"/>
      <c r="LOU90" s="94"/>
      <c r="LOV90" s="94"/>
      <c r="LOW90" s="94"/>
      <c r="LOX90" s="94"/>
      <c r="LOY90" s="94"/>
      <c r="LOZ90" s="94"/>
      <c r="LPA90" s="94"/>
      <c r="LPB90" s="94"/>
      <c r="LPC90" s="94"/>
      <c r="LPD90" s="94"/>
      <c r="LPE90" s="94"/>
      <c r="LPF90" s="94"/>
      <c r="LPG90" s="94"/>
      <c r="LPH90" s="94"/>
      <c r="LPI90" s="94"/>
      <c r="LPJ90" s="94"/>
      <c r="LPK90" s="94"/>
      <c r="LPL90" s="94"/>
      <c r="LPM90" s="94"/>
      <c r="LPN90" s="94"/>
      <c r="LPO90" s="94"/>
      <c r="LPP90" s="94"/>
      <c r="LPQ90" s="94"/>
      <c r="LPR90" s="94"/>
      <c r="LPS90" s="94"/>
      <c r="LPT90" s="94"/>
      <c r="LPU90" s="94"/>
      <c r="LPV90" s="94"/>
      <c r="LPW90" s="94"/>
      <c r="LPX90" s="94"/>
      <c r="LPY90" s="94"/>
      <c r="LPZ90" s="94"/>
      <c r="LQA90" s="94"/>
      <c r="LQB90" s="94"/>
      <c r="LQC90" s="94"/>
      <c r="LQD90" s="94"/>
      <c r="LQE90" s="94"/>
      <c r="LQF90" s="94"/>
      <c r="LQG90" s="94"/>
      <c r="LQH90" s="94"/>
      <c r="LQI90" s="94"/>
      <c r="LQJ90" s="94"/>
      <c r="LQK90" s="94"/>
      <c r="LQL90" s="94"/>
      <c r="LQM90" s="94"/>
      <c r="LQN90" s="94"/>
      <c r="LQO90" s="94"/>
      <c r="LQP90" s="94"/>
      <c r="LQQ90" s="94"/>
      <c r="LQR90" s="94"/>
      <c r="LQS90" s="94"/>
      <c r="LQT90" s="94"/>
      <c r="LQU90" s="94"/>
      <c r="LQV90" s="94"/>
      <c r="LQW90" s="94"/>
      <c r="LQX90" s="94"/>
      <c r="LQY90" s="94"/>
      <c r="LQZ90" s="94"/>
      <c r="LRA90" s="94"/>
      <c r="LRB90" s="94"/>
      <c r="LRC90" s="94"/>
      <c r="LRD90" s="94"/>
      <c r="LRE90" s="94"/>
      <c r="LRF90" s="94"/>
      <c r="LRG90" s="94"/>
      <c r="LRH90" s="94"/>
      <c r="LRI90" s="94"/>
      <c r="LRJ90" s="94"/>
      <c r="LRK90" s="94"/>
      <c r="LRL90" s="94"/>
      <c r="LRM90" s="94"/>
      <c r="LRN90" s="94"/>
      <c r="LRO90" s="94"/>
      <c r="LRP90" s="94"/>
      <c r="LRQ90" s="94"/>
      <c r="LRR90" s="94"/>
      <c r="LRS90" s="94"/>
      <c r="LRT90" s="94"/>
      <c r="LRU90" s="94"/>
      <c r="LRV90" s="94"/>
      <c r="LRW90" s="94"/>
      <c r="LRX90" s="94"/>
      <c r="LRY90" s="94"/>
      <c r="LRZ90" s="94"/>
      <c r="LSA90" s="94"/>
      <c r="LSB90" s="94"/>
      <c r="LSC90" s="94"/>
      <c r="LSD90" s="94"/>
      <c r="LSE90" s="94"/>
      <c r="LSF90" s="94"/>
      <c r="LSG90" s="94"/>
      <c r="LSH90" s="94"/>
      <c r="LSI90" s="94"/>
      <c r="LSJ90" s="94"/>
      <c r="LSK90" s="94"/>
      <c r="LSL90" s="94"/>
      <c r="LSM90" s="94"/>
      <c r="LSN90" s="94"/>
      <c r="LSO90" s="94"/>
      <c r="LSP90" s="94"/>
      <c r="LSQ90" s="94"/>
      <c r="LSR90" s="94"/>
      <c r="LSS90" s="94"/>
      <c r="LST90" s="94"/>
      <c r="LSU90" s="94"/>
      <c r="LSV90" s="94"/>
      <c r="LSW90" s="94"/>
      <c r="LSX90" s="94"/>
      <c r="LSY90" s="94"/>
      <c r="LSZ90" s="94"/>
      <c r="LTA90" s="94"/>
      <c r="LTB90" s="94"/>
      <c r="LTC90" s="94"/>
      <c r="LTD90" s="94"/>
      <c r="LTE90" s="94"/>
      <c r="LTF90" s="94"/>
      <c r="LTG90" s="94"/>
      <c r="LTH90" s="94"/>
      <c r="LTI90" s="94"/>
      <c r="LTJ90" s="94"/>
      <c r="LTK90" s="94"/>
      <c r="LTL90" s="94"/>
      <c r="LTM90" s="94"/>
      <c r="LTN90" s="94"/>
      <c r="LTO90" s="94"/>
      <c r="LTP90" s="94"/>
      <c r="LTQ90" s="94"/>
      <c r="LTR90" s="94"/>
      <c r="LTS90" s="94"/>
      <c r="LTT90" s="94"/>
      <c r="LTU90" s="94"/>
      <c r="LTV90" s="94"/>
      <c r="LTW90" s="94"/>
      <c r="LTX90" s="94"/>
      <c r="LTY90" s="94"/>
      <c r="LTZ90" s="94"/>
      <c r="LUA90" s="94"/>
      <c r="LUB90" s="94"/>
      <c r="LUC90" s="94"/>
      <c r="LUD90" s="94"/>
      <c r="LUE90" s="94"/>
      <c r="LUF90" s="94"/>
      <c r="LUG90" s="94"/>
      <c r="LUH90" s="94"/>
      <c r="LUI90" s="94"/>
      <c r="LUJ90" s="94"/>
      <c r="LUK90" s="94"/>
      <c r="LUL90" s="94"/>
      <c r="LUM90" s="94"/>
      <c r="LUN90" s="94"/>
      <c r="LUO90" s="94"/>
      <c r="LUP90" s="94"/>
      <c r="LUQ90" s="94"/>
      <c r="LUR90" s="94"/>
      <c r="LUS90" s="94"/>
      <c r="LUT90" s="94"/>
      <c r="LUU90" s="94"/>
      <c r="LUV90" s="94"/>
      <c r="LUW90" s="94"/>
      <c r="LUX90" s="94"/>
      <c r="LUY90" s="94"/>
      <c r="LUZ90" s="94"/>
      <c r="LVA90" s="94"/>
      <c r="LVB90" s="94"/>
      <c r="LVC90" s="94"/>
      <c r="LVD90" s="94"/>
      <c r="LVE90" s="94"/>
      <c r="LVF90" s="94"/>
      <c r="LVG90" s="94"/>
      <c r="LVH90" s="94"/>
      <c r="LVI90" s="94"/>
      <c r="LVJ90" s="94"/>
      <c r="LVK90" s="94"/>
      <c r="LVL90" s="94"/>
      <c r="LVM90" s="94"/>
      <c r="LVN90" s="94"/>
      <c r="LVO90" s="94"/>
      <c r="LVP90" s="94"/>
      <c r="LVQ90" s="94"/>
      <c r="LVR90" s="94"/>
      <c r="LVS90" s="94"/>
      <c r="LVT90" s="94"/>
      <c r="LVU90" s="94"/>
      <c r="LVV90" s="94"/>
      <c r="LVW90" s="94"/>
      <c r="LVX90" s="94"/>
      <c r="LVY90" s="94"/>
      <c r="LVZ90" s="94"/>
      <c r="LWA90" s="94"/>
      <c r="LWB90" s="94"/>
      <c r="LWC90" s="94"/>
      <c r="LWD90" s="94"/>
      <c r="LWE90" s="94"/>
      <c r="LWF90" s="94"/>
      <c r="LWG90" s="94"/>
      <c r="LWH90" s="94"/>
      <c r="LWI90" s="94"/>
      <c r="LWJ90" s="94"/>
      <c r="LWK90" s="94"/>
      <c r="LWL90" s="94"/>
      <c r="LWM90" s="94"/>
      <c r="LWN90" s="94"/>
      <c r="LWO90" s="94"/>
      <c r="LWP90" s="94"/>
      <c r="LWQ90" s="94"/>
      <c r="LWR90" s="94"/>
      <c r="LWS90" s="94"/>
      <c r="LWT90" s="94"/>
      <c r="LWU90" s="94"/>
      <c r="LWV90" s="94"/>
      <c r="LWW90" s="94"/>
      <c r="LWX90" s="94"/>
      <c r="LWY90" s="94"/>
      <c r="LWZ90" s="94"/>
      <c r="LXA90" s="94"/>
      <c r="LXB90" s="94"/>
      <c r="LXC90" s="94"/>
      <c r="LXD90" s="94"/>
      <c r="LXE90" s="94"/>
      <c r="LXF90" s="94"/>
      <c r="LXG90" s="94"/>
      <c r="LXH90" s="94"/>
      <c r="LXI90" s="94"/>
      <c r="LXJ90" s="94"/>
      <c r="LXK90" s="94"/>
      <c r="LXL90" s="94"/>
      <c r="LXM90" s="94"/>
      <c r="LXN90" s="94"/>
      <c r="LXO90" s="94"/>
      <c r="LXP90" s="94"/>
      <c r="LXQ90" s="94"/>
      <c r="LXR90" s="94"/>
      <c r="LXS90" s="94"/>
      <c r="LXT90" s="94"/>
      <c r="LXU90" s="94"/>
      <c r="LXV90" s="94"/>
      <c r="LXW90" s="94"/>
      <c r="LXX90" s="94"/>
      <c r="LXY90" s="94"/>
      <c r="LXZ90" s="94"/>
      <c r="LYA90" s="94"/>
      <c r="LYB90" s="94"/>
      <c r="LYC90" s="94"/>
      <c r="LYD90" s="94"/>
      <c r="LYE90" s="94"/>
      <c r="LYF90" s="94"/>
      <c r="LYG90" s="94"/>
      <c r="LYH90" s="94"/>
      <c r="LYI90" s="94"/>
      <c r="LYJ90" s="94"/>
      <c r="LYK90" s="94"/>
      <c r="LYL90" s="94"/>
      <c r="LYM90" s="94"/>
      <c r="LYN90" s="94"/>
      <c r="LYO90" s="94"/>
      <c r="LYP90" s="94"/>
      <c r="LYQ90" s="94"/>
      <c r="LYR90" s="94"/>
      <c r="LYS90" s="94"/>
      <c r="LYT90" s="94"/>
      <c r="LYU90" s="94"/>
      <c r="LYV90" s="94"/>
      <c r="LYW90" s="94"/>
      <c r="LYX90" s="94"/>
      <c r="LYY90" s="94"/>
      <c r="LYZ90" s="94"/>
      <c r="LZA90" s="94"/>
      <c r="LZB90" s="94"/>
      <c r="LZC90" s="94"/>
      <c r="LZD90" s="94"/>
      <c r="LZE90" s="94"/>
      <c r="LZF90" s="94"/>
      <c r="LZG90" s="94"/>
      <c r="LZH90" s="94"/>
      <c r="LZI90" s="94"/>
      <c r="LZJ90" s="94"/>
      <c r="LZK90" s="94"/>
      <c r="LZL90" s="94"/>
      <c r="LZM90" s="94"/>
      <c r="LZN90" s="94"/>
      <c r="LZO90" s="94"/>
      <c r="LZP90" s="94"/>
      <c r="LZQ90" s="94"/>
      <c r="LZR90" s="94"/>
      <c r="LZS90" s="94"/>
      <c r="LZT90" s="94"/>
      <c r="LZU90" s="94"/>
      <c r="LZV90" s="94"/>
      <c r="LZW90" s="94"/>
      <c r="LZX90" s="94"/>
      <c r="LZY90" s="94"/>
      <c r="LZZ90" s="94"/>
      <c r="MAA90" s="94"/>
      <c r="MAB90" s="94"/>
      <c r="MAC90" s="94"/>
      <c r="MAD90" s="94"/>
      <c r="MAE90" s="94"/>
      <c r="MAF90" s="94"/>
      <c r="MAG90" s="94"/>
      <c r="MAH90" s="94"/>
      <c r="MAI90" s="94"/>
      <c r="MAJ90" s="94"/>
      <c r="MAK90" s="94"/>
      <c r="MAL90" s="94"/>
      <c r="MAM90" s="94"/>
      <c r="MAN90" s="94"/>
      <c r="MAO90" s="94"/>
      <c r="MAP90" s="94"/>
      <c r="MAQ90" s="94"/>
      <c r="MAR90" s="94"/>
      <c r="MAS90" s="94"/>
      <c r="MAT90" s="94"/>
      <c r="MAU90" s="94"/>
      <c r="MAV90" s="94"/>
      <c r="MAW90" s="94"/>
      <c r="MAX90" s="94"/>
      <c r="MAY90" s="94"/>
      <c r="MAZ90" s="94"/>
      <c r="MBA90" s="94"/>
      <c r="MBB90" s="94"/>
      <c r="MBC90" s="94"/>
      <c r="MBD90" s="94"/>
      <c r="MBE90" s="94"/>
      <c r="MBF90" s="94"/>
      <c r="MBG90" s="94"/>
      <c r="MBH90" s="94"/>
      <c r="MBI90" s="94"/>
      <c r="MBJ90" s="94"/>
      <c r="MBK90" s="94"/>
      <c r="MBL90" s="94"/>
      <c r="MBM90" s="94"/>
      <c r="MBN90" s="94"/>
      <c r="MBO90" s="94"/>
      <c r="MBP90" s="94"/>
      <c r="MBQ90" s="94"/>
      <c r="MBR90" s="94"/>
      <c r="MBS90" s="94"/>
      <c r="MBT90" s="94"/>
      <c r="MBU90" s="94"/>
      <c r="MBV90" s="94"/>
      <c r="MBW90" s="94"/>
      <c r="MBX90" s="94"/>
      <c r="MBY90" s="94"/>
      <c r="MBZ90" s="94"/>
      <c r="MCA90" s="94"/>
      <c r="MCB90" s="94"/>
      <c r="MCC90" s="94"/>
      <c r="MCD90" s="94"/>
      <c r="MCE90" s="94"/>
      <c r="MCF90" s="94"/>
      <c r="MCG90" s="94"/>
      <c r="MCH90" s="94"/>
      <c r="MCI90" s="94"/>
      <c r="MCJ90" s="94"/>
      <c r="MCK90" s="94"/>
      <c r="MCL90" s="94"/>
      <c r="MCM90" s="94"/>
      <c r="MCN90" s="94"/>
      <c r="MCO90" s="94"/>
      <c r="MCP90" s="94"/>
      <c r="MCQ90" s="94"/>
      <c r="MCR90" s="94"/>
      <c r="MCS90" s="94"/>
      <c r="MCT90" s="94"/>
      <c r="MCU90" s="94"/>
      <c r="MCV90" s="94"/>
      <c r="MCW90" s="94"/>
      <c r="MCX90" s="94"/>
      <c r="MCY90" s="94"/>
      <c r="MCZ90" s="94"/>
      <c r="MDA90" s="94"/>
      <c r="MDB90" s="94"/>
      <c r="MDC90" s="94"/>
      <c r="MDD90" s="94"/>
      <c r="MDE90" s="94"/>
      <c r="MDF90" s="94"/>
      <c r="MDG90" s="94"/>
      <c r="MDH90" s="94"/>
      <c r="MDI90" s="94"/>
      <c r="MDJ90" s="94"/>
      <c r="MDK90" s="94"/>
      <c r="MDL90" s="94"/>
      <c r="MDM90" s="94"/>
      <c r="MDN90" s="94"/>
      <c r="MDO90" s="94"/>
      <c r="MDP90" s="94"/>
      <c r="MDQ90" s="94"/>
      <c r="MDR90" s="94"/>
      <c r="MDS90" s="94"/>
      <c r="MDT90" s="94"/>
      <c r="MDU90" s="94"/>
      <c r="MDV90" s="94"/>
      <c r="MDW90" s="94"/>
      <c r="MDX90" s="94"/>
      <c r="MDY90" s="94"/>
      <c r="MDZ90" s="94"/>
      <c r="MEA90" s="94"/>
      <c r="MEB90" s="94"/>
      <c r="MEC90" s="94"/>
      <c r="MED90" s="94"/>
      <c r="MEE90" s="94"/>
      <c r="MEF90" s="94"/>
      <c r="MEG90" s="94"/>
      <c r="MEH90" s="94"/>
      <c r="MEI90" s="94"/>
      <c r="MEJ90" s="94"/>
      <c r="MEK90" s="94"/>
      <c r="MEL90" s="94"/>
      <c r="MEM90" s="94"/>
      <c r="MEN90" s="94"/>
      <c r="MEO90" s="94"/>
      <c r="MEP90" s="94"/>
      <c r="MEQ90" s="94"/>
      <c r="MER90" s="94"/>
      <c r="MES90" s="94"/>
      <c r="MET90" s="94"/>
      <c r="MEU90" s="94"/>
      <c r="MEV90" s="94"/>
      <c r="MEW90" s="94"/>
      <c r="MEX90" s="94"/>
      <c r="MEY90" s="94"/>
      <c r="MEZ90" s="94"/>
      <c r="MFA90" s="94"/>
      <c r="MFB90" s="94"/>
      <c r="MFC90" s="94"/>
      <c r="MFD90" s="94"/>
      <c r="MFE90" s="94"/>
      <c r="MFF90" s="94"/>
      <c r="MFG90" s="94"/>
      <c r="MFH90" s="94"/>
      <c r="MFI90" s="94"/>
      <c r="MFJ90" s="94"/>
      <c r="MFK90" s="94"/>
      <c r="MFL90" s="94"/>
      <c r="MFM90" s="94"/>
      <c r="MFN90" s="94"/>
      <c r="MFO90" s="94"/>
      <c r="MFP90" s="94"/>
      <c r="MFQ90" s="94"/>
      <c r="MFR90" s="94"/>
      <c r="MFS90" s="94"/>
      <c r="MFT90" s="94"/>
      <c r="MFU90" s="94"/>
      <c r="MFV90" s="94"/>
      <c r="MFW90" s="94"/>
      <c r="MFX90" s="94"/>
      <c r="MFY90" s="94"/>
      <c r="MFZ90" s="94"/>
      <c r="MGA90" s="94"/>
      <c r="MGB90" s="94"/>
      <c r="MGC90" s="94"/>
      <c r="MGD90" s="94"/>
      <c r="MGE90" s="94"/>
      <c r="MGF90" s="94"/>
      <c r="MGG90" s="94"/>
      <c r="MGH90" s="94"/>
      <c r="MGI90" s="94"/>
      <c r="MGJ90" s="94"/>
      <c r="MGK90" s="94"/>
      <c r="MGL90" s="94"/>
      <c r="MGM90" s="94"/>
      <c r="MGN90" s="94"/>
      <c r="MGO90" s="94"/>
      <c r="MGP90" s="94"/>
      <c r="MGQ90" s="94"/>
      <c r="MGR90" s="94"/>
      <c r="MGS90" s="94"/>
      <c r="MGT90" s="94"/>
      <c r="MGU90" s="94"/>
      <c r="MGV90" s="94"/>
      <c r="MGW90" s="94"/>
      <c r="MGX90" s="94"/>
      <c r="MGY90" s="94"/>
      <c r="MGZ90" s="94"/>
      <c r="MHA90" s="94"/>
      <c r="MHB90" s="94"/>
      <c r="MHC90" s="94"/>
      <c r="MHD90" s="94"/>
      <c r="MHE90" s="94"/>
      <c r="MHF90" s="94"/>
      <c r="MHG90" s="94"/>
      <c r="MHH90" s="94"/>
      <c r="MHI90" s="94"/>
      <c r="MHJ90" s="94"/>
      <c r="MHK90" s="94"/>
      <c r="MHL90" s="94"/>
      <c r="MHM90" s="94"/>
      <c r="MHN90" s="94"/>
      <c r="MHO90" s="94"/>
      <c r="MHP90" s="94"/>
      <c r="MHQ90" s="94"/>
      <c r="MHR90" s="94"/>
      <c r="MHS90" s="94"/>
      <c r="MHT90" s="94"/>
      <c r="MHU90" s="94"/>
      <c r="MHV90" s="94"/>
      <c r="MHW90" s="94"/>
      <c r="MHX90" s="94"/>
      <c r="MHY90" s="94"/>
      <c r="MHZ90" s="94"/>
      <c r="MIA90" s="94"/>
      <c r="MIB90" s="94"/>
      <c r="MIC90" s="94"/>
      <c r="MID90" s="94"/>
      <c r="MIE90" s="94"/>
      <c r="MIF90" s="94"/>
      <c r="MIG90" s="94"/>
      <c r="MIH90" s="94"/>
      <c r="MII90" s="94"/>
      <c r="MIJ90" s="94"/>
      <c r="MIK90" s="94"/>
      <c r="MIL90" s="94"/>
      <c r="MIM90" s="94"/>
      <c r="MIN90" s="94"/>
      <c r="MIO90" s="94"/>
      <c r="MIP90" s="94"/>
      <c r="MIQ90" s="94"/>
      <c r="MIR90" s="94"/>
      <c r="MIS90" s="94"/>
      <c r="MIT90" s="94"/>
      <c r="MIU90" s="94"/>
      <c r="MIV90" s="94"/>
      <c r="MIW90" s="94"/>
      <c r="MIX90" s="94"/>
      <c r="MIY90" s="94"/>
      <c r="MIZ90" s="94"/>
      <c r="MJA90" s="94"/>
      <c r="MJB90" s="94"/>
      <c r="MJC90" s="94"/>
      <c r="MJD90" s="94"/>
      <c r="MJE90" s="94"/>
      <c r="MJF90" s="94"/>
      <c r="MJG90" s="94"/>
      <c r="MJH90" s="94"/>
      <c r="MJI90" s="94"/>
      <c r="MJJ90" s="94"/>
      <c r="MJK90" s="94"/>
      <c r="MJL90" s="94"/>
      <c r="MJM90" s="94"/>
      <c r="MJN90" s="94"/>
      <c r="MJO90" s="94"/>
      <c r="MJP90" s="94"/>
      <c r="MJQ90" s="94"/>
      <c r="MJR90" s="94"/>
      <c r="MJS90" s="94"/>
      <c r="MJT90" s="94"/>
      <c r="MJU90" s="94"/>
      <c r="MJV90" s="94"/>
      <c r="MJW90" s="94"/>
      <c r="MJX90" s="94"/>
      <c r="MJY90" s="94"/>
      <c r="MJZ90" s="94"/>
      <c r="MKA90" s="94"/>
      <c r="MKB90" s="94"/>
      <c r="MKC90" s="94"/>
      <c r="MKD90" s="94"/>
      <c r="MKE90" s="94"/>
      <c r="MKF90" s="94"/>
      <c r="MKG90" s="94"/>
      <c r="MKH90" s="94"/>
      <c r="MKI90" s="94"/>
      <c r="MKJ90" s="94"/>
      <c r="MKK90" s="94"/>
      <c r="MKL90" s="94"/>
      <c r="MKM90" s="94"/>
      <c r="MKN90" s="94"/>
      <c r="MKO90" s="94"/>
      <c r="MKP90" s="94"/>
      <c r="MKQ90" s="94"/>
      <c r="MKR90" s="94"/>
      <c r="MKS90" s="94"/>
      <c r="MKT90" s="94"/>
      <c r="MKU90" s="94"/>
      <c r="MKV90" s="94"/>
      <c r="MKW90" s="94"/>
      <c r="MKX90" s="94"/>
      <c r="MKY90" s="94"/>
      <c r="MKZ90" s="94"/>
      <c r="MLA90" s="94"/>
      <c r="MLB90" s="94"/>
      <c r="MLC90" s="94"/>
      <c r="MLD90" s="94"/>
      <c r="MLE90" s="94"/>
      <c r="MLF90" s="94"/>
      <c r="MLG90" s="94"/>
      <c r="MLH90" s="94"/>
      <c r="MLI90" s="94"/>
      <c r="MLJ90" s="94"/>
      <c r="MLK90" s="94"/>
      <c r="MLL90" s="94"/>
      <c r="MLM90" s="94"/>
      <c r="MLN90" s="94"/>
      <c r="MLO90" s="94"/>
      <c r="MLP90" s="94"/>
      <c r="MLQ90" s="94"/>
      <c r="MLR90" s="94"/>
      <c r="MLS90" s="94"/>
      <c r="MLT90" s="94"/>
      <c r="MLU90" s="94"/>
      <c r="MLV90" s="94"/>
      <c r="MLW90" s="94"/>
      <c r="MLX90" s="94"/>
      <c r="MLY90" s="94"/>
      <c r="MLZ90" s="94"/>
      <c r="MMA90" s="94"/>
      <c r="MMB90" s="94"/>
      <c r="MMC90" s="94"/>
      <c r="MMD90" s="94"/>
      <c r="MME90" s="94"/>
      <c r="MMF90" s="94"/>
      <c r="MMG90" s="94"/>
      <c r="MMH90" s="94"/>
      <c r="MMI90" s="94"/>
      <c r="MMJ90" s="94"/>
      <c r="MMK90" s="94"/>
      <c r="MML90" s="94"/>
      <c r="MMM90" s="94"/>
      <c r="MMN90" s="94"/>
      <c r="MMO90" s="94"/>
      <c r="MMP90" s="94"/>
      <c r="MMQ90" s="94"/>
      <c r="MMR90" s="94"/>
      <c r="MMS90" s="94"/>
      <c r="MMT90" s="94"/>
      <c r="MMU90" s="94"/>
      <c r="MMV90" s="94"/>
      <c r="MMW90" s="94"/>
      <c r="MMX90" s="94"/>
      <c r="MMY90" s="94"/>
      <c r="MMZ90" s="94"/>
      <c r="MNA90" s="94"/>
      <c r="MNB90" s="94"/>
      <c r="MNC90" s="94"/>
      <c r="MND90" s="94"/>
      <c r="MNE90" s="94"/>
      <c r="MNF90" s="94"/>
      <c r="MNG90" s="94"/>
      <c r="MNH90" s="94"/>
      <c r="MNI90" s="94"/>
      <c r="MNJ90" s="94"/>
      <c r="MNK90" s="94"/>
      <c r="MNL90" s="94"/>
      <c r="MNM90" s="94"/>
      <c r="MNN90" s="94"/>
      <c r="MNO90" s="94"/>
      <c r="MNP90" s="94"/>
      <c r="MNQ90" s="94"/>
      <c r="MNR90" s="94"/>
      <c r="MNS90" s="94"/>
      <c r="MNT90" s="94"/>
      <c r="MNU90" s="94"/>
      <c r="MNV90" s="94"/>
      <c r="MNW90" s="94"/>
      <c r="MNX90" s="94"/>
      <c r="MNY90" s="94"/>
      <c r="MNZ90" s="94"/>
      <c r="MOA90" s="94"/>
      <c r="MOB90" s="94"/>
      <c r="MOC90" s="94"/>
      <c r="MOD90" s="94"/>
      <c r="MOE90" s="94"/>
      <c r="MOF90" s="94"/>
      <c r="MOG90" s="94"/>
      <c r="MOH90" s="94"/>
      <c r="MOI90" s="94"/>
      <c r="MOJ90" s="94"/>
      <c r="MOK90" s="94"/>
      <c r="MOL90" s="94"/>
      <c r="MOM90" s="94"/>
      <c r="MON90" s="94"/>
      <c r="MOO90" s="94"/>
      <c r="MOP90" s="94"/>
      <c r="MOQ90" s="94"/>
      <c r="MOR90" s="94"/>
      <c r="MOS90" s="94"/>
      <c r="MOT90" s="94"/>
      <c r="MOU90" s="94"/>
      <c r="MOV90" s="94"/>
      <c r="MOW90" s="94"/>
      <c r="MOX90" s="94"/>
      <c r="MOY90" s="94"/>
      <c r="MOZ90" s="94"/>
      <c r="MPA90" s="94"/>
      <c r="MPB90" s="94"/>
      <c r="MPC90" s="94"/>
      <c r="MPD90" s="94"/>
      <c r="MPE90" s="94"/>
      <c r="MPF90" s="94"/>
      <c r="MPG90" s="94"/>
      <c r="MPH90" s="94"/>
      <c r="MPI90" s="94"/>
      <c r="MPJ90" s="94"/>
      <c r="MPK90" s="94"/>
      <c r="MPL90" s="94"/>
      <c r="MPM90" s="94"/>
      <c r="MPN90" s="94"/>
      <c r="MPO90" s="94"/>
      <c r="MPP90" s="94"/>
      <c r="MPQ90" s="94"/>
      <c r="MPR90" s="94"/>
      <c r="MPS90" s="94"/>
      <c r="MPT90" s="94"/>
      <c r="MPU90" s="94"/>
      <c r="MPV90" s="94"/>
      <c r="MPW90" s="94"/>
      <c r="MPX90" s="94"/>
      <c r="MPY90" s="94"/>
      <c r="MPZ90" s="94"/>
      <c r="MQA90" s="94"/>
      <c r="MQB90" s="94"/>
      <c r="MQC90" s="94"/>
      <c r="MQD90" s="94"/>
      <c r="MQE90" s="94"/>
      <c r="MQF90" s="94"/>
      <c r="MQG90" s="94"/>
      <c r="MQH90" s="94"/>
      <c r="MQI90" s="94"/>
      <c r="MQJ90" s="94"/>
      <c r="MQK90" s="94"/>
      <c r="MQL90" s="94"/>
      <c r="MQM90" s="94"/>
      <c r="MQN90" s="94"/>
      <c r="MQO90" s="94"/>
      <c r="MQP90" s="94"/>
      <c r="MQQ90" s="94"/>
      <c r="MQR90" s="94"/>
      <c r="MQS90" s="94"/>
      <c r="MQT90" s="94"/>
      <c r="MQU90" s="94"/>
      <c r="MQV90" s="94"/>
      <c r="MQW90" s="94"/>
      <c r="MQX90" s="94"/>
      <c r="MQY90" s="94"/>
      <c r="MQZ90" s="94"/>
      <c r="MRA90" s="94"/>
      <c r="MRB90" s="94"/>
      <c r="MRC90" s="94"/>
      <c r="MRD90" s="94"/>
      <c r="MRE90" s="94"/>
      <c r="MRF90" s="94"/>
      <c r="MRG90" s="94"/>
      <c r="MRH90" s="94"/>
      <c r="MRI90" s="94"/>
      <c r="MRJ90" s="94"/>
      <c r="MRK90" s="94"/>
      <c r="MRL90" s="94"/>
      <c r="MRM90" s="94"/>
      <c r="MRN90" s="94"/>
      <c r="MRO90" s="94"/>
      <c r="MRP90" s="94"/>
      <c r="MRQ90" s="94"/>
      <c r="MRR90" s="94"/>
      <c r="MRS90" s="94"/>
      <c r="MRT90" s="94"/>
      <c r="MRU90" s="94"/>
      <c r="MRV90" s="94"/>
      <c r="MRW90" s="94"/>
      <c r="MRX90" s="94"/>
      <c r="MRY90" s="94"/>
      <c r="MRZ90" s="94"/>
      <c r="MSA90" s="94"/>
      <c r="MSB90" s="94"/>
      <c r="MSC90" s="94"/>
      <c r="MSD90" s="94"/>
      <c r="MSE90" s="94"/>
      <c r="MSF90" s="94"/>
      <c r="MSG90" s="94"/>
      <c r="MSH90" s="94"/>
      <c r="MSI90" s="94"/>
      <c r="MSJ90" s="94"/>
      <c r="MSK90" s="94"/>
      <c r="MSL90" s="94"/>
      <c r="MSM90" s="94"/>
      <c r="MSN90" s="94"/>
      <c r="MSO90" s="94"/>
      <c r="MSP90" s="94"/>
      <c r="MSQ90" s="94"/>
      <c r="MSR90" s="94"/>
      <c r="MSS90" s="94"/>
      <c r="MST90" s="94"/>
      <c r="MSU90" s="94"/>
      <c r="MSV90" s="94"/>
      <c r="MSW90" s="94"/>
      <c r="MSX90" s="94"/>
      <c r="MSY90" s="94"/>
      <c r="MSZ90" s="94"/>
      <c r="MTA90" s="94"/>
      <c r="MTB90" s="94"/>
      <c r="MTC90" s="94"/>
      <c r="MTD90" s="94"/>
      <c r="MTE90" s="94"/>
      <c r="MTF90" s="94"/>
      <c r="MTG90" s="94"/>
      <c r="MTH90" s="94"/>
      <c r="MTI90" s="94"/>
      <c r="MTJ90" s="94"/>
      <c r="MTK90" s="94"/>
      <c r="MTL90" s="94"/>
      <c r="MTM90" s="94"/>
      <c r="MTN90" s="94"/>
      <c r="MTO90" s="94"/>
      <c r="MTP90" s="94"/>
      <c r="MTQ90" s="94"/>
      <c r="MTR90" s="94"/>
      <c r="MTS90" s="94"/>
      <c r="MTT90" s="94"/>
      <c r="MTU90" s="94"/>
      <c r="MTV90" s="94"/>
      <c r="MTW90" s="94"/>
      <c r="MTX90" s="94"/>
      <c r="MTY90" s="94"/>
      <c r="MTZ90" s="94"/>
      <c r="MUA90" s="94"/>
      <c r="MUB90" s="94"/>
      <c r="MUC90" s="94"/>
      <c r="MUD90" s="94"/>
      <c r="MUE90" s="94"/>
      <c r="MUF90" s="94"/>
      <c r="MUG90" s="94"/>
      <c r="MUH90" s="94"/>
      <c r="MUI90" s="94"/>
      <c r="MUJ90" s="94"/>
      <c r="MUK90" s="94"/>
      <c r="MUL90" s="94"/>
      <c r="MUM90" s="94"/>
      <c r="MUN90" s="94"/>
      <c r="MUO90" s="94"/>
      <c r="MUP90" s="94"/>
      <c r="MUQ90" s="94"/>
      <c r="MUR90" s="94"/>
      <c r="MUS90" s="94"/>
      <c r="MUT90" s="94"/>
      <c r="MUU90" s="94"/>
      <c r="MUV90" s="94"/>
      <c r="MUW90" s="94"/>
      <c r="MUX90" s="94"/>
      <c r="MUY90" s="94"/>
      <c r="MUZ90" s="94"/>
      <c r="MVA90" s="94"/>
      <c r="MVB90" s="94"/>
      <c r="MVC90" s="94"/>
      <c r="MVD90" s="94"/>
      <c r="MVE90" s="94"/>
      <c r="MVF90" s="94"/>
      <c r="MVG90" s="94"/>
      <c r="MVH90" s="94"/>
      <c r="MVI90" s="94"/>
      <c r="MVJ90" s="94"/>
      <c r="MVK90" s="94"/>
      <c r="MVL90" s="94"/>
      <c r="MVM90" s="94"/>
      <c r="MVN90" s="94"/>
      <c r="MVO90" s="94"/>
      <c r="MVP90" s="94"/>
      <c r="MVQ90" s="94"/>
      <c r="MVR90" s="94"/>
      <c r="MVS90" s="94"/>
      <c r="MVT90" s="94"/>
      <c r="MVU90" s="94"/>
      <c r="MVV90" s="94"/>
      <c r="MVW90" s="94"/>
      <c r="MVX90" s="94"/>
      <c r="MVY90" s="94"/>
      <c r="MVZ90" s="94"/>
      <c r="MWA90" s="94"/>
      <c r="MWB90" s="94"/>
      <c r="MWC90" s="94"/>
      <c r="MWD90" s="94"/>
      <c r="MWE90" s="94"/>
      <c r="MWF90" s="94"/>
      <c r="MWG90" s="94"/>
      <c r="MWH90" s="94"/>
      <c r="MWI90" s="94"/>
      <c r="MWJ90" s="94"/>
      <c r="MWK90" s="94"/>
      <c r="MWL90" s="94"/>
      <c r="MWM90" s="94"/>
      <c r="MWN90" s="94"/>
      <c r="MWO90" s="94"/>
      <c r="MWP90" s="94"/>
      <c r="MWQ90" s="94"/>
      <c r="MWR90" s="94"/>
      <c r="MWS90" s="94"/>
      <c r="MWT90" s="94"/>
      <c r="MWU90" s="94"/>
      <c r="MWV90" s="94"/>
      <c r="MWW90" s="94"/>
      <c r="MWX90" s="94"/>
      <c r="MWY90" s="94"/>
      <c r="MWZ90" s="94"/>
      <c r="MXA90" s="94"/>
      <c r="MXB90" s="94"/>
      <c r="MXC90" s="94"/>
      <c r="MXD90" s="94"/>
      <c r="MXE90" s="94"/>
      <c r="MXF90" s="94"/>
      <c r="MXG90" s="94"/>
      <c r="MXH90" s="94"/>
      <c r="MXI90" s="94"/>
      <c r="MXJ90" s="94"/>
      <c r="MXK90" s="94"/>
      <c r="MXL90" s="94"/>
      <c r="MXM90" s="94"/>
      <c r="MXN90" s="94"/>
      <c r="MXO90" s="94"/>
      <c r="MXP90" s="94"/>
      <c r="MXQ90" s="94"/>
      <c r="MXR90" s="94"/>
      <c r="MXS90" s="94"/>
      <c r="MXT90" s="94"/>
      <c r="MXU90" s="94"/>
      <c r="MXV90" s="94"/>
      <c r="MXW90" s="94"/>
      <c r="MXX90" s="94"/>
      <c r="MXY90" s="94"/>
      <c r="MXZ90" s="94"/>
      <c r="MYA90" s="94"/>
      <c r="MYB90" s="94"/>
      <c r="MYC90" s="94"/>
      <c r="MYD90" s="94"/>
      <c r="MYE90" s="94"/>
      <c r="MYF90" s="94"/>
      <c r="MYG90" s="94"/>
      <c r="MYH90" s="94"/>
      <c r="MYI90" s="94"/>
      <c r="MYJ90" s="94"/>
      <c r="MYK90" s="94"/>
      <c r="MYL90" s="94"/>
      <c r="MYM90" s="94"/>
      <c r="MYN90" s="94"/>
      <c r="MYO90" s="94"/>
      <c r="MYP90" s="94"/>
      <c r="MYQ90" s="94"/>
      <c r="MYR90" s="94"/>
      <c r="MYS90" s="94"/>
      <c r="MYT90" s="94"/>
      <c r="MYU90" s="94"/>
      <c r="MYV90" s="94"/>
      <c r="MYW90" s="94"/>
      <c r="MYX90" s="94"/>
      <c r="MYY90" s="94"/>
      <c r="MYZ90" s="94"/>
      <c r="MZA90" s="94"/>
      <c r="MZB90" s="94"/>
      <c r="MZC90" s="94"/>
      <c r="MZD90" s="94"/>
      <c r="MZE90" s="94"/>
      <c r="MZF90" s="94"/>
      <c r="MZG90" s="94"/>
      <c r="MZH90" s="94"/>
      <c r="MZI90" s="94"/>
      <c r="MZJ90" s="94"/>
      <c r="MZK90" s="94"/>
      <c r="MZL90" s="94"/>
      <c r="MZM90" s="94"/>
      <c r="MZN90" s="94"/>
      <c r="MZO90" s="94"/>
      <c r="MZP90" s="94"/>
      <c r="MZQ90" s="94"/>
      <c r="MZR90" s="94"/>
      <c r="MZS90" s="94"/>
      <c r="MZT90" s="94"/>
      <c r="MZU90" s="94"/>
      <c r="MZV90" s="94"/>
      <c r="MZW90" s="94"/>
      <c r="MZX90" s="94"/>
      <c r="MZY90" s="94"/>
      <c r="MZZ90" s="94"/>
      <c r="NAA90" s="94"/>
      <c r="NAB90" s="94"/>
      <c r="NAC90" s="94"/>
      <c r="NAD90" s="94"/>
      <c r="NAE90" s="94"/>
      <c r="NAF90" s="94"/>
      <c r="NAG90" s="94"/>
      <c r="NAH90" s="94"/>
      <c r="NAI90" s="94"/>
      <c r="NAJ90" s="94"/>
      <c r="NAK90" s="94"/>
      <c r="NAL90" s="94"/>
      <c r="NAM90" s="94"/>
      <c r="NAN90" s="94"/>
      <c r="NAO90" s="94"/>
      <c r="NAP90" s="94"/>
      <c r="NAQ90" s="94"/>
      <c r="NAR90" s="94"/>
      <c r="NAS90" s="94"/>
      <c r="NAT90" s="94"/>
      <c r="NAU90" s="94"/>
      <c r="NAV90" s="94"/>
      <c r="NAW90" s="94"/>
      <c r="NAX90" s="94"/>
      <c r="NAY90" s="94"/>
      <c r="NAZ90" s="94"/>
      <c r="NBA90" s="94"/>
      <c r="NBB90" s="94"/>
      <c r="NBC90" s="94"/>
      <c r="NBD90" s="94"/>
      <c r="NBE90" s="94"/>
      <c r="NBF90" s="94"/>
      <c r="NBG90" s="94"/>
      <c r="NBH90" s="94"/>
      <c r="NBI90" s="94"/>
      <c r="NBJ90" s="94"/>
      <c r="NBK90" s="94"/>
      <c r="NBL90" s="94"/>
      <c r="NBM90" s="94"/>
      <c r="NBN90" s="94"/>
      <c r="NBO90" s="94"/>
      <c r="NBP90" s="94"/>
      <c r="NBQ90" s="94"/>
      <c r="NBR90" s="94"/>
      <c r="NBS90" s="94"/>
      <c r="NBT90" s="94"/>
      <c r="NBU90" s="94"/>
      <c r="NBV90" s="94"/>
      <c r="NBW90" s="94"/>
      <c r="NBX90" s="94"/>
      <c r="NBY90" s="94"/>
      <c r="NBZ90" s="94"/>
      <c r="NCA90" s="94"/>
      <c r="NCB90" s="94"/>
      <c r="NCC90" s="94"/>
      <c r="NCD90" s="94"/>
      <c r="NCE90" s="94"/>
      <c r="NCF90" s="94"/>
      <c r="NCG90" s="94"/>
      <c r="NCH90" s="94"/>
      <c r="NCI90" s="94"/>
      <c r="NCJ90" s="94"/>
      <c r="NCK90" s="94"/>
      <c r="NCL90" s="94"/>
      <c r="NCM90" s="94"/>
      <c r="NCN90" s="94"/>
      <c r="NCO90" s="94"/>
      <c r="NCP90" s="94"/>
      <c r="NCQ90" s="94"/>
      <c r="NCR90" s="94"/>
      <c r="NCS90" s="94"/>
      <c r="NCT90" s="94"/>
      <c r="NCU90" s="94"/>
      <c r="NCV90" s="94"/>
      <c r="NCW90" s="94"/>
      <c r="NCX90" s="94"/>
      <c r="NCY90" s="94"/>
      <c r="NCZ90" s="94"/>
      <c r="NDA90" s="94"/>
      <c r="NDB90" s="94"/>
      <c r="NDC90" s="94"/>
      <c r="NDD90" s="94"/>
      <c r="NDE90" s="94"/>
      <c r="NDF90" s="94"/>
      <c r="NDG90" s="94"/>
      <c r="NDH90" s="94"/>
      <c r="NDI90" s="94"/>
      <c r="NDJ90" s="94"/>
      <c r="NDK90" s="94"/>
      <c r="NDL90" s="94"/>
      <c r="NDM90" s="94"/>
      <c r="NDN90" s="94"/>
      <c r="NDO90" s="94"/>
      <c r="NDP90" s="94"/>
      <c r="NDQ90" s="94"/>
      <c r="NDR90" s="94"/>
      <c r="NDS90" s="94"/>
      <c r="NDT90" s="94"/>
      <c r="NDU90" s="94"/>
      <c r="NDV90" s="94"/>
      <c r="NDW90" s="94"/>
      <c r="NDX90" s="94"/>
      <c r="NDY90" s="94"/>
      <c r="NDZ90" s="94"/>
      <c r="NEA90" s="94"/>
      <c r="NEB90" s="94"/>
      <c r="NEC90" s="94"/>
      <c r="NED90" s="94"/>
      <c r="NEE90" s="94"/>
      <c r="NEF90" s="94"/>
      <c r="NEG90" s="94"/>
      <c r="NEH90" s="94"/>
      <c r="NEI90" s="94"/>
      <c r="NEJ90" s="94"/>
      <c r="NEK90" s="94"/>
      <c r="NEL90" s="94"/>
      <c r="NEM90" s="94"/>
      <c r="NEN90" s="94"/>
      <c r="NEO90" s="94"/>
      <c r="NEP90" s="94"/>
      <c r="NEQ90" s="94"/>
      <c r="NER90" s="94"/>
      <c r="NES90" s="94"/>
      <c r="NET90" s="94"/>
      <c r="NEU90" s="94"/>
      <c r="NEV90" s="94"/>
      <c r="NEW90" s="94"/>
      <c r="NEX90" s="94"/>
      <c r="NEY90" s="94"/>
      <c r="NEZ90" s="94"/>
      <c r="NFA90" s="94"/>
      <c r="NFB90" s="94"/>
      <c r="NFC90" s="94"/>
      <c r="NFD90" s="94"/>
      <c r="NFE90" s="94"/>
      <c r="NFF90" s="94"/>
      <c r="NFG90" s="94"/>
      <c r="NFH90" s="94"/>
      <c r="NFI90" s="94"/>
      <c r="NFJ90" s="94"/>
      <c r="NFK90" s="94"/>
      <c r="NFL90" s="94"/>
      <c r="NFM90" s="94"/>
      <c r="NFN90" s="94"/>
      <c r="NFO90" s="94"/>
      <c r="NFP90" s="94"/>
      <c r="NFQ90" s="94"/>
      <c r="NFR90" s="94"/>
      <c r="NFS90" s="94"/>
      <c r="NFT90" s="94"/>
      <c r="NFU90" s="94"/>
      <c r="NFV90" s="94"/>
      <c r="NFW90" s="94"/>
      <c r="NFX90" s="94"/>
      <c r="NFY90" s="94"/>
      <c r="NFZ90" s="94"/>
      <c r="NGA90" s="94"/>
      <c r="NGB90" s="94"/>
      <c r="NGC90" s="94"/>
      <c r="NGD90" s="94"/>
      <c r="NGE90" s="94"/>
      <c r="NGF90" s="94"/>
      <c r="NGG90" s="94"/>
      <c r="NGH90" s="94"/>
      <c r="NGI90" s="94"/>
      <c r="NGJ90" s="94"/>
      <c r="NGK90" s="94"/>
      <c r="NGL90" s="94"/>
      <c r="NGM90" s="94"/>
      <c r="NGN90" s="94"/>
      <c r="NGO90" s="94"/>
      <c r="NGP90" s="94"/>
      <c r="NGQ90" s="94"/>
      <c r="NGR90" s="94"/>
      <c r="NGS90" s="94"/>
      <c r="NGT90" s="94"/>
      <c r="NGU90" s="94"/>
      <c r="NGV90" s="94"/>
      <c r="NGW90" s="94"/>
      <c r="NGX90" s="94"/>
      <c r="NGY90" s="94"/>
      <c r="NGZ90" s="94"/>
      <c r="NHA90" s="94"/>
      <c r="NHB90" s="94"/>
      <c r="NHC90" s="94"/>
      <c r="NHD90" s="94"/>
      <c r="NHE90" s="94"/>
      <c r="NHF90" s="94"/>
      <c r="NHG90" s="94"/>
      <c r="NHH90" s="94"/>
      <c r="NHI90" s="94"/>
      <c r="NHJ90" s="94"/>
      <c r="NHK90" s="94"/>
      <c r="NHL90" s="94"/>
      <c r="NHM90" s="94"/>
      <c r="NHN90" s="94"/>
      <c r="NHO90" s="94"/>
      <c r="NHP90" s="94"/>
      <c r="NHQ90" s="94"/>
      <c r="NHR90" s="94"/>
      <c r="NHS90" s="94"/>
      <c r="NHT90" s="94"/>
      <c r="NHU90" s="94"/>
      <c r="NHV90" s="94"/>
      <c r="NHW90" s="94"/>
      <c r="NHX90" s="94"/>
      <c r="NHY90" s="94"/>
      <c r="NHZ90" s="94"/>
      <c r="NIA90" s="94"/>
      <c r="NIB90" s="94"/>
      <c r="NIC90" s="94"/>
      <c r="NID90" s="94"/>
      <c r="NIE90" s="94"/>
      <c r="NIF90" s="94"/>
      <c r="NIG90" s="94"/>
      <c r="NIH90" s="94"/>
      <c r="NII90" s="94"/>
      <c r="NIJ90" s="94"/>
      <c r="NIK90" s="94"/>
      <c r="NIL90" s="94"/>
      <c r="NIM90" s="94"/>
      <c r="NIN90" s="94"/>
      <c r="NIO90" s="94"/>
      <c r="NIP90" s="94"/>
      <c r="NIQ90" s="94"/>
      <c r="NIR90" s="94"/>
      <c r="NIS90" s="94"/>
      <c r="NIT90" s="94"/>
      <c r="NIU90" s="94"/>
      <c r="NIV90" s="94"/>
      <c r="NIW90" s="94"/>
      <c r="NIX90" s="94"/>
      <c r="NIY90" s="94"/>
      <c r="NIZ90" s="94"/>
      <c r="NJA90" s="94"/>
      <c r="NJB90" s="94"/>
      <c r="NJC90" s="94"/>
      <c r="NJD90" s="94"/>
      <c r="NJE90" s="94"/>
      <c r="NJF90" s="94"/>
      <c r="NJG90" s="94"/>
      <c r="NJH90" s="94"/>
      <c r="NJI90" s="94"/>
      <c r="NJJ90" s="94"/>
      <c r="NJK90" s="94"/>
      <c r="NJL90" s="94"/>
      <c r="NJM90" s="94"/>
      <c r="NJN90" s="94"/>
      <c r="NJO90" s="94"/>
      <c r="NJP90" s="94"/>
      <c r="NJQ90" s="94"/>
      <c r="NJR90" s="94"/>
      <c r="NJS90" s="94"/>
      <c r="NJT90" s="94"/>
      <c r="NJU90" s="94"/>
      <c r="NJV90" s="94"/>
      <c r="NJW90" s="94"/>
      <c r="NJX90" s="94"/>
      <c r="NJY90" s="94"/>
      <c r="NJZ90" s="94"/>
      <c r="NKA90" s="94"/>
      <c r="NKB90" s="94"/>
      <c r="NKC90" s="94"/>
      <c r="NKD90" s="94"/>
      <c r="NKE90" s="94"/>
      <c r="NKF90" s="94"/>
      <c r="NKG90" s="94"/>
      <c r="NKH90" s="94"/>
      <c r="NKI90" s="94"/>
      <c r="NKJ90" s="94"/>
      <c r="NKK90" s="94"/>
      <c r="NKL90" s="94"/>
      <c r="NKM90" s="94"/>
      <c r="NKN90" s="94"/>
      <c r="NKO90" s="94"/>
      <c r="NKP90" s="94"/>
      <c r="NKQ90" s="94"/>
      <c r="NKR90" s="94"/>
      <c r="NKS90" s="94"/>
      <c r="NKT90" s="94"/>
      <c r="NKU90" s="94"/>
      <c r="NKV90" s="94"/>
      <c r="NKW90" s="94"/>
      <c r="NKX90" s="94"/>
      <c r="NKY90" s="94"/>
      <c r="NKZ90" s="94"/>
      <c r="NLA90" s="94"/>
      <c r="NLB90" s="94"/>
      <c r="NLC90" s="94"/>
      <c r="NLD90" s="94"/>
      <c r="NLE90" s="94"/>
      <c r="NLF90" s="94"/>
      <c r="NLG90" s="94"/>
      <c r="NLH90" s="94"/>
      <c r="NLI90" s="94"/>
      <c r="NLJ90" s="94"/>
      <c r="NLK90" s="94"/>
      <c r="NLL90" s="94"/>
      <c r="NLM90" s="94"/>
      <c r="NLN90" s="94"/>
      <c r="NLO90" s="94"/>
      <c r="NLP90" s="94"/>
      <c r="NLQ90" s="94"/>
      <c r="NLR90" s="94"/>
      <c r="NLS90" s="94"/>
      <c r="NLT90" s="94"/>
      <c r="NLU90" s="94"/>
      <c r="NLV90" s="94"/>
      <c r="NLW90" s="94"/>
      <c r="NLX90" s="94"/>
      <c r="NLY90" s="94"/>
      <c r="NLZ90" s="94"/>
      <c r="NMA90" s="94"/>
      <c r="NMB90" s="94"/>
      <c r="NMC90" s="94"/>
      <c r="NMD90" s="94"/>
      <c r="NME90" s="94"/>
      <c r="NMF90" s="94"/>
      <c r="NMG90" s="94"/>
      <c r="NMH90" s="94"/>
      <c r="NMI90" s="94"/>
      <c r="NMJ90" s="94"/>
      <c r="NMK90" s="94"/>
      <c r="NML90" s="94"/>
      <c r="NMM90" s="94"/>
      <c r="NMN90" s="94"/>
      <c r="NMO90" s="94"/>
      <c r="NMP90" s="94"/>
      <c r="NMQ90" s="94"/>
      <c r="NMR90" s="94"/>
      <c r="NMS90" s="94"/>
      <c r="NMT90" s="94"/>
      <c r="NMU90" s="94"/>
      <c r="NMV90" s="94"/>
      <c r="NMW90" s="94"/>
      <c r="NMX90" s="94"/>
      <c r="NMY90" s="94"/>
      <c r="NMZ90" s="94"/>
      <c r="NNA90" s="94"/>
      <c r="NNB90" s="94"/>
      <c r="NNC90" s="94"/>
      <c r="NND90" s="94"/>
      <c r="NNE90" s="94"/>
      <c r="NNF90" s="94"/>
      <c r="NNG90" s="94"/>
      <c r="NNH90" s="94"/>
      <c r="NNI90" s="94"/>
      <c r="NNJ90" s="94"/>
      <c r="NNK90" s="94"/>
      <c r="NNL90" s="94"/>
      <c r="NNM90" s="94"/>
      <c r="NNN90" s="94"/>
      <c r="NNO90" s="94"/>
      <c r="NNP90" s="94"/>
      <c r="NNQ90" s="94"/>
      <c r="NNR90" s="94"/>
      <c r="NNS90" s="94"/>
      <c r="NNT90" s="94"/>
      <c r="NNU90" s="94"/>
      <c r="NNV90" s="94"/>
      <c r="NNW90" s="94"/>
      <c r="NNX90" s="94"/>
      <c r="NNY90" s="94"/>
      <c r="NNZ90" s="94"/>
      <c r="NOA90" s="94"/>
      <c r="NOB90" s="94"/>
      <c r="NOC90" s="94"/>
      <c r="NOD90" s="94"/>
      <c r="NOE90" s="94"/>
      <c r="NOF90" s="94"/>
      <c r="NOG90" s="94"/>
      <c r="NOH90" s="94"/>
      <c r="NOI90" s="94"/>
      <c r="NOJ90" s="94"/>
      <c r="NOK90" s="94"/>
      <c r="NOL90" s="94"/>
      <c r="NOM90" s="94"/>
      <c r="NON90" s="94"/>
      <c r="NOO90" s="94"/>
      <c r="NOP90" s="94"/>
      <c r="NOQ90" s="94"/>
      <c r="NOR90" s="94"/>
      <c r="NOS90" s="94"/>
      <c r="NOT90" s="94"/>
      <c r="NOU90" s="94"/>
      <c r="NOV90" s="94"/>
      <c r="NOW90" s="94"/>
      <c r="NOX90" s="94"/>
      <c r="NOY90" s="94"/>
      <c r="NOZ90" s="94"/>
      <c r="NPA90" s="94"/>
      <c r="NPB90" s="94"/>
      <c r="NPC90" s="94"/>
      <c r="NPD90" s="94"/>
      <c r="NPE90" s="94"/>
      <c r="NPF90" s="94"/>
      <c r="NPG90" s="94"/>
      <c r="NPH90" s="94"/>
      <c r="NPI90" s="94"/>
      <c r="NPJ90" s="94"/>
      <c r="NPK90" s="94"/>
      <c r="NPL90" s="94"/>
      <c r="NPM90" s="94"/>
      <c r="NPN90" s="94"/>
      <c r="NPO90" s="94"/>
      <c r="NPP90" s="94"/>
      <c r="NPQ90" s="94"/>
      <c r="NPR90" s="94"/>
      <c r="NPS90" s="94"/>
      <c r="NPT90" s="94"/>
      <c r="NPU90" s="94"/>
      <c r="NPV90" s="94"/>
      <c r="NPW90" s="94"/>
      <c r="NPX90" s="94"/>
      <c r="NPY90" s="94"/>
      <c r="NPZ90" s="94"/>
      <c r="NQA90" s="94"/>
      <c r="NQB90" s="94"/>
      <c r="NQC90" s="94"/>
      <c r="NQD90" s="94"/>
      <c r="NQE90" s="94"/>
      <c r="NQF90" s="94"/>
      <c r="NQG90" s="94"/>
      <c r="NQH90" s="94"/>
      <c r="NQI90" s="94"/>
      <c r="NQJ90" s="94"/>
      <c r="NQK90" s="94"/>
      <c r="NQL90" s="94"/>
      <c r="NQM90" s="94"/>
      <c r="NQN90" s="94"/>
      <c r="NQO90" s="94"/>
      <c r="NQP90" s="94"/>
      <c r="NQQ90" s="94"/>
      <c r="NQR90" s="94"/>
      <c r="NQS90" s="94"/>
      <c r="NQT90" s="94"/>
      <c r="NQU90" s="94"/>
      <c r="NQV90" s="94"/>
      <c r="NQW90" s="94"/>
      <c r="NQX90" s="94"/>
      <c r="NQY90" s="94"/>
      <c r="NQZ90" s="94"/>
      <c r="NRA90" s="94"/>
      <c r="NRB90" s="94"/>
      <c r="NRC90" s="94"/>
      <c r="NRD90" s="94"/>
      <c r="NRE90" s="94"/>
      <c r="NRF90" s="94"/>
      <c r="NRG90" s="94"/>
      <c r="NRH90" s="94"/>
      <c r="NRI90" s="94"/>
      <c r="NRJ90" s="94"/>
      <c r="NRK90" s="94"/>
      <c r="NRL90" s="94"/>
      <c r="NRM90" s="94"/>
      <c r="NRN90" s="94"/>
      <c r="NRO90" s="94"/>
      <c r="NRP90" s="94"/>
      <c r="NRQ90" s="94"/>
      <c r="NRR90" s="94"/>
      <c r="NRS90" s="94"/>
      <c r="NRT90" s="94"/>
      <c r="NRU90" s="94"/>
      <c r="NRV90" s="94"/>
      <c r="NRW90" s="94"/>
      <c r="NRX90" s="94"/>
      <c r="NRY90" s="94"/>
      <c r="NRZ90" s="94"/>
      <c r="NSA90" s="94"/>
      <c r="NSB90" s="94"/>
      <c r="NSC90" s="94"/>
      <c r="NSD90" s="94"/>
      <c r="NSE90" s="94"/>
      <c r="NSF90" s="94"/>
      <c r="NSG90" s="94"/>
      <c r="NSH90" s="94"/>
      <c r="NSI90" s="94"/>
      <c r="NSJ90" s="94"/>
      <c r="NSK90" s="94"/>
      <c r="NSL90" s="94"/>
      <c r="NSM90" s="94"/>
      <c r="NSN90" s="94"/>
      <c r="NSO90" s="94"/>
      <c r="NSP90" s="94"/>
      <c r="NSQ90" s="94"/>
      <c r="NSR90" s="94"/>
      <c r="NSS90" s="94"/>
      <c r="NST90" s="94"/>
      <c r="NSU90" s="94"/>
      <c r="NSV90" s="94"/>
      <c r="NSW90" s="94"/>
      <c r="NSX90" s="94"/>
      <c r="NSY90" s="94"/>
      <c r="NSZ90" s="94"/>
      <c r="NTA90" s="94"/>
      <c r="NTB90" s="94"/>
      <c r="NTC90" s="94"/>
      <c r="NTD90" s="94"/>
      <c r="NTE90" s="94"/>
      <c r="NTF90" s="94"/>
      <c r="NTG90" s="94"/>
      <c r="NTH90" s="94"/>
      <c r="NTI90" s="94"/>
      <c r="NTJ90" s="94"/>
      <c r="NTK90" s="94"/>
      <c r="NTL90" s="94"/>
      <c r="NTM90" s="94"/>
      <c r="NTN90" s="94"/>
      <c r="NTO90" s="94"/>
      <c r="NTP90" s="94"/>
      <c r="NTQ90" s="94"/>
      <c r="NTR90" s="94"/>
      <c r="NTS90" s="94"/>
      <c r="NTT90" s="94"/>
      <c r="NTU90" s="94"/>
      <c r="NTV90" s="94"/>
      <c r="NTW90" s="94"/>
      <c r="NTX90" s="94"/>
      <c r="NTY90" s="94"/>
      <c r="NTZ90" s="94"/>
      <c r="NUA90" s="94"/>
      <c r="NUB90" s="94"/>
      <c r="NUC90" s="94"/>
      <c r="NUD90" s="94"/>
      <c r="NUE90" s="94"/>
      <c r="NUF90" s="94"/>
      <c r="NUG90" s="94"/>
      <c r="NUH90" s="94"/>
      <c r="NUI90" s="94"/>
      <c r="NUJ90" s="94"/>
      <c r="NUK90" s="94"/>
      <c r="NUL90" s="94"/>
      <c r="NUM90" s="94"/>
      <c r="NUN90" s="94"/>
      <c r="NUO90" s="94"/>
      <c r="NUP90" s="94"/>
      <c r="NUQ90" s="94"/>
      <c r="NUR90" s="94"/>
      <c r="NUS90" s="94"/>
      <c r="NUT90" s="94"/>
      <c r="NUU90" s="94"/>
      <c r="NUV90" s="94"/>
      <c r="NUW90" s="94"/>
      <c r="NUX90" s="94"/>
      <c r="NUY90" s="94"/>
      <c r="NUZ90" s="94"/>
      <c r="NVA90" s="94"/>
      <c r="NVB90" s="94"/>
      <c r="NVC90" s="94"/>
      <c r="NVD90" s="94"/>
      <c r="NVE90" s="94"/>
      <c r="NVF90" s="94"/>
      <c r="NVG90" s="94"/>
      <c r="NVH90" s="94"/>
      <c r="NVI90" s="94"/>
      <c r="NVJ90" s="94"/>
      <c r="NVK90" s="94"/>
      <c r="NVL90" s="94"/>
      <c r="NVM90" s="94"/>
      <c r="NVN90" s="94"/>
      <c r="NVO90" s="94"/>
      <c r="NVP90" s="94"/>
      <c r="NVQ90" s="94"/>
      <c r="NVR90" s="94"/>
      <c r="NVS90" s="94"/>
      <c r="NVT90" s="94"/>
      <c r="NVU90" s="94"/>
      <c r="NVV90" s="94"/>
      <c r="NVW90" s="94"/>
      <c r="NVX90" s="94"/>
      <c r="NVY90" s="94"/>
      <c r="NVZ90" s="94"/>
      <c r="NWA90" s="94"/>
      <c r="NWB90" s="94"/>
      <c r="NWC90" s="94"/>
      <c r="NWD90" s="94"/>
      <c r="NWE90" s="94"/>
      <c r="NWF90" s="94"/>
      <c r="NWG90" s="94"/>
      <c r="NWH90" s="94"/>
      <c r="NWI90" s="94"/>
      <c r="NWJ90" s="94"/>
      <c r="NWK90" s="94"/>
      <c r="NWL90" s="94"/>
      <c r="NWM90" s="94"/>
      <c r="NWN90" s="94"/>
      <c r="NWO90" s="94"/>
      <c r="NWP90" s="94"/>
      <c r="NWQ90" s="94"/>
      <c r="NWR90" s="94"/>
      <c r="NWS90" s="94"/>
      <c r="NWT90" s="94"/>
      <c r="NWU90" s="94"/>
      <c r="NWV90" s="94"/>
      <c r="NWW90" s="94"/>
      <c r="NWX90" s="94"/>
      <c r="NWY90" s="94"/>
      <c r="NWZ90" s="94"/>
      <c r="NXA90" s="94"/>
      <c r="NXB90" s="94"/>
      <c r="NXC90" s="94"/>
      <c r="NXD90" s="94"/>
      <c r="NXE90" s="94"/>
      <c r="NXF90" s="94"/>
      <c r="NXG90" s="94"/>
      <c r="NXH90" s="94"/>
      <c r="NXI90" s="94"/>
      <c r="NXJ90" s="94"/>
      <c r="NXK90" s="94"/>
      <c r="NXL90" s="94"/>
      <c r="NXM90" s="94"/>
      <c r="NXN90" s="94"/>
      <c r="NXO90" s="94"/>
      <c r="NXP90" s="94"/>
      <c r="NXQ90" s="94"/>
      <c r="NXR90" s="94"/>
      <c r="NXS90" s="94"/>
      <c r="NXT90" s="94"/>
      <c r="NXU90" s="94"/>
      <c r="NXV90" s="94"/>
      <c r="NXW90" s="94"/>
      <c r="NXX90" s="94"/>
      <c r="NXY90" s="94"/>
      <c r="NXZ90" s="94"/>
      <c r="NYA90" s="94"/>
      <c r="NYB90" s="94"/>
      <c r="NYC90" s="94"/>
      <c r="NYD90" s="94"/>
      <c r="NYE90" s="94"/>
      <c r="NYF90" s="94"/>
      <c r="NYG90" s="94"/>
      <c r="NYH90" s="94"/>
      <c r="NYI90" s="94"/>
      <c r="NYJ90" s="94"/>
      <c r="NYK90" s="94"/>
      <c r="NYL90" s="94"/>
      <c r="NYM90" s="94"/>
      <c r="NYN90" s="94"/>
      <c r="NYO90" s="94"/>
      <c r="NYP90" s="94"/>
      <c r="NYQ90" s="94"/>
      <c r="NYR90" s="94"/>
      <c r="NYS90" s="94"/>
      <c r="NYT90" s="94"/>
      <c r="NYU90" s="94"/>
      <c r="NYV90" s="94"/>
      <c r="NYW90" s="94"/>
      <c r="NYX90" s="94"/>
      <c r="NYY90" s="94"/>
      <c r="NYZ90" s="94"/>
      <c r="NZA90" s="94"/>
      <c r="NZB90" s="94"/>
      <c r="NZC90" s="94"/>
      <c r="NZD90" s="94"/>
      <c r="NZE90" s="94"/>
      <c r="NZF90" s="94"/>
      <c r="NZG90" s="94"/>
      <c r="NZH90" s="94"/>
      <c r="NZI90" s="94"/>
      <c r="NZJ90" s="94"/>
      <c r="NZK90" s="94"/>
      <c r="NZL90" s="94"/>
      <c r="NZM90" s="94"/>
      <c r="NZN90" s="94"/>
      <c r="NZO90" s="94"/>
      <c r="NZP90" s="94"/>
      <c r="NZQ90" s="94"/>
      <c r="NZR90" s="94"/>
      <c r="NZS90" s="94"/>
      <c r="NZT90" s="94"/>
      <c r="NZU90" s="94"/>
      <c r="NZV90" s="94"/>
      <c r="NZW90" s="94"/>
      <c r="NZX90" s="94"/>
      <c r="NZY90" s="94"/>
      <c r="NZZ90" s="94"/>
      <c r="OAA90" s="94"/>
      <c r="OAB90" s="94"/>
      <c r="OAC90" s="94"/>
      <c r="OAD90" s="94"/>
      <c r="OAE90" s="94"/>
      <c r="OAF90" s="94"/>
      <c r="OAG90" s="94"/>
      <c r="OAH90" s="94"/>
      <c r="OAI90" s="94"/>
      <c r="OAJ90" s="94"/>
      <c r="OAK90" s="94"/>
      <c r="OAL90" s="94"/>
      <c r="OAM90" s="94"/>
      <c r="OAN90" s="94"/>
      <c r="OAO90" s="94"/>
      <c r="OAP90" s="94"/>
      <c r="OAQ90" s="94"/>
      <c r="OAR90" s="94"/>
      <c r="OAS90" s="94"/>
      <c r="OAT90" s="94"/>
      <c r="OAU90" s="94"/>
      <c r="OAV90" s="94"/>
      <c r="OAW90" s="94"/>
      <c r="OAX90" s="94"/>
      <c r="OAY90" s="94"/>
      <c r="OAZ90" s="94"/>
      <c r="OBA90" s="94"/>
      <c r="OBB90" s="94"/>
      <c r="OBC90" s="94"/>
      <c r="OBD90" s="94"/>
      <c r="OBE90" s="94"/>
      <c r="OBF90" s="94"/>
      <c r="OBG90" s="94"/>
      <c r="OBH90" s="94"/>
      <c r="OBI90" s="94"/>
      <c r="OBJ90" s="94"/>
      <c r="OBK90" s="94"/>
      <c r="OBL90" s="94"/>
      <c r="OBM90" s="94"/>
      <c r="OBN90" s="94"/>
      <c r="OBO90" s="94"/>
      <c r="OBP90" s="94"/>
      <c r="OBQ90" s="94"/>
      <c r="OBR90" s="94"/>
      <c r="OBS90" s="94"/>
      <c r="OBT90" s="94"/>
      <c r="OBU90" s="94"/>
      <c r="OBV90" s="94"/>
      <c r="OBW90" s="94"/>
      <c r="OBX90" s="94"/>
      <c r="OBY90" s="94"/>
      <c r="OBZ90" s="94"/>
      <c r="OCA90" s="94"/>
      <c r="OCB90" s="94"/>
      <c r="OCC90" s="94"/>
      <c r="OCD90" s="94"/>
      <c r="OCE90" s="94"/>
      <c r="OCF90" s="94"/>
      <c r="OCG90" s="94"/>
      <c r="OCH90" s="94"/>
      <c r="OCI90" s="94"/>
      <c r="OCJ90" s="94"/>
      <c r="OCK90" s="94"/>
      <c r="OCL90" s="94"/>
      <c r="OCM90" s="94"/>
      <c r="OCN90" s="94"/>
      <c r="OCO90" s="94"/>
      <c r="OCP90" s="94"/>
      <c r="OCQ90" s="94"/>
      <c r="OCR90" s="94"/>
      <c r="OCS90" s="94"/>
      <c r="OCT90" s="94"/>
      <c r="OCU90" s="94"/>
      <c r="OCV90" s="94"/>
      <c r="OCW90" s="94"/>
      <c r="OCX90" s="94"/>
      <c r="OCY90" s="94"/>
      <c r="OCZ90" s="94"/>
      <c r="ODA90" s="94"/>
      <c r="ODB90" s="94"/>
      <c r="ODC90" s="94"/>
      <c r="ODD90" s="94"/>
      <c r="ODE90" s="94"/>
      <c r="ODF90" s="94"/>
      <c r="ODG90" s="94"/>
      <c r="ODH90" s="94"/>
      <c r="ODI90" s="94"/>
      <c r="ODJ90" s="94"/>
      <c r="ODK90" s="94"/>
      <c r="ODL90" s="94"/>
      <c r="ODM90" s="94"/>
      <c r="ODN90" s="94"/>
      <c r="ODO90" s="94"/>
      <c r="ODP90" s="94"/>
      <c r="ODQ90" s="94"/>
      <c r="ODR90" s="94"/>
      <c r="ODS90" s="94"/>
      <c r="ODT90" s="94"/>
      <c r="ODU90" s="94"/>
      <c r="ODV90" s="94"/>
      <c r="ODW90" s="94"/>
      <c r="ODX90" s="94"/>
      <c r="ODY90" s="94"/>
      <c r="ODZ90" s="94"/>
      <c r="OEA90" s="94"/>
      <c r="OEB90" s="94"/>
      <c r="OEC90" s="94"/>
      <c r="OED90" s="94"/>
      <c r="OEE90" s="94"/>
      <c r="OEF90" s="94"/>
      <c r="OEG90" s="94"/>
      <c r="OEH90" s="94"/>
      <c r="OEI90" s="94"/>
      <c r="OEJ90" s="94"/>
      <c r="OEK90" s="94"/>
      <c r="OEL90" s="94"/>
      <c r="OEM90" s="94"/>
      <c r="OEN90" s="94"/>
      <c r="OEO90" s="94"/>
      <c r="OEP90" s="94"/>
      <c r="OEQ90" s="94"/>
      <c r="OER90" s="94"/>
      <c r="OES90" s="94"/>
      <c r="OET90" s="94"/>
      <c r="OEU90" s="94"/>
      <c r="OEV90" s="94"/>
      <c r="OEW90" s="94"/>
      <c r="OEX90" s="94"/>
      <c r="OEY90" s="94"/>
      <c r="OEZ90" s="94"/>
      <c r="OFA90" s="94"/>
      <c r="OFB90" s="94"/>
      <c r="OFC90" s="94"/>
      <c r="OFD90" s="94"/>
      <c r="OFE90" s="94"/>
      <c r="OFF90" s="94"/>
      <c r="OFG90" s="94"/>
      <c r="OFH90" s="94"/>
      <c r="OFI90" s="94"/>
      <c r="OFJ90" s="94"/>
      <c r="OFK90" s="94"/>
      <c r="OFL90" s="94"/>
      <c r="OFM90" s="94"/>
      <c r="OFN90" s="94"/>
      <c r="OFO90" s="94"/>
      <c r="OFP90" s="94"/>
      <c r="OFQ90" s="94"/>
      <c r="OFR90" s="94"/>
      <c r="OFS90" s="94"/>
      <c r="OFT90" s="94"/>
      <c r="OFU90" s="94"/>
      <c r="OFV90" s="94"/>
      <c r="OFW90" s="94"/>
      <c r="OFX90" s="94"/>
      <c r="OFY90" s="94"/>
      <c r="OFZ90" s="94"/>
      <c r="OGA90" s="94"/>
      <c r="OGB90" s="94"/>
      <c r="OGC90" s="94"/>
      <c r="OGD90" s="94"/>
      <c r="OGE90" s="94"/>
      <c r="OGF90" s="94"/>
      <c r="OGG90" s="94"/>
      <c r="OGH90" s="94"/>
      <c r="OGI90" s="94"/>
      <c r="OGJ90" s="94"/>
      <c r="OGK90" s="94"/>
      <c r="OGL90" s="94"/>
      <c r="OGM90" s="94"/>
      <c r="OGN90" s="94"/>
      <c r="OGO90" s="94"/>
      <c r="OGP90" s="94"/>
      <c r="OGQ90" s="94"/>
      <c r="OGR90" s="94"/>
      <c r="OGS90" s="94"/>
      <c r="OGT90" s="94"/>
      <c r="OGU90" s="94"/>
      <c r="OGV90" s="94"/>
      <c r="OGW90" s="94"/>
      <c r="OGX90" s="94"/>
      <c r="OGY90" s="94"/>
      <c r="OGZ90" s="94"/>
      <c r="OHA90" s="94"/>
      <c r="OHB90" s="94"/>
      <c r="OHC90" s="94"/>
      <c r="OHD90" s="94"/>
      <c r="OHE90" s="94"/>
      <c r="OHF90" s="94"/>
      <c r="OHG90" s="94"/>
      <c r="OHH90" s="94"/>
      <c r="OHI90" s="94"/>
      <c r="OHJ90" s="94"/>
      <c r="OHK90" s="94"/>
      <c r="OHL90" s="94"/>
      <c r="OHM90" s="94"/>
      <c r="OHN90" s="94"/>
      <c r="OHO90" s="94"/>
      <c r="OHP90" s="94"/>
      <c r="OHQ90" s="94"/>
      <c r="OHR90" s="94"/>
      <c r="OHS90" s="94"/>
      <c r="OHT90" s="94"/>
      <c r="OHU90" s="94"/>
      <c r="OHV90" s="94"/>
      <c r="OHW90" s="94"/>
      <c r="OHX90" s="94"/>
      <c r="OHY90" s="94"/>
      <c r="OHZ90" s="94"/>
      <c r="OIA90" s="94"/>
      <c r="OIB90" s="94"/>
      <c r="OIC90" s="94"/>
      <c r="OID90" s="94"/>
      <c r="OIE90" s="94"/>
      <c r="OIF90" s="94"/>
      <c r="OIG90" s="94"/>
      <c r="OIH90" s="94"/>
      <c r="OII90" s="94"/>
      <c r="OIJ90" s="94"/>
      <c r="OIK90" s="94"/>
      <c r="OIL90" s="94"/>
      <c r="OIM90" s="94"/>
      <c r="OIN90" s="94"/>
      <c r="OIO90" s="94"/>
      <c r="OIP90" s="94"/>
      <c r="OIQ90" s="94"/>
      <c r="OIR90" s="94"/>
      <c r="OIS90" s="94"/>
      <c r="OIT90" s="94"/>
      <c r="OIU90" s="94"/>
      <c r="OIV90" s="94"/>
      <c r="OIW90" s="94"/>
      <c r="OIX90" s="94"/>
      <c r="OIY90" s="94"/>
      <c r="OIZ90" s="94"/>
      <c r="OJA90" s="94"/>
      <c r="OJB90" s="94"/>
      <c r="OJC90" s="94"/>
      <c r="OJD90" s="94"/>
      <c r="OJE90" s="94"/>
      <c r="OJF90" s="94"/>
      <c r="OJG90" s="94"/>
      <c r="OJH90" s="94"/>
      <c r="OJI90" s="94"/>
      <c r="OJJ90" s="94"/>
      <c r="OJK90" s="94"/>
      <c r="OJL90" s="94"/>
      <c r="OJM90" s="94"/>
      <c r="OJN90" s="94"/>
      <c r="OJO90" s="94"/>
      <c r="OJP90" s="94"/>
      <c r="OJQ90" s="94"/>
      <c r="OJR90" s="94"/>
      <c r="OJS90" s="94"/>
      <c r="OJT90" s="94"/>
      <c r="OJU90" s="94"/>
      <c r="OJV90" s="94"/>
      <c r="OJW90" s="94"/>
      <c r="OJX90" s="94"/>
      <c r="OJY90" s="94"/>
      <c r="OJZ90" s="94"/>
      <c r="OKA90" s="94"/>
      <c r="OKB90" s="94"/>
      <c r="OKC90" s="94"/>
      <c r="OKD90" s="94"/>
      <c r="OKE90" s="94"/>
      <c r="OKF90" s="94"/>
      <c r="OKG90" s="94"/>
      <c r="OKH90" s="94"/>
      <c r="OKI90" s="94"/>
      <c r="OKJ90" s="94"/>
      <c r="OKK90" s="94"/>
      <c r="OKL90" s="94"/>
      <c r="OKM90" s="94"/>
      <c r="OKN90" s="94"/>
      <c r="OKO90" s="94"/>
      <c r="OKP90" s="94"/>
      <c r="OKQ90" s="94"/>
      <c r="OKR90" s="94"/>
      <c r="OKS90" s="94"/>
      <c r="OKT90" s="94"/>
      <c r="OKU90" s="94"/>
      <c r="OKV90" s="94"/>
      <c r="OKW90" s="94"/>
      <c r="OKX90" s="94"/>
      <c r="OKY90" s="94"/>
      <c r="OKZ90" s="94"/>
      <c r="OLA90" s="94"/>
      <c r="OLB90" s="94"/>
      <c r="OLC90" s="94"/>
      <c r="OLD90" s="94"/>
      <c r="OLE90" s="94"/>
      <c r="OLF90" s="94"/>
      <c r="OLG90" s="94"/>
      <c r="OLH90" s="94"/>
      <c r="OLI90" s="94"/>
      <c r="OLJ90" s="94"/>
      <c r="OLK90" s="94"/>
      <c r="OLL90" s="94"/>
      <c r="OLM90" s="94"/>
      <c r="OLN90" s="94"/>
      <c r="OLO90" s="94"/>
      <c r="OLP90" s="94"/>
      <c r="OLQ90" s="94"/>
      <c r="OLR90" s="94"/>
      <c r="OLS90" s="94"/>
      <c r="OLT90" s="94"/>
      <c r="OLU90" s="94"/>
      <c r="OLV90" s="94"/>
      <c r="OLW90" s="94"/>
      <c r="OLX90" s="94"/>
      <c r="OLY90" s="94"/>
      <c r="OLZ90" s="94"/>
      <c r="OMA90" s="94"/>
      <c r="OMB90" s="94"/>
      <c r="OMC90" s="94"/>
      <c r="OMD90" s="94"/>
      <c r="OME90" s="94"/>
      <c r="OMF90" s="94"/>
      <c r="OMG90" s="94"/>
      <c r="OMH90" s="94"/>
      <c r="OMI90" s="94"/>
      <c r="OMJ90" s="94"/>
      <c r="OMK90" s="94"/>
      <c r="OML90" s="94"/>
      <c r="OMM90" s="94"/>
      <c r="OMN90" s="94"/>
      <c r="OMO90" s="94"/>
      <c r="OMP90" s="94"/>
      <c r="OMQ90" s="94"/>
      <c r="OMR90" s="94"/>
      <c r="OMS90" s="94"/>
      <c r="OMT90" s="94"/>
      <c r="OMU90" s="94"/>
      <c r="OMV90" s="94"/>
      <c r="OMW90" s="94"/>
      <c r="OMX90" s="94"/>
      <c r="OMY90" s="94"/>
      <c r="OMZ90" s="94"/>
      <c r="ONA90" s="94"/>
      <c r="ONB90" s="94"/>
      <c r="ONC90" s="94"/>
      <c r="OND90" s="94"/>
      <c r="ONE90" s="94"/>
      <c r="ONF90" s="94"/>
      <c r="ONG90" s="94"/>
      <c r="ONH90" s="94"/>
      <c r="ONI90" s="94"/>
      <c r="ONJ90" s="94"/>
      <c r="ONK90" s="94"/>
      <c r="ONL90" s="94"/>
      <c r="ONM90" s="94"/>
      <c r="ONN90" s="94"/>
      <c r="ONO90" s="94"/>
      <c r="ONP90" s="94"/>
      <c r="ONQ90" s="94"/>
      <c r="ONR90" s="94"/>
      <c r="ONS90" s="94"/>
      <c r="ONT90" s="94"/>
      <c r="ONU90" s="94"/>
      <c r="ONV90" s="94"/>
      <c r="ONW90" s="94"/>
      <c r="ONX90" s="94"/>
      <c r="ONY90" s="94"/>
      <c r="ONZ90" s="94"/>
      <c r="OOA90" s="94"/>
      <c r="OOB90" s="94"/>
      <c r="OOC90" s="94"/>
      <c r="OOD90" s="94"/>
      <c r="OOE90" s="94"/>
      <c r="OOF90" s="94"/>
      <c r="OOG90" s="94"/>
      <c r="OOH90" s="94"/>
      <c r="OOI90" s="94"/>
      <c r="OOJ90" s="94"/>
      <c r="OOK90" s="94"/>
      <c r="OOL90" s="94"/>
      <c r="OOM90" s="94"/>
      <c r="OON90" s="94"/>
      <c r="OOO90" s="94"/>
      <c r="OOP90" s="94"/>
      <c r="OOQ90" s="94"/>
      <c r="OOR90" s="94"/>
      <c r="OOS90" s="94"/>
      <c r="OOT90" s="94"/>
      <c r="OOU90" s="94"/>
      <c r="OOV90" s="94"/>
      <c r="OOW90" s="94"/>
      <c r="OOX90" s="94"/>
      <c r="OOY90" s="94"/>
      <c r="OOZ90" s="94"/>
      <c r="OPA90" s="94"/>
      <c r="OPB90" s="94"/>
      <c r="OPC90" s="94"/>
      <c r="OPD90" s="94"/>
      <c r="OPE90" s="94"/>
      <c r="OPF90" s="94"/>
      <c r="OPG90" s="94"/>
      <c r="OPH90" s="94"/>
      <c r="OPI90" s="94"/>
      <c r="OPJ90" s="94"/>
      <c r="OPK90" s="94"/>
      <c r="OPL90" s="94"/>
      <c r="OPM90" s="94"/>
      <c r="OPN90" s="94"/>
      <c r="OPO90" s="94"/>
      <c r="OPP90" s="94"/>
      <c r="OPQ90" s="94"/>
      <c r="OPR90" s="94"/>
      <c r="OPS90" s="94"/>
      <c r="OPT90" s="94"/>
      <c r="OPU90" s="94"/>
      <c r="OPV90" s="94"/>
      <c r="OPW90" s="94"/>
      <c r="OPX90" s="94"/>
      <c r="OPY90" s="94"/>
      <c r="OPZ90" s="94"/>
      <c r="OQA90" s="94"/>
      <c r="OQB90" s="94"/>
      <c r="OQC90" s="94"/>
      <c r="OQD90" s="94"/>
      <c r="OQE90" s="94"/>
      <c r="OQF90" s="94"/>
      <c r="OQG90" s="94"/>
      <c r="OQH90" s="94"/>
      <c r="OQI90" s="94"/>
      <c r="OQJ90" s="94"/>
      <c r="OQK90" s="94"/>
      <c r="OQL90" s="94"/>
      <c r="OQM90" s="94"/>
      <c r="OQN90" s="94"/>
      <c r="OQO90" s="94"/>
      <c r="OQP90" s="94"/>
      <c r="OQQ90" s="94"/>
      <c r="OQR90" s="94"/>
      <c r="OQS90" s="94"/>
      <c r="OQT90" s="94"/>
      <c r="OQU90" s="94"/>
      <c r="OQV90" s="94"/>
      <c r="OQW90" s="94"/>
      <c r="OQX90" s="94"/>
      <c r="OQY90" s="94"/>
      <c r="OQZ90" s="94"/>
      <c r="ORA90" s="94"/>
      <c r="ORB90" s="94"/>
      <c r="ORC90" s="94"/>
      <c r="ORD90" s="94"/>
      <c r="ORE90" s="94"/>
      <c r="ORF90" s="94"/>
      <c r="ORG90" s="94"/>
      <c r="ORH90" s="94"/>
      <c r="ORI90" s="94"/>
      <c r="ORJ90" s="94"/>
      <c r="ORK90" s="94"/>
      <c r="ORL90" s="94"/>
      <c r="ORM90" s="94"/>
      <c r="ORN90" s="94"/>
      <c r="ORO90" s="94"/>
      <c r="ORP90" s="94"/>
      <c r="ORQ90" s="94"/>
      <c r="ORR90" s="94"/>
      <c r="ORS90" s="94"/>
      <c r="ORT90" s="94"/>
      <c r="ORU90" s="94"/>
      <c r="ORV90" s="94"/>
      <c r="ORW90" s="94"/>
      <c r="ORX90" s="94"/>
      <c r="ORY90" s="94"/>
      <c r="ORZ90" s="94"/>
      <c r="OSA90" s="94"/>
      <c r="OSB90" s="94"/>
      <c r="OSC90" s="94"/>
      <c r="OSD90" s="94"/>
      <c r="OSE90" s="94"/>
      <c r="OSF90" s="94"/>
      <c r="OSG90" s="94"/>
      <c r="OSH90" s="94"/>
      <c r="OSI90" s="94"/>
      <c r="OSJ90" s="94"/>
      <c r="OSK90" s="94"/>
      <c r="OSL90" s="94"/>
      <c r="OSM90" s="94"/>
      <c r="OSN90" s="94"/>
      <c r="OSO90" s="94"/>
      <c r="OSP90" s="94"/>
      <c r="OSQ90" s="94"/>
      <c r="OSR90" s="94"/>
      <c r="OSS90" s="94"/>
      <c r="OST90" s="94"/>
      <c r="OSU90" s="94"/>
      <c r="OSV90" s="94"/>
      <c r="OSW90" s="94"/>
      <c r="OSX90" s="94"/>
      <c r="OSY90" s="94"/>
      <c r="OSZ90" s="94"/>
      <c r="OTA90" s="94"/>
      <c r="OTB90" s="94"/>
      <c r="OTC90" s="94"/>
      <c r="OTD90" s="94"/>
      <c r="OTE90" s="94"/>
      <c r="OTF90" s="94"/>
      <c r="OTG90" s="94"/>
      <c r="OTH90" s="94"/>
      <c r="OTI90" s="94"/>
      <c r="OTJ90" s="94"/>
      <c r="OTK90" s="94"/>
      <c r="OTL90" s="94"/>
      <c r="OTM90" s="94"/>
      <c r="OTN90" s="94"/>
      <c r="OTO90" s="94"/>
      <c r="OTP90" s="94"/>
      <c r="OTQ90" s="94"/>
      <c r="OTR90" s="94"/>
      <c r="OTS90" s="94"/>
      <c r="OTT90" s="94"/>
      <c r="OTU90" s="94"/>
      <c r="OTV90" s="94"/>
      <c r="OTW90" s="94"/>
      <c r="OTX90" s="94"/>
      <c r="OTY90" s="94"/>
      <c r="OTZ90" s="94"/>
      <c r="OUA90" s="94"/>
      <c r="OUB90" s="94"/>
      <c r="OUC90" s="94"/>
      <c r="OUD90" s="94"/>
      <c r="OUE90" s="94"/>
      <c r="OUF90" s="94"/>
      <c r="OUG90" s="94"/>
      <c r="OUH90" s="94"/>
      <c r="OUI90" s="94"/>
      <c r="OUJ90" s="94"/>
      <c r="OUK90" s="94"/>
      <c r="OUL90" s="94"/>
      <c r="OUM90" s="94"/>
      <c r="OUN90" s="94"/>
      <c r="OUO90" s="94"/>
      <c r="OUP90" s="94"/>
      <c r="OUQ90" s="94"/>
      <c r="OUR90" s="94"/>
      <c r="OUS90" s="94"/>
      <c r="OUT90" s="94"/>
      <c r="OUU90" s="94"/>
      <c r="OUV90" s="94"/>
      <c r="OUW90" s="94"/>
      <c r="OUX90" s="94"/>
      <c r="OUY90" s="94"/>
      <c r="OUZ90" s="94"/>
      <c r="OVA90" s="94"/>
      <c r="OVB90" s="94"/>
      <c r="OVC90" s="94"/>
      <c r="OVD90" s="94"/>
      <c r="OVE90" s="94"/>
      <c r="OVF90" s="94"/>
      <c r="OVG90" s="94"/>
      <c r="OVH90" s="94"/>
      <c r="OVI90" s="94"/>
      <c r="OVJ90" s="94"/>
      <c r="OVK90" s="94"/>
      <c r="OVL90" s="94"/>
      <c r="OVM90" s="94"/>
      <c r="OVN90" s="94"/>
      <c r="OVO90" s="94"/>
      <c r="OVP90" s="94"/>
      <c r="OVQ90" s="94"/>
      <c r="OVR90" s="94"/>
      <c r="OVS90" s="94"/>
      <c r="OVT90" s="94"/>
      <c r="OVU90" s="94"/>
      <c r="OVV90" s="94"/>
      <c r="OVW90" s="94"/>
      <c r="OVX90" s="94"/>
      <c r="OVY90" s="94"/>
      <c r="OVZ90" s="94"/>
      <c r="OWA90" s="94"/>
      <c r="OWB90" s="94"/>
      <c r="OWC90" s="94"/>
      <c r="OWD90" s="94"/>
      <c r="OWE90" s="94"/>
      <c r="OWF90" s="94"/>
      <c r="OWG90" s="94"/>
      <c r="OWH90" s="94"/>
      <c r="OWI90" s="94"/>
      <c r="OWJ90" s="94"/>
      <c r="OWK90" s="94"/>
      <c r="OWL90" s="94"/>
      <c r="OWM90" s="94"/>
      <c r="OWN90" s="94"/>
      <c r="OWO90" s="94"/>
      <c r="OWP90" s="94"/>
      <c r="OWQ90" s="94"/>
      <c r="OWR90" s="94"/>
      <c r="OWS90" s="94"/>
      <c r="OWT90" s="94"/>
      <c r="OWU90" s="94"/>
      <c r="OWV90" s="94"/>
      <c r="OWW90" s="94"/>
      <c r="OWX90" s="94"/>
      <c r="OWY90" s="94"/>
      <c r="OWZ90" s="94"/>
      <c r="OXA90" s="94"/>
      <c r="OXB90" s="94"/>
      <c r="OXC90" s="94"/>
      <c r="OXD90" s="94"/>
      <c r="OXE90" s="94"/>
      <c r="OXF90" s="94"/>
      <c r="OXG90" s="94"/>
      <c r="OXH90" s="94"/>
      <c r="OXI90" s="94"/>
      <c r="OXJ90" s="94"/>
      <c r="OXK90" s="94"/>
      <c r="OXL90" s="94"/>
      <c r="OXM90" s="94"/>
      <c r="OXN90" s="94"/>
      <c r="OXO90" s="94"/>
      <c r="OXP90" s="94"/>
      <c r="OXQ90" s="94"/>
      <c r="OXR90" s="94"/>
      <c r="OXS90" s="94"/>
      <c r="OXT90" s="94"/>
      <c r="OXU90" s="94"/>
      <c r="OXV90" s="94"/>
      <c r="OXW90" s="94"/>
      <c r="OXX90" s="94"/>
      <c r="OXY90" s="94"/>
      <c r="OXZ90" s="94"/>
      <c r="OYA90" s="94"/>
      <c r="OYB90" s="94"/>
      <c r="OYC90" s="94"/>
      <c r="OYD90" s="94"/>
      <c r="OYE90" s="94"/>
      <c r="OYF90" s="94"/>
      <c r="OYG90" s="94"/>
      <c r="OYH90" s="94"/>
      <c r="OYI90" s="94"/>
      <c r="OYJ90" s="94"/>
      <c r="OYK90" s="94"/>
      <c r="OYL90" s="94"/>
      <c r="OYM90" s="94"/>
      <c r="OYN90" s="94"/>
      <c r="OYO90" s="94"/>
      <c r="OYP90" s="94"/>
      <c r="OYQ90" s="94"/>
      <c r="OYR90" s="94"/>
      <c r="OYS90" s="94"/>
      <c r="OYT90" s="94"/>
      <c r="OYU90" s="94"/>
      <c r="OYV90" s="94"/>
      <c r="OYW90" s="94"/>
      <c r="OYX90" s="94"/>
      <c r="OYY90" s="94"/>
      <c r="OYZ90" s="94"/>
      <c r="OZA90" s="94"/>
      <c r="OZB90" s="94"/>
      <c r="OZC90" s="94"/>
      <c r="OZD90" s="94"/>
      <c r="OZE90" s="94"/>
      <c r="OZF90" s="94"/>
      <c r="OZG90" s="94"/>
      <c r="OZH90" s="94"/>
      <c r="OZI90" s="94"/>
      <c r="OZJ90" s="94"/>
      <c r="OZK90" s="94"/>
      <c r="OZL90" s="94"/>
      <c r="OZM90" s="94"/>
      <c r="OZN90" s="94"/>
      <c r="OZO90" s="94"/>
      <c r="OZP90" s="94"/>
      <c r="OZQ90" s="94"/>
      <c r="OZR90" s="94"/>
      <c r="OZS90" s="94"/>
      <c r="OZT90" s="94"/>
      <c r="OZU90" s="94"/>
      <c r="OZV90" s="94"/>
      <c r="OZW90" s="94"/>
      <c r="OZX90" s="94"/>
      <c r="OZY90" s="94"/>
      <c r="OZZ90" s="94"/>
      <c r="PAA90" s="94"/>
      <c r="PAB90" s="94"/>
      <c r="PAC90" s="94"/>
      <c r="PAD90" s="94"/>
      <c r="PAE90" s="94"/>
      <c r="PAF90" s="94"/>
      <c r="PAG90" s="94"/>
      <c r="PAH90" s="94"/>
      <c r="PAI90" s="94"/>
      <c r="PAJ90" s="94"/>
      <c r="PAK90" s="94"/>
      <c r="PAL90" s="94"/>
      <c r="PAM90" s="94"/>
      <c r="PAN90" s="94"/>
      <c r="PAO90" s="94"/>
      <c r="PAP90" s="94"/>
      <c r="PAQ90" s="94"/>
      <c r="PAR90" s="94"/>
      <c r="PAS90" s="94"/>
      <c r="PAT90" s="94"/>
      <c r="PAU90" s="94"/>
      <c r="PAV90" s="94"/>
      <c r="PAW90" s="94"/>
      <c r="PAX90" s="94"/>
      <c r="PAY90" s="94"/>
      <c r="PAZ90" s="94"/>
      <c r="PBA90" s="94"/>
      <c r="PBB90" s="94"/>
      <c r="PBC90" s="94"/>
      <c r="PBD90" s="94"/>
      <c r="PBE90" s="94"/>
      <c r="PBF90" s="94"/>
      <c r="PBG90" s="94"/>
      <c r="PBH90" s="94"/>
      <c r="PBI90" s="94"/>
      <c r="PBJ90" s="94"/>
      <c r="PBK90" s="94"/>
      <c r="PBL90" s="94"/>
      <c r="PBM90" s="94"/>
      <c r="PBN90" s="94"/>
      <c r="PBO90" s="94"/>
      <c r="PBP90" s="94"/>
      <c r="PBQ90" s="94"/>
      <c r="PBR90" s="94"/>
      <c r="PBS90" s="94"/>
      <c r="PBT90" s="94"/>
      <c r="PBU90" s="94"/>
      <c r="PBV90" s="94"/>
      <c r="PBW90" s="94"/>
      <c r="PBX90" s="94"/>
      <c r="PBY90" s="94"/>
      <c r="PBZ90" s="94"/>
      <c r="PCA90" s="94"/>
      <c r="PCB90" s="94"/>
      <c r="PCC90" s="94"/>
      <c r="PCD90" s="94"/>
      <c r="PCE90" s="94"/>
      <c r="PCF90" s="94"/>
      <c r="PCG90" s="94"/>
      <c r="PCH90" s="94"/>
      <c r="PCI90" s="94"/>
      <c r="PCJ90" s="94"/>
      <c r="PCK90" s="94"/>
      <c r="PCL90" s="94"/>
      <c r="PCM90" s="94"/>
      <c r="PCN90" s="94"/>
      <c r="PCO90" s="94"/>
      <c r="PCP90" s="94"/>
      <c r="PCQ90" s="94"/>
      <c r="PCR90" s="94"/>
      <c r="PCS90" s="94"/>
      <c r="PCT90" s="94"/>
      <c r="PCU90" s="94"/>
      <c r="PCV90" s="94"/>
      <c r="PCW90" s="94"/>
      <c r="PCX90" s="94"/>
      <c r="PCY90" s="94"/>
      <c r="PCZ90" s="94"/>
      <c r="PDA90" s="94"/>
      <c r="PDB90" s="94"/>
      <c r="PDC90" s="94"/>
      <c r="PDD90" s="94"/>
      <c r="PDE90" s="94"/>
      <c r="PDF90" s="94"/>
      <c r="PDG90" s="94"/>
      <c r="PDH90" s="94"/>
      <c r="PDI90" s="94"/>
      <c r="PDJ90" s="94"/>
      <c r="PDK90" s="94"/>
      <c r="PDL90" s="94"/>
      <c r="PDM90" s="94"/>
      <c r="PDN90" s="94"/>
      <c r="PDO90" s="94"/>
      <c r="PDP90" s="94"/>
      <c r="PDQ90" s="94"/>
      <c r="PDR90" s="94"/>
      <c r="PDS90" s="94"/>
      <c r="PDT90" s="94"/>
      <c r="PDU90" s="94"/>
      <c r="PDV90" s="94"/>
      <c r="PDW90" s="94"/>
      <c r="PDX90" s="94"/>
      <c r="PDY90" s="94"/>
      <c r="PDZ90" s="94"/>
      <c r="PEA90" s="94"/>
      <c r="PEB90" s="94"/>
      <c r="PEC90" s="94"/>
      <c r="PED90" s="94"/>
      <c r="PEE90" s="94"/>
      <c r="PEF90" s="94"/>
      <c r="PEG90" s="94"/>
      <c r="PEH90" s="94"/>
      <c r="PEI90" s="94"/>
      <c r="PEJ90" s="94"/>
      <c r="PEK90" s="94"/>
      <c r="PEL90" s="94"/>
      <c r="PEM90" s="94"/>
      <c r="PEN90" s="94"/>
      <c r="PEO90" s="94"/>
      <c r="PEP90" s="94"/>
      <c r="PEQ90" s="94"/>
      <c r="PER90" s="94"/>
      <c r="PES90" s="94"/>
      <c r="PET90" s="94"/>
      <c r="PEU90" s="94"/>
      <c r="PEV90" s="94"/>
      <c r="PEW90" s="94"/>
      <c r="PEX90" s="94"/>
      <c r="PEY90" s="94"/>
      <c r="PEZ90" s="94"/>
      <c r="PFA90" s="94"/>
      <c r="PFB90" s="94"/>
      <c r="PFC90" s="94"/>
      <c r="PFD90" s="94"/>
      <c r="PFE90" s="94"/>
      <c r="PFF90" s="94"/>
      <c r="PFG90" s="94"/>
      <c r="PFH90" s="94"/>
      <c r="PFI90" s="94"/>
      <c r="PFJ90" s="94"/>
      <c r="PFK90" s="94"/>
      <c r="PFL90" s="94"/>
      <c r="PFM90" s="94"/>
      <c r="PFN90" s="94"/>
      <c r="PFO90" s="94"/>
      <c r="PFP90" s="94"/>
      <c r="PFQ90" s="94"/>
      <c r="PFR90" s="94"/>
      <c r="PFS90" s="94"/>
      <c r="PFT90" s="94"/>
      <c r="PFU90" s="94"/>
      <c r="PFV90" s="94"/>
      <c r="PFW90" s="94"/>
      <c r="PFX90" s="94"/>
      <c r="PFY90" s="94"/>
      <c r="PFZ90" s="94"/>
      <c r="PGA90" s="94"/>
      <c r="PGB90" s="94"/>
      <c r="PGC90" s="94"/>
      <c r="PGD90" s="94"/>
      <c r="PGE90" s="94"/>
      <c r="PGF90" s="94"/>
      <c r="PGG90" s="94"/>
      <c r="PGH90" s="94"/>
      <c r="PGI90" s="94"/>
      <c r="PGJ90" s="94"/>
      <c r="PGK90" s="94"/>
      <c r="PGL90" s="94"/>
      <c r="PGM90" s="94"/>
      <c r="PGN90" s="94"/>
      <c r="PGO90" s="94"/>
      <c r="PGP90" s="94"/>
      <c r="PGQ90" s="94"/>
      <c r="PGR90" s="94"/>
      <c r="PGS90" s="94"/>
      <c r="PGT90" s="94"/>
      <c r="PGU90" s="94"/>
      <c r="PGV90" s="94"/>
      <c r="PGW90" s="94"/>
      <c r="PGX90" s="94"/>
      <c r="PGY90" s="94"/>
      <c r="PGZ90" s="94"/>
      <c r="PHA90" s="94"/>
      <c r="PHB90" s="94"/>
      <c r="PHC90" s="94"/>
      <c r="PHD90" s="94"/>
      <c r="PHE90" s="94"/>
      <c r="PHF90" s="94"/>
      <c r="PHG90" s="94"/>
      <c r="PHH90" s="94"/>
      <c r="PHI90" s="94"/>
      <c r="PHJ90" s="94"/>
      <c r="PHK90" s="94"/>
      <c r="PHL90" s="94"/>
      <c r="PHM90" s="94"/>
      <c r="PHN90" s="94"/>
      <c r="PHO90" s="94"/>
      <c r="PHP90" s="94"/>
      <c r="PHQ90" s="94"/>
      <c r="PHR90" s="94"/>
      <c r="PHS90" s="94"/>
      <c r="PHT90" s="94"/>
      <c r="PHU90" s="94"/>
      <c r="PHV90" s="94"/>
      <c r="PHW90" s="94"/>
      <c r="PHX90" s="94"/>
      <c r="PHY90" s="94"/>
      <c r="PHZ90" s="94"/>
      <c r="PIA90" s="94"/>
      <c r="PIB90" s="94"/>
      <c r="PIC90" s="94"/>
      <c r="PID90" s="94"/>
      <c r="PIE90" s="94"/>
      <c r="PIF90" s="94"/>
      <c r="PIG90" s="94"/>
      <c r="PIH90" s="94"/>
      <c r="PII90" s="94"/>
      <c r="PIJ90" s="94"/>
      <c r="PIK90" s="94"/>
      <c r="PIL90" s="94"/>
      <c r="PIM90" s="94"/>
      <c r="PIN90" s="94"/>
      <c r="PIO90" s="94"/>
      <c r="PIP90" s="94"/>
      <c r="PIQ90" s="94"/>
      <c r="PIR90" s="94"/>
      <c r="PIS90" s="94"/>
      <c r="PIT90" s="94"/>
      <c r="PIU90" s="94"/>
      <c r="PIV90" s="94"/>
      <c r="PIW90" s="94"/>
      <c r="PIX90" s="94"/>
      <c r="PIY90" s="94"/>
      <c r="PIZ90" s="94"/>
      <c r="PJA90" s="94"/>
      <c r="PJB90" s="94"/>
      <c r="PJC90" s="94"/>
      <c r="PJD90" s="94"/>
      <c r="PJE90" s="94"/>
      <c r="PJF90" s="94"/>
      <c r="PJG90" s="94"/>
      <c r="PJH90" s="94"/>
      <c r="PJI90" s="94"/>
      <c r="PJJ90" s="94"/>
      <c r="PJK90" s="94"/>
      <c r="PJL90" s="94"/>
      <c r="PJM90" s="94"/>
      <c r="PJN90" s="94"/>
      <c r="PJO90" s="94"/>
      <c r="PJP90" s="94"/>
      <c r="PJQ90" s="94"/>
      <c r="PJR90" s="94"/>
      <c r="PJS90" s="94"/>
      <c r="PJT90" s="94"/>
      <c r="PJU90" s="94"/>
      <c r="PJV90" s="94"/>
      <c r="PJW90" s="94"/>
      <c r="PJX90" s="94"/>
      <c r="PJY90" s="94"/>
      <c r="PJZ90" s="94"/>
      <c r="PKA90" s="94"/>
      <c r="PKB90" s="94"/>
      <c r="PKC90" s="94"/>
      <c r="PKD90" s="94"/>
      <c r="PKE90" s="94"/>
      <c r="PKF90" s="94"/>
      <c r="PKG90" s="94"/>
      <c r="PKH90" s="94"/>
      <c r="PKI90" s="94"/>
      <c r="PKJ90" s="94"/>
      <c r="PKK90" s="94"/>
      <c r="PKL90" s="94"/>
      <c r="PKM90" s="94"/>
      <c r="PKN90" s="94"/>
      <c r="PKO90" s="94"/>
      <c r="PKP90" s="94"/>
      <c r="PKQ90" s="94"/>
      <c r="PKR90" s="94"/>
      <c r="PKS90" s="94"/>
      <c r="PKT90" s="94"/>
      <c r="PKU90" s="94"/>
      <c r="PKV90" s="94"/>
      <c r="PKW90" s="94"/>
      <c r="PKX90" s="94"/>
      <c r="PKY90" s="94"/>
      <c r="PKZ90" s="94"/>
      <c r="PLA90" s="94"/>
      <c r="PLB90" s="94"/>
      <c r="PLC90" s="94"/>
      <c r="PLD90" s="94"/>
      <c r="PLE90" s="94"/>
      <c r="PLF90" s="94"/>
      <c r="PLG90" s="94"/>
      <c r="PLH90" s="94"/>
      <c r="PLI90" s="94"/>
      <c r="PLJ90" s="94"/>
      <c r="PLK90" s="94"/>
      <c r="PLL90" s="94"/>
      <c r="PLM90" s="94"/>
      <c r="PLN90" s="94"/>
      <c r="PLO90" s="94"/>
      <c r="PLP90" s="94"/>
      <c r="PLQ90" s="94"/>
      <c r="PLR90" s="94"/>
      <c r="PLS90" s="94"/>
      <c r="PLT90" s="94"/>
      <c r="PLU90" s="94"/>
      <c r="PLV90" s="94"/>
      <c r="PLW90" s="94"/>
      <c r="PLX90" s="94"/>
      <c r="PLY90" s="94"/>
      <c r="PLZ90" s="94"/>
      <c r="PMA90" s="94"/>
      <c r="PMB90" s="94"/>
      <c r="PMC90" s="94"/>
      <c r="PMD90" s="94"/>
      <c r="PME90" s="94"/>
      <c r="PMF90" s="94"/>
      <c r="PMG90" s="94"/>
      <c r="PMH90" s="94"/>
      <c r="PMI90" s="94"/>
      <c r="PMJ90" s="94"/>
      <c r="PMK90" s="94"/>
      <c r="PML90" s="94"/>
      <c r="PMM90" s="94"/>
      <c r="PMN90" s="94"/>
      <c r="PMO90" s="94"/>
      <c r="PMP90" s="94"/>
      <c r="PMQ90" s="94"/>
      <c r="PMR90" s="94"/>
      <c r="PMS90" s="94"/>
      <c r="PMT90" s="94"/>
      <c r="PMU90" s="94"/>
      <c r="PMV90" s="94"/>
      <c r="PMW90" s="94"/>
      <c r="PMX90" s="94"/>
      <c r="PMY90" s="94"/>
      <c r="PMZ90" s="94"/>
      <c r="PNA90" s="94"/>
      <c r="PNB90" s="94"/>
      <c r="PNC90" s="94"/>
      <c r="PND90" s="94"/>
      <c r="PNE90" s="94"/>
      <c r="PNF90" s="94"/>
      <c r="PNG90" s="94"/>
      <c r="PNH90" s="94"/>
      <c r="PNI90" s="94"/>
      <c r="PNJ90" s="94"/>
      <c r="PNK90" s="94"/>
      <c r="PNL90" s="94"/>
      <c r="PNM90" s="94"/>
      <c r="PNN90" s="94"/>
      <c r="PNO90" s="94"/>
      <c r="PNP90" s="94"/>
      <c r="PNQ90" s="94"/>
      <c r="PNR90" s="94"/>
      <c r="PNS90" s="94"/>
      <c r="PNT90" s="94"/>
      <c r="PNU90" s="94"/>
      <c r="PNV90" s="94"/>
      <c r="PNW90" s="94"/>
      <c r="PNX90" s="94"/>
      <c r="PNY90" s="94"/>
      <c r="PNZ90" s="94"/>
      <c r="POA90" s="94"/>
      <c r="POB90" s="94"/>
      <c r="POC90" s="94"/>
      <c r="POD90" s="94"/>
      <c r="POE90" s="94"/>
      <c r="POF90" s="94"/>
      <c r="POG90" s="94"/>
      <c r="POH90" s="94"/>
      <c r="POI90" s="94"/>
      <c r="POJ90" s="94"/>
      <c r="POK90" s="94"/>
      <c r="POL90" s="94"/>
      <c r="POM90" s="94"/>
      <c r="PON90" s="94"/>
      <c r="POO90" s="94"/>
      <c r="POP90" s="94"/>
      <c r="POQ90" s="94"/>
      <c r="POR90" s="94"/>
      <c r="POS90" s="94"/>
      <c r="POT90" s="94"/>
      <c r="POU90" s="94"/>
      <c r="POV90" s="94"/>
      <c r="POW90" s="94"/>
      <c r="POX90" s="94"/>
      <c r="POY90" s="94"/>
      <c r="POZ90" s="94"/>
      <c r="PPA90" s="94"/>
      <c r="PPB90" s="94"/>
      <c r="PPC90" s="94"/>
      <c r="PPD90" s="94"/>
      <c r="PPE90" s="94"/>
      <c r="PPF90" s="94"/>
      <c r="PPG90" s="94"/>
      <c r="PPH90" s="94"/>
      <c r="PPI90" s="94"/>
      <c r="PPJ90" s="94"/>
      <c r="PPK90" s="94"/>
      <c r="PPL90" s="94"/>
      <c r="PPM90" s="94"/>
      <c r="PPN90" s="94"/>
      <c r="PPO90" s="94"/>
      <c r="PPP90" s="94"/>
      <c r="PPQ90" s="94"/>
      <c r="PPR90" s="94"/>
      <c r="PPS90" s="94"/>
      <c r="PPT90" s="94"/>
      <c r="PPU90" s="94"/>
      <c r="PPV90" s="94"/>
      <c r="PPW90" s="94"/>
      <c r="PPX90" s="94"/>
      <c r="PPY90" s="94"/>
      <c r="PPZ90" s="94"/>
      <c r="PQA90" s="94"/>
      <c r="PQB90" s="94"/>
      <c r="PQC90" s="94"/>
      <c r="PQD90" s="94"/>
      <c r="PQE90" s="94"/>
      <c r="PQF90" s="94"/>
      <c r="PQG90" s="94"/>
      <c r="PQH90" s="94"/>
      <c r="PQI90" s="94"/>
      <c r="PQJ90" s="94"/>
      <c r="PQK90" s="94"/>
      <c r="PQL90" s="94"/>
      <c r="PQM90" s="94"/>
      <c r="PQN90" s="94"/>
      <c r="PQO90" s="94"/>
      <c r="PQP90" s="94"/>
      <c r="PQQ90" s="94"/>
      <c r="PQR90" s="94"/>
      <c r="PQS90" s="94"/>
      <c r="PQT90" s="94"/>
      <c r="PQU90" s="94"/>
      <c r="PQV90" s="94"/>
      <c r="PQW90" s="94"/>
      <c r="PQX90" s="94"/>
      <c r="PQY90" s="94"/>
      <c r="PQZ90" s="94"/>
      <c r="PRA90" s="94"/>
      <c r="PRB90" s="94"/>
      <c r="PRC90" s="94"/>
      <c r="PRD90" s="94"/>
      <c r="PRE90" s="94"/>
      <c r="PRF90" s="94"/>
      <c r="PRG90" s="94"/>
      <c r="PRH90" s="94"/>
      <c r="PRI90" s="94"/>
      <c r="PRJ90" s="94"/>
      <c r="PRK90" s="94"/>
      <c r="PRL90" s="94"/>
      <c r="PRM90" s="94"/>
      <c r="PRN90" s="94"/>
      <c r="PRO90" s="94"/>
      <c r="PRP90" s="94"/>
      <c r="PRQ90" s="94"/>
      <c r="PRR90" s="94"/>
      <c r="PRS90" s="94"/>
      <c r="PRT90" s="94"/>
      <c r="PRU90" s="94"/>
      <c r="PRV90" s="94"/>
      <c r="PRW90" s="94"/>
      <c r="PRX90" s="94"/>
      <c r="PRY90" s="94"/>
      <c r="PRZ90" s="94"/>
      <c r="PSA90" s="94"/>
      <c r="PSB90" s="94"/>
      <c r="PSC90" s="94"/>
      <c r="PSD90" s="94"/>
      <c r="PSE90" s="94"/>
      <c r="PSF90" s="94"/>
      <c r="PSG90" s="94"/>
      <c r="PSH90" s="94"/>
      <c r="PSI90" s="94"/>
      <c r="PSJ90" s="94"/>
      <c r="PSK90" s="94"/>
      <c r="PSL90" s="94"/>
      <c r="PSM90" s="94"/>
      <c r="PSN90" s="94"/>
      <c r="PSO90" s="94"/>
      <c r="PSP90" s="94"/>
      <c r="PSQ90" s="94"/>
      <c r="PSR90" s="94"/>
      <c r="PSS90" s="94"/>
      <c r="PST90" s="94"/>
      <c r="PSU90" s="94"/>
      <c r="PSV90" s="94"/>
      <c r="PSW90" s="94"/>
      <c r="PSX90" s="94"/>
      <c r="PSY90" s="94"/>
      <c r="PSZ90" s="94"/>
      <c r="PTA90" s="94"/>
      <c r="PTB90" s="94"/>
      <c r="PTC90" s="94"/>
      <c r="PTD90" s="94"/>
      <c r="PTE90" s="94"/>
      <c r="PTF90" s="94"/>
      <c r="PTG90" s="94"/>
      <c r="PTH90" s="94"/>
      <c r="PTI90" s="94"/>
      <c r="PTJ90" s="94"/>
      <c r="PTK90" s="94"/>
      <c r="PTL90" s="94"/>
      <c r="PTM90" s="94"/>
      <c r="PTN90" s="94"/>
      <c r="PTO90" s="94"/>
      <c r="PTP90" s="94"/>
      <c r="PTQ90" s="94"/>
      <c r="PTR90" s="94"/>
      <c r="PTS90" s="94"/>
      <c r="PTT90" s="94"/>
      <c r="PTU90" s="94"/>
      <c r="PTV90" s="94"/>
      <c r="PTW90" s="94"/>
      <c r="PTX90" s="94"/>
      <c r="PTY90" s="94"/>
      <c r="PTZ90" s="94"/>
      <c r="PUA90" s="94"/>
      <c r="PUB90" s="94"/>
      <c r="PUC90" s="94"/>
      <c r="PUD90" s="94"/>
      <c r="PUE90" s="94"/>
      <c r="PUF90" s="94"/>
      <c r="PUG90" s="94"/>
      <c r="PUH90" s="94"/>
      <c r="PUI90" s="94"/>
      <c r="PUJ90" s="94"/>
      <c r="PUK90" s="94"/>
      <c r="PUL90" s="94"/>
      <c r="PUM90" s="94"/>
      <c r="PUN90" s="94"/>
      <c r="PUO90" s="94"/>
      <c r="PUP90" s="94"/>
      <c r="PUQ90" s="94"/>
      <c r="PUR90" s="94"/>
      <c r="PUS90" s="94"/>
      <c r="PUT90" s="94"/>
      <c r="PUU90" s="94"/>
      <c r="PUV90" s="94"/>
      <c r="PUW90" s="94"/>
      <c r="PUX90" s="94"/>
      <c r="PUY90" s="94"/>
      <c r="PUZ90" s="94"/>
      <c r="PVA90" s="94"/>
      <c r="PVB90" s="94"/>
      <c r="PVC90" s="94"/>
      <c r="PVD90" s="94"/>
      <c r="PVE90" s="94"/>
      <c r="PVF90" s="94"/>
      <c r="PVG90" s="94"/>
      <c r="PVH90" s="94"/>
      <c r="PVI90" s="94"/>
      <c r="PVJ90" s="94"/>
      <c r="PVK90" s="94"/>
      <c r="PVL90" s="94"/>
      <c r="PVM90" s="94"/>
      <c r="PVN90" s="94"/>
      <c r="PVO90" s="94"/>
      <c r="PVP90" s="94"/>
      <c r="PVQ90" s="94"/>
      <c r="PVR90" s="94"/>
      <c r="PVS90" s="94"/>
      <c r="PVT90" s="94"/>
      <c r="PVU90" s="94"/>
      <c r="PVV90" s="94"/>
      <c r="PVW90" s="94"/>
      <c r="PVX90" s="94"/>
      <c r="PVY90" s="94"/>
      <c r="PVZ90" s="94"/>
      <c r="PWA90" s="94"/>
      <c r="PWB90" s="94"/>
      <c r="PWC90" s="94"/>
      <c r="PWD90" s="94"/>
      <c r="PWE90" s="94"/>
      <c r="PWF90" s="94"/>
      <c r="PWG90" s="94"/>
      <c r="PWH90" s="94"/>
      <c r="PWI90" s="94"/>
      <c r="PWJ90" s="94"/>
      <c r="PWK90" s="94"/>
      <c r="PWL90" s="94"/>
      <c r="PWM90" s="94"/>
      <c r="PWN90" s="94"/>
      <c r="PWO90" s="94"/>
      <c r="PWP90" s="94"/>
      <c r="PWQ90" s="94"/>
      <c r="PWR90" s="94"/>
      <c r="PWS90" s="94"/>
      <c r="PWT90" s="94"/>
      <c r="PWU90" s="94"/>
      <c r="PWV90" s="94"/>
      <c r="PWW90" s="94"/>
      <c r="PWX90" s="94"/>
      <c r="PWY90" s="94"/>
      <c r="PWZ90" s="94"/>
      <c r="PXA90" s="94"/>
      <c r="PXB90" s="94"/>
      <c r="PXC90" s="94"/>
      <c r="PXD90" s="94"/>
      <c r="PXE90" s="94"/>
      <c r="PXF90" s="94"/>
      <c r="PXG90" s="94"/>
      <c r="PXH90" s="94"/>
      <c r="PXI90" s="94"/>
      <c r="PXJ90" s="94"/>
      <c r="PXK90" s="94"/>
      <c r="PXL90" s="94"/>
      <c r="PXM90" s="94"/>
      <c r="PXN90" s="94"/>
      <c r="PXO90" s="94"/>
      <c r="PXP90" s="94"/>
      <c r="PXQ90" s="94"/>
      <c r="PXR90" s="94"/>
      <c r="PXS90" s="94"/>
      <c r="PXT90" s="94"/>
      <c r="PXU90" s="94"/>
      <c r="PXV90" s="94"/>
      <c r="PXW90" s="94"/>
      <c r="PXX90" s="94"/>
      <c r="PXY90" s="94"/>
      <c r="PXZ90" s="94"/>
      <c r="PYA90" s="94"/>
      <c r="PYB90" s="94"/>
      <c r="PYC90" s="94"/>
      <c r="PYD90" s="94"/>
      <c r="PYE90" s="94"/>
      <c r="PYF90" s="94"/>
      <c r="PYG90" s="94"/>
      <c r="PYH90" s="94"/>
      <c r="PYI90" s="94"/>
      <c r="PYJ90" s="94"/>
      <c r="PYK90" s="94"/>
      <c r="PYL90" s="94"/>
      <c r="PYM90" s="94"/>
      <c r="PYN90" s="94"/>
      <c r="PYO90" s="94"/>
      <c r="PYP90" s="94"/>
      <c r="PYQ90" s="94"/>
      <c r="PYR90" s="94"/>
      <c r="PYS90" s="94"/>
      <c r="PYT90" s="94"/>
      <c r="PYU90" s="94"/>
      <c r="PYV90" s="94"/>
      <c r="PYW90" s="94"/>
      <c r="PYX90" s="94"/>
      <c r="PYY90" s="94"/>
      <c r="PYZ90" s="94"/>
      <c r="PZA90" s="94"/>
      <c r="PZB90" s="94"/>
      <c r="PZC90" s="94"/>
      <c r="PZD90" s="94"/>
      <c r="PZE90" s="94"/>
      <c r="PZF90" s="94"/>
      <c r="PZG90" s="94"/>
      <c r="PZH90" s="94"/>
      <c r="PZI90" s="94"/>
      <c r="PZJ90" s="94"/>
      <c r="PZK90" s="94"/>
      <c r="PZL90" s="94"/>
      <c r="PZM90" s="94"/>
      <c r="PZN90" s="94"/>
      <c r="PZO90" s="94"/>
      <c r="PZP90" s="94"/>
      <c r="PZQ90" s="94"/>
      <c r="PZR90" s="94"/>
      <c r="PZS90" s="94"/>
      <c r="PZT90" s="94"/>
      <c r="PZU90" s="94"/>
      <c r="PZV90" s="94"/>
      <c r="PZW90" s="94"/>
      <c r="PZX90" s="94"/>
      <c r="PZY90" s="94"/>
      <c r="PZZ90" s="94"/>
      <c r="QAA90" s="94"/>
      <c r="QAB90" s="94"/>
      <c r="QAC90" s="94"/>
      <c r="QAD90" s="94"/>
      <c r="QAE90" s="94"/>
      <c r="QAF90" s="94"/>
      <c r="QAG90" s="94"/>
      <c r="QAH90" s="94"/>
      <c r="QAI90" s="94"/>
      <c r="QAJ90" s="94"/>
      <c r="QAK90" s="94"/>
      <c r="QAL90" s="94"/>
      <c r="QAM90" s="94"/>
      <c r="QAN90" s="94"/>
      <c r="QAO90" s="94"/>
      <c r="QAP90" s="94"/>
      <c r="QAQ90" s="94"/>
      <c r="QAR90" s="94"/>
      <c r="QAS90" s="94"/>
      <c r="QAT90" s="94"/>
      <c r="QAU90" s="94"/>
      <c r="QAV90" s="94"/>
      <c r="QAW90" s="94"/>
      <c r="QAX90" s="94"/>
      <c r="QAY90" s="94"/>
      <c r="QAZ90" s="94"/>
      <c r="QBA90" s="94"/>
      <c r="QBB90" s="94"/>
      <c r="QBC90" s="94"/>
      <c r="QBD90" s="94"/>
      <c r="QBE90" s="94"/>
      <c r="QBF90" s="94"/>
      <c r="QBG90" s="94"/>
      <c r="QBH90" s="94"/>
      <c r="QBI90" s="94"/>
      <c r="QBJ90" s="94"/>
      <c r="QBK90" s="94"/>
      <c r="QBL90" s="94"/>
      <c r="QBM90" s="94"/>
      <c r="QBN90" s="94"/>
      <c r="QBO90" s="94"/>
      <c r="QBP90" s="94"/>
      <c r="QBQ90" s="94"/>
      <c r="QBR90" s="94"/>
      <c r="QBS90" s="94"/>
      <c r="QBT90" s="94"/>
      <c r="QBU90" s="94"/>
      <c r="QBV90" s="94"/>
      <c r="QBW90" s="94"/>
      <c r="QBX90" s="94"/>
      <c r="QBY90" s="94"/>
      <c r="QBZ90" s="94"/>
      <c r="QCA90" s="94"/>
      <c r="QCB90" s="94"/>
      <c r="QCC90" s="94"/>
      <c r="QCD90" s="94"/>
      <c r="QCE90" s="94"/>
      <c r="QCF90" s="94"/>
      <c r="QCG90" s="94"/>
      <c r="QCH90" s="94"/>
      <c r="QCI90" s="94"/>
      <c r="QCJ90" s="94"/>
      <c r="QCK90" s="94"/>
      <c r="QCL90" s="94"/>
      <c r="QCM90" s="94"/>
      <c r="QCN90" s="94"/>
      <c r="QCO90" s="94"/>
      <c r="QCP90" s="94"/>
      <c r="QCQ90" s="94"/>
      <c r="QCR90" s="94"/>
      <c r="QCS90" s="94"/>
      <c r="QCT90" s="94"/>
      <c r="QCU90" s="94"/>
      <c r="QCV90" s="94"/>
      <c r="QCW90" s="94"/>
      <c r="QCX90" s="94"/>
      <c r="QCY90" s="94"/>
      <c r="QCZ90" s="94"/>
      <c r="QDA90" s="94"/>
      <c r="QDB90" s="94"/>
      <c r="QDC90" s="94"/>
      <c r="QDD90" s="94"/>
      <c r="QDE90" s="94"/>
      <c r="QDF90" s="94"/>
      <c r="QDG90" s="94"/>
      <c r="QDH90" s="94"/>
      <c r="QDI90" s="94"/>
      <c r="QDJ90" s="94"/>
      <c r="QDK90" s="94"/>
      <c r="QDL90" s="94"/>
      <c r="QDM90" s="94"/>
      <c r="QDN90" s="94"/>
      <c r="QDO90" s="94"/>
      <c r="QDP90" s="94"/>
      <c r="QDQ90" s="94"/>
      <c r="QDR90" s="94"/>
      <c r="QDS90" s="94"/>
      <c r="QDT90" s="94"/>
      <c r="QDU90" s="94"/>
      <c r="QDV90" s="94"/>
      <c r="QDW90" s="94"/>
      <c r="QDX90" s="94"/>
      <c r="QDY90" s="94"/>
      <c r="QDZ90" s="94"/>
      <c r="QEA90" s="94"/>
      <c r="QEB90" s="94"/>
      <c r="QEC90" s="94"/>
      <c r="QED90" s="94"/>
      <c r="QEE90" s="94"/>
      <c r="QEF90" s="94"/>
      <c r="QEG90" s="94"/>
      <c r="QEH90" s="94"/>
      <c r="QEI90" s="94"/>
      <c r="QEJ90" s="94"/>
      <c r="QEK90" s="94"/>
      <c r="QEL90" s="94"/>
      <c r="QEM90" s="94"/>
      <c r="QEN90" s="94"/>
      <c r="QEO90" s="94"/>
      <c r="QEP90" s="94"/>
      <c r="QEQ90" s="94"/>
      <c r="QER90" s="94"/>
      <c r="QES90" s="94"/>
      <c r="QET90" s="94"/>
      <c r="QEU90" s="94"/>
      <c r="QEV90" s="94"/>
      <c r="QEW90" s="94"/>
      <c r="QEX90" s="94"/>
      <c r="QEY90" s="94"/>
      <c r="QEZ90" s="94"/>
      <c r="QFA90" s="94"/>
      <c r="QFB90" s="94"/>
      <c r="QFC90" s="94"/>
      <c r="QFD90" s="94"/>
      <c r="QFE90" s="94"/>
      <c r="QFF90" s="94"/>
      <c r="QFG90" s="94"/>
      <c r="QFH90" s="94"/>
      <c r="QFI90" s="94"/>
      <c r="QFJ90" s="94"/>
      <c r="QFK90" s="94"/>
      <c r="QFL90" s="94"/>
      <c r="QFM90" s="94"/>
      <c r="QFN90" s="94"/>
      <c r="QFO90" s="94"/>
      <c r="QFP90" s="94"/>
      <c r="QFQ90" s="94"/>
      <c r="QFR90" s="94"/>
      <c r="QFS90" s="94"/>
      <c r="QFT90" s="94"/>
      <c r="QFU90" s="94"/>
      <c r="QFV90" s="94"/>
      <c r="QFW90" s="94"/>
      <c r="QFX90" s="94"/>
      <c r="QFY90" s="94"/>
      <c r="QFZ90" s="94"/>
      <c r="QGA90" s="94"/>
      <c r="QGB90" s="94"/>
      <c r="QGC90" s="94"/>
      <c r="QGD90" s="94"/>
      <c r="QGE90" s="94"/>
      <c r="QGF90" s="94"/>
      <c r="QGG90" s="94"/>
      <c r="QGH90" s="94"/>
      <c r="QGI90" s="94"/>
      <c r="QGJ90" s="94"/>
      <c r="QGK90" s="94"/>
      <c r="QGL90" s="94"/>
      <c r="QGM90" s="94"/>
      <c r="QGN90" s="94"/>
      <c r="QGO90" s="94"/>
      <c r="QGP90" s="94"/>
      <c r="QGQ90" s="94"/>
      <c r="QGR90" s="94"/>
      <c r="QGS90" s="94"/>
      <c r="QGT90" s="94"/>
      <c r="QGU90" s="94"/>
      <c r="QGV90" s="94"/>
      <c r="QGW90" s="94"/>
      <c r="QGX90" s="94"/>
      <c r="QGY90" s="94"/>
      <c r="QGZ90" s="94"/>
      <c r="QHA90" s="94"/>
      <c r="QHB90" s="94"/>
      <c r="QHC90" s="94"/>
      <c r="QHD90" s="94"/>
      <c r="QHE90" s="94"/>
      <c r="QHF90" s="94"/>
      <c r="QHG90" s="94"/>
      <c r="QHH90" s="94"/>
      <c r="QHI90" s="94"/>
      <c r="QHJ90" s="94"/>
      <c r="QHK90" s="94"/>
      <c r="QHL90" s="94"/>
      <c r="QHM90" s="94"/>
      <c r="QHN90" s="94"/>
      <c r="QHO90" s="94"/>
      <c r="QHP90" s="94"/>
      <c r="QHQ90" s="94"/>
      <c r="QHR90" s="94"/>
      <c r="QHS90" s="94"/>
      <c r="QHT90" s="94"/>
      <c r="QHU90" s="94"/>
      <c r="QHV90" s="94"/>
      <c r="QHW90" s="94"/>
      <c r="QHX90" s="94"/>
      <c r="QHY90" s="94"/>
      <c r="QHZ90" s="94"/>
      <c r="QIA90" s="94"/>
      <c r="QIB90" s="94"/>
      <c r="QIC90" s="94"/>
      <c r="QID90" s="94"/>
      <c r="QIE90" s="94"/>
      <c r="QIF90" s="94"/>
      <c r="QIG90" s="94"/>
      <c r="QIH90" s="94"/>
      <c r="QII90" s="94"/>
      <c r="QIJ90" s="94"/>
      <c r="QIK90" s="94"/>
      <c r="QIL90" s="94"/>
      <c r="QIM90" s="94"/>
      <c r="QIN90" s="94"/>
      <c r="QIO90" s="94"/>
      <c r="QIP90" s="94"/>
      <c r="QIQ90" s="94"/>
      <c r="QIR90" s="94"/>
      <c r="QIS90" s="94"/>
      <c r="QIT90" s="94"/>
      <c r="QIU90" s="94"/>
      <c r="QIV90" s="94"/>
      <c r="QIW90" s="94"/>
      <c r="QIX90" s="94"/>
      <c r="QIY90" s="94"/>
      <c r="QIZ90" s="94"/>
      <c r="QJA90" s="94"/>
      <c r="QJB90" s="94"/>
      <c r="QJC90" s="94"/>
      <c r="QJD90" s="94"/>
      <c r="QJE90" s="94"/>
      <c r="QJF90" s="94"/>
      <c r="QJG90" s="94"/>
      <c r="QJH90" s="94"/>
      <c r="QJI90" s="94"/>
      <c r="QJJ90" s="94"/>
      <c r="QJK90" s="94"/>
      <c r="QJL90" s="94"/>
      <c r="QJM90" s="94"/>
      <c r="QJN90" s="94"/>
      <c r="QJO90" s="94"/>
      <c r="QJP90" s="94"/>
      <c r="QJQ90" s="94"/>
      <c r="QJR90" s="94"/>
      <c r="QJS90" s="94"/>
      <c r="QJT90" s="94"/>
      <c r="QJU90" s="94"/>
      <c r="QJV90" s="94"/>
      <c r="QJW90" s="94"/>
      <c r="QJX90" s="94"/>
      <c r="QJY90" s="94"/>
      <c r="QJZ90" s="94"/>
      <c r="QKA90" s="94"/>
      <c r="QKB90" s="94"/>
      <c r="QKC90" s="94"/>
      <c r="QKD90" s="94"/>
      <c r="QKE90" s="94"/>
      <c r="QKF90" s="94"/>
      <c r="QKG90" s="94"/>
      <c r="QKH90" s="94"/>
      <c r="QKI90" s="94"/>
      <c r="QKJ90" s="94"/>
      <c r="QKK90" s="94"/>
      <c r="QKL90" s="94"/>
      <c r="QKM90" s="94"/>
      <c r="QKN90" s="94"/>
      <c r="QKO90" s="94"/>
      <c r="QKP90" s="94"/>
      <c r="QKQ90" s="94"/>
      <c r="QKR90" s="94"/>
      <c r="QKS90" s="94"/>
      <c r="QKT90" s="94"/>
      <c r="QKU90" s="94"/>
      <c r="QKV90" s="94"/>
      <c r="QKW90" s="94"/>
      <c r="QKX90" s="94"/>
      <c r="QKY90" s="94"/>
      <c r="QKZ90" s="94"/>
      <c r="QLA90" s="94"/>
      <c r="QLB90" s="94"/>
      <c r="QLC90" s="94"/>
      <c r="QLD90" s="94"/>
      <c r="QLE90" s="94"/>
      <c r="QLF90" s="94"/>
      <c r="QLG90" s="94"/>
      <c r="QLH90" s="94"/>
      <c r="QLI90" s="94"/>
      <c r="QLJ90" s="94"/>
      <c r="QLK90" s="94"/>
      <c r="QLL90" s="94"/>
      <c r="QLM90" s="94"/>
      <c r="QLN90" s="94"/>
      <c r="QLO90" s="94"/>
      <c r="QLP90" s="94"/>
      <c r="QLQ90" s="94"/>
      <c r="QLR90" s="94"/>
      <c r="QLS90" s="94"/>
      <c r="QLT90" s="94"/>
      <c r="QLU90" s="94"/>
      <c r="QLV90" s="94"/>
      <c r="QLW90" s="94"/>
      <c r="QLX90" s="94"/>
      <c r="QLY90" s="94"/>
      <c r="QLZ90" s="94"/>
      <c r="QMA90" s="94"/>
      <c r="QMB90" s="94"/>
      <c r="QMC90" s="94"/>
      <c r="QMD90" s="94"/>
      <c r="QME90" s="94"/>
      <c r="QMF90" s="94"/>
      <c r="QMG90" s="94"/>
      <c r="QMH90" s="94"/>
      <c r="QMI90" s="94"/>
      <c r="QMJ90" s="94"/>
      <c r="QMK90" s="94"/>
      <c r="QML90" s="94"/>
      <c r="QMM90" s="94"/>
      <c r="QMN90" s="94"/>
      <c r="QMO90" s="94"/>
      <c r="QMP90" s="94"/>
      <c r="QMQ90" s="94"/>
      <c r="QMR90" s="94"/>
      <c r="QMS90" s="94"/>
      <c r="QMT90" s="94"/>
      <c r="QMU90" s="94"/>
      <c r="QMV90" s="94"/>
      <c r="QMW90" s="94"/>
      <c r="QMX90" s="94"/>
      <c r="QMY90" s="94"/>
      <c r="QMZ90" s="94"/>
      <c r="QNA90" s="94"/>
      <c r="QNB90" s="94"/>
      <c r="QNC90" s="94"/>
      <c r="QND90" s="94"/>
      <c r="QNE90" s="94"/>
      <c r="QNF90" s="94"/>
      <c r="QNG90" s="94"/>
      <c r="QNH90" s="94"/>
      <c r="QNI90" s="94"/>
      <c r="QNJ90" s="94"/>
      <c r="QNK90" s="94"/>
      <c r="QNL90" s="94"/>
      <c r="QNM90" s="94"/>
      <c r="QNN90" s="94"/>
      <c r="QNO90" s="94"/>
      <c r="QNP90" s="94"/>
      <c r="QNQ90" s="94"/>
      <c r="QNR90" s="94"/>
      <c r="QNS90" s="94"/>
      <c r="QNT90" s="94"/>
      <c r="QNU90" s="94"/>
      <c r="QNV90" s="94"/>
      <c r="QNW90" s="94"/>
      <c r="QNX90" s="94"/>
      <c r="QNY90" s="94"/>
      <c r="QNZ90" s="94"/>
      <c r="QOA90" s="94"/>
      <c r="QOB90" s="94"/>
      <c r="QOC90" s="94"/>
      <c r="QOD90" s="94"/>
      <c r="QOE90" s="94"/>
      <c r="QOF90" s="94"/>
      <c r="QOG90" s="94"/>
      <c r="QOH90" s="94"/>
      <c r="QOI90" s="94"/>
      <c r="QOJ90" s="94"/>
      <c r="QOK90" s="94"/>
      <c r="QOL90" s="94"/>
      <c r="QOM90" s="94"/>
      <c r="QON90" s="94"/>
      <c r="QOO90" s="94"/>
      <c r="QOP90" s="94"/>
      <c r="QOQ90" s="94"/>
      <c r="QOR90" s="94"/>
      <c r="QOS90" s="94"/>
      <c r="QOT90" s="94"/>
      <c r="QOU90" s="94"/>
      <c r="QOV90" s="94"/>
      <c r="QOW90" s="94"/>
      <c r="QOX90" s="94"/>
      <c r="QOY90" s="94"/>
      <c r="QOZ90" s="94"/>
      <c r="QPA90" s="94"/>
      <c r="QPB90" s="94"/>
      <c r="QPC90" s="94"/>
      <c r="QPD90" s="94"/>
      <c r="QPE90" s="94"/>
      <c r="QPF90" s="94"/>
      <c r="QPG90" s="94"/>
      <c r="QPH90" s="94"/>
      <c r="QPI90" s="94"/>
      <c r="QPJ90" s="94"/>
      <c r="QPK90" s="94"/>
      <c r="QPL90" s="94"/>
      <c r="QPM90" s="94"/>
      <c r="QPN90" s="94"/>
      <c r="QPO90" s="94"/>
      <c r="QPP90" s="94"/>
      <c r="QPQ90" s="94"/>
      <c r="QPR90" s="94"/>
      <c r="QPS90" s="94"/>
      <c r="QPT90" s="94"/>
      <c r="QPU90" s="94"/>
      <c r="QPV90" s="94"/>
      <c r="QPW90" s="94"/>
      <c r="QPX90" s="94"/>
      <c r="QPY90" s="94"/>
      <c r="QPZ90" s="94"/>
      <c r="QQA90" s="94"/>
      <c r="QQB90" s="94"/>
      <c r="QQC90" s="94"/>
      <c r="QQD90" s="94"/>
      <c r="QQE90" s="94"/>
      <c r="QQF90" s="94"/>
      <c r="QQG90" s="94"/>
      <c r="QQH90" s="94"/>
      <c r="QQI90" s="94"/>
      <c r="QQJ90" s="94"/>
      <c r="QQK90" s="94"/>
      <c r="QQL90" s="94"/>
      <c r="QQM90" s="94"/>
      <c r="QQN90" s="94"/>
      <c r="QQO90" s="94"/>
      <c r="QQP90" s="94"/>
      <c r="QQQ90" s="94"/>
      <c r="QQR90" s="94"/>
      <c r="QQS90" s="94"/>
      <c r="QQT90" s="94"/>
      <c r="QQU90" s="94"/>
      <c r="QQV90" s="94"/>
      <c r="QQW90" s="94"/>
      <c r="QQX90" s="94"/>
      <c r="QQY90" s="94"/>
      <c r="QQZ90" s="94"/>
      <c r="QRA90" s="94"/>
      <c r="QRB90" s="94"/>
      <c r="QRC90" s="94"/>
      <c r="QRD90" s="94"/>
      <c r="QRE90" s="94"/>
      <c r="QRF90" s="94"/>
      <c r="QRG90" s="94"/>
      <c r="QRH90" s="94"/>
      <c r="QRI90" s="94"/>
      <c r="QRJ90" s="94"/>
      <c r="QRK90" s="94"/>
      <c r="QRL90" s="94"/>
      <c r="QRM90" s="94"/>
      <c r="QRN90" s="94"/>
      <c r="QRO90" s="94"/>
      <c r="QRP90" s="94"/>
      <c r="QRQ90" s="94"/>
      <c r="QRR90" s="94"/>
      <c r="QRS90" s="94"/>
      <c r="QRT90" s="94"/>
      <c r="QRU90" s="94"/>
      <c r="QRV90" s="94"/>
      <c r="QRW90" s="94"/>
      <c r="QRX90" s="94"/>
      <c r="QRY90" s="94"/>
      <c r="QRZ90" s="94"/>
      <c r="QSA90" s="94"/>
      <c r="QSB90" s="94"/>
      <c r="QSC90" s="94"/>
      <c r="QSD90" s="94"/>
      <c r="QSE90" s="94"/>
      <c r="QSF90" s="94"/>
      <c r="QSG90" s="94"/>
      <c r="QSH90" s="94"/>
      <c r="QSI90" s="94"/>
      <c r="QSJ90" s="94"/>
      <c r="QSK90" s="94"/>
      <c r="QSL90" s="94"/>
      <c r="QSM90" s="94"/>
      <c r="QSN90" s="94"/>
      <c r="QSO90" s="94"/>
      <c r="QSP90" s="94"/>
      <c r="QSQ90" s="94"/>
      <c r="QSR90" s="94"/>
      <c r="QSS90" s="94"/>
      <c r="QST90" s="94"/>
      <c r="QSU90" s="94"/>
      <c r="QSV90" s="94"/>
      <c r="QSW90" s="94"/>
      <c r="QSX90" s="94"/>
      <c r="QSY90" s="94"/>
      <c r="QSZ90" s="94"/>
      <c r="QTA90" s="94"/>
      <c r="QTB90" s="94"/>
      <c r="QTC90" s="94"/>
      <c r="QTD90" s="94"/>
      <c r="QTE90" s="94"/>
      <c r="QTF90" s="94"/>
      <c r="QTG90" s="94"/>
      <c r="QTH90" s="94"/>
      <c r="QTI90" s="94"/>
      <c r="QTJ90" s="94"/>
      <c r="QTK90" s="94"/>
      <c r="QTL90" s="94"/>
      <c r="QTM90" s="94"/>
      <c r="QTN90" s="94"/>
      <c r="QTO90" s="94"/>
      <c r="QTP90" s="94"/>
      <c r="QTQ90" s="94"/>
      <c r="QTR90" s="94"/>
      <c r="QTS90" s="94"/>
      <c r="QTT90" s="94"/>
      <c r="QTU90" s="94"/>
      <c r="QTV90" s="94"/>
      <c r="QTW90" s="94"/>
      <c r="QTX90" s="94"/>
      <c r="QTY90" s="94"/>
      <c r="QTZ90" s="94"/>
      <c r="QUA90" s="94"/>
      <c r="QUB90" s="94"/>
      <c r="QUC90" s="94"/>
      <c r="QUD90" s="94"/>
      <c r="QUE90" s="94"/>
      <c r="QUF90" s="94"/>
      <c r="QUG90" s="94"/>
      <c r="QUH90" s="94"/>
      <c r="QUI90" s="94"/>
      <c r="QUJ90" s="94"/>
      <c r="QUK90" s="94"/>
      <c r="QUL90" s="94"/>
      <c r="QUM90" s="94"/>
      <c r="QUN90" s="94"/>
      <c r="QUO90" s="94"/>
      <c r="QUP90" s="94"/>
      <c r="QUQ90" s="94"/>
      <c r="QUR90" s="94"/>
      <c r="QUS90" s="94"/>
      <c r="QUT90" s="94"/>
      <c r="QUU90" s="94"/>
      <c r="QUV90" s="94"/>
      <c r="QUW90" s="94"/>
      <c r="QUX90" s="94"/>
      <c r="QUY90" s="94"/>
      <c r="QUZ90" s="94"/>
      <c r="QVA90" s="94"/>
      <c r="QVB90" s="94"/>
      <c r="QVC90" s="94"/>
      <c r="QVD90" s="94"/>
      <c r="QVE90" s="94"/>
      <c r="QVF90" s="94"/>
      <c r="QVG90" s="94"/>
      <c r="QVH90" s="94"/>
      <c r="QVI90" s="94"/>
      <c r="QVJ90" s="94"/>
      <c r="QVK90" s="94"/>
      <c r="QVL90" s="94"/>
      <c r="QVM90" s="94"/>
      <c r="QVN90" s="94"/>
      <c r="QVO90" s="94"/>
      <c r="QVP90" s="94"/>
      <c r="QVQ90" s="94"/>
      <c r="QVR90" s="94"/>
      <c r="QVS90" s="94"/>
      <c r="QVT90" s="94"/>
      <c r="QVU90" s="94"/>
      <c r="QVV90" s="94"/>
      <c r="QVW90" s="94"/>
      <c r="QVX90" s="94"/>
      <c r="QVY90" s="94"/>
      <c r="QVZ90" s="94"/>
      <c r="QWA90" s="94"/>
      <c r="QWB90" s="94"/>
      <c r="QWC90" s="94"/>
      <c r="QWD90" s="94"/>
      <c r="QWE90" s="94"/>
      <c r="QWF90" s="94"/>
      <c r="QWG90" s="94"/>
      <c r="QWH90" s="94"/>
      <c r="QWI90" s="94"/>
      <c r="QWJ90" s="94"/>
      <c r="QWK90" s="94"/>
      <c r="QWL90" s="94"/>
      <c r="QWM90" s="94"/>
      <c r="QWN90" s="94"/>
      <c r="QWO90" s="94"/>
      <c r="QWP90" s="94"/>
      <c r="QWQ90" s="94"/>
      <c r="QWR90" s="94"/>
      <c r="QWS90" s="94"/>
      <c r="QWT90" s="94"/>
      <c r="QWU90" s="94"/>
      <c r="QWV90" s="94"/>
      <c r="QWW90" s="94"/>
      <c r="QWX90" s="94"/>
      <c r="QWY90" s="94"/>
      <c r="QWZ90" s="94"/>
      <c r="QXA90" s="94"/>
      <c r="QXB90" s="94"/>
      <c r="QXC90" s="94"/>
      <c r="QXD90" s="94"/>
      <c r="QXE90" s="94"/>
      <c r="QXF90" s="94"/>
      <c r="QXG90" s="94"/>
      <c r="QXH90" s="94"/>
      <c r="QXI90" s="94"/>
      <c r="QXJ90" s="94"/>
      <c r="QXK90" s="94"/>
      <c r="QXL90" s="94"/>
      <c r="QXM90" s="94"/>
      <c r="QXN90" s="94"/>
      <c r="QXO90" s="94"/>
      <c r="QXP90" s="94"/>
      <c r="QXQ90" s="94"/>
      <c r="QXR90" s="94"/>
      <c r="QXS90" s="94"/>
      <c r="QXT90" s="94"/>
      <c r="QXU90" s="94"/>
      <c r="QXV90" s="94"/>
      <c r="QXW90" s="94"/>
      <c r="QXX90" s="94"/>
      <c r="QXY90" s="94"/>
      <c r="QXZ90" s="94"/>
      <c r="QYA90" s="94"/>
      <c r="QYB90" s="94"/>
      <c r="QYC90" s="94"/>
      <c r="QYD90" s="94"/>
      <c r="QYE90" s="94"/>
      <c r="QYF90" s="94"/>
      <c r="QYG90" s="94"/>
      <c r="QYH90" s="94"/>
      <c r="QYI90" s="94"/>
      <c r="QYJ90" s="94"/>
      <c r="QYK90" s="94"/>
      <c r="QYL90" s="94"/>
      <c r="QYM90" s="94"/>
      <c r="QYN90" s="94"/>
      <c r="QYO90" s="94"/>
      <c r="QYP90" s="94"/>
      <c r="QYQ90" s="94"/>
      <c r="QYR90" s="94"/>
      <c r="QYS90" s="94"/>
      <c r="QYT90" s="94"/>
      <c r="QYU90" s="94"/>
      <c r="QYV90" s="94"/>
      <c r="QYW90" s="94"/>
      <c r="QYX90" s="94"/>
      <c r="QYY90" s="94"/>
      <c r="QYZ90" s="94"/>
      <c r="QZA90" s="94"/>
      <c r="QZB90" s="94"/>
      <c r="QZC90" s="94"/>
      <c r="QZD90" s="94"/>
      <c r="QZE90" s="94"/>
      <c r="QZF90" s="94"/>
      <c r="QZG90" s="94"/>
      <c r="QZH90" s="94"/>
      <c r="QZI90" s="94"/>
      <c r="QZJ90" s="94"/>
      <c r="QZK90" s="94"/>
      <c r="QZL90" s="94"/>
      <c r="QZM90" s="94"/>
      <c r="QZN90" s="94"/>
      <c r="QZO90" s="94"/>
      <c r="QZP90" s="94"/>
      <c r="QZQ90" s="94"/>
      <c r="QZR90" s="94"/>
      <c r="QZS90" s="94"/>
      <c r="QZT90" s="94"/>
      <c r="QZU90" s="94"/>
      <c r="QZV90" s="94"/>
      <c r="QZW90" s="94"/>
      <c r="QZX90" s="94"/>
      <c r="QZY90" s="94"/>
      <c r="QZZ90" s="94"/>
      <c r="RAA90" s="94"/>
      <c r="RAB90" s="94"/>
      <c r="RAC90" s="94"/>
      <c r="RAD90" s="94"/>
      <c r="RAE90" s="94"/>
      <c r="RAF90" s="94"/>
      <c r="RAG90" s="94"/>
      <c r="RAH90" s="94"/>
      <c r="RAI90" s="94"/>
      <c r="RAJ90" s="94"/>
      <c r="RAK90" s="94"/>
      <c r="RAL90" s="94"/>
      <c r="RAM90" s="94"/>
      <c r="RAN90" s="94"/>
      <c r="RAO90" s="94"/>
      <c r="RAP90" s="94"/>
      <c r="RAQ90" s="94"/>
      <c r="RAR90" s="94"/>
      <c r="RAS90" s="94"/>
      <c r="RAT90" s="94"/>
      <c r="RAU90" s="94"/>
      <c r="RAV90" s="94"/>
      <c r="RAW90" s="94"/>
      <c r="RAX90" s="94"/>
      <c r="RAY90" s="94"/>
      <c r="RAZ90" s="94"/>
      <c r="RBA90" s="94"/>
      <c r="RBB90" s="94"/>
      <c r="RBC90" s="94"/>
      <c r="RBD90" s="94"/>
      <c r="RBE90" s="94"/>
      <c r="RBF90" s="94"/>
      <c r="RBG90" s="94"/>
      <c r="RBH90" s="94"/>
      <c r="RBI90" s="94"/>
      <c r="RBJ90" s="94"/>
      <c r="RBK90" s="94"/>
      <c r="RBL90" s="94"/>
      <c r="RBM90" s="94"/>
      <c r="RBN90" s="94"/>
      <c r="RBO90" s="94"/>
      <c r="RBP90" s="94"/>
      <c r="RBQ90" s="94"/>
      <c r="RBR90" s="94"/>
      <c r="RBS90" s="94"/>
      <c r="RBT90" s="94"/>
      <c r="RBU90" s="94"/>
      <c r="RBV90" s="94"/>
      <c r="RBW90" s="94"/>
      <c r="RBX90" s="94"/>
      <c r="RBY90" s="94"/>
      <c r="RBZ90" s="94"/>
      <c r="RCA90" s="94"/>
      <c r="RCB90" s="94"/>
      <c r="RCC90" s="94"/>
      <c r="RCD90" s="94"/>
      <c r="RCE90" s="94"/>
      <c r="RCF90" s="94"/>
      <c r="RCG90" s="94"/>
      <c r="RCH90" s="94"/>
      <c r="RCI90" s="94"/>
      <c r="RCJ90" s="94"/>
      <c r="RCK90" s="94"/>
      <c r="RCL90" s="94"/>
      <c r="RCM90" s="94"/>
      <c r="RCN90" s="94"/>
      <c r="RCO90" s="94"/>
      <c r="RCP90" s="94"/>
      <c r="RCQ90" s="94"/>
      <c r="RCR90" s="94"/>
      <c r="RCS90" s="94"/>
      <c r="RCT90" s="94"/>
      <c r="RCU90" s="94"/>
      <c r="RCV90" s="94"/>
      <c r="RCW90" s="94"/>
      <c r="RCX90" s="94"/>
      <c r="RCY90" s="94"/>
      <c r="RCZ90" s="94"/>
      <c r="RDA90" s="94"/>
      <c r="RDB90" s="94"/>
      <c r="RDC90" s="94"/>
      <c r="RDD90" s="94"/>
      <c r="RDE90" s="94"/>
      <c r="RDF90" s="94"/>
      <c r="RDG90" s="94"/>
      <c r="RDH90" s="94"/>
      <c r="RDI90" s="94"/>
      <c r="RDJ90" s="94"/>
      <c r="RDK90" s="94"/>
      <c r="RDL90" s="94"/>
      <c r="RDM90" s="94"/>
      <c r="RDN90" s="94"/>
      <c r="RDO90" s="94"/>
      <c r="RDP90" s="94"/>
      <c r="RDQ90" s="94"/>
      <c r="RDR90" s="94"/>
      <c r="RDS90" s="94"/>
      <c r="RDT90" s="94"/>
      <c r="RDU90" s="94"/>
      <c r="RDV90" s="94"/>
      <c r="RDW90" s="94"/>
      <c r="RDX90" s="94"/>
      <c r="RDY90" s="94"/>
      <c r="RDZ90" s="94"/>
      <c r="REA90" s="94"/>
      <c r="REB90" s="94"/>
      <c r="REC90" s="94"/>
      <c r="RED90" s="94"/>
      <c r="REE90" s="94"/>
      <c r="REF90" s="94"/>
      <c r="REG90" s="94"/>
      <c r="REH90" s="94"/>
      <c r="REI90" s="94"/>
      <c r="REJ90" s="94"/>
      <c r="REK90" s="94"/>
      <c r="REL90" s="94"/>
      <c r="REM90" s="94"/>
      <c r="REN90" s="94"/>
      <c r="REO90" s="94"/>
      <c r="REP90" s="94"/>
      <c r="REQ90" s="94"/>
      <c r="RER90" s="94"/>
      <c r="RES90" s="94"/>
      <c r="RET90" s="94"/>
      <c r="REU90" s="94"/>
      <c r="REV90" s="94"/>
      <c r="REW90" s="94"/>
      <c r="REX90" s="94"/>
      <c r="REY90" s="94"/>
      <c r="REZ90" s="94"/>
      <c r="RFA90" s="94"/>
      <c r="RFB90" s="94"/>
      <c r="RFC90" s="94"/>
      <c r="RFD90" s="94"/>
      <c r="RFE90" s="94"/>
      <c r="RFF90" s="94"/>
      <c r="RFG90" s="94"/>
      <c r="RFH90" s="94"/>
      <c r="RFI90" s="94"/>
      <c r="RFJ90" s="94"/>
      <c r="RFK90" s="94"/>
      <c r="RFL90" s="94"/>
      <c r="RFM90" s="94"/>
      <c r="RFN90" s="94"/>
      <c r="RFO90" s="94"/>
      <c r="RFP90" s="94"/>
      <c r="RFQ90" s="94"/>
      <c r="RFR90" s="94"/>
      <c r="RFS90" s="94"/>
      <c r="RFT90" s="94"/>
      <c r="RFU90" s="94"/>
      <c r="RFV90" s="94"/>
      <c r="RFW90" s="94"/>
      <c r="RFX90" s="94"/>
      <c r="RFY90" s="94"/>
      <c r="RFZ90" s="94"/>
      <c r="RGA90" s="94"/>
      <c r="RGB90" s="94"/>
      <c r="RGC90" s="94"/>
      <c r="RGD90" s="94"/>
      <c r="RGE90" s="94"/>
      <c r="RGF90" s="94"/>
      <c r="RGG90" s="94"/>
      <c r="RGH90" s="94"/>
      <c r="RGI90" s="94"/>
      <c r="RGJ90" s="94"/>
      <c r="RGK90" s="94"/>
      <c r="RGL90" s="94"/>
      <c r="RGM90" s="94"/>
      <c r="RGN90" s="94"/>
      <c r="RGO90" s="94"/>
      <c r="RGP90" s="94"/>
      <c r="RGQ90" s="94"/>
      <c r="RGR90" s="94"/>
      <c r="RGS90" s="94"/>
      <c r="RGT90" s="94"/>
      <c r="RGU90" s="94"/>
      <c r="RGV90" s="94"/>
      <c r="RGW90" s="94"/>
      <c r="RGX90" s="94"/>
      <c r="RGY90" s="94"/>
      <c r="RGZ90" s="94"/>
      <c r="RHA90" s="94"/>
      <c r="RHB90" s="94"/>
      <c r="RHC90" s="94"/>
      <c r="RHD90" s="94"/>
      <c r="RHE90" s="94"/>
      <c r="RHF90" s="94"/>
      <c r="RHG90" s="94"/>
      <c r="RHH90" s="94"/>
      <c r="RHI90" s="94"/>
      <c r="RHJ90" s="94"/>
      <c r="RHK90" s="94"/>
      <c r="RHL90" s="94"/>
      <c r="RHM90" s="94"/>
      <c r="RHN90" s="94"/>
      <c r="RHO90" s="94"/>
      <c r="RHP90" s="94"/>
      <c r="RHQ90" s="94"/>
      <c r="RHR90" s="94"/>
      <c r="RHS90" s="94"/>
      <c r="RHT90" s="94"/>
      <c r="RHU90" s="94"/>
      <c r="RHV90" s="94"/>
      <c r="RHW90" s="94"/>
      <c r="RHX90" s="94"/>
      <c r="RHY90" s="94"/>
      <c r="RHZ90" s="94"/>
      <c r="RIA90" s="94"/>
      <c r="RIB90" s="94"/>
      <c r="RIC90" s="94"/>
      <c r="RID90" s="94"/>
      <c r="RIE90" s="94"/>
      <c r="RIF90" s="94"/>
      <c r="RIG90" s="94"/>
      <c r="RIH90" s="94"/>
      <c r="RII90" s="94"/>
      <c r="RIJ90" s="94"/>
      <c r="RIK90" s="94"/>
      <c r="RIL90" s="94"/>
      <c r="RIM90" s="94"/>
      <c r="RIN90" s="94"/>
      <c r="RIO90" s="94"/>
      <c r="RIP90" s="94"/>
      <c r="RIQ90" s="94"/>
      <c r="RIR90" s="94"/>
      <c r="RIS90" s="94"/>
      <c r="RIT90" s="94"/>
      <c r="RIU90" s="94"/>
      <c r="RIV90" s="94"/>
      <c r="RIW90" s="94"/>
      <c r="RIX90" s="94"/>
      <c r="RIY90" s="94"/>
      <c r="RIZ90" s="94"/>
      <c r="RJA90" s="94"/>
      <c r="RJB90" s="94"/>
      <c r="RJC90" s="94"/>
      <c r="RJD90" s="94"/>
      <c r="RJE90" s="94"/>
      <c r="RJF90" s="94"/>
      <c r="RJG90" s="94"/>
      <c r="RJH90" s="94"/>
      <c r="RJI90" s="94"/>
      <c r="RJJ90" s="94"/>
      <c r="RJK90" s="94"/>
      <c r="RJL90" s="94"/>
      <c r="RJM90" s="94"/>
      <c r="RJN90" s="94"/>
      <c r="RJO90" s="94"/>
      <c r="RJP90" s="94"/>
      <c r="RJQ90" s="94"/>
      <c r="RJR90" s="94"/>
      <c r="RJS90" s="94"/>
      <c r="RJT90" s="94"/>
      <c r="RJU90" s="94"/>
      <c r="RJV90" s="94"/>
      <c r="RJW90" s="94"/>
      <c r="RJX90" s="94"/>
      <c r="RJY90" s="94"/>
      <c r="RJZ90" s="94"/>
      <c r="RKA90" s="94"/>
      <c r="RKB90" s="94"/>
      <c r="RKC90" s="94"/>
      <c r="RKD90" s="94"/>
      <c r="RKE90" s="94"/>
      <c r="RKF90" s="94"/>
      <c r="RKG90" s="94"/>
      <c r="RKH90" s="94"/>
      <c r="RKI90" s="94"/>
      <c r="RKJ90" s="94"/>
      <c r="RKK90" s="94"/>
      <c r="RKL90" s="94"/>
      <c r="RKM90" s="94"/>
      <c r="RKN90" s="94"/>
      <c r="RKO90" s="94"/>
      <c r="RKP90" s="94"/>
      <c r="RKQ90" s="94"/>
      <c r="RKR90" s="94"/>
      <c r="RKS90" s="94"/>
      <c r="RKT90" s="94"/>
      <c r="RKU90" s="94"/>
      <c r="RKV90" s="94"/>
      <c r="RKW90" s="94"/>
      <c r="RKX90" s="94"/>
      <c r="RKY90" s="94"/>
      <c r="RKZ90" s="94"/>
      <c r="RLA90" s="94"/>
      <c r="RLB90" s="94"/>
      <c r="RLC90" s="94"/>
      <c r="RLD90" s="94"/>
      <c r="RLE90" s="94"/>
      <c r="RLF90" s="94"/>
      <c r="RLG90" s="94"/>
      <c r="RLH90" s="94"/>
      <c r="RLI90" s="94"/>
      <c r="RLJ90" s="94"/>
      <c r="RLK90" s="94"/>
      <c r="RLL90" s="94"/>
      <c r="RLM90" s="94"/>
      <c r="RLN90" s="94"/>
      <c r="RLO90" s="94"/>
      <c r="RLP90" s="94"/>
      <c r="RLQ90" s="94"/>
      <c r="RLR90" s="94"/>
      <c r="RLS90" s="94"/>
      <c r="RLT90" s="94"/>
      <c r="RLU90" s="94"/>
      <c r="RLV90" s="94"/>
      <c r="RLW90" s="94"/>
      <c r="RLX90" s="94"/>
      <c r="RLY90" s="94"/>
      <c r="RLZ90" s="94"/>
      <c r="RMA90" s="94"/>
      <c r="RMB90" s="94"/>
      <c r="RMC90" s="94"/>
      <c r="RMD90" s="94"/>
      <c r="RME90" s="94"/>
      <c r="RMF90" s="94"/>
      <c r="RMG90" s="94"/>
      <c r="RMH90" s="94"/>
      <c r="RMI90" s="94"/>
      <c r="RMJ90" s="94"/>
      <c r="RMK90" s="94"/>
      <c r="RML90" s="94"/>
      <c r="RMM90" s="94"/>
      <c r="RMN90" s="94"/>
      <c r="RMO90" s="94"/>
      <c r="RMP90" s="94"/>
      <c r="RMQ90" s="94"/>
      <c r="RMR90" s="94"/>
      <c r="RMS90" s="94"/>
      <c r="RMT90" s="94"/>
      <c r="RMU90" s="94"/>
      <c r="RMV90" s="94"/>
      <c r="RMW90" s="94"/>
      <c r="RMX90" s="94"/>
      <c r="RMY90" s="94"/>
      <c r="RMZ90" s="94"/>
      <c r="RNA90" s="94"/>
      <c r="RNB90" s="94"/>
      <c r="RNC90" s="94"/>
      <c r="RND90" s="94"/>
      <c r="RNE90" s="94"/>
      <c r="RNF90" s="94"/>
      <c r="RNG90" s="94"/>
      <c r="RNH90" s="94"/>
      <c r="RNI90" s="94"/>
      <c r="RNJ90" s="94"/>
      <c r="RNK90" s="94"/>
      <c r="RNL90" s="94"/>
      <c r="RNM90" s="94"/>
      <c r="RNN90" s="94"/>
      <c r="RNO90" s="94"/>
      <c r="RNP90" s="94"/>
      <c r="RNQ90" s="94"/>
      <c r="RNR90" s="94"/>
      <c r="RNS90" s="94"/>
      <c r="RNT90" s="94"/>
      <c r="RNU90" s="94"/>
      <c r="RNV90" s="94"/>
      <c r="RNW90" s="94"/>
      <c r="RNX90" s="94"/>
      <c r="RNY90" s="94"/>
      <c r="RNZ90" s="94"/>
      <c r="ROA90" s="94"/>
      <c r="ROB90" s="94"/>
      <c r="ROC90" s="94"/>
      <c r="ROD90" s="94"/>
      <c r="ROE90" s="94"/>
      <c r="ROF90" s="94"/>
      <c r="ROG90" s="94"/>
      <c r="ROH90" s="94"/>
      <c r="ROI90" s="94"/>
      <c r="ROJ90" s="94"/>
      <c r="ROK90" s="94"/>
      <c r="ROL90" s="94"/>
      <c r="ROM90" s="94"/>
      <c r="RON90" s="94"/>
      <c r="ROO90" s="94"/>
      <c r="ROP90" s="94"/>
      <c r="ROQ90" s="94"/>
      <c r="ROR90" s="94"/>
      <c r="ROS90" s="94"/>
      <c r="ROT90" s="94"/>
      <c r="ROU90" s="94"/>
      <c r="ROV90" s="94"/>
      <c r="ROW90" s="94"/>
      <c r="ROX90" s="94"/>
      <c r="ROY90" s="94"/>
      <c r="ROZ90" s="94"/>
      <c r="RPA90" s="94"/>
      <c r="RPB90" s="94"/>
      <c r="RPC90" s="94"/>
      <c r="RPD90" s="94"/>
      <c r="RPE90" s="94"/>
      <c r="RPF90" s="94"/>
      <c r="RPG90" s="94"/>
      <c r="RPH90" s="94"/>
      <c r="RPI90" s="94"/>
      <c r="RPJ90" s="94"/>
      <c r="RPK90" s="94"/>
      <c r="RPL90" s="94"/>
      <c r="RPM90" s="94"/>
      <c r="RPN90" s="94"/>
      <c r="RPO90" s="94"/>
      <c r="RPP90" s="94"/>
      <c r="RPQ90" s="94"/>
      <c r="RPR90" s="94"/>
      <c r="RPS90" s="94"/>
      <c r="RPT90" s="94"/>
      <c r="RPU90" s="94"/>
      <c r="RPV90" s="94"/>
      <c r="RPW90" s="94"/>
      <c r="RPX90" s="94"/>
      <c r="RPY90" s="94"/>
      <c r="RPZ90" s="94"/>
      <c r="RQA90" s="94"/>
      <c r="RQB90" s="94"/>
      <c r="RQC90" s="94"/>
      <c r="RQD90" s="94"/>
      <c r="RQE90" s="94"/>
      <c r="RQF90" s="94"/>
      <c r="RQG90" s="94"/>
      <c r="RQH90" s="94"/>
      <c r="RQI90" s="94"/>
      <c r="RQJ90" s="94"/>
      <c r="RQK90" s="94"/>
      <c r="RQL90" s="94"/>
      <c r="RQM90" s="94"/>
      <c r="RQN90" s="94"/>
      <c r="RQO90" s="94"/>
      <c r="RQP90" s="94"/>
      <c r="RQQ90" s="94"/>
      <c r="RQR90" s="94"/>
      <c r="RQS90" s="94"/>
      <c r="RQT90" s="94"/>
      <c r="RQU90" s="94"/>
      <c r="RQV90" s="94"/>
      <c r="RQW90" s="94"/>
      <c r="RQX90" s="94"/>
      <c r="RQY90" s="94"/>
      <c r="RQZ90" s="94"/>
      <c r="RRA90" s="94"/>
      <c r="RRB90" s="94"/>
      <c r="RRC90" s="94"/>
      <c r="RRD90" s="94"/>
      <c r="RRE90" s="94"/>
      <c r="RRF90" s="94"/>
      <c r="RRG90" s="94"/>
      <c r="RRH90" s="94"/>
      <c r="RRI90" s="94"/>
      <c r="RRJ90" s="94"/>
      <c r="RRK90" s="94"/>
      <c r="RRL90" s="94"/>
      <c r="RRM90" s="94"/>
      <c r="RRN90" s="94"/>
      <c r="RRO90" s="94"/>
      <c r="RRP90" s="94"/>
      <c r="RRQ90" s="94"/>
      <c r="RRR90" s="94"/>
      <c r="RRS90" s="94"/>
      <c r="RRT90" s="94"/>
      <c r="RRU90" s="94"/>
      <c r="RRV90" s="94"/>
      <c r="RRW90" s="94"/>
      <c r="RRX90" s="94"/>
      <c r="RRY90" s="94"/>
      <c r="RRZ90" s="94"/>
      <c r="RSA90" s="94"/>
      <c r="RSB90" s="94"/>
      <c r="RSC90" s="94"/>
      <c r="RSD90" s="94"/>
      <c r="RSE90" s="94"/>
      <c r="RSF90" s="94"/>
      <c r="RSG90" s="94"/>
      <c r="RSH90" s="94"/>
      <c r="RSI90" s="94"/>
      <c r="RSJ90" s="94"/>
      <c r="RSK90" s="94"/>
      <c r="RSL90" s="94"/>
      <c r="RSM90" s="94"/>
      <c r="RSN90" s="94"/>
      <c r="RSO90" s="94"/>
      <c r="RSP90" s="94"/>
      <c r="RSQ90" s="94"/>
      <c r="RSR90" s="94"/>
      <c r="RSS90" s="94"/>
      <c r="RST90" s="94"/>
      <c r="RSU90" s="94"/>
      <c r="RSV90" s="94"/>
      <c r="RSW90" s="94"/>
      <c r="RSX90" s="94"/>
      <c r="RSY90" s="94"/>
      <c r="RSZ90" s="94"/>
      <c r="RTA90" s="94"/>
      <c r="RTB90" s="94"/>
      <c r="RTC90" s="94"/>
      <c r="RTD90" s="94"/>
      <c r="RTE90" s="94"/>
      <c r="RTF90" s="94"/>
      <c r="RTG90" s="94"/>
      <c r="RTH90" s="94"/>
      <c r="RTI90" s="94"/>
      <c r="RTJ90" s="94"/>
      <c r="RTK90" s="94"/>
      <c r="RTL90" s="94"/>
      <c r="RTM90" s="94"/>
      <c r="RTN90" s="94"/>
      <c r="RTO90" s="94"/>
      <c r="RTP90" s="94"/>
      <c r="RTQ90" s="94"/>
      <c r="RTR90" s="94"/>
      <c r="RTS90" s="94"/>
      <c r="RTT90" s="94"/>
      <c r="RTU90" s="94"/>
      <c r="RTV90" s="94"/>
      <c r="RTW90" s="94"/>
      <c r="RTX90" s="94"/>
      <c r="RTY90" s="94"/>
      <c r="RTZ90" s="94"/>
      <c r="RUA90" s="94"/>
      <c r="RUB90" s="94"/>
      <c r="RUC90" s="94"/>
      <c r="RUD90" s="94"/>
      <c r="RUE90" s="94"/>
      <c r="RUF90" s="94"/>
      <c r="RUG90" s="94"/>
      <c r="RUH90" s="94"/>
      <c r="RUI90" s="94"/>
      <c r="RUJ90" s="94"/>
      <c r="RUK90" s="94"/>
      <c r="RUL90" s="94"/>
      <c r="RUM90" s="94"/>
      <c r="RUN90" s="94"/>
      <c r="RUO90" s="94"/>
      <c r="RUP90" s="94"/>
      <c r="RUQ90" s="94"/>
      <c r="RUR90" s="94"/>
      <c r="RUS90" s="94"/>
      <c r="RUT90" s="94"/>
      <c r="RUU90" s="94"/>
      <c r="RUV90" s="94"/>
      <c r="RUW90" s="94"/>
      <c r="RUX90" s="94"/>
      <c r="RUY90" s="94"/>
      <c r="RUZ90" s="94"/>
      <c r="RVA90" s="94"/>
      <c r="RVB90" s="94"/>
      <c r="RVC90" s="94"/>
      <c r="RVD90" s="94"/>
      <c r="RVE90" s="94"/>
      <c r="RVF90" s="94"/>
      <c r="RVG90" s="94"/>
      <c r="RVH90" s="94"/>
      <c r="RVI90" s="94"/>
      <c r="RVJ90" s="94"/>
      <c r="RVK90" s="94"/>
      <c r="RVL90" s="94"/>
      <c r="RVM90" s="94"/>
      <c r="RVN90" s="94"/>
      <c r="RVO90" s="94"/>
      <c r="RVP90" s="94"/>
      <c r="RVQ90" s="94"/>
      <c r="RVR90" s="94"/>
      <c r="RVS90" s="94"/>
      <c r="RVT90" s="94"/>
      <c r="RVU90" s="94"/>
      <c r="RVV90" s="94"/>
      <c r="RVW90" s="94"/>
      <c r="RVX90" s="94"/>
      <c r="RVY90" s="94"/>
      <c r="RVZ90" s="94"/>
      <c r="RWA90" s="94"/>
      <c r="RWB90" s="94"/>
      <c r="RWC90" s="94"/>
      <c r="RWD90" s="94"/>
      <c r="RWE90" s="94"/>
      <c r="RWF90" s="94"/>
      <c r="RWG90" s="94"/>
      <c r="RWH90" s="94"/>
      <c r="RWI90" s="94"/>
      <c r="RWJ90" s="94"/>
      <c r="RWK90" s="94"/>
      <c r="RWL90" s="94"/>
      <c r="RWM90" s="94"/>
      <c r="RWN90" s="94"/>
      <c r="RWO90" s="94"/>
      <c r="RWP90" s="94"/>
      <c r="RWQ90" s="94"/>
      <c r="RWR90" s="94"/>
      <c r="RWS90" s="94"/>
      <c r="RWT90" s="94"/>
      <c r="RWU90" s="94"/>
      <c r="RWV90" s="94"/>
      <c r="RWW90" s="94"/>
      <c r="RWX90" s="94"/>
      <c r="RWY90" s="94"/>
      <c r="RWZ90" s="94"/>
      <c r="RXA90" s="94"/>
      <c r="RXB90" s="94"/>
      <c r="RXC90" s="94"/>
      <c r="RXD90" s="94"/>
      <c r="RXE90" s="94"/>
      <c r="RXF90" s="94"/>
      <c r="RXG90" s="94"/>
      <c r="RXH90" s="94"/>
      <c r="RXI90" s="94"/>
      <c r="RXJ90" s="94"/>
      <c r="RXK90" s="94"/>
      <c r="RXL90" s="94"/>
      <c r="RXM90" s="94"/>
      <c r="RXN90" s="94"/>
      <c r="RXO90" s="94"/>
      <c r="RXP90" s="94"/>
      <c r="RXQ90" s="94"/>
      <c r="RXR90" s="94"/>
      <c r="RXS90" s="94"/>
      <c r="RXT90" s="94"/>
      <c r="RXU90" s="94"/>
      <c r="RXV90" s="94"/>
      <c r="RXW90" s="94"/>
      <c r="RXX90" s="94"/>
      <c r="RXY90" s="94"/>
      <c r="RXZ90" s="94"/>
      <c r="RYA90" s="94"/>
      <c r="RYB90" s="94"/>
      <c r="RYC90" s="94"/>
      <c r="RYD90" s="94"/>
      <c r="RYE90" s="94"/>
      <c r="RYF90" s="94"/>
      <c r="RYG90" s="94"/>
      <c r="RYH90" s="94"/>
      <c r="RYI90" s="94"/>
      <c r="RYJ90" s="94"/>
      <c r="RYK90" s="94"/>
      <c r="RYL90" s="94"/>
      <c r="RYM90" s="94"/>
      <c r="RYN90" s="94"/>
      <c r="RYO90" s="94"/>
      <c r="RYP90" s="94"/>
      <c r="RYQ90" s="94"/>
      <c r="RYR90" s="94"/>
      <c r="RYS90" s="94"/>
      <c r="RYT90" s="94"/>
      <c r="RYU90" s="94"/>
      <c r="RYV90" s="94"/>
      <c r="RYW90" s="94"/>
      <c r="RYX90" s="94"/>
      <c r="RYY90" s="94"/>
      <c r="RYZ90" s="94"/>
      <c r="RZA90" s="94"/>
      <c r="RZB90" s="94"/>
      <c r="RZC90" s="94"/>
      <c r="RZD90" s="94"/>
      <c r="RZE90" s="94"/>
      <c r="RZF90" s="94"/>
      <c r="RZG90" s="94"/>
      <c r="RZH90" s="94"/>
      <c r="RZI90" s="94"/>
      <c r="RZJ90" s="94"/>
      <c r="RZK90" s="94"/>
      <c r="RZL90" s="94"/>
      <c r="RZM90" s="94"/>
      <c r="RZN90" s="94"/>
      <c r="RZO90" s="94"/>
      <c r="RZP90" s="94"/>
      <c r="RZQ90" s="94"/>
      <c r="RZR90" s="94"/>
      <c r="RZS90" s="94"/>
      <c r="RZT90" s="94"/>
      <c r="RZU90" s="94"/>
      <c r="RZV90" s="94"/>
      <c r="RZW90" s="94"/>
      <c r="RZX90" s="94"/>
      <c r="RZY90" s="94"/>
      <c r="RZZ90" s="94"/>
      <c r="SAA90" s="94"/>
      <c r="SAB90" s="94"/>
      <c r="SAC90" s="94"/>
      <c r="SAD90" s="94"/>
      <c r="SAE90" s="94"/>
      <c r="SAF90" s="94"/>
      <c r="SAG90" s="94"/>
      <c r="SAH90" s="94"/>
      <c r="SAI90" s="94"/>
      <c r="SAJ90" s="94"/>
      <c r="SAK90" s="94"/>
      <c r="SAL90" s="94"/>
      <c r="SAM90" s="94"/>
      <c r="SAN90" s="94"/>
      <c r="SAO90" s="94"/>
      <c r="SAP90" s="94"/>
      <c r="SAQ90" s="94"/>
      <c r="SAR90" s="94"/>
      <c r="SAS90" s="94"/>
      <c r="SAT90" s="94"/>
      <c r="SAU90" s="94"/>
      <c r="SAV90" s="94"/>
      <c r="SAW90" s="94"/>
      <c r="SAX90" s="94"/>
      <c r="SAY90" s="94"/>
      <c r="SAZ90" s="94"/>
      <c r="SBA90" s="94"/>
      <c r="SBB90" s="94"/>
      <c r="SBC90" s="94"/>
      <c r="SBD90" s="94"/>
      <c r="SBE90" s="94"/>
      <c r="SBF90" s="94"/>
      <c r="SBG90" s="94"/>
      <c r="SBH90" s="94"/>
      <c r="SBI90" s="94"/>
      <c r="SBJ90" s="94"/>
      <c r="SBK90" s="94"/>
      <c r="SBL90" s="94"/>
      <c r="SBM90" s="94"/>
      <c r="SBN90" s="94"/>
      <c r="SBO90" s="94"/>
      <c r="SBP90" s="94"/>
      <c r="SBQ90" s="94"/>
      <c r="SBR90" s="94"/>
      <c r="SBS90" s="94"/>
      <c r="SBT90" s="94"/>
      <c r="SBU90" s="94"/>
      <c r="SBV90" s="94"/>
      <c r="SBW90" s="94"/>
      <c r="SBX90" s="94"/>
      <c r="SBY90" s="94"/>
      <c r="SBZ90" s="94"/>
      <c r="SCA90" s="94"/>
      <c r="SCB90" s="94"/>
      <c r="SCC90" s="94"/>
      <c r="SCD90" s="94"/>
      <c r="SCE90" s="94"/>
      <c r="SCF90" s="94"/>
      <c r="SCG90" s="94"/>
      <c r="SCH90" s="94"/>
      <c r="SCI90" s="94"/>
      <c r="SCJ90" s="94"/>
      <c r="SCK90" s="94"/>
      <c r="SCL90" s="94"/>
      <c r="SCM90" s="94"/>
      <c r="SCN90" s="94"/>
      <c r="SCO90" s="94"/>
      <c r="SCP90" s="94"/>
      <c r="SCQ90" s="94"/>
      <c r="SCR90" s="94"/>
      <c r="SCS90" s="94"/>
      <c r="SCT90" s="94"/>
      <c r="SCU90" s="94"/>
      <c r="SCV90" s="94"/>
      <c r="SCW90" s="94"/>
      <c r="SCX90" s="94"/>
      <c r="SCY90" s="94"/>
      <c r="SCZ90" s="94"/>
      <c r="SDA90" s="94"/>
      <c r="SDB90" s="94"/>
      <c r="SDC90" s="94"/>
      <c r="SDD90" s="94"/>
      <c r="SDE90" s="94"/>
      <c r="SDF90" s="94"/>
      <c r="SDG90" s="94"/>
      <c r="SDH90" s="94"/>
      <c r="SDI90" s="94"/>
      <c r="SDJ90" s="94"/>
      <c r="SDK90" s="94"/>
      <c r="SDL90" s="94"/>
      <c r="SDM90" s="94"/>
      <c r="SDN90" s="94"/>
      <c r="SDO90" s="94"/>
      <c r="SDP90" s="94"/>
      <c r="SDQ90" s="94"/>
      <c r="SDR90" s="94"/>
      <c r="SDS90" s="94"/>
      <c r="SDT90" s="94"/>
      <c r="SDU90" s="94"/>
      <c r="SDV90" s="94"/>
      <c r="SDW90" s="94"/>
      <c r="SDX90" s="94"/>
      <c r="SDY90" s="94"/>
      <c r="SDZ90" s="94"/>
      <c r="SEA90" s="94"/>
      <c r="SEB90" s="94"/>
      <c r="SEC90" s="94"/>
      <c r="SED90" s="94"/>
      <c r="SEE90" s="94"/>
      <c r="SEF90" s="94"/>
      <c r="SEG90" s="94"/>
      <c r="SEH90" s="94"/>
      <c r="SEI90" s="94"/>
      <c r="SEJ90" s="94"/>
      <c r="SEK90" s="94"/>
      <c r="SEL90" s="94"/>
      <c r="SEM90" s="94"/>
      <c r="SEN90" s="94"/>
      <c r="SEO90" s="94"/>
      <c r="SEP90" s="94"/>
      <c r="SEQ90" s="94"/>
      <c r="SER90" s="94"/>
      <c r="SES90" s="94"/>
      <c r="SET90" s="94"/>
      <c r="SEU90" s="94"/>
      <c r="SEV90" s="94"/>
      <c r="SEW90" s="94"/>
      <c r="SEX90" s="94"/>
      <c r="SEY90" s="94"/>
      <c r="SEZ90" s="94"/>
      <c r="SFA90" s="94"/>
      <c r="SFB90" s="94"/>
      <c r="SFC90" s="94"/>
      <c r="SFD90" s="94"/>
      <c r="SFE90" s="94"/>
      <c r="SFF90" s="94"/>
      <c r="SFG90" s="94"/>
      <c r="SFH90" s="94"/>
      <c r="SFI90" s="94"/>
      <c r="SFJ90" s="94"/>
      <c r="SFK90" s="94"/>
      <c r="SFL90" s="94"/>
      <c r="SFM90" s="94"/>
      <c r="SFN90" s="94"/>
      <c r="SFO90" s="94"/>
      <c r="SFP90" s="94"/>
      <c r="SFQ90" s="94"/>
      <c r="SFR90" s="94"/>
      <c r="SFS90" s="94"/>
      <c r="SFT90" s="94"/>
      <c r="SFU90" s="94"/>
      <c r="SFV90" s="94"/>
      <c r="SFW90" s="94"/>
      <c r="SFX90" s="94"/>
      <c r="SFY90" s="94"/>
      <c r="SFZ90" s="94"/>
      <c r="SGA90" s="94"/>
      <c r="SGB90" s="94"/>
      <c r="SGC90" s="94"/>
      <c r="SGD90" s="94"/>
      <c r="SGE90" s="94"/>
      <c r="SGF90" s="94"/>
      <c r="SGG90" s="94"/>
      <c r="SGH90" s="94"/>
      <c r="SGI90" s="94"/>
      <c r="SGJ90" s="94"/>
      <c r="SGK90" s="94"/>
      <c r="SGL90" s="94"/>
      <c r="SGM90" s="94"/>
      <c r="SGN90" s="94"/>
      <c r="SGO90" s="94"/>
      <c r="SGP90" s="94"/>
      <c r="SGQ90" s="94"/>
      <c r="SGR90" s="94"/>
      <c r="SGS90" s="94"/>
      <c r="SGT90" s="94"/>
      <c r="SGU90" s="94"/>
      <c r="SGV90" s="94"/>
      <c r="SGW90" s="94"/>
      <c r="SGX90" s="94"/>
      <c r="SGY90" s="94"/>
      <c r="SGZ90" s="94"/>
      <c r="SHA90" s="94"/>
      <c r="SHB90" s="94"/>
      <c r="SHC90" s="94"/>
      <c r="SHD90" s="94"/>
      <c r="SHE90" s="94"/>
      <c r="SHF90" s="94"/>
      <c r="SHG90" s="94"/>
      <c r="SHH90" s="94"/>
      <c r="SHI90" s="94"/>
      <c r="SHJ90" s="94"/>
      <c r="SHK90" s="94"/>
      <c r="SHL90" s="94"/>
      <c r="SHM90" s="94"/>
      <c r="SHN90" s="94"/>
      <c r="SHO90" s="94"/>
      <c r="SHP90" s="94"/>
      <c r="SHQ90" s="94"/>
      <c r="SHR90" s="94"/>
      <c r="SHS90" s="94"/>
      <c r="SHT90" s="94"/>
      <c r="SHU90" s="94"/>
      <c r="SHV90" s="94"/>
      <c r="SHW90" s="94"/>
      <c r="SHX90" s="94"/>
      <c r="SHY90" s="94"/>
      <c r="SHZ90" s="94"/>
      <c r="SIA90" s="94"/>
      <c r="SIB90" s="94"/>
      <c r="SIC90" s="94"/>
      <c r="SID90" s="94"/>
      <c r="SIE90" s="94"/>
      <c r="SIF90" s="94"/>
      <c r="SIG90" s="94"/>
      <c r="SIH90" s="94"/>
      <c r="SII90" s="94"/>
      <c r="SIJ90" s="94"/>
      <c r="SIK90" s="94"/>
      <c r="SIL90" s="94"/>
      <c r="SIM90" s="94"/>
      <c r="SIN90" s="94"/>
      <c r="SIO90" s="94"/>
      <c r="SIP90" s="94"/>
      <c r="SIQ90" s="94"/>
      <c r="SIR90" s="94"/>
      <c r="SIS90" s="94"/>
      <c r="SIT90" s="94"/>
      <c r="SIU90" s="94"/>
      <c r="SIV90" s="94"/>
      <c r="SIW90" s="94"/>
      <c r="SIX90" s="94"/>
      <c r="SIY90" s="94"/>
      <c r="SIZ90" s="94"/>
      <c r="SJA90" s="94"/>
      <c r="SJB90" s="94"/>
      <c r="SJC90" s="94"/>
      <c r="SJD90" s="94"/>
      <c r="SJE90" s="94"/>
      <c r="SJF90" s="94"/>
      <c r="SJG90" s="94"/>
      <c r="SJH90" s="94"/>
      <c r="SJI90" s="94"/>
      <c r="SJJ90" s="94"/>
      <c r="SJK90" s="94"/>
      <c r="SJL90" s="94"/>
      <c r="SJM90" s="94"/>
      <c r="SJN90" s="94"/>
      <c r="SJO90" s="94"/>
      <c r="SJP90" s="94"/>
      <c r="SJQ90" s="94"/>
      <c r="SJR90" s="94"/>
      <c r="SJS90" s="94"/>
      <c r="SJT90" s="94"/>
      <c r="SJU90" s="94"/>
      <c r="SJV90" s="94"/>
      <c r="SJW90" s="94"/>
      <c r="SJX90" s="94"/>
      <c r="SJY90" s="94"/>
      <c r="SJZ90" s="94"/>
      <c r="SKA90" s="94"/>
      <c r="SKB90" s="94"/>
      <c r="SKC90" s="94"/>
      <c r="SKD90" s="94"/>
      <c r="SKE90" s="94"/>
      <c r="SKF90" s="94"/>
      <c r="SKG90" s="94"/>
      <c r="SKH90" s="94"/>
      <c r="SKI90" s="94"/>
      <c r="SKJ90" s="94"/>
      <c r="SKK90" s="94"/>
      <c r="SKL90" s="94"/>
      <c r="SKM90" s="94"/>
      <c r="SKN90" s="94"/>
      <c r="SKO90" s="94"/>
      <c r="SKP90" s="94"/>
      <c r="SKQ90" s="94"/>
      <c r="SKR90" s="94"/>
      <c r="SKS90" s="94"/>
      <c r="SKT90" s="94"/>
      <c r="SKU90" s="94"/>
      <c r="SKV90" s="94"/>
      <c r="SKW90" s="94"/>
      <c r="SKX90" s="94"/>
      <c r="SKY90" s="94"/>
      <c r="SKZ90" s="94"/>
      <c r="SLA90" s="94"/>
      <c r="SLB90" s="94"/>
      <c r="SLC90" s="94"/>
      <c r="SLD90" s="94"/>
      <c r="SLE90" s="94"/>
      <c r="SLF90" s="94"/>
      <c r="SLG90" s="94"/>
      <c r="SLH90" s="94"/>
      <c r="SLI90" s="94"/>
      <c r="SLJ90" s="94"/>
      <c r="SLK90" s="94"/>
      <c r="SLL90" s="94"/>
      <c r="SLM90" s="94"/>
      <c r="SLN90" s="94"/>
      <c r="SLO90" s="94"/>
      <c r="SLP90" s="94"/>
      <c r="SLQ90" s="94"/>
      <c r="SLR90" s="94"/>
      <c r="SLS90" s="94"/>
      <c r="SLT90" s="94"/>
      <c r="SLU90" s="94"/>
      <c r="SLV90" s="94"/>
      <c r="SLW90" s="94"/>
      <c r="SLX90" s="94"/>
      <c r="SLY90" s="94"/>
      <c r="SLZ90" s="94"/>
      <c r="SMA90" s="94"/>
      <c r="SMB90" s="94"/>
      <c r="SMC90" s="94"/>
      <c r="SMD90" s="94"/>
      <c r="SME90" s="94"/>
      <c r="SMF90" s="94"/>
      <c r="SMG90" s="94"/>
      <c r="SMH90" s="94"/>
      <c r="SMI90" s="94"/>
      <c r="SMJ90" s="94"/>
      <c r="SMK90" s="94"/>
      <c r="SML90" s="94"/>
      <c r="SMM90" s="94"/>
      <c r="SMN90" s="94"/>
      <c r="SMO90" s="94"/>
      <c r="SMP90" s="94"/>
      <c r="SMQ90" s="94"/>
      <c r="SMR90" s="94"/>
      <c r="SMS90" s="94"/>
      <c r="SMT90" s="94"/>
      <c r="SMU90" s="94"/>
      <c r="SMV90" s="94"/>
      <c r="SMW90" s="94"/>
      <c r="SMX90" s="94"/>
      <c r="SMY90" s="94"/>
      <c r="SMZ90" s="94"/>
      <c r="SNA90" s="94"/>
      <c r="SNB90" s="94"/>
      <c r="SNC90" s="94"/>
      <c r="SND90" s="94"/>
      <c r="SNE90" s="94"/>
      <c r="SNF90" s="94"/>
      <c r="SNG90" s="94"/>
      <c r="SNH90" s="94"/>
      <c r="SNI90" s="94"/>
      <c r="SNJ90" s="94"/>
      <c r="SNK90" s="94"/>
      <c r="SNL90" s="94"/>
      <c r="SNM90" s="94"/>
      <c r="SNN90" s="94"/>
      <c r="SNO90" s="94"/>
      <c r="SNP90" s="94"/>
      <c r="SNQ90" s="94"/>
      <c r="SNR90" s="94"/>
      <c r="SNS90" s="94"/>
      <c r="SNT90" s="94"/>
      <c r="SNU90" s="94"/>
      <c r="SNV90" s="94"/>
      <c r="SNW90" s="94"/>
      <c r="SNX90" s="94"/>
      <c r="SNY90" s="94"/>
      <c r="SNZ90" s="94"/>
      <c r="SOA90" s="94"/>
      <c r="SOB90" s="94"/>
      <c r="SOC90" s="94"/>
      <c r="SOD90" s="94"/>
      <c r="SOE90" s="94"/>
      <c r="SOF90" s="94"/>
      <c r="SOG90" s="94"/>
      <c r="SOH90" s="94"/>
      <c r="SOI90" s="94"/>
      <c r="SOJ90" s="94"/>
      <c r="SOK90" s="94"/>
      <c r="SOL90" s="94"/>
      <c r="SOM90" s="94"/>
      <c r="SON90" s="94"/>
      <c r="SOO90" s="94"/>
      <c r="SOP90" s="94"/>
      <c r="SOQ90" s="94"/>
      <c r="SOR90" s="94"/>
      <c r="SOS90" s="94"/>
      <c r="SOT90" s="94"/>
      <c r="SOU90" s="94"/>
      <c r="SOV90" s="94"/>
      <c r="SOW90" s="94"/>
      <c r="SOX90" s="94"/>
      <c r="SOY90" s="94"/>
      <c r="SOZ90" s="94"/>
      <c r="SPA90" s="94"/>
      <c r="SPB90" s="94"/>
      <c r="SPC90" s="94"/>
      <c r="SPD90" s="94"/>
      <c r="SPE90" s="94"/>
      <c r="SPF90" s="94"/>
      <c r="SPG90" s="94"/>
      <c r="SPH90" s="94"/>
      <c r="SPI90" s="94"/>
      <c r="SPJ90" s="94"/>
      <c r="SPK90" s="94"/>
      <c r="SPL90" s="94"/>
      <c r="SPM90" s="94"/>
      <c r="SPN90" s="94"/>
      <c r="SPO90" s="94"/>
      <c r="SPP90" s="94"/>
      <c r="SPQ90" s="94"/>
      <c r="SPR90" s="94"/>
      <c r="SPS90" s="94"/>
      <c r="SPT90" s="94"/>
      <c r="SPU90" s="94"/>
      <c r="SPV90" s="94"/>
      <c r="SPW90" s="94"/>
      <c r="SPX90" s="94"/>
      <c r="SPY90" s="94"/>
      <c r="SPZ90" s="94"/>
      <c r="SQA90" s="94"/>
      <c r="SQB90" s="94"/>
      <c r="SQC90" s="94"/>
      <c r="SQD90" s="94"/>
      <c r="SQE90" s="94"/>
      <c r="SQF90" s="94"/>
      <c r="SQG90" s="94"/>
      <c r="SQH90" s="94"/>
      <c r="SQI90" s="94"/>
      <c r="SQJ90" s="94"/>
      <c r="SQK90" s="94"/>
      <c r="SQL90" s="94"/>
      <c r="SQM90" s="94"/>
      <c r="SQN90" s="94"/>
      <c r="SQO90" s="94"/>
      <c r="SQP90" s="94"/>
      <c r="SQQ90" s="94"/>
      <c r="SQR90" s="94"/>
      <c r="SQS90" s="94"/>
      <c r="SQT90" s="94"/>
      <c r="SQU90" s="94"/>
      <c r="SQV90" s="94"/>
      <c r="SQW90" s="94"/>
      <c r="SQX90" s="94"/>
      <c r="SQY90" s="94"/>
      <c r="SQZ90" s="94"/>
      <c r="SRA90" s="94"/>
      <c r="SRB90" s="94"/>
      <c r="SRC90" s="94"/>
      <c r="SRD90" s="94"/>
      <c r="SRE90" s="94"/>
      <c r="SRF90" s="94"/>
      <c r="SRG90" s="94"/>
      <c r="SRH90" s="94"/>
      <c r="SRI90" s="94"/>
      <c r="SRJ90" s="94"/>
      <c r="SRK90" s="94"/>
      <c r="SRL90" s="94"/>
      <c r="SRM90" s="94"/>
      <c r="SRN90" s="94"/>
      <c r="SRO90" s="94"/>
      <c r="SRP90" s="94"/>
      <c r="SRQ90" s="94"/>
      <c r="SRR90" s="94"/>
      <c r="SRS90" s="94"/>
      <c r="SRT90" s="94"/>
      <c r="SRU90" s="94"/>
      <c r="SRV90" s="94"/>
      <c r="SRW90" s="94"/>
      <c r="SRX90" s="94"/>
      <c r="SRY90" s="94"/>
      <c r="SRZ90" s="94"/>
      <c r="SSA90" s="94"/>
      <c r="SSB90" s="94"/>
      <c r="SSC90" s="94"/>
      <c r="SSD90" s="94"/>
      <c r="SSE90" s="94"/>
      <c r="SSF90" s="94"/>
      <c r="SSG90" s="94"/>
      <c r="SSH90" s="94"/>
      <c r="SSI90" s="94"/>
      <c r="SSJ90" s="94"/>
      <c r="SSK90" s="94"/>
      <c r="SSL90" s="94"/>
      <c r="SSM90" s="94"/>
      <c r="SSN90" s="94"/>
      <c r="SSO90" s="94"/>
      <c r="SSP90" s="94"/>
      <c r="SSQ90" s="94"/>
      <c r="SSR90" s="94"/>
      <c r="SSS90" s="94"/>
      <c r="SST90" s="94"/>
      <c r="SSU90" s="94"/>
      <c r="SSV90" s="94"/>
      <c r="SSW90" s="94"/>
      <c r="SSX90" s="94"/>
      <c r="SSY90" s="94"/>
      <c r="SSZ90" s="94"/>
      <c r="STA90" s="94"/>
      <c r="STB90" s="94"/>
      <c r="STC90" s="94"/>
      <c r="STD90" s="94"/>
      <c r="STE90" s="94"/>
      <c r="STF90" s="94"/>
      <c r="STG90" s="94"/>
      <c r="STH90" s="94"/>
      <c r="STI90" s="94"/>
      <c r="STJ90" s="94"/>
      <c r="STK90" s="94"/>
      <c r="STL90" s="94"/>
      <c r="STM90" s="94"/>
      <c r="STN90" s="94"/>
      <c r="STO90" s="94"/>
      <c r="STP90" s="94"/>
      <c r="STQ90" s="94"/>
      <c r="STR90" s="94"/>
      <c r="STS90" s="94"/>
      <c r="STT90" s="94"/>
      <c r="STU90" s="94"/>
      <c r="STV90" s="94"/>
      <c r="STW90" s="94"/>
      <c r="STX90" s="94"/>
      <c r="STY90" s="94"/>
      <c r="STZ90" s="94"/>
      <c r="SUA90" s="94"/>
      <c r="SUB90" s="94"/>
      <c r="SUC90" s="94"/>
      <c r="SUD90" s="94"/>
      <c r="SUE90" s="94"/>
      <c r="SUF90" s="94"/>
      <c r="SUG90" s="94"/>
      <c r="SUH90" s="94"/>
      <c r="SUI90" s="94"/>
      <c r="SUJ90" s="94"/>
      <c r="SUK90" s="94"/>
      <c r="SUL90" s="94"/>
      <c r="SUM90" s="94"/>
      <c r="SUN90" s="94"/>
      <c r="SUO90" s="94"/>
      <c r="SUP90" s="94"/>
      <c r="SUQ90" s="94"/>
      <c r="SUR90" s="94"/>
      <c r="SUS90" s="94"/>
      <c r="SUT90" s="94"/>
      <c r="SUU90" s="94"/>
      <c r="SUV90" s="94"/>
      <c r="SUW90" s="94"/>
      <c r="SUX90" s="94"/>
      <c r="SUY90" s="94"/>
      <c r="SUZ90" s="94"/>
      <c r="SVA90" s="94"/>
      <c r="SVB90" s="94"/>
      <c r="SVC90" s="94"/>
      <c r="SVD90" s="94"/>
      <c r="SVE90" s="94"/>
      <c r="SVF90" s="94"/>
      <c r="SVG90" s="94"/>
      <c r="SVH90" s="94"/>
      <c r="SVI90" s="94"/>
      <c r="SVJ90" s="94"/>
      <c r="SVK90" s="94"/>
      <c r="SVL90" s="94"/>
      <c r="SVM90" s="94"/>
      <c r="SVN90" s="94"/>
      <c r="SVO90" s="94"/>
      <c r="SVP90" s="94"/>
      <c r="SVQ90" s="94"/>
      <c r="SVR90" s="94"/>
      <c r="SVS90" s="94"/>
      <c r="SVT90" s="94"/>
      <c r="SVU90" s="94"/>
      <c r="SVV90" s="94"/>
      <c r="SVW90" s="94"/>
      <c r="SVX90" s="94"/>
      <c r="SVY90" s="94"/>
      <c r="SVZ90" s="94"/>
      <c r="SWA90" s="94"/>
      <c r="SWB90" s="94"/>
      <c r="SWC90" s="94"/>
      <c r="SWD90" s="94"/>
      <c r="SWE90" s="94"/>
      <c r="SWF90" s="94"/>
      <c r="SWG90" s="94"/>
      <c r="SWH90" s="94"/>
      <c r="SWI90" s="94"/>
      <c r="SWJ90" s="94"/>
      <c r="SWK90" s="94"/>
      <c r="SWL90" s="94"/>
      <c r="SWM90" s="94"/>
      <c r="SWN90" s="94"/>
      <c r="SWO90" s="94"/>
      <c r="SWP90" s="94"/>
      <c r="SWQ90" s="94"/>
      <c r="SWR90" s="94"/>
      <c r="SWS90" s="94"/>
      <c r="SWT90" s="94"/>
      <c r="SWU90" s="94"/>
      <c r="SWV90" s="94"/>
      <c r="SWW90" s="94"/>
      <c r="SWX90" s="94"/>
      <c r="SWY90" s="94"/>
      <c r="SWZ90" s="94"/>
      <c r="SXA90" s="94"/>
      <c r="SXB90" s="94"/>
      <c r="SXC90" s="94"/>
      <c r="SXD90" s="94"/>
      <c r="SXE90" s="94"/>
      <c r="SXF90" s="94"/>
      <c r="SXG90" s="94"/>
      <c r="SXH90" s="94"/>
      <c r="SXI90" s="94"/>
      <c r="SXJ90" s="94"/>
      <c r="SXK90" s="94"/>
      <c r="SXL90" s="94"/>
      <c r="SXM90" s="94"/>
      <c r="SXN90" s="94"/>
      <c r="SXO90" s="94"/>
      <c r="SXP90" s="94"/>
      <c r="SXQ90" s="94"/>
      <c r="SXR90" s="94"/>
      <c r="SXS90" s="94"/>
      <c r="SXT90" s="94"/>
      <c r="SXU90" s="94"/>
      <c r="SXV90" s="94"/>
      <c r="SXW90" s="94"/>
      <c r="SXX90" s="94"/>
      <c r="SXY90" s="94"/>
      <c r="SXZ90" s="94"/>
      <c r="SYA90" s="94"/>
      <c r="SYB90" s="94"/>
      <c r="SYC90" s="94"/>
      <c r="SYD90" s="94"/>
      <c r="SYE90" s="94"/>
      <c r="SYF90" s="94"/>
      <c r="SYG90" s="94"/>
      <c r="SYH90" s="94"/>
      <c r="SYI90" s="94"/>
      <c r="SYJ90" s="94"/>
      <c r="SYK90" s="94"/>
      <c r="SYL90" s="94"/>
      <c r="SYM90" s="94"/>
      <c r="SYN90" s="94"/>
      <c r="SYO90" s="94"/>
      <c r="SYP90" s="94"/>
      <c r="SYQ90" s="94"/>
      <c r="SYR90" s="94"/>
      <c r="SYS90" s="94"/>
      <c r="SYT90" s="94"/>
      <c r="SYU90" s="94"/>
      <c r="SYV90" s="94"/>
      <c r="SYW90" s="94"/>
      <c r="SYX90" s="94"/>
      <c r="SYY90" s="94"/>
      <c r="SYZ90" s="94"/>
      <c r="SZA90" s="94"/>
      <c r="SZB90" s="94"/>
      <c r="SZC90" s="94"/>
      <c r="SZD90" s="94"/>
      <c r="SZE90" s="94"/>
      <c r="SZF90" s="94"/>
      <c r="SZG90" s="94"/>
      <c r="SZH90" s="94"/>
      <c r="SZI90" s="94"/>
      <c r="SZJ90" s="94"/>
      <c r="SZK90" s="94"/>
      <c r="SZL90" s="94"/>
      <c r="SZM90" s="94"/>
      <c r="SZN90" s="94"/>
      <c r="SZO90" s="94"/>
      <c r="SZP90" s="94"/>
      <c r="SZQ90" s="94"/>
      <c r="SZR90" s="94"/>
      <c r="SZS90" s="94"/>
      <c r="SZT90" s="94"/>
      <c r="SZU90" s="94"/>
      <c r="SZV90" s="94"/>
      <c r="SZW90" s="94"/>
      <c r="SZX90" s="94"/>
      <c r="SZY90" s="94"/>
      <c r="SZZ90" s="94"/>
      <c r="TAA90" s="94"/>
      <c r="TAB90" s="94"/>
      <c r="TAC90" s="94"/>
      <c r="TAD90" s="94"/>
      <c r="TAE90" s="94"/>
      <c r="TAF90" s="94"/>
      <c r="TAG90" s="94"/>
      <c r="TAH90" s="94"/>
      <c r="TAI90" s="94"/>
      <c r="TAJ90" s="94"/>
      <c r="TAK90" s="94"/>
      <c r="TAL90" s="94"/>
      <c r="TAM90" s="94"/>
      <c r="TAN90" s="94"/>
      <c r="TAO90" s="94"/>
      <c r="TAP90" s="94"/>
      <c r="TAQ90" s="94"/>
      <c r="TAR90" s="94"/>
      <c r="TAS90" s="94"/>
      <c r="TAT90" s="94"/>
      <c r="TAU90" s="94"/>
      <c r="TAV90" s="94"/>
      <c r="TAW90" s="94"/>
      <c r="TAX90" s="94"/>
      <c r="TAY90" s="94"/>
      <c r="TAZ90" s="94"/>
      <c r="TBA90" s="94"/>
      <c r="TBB90" s="94"/>
      <c r="TBC90" s="94"/>
      <c r="TBD90" s="94"/>
      <c r="TBE90" s="94"/>
      <c r="TBF90" s="94"/>
      <c r="TBG90" s="94"/>
      <c r="TBH90" s="94"/>
      <c r="TBI90" s="94"/>
      <c r="TBJ90" s="94"/>
      <c r="TBK90" s="94"/>
      <c r="TBL90" s="94"/>
      <c r="TBM90" s="94"/>
      <c r="TBN90" s="94"/>
      <c r="TBO90" s="94"/>
      <c r="TBP90" s="94"/>
      <c r="TBQ90" s="94"/>
      <c r="TBR90" s="94"/>
      <c r="TBS90" s="94"/>
      <c r="TBT90" s="94"/>
      <c r="TBU90" s="94"/>
      <c r="TBV90" s="94"/>
      <c r="TBW90" s="94"/>
      <c r="TBX90" s="94"/>
      <c r="TBY90" s="94"/>
      <c r="TBZ90" s="94"/>
      <c r="TCA90" s="94"/>
      <c r="TCB90" s="94"/>
      <c r="TCC90" s="94"/>
      <c r="TCD90" s="94"/>
      <c r="TCE90" s="94"/>
      <c r="TCF90" s="94"/>
      <c r="TCG90" s="94"/>
      <c r="TCH90" s="94"/>
      <c r="TCI90" s="94"/>
      <c r="TCJ90" s="94"/>
      <c r="TCK90" s="94"/>
      <c r="TCL90" s="94"/>
      <c r="TCM90" s="94"/>
      <c r="TCN90" s="94"/>
      <c r="TCO90" s="94"/>
      <c r="TCP90" s="94"/>
      <c r="TCQ90" s="94"/>
      <c r="TCR90" s="94"/>
      <c r="TCS90" s="94"/>
      <c r="TCT90" s="94"/>
      <c r="TCU90" s="94"/>
      <c r="TCV90" s="94"/>
      <c r="TCW90" s="94"/>
      <c r="TCX90" s="94"/>
      <c r="TCY90" s="94"/>
      <c r="TCZ90" s="94"/>
      <c r="TDA90" s="94"/>
      <c r="TDB90" s="94"/>
      <c r="TDC90" s="94"/>
      <c r="TDD90" s="94"/>
      <c r="TDE90" s="94"/>
      <c r="TDF90" s="94"/>
      <c r="TDG90" s="94"/>
      <c r="TDH90" s="94"/>
      <c r="TDI90" s="94"/>
      <c r="TDJ90" s="94"/>
      <c r="TDK90" s="94"/>
      <c r="TDL90" s="94"/>
      <c r="TDM90" s="94"/>
      <c r="TDN90" s="94"/>
      <c r="TDO90" s="94"/>
      <c r="TDP90" s="94"/>
      <c r="TDQ90" s="94"/>
      <c r="TDR90" s="94"/>
      <c r="TDS90" s="94"/>
      <c r="TDT90" s="94"/>
      <c r="TDU90" s="94"/>
      <c r="TDV90" s="94"/>
      <c r="TDW90" s="94"/>
      <c r="TDX90" s="94"/>
      <c r="TDY90" s="94"/>
      <c r="TDZ90" s="94"/>
      <c r="TEA90" s="94"/>
      <c r="TEB90" s="94"/>
      <c r="TEC90" s="94"/>
      <c r="TED90" s="94"/>
      <c r="TEE90" s="94"/>
      <c r="TEF90" s="94"/>
      <c r="TEG90" s="94"/>
      <c r="TEH90" s="94"/>
      <c r="TEI90" s="94"/>
      <c r="TEJ90" s="94"/>
      <c r="TEK90" s="94"/>
      <c r="TEL90" s="94"/>
      <c r="TEM90" s="94"/>
      <c r="TEN90" s="94"/>
      <c r="TEO90" s="94"/>
      <c r="TEP90" s="94"/>
      <c r="TEQ90" s="94"/>
      <c r="TER90" s="94"/>
      <c r="TES90" s="94"/>
      <c r="TET90" s="94"/>
      <c r="TEU90" s="94"/>
      <c r="TEV90" s="94"/>
      <c r="TEW90" s="94"/>
      <c r="TEX90" s="94"/>
      <c r="TEY90" s="94"/>
      <c r="TEZ90" s="94"/>
      <c r="TFA90" s="94"/>
      <c r="TFB90" s="94"/>
      <c r="TFC90" s="94"/>
      <c r="TFD90" s="94"/>
      <c r="TFE90" s="94"/>
      <c r="TFF90" s="94"/>
      <c r="TFG90" s="94"/>
      <c r="TFH90" s="94"/>
      <c r="TFI90" s="94"/>
      <c r="TFJ90" s="94"/>
      <c r="TFK90" s="94"/>
      <c r="TFL90" s="94"/>
      <c r="TFM90" s="94"/>
      <c r="TFN90" s="94"/>
      <c r="TFO90" s="94"/>
      <c r="TFP90" s="94"/>
      <c r="TFQ90" s="94"/>
      <c r="TFR90" s="94"/>
      <c r="TFS90" s="94"/>
      <c r="TFT90" s="94"/>
      <c r="TFU90" s="94"/>
      <c r="TFV90" s="94"/>
      <c r="TFW90" s="94"/>
      <c r="TFX90" s="94"/>
      <c r="TFY90" s="94"/>
      <c r="TFZ90" s="94"/>
      <c r="TGA90" s="94"/>
      <c r="TGB90" s="94"/>
      <c r="TGC90" s="94"/>
      <c r="TGD90" s="94"/>
      <c r="TGE90" s="94"/>
      <c r="TGF90" s="94"/>
      <c r="TGG90" s="94"/>
      <c r="TGH90" s="94"/>
      <c r="TGI90" s="94"/>
      <c r="TGJ90" s="94"/>
      <c r="TGK90" s="94"/>
      <c r="TGL90" s="94"/>
      <c r="TGM90" s="94"/>
      <c r="TGN90" s="94"/>
      <c r="TGO90" s="94"/>
      <c r="TGP90" s="94"/>
      <c r="TGQ90" s="94"/>
      <c r="TGR90" s="94"/>
      <c r="TGS90" s="94"/>
      <c r="TGT90" s="94"/>
      <c r="TGU90" s="94"/>
      <c r="TGV90" s="94"/>
      <c r="TGW90" s="94"/>
      <c r="TGX90" s="94"/>
      <c r="TGY90" s="94"/>
      <c r="TGZ90" s="94"/>
      <c r="THA90" s="94"/>
      <c r="THB90" s="94"/>
      <c r="THC90" s="94"/>
      <c r="THD90" s="94"/>
      <c r="THE90" s="94"/>
      <c r="THF90" s="94"/>
      <c r="THG90" s="94"/>
      <c r="THH90" s="94"/>
      <c r="THI90" s="94"/>
      <c r="THJ90" s="94"/>
      <c r="THK90" s="94"/>
      <c r="THL90" s="94"/>
      <c r="THM90" s="94"/>
      <c r="THN90" s="94"/>
      <c r="THO90" s="94"/>
      <c r="THP90" s="94"/>
      <c r="THQ90" s="94"/>
      <c r="THR90" s="94"/>
      <c r="THS90" s="94"/>
      <c r="THT90" s="94"/>
      <c r="THU90" s="94"/>
      <c r="THV90" s="94"/>
      <c r="THW90" s="94"/>
      <c r="THX90" s="94"/>
      <c r="THY90" s="94"/>
      <c r="THZ90" s="94"/>
      <c r="TIA90" s="94"/>
      <c r="TIB90" s="94"/>
      <c r="TIC90" s="94"/>
      <c r="TID90" s="94"/>
      <c r="TIE90" s="94"/>
      <c r="TIF90" s="94"/>
      <c r="TIG90" s="94"/>
      <c r="TIH90" s="94"/>
      <c r="TII90" s="94"/>
      <c r="TIJ90" s="94"/>
      <c r="TIK90" s="94"/>
      <c r="TIL90" s="94"/>
      <c r="TIM90" s="94"/>
      <c r="TIN90" s="94"/>
      <c r="TIO90" s="94"/>
      <c r="TIP90" s="94"/>
      <c r="TIQ90" s="94"/>
      <c r="TIR90" s="94"/>
      <c r="TIS90" s="94"/>
      <c r="TIT90" s="94"/>
      <c r="TIU90" s="94"/>
      <c r="TIV90" s="94"/>
      <c r="TIW90" s="94"/>
      <c r="TIX90" s="94"/>
      <c r="TIY90" s="94"/>
      <c r="TIZ90" s="94"/>
      <c r="TJA90" s="94"/>
      <c r="TJB90" s="94"/>
      <c r="TJC90" s="94"/>
      <c r="TJD90" s="94"/>
      <c r="TJE90" s="94"/>
      <c r="TJF90" s="94"/>
      <c r="TJG90" s="94"/>
      <c r="TJH90" s="94"/>
      <c r="TJI90" s="94"/>
      <c r="TJJ90" s="94"/>
      <c r="TJK90" s="94"/>
      <c r="TJL90" s="94"/>
      <c r="TJM90" s="94"/>
      <c r="TJN90" s="94"/>
      <c r="TJO90" s="94"/>
      <c r="TJP90" s="94"/>
      <c r="TJQ90" s="94"/>
      <c r="TJR90" s="94"/>
      <c r="TJS90" s="94"/>
      <c r="TJT90" s="94"/>
      <c r="TJU90" s="94"/>
      <c r="TJV90" s="94"/>
      <c r="TJW90" s="94"/>
      <c r="TJX90" s="94"/>
      <c r="TJY90" s="94"/>
      <c r="TJZ90" s="94"/>
      <c r="TKA90" s="94"/>
      <c r="TKB90" s="94"/>
      <c r="TKC90" s="94"/>
      <c r="TKD90" s="94"/>
      <c r="TKE90" s="94"/>
      <c r="TKF90" s="94"/>
      <c r="TKG90" s="94"/>
      <c r="TKH90" s="94"/>
      <c r="TKI90" s="94"/>
      <c r="TKJ90" s="94"/>
      <c r="TKK90" s="94"/>
      <c r="TKL90" s="94"/>
      <c r="TKM90" s="94"/>
      <c r="TKN90" s="94"/>
      <c r="TKO90" s="94"/>
      <c r="TKP90" s="94"/>
      <c r="TKQ90" s="94"/>
      <c r="TKR90" s="94"/>
      <c r="TKS90" s="94"/>
      <c r="TKT90" s="94"/>
      <c r="TKU90" s="94"/>
      <c r="TKV90" s="94"/>
      <c r="TKW90" s="94"/>
      <c r="TKX90" s="94"/>
      <c r="TKY90" s="94"/>
      <c r="TKZ90" s="94"/>
      <c r="TLA90" s="94"/>
      <c r="TLB90" s="94"/>
      <c r="TLC90" s="94"/>
      <c r="TLD90" s="94"/>
      <c r="TLE90" s="94"/>
      <c r="TLF90" s="94"/>
      <c r="TLG90" s="94"/>
      <c r="TLH90" s="94"/>
      <c r="TLI90" s="94"/>
      <c r="TLJ90" s="94"/>
      <c r="TLK90" s="94"/>
      <c r="TLL90" s="94"/>
      <c r="TLM90" s="94"/>
      <c r="TLN90" s="94"/>
      <c r="TLO90" s="94"/>
      <c r="TLP90" s="94"/>
      <c r="TLQ90" s="94"/>
      <c r="TLR90" s="94"/>
      <c r="TLS90" s="94"/>
      <c r="TLT90" s="94"/>
      <c r="TLU90" s="94"/>
      <c r="TLV90" s="94"/>
      <c r="TLW90" s="94"/>
      <c r="TLX90" s="94"/>
      <c r="TLY90" s="94"/>
      <c r="TLZ90" s="94"/>
      <c r="TMA90" s="94"/>
      <c r="TMB90" s="94"/>
      <c r="TMC90" s="94"/>
      <c r="TMD90" s="94"/>
      <c r="TME90" s="94"/>
      <c r="TMF90" s="94"/>
      <c r="TMG90" s="94"/>
      <c r="TMH90" s="94"/>
      <c r="TMI90" s="94"/>
      <c r="TMJ90" s="94"/>
      <c r="TMK90" s="94"/>
      <c r="TML90" s="94"/>
      <c r="TMM90" s="94"/>
      <c r="TMN90" s="94"/>
      <c r="TMO90" s="94"/>
      <c r="TMP90" s="94"/>
      <c r="TMQ90" s="94"/>
      <c r="TMR90" s="94"/>
      <c r="TMS90" s="94"/>
      <c r="TMT90" s="94"/>
      <c r="TMU90" s="94"/>
      <c r="TMV90" s="94"/>
      <c r="TMW90" s="94"/>
      <c r="TMX90" s="94"/>
      <c r="TMY90" s="94"/>
      <c r="TMZ90" s="94"/>
      <c r="TNA90" s="94"/>
      <c r="TNB90" s="94"/>
      <c r="TNC90" s="94"/>
      <c r="TND90" s="94"/>
      <c r="TNE90" s="94"/>
      <c r="TNF90" s="94"/>
      <c r="TNG90" s="94"/>
      <c r="TNH90" s="94"/>
      <c r="TNI90" s="94"/>
      <c r="TNJ90" s="94"/>
      <c r="TNK90" s="94"/>
      <c r="TNL90" s="94"/>
      <c r="TNM90" s="94"/>
      <c r="TNN90" s="94"/>
      <c r="TNO90" s="94"/>
      <c r="TNP90" s="94"/>
      <c r="TNQ90" s="94"/>
      <c r="TNR90" s="94"/>
      <c r="TNS90" s="94"/>
      <c r="TNT90" s="94"/>
      <c r="TNU90" s="94"/>
      <c r="TNV90" s="94"/>
      <c r="TNW90" s="94"/>
      <c r="TNX90" s="94"/>
      <c r="TNY90" s="94"/>
      <c r="TNZ90" s="94"/>
      <c r="TOA90" s="94"/>
      <c r="TOB90" s="94"/>
      <c r="TOC90" s="94"/>
      <c r="TOD90" s="94"/>
      <c r="TOE90" s="94"/>
      <c r="TOF90" s="94"/>
      <c r="TOG90" s="94"/>
      <c r="TOH90" s="94"/>
      <c r="TOI90" s="94"/>
      <c r="TOJ90" s="94"/>
      <c r="TOK90" s="94"/>
      <c r="TOL90" s="94"/>
      <c r="TOM90" s="94"/>
      <c r="TON90" s="94"/>
      <c r="TOO90" s="94"/>
      <c r="TOP90" s="94"/>
      <c r="TOQ90" s="94"/>
      <c r="TOR90" s="94"/>
      <c r="TOS90" s="94"/>
      <c r="TOT90" s="94"/>
      <c r="TOU90" s="94"/>
      <c r="TOV90" s="94"/>
      <c r="TOW90" s="94"/>
      <c r="TOX90" s="94"/>
      <c r="TOY90" s="94"/>
      <c r="TOZ90" s="94"/>
      <c r="TPA90" s="94"/>
      <c r="TPB90" s="94"/>
      <c r="TPC90" s="94"/>
      <c r="TPD90" s="94"/>
      <c r="TPE90" s="94"/>
      <c r="TPF90" s="94"/>
      <c r="TPG90" s="94"/>
      <c r="TPH90" s="94"/>
      <c r="TPI90" s="94"/>
      <c r="TPJ90" s="94"/>
      <c r="TPK90" s="94"/>
      <c r="TPL90" s="94"/>
      <c r="TPM90" s="94"/>
      <c r="TPN90" s="94"/>
      <c r="TPO90" s="94"/>
      <c r="TPP90" s="94"/>
      <c r="TPQ90" s="94"/>
      <c r="TPR90" s="94"/>
      <c r="TPS90" s="94"/>
      <c r="TPT90" s="94"/>
      <c r="TPU90" s="94"/>
      <c r="TPV90" s="94"/>
      <c r="TPW90" s="94"/>
      <c r="TPX90" s="94"/>
      <c r="TPY90" s="94"/>
      <c r="TPZ90" s="94"/>
      <c r="TQA90" s="94"/>
      <c r="TQB90" s="94"/>
      <c r="TQC90" s="94"/>
      <c r="TQD90" s="94"/>
      <c r="TQE90" s="94"/>
      <c r="TQF90" s="94"/>
      <c r="TQG90" s="94"/>
      <c r="TQH90" s="94"/>
      <c r="TQI90" s="94"/>
      <c r="TQJ90" s="94"/>
      <c r="TQK90" s="94"/>
      <c r="TQL90" s="94"/>
      <c r="TQM90" s="94"/>
      <c r="TQN90" s="94"/>
      <c r="TQO90" s="94"/>
      <c r="TQP90" s="94"/>
      <c r="TQQ90" s="94"/>
      <c r="TQR90" s="94"/>
      <c r="TQS90" s="94"/>
      <c r="TQT90" s="94"/>
      <c r="TQU90" s="94"/>
      <c r="TQV90" s="94"/>
      <c r="TQW90" s="94"/>
      <c r="TQX90" s="94"/>
      <c r="TQY90" s="94"/>
      <c r="TQZ90" s="94"/>
      <c r="TRA90" s="94"/>
      <c r="TRB90" s="94"/>
      <c r="TRC90" s="94"/>
      <c r="TRD90" s="94"/>
      <c r="TRE90" s="94"/>
      <c r="TRF90" s="94"/>
      <c r="TRG90" s="94"/>
      <c r="TRH90" s="94"/>
      <c r="TRI90" s="94"/>
      <c r="TRJ90" s="94"/>
      <c r="TRK90" s="94"/>
      <c r="TRL90" s="94"/>
      <c r="TRM90" s="94"/>
      <c r="TRN90" s="94"/>
      <c r="TRO90" s="94"/>
      <c r="TRP90" s="94"/>
      <c r="TRQ90" s="94"/>
      <c r="TRR90" s="94"/>
      <c r="TRS90" s="94"/>
      <c r="TRT90" s="94"/>
      <c r="TRU90" s="94"/>
      <c r="TRV90" s="94"/>
      <c r="TRW90" s="94"/>
      <c r="TRX90" s="94"/>
      <c r="TRY90" s="94"/>
      <c r="TRZ90" s="94"/>
      <c r="TSA90" s="94"/>
      <c r="TSB90" s="94"/>
      <c r="TSC90" s="94"/>
      <c r="TSD90" s="94"/>
      <c r="TSE90" s="94"/>
      <c r="TSF90" s="94"/>
      <c r="TSG90" s="94"/>
      <c r="TSH90" s="94"/>
      <c r="TSI90" s="94"/>
      <c r="TSJ90" s="94"/>
      <c r="TSK90" s="94"/>
      <c r="TSL90" s="94"/>
      <c r="TSM90" s="94"/>
      <c r="TSN90" s="94"/>
      <c r="TSO90" s="94"/>
      <c r="TSP90" s="94"/>
      <c r="TSQ90" s="94"/>
      <c r="TSR90" s="94"/>
      <c r="TSS90" s="94"/>
      <c r="TST90" s="94"/>
      <c r="TSU90" s="94"/>
      <c r="TSV90" s="94"/>
      <c r="TSW90" s="94"/>
      <c r="TSX90" s="94"/>
      <c r="TSY90" s="94"/>
      <c r="TSZ90" s="94"/>
      <c r="TTA90" s="94"/>
      <c r="TTB90" s="94"/>
      <c r="TTC90" s="94"/>
      <c r="TTD90" s="94"/>
      <c r="TTE90" s="94"/>
      <c r="TTF90" s="94"/>
      <c r="TTG90" s="94"/>
      <c r="TTH90" s="94"/>
      <c r="TTI90" s="94"/>
      <c r="TTJ90" s="94"/>
      <c r="TTK90" s="94"/>
      <c r="TTL90" s="94"/>
      <c r="TTM90" s="94"/>
      <c r="TTN90" s="94"/>
      <c r="TTO90" s="94"/>
      <c r="TTP90" s="94"/>
      <c r="TTQ90" s="94"/>
      <c r="TTR90" s="94"/>
      <c r="TTS90" s="94"/>
      <c r="TTT90" s="94"/>
      <c r="TTU90" s="94"/>
      <c r="TTV90" s="94"/>
      <c r="TTW90" s="94"/>
      <c r="TTX90" s="94"/>
      <c r="TTY90" s="94"/>
      <c r="TTZ90" s="94"/>
      <c r="TUA90" s="94"/>
      <c r="TUB90" s="94"/>
      <c r="TUC90" s="94"/>
      <c r="TUD90" s="94"/>
      <c r="TUE90" s="94"/>
      <c r="TUF90" s="94"/>
      <c r="TUG90" s="94"/>
      <c r="TUH90" s="94"/>
      <c r="TUI90" s="94"/>
      <c r="TUJ90" s="94"/>
      <c r="TUK90" s="94"/>
      <c r="TUL90" s="94"/>
      <c r="TUM90" s="94"/>
      <c r="TUN90" s="94"/>
      <c r="TUO90" s="94"/>
      <c r="TUP90" s="94"/>
      <c r="TUQ90" s="94"/>
      <c r="TUR90" s="94"/>
      <c r="TUS90" s="94"/>
      <c r="TUT90" s="94"/>
      <c r="TUU90" s="94"/>
      <c r="TUV90" s="94"/>
      <c r="TUW90" s="94"/>
      <c r="TUX90" s="94"/>
      <c r="TUY90" s="94"/>
      <c r="TUZ90" s="94"/>
      <c r="TVA90" s="94"/>
      <c r="TVB90" s="94"/>
      <c r="TVC90" s="94"/>
      <c r="TVD90" s="94"/>
      <c r="TVE90" s="94"/>
      <c r="TVF90" s="94"/>
      <c r="TVG90" s="94"/>
      <c r="TVH90" s="94"/>
      <c r="TVI90" s="94"/>
      <c r="TVJ90" s="94"/>
      <c r="TVK90" s="94"/>
      <c r="TVL90" s="94"/>
      <c r="TVM90" s="94"/>
      <c r="TVN90" s="94"/>
      <c r="TVO90" s="94"/>
      <c r="TVP90" s="94"/>
      <c r="TVQ90" s="94"/>
      <c r="TVR90" s="94"/>
      <c r="TVS90" s="94"/>
      <c r="TVT90" s="94"/>
      <c r="TVU90" s="94"/>
      <c r="TVV90" s="94"/>
      <c r="TVW90" s="94"/>
      <c r="TVX90" s="94"/>
      <c r="TVY90" s="94"/>
      <c r="TVZ90" s="94"/>
      <c r="TWA90" s="94"/>
      <c r="TWB90" s="94"/>
      <c r="TWC90" s="94"/>
      <c r="TWD90" s="94"/>
      <c r="TWE90" s="94"/>
      <c r="TWF90" s="94"/>
      <c r="TWG90" s="94"/>
      <c r="TWH90" s="94"/>
      <c r="TWI90" s="94"/>
      <c r="TWJ90" s="94"/>
      <c r="TWK90" s="94"/>
      <c r="TWL90" s="94"/>
      <c r="TWM90" s="94"/>
      <c r="TWN90" s="94"/>
      <c r="TWO90" s="94"/>
      <c r="TWP90" s="94"/>
      <c r="TWQ90" s="94"/>
      <c r="TWR90" s="94"/>
      <c r="TWS90" s="94"/>
      <c r="TWT90" s="94"/>
      <c r="TWU90" s="94"/>
      <c r="TWV90" s="94"/>
      <c r="TWW90" s="94"/>
      <c r="TWX90" s="94"/>
      <c r="TWY90" s="94"/>
      <c r="TWZ90" s="94"/>
      <c r="TXA90" s="94"/>
      <c r="TXB90" s="94"/>
      <c r="TXC90" s="94"/>
      <c r="TXD90" s="94"/>
      <c r="TXE90" s="94"/>
      <c r="TXF90" s="94"/>
      <c r="TXG90" s="94"/>
      <c r="TXH90" s="94"/>
      <c r="TXI90" s="94"/>
      <c r="TXJ90" s="94"/>
      <c r="TXK90" s="94"/>
      <c r="TXL90" s="94"/>
      <c r="TXM90" s="94"/>
      <c r="TXN90" s="94"/>
      <c r="TXO90" s="94"/>
      <c r="TXP90" s="94"/>
      <c r="TXQ90" s="94"/>
      <c r="TXR90" s="94"/>
      <c r="TXS90" s="94"/>
      <c r="TXT90" s="94"/>
      <c r="TXU90" s="94"/>
      <c r="TXV90" s="94"/>
      <c r="TXW90" s="94"/>
      <c r="TXX90" s="94"/>
      <c r="TXY90" s="94"/>
      <c r="TXZ90" s="94"/>
      <c r="TYA90" s="94"/>
      <c r="TYB90" s="94"/>
      <c r="TYC90" s="94"/>
      <c r="TYD90" s="94"/>
      <c r="TYE90" s="94"/>
      <c r="TYF90" s="94"/>
      <c r="TYG90" s="94"/>
      <c r="TYH90" s="94"/>
      <c r="TYI90" s="94"/>
      <c r="TYJ90" s="94"/>
      <c r="TYK90" s="94"/>
      <c r="TYL90" s="94"/>
      <c r="TYM90" s="94"/>
      <c r="TYN90" s="94"/>
      <c r="TYO90" s="94"/>
      <c r="TYP90" s="94"/>
      <c r="TYQ90" s="94"/>
      <c r="TYR90" s="94"/>
      <c r="TYS90" s="94"/>
      <c r="TYT90" s="94"/>
      <c r="TYU90" s="94"/>
      <c r="TYV90" s="94"/>
      <c r="TYW90" s="94"/>
      <c r="TYX90" s="94"/>
      <c r="TYY90" s="94"/>
      <c r="TYZ90" s="94"/>
      <c r="TZA90" s="94"/>
      <c r="TZB90" s="94"/>
      <c r="TZC90" s="94"/>
      <c r="TZD90" s="94"/>
      <c r="TZE90" s="94"/>
      <c r="TZF90" s="94"/>
      <c r="TZG90" s="94"/>
      <c r="TZH90" s="94"/>
      <c r="TZI90" s="94"/>
      <c r="TZJ90" s="94"/>
      <c r="TZK90" s="94"/>
      <c r="TZL90" s="94"/>
      <c r="TZM90" s="94"/>
      <c r="TZN90" s="94"/>
      <c r="TZO90" s="94"/>
      <c r="TZP90" s="94"/>
      <c r="TZQ90" s="94"/>
      <c r="TZR90" s="94"/>
      <c r="TZS90" s="94"/>
      <c r="TZT90" s="94"/>
      <c r="TZU90" s="94"/>
      <c r="TZV90" s="94"/>
      <c r="TZW90" s="94"/>
      <c r="TZX90" s="94"/>
      <c r="TZY90" s="94"/>
      <c r="TZZ90" s="94"/>
      <c r="UAA90" s="94"/>
      <c r="UAB90" s="94"/>
      <c r="UAC90" s="94"/>
      <c r="UAD90" s="94"/>
      <c r="UAE90" s="94"/>
      <c r="UAF90" s="94"/>
      <c r="UAG90" s="94"/>
      <c r="UAH90" s="94"/>
      <c r="UAI90" s="94"/>
      <c r="UAJ90" s="94"/>
      <c r="UAK90" s="94"/>
      <c r="UAL90" s="94"/>
      <c r="UAM90" s="94"/>
      <c r="UAN90" s="94"/>
      <c r="UAO90" s="94"/>
      <c r="UAP90" s="94"/>
      <c r="UAQ90" s="94"/>
      <c r="UAR90" s="94"/>
      <c r="UAS90" s="94"/>
      <c r="UAT90" s="94"/>
      <c r="UAU90" s="94"/>
      <c r="UAV90" s="94"/>
      <c r="UAW90" s="94"/>
      <c r="UAX90" s="94"/>
      <c r="UAY90" s="94"/>
      <c r="UAZ90" s="94"/>
      <c r="UBA90" s="94"/>
      <c r="UBB90" s="94"/>
      <c r="UBC90" s="94"/>
      <c r="UBD90" s="94"/>
      <c r="UBE90" s="94"/>
      <c r="UBF90" s="94"/>
      <c r="UBG90" s="94"/>
      <c r="UBH90" s="94"/>
      <c r="UBI90" s="94"/>
      <c r="UBJ90" s="94"/>
      <c r="UBK90" s="94"/>
      <c r="UBL90" s="94"/>
      <c r="UBM90" s="94"/>
      <c r="UBN90" s="94"/>
      <c r="UBO90" s="94"/>
      <c r="UBP90" s="94"/>
      <c r="UBQ90" s="94"/>
      <c r="UBR90" s="94"/>
      <c r="UBS90" s="94"/>
      <c r="UBT90" s="94"/>
      <c r="UBU90" s="94"/>
      <c r="UBV90" s="94"/>
      <c r="UBW90" s="94"/>
      <c r="UBX90" s="94"/>
      <c r="UBY90" s="94"/>
      <c r="UBZ90" s="94"/>
      <c r="UCA90" s="94"/>
      <c r="UCB90" s="94"/>
      <c r="UCC90" s="94"/>
      <c r="UCD90" s="94"/>
      <c r="UCE90" s="94"/>
      <c r="UCF90" s="94"/>
      <c r="UCG90" s="94"/>
      <c r="UCH90" s="94"/>
      <c r="UCI90" s="94"/>
      <c r="UCJ90" s="94"/>
      <c r="UCK90" s="94"/>
      <c r="UCL90" s="94"/>
      <c r="UCM90" s="94"/>
      <c r="UCN90" s="94"/>
      <c r="UCO90" s="94"/>
      <c r="UCP90" s="94"/>
      <c r="UCQ90" s="94"/>
      <c r="UCR90" s="94"/>
      <c r="UCS90" s="94"/>
      <c r="UCT90" s="94"/>
      <c r="UCU90" s="94"/>
      <c r="UCV90" s="94"/>
      <c r="UCW90" s="94"/>
      <c r="UCX90" s="94"/>
      <c r="UCY90" s="94"/>
      <c r="UCZ90" s="94"/>
      <c r="UDA90" s="94"/>
      <c r="UDB90" s="94"/>
      <c r="UDC90" s="94"/>
      <c r="UDD90" s="94"/>
      <c r="UDE90" s="94"/>
      <c r="UDF90" s="94"/>
      <c r="UDG90" s="94"/>
      <c r="UDH90" s="94"/>
      <c r="UDI90" s="94"/>
      <c r="UDJ90" s="94"/>
      <c r="UDK90" s="94"/>
      <c r="UDL90" s="94"/>
      <c r="UDM90" s="94"/>
      <c r="UDN90" s="94"/>
      <c r="UDO90" s="94"/>
      <c r="UDP90" s="94"/>
      <c r="UDQ90" s="94"/>
      <c r="UDR90" s="94"/>
      <c r="UDS90" s="94"/>
      <c r="UDT90" s="94"/>
      <c r="UDU90" s="94"/>
      <c r="UDV90" s="94"/>
      <c r="UDW90" s="94"/>
      <c r="UDX90" s="94"/>
      <c r="UDY90" s="94"/>
      <c r="UDZ90" s="94"/>
      <c r="UEA90" s="94"/>
      <c r="UEB90" s="94"/>
      <c r="UEC90" s="94"/>
      <c r="UED90" s="94"/>
      <c r="UEE90" s="94"/>
      <c r="UEF90" s="94"/>
      <c r="UEG90" s="94"/>
      <c r="UEH90" s="94"/>
      <c r="UEI90" s="94"/>
      <c r="UEJ90" s="94"/>
      <c r="UEK90" s="94"/>
      <c r="UEL90" s="94"/>
      <c r="UEM90" s="94"/>
      <c r="UEN90" s="94"/>
      <c r="UEO90" s="94"/>
      <c r="UEP90" s="94"/>
      <c r="UEQ90" s="94"/>
      <c r="UER90" s="94"/>
      <c r="UES90" s="94"/>
      <c r="UET90" s="94"/>
      <c r="UEU90" s="94"/>
      <c r="UEV90" s="94"/>
      <c r="UEW90" s="94"/>
      <c r="UEX90" s="94"/>
      <c r="UEY90" s="94"/>
      <c r="UEZ90" s="94"/>
      <c r="UFA90" s="94"/>
      <c r="UFB90" s="94"/>
      <c r="UFC90" s="94"/>
      <c r="UFD90" s="94"/>
      <c r="UFE90" s="94"/>
      <c r="UFF90" s="94"/>
      <c r="UFG90" s="94"/>
      <c r="UFH90" s="94"/>
      <c r="UFI90" s="94"/>
      <c r="UFJ90" s="94"/>
      <c r="UFK90" s="94"/>
      <c r="UFL90" s="94"/>
      <c r="UFM90" s="94"/>
      <c r="UFN90" s="94"/>
      <c r="UFO90" s="94"/>
      <c r="UFP90" s="94"/>
      <c r="UFQ90" s="94"/>
      <c r="UFR90" s="94"/>
      <c r="UFS90" s="94"/>
      <c r="UFT90" s="94"/>
      <c r="UFU90" s="94"/>
      <c r="UFV90" s="94"/>
      <c r="UFW90" s="94"/>
      <c r="UFX90" s="94"/>
      <c r="UFY90" s="94"/>
      <c r="UFZ90" s="94"/>
      <c r="UGA90" s="94"/>
      <c r="UGB90" s="94"/>
      <c r="UGC90" s="94"/>
      <c r="UGD90" s="94"/>
      <c r="UGE90" s="94"/>
      <c r="UGF90" s="94"/>
      <c r="UGG90" s="94"/>
      <c r="UGH90" s="94"/>
      <c r="UGI90" s="94"/>
      <c r="UGJ90" s="94"/>
      <c r="UGK90" s="94"/>
      <c r="UGL90" s="94"/>
      <c r="UGM90" s="94"/>
      <c r="UGN90" s="94"/>
      <c r="UGO90" s="94"/>
      <c r="UGP90" s="94"/>
      <c r="UGQ90" s="94"/>
      <c r="UGR90" s="94"/>
      <c r="UGS90" s="94"/>
      <c r="UGT90" s="94"/>
      <c r="UGU90" s="94"/>
      <c r="UGV90" s="94"/>
      <c r="UGW90" s="94"/>
      <c r="UGX90" s="94"/>
      <c r="UGY90" s="94"/>
      <c r="UGZ90" s="94"/>
      <c r="UHA90" s="94"/>
      <c r="UHB90" s="94"/>
      <c r="UHC90" s="94"/>
      <c r="UHD90" s="94"/>
      <c r="UHE90" s="94"/>
      <c r="UHF90" s="94"/>
      <c r="UHG90" s="94"/>
      <c r="UHH90" s="94"/>
      <c r="UHI90" s="94"/>
      <c r="UHJ90" s="94"/>
      <c r="UHK90" s="94"/>
      <c r="UHL90" s="94"/>
      <c r="UHM90" s="94"/>
      <c r="UHN90" s="94"/>
      <c r="UHO90" s="94"/>
      <c r="UHP90" s="94"/>
      <c r="UHQ90" s="94"/>
      <c r="UHR90" s="94"/>
      <c r="UHS90" s="94"/>
      <c r="UHT90" s="94"/>
      <c r="UHU90" s="94"/>
      <c r="UHV90" s="94"/>
      <c r="UHW90" s="94"/>
      <c r="UHX90" s="94"/>
      <c r="UHY90" s="94"/>
      <c r="UHZ90" s="94"/>
      <c r="UIA90" s="94"/>
      <c r="UIB90" s="94"/>
      <c r="UIC90" s="94"/>
      <c r="UID90" s="94"/>
      <c r="UIE90" s="94"/>
      <c r="UIF90" s="94"/>
      <c r="UIG90" s="94"/>
      <c r="UIH90" s="94"/>
      <c r="UII90" s="94"/>
      <c r="UIJ90" s="94"/>
      <c r="UIK90" s="94"/>
      <c r="UIL90" s="94"/>
      <c r="UIM90" s="94"/>
      <c r="UIN90" s="94"/>
      <c r="UIO90" s="94"/>
      <c r="UIP90" s="94"/>
      <c r="UIQ90" s="94"/>
      <c r="UIR90" s="94"/>
      <c r="UIS90" s="94"/>
      <c r="UIT90" s="94"/>
      <c r="UIU90" s="94"/>
      <c r="UIV90" s="94"/>
      <c r="UIW90" s="94"/>
      <c r="UIX90" s="94"/>
      <c r="UIY90" s="94"/>
      <c r="UIZ90" s="94"/>
      <c r="UJA90" s="94"/>
      <c r="UJB90" s="94"/>
      <c r="UJC90" s="94"/>
      <c r="UJD90" s="94"/>
      <c r="UJE90" s="94"/>
      <c r="UJF90" s="94"/>
      <c r="UJG90" s="94"/>
      <c r="UJH90" s="94"/>
      <c r="UJI90" s="94"/>
      <c r="UJJ90" s="94"/>
      <c r="UJK90" s="94"/>
      <c r="UJL90" s="94"/>
      <c r="UJM90" s="94"/>
      <c r="UJN90" s="94"/>
      <c r="UJO90" s="94"/>
      <c r="UJP90" s="94"/>
      <c r="UJQ90" s="94"/>
      <c r="UJR90" s="94"/>
      <c r="UJS90" s="94"/>
      <c r="UJT90" s="94"/>
      <c r="UJU90" s="94"/>
      <c r="UJV90" s="94"/>
      <c r="UJW90" s="94"/>
      <c r="UJX90" s="94"/>
      <c r="UJY90" s="94"/>
      <c r="UJZ90" s="94"/>
      <c r="UKA90" s="94"/>
      <c r="UKB90" s="94"/>
      <c r="UKC90" s="94"/>
      <c r="UKD90" s="94"/>
      <c r="UKE90" s="94"/>
      <c r="UKF90" s="94"/>
      <c r="UKG90" s="94"/>
      <c r="UKH90" s="94"/>
      <c r="UKI90" s="94"/>
      <c r="UKJ90" s="94"/>
      <c r="UKK90" s="94"/>
      <c r="UKL90" s="94"/>
      <c r="UKM90" s="94"/>
      <c r="UKN90" s="94"/>
      <c r="UKO90" s="94"/>
      <c r="UKP90" s="94"/>
      <c r="UKQ90" s="94"/>
      <c r="UKR90" s="94"/>
      <c r="UKS90" s="94"/>
      <c r="UKT90" s="94"/>
      <c r="UKU90" s="94"/>
      <c r="UKV90" s="94"/>
      <c r="UKW90" s="94"/>
      <c r="UKX90" s="94"/>
      <c r="UKY90" s="94"/>
      <c r="UKZ90" s="94"/>
      <c r="ULA90" s="94"/>
      <c r="ULB90" s="94"/>
      <c r="ULC90" s="94"/>
      <c r="ULD90" s="94"/>
      <c r="ULE90" s="94"/>
      <c r="ULF90" s="94"/>
      <c r="ULG90" s="94"/>
      <c r="ULH90" s="94"/>
      <c r="ULI90" s="94"/>
      <c r="ULJ90" s="94"/>
      <c r="ULK90" s="94"/>
      <c r="ULL90" s="94"/>
      <c r="ULM90" s="94"/>
      <c r="ULN90" s="94"/>
      <c r="ULO90" s="94"/>
      <c r="ULP90" s="94"/>
      <c r="ULQ90" s="94"/>
      <c r="ULR90" s="94"/>
      <c r="ULS90" s="94"/>
      <c r="ULT90" s="94"/>
      <c r="ULU90" s="94"/>
      <c r="ULV90" s="94"/>
      <c r="ULW90" s="94"/>
      <c r="ULX90" s="94"/>
      <c r="ULY90" s="94"/>
      <c r="ULZ90" s="94"/>
      <c r="UMA90" s="94"/>
      <c r="UMB90" s="94"/>
      <c r="UMC90" s="94"/>
      <c r="UMD90" s="94"/>
      <c r="UME90" s="94"/>
      <c r="UMF90" s="94"/>
      <c r="UMG90" s="94"/>
      <c r="UMH90" s="94"/>
      <c r="UMI90" s="94"/>
      <c r="UMJ90" s="94"/>
      <c r="UMK90" s="94"/>
      <c r="UML90" s="94"/>
      <c r="UMM90" s="94"/>
      <c r="UMN90" s="94"/>
      <c r="UMO90" s="94"/>
      <c r="UMP90" s="94"/>
      <c r="UMQ90" s="94"/>
      <c r="UMR90" s="94"/>
      <c r="UMS90" s="94"/>
      <c r="UMT90" s="94"/>
      <c r="UMU90" s="94"/>
      <c r="UMV90" s="94"/>
      <c r="UMW90" s="94"/>
      <c r="UMX90" s="94"/>
      <c r="UMY90" s="94"/>
      <c r="UMZ90" s="94"/>
      <c r="UNA90" s="94"/>
      <c r="UNB90" s="94"/>
      <c r="UNC90" s="94"/>
      <c r="UND90" s="94"/>
      <c r="UNE90" s="94"/>
      <c r="UNF90" s="94"/>
      <c r="UNG90" s="94"/>
      <c r="UNH90" s="94"/>
      <c r="UNI90" s="94"/>
      <c r="UNJ90" s="94"/>
      <c r="UNK90" s="94"/>
      <c r="UNL90" s="94"/>
      <c r="UNM90" s="94"/>
      <c r="UNN90" s="94"/>
      <c r="UNO90" s="94"/>
      <c r="UNP90" s="94"/>
      <c r="UNQ90" s="94"/>
      <c r="UNR90" s="94"/>
      <c r="UNS90" s="94"/>
      <c r="UNT90" s="94"/>
      <c r="UNU90" s="94"/>
      <c r="UNV90" s="94"/>
      <c r="UNW90" s="94"/>
      <c r="UNX90" s="94"/>
      <c r="UNY90" s="94"/>
      <c r="UNZ90" s="94"/>
      <c r="UOA90" s="94"/>
      <c r="UOB90" s="94"/>
      <c r="UOC90" s="94"/>
      <c r="UOD90" s="94"/>
      <c r="UOE90" s="94"/>
      <c r="UOF90" s="94"/>
      <c r="UOG90" s="94"/>
      <c r="UOH90" s="94"/>
      <c r="UOI90" s="94"/>
      <c r="UOJ90" s="94"/>
      <c r="UOK90" s="94"/>
      <c r="UOL90" s="94"/>
      <c r="UOM90" s="94"/>
      <c r="UON90" s="94"/>
      <c r="UOO90" s="94"/>
      <c r="UOP90" s="94"/>
      <c r="UOQ90" s="94"/>
      <c r="UOR90" s="94"/>
      <c r="UOS90" s="94"/>
      <c r="UOT90" s="94"/>
      <c r="UOU90" s="94"/>
      <c r="UOV90" s="94"/>
      <c r="UOW90" s="94"/>
      <c r="UOX90" s="94"/>
      <c r="UOY90" s="94"/>
      <c r="UOZ90" s="94"/>
      <c r="UPA90" s="94"/>
      <c r="UPB90" s="94"/>
      <c r="UPC90" s="94"/>
      <c r="UPD90" s="94"/>
      <c r="UPE90" s="94"/>
      <c r="UPF90" s="94"/>
      <c r="UPG90" s="94"/>
      <c r="UPH90" s="94"/>
      <c r="UPI90" s="94"/>
      <c r="UPJ90" s="94"/>
      <c r="UPK90" s="94"/>
      <c r="UPL90" s="94"/>
      <c r="UPM90" s="94"/>
      <c r="UPN90" s="94"/>
      <c r="UPO90" s="94"/>
      <c r="UPP90" s="94"/>
      <c r="UPQ90" s="94"/>
      <c r="UPR90" s="94"/>
      <c r="UPS90" s="94"/>
      <c r="UPT90" s="94"/>
      <c r="UPU90" s="94"/>
      <c r="UPV90" s="94"/>
      <c r="UPW90" s="94"/>
      <c r="UPX90" s="94"/>
      <c r="UPY90" s="94"/>
      <c r="UPZ90" s="94"/>
      <c r="UQA90" s="94"/>
      <c r="UQB90" s="94"/>
      <c r="UQC90" s="94"/>
      <c r="UQD90" s="94"/>
      <c r="UQE90" s="94"/>
      <c r="UQF90" s="94"/>
      <c r="UQG90" s="94"/>
      <c r="UQH90" s="94"/>
      <c r="UQI90" s="94"/>
      <c r="UQJ90" s="94"/>
      <c r="UQK90" s="94"/>
      <c r="UQL90" s="94"/>
      <c r="UQM90" s="94"/>
      <c r="UQN90" s="94"/>
      <c r="UQO90" s="94"/>
      <c r="UQP90" s="94"/>
      <c r="UQQ90" s="94"/>
      <c r="UQR90" s="94"/>
      <c r="UQS90" s="94"/>
      <c r="UQT90" s="94"/>
      <c r="UQU90" s="94"/>
      <c r="UQV90" s="94"/>
      <c r="UQW90" s="94"/>
      <c r="UQX90" s="94"/>
      <c r="UQY90" s="94"/>
      <c r="UQZ90" s="94"/>
      <c r="URA90" s="94"/>
      <c r="URB90" s="94"/>
      <c r="URC90" s="94"/>
      <c r="URD90" s="94"/>
      <c r="URE90" s="94"/>
      <c r="URF90" s="94"/>
      <c r="URG90" s="94"/>
      <c r="URH90" s="94"/>
      <c r="URI90" s="94"/>
      <c r="URJ90" s="94"/>
      <c r="URK90" s="94"/>
      <c r="URL90" s="94"/>
      <c r="URM90" s="94"/>
      <c r="URN90" s="94"/>
      <c r="URO90" s="94"/>
      <c r="URP90" s="94"/>
      <c r="URQ90" s="94"/>
      <c r="URR90" s="94"/>
      <c r="URS90" s="94"/>
      <c r="URT90" s="94"/>
      <c r="URU90" s="94"/>
      <c r="URV90" s="94"/>
      <c r="URW90" s="94"/>
      <c r="URX90" s="94"/>
      <c r="URY90" s="94"/>
      <c r="URZ90" s="94"/>
      <c r="USA90" s="94"/>
      <c r="USB90" s="94"/>
      <c r="USC90" s="94"/>
      <c r="USD90" s="94"/>
      <c r="USE90" s="94"/>
      <c r="USF90" s="94"/>
      <c r="USG90" s="94"/>
      <c r="USH90" s="94"/>
      <c r="USI90" s="94"/>
      <c r="USJ90" s="94"/>
      <c r="USK90" s="94"/>
      <c r="USL90" s="94"/>
      <c r="USM90" s="94"/>
      <c r="USN90" s="94"/>
      <c r="USO90" s="94"/>
      <c r="USP90" s="94"/>
      <c r="USQ90" s="94"/>
      <c r="USR90" s="94"/>
      <c r="USS90" s="94"/>
      <c r="UST90" s="94"/>
      <c r="USU90" s="94"/>
      <c r="USV90" s="94"/>
      <c r="USW90" s="94"/>
      <c r="USX90" s="94"/>
      <c r="USY90" s="94"/>
      <c r="USZ90" s="94"/>
      <c r="UTA90" s="94"/>
      <c r="UTB90" s="94"/>
      <c r="UTC90" s="94"/>
      <c r="UTD90" s="94"/>
      <c r="UTE90" s="94"/>
      <c r="UTF90" s="94"/>
      <c r="UTG90" s="94"/>
      <c r="UTH90" s="94"/>
      <c r="UTI90" s="94"/>
      <c r="UTJ90" s="94"/>
      <c r="UTK90" s="94"/>
      <c r="UTL90" s="94"/>
      <c r="UTM90" s="94"/>
      <c r="UTN90" s="94"/>
      <c r="UTO90" s="94"/>
      <c r="UTP90" s="94"/>
      <c r="UTQ90" s="94"/>
      <c r="UTR90" s="94"/>
      <c r="UTS90" s="94"/>
      <c r="UTT90" s="94"/>
      <c r="UTU90" s="94"/>
      <c r="UTV90" s="94"/>
      <c r="UTW90" s="94"/>
      <c r="UTX90" s="94"/>
      <c r="UTY90" s="94"/>
      <c r="UTZ90" s="94"/>
      <c r="UUA90" s="94"/>
      <c r="UUB90" s="94"/>
      <c r="UUC90" s="94"/>
      <c r="UUD90" s="94"/>
      <c r="UUE90" s="94"/>
      <c r="UUF90" s="94"/>
      <c r="UUG90" s="94"/>
      <c r="UUH90" s="94"/>
      <c r="UUI90" s="94"/>
      <c r="UUJ90" s="94"/>
      <c r="UUK90" s="94"/>
      <c r="UUL90" s="94"/>
      <c r="UUM90" s="94"/>
      <c r="UUN90" s="94"/>
      <c r="UUO90" s="94"/>
      <c r="UUP90" s="94"/>
      <c r="UUQ90" s="94"/>
      <c r="UUR90" s="94"/>
      <c r="UUS90" s="94"/>
      <c r="UUT90" s="94"/>
      <c r="UUU90" s="94"/>
      <c r="UUV90" s="94"/>
      <c r="UUW90" s="94"/>
      <c r="UUX90" s="94"/>
      <c r="UUY90" s="94"/>
      <c r="UUZ90" s="94"/>
      <c r="UVA90" s="94"/>
      <c r="UVB90" s="94"/>
      <c r="UVC90" s="94"/>
      <c r="UVD90" s="94"/>
      <c r="UVE90" s="94"/>
      <c r="UVF90" s="94"/>
      <c r="UVG90" s="94"/>
      <c r="UVH90" s="94"/>
      <c r="UVI90" s="94"/>
      <c r="UVJ90" s="94"/>
      <c r="UVK90" s="94"/>
      <c r="UVL90" s="94"/>
      <c r="UVM90" s="94"/>
      <c r="UVN90" s="94"/>
      <c r="UVO90" s="94"/>
      <c r="UVP90" s="94"/>
      <c r="UVQ90" s="94"/>
      <c r="UVR90" s="94"/>
      <c r="UVS90" s="94"/>
      <c r="UVT90" s="94"/>
      <c r="UVU90" s="94"/>
      <c r="UVV90" s="94"/>
      <c r="UVW90" s="94"/>
      <c r="UVX90" s="94"/>
      <c r="UVY90" s="94"/>
      <c r="UVZ90" s="94"/>
      <c r="UWA90" s="94"/>
      <c r="UWB90" s="94"/>
      <c r="UWC90" s="94"/>
      <c r="UWD90" s="94"/>
      <c r="UWE90" s="94"/>
      <c r="UWF90" s="94"/>
      <c r="UWG90" s="94"/>
      <c r="UWH90" s="94"/>
      <c r="UWI90" s="94"/>
      <c r="UWJ90" s="94"/>
      <c r="UWK90" s="94"/>
      <c r="UWL90" s="94"/>
      <c r="UWM90" s="94"/>
      <c r="UWN90" s="94"/>
      <c r="UWO90" s="94"/>
      <c r="UWP90" s="94"/>
      <c r="UWQ90" s="94"/>
      <c r="UWR90" s="94"/>
      <c r="UWS90" s="94"/>
      <c r="UWT90" s="94"/>
      <c r="UWU90" s="94"/>
      <c r="UWV90" s="94"/>
      <c r="UWW90" s="94"/>
      <c r="UWX90" s="94"/>
      <c r="UWY90" s="94"/>
      <c r="UWZ90" s="94"/>
      <c r="UXA90" s="94"/>
      <c r="UXB90" s="94"/>
      <c r="UXC90" s="94"/>
      <c r="UXD90" s="94"/>
      <c r="UXE90" s="94"/>
      <c r="UXF90" s="94"/>
      <c r="UXG90" s="94"/>
      <c r="UXH90" s="94"/>
      <c r="UXI90" s="94"/>
      <c r="UXJ90" s="94"/>
      <c r="UXK90" s="94"/>
      <c r="UXL90" s="94"/>
      <c r="UXM90" s="94"/>
      <c r="UXN90" s="94"/>
      <c r="UXO90" s="94"/>
      <c r="UXP90" s="94"/>
      <c r="UXQ90" s="94"/>
      <c r="UXR90" s="94"/>
      <c r="UXS90" s="94"/>
      <c r="UXT90" s="94"/>
      <c r="UXU90" s="94"/>
      <c r="UXV90" s="94"/>
      <c r="UXW90" s="94"/>
      <c r="UXX90" s="94"/>
      <c r="UXY90" s="94"/>
      <c r="UXZ90" s="94"/>
      <c r="UYA90" s="94"/>
      <c r="UYB90" s="94"/>
      <c r="UYC90" s="94"/>
      <c r="UYD90" s="94"/>
      <c r="UYE90" s="94"/>
      <c r="UYF90" s="94"/>
      <c r="UYG90" s="94"/>
      <c r="UYH90" s="94"/>
      <c r="UYI90" s="94"/>
      <c r="UYJ90" s="94"/>
      <c r="UYK90" s="94"/>
      <c r="UYL90" s="94"/>
      <c r="UYM90" s="94"/>
      <c r="UYN90" s="94"/>
      <c r="UYO90" s="94"/>
      <c r="UYP90" s="94"/>
      <c r="UYQ90" s="94"/>
      <c r="UYR90" s="94"/>
      <c r="UYS90" s="94"/>
      <c r="UYT90" s="94"/>
      <c r="UYU90" s="94"/>
      <c r="UYV90" s="94"/>
      <c r="UYW90" s="94"/>
      <c r="UYX90" s="94"/>
      <c r="UYY90" s="94"/>
      <c r="UYZ90" s="94"/>
      <c r="UZA90" s="94"/>
      <c r="UZB90" s="94"/>
      <c r="UZC90" s="94"/>
      <c r="UZD90" s="94"/>
      <c r="UZE90" s="94"/>
      <c r="UZF90" s="94"/>
      <c r="UZG90" s="94"/>
      <c r="UZH90" s="94"/>
      <c r="UZI90" s="94"/>
      <c r="UZJ90" s="94"/>
      <c r="UZK90" s="94"/>
      <c r="UZL90" s="94"/>
      <c r="UZM90" s="94"/>
      <c r="UZN90" s="94"/>
      <c r="UZO90" s="94"/>
      <c r="UZP90" s="94"/>
      <c r="UZQ90" s="94"/>
      <c r="UZR90" s="94"/>
      <c r="UZS90" s="94"/>
      <c r="UZT90" s="94"/>
      <c r="UZU90" s="94"/>
      <c r="UZV90" s="94"/>
      <c r="UZW90" s="94"/>
      <c r="UZX90" s="94"/>
      <c r="UZY90" s="94"/>
      <c r="UZZ90" s="94"/>
      <c r="VAA90" s="94"/>
      <c r="VAB90" s="94"/>
      <c r="VAC90" s="94"/>
      <c r="VAD90" s="94"/>
      <c r="VAE90" s="94"/>
      <c r="VAF90" s="94"/>
      <c r="VAG90" s="94"/>
      <c r="VAH90" s="94"/>
      <c r="VAI90" s="94"/>
      <c r="VAJ90" s="94"/>
      <c r="VAK90" s="94"/>
      <c r="VAL90" s="94"/>
      <c r="VAM90" s="94"/>
      <c r="VAN90" s="94"/>
      <c r="VAO90" s="94"/>
      <c r="VAP90" s="94"/>
      <c r="VAQ90" s="94"/>
      <c r="VAR90" s="94"/>
      <c r="VAS90" s="94"/>
      <c r="VAT90" s="94"/>
      <c r="VAU90" s="94"/>
      <c r="VAV90" s="94"/>
      <c r="VAW90" s="94"/>
      <c r="VAX90" s="94"/>
      <c r="VAY90" s="94"/>
      <c r="VAZ90" s="94"/>
      <c r="VBA90" s="94"/>
      <c r="VBB90" s="94"/>
      <c r="VBC90" s="94"/>
      <c r="VBD90" s="94"/>
      <c r="VBE90" s="94"/>
      <c r="VBF90" s="94"/>
      <c r="VBG90" s="94"/>
      <c r="VBH90" s="94"/>
      <c r="VBI90" s="94"/>
      <c r="VBJ90" s="94"/>
      <c r="VBK90" s="94"/>
      <c r="VBL90" s="94"/>
      <c r="VBM90" s="94"/>
      <c r="VBN90" s="94"/>
      <c r="VBO90" s="94"/>
      <c r="VBP90" s="94"/>
      <c r="VBQ90" s="94"/>
      <c r="VBR90" s="94"/>
      <c r="VBS90" s="94"/>
      <c r="VBT90" s="94"/>
      <c r="VBU90" s="94"/>
      <c r="VBV90" s="94"/>
      <c r="VBW90" s="94"/>
      <c r="VBX90" s="94"/>
      <c r="VBY90" s="94"/>
      <c r="VBZ90" s="94"/>
      <c r="VCA90" s="94"/>
      <c r="VCB90" s="94"/>
      <c r="VCC90" s="94"/>
      <c r="VCD90" s="94"/>
      <c r="VCE90" s="94"/>
      <c r="VCF90" s="94"/>
      <c r="VCG90" s="94"/>
      <c r="VCH90" s="94"/>
      <c r="VCI90" s="94"/>
      <c r="VCJ90" s="94"/>
      <c r="VCK90" s="94"/>
      <c r="VCL90" s="94"/>
      <c r="VCM90" s="94"/>
      <c r="VCN90" s="94"/>
      <c r="VCO90" s="94"/>
      <c r="VCP90" s="94"/>
      <c r="VCQ90" s="94"/>
      <c r="VCR90" s="94"/>
      <c r="VCS90" s="94"/>
      <c r="VCT90" s="94"/>
      <c r="VCU90" s="94"/>
      <c r="VCV90" s="94"/>
      <c r="VCW90" s="94"/>
      <c r="VCX90" s="94"/>
      <c r="VCY90" s="94"/>
      <c r="VCZ90" s="94"/>
      <c r="VDA90" s="94"/>
      <c r="VDB90" s="94"/>
      <c r="VDC90" s="94"/>
      <c r="VDD90" s="94"/>
      <c r="VDE90" s="94"/>
      <c r="VDF90" s="94"/>
      <c r="VDG90" s="94"/>
      <c r="VDH90" s="94"/>
      <c r="VDI90" s="94"/>
      <c r="VDJ90" s="94"/>
      <c r="VDK90" s="94"/>
      <c r="VDL90" s="94"/>
      <c r="VDM90" s="94"/>
      <c r="VDN90" s="94"/>
      <c r="VDO90" s="94"/>
      <c r="VDP90" s="94"/>
      <c r="VDQ90" s="94"/>
      <c r="VDR90" s="94"/>
      <c r="VDS90" s="94"/>
      <c r="VDT90" s="94"/>
      <c r="VDU90" s="94"/>
      <c r="VDV90" s="94"/>
      <c r="VDW90" s="94"/>
      <c r="VDX90" s="94"/>
      <c r="VDY90" s="94"/>
      <c r="VDZ90" s="94"/>
      <c r="VEA90" s="94"/>
      <c r="VEB90" s="94"/>
      <c r="VEC90" s="94"/>
      <c r="VED90" s="94"/>
      <c r="VEE90" s="94"/>
      <c r="VEF90" s="94"/>
      <c r="VEG90" s="94"/>
      <c r="VEH90" s="94"/>
      <c r="VEI90" s="94"/>
      <c r="VEJ90" s="94"/>
      <c r="VEK90" s="94"/>
      <c r="VEL90" s="94"/>
      <c r="VEM90" s="94"/>
      <c r="VEN90" s="94"/>
      <c r="VEO90" s="94"/>
      <c r="VEP90" s="94"/>
      <c r="VEQ90" s="94"/>
      <c r="VER90" s="94"/>
      <c r="VES90" s="94"/>
      <c r="VET90" s="94"/>
      <c r="VEU90" s="94"/>
      <c r="VEV90" s="94"/>
      <c r="VEW90" s="94"/>
      <c r="VEX90" s="94"/>
      <c r="VEY90" s="94"/>
      <c r="VEZ90" s="94"/>
      <c r="VFA90" s="94"/>
      <c r="VFB90" s="94"/>
      <c r="VFC90" s="94"/>
      <c r="VFD90" s="94"/>
      <c r="VFE90" s="94"/>
      <c r="VFF90" s="94"/>
      <c r="VFG90" s="94"/>
      <c r="VFH90" s="94"/>
      <c r="VFI90" s="94"/>
      <c r="VFJ90" s="94"/>
      <c r="VFK90" s="94"/>
      <c r="VFL90" s="94"/>
      <c r="VFM90" s="94"/>
      <c r="VFN90" s="94"/>
      <c r="VFO90" s="94"/>
      <c r="VFP90" s="94"/>
      <c r="VFQ90" s="94"/>
      <c r="VFR90" s="94"/>
      <c r="VFS90" s="94"/>
      <c r="VFT90" s="94"/>
      <c r="VFU90" s="94"/>
      <c r="VFV90" s="94"/>
      <c r="VFW90" s="94"/>
      <c r="VFX90" s="94"/>
      <c r="VFY90" s="94"/>
      <c r="VFZ90" s="94"/>
      <c r="VGA90" s="94"/>
      <c r="VGB90" s="94"/>
      <c r="VGC90" s="94"/>
      <c r="VGD90" s="94"/>
      <c r="VGE90" s="94"/>
      <c r="VGF90" s="94"/>
      <c r="VGG90" s="94"/>
      <c r="VGH90" s="94"/>
      <c r="VGI90" s="94"/>
      <c r="VGJ90" s="94"/>
      <c r="VGK90" s="94"/>
      <c r="VGL90" s="94"/>
      <c r="VGM90" s="94"/>
      <c r="VGN90" s="94"/>
      <c r="VGO90" s="94"/>
      <c r="VGP90" s="94"/>
      <c r="VGQ90" s="94"/>
      <c r="VGR90" s="94"/>
      <c r="VGS90" s="94"/>
      <c r="VGT90" s="94"/>
      <c r="VGU90" s="94"/>
      <c r="VGV90" s="94"/>
      <c r="VGW90" s="94"/>
      <c r="VGX90" s="94"/>
      <c r="VGY90" s="94"/>
      <c r="VGZ90" s="94"/>
      <c r="VHA90" s="94"/>
      <c r="VHB90" s="94"/>
      <c r="VHC90" s="94"/>
      <c r="VHD90" s="94"/>
      <c r="VHE90" s="94"/>
      <c r="VHF90" s="94"/>
      <c r="VHG90" s="94"/>
      <c r="VHH90" s="94"/>
      <c r="VHI90" s="94"/>
      <c r="VHJ90" s="94"/>
      <c r="VHK90" s="94"/>
      <c r="VHL90" s="94"/>
      <c r="VHM90" s="94"/>
      <c r="VHN90" s="94"/>
      <c r="VHO90" s="94"/>
      <c r="VHP90" s="94"/>
      <c r="VHQ90" s="94"/>
      <c r="VHR90" s="94"/>
      <c r="VHS90" s="94"/>
      <c r="VHT90" s="94"/>
      <c r="VHU90" s="94"/>
      <c r="VHV90" s="94"/>
      <c r="VHW90" s="94"/>
      <c r="VHX90" s="94"/>
      <c r="VHY90" s="94"/>
      <c r="VHZ90" s="94"/>
      <c r="VIA90" s="94"/>
      <c r="VIB90" s="94"/>
      <c r="VIC90" s="94"/>
      <c r="VID90" s="94"/>
      <c r="VIE90" s="94"/>
      <c r="VIF90" s="94"/>
      <c r="VIG90" s="94"/>
      <c r="VIH90" s="94"/>
      <c r="VII90" s="94"/>
      <c r="VIJ90" s="94"/>
      <c r="VIK90" s="94"/>
      <c r="VIL90" s="94"/>
      <c r="VIM90" s="94"/>
      <c r="VIN90" s="94"/>
      <c r="VIO90" s="94"/>
      <c r="VIP90" s="94"/>
      <c r="VIQ90" s="94"/>
      <c r="VIR90" s="94"/>
      <c r="VIS90" s="94"/>
      <c r="VIT90" s="94"/>
      <c r="VIU90" s="94"/>
      <c r="VIV90" s="94"/>
      <c r="VIW90" s="94"/>
      <c r="VIX90" s="94"/>
      <c r="VIY90" s="94"/>
      <c r="VIZ90" s="94"/>
      <c r="VJA90" s="94"/>
      <c r="VJB90" s="94"/>
      <c r="VJC90" s="94"/>
      <c r="VJD90" s="94"/>
      <c r="VJE90" s="94"/>
      <c r="VJF90" s="94"/>
      <c r="VJG90" s="94"/>
      <c r="VJH90" s="94"/>
      <c r="VJI90" s="94"/>
      <c r="VJJ90" s="94"/>
      <c r="VJK90" s="94"/>
      <c r="VJL90" s="94"/>
      <c r="VJM90" s="94"/>
      <c r="VJN90" s="94"/>
      <c r="VJO90" s="94"/>
      <c r="VJP90" s="94"/>
      <c r="VJQ90" s="94"/>
      <c r="VJR90" s="94"/>
      <c r="VJS90" s="94"/>
      <c r="VJT90" s="94"/>
      <c r="VJU90" s="94"/>
      <c r="VJV90" s="94"/>
      <c r="VJW90" s="94"/>
      <c r="VJX90" s="94"/>
      <c r="VJY90" s="94"/>
      <c r="VJZ90" s="94"/>
      <c r="VKA90" s="94"/>
      <c r="VKB90" s="94"/>
      <c r="VKC90" s="94"/>
      <c r="VKD90" s="94"/>
      <c r="VKE90" s="94"/>
      <c r="VKF90" s="94"/>
      <c r="VKG90" s="94"/>
      <c r="VKH90" s="94"/>
      <c r="VKI90" s="94"/>
      <c r="VKJ90" s="94"/>
      <c r="VKK90" s="94"/>
      <c r="VKL90" s="94"/>
      <c r="VKM90" s="94"/>
      <c r="VKN90" s="94"/>
      <c r="VKO90" s="94"/>
      <c r="VKP90" s="94"/>
      <c r="VKQ90" s="94"/>
      <c r="VKR90" s="94"/>
      <c r="VKS90" s="94"/>
      <c r="VKT90" s="94"/>
      <c r="VKU90" s="94"/>
      <c r="VKV90" s="94"/>
      <c r="VKW90" s="94"/>
      <c r="VKX90" s="94"/>
      <c r="VKY90" s="94"/>
      <c r="VKZ90" s="94"/>
      <c r="VLA90" s="94"/>
      <c r="VLB90" s="94"/>
      <c r="VLC90" s="94"/>
      <c r="VLD90" s="94"/>
      <c r="VLE90" s="94"/>
      <c r="VLF90" s="94"/>
      <c r="VLG90" s="94"/>
      <c r="VLH90" s="94"/>
      <c r="VLI90" s="94"/>
      <c r="VLJ90" s="94"/>
      <c r="VLK90" s="94"/>
      <c r="VLL90" s="94"/>
      <c r="VLM90" s="94"/>
      <c r="VLN90" s="94"/>
      <c r="VLO90" s="94"/>
      <c r="VLP90" s="94"/>
      <c r="VLQ90" s="94"/>
      <c r="VLR90" s="94"/>
      <c r="VLS90" s="94"/>
      <c r="VLT90" s="94"/>
      <c r="VLU90" s="94"/>
      <c r="VLV90" s="94"/>
      <c r="VLW90" s="94"/>
      <c r="VLX90" s="94"/>
      <c r="VLY90" s="94"/>
      <c r="VLZ90" s="94"/>
      <c r="VMA90" s="94"/>
      <c r="VMB90" s="94"/>
      <c r="VMC90" s="94"/>
      <c r="VMD90" s="94"/>
      <c r="VME90" s="94"/>
      <c r="VMF90" s="94"/>
      <c r="VMG90" s="94"/>
      <c r="VMH90" s="94"/>
      <c r="VMI90" s="94"/>
      <c r="VMJ90" s="94"/>
      <c r="VMK90" s="94"/>
      <c r="VML90" s="94"/>
      <c r="VMM90" s="94"/>
      <c r="VMN90" s="94"/>
      <c r="VMO90" s="94"/>
      <c r="VMP90" s="94"/>
      <c r="VMQ90" s="94"/>
      <c r="VMR90" s="94"/>
      <c r="VMS90" s="94"/>
      <c r="VMT90" s="94"/>
      <c r="VMU90" s="94"/>
      <c r="VMV90" s="94"/>
      <c r="VMW90" s="94"/>
      <c r="VMX90" s="94"/>
      <c r="VMY90" s="94"/>
      <c r="VMZ90" s="94"/>
      <c r="VNA90" s="94"/>
      <c r="VNB90" s="94"/>
      <c r="VNC90" s="94"/>
      <c r="VND90" s="94"/>
      <c r="VNE90" s="94"/>
      <c r="VNF90" s="94"/>
      <c r="VNG90" s="94"/>
      <c r="VNH90" s="94"/>
      <c r="VNI90" s="94"/>
      <c r="VNJ90" s="94"/>
      <c r="VNK90" s="94"/>
      <c r="VNL90" s="94"/>
      <c r="VNM90" s="94"/>
      <c r="VNN90" s="94"/>
      <c r="VNO90" s="94"/>
      <c r="VNP90" s="94"/>
      <c r="VNQ90" s="94"/>
      <c r="VNR90" s="94"/>
      <c r="VNS90" s="94"/>
      <c r="VNT90" s="94"/>
      <c r="VNU90" s="94"/>
      <c r="VNV90" s="94"/>
      <c r="VNW90" s="94"/>
      <c r="VNX90" s="94"/>
      <c r="VNY90" s="94"/>
      <c r="VNZ90" s="94"/>
      <c r="VOA90" s="94"/>
      <c r="VOB90" s="94"/>
      <c r="VOC90" s="94"/>
      <c r="VOD90" s="94"/>
      <c r="VOE90" s="94"/>
      <c r="VOF90" s="94"/>
      <c r="VOG90" s="94"/>
      <c r="VOH90" s="94"/>
      <c r="VOI90" s="94"/>
      <c r="VOJ90" s="94"/>
      <c r="VOK90" s="94"/>
      <c r="VOL90" s="94"/>
      <c r="VOM90" s="94"/>
      <c r="VON90" s="94"/>
      <c r="VOO90" s="94"/>
      <c r="VOP90" s="94"/>
      <c r="VOQ90" s="94"/>
      <c r="VOR90" s="94"/>
      <c r="VOS90" s="94"/>
      <c r="VOT90" s="94"/>
      <c r="VOU90" s="94"/>
      <c r="VOV90" s="94"/>
      <c r="VOW90" s="94"/>
      <c r="VOX90" s="94"/>
      <c r="VOY90" s="94"/>
      <c r="VOZ90" s="94"/>
      <c r="VPA90" s="94"/>
      <c r="VPB90" s="94"/>
      <c r="VPC90" s="94"/>
      <c r="VPD90" s="94"/>
      <c r="VPE90" s="94"/>
      <c r="VPF90" s="94"/>
      <c r="VPG90" s="94"/>
      <c r="VPH90" s="94"/>
      <c r="VPI90" s="94"/>
      <c r="VPJ90" s="94"/>
      <c r="VPK90" s="94"/>
      <c r="VPL90" s="94"/>
      <c r="VPM90" s="94"/>
      <c r="VPN90" s="94"/>
      <c r="VPO90" s="94"/>
      <c r="VPP90" s="94"/>
      <c r="VPQ90" s="94"/>
      <c r="VPR90" s="94"/>
      <c r="VPS90" s="94"/>
      <c r="VPT90" s="94"/>
      <c r="VPU90" s="94"/>
      <c r="VPV90" s="94"/>
      <c r="VPW90" s="94"/>
      <c r="VPX90" s="94"/>
      <c r="VPY90" s="94"/>
      <c r="VPZ90" s="94"/>
      <c r="VQA90" s="94"/>
      <c r="VQB90" s="94"/>
      <c r="VQC90" s="94"/>
      <c r="VQD90" s="94"/>
      <c r="VQE90" s="94"/>
      <c r="VQF90" s="94"/>
      <c r="VQG90" s="94"/>
      <c r="VQH90" s="94"/>
      <c r="VQI90" s="94"/>
      <c r="VQJ90" s="94"/>
      <c r="VQK90" s="94"/>
      <c r="VQL90" s="94"/>
      <c r="VQM90" s="94"/>
      <c r="VQN90" s="94"/>
      <c r="VQO90" s="94"/>
      <c r="VQP90" s="94"/>
      <c r="VQQ90" s="94"/>
      <c r="VQR90" s="94"/>
      <c r="VQS90" s="94"/>
      <c r="VQT90" s="94"/>
      <c r="VQU90" s="94"/>
      <c r="VQV90" s="94"/>
      <c r="VQW90" s="94"/>
      <c r="VQX90" s="94"/>
      <c r="VQY90" s="94"/>
      <c r="VQZ90" s="94"/>
      <c r="VRA90" s="94"/>
      <c r="VRB90" s="94"/>
      <c r="VRC90" s="94"/>
      <c r="VRD90" s="94"/>
      <c r="VRE90" s="94"/>
      <c r="VRF90" s="94"/>
      <c r="VRG90" s="94"/>
      <c r="VRH90" s="94"/>
      <c r="VRI90" s="94"/>
      <c r="VRJ90" s="94"/>
      <c r="VRK90" s="94"/>
      <c r="VRL90" s="94"/>
      <c r="VRM90" s="94"/>
      <c r="VRN90" s="94"/>
      <c r="VRO90" s="94"/>
      <c r="VRP90" s="94"/>
      <c r="VRQ90" s="94"/>
      <c r="VRR90" s="94"/>
      <c r="VRS90" s="94"/>
      <c r="VRT90" s="94"/>
      <c r="VRU90" s="94"/>
      <c r="VRV90" s="94"/>
      <c r="VRW90" s="94"/>
      <c r="VRX90" s="94"/>
      <c r="VRY90" s="94"/>
      <c r="VRZ90" s="94"/>
      <c r="VSA90" s="94"/>
      <c r="VSB90" s="94"/>
      <c r="VSC90" s="94"/>
      <c r="VSD90" s="94"/>
      <c r="VSE90" s="94"/>
      <c r="VSF90" s="94"/>
      <c r="VSG90" s="94"/>
      <c r="VSH90" s="94"/>
      <c r="VSI90" s="94"/>
      <c r="VSJ90" s="94"/>
      <c r="VSK90" s="94"/>
      <c r="VSL90" s="94"/>
      <c r="VSM90" s="94"/>
      <c r="VSN90" s="94"/>
      <c r="VSO90" s="94"/>
      <c r="VSP90" s="94"/>
      <c r="VSQ90" s="94"/>
      <c r="VSR90" s="94"/>
      <c r="VSS90" s="94"/>
      <c r="VST90" s="94"/>
      <c r="VSU90" s="94"/>
      <c r="VSV90" s="94"/>
      <c r="VSW90" s="94"/>
      <c r="VSX90" s="94"/>
      <c r="VSY90" s="94"/>
      <c r="VSZ90" s="94"/>
      <c r="VTA90" s="94"/>
      <c r="VTB90" s="94"/>
      <c r="VTC90" s="94"/>
      <c r="VTD90" s="94"/>
      <c r="VTE90" s="94"/>
      <c r="VTF90" s="94"/>
      <c r="VTG90" s="94"/>
      <c r="VTH90" s="94"/>
      <c r="VTI90" s="94"/>
      <c r="VTJ90" s="94"/>
      <c r="VTK90" s="94"/>
      <c r="VTL90" s="94"/>
      <c r="VTM90" s="94"/>
      <c r="VTN90" s="94"/>
      <c r="VTO90" s="94"/>
      <c r="VTP90" s="94"/>
      <c r="VTQ90" s="94"/>
      <c r="VTR90" s="94"/>
      <c r="VTS90" s="94"/>
      <c r="VTT90" s="94"/>
      <c r="VTU90" s="94"/>
      <c r="VTV90" s="94"/>
      <c r="VTW90" s="94"/>
      <c r="VTX90" s="94"/>
      <c r="VTY90" s="94"/>
      <c r="VTZ90" s="94"/>
      <c r="VUA90" s="94"/>
      <c r="VUB90" s="94"/>
      <c r="VUC90" s="94"/>
      <c r="VUD90" s="94"/>
      <c r="VUE90" s="94"/>
      <c r="VUF90" s="94"/>
      <c r="VUG90" s="94"/>
      <c r="VUH90" s="94"/>
      <c r="VUI90" s="94"/>
      <c r="VUJ90" s="94"/>
      <c r="VUK90" s="94"/>
      <c r="VUL90" s="94"/>
      <c r="VUM90" s="94"/>
      <c r="VUN90" s="94"/>
      <c r="VUO90" s="94"/>
      <c r="VUP90" s="94"/>
      <c r="VUQ90" s="94"/>
      <c r="VUR90" s="94"/>
      <c r="VUS90" s="94"/>
      <c r="VUT90" s="94"/>
      <c r="VUU90" s="94"/>
      <c r="VUV90" s="94"/>
      <c r="VUW90" s="94"/>
      <c r="VUX90" s="94"/>
      <c r="VUY90" s="94"/>
      <c r="VUZ90" s="94"/>
      <c r="VVA90" s="94"/>
      <c r="VVB90" s="94"/>
      <c r="VVC90" s="94"/>
      <c r="VVD90" s="94"/>
      <c r="VVE90" s="94"/>
      <c r="VVF90" s="94"/>
      <c r="VVG90" s="94"/>
      <c r="VVH90" s="94"/>
      <c r="VVI90" s="94"/>
      <c r="VVJ90" s="94"/>
      <c r="VVK90" s="94"/>
      <c r="VVL90" s="94"/>
      <c r="VVM90" s="94"/>
      <c r="VVN90" s="94"/>
      <c r="VVO90" s="94"/>
      <c r="VVP90" s="94"/>
      <c r="VVQ90" s="94"/>
      <c r="VVR90" s="94"/>
      <c r="VVS90" s="94"/>
      <c r="VVT90" s="94"/>
      <c r="VVU90" s="94"/>
      <c r="VVV90" s="94"/>
      <c r="VVW90" s="94"/>
      <c r="VVX90" s="94"/>
      <c r="VVY90" s="94"/>
      <c r="VVZ90" s="94"/>
      <c r="VWA90" s="94"/>
      <c r="VWB90" s="94"/>
      <c r="VWC90" s="94"/>
      <c r="VWD90" s="94"/>
      <c r="VWE90" s="94"/>
      <c r="VWF90" s="94"/>
      <c r="VWG90" s="94"/>
      <c r="VWH90" s="94"/>
      <c r="VWI90" s="94"/>
      <c r="VWJ90" s="94"/>
      <c r="VWK90" s="94"/>
      <c r="VWL90" s="94"/>
      <c r="VWM90" s="94"/>
      <c r="VWN90" s="94"/>
      <c r="VWO90" s="94"/>
      <c r="VWP90" s="94"/>
      <c r="VWQ90" s="94"/>
      <c r="VWR90" s="94"/>
      <c r="VWS90" s="94"/>
      <c r="VWT90" s="94"/>
      <c r="VWU90" s="94"/>
      <c r="VWV90" s="94"/>
      <c r="VWW90" s="94"/>
      <c r="VWX90" s="94"/>
      <c r="VWY90" s="94"/>
      <c r="VWZ90" s="94"/>
      <c r="VXA90" s="94"/>
      <c r="VXB90" s="94"/>
      <c r="VXC90" s="94"/>
      <c r="VXD90" s="94"/>
      <c r="VXE90" s="94"/>
      <c r="VXF90" s="94"/>
      <c r="VXG90" s="94"/>
      <c r="VXH90" s="94"/>
      <c r="VXI90" s="94"/>
      <c r="VXJ90" s="94"/>
      <c r="VXK90" s="94"/>
      <c r="VXL90" s="94"/>
      <c r="VXM90" s="94"/>
      <c r="VXN90" s="94"/>
      <c r="VXO90" s="94"/>
      <c r="VXP90" s="94"/>
      <c r="VXQ90" s="94"/>
      <c r="VXR90" s="94"/>
      <c r="VXS90" s="94"/>
      <c r="VXT90" s="94"/>
      <c r="VXU90" s="94"/>
      <c r="VXV90" s="94"/>
      <c r="VXW90" s="94"/>
      <c r="VXX90" s="94"/>
      <c r="VXY90" s="94"/>
      <c r="VXZ90" s="94"/>
      <c r="VYA90" s="94"/>
      <c r="VYB90" s="94"/>
      <c r="VYC90" s="94"/>
      <c r="VYD90" s="94"/>
      <c r="VYE90" s="94"/>
      <c r="VYF90" s="94"/>
      <c r="VYG90" s="94"/>
      <c r="VYH90" s="94"/>
      <c r="VYI90" s="94"/>
      <c r="VYJ90" s="94"/>
      <c r="VYK90" s="94"/>
      <c r="VYL90" s="94"/>
      <c r="VYM90" s="94"/>
      <c r="VYN90" s="94"/>
      <c r="VYO90" s="94"/>
      <c r="VYP90" s="94"/>
      <c r="VYQ90" s="94"/>
      <c r="VYR90" s="94"/>
      <c r="VYS90" s="94"/>
      <c r="VYT90" s="94"/>
      <c r="VYU90" s="94"/>
      <c r="VYV90" s="94"/>
      <c r="VYW90" s="94"/>
      <c r="VYX90" s="94"/>
      <c r="VYY90" s="94"/>
      <c r="VYZ90" s="94"/>
      <c r="VZA90" s="94"/>
      <c r="VZB90" s="94"/>
      <c r="VZC90" s="94"/>
      <c r="VZD90" s="94"/>
      <c r="VZE90" s="94"/>
      <c r="VZF90" s="94"/>
      <c r="VZG90" s="94"/>
      <c r="VZH90" s="94"/>
      <c r="VZI90" s="94"/>
      <c r="VZJ90" s="94"/>
      <c r="VZK90" s="94"/>
      <c r="VZL90" s="94"/>
      <c r="VZM90" s="94"/>
      <c r="VZN90" s="94"/>
      <c r="VZO90" s="94"/>
      <c r="VZP90" s="94"/>
      <c r="VZQ90" s="94"/>
      <c r="VZR90" s="94"/>
      <c r="VZS90" s="94"/>
      <c r="VZT90" s="94"/>
      <c r="VZU90" s="94"/>
      <c r="VZV90" s="94"/>
      <c r="VZW90" s="94"/>
      <c r="VZX90" s="94"/>
      <c r="VZY90" s="94"/>
      <c r="VZZ90" s="94"/>
      <c r="WAA90" s="94"/>
      <c r="WAB90" s="94"/>
      <c r="WAC90" s="94"/>
      <c r="WAD90" s="94"/>
      <c r="WAE90" s="94"/>
      <c r="WAF90" s="94"/>
      <c r="WAG90" s="94"/>
      <c r="WAH90" s="94"/>
      <c r="WAI90" s="94"/>
      <c r="WAJ90" s="94"/>
      <c r="WAK90" s="94"/>
      <c r="WAL90" s="94"/>
      <c r="WAM90" s="94"/>
      <c r="WAN90" s="94"/>
      <c r="WAO90" s="94"/>
      <c r="WAP90" s="94"/>
      <c r="WAQ90" s="94"/>
      <c r="WAR90" s="94"/>
      <c r="WAS90" s="94"/>
      <c r="WAT90" s="94"/>
      <c r="WAU90" s="94"/>
      <c r="WAV90" s="94"/>
      <c r="WAW90" s="94"/>
      <c r="WAX90" s="94"/>
      <c r="WAY90" s="94"/>
      <c r="WAZ90" s="94"/>
      <c r="WBA90" s="94"/>
      <c r="WBB90" s="94"/>
      <c r="WBC90" s="94"/>
      <c r="WBD90" s="94"/>
      <c r="WBE90" s="94"/>
      <c r="WBF90" s="94"/>
      <c r="WBG90" s="94"/>
      <c r="WBH90" s="94"/>
      <c r="WBI90" s="94"/>
      <c r="WBJ90" s="94"/>
      <c r="WBK90" s="94"/>
      <c r="WBL90" s="94"/>
      <c r="WBM90" s="94"/>
      <c r="WBN90" s="94"/>
      <c r="WBO90" s="94"/>
      <c r="WBP90" s="94"/>
      <c r="WBQ90" s="94"/>
      <c r="WBR90" s="94"/>
      <c r="WBS90" s="94"/>
      <c r="WBT90" s="94"/>
      <c r="WBU90" s="94"/>
      <c r="WBV90" s="94"/>
      <c r="WBW90" s="94"/>
      <c r="WBX90" s="94"/>
      <c r="WBY90" s="94"/>
      <c r="WBZ90" s="94"/>
      <c r="WCA90" s="94"/>
      <c r="WCB90" s="94"/>
      <c r="WCC90" s="94"/>
      <c r="WCD90" s="94"/>
      <c r="WCE90" s="94"/>
      <c r="WCF90" s="94"/>
      <c r="WCG90" s="94"/>
      <c r="WCH90" s="94"/>
      <c r="WCI90" s="94"/>
      <c r="WCJ90" s="94"/>
      <c r="WCK90" s="94"/>
      <c r="WCL90" s="94"/>
      <c r="WCM90" s="94"/>
      <c r="WCN90" s="94"/>
      <c r="WCO90" s="94"/>
      <c r="WCP90" s="94"/>
      <c r="WCQ90" s="94"/>
      <c r="WCR90" s="94"/>
      <c r="WCS90" s="94"/>
      <c r="WCT90" s="94"/>
      <c r="WCU90" s="94"/>
      <c r="WCV90" s="94"/>
      <c r="WCW90" s="94"/>
      <c r="WCX90" s="94"/>
      <c r="WCY90" s="94"/>
      <c r="WCZ90" s="94"/>
      <c r="WDA90" s="94"/>
      <c r="WDB90" s="94"/>
      <c r="WDC90" s="94"/>
      <c r="WDD90" s="94"/>
      <c r="WDE90" s="94"/>
      <c r="WDF90" s="94"/>
      <c r="WDG90" s="94"/>
      <c r="WDH90" s="94"/>
      <c r="WDI90" s="94"/>
      <c r="WDJ90" s="94"/>
      <c r="WDK90" s="94"/>
      <c r="WDL90" s="94"/>
      <c r="WDM90" s="94"/>
      <c r="WDN90" s="94"/>
      <c r="WDO90" s="94"/>
      <c r="WDP90" s="94"/>
      <c r="WDQ90" s="94"/>
      <c r="WDR90" s="94"/>
      <c r="WDS90" s="94"/>
      <c r="WDT90" s="94"/>
      <c r="WDU90" s="94"/>
      <c r="WDV90" s="94"/>
      <c r="WDW90" s="94"/>
      <c r="WDX90" s="94"/>
      <c r="WDY90" s="94"/>
      <c r="WDZ90" s="94"/>
      <c r="WEA90" s="94"/>
      <c r="WEB90" s="94"/>
      <c r="WEC90" s="94"/>
      <c r="WED90" s="94"/>
      <c r="WEE90" s="94"/>
      <c r="WEF90" s="94"/>
      <c r="WEG90" s="94"/>
      <c r="WEH90" s="94"/>
      <c r="WEI90" s="94"/>
      <c r="WEJ90" s="94"/>
      <c r="WEK90" s="94"/>
      <c r="WEL90" s="94"/>
      <c r="WEM90" s="94"/>
      <c r="WEN90" s="94"/>
      <c r="WEO90" s="94"/>
      <c r="WEP90" s="94"/>
      <c r="WEQ90" s="94"/>
      <c r="WER90" s="94"/>
      <c r="WES90" s="94"/>
      <c r="WET90" s="94"/>
      <c r="WEU90" s="94"/>
      <c r="WEV90" s="94"/>
      <c r="WEW90" s="94"/>
      <c r="WEX90" s="94"/>
      <c r="WEY90" s="94"/>
      <c r="WEZ90" s="94"/>
      <c r="WFA90" s="94"/>
      <c r="WFB90" s="94"/>
      <c r="WFC90" s="94"/>
      <c r="WFD90" s="94"/>
      <c r="WFE90" s="94"/>
      <c r="WFF90" s="94"/>
      <c r="WFG90" s="94"/>
      <c r="WFH90" s="94"/>
      <c r="WFI90" s="94"/>
      <c r="WFJ90" s="94"/>
      <c r="WFK90" s="94"/>
      <c r="WFL90" s="94"/>
      <c r="WFM90" s="94"/>
      <c r="WFN90" s="94"/>
      <c r="WFO90" s="94"/>
      <c r="WFP90" s="94"/>
      <c r="WFQ90" s="94"/>
      <c r="WFR90" s="94"/>
      <c r="WFS90" s="94"/>
      <c r="WFT90" s="94"/>
      <c r="WFU90" s="94"/>
      <c r="WFV90" s="94"/>
      <c r="WFW90" s="94"/>
      <c r="WFX90" s="94"/>
      <c r="WFY90" s="94"/>
      <c r="WFZ90" s="94"/>
      <c r="WGA90" s="94"/>
      <c r="WGB90" s="94"/>
      <c r="WGC90" s="94"/>
      <c r="WGD90" s="94"/>
      <c r="WGE90" s="94"/>
      <c r="WGF90" s="94"/>
      <c r="WGG90" s="94"/>
      <c r="WGH90" s="94"/>
      <c r="WGI90" s="94"/>
      <c r="WGJ90" s="94"/>
      <c r="WGK90" s="94"/>
      <c r="WGL90" s="94"/>
      <c r="WGM90" s="94"/>
      <c r="WGN90" s="94"/>
      <c r="WGO90" s="94"/>
      <c r="WGP90" s="94"/>
      <c r="WGQ90" s="94"/>
      <c r="WGR90" s="94"/>
      <c r="WGS90" s="94"/>
      <c r="WGT90" s="94"/>
      <c r="WGU90" s="94"/>
      <c r="WGV90" s="94"/>
      <c r="WGW90" s="94"/>
      <c r="WGX90" s="94"/>
      <c r="WGY90" s="94"/>
      <c r="WGZ90" s="94"/>
      <c r="WHA90" s="94"/>
      <c r="WHB90" s="94"/>
      <c r="WHC90" s="94"/>
      <c r="WHD90" s="94"/>
      <c r="WHE90" s="94"/>
      <c r="WHF90" s="94"/>
      <c r="WHG90" s="94"/>
      <c r="WHH90" s="94"/>
      <c r="WHI90" s="94"/>
      <c r="WHJ90" s="94"/>
      <c r="WHK90" s="94"/>
      <c r="WHL90" s="94"/>
      <c r="WHM90" s="94"/>
      <c r="WHN90" s="94"/>
      <c r="WHO90" s="94"/>
      <c r="WHP90" s="94"/>
      <c r="WHQ90" s="94"/>
      <c r="WHR90" s="94"/>
      <c r="WHS90" s="94"/>
      <c r="WHT90" s="94"/>
      <c r="WHU90" s="94"/>
      <c r="WHV90" s="94"/>
      <c r="WHW90" s="94"/>
      <c r="WHX90" s="94"/>
      <c r="WHY90" s="94"/>
      <c r="WHZ90" s="94"/>
      <c r="WIA90" s="94"/>
      <c r="WIB90" s="94"/>
      <c r="WIC90" s="94"/>
      <c r="WID90" s="94"/>
      <c r="WIE90" s="94"/>
      <c r="WIF90" s="94"/>
      <c r="WIG90" s="94"/>
      <c r="WIH90" s="94"/>
      <c r="WII90" s="94"/>
      <c r="WIJ90" s="94"/>
      <c r="WIK90" s="94"/>
      <c r="WIL90" s="94"/>
      <c r="WIM90" s="94"/>
      <c r="WIN90" s="94"/>
      <c r="WIO90" s="94"/>
      <c r="WIP90" s="94"/>
      <c r="WIQ90" s="94"/>
      <c r="WIR90" s="94"/>
      <c r="WIS90" s="94"/>
      <c r="WIT90" s="94"/>
      <c r="WIU90" s="94"/>
      <c r="WIV90" s="94"/>
      <c r="WIW90" s="94"/>
      <c r="WIX90" s="94"/>
      <c r="WIY90" s="94"/>
      <c r="WIZ90" s="94"/>
      <c r="WJA90" s="94"/>
      <c r="WJB90" s="94"/>
      <c r="WJC90" s="94"/>
      <c r="WJD90" s="94"/>
      <c r="WJE90" s="94"/>
      <c r="WJF90" s="94"/>
      <c r="WJG90" s="94"/>
      <c r="WJH90" s="94"/>
      <c r="WJI90" s="94"/>
      <c r="WJJ90" s="94"/>
      <c r="WJK90" s="94"/>
      <c r="WJL90" s="94"/>
      <c r="WJM90" s="94"/>
      <c r="WJN90" s="94"/>
      <c r="WJO90" s="94"/>
      <c r="WJP90" s="94"/>
      <c r="WJQ90" s="94"/>
      <c r="WJR90" s="94"/>
      <c r="WJS90" s="94"/>
      <c r="WJT90" s="94"/>
      <c r="WJU90" s="94"/>
      <c r="WJV90" s="94"/>
      <c r="WJW90" s="94"/>
      <c r="WJX90" s="94"/>
      <c r="WJY90" s="94"/>
      <c r="WJZ90" s="94"/>
      <c r="WKA90" s="94"/>
      <c r="WKB90" s="94"/>
      <c r="WKC90" s="94"/>
      <c r="WKD90" s="94"/>
      <c r="WKE90" s="94"/>
      <c r="WKF90" s="94"/>
      <c r="WKG90" s="94"/>
      <c r="WKH90" s="94"/>
      <c r="WKI90" s="94"/>
      <c r="WKJ90" s="94"/>
      <c r="WKK90" s="94"/>
      <c r="WKL90" s="94"/>
      <c r="WKM90" s="94"/>
      <c r="WKN90" s="94"/>
      <c r="WKO90" s="94"/>
      <c r="WKP90" s="94"/>
      <c r="WKQ90" s="94"/>
      <c r="WKR90" s="94"/>
      <c r="WKS90" s="94"/>
      <c r="WKT90" s="94"/>
      <c r="WKU90" s="94"/>
      <c r="WKV90" s="94"/>
      <c r="WKW90" s="94"/>
      <c r="WKX90" s="94"/>
      <c r="WKY90" s="94"/>
      <c r="WKZ90" s="94"/>
      <c r="WLA90" s="94"/>
      <c r="WLB90" s="94"/>
      <c r="WLC90" s="94"/>
      <c r="WLD90" s="94"/>
      <c r="WLE90" s="94"/>
      <c r="WLF90" s="94"/>
      <c r="WLG90" s="94"/>
      <c r="WLH90" s="94"/>
      <c r="WLI90" s="94"/>
      <c r="WLJ90" s="94"/>
      <c r="WLK90" s="94"/>
      <c r="WLL90" s="94"/>
      <c r="WLM90" s="94"/>
      <c r="WLN90" s="94"/>
      <c r="WLO90" s="94"/>
      <c r="WLP90" s="94"/>
      <c r="WLQ90" s="94"/>
      <c r="WLR90" s="94"/>
      <c r="WLS90" s="94"/>
      <c r="WLT90" s="94"/>
      <c r="WLU90" s="94"/>
      <c r="WLV90" s="94"/>
      <c r="WLW90" s="94"/>
      <c r="WLX90" s="94"/>
      <c r="WLY90" s="94"/>
      <c r="WLZ90" s="94"/>
      <c r="WMA90" s="94"/>
      <c r="WMB90" s="94"/>
      <c r="WMC90" s="94"/>
      <c r="WMD90" s="94"/>
      <c r="WME90" s="94"/>
      <c r="WMF90" s="94"/>
      <c r="WMG90" s="94"/>
      <c r="WMH90" s="94"/>
      <c r="WMI90" s="94"/>
      <c r="WMJ90" s="94"/>
      <c r="WMK90" s="94"/>
      <c r="WML90" s="94"/>
      <c r="WMM90" s="94"/>
      <c r="WMN90" s="94"/>
      <c r="WMO90" s="94"/>
      <c r="WMP90" s="94"/>
      <c r="WMQ90" s="94"/>
      <c r="WMR90" s="94"/>
      <c r="WMS90" s="94"/>
      <c r="WMT90" s="94"/>
      <c r="WMU90" s="94"/>
      <c r="WMV90" s="94"/>
      <c r="WMW90" s="94"/>
      <c r="WMX90" s="94"/>
      <c r="WMY90" s="94"/>
      <c r="WMZ90" s="94"/>
      <c r="WNA90" s="94"/>
      <c r="WNB90" s="94"/>
      <c r="WNC90" s="94"/>
      <c r="WND90" s="94"/>
      <c r="WNE90" s="94"/>
      <c r="WNF90" s="94"/>
      <c r="WNG90" s="94"/>
      <c r="WNH90" s="94"/>
      <c r="WNI90" s="94"/>
      <c r="WNJ90" s="94"/>
      <c r="WNK90" s="94"/>
      <c r="WNL90" s="94"/>
      <c r="WNM90" s="94"/>
      <c r="WNN90" s="94"/>
      <c r="WNO90" s="94"/>
      <c r="WNP90" s="94"/>
      <c r="WNQ90" s="94"/>
      <c r="WNR90" s="94"/>
      <c r="WNS90" s="94"/>
      <c r="WNT90" s="94"/>
      <c r="WNU90" s="94"/>
      <c r="WNV90" s="94"/>
      <c r="WNW90" s="94"/>
      <c r="WNX90" s="94"/>
      <c r="WNY90" s="94"/>
      <c r="WNZ90" s="94"/>
      <c r="WOA90" s="94"/>
      <c r="WOB90" s="94"/>
      <c r="WOC90" s="94"/>
      <c r="WOD90" s="94"/>
      <c r="WOE90" s="94"/>
      <c r="WOF90" s="94"/>
      <c r="WOG90" s="94"/>
      <c r="WOH90" s="94"/>
      <c r="WOI90" s="94"/>
      <c r="WOJ90" s="94"/>
      <c r="WOK90" s="94"/>
      <c r="WOL90" s="94"/>
      <c r="WOM90" s="94"/>
      <c r="WON90" s="94"/>
      <c r="WOO90" s="94"/>
      <c r="WOP90" s="94"/>
      <c r="WOQ90" s="94"/>
      <c r="WOR90" s="94"/>
      <c r="WOS90" s="94"/>
      <c r="WOT90" s="94"/>
      <c r="WOU90" s="94"/>
      <c r="WOV90" s="94"/>
      <c r="WOW90" s="94"/>
      <c r="WOX90" s="94"/>
      <c r="WOY90" s="94"/>
      <c r="WOZ90" s="94"/>
      <c r="WPA90" s="94"/>
      <c r="WPB90" s="94"/>
      <c r="WPC90" s="94"/>
      <c r="WPD90" s="94"/>
      <c r="WPE90" s="94"/>
      <c r="WPF90" s="94"/>
      <c r="WPG90" s="94"/>
      <c r="WPH90" s="94"/>
      <c r="WPI90" s="94"/>
      <c r="WPJ90" s="94"/>
      <c r="WPK90" s="94"/>
      <c r="WPL90" s="94"/>
      <c r="WPM90" s="94"/>
      <c r="WPN90" s="94"/>
      <c r="WPO90" s="94"/>
      <c r="WPP90" s="94"/>
      <c r="WPQ90" s="94"/>
      <c r="WPR90" s="94"/>
      <c r="WPS90" s="94"/>
      <c r="WPT90" s="94"/>
      <c r="WPU90" s="94"/>
      <c r="WPV90" s="94"/>
      <c r="WPW90" s="94"/>
      <c r="WPX90" s="94"/>
      <c r="WPY90" s="94"/>
      <c r="WPZ90" s="94"/>
      <c r="WQA90" s="94"/>
      <c r="WQB90" s="94"/>
      <c r="WQC90" s="94"/>
      <c r="WQD90" s="94"/>
      <c r="WQE90" s="94"/>
      <c r="WQF90" s="94"/>
      <c r="WQG90" s="94"/>
      <c r="WQH90" s="94"/>
      <c r="WQI90" s="94"/>
      <c r="WQJ90" s="94"/>
      <c r="WQK90" s="94"/>
      <c r="WQL90" s="94"/>
      <c r="WQM90" s="94"/>
      <c r="WQN90" s="94"/>
      <c r="WQO90" s="94"/>
      <c r="WQP90" s="94"/>
      <c r="WQQ90" s="94"/>
      <c r="WQR90" s="94"/>
      <c r="WQS90" s="94"/>
      <c r="WQT90" s="94"/>
      <c r="WQU90" s="94"/>
      <c r="WQV90" s="94"/>
      <c r="WQW90" s="94"/>
      <c r="WQX90" s="94"/>
      <c r="WQY90" s="94"/>
      <c r="WQZ90" s="94"/>
      <c r="WRA90" s="94"/>
      <c r="WRB90" s="94"/>
      <c r="WRC90" s="94"/>
      <c r="WRD90" s="94"/>
      <c r="WRE90" s="94"/>
      <c r="WRF90" s="94"/>
      <c r="WRG90" s="94"/>
      <c r="WRH90" s="94"/>
      <c r="WRI90" s="94"/>
      <c r="WRJ90" s="94"/>
      <c r="WRK90" s="94"/>
      <c r="WRL90" s="94"/>
      <c r="WRM90" s="94"/>
      <c r="WRN90" s="94"/>
      <c r="WRO90" s="94"/>
      <c r="WRP90" s="94"/>
      <c r="WRQ90" s="94"/>
      <c r="WRR90" s="94"/>
      <c r="WRS90" s="94"/>
      <c r="WRT90" s="94"/>
      <c r="WRU90" s="94"/>
      <c r="WRV90" s="94"/>
      <c r="WRW90" s="94"/>
      <c r="WRX90" s="94"/>
      <c r="WRY90" s="94"/>
      <c r="WRZ90" s="94"/>
      <c r="WSA90" s="94"/>
      <c r="WSB90" s="94"/>
      <c r="WSC90" s="94"/>
      <c r="WSD90" s="94"/>
      <c r="WSE90" s="94"/>
      <c r="WSF90" s="94"/>
      <c r="WSG90" s="94"/>
      <c r="WSH90" s="94"/>
      <c r="WSI90" s="94"/>
      <c r="WSJ90" s="94"/>
      <c r="WSK90" s="94"/>
      <c r="WSL90" s="94"/>
      <c r="WSM90" s="94"/>
      <c r="WSN90" s="94"/>
      <c r="WSO90" s="94"/>
      <c r="WSP90" s="94"/>
      <c r="WSQ90" s="94"/>
      <c r="WSR90" s="94"/>
      <c r="WSS90" s="94"/>
      <c r="WST90" s="94"/>
      <c r="WSU90" s="94"/>
      <c r="WSV90" s="94"/>
      <c r="WSW90" s="94"/>
      <c r="WSX90" s="94"/>
      <c r="WSY90" s="94"/>
      <c r="WSZ90" s="94"/>
      <c r="WTA90" s="94"/>
      <c r="WTB90" s="94"/>
      <c r="WTC90" s="94"/>
      <c r="WTD90" s="94"/>
      <c r="WTE90" s="94"/>
      <c r="WTF90" s="94"/>
      <c r="WTG90" s="94"/>
      <c r="WTH90" s="94"/>
      <c r="WTI90" s="94"/>
      <c r="WTJ90" s="94"/>
      <c r="WTK90" s="94"/>
      <c r="WTL90" s="94"/>
      <c r="WTM90" s="94"/>
      <c r="WTN90" s="94"/>
      <c r="WTO90" s="94"/>
      <c r="WTP90" s="94"/>
      <c r="WTQ90" s="94"/>
      <c r="WTR90" s="94"/>
      <c r="WTS90" s="94"/>
      <c r="WTT90" s="94"/>
      <c r="WTU90" s="94"/>
      <c r="WTV90" s="94"/>
      <c r="WTW90" s="94"/>
      <c r="WTX90" s="94"/>
      <c r="WTY90" s="94"/>
      <c r="WTZ90" s="94"/>
      <c r="WUA90" s="94"/>
      <c r="WUB90" s="94"/>
      <c r="WUC90" s="94"/>
      <c r="WUD90" s="94"/>
      <c r="WUE90" s="94"/>
      <c r="WUF90" s="94"/>
      <c r="WUG90" s="94"/>
      <c r="WUH90" s="94"/>
      <c r="WUI90" s="94"/>
      <c r="WUJ90" s="94"/>
      <c r="WUK90" s="94"/>
      <c r="WUL90" s="94"/>
      <c r="WUM90" s="94"/>
      <c r="WUN90" s="94"/>
      <c r="WUO90" s="94"/>
      <c r="WUP90" s="94"/>
      <c r="WUQ90" s="94"/>
      <c r="WUR90" s="94"/>
      <c r="WUS90" s="94"/>
      <c r="WUT90" s="94"/>
      <c r="WUU90" s="94"/>
      <c r="WUV90" s="94"/>
      <c r="WUW90" s="94"/>
      <c r="WUX90" s="94"/>
      <c r="WUY90" s="94"/>
      <c r="WUZ90" s="94"/>
      <c r="WVA90" s="94"/>
      <c r="WVB90" s="94"/>
      <c r="WVC90" s="94"/>
      <c r="WVD90" s="94"/>
      <c r="WVE90" s="94"/>
      <c r="WVF90" s="94"/>
      <c r="WVG90" s="94"/>
      <c r="WVH90" s="94"/>
      <c r="WVI90" s="94"/>
      <c r="WVJ90" s="94"/>
      <c r="WVK90" s="94"/>
      <c r="WVL90" s="94"/>
      <c r="WVM90" s="94"/>
      <c r="WVN90" s="94"/>
      <c r="WVO90" s="94"/>
      <c r="WVP90" s="94"/>
      <c r="WVQ90" s="94"/>
      <c r="WVR90" s="94"/>
      <c r="WVS90" s="94"/>
      <c r="WVT90" s="94"/>
      <c r="WVU90" s="94"/>
      <c r="WVV90" s="94"/>
      <c r="WVW90" s="94"/>
      <c r="WVX90" s="94"/>
      <c r="WVY90" s="94"/>
      <c r="WVZ90" s="94"/>
      <c r="WWA90" s="94"/>
      <c r="WWB90" s="94"/>
      <c r="WWC90" s="94"/>
      <c r="WWD90" s="94"/>
      <c r="WWE90" s="94"/>
      <c r="WWF90" s="94"/>
      <c r="WWG90" s="94"/>
      <c r="WWH90" s="94"/>
      <c r="WWI90" s="94"/>
      <c r="WWJ90" s="94"/>
      <c r="WWK90" s="94"/>
      <c r="WWL90" s="94"/>
      <c r="WWM90" s="94"/>
      <c r="WWN90" s="94"/>
      <c r="WWO90" s="94"/>
      <c r="WWP90" s="94"/>
      <c r="WWQ90" s="94"/>
      <c r="WWR90" s="94"/>
      <c r="WWS90" s="94"/>
      <c r="WWT90" s="94"/>
      <c r="WWU90" s="94"/>
      <c r="WWV90" s="94"/>
      <c r="WWW90" s="94"/>
      <c r="WWX90" s="94"/>
      <c r="WWY90" s="94"/>
      <c r="WWZ90" s="94"/>
      <c r="WXA90" s="94"/>
      <c r="WXB90" s="94"/>
      <c r="WXC90" s="94"/>
      <c r="WXD90" s="94"/>
      <c r="WXE90" s="94"/>
      <c r="WXF90" s="94"/>
      <c r="WXG90" s="94"/>
      <c r="WXH90" s="94"/>
      <c r="WXI90" s="94"/>
      <c r="WXJ90" s="94"/>
      <c r="WXK90" s="94"/>
      <c r="WXL90" s="94"/>
      <c r="WXM90" s="94"/>
      <c r="WXN90" s="94"/>
      <c r="WXO90" s="94"/>
      <c r="WXP90" s="94"/>
      <c r="WXQ90" s="94"/>
      <c r="WXR90" s="94"/>
      <c r="WXS90" s="94"/>
      <c r="WXT90" s="94"/>
      <c r="WXU90" s="94"/>
      <c r="WXV90" s="94"/>
      <c r="WXW90" s="94"/>
      <c r="WXX90" s="94"/>
      <c r="WXY90" s="94"/>
      <c r="WXZ90" s="94"/>
      <c r="WYA90" s="94"/>
      <c r="WYB90" s="94"/>
      <c r="WYC90" s="94"/>
      <c r="WYD90" s="94"/>
      <c r="WYE90" s="94"/>
      <c r="WYF90" s="94"/>
      <c r="WYG90" s="94"/>
      <c r="WYH90" s="94"/>
      <c r="WYI90" s="94"/>
      <c r="WYJ90" s="94"/>
      <c r="WYK90" s="94"/>
      <c r="WYL90" s="94"/>
      <c r="WYM90" s="94"/>
      <c r="WYN90" s="94"/>
      <c r="WYO90" s="94"/>
      <c r="WYP90" s="94"/>
      <c r="WYQ90" s="94"/>
      <c r="WYR90" s="94"/>
      <c r="WYS90" s="94"/>
      <c r="WYT90" s="94"/>
      <c r="WYU90" s="94"/>
      <c r="WYV90" s="94"/>
      <c r="WYW90" s="94"/>
      <c r="WYX90" s="94"/>
      <c r="WYY90" s="94"/>
      <c r="WYZ90" s="94"/>
      <c r="WZA90" s="94"/>
      <c r="WZB90" s="94"/>
      <c r="WZC90" s="94"/>
      <c r="WZD90" s="94"/>
      <c r="WZE90" s="94"/>
      <c r="WZF90" s="94"/>
      <c r="WZG90" s="94"/>
      <c r="WZH90" s="94"/>
      <c r="WZI90" s="94"/>
      <c r="WZJ90" s="94"/>
      <c r="WZK90" s="94"/>
      <c r="WZL90" s="94"/>
      <c r="WZM90" s="94"/>
      <c r="WZN90" s="94"/>
      <c r="WZO90" s="94"/>
      <c r="WZP90" s="94"/>
      <c r="WZQ90" s="94"/>
      <c r="WZR90" s="94"/>
      <c r="WZS90" s="94"/>
      <c r="WZT90" s="94"/>
      <c r="WZU90" s="94"/>
      <c r="WZV90" s="94"/>
      <c r="WZW90" s="94"/>
      <c r="WZX90" s="94"/>
      <c r="WZY90" s="94"/>
      <c r="WZZ90" s="94"/>
      <c r="XAA90" s="94"/>
      <c r="XAB90" s="94"/>
      <c r="XAC90" s="94"/>
      <c r="XAD90" s="94"/>
      <c r="XAE90" s="94"/>
      <c r="XAF90" s="94"/>
      <c r="XAG90" s="94"/>
      <c r="XAH90" s="94"/>
      <c r="XAI90" s="94"/>
      <c r="XAJ90" s="94"/>
      <c r="XAK90" s="94"/>
      <c r="XAL90" s="94"/>
      <c r="XAM90" s="94"/>
      <c r="XAN90" s="94"/>
      <c r="XAO90" s="94"/>
      <c r="XAP90" s="94"/>
      <c r="XAQ90" s="94"/>
      <c r="XAR90" s="94"/>
      <c r="XAS90" s="94"/>
      <c r="XAT90" s="94"/>
      <c r="XAU90" s="94"/>
      <c r="XAV90" s="94"/>
      <c r="XAW90" s="94"/>
      <c r="XAX90" s="94"/>
      <c r="XAY90" s="94"/>
      <c r="XAZ90" s="94"/>
      <c r="XBA90" s="94"/>
      <c r="XBB90" s="94"/>
      <c r="XBC90" s="94"/>
      <c r="XBD90" s="94"/>
      <c r="XBE90" s="94"/>
      <c r="XBF90" s="94"/>
      <c r="XBG90" s="94"/>
      <c r="XBH90" s="94"/>
      <c r="XBI90" s="94"/>
      <c r="XBJ90" s="94"/>
      <c r="XBK90" s="94"/>
      <c r="XBL90" s="94"/>
      <c r="XBM90" s="94"/>
      <c r="XBN90" s="94"/>
      <c r="XBO90" s="94"/>
      <c r="XBP90" s="94"/>
      <c r="XBQ90" s="94"/>
      <c r="XBR90" s="94"/>
      <c r="XBS90" s="94"/>
      <c r="XBT90" s="94"/>
      <c r="XBU90" s="94"/>
      <c r="XBV90" s="94"/>
      <c r="XBW90" s="94"/>
      <c r="XBX90" s="94"/>
      <c r="XBY90" s="94"/>
      <c r="XBZ90" s="94"/>
      <c r="XCA90" s="94"/>
      <c r="XCB90" s="94"/>
      <c r="XCC90" s="94"/>
      <c r="XCD90" s="94"/>
      <c r="XCE90" s="94"/>
      <c r="XCF90" s="94"/>
      <c r="XCG90" s="94"/>
      <c r="XCH90" s="94"/>
      <c r="XCI90" s="94"/>
      <c r="XCJ90" s="94"/>
      <c r="XCK90" s="94"/>
      <c r="XCL90" s="94"/>
      <c r="XCM90" s="94"/>
      <c r="XCN90" s="94"/>
      <c r="XCO90" s="94"/>
      <c r="XCP90" s="94"/>
      <c r="XCQ90" s="94"/>
      <c r="XCR90" s="94"/>
      <c r="XCS90" s="94"/>
      <c r="XCT90" s="94"/>
      <c r="XCU90" s="94"/>
      <c r="XCV90" s="94"/>
      <c r="XCW90" s="94"/>
      <c r="XCX90" s="94"/>
      <c r="XCY90" s="94"/>
      <c r="XCZ90" s="94"/>
      <c r="XDA90" s="94"/>
      <c r="XDB90" s="94"/>
      <c r="XDC90" s="94"/>
      <c r="XDD90" s="94"/>
      <c r="XDE90" s="94"/>
      <c r="XDF90" s="94"/>
      <c r="XDG90" s="94"/>
      <c r="XDH90" s="94"/>
      <c r="XDI90" s="94"/>
      <c r="XDJ90" s="94"/>
      <c r="XDK90" s="94"/>
      <c r="XDL90" s="94"/>
      <c r="XDM90" s="94"/>
      <c r="XDN90" s="94"/>
      <c r="XDO90" s="94"/>
      <c r="XDP90" s="94"/>
      <c r="XDQ90" s="94"/>
      <c r="XDR90" s="94"/>
      <c r="XDS90" s="94"/>
      <c r="XDT90" s="94"/>
      <c r="XDU90" s="94"/>
      <c r="XDV90" s="94"/>
      <c r="XDW90" s="94"/>
      <c r="XDX90" s="94"/>
      <c r="XDY90" s="94"/>
      <c r="XDZ90" s="94"/>
      <c r="XEA90" s="94"/>
      <c r="XEB90" s="94"/>
      <c r="XEC90" s="94"/>
      <c r="XED90" s="94"/>
      <c r="XEE90" s="94"/>
      <c r="XEF90" s="94"/>
      <c r="XEG90" s="94"/>
      <c r="XEH90" s="94"/>
      <c r="XEI90" s="94"/>
      <c r="XEJ90" s="94"/>
      <c r="XEK90" s="94"/>
      <c r="XEL90" s="94"/>
      <c r="XEM90" s="94"/>
      <c r="XEN90" s="94"/>
      <c r="XEO90" s="94"/>
      <c r="XEP90" s="94"/>
    </row>
    <row r="91" spans="2:16370" x14ac:dyDescent="0.2">
      <c r="B91" s="113" t="str">
        <f t="shared" si="52"/>
        <v>R_F</v>
      </c>
      <c r="C91" s="114">
        <f t="shared" ref="C91:AH91" si="67">IFERROR((C49-$BI49)*LN(C49/$BI49),0)</f>
        <v>8.0432610865399494E-4</v>
      </c>
      <c r="D91" s="114">
        <f t="shared" si="67"/>
        <v>2.3528484572747947E-3</v>
      </c>
      <c r="E91" s="114">
        <f t="shared" si="67"/>
        <v>6.9026984023514893E-5</v>
      </c>
      <c r="F91" s="114">
        <f t="shared" si="67"/>
        <v>4.0438253568498928E-6</v>
      </c>
      <c r="G91" s="114">
        <f t="shared" si="67"/>
        <v>4.81464719991054E-4</v>
      </c>
      <c r="H91" s="114">
        <f t="shared" si="67"/>
        <v>1.5427730273078342E-4</v>
      </c>
      <c r="I91" s="114">
        <f t="shared" si="67"/>
        <v>7.3858345485654242E-5</v>
      </c>
      <c r="J91" s="114">
        <f t="shared" si="67"/>
        <v>1.0276246369145545E-3</v>
      </c>
      <c r="K91" s="114">
        <f t="shared" si="67"/>
        <v>1.1452986410784064E-5</v>
      </c>
      <c r="L91" s="114">
        <f t="shared" si="67"/>
        <v>3.2081794932540204E-5</v>
      </c>
      <c r="M91" s="114">
        <f t="shared" si="67"/>
        <v>3.8631657860083287E-4</v>
      </c>
      <c r="N91" s="114">
        <f t="shared" si="67"/>
        <v>9.2928728246880079E-5</v>
      </c>
      <c r="O91" s="114">
        <f t="shared" si="67"/>
        <v>1.0761271382748646E-4</v>
      </c>
      <c r="P91" s="114">
        <f t="shared" si="67"/>
        <v>3.3769495832511174E-4</v>
      </c>
      <c r="Q91" s="114">
        <f t="shared" si="67"/>
        <v>7.4480523573360287E-6</v>
      </c>
      <c r="R91" s="114">
        <f t="shared" si="67"/>
        <v>5.5761720999305536E-6</v>
      </c>
      <c r="S91" s="114">
        <f t="shared" si="67"/>
        <v>2.195075657132091E-4</v>
      </c>
      <c r="T91" s="114">
        <f t="shared" si="67"/>
        <v>3.2319463129973289E-5</v>
      </c>
      <c r="U91" s="114">
        <f t="shared" si="67"/>
        <v>1.4580309926321021E-4</v>
      </c>
      <c r="V91" s="114">
        <f t="shared" si="67"/>
        <v>1.5230564831184291E-5</v>
      </c>
      <c r="W91" s="114">
        <f t="shared" si="67"/>
        <v>6.7691027182023899E-8</v>
      </c>
      <c r="X91" s="114">
        <f t="shared" si="67"/>
        <v>4.3401428231342109E-6</v>
      </c>
      <c r="Y91" s="114">
        <f t="shared" si="67"/>
        <v>9.6463160829468356E-5</v>
      </c>
      <c r="Z91" s="114">
        <f t="shared" si="67"/>
        <v>3.5930739284354508E-5</v>
      </c>
      <c r="AA91" s="114">
        <f t="shared" si="67"/>
        <v>6.7759033036315003E-5</v>
      </c>
      <c r="AB91" s="114">
        <f t="shared" si="67"/>
        <v>2.7459939768386332E-4</v>
      </c>
      <c r="AC91" s="114">
        <f t="shared" si="67"/>
        <v>6.1164386626247862E-5</v>
      </c>
      <c r="AD91" s="114">
        <f t="shared" si="67"/>
        <v>7.1454014616341758E-5</v>
      </c>
      <c r="AE91" s="114">
        <f t="shared" si="67"/>
        <v>6.3092885901069017E-6</v>
      </c>
      <c r="AF91" s="114">
        <f t="shared" si="67"/>
        <v>6.3170397196605794E-7</v>
      </c>
      <c r="AG91" s="114">
        <f t="shared" si="67"/>
        <v>1.3345994158751644E-5</v>
      </c>
      <c r="AH91" s="114">
        <f t="shared" si="67"/>
        <v>1.8081463044622832E-4</v>
      </c>
      <c r="AI91" s="114">
        <f t="shared" ref="AI91:BH91" si="68">IFERROR((AI49-$BI49)*LN(AI49/$BI49),0)</f>
        <v>2.4035612672511781E-4</v>
      </c>
      <c r="AJ91" s="114">
        <f t="shared" si="68"/>
        <v>4.6743684553189744E-5</v>
      </c>
      <c r="AK91" s="114">
        <f t="shared" si="68"/>
        <v>1.2883820179347766E-6</v>
      </c>
      <c r="AL91" s="114">
        <f t="shared" si="68"/>
        <v>1.0772257684556969E-4</v>
      </c>
      <c r="AM91" s="114">
        <f t="shared" si="68"/>
        <v>1.2567819414007765E-5</v>
      </c>
      <c r="AN91" s="114">
        <f t="shared" si="68"/>
        <v>3.7067380426193091E-7</v>
      </c>
      <c r="AO91" s="114">
        <f t="shared" si="68"/>
        <v>7.8356926153598935E-6</v>
      </c>
      <c r="AP91" s="114">
        <f t="shared" si="68"/>
        <v>4.3287120113820549E-5</v>
      </c>
      <c r="AQ91" s="114">
        <f t="shared" si="68"/>
        <v>3.4191276421131703E-5</v>
      </c>
      <c r="AR91" s="114">
        <f t="shared" si="68"/>
        <v>3.8206854721195421E-6</v>
      </c>
      <c r="AS91" s="114">
        <f t="shared" si="68"/>
        <v>1.6461463527548442E-4</v>
      </c>
      <c r="AT91" s="114">
        <f t="shared" si="68"/>
        <v>1.1706419987728514E-5</v>
      </c>
      <c r="AU91" s="114">
        <f t="shared" si="68"/>
        <v>8.2230727853433829E-6</v>
      </c>
      <c r="AV91" s="114">
        <f t="shared" si="68"/>
        <v>3.0242831376263686E-8</v>
      </c>
      <c r="AW91" s="114">
        <f t="shared" si="68"/>
        <v>1.665938301216533E-5</v>
      </c>
      <c r="AX91" s="114">
        <f t="shared" si="68"/>
        <v>6.2214100437915239E-5</v>
      </c>
      <c r="AY91" s="114">
        <f t="shared" si="68"/>
        <v>2.5412957692690782E-6</v>
      </c>
      <c r="AZ91" s="114">
        <f t="shared" si="68"/>
        <v>5.5510670329927276E-5</v>
      </c>
      <c r="BA91" s="114">
        <f t="shared" si="68"/>
        <v>2.0541070567364609E-4</v>
      </c>
      <c r="BB91" s="114">
        <f t="shared" si="68"/>
        <v>3.9852754987151196E-4</v>
      </c>
      <c r="BC91" s="114">
        <f t="shared" si="68"/>
        <v>6.8170076861104551E-5</v>
      </c>
      <c r="BD91" s="114">
        <f t="shared" si="68"/>
        <v>3.8346657593398309E-5</v>
      </c>
      <c r="BE91" s="114">
        <f t="shared" si="68"/>
        <v>4.6393232963578571E-5</v>
      </c>
      <c r="BF91" s="114">
        <f t="shared" si="68"/>
        <v>1.525715032109791E-4</v>
      </c>
      <c r="BG91" s="114">
        <f t="shared" si="68"/>
        <v>2.1878928073914409E-4</v>
      </c>
      <c r="BH91" s="114">
        <f t="shared" si="68"/>
        <v>5.256478558171079E-4</v>
      </c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  <c r="CO91" s="94"/>
      <c r="CP91" s="94"/>
      <c r="CQ91" s="94"/>
      <c r="CR91" s="94"/>
      <c r="CS91" s="94"/>
      <c r="CT91" s="94"/>
      <c r="CU91" s="94"/>
      <c r="CV91" s="94"/>
      <c r="CW91" s="94"/>
      <c r="CX91" s="94"/>
      <c r="CY91" s="94"/>
      <c r="CZ91" s="94"/>
      <c r="DA91" s="94"/>
      <c r="DB91" s="94"/>
      <c r="DC91" s="94"/>
      <c r="DD91" s="94"/>
      <c r="DE91" s="94"/>
      <c r="DF91" s="94"/>
      <c r="DG91" s="94"/>
      <c r="DH91" s="94"/>
      <c r="DI91" s="94"/>
      <c r="DJ91" s="94"/>
      <c r="DK91" s="94"/>
      <c r="DL91" s="94"/>
      <c r="DM91" s="94"/>
      <c r="DN91" s="94"/>
      <c r="DO91" s="94"/>
      <c r="DP91" s="94"/>
      <c r="DQ91" s="94"/>
      <c r="DR91" s="94"/>
      <c r="DS91" s="94"/>
      <c r="DT91" s="94"/>
      <c r="DU91" s="94"/>
      <c r="DV91" s="94"/>
      <c r="DW91" s="94"/>
      <c r="DX91" s="94"/>
      <c r="DY91" s="94"/>
      <c r="DZ91" s="94"/>
      <c r="EA91" s="94"/>
      <c r="EB91" s="94"/>
      <c r="EC91" s="94"/>
      <c r="ED91" s="94"/>
      <c r="EE91" s="94"/>
      <c r="EF91" s="94"/>
      <c r="EG91" s="94"/>
      <c r="EH91" s="94"/>
      <c r="EI91" s="94"/>
      <c r="EJ91" s="94"/>
      <c r="EK91" s="94"/>
      <c r="EL91" s="94"/>
      <c r="EM91" s="94"/>
      <c r="EN91" s="94"/>
      <c r="EO91" s="94"/>
      <c r="EP91" s="94"/>
      <c r="EQ91" s="94"/>
      <c r="ER91" s="94"/>
      <c r="ES91" s="94"/>
      <c r="ET91" s="94"/>
      <c r="EU91" s="94"/>
      <c r="EV91" s="94"/>
      <c r="EW91" s="94"/>
      <c r="EX91" s="94"/>
      <c r="EY91" s="94"/>
      <c r="EZ91" s="94"/>
      <c r="FA91" s="94"/>
      <c r="FB91" s="94"/>
      <c r="FC91" s="94"/>
      <c r="FD91" s="94"/>
      <c r="FE91" s="94"/>
      <c r="FF91" s="94"/>
      <c r="FG91" s="94"/>
      <c r="FH91" s="94"/>
      <c r="FI91" s="94"/>
      <c r="FJ91" s="94"/>
      <c r="FK91" s="94"/>
      <c r="FL91" s="94"/>
      <c r="FM91" s="94"/>
      <c r="FN91" s="94"/>
      <c r="FO91" s="94"/>
      <c r="FP91" s="94"/>
      <c r="FQ91" s="94"/>
      <c r="FR91" s="94"/>
      <c r="FS91" s="94"/>
      <c r="FT91" s="94"/>
      <c r="FU91" s="94"/>
      <c r="FV91" s="94"/>
      <c r="FW91" s="94"/>
      <c r="FX91" s="94"/>
      <c r="FY91" s="94"/>
      <c r="FZ91" s="94"/>
      <c r="GA91" s="94"/>
      <c r="GB91" s="94"/>
      <c r="GC91" s="94"/>
      <c r="GD91" s="94"/>
      <c r="GE91" s="94"/>
      <c r="GF91" s="94"/>
      <c r="GG91" s="94"/>
      <c r="GH91" s="94"/>
      <c r="GI91" s="94"/>
      <c r="GJ91" s="94"/>
      <c r="GK91" s="94"/>
      <c r="GL91" s="94"/>
      <c r="GM91" s="94"/>
      <c r="GN91" s="94"/>
      <c r="GO91" s="94"/>
      <c r="GP91" s="94"/>
      <c r="GQ91" s="94"/>
      <c r="GR91" s="94"/>
      <c r="GS91" s="94"/>
      <c r="GT91" s="94"/>
      <c r="GU91" s="94"/>
      <c r="GV91" s="94"/>
      <c r="GW91" s="94"/>
      <c r="GX91" s="94"/>
      <c r="GY91" s="94"/>
      <c r="GZ91" s="94"/>
      <c r="HA91" s="94"/>
      <c r="HB91" s="94"/>
      <c r="HC91" s="94"/>
      <c r="HD91" s="94"/>
      <c r="HE91" s="94"/>
      <c r="HF91" s="94"/>
      <c r="HG91" s="94"/>
      <c r="HH91" s="94"/>
      <c r="HI91" s="94"/>
      <c r="HJ91" s="94"/>
      <c r="HK91" s="94"/>
      <c r="HL91" s="94"/>
      <c r="HM91" s="94"/>
      <c r="HN91" s="94"/>
      <c r="HO91" s="94"/>
      <c r="HP91" s="94"/>
      <c r="HQ91" s="94"/>
      <c r="HR91" s="94"/>
      <c r="HS91" s="94"/>
      <c r="HT91" s="94"/>
      <c r="HU91" s="94"/>
      <c r="HV91" s="94"/>
      <c r="HW91" s="94"/>
      <c r="HX91" s="94"/>
      <c r="HY91" s="94"/>
      <c r="HZ91" s="94"/>
      <c r="IA91" s="94"/>
      <c r="IB91" s="94"/>
      <c r="IC91" s="94"/>
      <c r="ID91" s="94"/>
      <c r="IE91" s="94"/>
      <c r="IF91" s="94"/>
      <c r="IG91" s="94"/>
      <c r="IH91" s="94"/>
      <c r="II91" s="94"/>
      <c r="IJ91" s="94"/>
      <c r="IK91" s="94"/>
      <c r="IL91" s="94"/>
      <c r="IM91" s="94"/>
      <c r="IN91" s="94"/>
      <c r="IO91" s="94"/>
      <c r="IP91" s="94"/>
      <c r="IQ91" s="94"/>
      <c r="IR91" s="94"/>
      <c r="IS91" s="94"/>
      <c r="IT91" s="94"/>
      <c r="IU91" s="94"/>
      <c r="IV91" s="94"/>
      <c r="IW91" s="94"/>
      <c r="IX91" s="94"/>
      <c r="IY91" s="94"/>
      <c r="IZ91" s="94"/>
      <c r="JA91" s="94"/>
      <c r="JB91" s="94"/>
      <c r="JC91" s="94"/>
      <c r="JD91" s="94"/>
      <c r="JE91" s="94"/>
      <c r="JF91" s="94"/>
      <c r="JG91" s="94"/>
      <c r="JH91" s="94"/>
      <c r="JI91" s="94"/>
      <c r="JJ91" s="94"/>
      <c r="JK91" s="94"/>
      <c r="JL91" s="94"/>
      <c r="JM91" s="94"/>
      <c r="JN91" s="94"/>
      <c r="JO91" s="94"/>
      <c r="JP91" s="94"/>
      <c r="JQ91" s="94"/>
      <c r="JR91" s="94"/>
      <c r="JS91" s="94"/>
      <c r="JT91" s="94"/>
      <c r="JU91" s="94"/>
      <c r="JV91" s="94"/>
      <c r="JW91" s="94"/>
      <c r="JX91" s="94"/>
      <c r="JY91" s="94"/>
      <c r="JZ91" s="94"/>
      <c r="KA91" s="94"/>
      <c r="KB91" s="94"/>
      <c r="KC91" s="94"/>
      <c r="KD91" s="94"/>
      <c r="KE91" s="94"/>
      <c r="KF91" s="94"/>
      <c r="KG91" s="94"/>
      <c r="KH91" s="94"/>
      <c r="KI91" s="94"/>
      <c r="KJ91" s="94"/>
      <c r="KK91" s="94"/>
      <c r="KL91" s="94"/>
      <c r="KM91" s="94"/>
      <c r="KN91" s="94"/>
      <c r="KO91" s="94"/>
      <c r="KP91" s="94"/>
      <c r="KQ91" s="94"/>
      <c r="KR91" s="94"/>
      <c r="KS91" s="94"/>
      <c r="KT91" s="94"/>
      <c r="KU91" s="94"/>
      <c r="KV91" s="94"/>
      <c r="KW91" s="94"/>
      <c r="KX91" s="94"/>
      <c r="KY91" s="94"/>
      <c r="KZ91" s="94"/>
      <c r="LA91" s="94"/>
      <c r="LB91" s="94"/>
      <c r="LC91" s="94"/>
      <c r="LD91" s="94"/>
      <c r="LE91" s="94"/>
      <c r="LF91" s="94"/>
      <c r="LG91" s="94"/>
      <c r="LH91" s="94"/>
      <c r="LI91" s="94"/>
      <c r="LJ91" s="94"/>
      <c r="LK91" s="94"/>
      <c r="LL91" s="94"/>
      <c r="LM91" s="94"/>
      <c r="LN91" s="94"/>
      <c r="LO91" s="94"/>
      <c r="LP91" s="94"/>
      <c r="LQ91" s="94"/>
      <c r="LR91" s="94"/>
      <c r="LS91" s="94"/>
      <c r="LT91" s="94"/>
      <c r="LU91" s="94"/>
      <c r="LV91" s="94"/>
      <c r="LW91" s="94"/>
      <c r="LX91" s="94"/>
      <c r="LY91" s="94"/>
      <c r="LZ91" s="94"/>
      <c r="MA91" s="94"/>
      <c r="MB91" s="94"/>
      <c r="MC91" s="94"/>
      <c r="MD91" s="94"/>
      <c r="ME91" s="94"/>
      <c r="MF91" s="94"/>
      <c r="MG91" s="94"/>
      <c r="MH91" s="94"/>
      <c r="MI91" s="94"/>
      <c r="MJ91" s="94"/>
      <c r="MK91" s="94"/>
      <c r="ML91" s="94"/>
      <c r="MM91" s="94"/>
      <c r="MN91" s="94"/>
      <c r="MO91" s="94"/>
      <c r="MP91" s="94"/>
      <c r="MQ91" s="94"/>
      <c r="MR91" s="94"/>
      <c r="MS91" s="94"/>
      <c r="MT91" s="94"/>
      <c r="MU91" s="94"/>
      <c r="MV91" s="94"/>
      <c r="MW91" s="94"/>
      <c r="MX91" s="94"/>
      <c r="MY91" s="94"/>
      <c r="MZ91" s="94"/>
      <c r="NA91" s="94"/>
      <c r="NB91" s="94"/>
      <c r="NC91" s="94"/>
      <c r="ND91" s="94"/>
      <c r="NE91" s="94"/>
      <c r="NF91" s="94"/>
      <c r="NG91" s="94"/>
      <c r="NH91" s="94"/>
      <c r="NI91" s="94"/>
      <c r="NJ91" s="94"/>
      <c r="NK91" s="94"/>
      <c r="NL91" s="94"/>
      <c r="NM91" s="94"/>
      <c r="NN91" s="94"/>
      <c r="NO91" s="94"/>
      <c r="NP91" s="94"/>
      <c r="NQ91" s="94"/>
      <c r="NR91" s="94"/>
      <c r="NS91" s="94"/>
      <c r="NT91" s="94"/>
      <c r="NU91" s="94"/>
      <c r="NV91" s="94"/>
      <c r="NW91" s="94"/>
      <c r="NX91" s="94"/>
      <c r="NY91" s="94"/>
      <c r="NZ91" s="94"/>
      <c r="OA91" s="94"/>
      <c r="OB91" s="94"/>
      <c r="OC91" s="94"/>
      <c r="OD91" s="94"/>
      <c r="OE91" s="94"/>
      <c r="OF91" s="94"/>
      <c r="OG91" s="94"/>
      <c r="OH91" s="94"/>
      <c r="OI91" s="94"/>
      <c r="OJ91" s="94"/>
      <c r="OK91" s="94"/>
      <c r="OL91" s="94"/>
      <c r="OM91" s="94"/>
      <c r="ON91" s="94"/>
      <c r="OO91" s="94"/>
      <c r="OP91" s="94"/>
      <c r="OQ91" s="94"/>
      <c r="OR91" s="94"/>
      <c r="OS91" s="94"/>
      <c r="OT91" s="94"/>
      <c r="OU91" s="94"/>
      <c r="OV91" s="94"/>
      <c r="OW91" s="94"/>
      <c r="OX91" s="94"/>
      <c r="OY91" s="94"/>
      <c r="OZ91" s="94"/>
      <c r="PA91" s="94"/>
      <c r="PB91" s="94"/>
      <c r="PC91" s="94"/>
      <c r="PD91" s="94"/>
      <c r="PE91" s="94"/>
      <c r="PF91" s="94"/>
      <c r="PG91" s="94"/>
      <c r="PH91" s="94"/>
      <c r="PI91" s="94"/>
      <c r="PJ91" s="94"/>
      <c r="PK91" s="94"/>
      <c r="PL91" s="94"/>
      <c r="PM91" s="94"/>
      <c r="PN91" s="94"/>
      <c r="PO91" s="94"/>
      <c r="PP91" s="94"/>
      <c r="PQ91" s="94"/>
      <c r="PR91" s="94"/>
      <c r="PS91" s="94"/>
      <c r="PT91" s="94"/>
      <c r="PU91" s="94"/>
      <c r="PV91" s="94"/>
      <c r="PW91" s="94"/>
      <c r="PX91" s="94"/>
      <c r="PY91" s="94"/>
      <c r="PZ91" s="94"/>
      <c r="QA91" s="94"/>
      <c r="QB91" s="94"/>
      <c r="QC91" s="94"/>
      <c r="QD91" s="94"/>
      <c r="QE91" s="94"/>
      <c r="QF91" s="94"/>
      <c r="QG91" s="94"/>
      <c r="QH91" s="94"/>
      <c r="QI91" s="94"/>
      <c r="QJ91" s="94"/>
      <c r="QK91" s="94"/>
      <c r="QL91" s="94"/>
      <c r="QM91" s="94"/>
      <c r="QN91" s="94"/>
      <c r="QO91" s="94"/>
      <c r="QP91" s="94"/>
      <c r="QQ91" s="94"/>
      <c r="QR91" s="94"/>
      <c r="QS91" s="94"/>
      <c r="QT91" s="94"/>
      <c r="QU91" s="94"/>
      <c r="QV91" s="94"/>
      <c r="QW91" s="94"/>
      <c r="QX91" s="94"/>
      <c r="QY91" s="94"/>
      <c r="QZ91" s="94"/>
      <c r="RA91" s="94"/>
      <c r="RB91" s="94"/>
      <c r="RC91" s="94"/>
      <c r="RD91" s="94"/>
      <c r="RE91" s="94"/>
      <c r="RF91" s="94"/>
      <c r="RG91" s="94"/>
      <c r="RH91" s="94"/>
      <c r="RI91" s="94"/>
      <c r="RJ91" s="94"/>
      <c r="RK91" s="94"/>
      <c r="RL91" s="94"/>
      <c r="RM91" s="94"/>
      <c r="RN91" s="94"/>
      <c r="RO91" s="94"/>
      <c r="RP91" s="94"/>
      <c r="RQ91" s="94"/>
      <c r="RR91" s="94"/>
      <c r="RS91" s="94"/>
      <c r="RT91" s="94"/>
      <c r="RU91" s="94"/>
      <c r="RV91" s="94"/>
      <c r="RW91" s="94"/>
      <c r="RX91" s="94"/>
      <c r="RY91" s="94"/>
      <c r="RZ91" s="94"/>
      <c r="SA91" s="94"/>
      <c r="SB91" s="94"/>
      <c r="SC91" s="94"/>
      <c r="SD91" s="94"/>
      <c r="SE91" s="94"/>
      <c r="SF91" s="94"/>
      <c r="SG91" s="94"/>
      <c r="SH91" s="94"/>
      <c r="SI91" s="94"/>
      <c r="SJ91" s="94"/>
      <c r="SK91" s="94"/>
      <c r="SL91" s="94"/>
      <c r="SM91" s="94"/>
      <c r="SN91" s="94"/>
      <c r="SO91" s="94"/>
      <c r="SP91" s="94"/>
      <c r="SQ91" s="94"/>
      <c r="SR91" s="94"/>
      <c r="SS91" s="94"/>
      <c r="ST91" s="94"/>
      <c r="SU91" s="94"/>
      <c r="SV91" s="94"/>
      <c r="SW91" s="94"/>
      <c r="SX91" s="94"/>
      <c r="SY91" s="94"/>
      <c r="SZ91" s="94"/>
      <c r="TA91" s="94"/>
      <c r="TB91" s="94"/>
      <c r="TC91" s="94"/>
      <c r="TD91" s="94"/>
      <c r="TE91" s="94"/>
      <c r="TF91" s="94"/>
      <c r="TG91" s="94"/>
      <c r="TH91" s="94"/>
      <c r="TI91" s="94"/>
      <c r="TJ91" s="94"/>
      <c r="TK91" s="94"/>
      <c r="TL91" s="94"/>
      <c r="TM91" s="94"/>
      <c r="TN91" s="94"/>
      <c r="TO91" s="94"/>
      <c r="TP91" s="94"/>
      <c r="TQ91" s="94"/>
      <c r="TR91" s="94"/>
      <c r="TS91" s="94"/>
      <c r="TT91" s="94"/>
      <c r="TU91" s="94"/>
      <c r="TV91" s="94"/>
      <c r="TW91" s="94"/>
      <c r="TX91" s="94"/>
      <c r="TY91" s="94"/>
      <c r="TZ91" s="94"/>
      <c r="UA91" s="94"/>
      <c r="UB91" s="94"/>
      <c r="UC91" s="94"/>
      <c r="UD91" s="94"/>
      <c r="UE91" s="94"/>
      <c r="UF91" s="94"/>
      <c r="UG91" s="94"/>
      <c r="UH91" s="94"/>
      <c r="UI91" s="94"/>
      <c r="UJ91" s="94"/>
      <c r="UK91" s="94"/>
      <c r="UL91" s="94"/>
      <c r="UM91" s="94"/>
      <c r="UN91" s="94"/>
      <c r="UO91" s="94"/>
      <c r="UP91" s="94"/>
      <c r="UQ91" s="94"/>
      <c r="UR91" s="94"/>
      <c r="US91" s="94"/>
      <c r="UT91" s="94"/>
      <c r="UU91" s="94"/>
      <c r="UV91" s="94"/>
      <c r="UW91" s="94"/>
      <c r="UX91" s="94"/>
      <c r="UY91" s="94"/>
      <c r="UZ91" s="94"/>
      <c r="VA91" s="94"/>
      <c r="VB91" s="94"/>
      <c r="VC91" s="94"/>
      <c r="VD91" s="94"/>
      <c r="VE91" s="94"/>
      <c r="VF91" s="94"/>
      <c r="VG91" s="94"/>
      <c r="VH91" s="94"/>
      <c r="VI91" s="94"/>
      <c r="VJ91" s="94"/>
      <c r="VK91" s="94"/>
      <c r="VL91" s="94"/>
      <c r="VM91" s="94"/>
      <c r="VN91" s="94"/>
      <c r="VO91" s="94"/>
      <c r="VP91" s="94"/>
      <c r="VQ91" s="94"/>
      <c r="VR91" s="94"/>
      <c r="VS91" s="94"/>
      <c r="VT91" s="94"/>
      <c r="VU91" s="94"/>
      <c r="VV91" s="94"/>
      <c r="VW91" s="94"/>
      <c r="VX91" s="94"/>
      <c r="VY91" s="94"/>
      <c r="VZ91" s="94"/>
      <c r="WA91" s="94"/>
      <c r="WB91" s="94"/>
      <c r="WC91" s="94"/>
      <c r="WD91" s="94"/>
      <c r="WE91" s="94"/>
      <c r="WF91" s="94"/>
      <c r="WG91" s="94"/>
      <c r="WH91" s="94"/>
      <c r="WI91" s="94"/>
      <c r="WJ91" s="94"/>
      <c r="WK91" s="94"/>
      <c r="WL91" s="94"/>
      <c r="WM91" s="94"/>
      <c r="WN91" s="94"/>
      <c r="WO91" s="94"/>
      <c r="WP91" s="94"/>
      <c r="WQ91" s="94"/>
      <c r="WR91" s="94"/>
      <c r="WS91" s="94"/>
      <c r="WT91" s="94"/>
      <c r="WU91" s="94"/>
      <c r="WV91" s="94"/>
      <c r="WW91" s="94"/>
      <c r="WX91" s="94"/>
      <c r="WY91" s="94"/>
      <c r="WZ91" s="94"/>
      <c r="XA91" s="94"/>
      <c r="XB91" s="94"/>
      <c r="XC91" s="94"/>
      <c r="XD91" s="94"/>
      <c r="XE91" s="94"/>
      <c r="XF91" s="94"/>
      <c r="XG91" s="94"/>
      <c r="XH91" s="94"/>
      <c r="XI91" s="94"/>
      <c r="XJ91" s="94"/>
      <c r="XK91" s="94"/>
      <c r="XL91" s="94"/>
      <c r="XM91" s="94"/>
      <c r="XN91" s="94"/>
      <c r="XO91" s="94"/>
      <c r="XP91" s="94"/>
      <c r="XQ91" s="94"/>
      <c r="XR91" s="94"/>
      <c r="XS91" s="94"/>
      <c r="XT91" s="94"/>
      <c r="XU91" s="94"/>
      <c r="XV91" s="94"/>
      <c r="XW91" s="94"/>
      <c r="XX91" s="94"/>
      <c r="XY91" s="94"/>
      <c r="XZ91" s="94"/>
      <c r="YA91" s="94"/>
      <c r="YB91" s="94"/>
      <c r="YC91" s="94"/>
      <c r="YD91" s="94"/>
      <c r="YE91" s="94"/>
      <c r="YF91" s="94"/>
      <c r="YG91" s="94"/>
      <c r="YH91" s="94"/>
      <c r="YI91" s="94"/>
      <c r="YJ91" s="94"/>
      <c r="YK91" s="94"/>
      <c r="YL91" s="94"/>
      <c r="YM91" s="94"/>
      <c r="YN91" s="94"/>
      <c r="YO91" s="94"/>
      <c r="YP91" s="94"/>
      <c r="YQ91" s="94"/>
      <c r="YR91" s="94"/>
      <c r="YS91" s="94"/>
      <c r="YT91" s="94"/>
      <c r="YU91" s="94"/>
      <c r="YV91" s="94"/>
      <c r="YW91" s="94"/>
      <c r="YX91" s="94"/>
      <c r="YY91" s="94"/>
      <c r="YZ91" s="94"/>
      <c r="ZA91" s="94"/>
      <c r="ZB91" s="94"/>
      <c r="ZC91" s="94"/>
      <c r="ZD91" s="94"/>
      <c r="ZE91" s="94"/>
      <c r="ZF91" s="94"/>
      <c r="ZG91" s="94"/>
      <c r="ZH91" s="94"/>
      <c r="ZI91" s="94"/>
      <c r="ZJ91" s="94"/>
      <c r="ZK91" s="94"/>
      <c r="ZL91" s="94"/>
      <c r="ZM91" s="94"/>
      <c r="ZN91" s="94"/>
      <c r="ZO91" s="94"/>
      <c r="ZP91" s="94"/>
      <c r="ZQ91" s="94"/>
      <c r="ZR91" s="94"/>
      <c r="ZS91" s="94"/>
      <c r="ZT91" s="94"/>
      <c r="ZU91" s="94"/>
      <c r="ZV91" s="94"/>
      <c r="ZW91" s="94"/>
      <c r="ZX91" s="94"/>
      <c r="ZY91" s="94"/>
      <c r="ZZ91" s="94"/>
      <c r="AAA91" s="94"/>
      <c r="AAB91" s="94"/>
      <c r="AAC91" s="94"/>
      <c r="AAD91" s="94"/>
      <c r="AAE91" s="94"/>
      <c r="AAF91" s="94"/>
      <c r="AAG91" s="94"/>
      <c r="AAH91" s="94"/>
      <c r="AAI91" s="94"/>
      <c r="AAJ91" s="94"/>
      <c r="AAK91" s="94"/>
      <c r="AAL91" s="94"/>
      <c r="AAM91" s="94"/>
      <c r="AAN91" s="94"/>
      <c r="AAO91" s="94"/>
      <c r="AAP91" s="94"/>
      <c r="AAQ91" s="94"/>
      <c r="AAR91" s="94"/>
      <c r="AAS91" s="94"/>
      <c r="AAT91" s="94"/>
      <c r="AAU91" s="94"/>
      <c r="AAV91" s="94"/>
      <c r="AAW91" s="94"/>
      <c r="AAX91" s="94"/>
      <c r="AAY91" s="94"/>
      <c r="AAZ91" s="94"/>
      <c r="ABA91" s="94"/>
      <c r="ABB91" s="94"/>
      <c r="ABC91" s="94"/>
      <c r="ABD91" s="94"/>
      <c r="ABE91" s="94"/>
      <c r="ABF91" s="94"/>
      <c r="ABG91" s="94"/>
      <c r="ABH91" s="94"/>
      <c r="ABI91" s="94"/>
      <c r="ABJ91" s="94"/>
      <c r="ABK91" s="94"/>
      <c r="ABL91" s="94"/>
      <c r="ABM91" s="94"/>
      <c r="ABN91" s="94"/>
      <c r="ABO91" s="94"/>
      <c r="ABP91" s="94"/>
      <c r="ABQ91" s="94"/>
      <c r="ABR91" s="94"/>
      <c r="ABS91" s="94"/>
      <c r="ABT91" s="94"/>
      <c r="ABU91" s="94"/>
      <c r="ABV91" s="94"/>
      <c r="ABW91" s="94"/>
      <c r="ABX91" s="94"/>
      <c r="ABY91" s="94"/>
      <c r="ABZ91" s="94"/>
      <c r="ACA91" s="94"/>
      <c r="ACB91" s="94"/>
      <c r="ACC91" s="94"/>
      <c r="ACD91" s="94"/>
      <c r="ACE91" s="94"/>
      <c r="ACF91" s="94"/>
      <c r="ACG91" s="94"/>
      <c r="ACH91" s="94"/>
      <c r="ACI91" s="94"/>
      <c r="ACJ91" s="94"/>
      <c r="ACK91" s="94"/>
      <c r="ACL91" s="94"/>
      <c r="ACM91" s="94"/>
      <c r="ACN91" s="94"/>
      <c r="ACO91" s="94"/>
      <c r="ACP91" s="94"/>
      <c r="ACQ91" s="94"/>
      <c r="ACR91" s="94"/>
      <c r="ACS91" s="94"/>
      <c r="ACT91" s="94"/>
      <c r="ACU91" s="94"/>
      <c r="ACV91" s="94"/>
      <c r="ACW91" s="94"/>
      <c r="ACX91" s="94"/>
      <c r="ACY91" s="94"/>
      <c r="ACZ91" s="94"/>
      <c r="ADA91" s="94"/>
      <c r="ADB91" s="94"/>
      <c r="ADC91" s="94"/>
      <c r="ADD91" s="94"/>
      <c r="ADE91" s="94"/>
      <c r="ADF91" s="94"/>
      <c r="ADG91" s="94"/>
      <c r="ADH91" s="94"/>
      <c r="ADI91" s="94"/>
      <c r="ADJ91" s="94"/>
      <c r="ADK91" s="94"/>
      <c r="ADL91" s="94"/>
      <c r="ADM91" s="94"/>
      <c r="ADN91" s="94"/>
      <c r="ADO91" s="94"/>
      <c r="ADP91" s="94"/>
      <c r="ADQ91" s="94"/>
      <c r="ADR91" s="94"/>
      <c r="ADS91" s="94"/>
      <c r="ADT91" s="94"/>
      <c r="ADU91" s="94"/>
      <c r="ADV91" s="94"/>
      <c r="ADW91" s="94"/>
      <c r="ADX91" s="94"/>
      <c r="ADY91" s="94"/>
      <c r="ADZ91" s="94"/>
      <c r="AEA91" s="94"/>
      <c r="AEB91" s="94"/>
      <c r="AEC91" s="94"/>
      <c r="AED91" s="94"/>
      <c r="AEE91" s="94"/>
      <c r="AEF91" s="94"/>
      <c r="AEG91" s="94"/>
      <c r="AEH91" s="94"/>
      <c r="AEI91" s="94"/>
      <c r="AEJ91" s="94"/>
      <c r="AEK91" s="94"/>
      <c r="AEL91" s="94"/>
      <c r="AEM91" s="94"/>
      <c r="AEN91" s="94"/>
      <c r="AEO91" s="94"/>
      <c r="AEP91" s="94"/>
      <c r="AEQ91" s="94"/>
      <c r="AER91" s="94"/>
      <c r="AES91" s="94"/>
      <c r="AET91" s="94"/>
      <c r="AEU91" s="94"/>
      <c r="AEV91" s="94"/>
      <c r="AEW91" s="94"/>
      <c r="AEX91" s="94"/>
      <c r="AEY91" s="94"/>
      <c r="AEZ91" s="94"/>
      <c r="AFA91" s="94"/>
      <c r="AFB91" s="94"/>
      <c r="AFC91" s="94"/>
      <c r="AFD91" s="94"/>
      <c r="AFE91" s="94"/>
      <c r="AFF91" s="94"/>
      <c r="AFG91" s="94"/>
      <c r="AFH91" s="94"/>
      <c r="AFI91" s="94"/>
      <c r="AFJ91" s="94"/>
      <c r="AFK91" s="94"/>
      <c r="AFL91" s="94"/>
      <c r="AFM91" s="94"/>
      <c r="AFN91" s="94"/>
      <c r="AFO91" s="94"/>
      <c r="AFP91" s="94"/>
      <c r="AFQ91" s="94"/>
      <c r="AFR91" s="94"/>
      <c r="AFS91" s="94"/>
      <c r="AFT91" s="94"/>
      <c r="AFU91" s="94"/>
      <c r="AFV91" s="94"/>
      <c r="AFW91" s="94"/>
      <c r="AFX91" s="94"/>
      <c r="AFY91" s="94"/>
      <c r="AFZ91" s="94"/>
      <c r="AGA91" s="94"/>
      <c r="AGB91" s="94"/>
      <c r="AGC91" s="94"/>
      <c r="AGD91" s="94"/>
      <c r="AGE91" s="94"/>
      <c r="AGF91" s="94"/>
      <c r="AGG91" s="94"/>
      <c r="AGH91" s="94"/>
      <c r="AGI91" s="94"/>
      <c r="AGJ91" s="94"/>
      <c r="AGK91" s="94"/>
      <c r="AGL91" s="94"/>
      <c r="AGM91" s="94"/>
      <c r="AGN91" s="94"/>
      <c r="AGO91" s="94"/>
      <c r="AGP91" s="94"/>
      <c r="AGQ91" s="94"/>
      <c r="AGR91" s="94"/>
      <c r="AGS91" s="94"/>
      <c r="AGT91" s="94"/>
      <c r="AGU91" s="94"/>
      <c r="AGV91" s="94"/>
      <c r="AGW91" s="94"/>
      <c r="AGX91" s="94"/>
      <c r="AGY91" s="94"/>
      <c r="AGZ91" s="94"/>
      <c r="AHA91" s="94"/>
      <c r="AHB91" s="94"/>
      <c r="AHC91" s="94"/>
      <c r="AHD91" s="94"/>
      <c r="AHE91" s="94"/>
      <c r="AHF91" s="94"/>
      <c r="AHG91" s="94"/>
      <c r="AHH91" s="94"/>
      <c r="AHI91" s="94"/>
      <c r="AHJ91" s="94"/>
      <c r="AHK91" s="94"/>
      <c r="AHL91" s="94"/>
      <c r="AHM91" s="94"/>
      <c r="AHN91" s="94"/>
      <c r="AHO91" s="94"/>
      <c r="AHP91" s="94"/>
      <c r="AHQ91" s="94"/>
      <c r="AHR91" s="94"/>
      <c r="AHS91" s="94"/>
      <c r="AHT91" s="94"/>
      <c r="AHU91" s="94"/>
      <c r="AHV91" s="94"/>
      <c r="AHW91" s="94"/>
      <c r="AHX91" s="94"/>
      <c r="AHY91" s="94"/>
      <c r="AHZ91" s="94"/>
      <c r="AIA91" s="94"/>
      <c r="AIB91" s="94"/>
      <c r="AIC91" s="94"/>
      <c r="AID91" s="94"/>
      <c r="AIE91" s="94"/>
      <c r="AIF91" s="94"/>
      <c r="AIG91" s="94"/>
      <c r="AIH91" s="94"/>
      <c r="AII91" s="94"/>
      <c r="AIJ91" s="94"/>
      <c r="AIK91" s="94"/>
      <c r="AIL91" s="94"/>
      <c r="AIM91" s="94"/>
      <c r="AIN91" s="94"/>
      <c r="AIO91" s="94"/>
      <c r="AIP91" s="94"/>
      <c r="AIQ91" s="94"/>
      <c r="AIR91" s="94"/>
      <c r="AIS91" s="94"/>
      <c r="AIT91" s="94"/>
      <c r="AIU91" s="94"/>
      <c r="AIV91" s="94"/>
      <c r="AIW91" s="94"/>
      <c r="AIX91" s="94"/>
      <c r="AIY91" s="94"/>
      <c r="AIZ91" s="94"/>
      <c r="AJA91" s="94"/>
      <c r="AJB91" s="94"/>
      <c r="AJC91" s="94"/>
      <c r="AJD91" s="94"/>
      <c r="AJE91" s="94"/>
      <c r="AJF91" s="94"/>
      <c r="AJG91" s="94"/>
      <c r="AJH91" s="94"/>
      <c r="AJI91" s="94"/>
      <c r="AJJ91" s="94"/>
      <c r="AJK91" s="94"/>
      <c r="AJL91" s="94"/>
      <c r="AJM91" s="94"/>
      <c r="AJN91" s="94"/>
      <c r="AJO91" s="94"/>
      <c r="AJP91" s="94"/>
      <c r="AJQ91" s="94"/>
      <c r="AJR91" s="94"/>
      <c r="AJS91" s="94"/>
      <c r="AJT91" s="94"/>
      <c r="AJU91" s="94"/>
      <c r="AJV91" s="94"/>
      <c r="AJW91" s="94"/>
      <c r="AJX91" s="94"/>
      <c r="AJY91" s="94"/>
      <c r="AJZ91" s="94"/>
      <c r="AKA91" s="94"/>
      <c r="AKB91" s="94"/>
      <c r="AKC91" s="94"/>
      <c r="AKD91" s="94"/>
      <c r="AKE91" s="94"/>
      <c r="AKF91" s="94"/>
      <c r="AKG91" s="94"/>
      <c r="AKH91" s="94"/>
      <c r="AKI91" s="94"/>
      <c r="AKJ91" s="94"/>
      <c r="AKK91" s="94"/>
      <c r="AKL91" s="94"/>
      <c r="AKM91" s="94"/>
      <c r="AKN91" s="94"/>
      <c r="AKO91" s="94"/>
      <c r="AKP91" s="94"/>
      <c r="AKQ91" s="94"/>
      <c r="AKR91" s="94"/>
      <c r="AKS91" s="94"/>
      <c r="AKT91" s="94"/>
      <c r="AKU91" s="94"/>
      <c r="AKV91" s="94"/>
      <c r="AKW91" s="94"/>
      <c r="AKX91" s="94"/>
      <c r="AKY91" s="94"/>
      <c r="AKZ91" s="94"/>
      <c r="ALA91" s="94"/>
      <c r="ALB91" s="94"/>
      <c r="ALC91" s="94"/>
      <c r="ALD91" s="94"/>
      <c r="ALE91" s="94"/>
      <c r="ALF91" s="94"/>
      <c r="ALG91" s="94"/>
      <c r="ALH91" s="94"/>
      <c r="ALI91" s="94"/>
      <c r="ALJ91" s="94"/>
      <c r="ALK91" s="94"/>
      <c r="ALL91" s="94"/>
      <c r="ALM91" s="94"/>
      <c r="ALN91" s="94"/>
      <c r="ALO91" s="94"/>
      <c r="ALP91" s="94"/>
      <c r="ALQ91" s="94"/>
      <c r="ALR91" s="94"/>
      <c r="ALS91" s="94"/>
      <c r="ALT91" s="94"/>
      <c r="ALU91" s="94"/>
      <c r="ALV91" s="94"/>
      <c r="ALW91" s="94"/>
      <c r="ALX91" s="94"/>
      <c r="ALY91" s="94"/>
      <c r="ALZ91" s="94"/>
      <c r="AMA91" s="94"/>
      <c r="AMB91" s="94"/>
      <c r="AMC91" s="94"/>
      <c r="AMD91" s="94"/>
      <c r="AME91" s="94"/>
      <c r="AMF91" s="94"/>
      <c r="AMG91" s="94"/>
      <c r="AMH91" s="94"/>
      <c r="AMI91" s="94"/>
      <c r="AMJ91" s="94"/>
      <c r="AMK91" s="94"/>
      <c r="AML91" s="94"/>
      <c r="AMM91" s="94"/>
      <c r="AMN91" s="94"/>
      <c r="AMO91" s="94"/>
      <c r="AMP91" s="94"/>
      <c r="AMQ91" s="94"/>
      <c r="AMR91" s="94"/>
      <c r="AMS91" s="94"/>
      <c r="AMT91" s="94"/>
      <c r="AMU91" s="94"/>
      <c r="AMV91" s="94"/>
      <c r="AMW91" s="94"/>
      <c r="AMX91" s="94"/>
      <c r="AMY91" s="94"/>
      <c r="AMZ91" s="94"/>
      <c r="ANA91" s="94"/>
      <c r="ANB91" s="94"/>
      <c r="ANC91" s="94"/>
      <c r="AND91" s="94"/>
      <c r="ANE91" s="94"/>
      <c r="ANF91" s="94"/>
      <c r="ANG91" s="94"/>
      <c r="ANH91" s="94"/>
      <c r="ANI91" s="94"/>
      <c r="ANJ91" s="94"/>
      <c r="ANK91" s="94"/>
      <c r="ANL91" s="94"/>
      <c r="ANM91" s="94"/>
      <c r="ANN91" s="94"/>
      <c r="ANO91" s="94"/>
      <c r="ANP91" s="94"/>
      <c r="ANQ91" s="94"/>
      <c r="ANR91" s="94"/>
      <c r="ANS91" s="94"/>
      <c r="ANT91" s="94"/>
      <c r="ANU91" s="94"/>
      <c r="ANV91" s="94"/>
      <c r="ANW91" s="94"/>
      <c r="ANX91" s="94"/>
      <c r="ANY91" s="94"/>
      <c r="ANZ91" s="94"/>
      <c r="AOA91" s="94"/>
      <c r="AOB91" s="94"/>
      <c r="AOC91" s="94"/>
      <c r="AOD91" s="94"/>
      <c r="AOE91" s="94"/>
      <c r="AOF91" s="94"/>
      <c r="AOG91" s="94"/>
      <c r="AOH91" s="94"/>
      <c r="AOI91" s="94"/>
      <c r="AOJ91" s="94"/>
      <c r="AOK91" s="94"/>
      <c r="AOL91" s="94"/>
      <c r="AOM91" s="94"/>
      <c r="AON91" s="94"/>
      <c r="AOO91" s="94"/>
      <c r="AOP91" s="94"/>
      <c r="AOQ91" s="94"/>
      <c r="AOR91" s="94"/>
      <c r="AOS91" s="94"/>
      <c r="AOT91" s="94"/>
      <c r="AOU91" s="94"/>
      <c r="AOV91" s="94"/>
      <c r="AOW91" s="94"/>
      <c r="AOX91" s="94"/>
      <c r="AOY91" s="94"/>
      <c r="AOZ91" s="94"/>
      <c r="APA91" s="94"/>
      <c r="APB91" s="94"/>
      <c r="APC91" s="94"/>
      <c r="APD91" s="94"/>
      <c r="APE91" s="94"/>
      <c r="APF91" s="94"/>
      <c r="APG91" s="94"/>
      <c r="APH91" s="94"/>
      <c r="API91" s="94"/>
      <c r="APJ91" s="94"/>
      <c r="APK91" s="94"/>
      <c r="APL91" s="94"/>
      <c r="APM91" s="94"/>
      <c r="APN91" s="94"/>
      <c r="APO91" s="94"/>
      <c r="APP91" s="94"/>
      <c r="APQ91" s="94"/>
      <c r="APR91" s="94"/>
      <c r="APS91" s="94"/>
      <c r="APT91" s="94"/>
      <c r="APU91" s="94"/>
      <c r="APV91" s="94"/>
      <c r="APW91" s="94"/>
      <c r="APX91" s="94"/>
      <c r="APY91" s="94"/>
      <c r="APZ91" s="94"/>
      <c r="AQA91" s="94"/>
      <c r="AQB91" s="94"/>
      <c r="AQC91" s="94"/>
      <c r="AQD91" s="94"/>
      <c r="AQE91" s="94"/>
      <c r="AQF91" s="94"/>
      <c r="AQG91" s="94"/>
      <c r="AQH91" s="94"/>
      <c r="AQI91" s="94"/>
      <c r="AQJ91" s="94"/>
      <c r="AQK91" s="94"/>
      <c r="AQL91" s="94"/>
      <c r="AQM91" s="94"/>
      <c r="AQN91" s="94"/>
      <c r="AQO91" s="94"/>
      <c r="AQP91" s="94"/>
      <c r="AQQ91" s="94"/>
      <c r="AQR91" s="94"/>
      <c r="AQS91" s="94"/>
      <c r="AQT91" s="94"/>
      <c r="AQU91" s="94"/>
      <c r="AQV91" s="94"/>
      <c r="AQW91" s="94"/>
      <c r="AQX91" s="94"/>
      <c r="AQY91" s="94"/>
      <c r="AQZ91" s="94"/>
      <c r="ARA91" s="94"/>
      <c r="ARB91" s="94"/>
      <c r="ARC91" s="94"/>
      <c r="ARD91" s="94"/>
      <c r="ARE91" s="94"/>
      <c r="ARF91" s="94"/>
      <c r="ARG91" s="94"/>
      <c r="ARH91" s="94"/>
      <c r="ARI91" s="94"/>
      <c r="ARJ91" s="94"/>
      <c r="ARK91" s="94"/>
      <c r="ARL91" s="94"/>
      <c r="ARM91" s="94"/>
      <c r="ARN91" s="94"/>
      <c r="ARO91" s="94"/>
      <c r="ARP91" s="94"/>
      <c r="ARQ91" s="94"/>
      <c r="ARR91" s="94"/>
      <c r="ARS91" s="94"/>
      <c r="ART91" s="94"/>
      <c r="ARU91" s="94"/>
      <c r="ARV91" s="94"/>
      <c r="ARW91" s="94"/>
      <c r="ARX91" s="94"/>
      <c r="ARY91" s="94"/>
      <c r="ARZ91" s="94"/>
      <c r="ASA91" s="94"/>
      <c r="ASB91" s="94"/>
      <c r="ASC91" s="94"/>
      <c r="ASD91" s="94"/>
      <c r="ASE91" s="94"/>
      <c r="ASF91" s="94"/>
      <c r="ASG91" s="94"/>
      <c r="ASH91" s="94"/>
      <c r="ASI91" s="94"/>
      <c r="ASJ91" s="94"/>
      <c r="ASK91" s="94"/>
      <c r="ASL91" s="94"/>
      <c r="ASM91" s="94"/>
      <c r="ASN91" s="94"/>
      <c r="ASO91" s="94"/>
      <c r="ASP91" s="94"/>
      <c r="ASQ91" s="94"/>
      <c r="ASR91" s="94"/>
      <c r="ASS91" s="94"/>
      <c r="AST91" s="94"/>
      <c r="ASU91" s="94"/>
      <c r="ASV91" s="94"/>
      <c r="ASW91" s="94"/>
      <c r="ASX91" s="94"/>
      <c r="ASY91" s="94"/>
      <c r="ASZ91" s="94"/>
      <c r="ATA91" s="94"/>
      <c r="ATB91" s="94"/>
      <c r="ATC91" s="94"/>
      <c r="ATD91" s="94"/>
      <c r="ATE91" s="94"/>
      <c r="ATF91" s="94"/>
      <c r="ATG91" s="94"/>
      <c r="ATH91" s="94"/>
      <c r="ATI91" s="94"/>
      <c r="ATJ91" s="94"/>
      <c r="ATK91" s="94"/>
      <c r="ATL91" s="94"/>
      <c r="ATM91" s="94"/>
      <c r="ATN91" s="94"/>
      <c r="ATO91" s="94"/>
      <c r="ATP91" s="94"/>
      <c r="ATQ91" s="94"/>
      <c r="ATR91" s="94"/>
      <c r="ATS91" s="94"/>
      <c r="ATT91" s="94"/>
      <c r="ATU91" s="94"/>
      <c r="ATV91" s="94"/>
      <c r="ATW91" s="94"/>
      <c r="ATX91" s="94"/>
      <c r="ATY91" s="94"/>
      <c r="ATZ91" s="94"/>
      <c r="AUA91" s="94"/>
      <c r="AUB91" s="94"/>
      <c r="AUC91" s="94"/>
      <c r="AUD91" s="94"/>
      <c r="AUE91" s="94"/>
      <c r="AUF91" s="94"/>
      <c r="AUG91" s="94"/>
      <c r="AUH91" s="94"/>
      <c r="AUI91" s="94"/>
      <c r="AUJ91" s="94"/>
      <c r="AUK91" s="94"/>
      <c r="AUL91" s="94"/>
      <c r="AUM91" s="94"/>
      <c r="AUN91" s="94"/>
      <c r="AUO91" s="94"/>
      <c r="AUP91" s="94"/>
      <c r="AUQ91" s="94"/>
      <c r="AUR91" s="94"/>
      <c r="AUS91" s="94"/>
      <c r="AUT91" s="94"/>
      <c r="AUU91" s="94"/>
      <c r="AUV91" s="94"/>
      <c r="AUW91" s="94"/>
      <c r="AUX91" s="94"/>
      <c r="AUY91" s="94"/>
      <c r="AUZ91" s="94"/>
      <c r="AVA91" s="94"/>
      <c r="AVB91" s="94"/>
      <c r="AVC91" s="94"/>
      <c r="AVD91" s="94"/>
      <c r="AVE91" s="94"/>
      <c r="AVF91" s="94"/>
      <c r="AVG91" s="94"/>
      <c r="AVH91" s="94"/>
      <c r="AVI91" s="94"/>
      <c r="AVJ91" s="94"/>
      <c r="AVK91" s="94"/>
      <c r="AVL91" s="94"/>
      <c r="AVM91" s="94"/>
      <c r="AVN91" s="94"/>
      <c r="AVO91" s="94"/>
      <c r="AVP91" s="94"/>
      <c r="AVQ91" s="94"/>
      <c r="AVR91" s="94"/>
      <c r="AVS91" s="94"/>
      <c r="AVT91" s="94"/>
      <c r="AVU91" s="94"/>
      <c r="AVV91" s="94"/>
      <c r="AVW91" s="94"/>
      <c r="AVX91" s="94"/>
      <c r="AVY91" s="94"/>
      <c r="AVZ91" s="94"/>
      <c r="AWA91" s="94"/>
      <c r="AWB91" s="94"/>
      <c r="AWC91" s="94"/>
      <c r="AWD91" s="94"/>
      <c r="AWE91" s="94"/>
      <c r="AWF91" s="94"/>
      <c r="AWG91" s="94"/>
      <c r="AWH91" s="94"/>
      <c r="AWI91" s="94"/>
      <c r="AWJ91" s="94"/>
      <c r="AWK91" s="94"/>
      <c r="AWL91" s="94"/>
      <c r="AWM91" s="94"/>
      <c r="AWN91" s="94"/>
      <c r="AWO91" s="94"/>
      <c r="AWP91" s="94"/>
      <c r="AWQ91" s="94"/>
      <c r="AWR91" s="94"/>
      <c r="AWS91" s="94"/>
      <c r="AWT91" s="94"/>
      <c r="AWU91" s="94"/>
      <c r="AWV91" s="94"/>
      <c r="AWW91" s="94"/>
      <c r="AWX91" s="94"/>
      <c r="AWY91" s="94"/>
      <c r="AWZ91" s="94"/>
      <c r="AXA91" s="94"/>
      <c r="AXB91" s="94"/>
      <c r="AXC91" s="94"/>
      <c r="AXD91" s="94"/>
      <c r="AXE91" s="94"/>
      <c r="AXF91" s="94"/>
      <c r="AXG91" s="94"/>
      <c r="AXH91" s="94"/>
      <c r="AXI91" s="94"/>
      <c r="AXJ91" s="94"/>
      <c r="AXK91" s="94"/>
      <c r="AXL91" s="94"/>
      <c r="AXM91" s="94"/>
      <c r="AXN91" s="94"/>
      <c r="AXO91" s="94"/>
      <c r="AXP91" s="94"/>
      <c r="AXQ91" s="94"/>
      <c r="AXR91" s="94"/>
      <c r="AXS91" s="94"/>
      <c r="AXT91" s="94"/>
      <c r="AXU91" s="94"/>
      <c r="AXV91" s="94"/>
      <c r="AXW91" s="94"/>
      <c r="AXX91" s="94"/>
      <c r="AXY91" s="94"/>
      <c r="AXZ91" s="94"/>
      <c r="AYA91" s="94"/>
      <c r="AYB91" s="94"/>
      <c r="AYC91" s="94"/>
      <c r="AYD91" s="94"/>
      <c r="AYE91" s="94"/>
      <c r="AYF91" s="94"/>
      <c r="AYG91" s="94"/>
      <c r="AYH91" s="94"/>
      <c r="AYI91" s="94"/>
      <c r="AYJ91" s="94"/>
      <c r="AYK91" s="94"/>
      <c r="AYL91" s="94"/>
      <c r="AYM91" s="94"/>
      <c r="AYN91" s="94"/>
      <c r="AYO91" s="94"/>
      <c r="AYP91" s="94"/>
      <c r="AYQ91" s="94"/>
      <c r="AYR91" s="94"/>
      <c r="AYS91" s="94"/>
      <c r="AYT91" s="94"/>
      <c r="AYU91" s="94"/>
      <c r="AYV91" s="94"/>
      <c r="AYW91" s="94"/>
      <c r="AYX91" s="94"/>
      <c r="AYY91" s="94"/>
      <c r="AYZ91" s="94"/>
      <c r="AZA91" s="94"/>
      <c r="AZB91" s="94"/>
      <c r="AZC91" s="94"/>
      <c r="AZD91" s="94"/>
      <c r="AZE91" s="94"/>
      <c r="AZF91" s="94"/>
      <c r="AZG91" s="94"/>
      <c r="AZH91" s="94"/>
      <c r="AZI91" s="94"/>
      <c r="AZJ91" s="94"/>
      <c r="AZK91" s="94"/>
      <c r="AZL91" s="94"/>
      <c r="AZM91" s="94"/>
      <c r="AZN91" s="94"/>
      <c r="AZO91" s="94"/>
      <c r="AZP91" s="94"/>
      <c r="AZQ91" s="94"/>
      <c r="AZR91" s="94"/>
      <c r="AZS91" s="94"/>
      <c r="AZT91" s="94"/>
      <c r="AZU91" s="94"/>
      <c r="AZV91" s="94"/>
      <c r="AZW91" s="94"/>
      <c r="AZX91" s="94"/>
      <c r="AZY91" s="94"/>
      <c r="AZZ91" s="94"/>
      <c r="BAA91" s="94"/>
      <c r="BAB91" s="94"/>
      <c r="BAC91" s="94"/>
      <c r="BAD91" s="94"/>
      <c r="BAE91" s="94"/>
      <c r="BAF91" s="94"/>
      <c r="BAG91" s="94"/>
      <c r="BAH91" s="94"/>
      <c r="BAI91" s="94"/>
      <c r="BAJ91" s="94"/>
      <c r="BAK91" s="94"/>
      <c r="BAL91" s="94"/>
      <c r="BAM91" s="94"/>
      <c r="BAN91" s="94"/>
      <c r="BAO91" s="94"/>
      <c r="BAP91" s="94"/>
      <c r="BAQ91" s="94"/>
      <c r="BAR91" s="94"/>
      <c r="BAS91" s="94"/>
      <c r="BAT91" s="94"/>
      <c r="BAU91" s="94"/>
      <c r="BAV91" s="94"/>
      <c r="BAW91" s="94"/>
      <c r="BAX91" s="94"/>
      <c r="BAY91" s="94"/>
      <c r="BAZ91" s="94"/>
      <c r="BBA91" s="94"/>
      <c r="BBB91" s="94"/>
      <c r="BBC91" s="94"/>
      <c r="BBD91" s="94"/>
      <c r="BBE91" s="94"/>
      <c r="BBF91" s="94"/>
      <c r="BBG91" s="94"/>
      <c r="BBH91" s="94"/>
      <c r="BBI91" s="94"/>
      <c r="BBJ91" s="94"/>
      <c r="BBK91" s="94"/>
      <c r="BBL91" s="94"/>
      <c r="BBM91" s="94"/>
      <c r="BBN91" s="94"/>
      <c r="BBO91" s="94"/>
      <c r="BBP91" s="94"/>
      <c r="BBQ91" s="94"/>
      <c r="BBR91" s="94"/>
      <c r="BBS91" s="94"/>
      <c r="BBT91" s="94"/>
      <c r="BBU91" s="94"/>
      <c r="BBV91" s="94"/>
      <c r="BBW91" s="94"/>
      <c r="BBX91" s="94"/>
      <c r="BBY91" s="94"/>
      <c r="BBZ91" s="94"/>
      <c r="BCA91" s="94"/>
      <c r="BCB91" s="94"/>
      <c r="BCC91" s="94"/>
      <c r="BCD91" s="94"/>
      <c r="BCE91" s="94"/>
      <c r="BCF91" s="94"/>
      <c r="BCG91" s="94"/>
      <c r="BCH91" s="94"/>
      <c r="BCI91" s="94"/>
      <c r="BCJ91" s="94"/>
      <c r="BCK91" s="94"/>
      <c r="BCL91" s="94"/>
      <c r="BCM91" s="94"/>
      <c r="BCN91" s="94"/>
      <c r="BCO91" s="94"/>
      <c r="BCP91" s="94"/>
      <c r="BCQ91" s="94"/>
      <c r="BCR91" s="94"/>
      <c r="BCS91" s="94"/>
      <c r="BCT91" s="94"/>
      <c r="BCU91" s="94"/>
      <c r="BCV91" s="94"/>
      <c r="BCW91" s="94"/>
      <c r="BCX91" s="94"/>
      <c r="BCY91" s="94"/>
      <c r="BCZ91" s="94"/>
      <c r="BDA91" s="94"/>
      <c r="BDB91" s="94"/>
      <c r="BDC91" s="94"/>
      <c r="BDD91" s="94"/>
      <c r="BDE91" s="94"/>
      <c r="BDF91" s="94"/>
      <c r="BDG91" s="94"/>
      <c r="BDH91" s="94"/>
      <c r="BDI91" s="94"/>
      <c r="BDJ91" s="94"/>
      <c r="BDK91" s="94"/>
      <c r="BDL91" s="94"/>
      <c r="BDM91" s="94"/>
      <c r="BDN91" s="94"/>
      <c r="BDO91" s="94"/>
      <c r="BDP91" s="94"/>
      <c r="BDQ91" s="94"/>
      <c r="BDR91" s="94"/>
      <c r="BDS91" s="94"/>
      <c r="BDT91" s="94"/>
      <c r="BDU91" s="94"/>
      <c r="BDV91" s="94"/>
      <c r="BDW91" s="94"/>
      <c r="BDX91" s="94"/>
      <c r="BDY91" s="94"/>
      <c r="BDZ91" s="94"/>
      <c r="BEA91" s="94"/>
      <c r="BEB91" s="94"/>
      <c r="BEC91" s="94"/>
      <c r="BED91" s="94"/>
      <c r="BEE91" s="94"/>
      <c r="BEF91" s="94"/>
      <c r="BEG91" s="94"/>
      <c r="BEH91" s="94"/>
      <c r="BEI91" s="94"/>
      <c r="BEJ91" s="94"/>
      <c r="BEK91" s="94"/>
      <c r="BEL91" s="94"/>
      <c r="BEM91" s="94"/>
      <c r="BEN91" s="94"/>
      <c r="BEO91" s="94"/>
      <c r="BEP91" s="94"/>
      <c r="BEQ91" s="94"/>
      <c r="BER91" s="94"/>
      <c r="BES91" s="94"/>
      <c r="BET91" s="94"/>
      <c r="BEU91" s="94"/>
      <c r="BEV91" s="94"/>
      <c r="BEW91" s="94"/>
      <c r="BEX91" s="94"/>
      <c r="BEY91" s="94"/>
      <c r="BEZ91" s="94"/>
      <c r="BFA91" s="94"/>
      <c r="BFB91" s="94"/>
      <c r="BFC91" s="94"/>
      <c r="BFD91" s="94"/>
      <c r="BFE91" s="94"/>
      <c r="BFF91" s="94"/>
      <c r="BFG91" s="94"/>
      <c r="BFH91" s="94"/>
      <c r="BFI91" s="94"/>
      <c r="BFJ91" s="94"/>
      <c r="BFK91" s="94"/>
      <c r="BFL91" s="94"/>
      <c r="BFM91" s="94"/>
      <c r="BFN91" s="94"/>
      <c r="BFO91" s="94"/>
      <c r="BFP91" s="94"/>
      <c r="BFQ91" s="94"/>
      <c r="BFR91" s="94"/>
      <c r="BFS91" s="94"/>
      <c r="BFT91" s="94"/>
      <c r="BFU91" s="94"/>
      <c r="BFV91" s="94"/>
      <c r="BFW91" s="94"/>
      <c r="BFX91" s="94"/>
      <c r="BFY91" s="94"/>
      <c r="BFZ91" s="94"/>
      <c r="BGA91" s="94"/>
      <c r="BGB91" s="94"/>
      <c r="BGC91" s="94"/>
      <c r="BGD91" s="94"/>
      <c r="BGE91" s="94"/>
      <c r="BGF91" s="94"/>
      <c r="BGG91" s="94"/>
      <c r="BGH91" s="94"/>
      <c r="BGI91" s="94"/>
      <c r="BGJ91" s="94"/>
      <c r="BGK91" s="94"/>
      <c r="BGL91" s="94"/>
      <c r="BGM91" s="94"/>
      <c r="BGN91" s="94"/>
      <c r="BGO91" s="94"/>
      <c r="BGP91" s="94"/>
      <c r="BGQ91" s="94"/>
      <c r="BGR91" s="94"/>
      <c r="BGS91" s="94"/>
      <c r="BGT91" s="94"/>
      <c r="BGU91" s="94"/>
      <c r="BGV91" s="94"/>
      <c r="BGW91" s="94"/>
      <c r="BGX91" s="94"/>
      <c r="BGY91" s="94"/>
      <c r="BGZ91" s="94"/>
      <c r="BHA91" s="94"/>
      <c r="BHB91" s="94"/>
      <c r="BHC91" s="94"/>
      <c r="BHD91" s="94"/>
      <c r="BHE91" s="94"/>
      <c r="BHF91" s="94"/>
      <c r="BHG91" s="94"/>
      <c r="BHH91" s="94"/>
      <c r="BHI91" s="94"/>
      <c r="BHJ91" s="94"/>
      <c r="BHK91" s="94"/>
      <c r="BHL91" s="94"/>
      <c r="BHM91" s="94"/>
      <c r="BHN91" s="94"/>
      <c r="BHO91" s="94"/>
      <c r="BHP91" s="94"/>
      <c r="BHQ91" s="94"/>
      <c r="BHR91" s="94"/>
      <c r="BHS91" s="94"/>
      <c r="BHT91" s="94"/>
      <c r="BHU91" s="94"/>
      <c r="BHV91" s="94"/>
      <c r="BHW91" s="94"/>
      <c r="BHX91" s="94"/>
      <c r="BHY91" s="94"/>
      <c r="BHZ91" s="94"/>
      <c r="BIA91" s="94"/>
      <c r="BIB91" s="94"/>
      <c r="BIC91" s="94"/>
      <c r="BID91" s="94"/>
      <c r="BIE91" s="94"/>
      <c r="BIF91" s="94"/>
      <c r="BIG91" s="94"/>
      <c r="BIH91" s="94"/>
      <c r="BII91" s="94"/>
      <c r="BIJ91" s="94"/>
      <c r="BIK91" s="94"/>
      <c r="BIL91" s="94"/>
      <c r="BIM91" s="94"/>
      <c r="BIN91" s="94"/>
      <c r="BIO91" s="94"/>
      <c r="BIP91" s="94"/>
      <c r="BIQ91" s="94"/>
      <c r="BIR91" s="94"/>
      <c r="BIS91" s="94"/>
      <c r="BIT91" s="94"/>
      <c r="BIU91" s="94"/>
      <c r="BIV91" s="94"/>
      <c r="BIW91" s="94"/>
      <c r="BIX91" s="94"/>
      <c r="BIY91" s="94"/>
      <c r="BIZ91" s="94"/>
      <c r="BJA91" s="94"/>
      <c r="BJB91" s="94"/>
      <c r="BJC91" s="94"/>
      <c r="BJD91" s="94"/>
      <c r="BJE91" s="94"/>
      <c r="BJF91" s="94"/>
      <c r="BJG91" s="94"/>
      <c r="BJH91" s="94"/>
      <c r="BJI91" s="94"/>
      <c r="BJJ91" s="94"/>
      <c r="BJK91" s="94"/>
      <c r="BJL91" s="94"/>
      <c r="BJM91" s="94"/>
      <c r="BJN91" s="94"/>
      <c r="BJO91" s="94"/>
      <c r="BJP91" s="94"/>
      <c r="BJQ91" s="94"/>
      <c r="BJR91" s="94"/>
      <c r="BJS91" s="94"/>
      <c r="BJT91" s="94"/>
      <c r="BJU91" s="94"/>
      <c r="BJV91" s="94"/>
      <c r="BJW91" s="94"/>
      <c r="BJX91" s="94"/>
      <c r="BJY91" s="94"/>
      <c r="BJZ91" s="94"/>
      <c r="BKA91" s="94"/>
      <c r="BKB91" s="94"/>
      <c r="BKC91" s="94"/>
      <c r="BKD91" s="94"/>
      <c r="BKE91" s="94"/>
      <c r="BKF91" s="94"/>
      <c r="BKG91" s="94"/>
      <c r="BKH91" s="94"/>
      <c r="BKI91" s="94"/>
      <c r="BKJ91" s="94"/>
      <c r="BKK91" s="94"/>
      <c r="BKL91" s="94"/>
      <c r="BKM91" s="94"/>
      <c r="BKN91" s="94"/>
      <c r="BKO91" s="94"/>
      <c r="BKP91" s="94"/>
      <c r="BKQ91" s="94"/>
      <c r="BKR91" s="94"/>
      <c r="BKS91" s="94"/>
      <c r="BKT91" s="94"/>
      <c r="BKU91" s="94"/>
      <c r="BKV91" s="94"/>
      <c r="BKW91" s="94"/>
      <c r="BKX91" s="94"/>
      <c r="BKY91" s="94"/>
      <c r="BKZ91" s="94"/>
      <c r="BLA91" s="94"/>
      <c r="BLB91" s="94"/>
      <c r="BLC91" s="94"/>
      <c r="BLD91" s="94"/>
      <c r="BLE91" s="94"/>
      <c r="BLF91" s="94"/>
      <c r="BLG91" s="94"/>
      <c r="BLH91" s="94"/>
      <c r="BLI91" s="94"/>
      <c r="BLJ91" s="94"/>
      <c r="BLK91" s="94"/>
      <c r="BLL91" s="94"/>
      <c r="BLM91" s="94"/>
      <c r="BLN91" s="94"/>
      <c r="BLO91" s="94"/>
      <c r="BLP91" s="94"/>
      <c r="BLQ91" s="94"/>
      <c r="BLR91" s="94"/>
      <c r="BLS91" s="94"/>
      <c r="BLT91" s="94"/>
      <c r="BLU91" s="94"/>
      <c r="BLV91" s="94"/>
      <c r="BLW91" s="94"/>
      <c r="BLX91" s="94"/>
      <c r="BLY91" s="94"/>
      <c r="BLZ91" s="94"/>
      <c r="BMA91" s="94"/>
      <c r="BMB91" s="94"/>
      <c r="BMC91" s="94"/>
      <c r="BMD91" s="94"/>
      <c r="BME91" s="94"/>
      <c r="BMF91" s="94"/>
      <c r="BMG91" s="94"/>
      <c r="BMH91" s="94"/>
      <c r="BMI91" s="94"/>
      <c r="BMJ91" s="94"/>
      <c r="BMK91" s="94"/>
      <c r="BML91" s="94"/>
      <c r="BMM91" s="94"/>
      <c r="BMN91" s="94"/>
      <c r="BMO91" s="94"/>
      <c r="BMP91" s="94"/>
      <c r="BMQ91" s="94"/>
      <c r="BMR91" s="94"/>
      <c r="BMS91" s="94"/>
      <c r="BMT91" s="94"/>
      <c r="BMU91" s="94"/>
      <c r="BMV91" s="94"/>
      <c r="BMW91" s="94"/>
      <c r="BMX91" s="94"/>
      <c r="BMY91" s="94"/>
      <c r="BMZ91" s="94"/>
      <c r="BNA91" s="94"/>
      <c r="BNB91" s="94"/>
      <c r="BNC91" s="94"/>
      <c r="BND91" s="94"/>
      <c r="BNE91" s="94"/>
      <c r="BNF91" s="94"/>
      <c r="BNG91" s="94"/>
      <c r="BNH91" s="94"/>
      <c r="BNI91" s="94"/>
      <c r="BNJ91" s="94"/>
      <c r="BNK91" s="94"/>
      <c r="BNL91" s="94"/>
      <c r="BNM91" s="94"/>
      <c r="BNN91" s="94"/>
      <c r="BNO91" s="94"/>
      <c r="BNP91" s="94"/>
      <c r="BNQ91" s="94"/>
      <c r="BNR91" s="94"/>
      <c r="BNS91" s="94"/>
      <c r="BNT91" s="94"/>
      <c r="BNU91" s="94"/>
      <c r="BNV91" s="94"/>
      <c r="BNW91" s="94"/>
      <c r="BNX91" s="94"/>
      <c r="BNY91" s="94"/>
      <c r="BNZ91" s="94"/>
      <c r="BOA91" s="94"/>
      <c r="BOB91" s="94"/>
      <c r="BOC91" s="94"/>
      <c r="BOD91" s="94"/>
      <c r="BOE91" s="94"/>
      <c r="BOF91" s="94"/>
      <c r="BOG91" s="94"/>
      <c r="BOH91" s="94"/>
      <c r="BOI91" s="94"/>
      <c r="BOJ91" s="94"/>
      <c r="BOK91" s="94"/>
      <c r="BOL91" s="94"/>
      <c r="BOM91" s="94"/>
      <c r="BON91" s="94"/>
      <c r="BOO91" s="94"/>
      <c r="BOP91" s="94"/>
      <c r="BOQ91" s="94"/>
      <c r="BOR91" s="94"/>
      <c r="BOS91" s="94"/>
      <c r="BOT91" s="94"/>
      <c r="BOU91" s="94"/>
      <c r="BOV91" s="94"/>
      <c r="BOW91" s="94"/>
      <c r="BOX91" s="94"/>
      <c r="BOY91" s="94"/>
      <c r="BOZ91" s="94"/>
      <c r="BPA91" s="94"/>
      <c r="BPB91" s="94"/>
      <c r="BPC91" s="94"/>
      <c r="BPD91" s="94"/>
      <c r="BPE91" s="94"/>
      <c r="BPF91" s="94"/>
      <c r="BPG91" s="94"/>
      <c r="BPH91" s="94"/>
      <c r="BPI91" s="94"/>
      <c r="BPJ91" s="94"/>
      <c r="BPK91" s="94"/>
      <c r="BPL91" s="94"/>
      <c r="BPM91" s="94"/>
      <c r="BPN91" s="94"/>
      <c r="BPO91" s="94"/>
      <c r="BPP91" s="94"/>
      <c r="BPQ91" s="94"/>
      <c r="BPR91" s="94"/>
      <c r="BPS91" s="94"/>
      <c r="BPT91" s="94"/>
      <c r="BPU91" s="94"/>
      <c r="BPV91" s="94"/>
      <c r="BPW91" s="94"/>
      <c r="BPX91" s="94"/>
      <c r="BPY91" s="94"/>
      <c r="BPZ91" s="94"/>
      <c r="BQA91" s="94"/>
      <c r="BQB91" s="94"/>
      <c r="BQC91" s="94"/>
      <c r="BQD91" s="94"/>
      <c r="BQE91" s="94"/>
      <c r="BQF91" s="94"/>
      <c r="BQG91" s="94"/>
      <c r="BQH91" s="94"/>
      <c r="BQI91" s="94"/>
      <c r="BQJ91" s="94"/>
      <c r="BQK91" s="94"/>
      <c r="BQL91" s="94"/>
      <c r="BQM91" s="94"/>
      <c r="BQN91" s="94"/>
      <c r="BQO91" s="94"/>
      <c r="BQP91" s="94"/>
      <c r="BQQ91" s="94"/>
      <c r="BQR91" s="94"/>
      <c r="BQS91" s="94"/>
      <c r="BQT91" s="94"/>
      <c r="BQU91" s="94"/>
      <c r="BQV91" s="94"/>
      <c r="BQW91" s="94"/>
      <c r="BQX91" s="94"/>
      <c r="BQY91" s="94"/>
      <c r="BQZ91" s="94"/>
      <c r="BRA91" s="94"/>
      <c r="BRB91" s="94"/>
      <c r="BRC91" s="94"/>
      <c r="BRD91" s="94"/>
      <c r="BRE91" s="94"/>
      <c r="BRF91" s="94"/>
      <c r="BRG91" s="94"/>
      <c r="BRH91" s="94"/>
      <c r="BRI91" s="94"/>
      <c r="BRJ91" s="94"/>
      <c r="BRK91" s="94"/>
      <c r="BRL91" s="94"/>
      <c r="BRM91" s="94"/>
      <c r="BRN91" s="94"/>
      <c r="BRO91" s="94"/>
      <c r="BRP91" s="94"/>
      <c r="BRQ91" s="94"/>
      <c r="BRR91" s="94"/>
      <c r="BRS91" s="94"/>
      <c r="BRT91" s="94"/>
      <c r="BRU91" s="94"/>
      <c r="BRV91" s="94"/>
      <c r="BRW91" s="94"/>
      <c r="BRX91" s="94"/>
      <c r="BRY91" s="94"/>
      <c r="BRZ91" s="94"/>
      <c r="BSA91" s="94"/>
      <c r="BSB91" s="94"/>
      <c r="BSC91" s="94"/>
      <c r="BSD91" s="94"/>
      <c r="BSE91" s="94"/>
      <c r="BSF91" s="94"/>
      <c r="BSG91" s="94"/>
      <c r="BSH91" s="94"/>
      <c r="BSI91" s="94"/>
      <c r="BSJ91" s="94"/>
      <c r="BSK91" s="94"/>
      <c r="BSL91" s="94"/>
      <c r="BSM91" s="94"/>
      <c r="BSN91" s="94"/>
      <c r="BSO91" s="94"/>
      <c r="BSP91" s="94"/>
      <c r="BSQ91" s="94"/>
      <c r="BSR91" s="94"/>
      <c r="BSS91" s="94"/>
      <c r="BST91" s="94"/>
      <c r="BSU91" s="94"/>
      <c r="BSV91" s="94"/>
      <c r="BSW91" s="94"/>
      <c r="BSX91" s="94"/>
      <c r="BSY91" s="94"/>
      <c r="BSZ91" s="94"/>
      <c r="BTA91" s="94"/>
      <c r="BTB91" s="94"/>
      <c r="BTC91" s="94"/>
      <c r="BTD91" s="94"/>
      <c r="BTE91" s="94"/>
      <c r="BTF91" s="94"/>
      <c r="BTG91" s="94"/>
      <c r="BTH91" s="94"/>
      <c r="BTI91" s="94"/>
      <c r="BTJ91" s="94"/>
      <c r="BTK91" s="94"/>
      <c r="BTL91" s="94"/>
      <c r="BTM91" s="94"/>
      <c r="BTN91" s="94"/>
      <c r="BTO91" s="94"/>
      <c r="BTP91" s="94"/>
      <c r="BTQ91" s="94"/>
      <c r="BTR91" s="94"/>
      <c r="BTS91" s="94"/>
      <c r="BTT91" s="94"/>
      <c r="BTU91" s="94"/>
      <c r="BTV91" s="94"/>
      <c r="BTW91" s="94"/>
      <c r="BTX91" s="94"/>
      <c r="BTY91" s="94"/>
      <c r="BTZ91" s="94"/>
      <c r="BUA91" s="94"/>
      <c r="BUB91" s="94"/>
      <c r="BUC91" s="94"/>
      <c r="BUD91" s="94"/>
      <c r="BUE91" s="94"/>
      <c r="BUF91" s="94"/>
      <c r="BUG91" s="94"/>
      <c r="BUH91" s="94"/>
      <c r="BUI91" s="94"/>
      <c r="BUJ91" s="94"/>
      <c r="BUK91" s="94"/>
      <c r="BUL91" s="94"/>
      <c r="BUM91" s="94"/>
      <c r="BUN91" s="94"/>
      <c r="BUO91" s="94"/>
      <c r="BUP91" s="94"/>
      <c r="BUQ91" s="94"/>
      <c r="BUR91" s="94"/>
      <c r="BUS91" s="94"/>
      <c r="BUT91" s="94"/>
      <c r="BUU91" s="94"/>
      <c r="BUV91" s="94"/>
      <c r="BUW91" s="94"/>
      <c r="BUX91" s="94"/>
      <c r="BUY91" s="94"/>
      <c r="BUZ91" s="94"/>
      <c r="BVA91" s="94"/>
      <c r="BVB91" s="94"/>
      <c r="BVC91" s="94"/>
      <c r="BVD91" s="94"/>
      <c r="BVE91" s="94"/>
      <c r="BVF91" s="94"/>
      <c r="BVG91" s="94"/>
      <c r="BVH91" s="94"/>
      <c r="BVI91" s="94"/>
      <c r="BVJ91" s="94"/>
      <c r="BVK91" s="94"/>
      <c r="BVL91" s="94"/>
      <c r="BVM91" s="94"/>
      <c r="BVN91" s="94"/>
      <c r="BVO91" s="94"/>
      <c r="BVP91" s="94"/>
      <c r="BVQ91" s="94"/>
      <c r="BVR91" s="94"/>
      <c r="BVS91" s="94"/>
      <c r="BVT91" s="94"/>
      <c r="BVU91" s="94"/>
      <c r="BVV91" s="94"/>
      <c r="BVW91" s="94"/>
      <c r="BVX91" s="94"/>
      <c r="BVY91" s="94"/>
      <c r="BVZ91" s="94"/>
      <c r="BWA91" s="94"/>
      <c r="BWB91" s="94"/>
      <c r="BWC91" s="94"/>
      <c r="BWD91" s="94"/>
      <c r="BWE91" s="94"/>
      <c r="BWF91" s="94"/>
      <c r="BWG91" s="94"/>
      <c r="BWH91" s="94"/>
      <c r="BWI91" s="94"/>
      <c r="BWJ91" s="94"/>
      <c r="BWK91" s="94"/>
      <c r="BWL91" s="94"/>
      <c r="BWM91" s="94"/>
      <c r="BWN91" s="94"/>
      <c r="BWO91" s="94"/>
      <c r="BWP91" s="94"/>
      <c r="BWQ91" s="94"/>
      <c r="BWR91" s="94"/>
      <c r="BWS91" s="94"/>
      <c r="BWT91" s="94"/>
      <c r="BWU91" s="94"/>
      <c r="BWV91" s="94"/>
      <c r="BWW91" s="94"/>
      <c r="BWX91" s="94"/>
      <c r="BWY91" s="94"/>
      <c r="BWZ91" s="94"/>
      <c r="BXA91" s="94"/>
      <c r="BXB91" s="94"/>
      <c r="BXC91" s="94"/>
      <c r="BXD91" s="94"/>
      <c r="BXE91" s="94"/>
      <c r="BXF91" s="94"/>
      <c r="BXG91" s="94"/>
      <c r="BXH91" s="94"/>
      <c r="BXI91" s="94"/>
      <c r="BXJ91" s="94"/>
      <c r="BXK91" s="94"/>
      <c r="BXL91" s="94"/>
      <c r="BXM91" s="94"/>
      <c r="BXN91" s="94"/>
      <c r="BXO91" s="94"/>
      <c r="BXP91" s="94"/>
      <c r="BXQ91" s="94"/>
      <c r="BXR91" s="94"/>
      <c r="BXS91" s="94"/>
      <c r="BXT91" s="94"/>
      <c r="BXU91" s="94"/>
      <c r="BXV91" s="94"/>
      <c r="BXW91" s="94"/>
      <c r="BXX91" s="94"/>
      <c r="BXY91" s="94"/>
      <c r="BXZ91" s="94"/>
      <c r="BYA91" s="94"/>
      <c r="BYB91" s="94"/>
      <c r="BYC91" s="94"/>
      <c r="BYD91" s="94"/>
      <c r="BYE91" s="94"/>
      <c r="BYF91" s="94"/>
      <c r="BYG91" s="94"/>
      <c r="BYH91" s="94"/>
      <c r="BYI91" s="94"/>
      <c r="BYJ91" s="94"/>
      <c r="BYK91" s="94"/>
      <c r="BYL91" s="94"/>
      <c r="BYM91" s="94"/>
      <c r="BYN91" s="94"/>
      <c r="BYO91" s="94"/>
      <c r="BYP91" s="94"/>
      <c r="BYQ91" s="94"/>
      <c r="BYR91" s="94"/>
      <c r="BYS91" s="94"/>
      <c r="BYT91" s="94"/>
      <c r="BYU91" s="94"/>
      <c r="BYV91" s="94"/>
      <c r="BYW91" s="94"/>
      <c r="BYX91" s="94"/>
      <c r="BYY91" s="94"/>
      <c r="BYZ91" s="94"/>
      <c r="BZA91" s="94"/>
      <c r="BZB91" s="94"/>
      <c r="BZC91" s="94"/>
      <c r="BZD91" s="94"/>
      <c r="BZE91" s="94"/>
      <c r="BZF91" s="94"/>
      <c r="BZG91" s="94"/>
      <c r="BZH91" s="94"/>
      <c r="BZI91" s="94"/>
      <c r="BZJ91" s="94"/>
      <c r="BZK91" s="94"/>
      <c r="BZL91" s="94"/>
      <c r="BZM91" s="94"/>
      <c r="BZN91" s="94"/>
      <c r="BZO91" s="94"/>
      <c r="BZP91" s="94"/>
      <c r="BZQ91" s="94"/>
      <c r="BZR91" s="94"/>
      <c r="BZS91" s="94"/>
      <c r="BZT91" s="94"/>
      <c r="BZU91" s="94"/>
      <c r="BZV91" s="94"/>
      <c r="BZW91" s="94"/>
      <c r="BZX91" s="94"/>
      <c r="BZY91" s="94"/>
      <c r="BZZ91" s="94"/>
      <c r="CAA91" s="94"/>
      <c r="CAB91" s="94"/>
      <c r="CAC91" s="94"/>
      <c r="CAD91" s="94"/>
      <c r="CAE91" s="94"/>
      <c r="CAF91" s="94"/>
      <c r="CAG91" s="94"/>
      <c r="CAH91" s="94"/>
      <c r="CAI91" s="94"/>
      <c r="CAJ91" s="94"/>
      <c r="CAK91" s="94"/>
      <c r="CAL91" s="94"/>
      <c r="CAM91" s="94"/>
      <c r="CAN91" s="94"/>
      <c r="CAO91" s="94"/>
      <c r="CAP91" s="94"/>
      <c r="CAQ91" s="94"/>
      <c r="CAR91" s="94"/>
      <c r="CAS91" s="94"/>
      <c r="CAT91" s="94"/>
      <c r="CAU91" s="94"/>
      <c r="CAV91" s="94"/>
      <c r="CAW91" s="94"/>
      <c r="CAX91" s="94"/>
      <c r="CAY91" s="94"/>
      <c r="CAZ91" s="94"/>
      <c r="CBA91" s="94"/>
      <c r="CBB91" s="94"/>
      <c r="CBC91" s="94"/>
      <c r="CBD91" s="94"/>
      <c r="CBE91" s="94"/>
      <c r="CBF91" s="94"/>
      <c r="CBG91" s="94"/>
      <c r="CBH91" s="94"/>
      <c r="CBI91" s="94"/>
      <c r="CBJ91" s="94"/>
      <c r="CBK91" s="94"/>
      <c r="CBL91" s="94"/>
      <c r="CBM91" s="94"/>
      <c r="CBN91" s="94"/>
      <c r="CBO91" s="94"/>
      <c r="CBP91" s="94"/>
      <c r="CBQ91" s="94"/>
      <c r="CBR91" s="94"/>
      <c r="CBS91" s="94"/>
      <c r="CBT91" s="94"/>
      <c r="CBU91" s="94"/>
      <c r="CBV91" s="94"/>
      <c r="CBW91" s="94"/>
      <c r="CBX91" s="94"/>
      <c r="CBY91" s="94"/>
      <c r="CBZ91" s="94"/>
      <c r="CCA91" s="94"/>
      <c r="CCB91" s="94"/>
      <c r="CCC91" s="94"/>
      <c r="CCD91" s="94"/>
      <c r="CCE91" s="94"/>
      <c r="CCF91" s="94"/>
      <c r="CCG91" s="94"/>
      <c r="CCH91" s="94"/>
      <c r="CCI91" s="94"/>
      <c r="CCJ91" s="94"/>
      <c r="CCK91" s="94"/>
      <c r="CCL91" s="94"/>
      <c r="CCM91" s="94"/>
      <c r="CCN91" s="94"/>
      <c r="CCO91" s="94"/>
      <c r="CCP91" s="94"/>
      <c r="CCQ91" s="94"/>
      <c r="CCR91" s="94"/>
      <c r="CCS91" s="94"/>
      <c r="CCT91" s="94"/>
      <c r="CCU91" s="94"/>
      <c r="CCV91" s="94"/>
      <c r="CCW91" s="94"/>
      <c r="CCX91" s="94"/>
      <c r="CCY91" s="94"/>
      <c r="CCZ91" s="94"/>
      <c r="CDA91" s="94"/>
      <c r="CDB91" s="94"/>
      <c r="CDC91" s="94"/>
      <c r="CDD91" s="94"/>
      <c r="CDE91" s="94"/>
      <c r="CDF91" s="94"/>
      <c r="CDG91" s="94"/>
      <c r="CDH91" s="94"/>
      <c r="CDI91" s="94"/>
      <c r="CDJ91" s="94"/>
      <c r="CDK91" s="94"/>
      <c r="CDL91" s="94"/>
      <c r="CDM91" s="94"/>
      <c r="CDN91" s="94"/>
      <c r="CDO91" s="94"/>
      <c r="CDP91" s="94"/>
      <c r="CDQ91" s="94"/>
      <c r="CDR91" s="94"/>
      <c r="CDS91" s="94"/>
      <c r="CDT91" s="94"/>
      <c r="CDU91" s="94"/>
      <c r="CDV91" s="94"/>
      <c r="CDW91" s="94"/>
      <c r="CDX91" s="94"/>
      <c r="CDY91" s="94"/>
      <c r="CDZ91" s="94"/>
      <c r="CEA91" s="94"/>
      <c r="CEB91" s="94"/>
      <c r="CEC91" s="94"/>
      <c r="CED91" s="94"/>
      <c r="CEE91" s="94"/>
      <c r="CEF91" s="94"/>
      <c r="CEG91" s="94"/>
      <c r="CEH91" s="94"/>
      <c r="CEI91" s="94"/>
      <c r="CEJ91" s="94"/>
      <c r="CEK91" s="94"/>
      <c r="CEL91" s="94"/>
      <c r="CEM91" s="94"/>
      <c r="CEN91" s="94"/>
      <c r="CEO91" s="94"/>
      <c r="CEP91" s="94"/>
      <c r="CEQ91" s="94"/>
      <c r="CER91" s="94"/>
      <c r="CES91" s="94"/>
      <c r="CET91" s="94"/>
      <c r="CEU91" s="94"/>
      <c r="CEV91" s="94"/>
      <c r="CEW91" s="94"/>
      <c r="CEX91" s="94"/>
      <c r="CEY91" s="94"/>
      <c r="CEZ91" s="94"/>
      <c r="CFA91" s="94"/>
      <c r="CFB91" s="94"/>
      <c r="CFC91" s="94"/>
      <c r="CFD91" s="94"/>
      <c r="CFE91" s="94"/>
      <c r="CFF91" s="94"/>
      <c r="CFG91" s="94"/>
      <c r="CFH91" s="94"/>
      <c r="CFI91" s="94"/>
      <c r="CFJ91" s="94"/>
      <c r="CFK91" s="94"/>
      <c r="CFL91" s="94"/>
      <c r="CFM91" s="94"/>
      <c r="CFN91" s="94"/>
      <c r="CFO91" s="94"/>
      <c r="CFP91" s="94"/>
      <c r="CFQ91" s="94"/>
      <c r="CFR91" s="94"/>
      <c r="CFS91" s="94"/>
      <c r="CFT91" s="94"/>
      <c r="CFU91" s="94"/>
      <c r="CFV91" s="94"/>
      <c r="CFW91" s="94"/>
      <c r="CFX91" s="94"/>
      <c r="CFY91" s="94"/>
      <c r="CFZ91" s="94"/>
      <c r="CGA91" s="94"/>
      <c r="CGB91" s="94"/>
      <c r="CGC91" s="94"/>
      <c r="CGD91" s="94"/>
      <c r="CGE91" s="94"/>
      <c r="CGF91" s="94"/>
      <c r="CGG91" s="94"/>
      <c r="CGH91" s="94"/>
      <c r="CGI91" s="94"/>
      <c r="CGJ91" s="94"/>
      <c r="CGK91" s="94"/>
      <c r="CGL91" s="94"/>
      <c r="CGM91" s="94"/>
      <c r="CGN91" s="94"/>
      <c r="CGO91" s="94"/>
      <c r="CGP91" s="94"/>
      <c r="CGQ91" s="94"/>
      <c r="CGR91" s="94"/>
      <c r="CGS91" s="94"/>
      <c r="CGT91" s="94"/>
      <c r="CGU91" s="94"/>
      <c r="CGV91" s="94"/>
      <c r="CGW91" s="94"/>
      <c r="CGX91" s="94"/>
      <c r="CGY91" s="94"/>
      <c r="CGZ91" s="94"/>
      <c r="CHA91" s="94"/>
      <c r="CHB91" s="94"/>
      <c r="CHC91" s="94"/>
      <c r="CHD91" s="94"/>
      <c r="CHE91" s="94"/>
      <c r="CHF91" s="94"/>
      <c r="CHG91" s="94"/>
      <c r="CHH91" s="94"/>
      <c r="CHI91" s="94"/>
      <c r="CHJ91" s="94"/>
      <c r="CHK91" s="94"/>
      <c r="CHL91" s="94"/>
      <c r="CHM91" s="94"/>
      <c r="CHN91" s="94"/>
      <c r="CHO91" s="94"/>
      <c r="CHP91" s="94"/>
      <c r="CHQ91" s="94"/>
      <c r="CHR91" s="94"/>
      <c r="CHS91" s="94"/>
      <c r="CHT91" s="94"/>
      <c r="CHU91" s="94"/>
      <c r="CHV91" s="94"/>
      <c r="CHW91" s="94"/>
      <c r="CHX91" s="94"/>
      <c r="CHY91" s="94"/>
      <c r="CHZ91" s="94"/>
      <c r="CIA91" s="94"/>
      <c r="CIB91" s="94"/>
      <c r="CIC91" s="94"/>
      <c r="CID91" s="94"/>
      <c r="CIE91" s="94"/>
      <c r="CIF91" s="94"/>
      <c r="CIG91" s="94"/>
      <c r="CIH91" s="94"/>
      <c r="CII91" s="94"/>
      <c r="CIJ91" s="94"/>
      <c r="CIK91" s="94"/>
      <c r="CIL91" s="94"/>
      <c r="CIM91" s="94"/>
      <c r="CIN91" s="94"/>
      <c r="CIO91" s="94"/>
      <c r="CIP91" s="94"/>
      <c r="CIQ91" s="94"/>
      <c r="CIR91" s="94"/>
      <c r="CIS91" s="94"/>
      <c r="CIT91" s="94"/>
      <c r="CIU91" s="94"/>
      <c r="CIV91" s="94"/>
      <c r="CIW91" s="94"/>
      <c r="CIX91" s="94"/>
      <c r="CIY91" s="94"/>
      <c r="CIZ91" s="94"/>
      <c r="CJA91" s="94"/>
      <c r="CJB91" s="94"/>
      <c r="CJC91" s="94"/>
      <c r="CJD91" s="94"/>
      <c r="CJE91" s="94"/>
      <c r="CJF91" s="94"/>
      <c r="CJG91" s="94"/>
      <c r="CJH91" s="94"/>
      <c r="CJI91" s="94"/>
      <c r="CJJ91" s="94"/>
      <c r="CJK91" s="94"/>
      <c r="CJL91" s="94"/>
      <c r="CJM91" s="94"/>
      <c r="CJN91" s="94"/>
      <c r="CJO91" s="94"/>
      <c r="CJP91" s="94"/>
      <c r="CJQ91" s="94"/>
      <c r="CJR91" s="94"/>
      <c r="CJS91" s="94"/>
      <c r="CJT91" s="94"/>
      <c r="CJU91" s="94"/>
      <c r="CJV91" s="94"/>
      <c r="CJW91" s="94"/>
      <c r="CJX91" s="94"/>
      <c r="CJY91" s="94"/>
      <c r="CJZ91" s="94"/>
      <c r="CKA91" s="94"/>
      <c r="CKB91" s="94"/>
      <c r="CKC91" s="94"/>
      <c r="CKD91" s="94"/>
      <c r="CKE91" s="94"/>
      <c r="CKF91" s="94"/>
      <c r="CKG91" s="94"/>
      <c r="CKH91" s="94"/>
      <c r="CKI91" s="94"/>
      <c r="CKJ91" s="94"/>
      <c r="CKK91" s="94"/>
      <c r="CKL91" s="94"/>
      <c r="CKM91" s="94"/>
      <c r="CKN91" s="94"/>
      <c r="CKO91" s="94"/>
      <c r="CKP91" s="94"/>
      <c r="CKQ91" s="94"/>
      <c r="CKR91" s="94"/>
      <c r="CKS91" s="94"/>
      <c r="CKT91" s="94"/>
      <c r="CKU91" s="94"/>
      <c r="CKV91" s="94"/>
      <c r="CKW91" s="94"/>
      <c r="CKX91" s="94"/>
      <c r="CKY91" s="94"/>
      <c r="CKZ91" s="94"/>
      <c r="CLA91" s="94"/>
      <c r="CLB91" s="94"/>
      <c r="CLC91" s="94"/>
      <c r="CLD91" s="94"/>
      <c r="CLE91" s="94"/>
      <c r="CLF91" s="94"/>
      <c r="CLG91" s="94"/>
      <c r="CLH91" s="94"/>
      <c r="CLI91" s="94"/>
      <c r="CLJ91" s="94"/>
      <c r="CLK91" s="94"/>
      <c r="CLL91" s="94"/>
      <c r="CLM91" s="94"/>
      <c r="CLN91" s="94"/>
      <c r="CLO91" s="94"/>
      <c r="CLP91" s="94"/>
      <c r="CLQ91" s="94"/>
      <c r="CLR91" s="94"/>
      <c r="CLS91" s="94"/>
      <c r="CLT91" s="94"/>
      <c r="CLU91" s="94"/>
      <c r="CLV91" s="94"/>
      <c r="CLW91" s="94"/>
      <c r="CLX91" s="94"/>
      <c r="CLY91" s="94"/>
      <c r="CLZ91" s="94"/>
      <c r="CMA91" s="94"/>
      <c r="CMB91" s="94"/>
      <c r="CMC91" s="94"/>
      <c r="CMD91" s="94"/>
      <c r="CME91" s="94"/>
      <c r="CMF91" s="94"/>
      <c r="CMG91" s="94"/>
      <c r="CMH91" s="94"/>
      <c r="CMI91" s="94"/>
      <c r="CMJ91" s="94"/>
      <c r="CMK91" s="94"/>
      <c r="CML91" s="94"/>
      <c r="CMM91" s="94"/>
      <c r="CMN91" s="94"/>
      <c r="CMO91" s="94"/>
      <c r="CMP91" s="94"/>
      <c r="CMQ91" s="94"/>
      <c r="CMR91" s="94"/>
      <c r="CMS91" s="94"/>
      <c r="CMT91" s="94"/>
      <c r="CMU91" s="94"/>
      <c r="CMV91" s="94"/>
      <c r="CMW91" s="94"/>
      <c r="CMX91" s="94"/>
      <c r="CMY91" s="94"/>
      <c r="CMZ91" s="94"/>
      <c r="CNA91" s="94"/>
      <c r="CNB91" s="94"/>
      <c r="CNC91" s="94"/>
      <c r="CND91" s="94"/>
      <c r="CNE91" s="94"/>
      <c r="CNF91" s="94"/>
      <c r="CNG91" s="94"/>
      <c r="CNH91" s="94"/>
      <c r="CNI91" s="94"/>
      <c r="CNJ91" s="94"/>
      <c r="CNK91" s="94"/>
      <c r="CNL91" s="94"/>
      <c r="CNM91" s="94"/>
      <c r="CNN91" s="94"/>
      <c r="CNO91" s="94"/>
      <c r="CNP91" s="94"/>
      <c r="CNQ91" s="94"/>
      <c r="CNR91" s="94"/>
      <c r="CNS91" s="94"/>
      <c r="CNT91" s="94"/>
      <c r="CNU91" s="94"/>
      <c r="CNV91" s="94"/>
      <c r="CNW91" s="94"/>
      <c r="CNX91" s="94"/>
      <c r="CNY91" s="94"/>
      <c r="CNZ91" s="94"/>
      <c r="COA91" s="94"/>
      <c r="COB91" s="94"/>
      <c r="COC91" s="94"/>
      <c r="COD91" s="94"/>
      <c r="COE91" s="94"/>
      <c r="COF91" s="94"/>
      <c r="COG91" s="94"/>
      <c r="COH91" s="94"/>
      <c r="COI91" s="94"/>
      <c r="COJ91" s="94"/>
      <c r="COK91" s="94"/>
      <c r="COL91" s="94"/>
      <c r="COM91" s="94"/>
      <c r="CON91" s="94"/>
      <c r="COO91" s="94"/>
      <c r="COP91" s="94"/>
      <c r="COQ91" s="94"/>
      <c r="COR91" s="94"/>
      <c r="COS91" s="94"/>
      <c r="COT91" s="94"/>
      <c r="COU91" s="94"/>
      <c r="COV91" s="94"/>
      <c r="COW91" s="94"/>
      <c r="COX91" s="94"/>
      <c r="COY91" s="94"/>
      <c r="COZ91" s="94"/>
      <c r="CPA91" s="94"/>
      <c r="CPB91" s="94"/>
      <c r="CPC91" s="94"/>
      <c r="CPD91" s="94"/>
      <c r="CPE91" s="94"/>
      <c r="CPF91" s="94"/>
      <c r="CPG91" s="94"/>
      <c r="CPH91" s="94"/>
      <c r="CPI91" s="94"/>
      <c r="CPJ91" s="94"/>
      <c r="CPK91" s="94"/>
      <c r="CPL91" s="94"/>
      <c r="CPM91" s="94"/>
      <c r="CPN91" s="94"/>
      <c r="CPO91" s="94"/>
      <c r="CPP91" s="94"/>
      <c r="CPQ91" s="94"/>
      <c r="CPR91" s="94"/>
      <c r="CPS91" s="94"/>
      <c r="CPT91" s="94"/>
      <c r="CPU91" s="94"/>
      <c r="CPV91" s="94"/>
      <c r="CPW91" s="94"/>
      <c r="CPX91" s="94"/>
      <c r="CPY91" s="94"/>
      <c r="CPZ91" s="94"/>
      <c r="CQA91" s="94"/>
      <c r="CQB91" s="94"/>
      <c r="CQC91" s="94"/>
      <c r="CQD91" s="94"/>
      <c r="CQE91" s="94"/>
      <c r="CQF91" s="94"/>
      <c r="CQG91" s="94"/>
      <c r="CQH91" s="94"/>
      <c r="CQI91" s="94"/>
      <c r="CQJ91" s="94"/>
      <c r="CQK91" s="94"/>
      <c r="CQL91" s="94"/>
      <c r="CQM91" s="94"/>
      <c r="CQN91" s="94"/>
      <c r="CQO91" s="94"/>
      <c r="CQP91" s="94"/>
      <c r="CQQ91" s="94"/>
      <c r="CQR91" s="94"/>
      <c r="CQS91" s="94"/>
      <c r="CQT91" s="94"/>
      <c r="CQU91" s="94"/>
      <c r="CQV91" s="94"/>
      <c r="CQW91" s="94"/>
      <c r="CQX91" s="94"/>
      <c r="CQY91" s="94"/>
      <c r="CQZ91" s="94"/>
      <c r="CRA91" s="94"/>
      <c r="CRB91" s="94"/>
      <c r="CRC91" s="94"/>
      <c r="CRD91" s="94"/>
      <c r="CRE91" s="94"/>
      <c r="CRF91" s="94"/>
      <c r="CRG91" s="94"/>
      <c r="CRH91" s="94"/>
      <c r="CRI91" s="94"/>
      <c r="CRJ91" s="94"/>
      <c r="CRK91" s="94"/>
      <c r="CRL91" s="94"/>
      <c r="CRM91" s="94"/>
      <c r="CRN91" s="94"/>
      <c r="CRO91" s="94"/>
      <c r="CRP91" s="94"/>
      <c r="CRQ91" s="94"/>
      <c r="CRR91" s="94"/>
      <c r="CRS91" s="94"/>
      <c r="CRT91" s="94"/>
      <c r="CRU91" s="94"/>
      <c r="CRV91" s="94"/>
      <c r="CRW91" s="94"/>
      <c r="CRX91" s="94"/>
      <c r="CRY91" s="94"/>
      <c r="CRZ91" s="94"/>
      <c r="CSA91" s="94"/>
      <c r="CSB91" s="94"/>
      <c r="CSC91" s="94"/>
      <c r="CSD91" s="94"/>
      <c r="CSE91" s="94"/>
      <c r="CSF91" s="94"/>
      <c r="CSG91" s="94"/>
      <c r="CSH91" s="94"/>
      <c r="CSI91" s="94"/>
      <c r="CSJ91" s="94"/>
      <c r="CSK91" s="94"/>
      <c r="CSL91" s="94"/>
      <c r="CSM91" s="94"/>
      <c r="CSN91" s="94"/>
      <c r="CSO91" s="94"/>
      <c r="CSP91" s="94"/>
      <c r="CSQ91" s="94"/>
      <c r="CSR91" s="94"/>
      <c r="CSS91" s="94"/>
      <c r="CST91" s="94"/>
      <c r="CSU91" s="94"/>
      <c r="CSV91" s="94"/>
      <c r="CSW91" s="94"/>
      <c r="CSX91" s="94"/>
      <c r="CSY91" s="94"/>
      <c r="CSZ91" s="94"/>
      <c r="CTA91" s="94"/>
      <c r="CTB91" s="94"/>
      <c r="CTC91" s="94"/>
      <c r="CTD91" s="94"/>
      <c r="CTE91" s="94"/>
      <c r="CTF91" s="94"/>
      <c r="CTG91" s="94"/>
      <c r="CTH91" s="94"/>
      <c r="CTI91" s="94"/>
      <c r="CTJ91" s="94"/>
      <c r="CTK91" s="94"/>
      <c r="CTL91" s="94"/>
      <c r="CTM91" s="94"/>
      <c r="CTN91" s="94"/>
      <c r="CTO91" s="94"/>
      <c r="CTP91" s="94"/>
      <c r="CTQ91" s="94"/>
      <c r="CTR91" s="94"/>
      <c r="CTS91" s="94"/>
      <c r="CTT91" s="94"/>
      <c r="CTU91" s="94"/>
      <c r="CTV91" s="94"/>
      <c r="CTW91" s="94"/>
      <c r="CTX91" s="94"/>
      <c r="CTY91" s="94"/>
      <c r="CTZ91" s="94"/>
      <c r="CUA91" s="94"/>
      <c r="CUB91" s="94"/>
      <c r="CUC91" s="94"/>
      <c r="CUD91" s="94"/>
      <c r="CUE91" s="94"/>
      <c r="CUF91" s="94"/>
      <c r="CUG91" s="94"/>
      <c r="CUH91" s="94"/>
      <c r="CUI91" s="94"/>
      <c r="CUJ91" s="94"/>
      <c r="CUK91" s="94"/>
      <c r="CUL91" s="94"/>
      <c r="CUM91" s="94"/>
      <c r="CUN91" s="94"/>
      <c r="CUO91" s="94"/>
      <c r="CUP91" s="94"/>
      <c r="CUQ91" s="94"/>
      <c r="CUR91" s="94"/>
      <c r="CUS91" s="94"/>
      <c r="CUT91" s="94"/>
      <c r="CUU91" s="94"/>
      <c r="CUV91" s="94"/>
      <c r="CUW91" s="94"/>
      <c r="CUX91" s="94"/>
      <c r="CUY91" s="94"/>
      <c r="CUZ91" s="94"/>
      <c r="CVA91" s="94"/>
      <c r="CVB91" s="94"/>
      <c r="CVC91" s="94"/>
      <c r="CVD91" s="94"/>
      <c r="CVE91" s="94"/>
      <c r="CVF91" s="94"/>
      <c r="CVG91" s="94"/>
      <c r="CVH91" s="94"/>
      <c r="CVI91" s="94"/>
      <c r="CVJ91" s="94"/>
      <c r="CVK91" s="94"/>
      <c r="CVL91" s="94"/>
      <c r="CVM91" s="94"/>
      <c r="CVN91" s="94"/>
      <c r="CVO91" s="94"/>
      <c r="CVP91" s="94"/>
      <c r="CVQ91" s="94"/>
      <c r="CVR91" s="94"/>
      <c r="CVS91" s="94"/>
      <c r="CVT91" s="94"/>
      <c r="CVU91" s="94"/>
      <c r="CVV91" s="94"/>
      <c r="CVW91" s="94"/>
      <c r="CVX91" s="94"/>
      <c r="CVY91" s="94"/>
      <c r="CVZ91" s="94"/>
      <c r="CWA91" s="94"/>
      <c r="CWB91" s="94"/>
      <c r="CWC91" s="94"/>
      <c r="CWD91" s="94"/>
      <c r="CWE91" s="94"/>
      <c r="CWF91" s="94"/>
      <c r="CWG91" s="94"/>
      <c r="CWH91" s="94"/>
      <c r="CWI91" s="94"/>
      <c r="CWJ91" s="94"/>
      <c r="CWK91" s="94"/>
      <c r="CWL91" s="94"/>
      <c r="CWM91" s="94"/>
      <c r="CWN91" s="94"/>
      <c r="CWO91" s="94"/>
      <c r="CWP91" s="94"/>
      <c r="CWQ91" s="94"/>
      <c r="CWR91" s="94"/>
      <c r="CWS91" s="94"/>
      <c r="CWT91" s="94"/>
      <c r="CWU91" s="94"/>
      <c r="CWV91" s="94"/>
      <c r="CWW91" s="94"/>
      <c r="CWX91" s="94"/>
      <c r="CWY91" s="94"/>
      <c r="CWZ91" s="94"/>
      <c r="CXA91" s="94"/>
      <c r="CXB91" s="94"/>
      <c r="CXC91" s="94"/>
      <c r="CXD91" s="94"/>
      <c r="CXE91" s="94"/>
      <c r="CXF91" s="94"/>
      <c r="CXG91" s="94"/>
      <c r="CXH91" s="94"/>
      <c r="CXI91" s="94"/>
      <c r="CXJ91" s="94"/>
      <c r="CXK91" s="94"/>
      <c r="CXL91" s="94"/>
      <c r="CXM91" s="94"/>
      <c r="CXN91" s="94"/>
      <c r="CXO91" s="94"/>
      <c r="CXP91" s="94"/>
      <c r="CXQ91" s="94"/>
      <c r="CXR91" s="94"/>
      <c r="CXS91" s="94"/>
      <c r="CXT91" s="94"/>
      <c r="CXU91" s="94"/>
      <c r="CXV91" s="94"/>
      <c r="CXW91" s="94"/>
      <c r="CXX91" s="94"/>
      <c r="CXY91" s="94"/>
      <c r="CXZ91" s="94"/>
      <c r="CYA91" s="94"/>
      <c r="CYB91" s="94"/>
      <c r="CYC91" s="94"/>
      <c r="CYD91" s="94"/>
      <c r="CYE91" s="94"/>
      <c r="CYF91" s="94"/>
      <c r="CYG91" s="94"/>
      <c r="CYH91" s="94"/>
      <c r="CYI91" s="94"/>
      <c r="CYJ91" s="94"/>
      <c r="CYK91" s="94"/>
      <c r="CYL91" s="94"/>
      <c r="CYM91" s="94"/>
      <c r="CYN91" s="94"/>
      <c r="CYO91" s="94"/>
      <c r="CYP91" s="94"/>
      <c r="CYQ91" s="94"/>
      <c r="CYR91" s="94"/>
      <c r="CYS91" s="94"/>
      <c r="CYT91" s="94"/>
      <c r="CYU91" s="94"/>
      <c r="CYV91" s="94"/>
      <c r="CYW91" s="94"/>
      <c r="CYX91" s="94"/>
      <c r="CYY91" s="94"/>
      <c r="CYZ91" s="94"/>
      <c r="CZA91" s="94"/>
      <c r="CZB91" s="94"/>
      <c r="CZC91" s="94"/>
      <c r="CZD91" s="94"/>
      <c r="CZE91" s="94"/>
      <c r="CZF91" s="94"/>
      <c r="CZG91" s="94"/>
      <c r="CZH91" s="94"/>
      <c r="CZI91" s="94"/>
      <c r="CZJ91" s="94"/>
      <c r="CZK91" s="94"/>
      <c r="CZL91" s="94"/>
      <c r="CZM91" s="94"/>
      <c r="CZN91" s="94"/>
      <c r="CZO91" s="94"/>
      <c r="CZP91" s="94"/>
      <c r="CZQ91" s="94"/>
      <c r="CZR91" s="94"/>
      <c r="CZS91" s="94"/>
      <c r="CZT91" s="94"/>
      <c r="CZU91" s="94"/>
      <c r="CZV91" s="94"/>
      <c r="CZW91" s="94"/>
      <c r="CZX91" s="94"/>
      <c r="CZY91" s="94"/>
      <c r="CZZ91" s="94"/>
      <c r="DAA91" s="94"/>
      <c r="DAB91" s="94"/>
      <c r="DAC91" s="94"/>
      <c r="DAD91" s="94"/>
      <c r="DAE91" s="94"/>
      <c r="DAF91" s="94"/>
      <c r="DAG91" s="94"/>
      <c r="DAH91" s="94"/>
      <c r="DAI91" s="94"/>
      <c r="DAJ91" s="94"/>
      <c r="DAK91" s="94"/>
      <c r="DAL91" s="94"/>
      <c r="DAM91" s="94"/>
      <c r="DAN91" s="94"/>
      <c r="DAO91" s="94"/>
      <c r="DAP91" s="94"/>
      <c r="DAQ91" s="94"/>
      <c r="DAR91" s="94"/>
      <c r="DAS91" s="94"/>
      <c r="DAT91" s="94"/>
      <c r="DAU91" s="94"/>
      <c r="DAV91" s="94"/>
      <c r="DAW91" s="94"/>
      <c r="DAX91" s="94"/>
      <c r="DAY91" s="94"/>
      <c r="DAZ91" s="94"/>
      <c r="DBA91" s="94"/>
      <c r="DBB91" s="94"/>
      <c r="DBC91" s="94"/>
      <c r="DBD91" s="94"/>
      <c r="DBE91" s="94"/>
      <c r="DBF91" s="94"/>
      <c r="DBG91" s="94"/>
      <c r="DBH91" s="94"/>
      <c r="DBI91" s="94"/>
      <c r="DBJ91" s="94"/>
      <c r="DBK91" s="94"/>
      <c r="DBL91" s="94"/>
      <c r="DBM91" s="94"/>
      <c r="DBN91" s="94"/>
      <c r="DBO91" s="94"/>
      <c r="DBP91" s="94"/>
      <c r="DBQ91" s="94"/>
      <c r="DBR91" s="94"/>
      <c r="DBS91" s="94"/>
      <c r="DBT91" s="94"/>
      <c r="DBU91" s="94"/>
      <c r="DBV91" s="94"/>
      <c r="DBW91" s="94"/>
      <c r="DBX91" s="94"/>
      <c r="DBY91" s="94"/>
      <c r="DBZ91" s="94"/>
      <c r="DCA91" s="94"/>
      <c r="DCB91" s="94"/>
      <c r="DCC91" s="94"/>
      <c r="DCD91" s="94"/>
      <c r="DCE91" s="94"/>
      <c r="DCF91" s="94"/>
      <c r="DCG91" s="94"/>
      <c r="DCH91" s="94"/>
      <c r="DCI91" s="94"/>
      <c r="DCJ91" s="94"/>
      <c r="DCK91" s="94"/>
      <c r="DCL91" s="94"/>
      <c r="DCM91" s="94"/>
      <c r="DCN91" s="94"/>
      <c r="DCO91" s="94"/>
      <c r="DCP91" s="94"/>
      <c r="DCQ91" s="94"/>
      <c r="DCR91" s="94"/>
      <c r="DCS91" s="94"/>
      <c r="DCT91" s="94"/>
      <c r="DCU91" s="94"/>
      <c r="DCV91" s="94"/>
      <c r="DCW91" s="94"/>
      <c r="DCX91" s="94"/>
      <c r="DCY91" s="94"/>
      <c r="DCZ91" s="94"/>
      <c r="DDA91" s="94"/>
      <c r="DDB91" s="94"/>
      <c r="DDC91" s="94"/>
      <c r="DDD91" s="94"/>
      <c r="DDE91" s="94"/>
      <c r="DDF91" s="94"/>
      <c r="DDG91" s="94"/>
      <c r="DDH91" s="94"/>
      <c r="DDI91" s="94"/>
      <c r="DDJ91" s="94"/>
      <c r="DDK91" s="94"/>
      <c r="DDL91" s="94"/>
      <c r="DDM91" s="94"/>
      <c r="DDN91" s="94"/>
      <c r="DDO91" s="94"/>
      <c r="DDP91" s="94"/>
      <c r="DDQ91" s="94"/>
      <c r="DDR91" s="94"/>
      <c r="DDS91" s="94"/>
      <c r="DDT91" s="94"/>
      <c r="DDU91" s="94"/>
      <c r="DDV91" s="94"/>
      <c r="DDW91" s="94"/>
      <c r="DDX91" s="94"/>
      <c r="DDY91" s="94"/>
      <c r="DDZ91" s="94"/>
      <c r="DEA91" s="94"/>
      <c r="DEB91" s="94"/>
      <c r="DEC91" s="94"/>
      <c r="DED91" s="94"/>
      <c r="DEE91" s="94"/>
      <c r="DEF91" s="94"/>
      <c r="DEG91" s="94"/>
      <c r="DEH91" s="94"/>
      <c r="DEI91" s="94"/>
      <c r="DEJ91" s="94"/>
      <c r="DEK91" s="94"/>
      <c r="DEL91" s="94"/>
      <c r="DEM91" s="94"/>
      <c r="DEN91" s="94"/>
      <c r="DEO91" s="94"/>
      <c r="DEP91" s="94"/>
      <c r="DEQ91" s="94"/>
      <c r="DER91" s="94"/>
      <c r="DES91" s="94"/>
      <c r="DET91" s="94"/>
      <c r="DEU91" s="94"/>
      <c r="DEV91" s="94"/>
      <c r="DEW91" s="94"/>
      <c r="DEX91" s="94"/>
      <c r="DEY91" s="94"/>
      <c r="DEZ91" s="94"/>
      <c r="DFA91" s="94"/>
      <c r="DFB91" s="94"/>
      <c r="DFC91" s="94"/>
      <c r="DFD91" s="94"/>
      <c r="DFE91" s="94"/>
      <c r="DFF91" s="94"/>
      <c r="DFG91" s="94"/>
      <c r="DFH91" s="94"/>
      <c r="DFI91" s="94"/>
      <c r="DFJ91" s="94"/>
      <c r="DFK91" s="94"/>
      <c r="DFL91" s="94"/>
      <c r="DFM91" s="94"/>
      <c r="DFN91" s="94"/>
      <c r="DFO91" s="94"/>
      <c r="DFP91" s="94"/>
      <c r="DFQ91" s="94"/>
      <c r="DFR91" s="94"/>
      <c r="DFS91" s="94"/>
      <c r="DFT91" s="94"/>
      <c r="DFU91" s="94"/>
      <c r="DFV91" s="94"/>
      <c r="DFW91" s="94"/>
      <c r="DFX91" s="94"/>
      <c r="DFY91" s="94"/>
      <c r="DFZ91" s="94"/>
      <c r="DGA91" s="94"/>
      <c r="DGB91" s="94"/>
      <c r="DGC91" s="94"/>
      <c r="DGD91" s="94"/>
      <c r="DGE91" s="94"/>
      <c r="DGF91" s="94"/>
      <c r="DGG91" s="94"/>
      <c r="DGH91" s="94"/>
      <c r="DGI91" s="94"/>
      <c r="DGJ91" s="94"/>
      <c r="DGK91" s="94"/>
      <c r="DGL91" s="94"/>
      <c r="DGM91" s="94"/>
      <c r="DGN91" s="94"/>
      <c r="DGO91" s="94"/>
      <c r="DGP91" s="94"/>
      <c r="DGQ91" s="94"/>
      <c r="DGR91" s="94"/>
      <c r="DGS91" s="94"/>
      <c r="DGT91" s="94"/>
      <c r="DGU91" s="94"/>
      <c r="DGV91" s="94"/>
      <c r="DGW91" s="94"/>
      <c r="DGX91" s="94"/>
      <c r="DGY91" s="94"/>
      <c r="DGZ91" s="94"/>
      <c r="DHA91" s="94"/>
      <c r="DHB91" s="94"/>
      <c r="DHC91" s="94"/>
      <c r="DHD91" s="94"/>
      <c r="DHE91" s="94"/>
      <c r="DHF91" s="94"/>
      <c r="DHG91" s="94"/>
      <c r="DHH91" s="94"/>
      <c r="DHI91" s="94"/>
      <c r="DHJ91" s="94"/>
      <c r="DHK91" s="94"/>
      <c r="DHL91" s="94"/>
      <c r="DHM91" s="94"/>
      <c r="DHN91" s="94"/>
      <c r="DHO91" s="94"/>
      <c r="DHP91" s="94"/>
      <c r="DHQ91" s="94"/>
      <c r="DHR91" s="94"/>
      <c r="DHS91" s="94"/>
      <c r="DHT91" s="94"/>
      <c r="DHU91" s="94"/>
      <c r="DHV91" s="94"/>
      <c r="DHW91" s="94"/>
      <c r="DHX91" s="94"/>
      <c r="DHY91" s="94"/>
      <c r="DHZ91" s="94"/>
      <c r="DIA91" s="94"/>
      <c r="DIB91" s="94"/>
      <c r="DIC91" s="94"/>
      <c r="DID91" s="94"/>
      <c r="DIE91" s="94"/>
      <c r="DIF91" s="94"/>
      <c r="DIG91" s="94"/>
      <c r="DIH91" s="94"/>
      <c r="DII91" s="94"/>
      <c r="DIJ91" s="94"/>
      <c r="DIK91" s="94"/>
      <c r="DIL91" s="94"/>
      <c r="DIM91" s="94"/>
      <c r="DIN91" s="94"/>
      <c r="DIO91" s="94"/>
      <c r="DIP91" s="94"/>
      <c r="DIQ91" s="94"/>
      <c r="DIR91" s="94"/>
      <c r="DIS91" s="94"/>
      <c r="DIT91" s="94"/>
      <c r="DIU91" s="94"/>
      <c r="DIV91" s="94"/>
      <c r="DIW91" s="94"/>
      <c r="DIX91" s="94"/>
      <c r="DIY91" s="94"/>
      <c r="DIZ91" s="94"/>
      <c r="DJA91" s="94"/>
      <c r="DJB91" s="94"/>
      <c r="DJC91" s="94"/>
      <c r="DJD91" s="94"/>
      <c r="DJE91" s="94"/>
      <c r="DJF91" s="94"/>
      <c r="DJG91" s="94"/>
      <c r="DJH91" s="94"/>
      <c r="DJI91" s="94"/>
      <c r="DJJ91" s="94"/>
      <c r="DJK91" s="94"/>
      <c r="DJL91" s="94"/>
      <c r="DJM91" s="94"/>
      <c r="DJN91" s="94"/>
      <c r="DJO91" s="94"/>
      <c r="DJP91" s="94"/>
      <c r="DJQ91" s="94"/>
      <c r="DJR91" s="94"/>
      <c r="DJS91" s="94"/>
      <c r="DJT91" s="94"/>
      <c r="DJU91" s="94"/>
      <c r="DJV91" s="94"/>
      <c r="DJW91" s="94"/>
      <c r="DJX91" s="94"/>
      <c r="DJY91" s="94"/>
      <c r="DJZ91" s="94"/>
      <c r="DKA91" s="94"/>
      <c r="DKB91" s="94"/>
      <c r="DKC91" s="94"/>
      <c r="DKD91" s="94"/>
      <c r="DKE91" s="94"/>
      <c r="DKF91" s="94"/>
      <c r="DKG91" s="94"/>
      <c r="DKH91" s="94"/>
      <c r="DKI91" s="94"/>
      <c r="DKJ91" s="94"/>
      <c r="DKK91" s="94"/>
      <c r="DKL91" s="94"/>
      <c r="DKM91" s="94"/>
      <c r="DKN91" s="94"/>
      <c r="DKO91" s="94"/>
      <c r="DKP91" s="94"/>
      <c r="DKQ91" s="94"/>
      <c r="DKR91" s="94"/>
      <c r="DKS91" s="94"/>
      <c r="DKT91" s="94"/>
      <c r="DKU91" s="94"/>
      <c r="DKV91" s="94"/>
      <c r="DKW91" s="94"/>
      <c r="DKX91" s="94"/>
      <c r="DKY91" s="94"/>
      <c r="DKZ91" s="94"/>
      <c r="DLA91" s="94"/>
      <c r="DLB91" s="94"/>
      <c r="DLC91" s="94"/>
      <c r="DLD91" s="94"/>
      <c r="DLE91" s="94"/>
      <c r="DLF91" s="94"/>
      <c r="DLG91" s="94"/>
      <c r="DLH91" s="94"/>
      <c r="DLI91" s="94"/>
      <c r="DLJ91" s="94"/>
      <c r="DLK91" s="94"/>
      <c r="DLL91" s="94"/>
      <c r="DLM91" s="94"/>
      <c r="DLN91" s="94"/>
      <c r="DLO91" s="94"/>
      <c r="DLP91" s="94"/>
      <c r="DLQ91" s="94"/>
      <c r="DLR91" s="94"/>
      <c r="DLS91" s="94"/>
      <c r="DLT91" s="94"/>
      <c r="DLU91" s="94"/>
      <c r="DLV91" s="94"/>
      <c r="DLW91" s="94"/>
      <c r="DLX91" s="94"/>
      <c r="DLY91" s="94"/>
      <c r="DLZ91" s="94"/>
      <c r="DMA91" s="94"/>
      <c r="DMB91" s="94"/>
      <c r="DMC91" s="94"/>
      <c r="DMD91" s="94"/>
      <c r="DME91" s="94"/>
      <c r="DMF91" s="94"/>
      <c r="DMG91" s="94"/>
      <c r="DMH91" s="94"/>
      <c r="DMI91" s="94"/>
      <c r="DMJ91" s="94"/>
      <c r="DMK91" s="94"/>
      <c r="DML91" s="94"/>
      <c r="DMM91" s="94"/>
      <c r="DMN91" s="94"/>
      <c r="DMO91" s="94"/>
      <c r="DMP91" s="94"/>
      <c r="DMQ91" s="94"/>
      <c r="DMR91" s="94"/>
      <c r="DMS91" s="94"/>
      <c r="DMT91" s="94"/>
      <c r="DMU91" s="94"/>
      <c r="DMV91" s="94"/>
      <c r="DMW91" s="94"/>
      <c r="DMX91" s="94"/>
      <c r="DMY91" s="94"/>
      <c r="DMZ91" s="94"/>
      <c r="DNA91" s="94"/>
      <c r="DNB91" s="94"/>
      <c r="DNC91" s="94"/>
      <c r="DND91" s="94"/>
      <c r="DNE91" s="94"/>
      <c r="DNF91" s="94"/>
      <c r="DNG91" s="94"/>
      <c r="DNH91" s="94"/>
      <c r="DNI91" s="94"/>
      <c r="DNJ91" s="94"/>
      <c r="DNK91" s="94"/>
      <c r="DNL91" s="94"/>
      <c r="DNM91" s="94"/>
      <c r="DNN91" s="94"/>
      <c r="DNO91" s="94"/>
      <c r="DNP91" s="94"/>
      <c r="DNQ91" s="94"/>
      <c r="DNR91" s="94"/>
      <c r="DNS91" s="94"/>
      <c r="DNT91" s="94"/>
      <c r="DNU91" s="94"/>
      <c r="DNV91" s="94"/>
      <c r="DNW91" s="94"/>
      <c r="DNX91" s="94"/>
      <c r="DNY91" s="94"/>
      <c r="DNZ91" s="94"/>
      <c r="DOA91" s="94"/>
      <c r="DOB91" s="94"/>
      <c r="DOC91" s="94"/>
      <c r="DOD91" s="94"/>
      <c r="DOE91" s="94"/>
      <c r="DOF91" s="94"/>
      <c r="DOG91" s="94"/>
      <c r="DOH91" s="94"/>
      <c r="DOI91" s="94"/>
      <c r="DOJ91" s="94"/>
      <c r="DOK91" s="94"/>
      <c r="DOL91" s="94"/>
      <c r="DOM91" s="94"/>
      <c r="DON91" s="94"/>
      <c r="DOO91" s="94"/>
      <c r="DOP91" s="94"/>
      <c r="DOQ91" s="94"/>
      <c r="DOR91" s="94"/>
      <c r="DOS91" s="94"/>
      <c r="DOT91" s="94"/>
      <c r="DOU91" s="94"/>
      <c r="DOV91" s="94"/>
      <c r="DOW91" s="94"/>
      <c r="DOX91" s="94"/>
      <c r="DOY91" s="94"/>
      <c r="DOZ91" s="94"/>
      <c r="DPA91" s="94"/>
      <c r="DPB91" s="94"/>
      <c r="DPC91" s="94"/>
      <c r="DPD91" s="94"/>
      <c r="DPE91" s="94"/>
      <c r="DPF91" s="94"/>
      <c r="DPG91" s="94"/>
      <c r="DPH91" s="94"/>
      <c r="DPI91" s="94"/>
      <c r="DPJ91" s="94"/>
      <c r="DPK91" s="94"/>
      <c r="DPL91" s="94"/>
      <c r="DPM91" s="94"/>
      <c r="DPN91" s="94"/>
      <c r="DPO91" s="94"/>
      <c r="DPP91" s="94"/>
      <c r="DPQ91" s="94"/>
      <c r="DPR91" s="94"/>
      <c r="DPS91" s="94"/>
      <c r="DPT91" s="94"/>
      <c r="DPU91" s="94"/>
      <c r="DPV91" s="94"/>
      <c r="DPW91" s="94"/>
      <c r="DPX91" s="94"/>
      <c r="DPY91" s="94"/>
      <c r="DPZ91" s="94"/>
      <c r="DQA91" s="94"/>
      <c r="DQB91" s="94"/>
      <c r="DQC91" s="94"/>
      <c r="DQD91" s="94"/>
      <c r="DQE91" s="94"/>
      <c r="DQF91" s="94"/>
      <c r="DQG91" s="94"/>
      <c r="DQH91" s="94"/>
      <c r="DQI91" s="94"/>
      <c r="DQJ91" s="94"/>
      <c r="DQK91" s="94"/>
      <c r="DQL91" s="94"/>
      <c r="DQM91" s="94"/>
      <c r="DQN91" s="94"/>
      <c r="DQO91" s="94"/>
      <c r="DQP91" s="94"/>
      <c r="DQQ91" s="94"/>
      <c r="DQR91" s="94"/>
      <c r="DQS91" s="94"/>
      <c r="DQT91" s="94"/>
      <c r="DQU91" s="94"/>
      <c r="DQV91" s="94"/>
      <c r="DQW91" s="94"/>
      <c r="DQX91" s="94"/>
      <c r="DQY91" s="94"/>
      <c r="DQZ91" s="94"/>
      <c r="DRA91" s="94"/>
      <c r="DRB91" s="94"/>
      <c r="DRC91" s="94"/>
      <c r="DRD91" s="94"/>
      <c r="DRE91" s="94"/>
      <c r="DRF91" s="94"/>
      <c r="DRG91" s="94"/>
      <c r="DRH91" s="94"/>
      <c r="DRI91" s="94"/>
      <c r="DRJ91" s="94"/>
      <c r="DRK91" s="94"/>
      <c r="DRL91" s="94"/>
      <c r="DRM91" s="94"/>
      <c r="DRN91" s="94"/>
      <c r="DRO91" s="94"/>
      <c r="DRP91" s="94"/>
      <c r="DRQ91" s="94"/>
      <c r="DRR91" s="94"/>
      <c r="DRS91" s="94"/>
      <c r="DRT91" s="94"/>
      <c r="DRU91" s="94"/>
      <c r="DRV91" s="94"/>
      <c r="DRW91" s="94"/>
      <c r="DRX91" s="94"/>
      <c r="DRY91" s="94"/>
      <c r="DRZ91" s="94"/>
      <c r="DSA91" s="94"/>
      <c r="DSB91" s="94"/>
      <c r="DSC91" s="94"/>
      <c r="DSD91" s="94"/>
      <c r="DSE91" s="94"/>
      <c r="DSF91" s="94"/>
      <c r="DSG91" s="94"/>
      <c r="DSH91" s="94"/>
      <c r="DSI91" s="94"/>
      <c r="DSJ91" s="94"/>
      <c r="DSK91" s="94"/>
      <c r="DSL91" s="94"/>
      <c r="DSM91" s="94"/>
      <c r="DSN91" s="94"/>
      <c r="DSO91" s="94"/>
      <c r="DSP91" s="94"/>
      <c r="DSQ91" s="94"/>
      <c r="DSR91" s="94"/>
      <c r="DSS91" s="94"/>
      <c r="DST91" s="94"/>
      <c r="DSU91" s="94"/>
      <c r="DSV91" s="94"/>
      <c r="DSW91" s="94"/>
      <c r="DSX91" s="94"/>
      <c r="DSY91" s="94"/>
      <c r="DSZ91" s="94"/>
      <c r="DTA91" s="94"/>
      <c r="DTB91" s="94"/>
      <c r="DTC91" s="94"/>
      <c r="DTD91" s="94"/>
      <c r="DTE91" s="94"/>
      <c r="DTF91" s="94"/>
      <c r="DTG91" s="94"/>
      <c r="DTH91" s="94"/>
      <c r="DTI91" s="94"/>
      <c r="DTJ91" s="94"/>
      <c r="DTK91" s="94"/>
      <c r="DTL91" s="94"/>
      <c r="DTM91" s="94"/>
      <c r="DTN91" s="94"/>
      <c r="DTO91" s="94"/>
      <c r="DTP91" s="94"/>
      <c r="DTQ91" s="94"/>
      <c r="DTR91" s="94"/>
      <c r="DTS91" s="94"/>
      <c r="DTT91" s="94"/>
      <c r="DTU91" s="94"/>
      <c r="DTV91" s="94"/>
      <c r="DTW91" s="94"/>
      <c r="DTX91" s="94"/>
      <c r="DTY91" s="94"/>
      <c r="DTZ91" s="94"/>
      <c r="DUA91" s="94"/>
      <c r="DUB91" s="94"/>
      <c r="DUC91" s="94"/>
      <c r="DUD91" s="94"/>
      <c r="DUE91" s="94"/>
      <c r="DUF91" s="94"/>
      <c r="DUG91" s="94"/>
      <c r="DUH91" s="94"/>
      <c r="DUI91" s="94"/>
      <c r="DUJ91" s="94"/>
      <c r="DUK91" s="94"/>
      <c r="DUL91" s="94"/>
      <c r="DUM91" s="94"/>
      <c r="DUN91" s="94"/>
      <c r="DUO91" s="94"/>
      <c r="DUP91" s="94"/>
      <c r="DUQ91" s="94"/>
      <c r="DUR91" s="94"/>
      <c r="DUS91" s="94"/>
      <c r="DUT91" s="94"/>
      <c r="DUU91" s="94"/>
      <c r="DUV91" s="94"/>
      <c r="DUW91" s="94"/>
      <c r="DUX91" s="94"/>
      <c r="DUY91" s="94"/>
      <c r="DUZ91" s="94"/>
      <c r="DVA91" s="94"/>
      <c r="DVB91" s="94"/>
      <c r="DVC91" s="94"/>
      <c r="DVD91" s="94"/>
      <c r="DVE91" s="94"/>
      <c r="DVF91" s="94"/>
      <c r="DVG91" s="94"/>
      <c r="DVH91" s="94"/>
      <c r="DVI91" s="94"/>
      <c r="DVJ91" s="94"/>
      <c r="DVK91" s="94"/>
      <c r="DVL91" s="94"/>
      <c r="DVM91" s="94"/>
      <c r="DVN91" s="94"/>
      <c r="DVO91" s="94"/>
      <c r="DVP91" s="94"/>
      <c r="DVQ91" s="94"/>
      <c r="DVR91" s="94"/>
      <c r="DVS91" s="94"/>
      <c r="DVT91" s="94"/>
      <c r="DVU91" s="94"/>
      <c r="DVV91" s="94"/>
      <c r="DVW91" s="94"/>
      <c r="DVX91" s="94"/>
      <c r="DVY91" s="94"/>
      <c r="DVZ91" s="94"/>
      <c r="DWA91" s="94"/>
      <c r="DWB91" s="94"/>
      <c r="DWC91" s="94"/>
      <c r="DWD91" s="94"/>
      <c r="DWE91" s="94"/>
      <c r="DWF91" s="94"/>
      <c r="DWG91" s="94"/>
      <c r="DWH91" s="94"/>
      <c r="DWI91" s="94"/>
      <c r="DWJ91" s="94"/>
      <c r="DWK91" s="94"/>
      <c r="DWL91" s="94"/>
      <c r="DWM91" s="94"/>
      <c r="DWN91" s="94"/>
      <c r="DWO91" s="94"/>
      <c r="DWP91" s="94"/>
      <c r="DWQ91" s="94"/>
      <c r="DWR91" s="94"/>
      <c r="DWS91" s="94"/>
      <c r="DWT91" s="94"/>
      <c r="DWU91" s="94"/>
      <c r="DWV91" s="94"/>
      <c r="DWW91" s="94"/>
      <c r="DWX91" s="94"/>
      <c r="DWY91" s="94"/>
      <c r="DWZ91" s="94"/>
      <c r="DXA91" s="94"/>
      <c r="DXB91" s="94"/>
      <c r="DXC91" s="94"/>
      <c r="DXD91" s="94"/>
      <c r="DXE91" s="94"/>
      <c r="DXF91" s="94"/>
      <c r="DXG91" s="94"/>
      <c r="DXH91" s="94"/>
      <c r="DXI91" s="94"/>
      <c r="DXJ91" s="94"/>
      <c r="DXK91" s="94"/>
      <c r="DXL91" s="94"/>
      <c r="DXM91" s="94"/>
      <c r="DXN91" s="94"/>
      <c r="DXO91" s="94"/>
      <c r="DXP91" s="94"/>
      <c r="DXQ91" s="94"/>
      <c r="DXR91" s="94"/>
      <c r="DXS91" s="94"/>
      <c r="DXT91" s="94"/>
      <c r="DXU91" s="94"/>
      <c r="DXV91" s="94"/>
      <c r="DXW91" s="94"/>
      <c r="DXX91" s="94"/>
      <c r="DXY91" s="94"/>
      <c r="DXZ91" s="94"/>
      <c r="DYA91" s="94"/>
      <c r="DYB91" s="94"/>
      <c r="DYC91" s="94"/>
      <c r="DYD91" s="94"/>
      <c r="DYE91" s="94"/>
      <c r="DYF91" s="94"/>
      <c r="DYG91" s="94"/>
      <c r="DYH91" s="94"/>
      <c r="DYI91" s="94"/>
      <c r="DYJ91" s="94"/>
      <c r="DYK91" s="94"/>
      <c r="DYL91" s="94"/>
      <c r="DYM91" s="94"/>
      <c r="DYN91" s="94"/>
      <c r="DYO91" s="94"/>
      <c r="DYP91" s="94"/>
      <c r="DYQ91" s="94"/>
      <c r="DYR91" s="94"/>
      <c r="DYS91" s="94"/>
      <c r="DYT91" s="94"/>
      <c r="DYU91" s="94"/>
      <c r="DYV91" s="94"/>
      <c r="DYW91" s="94"/>
      <c r="DYX91" s="94"/>
      <c r="DYY91" s="94"/>
      <c r="DYZ91" s="94"/>
      <c r="DZA91" s="94"/>
      <c r="DZB91" s="94"/>
      <c r="DZC91" s="94"/>
      <c r="DZD91" s="94"/>
      <c r="DZE91" s="94"/>
      <c r="DZF91" s="94"/>
      <c r="DZG91" s="94"/>
      <c r="DZH91" s="94"/>
      <c r="DZI91" s="94"/>
      <c r="DZJ91" s="94"/>
      <c r="DZK91" s="94"/>
      <c r="DZL91" s="94"/>
      <c r="DZM91" s="94"/>
      <c r="DZN91" s="94"/>
      <c r="DZO91" s="94"/>
      <c r="DZP91" s="94"/>
      <c r="DZQ91" s="94"/>
      <c r="DZR91" s="94"/>
      <c r="DZS91" s="94"/>
      <c r="DZT91" s="94"/>
      <c r="DZU91" s="94"/>
      <c r="DZV91" s="94"/>
      <c r="DZW91" s="94"/>
      <c r="DZX91" s="94"/>
      <c r="DZY91" s="94"/>
      <c r="DZZ91" s="94"/>
      <c r="EAA91" s="94"/>
      <c r="EAB91" s="94"/>
      <c r="EAC91" s="94"/>
      <c r="EAD91" s="94"/>
      <c r="EAE91" s="94"/>
      <c r="EAF91" s="94"/>
      <c r="EAG91" s="94"/>
      <c r="EAH91" s="94"/>
      <c r="EAI91" s="94"/>
      <c r="EAJ91" s="94"/>
      <c r="EAK91" s="94"/>
      <c r="EAL91" s="94"/>
      <c r="EAM91" s="94"/>
      <c r="EAN91" s="94"/>
      <c r="EAO91" s="94"/>
      <c r="EAP91" s="94"/>
      <c r="EAQ91" s="94"/>
      <c r="EAR91" s="94"/>
      <c r="EAS91" s="94"/>
      <c r="EAT91" s="94"/>
      <c r="EAU91" s="94"/>
      <c r="EAV91" s="94"/>
      <c r="EAW91" s="94"/>
      <c r="EAX91" s="94"/>
      <c r="EAY91" s="94"/>
      <c r="EAZ91" s="94"/>
      <c r="EBA91" s="94"/>
      <c r="EBB91" s="94"/>
      <c r="EBC91" s="94"/>
      <c r="EBD91" s="94"/>
      <c r="EBE91" s="94"/>
      <c r="EBF91" s="94"/>
      <c r="EBG91" s="94"/>
      <c r="EBH91" s="94"/>
      <c r="EBI91" s="94"/>
      <c r="EBJ91" s="94"/>
      <c r="EBK91" s="94"/>
      <c r="EBL91" s="94"/>
      <c r="EBM91" s="94"/>
      <c r="EBN91" s="94"/>
      <c r="EBO91" s="94"/>
      <c r="EBP91" s="94"/>
      <c r="EBQ91" s="94"/>
      <c r="EBR91" s="94"/>
      <c r="EBS91" s="94"/>
      <c r="EBT91" s="94"/>
      <c r="EBU91" s="94"/>
      <c r="EBV91" s="94"/>
      <c r="EBW91" s="94"/>
      <c r="EBX91" s="94"/>
      <c r="EBY91" s="94"/>
      <c r="EBZ91" s="94"/>
      <c r="ECA91" s="94"/>
      <c r="ECB91" s="94"/>
      <c r="ECC91" s="94"/>
      <c r="ECD91" s="94"/>
      <c r="ECE91" s="94"/>
      <c r="ECF91" s="94"/>
      <c r="ECG91" s="94"/>
      <c r="ECH91" s="94"/>
      <c r="ECI91" s="94"/>
      <c r="ECJ91" s="94"/>
      <c r="ECK91" s="94"/>
      <c r="ECL91" s="94"/>
      <c r="ECM91" s="94"/>
      <c r="ECN91" s="94"/>
      <c r="ECO91" s="94"/>
      <c r="ECP91" s="94"/>
      <c r="ECQ91" s="94"/>
      <c r="ECR91" s="94"/>
      <c r="ECS91" s="94"/>
      <c r="ECT91" s="94"/>
      <c r="ECU91" s="94"/>
      <c r="ECV91" s="94"/>
      <c r="ECW91" s="94"/>
      <c r="ECX91" s="94"/>
      <c r="ECY91" s="94"/>
      <c r="ECZ91" s="94"/>
      <c r="EDA91" s="94"/>
      <c r="EDB91" s="94"/>
      <c r="EDC91" s="94"/>
      <c r="EDD91" s="94"/>
      <c r="EDE91" s="94"/>
      <c r="EDF91" s="94"/>
      <c r="EDG91" s="94"/>
      <c r="EDH91" s="94"/>
      <c r="EDI91" s="94"/>
      <c r="EDJ91" s="94"/>
      <c r="EDK91" s="94"/>
      <c r="EDL91" s="94"/>
      <c r="EDM91" s="94"/>
      <c r="EDN91" s="94"/>
      <c r="EDO91" s="94"/>
      <c r="EDP91" s="94"/>
      <c r="EDQ91" s="94"/>
      <c r="EDR91" s="94"/>
      <c r="EDS91" s="94"/>
      <c r="EDT91" s="94"/>
      <c r="EDU91" s="94"/>
      <c r="EDV91" s="94"/>
      <c r="EDW91" s="94"/>
      <c r="EDX91" s="94"/>
      <c r="EDY91" s="94"/>
      <c r="EDZ91" s="94"/>
      <c r="EEA91" s="94"/>
      <c r="EEB91" s="94"/>
      <c r="EEC91" s="94"/>
      <c r="EED91" s="94"/>
      <c r="EEE91" s="94"/>
      <c r="EEF91" s="94"/>
      <c r="EEG91" s="94"/>
      <c r="EEH91" s="94"/>
      <c r="EEI91" s="94"/>
      <c r="EEJ91" s="94"/>
      <c r="EEK91" s="94"/>
      <c r="EEL91" s="94"/>
      <c r="EEM91" s="94"/>
      <c r="EEN91" s="94"/>
      <c r="EEO91" s="94"/>
      <c r="EEP91" s="94"/>
      <c r="EEQ91" s="94"/>
      <c r="EER91" s="94"/>
      <c r="EES91" s="94"/>
      <c r="EET91" s="94"/>
      <c r="EEU91" s="94"/>
      <c r="EEV91" s="94"/>
      <c r="EEW91" s="94"/>
      <c r="EEX91" s="94"/>
      <c r="EEY91" s="94"/>
      <c r="EEZ91" s="94"/>
      <c r="EFA91" s="94"/>
      <c r="EFB91" s="94"/>
      <c r="EFC91" s="94"/>
      <c r="EFD91" s="94"/>
      <c r="EFE91" s="94"/>
      <c r="EFF91" s="94"/>
      <c r="EFG91" s="94"/>
      <c r="EFH91" s="94"/>
      <c r="EFI91" s="94"/>
      <c r="EFJ91" s="94"/>
      <c r="EFK91" s="94"/>
      <c r="EFL91" s="94"/>
      <c r="EFM91" s="94"/>
      <c r="EFN91" s="94"/>
      <c r="EFO91" s="94"/>
      <c r="EFP91" s="94"/>
      <c r="EFQ91" s="94"/>
      <c r="EFR91" s="94"/>
      <c r="EFS91" s="94"/>
      <c r="EFT91" s="94"/>
      <c r="EFU91" s="94"/>
      <c r="EFV91" s="94"/>
      <c r="EFW91" s="94"/>
      <c r="EFX91" s="94"/>
      <c r="EFY91" s="94"/>
      <c r="EFZ91" s="94"/>
      <c r="EGA91" s="94"/>
      <c r="EGB91" s="94"/>
      <c r="EGC91" s="94"/>
      <c r="EGD91" s="94"/>
      <c r="EGE91" s="94"/>
      <c r="EGF91" s="94"/>
      <c r="EGG91" s="94"/>
      <c r="EGH91" s="94"/>
      <c r="EGI91" s="94"/>
      <c r="EGJ91" s="94"/>
      <c r="EGK91" s="94"/>
      <c r="EGL91" s="94"/>
      <c r="EGM91" s="94"/>
      <c r="EGN91" s="94"/>
      <c r="EGO91" s="94"/>
      <c r="EGP91" s="94"/>
      <c r="EGQ91" s="94"/>
      <c r="EGR91" s="94"/>
      <c r="EGS91" s="94"/>
      <c r="EGT91" s="94"/>
      <c r="EGU91" s="94"/>
      <c r="EGV91" s="94"/>
      <c r="EGW91" s="94"/>
      <c r="EGX91" s="94"/>
      <c r="EGY91" s="94"/>
      <c r="EGZ91" s="94"/>
      <c r="EHA91" s="94"/>
      <c r="EHB91" s="94"/>
      <c r="EHC91" s="94"/>
      <c r="EHD91" s="94"/>
      <c r="EHE91" s="94"/>
      <c r="EHF91" s="94"/>
      <c r="EHG91" s="94"/>
      <c r="EHH91" s="94"/>
      <c r="EHI91" s="94"/>
      <c r="EHJ91" s="94"/>
      <c r="EHK91" s="94"/>
      <c r="EHL91" s="94"/>
      <c r="EHM91" s="94"/>
      <c r="EHN91" s="94"/>
      <c r="EHO91" s="94"/>
      <c r="EHP91" s="94"/>
      <c r="EHQ91" s="94"/>
      <c r="EHR91" s="94"/>
      <c r="EHS91" s="94"/>
      <c r="EHT91" s="94"/>
      <c r="EHU91" s="94"/>
      <c r="EHV91" s="94"/>
      <c r="EHW91" s="94"/>
      <c r="EHX91" s="94"/>
      <c r="EHY91" s="94"/>
      <c r="EHZ91" s="94"/>
      <c r="EIA91" s="94"/>
      <c r="EIB91" s="94"/>
      <c r="EIC91" s="94"/>
      <c r="EID91" s="94"/>
      <c r="EIE91" s="94"/>
      <c r="EIF91" s="94"/>
      <c r="EIG91" s="94"/>
      <c r="EIH91" s="94"/>
      <c r="EII91" s="94"/>
      <c r="EIJ91" s="94"/>
      <c r="EIK91" s="94"/>
      <c r="EIL91" s="94"/>
      <c r="EIM91" s="94"/>
      <c r="EIN91" s="94"/>
      <c r="EIO91" s="94"/>
      <c r="EIP91" s="94"/>
      <c r="EIQ91" s="94"/>
      <c r="EIR91" s="94"/>
      <c r="EIS91" s="94"/>
      <c r="EIT91" s="94"/>
      <c r="EIU91" s="94"/>
      <c r="EIV91" s="94"/>
      <c r="EIW91" s="94"/>
      <c r="EIX91" s="94"/>
      <c r="EIY91" s="94"/>
      <c r="EIZ91" s="94"/>
      <c r="EJA91" s="94"/>
      <c r="EJB91" s="94"/>
      <c r="EJC91" s="94"/>
      <c r="EJD91" s="94"/>
      <c r="EJE91" s="94"/>
      <c r="EJF91" s="94"/>
      <c r="EJG91" s="94"/>
      <c r="EJH91" s="94"/>
      <c r="EJI91" s="94"/>
      <c r="EJJ91" s="94"/>
      <c r="EJK91" s="94"/>
      <c r="EJL91" s="94"/>
      <c r="EJM91" s="94"/>
      <c r="EJN91" s="94"/>
      <c r="EJO91" s="94"/>
      <c r="EJP91" s="94"/>
      <c r="EJQ91" s="94"/>
      <c r="EJR91" s="94"/>
      <c r="EJS91" s="94"/>
      <c r="EJT91" s="94"/>
      <c r="EJU91" s="94"/>
      <c r="EJV91" s="94"/>
      <c r="EJW91" s="94"/>
      <c r="EJX91" s="94"/>
      <c r="EJY91" s="94"/>
      <c r="EJZ91" s="94"/>
      <c r="EKA91" s="94"/>
      <c r="EKB91" s="94"/>
      <c r="EKC91" s="94"/>
      <c r="EKD91" s="94"/>
      <c r="EKE91" s="94"/>
      <c r="EKF91" s="94"/>
      <c r="EKG91" s="94"/>
      <c r="EKH91" s="94"/>
      <c r="EKI91" s="94"/>
      <c r="EKJ91" s="94"/>
      <c r="EKK91" s="94"/>
      <c r="EKL91" s="94"/>
      <c r="EKM91" s="94"/>
      <c r="EKN91" s="94"/>
      <c r="EKO91" s="94"/>
      <c r="EKP91" s="94"/>
      <c r="EKQ91" s="94"/>
      <c r="EKR91" s="94"/>
      <c r="EKS91" s="94"/>
      <c r="EKT91" s="94"/>
      <c r="EKU91" s="94"/>
      <c r="EKV91" s="94"/>
      <c r="EKW91" s="94"/>
      <c r="EKX91" s="94"/>
      <c r="EKY91" s="94"/>
      <c r="EKZ91" s="94"/>
      <c r="ELA91" s="94"/>
      <c r="ELB91" s="94"/>
      <c r="ELC91" s="94"/>
      <c r="ELD91" s="94"/>
      <c r="ELE91" s="94"/>
      <c r="ELF91" s="94"/>
      <c r="ELG91" s="94"/>
      <c r="ELH91" s="94"/>
      <c r="ELI91" s="94"/>
      <c r="ELJ91" s="94"/>
      <c r="ELK91" s="94"/>
      <c r="ELL91" s="94"/>
      <c r="ELM91" s="94"/>
      <c r="ELN91" s="94"/>
      <c r="ELO91" s="94"/>
      <c r="ELP91" s="94"/>
      <c r="ELQ91" s="94"/>
      <c r="ELR91" s="94"/>
      <c r="ELS91" s="94"/>
      <c r="ELT91" s="94"/>
      <c r="ELU91" s="94"/>
      <c r="ELV91" s="94"/>
      <c r="ELW91" s="94"/>
      <c r="ELX91" s="94"/>
      <c r="ELY91" s="94"/>
      <c r="ELZ91" s="94"/>
      <c r="EMA91" s="94"/>
      <c r="EMB91" s="94"/>
      <c r="EMC91" s="94"/>
      <c r="EMD91" s="94"/>
      <c r="EME91" s="94"/>
      <c r="EMF91" s="94"/>
      <c r="EMG91" s="94"/>
      <c r="EMH91" s="94"/>
      <c r="EMI91" s="94"/>
      <c r="EMJ91" s="94"/>
      <c r="EMK91" s="94"/>
      <c r="EML91" s="94"/>
      <c r="EMM91" s="94"/>
      <c r="EMN91" s="94"/>
      <c r="EMO91" s="94"/>
      <c r="EMP91" s="94"/>
      <c r="EMQ91" s="94"/>
      <c r="EMR91" s="94"/>
      <c r="EMS91" s="94"/>
      <c r="EMT91" s="94"/>
      <c r="EMU91" s="94"/>
      <c r="EMV91" s="94"/>
      <c r="EMW91" s="94"/>
      <c r="EMX91" s="94"/>
      <c r="EMY91" s="94"/>
      <c r="EMZ91" s="94"/>
      <c r="ENA91" s="94"/>
      <c r="ENB91" s="94"/>
      <c r="ENC91" s="94"/>
      <c r="END91" s="94"/>
      <c r="ENE91" s="94"/>
      <c r="ENF91" s="94"/>
      <c r="ENG91" s="94"/>
      <c r="ENH91" s="94"/>
      <c r="ENI91" s="94"/>
      <c r="ENJ91" s="94"/>
      <c r="ENK91" s="94"/>
      <c r="ENL91" s="94"/>
      <c r="ENM91" s="94"/>
      <c r="ENN91" s="94"/>
      <c r="ENO91" s="94"/>
      <c r="ENP91" s="94"/>
      <c r="ENQ91" s="94"/>
      <c r="ENR91" s="94"/>
      <c r="ENS91" s="94"/>
      <c r="ENT91" s="94"/>
      <c r="ENU91" s="94"/>
      <c r="ENV91" s="94"/>
      <c r="ENW91" s="94"/>
      <c r="ENX91" s="94"/>
      <c r="ENY91" s="94"/>
      <c r="ENZ91" s="94"/>
      <c r="EOA91" s="94"/>
      <c r="EOB91" s="94"/>
      <c r="EOC91" s="94"/>
      <c r="EOD91" s="94"/>
      <c r="EOE91" s="94"/>
      <c r="EOF91" s="94"/>
      <c r="EOG91" s="94"/>
      <c r="EOH91" s="94"/>
      <c r="EOI91" s="94"/>
      <c r="EOJ91" s="94"/>
      <c r="EOK91" s="94"/>
      <c r="EOL91" s="94"/>
      <c r="EOM91" s="94"/>
      <c r="EON91" s="94"/>
      <c r="EOO91" s="94"/>
      <c r="EOP91" s="94"/>
      <c r="EOQ91" s="94"/>
      <c r="EOR91" s="94"/>
      <c r="EOS91" s="94"/>
      <c r="EOT91" s="94"/>
      <c r="EOU91" s="94"/>
      <c r="EOV91" s="94"/>
      <c r="EOW91" s="94"/>
      <c r="EOX91" s="94"/>
      <c r="EOY91" s="94"/>
      <c r="EOZ91" s="94"/>
      <c r="EPA91" s="94"/>
      <c r="EPB91" s="94"/>
      <c r="EPC91" s="94"/>
      <c r="EPD91" s="94"/>
      <c r="EPE91" s="94"/>
      <c r="EPF91" s="94"/>
      <c r="EPG91" s="94"/>
      <c r="EPH91" s="94"/>
      <c r="EPI91" s="94"/>
      <c r="EPJ91" s="94"/>
      <c r="EPK91" s="94"/>
      <c r="EPL91" s="94"/>
      <c r="EPM91" s="94"/>
      <c r="EPN91" s="94"/>
      <c r="EPO91" s="94"/>
      <c r="EPP91" s="94"/>
      <c r="EPQ91" s="94"/>
      <c r="EPR91" s="94"/>
      <c r="EPS91" s="94"/>
      <c r="EPT91" s="94"/>
      <c r="EPU91" s="94"/>
      <c r="EPV91" s="94"/>
      <c r="EPW91" s="94"/>
      <c r="EPX91" s="94"/>
      <c r="EPY91" s="94"/>
      <c r="EPZ91" s="94"/>
      <c r="EQA91" s="94"/>
      <c r="EQB91" s="94"/>
      <c r="EQC91" s="94"/>
      <c r="EQD91" s="94"/>
      <c r="EQE91" s="94"/>
      <c r="EQF91" s="94"/>
      <c r="EQG91" s="94"/>
      <c r="EQH91" s="94"/>
      <c r="EQI91" s="94"/>
      <c r="EQJ91" s="94"/>
      <c r="EQK91" s="94"/>
      <c r="EQL91" s="94"/>
      <c r="EQM91" s="94"/>
      <c r="EQN91" s="94"/>
      <c r="EQO91" s="94"/>
      <c r="EQP91" s="94"/>
      <c r="EQQ91" s="94"/>
      <c r="EQR91" s="94"/>
      <c r="EQS91" s="94"/>
      <c r="EQT91" s="94"/>
      <c r="EQU91" s="94"/>
      <c r="EQV91" s="94"/>
      <c r="EQW91" s="94"/>
      <c r="EQX91" s="94"/>
      <c r="EQY91" s="94"/>
      <c r="EQZ91" s="94"/>
      <c r="ERA91" s="94"/>
      <c r="ERB91" s="94"/>
      <c r="ERC91" s="94"/>
      <c r="ERD91" s="94"/>
      <c r="ERE91" s="94"/>
      <c r="ERF91" s="94"/>
      <c r="ERG91" s="94"/>
      <c r="ERH91" s="94"/>
      <c r="ERI91" s="94"/>
      <c r="ERJ91" s="94"/>
      <c r="ERK91" s="94"/>
      <c r="ERL91" s="94"/>
      <c r="ERM91" s="94"/>
      <c r="ERN91" s="94"/>
      <c r="ERO91" s="94"/>
      <c r="ERP91" s="94"/>
      <c r="ERQ91" s="94"/>
      <c r="ERR91" s="94"/>
      <c r="ERS91" s="94"/>
      <c r="ERT91" s="94"/>
      <c r="ERU91" s="94"/>
      <c r="ERV91" s="94"/>
      <c r="ERW91" s="94"/>
      <c r="ERX91" s="94"/>
      <c r="ERY91" s="94"/>
      <c r="ERZ91" s="94"/>
      <c r="ESA91" s="94"/>
      <c r="ESB91" s="94"/>
      <c r="ESC91" s="94"/>
      <c r="ESD91" s="94"/>
      <c r="ESE91" s="94"/>
      <c r="ESF91" s="94"/>
      <c r="ESG91" s="94"/>
      <c r="ESH91" s="94"/>
      <c r="ESI91" s="94"/>
      <c r="ESJ91" s="94"/>
      <c r="ESK91" s="94"/>
      <c r="ESL91" s="94"/>
      <c r="ESM91" s="94"/>
      <c r="ESN91" s="94"/>
      <c r="ESO91" s="94"/>
      <c r="ESP91" s="94"/>
      <c r="ESQ91" s="94"/>
      <c r="ESR91" s="94"/>
      <c r="ESS91" s="94"/>
      <c r="EST91" s="94"/>
      <c r="ESU91" s="94"/>
      <c r="ESV91" s="94"/>
      <c r="ESW91" s="94"/>
      <c r="ESX91" s="94"/>
      <c r="ESY91" s="94"/>
      <c r="ESZ91" s="94"/>
      <c r="ETA91" s="94"/>
      <c r="ETB91" s="94"/>
      <c r="ETC91" s="94"/>
      <c r="ETD91" s="94"/>
      <c r="ETE91" s="94"/>
      <c r="ETF91" s="94"/>
      <c r="ETG91" s="94"/>
      <c r="ETH91" s="94"/>
      <c r="ETI91" s="94"/>
      <c r="ETJ91" s="94"/>
      <c r="ETK91" s="94"/>
      <c r="ETL91" s="94"/>
      <c r="ETM91" s="94"/>
      <c r="ETN91" s="94"/>
      <c r="ETO91" s="94"/>
      <c r="ETP91" s="94"/>
      <c r="ETQ91" s="94"/>
      <c r="ETR91" s="94"/>
      <c r="ETS91" s="94"/>
      <c r="ETT91" s="94"/>
      <c r="ETU91" s="94"/>
      <c r="ETV91" s="94"/>
      <c r="ETW91" s="94"/>
      <c r="ETX91" s="94"/>
      <c r="ETY91" s="94"/>
      <c r="ETZ91" s="94"/>
      <c r="EUA91" s="94"/>
      <c r="EUB91" s="94"/>
      <c r="EUC91" s="94"/>
      <c r="EUD91" s="94"/>
      <c r="EUE91" s="94"/>
      <c r="EUF91" s="94"/>
      <c r="EUG91" s="94"/>
      <c r="EUH91" s="94"/>
      <c r="EUI91" s="94"/>
      <c r="EUJ91" s="94"/>
      <c r="EUK91" s="94"/>
      <c r="EUL91" s="94"/>
      <c r="EUM91" s="94"/>
      <c r="EUN91" s="94"/>
      <c r="EUO91" s="94"/>
      <c r="EUP91" s="94"/>
      <c r="EUQ91" s="94"/>
      <c r="EUR91" s="94"/>
      <c r="EUS91" s="94"/>
      <c r="EUT91" s="94"/>
      <c r="EUU91" s="94"/>
      <c r="EUV91" s="94"/>
      <c r="EUW91" s="94"/>
      <c r="EUX91" s="94"/>
      <c r="EUY91" s="94"/>
      <c r="EUZ91" s="94"/>
      <c r="EVA91" s="94"/>
      <c r="EVB91" s="94"/>
      <c r="EVC91" s="94"/>
      <c r="EVD91" s="94"/>
      <c r="EVE91" s="94"/>
      <c r="EVF91" s="94"/>
      <c r="EVG91" s="94"/>
      <c r="EVH91" s="94"/>
      <c r="EVI91" s="94"/>
      <c r="EVJ91" s="94"/>
      <c r="EVK91" s="94"/>
      <c r="EVL91" s="94"/>
      <c r="EVM91" s="94"/>
      <c r="EVN91" s="94"/>
      <c r="EVO91" s="94"/>
      <c r="EVP91" s="94"/>
      <c r="EVQ91" s="94"/>
      <c r="EVR91" s="94"/>
      <c r="EVS91" s="94"/>
      <c r="EVT91" s="94"/>
      <c r="EVU91" s="94"/>
      <c r="EVV91" s="94"/>
      <c r="EVW91" s="94"/>
      <c r="EVX91" s="94"/>
      <c r="EVY91" s="94"/>
      <c r="EVZ91" s="94"/>
      <c r="EWA91" s="94"/>
      <c r="EWB91" s="94"/>
      <c r="EWC91" s="94"/>
      <c r="EWD91" s="94"/>
      <c r="EWE91" s="94"/>
      <c r="EWF91" s="94"/>
      <c r="EWG91" s="94"/>
      <c r="EWH91" s="94"/>
      <c r="EWI91" s="94"/>
      <c r="EWJ91" s="94"/>
      <c r="EWK91" s="94"/>
      <c r="EWL91" s="94"/>
      <c r="EWM91" s="94"/>
      <c r="EWN91" s="94"/>
      <c r="EWO91" s="94"/>
      <c r="EWP91" s="94"/>
      <c r="EWQ91" s="94"/>
      <c r="EWR91" s="94"/>
      <c r="EWS91" s="94"/>
      <c r="EWT91" s="94"/>
      <c r="EWU91" s="94"/>
      <c r="EWV91" s="94"/>
      <c r="EWW91" s="94"/>
      <c r="EWX91" s="94"/>
      <c r="EWY91" s="94"/>
      <c r="EWZ91" s="94"/>
      <c r="EXA91" s="94"/>
      <c r="EXB91" s="94"/>
      <c r="EXC91" s="94"/>
      <c r="EXD91" s="94"/>
      <c r="EXE91" s="94"/>
      <c r="EXF91" s="94"/>
      <c r="EXG91" s="94"/>
      <c r="EXH91" s="94"/>
      <c r="EXI91" s="94"/>
      <c r="EXJ91" s="94"/>
      <c r="EXK91" s="94"/>
      <c r="EXL91" s="94"/>
      <c r="EXM91" s="94"/>
      <c r="EXN91" s="94"/>
      <c r="EXO91" s="94"/>
      <c r="EXP91" s="94"/>
      <c r="EXQ91" s="94"/>
      <c r="EXR91" s="94"/>
      <c r="EXS91" s="94"/>
      <c r="EXT91" s="94"/>
      <c r="EXU91" s="94"/>
      <c r="EXV91" s="94"/>
      <c r="EXW91" s="94"/>
      <c r="EXX91" s="94"/>
      <c r="EXY91" s="94"/>
      <c r="EXZ91" s="94"/>
      <c r="EYA91" s="94"/>
      <c r="EYB91" s="94"/>
      <c r="EYC91" s="94"/>
      <c r="EYD91" s="94"/>
      <c r="EYE91" s="94"/>
      <c r="EYF91" s="94"/>
      <c r="EYG91" s="94"/>
      <c r="EYH91" s="94"/>
      <c r="EYI91" s="94"/>
      <c r="EYJ91" s="94"/>
      <c r="EYK91" s="94"/>
      <c r="EYL91" s="94"/>
      <c r="EYM91" s="94"/>
      <c r="EYN91" s="94"/>
      <c r="EYO91" s="94"/>
      <c r="EYP91" s="94"/>
      <c r="EYQ91" s="94"/>
      <c r="EYR91" s="94"/>
      <c r="EYS91" s="94"/>
      <c r="EYT91" s="94"/>
      <c r="EYU91" s="94"/>
      <c r="EYV91" s="94"/>
      <c r="EYW91" s="94"/>
      <c r="EYX91" s="94"/>
      <c r="EYY91" s="94"/>
      <c r="EYZ91" s="94"/>
      <c r="EZA91" s="94"/>
      <c r="EZB91" s="94"/>
      <c r="EZC91" s="94"/>
      <c r="EZD91" s="94"/>
      <c r="EZE91" s="94"/>
      <c r="EZF91" s="94"/>
      <c r="EZG91" s="94"/>
      <c r="EZH91" s="94"/>
      <c r="EZI91" s="94"/>
      <c r="EZJ91" s="94"/>
      <c r="EZK91" s="94"/>
      <c r="EZL91" s="94"/>
      <c r="EZM91" s="94"/>
      <c r="EZN91" s="94"/>
      <c r="EZO91" s="94"/>
      <c r="EZP91" s="94"/>
      <c r="EZQ91" s="94"/>
      <c r="EZR91" s="94"/>
      <c r="EZS91" s="94"/>
      <c r="EZT91" s="94"/>
      <c r="EZU91" s="94"/>
      <c r="EZV91" s="94"/>
      <c r="EZW91" s="94"/>
      <c r="EZX91" s="94"/>
      <c r="EZY91" s="94"/>
      <c r="EZZ91" s="94"/>
      <c r="FAA91" s="94"/>
      <c r="FAB91" s="94"/>
      <c r="FAC91" s="94"/>
      <c r="FAD91" s="94"/>
      <c r="FAE91" s="94"/>
      <c r="FAF91" s="94"/>
      <c r="FAG91" s="94"/>
      <c r="FAH91" s="94"/>
      <c r="FAI91" s="94"/>
      <c r="FAJ91" s="94"/>
      <c r="FAK91" s="94"/>
      <c r="FAL91" s="94"/>
      <c r="FAM91" s="94"/>
      <c r="FAN91" s="94"/>
      <c r="FAO91" s="94"/>
      <c r="FAP91" s="94"/>
      <c r="FAQ91" s="94"/>
      <c r="FAR91" s="94"/>
      <c r="FAS91" s="94"/>
      <c r="FAT91" s="94"/>
      <c r="FAU91" s="94"/>
      <c r="FAV91" s="94"/>
      <c r="FAW91" s="94"/>
      <c r="FAX91" s="94"/>
      <c r="FAY91" s="94"/>
      <c r="FAZ91" s="94"/>
      <c r="FBA91" s="94"/>
      <c r="FBB91" s="94"/>
      <c r="FBC91" s="94"/>
      <c r="FBD91" s="94"/>
      <c r="FBE91" s="94"/>
      <c r="FBF91" s="94"/>
      <c r="FBG91" s="94"/>
      <c r="FBH91" s="94"/>
      <c r="FBI91" s="94"/>
      <c r="FBJ91" s="94"/>
      <c r="FBK91" s="94"/>
      <c r="FBL91" s="94"/>
      <c r="FBM91" s="94"/>
      <c r="FBN91" s="94"/>
      <c r="FBO91" s="94"/>
      <c r="FBP91" s="94"/>
      <c r="FBQ91" s="94"/>
      <c r="FBR91" s="94"/>
      <c r="FBS91" s="94"/>
      <c r="FBT91" s="94"/>
      <c r="FBU91" s="94"/>
      <c r="FBV91" s="94"/>
      <c r="FBW91" s="94"/>
      <c r="FBX91" s="94"/>
      <c r="FBY91" s="94"/>
      <c r="FBZ91" s="94"/>
      <c r="FCA91" s="94"/>
      <c r="FCB91" s="94"/>
      <c r="FCC91" s="94"/>
      <c r="FCD91" s="94"/>
      <c r="FCE91" s="94"/>
      <c r="FCF91" s="94"/>
      <c r="FCG91" s="94"/>
      <c r="FCH91" s="94"/>
      <c r="FCI91" s="94"/>
      <c r="FCJ91" s="94"/>
      <c r="FCK91" s="94"/>
      <c r="FCL91" s="94"/>
      <c r="FCM91" s="94"/>
      <c r="FCN91" s="94"/>
      <c r="FCO91" s="94"/>
      <c r="FCP91" s="94"/>
      <c r="FCQ91" s="94"/>
      <c r="FCR91" s="94"/>
      <c r="FCS91" s="94"/>
      <c r="FCT91" s="94"/>
      <c r="FCU91" s="94"/>
      <c r="FCV91" s="94"/>
      <c r="FCW91" s="94"/>
      <c r="FCX91" s="94"/>
      <c r="FCY91" s="94"/>
      <c r="FCZ91" s="94"/>
      <c r="FDA91" s="94"/>
      <c r="FDB91" s="94"/>
      <c r="FDC91" s="94"/>
      <c r="FDD91" s="94"/>
      <c r="FDE91" s="94"/>
      <c r="FDF91" s="94"/>
      <c r="FDG91" s="94"/>
      <c r="FDH91" s="94"/>
      <c r="FDI91" s="94"/>
      <c r="FDJ91" s="94"/>
      <c r="FDK91" s="94"/>
      <c r="FDL91" s="94"/>
      <c r="FDM91" s="94"/>
      <c r="FDN91" s="94"/>
      <c r="FDO91" s="94"/>
      <c r="FDP91" s="94"/>
      <c r="FDQ91" s="94"/>
      <c r="FDR91" s="94"/>
      <c r="FDS91" s="94"/>
      <c r="FDT91" s="94"/>
      <c r="FDU91" s="94"/>
      <c r="FDV91" s="94"/>
      <c r="FDW91" s="94"/>
      <c r="FDX91" s="94"/>
      <c r="FDY91" s="94"/>
      <c r="FDZ91" s="94"/>
      <c r="FEA91" s="94"/>
      <c r="FEB91" s="94"/>
      <c r="FEC91" s="94"/>
      <c r="FED91" s="94"/>
      <c r="FEE91" s="94"/>
      <c r="FEF91" s="94"/>
      <c r="FEG91" s="94"/>
      <c r="FEH91" s="94"/>
      <c r="FEI91" s="94"/>
      <c r="FEJ91" s="94"/>
      <c r="FEK91" s="94"/>
      <c r="FEL91" s="94"/>
      <c r="FEM91" s="94"/>
      <c r="FEN91" s="94"/>
      <c r="FEO91" s="94"/>
      <c r="FEP91" s="94"/>
      <c r="FEQ91" s="94"/>
      <c r="FER91" s="94"/>
      <c r="FES91" s="94"/>
      <c r="FET91" s="94"/>
      <c r="FEU91" s="94"/>
      <c r="FEV91" s="94"/>
      <c r="FEW91" s="94"/>
      <c r="FEX91" s="94"/>
      <c r="FEY91" s="94"/>
      <c r="FEZ91" s="94"/>
      <c r="FFA91" s="94"/>
      <c r="FFB91" s="94"/>
      <c r="FFC91" s="94"/>
      <c r="FFD91" s="94"/>
      <c r="FFE91" s="94"/>
      <c r="FFF91" s="94"/>
      <c r="FFG91" s="94"/>
      <c r="FFH91" s="94"/>
      <c r="FFI91" s="94"/>
      <c r="FFJ91" s="94"/>
      <c r="FFK91" s="94"/>
      <c r="FFL91" s="94"/>
      <c r="FFM91" s="94"/>
      <c r="FFN91" s="94"/>
      <c r="FFO91" s="94"/>
      <c r="FFP91" s="94"/>
      <c r="FFQ91" s="94"/>
      <c r="FFR91" s="94"/>
      <c r="FFS91" s="94"/>
      <c r="FFT91" s="94"/>
      <c r="FFU91" s="94"/>
      <c r="FFV91" s="94"/>
      <c r="FFW91" s="94"/>
      <c r="FFX91" s="94"/>
      <c r="FFY91" s="94"/>
      <c r="FFZ91" s="94"/>
      <c r="FGA91" s="94"/>
      <c r="FGB91" s="94"/>
      <c r="FGC91" s="94"/>
      <c r="FGD91" s="94"/>
      <c r="FGE91" s="94"/>
      <c r="FGF91" s="94"/>
      <c r="FGG91" s="94"/>
      <c r="FGH91" s="94"/>
      <c r="FGI91" s="94"/>
      <c r="FGJ91" s="94"/>
      <c r="FGK91" s="94"/>
      <c r="FGL91" s="94"/>
      <c r="FGM91" s="94"/>
      <c r="FGN91" s="94"/>
      <c r="FGO91" s="94"/>
      <c r="FGP91" s="94"/>
      <c r="FGQ91" s="94"/>
      <c r="FGR91" s="94"/>
      <c r="FGS91" s="94"/>
      <c r="FGT91" s="94"/>
      <c r="FGU91" s="94"/>
      <c r="FGV91" s="94"/>
      <c r="FGW91" s="94"/>
      <c r="FGX91" s="94"/>
      <c r="FGY91" s="94"/>
      <c r="FGZ91" s="94"/>
      <c r="FHA91" s="94"/>
      <c r="FHB91" s="94"/>
      <c r="FHC91" s="94"/>
      <c r="FHD91" s="94"/>
      <c r="FHE91" s="94"/>
      <c r="FHF91" s="94"/>
      <c r="FHG91" s="94"/>
      <c r="FHH91" s="94"/>
      <c r="FHI91" s="94"/>
      <c r="FHJ91" s="94"/>
      <c r="FHK91" s="94"/>
      <c r="FHL91" s="94"/>
      <c r="FHM91" s="94"/>
      <c r="FHN91" s="94"/>
      <c r="FHO91" s="94"/>
      <c r="FHP91" s="94"/>
      <c r="FHQ91" s="94"/>
      <c r="FHR91" s="94"/>
      <c r="FHS91" s="94"/>
      <c r="FHT91" s="94"/>
      <c r="FHU91" s="94"/>
      <c r="FHV91" s="94"/>
      <c r="FHW91" s="94"/>
      <c r="FHX91" s="94"/>
      <c r="FHY91" s="94"/>
      <c r="FHZ91" s="94"/>
      <c r="FIA91" s="94"/>
      <c r="FIB91" s="94"/>
      <c r="FIC91" s="94"/>
      <c r="FID91" s="94"/>
      <c r="FIE91" s="94"/>
      <c r="FIF91" s="94"/>
      <c r="FIG91" s="94"/>
      <c r="FIH91" s="94"/>
      <c r="FII91" s="94"/>
      <c r="FIJ91" s="94"/>
      <c r="FIK91" s="94"/>
      <c r="FIL91" s="94"/>
      <c r="FIM91" s="94"/>
      <c r="FIN91" s="94"/>
      <c r="FIO91" s="94"/>
      <c r="FIP91" s="94"/>
      <c r="FIQ91" s="94"/>
      <c r="FIR91" s="94"/>
      <c r="FIS91" s="94"/>
      <c r="FIT91" s="94"/>
      <c r="FIU91" s="94"/>
      <c r="FIV91" s="94"/>
      <c r="FIW91" s="94"/>
      <c r="FIX91" s="94"/>
      <c r="FIY91" s="94"/>
      <c r="FIZ91" s="94"/>
      <c r="FJA91" s="94"/>
      <c r="FJB91" s="94"/>
      <c r="FJC91" s="94"/>
      <c r="FJD91" s="94"/>
      <c r="FJE91" s="94"/>
      <c r="FJF91" s="94"/>
      <c r="FJG91" s="94"/>
      <c r="FJH91" s="94"/>
      <c r="FJI91" s="94"/>
      <c r="FJJ91" s="94"/>
      <c r="FJK91" s="94"/>
      <c r="FJL91" s="94"/>
      <c r="FJM91" s="94"/>
      <c r="FJN91" s="94"/>
      <c r="FJO91" s="94"/>
      <c r="FJP91" s="94"/>
      <c r="FJQ91" s="94"/>
      <c r="FJR91" s="94"/>
      <c r="FJS91" s="94"/>
      <c r="FJT91" s="94"/>
      <c r="FJU91" s="94"/>
      <c r="FJV91" s="94"/>
      <c r="FJW91" s="94"/>
      <c r="FJX91" s="94"/>
      <c r="FJY91" s="94"/>
      <c r="FJZ91" s="94"/>
      <c r="FKA91" s="94"/>
      <c r="FKB91" s="94"/>
      <c r="FKC91" s="94"/>
      <c r="FKD91" s="94"/>
      <c r="FKE91" s="94"/>
      <c r="FKF91" s="94"/>
      <c r="FKG91" s="94"/>
      <c r="FKH91" s="94"/>
      <c r="FKI91" s="94"/>
      <c r="FKJ91" s="94"/>
      <c r="FKK91" s="94"/>
      <c r="FKL91" s="94"/>
      <c r="FKM91" s="94"/>
      <c r="FKN91" s="94"/>
      <c r="FKO91" s="94"/>
      <c r="FKP91" s="94"/>
      <c r="FKQ91" s="94"/>
      <c r="FKR91" s="94"/>
      <c r="FKS91" s="94"/>
      <c r="FKT91" s="94"/>
      <c r="FKU91" s="94"/>
      <c r="FKV91" s="94"/>
      <c r="FKW91" s="94"/>
      <c r="FKX91" s="94"/>
      <c r="FKY91" s="94"/>
      <c r="FKZ91" s="94"/>
      <c r="FLA91" s="94"/>
      <c r="FLB91" s="94"/>
      <c r="FLC91" s="94"/>
      <c r="FLD91" s="94"/>
      <c r="FLE91" s="94"/>
      <c r="FLF91" s="94"/>
      <c r="FLG91" s="94"/>
      <c r="FLH91" s="94"/>
      <c r="FLI91" s="94"/>
      <c r="FLJ91" s="94"/>
      <c r="FLK91" s="94"/>
      <c r="FLL91" s="94"/>
      <c r="FLM91" s="94"/>
      <c r="FLN91" s="94"/>
      <c r="FLO91" s="94"/>
      <c r="FLP91" s="94"/>
      <c r="FLQ91" s="94"/>
      <c r="FLR91" s="94"/>
      <c r="FLS91" s="94"/>
      <c r="FLT91" s="94"/>
      <c r="FLU91" s="94"/>
      <c r="FLV91" s="94"/>
      <c r="FLW91" s="94"/>
      <c r="FLX91" s="94"/>
      <c r="FLY91" s="94"/>
      <c r="FLZ91" s="94"/>
      <c r="FMA91" s="94"/>
      <c r="FMB91" s="94"/>
      <c r="FMC91" s="94"/>
      <c r="FMD91" s="94"/>
      <c r="FME91" s="94"/>
      <c r="FMF91" s="94"/>
      <c r="FMG91" s="94"/>
      <c r="FMH91" s="94"/>
      <c r="FMI91" s="94"/>
      <c r="FMJ91" s="94"/>
      <c r="FMK91" s="94"/>
      <c r="FML91" s="94"/>
      <c r="FMM91" s="94"/>
      <c r="FMN91" s="94"/>
      <c r="FMO91" s="94"/>
      <c r="FMP91" s="94"/>
      <c r="FMQ91" s="94"/>
      <c r="FMR91" s="94"/>
      <c r="FMS91" s="94"/>
      <c r="FMT91" s="94"/>
      <c r="FMU91" s="94"/>
      <c r="FMV91" s="94"/>
      <c r="FMW91" s="94"/>
      <c r="FMX91" s="94"/>
      <c r="FMY91" s="94"/>
      <c r="FMZ91" s="94"/>
      <c r="FNA91" s="94"/>
      <c r="FNB91" s="94"/>
      <c r="FNC91" s="94"/>
      <c r="FND91" s="94"/>
      <c r="FNE91" s="94"/>
      <c r="FNF91" s="94"/>
      <c r="FNG91" s="94"/>
      <c r="FNH91" s="94"/>
      <c r="FNI91" s="94"/>
      <c r="FNJ91" s="94"/>
      <c r="FNK91" s="94"/>
      <c r="FNL91" s="94"/>
      <c r="FNM91" s="94"/>
      <c r="FNN91" s="94"/>
      <c r="FNO91" s="94"/>
      <c r="FNP91" s="94"/>
      <c r="FNQ91" s="94"/>
      <c r="FNR91" s="94"/>
      <c r="FNS91" s="94"/>
      <c r="FNT91" s="94"/>
      <c r="FNU91" s="94"/>
      <c r="FNV91" s="94"/>
      <c r="FNW91" s="94"/>
      <c r="FNX91" s="94"/>
      <c r="FNY91" s="94"/>
      <c r="FNZ91" s="94"/>
      <c r="FOA91" s="94"/>
      <c r="FOB91" s="94"/>
      <c r="FOC91" s="94"/>
      <c r="FOD91" s="94"/>
      <c r="FOE91" s="94"/>
      <c r="FOF91" s="94"/>
      <c r="FOG91" s="94"/>
      <c r="FOH91" s="94"/>
      <c r="FOI91" s="94"/>
      <c r="FOJ91" s="94"/>
      <c r="FOK91" s="94"/>
      <c r="FOL91" s="94"/>
      <c r="FOM91" s="94"/>
      <c r="FON91" s="94"/>
      <c r="FOO91" s="94"/>
      <c r="FOP91" s="94"/>
      <c r="FOQ91" s="94"/>
      <c r="FOR91" s="94"/>
      <c r="FOS91" s="94"/>
      <c r="FOT91" s="94"/>
      <c r="FOU91" s="94"/>
      <c r="FOV91" s="94"/>
      <c r="FOW91" s="94"/>
      <c r="FOX91" s="94"/>
      <c r="FOY91" s="94"/>
      <c r="FOZ91" s="94"/>
      <c r="FPA91" s="94"/>
      <c r="FPB91" s="94"/>
      <c r="FPC91" s="94"/>
      <c r="FPD91" s="94"/>
      <c r="FPE91" s="94"/>
      <c r="FPF91" s="94"/>
      <c r="FPG91" s="94"/>
      <c r="FPH91" s="94"/>
      <c r="FPI91" s="94"/>
      <c r="FPJ91" s="94"/>
      <c r="FPK91" s="94"/>
      <c r="FPL91" s="94"/>
      <c r="FPM91" s="94"/>
      <c r="FPN91" s="94"/>
      <c r="FPO91" s="94"/>
      <c r="FPP91" s="94"/>
      <c r="FPQ91" s="94"/>
      <c r="FPR91" s="94"/>
      <c r="FPS91" s="94"/>
      <c r="FPT91" s="94"/>
      <c r="FPU91" s="94"/>
      <c r="FPV91" s="94"/>
      <c r="FPW91" s="94"/>
      <c r="FPX91" s="94"/>
      <c r="FPY91" s="94"/>
      <c r="FPZ91" s="94"/>
      <c r="FQA91" s="94"/>
      <c r="FQB91" s="94"/>
      <c r="FQC91" s="94"/>
      <c r="FQD91" s="94"/>
      <c r="FQE91" s="94"/>
      <c r="FQF91" s="94"/>
      <c r="FQG91" s="94"/>
      <c r="FQH91" s="94"/>
      <c r="FQI91" s="94"/>
      <c r="FQJ91" s="94"/>
      <c r="FQK91" s="94"/>
      <c r="FQL91" s="94"/>
      <c r="FQM91" s="94"/>
      <c r="FQN91" s="94"/>
      <c r="FQO91" s="94"/>
      <c r="FQP91" s="94"/>
      <c r="FQQ91" s="94"/>
      <c r="FQR91" s="94"/>
      <c r="FQS91" s="94"/>
      <c r="FQT91" s="94"/>
      <c r="FQU91" s="94"/>
      <c r="FQV91" s="94"/>
      <c r="FQW91" s="94"/>
      <c r="FQX91" s="94"/>
      <c r="FQY91" s="94"/>
      <c r="FQZ91" s="94"/>
      <c r="FRA91" s="94"/>
      <c r="FRB91" s="94"/>
      <c r="FRC91" s="94"/>
      <c r="FRD91" s="94"/>
      <c r="FRE91" s="94"/>
      <c r="FRF91" s="94"/>
      <c r="FRG91" s="94"/>
      <c r="FRH91" s="94"/>
      <c r="FRI91" s="94"/>
      <c r="FRJ91" s="94"/>
      <c r="FRK91" s="94"/>
      <c r="FRL91" s="94"/>
      <c r="FRM91" s="94"/>
      <c r="FRN91" s="94"/>
      <c r="FRO91" s="94"/>
      <c r="FRP91" s="94"/>
      <c r="FRQ91" s="94"/>
      <c r="FRR91" s="94"/>
      <c r="FRS91" s="94"/>
      <c r="FRT91" s="94"/>
      <c r="FRU91" s="94"/>
      <c r="FRV91" s="94"/>
      <c r="FRW91" s="94"/>
      <c r="FRX91" s="94"/>
      <c r="FRY91" s="94"/>
      <c r="FRZ91" s="94"/>
      <c r="FSA91" s="94"/>
      <c r="FSB91" s="94"/>
      <c r="FSC91" s="94"/>
      <c r="FSD91" s="94"/>
      <c r="FSE91" s="94"/>
      <c r="FSF91" s="94"/>
      <c r="FSG91" s="94"/>
      <c r="FSH91" s="94"/>
      <c r="FSI91" s="94"/>
      <c r="FSJ91" s="94"/>
      <c r="FSK91" s="94"/>
      <c r="FSL91" s="94"/>
      <c r="FSM91" s="94"/>
      <c r="FSN91" s="94"/>
      <c r="FSO91" s="94"/>
      <c r="FSP91" s="94"/>
      <c r="FSQ91" s="94"/>
      <c r="FSR91" s="94"/>
      <c r="FSS91" s="94"/>
      <c r="FST91" s="94"/>
      <c r="FSU91" s="94"/>
      <c r="FSV91" s="94"/>
      <c r="FSW91" s="94"/>
      <c r="FSX91" s="94"/>
      <c r="FSY91" s="94"/>
      <c r="FSZ91" s="94"/>
      <c r="FTA91" s="94"/>
      <c r="FTB91" s="94"/>
      <c r="FTC91" s="94"/>
      <c r="FTD91" s="94"/>
      <c r="FTE91" s="94"/>
      <c r="FTF91" s="94"/>
      <c r="FTG91" s="94"/>
      <c r="FTH91" s="94"/>
      <c r="FTI91" s="94"/>
      <c r="FTJ91" s="94"/>
      <c r="FTK91" s="94"/>
      <c r="FTL91" s="94"/>
      <c r="FTM91" s="94"/>
      <c r="FTN91" s="94"/>
      <c r="FTO91" s="94"/>
      <c r="FTP91" s="94"/>
      <c r="FTQ91" s="94"/>
      <c r="FTR91" s="94"/>
      <c r="FTS91" s="94"/>
      <c r="FTT91" s="94"/>
      <c r="FTU91" s="94"/>
      <c r="FTV91" s="94"/>
      <c r="FTW91" s="94"/>
      <c r="FTX91" s="94"/>
      <c r="FTY91" s="94"/>
      <c r="FTZ91" s="94"/>
      <c r="FUA91" s="94"/>
      <c r="FUB91" s="94"/>
      <c r="FUC91" s="94"/>
      <c r="FUD91" s="94"/>
      <c r="FUE91" s="94"/>
      <c r="FUF91" s="94"/>
      <c r="FUG91" s="94"/>
      <c r="FUH91" s="94"/>
      <c r="FUI91" s="94"/>
      <c r="FUJ91" s="94"/>
      <c r="FUK91" s="94"/>
      <c r="FUL91" s="94"/>
      <c r="FUM91" s="94"/>
      <c r="FUN91" s="94"/>
      <c r="FUO91" s="94"/>
      <c r="FUP91" s="94"/>
      <c r="FUQ91" s="94"/>
      <c r="FUR91" s="94"/>
      <c r="FUS91" s="94"/>
      <c r="FUT91" s="94"/>
      <c r="FUU91" s="94"/>
      <c r="FUV91" s="94"/>
      <c r="FUW91" s="94"/>
      <c r="FUX91" s="94"/>
      <c r="FUY91" s="94"/>
      <c r="FUZ91" s="94"/>
      <c r="FVA91" s="94"/>
      <c r="FVB91" s="94"/>
      <c r="FVC91" s="94"/>
      <c r="FVD91" s="94"/>
      <c r="FVE91" s="94"/>
      <c r="FVF91" s="94"/>
      <c r="FVG91" s="94"/>
      <c r="FVH91" s="94"/>
      <c r="FVI91" s="94"/>
      <c r="FVJ91" s="94"/>
      <c r="FVK91" s="94"/>
      <c r="FVL91" s="94"/>
      <c r="FVM91" s="94"/>
      <c r="FVN91" s="94"/>
      <c r="FVO91" s="94"/>
      <c r="FVP91" s="94"/>
      <c r="FVQ91" s="94"/>
      <c r="FVR91" s="94"/>
      <c r="FVS91" s="94"/>
      <c r="FVT91" s="94"/>
      <c r="FVU91" s="94"/>
      <c r="FVV91" s="94"/>
      <c r="FVW91" s="94"/>
      <c r="FVX91" s="94"/>
      <c r="FVY91" s="94"/>
      <c r="FVZ91" s="94"/>
      <c r="FWA91" s="94"/>
      <c r="FWB91" s="94"/>
      <c r="FWC91" s="94"/>
      <c r="FWD91" s="94"/>
      <c r="FWE91" s="94"/>
      <c r="FWF91" s="94"/>
      <c r="FWG91" s="94"/>
      <c r="FWH91" s="94"/>
      <c r="FWI91" s="94"/>
      <c r="FWJ91" s="94"/>
      <c r="FWK91" s="94"/>
      <c r="FWL91" s="94"/>
      <c r="FWM91" s="94"/>
      <c r="FWN91" s="94"/>
      <c r="FWO91" s="94"/>
      <c r="FWP91" s="94"/>
      <c r="FWQ91" s="94"/>
      <c r="FWR91" s="94"/>
      <c r="FWS91" s="94"/>
      <c r="FWT91" s="94"/>
      <c r="FWU91" s="94"/>
      <c r="FWV91" s="94"/>
      <c r="FWW91" s="94"/>
      <c r="FWX91" s="94"/>
      <c r="FWY91" s="94"/>
      <c r="FWZ91" s="94"/>
      <c r="FXA91" s="94"/>
      <c r="FXB91" s="94"/>
      <c r="FXC91" s="94"/>
      <c r="FXD91" s="94"/>
      <c r="FXE91" s="94"/>
      <c r="FXF91" s="94"/>
      <c r="FXG91" s="94"/>
      <c r="FXH91" s="94"/>
      <c r="FXI91" s="94"/>
      <c r="FXJ91" s="94"/>
      <c r="FXK91" s="94"/>
      <c r="FXL91" s="94"/>
      <c r="FXM91" s="94"/>
      <c r="FXN91" s="94"/>
      <c r="FXO91" s="94"/>
      <c r="FXP91" s="94"/>
      <c r="FXQ91" s="94"/>
      <c r="FXR91" s="94"/>
      <c r="FXS91" s="94"/>
      <c r="FXT91" s="94"/>
      <c r="FXU91" s="94"/>
      <c r="FXV91" s="94"/>
      <c r="FXW91" s="94"/>
      <c r="FXX91" s="94"/>
      <c r="FXY91" s="94"/>
      <c r="FXZ91" s="94"/>
      <c r="FYA91" s="94"/>
      <c r="FYB91" s="94"/>
      <c r="FYC91" s="94"/>
      <c r="FYD91" s="94"/>
      <c r="FYE91" s="94"/>
      <c r="FYF91" s="94"/>
      <c r="FYG91" s="94"/>
      <c r="FYH91" s="94"/>
      <c r="FYI91" s="94"/>
      <c r="FYJ91" s="94"/>
      <c r="FYK91" s="94"/>
      <c r="FYL91" s="94"/>
      <c r="FYM91" s="94"/>
      <c r="FYN91" s="94"/>
      <c r="FYO91" s="94"/>
      <c r="FYP91" s="94"/>
      <c r="FYQ91" s="94"/>
      <c r="FYR91" s="94"/>
      <c r="FYS91" s="94"/>
      <c r="FYT91" s="94"/>
      <c r="FYU91" s="94"/>
      <c r="FYV91" s="94"/>
      <c r="FYW91" s="94"/>
      <c r="FYX91" s="94"/>
      <c r="FYY91" s="94"/>
      <c r="FYZ91" s="94"/>
      <c r="FZA91" s="94"/>
      <c r="FZB91" s="94"/>
      <c r="FZC91" s="94"/>
      <c r="FZD91" s="94"/>
      <c r="FZE91" s="94"/>
      <c r="FZF91" s="94"/>
      <c r="FZG91" s="94"/>
      <c r="FZH91" s="94"/>
      <c r="FZI91" s="94"/>
      <c r="FZJ91" s="94"/>
      <c r="FZK91" s="94"/>
      <c r="FZL91" s="94"/>
      <c r="FZM91" s="94"/>
      <c r="FZN91" s="94"/>
      <c r="FZO91" s="94"/>
      <c r="FZP91" s="94"/>
      <c r="FZQ91" s="94"/>
      <c r="FZR91" s="94"/>
      <c r="FZS91" s="94"/>
      <c r="FZT91" s="94"/>
      <c r="FZU91" s="94"/>
      <c r="FZV91" s="94"/>
      <c r="FZW91" s="94"/>
      <c r="FZX91" s="94"/>
      <c r="FZY91" s="94"/>
      <c r="FZZ91" s="94"/>
      <c r="GAA91" s="94"/>
      <c r="GAB91" s="94"/>
      <c r="GAC91" s="94"/>
      <c r="GAD91" s="94"/>
      <c r="GAE91" s="94"/>
      <c r="GAF91" s="94"/>
      <c r="GAG91" s="94"/>
      <c r="GAH91" s="94"/>
      <c r="GAI91" s="94"/>
      <c r="GAJ91" s="94"/>
      <c r="GAK91" s="94"/>
      <c r="GAL91" s="94"/>
      <c r="GAM91" s="94"/>
      <c r="GAN91" s="94"/>
      <c r="GAO91" s="94"/>
      <c r="GAP91" s="94"/>
      <c r="GAQ91" s="94"/>
      <c r="GAR91" s="94"/>
      <c r="GAS91" s="94"/>
      <c r="GAT91" s="94"/>
      <c r="GAU91" s="94"/>
      <c r="GAV91" s="94"/>
      <c r="GAW91" s="94"/>
      <c r="GAX91" s="94"/>
      <c r="GAY91" s="94"/>
      <c r="GAZ91" s="94"/>
      <c r="GBA91" s="94"/>
      <c r="GBB91" s="94"/>
      <c r="GBC91" s="94"/>
      <c r="GBD91" s="94"/>
      <c r="GBE91" s="94"/>
      <c r="GBF91" s="94"/>
      <c r="GBG91" s="94"/>
      <c r="GBH91" s="94"/>
      <c r="GBI91" s="94"/>
      <c r="GBJ91" s="94"/>
      <c r="GBK91" s="94"/>
      <c r="GBL91" s="94"/>
      <c r="GBM91" s="94"/>
      <c r="GBN91" s="94"/>
      <c r="GBO91" s="94"/>
      <c r="GBP91" s="94"/>
      <c r="GBQ91" s="94"/>
      <c r="GBR91" s="94"/>
      <c r="GBS91" s="94"/>
      <c r="GBT91" s="94"/>
      <c r="GBU91" s="94"/>
      <c r="GBV91" s="94"/>
      <c r="GBW91" s="94"/>
      <c r="GBX91" s="94"/>
      <c r="GBY91" s="94"/>
      <c r="GBZ91" s="94"/>
      <c r="GCA91" s="94"/>
      <c r="GCB91" s="94"/>
      <c r="GCC91" s="94"/>
      <c r="GCD91" s="94"/>
      <c r="GCE91" s="94"/>
      <c r="GCF91" s="94"/>
      <c r="GCG91" s="94"/>
      <c r="GCH91" s="94"/>
      <c r="GCI91" s="94"/>
      <c r="GCJ91" s="94"/>
      <c r="GCK91" s="94"/>
      <c r="GCL91" s="94"/>
      <c r="GCM91" s="94"/>
      <c r="GCN91" s="94"/>
      <c r="GCO91" s="94"/>
      <c r="GCP91" s="94"/>
      <c r="GCQ91" s="94"/>
      <c r="GCR91" s="94"/>
      <c r="GCS91" s="94"/>
      <c r="GCT91" s="94"/>
      <c r="GCU91" s="94"/>
      <c r="GCV91" s="94"/>
      <c r="GCW91" s="94"/>
      <c r="GCX91" s="94"/>
      <c r="GCY91" s="94"/>
      <c r="GCZ91" s="94"/>
      <c r="GDA91" s="94"/>
      <c r="GDB91" s="94"/>
      <c r="GDC91" s="94"/>
      <c r="GDD91" s="94"/>
      <c r="GDE91" s="94"/>
      <c r="GDF91" s="94"/>
      <c r="GDG91" s="94"/>
      <c r="GDH91" s="94"/>
      <c r="GDI91" s="94"/>
      <c r="GDJ91" s="94"/>
      <c r="GDK91" s="94"/>
      <c r="GDL91" s="94"/>
      <c r="GDM91" s="94"/>
      <c r="GDN91" s="94"/>
      <c r="GDO91" s="94"/>
      <c r="GDP91" s="94"/>
      <c r="GDQ91" s="94"/>
      <c r="GDR91" s="94"/>
      <c r="GDS91" s="94"/>
      <c r="GDT91" s="94"/>
      <c r="GDU91" s="94"/>
      <c r="GDV91" s="94"/>
      <c r="GDW91" s="94"/>
      <c r="GDX91" s="94"/>
      <c r="GDY91" s="94"/>
      <c r="GDZ91" s="94"/>
      <c r="GEA91" s="94"/>
      <c r="GEB91" s="94"/>
      <c r="GEC91" s="94"/>
      <c r="GED91" s="94"/>
      <c r="GEE91" s="94"/>
      <c r="GEF91" s="94"/>
      <c r="GEG91" s="94"/>
      <c r="GEH91" s="94"/>
      <c r="GEI91" s="94"/>
      <c r="GEJ91" s="94"/>
      <c r="GEK91" s="94"/>
      <c r="GEL91" s="94"/>
      <c r="GEM91" s="94"/>
      <c r="GEN91" s="94"/>
      <c r="GEO91" s="94"/>
      <c r="GEP91" s="94"/>
      <c r="GEQ91" s="94"/>
      <c r="GER91" s="94"/>
      <c r="GES91" s="94"/>
      <c r="GET91" s="94"/>
      <c r="GEU91" s="94"/>
      <c r="GEV91" s="94"/>
      <c r="GEW91" s="94"/>
      <c r="GEX91" s="94"/>
      <c r="GEY91" s="94"/>
      <c r="GEZ91" s="94"/>
      <c r="GFA91" s="94"/>
      <c r="GFB91" s="94"/>
      <c r="GFC91" s="94"/>
      <c r="GFD91" s="94"/>
      <c r="GFE91" s="94"/>
      <c r="GFF91" s="94"/>
      <c r="GFG91" s="94"/>
      <c r="GFH91" s="94"/>
      <c r="GFI91" s="94"/>
      <c r="GFJ91" s="94"/>
      <c r="GFK91" s="94"/>
      <c r="GFL91" s="94"/>
      <c r="GFM91" s="94"/>
      <c r="GFN91" s="94"/>
      <c r="GFO91" s="94"/>
      <c r="GFP91" s="94"/>
      <c r="GFQ91" s="94"/>
      <c r="GFR91" s="94"/>
      <c r="GFS91" s="94"/>
      <c r="GFT91" s="94"/>
      <c r="GFU91" s="94"/>
      <c r="GFV91" s="94"/>
      <c r="GFW91" s="94"/>
      <c r="GFX91" s="94"/>
      <c r="GFY91" s="94"/>
      <c r="GFZ91" s="94"/>
      <c r="GGA91" s="94"/>
      <c r="GGB91" s="94"/>
      <c r="GGC91" s="94"/>
      <c r="GGD91" s="94"/>
      <c r="GGE91" s="94"/>
      <c r="GGF91" s="94"/>
      <c r="GGG91" s="94"/>
      <c r="GGH91" s="94"/>
      <c r="GGI91" s="94"/>
      <c r="GGJ91" s="94"/>
      <c r="GGK91" s="94"/>
      <c r="GGL91" s="94"/>
      <c r="GGM91" s="94"/>
      <c r="GGN91" s="94"/>
      <c r="GGO91" s="94"/>
      <c r="GGP91" s="94"/>
      <c r="GGQ91" s="94"/>
      <c r="GGR91" s="94"/>
      <c r="GGS91" s="94"/>
      <c r="GGT91" s="94"/>
      <c r="GGU91" s="94"/>
      <c r="GGV91" s="94"/>
      <c r="GGW91" s="94"/>
      <c r="GGX91" s="94"/>
      <c r="GGY91" s="94"/>
      <c r="GGZ91" s="94"/>
      <c r="GHA91" s="94"/>
      <c r="GHB91" s="94"/>
      <c r="GHC91" s="94"/>
      <c r="GHD91" s="94"/>
      <c r="GHE91" s="94"/>
      <c r="GHF91" s="94"/>
      <c r="GHG91" s="94"/>
      <c r="GHH91" s="94"/>
      <c r="GHI91" s="94"/>
      <c r="GHJ91" s="94"/>
      <c r="GHK91" s="94"/>
      <c r="GHL91" s="94"/>
      <c r="GHM91" s="94"/>
      <c r="GHN91" s="94"/>
      <c r="GHO91" s="94"/>
      <c r="GHP91" s="94"/>
      <c r="GHQ91" s="94"/>
      <c r="GHR91" s="94"/>
      <c r="GHS91" s="94"/>
      <c r="GHT91" s="94"/>
      <c r="GHU91" s="94"/>
      <c r="GHV91" s="94"/>
      <c r="GHW91" s="94"/>
      <c r="GHX91" s="94"/>
      <c r="GHY91" s="94"/>
      <c r="GHZ91" s="94"/>
      <c r="GIA91" s="94"/>
      <c r="GIB91" s="94"/>
      <c r="GIC91" s="94"/>
      <c r="GID91" s="94"/>
      <c r="GIE91" s="94"/>
      <c r="GIF91" s="94"/>
      <c r="GIG91" s="94"/>
      <c r="GIH91" s="94"/>
      <c r="GII91" s="94"/>
      <c r="GIJ91" s="94"/>
      <c r="GIK91" s="94"/>
      <c r="GIL91" s="94"/>
      <c r="GIM91" s="94"/>
      <c r="GIN91" s="94"/>
      <c r="GIO91" s="94"/>
      <c r="GIP91" s="94"/>
      <c r="GIQ91" s="94"/>
      <c r="GIR91" s="94"/>
      <c r="GIS91" s="94"/>
      <c r="GIT91" s="94"/>
      <c r="GIU91" s="94"/>
      <c r="GIV91" s="94"/>
      <c r="GIW91" s="94"/>
      <c r="GIX91" s="94"/>
      <c r="GIY91" s="94"/>
      <c r="GIZ91" s="94"/>
      <c r="GJA91" s="94"/>
      <c r="GJB91" s="94"/>
      <c r="GJC91" s="94"/>
      <c r="GJD91" s="94"/>
      <c r="GJE91" s="94"/>
      <c r="GJF91" s="94"/>
      <c r="GJG91" s="94"/>
      <c r="GJH91" s="94"/>
      <c r="GJI91" s="94"/>
      <c r="GJJ91" s="94"/>
      <c r="GJK91" s="94"/>
      <c r="GJL91" s="94"/>
      <c r="GJM91" s="94"/>
      <c r="GJN91" s="94"/>
      <c r="GJO91" s="94"/>
      <c r="GJP91" s="94"/>
      <c r="GJQ91" s="94"/>
      <c r="GJR91" s="94"/>
      <c r="GJS91" s="94"/>
      <c r="GJT91" s="94"/>
      <c r="GJU91" s="94"/>
      <c r="GJV91" s="94"/>
      <c r="GJW91" s="94"/>
      <c r="GJX91" s="94"/>
      <c r="GJY91" s="94"/>
      <c r="GJZ91" s="94"/>
      <c r="GKA91" s="94"/>
      <c r="GKB91" s="94"/>
      <c r="GKC91" s="94"/>
      <c r="GKD91" s="94"/>
      <c r="GKE91" s="94"/>
      <c r="GKF91" s="94"/>
      <c r="GKG91" s="94"/>
      <c r="GKH91" s="94"/>
      <c r="GKI91" s="94"/>
      <c r="GKJ91" s="94"/>
      <c r="GKK91" s="94"/>
      <c r="GKL91" s="94"/>
      <c r="GKM91" s="94"/>
      <c r="GKN91" s="94"/>
      <c r="GKO91" s="94"/>
      <c r="GKP91" s="94"/>
      <c r="GKQ91" s="94"/>
      <c r="GKR91" s="94"/>
      <c r="GKS91" s="94"/>
      <c r="GKT91" s="94"/>
      <c r="GKU91" s="94"/>
      <c r="GKV91" s="94"/>
      <c r="GKW91" s="94"/>
      <c r="GKX91" s="94"/>
      <c r="GKY91" s="94"/>
      <c r="GKZ91" s="94"/>
      <c r="GLA91" s="94"/>
      <c r="GLB91" s="94"/>
      <c r="GLC91" s="94"/>
      <c r="GLD91" s="94"/>
      <c r="GLE91" s="94"/>
      <c r="GLF91" s="94"/>
      <c r="GLG91" s="94"/>
      <c r="GLH91" s="94"/>
      <c r="GLI91" s="94"/>
      <c r="GLJ91" s="94"/>
      <c r="GLK91" s="94"/>
      <c r="GLL91" s="94"/>
      <c r="GLM91" s="94"/>
      <c r="GLN91" s="94"/>
      <c r="GLO91" s="94"/>
      <c r="GLP91" s="94"/>
      <c r="GLQ91" s="94"/>
      <c r="GLR91" s="94"/>
      <c r="GLS91" s="94"/>
      <c r="GLT91" s="94"/>
      <c r="GLU91" s="94"/>
      <c r="GLV91" s="94"/>
      <c r="GLW91" s="94"/>
      <c r="GLX91" s="94"/>
      <c r="GLY91" s="94"/>
      <c r="GLZ91" s="94"/>
      <c r="GMA91" s="94"/>
      <c r="GMB91" s="94"/>
      <c r="GMC91" s="94"/>
      <c r="GMD91" s="94"/>
      <c r="GME91" s="94"/>
      <c r="GMF91" s="94"/>
      <c r="GMG91" s="94"/>
      <c r="GMH91" s="94"/>
      <c r="GMI91" s="94"/>
      <c r="GMJ91" s="94"/>
      <c r="GMK91" s="94"/>
      <c r="GML91" s="94"/>
      <c r="GMM91" s="94"/>
      <c r="GMN91" s="94"/>
      <c r="GMO91" s="94"/>
      <c r="GMP91" s="94"/>
      <c r="GMQ91" s="94"/>
      <c r="GMR91" s="94"/>
      <c r="GMS91" s="94"/>
      <c r="GMT91" s="94"/>
      <c r="GMU91" s="94"/>
      <c r="GMV91" s="94"/>
      <c r="GMW91" s="94"/>
      <c r="GMX91" s="94"/>
      <c r="GMY91" s="94"/>
      <c r="GMZ91" s="94"/>
      <c r="GNA91" s="94"/>
      <c r="GNB91" s="94"/>
      <c r="GNC91" s="94"/>
      <c r="GND91" s="94"/>
      <c r="GNE91" s="94"/>
      <c r="GNF91" s="94"/>
      <c r="GNG91" s="94"/>
      <c r="GNH91" s="94"/>
      <c r="GNI91" s="94"/>
      <c r="GNJ91" s="94"/>
      <c r="GNK91" s="94"/>
      <c r="GNL91" s="94"/>
      <c r="GNM91" s="94"/>
      <c r="GNN91" s="94"/>
      <c r="GNO91" s="94"/>
      <c r="GNP91" s="94"/>
      <c r="GNQ91" s="94"/>
      <c r="GNR91" s="94"/>
      <c r="GNS91" s="94"/>
      <c r="GNT91" s="94"/>
      <c r="GNU91" s="94"/>
      <c r="GNV91" s="94"/>
      <c r="GNW91" s="94"/>
      <c r="GNX91" s="94"/>
      <c r="GNY91" s="94"/>
      <c r="GNZ91" s="94"/>
      <c r="GOA91" s="94"/>
      <c r="GOB91" s="94"/>
      <c r="GOC91" s="94"/>
      <c r="GOD91" s="94"/>
      <c r="GOE91" s="94"/>
      <c r="GOF91" s="94"/>
      <c r="GOG91" s="94"/>
      <c r="GOH91" s="94"/>
      <c r="GOI91" s="94"/>
      <c r="GOJ91" s="94"/>
      <c r="GOK91" s="94"/>
      <c r="GOL91" s="94"/>
      <c r="GOM91" s="94"/>
      <c r="GON91" s="94"/>
      <c r="GOO91" s="94"/>
      <c r="GOP91" s="94"/>
      <c r="GOQ91" s="94"/>
      <c r="GOR91" s="94"/>
      <c r="GOS91" s="94"/>
      <c r="GOT91" s="94"/>
      <c r="GOU91" s="94"/>
      <c r="GOV91" s="94"/>
      <c r="GOW91" s="94"/>
      <c r="GOX91" s="94"/>
      <c r="GOY91" s="94"/>
      <c r="GOZ91" s="94"/>
      <c r="GPA91" s="94"/>
      <c r="GPB91" s="94"/>
      <c r="GPC91" s="94"/>
      <c r="GPD91" s="94"/>
      <c r="GPE91" s="94"/>
      <c r="GPF91" s="94"/>
      <c r="GPG91" s="94"/>
      <c r="GPH91" s="94"/>
      <c r="GPI91" s="94"/>
      <c r="GPJ91" s="94"/>
      <c r="GPK91" s="94"/>
      <c r="GPL91" s="94"/>
      <c r="GPM91" s="94"/>
      <c r="GPN91" s="94"/>
      <c r="GPO91" s="94"/>
      <c r="GPP91" s="94"/>
      <c r="GPQ91" s="94"/>
      <c r="GPR91" s="94"/>
      <c r="GPS91" s="94"/>
      <c r="GPT91" s="94"/>
      <c r="GPU91" s="94"/>
      <c r="GPV91" s="94"/>
      <c r="GPW91" s="94"/>
      <c r="GPX91" s="94"/>
      <c r="GPY91" s="94"/>
      <c r="GPZ91" s="94"/>
      <c r="GQA91" s="94"/>
      <c r="GQB91" s="94"/>
      <c r="GQC91" s="94"/>
      <c r="GQD91" s="94"/>
      <c r="GQE91" s="94"/>
      <c r="GQF91" s="94"/>
      <c r="GQG91" s="94"/>
      <c r="GQH91" s="94"/>
      <c r="GQI91" s="94"/>
      <c r="GQJ91" s="94"/>
      <c r="GQK91" s="94"/>
      <c r="GQL91" s="94"/>
      <c r="GQM91" s="94"/>
      <c r="GQN91" s="94"/>
      <c r="GQO91" s="94"/>
      <c r="GQP91" s="94"/>
      <c r="GQQ91" s="94"/>
      <c r="GQR91" s="94"/>
      <c r="GQS91" s="94"/>
      <c r="GQT91" s="94"/>
      <c r="GQU91" s="94"/>
      <c r="GQV91" s="94"/>
      <c r="GQW91" s="94"/>
      <c r="GQX91" s="94"/>
      <c r="GQY91" s="94"/>
      <c r="GQZ91" s="94"/>
      <c r="GRA91" s="94"/>
      <c r="GRB91" s="94"/>
      <c r="GRC91" s="94"/>
      <c r="GRD91" s="94"/>
      <c r="GRE91" s="94"/>
      <c r="GRF91" s="94"/>
      <c r="GRG91" s="94"/>
      <c r="GRH91" s="94"/>
      <c r="GRI91" s="94"/>
      <c r="GRJ91" s="94"/>
      <c r="GRK91" s="94"/>
      <c r="GRL91" s="94"/>
      <c r="GRM91" s="94"/>
      <c r="GRN91" s="94"/>
      <c r="GRO91" s="94"/>
      <c r="GRP91" s="94"/>
      <c r="GRQ91" s="94"/>
      <c r="GRR91" s="94"/>
      <c r="GRS91" s="94"/>
      <c r="GRT91" s="94"/>
      <c r="GRU91" s="94"/>
      <c r="GRV91" s="94"/>
      <c r="GRW91" s="94"/>
      <c r="GRX91" s="94"/>
      <c r="GRY91" s="94"/>
      <c r="GRZ91" s="94"/>
      <c r="GSA91" s="94"/>
      <c r="GSB91" s="94"/>
      <c r="GSC91" s="94"/>
      <c r="GSD91" s="94"/>
      <c r="GSE91" s="94"/>
      <c r="GSF91" s="94"/>
      <c r="GSG91" s="94"/>
      <c r="GSH91" s="94"/>
      <c r="GSI91" s="94"/>
      <c r="GSJ91" s="94"/>
      <c r="GSK91" s="94"/>
      <c r="GSL91" s="94"/>
      <c r="GSM91" s="94"/>
      <c r="GSN91" s="94"/>
      <c r="GSO91" s="94"/>
      <c r="GSP91" s="94"/>
      <c r="GSQ91" s="94"/>
      <c r="GSR91" s="94"/>
      <c r="GSS91" s="94"/>
      <c r="GST91" s="94"/>
      <c r="GSU91" s="94"/>
      <c r="GSV91" s="94"/>
      <c r="GSW91" s="94"/>
      <c r="GSX91" s="94"/>
      <c r="GSY91" s="94"/>
      <c r="GSZ91" s="94"/>
      <c r="GTA91" s="94"/>
      <c r="GTB91" s="94"/>
      <c r="GTC91" s="94"/>
      <c r="GTD91" s="94"/>
      <c r="GTE91" s="94"/>
      <c r="GTF91" s="94"/>
      <c r="GTG91" s="94"/>
      <c r="GTH91" s="94"/>
      <c r="GTI91" s="94"/>
      <c r="GTJ91" s="94"/>
      <c r="GTK91" s="94"/>
      <c r="GTL91" s="94"/>
      <c r="GTM91" s="94"/>
      <c r="GTN91" s="94"/>
      <c r="GTO91" s="94"/>
      <c r="GTP91" s="94"/>
      <c r="GTQ91" s="94"/>
      <c r="GTR91" s="94"/>
      <c r="GTS91" s="94"/>
      <c r="GTT91" s="94"/>
      <c r="GTU91" s="94"/>
      <c r="GTV91" s="94"/>
      <c r="GTW91" s="94"/>
      <c r="GTX91" s="94"/>
      <c r="GTY91" s="94"/>
      <c r="GTZ91" s="94"/>
      <c r="GUA91" s="94"/>
      <c r="GUB91" s="94"/>
      <c r="GUC91" s="94"/>
      <c r="GUD91" s="94"/>
      <c r="GUE91" s="94"/>
      <c r="GUF91" s="94"/>
      <c r="GUG91" s="94"/>
      <c r="GUH91" s="94"/>
      <c r="GUI91" s="94"/>
      <c r="GUJ91" s="94"/>
      <c r="GUK91" s="94"/>
      <c r="GUL91" s="94"/>
      <c r="GUM91" s="94"/>
      <c r="GUN91" s="94"/>
      <c r="GUO91" s="94"/>
      <c r="GUP91" s="94"/>
      <c r="GUQ91" s="94"/>
      <c r="GUR91" s="94"/>
      <c r="GUS91" s="94"/>
      <c r="GUT91" s="94"/>
      <c r="GUU91" s="94"/>
      <c r="GUV91" s="94"/>
      <c r="GUW91" s="94"/>
      <c r="GUX91" s="94"/>
      <c r="GUY91" s="94"/>
      <c r="GUZ91" s="94"/>
      <c r="GVA91" s="94"/>
      <c r="GVB91" s="94"/>
      <c r="GVC91" s="94"/>
      <c r="GVD91" s="94"/>
      <c r="GVE91" s="94"/>
      <c r="GVF91" s="94"/>
      <c r="GVG91" s="94"/>
      <c r="GVH91" s="94"/>
      <c r="GVI91" s="94"/>
      <c r="GVJ91" s="94"/>
      <c r="GVK91" s="94"/>
      <c r="GVL91" s="94"/>
      <c r="GVM91" s="94"/>
      <c r="GVN91" s="94"/>
      <c r="GVO91" s="94"/>
      <c r="GVP91" s="94"/>
      <c r="GVQ91" s="94"/>
      <c r="GVR91" s="94"/>
      <c r="GVS91" s="94"/>
      <c r="GVT91" s="94"/>
      <c r="GVU91" s="94"/>
      <c r="GVV91" s="94"/>
      <c r="GVW91" s="94"/>
      <c r="GVX91" s="94"/>
      <c r="GVY91" s="94"/>
      <c r="GVZ91" s="94"/>
      <c r="GWA91" s="94"/>
      <c r="GWB91" s="94"/>
      <c r="GWC91" s="94"/>
      <c r="GWD91" s="94"/>
      <c r="GWE91" s="94"/>
      <c r="GWF91" s="94"/>
      <c r="GWG91" s="94"/>
      <c r="GWH91" s="94"/>
      <c r="GWI91" s="94"/>
      <c r="GWJ91" s="94"/>
      <c r="GWK91" s="94"/>
      <c r="GWL91" s="94"/>
      <c r="GWM91" s="94"/>
      <c r="GWN91" s="94"/>
      <c r="GWO91" s="94"/>
      <c r="GWP91" s="94"/>
      <c r="GWQ91" s="94"/>
      <c r="GWR91" s="94"/>
      <c r="GWS91" s="94"/>
      <c r="GWT91" s="94"/>
      <c r="GWU91" s="94"/>
      <c r="GWV91" s="94"/>
      <c r="GWW91" s="94"/>
      <c r="GWX91" s="94"/>
      <c r="GWY91" s="94"/>
      <c r="GWZ91" s="94"/>
      <c r="GXA91" s="94"/>
      <c r="GXB91" s="94"/>
      <c r="GXC91" s="94"/>
      <c r="GXD91" s="94"/>
      <c r="GXE91" s="94"/>
      <c r="GXF91" s="94"/>
      <c r="GXG91" s="94"/>
      <c r="GXH91" s="94"/>
      <c r="GXI91" s="94"/>
      <c r="GXJ91" s="94"/>
      <c r="GXK91" s="94"/>
      <c r="GXL91" s="94"/>
      <c r="GXM91" s="94"/>
      <c r="GXN91" s="94"/>
      <c r="GXO91" s="94"/>
      <c r="GXP91" s="94"/>
      <c r="GXQ91" s="94"/>
      <c r="GXR91" s="94"/>
      <c r="GXS91" s="94"/>
      <c r="GXT91" s="94"/>
      <c r="GXU91" s="94"/>
      <c r="GXV91" s="94"/>
      <c r="GXW91" s="94"/>
      <c r="GXX91" s="94"/>
      <c r="GXY91" s="94"/>
      <c r="GXZ91" s="94"/>
      <c r="GYA91" s="94"/>
      <c r="GYB91" s="94"/>
      <c r="GYC91" s="94"/>
      <c r="GYD91" s="94"/>
      <c r="GYE91" s="94"/>
      <c r="GYF91" s="94"/>
      <c r="GYG91" s="94"/>
      <c r="GYH91" s="94"/>
      <c r="GYI91" s="94"/>
      <c r="GYJ91" s="94"/>
      <c r="GYK91" s="94"/>
      <c r="GYL91" s="94"/>
      <c r="GYM91" s="94"/>
      <c r="GYN91" s="94"/>
      <c r="GYO91" s="94"/>
      <c r="GYP91" s="94"/>
      <c r="GYQ91" s="94"/>
      <c r="GYR91" s="94"/>
      <c r="GYS91" s="94"/>
      <c r="GYT91" s="94"/>
      <c r="GYU91" s="94"/>
      <c r="GYV91" s="94"/>
      <c r="GYW91" s="94"/>
      <c r="GYX91" s="94"/>
      <c r="GYY91" s="94"/>
      <c r="GYZ91" s="94"/>
      <c r="GZA91" s="94"/>
      <c r="GZB91" s="94"/>
      <c r="GZC91" s="94"/>
      <c r="GZD91" s="94"/>
      <c r="GZE91" s="94"/>
      <c r="GZF91" s="94"/>
      <c r="GZG91" s="94"/>
      <c r="GZH91" s="94"/>
      <c r="GZI91" s="94"/>
      <c r="GZJ91" s="94"/>
      <c r="GZK91" s="94"/>
      <c r="GZL91" s="94"/>
      <c r="GZM91" s="94"/>
      <c r="GZN91" s="94"/>
      <c r="GZO91" s="94"/>
      <c r="GZP91" s="94"/>
      <c r="GZQ91" s="94"/>
      <c r="GZR91" s="94"/>
      <c r="GZS91" s="94"/>
      <c r="GZT91" s="94"/>
      <c r="GZU91" s="94"/>
      <c r="GZV91" s="94"/>
      <c r="GZW91" s="94"/>
      <c r="GZX91" s="94"/>
      <c r="GZY91" s="94"/>
      <c r="GZZ91" s="94"/>
      <c r="HAA91" s="94"/>
      <c r="HAB91" s="94"/>
      <c r="HAC91" s="94"/>
      <c r="HAD91" s="94"/>
      <c r="HAE91" s="94"/>
      <c r="HAF91" s="94"/>
      <c r="HAG91" s="94"/>
      <c r="HAH91" s="94"/>
      <c r="HAI91" s="94"/>
      <c r="HAJ91" s="94"/>
      <c r="HAK91" s="94"/>
      <c r="HAL91" s="94"/>
      <c r="HAM91" s="94"/>
      <c r="HAN91" s="94"/>
      <c r="HAO91" s="94"/>
      <c r="HAP91" s="94"/>
      <c r="HAQ91" s="94"/>
      <c r="HAR91" s="94"/>
      <c r="HAS91" s="94"/>
      <c r="HAT91" s="94"/>
      <c r="HAU91" s="94"/>
      <c r="HAV91" s="94"/>
      <c r="HAW91" s="94"/>
      <c r="HAX91" s="94"/>
      <c r="HAY91" s="94"/>
      <c r="HAZ91" s="94"/>
      <c r="HBA91" s="94"/>
      <c r="HBB91" s="94"/>
      <c r="HBC91" s="94"/>
      <c r="HBD91" s="94"/>
      <c r="HBE91" s="94"/>
      <c r="HBF91" s="94"/>
      <c r="HBG91" s="94"/>
      <c r="HBH91" s="94"/>
      <c r="HBI91" s="94"/>
      <c r="HBJ91" s="94"/>
      <c r="HBK91" s="94"/>
      <c r="HBL91" s="94"/>
      <c r="HBM91" s="94"/>
      <c r="HBN91" s="94"/>
      <c r="HBO91" s="94"/>
      <c r="HBP91" s="94"/>
      <c r="HBQ91" s="94"/>
      <c r="HBR91" s="94"/>
      <c r="HBS91" s="94"/>
      <c r="HBT91" s="94"/>
      <c r="HBU91" s="94"/>
      <c r="HBV91" s="94"/>
      <c r="HBW91" s="94"/>
      <c r="HBX91" s="94"/>
      <c r="HBY91" s="94"/>
      <c r="HBZ91" s="94"/>
      <c r="HCA91" s="94"/>
      <c r="HCB91" s="94"/>
      <c r="HCC91" s="94"/>
      <c r="HCD91" s="94"/>
      <c r="HCE91" s="94"/>
      <c r="HCF91" s="94"/>
      <c r="HCG91" s="94"/>
      <c r="HCH91" s="94"/>
      <c r="HCI91" s="94"/>
      <c r="HCJ91" s="94"/>
      <c r="HCK91" s="94"/>
      <c r="HCL91" s="94"/>
      <c r="HCM91" s="94"/>
      <c r="HCN91" s="94"/>
      <c r="HCO91" s="94"/>
      <c r="HCP91" s="94"/>
      <c r="HCQ91" s="94"/>
      <c r="HCR91" s="94"/>
      <c r="HCS91" s="94"/>
      <c r="HCT91" s="94"/>
      <c r="HCU91" s="94"/>
      <c r="HCV91" s="94"/>
      <c r="HCW91" s="94"/>
      <c r="HCX91" s="94"/>
      <c r="HCY91" s="94"/>
      <c r="HCZ91" s="94"/>
      <c r="HDA91" s="94"/>
      <c r="HDB91" s="94"/>
      <c r="HDC91" s="94"/>
      <c r="HDD91" s="94"/>
      <c r="HDE91" s="94"/>
      <c r="HDF91" s="94"/>
      <c r="HDG91" s="94"/>
      <c r="HDH91" s="94"/>
      <c r="HDI91" s="94"/>
      <c r="HDJ91" s="94"/>
      <c r="HDK91" s="94"/>
      <c r="HDL91" s="94"/>
      <c r="HDM91" s="94"/>
      <c r="HDN91" s="94"/>
      <c r="HDO91" s="94"/>
      <c r="HDP91" s="94"/>
      <c r="HDQ91" s="94"/>
      <c r="HDR91" s="94"/>
      <c r="HDS91" s="94"/>
      <c r="HDT91" s="94"/>
      <c r="HDU91" s="94"/>
      <c r="HDV91" s="94"/>
      <c r="HDW91" s="94"/>
      <c r="HDX91" s="94"/>
      <c r="HDY91" s="94"/>
      <c r="HDZ91" s="94"/>
      <c r="HEA91" s="94"/>
      <c r="HEB91" s="94"/>
      <c r="HEC91" s="94"/>
      <c r="HED91" s="94"/>
      <c r="HEE91" s="94"/>
      <c r="HEF91" s="94"/>
      <c r="HEG91" s="94"/>
      <c r="HEH91" s="94"/>
      <c r="HEI91" s="94"/>
      <c r="HEJ91" s="94"/>
      <c r="HEK91" s="94"/>
      <c r="HEL91" s="94"/>
      <c r="HEM91" s="94"/>
      <c r="HEN91" s="94"/>
      <c r="HEO91" s="94"/>
      <c r="HEP91" s="94"/>
      <c r="HEQ91" s="94"/>
      <c r="HER91" s="94"/>
      <c r="HES91" s="94"/>
      <c r="HET91" s="94"/>
      <c r="HEU91" s="94"/>
      <c r="HEV91" s="94"/>
      <c r="HEW91" s="94"/>
      <c r="HEX91" s="94"/>
      <c r="HEY91" s="94"/>
      <c r="HEZ91" s="94"/>
      <c r="HFA91" s="94"/>
      <c r="HFB91" s="94"/>
      <c r="HFC91" s="94"/>
      <c r="HFD91" s="94"/>
      <c r="HFE91" s="94"/>
      <c r="HFF91" s="94"/>
      <c r="HFG91" s="94"/>
      <c r="HFH91" s="94"/>
      <c r="HFI91" s="94"/>
      <c r="HFJ91" s="94"/>
      <c r="HFK91" s="94"/>
      <c r="HFL91" s="94"/>
      <c r="HFM91" s="94"/>
      <c r="HFN91" s="94"/>
      <c r="HFO91" s="94"/>
      <c r="HFP91" s="94"/>
      <c r="HFQ91" s="94"/>
      <c r="HFR91" s="94"/>
      <c r="HFS91" s="94"/>
      <c r="HFT91" s="94"/>
      <c r="HFU91" s="94"/>
      <c r="HFV91" s="94"/>
      <c r="HFW91" s="94"/>
      <c r="HFX91" s="94"/>
      <c r="HFY91" s="94"/>
      <c r="HFZ91" s="94"/>
      <c r="HGA91" s="94"/>
      <c r="HGB91" s="94"/>
      <c r="HGC91" s="94"/>
      <c r="HGD91" s="94"/>
      <c r="HGE91" s="94"/>
      <c r="HGF91" s="94"/>
      <c r="HGG91" s="94"/>
      <c r="HGH91" s="94"/>
      <c r="HGI91" s="94"/>
      <c r="HGJ91" s="94"/>
      <c r="HGK91" s="94"/>
      <c r="HGL91" s="94"/>
      <c r="HGM91" s="94"/>
      <c r="HGN91" s="94"/>
      <c r="HGO91" s="94"/>
      <c r="HGP91" s="94"/>
      <c r="HGQ91" s="94"/>
      <c r="HGR91" s="94"/>
      <c r="HGS91" s="94"/>
      <c r="HGT91" s="94"/>
      <c r="HGU91" s="94"/>
      <c r="HGV91" s="94"/>
      <c r="HGW91" s="94"/>
      <c r="HGX91" s="94"/>
      <c r="HGY91" s="94"/>
      <c r="HGZ91" s="94"/>
      <c r="HHA91" s="94"/>
      <c r="HHB91" s="94"/>
      <c r="HHC91" s="94"/>
      <c r="HHD91" s="94"/>
      <c r="HHE91" s="94"/>
      <c r="HHF91" s="94"/>
      <c r="HHG91" s="94"/>
      <c r="HHH91" s="94"/>
      <c r="HHI91" s="94"/>
      <c r="HHJ91" s="94"/>
      <c r="HHK91" s="94"/>
      <c r="HHL91" s="94"/>
      <c r="HHM91" s="94"/>
      <c r="HHN91" s="94"/>
      <c r="HHO91" s="94"/>
      <c r="HHP91" s="94"/>
      <c r="HHQ91" s="94"/>
      <c r="HHR91" s="94"/>
      <c r="HHS91" s="94"/>
      <c r="HHT91" s="94"/>
      <c r="HHU91" s="94"/>
      <c r="HHV91" s="94"/>
      <c r="HHW91" s="94"/>
      <c r="HHX91" s="94"/>
      <c r="HHY91" s="94"/>
      <c r="HHZ91" s="94"/>
      <c r="HIA91" s="94"/>
      <c r="HIB91" s="94"/>
      <c r="HIC91" s="94"/>
      <c r="HID91" s="94"/>
      <c r="HIE91" s="94"/>
      <c r="HIF91" s="94"/>
      <c r="HIG91" s="94"/>
      <c r="HIH91" s="94"/>
      <c r="HII91" s="94"/>
      <c r="HIJ91" s="94"/>
      <c r="HIK91" s="94"/>
      <c r="HIL91" s="94"/>
      <c r="HIM91" s="94"/>
      <c r="HIN91" s="94"/>
      <c r="HIO91" s="94"/>
      <c r="HIP91" s="94"/>
      <c r="HIQ91" s="94"/>
      <c r="HIR91" s="94"/>
      <c r="HIS91" s="94"/>
      <c r="HIT91" s="94"/>
      <c r="HIU91" s="94"/>
      <c r="HIV91" s="94"/>
      <c r="HIW91" s="94"/>
      <c r="HIX91" s="94"/>
      <c r="HIY91" s="94"/>
      <c r="HIZ91" s="94"/>
      <c r="HJA91" s="94"/>
      <c r="HJB91" s="94"/>
      <c r="HJC91" s="94"/>
      <c r="HJD91" s="94"/>
      <c r="HJE91" s="94"/>
      <c r="HJF91" s="94"/>
      <c r="HJG91" s="94"/>
      <c r="HJH91" s="94"/>
      <c r="HJI91" s="94"/>
      <c r="HJJ91" s="94"/>
      <c r="HJK91" s="94"/>
      <c r="HJL91" s="94"/>
      <c r="HJM91" s="94"/>
      <c r="HJN91" s="94"/>
      <c r="HJO91" s="94"/>
      <c r="HJP91" s="94"/>
      <c r="HJQ91" s="94"/>
      <c r="HJR91" s="94"/>
      <c r="HJS91" s="94"/>
      <c r="HJT91" s="94"/>
      <c r="HJU91" s="94"/>
      <c r="HJV91" s="94"/>
      <c r="HJW91" s="94"/>
      <c r="HJX91" s="94"/>
      <c r="HJY91" s="94"/>
      <c r="HJZ91" s="94"/>
      <c r="HKA91" s="94"/>
      <c r="HKB91" s="94"/>
      <c r="HKC91" s="94"/>
      <c r="HKD91" s="94"/>
      <c r="HKE91" s="94"/>
      <c r="HKF91" s="94"/>
      <c r="HKG91" s="94"/>
      <c r="HKH91" s="94"/>
      <c r="HKI91" s="94"/>
      <c r="HKJ91" s="94"/>
      <c r="HKK91" s="94"/>
      <c r="HKL91" s="94"/>
      <c r="HKM91" s="94"/>
      <c r="HKN91" s="94"/>
      <c r="HKO91" s="94"/>
      <c r="HKP91" s="94"/>
      <c r="HKQ91" s="94"/>
      <c r="HKR91" s="94"/>
      <c r="HKS91" s="94"/>
      <c r="HKT91" s="94"/>
      <c r="HKU91" s="94"/>
      <c r="HKV91" s="94"/>
      <c r="HKW91" s="94"/>
      <c r="HKX91" s="94"/>
      <c r="HKY91" s="94"/>
      <c r="HKZ91" s="94"/>
      <c r="HLA91" s="94"/>
      <c r="HLB91" s="94"/>
      <c r="HLC91" s="94"/>
      <c r="HLD91" s="94"/>
      <c r="HLE91" s="94"/>
      <c r="HLF91" s="94"/>
      <c r="HLG91" s="94"/>
      <c r="HLH91" s="94"/>
      <c r="HLI91" s="94"/>
      <c r="HLJ91" s="94"/>
      <c r="HLK91" s="94"/>
      <c r="HLL91" s="94"/>
      <c r="HLM91" s="94"/>
      <c r="HLN91" s="94"/>
      <c r="HLO91" s="94"/>
      <c r="HLP91" s="94"/>
      <c r="HLQ91" s="94"/>
      <c r="HLR91" s="94"/>
      <c r="HLS91" s="94"/>
      <c r="HLT91" s="94"/>
      <c r="HLU91" s="94"/>
      <c r="HLV91" s="94"/>
      <c r="HLW91" s="94"/>
      <c r="HLX91" s="94"/>
      <c r="HLY91" s="94"/>
      <c r="HLZ91" s="94"/>
      <c r="HMA91" s="94"/>
      <c r="HMB91" s="94"/>
      <c r="HMC91" s="94"/>
      <c r="HMD91" s="94"/>
      <c r="HME91" s="94"/>
      <c r="HMF91" s="94"/>
      <c r="HMG91" s="94"/>
      <c r="HMH91" s="94"/>
      <c r="HMI91" s="94"/>
      <c r="HMJ91" s="94"/>
      <c r="HMK91" s="94"/>
      <c r="HML91" s="94"/>
      <c r="HMM91" s="94"/>
      <c r="HMN91" s="94"/>
      <c r="HMO91" s="94"/>
      <c r="HMP91" s="94"/>
      <c r="HMQ91" s="94"/>
      <c r="HMR91" s="94"/>
      <c r="HMS91" s="94"/>
      <c r="HMT91" s="94"/>
      <c r="HMU91" s="94"/>
      <c r="HMV91" s="94"/>
      <c r="HMW91" s="94"/>
      <c r="HMX91" s="94"/>
      <c r="HMY91" s="94"/>
      <c r="HMZ91" s="94"/>
      <c r="HNA91" s="94"/>
      <c r="HNB91" s="94"/>
      <c r="HNC91" s="94"/>
      <c r="HND91" s="94"/>
      <c r="HNE91" s="94"/>
      <c r="HNF91" s="94"/>
      <c r="HNG91" s="94"/>
      <c r="HNH91" s="94"/>
      <c r="HNI91" s="94"/>
      <c r="HNJ91" s="94"/>
      <c r="HNK91" s="94"/>
      <c r="HNL91" s="94"/>
      <c r="HNM91" s="94"/>
      <c r="HNN91" s="94"/>
      <c r="HNO91" s="94"/>
      <c r="HNP91" s="94"/>
      <c r="HNQ91" s="94"/>
      <c r="HNR91" s="94"/>
      <c r="HNS91" s="94"/>
      <c r="HNT91" s="94"/>
      <c r="HNU91" s="94"/>
      <c r="HNV91" s="94"/>
      <c r="HNW91" s="94"/>
      <c r="HNX91" s="94"/>
      <c r="HNY91" s="94"/>
      <c r="HNZ91" s="94"/>
      <c r="HOA91" s="94"/>
      <c r="HOB91" s="94"/>
      <c r="HOC91" s="94"/>
      <c r="HOD91" s="94"/>
      <c r="HOE91" s="94"/>
      <c r="HOF91" s="94"/>
      <c r="HOG91" s="94"/>
      <c r="HOH91" s="94"/>
      <c r="HOI91" s="94"/>
      <c r="HOJ91" s="94"/>
      <c r="HOK91" s="94"/>
      <c r="HOL91" s="94"/>
      <c r="HOM91" s="94"/>
      <c r="HON91" s="94"/>
      <c r="HOO91" s="94"/>
      <c r="HOP91" s="94"/>
      <c r="HOQ91" s="94"/>
      <c r="HOR91" s="94"/>
      <c r="HOS91" s="94"/>
      <c r="HOT91" s="94"/>
      <c r="HOU91" s="94"/>
      <c r="HOV91" s="94"/>
      <c r="HOW91" s="94"/>
      <c r="HOX91" s="94"/>
      <c r="HOY91" s="94"/>
      <c r="HOZ91" s="94"/>
      <c r="HPA91" s="94"/>
      <c r="HPB91" s="94"/>
      <c r="HPC91" s="94"/>
      <c r="HPD91" s="94"/>
      <c r="HPE91" s="94"/>
      <c r="HPF91" s="94"/>
      <c r="HPG91" s="94"/>
      <c r="HPH91" s="94"/>
      <c r="HPI91" s="94"/>
      <c r="HPJ91" s="94"/>
      <c r="HPK91" s="94"/>
      <c r="HPL91" s="94"/>
      <c r="HPM91" s="94"/>
      <c r="HPN91" s="94"/>
      <c r="HPO91" s="94"/>
      <c r="HPP91" s="94"/>
      <c r="HPQ91" s="94"/>
      <c r="HPR91" s="94"/>
      <c r="HPS91" s="94"/>
      <c r="HPT91" s="94"/>
      <c r="HPU91" s="94"/>
      <c r="HPV91" s="94"/>
      <c r="HPW91" s="94"/>
      <c r="HPX91" s="94"/>
      <c r="HPY91" s="94"/>
      <c r="HPZ91" s="94"/>
      <c r="HQA91" s="94"/>
      <c r="HQB91" s="94"/>
      <c r="HQC91" s="94"/>
      <c r="HQD91" s="94"/>
      <c r="HQE91" s="94"/>
      <c r="HQF91" s="94"/>
      <c r="HQG91" s="94"/>
      <c r="HQH91" s="94"/>
      <c r="HQI91" s="94"/>
      <c r="HQJ91" s="94"/>
      <c r="HQK91" s="94"/>
      <c r="HQL91" s="94"/>
      <c r="HQM91" s="94"/>
      <c r="HQN91" s="94"/>
      <c r="HQO91" s="94"/>
      <c r="HQP91" s="94"/>
      <c r="HQQ91" s="94"/>
      <c r="HQR91" s="94"/>
      <c r="HQS91" s="94"/>
      <c r="HQT91" s="94"/>
      <c r="HQU91" s="94"/>
      <c r="HQV91" s="94"/>
      <c r="HQW91" s="94"/>
      <c r="HQX91" s="94"/>
      <c r="HQY91" s="94"/>
      <c r="HQZ91" s="94"/>
      <c r="HRA91" s="94"/>
      <c r="HRB91" s="94"/>
      <c r="HRC91" s="94"/>
      <c r="HRD91" s="94"/>
      <c r="HRE91" s="94"/>
      <c r="HRF91" s="94"/>
      <c r="HRG91" s="94"/>
      <c r="HRH91" s="94"/>
      <c r="HRI91" s="94"/>
      <c r="HRJ91" s="94"/>
      <c r="HRK91" s="94"/>
      <c r="HRL91" s="94"/>
      <c r="HRM91" s="94"/>
      <c r="HRN91" s="94"/>
      <c r="HRO91" s="94"/>
      <c r="HRP91" s="94"/>
      <c r="HRQ91" s="94"/>
      <c r="HRR91" s="94"/>
      <c r="HRS91" s="94"/>
      <c r="HRT91" s="94"/>
      <c r="HRU91" s="94"/>
      <c r="HRV91" s="94"/>
      <c r="HRW91" s="94"/>
      <c r="HRX91" s="94"/>
      <c r="HRY91" s="94"/>
      <c r="HRZ91" s="94"/>
      <c r="HSA91" s="94"/>
      <c r="HSB91" s="94"/>
      <c r="HSC91" s="94"/>
      <c r="HSD91" s="94"/>
      <c r="HSE91" s="94"/>
      <c r="HSF91" s="94"/>
      <c r="HSG91" s="94"/>
      <c r="HSH91" s="94"/>
      <c r="HSI91" s="94"/>
      <c r="HSJ91" s="94"/>
      <c r="HSK91" s="94"/>
      <c r="HSL91" s="94"/>
      <c r="HSM91" s="94"/>
      <c r="HSN91" s="94"/>
      <c r="HSO91" s="94"/>
      <c r="HSP91" s="94"/>
      <c r="HSQ91" s="94"/>
      <c r="HSR91" s="94"/>
      <c r="HSS91" s="94"/>
      <c r="HST91" s="94"/>
      <c r="HSU91" s="94"/>
      <c r="HSV91" s="94"/>
      <c r="HSW91" s="94"/>
      <c r="HSX91" s="94"/>
      <c r="HSY91" s="94"/>
      <c r="HSZ91" s="94"/>
      <c r="HTA91" s="94"/>
      <c r="HTB91" s="94"/>
      <c r="HTC91" s="94"/>
      <c r="HTD91" s="94"/>
      <c r="HTE91" s="94"/>
      <c r="HTF91" s="94"/>
      <c r="HTG91" s="94"/>
      <c r="HTH91" s="94"/>
      <c r="HTI91" s="94"/>
      <c r="HTJ91" s="94"/>
      <c r="HTK91" s="94"/>
      <c r="HTL91" s="94"/>
      <c r="HTM91" s="94"/>
      <c r="HTN91" s="94"/>
      <c r="HTO91" s="94"/>
      <c r="HTP91" s="94"/>
      <c r="HTQ91" s="94"/>
      <c r="HTR91" s="94"/>
      <c r="HTS91" s="94"/>
      <c r="HTT91" s="94"/>
      <c r="HTU91" s="94"/>
      <c r="HTV91" s="94"/>
      <c r="HTW91" s="94"/>
      <c r="HTX91" s="94"/>
      <c r="HTY91" s="94"/>
      <c r="HTZ91" s="94"/>
      <c r="HUA91" s="94"/>
      <c r="HUB91" s="94"/>
      <c r="HUC91" s="94"/>
      <c r="HUD91" s="94"/>
      <c r="HUE91" s="94"/>
      <c r="HUF91" s="94"/>
      <c r="HUG91" s="94"/>
      <c r="HUH91" s="94"/>
      <c r="HUI91" s="94"/>
      <c r="HUJ91" s="94"/>
      <c r="HUK91" s="94"/>
      <c r="HUL91" s="94"/>
      <c r="HUM91" s="94"/>
      <c r="HUN91" s="94"/>
      <c r="HUO91" s="94"/>
      <c r="HUP91" s="94"/>
      <c r="HUQ91" s="94"/>
      <c r="HUR91" s="94"/>
      <c r="HUS91" s="94"/>
      <c r="HUT91" s="94"/>
      <c r="HUU91" s="94"/>
      <c r="HUV91" s="94"/>
      <c r="HUW91" s="94"/>
      <c r="HUX91" s="94"/>
      <c r="HUY91" s="94"/>
      <c r="HUZ91" s="94"/>
      <c r="HVA91" s="94"/>
      <c r="HVB91" s="94"/>
      <c r="HVC91" s="94"/>
      <c r="HVD91" s="94"/>
      <c r="HVE91" s="94"/>
      <c r="HVF91" s="94"/>
      <c r="HVG91" s="94"/>
      <c r="HVH91" s="94"/>
      <c r="HVI91" s="94"/>
      <c r="HVJ91" s="94"/>
      <c r="HVK91" s="94"/>
      <c r="HVL91" s="94"/>
      <c r="HVM91" s="94"/>
      <c r="HVN91" s="94"/>
      <c r="HVO91" s="94"/>
      <c r="HVP91" s="94"/>
      <c r="HVQ91" s="94"/>
      <c r="HVR91" s="94"/>
      <c r="HVS91" s="94"/>
      <c r="HVT91" s="94"/>
      <c r="HVU91" s="94"/>
      <c r="HVV91" s="94"/>
      <c r="HVW91" s="94"/>
      <c r="HVX91" s="94"/>
      <c r="HVY91" s="94"/>
      <c r="HVZ91" s="94"/>
      <c r="HWA91" s="94"/>
      <c r="HWB91" s="94"/>
      <c r="HWC91" s="94"/>
      <c r="HWD91" s="94"/>
      <c r="HWE91" s="94"/>
      <c r="HWF91" s="94"/>
      <c r="HWG91" s="94"/>
      <c r="HWH91" s="94"/>
      <c r="HWI91" s="94"/>
      <c r="HWJ91" s="94"/>
      <c r="HWK91" s="94"/>
      <c r="HWL91" s="94"/>
      <c r="HWM91" s="94"/>
      <c r="HWN91" s="94"/>
      <c r="HWO91" s="94"/>
      <c r="HWP91" s="94"/>
      <c r="HWQ91" s="94"/>
      <c r="HWR91" s="94"/>
      <c r="HWS91" s="94"/>
      <c r="HWT91" s="94"/>
      <c r="HWU91" s="94"/>
      <c r="HWV91" s="94"/>
      <c r="HWW91" s="94"/>
      <c r="HWX91" s="94"/>
      <c r="HWY91" s="94"/>
      <c r="HWZ91" s="94"/>
      <c r="HXA91" s="94"/>
      <c r="HXB91" s="94"/>
      <c r="HXC91" s="94"/>
      <c r="HXD91" s="94"/>
      <c r="HXE91" s="94"/>
      <c r="HXF91" s="94"/>
      <c r="HXG91" s="94"/>
      <c r="HXH91" s="94"/>
      <c r="HXI91" s="94"/>
      <c r="HXJ91" s="94"/>
      <c r="HXK91" s="94"/>
      <c r="HXL91" s="94"/>
      <c r="HXM91" s="94"/>
      <c r="HXN91" s="94"/>
      <c r="HXO91" s="94"/>
      <c r="HXP91" s="94"/>
      <c r="HXQ91" s="94"/>
      <c r="HXR91" s="94"/>
      <c r="HXS91" s="94"/>
      <c r="HXT91" s="94"/>
      <c r="HXU91" s="94"/>
      <c r="HXV91" s="94"/>
      <c r="HXW91" s="94"/>
      <c r="HXX91" s="94"/>
      <c r="HXY91" s="94"/>
      <c r="HXZ91" s="94"/>
      <c r="HYA91" s="94"/>
      <c r="HYB91" s="94"/>
      <c r="HYC91" s="94"/>
      <c r="HYD91" s="94"/>
      <c r="HYE91" s="94"/>
      <c r="HYF91" s="94"/>
      <c r="HYG91" s="94"/>
      <c r="HYH91" s="94"/>
      <c r="HYI91" s="94"/>
      <c r="HYJ91" s="94"/>
      <c r="HYK91" s="94"/>
      <c r="HYL91" s="94"/>
      <c r="HYM91" s="94"/>
      <c r="HYN91" s="94"/>
      <c r="HYO91" s="94"/>
      <c r="HYP91" s="94"/>
      <c r="HYQ91" s="94"/>
      <c r="HYR91" s="94"/>
      <c r="HYS91" s="94"/>
      <c r="HYT91" s="94"/>
      <c r="HYU91" s="94"/>
      <c r="HYV91" s="94"/>
      <c r="HYW91" s="94"/>
      <c r="HYX91" s="94"/>
      <c r="HYY91" s="94"/>
      <c r="HYZ91" s="94"/>
      <c r="HZA91" s="94"/>
      <c r="HZB91" s="94"/>
      <c r="HZC91" s="94"/>
      <c r="HZD91" s="94"/>
      <c r="HZE91" s="94"/>
      <c r="HZF91" s="94"/>
      <c r="HZG91" s="94"/>
      <c r="HZH91" s="94"/>
      <c r="HZI91" s="94"/>
      <c r="HZJ91" s="94"/>
      <c r="HZK91" s="94"/>
      <c r="HZL91" s="94"/>
      <c r="HZM91" s="94"/>
      <c r="HZN91" s="94"/>
      <c r="HZO91" s="94"/>
      <c r="HZP91" s="94"/>
      <c r="HZQ91" s="94"/>
      <c r="HZR91" s="94"/>
      <c r="HZS91" s="94"/>
      <c r="HZT91" s="94"/>
      <c r="HZU91" s="94"/>
      <c r="HZV91" s="94"/>
      <c r="HZW91" s="94"/>
      <c r="HZX91" s="94"/>
      <c r="HZY91" s="94"/>
      <c r="HZZ91" s="94"/>
      <c r="IAA91" s="94"/>
      <c r="IAB91" s="94"/>
      <c r="IAC91" s="94"/>
      <c r="IAD91" s="94"/>
      <c r="IAE91" s="94"/>
      <c r="IAF91" s="94"/>
      <c r="IAG91" s="94"/>
      <c r="IAH91" s="94"/>
      <c r="IAI91" s="94"/>
      <c r="IAJ91" s="94"/>
      <c r="IAK91" s="94"/>
      <c r="IAL91" s="94"/>
      <c r="IAM91" s="94"/>
      <c r="IAN91" s="94"/>
      <c r="IAO91" s="94"/>
      <c r="IAP91" s="94"/>
      <c r="IAQ91" s="94"/>
      <c r="IAR91" s="94"/>
      <c r="IAS91" s="94"/>
      <c r="IAT91" s="94"/>
      <c r="IAU91" s="94"/>
      <c r="IAV91" s="94"/>
      <c r="IAW91" s="94"/>
      <c r="IAX91" s="94"/>
      <c r="IAY91" s="94"/>
      <c r="IAZ91" s="94"/>
      <c r="IBA91" s="94"/>
      <c r="IBB91" s="94"/>
      <c r="IBC91" s="94"/>
      <c r="IBD91" s="94"/>
      <c r="IBE91" s="94"/>
      <c r="IBF91" s="94"/>
      <c r="IBG91" s="94"/>
      <c r="IBH91" s="94"/>
      <c r="IBI91" s="94"/>
      <c r="IBJ91" s="94"/>
      <c r="IBK91" s="94"/>
      <c r="IBL91" s="94"/>
      <c r="IBM91" s="94"/>
      <c r="IBN91" s="94"/>
      <c r="IBO91" s="94"/>
      <c r="IBP91" s="94"/>
      <c r="IBQ91" s="94"/>
      <c r="IBR91" s="94"/>
      <c r="IBS91" s="94"/>
      <c r="IBT91" s="94"/>
      <c r="IBU91" s="94"/>
      <c r="IBV91" s="94"/>
      <c r="IBW91" s="94"/>
      <c r="IBX91" s="94"/>
      <c r="IBY91" s="94"/>
      <c r="IBZ91" s="94"/>
      <c r="ICA91" s="94"/>
      <c r="ICB91" s="94"/>
      <c r="ICC91" s="94"/>
      <c r="ICD91" s="94"/>
      <c r="ICE91" s="94"/>
      <c r="ICF91" s="94"/>
      <c r="ICG91" s="94"/>
      <c r="ICH91" s="94"/>
      <c r="ICI91" s="94"/>
      <c r="ICJ91" s="94"/>
      <c r="ICK91" s="94"/>
      <c r="ICL91" s="94"/>
      <c r="ICM91" s="94"/>
      <c r="ICN91" s="94"/>
      <c r="ICO91" s="94"/>
      <c r="ICP91" s="94"/>
      <c r="ICQ91" s="94"/>
      <c r="ICR91" s="94"/>
      <c r="ICS91" s="94"/>
      <c r="ICT91" s="94"/>
      <c r="ICU91" s="94"/>
      <c r="ICV91" s="94"/>
      <c r="ICW91" s="94"/>
      <c r="ICX91" s="94"/>
      <c r="ICY91" s="94"/>
      <c r="ICZ91" s="94"/>
      <c r="IDA91" s="94"/>
      <c r="IDB91" s="94"/>
      <c r="IDC91" s="94"/>
      <c r="IDD91" s="94"/>
      <c r="IDE91" s="94"/>
      <c r="IDF91" s="94"/>
      <c r="IDG91" s="94"/>
      <c r="IDH91" s="94"/>
      <c r="IDI91" s="94"/>
      <c r="IDJ91" s="94"/>
      <c r="IDK91" s="94"/>
      <c r="IDL91" s="94"/>
      <c r="IDM91" s="94"/>
      <c r="IDN91" s="94"/>
      <c r="IDO91" s="94"/>
      <c r="IDP91" s="94"/>
      <c r="IDQ91" s="94"/>
      <c r="IDR91" s="94"/>
      <c r="IDS91" s="94"/>
      <c r="IDT91" s="94"/>
      <c r="IDU91" s="94"/>
      <c r="IDV91" s="94"/>
      <c r="IDW91" s="94"/>
      <c r="IDX91" s="94"/>
      <c r="IDY91" s="94"/>
      <c r="IDZ91" s="94"/>
      <c r="IEA91" s="94"/>
      <c r="IEB91" s="94"/>
      <c r="IEC91" s="94"/>
      <c r="IED91" s="94"/>
      <c r="IEE91" s="94"/>
      <c r="IEF91" s="94"/>
      <c r="IEG91" s="94"/>
      <c r="IEH91" s="94"/>
      <c r="IEI91" s="94"/>
      <c r="IEJ91" s="94"/>
      <c r="IEK91" s="94"/>
      <c r="IEL91" s="94"/>
      <c r="IEM91" s="94"/>
      <c r="IEN91" s="94"/>
      <c r="IEO91" s="94"/>
      <c r="IEP91" s="94"/>
      <c r="IEQ91" s="94"/>
      <c r="IER91" s="94"/>
      <c r="IES91" s="94"/>
      <c r="IET91" s="94"/>
      <c r="IEU91" s="94"/>
      <c r="IEV91" s="94"/>
      <c r="IEW91" s="94"/>
      <c r="IEX91" s="94"/>
      <c r="IEY91" s="94"/>
      <c r="IEZ91" s="94"/>
      <c r="IFA91" s="94"/>
      <c r="IFB91" s="94"/>
      <c r="IFC91" s="94"/>
      <c r="IFD91" s="94"/>
      <c r="IFE91" s="94"/>
      <c r="IFF91" s="94"/>
      <c r="IFG91" s="94"/>
      <c r="IFH91" s="94"/>
      <c r="IFI91" s="94"/>
      <c r="IFJ91" s="94"/>
      <c r="IFK91" s="94"/>
      <c r="IFL91" s="94"/>
      <c r="IFM91" s="94"/>
      <c r="IFN91" s="94"/>
      <c r="IFO91" s="94"/>
      <c r="IFP91" s="94"/>
      <c r="IFQ91" s="94"/>
      <c r="IFR91" s="94"/>
      <c r="IFS91" s="94"/>
      <c r="IFT91" s="94"/>
      <c r="IFU91" s="94"/>
      <c r="IFV91" s="94"/>
      <c r="IFW91" s="94"/>
      <c r="IFX91" s="94"/>
      <c r="IFY91" s="94"/>
      <c r="IFZ91" s="94"/>
      <c r="IGA91" s="94"/>
      <c r="IGB91" s="94"/>
      <c r="IGC91" s="94"/>
      <c r="IGD91" s="94"/>
      <c r="IGE91" s="94"/>
      <c r="IGF91" s="94"/>
      <c r="IGG91" s="94"/>
      <c r="IGH91" s="94"/>
      <c r="IGI91" s="94"/>
      <c r="IGJ91" s="94"/>
      <c r="IGK91" s="94"/>
      <c r="IGL91" s="94"/>
      <c r="IGM91" s="94"/>
      <c r="IGN91" s="94"/>
      <c r="IGO91" s="94"/>
      <c r="IGP91" s="94"/>
      <c r="IGQ91" s="94"/>
      <c r="IGR91" s="94"/>
      <c r="IGS91" s="94"/>
      <c r="IGT91" s="94"/>
      <c r="IGU91" s="94"/>
      <c r="IGV91" s="94"/>
      <c r="IGW91" s="94"/>
      <c r="IGX91" s="94"/>
      <c r="IGY91" s="94"/>
      <c r="IGZ91" s="94"/>
      <c r="IHA91" s="94"/>
      <c r="IHB91" s="94"/>
      <c r="IHC91" s="94"/>
      <c r="IHD91" s="94"/>
      <c r="IHE91" s="94"/>
      <c r="IHF91" s="94"/>
      <c r="IHG91" s="94"/>
      <c r="IHH91" s="94"/>
      <c r="IHI91" s="94"/>
      <c r="IHJ91" s="94"/>
      <c r="IHK91" s="94"/>
      <c r="IHL91" s="94"/>
      <c r="IHM91" s="94"/>
      <c r="IHN91" s="94"/>
      <c r="IHO91" s="94"/>
      <c r="IHP91" s="94"/>
      <c r="IHQ91" s="94"/>
      <c r="IHR91" s="94"/>
      <c r="IHS91" s="94"/>
      <c r="IHT91" s="94"/>
      <c r="IHU91" s="94"/>
      <c r="IHV91" s="94"/>
      <c r="IHW91" s="94"/>
      <c r="IHX91" s="94"/>
      <c r="IHY91" s="94"/>
      <c r="IHZ91" s="94"/>
      <c r="IIA91" s="94"/>
      <c r="IIB91" s="94"/>
      <c r="IIC91" s="94"/>
      <c r="IID91" s="94"/>
      <c r="IIE91" s="94"/>
      <c r="IIF91" s="94"/>
      <c r="IIG91" s="94"/>
      <c r="IIH91" s="94"/>
      <c r="III91" s="94"/>
      <c r="IIJ91" s="94"/>
      <c r="IIK91" s="94"/>
      <c r="IIL91" s="94"/>
      <c r="IIM91" s="94"/>
      <c r="IIN91" s="94"/>
      <c r="IIO91" s="94"/>
      <c r="IIP91" s="94"/>
      <c r="IIQ91" s="94"/>
      <c r="IIR91" s="94"/>
      <c r="IIS91" s="94"/>
      <c r="IIT91" s="94"/>
      <c r="IIU91" s="94"/>
      <c r="IIV91" s="94"/>
      <c r="IIW91" s="94"/>
      <c r="IIX91" s="94"/>
      <c r="IIY91" s="94"/>
      <c r="IIZ91" s="94"/>
      <c r="IJA91" s="94"/>
      <c r="IJB91" s="94"/>
      <c r="IJC91" s="94"/>
      <c r="IJD91" s="94"/>
      <c r="IJE91" s="94"/>
      <c r="IJF91" s="94"/>
      <c r="IJG91" s="94"/>
      <c r="IJH91" s="94"/>
      <c r="IJI91" s="94"/>
      <c r="IJJ91" s="94"/>
      <c r="IJK91" s="94"/>
      <c r="IJL91" s="94"/>
      <c r="IJM91" s="94"/>
      <c r="IJN91" s="94"/>
      <c r="IJO91" s="94"/>
      <c r="IJP91" s="94"/>
      <c r="IJQ91" s="94"/>
      <c r="IJR91" s="94"/>
      <c r="IJS91" s="94"/>
      <c r="IJT91" s="94"/>
      <c r="IJU91" s="94"/>
      <c r="IJV91" s="94"/>
      <c r="IJW91" s="94"/>
      <c r="IJX91" s="94"/>
      <c r="IJY91" s="94"/>
      <c r="IJZ91" s="94"/>
      <c r="IKA91" s="94"/>
      <c r="IKB91" s="94"/>
      <c r="IKC91" s="94"/>
      <c r="IKD91" s="94"/>
      <c r="IKE91" s="94"/>
      <c r="IKF91" s="94"/>
      <c r="IKG91" s="94"/>
      <c r="IKH91" s="94"/>
      <c r="IKI91" s="94"/>
      <c r="IKJ91" s="94"/>
      <c r="IKK91" s="94"/>
      <c r="IKL91" s="94"/>
      <c r="IKM91" s="94"/>
      <c r="IKN91" s="94"/>
      <c r="IKO91" s="94"/>
      <c r="IKP91" s="94"/>
      <c r="IKQ91" s="94"/>
      <c r="IKR91" s="94"/>
      <c r="IKS91" s="94"/>
      <c r="IKT91" s="94"/>
      <c r="IKU91" s="94"/>
      <c r="IKV91" s="94"/>
      <c r="IKW91" s="94"/>
      <c r="IKX91" s="94"/>
      <c r="IKY91" s="94"/>
      <c r="IKZ91" s="94"/>
      <c r="ILA91" s="94"/>
      <c r="ILB91" s="94"/>
      <c r="ILC91" s="94"/>
      <c r="ILD91" s="94"/>
      <c r="ILE91" s="94"/>
      <c r="ILF91" s="94"/>
      <c r="ILG91" s="94"/>
      <c r="ILH91" s="94"/>
      <c r="ILI91" s="94"/>
      <c r="ILJ91" s="94"/>
      <c r="ILK91" s="94"/>
      <c r="ILL91" s="94"/>
      <c r="ILM91" s="94"/>
      <c r="ILN91" s="94"/>
      <c r="ILO91" s="94"/>
      <c r="ILP91" s="94"/>
      <c r="ILQ91" s="94"/>
      <c r="ILR91" s="94"/>
      <c r="ILS91" s="94"/>
      <c r="ILT91" s="94"/>
      <c r="ILU91" s="94"/>
      <c r="ILV91" s="94"/>
      <c r="ILW91" s="94"/>
      <c r="ILX91" s="94"/>
      <c r="ILY91" s="94"/>
      <c r="ILZ91" s="94"/>
      <c r="IMA91" s="94"/>
      <c r="IMB91" s="94"/>
      <c r="IMC91" s="94"/>
      <c r="IMD91" s="94"/>
      <c r="IME91" s="94"/>
      <c r="IMF91" s="94"/>
      <c r="IMG91" s="94"/>
      <c r="IMH91" s="94"/>
      <c r="IMI91" s="94"/>
      <c r="IMJ91" s="94"/>
      <c r="IMK91" s="94"/>
      <c r="IML91" s="94"/>
      <c r="IMM91" s="94"/>
      <c r="IMN91" s="94"/>
      <c r="IMO91" s="94"/>
      <c r="IMP91" s="94"/>
      <c r="IMQ91" s="94"/>
      <c r="IMR91" s="94"/>
      <c r="IMS91" s="94"/>
      <c r="IMT91" s="94"/>
      <c r="IMU91" s="94"/>
      <c r="IMV91" s="94"/>
      <c r="IMW91" s="94"/>
      <c r="IMX91" s="94"/>
      <c r="IMY91" s="94"/>
      <c r="IMZ91" s="94"/>
      <c r="INA91" s="94"/>
      <c r="INB91" s="94"/>
      <c r="INC91" s="94"/>
      <c r="IND91" s="94"/>
      <c r="INE91" s="94"/>
      <c r="INF91" s="94"/>
      <c r="ING91" s="94"/>
      <c r="INH91" s="94"/>
      <c r="INI91" s="94"/>
      <c r="INJ91" s="94"/>
      <c r="INK91" s="94"/>
      <c r="INL91" s="94"/>
      <c r="INM91" s="94"/>
      <c r="INN91" s="94"/>
      <c r="INO91" s="94"/>
      <c r="INP91" s="94"/>
      <c r="INQ91" s="94"/>
      <c r="INR91" s="94"/>
      <c r="INS91" s="94"/>
      <c r="INT91" s="94"/>
      <c r="INU91" s="94"/>
      <c r="INV91" s="94"/>
      <c r="INW91" s="94"/>
      <c r="INX91" s="94"/>
      <c r="INY91" s="94"/>
      <c r="INZ91" s="94"/>
      <c r="IOA91" s="94"/>
      <c r="IOB91" s="94"/>
      <c r="IOC91" s="94"/>
      <c r="IOD91" s="94"/>
      <c r="IOE91" s="94"/>
      <c r="IOF91" s="94"/>
      <c r="IOG91" s="94"/>
      <c r="IOH91" s="94"/>
      <c r="IOI91" s="94"/>
      <c r="IOJ91" s="94"/>
      <c r="IOK91" s="94"/>
      <c r="IOL91" s="94"/>
      <c r="IOM91" s="94"/>
      <c r="ION91" s="94"/>
      <c r="IOO91" s="94"/>
      <c r="IOP91" s="94"/>
      <c r="IOQ91" s="94"/>
      <c r="IOR91" s="94"/>
      <c r="IOS91" s="94"/>
      <c r="IOT91" s="94"/>
      <c r="IOU91" s="94"/>
      <c r="IOV91" s="94"/>
      <c r="IOW91" s="94"/>
      <c r="IOX91" s="94"/>
      <c r="IOY91" s="94"/>
      <c r="IOZ91" s="94"/>
      <c r="IPA91" s="94"/>
      <c r="IPB91" s="94"/>
      <c r="IPC91" s="94"/>
      <c r="IPD91" s="94"/>
      <c r="IPE91" s="94"/>
      <c r="IPF91" s="94"/>
      <c r="IPG91" s="94"/>
      <c r="IPH91" s="94"/>
      <c r="IPI91" s="94"/>
      <c r="IPJ91" s="94"/>
      <c r="IPK91" s="94"/>
      <c r="IPL91" s="94"/>
      <c r="IPM91" s="94"/>
      <c r="IPN91" s="94"/>
      <c r="IPO91" s="94"/>
      <c r="IPP91" s="94"/>
      <c r="IPQ91" s="94"/>
      <c r="IPR91" s="94"/>
      <c r="IPS91" s="94"/>
      <c r="IPT91" s="94"/>
      <c r="IPU91" s="94"/>
      <c r="IPV91" s="94"/>
      <c r="IPW91" s="94"/>
      <c r="IPX91" s="94"/>
      <c r="IPY91" s="94"/>
      <c r="IPZ91" s="94"/>
      <c r="IQA91" s="94"/>
      <c r="IQB91" s="94"/>
      <c r="IQC91" s="94"/>
      <c r="IQD91" s="94"/>
      <c r="IQE91" s="94"/>
      <c r="IQF91" s="94"/>
      <c r="IQG91" s="94"/>
      <c r="IQH91" s="94"/>
      <c r="IQI91" s="94"/>
      <c r="IQJ91" s="94"/>
      <c r="IQK91" s="94"/>
      <c r="IQL91" s="94"/>
      <c r="IQM91" s="94"/>
      <c r="IQN91" s="94"/>
      <c r="IQO91" s="94"/>
      <c r="IQP91" s="94"/>
      <c r="IQQ91" s="94"/>
      <c r="IQR91" s="94"/>
      <c r="IQS91" s="94"/>
      <c r="IQT91" s="94"/>
      <c r="IQU91" s="94"/>
      <c r="IQV91" s="94"/>
      <c r="IQW91" s="94"/>
      <c r="IQX91" s="94"/>
      <c r="IQY91" s="94"/>
      <c r="IQZ91" s="94"/>
      <c r="IRA91" s="94"/>
      <c r="IRB91" s="94"/>
      <c r="IRC91" s="94"/>
      <c r="IRD91" s="94"/>
      <c r="IRE91" s="94"/>
      <c r="IRF91" s="94"/>
      <c r="IRG91" s="94"/>
      <c r="IRH91" s="94"/>
      <c r="IRI91" s="94"/>
      <c r="IRJ91" s="94"/>
      <c r="IRK91" s="94"/>
      <c r="IRL91" s="94"/>
      <c r="IRM91" s="94"/>
      <c r="IRN91" s="94"/>
      <c r="IRO91" s="94"/>
      <c r="IRP91" s="94"/>
      <c r="IRQ91" s="94"/>
      <c r="IRR91" s="94"/>
      <c r="IRS91" s="94"/>
      <c r="IRT91" s="94"/>
      <c r="IRU91" s="94"/>
      <c r="IRV91" s="94"/>
      <c r="IRW91" s="94"/>
      <c r="IRX91" s="94"/>
      <c r="IRY91" s="94"/>
      <c r="IRZ91" s="94"/>
      <c r="ISA91" s="94"/>
      <c r="ISB91" s="94"/>
      <c r="ISC91" s="94"/>
      <c r="ISD91" s="94"/>
      <c r="ISE91" s="94"/>
      <c r="ISF91" s="94"/>
      <c r="ISG91" s="94"/>
      <c r="ISH91" s="94"/>
      <c r="ISI91" s="94"/>
      <c r="ISJ91" s="94"/>
      <c r="ISK91" s="94"/>
      <c r="ISL91" s="94"/>
      <c r="ISM91" s="94"/>
      <c r="ISN91" s="94"/>
      <c r="ISO91" s="94"/>
      <c r="ISP91" s="94"/>
      <c r="ISQ91" s="94"/>
      <c r="ISR91" s="94"/>
      <c r="ISS91" s="94"/>
      <c r="IST91" s="94"/>
      <c r="ISU91" s="94"/>
      <c r="ISV91" s="94"/>
      <c r="ISW91" s="94"/>
      <c r="ISX91" s="94"/>
      <c r="ISY91" s="94"/>
      <c r="ISZ91" s="94"/>
      <c r="ITA91" s="94"/>
      <c r="ITB91" s="94"/>
      <c r="ITC91" s="94"/>
      <c r="ITD91" s="94"/>
      <c r="ITE91" s="94"/>
      <c r="ITF91" s="94"/>
      <c r="ITG91" s="94"/>
      <c r="ITH91" s="94"/>
      <c r="ITI91" s="94"/>
      <c r="ITJ91" s="94"/>
      <c r="ITK91" s="94"/>
      <c r="ITL91" s="94"/>
      <c r="ITM91" s="94"/>
      <c r="ITN91" s="94"/>
      <c r="ITO91" s="94"/>
      <c r="ITP91" s="94"/>
      <c r="ITQ91" s="94"/>
      <c r="ITR91" s="94"/>
      <c r="ITS91" s="94"/>
      <c r="ITT91" s="94"/>
      <c r="ITU91" s="94"/>
      <c r="ITV91" s="94"/>
      <c r="ITW91" s="94"/>
      <c r="ITX91" s="94"/>
      <c r="ITY91" s="94"/>
      <c r="ITZ91" s="94"/>
      <c r="IUA91" s="94"/>
      <c r="IUB91" s="94"/>
      <c r="IUC91" s="94"/>
      <c r="IUD91" s="94"/>
      <c r="IUE91" s="94"/>
      <c r="IUF91" s="94"/>
      <c r="IUG91" s="94"/>
      <c r="IUH91" s="94"/>
      <c r="IUI91" s="94"/>
      <c r="IUJ91" s="94"/>
      <c r="IUK91" s="94"/>
      <c r="IUL91" s="94"/>
      <c r="IUM91" s="94"/>
      <c r="IUN91" s="94"/>
      <c r="IUO91" s="94"/>
      <c r="IUP91" s="94"/>
      <c r="IUQ91" s="94"/>
      <c r="IUR91" s="94"/>
      <c r="IUS91" s="94"/>
      <c r="IUT91" s="94"/>
      <c r="IUU91" s="94"/>
      <c r="IUV91" s="94"/>
      <c r="IUW91" s="94"/>
      <c r="IUX91" s="94"/>
      <c r="IUY91" s="94"/>
      <c r="IUZ91" s="94"/>
      <c r="IVA91" s="94"/>
      <c r="IVB91" s="94"/>
      <c r="IVC91" s="94"/>
      <c r="IVD91" s="94"/>
      <c r="IVE91" s="94"/>
      <c r="IVF91" s="94"/>
      <c r="IVG91" s="94"/>
      <c r="IVH91" s="94"/>
      <c r="IVI91" s="94"/>
      <c r="IVJ91" s="94"/>
      <c r="IVK91" s="94"/>
      <c r="IVL91" s="94"/>
      <c r="IVM91" s="94"/>
      <c r="IVN91" s="94"/>
      <c r="IVO91" s="94"/>
      <c r="IVP91" s="94"/>
      <c r="IVQ91" s="94"/>
      <c r="IVR91" s="94"/>
      <c r="IVS91" s="94"/>
      <c r="IVT91" s="94"/>
      <c r="IVU91" s="94"/>
      <c r="IVV91" s="94"/>
      <c r="IVW91" s="94"/>
      <c r="IVX91" s="94"/>
      <c r="IVY91" s="94"/>
      <c r="IVZ91" s="94"/>
      <c r="IWA91" s="94"/>
      <c r="IWB91" s="94"/>
      <c r="IWC91" s="94"/>
      <c r="IWD91" s="94"/>
      <c r="IWE91" s="94"/>
      <c r="IWF91" s="94"/>
      <c r="IWG91" s="94"/>
      <c r="IWH91" s="94"/>
      <c r="IWI91" s="94"/>
      <c r="IWJ91" s="94"/>
      <c r="IWK91" s="94"/>
      <c r="IWL91" s="94"/>
      <c r="IWM91" s="94"/>
      <c r="IWN91" s="94"/>
      <c r="IWO91" s="94"/>
      <c r="IWP91" s="94"/>
      <c r="IWQ91" s="94"/>
      <c r="IWR91" s="94"/>
      <c r="IWS91" s="94"/>
      <c r="IWT91" s="94"/>
      <c r="IWU91" s="94"/>
      <c r="IWV91" s="94"/>
      <c r="IWW91" s="94"/>
      <c r="IWX91" s="94"/>
      <c r="IWY91" s="94"/>
      <c r="IWZ91" s="94"/>
      <c r="IXA91" s="94"/>
      <c r="IXB91" s="94"/>
      <c r="IXC91" s="94"/>
      <c r="IXD91" s="94"/>
      <c r="IXE91" s="94"/>
      <c r="IXF91" s="94"/>
      <c r="IXG91" s="94"/>
      <c r="IXH91" s="94"/>
      <c r="IXI91" s="94"/>
      <c r="IXJ91" s="94"/>
      <c r="IXK91" s="94"/>
      <c r="IXL91" s="94"/>
      <c r="IXM91" s="94"/>
      <c r="IXN91" s="94"/>
      <c r="IXO91" s="94"/>
      <c r="IXP91" s="94"/>
      <c r="IXQ91" s="94"/>
      <c r="IXR91" s="94"/>
      <c r="IXS91" s="94"/>
      <c r="IXT91" s="94"/>
      <c r="IXU91" s="94"/>
      <c r="IXV91" s="94"/>
      <c r="IXW91" s="94"/>
      <c r="IXX91" s="94"/>
      <c r="IXY91" s="94"/>
      <c r="IXZ91" s="94"/>
      <c r="IYA91" s="94"/>
      <c r="IYB91" s="94"/>
      <c r="IYC91" s="94"/>
      <c r="IYD91" s="94"/>
      <c r="IYE91" s="94"/>
      <c r="IYF91" s="94"/>
      <c r="IYG91" s="94"/>
      <c r="IYH91" s="94"/>
      <c r="IYI91" s="94"/>
      <c r="IYJ91" s="94"/>
      <c r="IYK91" s="94"/>
      <c r="IYL91" s="94"/>
      <c r="IYM91" s="94"/>
      <c r="IYN91" s="94"/>
      <c r="IYO91" s="94"/>
      <c r="IYP91" s="94"/>
      <c r="IYQ91" s="94"/>
      <c r="IYR91" s="94"/>
      <c r="IYS91" s="94"/>
      <c r="IYT91" s="94"/>
      <c r="IYU91" s="94"/>
      <c r="IYV91" s="94"/>
      <c r="IYW91" s="94"/>
      <c r="IYX91" s="94"/>
      <c r="IYY91" s="94"/>
      <c r="IYZ91" s="94"/>
      <c r="IZA91" s="94"/>
      <c r="IZB91" s="94"/>
      <c r="IZC91" s="94"/>
      <c r="IZD91" s="94"/>
      <c r="IZE91" s="94"/>
      <c r="IZF91" s="94"/>
      <c r="IZG91" s="94"/>
      <c r="IZH91" s="94"/>
      <c r="IZI91" s="94"/>
      <c r="IZJ91" s="94"/>
      <c r="IZK91" s="94"/>
      <c r="IZL91" s="94"/>
      <c r="IZM91" s="94"/>
      <c r="IZN91" s="94"/>
      <c r="IZO91" s="94"/>
      <c r="IZP91" s="94"/>
      <c r="IZQ91" s="94"/>
      <c r="IZR91" s="94"/>
      <c r="IZS91" s="94"/>
      <c r="IZT91" s="94"/>
      <c r="IZU91" s="94"/>
      <c r="IZV91" s="94"/>
      <c r="IZW91" s="94"/>
      <c r="IZX91" s="94"/>
      <c r="IZY91" s="94"/>
      <c r="IZZ91" s="94"/>
      <c r="JAA91" s="94"/>
      <c r="JAB91" s="94"/>
      <c r="JAC91" s="94"/>
      <c r="JAD91" s="94"/>
      <c r="JAE91" s="94"/>
      <c r="JAF91" s="94"/>
      <c r="JAG91" s="94"/>
      <c r="JAH91" s="94"/>
      <c r="JAI91" s="94"/>
      <c r="JAJ91" s="94"/>
      <c r="JAK91" s="94"/>
      <c r="JAL91" s="94"/>
      <c r="JAM91" s="94"/>
      <c r="JAN91" s="94"/>
      <c r="JAO91" s="94"/>
      <c r="JAP91" s="94"/>
      <c r="JAQ91" s="94"/>
      <c r="JAR91" s="94"/>
      <c r="JAS91" s="94"/>
      <c r="JAT91" s="94"/>
      <c r="JAU91" s="94"/>
      <c r="JAV91" s="94"/>
      <c r="JAW91" s="94"/>
      <c r="JAX91" s="94"/>
      <c r="JAY91" s="94"/>
      <c r="JAZ91" s="94"/>
      <c r="JBA91" s="94"/>
      <c r="JBB91" s="94"/>
      <c r="JBC91" s="94"/>
      <c r="JBD91" s="94"/>
      <c r="JBE91" s="94"/>
      <c r="JBF91" s="94"/>
      <c r="JBG91" s="94"/>
      <c r="JBH91" s="94"/>
      <c r="JBI91" s="94"/>
      <c r="JBJ91" s="94"/>
      <c r="JBK91" s="94"/>
      <c r="JBL91" s="94"/>
      <c r="JBM91" s="94"/>
      <c r="JBN91" s="94"/>
      <c r="JBO91" s="94"/>
      <c r="JBP91" s="94"/>
      <c r="JBQ91" s="94"/>
      <c r="JBR91" s="94"/>
      <c r="JBS91" s="94"/>
      <c r="JBT91" s="94"/>
      <c r="JBU91" s="94"/>
      <c r="JBV91" s="94"/>
      <c r="JBW91" s="94"/>
      <c r="JBX91" s="94"/>
      <c r="JBY91" s="94"/>
      <c r="JBZ91" s="94"/>
      <c r="JCA91" s="94"/>
      <c r="JCB91" s="94"/>
      <c r="JCC91" s="94"/>
      <c r="JCD91" s="94"/>
      <c r="JCE91" s="94"/>
      <c r="JCF91" s="94"/>
      <c r="JCG91" s="94"/>
      <c r="JCH91" s="94"/>
      <c r="JCI91" s="94"/>
      <c r="JCJ91" s="94"/>
      <c r="JCK91" s="94"/>
      <c r="JCL91" s="94"/>
      <c r="JCM91" s="94"/>
      <c r="JCN91" s="94"/>
      <c r="JCO91" s="94"/>
      <c r="JCP91" s="94"/>
      <c r="JCQ91" s="94"/>
      <c r="JCR91" s="94"/>
      <c r="JCS91" s="94"/>
      <c r="JCT91" s="94"/>
      <c r="JCU91" s="94"/>
      <c r="JCV91" s="94"/>
      <c r="JCW91" s="94"/>
      <c r="JCX91" s="94"/>
      <c r="JCY91" s="94"/>
      <c r="JCZ91" s="94"/>
      <c r="JDA91" s="94"/>
      <c r="JDB91" s="94"/>
      <c r="JDC91" s="94"/>
      <c r="JDD91" s="94"/>
      <c r="JDE91" s="94"/>
      <c r="JDF91" s="94"/>
      <c r="JDG91" s="94"/>
      <c r="JDH91" s="94"/>
      <c r="JDI91" s="94"/>
      <c r="JDJ91" s="94"/>
      <c r="JDK91" s="94"/>
      <c r="JDL91" s="94"/>
      <c r="JDM91" s="94"/>
      <c r="JDN91" s="94"/>
      <c r="JDO91" s="94"/>
      <c r="JDP91" s="94"/>
      <c r="JDQ91" s="94"/>
      <c r="JDR91" s="94"/>
      <c r="JDS91" s="94"/>
      <c r="JDT91" s="94"/>
      <c r="JDU91" s="94"/>
      <c r="JDV91" s="94"/>
      <c r="JDW91" s="94"/>
      <c r="JDX91" s="94"/>
      <c r="JDY91" s="94"/>
      <c r="JDZ91" s="94"/>
      <c r="JEA91" s="94"/>
      <c r="JEB91" s="94"/>
      <c r="JEC91" s="94"/>
      <c r="JED91" s="94"/>
      <c r="JEE91" s="94"/>
      <c r="JEF91" s="94"/>
      <c r="JEG91" s="94"/>
      <c r="JEH91" s="94"/>
      <c r="JEI91" s="94"/>
      <c r="JEJ91" s="94"/>
      <c r="JEK91" s="94"/>
      <c r="JEL91" s="94"/>
      <c r="JEM91" s="94"/>
      <c r="JEN91" s="94"/>
      <c r="JEO91" s="94"/>
      <c r="JEP91" s="94"/>
      <c r="JEQ91" s="94"/>
      <c r="JER91" s="94"/>
      <c r="JES91" s="94"/>
      <c r="JET91" s="94"/>
      <c r="JEU91" s="94"/>
      <c r="JEV91" s="94"/>
      <c r="JEW91" s="94"/>
      <c r="JEX91" s="94"/>
      <c r="JEY91" s="94"/>
      <c r="JEZ91" s="94"/>
      <c r="JFA91" s="94"/>
      <c r="JFB91" s="94"/>
      <c r="JFC91" s="94"/>
      <c r="JFD91" s="94"/>
      <c r="JFE91" s="94"/>
      <c r="JFF91" s="94"/>
      <c r="JFG91" s="94"/>
      <c r="JFH91" s="94"/>
      <c r="JFI91" s="94"/>
      <c r="JFJ91" s="94"/>
      <c r="JFK91" s="94"/>
      <c r="JFL91" s="94"/>
      <c r="JFM91" s="94"/>
      <c r="JFN91" s="94"/>
      <c r="JFO91" s="94"/>
      <c r="JFP91" s="94"/>
      <c r="JFQ91" s="94"/>
      <c r="JFR91" s="94"/>
      <c r="JFS91" s="94"/>
      <c r="JFT91" s="94"/>
      <c r="JFU91" s="94"/>
      <c r="JFV91" s="94"/>
      <c r="JFW91" s="94"/>
      <c r="JFX91" s="94"/>
      <c r="JFY91" s="94"/>
      <c r="JFZ91" s="94"/>
      <c r="JGA91" s="94"/>
      <c r="JGB91" s="94"/>
      <c r="JGC91" s="94"/>
      <c r="JGD91" s="94"/>
      <c r="JGE91" s="94"/>
      <c r="JGF91" s="94"/>
      <c r="JGG91" s="94"/>
      <c r="JGH91" s="94"/>
      <c r="JGI91" s="94"/>
      <c r="JGJ91" s="94"/>
      <c r="JGK91" s="94"/>
      <c r="JGL91" s="94"/>
      <c r="JGM91" s="94"/>
      <c r="JGN91" s="94"/>
      <c r="JGO91" s="94"/>
      <c r="JGP91" s="94"/>
      <c r="JGQ91" s="94"/>
      <c r="JGR91" s="94"/>
      <c r="JGS91" s="94"/>
      <c r="JGT91" s="94"/>
      <c r="JGU91" s="94"/>
      <c r="JGV91" s="94"/>
      <c r="JGW91" s="94"/>
      <c r="JGX91" s="94"/>
      <c r="JGY91" s="94"/>
      <c r="JGZ91" s="94"/>
      <c r="JHA91" s="94"/>
      <c r="JHB91" s="94"/>
      <c r="JHC91" s="94"/>
      <c r="JHD91" s="94"/>
      <c r="JHE91" s="94"/>
      <c r="JHF91" s="94"/>
      <c r="JHG91" s="94"/>
      <c r="JHH91" s="94"/>
      <c r="JHI91" s="94"/>
      <c r="JHJ91" s="94"/>
      <c r="JHK91" s="94"/>
      <c r="JHL91" s="94"/>
      <c r="JHM91" s="94"/>
      <c r="JHN91" s="94"/>
      <c r="JHO91" s="94"/>
      <c r="JHP91" s="94"/>
      <c r="JHQ91" s="94"/>
      <c r="JHR91" s="94"/>
      <c r="JHS91" s="94"/>
      <c r="JHT91" s="94"/>
      <c r="JHU91" s="94"/>
      <c r="JHV91" s="94"/>
      <c r="JHW91" s="94"/>
      <c r="JHX91" s="94"/>
      <c r="JHY91" s="94"/>
      <c r="JHZ91" s="94"/>
      <c r="JIA91" s="94"/>
      <c r="JIB91" s="94"/>
      <c r="JIC91" s="94"/>
      <c r="JID91" s="94"/>
      <c r="JIE91" s="94"/>
      <c r="JIF91" s="94"/>
      <c r="JIG91" s="94"/>
      <c r="JIH91" s="94"/>
      <c r="JII91" s="94"/>
      <c r="JIJ91" s="94"/>
      <c r="JIK91" s="94"/>
      <c r="JIL91" s="94"/>
      <c r="JIM91" s="94"/>
      <c r="JIN91" s="94"/>
      <c r="JIO91" s="94"/>
      <c r="JIP91" s="94"/>
      <c r="JIQ91" s="94"/>
      <c r="JIR91" s="94"/>
      <c r="JIS91" s="94"/>
      <c r="JIT91" s="94"/>
      <c r="JIU91" s="94"/>
      <c r="JIV91" s="94"/>
      <c r="JIW91" s="94"/>
      <c r="JIX91" s="94"/>
      <c r="JIY91" s="94"/>
      <c r="JIZ91" s="94"/>
      <c r="JJA91" s="94"/>
      <c r="JJB91" s="94"/>
      <c r="JJC91" s="94"/>
      <c r="JJD91" s="94"/>
      <c r="JJE91" s="94"/>
      <c r="JJF91" s="94"/>
      <c r="JJG91" s="94"/>
      <c r="JJH91" s="94"/>
      <c r="JJI91" s="94"/>
      <c r="JJJ91" s="94"/>
      <c r="JJK91" s="94"/>
      <c r="JJL91" s="94"/>
      <c r="JJM91" s="94"/>
      <c r="JJN91" s="94"/>
      <c r="JJO91" s="94"/>
      <c r="JJP91" s="94"/>
      <c r="JJQ91" s="94"/>
      <c r="JJR91" s="94"/>
      <c r="JJS91" s="94"/>
      <c r="JJT91" s="94"/>
      <c r="JJU91" s="94"/>
      <c r="JJV91" s="94"/>
      <c r="JJW91" s="94"/>
      <c r="JJX91" s="94"/>
      <c r="JJY91" s="94"/>
      <c r="JJZ91" s="94"/>
      <c r="JKA91" s="94"/>
      <c r="JKB91" s="94"/>
      <c r="JKC91" s="94"/>
      <c r="JKD91" s="94"/>
      <c r="JKE91" s="94"/>
      <c r="JKF91" s="94"/>
      <c r="JKG91" s="94"/>
      <c r="JKH91" s="94"/>
      <c r="JKI91" s="94"/>
      <c r="JKJ91" s="94"/>
      <c r="JKK91" s="94"/>
      <c r="JKL91" s="94"/>
      <c r="JKM91" s="94"/>
      <c r="JKN91" s="94"/>
      <c r="JKO91" s="94"/>
      <c r="JKP91" s="94"/>
      <c r="JKQ91" s="94"/>
      <c r="JKR91" s="94"/>
      <c r="JKS91" s="94"/>
      <c r="JKT91" s="94"/>
      <c r="JKU91" s="94"/>
      <c r="JKV91" s="94"/>
      <c r="JKW91" s="94"/>
      <c r="JKX91" s="94"/>
      <c r="JKY91" s="94"/>
      <c r="JKZ91" s="94"/>
      <c r="JLA91" s="94"/>
      <c r="JLB91" s="94"/>
      <c r="JLC91" s="94"/>
      <c r="JLD91" s="94"/>
      <c r="JLE91" s="94"/>
      <c r="JLF91" s="94"/>
      <c r="JLG91" s="94"/>
      <c r="JLH91" s="94"/>
      <c r="JLI91" s="94"/>
      <c r="JLJ91" s="94"/>
      <c r="JLK91" s="94"/>
      <c r="JLL91" s="94"/>
      <c r="JLM91" s="94"/>
      <c r="JLN91" s="94"/>
      <c r="JLO91" s="94"/>
      <c r="JLP91" s="94"/>
      <c r="JLQ91" s="94"/>
      <c r="JLR91" s="94"/>
      <c r="JLS91" s="94"/>
      <c r="JLT91" s="94"/>
      <c r="JLU91" s="94"/>
      <c r="JLV91" s="94"/>
      <c r="JLW91" s="94"/>
      <c r="JLX91" s="94"/>
      <c r="JLY91" s="94"/>
      <c r="JLZ91" s="94"/>
      <c r="JMA91" s="94"/>
      <c r="JMB91" s="94"/>
      <c r="JMC91" s="94"/>
      <c r="JMD91" s="94"/>
      <c r="JME91" s="94"/>
      <c r="JMF91" s="94"/>
      <c r="JMG91" s="94"/>
      <c r="JMH91" s="94"/>
      <c r="JMI91" s="94"/>
      <c r="JMJ91" s="94"/>
      <c r="JMK91" s="94"/>
      <c r="JML91" s="94"/>
      <c r="JMM91" s="94"/>
      <c r="JMN91" s="94"/>
      <c r="JMO91" s="94"/>
      <c r="JMP91" s="94"/>
      <c r="JMQ91" s="94"/>
      <c r="JMR91" s="94"/>
      <c r="JMS91" s="94"/>
      <c r="JMT91" s="94"/>
      <c r="JMU91" s="94"/>
      <c r="JMV91" s="94"/>
      <c r="JMW91" s="94"/>
      <c r="JMX91" s="94"/>
      <c r="JMY91" s="94"/>
      <c r="JMZ91" s="94"/>
      <c r="JNA91" s="94"/>
      <c r="JNB91" s="94"/>
      <c r="JNC91" s="94"/>
      <c r="JND91" s="94"/>
      <c r="JNE91" s="94"/>
      <c r="JNF91" s="94"/>
      <c r="JNG91" s="94"/>
      <c r="JNH91" s="94"/>
      <c r="JNI91" s="94"/>
      <c r="JNJ91" s="94"/>
      <c r="JNK91" s="94"/>
      <c r="JNL91" s="94"/>
      <c r="JNM91" s="94"/>
      <c r="JNN91" s="94"/>
      <c r="JNO91" s="94"/>
      <c r="JNP91" s="94"/>
      <c r="JNQ91" s="94"/>
      <c r="JNR91" s="94"/>
      <c r="JNS91" s="94"/>
      <c r="JNT91" s="94"/>
      <c r="JNU91" s="94"/>
      <c r="JNV91" s="94"/>
      <c r="JNW91" s="94"/>
      <c r="JNX91" s="94"/>
      <c r="JNY91" s="94"/>
      <c r="JNZ91" s="94"/>
      <c r="JOA91" s="94"/>
      <c r="JOB91" s="94"/>
      <c r="JOC91" s="94"/>
      <c r="JOD91" s="94"/>
      <c r="JOE91" s="94"/>
      <c r="JOF91" s="94"/>
      <c r="JOG91" s="94"/>
      <c r="JOH91" s="94"/>
      <c r="JOI91" s="94"/>
      <c r="JOJ91" s="94"/>
      <c r="JOK91" s="94"/>
      <c r="JOL91" s="94"/>
      <c r="JOM91" s="94"/>
      <c r="JON91" s="94"/>
      <c r="JOO91" s="94"/>
      <c r="JOP91" s="94"/>
      <c r="JOQ91" s="94"/>
      <c r="JOR91" s="94"/>
      <c r="JOS91" s="94"/>
      <c r="JOT91" s="94"/>
      <c r="JOU91" s="94"/>
      <c r="JOV91" s="94"/>
      <c r="JOW91" s="94"/>
      <c r="JOX91" s="94"/>
      <c r="JOY91" s="94"/>
      <c r="JOZ91" s="94"/>
      <c r="JPA91" s="94"/>
      <c r="JPB91" s="94"/>
      <c r="JPC91" s="94"/>
      <c r="JPD91" s="94"/>
      <c r="JPE91" s="94"/>
      <c r="JPF91" s="94"/>
      <c r="JPG91" s="94"/>
      <c r="JPH91" s="94"/>
      <c r="JPI91" s="94"/>
      <c r="JPJ91" s="94"/>
      <c r="JPK91" s="94"/>
      <c r="JPL91" s="94"/>
      <c r="JPM91" s="94"/>
      <c r="JPN91" s="94"/>
      <c r="JPO91" s="94"/>
      <c r="JPP91" s="94"/>
      <c r="JPQ91" s="94"/>
      <c r="JPR91" s="94"/>
      <c r="JPS91" s="94"/>
      <c r="JPT91" s="94"/>
      <c r="JPU91" s="94"/>
      <c r="JPV91" s="94"/>
      <c r="JPW91" s="94"/>
      <c r="JPX91" s="94"/>
      <c r="JPY91" s="94"/>
      <c r="JPZ91" s="94"/>
      <c r="JQA91" s="94"/>
      <c r="JQB91" s="94"/>
      <c r="JQC91" s="94"/>
      <c r="JQD91" s="94"/>
      <c r="JQE91" s="94"/>
      <c r="JQF91" s="94"/>
      <c r="JQG91" s="94"/>
      <c r="JQH91" s="94"/>
      <c r="JQI91" s="94"/>
      <c r="JQJ91" s="94"/>
      <c r="JQK91" s="94"/>
      <c r="JQL91" s="94"/>
      <c r="JQM91" s="94"/>
      <c r="JQN91" s="94"/>
      <c r="JQO91" s="94"/>
      <c r="JQP91" s="94"/>
      <c r="JQQ91" s="94"/>
      <c r="JQR91" s="94"/>
      <c r="JQS91" s="94"/>
      <c r="JQT91" s="94"/>
      <c r="JQU91" s="94"/>
      <c r="JQV91" s="94"/>
      <c r="JQW91" s="94"/>
      <c r="JQX91" s="94"/>
      <c r="JQY91" s="94"/>
      <c r="JQZ91" s="94"/>
      <c r="JRA91" s="94"/>
      <c r="JRB91" s="94"/>
      <c r="JRC91" s="94"/>
      <c r="JRD91" s="94"/>
      <c r="JRE91" s="94"/>
      <c r="JRF91" s="94"/>
      <c r="JRG91" s="94"/>
      <c r="JRH91" s="94"/>
      <c r="JRI91" s="94"/>
      <c r="JRJ91" s="94"/>
      <c r="JRK91" s="94"/>
      <c r="JRL91" s="94"/>
      <c r="JRM91" s="94"/>
      <c r="JRN91" s="94"/>
      <c r="JRO91" s="94"/>
      <c r="JRP91" s="94"/>
      <c r="JRQ91" s="94"/>
      <c r="JRR91" s="94"/>
      <c r="JRS91" s="94"/>
      <c r="JRT91" s="94"/>
      <c r="JRU91" s="94"/>
      <c r="JRV91" s="94"/>
      <c r="JRW91" s="94"/>
      <c r="JRX91" s="94"/>
      <c r="JRY91" s="94"/>
      <c r="JRZ91" s="94"/>
      <c r="JSA91" s="94"/>
      <c r="JSB91" s="94"/>
      <c r="JSC91" s="94"/>
      <c r="JSD91" s="94"/>
      <c r="JSE91" s="94"/>
      <c r="JSF91" s="94"/>
      <c r="JSG91" s="94"/>
      <c r="JSH91" s="94"/>
      <c r="JSI91" s="94"/>
      <c r="JSJ91" s="94"/>
      <c r="JSK91" s="94"/>
      <c r="JSL91" s="94"/>
      <c r="JSM91" s="94"/>
      <c r="JSN91" s="94"/>
      <c r="JSO91" s="94"/>
      <c r="JSP91" s="94"/>
      <c r="JSQ91" s="94"/>
      <c r="JSR91" s="94"/>
      <c r="JSS91" s="94"/>
      <c r="JST91" s="94"/>
      <c r="JSU91" s="94"/>
      <c r="JSV91" s="94"/>
      <c r="JSW91" s="94"/>
      <c r="JSX91" s="94"/>
      <c r="JSY91" s="94"/>
      <c r="JSZ91" s="94"/>
      <c r="JTA91" s="94"/>
      <c r="JTB91" s="94"/>
      <c r="JTC91" s="94"/>
      <c r="JTD91" s="94"/>
      <c r="JTE91" s="94"/>
      <c r="JTF91" s="94"/>
      <c r="JTG91" s="94"/>
      <c r="JTH91" s="94"/>
      <c r="JTI91" s="94"/>
      <c r="JTJ91" s="94"/>
      <c r="JTK91" s="94"/>
      <c r="JTL91" s="94"/>
      <c r="JTM91" s="94"/>
      <c r="JTN91" s="94"/>
      <c r="JTO91" s="94"/>
      <c r="JTP91" s="94"/>
      <c r="JTQ91" s="94"/>
      <c r="JTR91" s="94"/>
      <c r="JTS91" s="94"/>
      <c r="JTT91" s="94"/>
      <c r="JTU91" s="94"/>
      <c r="JTV91" s="94"/>
      <c r="JTW91" s="94"/>
      <c r="JTX91" s="94"/>
      <c r="JTY91" s="94"/>
      <c r="JTZ91" s="94"/>
      <c r="JUA91" s="94"/>
      <c r="JUB91" s="94"/>
      <c r="JUC91" s="94"/>
      <c r="JUD91" s="94"/>
      <c r="JUE91" s="94"/>
      <c r="JUF91" s="94"/>
      <c r="JUG91" s="94"/>
      <c r="JUH91" s="94"/>
      <c r="JUI91" s="94"/>
      <c r="JUJ91" s="94"/>
      <c r="JUK91" s="94"/>
      <c r="JUL91" s="94"/>
      <c r="JUM91" s="94"/>
      <c r="JUN91" s="94"/>
      <c r="JUO91" s="94"/>
      <c r="JUP91" s="94"/>
      <c r="JUQ91" s="94"/>
      <c r="JUR91" s="94"/>
      <c r="JUS91" s="94"/>
      <c r="JUT91" s="94"/>
      <c r="JUU91" s="94"/>
      <c r="JUV91" s="94"/>
      <c r="JUW91" s="94"/>
      <c r="JUX91" s="94"/>
      <c r="JUY91" s="94"/>
      <c r="JUZ91" s="94"/>
      <c r="JVA91" s="94"/>
      <c r="JVB91" s="94"/>
      <c r="JVC91" s="94"/>
      <c r="JVD91" s="94"/>
      <c r="JVE91" s="94"/>
      <c r="JVF91" s="94"/>
      <c r="JVG91" s="94"/>
      <c r="JVH91" s="94"/>
      <c r="JVI91" s="94"/>
      <c r="JVJ91" s="94"/>
      <c r="JVK91" s="94"/>
      <c r="JVL91" s="94"/>
      <c r="JVM91" s="94"/>
      <c r="JVN91" s="94"/>
      <c r="JVO91" s="94"/>
      <c r="JVP91" s="94"/>
      <c r="JVQ91" s="94"/>
      <c r="JVR91" s="94"/>
      <c r="JVS91" s="94"/>
      <c r="JVT91" s="94"/>
      <c r="JVU91" s="94"/>
      <c r="JVV91" s="94"/>
      <c r="JVW91" s="94"/>
      <c r="JVX91" s="94"/>
      <c r="JVY91" s="94"/>
      <c r="JVZ91" s="94"/>
      <c r="JWA91" s="94"/>
      <c r="JWB91" s="94"/>
      <c r="JWC91" s="94"/>
      <c r="JWD91" s="94"/>
      <c r="JWE91" s="94"/>
      <c r="JWF91" s="94"/>
      <c r="JWG91" s="94"/>
      <c r="JWH91" s="94"/>
      <c r="JWI91" s="94"/>
      <c r="JWJ91" s="94"/>
      <c r="JWK91" s="94"/>
      <c r="JWL91" s="94"/>
      <c r="JWM91" s="94"/>
      <c r="JWN91" s="94"/>
      <c r="JWO91" s="94"/>
      <c r="JWP91" s="94"/>
      <c r="JWQ91" s="94"/>
      <c r="JWR91" s="94"/>
      <c r="JWS91" s="94"/>
      <c r="JWT91" s="94"/>
      <c r="JWU91" s="94"/>
      <c r="JWV91" s="94"/>
      <c r="JWW91" s="94"/>
      <c r="JWX91" s="94"/>
      <c r="JWY91" s="94"/>
      <c r="JWZ91" s="94"/>
      <c r="JXA91" s="94"/>
      <c r="JXB91" s="94"/>
      <c r="JXC91" s="94"/>
      <c r="JXD91" s="94"/>
      <c r="JXE91" s="94"/>
      <c r="JXF91" s="94"/>
      <c r="JXG91" s="94"/>
      <c r="JXH91" s="94"/>
      <c r="JXI91" s="94"/>
      <c r="JXJ91" s="94"/>
      <c r="JXK91" s="94"/>
      <c r="JXL91" s="94"/>
      <c r="JXM91" s="94"/>
      <c r="JXN91" s="94"/>
      <c r="JXO91" s="94"/>
      <c r="JXP91" s="94"/>
      <c r="JXQ91" s="94"/>
      <c r="JXR91" s="94"/>
      <c r="JXS91" s="94"/>
      <c r="JXT91" s="94"/>
      <c r="JXU91" s="94"/>
      <c r="JXV91" s="94"/>
      <c r="JXW91" s="94"/>
      <c r="JXX91" s="94"/>
      <c r="JXY91" s="94"/>
      <c r="JXZ91" s="94"/>
      <c r="JYA91" s="94"/>
      <c r="JYB91" s="94"/>
      <c r="JYC91" s="94"/>
      <c r="JYD91" s="94"/>
      <c r="JYE91" s="94"/>
      <c r="JYF91" s="94"/>
      <c r="JYG91" s="94"/>
      <c r="JYH91" s="94"/>
      <c r="JYI91" s="94"/>
      <c r="JYJ91" s="94"/>
      <c r="JYK91" s="94"/>
      <c r="JYL91" s="94"/>
      <c r="JYM91" s="94"/>
      <c r="JYN91" s="94"/>
      <c r="JYO91" s="94"/>
      <c r="JYP91" s="94"/>
      <c r="JYQ91" s="94"/>
      <c r="JYR91" s="94"/>
      <c r="JYS91" s="94"/>
      <c r="JYT91" s="94"/>
      <c r="JYU91" s="94"/>
      <c r="JYV91" s="94"/>
      <c r="JYW91" s="94"/>
      <c r="JYX91" s="94"/>
      <c r="JYY91" s="94"/>
      <c r="JYZ91" s="94"/>
      <c r="JZA91" s="94"/>
      <c r="JZB91" s="94"/>
      <c r="JZC91" s="94"/>
      <c r="JZD91" s="94"/>
      <c r="JZE91" s="94"/>
      <c r="JZF91" s="94"/>
      <c r="JZG91" s="94"/>
      <c r="JZH91" s="94"/>
      <c r="JZI91" s="94"/>
      <c r="JZJ91" s="94"/>
      <c r="JZK91" s="94"/>
      <c r="JZL91" s="94"/>
      <c r="JZM91" s="94"/>
      <c r="JZN91" s="94"/>
      <c r="JZO91" s="94"/>
      <c r="JZP91" s="94"/>
      <c r="JZQ91" s="94"/>
      <c r="JZR91" s="94"/>
      <c r="JZS91" s="94"/>
      <c r="JZT91" s="94"/>
      <c r="JZU91" s="94"/>
      <c r="JZV91" s="94"/>
      <c r="JZW91" s="94"/>
      <c r="JZX91" s="94"/>
      <c r="JZY91" s="94"/>
      <c r="JZZ91" s="94"/>
      <c r="KAA91" s="94"/>
      <c r="KAB91" s="94"/>
      <c r="KAC91" s="94"/>
      <c r="KAD91" s="94"/>
      <c r="KAE91" s="94"/>
      <c r="KAF91" s="94"/>
      <c r="KAG91" s="94"/>
      <c r="KAH91" s="94"/>
      <c r="KAI91" s="94"/>
      <c r="KAJ91" s="94"/>
      <c r="KAK91" s="94"/>
      <c r="KAL91" s="94"/>
      <c r="KAM91" s="94"/>
      <c r="KAN91" s="94"/>
      <c r="KAO91" s="94"/>
      <c r="KAP91" s="94"/>
      <c r="KAQ91" s="94"/>
      <c r="KAR91" s="94"/>
      <c r="KAS91" s="94"/>
      <c r="KAT91" s="94"/>
      <c r="KAU91" s="94"/>
      <c r="KAV91" s="94"/>
      <c r="KAW91" s="94"/>
      <c r="KAX91" s="94"/>
      <c r="KAY91" s="94"/>
      <c r="KAZ91" s="94"/>
      <c r="KBA91" s="94"/>
      <c r="KBB91" s="94"/>
      <c r="KBC91" s="94"/>
      <c r="KBD91" s="94"/>
      <c r="KBE91" s="94"/>
      <c r="KBF91" s="94"/>
      <c r="KBG91" s="94"/>
      <c r="KBH91" s="94"/>
      <c r="KBI91" s="94"/>
      <c r="KBJ91" s="94"/>
      <c r="KBK91" s="94"/>
      <c r="KBL91" s="94"/>
      <c r="KBM91" s="94"/>
      <c r="KBN91" s="94"/>
      <c r="KBO91" s="94"/>
      <c r="KBP91" s="94"/>
      <c r="KBQ91" s="94"/>
      <c r="KBR91" s="94"/>
      <c r="KBS91" s="94"/>
      <c r="KBT91" s="94"/>
      <c r="KBU91" s="94"/>
      <c r="KBV91" s="94"/>
      <c r="KBW91" s="94"/>
      <c r="KBX91" s="94"/>
      <c r="KBY91" s="94"/>
      <c r="KBZ91" s="94"/>
      <c r="KCA91" s="94"/>
      <c r="KCB91" s="94"/>
      <c r="KCC91" s="94"/>
      <c r="KCD91" s="94"/>
      <c r="KCE91" s="94"/>
      <c r="KCF91" s="94"/>
      <c r="KCG91" s="94"/>
      <c r="KCH91" s="94"/>
      <c r="KCI91" s="94"/>
      <c r="KCJ91" s="94"/>
      <c r="KCK91" s="94"/>
      <c r="KCL91" s="94"/>
      <c r="KCM91" s="94"/>
      <c r="KCN91" s="94"/>
      <c r="KCO91" s="94"/>
      <c r="KCP91" s="94"/>
      <c r="KCQ91" s="94"/>
      <c r="KCR91" s="94"/>
      <c r="KCS91" s="94"/>
      <c r="KCT91" s="94"/>
      <c r="KCU91" s="94"/>
      <c r="KCV91" s="94"/>
      <c r="KCW91" s="94"/>
      <c r="KCX91" s="94"/>
      <c r="KCY91" s="94"/>
      <c r="KCZ91" s="94"/>
      <c r="KDA91" s="94"/>
      <c r="KDB91" s="94"/>
      <c r="KDC91" s="94"/>
      <c r="KDD91" s="94"/>
      <c r="KDE91" s="94"/>
      <c r="KDF91" s="94"/>
      <c r="KDG91" s="94"/>
      <c r="KDH91" s="94"/>
      <c r="KDI91" s="94"/>
      <c r="KDJ91" s="94"/>
      <c r="KDK91" s="94"/>
      <c r="KDL91" s="94"/>
      <c r="KDM91" s="94"/>
      <c r="KDN91" s="94"/>
      <c r="KDO91" s="94"/>
      <c r="KDP91" s="94"/>
      <c r="KDQ91" s="94"/>
      <c r="KDR91" s="94"/>
      <c r="KDS91" s="94"/>
      <c r="KDT91" s="94"/>
      <c r="KDU91" s="94"/>
      <c r="KDV91" s="94"/>
      <c r="KDW91" s="94"/>
      <c r="KDX91" s="94"/>
      <c r="KDY91" s="94"/>
      <c r="KDZ91" s="94"/>
      <c r="KEA91" s="94"/>
      <c r="KEB91" s="94"/>
      <c r="KEC91" s="94"/>
      <c r="KED91" s="94"/>
      <c r="KEE91" s="94"/>
      <c r="KEF91" s="94"/>
      <c r="KEG91" s="94"/>
      <c r="KEH91" s="94"/>
      <c r="KEI91" s="94"/>
      <c r="KEJ91" s="94"/>
      <c r="KEK91" s="94"/>
      <c r="KEL91" s="94"/>
      <c r="KEM91" s="94"/>
      <c r="KEN91" s="94"/>
      <c r="KEO91" s="94"/>
      <c r="KEP91" s="94"/>
      <c r="KEQ91" s="94"/>
      <c r="KER91" s="94"/>
      <c r="KES91" s="94"/>
      <c r="KET91" s="94"/>
      <c r="KEU91" s="94"/>
      <c r="KEV91" s="94"/>
      <c r="KEW91" s="94"/>
      <c r="KEX91" s="94"/>
      <c r="KEY91" s="94"/>
      <c r="KEZ91" s="94"/>
      <c r="KFA91" s="94"/>
      <c r="KFB91" s="94"/>
      <c r="KFC91" s="94"/>
      <c r="KFD91" s="94"/>
      <c r="KFE91" s="94"/>
      <c r="KFF91" s="94"/>
      <c r="KFG91" s="94"/>
      <c r="KFH91" s="94"/>
      <c r="KFI91" s="94"/>
      <c r="KFJ91" s="94"/>
      <c r="KFK91" s="94"/>
      <c r="KFL91" s="94"/>
      <c r="KFM91" s="94"/>
      <c r="KFN91" s="94"/>
      <c r="KFO91" s="94"/>
      <c r="KFP91" s="94"/>
      <c r="KFQ91" s="94"/>
      <c r="KFR91" s="94"/>
      <c r="KFS91" s="94"/>
      <c r="KFT91" s="94"/>
      <c r="KFU91" s="94"/>
      <c r="KFV91" s="94"/>
      <c r="KFW91" s="94"/>
      <c r="KFX91" s="94"/>
      <c r="KFY91" s="94"/>
      <c r="KFZ91" s="94"/>
      <c r="KGA91" s="94"/>
      <c r="KGB91" s="94"/>
      <c r="KGC91" s="94"/>
      <c r="KGD91" s="94"/>
      <c r="KGE91" s="94"/>
      <c r="KGF91" s="94"/>
      <c r="KGG91" s="94"/>
      <c r="KGH91" s="94"/>
      <c r="KGI91" s="94"/>
      <c r="KGJ91" s="94"/>
      <c r="KGK91" s="94"/>
      <c r="KGL91" s="94"/>
      <c r="KGM91" s="94"/>
      <c r="KGN91" s="94"/>
      <c r="KGO91" s="94"/>
      <c r="KGP91" s="94"/>
      <c r="KGQ91" s="94"/>
      <c r="KGR91" s="94"/>
      <c r="KGS91" s="94"/>
      <c r="KGT91" s="94"/>
      <c r="KGU91" s="94"/>
      <c r="KGV91" s="94"/>
      <c r="KGW91" s="94"/>
      <c r="KGX91" s="94"/>
      <c r="KGY91" s="94"/>
      <c r="KGZ91" s="94"/>
      <c r="KHA91" s="94"/>
      <c r="KHB91" s="94"/>
      <c r="KHC91" s="94"/>
      <c r="KHD91" s="94"/>
      <c r="KHE91" s="94"/>
      <c r="KHF91" s="94"/>
      <c r="KHG91" s="94"/>
      <c r="KHH91" s="94"/>
      <c r="KHI91" s="94"/>
      <c r="KHJ91" s="94"/>
      <c r="KHK91" s="94"/>
      <c r="KHL91" s="94"/>
      <c r="KHM91" s="94"/>
      <c r="KHN91" s="94"/>
      <c r="KHO91" s="94"/>
      <c r="KHP91" s="94"/>
      <c r="KHQ91" s="94"/>
      <c r="KHR91" s="94"/>
      <c r="KHS91" s="94"/>
      <c r="KHT91" s="94"/>
      <c r="KHU91" s="94"/>
      <c r="KHV91" s="94"/>
      <c r="KHW91" s="94"/>
      <c r="KHX91" s="94"/>
      <c r="KHY91" s="94"/>
      <c r="KHZ91" s="94"/>
      <c r="KIA91" s="94"/>
      <c r="KIB91" s="94"/>
      <c r="KIC91" s="94"/>
      <c r="KID91" s="94"/>
      <c r="KIE91" s="94"/>
      <c r="KIF91" s="94"/>
      <c r="KIG91" s="94"/>
      <c r="KIH91" s="94"/>
      <c r="KII91" s="94"/>
      <c r="KIJ91" s="94"/>
      <c r="KIK91" s="94"/>
      <c r="KIL91" s="94"/>
      <c r="KIM91" s="94"/>
      <c r="KIN91" s="94"/>
      <c r="KIO91" s="94"/>
      <c r="KIP91" s="94"/>
      <c r="KIQ91" s="94"/>
      <c r="KIR91" s="94"/>
      <c r="KIS91" s="94"/>
      <c r="KIT91" s="94"/>
      <c r="KIU91" s="94"/>
      <c r="KIV91" s="94"/>
      <c r="KIW91" s="94"/>
      <c r="KIX91" s="94"/>
      <c r="KIY91" s="94"/>
      <c r="KIZ91" s="94"/>
      <c r="KJA91" s="94"/>
      <c r="KJB91" s="94"/>
      <c r="KJC91" s="94"/>
      <c r="KJD91" s="94"/>
      <c r="KJE91" s="94"/>
      <c r="KJF91" s="94"/>
      <c r="KJG91" s="94"/>
      <c r="KJH91" s="94"/>
      <c r="KJI91" s="94"/>
      <c r="KJJ91" s="94"/>
      <c r="KJK91" s="94"/>
      <c r="KJL91" s="94"/>
      <c r="KJM91" s="94"/>
      <c r="KJN91" s="94"/>
      <c r="KJO91" s="94"/>
      <c r="KJP91" s="94"/>
      <c r="KJQ91" s="94"/>
      <c r="KJR91" s="94"/>
      <c r="KJS91" s="94"/>
      <c r="KJT91" s="94"/>
      <c r="KJU91" s="94"/>
      <c r="KJV91" s="94"/>
      <c r="KJW91" s="94"/>
      <c r="KJX91" s="94"/>
      <c r="KJY91" s="94"/>
      <c r="KJZ91" s="94"/>
      <c r="KKA91" s="94"/>
      <c r="KKB91" s="94"/>
      <c r="KKC91" s="94"/>
      <c r="KKD91" s="94"/>
      <c r="KKE91" s="94"/>
      <c r="KKF91" s="94"/>
      <c r="KKG91" s="94"/>
      <c r="KKH91" s="94"/>
      <c r="KKI91" s="94"/>
      <c r="KKJ91" s="94"/>
      <c r="KKK91" s="94"/>
      <c r="KKL91" s="94"/>
      <c r="KKM91" s="94"/>
      <c r="KKN91" s="94"/>
      <c r="KKO91" s="94"/>
      <c r="KKP91" s="94"/>
      <c r="KKQ91" s="94"/>
      <c r="KKR91" s="94"/>
      <c r="KKS91" s="94"/>
      <c r="KKT91" s="94"/>
      <c r="KKU91" s="94"/>
      <c r="KKV91" s="94"/>
      <c r="KKW91" s="94"/>
      <c r="KKX91" s="94"/>
      <c r="KKY91" s="94"/>
      <c r="KKZ91" s="94"/>
      <c r="KLA91" s="94"/>
      <c r="KLB91" s="94"/>
      <c r="KLC91" s="94"/>
      <c r="KLD91" s="94"/>
      <c r="KLE91" s="94"/>
      <c r="KLF91" s="94"/>
      <c r="KLG91" s="94"/>
      <c r="KLH91" s="94"/>
      <c r="KLI91" s="94"/>
      <c r="KLJ91" s="94"/>
      <c r="KLK91" s="94"/>
      <c r="KLL91" s="94"/>
      <c r="KLM91" s="94"/>
      <c r="KLN91" s="94"/>
      <c r="KLO91" s="94"/>
      <c r="KLP91" s="94"/>
      <c r="KLQ91" s="94"/>
      <c r="KLR91" s="94"/>
      <c r="KLS91" s="94"/>
      <c r="KLT91" s="94"/>
      <c r="KLU91" s="94"/>
      <c r="KLV91" s="94"/>
      <c r="KLW91" s="94"/>
      <c r="KLX91" s="94"/>
      <c r="KLY91" s="94"/>
      <c r="KLZ91" s="94"/>
      <c r="KMA91" s="94"/>
      <c r="KMB91" s="94"/>
      <c r="KMC91" s="94"/>
      <c r="KMD91" s="94"/>
      <c r="KME91" s="94"/>
      <c r="KMF91" s="94"/>
      <c r="KMG91" s="94"/>
      <c r="KMH91" s="94"/>
      <c r="KMI91" s="94"/>
      <c r="KMJ91" s="94"/>
      <c r="KMK91" s="94"/>
      <c r="KML91" s="94"/>
      <c r="KMM91" s="94"/>
      <c r="KMN91" s="94"/>
      <c r="KMO91" s="94"/>
      <c r="KMP91" s="94"/>
      <c r="KMQ91" s="94"/>
      <c r="KMR91" s="94"/>
      <c r="KMS91" s="94"/>
      <c r="KMT91" s="94"/>
      <c r="KMU91" s="94"/>
      <c r="KMV91" s="94"/>
      <c r="KMW91" s="94"/>
      <c r="KMX91" s="94"/>
      <c r="KMY91" s="94"/>
      <c r="KMZ91" s="94"/>
      <c r="KNA91" s="94"/>
      <c r="KNB91" s="94"/>
      <c r="KNC91" s="94"/>
      <c r="KND91" s="94"/>
      <c r="KNE91" s="94"/>
      <c r="KNF91" s="94"/>
      <c r="KNG91" s="94"/>
      <c r="KNH91" s="94"/>
      <c r="KNI91" s="94"/>
      <c r="KNJ91" s="94"/>
      <c r="KNK91" s="94"/>
      <c r="KNL91" s="94"/>
      <c r="KNM91" s="94"/>
      <c r="KNN91" s="94"/>
      <c r="KNO91" s="94"/>
      <c r="KNP91" s="94"/>
      <c r="KNQ91" s="94"/>
      <c r="KNR91" s="94"/>
      <c r="KNS91" s="94"/>
      <c r="KNT91" s="94"/>
      <c r="KNU91" s="94"/>
      <c r="KNV91" s="94"/>
      <c r="KNW91" s="94"/>
      <c r="KNX91" s="94"/>
      <c r="KNY91" s="94"/>
      <c r="KNZ91" s="94"/>
      <c r="KOA91" s="94"/>
      <c r="KOB91" s="94"/>
      <c r="KOC91" s="94"/>
      <c r="KOD91" s="94"/>
      <c r="KOE91" s="94"/>
      <c r="KOF91" s="94"/>
      <c r="KOG91" s="94"/>
      <c r="KOH91" s="94"/>
      <c r="KOI91" s="94"/>
      <c r="KOJ91" s="94"/>
      <c r="KOK91" s="94"/>
      <c r="KOL91" s="94"/>
      <c r="KOM91" s="94"/>
      <c r="KON91" s="94"/>
      <c r="KOO91" s="94"/>
      <c r="KOP91" s="94"/>
      <c r="KOQ91" s="94"/>
      <c r="KOR91" s="94"/>
      <c r="KOS91" s="94"/>
      <c r="KOT91" s="94"/>
      <c r="KOU91" s="94"/>
      <c r="KOV91" s="94"/>
      <c r="KOW91" s="94"/>
      <c r="KOX91" s="94"/>
      <c r="KOY91" s="94"/>
      <c r="KOZ91" s="94"/>
      <c r="KPA91" s="94"/>
      <c r="KPB91" s="94"/>
      <c r="KPC91" s="94"/>
      <c r="KPD91" s="94"/>
      <c r="KPE91" s="94"/>
      <c r="KPF91" s="94"/>
      <c r="KPG91" s="94"/>
      <c r="KPH91" s="94"/>
      <c r="KPI91" s="94"/>
      <c r="KPJ91" s="94"/>
      <c r="KPK91" s="94"/>
      <c r="KPL91" s="94"/>
      <c r="KPM91" s="94"/>
      <c r="KPN91" s="94"/>
      <c r="KPO91" s="94"/>
      <c r="KPP91" s="94"/>
      <c r="KPQ91" s="94"/>
      <c r="KPR91" s="94"/>
      <c r="KPS91" s="94"/>
      <c r="KPT91" s="94"/>
      <c r="KPU91" s="94"/>
      <c r="KPV91" s="94"/>
      <c r="KPW91" s="94"/>
      <c r="KPX91" s="94"/>
      <c r="KPY91" s="94"/>
      <c r="KPZ91" s="94"/>
      <c r="KQA91" s="94"/>
      <c r="KQB91" s="94"/>
      <c r="KQC91" s="94"/>
      <c r="KQD91" s="94"/>
      <c r="KQE91" s="94"/>
      <c r="KQF91" s="94"/>
      <c r="KQG91" s="94"/>
      <c r="KQH91" s="94"/>
      <c r="KQI91" s="94"/>
      <c r="KQJ91" s="94"/>
      <c r="KQK91" s="94"/>
      <c r="KQL91" s="94"/>
      <c r="KQM91" s="94"/>
      <c r="KQN91" s="94"/>
      <c r="KQO91" s="94"/>
      <c r="KQP91" s="94"/>
      <c r="KQQ91" s="94"/>
      <c r="KQR91" s="94"/>
      <c r="KQS91" s="94"/>
      <c r="KQT91" s="94"/>
      <c r="KQU91" s="94"/>
      <c r="KQV91" s="94"/>
      <c r="KQW91" s="94"/>
      <c r="KQX91" s="94"/>
      <c r="KQY91" s="94"/>
      <c r="KQZ91" s="94"/>
      <c r="KRA91" s="94"/>
      <c r="KRB91" s="94"/>
      <c r="KRC91" s="94"/>
      <c r="KRD91" s="94"/>
      <c r="KRE91" s="94"/>
      <c r="KRF91" s="94"/>
      <c r="KRG91" s="94"/>
      <c r="KRH91" s="94"/>
      <c r="KRI91" s="94"/>
      <c r="KRJ91" s="94"/>
      <c r="KRK91" s="94"/>
      <c r="KRL91" s="94"/>
      <c r="KRM91" s="94"/>
      <c r="KRN91" s="94"/>
      <c r="KRO91" s="94"/>
      <c r="KRP91" s="94"/>
      <c r="KRQ91" s="94"/>
      <c r="KRR91" s="94"/>
      <c r="KRS91" s="94"/>
      <c r="KRT91" s="94"/>
      <c r="KRU91" s="94"/>
      <c r="KRV91" s="94"/>
      <c r="KRW91" s="94"/>
      <c r="KRX91" s="94"/>
      <c r="KRY91" s="94"/>
      <c r="KRZ91" s="94"/>
      <c r="KSA91" s="94"/>
      <c r="KSB91" s="94"/>
      <c r="KSC91" s="94"/>
      <c r="KSD91" s="94"/>
      <c r="KSE91" s="94"/>
      <c r="KSF91" s="94"/>
      <c r="KSG91" s="94"/>
      <c r="KSH91" s="94"/>
      <c r="KSI91" s="94"/>
      <c r="KSJ91" s="94"/>
      <c r="KSK91" s="94"/>
      <c r="KSL91" s="94"/>
      <c r="KSM91" s="94"/>
      <c r="KSN91" s="94"/>
      <c r="KSO91" s="94"/>
      <c r="KSP91" s="94"/>
      <c r="KSQ91" s="94"/>
      <c r="KSR91" s="94"/>
      <c r="KSS91" s="94"/>
      <c r="KST91" s="94"/>
      <c r="KSU91" s="94"/>
      <c r="KSV91" s="94"/>
      <c r="KSW91" s="94"/>
      <c r="KSX91" s="94"/>
      <c r="KSY91" s="94"/>
      <c r="KSZ91" s="94"/>
      <c r="KTA91" s="94"/>
      <c r="KTB91" s="94"/>
      <c r="KTC91" s="94"/>
      <c r="KTD91" s="94"/>
      <c r="KTE91" s="94"/>
      <c r="KTF91" s="94"/>
      <c r="KTG91" s="94"/>
      <c r="KTH91" s="94"/>
      <c r="KTI91" s="94"/>
      <c r="KTJ91" s="94"/>
      <c r="KTK91" s="94"/>
      <c r="KTL91" s="94"/>
      <c r="KTM91" s="94"/>
      <c r="KTN91" s="94"/>
      <c r="KTO91" s="94"/>
      <c r="KTP91" s="94"/>
      <c r="KTQ91" s="94"/>
      <c r="KTR91" s="94"/>
      <c r="KTS91" s="94"/>
      <c r="KTT91" s="94"/>
      <c r="KTU91" s="94"/>
      <c r="KTV91" s="94"/>
      <c r="KTW91" s="94"/>
      <c r="KTX91" s="94"/>
      <c r="KTY91" s="94"/>
      <c r="KTZ91" s="94"/>
      <c r="KUA91" s="94"/>
      <c r="KUB91" s="94"/>
      <c r="KUC91" s="94"/>
      <c r="KUD91" s="94"/>
      <c r="KUE91" s="94"/>
      <c r="KUF91" s="94"/>
      <c r="KUG91" s="94"/>
      <c r="KUH91" s="94"/>
      <c r="KUI91" s="94"/>
      <c r="KUJ91" s="94"/>
      <c r="KUK91" s="94"/>
      <c r="KUL91" s="94"/>
      <c r="KUM91" s="94"/>
      <c r="KUN91" s="94"/>
      <c r="KUO91" s="94"/>
      <c r="KUP91" s="94"/>
      <c r="KUQ91" s="94"/>
      <c r="KUR91" s="94"/>
      <c r="KUS91" s="94"/>
      <c r="KUT91" s="94"/>
      <c r="KUU91" s="94"/>
      <c r="KUV91" s="94"/>
      <c r="KUW91" s="94"/>
      <c r="KUX91" s="94"/>
      <c r="KUY91" s="94"/>
      <c r="KUZ91" s="94"/>
      <c r="KVA91" s="94"/>
      <c r="KVB91" s="94"/>
      <c r="KVC91" s="94"/>
      <c r="KVD91" s="94"/>
      <c r="KVE91" s="94"/>
      <c r="KVF91" s="94"/>
      <c r="KVG91" s="94"/>
      <c r="KVH91" s="94"/>
      <c r="KVI91" s="94"/>
      <c r="KVJ91" s="94"/>
      <c r="KVK91" s="94"/>
      <c r="KVL91" s="94"/>
      <c r="KVM91" s="94"/>
      <c r="KVN91" s="94"/>
      <c r="KVO91" s="94"/>
      <c r="KVP91" s="94"/>
      <c r="KVQ91" s="94"/>
      <c r="KVR91" s="94"/>
      <c r="KVS91" s="94"/>
      <c r="KVT91" s="94"/>
      <c r="KVU91" s="94"/>
      <c r="KVV91" s="94"/>
      <c r="KVW91" s="94"/>
      <c r="KVX91" s="94"/>
      <c r="KVY91" s="94"/>
      <c r="KVZ91" s="94"/>
      <c r="KWA91" s="94"/>
      <c r="KWB91" s="94"/>
      <c r="KWC91" s="94"/>
      <c r="KWD91" s="94"/>
      <c r="KWE91" s="94"/>
      <c r="KWF91" s="94"/>
      <c r="KWG91" s="94"/>
      <c r="KWH91" s="94"/>
      <c r="KWI91" s="94"/>
      <c r="KWJ91" s="94"/>
      <c r="KWK91" s="94"/>
      <c r="KWL91" s="94"/>
      <c r="KWM91" s="94"/>
      <c r="KWN91" s="94"/>
      <c r="KWO91" s="94"/>
      <c r="KWP91" s="94"/>
      <c r="KWQ91" s="94"/>
      <c r="KWR91" s="94"/>
      <c r="KWS91" s="94"/>
      <c r="KWT91" s="94"/>
      <c r="KWU91" s="94"/>
      <c r="KWV91" s="94"/>
      <c r="KWW91" s="94"/>
      <c r="KWX91" s="94"/>
      <c r="KWY91" s="94"/>
      <c r="KWZ91" s="94"/>
      <c r="KXA91" s="94"/>
      <c r="KXB91" s="94"/>
      <c r="KXC91" s="94"/>
      <c r="KXD91" s="94"/>
      <c r="KXE91" s="94"/>
      <c r="KXF91" s="94"/>
      <c r="KXG91" s="94"/>
      <c r="KXH91" s="94"/>
      <c r="KXI91" s="94"/>
      <c r="KXJ91" s="94"/>
      <c r="KXK91" s="94"/>
      <c r="KXL91" s="94"/>
      <c r="KXM91" s="94"/>
      <c r="KXN91" s="94"/>
      <c r="KXO91" s="94"/>
      <c r="KXP91" s="94"/>
      <c r="KXQ91" s="94"/>
      <c r="KXR91" s="94"/>
      <c r="KXS91" s="94"/>
      <c r="KXT91" s="94"/>
      <c r="KXU91" s="94"/>
      <c r="KXV91" s="94"/>
      <c r="KXW91" s="94"/>
      <c r="KXX91" s="94"/>
      <c r="KXY91" s="94"/>
      <c r="KXZ91" s="94"/>
      <c r="KYA91" s="94"/>
      <c r="KYB91" s="94"/>
      <c r="KYC91" s="94"/>
      <c r="KYD91" s="94"/>
      <c r="KYE91" s="94"/>
      <c r="KYF91" s="94"/>
      <c r="KYG91" s="94"/>
      <c r="KYH91" s="94"/>
      <c r="KYI91" s="94"/>
      <c r="KYJ91" s="94"/>
      <c r="KYK91" s="94"/>
      <c r="KYL91" s="94"/>
      <c r="KYM91" s="94"/>
      <c r="KYN91" s="94"/>
      <c r="KYO91" s="94"/>
      <c r="KYP91" s="94"/>
      <c r="KYQ91" s="94"/>
      <c r="KYR91" s="94"/>
      <c r="KYS91" s="94"/>
      <c r="KYT91" s="94"/>
      <c r="KYU91" s="94"/>
      <c r="KYV91" s="94"/>
      <c r="KYW91" s="94"/>
      <c r="KYX91" s="94"/>
      <c r="KYY91" s="94"/>
      <c r="KYZ91" s="94"/>
      <c r="KZA91" s="94"/>
      <c r="KZB91" s="94"/>
      <c r="KZC91" s="94"/>
      <c r="KZD91" s="94"/>
      <c r="KZE91" s="94"/>
      <c r="KZF91" s="94"/>
      <c r="KZG91" s="94"/>
      <c r="KZH91" s="94"/>
      <c r="KZI91" s="94"/>
      <c r="KZJ91" s="94"/>
      <c r="KZK91" s="94"/>
      <c r="KZL91" s="94"/>
      <c r="KZM91" s="94"/>
      <c r="KZN91" s="94"/>
      <c r="KZO91" s="94"/>
      <c r="KZP91" s="94"/>
      <c r="KZQ91" s="94"/>
      <c r="KZR91" s="94"/>
      <c r="KZS91" s="94"/>
      <c r="KZT91" s="94"/>
      <c r="KZU91" s="94"/>
      <c r="KZV91" s="94"/>
      <c r="KZW91" s="94"/>
      <c r="KZX91" s="94"/>
      <c r="KZY91" s="94"/>
      <c r="KZZ91" s="94"/>
      <c r="LAA91" s="94"/>
      <c r="LAB91" s="94"/>
      <c r="LAC91" s="94"/>
      <c r="LAD91" s="94"/>
      <c r="LAE91" s="94"/>
      <c r="LAF91" s="94"/>
      <c r="LAG91" s="94"/>
      <c r="LAH91" s="94"/>
      <c r="LAI91" s="94"/>
      <c r="LAJ91" s="94"/>
      <c r="LAK91" s="94"/>
      <c r="LAL91" s="94"/>
      <c r="LAM91" s="94"/>
      <c r="LAN91" s="94"/>
      <c r="LAO91" s="94"/>
      <c r="LAP91" s="94"/>
      <c r="LAQ91" s="94"/>
      <c r="LAR91" s="94"/>
      <c r="LAS91" s="94"/>
      <c r="LAT91" s="94"/>
      <c r="LAU91" s="94"/>
      <c r="LAV91" s="94"/>
      <c r="LAW91" s="94"/>
      <c r="LAX91" s="94"/>
      <c r="LAY91" s="94"/>
      <c r="LAZ91" s="94"/>
      <c r="LBA91" s="94"/>
      <c r="LBB91" s="94"/>
      <c r="LBC91" s="94"/>
      <c r="LBD91" s="94"/>
      <c r="LBE91" s="94"/>
      <c r="LBF91" s="94"/>
      <c r="LBG91" s="94"/>
      <c r="LBH91" s="94"/>
      <c r="LBI91" s="94"/>
      <c r="LBJ91" s="94"/>
      <c r="LBK91" s="94"/>
      <c r="LBL91" s="94"/>
      <c r="LBM91" s="94"/>
      <c r="LBN91" s="94"/>
      <c r="LBO91" s="94"/>
      <c r="LBP91" s="94"/>
      <c r="LBQ91" s="94"/>
      <c r="LBR91" s="94"/>
      <c r="LBS91" s="94"/>
      <c r="LBT91" s="94"/>
      <c r="LBU91" s="94"/>
      <c r="LBV91" s="94"/>
      <c r="LBW91" s="94"/>
      <c r="LBX91" s="94"/>
      <c r="LBY91" s="94"/>
      <c r="LBZ91" s="94"/>
      <c r="LCA91" s="94"/>
      <c r="LCB91" s="94"/>
      <c r="LCC91" s="94"/>
      <c r="LCD91" s="94"/>
      <c r="LCE91" s="94"/>
      <c r="LCF91" s="94"/>
      <c r="LCG91" s="94"/>
      <c r="LCH91" s="94"/>
      <c r="LCI91" s="94"/>
      <c r="LCJ91" s="94"/>
      <c r="LCK91" s="94"/>
      <c r="LCL91" s="94"/>
      <c r="LCM91" s="94"/>
      <c r="LCN91" s="94"/>
      <c r="LCO91" s="94"/>
      <c r="LCP91" s="94"/>
      <c r="LCQ91" s="94"/>
      <c r="LCR91" s="94"/>
      <c r="LCS91" s="94"/>
      <c r="LCT91" s="94"/>
      <c r="LCU91" s="94"/>
      <c r="LCV91" s="94"/>
      <c r="LCW91" s="94"/>
      <c r="LCX91" s="94"/>
      <c r="LCY91" s="94"/>
      <c r="LCZ91" s="94"/>
      <c r="LDA91" s="94"/>
      <c r="LDB91" s="94"/>
      <c r="LDC91" s="94"/>
      <c r="LDD91" s="94"/>
      <c r="LDE91" s="94"/>
      <c r="LDF91" s="94"/>
      <c r="LDG91" s="94"/>
      <c r="LDH91" s="94"/>
      <c r="LDI91" s="94"/>
      <c r="LDJ91" s="94"/>
      <c r="LDK91" s="94"/>
      <c r="LDL91" s="94"/>
      <c r="LDM91" s="94"/>
      <c r="LDN91" s="94"/>
      <c r="LDO91" s="94"/>
      <c r="LDP91" s="94"/>
      <c r="LDQ91" s="94"/>
      <c r="LDR91" s="94"/>
      <c r="LDS91" s="94"/>
      <c r="LDT91" s="94"/>
      <c r="LDU91" s="94"/>
      <c r="LDV91" s="94"/>
      <c r="LDW91" s="94"/>
      <c r="LDX91" s="94"/>
      <c r="LDY91" s="94"/>
      <c r="LDZ91" s="94"/>
      <c r="LEA91" s="94"/>
      <c r="LEB91" s="94"/>
      <c r="LEC91" s="94"/>
      <c r="LED91" s="94"/>
      <c r="LEE91" s="94"/>
      <c r="LEF91" s="94"/>
      <c r="LEG91" s="94"/>
      <c r="LEH91" s="94"/>
      <c r="LEI91" s="94"/>
      <c r="LEJ91" s="94"/>
      <c r="LEK91" s="94"/>
      <c r="LEL91" s="94"/>
      <c r="LEM91" s="94"/>
      <c r="LEN91" s="94"/>
      <c r="LEO91" s="94"/>
      <c r="LEP91" s="94"/>
      <c r="LEQ91" s="94"/>
      <c r="LER91" s="94"/>
      <c r="LES91" s="94"/>
      <c r="LET91" s="94"/>
      <c r="LEU91" s="94"/>
      <c r="LEV91" s="94"/>
      <c r="LEW91" s="94"/>
      <c r="LEX91" s="94"/>
      <c r="LEY91" s="94"/>
      <c r="LEZ91" s="94"/>
      <c r="LFA91" s="94"/>
      <c r="LFB91" s="94"/>
      <c r="LFC91" s="94"/>
      <c r="LFD91" s="94"/>
      <c r="LFE91" s="94"/>
      <c r="LFF91" s="94"/>
      <c r="LFG91" s="94"/>
      <c r="LFH91" s="94"/>
      <c r="LFI91" s="94"/>
      <c r="LFJ91" s="94"/>
      <c r="LFK91" s="94"/>
      <c r="LFL91" s="94"/>
      <c r="LFM91" s="94"/>
      <c r="LFN91" s="94"/>
      <c r="LFO91" s="94"/>
      <c r="LFP91" s="94"/>
      <c r="LFQ91" s="94"/>
      <c r="LFR91" s="94"/>
      <c r="LFS91" s="94"/>
      <c r="LFT91" s="94"/>
      <c r="LFU91" s="94"/>
      <c r="LFV91" s="94"/>
      <c r="LFW91" s="94"/>
      <c r="LFX91" s="94"/>
      <c r="LFY91" s="94"/>
      <c r="LFZ91" s="94"/>
      <c r="LGA91" s="94"/>
      <c r="LGB91" s="94"/>
      <c r="LGC91" s="94"/>
      <c r="LGD91" s="94"/>
      <c r="LGE91" s="94"/>
      <c r="LGF91" s="94"/>
      <c r="LGG91" s="94"/>
      <c r="LGH91" s="94"/>
      <c r="LGI91" s="94"/>
      <c r="LGJ91" s="94"/>
      <c r="LGK91" s="94"/>
      <c r="LGL91" s="94"/>
      <c r="LGM91" s="94"/>
      <c r="LGN91" s="94"/>
      <c r="LGO91" s="94"/>
      <c r="LGP91" s="94"/>
      <c r="LGQ91" s="94"/>
      <c r="LGR91" s="94"/>
      <c r="LGS91" s="94"/>
      <c r="LGT91" s="94"/>
      <c r="LGU91" s="94"/>
      <c r="LGV91" s="94"/>
      <c r="LGW91" s="94"/>
      <c r="LGX91" s="94"/>
      <c r="LGY91" s="94"/>
      <c r="LGZ91" s="94"/>
      <c r="LHA91" s="94"/>
      <c r="LHB91" s="94"/>
      <c r="LHC91" s="94"/>
      <c r="LHD91" s="94"/>
      <c r="LHE91" s="94"/>
      <c r="LHF91" s="94"/>
      <c r="LHG91" s="94"/>
      <c r="LHH91" s="94"/>
      <c r="LHI91" s="94"/>
      <c r="LHJ91" s="94"/>
      <c r="LHK91" s="94"/>
      <c r="LHL91" s="94"/>
      <c r="LHM91" s="94"/>
      <c r="LHN91" s="94"/>
      <c r="LHO91" s="94"/>
      <c r="LHP91" s="94"/>
      <c r="LHQ91" s="94"/>
      <c r="LHR91" s="94"/>
      <c r="LHS91" s="94"/>
      <c r="LHT91" s="94"/>
      <c r="LHU91" s="94"/>
      <c r="LHV91" s="94"/>
      <c r="LHW91" s="94"/>
      <c r="LHX91" s="94"/>
      <c r="LHY91" s="94"/>
      <c r="LHZ91" s="94"/>
      <c r="LIA91" s="94"/>
      <c r="LIB91" s="94"/>
      <c r="LIC91" s="94"/>
      <c r="LID91" s="94"/>
      <c r="LIE91" s="94"/>
      <c r="LIF91" s="94"/>
      <c r="LIG91" s="94"/>
      <c r="LIH91" s="94"/>
      <c r="LII91" s="94"/>
      <c r="LIJ91" s="94"/>
      <c r="LIK91" s="94"/>
      <c r="LIL91" s="94"/>
      <c r="LIM91" s="94"/>
      <c r="LIN91" s="94"/>
      <c r="LIO91" s="94"/>
      <c r="LIP91" s="94"/>
      <c r="LIQ91" s="94"/>
      <c r="LIR91" s="94"/>
      <c r="LIS91" s="94"/>
      <c r="LIT91" s="94"/>
      <c r="LIU91" s="94"/>
      <c r="LIV91" s="94"/>
      <c r="LIW91" s="94"/>
      <c r="LIX91" s="94"/>
      <c r="LIY91" s="94"/>
      <c r="LIZ91" s="94"/>
      <c r="LJA91" s="94"/>
      <c r="LJB91" s="94"/>
      <c r="LJC91" s="94"/>
      <c r="LJD91" s="94"/>
      <c r="LJE91" s="94"/>
      <c r="LJF91" s="94"/>
      <c r="LJG91" s="94"/>
      <c r="LJH91" s="94"/>
      <c r="LJI91" s="94"/>
      <c r="LJJ91" s="94"/>
      <c r="LJK91" s="94"/>
      <c r="LJL91" s="94"/>
      <c r="LJM91" s="94"/>
      <c r="LJN91" s="94"/>
      <c r="LJO91" s="94"/>
      <c r="LJP91" s="94"/>
      <c r="LJQ91" s="94"/>
      <c r="LJR91" s="94"/>
      <c r="LJS91" s="94"/>
      <c r="LJT91" s="94"/>
      <c r="LJU91" s="94"/>
      <c r="LJV91" s="94"/>
      <c r="LJW91" s="94"/>
      <c r="LJX91" s="94"/>
      <c r="LJY91" s="94"/>
      <c r="LJZ91" s="94"/>
      <c r="LKA91" s="94"/>
      <c r="LKB91" s="94"/>
      <c r="LKC91" s="94"/>
      <c r="LKD91" s="94"/>
      <c r="LKE91" s="94"/>
      <c r="LKF91" s="94"/>
      <c r="LKG91" s="94"/>
      <c r="LKH91" s="94"/>
      <c r="LKI91" s="94"/>
      <c r="LKJ91" s="94"/>
      <c r="LKK91" s="94"/>
      <c r="LKL91" s="94"/>
      <c r="LKM91" s="94"/>
      <c r="LKN91" s="94"/>
      <c r="LKO91" s="94"/>
      <c r="LKP91" s="94"/>
      <c r="LKQ91" s="94"/>
      <c r="LKR91" s="94"/>
      <c r="LKS91" s="94"/>
      <c r="LKT91" s="94"/>
      <c r="LKU91" s="94"/>
      <c r="LKV91" s="94"/>
      <c r="LKW91" s="94"/>
      <c r="LKX91" s="94"/>
      <c r="LKY91" s="94"/>
      <c r="LKZ91" s="94"/>
      <c r="LLA91" s="94"/>
      <c r="LLB91" s="94"/>
      <c r="LLC91" s="94"/>
      <c r="LLD91" s="94"/>
      <c r="LLE91" s="94"/>
      <c r="LLF91" s="94"/>
      <c r="LLG91" s="94"/>
      <c r="LLH91" s="94"/>
      <c r="LLI91" s="94"/>
      <c r="LLJ91" s="94"/>
      <c r="LLK91" s="94"/>
      <c r="LLL91" s="94"/>
      <c r="LLM91" s="94"/>
      <c r="LLN91" s="94"/>
      <c r="LLO91" s="94"/>
      <c r="LLP91" s="94"/>
      <c r="LLQ91" s="94"/>
      <c r="LLR91" s="94"/>
      <c r="LLS91" s="94"/>
      <c r="LLT91" s="94"/>
      <c r="LLU91" s="94"/>
      <c r="LLV91" s="94"/>
      <c r="LLW91" s="94"/>
      <c r="LLX91" s="94"/>
      <c r="LLY91" s="94"/>
      <c r="LLZ91" s="94"/>
      <c r="LMA91" s="94"/>
      <c r="LMB91" s="94"/>
      <c r="LMC91" s="94"/>
      <c r="LMD91" s="94"/>
      <c r="LME91" s="94"/>
      <c r="LMF91" s="94"/>
      <c r="LMG91" s="94"/>
      <c r="LMH91" s="94"/>
      <c r="LMI91" s="94"/>
      <c r="LMJ91" s="94"/>
      <c r="LMK91" s="94"/>
      <c r="LML91" s="94"/>
      <c r="LMM91" s="94"/>
      <c r="LMN91" s="94"/>
      <c r="LMO91" s="94"/>
      <c r="LMP91" s="94"/>
      <c r="LMQ91" s="94"/>
      <c r="LMR91" s="94"/>
      <c r="LMS91" s="94"/>
      <c r="LMT91" s="94"/>
      <c r="LMU91" s="94"/>
      <c r="LMV91" s="94"/>
      <c r="LMW91" s="94"/>
      <c r="LMX91" s="94"/>
      <c r="LMY91" s="94"/>
      <c r="LMZ91" s="94"/>
      <c r="LNA91" s="94"/>
      <c r="LNB91" s="94"/>
      <c r="LNC91" s="94"/>
      <c r="LND91" s="94"/>
      <c r="LNE91" s="94"/>
      <c r="LNF91" s="94"/>
      <c r="LNG91" s="94"/>
      <c r="LNH91" s="94"/>
      <c r="LNI91" s="94"/>
      <c r="LNJ91" s="94"/>
      <c r="LNK91" s="94"/>
      <c r="LNL91" s="94"/>
      <c r="LNM91" s="94"/>
      <c r="LNN91" s="94"/>
      <c r="LNO91" s="94"/>
      <c r="LNP91" s="94"/>
      <c r="LNQ91" s="94"/>
      <c r="LNR91" s="94"/>
      <c r="LNS91" s="94"/>
      <c r="LNT91" s="94"/>
      <c r="LNU91" s="94"/>
      <c r="LNV91" s="94"/>
      <c r="LNW91" s="94"/>
      <c r="LNX91" s="94"/>
      <c r="LNY91" s="94"/>
      <c r="LNZ91" s="94"/>
      <c r="LOA91" s="94"/>
      <c r="LOB91" s="94"/>
      <c r="LOC91" s="94"/>
      <c r="LOD91" s="94"/>
      <c r="LOE91" s="94"/>
      <c r="LOF91" s="94"/>
      <c r="LOG91" s="94"/>
      <c r="LOH91" s="94"/>
      <c r="LOI91" s="94"/>
      <c r="LOJ91" s="94"/>
      <c r="LOK91" s="94"/>
      <c r="LOL91" s="94"/>
      <c r="LOM91" s="94"/>
      <c r="LON91" s="94"/>
      <c r="LOO91" s="94"/>
      <c r="LOP91" s="94"/>
      <c r="LOQ91" s="94"/>
      <c r="LOR91" s="94"/>
      <c r="LOS91" s="94"/>
      <c r="LOT91" s="94"/>
      <c r="LOU91" s="94"/>
      <c r="LOV91" s="94"/>
      <c r="LOW91" s="94"/>
      <c r="LOX91" s="94"/>
      <c r="LOY91" s="94"/>
      <c r="LOZ91" s="94"/>
      <c r="LPA91" s="94"/>
      <c r="LPB91" s="94"/>
      <c r="LPC91" s="94"/>
      <c r="LPD91" s="94"/>
      <c r="LPE91" s="94"/>
      <c r="LPF91" s="94"/>
      <c r="LPG91" s="94"/>
      <c r="LPH91" s="94"/>
      <c r="LPI91" s="94"/>
      <c r="LPJ91" s="94"/>
      <c r="LPK91" s="94"/>
      <c r="LPL91" s="94"/>
      <c r="LPM91" s="94"/>
      <c r="LPN91" s="94"/>
      <c r="LPO91" s="94"/>
      <c r="LPP91" s="94"/>
      <c r="LPQ91" s="94"/>
      <c r="LPR91" s="94"/>
      <c r="LPS91" s="94"/>
      <c r="LPT91" s="94"/>
      <c r="LPU91" s="94"/>
      <c r="LPV91" s="94"/>
      <c r="LPW91" s="94"/>
      <c r="LPX91" s="94"/>
      <c r="LPY91" s="94"/>
      <c r="LPZ91" s="94"/>
      <c r="LQA91" s="94"/>
      <c r="LQB91" s="94"/>
      <c r="LQC91" s="94"/>
      <c r="LQD91" s="94"/>
      <c r="LQE91" s="94"/>
      <c r="LQF91" s="94"/>
      <c r="LQG91" s="94"/>
      <c r="LQH91" s="94"/>
      <c r="LQI91" s="94"/>
      <c r="LQJ91" s="94"/>
      <c r="LQK91" s="94"/>
      <c r="LQL91" s="94"/>
      <c r="LQM91" s="94"/>
      <c r="LQN91" s="94"/>
      <c r="LQO91" s="94"/>
      <c r="LQP91" s="94"/>
      <c r="LQQ91" s="94"/>
      <c r="LQR91" s="94"/>
      <c r="LQS91" s="94"/>
      <c r="LQT91" s="94"/>
      <c r="LQU91" s="94"/>
      <c r="LQV91" s="94"/>
      <c r="LQW91" s="94"/>
      <c r="LQX91" s="94"/>
      <c r="LQY91" s="94"/>
      <c r="LQZ91" s="94"/>
      <c r="LRA91" s="94"/>
      <c r="LRB91" s="94"/>
      <c r="LRC91" s="94"/>
      <c r="LRD91" s="94"/>
      <c r="LRE91" s="94"/>
      <c r="LRF91" s="94"/>
      <c r="LRG91" s="94"/>
      <c r="LRH91" s="94"/>
      <c r="LRI91" s="94"/>
      <c r="LRJ91" s="94"/>
      <c r="LRK91" s="94"/>
      <c r="LRL91" s="94"/>
      <c r="LRM91" s="94"/>
      <c r="LRN91" s="94"/>
      <c r="LRO91" s="94"/>
      <c r="LRP91" s="94"/>
      <c r="LRQ91" s="94"/>
      <c r="LRR91" s="94"/>
      <c r="LRS91" s="94"/>
      <c r="LRT91" s="94"/>
      <c r="LRU91" s="94"/>
      <c r="LRV91" s="94"/>
      <c r="LRW91" s="94"/>
      <c r="LRX91" s="94"/>
      <c r="LRY91" s="94"/>
      <c r="LRZ91" s="94"/>
      <c r="LSA91" s="94"/>
      <c r="LSB91" s="94"/>
      <c r="LSC91" s="94"/>
      <c r="LSD91" s="94"/>
      <c r="LSE91" s="94"/>
      <c r="LSF91" s="94"/>
      <c r="LSG91" s="94"/>
      <c r="LSH91" s="94"/>
      <c r="LSI91" s="94"/>
      <c r="LSJ91" s="94"/>
      <c r="LSK91" s="94"/>
      <c r="LSL91" s="94"/>
      <c r="LSM91" s="94"/>
      <c r="LSN91" s="94"/>
      <c r="LSO91" s="94"/>
      <c r="LSP91" s="94"/>
      <c r="LSQ91" s="94"/>
      <c r="LSR91" s="94"/>
      <c r="LSS91" s="94"/>
      <c r="LST91" s="94"/>
      <c r="LSU91" s="94"/>
      <c r="LSV91" s="94"/>
      <c r="LSW91" s="94"/>
      <c r="LSX91" s="94"/>
      <c r="LSY91" s="94"/>
      <c r="LSZ91" s="94"/>
      <c r="LTA91" s="94"/>
      <c r="LTB91" s="94"/>
      <c r="LTC91" s="94"/>
      <c r="LTD91" s="94"/>
      <c r="LTE91" s="94"/>
      <c r="LTF91" s="94"/>
      <c r="LTG91" s="94"/>
      <c r="LTH91" s="94"/>
      <c r="LTI91" s="94"/>
      <c r="LTJ91" s="94"/>
      <c r="LTK91" s="94"/>
      <c r="LTL91" s="94"/>
      <c r="LTM91" s="94"/>
      <c r="LTN91" s="94"/>
      <c r="LTO91" s="94"/>
      <c r="LTP91" s="94"/>
      <c r="LTQ91" s="94"/>
      <c r="LTR91" s="94"/>
      <c r="LTS91" s="94"/>
      <c r="LTT91" s="94"/>
      <c r="LTU91" s="94"/>
      <c r="LTV91" s="94"/>
      <c r="LTW91" s="94"/>
      <c r="LTX91" s="94"/>
      <c r="LTY91" s="94"/>
      <c r="LTZ91" s="94"/>
      <c r="LUA91" s="94"/>
      <c r="LUB91" s="94"/>
      <c r="LUC91" s="94"/>
      <c r="LUD91" s="94"/>
      <c r="LUE91" s="94"/>
      <c r="LUF91" s="94"/>
      <c r="LUG91" s="94"/>
      <c r="LUH91" s="94"/>
      <c r="LUI91" s="94"/>
      <c r="LUJ91" s="94"/>
      <c r="LUK91" s="94"/>
      <c r="LUL91" s="94"/>
      <c r="LUM91" s="94"/>
      <c r="LUN91" s="94"/>
      <c r="LUO91" s="94"/>
      <c r="LUP91" s="94"/>
      <c r="LUQ91" s="94"/>
      <c r="LUR91" s="94"/>
      <c r="LUS91" s="94"/>
      <c r="LUT91" s="94"/>
      <c r="LUU91" s="94"/>
      <c r="LUV91" s="94"/>
      <c r="LUW91" s="94"/>
      <c r="LUX91" s="94"/>
      <c r="LUY91" s="94"/>
      <c r="LUZ91" s="94"/>
      <c r="LVA91" s="94"/>
      <c r="LVB91" s="94"/>
      <c r="LVC91" s="94"/>
      <c r="LVD91" s="94"/>
      <c r="LVE91" s="94"/>
      <c r="LVF91" s="94"/>
      <c r="LVG91" s="94"/>
      <c r="LVH91" s="94"/>
      <c r="LVI91" s="94"/>
      <c r="LVJ91" s="94"/>
      <c r="LVK91" s="94"/>
      <c r="LVL91" s="94"/>
      <c r="LVM91" s="94"/>
      <c r="LVN91" s="94"/>
      <c r="LVO91" s="94"/>
      <c r="LVP91" s="94"/>
      <c r="LVQ91" s="94"/>
      <c r="LVR91" s="94"/>
      <c r="LVS91" s="94"/>
      <c r="LVT91" s="94"/>
      <c r="LVU91" s="94"/>
      <c r="LVV91" s="94"/>
      <c r="LVW91" s="94"/>
      <c r="LVX91" s="94"/>
      <c r="LVY91" s="94"/>
      <c r="LVZ91" s="94"/>
      <c r="LWA91" s="94"/>
      <c r="LWB91" s="94"/>
      <c r="LWC91" s="94"/>
      <c r="LWD91" s="94"/>
      <c r="LWE91" s="94"/>
      <c r="LWF91" s="94"/>
      <c r="LWG91" s="94"/>
      <c r="LWH91" s="94"/>
      <c r="LWI91" s="94"/>
      <c r="LWJ91" s="94"/>
      <c r="LWK91" s="94"/>
      <c r="LWL91" s="94"/>
      <c r="LWM91" s="94"/>
      <c r="LWN91" s="94"/>
      <c r="LWO91" s="94"/>
      <c r="LWP91" s="94"/>
      <c r="LWQ91" s="94"/>
      <c r="LWR91" s="94"/>
      <c r="LWS91" s="94"/>
      <c r="LWT91" s="94"/>
      <c r="LWU91" s="94"/>
      <c r="LWV91" s="94"/>
      <c r="LWW91" s="94"/>
      <c r="LWX91" s="94"/>
      <c r="LWY91" s="94"/>
      <c r="LWZ91" s="94"/>
      <c r="LXA91" s="94"/>
      <c r="LXB91" s="94"/>
      <c r="LXC91" s="94"/>
      <c r="LXD91" s="94"/>
      <c r="LXE91" s="94"/>
      <c r="LXF91" s="94"/>
      <c r="LXG91" s="94"/>
      <c r="LXH91" s="94"/>
      <c r="LXI91" s="94"/>
      <c r="LXJ91" s="94"/>
      <c r="LXK91" s="94"/>
      <c r="LXL91" s="94"/>
      <c r="LXM91" s="94"/>
      <c r="LXN91" s="94"/>
      <c r="LXO91" s="94"/>
      <c r="LXP91" s="94"/>
      <c r="LXQ91" s="94"/>
      <c r="LXR91" s="94"/>
      <c r="LXS91" s="94"/>
      <c r="LXT91" s="94"/>
      <c r="LXU91" s="94"/>
      <c r="LXV91" s="94"/>
      <c r="LXW91" s="94"/>
      <c r="LXX91" s="94"/>
      <c r="LXY91" s="94"/>
      <c r="LXZ91" s="94"/>
      <c r="LYA91" s="94"/>
      <c r="LYB91" s="94"/>
      <c r="LYC91" s="94"/>
      <c r="LYD91" s="94"/>
      <c r="LYE91" s="94"/>
      <c r="LYF91" s="94"/>
      <c r="LYG91" s="94"/>
      <c r="LYH91" s="94"/>
      <c r="LYI91" s="94"/>
      <c r="LYJ91" s="94"/>
      <c r="LYK91" s="94"/>
      <c r="LYL91" s="94"/>
      <c r="LYM91" s="94"/>
      <c r="LYN91" s="94"/>
      <c r="LYO91" s="94"/>
      <c r="LYP91" s="94"/>
      <c r="LYQ91" s="94"/>
      <c r="LYR91" s="94"/>
      <c r="LYS91" s="94"/>
      <c r="LYT91" s="94"/>
      <c r="LYU91" s="94"/>
      <c r="LYV91" s="94"/>
      <c r="LYW91" s="94"/>
      <c r="LYX91" s="94"/>
      <c r="LYY91" s="94"/>
      <c r="LYZ91" s="94"/>
      <c r="LZA91" s="94"/>
      <c r="LZB91" s="94"/>
      <c r="LZC91" s="94"/>
      <c r="LZD91" s="94"/>
      <c r="LZE91" s="94"/>
      <c r="LZF91" s="94"/>
      <c r="LZG91" s="94"/>
      <c r="LZH91" s="94"/>
      <c r="LZI91" s="94"/>
      <c r="LZJ91" s="94"/>
      <c r="LZK91" s="94"/>
      <c r="LZL91" s="94"/>
      <c r="LZM91" s="94"/>
      <c r="LZN91" s="94"/>
      <c r="LZO91" s="94"/>
      <c r="LZP91" s="94"/>
      <c r="LZQ91" s="94"/>
      <c r="LZR91" s="94"/>
      <c r="LZS91" s="94"/>
      <c r="LZT91" s="94"/>
      <c r="LZU91" s="94"/>
      <c r="LZV91" s="94"/>
      <c r="LZW91" s="94"/>
      <c r="LZX91" s="94"/>
      <c r="LZY91" s="94"/>
      <c r="LZZ91" s="94"/>
      <c r="MAA91" s="94"/>
      <c r="MAB91" s="94"/>
      <c r="MAC91" s="94"/>
      <c r="MAD91" s="94"/>
      <c r="MAE91" s="94"/>
      <c r="MAF91" s="94"/>
      <c r="MAG91" s="94"/>
      <c r="MAH91" s="94"/>
      <c r="MAI91" s="94"/>
      <c r="MAJ91" s="94"/>
      <c r="MAK91" s="94"/>
      <c r="MAL91" s="94"/>
      <c r="MAM91" s="94"/>
      <c r="MAN91" s="94"/>
      <c r="MAO91" s="94"/>
      <c r="MAP91" s="94"/>
      <c r="MAQ91" s="94"/>
      <c r="MAR91" s="94"/>
      <c r="MAS91" s="94"/>
      <c r="MAT91" s="94"/>
      <c r="MAU91" s="94"/>
      <c r="MAV91" s="94"/>
      <c r="MAW91" s="94"/>
      <c r="MAX91" s="94"/>
      <c r="MAY91" s="94"/>
      <c r="MAZ91" s="94"/>
      <c r="MBA91" s="94"/>
      <c r="MBB91" s="94"/>
      <c r="MBC91" s="94"/>
      <c r="MBD91" s="94"/>
      <c r="MBE91" s="94"/>
      <c r="MBF91" s="94"/>
      <c r="MBG91" s="94"/>
      <c r="MBH91" s="94"/>
      <c r="MBI91" s="94"/>
      <c r="MBJ91" s="94"/>
      <c r="MBK91" s="94"/>
      <c r="MBL91" s="94"/>
      <c r="MBM91" s="94"/>
      <c r="MBN91" s="94"/>
      <c r="MBO91" s="94"/>
      <c r="MBP91" s="94"/>
      <c r="MBQ91" s="94"/>
      <c r="MBR91" s="94"/>
      <c r="MBS91" s="94"/>
      <c r="MBT91" s="94"/>
      <c r="MBU91" s="94"/>
      <c r="MBV91" s="94"/>
      <c r="MBW91" s="94"/>
      <c r="MBX91" s="94"/>
      <c r="MBY91" s="94"/>
      <c r="MBZ91" s="94"/>
      <c r="MCA91" s="94"/>
      <c r="MCB91" s="94"/>
      <c r="MCC91" s="94"/>
      <c r="MCD91" s="94"/>
      <c r="MCE91" s="94"/>
      <c r="MCF91" s="94"/>
      <c r="MCG91" s="94"/>
      <c r="MCH91" s="94"/>
      <c r="MCI91" s="94"/>
      <c r="MCJ91" s="94"/>
      <c r="MCK91" s="94"/>
      <c r="MCL91" s="94"/>
      <c r="MCM91" s="94"/>
      <c r="MCN91" s="94"/>
      <c r="MCO91" s="94"/>
      <c r="MCP91" s="94"/>
      <c r="MCQ91" s="94"/>
      <c r="MCR91" s="94"/>
      <c r="MCS91" s="94"/>
      <c r="MCT91" s="94"/>
      <c r="MCU91" s="94"/>
      <c r="MCV91" s="94"/>
      <c r="MCW91" s="94"/>
      <c r="MCX91" s="94"/>
      <c r="MCY91" s="94"/>
      <c r="MCZ91" s="94"/>
      <c r="MDA91" s="94"/>
      <c r="MDB91" s="94"/>
      <c r="MDC91" s="94"/>
      <c r="MDD91" s="94"/>
      <c r="MDE91" s="94"/>
      <c r="MDF91" s="94"/>
      <c r="MDG91" s="94"/>
      <c r="MDH91" s="94"/>
      <c r="MDI91" s="94"/>
      <c r="MDJ91" s="94"/>
      <c r="MDK91" s="94"/>
      <c r="MDL91" s="94"/>
      <c r="MDM91" s="94"/>
      <c r="MDN91" s="94"/>
      <c r="MDO91" s="94"/>
      <c r="MDP91" s="94"/>
      <c r="MDQ91" s="94"/>
      <c r="MDR91" s="94"/>
      <c r="MDS91" s="94"/>
      <c r="MDT91" s="94"/>
      <c r="MDU91" s="94"/>
      <c r="MDV91" s="94"/>
      <c r="MDW91" s="94"/>
      <c r="MDX91" s="94"/>
      <c r="MDY91" s="94"/>
      <c r="MDZ91" s="94"/>
      <c r="MEA91" s="94"/>
      <c r="MEB91" s="94"/>
      <c r="MEC91" s="94"/>
      <c r="MED91" s="94"/>
      <c r="MEE91" s="94"/>
      <c r="MEF91" s="94"/>
      <c r="MEG91" s="94"/>
      <c r="MEH91" s="94"/>
      <c r="MEI91" s="94"/>
      <c r="MEJ91" s="94"/>
      <c r="MEK91" s="94"/>
      <c r="MEL91" s="94"/>
      <c r="MEM91" s="94"/>
      <c r="MEN91" s="94"/>
      <c r="MEO91" s="94"/>
      <c r="MEP91" s="94"/>
      <c r="MEQ91" s="94"/>
      <c r="MER91" s="94"/>
      <c r="MES91" s="94"/>
      <c r="MET91" s="94"/>
      <c r="MEU91" s="94"/>
      <c r="MEV91" s="94"/>
      <c r="MEW91" s="94"/>
      <c r="MEX91" s="94"/>
      <c r="MEY91" s="94"/>
      <c r="MEZ91" s="94"/>
      <c r="MFA91" s="94"/>
      <c r="MFB91" s="94"/>
      <c r="MFC91" s="94"/>
      <c r="MFD91" s="94"/>
      <c r="MFE91" s="94"/>
      <c r="MFF91" s="94"/>
      <c r="MFG91" s="94"/>
      <c r="MFH91" s="94"/>
      <c r="MFI91" s="94"/>
      <c r="MFJ91" s="94"/>
      <c r="MFK91" s="94"/>
      <c r="MFL91" s="94"/>
      <c r="MFM91" s="94"/>
      <c r="MFN91" s="94"/>
      <c r="MFO91" s="94"/>
      <c r="MFP91" s="94"/>
      <c r="MFQ91" s="94"/>
      <c r="MFR91" s="94"/>
      <c r="MFS91" s="94"/>
      <c r="MFT91" s="94"/>
      <c r="MFU91" s="94"/>
      <c r="MFV91" s="94"/>
      <c r="MFW91" s="94"/>
      <c r="MFX91" s="94"/>
      <c r="MFY91" s="94"/>
      <c r="MFZ91" s="94"/>
      <c r="MGA91" s="94"/>
      <c r="MGB91" s="94"/>
      <c r="MGC91" s="94"/>
      <c r="MGD91" s="94"/>
      <c r="MGE91" s="94"/>
      <c r="MGF91" s="94"/>
      <c r="MGG91" s="94"/>
      <c r="MGH91" s="94"/>
      <c r="MGI91" s="94"/>
      <c r="MGJ91" s="94"/>
      <c r="MGK91" s="94"/>
      <c r="MGL91" s="94"/>
      <c r="MGM91" s="94"/>
      <c r="MGN91" s="94"/>
      <c r="MGO91" s="94"/>
      <c r="MGP91" s="94"/>
      <c r="MGQ91" s="94"/>
      <c r="MGR91" s="94"/>
      <c r="MGS91" s="94"/>
      <c r="MGT91" s="94"/>
      <c r="MGU91" s="94"/>
      <c r="MGV91" s="94"/>
      <c r="MGW91" s="94"/>
      <c r="MGX91" s="94"/>
      <c r="MGY91" s="94"/>
      <c r="MGZ91" s="94"/>
      <c r="MHA91" s="94"/>
      <c r="MHB91" s="94"/>
      <c r="MHC91" s="94"/>
      <c r="MHD91" s="94"/>
      <c r="MHE91" s="94"/>
      <c r="MHF91" s="94"/>
      <c r="MHG91" s="94"/>
      <c r="MHH91" s="94"/>
      <c r="MHI91" s="94"/>
      <c r="MHJ91" s="94"/>
      <c r="MHK91" s="94"/>
      <c r="MHL91" s="94"/>
      <c r="MHM91" s="94"/>
      <c r="MHN91" s="94"/>
      <c r="MHO91" s="94"/>
      <c r="MHP91" s="94"/>
      <c r="MHQ91" s="94"/>
      <c r="MHR91" s="94"/>
      <c r="MHS91" s="94"/>
      <c r="MHT91" s="94"/>
      <c r="MHU91" s="94"/>
      <c r="MHV91" s="94"/>
      <c r="MHW91" s="94"/>
      <c r="MHX91" s="94"/>
      <c r="MHY91" s="94"/>
      <c r="MHZ91" s="94"/>
      <c r="MIA91" s="94"/>
      <c r="MIB91" s="94"/>
      <c r="MIC91" s="94"/>
      <c r="MID91" s="94"/>
      <c r="MIE91" s="94"/>
      <c r="MIF91" s="94"/>
      <c r="MIG91" s="94"/>
      <c r="MIH91" s="94"/>
      <c r="MII91" s="94"/>
      <c r="MIJ91" s="94"/>
      <c r="MIK91" s="94"/>
      <c r="MIL91" s="94"/>
      <c r="MIM91" s="94"/>
      <c r="MIN91" s="94"/>
      <c r="MIO91" s="94"/>
      <c r="MIP91" s="94"/>
      <c r="MIQ91" s="94"/>
      <c r="MIR91" s="94"/>
      <c r="MIS91" s="94"/>
      <c r="MIT91" s="94"/>
      <c r="MIU91" s="94"/>
      <c r="MIV91" s="94"/>
      <c r="MIW91" s="94"/>
      <c r="MIX91" s="94"/>
      <c r="MIY91" s="94"/>
      <c r="MIZ91" s="94"/>
      <c r="MJA91" s="94"/>
      <c r="MJB91" s="94"/>
      <c r="MJC91" s="94"/>
      <c r="MJD91" s="94"/>
      <c r="MJE91" s="94"/>
      <c r="MJF91" s="94"/>
      <c r="MJG91" s="94"/>
      <c r="MJH91" s="94"/>
      <c r="MJI91" s="94"/>
      <c r="MJJ91" s="94"/>
      <c r="MJK91" s="94"/>
      <c r="MJL91" s="94"/>
      <c r="MJM91" s="94"/>
      <c r="MJN91" s="94"/>
      <c r="MJO91" s="94"/>
      <c r="MJP91" s="94"/>
      <c r="MJQ91" s="94"/>
      <c r="MJR91" s="94"/>
      <c r="MJS91" s="94"/>
      <c r="MJT91" s="94"/>
      <c r="MJU91" s="94"/>
      <c r="MJV91" s="94"/>
      <c r="MJW91" s="94"/>
      <c r="MJX91" s="94"/>
      <c r="MJY91" s="94"/>
      <c r="MJZ91" s="94"/>
      <c r="MKA91" s="94"/>
      <c r="MKB91" s="94"/>
      <c r="MKC91" s="94"/>
      <c r="MKD91" s="94"/>
      <c r="MKE91" s="94"/>
      <c r="MKF91" s="94"/>
      <c r="MKG91" s="94"/>
      <c r="MKH91" s="94"/>
      <c r="MKI91" s="94"/>
      <c r="MKJ91" s="94"/>
      <c r="MKK91" s="94"/>
      <c r="MKL91" s="94"/>
      <c r="MKM91" s="94"/>
      <c r="MKN91" s="94"/>
      <c r="MKO91" s="94"/>
      <c r="MKP91" s="94"/>
      <c r="MKQ91" s="94"/>
      <c r="MKR91" s="94"/>
      <c r="MKS91" s="94"/>
      <c r="MKT91" s="94"/>
      <c r="MKU91" s="94"/>
      <c r="MKV91" s="94"/>
      <c r="MKW91" s="94"/>
      <c r="MKX91" s="94"/>
      <c r="MKY91" s="94"/>
      <c r="MKZ91" s="94"/>
      <c r="MLA91" s="94"/>
      <c r="MLB91" s="94"/>
      <c r="MLC91" s="94"/>
      <c r="MLD91" s="94"/>
      <c r="MLE91" s="94"/>
      <c r="MLF91" s="94"/>
      <c r="MLG91" s="94"/>
      <c r="MLH91" s="94"/>
      <c r="MLI91" s="94"/>
      <c r="MLJ91" s="94"/>
      <c r="MLK91" s="94"/>
      <c r="MLL91" s="94"/>
      <c r="MLM91" s="94"/>
      <c r="MLN91" s="94"/>
      <c r="MLO91" s="94"/>
      <c r="MLP91" s="94"/>
      <c r="MLQ91" s="94"/>
      <c r="MLR91" s="94"/>
      <c r="MLS91" s="94"/>
      <c r="MLT91" s="94"/>
      <c r="MLU91" s="94"/>
      <c r="MLV91" s="94"/>
      <c r="MLW91" s="94"/>
      <c r="MLX91" s="94"/>
      <c r="MLY91" s="94"/>
      <c r="MLZ91" s="94"/>
      <c r="MMA91" s="94"/>
      <c r="MMB91" s="94"/>
      <c r="MMC91" s="94"/>
      <c r="MMD91" s="94"/>
      <c r="MME91" s="94"/>
      <c r="MMF91" s="94"/>
      <c r="MMG91" s="94"/>
      <c r="MMH91" s="94"/>
      <c r="MMI91" s="94"/>
      <c r="MMJ91" s="94"/>
      <c r="MMK91" s="94"/>
      <c r="MML91" s="94"/>
      <c r="MMM91" s="94"/>
      <c r="MMN91" s="94"/>
      <c r="MMO91" s="94"/>
      <c r="MMP91" s="94"/>
      <c r="MMQ91" s="94"/>
      <c r="MMR91" s="94"/>
      <c r="MMS91" s="94"/>
      <c r="MMT91" s="94"/>
      <c r="MMU91" s="94"/>
      <c r="MMV91" s="94"/>
      <c r="MMW91" s="94"/>
      <c r="MMX91" s="94"/>
      <c r="MMY91" s="94"/>
      <c r="MMZ91" s="94"/>
      <c r="MNA91" s="94"/>
      <c r="MNB91" s="94"/>
      <c r="MNC91" s="94"/>
      <c r="MND91" s="94"/>
      <c r="MNE91" s="94"/>
      <c r="MNF91" s="94"/>
      <c r="MNG91" s="94"/>
      <c r="MNH91" s="94"/>
      <c r="MNI91" s="94"/>
      <c r="MNJ91" s="94"/>
      <c r="MNK91" s="94"/>
      <c r="MNL91" s="94"/>
      <c r="MNM91" s="94"/>
      <c r="MNN91" s="94"/>
      <c r="MNO91" s="94"/>
      <c r="MNP91" s="94"/>
      <c r="MNQ91" s="94"/>
      <c r="MNR91" s="94"/>
      <c r="MNS91" s="94"/>
      <c r="MNT91" s="94"/>
      <c r="MNU91" s="94"/>
      <c r="MNV91" s="94"/>
      <c r="MNW91" s="94"/>
      <c r="MNX91" s="94"/>
      <c r="MNY91" s="94"/>
      <c r="MNZ91" s="94"/>
      <c r="MOA91" s="94"/>
      <c r="MOB91" s="94"/>
      <c r="MOC91" s="94"/>
      <c r="MOD91" s="94"/>
      <c r="MOE91" s="94"/>
      <c r="MOF91" s="94"/>
      <c r="MOG91" s="94"/>
      <c r="MOH91" s="94"/>
      <c r="MOI91" s="94"/>
      <c r="MOJ91" s="94"/>
      <c r="MOK91" s="94"/>
      <c r="MOL91" s="94"/>
      <c r="MOM91" s="94"/>
      <c r="MON91" s="94"/>
      <c r="MOO91" s="94"/>
      <c r="MOP91" s="94"/>
      <c r="MOQ91" s="94"/>
      <c r="MOR91" s="94"/>
      <c r="MOS91" s="94"/>
      <c r="MOT91" s="94"/>
      <c r="MOU91" s="94"/>
      <c r="MOV91" s="94"/>
      <c r="MOW91" s="94"/>
      <c r="MOX91" s="94"/>
      <c r="MOY91" s="94"/>
      <c r="MOZ91" s="94"/>
      <c r="MPA91" s="94"/>
      <c r="MPB91" s="94"/>
      <c r="MPC91" s="94"/>
      <c r="MPD91" s="94"/>
      <c r="MPE91" s="94"/>
      <c r="MPF91" s="94"/>
      <c r="MPG91" s="94"/>
      <c r="MPH91" s="94"/>
      <c r="MPI91" s="94"/>
      <c r="MPJ91" s="94"/>
      <c r="MPK91" s="94"/>
      <c r="MPL91" s="94"/>
      <c r="MPM91" s="94"/>
      <c r="MPN91" s="94"/>
      <c r="MPO91" s="94"/>
      <c r="MPP91" s="94"/>
      <c r="MPQ91" s="94"/>
      <c r="MPR91" s="94"/>
      <c r="MPS91" s="94"/>
      <c r="MPT91" s="94"/>
      <c r="MPU91" s="94"/>
      <c r="MPV91" s="94"/>
      <c r="MPW91" s="94"/>
      <c r="MPX91" s="94"/>
      <c r="MPY91" s="94"/>
      <c r="MPZ91" s="94"/>
      <c r="MQA91" s="94"/>
      <c r="MQB91" s="94"/>
      <c r="MQC91" s="94"/>
      <c r="MQD91" s="94"/>
      <c r="MQE91" s="94"/>
      <c r="MQF91" s="94"/>
      <c r="MQG91" s="94"/>
      <c r="MQH91" s="94"/>
      <c r="MQI91" s="94"/>
      <c r="MQJ91" s="94"/>
      <c r="MQK91" s="94"/>
      <c r="MQL91" s="94"/>
      <c r="MQM91" s="94"/>
      <c r="MQN91" s="94"/>
      <c r="MQO91" s="94"/>
      <c r="MQP91" s="94"/>
      <c r="MQQ91" s="94"/>
      <c r="MQR91" s="94"/>
      <c r="MQS91" s="94"/>
      <c r="MQT91" s="94"/>
      <c r="MQU91" s="94"/>
      <c r="MQV91" s="94"/>
      <c r="MQW91" s="94"/>
      <c r="MQX91" s="94"/>
      <c r="MQY91" s="94"/>
      <c r="MQZ91" s="94"/>
      <c r="MRA91" s="94"/>
      <c r="MRB91" s="94"/>
      <c r="MRC91" s="94"/>
      <c r="MRD91" s="94"/>
      <c r="MRE91" s="94"/>
      <c r="MRF91" s="94"/>
      <c r="MRG91" s="94"/>
      <c r="MRH91" s="94"/>
      <c r="MRI91" s="94"/>
      <c r="MRJ91" s="94"/>
      <c r="MRK91" s="94"/>
      <c r="MRL91" s="94"/>
      <c r="MRM91" s="94"/>
      <c r="MRN91" s="94"/>
      <c r="MRO91" s="94"/>
      <c r="MRP91" s="94"/>
      <c r="MRQ91" s="94"/>
      <c r="MRR91" s="94"/>
      <c r="MRS91" s="94"/>
      <c r="MRT91" s="94"/>
      <c r="MRU91" s="94"/>
      <c r="MRV91" s="94"/>
      <c r="MRW91" s="94"/>
      <c r="MRX91" s="94"/>
      <c r="MRY91" s="94"/>
      <c r="MRZ91" s="94"/>
      <c r="MSA91" s="94"/>
      <c r="MSB91" s="94"/>
      <c r="MSC91" s="94"/>
      <c r="MSD91" s="94"/>
      <c r="MSE91" s="94"/>
      <c r="MSF91" s="94"/>
      <c r="MSG91" s="94"/>
      <c r="MSH91" s="94"/>
      <c r="MSI91" s="94"/>
      <c r="MSJ91" s="94"/>
      <c r="MSK91" s="94"/>
      <c r="MSL91" s="94"/>
      <c r="MSM91" s="94"/>
      <c r="MSN91" s="94"/>
      <c r="MSO91" s="94"/>
      <c r="MSP91" s="94"/>
      <c r="MSQ91" s="94"/>
      <c r="MSR91" s="94"/>
      <c r="MSS91" s="94"/>
      <c r="MST91" s="94"/>
      <c r="MSU91" s="94"/>
      <c r="MSV91" s="94"/>
      <c r="MSW91" s="94"/>
      <c r="MSX91" s="94"/>
      <c r="MSY91" s="94"/>
      <c r="MSZ91" s="94"/>
      <c r="MTA91" s="94"/>
      <c r="MTB91" s="94"/>
      <c r="MTC91" s="94"/>
      <c r="MTD91" s="94"/>
      <c r="MTE91" s="94"/>
      <c r="MTF91" s="94"/>
      <c r="MTG91" s="94"/>
      <c r="MTH91" s="94"/>
      <c r="MTI91" s="94"/>
      <c r="MTJ91" s="94"/>
      <c r="MTK91" s="94"/>
      <c r="MTL91" s="94"/>
      <c r="MTM91" s="94"/>
      <c r="MTN91" s="94"/>
      <c r="MTO91" s="94"/>
      <c r="MTP91" s="94"/>
      <c r="MTQ91" s="94"/>
      <c r="MTR91" s="94"/>
      <c r="MTS91" s="94"/>
      <c r="MTT91" s="94"/>
      <c r="MTU91" s="94"/>
      <c r="MTV91" s="94"/>
      <c r="MTW91" s="94"/>
      <c r="MTX91" s="94"/>
      <c r="MTY91" s="94"/>
      <c r="MTZ91" s="94"/>
      <c r="MUA91" s="94"/>
      <c r="MUB91" s="94"/>
      <c r="MUC91" s="94"/>
      <c r="MUD91" s="94"/>
      <c r="MUE91" s="94"/>
      <c r="MUF91" s="94"/>
      <c r="MUG91" s="94"/>
      <c r="MUH91" s="94"/>
      <c r="MUI91" s="94"/>
      <c r="MUJ91" s="94"/>
      <c r="MUK91" s="94"/>
      <c r="MUL91" s="94"/>
      <c r="MUM91" s="94"/>
      <c r="MUN91" s="94"/>
      <c r="MUO91" s="94"/>
      <c r="MUP91" s="94"/>
      <c r="MUQ91" s="94"/>
      <c r="MUR91" s="94"/>
      <c r="MUS91" s="94"/>
      <c r="MUT91" s="94"/>
      <c r="MUU91" s="94"/>
      <c r="MUV91" s="94"/>
      <c r="MUW91" s="94"/>
      <c r="MUX91" s="94"/>
      <c r="MUY91" s="94"/>
      <c r="MUZ91" s="94"/>
      <c r="MVA91" s="94"/>
      <c r="MVB91" s="94"/>
      <c r="MVC91" s="94"/>
      <c r="MVD91" s="94"/>
      <c r="MVE91" s="94"/>
      <c r="MVF91" s="94"/>
      <c r="MVG91" s="94"/>
      <c r="MVH91" s="94"/>
      <c r="MVI91" s="94"/>
      <c r="MVJ91" s="94"/>
      <c r="MVK91" s="94"/>
      <c r="MVL91" s="94"/>
      <c r="MVM91" s="94"/>
      <c r="MVN91" s="94"/>
      <c r="MVO91" s="94"/>
      <c r="MVP91" s="94"/>
      <c r="MVQ91" s="94"/>
      <c r="MVR91" s="94"/>
      <c r="MVS91" s="94"/>
      <c r="MVT91" s="94"/>
      <c r="MVU91" s="94"/>
      <c r="MVV91" s="94"/>
      <c r="MVW91" s="94"/>
      <c r="MVX91" s="94"/>
      <c r="MVY91" s="94"/>
      <c r="MVZ91" s="94"/>
      <c r="MWA91" s="94"/>
      <c r="MWB91" s="94"/>
      <c r="MWC91" s="94"/>
      <c r="MWD91" s="94"/>
      <c r="MWE91" s="94"/>
      <c r="MWF91" s="94"/>
      <c r="MWG91" s="94"/>
      <c r="MWH91" s="94"/>
      <c r="MWI91" s="94"/>
      <c r="MWJ91" s="94"/>
      <c r="MWK91" s="94"/>
      <c r="MWL91" s="94"/>
      <c r="MWM91" s="94"/>
      <c r="MWN91" s="94"/>
      <c r="MWO91" s="94"/>
      <c r="MWP91" s="94"/>
      <c r="MWQ91" s="94"/>
      <c r="MWR91" s="94"/>
      <c r="MWS91" s="94"/>
      <c r="MWT91" s="94"/>
      <c r="MWU91" s="94"/>
      <c r="MWV91" s="94"/>
      <c r="MWW91" s="94"/>
      <c r="MWX91" s="94"/>
      <c r="MWY91" s="94"/>
      <c r="MWZ91" s="94"/>
      <c r="MXA91" s="94"/>
      <c r="MXB91" s="94"/>
      <c r="MXC91" s="94"/>
      <c r="MXD91" s="94"/>
      <c r="MXE91" s="94"/>
      <c r="MXF91" s="94"/>
      <c r="MXG91" s="94"/>
      <c r="MXH91" s="94"/>
      <c r="MXI91" s="94"/>
      <c r="MXJ91" s="94"/>
      <c r="MXK91" s="94"/>
      <c r="MXL91" s="94"/>
      <c r="MXM91" s="94"/>
      <c r="MXN91" s="94"/>
      <c r="MXO91" s="94"/>
      <c r="MXP91" s="94"/>
      <c r="MXQ91" s="94"/>
      <c r="MXR91" s="94"/>
      <c r="MXS91" s="94"/>
      <c r="MXT91" s="94"/>
      <c r="MXU91" s="94"/>
      <c r="MXV91" s="94"/>
      <c r="MXW91" s="94"/>
      <c r="MXX91" s="94"/>
      <c r="MXY91" s="94"/>
      <c r="MXZ91" s="94"/>
      <c r="MYA91" s="94"/>
      <c r="MYB91" s="94"/>
      <c r="MYC91" s="94"/>
      <c r="MYD91" s="94"/>
      <c r="MYE91" s="94"/>
      <c r="MYF91" s="94"/>
      <c r="MYG91" s="94"/>
      <c r="MYH91" s="94"/>
      <c r="MYI91" s="94"/>
      <c r="MYJ91" s="94"/>
      <c r="MYK91" s="94"/>
      <c r="MYL91" s="94"/>
      <c r="MYM91" s="94"/>
      <c r="MYN91" s="94"/>
      <c r="MYO91" s="94"/>
      <c r="MYP91" s="94"/>
      <c r="MYQ91" s="94"/>
      <c r="MYR91" s="94"/>
      <c r="MYS91" s="94"/>
      <c r="MYT91" s="94"/>
      <c r="MYU91" s="94"/>
      <c r="MYV91" s="94"/>
      <c r="MYW91" s="94"/>
      <c r="MYX91" s="94"/>
      <c r="MYY91" s="94"/>
      <c r="MYZ91" s="94"/>
      <c r="MZA91" s="94"/>
      <c r="MZB91" s="94"/>
      <c r="MZC91" s="94"/>
      <c r="MZD91" s="94"/>
      <c r="MZE91" s="94"/>
      <c r="MZF91" s="94"/>
      <c r="MZG91" s="94"/>
      <c r="MZH91" s="94"/>
      <c r="MZI91" s="94"/>
      <c r="MZJ91" s="94"/>
      <c r="MZK91" s="94"/>
      <c r="MZL91" s="94"/>
      <c r="MZM91" s="94"/>
      <c r="MZN91" s="94"/>
      <c r="MZO91" s="94"/>
      <c r="MZP91" s="94"/>
      <c r="MZQ91" s="94"/>
      <c r="MZR91" s="94"/>
      <c r="MZS91" s="94"/>
      <c r="MZT91" s="94"/>
      <c r="MZU91" s="94"/>
      <c r="MZV91" s="94"/>
      <c r="MZW91" s="94"/>
      <c r="MZX91" s="94"/>
      <c r="MZY91" s="94"/>
      <c r="MZZ91" s="94"/>
      <c r="NAA91" s="94"/>
      <c r="NAB91" s="94"/>
      <c r="NAC91" s="94"/>
      <c r="NAD91" s="94"/>
      <c r="NAE91" s="94"/>
      <c r="NAF91" s="94"/>
      <c r="NAG91" s="94"/>
      <c r="NAH91" s="94"/>
      <c r="NAI91" s="94"/>
      <c r="NAJ91" s="94"/>
      <c r="NAK91" s="94"/>
      <c r="NAL91" s="94"/>
      <c r="NAM91" s="94"/>
      <c r="NAN91" s="94"/>
      <c r="NAO91" s="94"/>
      <c r="NAP91" s="94"/>
      <c r="NAQ91" s="94"/>
      <c r="NAR91" s="94"/>
      <c r="NAS91" s="94"/>
      <c r="NAT91" s="94"/>
      <c r="NAU91" s="94"/>
      <c r="NAV91" s="94"/>
      <c r="NAW91" s="94"/>
      <c r="NAX91" s="94"/>
      <c r="NAY91" s="94"/>
      <c r="NAZ91" s="94"/>
      <c r="NBA91" s="94"/>
      <c r="NBB91" s="94"/>
      <c r="NBC91" s="94"/>
      <c r="NBD91" s="94"/>
      <c r="NBE91" s="94"/>
      <c r="NBF91" s="94"/>
      <c r="NBG91" s="94"/>
      <c r="NBH91" s="94"/>
      <c r="NBI91" s="94"/>
      <c r="NBJ91" s="94"/>
      <c r="NBK91" s="94"/>
      <c r="NBL91" s="94"/>
      <c r="NBM91" s="94"/>
      <c r="NBN91" s="94"/>
      <c r="NBO91" s="94"/>
      <c r="NBP91" s="94"/>
      <c r="NBQ91" s="94"/>
      <c r="NBR91" s="94"/>
      <c r="NBS91" s="94"/>
      <c r="NBT91" s="94"/>
      <c r="NBU91" s="94"/>
      <c r="NBV91" s="94"/>
      <c r="NBW91" s="94"/>
      <c r="NBX91" s="94"/>
      <c r="NBY91" s="94"/>
      <c r="NBZ91" s="94"/>
      <c r="NCA91" s="94"/>
      <c r="NCB91" s="94"/>
      <c r="NCC91" s="94"/>
      <c r="NCD91" s="94"/>
      <c r="NCE91" s="94"/>
      <c r="NCF91" s="94"/>
      <c r="NCG91" s="94"/>
      <c r="NCH91" s="94"/>
      <c r="NCI91" s="94"/>
      <c r="NCJ91" s="94"/>
      <c r="NCK91" s="94"/>
      <c r="NCL91" s="94"/>
      <c r="NCM91" s="94"/>
      <c r="NCN91" s="94"/>
      <c r="NCO91" s="94"/>
      <c r="NCP91" s="94"/>
      <c r="NCQ91" s="94"/>
      <c r="NCR91" s="94"/>
      <c r="NCS91" s="94"/>
      <c r="NCT91" s="94"/>
      <c r="NCU91" s="94"/>
      <c r="NCV91" s="94"/>
      <c r="NCW91" s="94"/>
      <c r="NCX91" s="94"/>
      <c r="NCY91" s="94"/>
      <c r="NCZ91" s="94"/>
      <c r="NDA91" s="94"/>
      <c r="NDB91" s="94"/>
      <c r="NDC91" s="94"/>
      <c r="NDD91" s="94"/>
      <c r="NDE91" s="94"/>
      <c r="NDF91" s="94"/>
      <c r="NDG91" s="94"/>
      <c r="NDH91" s="94"/>
      <c r="NDI91" s="94"/>
      <c r="NDJ91" s="94"/>
      <c r="NDK91" s="94"/>
      <c r="NDL91" s="94"/>
      <c r="NDM91" s="94"/>
      <c r="NDN91" s="94"/>
      <c r="NDO91" s="94"/>
      <c r="NDP91" s="94"/>
      <c r="NDQ91" s="94"/>
      <c r="NDR91" s="94"/>
      <c r="NDS91" s="94"/>
      <c r="NDT91" s="94"/>
      <c r="NDU91" s="94"/>
      <c r="NDV91" s="94"/>
      <c r="NDW91" s="94"/>
      <c r="NDX91" s="94"/>
      <c r="NDY91" s="94"/>
      <c r="NDZ91" s="94"/>
      <c r="NEA91" s="94"/>
      <c r="NEB91" s="94"/>
      <c r="NEC91" s="94"/>
      <c r="NED91" s="94"/>
      <c r="NEE91" s="94"/>
      <c r="NEF91" s="94"/>
      <c r="NEG91" s="94"/>
      <c r="NEH91" s="94"/>
      <c r="NEI91" s="94"/>
      <c r="NEJ91" s="94"/>
      <c r="NEK91" s="94"/>
      <c r="NEL91" s="94"/>
      <c r="NEM91" s="94"/>
      <c r="NEN91" s="94"/>
      <c r="NEO91" s="94"/>
      <c r="NEP91" s="94"/>
      <c r="NEQ91" s="94"/>
      <c r="NER91" s="94"/>
      <c r="NES91" s="94"/>
      <c r="NET91" s="94"/>
      <c r="NEU91" s="94"/>
      <c r="NEV91" s="94"/>
      <c r="NEW91" s="94"/>
      <c r="NEX91" s="94"/>
      <c r="NEY91" s="94"/>
      <c r="NEZ91" s="94"/>
      <c r="NFA91" s="94"/>
      <c r="NFB91" s="94"/>
      <c r="NFC91" s="94"/>
      <c r="NFD91" s="94"/>
      <c r="NFE91" s="94"/>
      <c r="NFF91" s="94"/>
      <c r="NFG91" s="94"/>
      <c r="NFH91" s="94"/>
      <c r="NFI91" s="94"/>
      <c r="NFJ91" s="94"/>
      <c r="NFK91" s="94"/>
      <c r="NFL91" s="94"/>
      <c r="NFM91" s="94"/>
      <c r="NFN91" s="94"/>
      <c r="NFO91" s="94"/>
      <c r="NFP91" s="94"/>
      <c r="NFQ91" s="94"/>
      <c r="NFR91" s="94"/>
      <c r="NFS91" s="94"/>
      <c r="NFT91" s="94"/>
      <c r="NFU91" s="94"/>
      <c r="NFV91" s="94"/>
      <c r="NFW91" s="94"/>
      <c r="NFX91" s="94"/>
      <c r="NFY91" s="94"/>
      <c r="NFZ91" s="94"/>
      <c r="NGA91" s="94"/>
      <c r="NGB91" s="94"/>
      <c r="NGC91" s="94"/>
      <c r="NGD91" s="94"/>
      <c r="NGE91" s="94"/>
      <c r="NGF91" s="94"/>
      <c r="NGG91" s="94"/>
      <c r="NGH91" s="94"/>
      <c r="NGI91" s="94"/>
      <c r="NGJ91" s="94"/>
      <c r="NGK91" s="94"/>
      <c r="NGL91" s="94"/>
      <c r="NGM91" s="94"/>
      <c r="NGN91" s="94"/>
      <c r="NGO91" s="94"/>
      <c r="NGP91" s="94"/>
      <c r="NGQ91" s="94"/>
      <c r="NGR91" s="94"/>
      <c r="NGS91" s="94"/>
      <c r="NGT91" s="94"/>
      <c r="NGU91" s="94"/>
      <c r="NGV91" s="94"/>
      <c r="NGW91" s="94"/>
      <c r="NGX91" s="94"/>
      <c r="NGY91" s="94"/>
      <c r="NGZ91" s="94"/>
      <c r="NHA91" s="94"/>
      <c r="NHB91" s="94"/>
      <c r="NHC91" s="94"/>
      <c r="NHD91" s="94"/>
      <c r="NHE91" s="94"/>
      <c r="NHF91" s="94"/>
      <c r="NHG91" s="94"/>
      <c r="NHH91" s="94"/>
      <c r="NHI91" s="94"/>
      <c r="NHJ91" s="94"/>
      <c r="NHK91" s="94"/>
      <c r="NHL91" s="94"/>
      <c r="NHM91" s="94"/>
      <c r="NHN91" s="94"/>
      <c r="NHO91" s="94"/>
      <c r="NHP91" s="94"/>
      <c r="NHQ91" s="94"/>
      <c r="NHR91" s="94"/>
      <c r="NHS91" s="94"/>
      <c r="NHT91" s="94"/>
      <c r="NHU91" s="94"/>
      <c r="NHV91" s="94"/>
      <c r="NHW91" s="94"/>
      <c r="NHX91" s="94"/>
      <c r="NHY91" s="94"/>
      <c r="NHZ91" s="94"/>
      <c r="NIA91" s="94"/>
      <c r="NIB91" s="94"/>
      <c r="NIC91" s="94"/>
      <c r="NID91" s="94"/>
      <c r="NIE91" s="94"/>
      <c r="NIF91" s="94"/>
      <c r="NIG91" s="94"/>
      <c r="NIH91" s="94"/>
      <c r="NII91" s="94"/>
      <c r="NIJ91" s="94"/>
      <c r="NIK91" s="94"/>
      <c r="NIL91" s="94"/>
      <c r="NIM91" s="94"/>
      <c r="NIN91" s="94"/>
      <c r="NIO91" s="94"/>
      <c r="NIP91" s="94"/>
      <c r="NIQ91" s="94"/>
      <c r="NIR91" s="94"/>
      <c r="NIS91" s="94"/>
      <c r="NIT91" s="94"/>
      <c r="NIU91" s="94"/>
      <c r="NIV91" s="94"/>
      <c r="NIW91" s="94"/>
      <c r="NIX91" s="94"/>
      <c r="NIY91" s="94"/>
      <c r="NIZ91" s="94"/>
      <c r="NJA91" s="94"/>
      <c r="NJB91" s="94"/>
      <c r="NJC91" s="94"/>
      <c r="NJD91" s="94"/>
      <c r="NJE91" s="94"/>
      <c r="NJF91" s="94"/>
      <c r="NJG91" s="94"/>
      <c r="NJH91" s="94"/>
      <c r="NJI91" s="94"/>
      <c r="NJJ91" s="94"/>
      <c r="NJK91" s="94"/>
      <c r="NJL91" s="94"/>
      <c r="NJM91" s="94"/>
      <c r="NJN91" s="94"/>
      <c r="NJO91" s="94"/>
      <c r="NJP91" s="94"/>
      <c r="NJQ91" s="94"/>
      <c r="NJR91" s="94"/>
      <c r="NJS91" s="94"/>
      <c r="NJT91" s="94"/>
      <c r="NJU91" s="94"/>
      <c r="NJV91" s="94"/>
      <c r="NJW91" s="94"/>
      <c r="NJX91" s="94"/>
      <c r="NJY91" s="94"/>
      <c r="NJZ91" s="94"/>
      <c r="NKA91" s="94"/>
      <c r="NKB91" s="94"/>
      <c r="NKC91" s="94"/>
      <c r="NKD91" s="94"/>
      <c r="NKE91" s="94"/>
      <c r="NKF91" s="94"/>
      <c r="NKG91" s="94"/>
      <c r="NKH91" s="94"/>
      <c r="NKI91" s="94"/>
      <c r="NKJ91" s="94"/>
      <c r="NKK91" s="94"/>
      <c r="NKL91" s="94"/>
      <c r="NKM91" s="94"/>
      <c r="NKN91" s="94"/>
      <c r="NKO91" s="94"/>
      <c r="NKP91" s="94"/>
      <c r="NKQ91" s="94"/>
      <c r="NKR91" s="94"/>
      <c r="NKS91" s="94"/>
      <c r="NKT91" s="94"/>
      <c r="NKU91" s="94"/>
      <c r="NKV91" s="94"/>
      <c r="NKW91" s="94"/>
      <c r="NKX91" s="94"/>
      <c r="NKY91" s="94"/>
      <c r="NKZ91" s="94"/>
      <c r="NLA91" s="94"/>
      <c r="NLB91" s="94"/>
      <c r="NLC91" s="94"/>
      <c r="NLD91" s="94"/>
      <c r="NLE91" s="94"/>
      <c r="NLF91" s="94"/>
      <c r="NLG91" s="94"/>
      <c r="NLH91" s="94"/>
      <c r="NLI91" s="94"/>
      <c r="NLJ91" s="94"/>
      <c r="NLK91" s="94"/>
      <c r="NLL91" s="94"/>
      <c r="NLM91" s="94"/>
      <c r="NLN91" s="94"/>
      <c r="NLO91" s="94"/>
      <c r="NLP91" s="94"/>
      <c r="NLQ91" s="94"/>
      <c r="NLR91" s="94"/>
      <c r="NLS91" s="94"/>
      <c r="NLT91" s="94"/>
      <c r="NLU91" s="94"/>
      <c r="NLV91" s="94"/>
      <c r="NLW91" s="94"/>
      <c r="NLX91" s="94"/>
      <c r="NLY91" s="94"/>
      <c r="NLZ91" s="94"/>
      <c r="NMA91" s="94"/>
      <c r="NMB91" s="94"/>
      <c r="NMC91" s="94"/>
      <c r="NMD91" s="94"/>
      <c r="NME91" s="94"/>
      <c r="NMF91" s="94"/>
      <c r="NMG91" s="94"/>
      <c r="NMH91" s="94"/>
      <c r="NMI91" s="94"/>
      <c r="NMJ91" s="94"/>
      <c r="NMK91" s="94"/>
      <c r="NML91" s="94"/>
      <c r="NMM91" s="94"/>
      <c r="NMN91" s="94"/>
      <c r="NMO91" s="94"/>
      <c r="NMP91" s="94"/>
      <c r="NMQ91" s="94"/>
      <c r="NMR91" s="94"/>
      <c r="NMS91" s="94"/>
      <c r="NMT91" s="94"/>
      <c r="NMU91" s="94"/>
      <c r="NMV91" s="94"/>
      <c r="NMW91" s="94"/>
      <c r="NMX91" s="94"/>
      <c r="NMY91" s="94"/>
      <c r="NMZ91" s="94"/>
      <c r="NNA91" s="94"/>
      <c r="NNB91" s="94"/>
      <c r="NNC91" s="94"/>
      <c r="NND91" s="94"/>
      <c r="NNE91" s="94"/>
      <c r="NNF91" s="94"/>
      <c r="NNG91" s="94"/>
      <c r="NNH91" s="94"/>
      <c r="NNI91" s="94"/>
      <c r="NNJ91" s="94"/>
      <c r="NNK91" s="94"/>
      <c r="NNL91" s="94"/>
      <c r="NNM91" s="94"/>
      <c r="NNN91" s="94"/>
      <c r="NNO91" s="94"/>
      <c r="NNP91" s="94"/>
      <c r="NNQ91" s="94"/>
      <c r="NNR91" s="94"/>
      <c r="NNS91" s="94"/>
      <c r="NNT91" s="94"/>
      <c r="NNU91" s="94"/>
      <c r="NNV91" s="94"/>
      <c r="NNW91" s="94"/>
      <c r="NNX91" s="94"/>
      <c r="NNY91" s="94"/>
      <c r="NNZ91" s="94"/>
      <c r="NOA91" s="94"/>
      <c r="NOB91" s="94"/>
      <c r="NOC91" s="94"/>
      <c r="NOD91" s="94"/>
      <c r="NOE91" s="94"/>
      <c r="NOF91" s="94"/>
      <c r="NOG91" s="94"/>
      <c r="NOH91" s="94"/>
      <c r="NOI91" s="94"/>
      <c r="NOJ91" s="94"/>
      <c r="NOK91" s="94"/>
      <c r="NOL91" s="94"/>
      <c r="NOM91" s="94"/>
      <c r="NON91" s="94"/>
      <c r="NOO91" s="94"/>
      <c r="NOP91" s="94"/>
      <c r="NOQ91" s="94"/>
      <c r="NOR91" s="94"/>
      <c r="NOS91" s="94"/>
      <c r="NOT91" s="94"/>
      <c r="NOU91" s="94"/>
      <c r="NOV91" s="94"/>
      <c r="NOW91" s="94"/>
      <c r="NOX91" s="94"/>
      <c r="NOY91" s="94"/>
      <c r="NOZ91" s="94"/>
      <c r="NPA91" s="94"/>
      <c r="NPB91" s="94"/>
      <c r="NPC91" s="94"/>
      <c r="NPD91" s="94"/>
      <c r="NPE91" s="94"/>
      <c r="NPF91" s="94"/>
      <c r="NPG91" s="94"/>
      <c r="NPH91" s="94"/>
      <c r="NPI91" s="94"/>
      <c r="NPJ91" s="94"/>
      <c r="NPK91" s="94"/>
      <c r="NPL91" s="94"/>
      <c r="NPM91" s="94"/>
      <c r="NPN91" s="94"/>
      <c r="NPO91" s="94"/>
      <c r="NPP91" s="94"/>
      <c r="NPQ91" s="94"/>
      <c r="NPR91" s="94"/>
      <c r="NPS91" s="94"/>
      <c r="NPT91" s="94"/>
      <c r="NPU91" s="94"/>
      <c r="NPV91" s="94"/>
      <c r="NPW91" s="94"/>
      <c r="NPX91" s="94"/>
      <c r="NPY91" s="94"/>
      <c r="NPZ91" s="94"/>
      <c r="NQA91" s="94"/>
      <c r="NQB91" s="94"/>
      <c r="NQC91" s="94"/>
      <c r="NQD91" s="94"/>
      <c r="NQE91" s="94"/>
      <c r="NQF91" s="94"/>
      <c r="NQG91" s="94"/>
      <c r="NQH91" s="94"/>
      <c r="NQI91" s="94"/>
      <c r="NQJ91" s="94"/>
      <c r="NQK91" s="94"/>
      <c r="NQL91" s="94"/>
      <c r="NQM91" s="94"/>
      <c r="NQN91" s="94"/>
      <c r="NQO91" s="94"/>
      <c r="NQP91" s="94"/>
      <c r="NQQ91" s="94"/>
      <c r="NQR91" s="94"/>
      <c r="NQS91" s="94"/>
      <c r="NQT91" s="94"/>
      <c r="NQU91" s="94"/>
      <c r="NQV91" s="94"/>
      <c r="NQW91" s="94"/>
      <c r="NQX91" s="94"/>
      <c r="NQY91" s="94"/>
      <c r="NQZ91" s="94"/>
      <c r="NRA91" s="94"/>
      <c r="NRB91" s="94"/>
      <c r="NRC91" s="94"/>
      <c r="NRD91" s="94"/>
      <c r="NRE91" s="94"/>
      <c r="NRF91" s="94"/>
      <c r="NRG91" s="94"/>
      <c r="NRH91" s="94"/>
      <c r="NRI91" s="94"/>
      <c r="NRJ91" s="94"/>
      <c r="NRK91" s="94"/>
      <c r="NRL91" s="94"/>
      <c r="NRM91" s="94"/>
      <c r="NRN91" s="94"/>
      <c r="NRO91" s="94"/>
      <c r="NRP91" s="94"/>
      <c r="NRQ91" s="94"/>
      <c r="NRR91" s="94"/>
      <c r="NRS91" s="94"/>
      <c r="NRT91" s="94"/>
      <c r="NRU91" s="94"/>
      <c r="NRV91" s="94"/>
      <c r="NRW91" s="94"/>
      <c r="NRX91" s="94"/>
      <c r="NRY91" s="94"/>
      <c r="NRZ91" s="94"/>
      <c r="NSA91" s="94"/>
      <c r="NSB91" s="94"/>
      <c r="NSC91" s="94"/>
      <c r="NSD91" s="94"/>
      <c r="NSE91" s="94"/>
      <c r="NSF91" s="94"/>
      <c r="NSG91" s="94"/>
      <c r="NSH91" s="94"/>
      <c r="NSI91" s="94"/>
      <c r="NSJ91" s="94"/>
      <c r="NSK91" s="94"/>
      <c r="NSL91" s="94"/>
      <c r="NSM91" s="94"/>
      <c r="NSN91" s="94"/>
      <c r="NSO91" s="94"/>
      <c r="NSP91" s="94"/>
      <c r="NSQ91" s="94"/>
      <c r="NSR91" s="94"/>
      <c r="NSS91" s="94"/>
      <c r="NST91" s="94"/>
      <c r="NSU91" s="94"/>
      <c r="NSV91" s="94"/>
      <c r="NSW91" s="94"/>
      <c r="NSX91" s="94"/>
      <c r="NSY91" s="94"/>
      <c r="NSZ91" s="94"/>
      <c r="NTA91" s="94"/>
      <c r="NTB91" s="94"/>
      <c r="NTC91" s="94"/>
      <c r="NTD91" s="94"/>
      <c r="NTE91" s="94"/>
      <c r="NTF91" s="94"/>
      <c r="NTG91" s="94"/>
      <c r="NTH91" s="94"/>
      <c r="NTI91" s="94"/>
      <c r="NTJ91" s="94"/>
      <c r="NTK91" s="94"/>
      <c r="NTL91" s="94"/>
      <c r="NTM91" s="94"/>
      <c r="NTN91" s="94"/>
      <c r="NTO91" s="94"/>
      <c r="NTP91" s="94"/>
      <c r="NTQ91" s="94"/>
      <c r="NTR91" s="94"/>
      <c r="NTS91" s="94"/>
      <c r="NTT91" s="94"/>
      <c r="NTU91" s="94"/>
      <c r="NTV91" s="94"/>
      <c r="NTW91" s="94"/>
      <c r="NTX91" s="94"/>
      <c r="NTY91" s="94"/>
      <c r="NTZ91" s="94"/>
      <c r="NUA91" s="94"/>
      <c r="NUB91" s="94"/>
      <c r="NUC91" s="94"/>
      <c r="NUD91" s="94"/>
      <c r="NUE91" s="94"/>
      <c r="NUF91" s="94"/>
      <c r="NUG91" s="94"/>
      <c r="NUH91" s="94"/>
      <c r="NUI91" s="94"/>
      <c r="NUJ91" s="94"/>
      <c r="NUK91" s="94"/>
      <c r="NUL91" s="94"/>
      <c r="NUM91" s="94"/>
      <c r="NUN91" s="94"/>
      <c r="NUO91" s="94"/>
      <c r="NUP91" s="94"/>
      <c r="NUQ91" s="94"/>
      <c r="NUR91" s="94"/>
      <c r="NUS91" s="94"/>
      <c r="NUT91" s="94"/>
      <c r="NUU91" s="94"/>
      <c r="NUV91" s="94"/>
      <c r="NUW91" s="94"/>
      <c r="NUX91" s="94"/>
      <c r="NUY91" s="94"/>
      <c r="NUZ91" s="94"/>
      <c r="NVA91" s="94"/>
      <c r="NVB91" s="94"/>
      <c r="NVC91" s="94"/>
      <c r="NVD91" s="94"/>
      <c r="NVE91" s="94"/>
      <c r="NVF91" s="94"/>
      <c r="NVG91" s="94"/>
      <c r="NVH91" s="94"/>
      <c r="NVI91" s="94"/>
      <c r="NVJ91" s="94"/>
      <c r="NVK91" s="94"/>
      <c r="NVL91" s="94"/>
      <c r="NVM91" s="94"/>
      <c r="NVN91" s="94"/>
      <c r="NVO91" s="94"/>
      <c r="NVP91" s="94"/>
      <c r="NVQ91" s="94"/>
      <c r="NVR91" s="94"/>
      <c r="NVS91" s="94"/>
      <c r="NVT91" s="94"/>
      <c r="NVU91" s="94"/>
      <c r="NVV91" s="94"/>
      <c r="NVW91" s="94"/>
      <c r="NVX91" s="94"/>
      <c r="NVY91" s="94"/>
      <c r="NVZ91" s="94"/>
      <c r="NWA91" s="94"/>
      <c r="NWB91" s="94"/>
      <c r="NWC91" s="94"/>
      <c r="NWD91" s="94"/>
      <c r="NWE91" s="94"/>
      <c r="NWF91" s="94"/>
      <c r="NWG91" s="94"/>
      <c r="NWH91" s="94"/>
      <c r="NWI91" s="94"/>
      <c r="NWJ91" s="94"/>
      <c r="NWK91" s="94"/>
      <c r="NWL91" s="94"/>
      <c r="NWM91" s="94"/>
      <c r="NWN91" s="94"/>
      <c r="NWO91" s="94"/>
      <c r="NWP91" s="94"/>
      <c r="NWQ91" s="94"/>
      <c r="NWR91" s="94"/>
      <c r="NWS91" s="94"/>
      <c r="NWT91" s="94"/>
      <c r="NWU91" s="94"/>
      <c r="NWV91" s="94"/>
      <c r="NWW91" s="94"/>
      <c r="NWX91" s="94"/>
      <c r="NWY91" s="94"/>
      <c r="NWZ91" s="94"/>
      <c r="NXA91" s="94"/>
      <c r="NXB91" s="94"/>
      <c r="NXC91" s="94"/>
      <c r="NXD91" s="94"/>
      <c r="NXE91" s="94"/>
      <c r="NXF91" s="94"/>
      <c r="NXG91" s="94"/>
      <c r="NXH91" s="94"/>
      <c r="NXI91" s="94"/>
      <c r="NXJ91" s="94"/>
      <c r="NXK91" s="94"/>
      <c r="NXL91" s="94"/>
      <c r="NXM91" s="94"/>
      <c r="NXN91" s="94"/>
      <c r="NXO91" s="94"/>
      <c r="NXP91" s="94"/>
      <c r="NXQ91" s="94"/>
      <c r="NXR91" s="94"/>
      <c r="NXS91" s="94"/>
      <c r="NXT91" s="94"/>
      <c r="NXU91" s="94"/>
      <c r="NXV91" s="94"/>
      <c r="NXW91" s="94"/>
      <c r="NXX91" s="94"/>
      <c r="NXY91" s="94"/>
      <c r="NXZ91" s="94"/>
      <c r="NYA91" s="94"/>
      <c r="NYB91" s="94"/>
      <c r="NYC91" s="94"/>
      <c r="NYD91" s="94"/>
      <c r="NYE91" s="94"/>
      <c r="NYF91" s="94"/>
      <c r="NYG91" s="94"/>
      <c r="NYH91" s="94"/>
      <c r="NYI91" s="94"/>
      <c r="NYJ91" s="94"/>
      <c r="NYK91" s="94"/>
      <c r="NYL91" s="94"/>
      <c r="NYM91" s="94"/>
      <c r="NYN91" s="94"/>
      <c r="NYO91" s="94"/>
      <c r="NYP91" s="94"/>
      <c r="NYQ91" s="94"/>
      <c r="NYR91" s="94"/>
      <c r="NYS91" s="94"/>
      <c r="NYT91" s="94"/>
      <c r="NYU91" s="94"/>
      <c r="NYV91" s="94"/>
      <c r="NYW91" s="94"/>
      <c r="NYX91" s="94"/>
      <c r="NYY91" s="94"/>
      <c r="NYZ91" s="94"/>
      <c r="NZA91" s="94"/>
      <c r="NZB91" s="94"/>
      <c r="NZC91" s="94"/>
      <c r="NZD91" s="94"/>
      <c r="NZE91" s="94"/>
      <c r="NZF91" s="94"/>
      <c r="NZG91" s="94"/>
      <c r="NZH91" s="94"/>
      <c r="NZI91" s="94"/>
      <c r="NZJ91" s="94"/>
      <c r="NZK91" s="94"/>
      <c r="NZL91" s="94"/>
      <c r="NZM91" s="94"/>
      <c r="NZN91" s="94"/>
      <c r="NZO91" s="94"/>
      <c r="NZP91" s="94"/>
      <c r="NZQ91" s="94"/>
      <c r="NZR91" s="94"/>
      <c r="NZS91" s="94"/>
      <c r="NZT91" s="94"/>
      <c r="NZU91" s="94"/>
      <c r="NZV91" s="94"/>
      <c r="NZW91" s="94"/>
      <c r="NZX91" s="94"/>
      <c r="NZY91" s="94"/>
      <c r="NZZ91" s="94"/>
      <c r="OAA91" s="94"/>
      <c r="OAB91" s="94"/>
      <c r="OAC91" s="94"/>
      <c r="OAD91" s="94"/>
      <c r="OAE91" s="94"/>
      <c r="OAF91" s="94"/>
      <c r="OAG91" s="94"/>
      <c r="OAH91" s="94"/>
      <c r="OAI91" s="94"/>
      <c r="OAJ91" s="94"/>
      <c r="OAK91" s="94"/>
      <c r="OAL91" s="94"/>
      <c r="OAM91" s="94"/>
      <c r="OAN91" s="94"/>
      <c r="OAO91" s="94"/>
      <c r="OAP91" s="94"/>
      <c r="OAQ91" s="94"/>
      <c r="OAR91" s="94"/>
      <c r="OAS91" s="94"/>
      <c r="OAT91" s="94"/>
      <c r="OAU91" s="94"/>
      <c r="OAV91" s="94"/>
      <c r="OAW91" s="94"/>
      <c r="OAX91" s="94"/>
      <c r="OAY91" s="94"/>
      <c r="OAZ91" s="94"/>
      <c r="OBA91" s="94"/>
      <c r="OBB91" s="94"/>
      <c r="OBC91" s="94"/>
      <c r="OBD91" s="94"/>
      <c r="OBE91" s="94"/>
      <c r="OBF91" s="94"/>
      <c r="OBG91" s="94"/>
      <c r="OBH91" s="94"/>
      <c r="OBI91" s="94"/>
      <c r="OBJ91" s="94"/>
      <c r="OBK91" s="94"/>
      <c r="OBL91" s="94"/>
      <c r="OBM91" s="94"/>
      <c r="OBN91" s="94"/>
      <c r="OBO91" s="94"/>
      <c r="OBP91" s="94"/>
      <c r="OBQ91" s="94"/>
      <c r="OBR91" s="94"/>
      <c r="OBS91" s="94"/>
      <c r="OBT91" s="94"/>
      <c r="OBU91" s="94"/>
      <c r="OBV91" s="94"/>
      <c r="OBW91" s="94"/>
      <c r="OBX91" s="94"/>
      <c r="OBY91" s="94"/>
      <c r="OBZ91" s="94"/>
      <c r="OCA91" s="94"/>
      <c r="OCB91" s="94"/>
      <c r="OCC91" s="94"/>
      <c r="OCD91" s="94"/>
      <c r="OCE91" s="94"/>
      <c r="OCF91" s="94"/>
      <c r="OCG91" s="94"/>
      <c r="OCH91" s="94"/>
      <c r="OCI91" s="94"/>
      <c r="OCJ91" s="94"/>
      <c r="OCK91" s="94"/>
      <c r="OCL91" s="94"/>
      <c r="OCM91" s="94"/>
      <c r="OCN91" s="94"/>
      <c r="OCO91" s="94"/>
      <c r="OCP91" s="94"/>
      <c r="OCQ91" s="94"/>
      <c r="OCR91" s="94"/>
      <c r="OCS91" s="94"/>
      <c r="OCT91" s="94"/>
      <c r="OCU91" s="94"/>
      <c r="OCV91" s="94"/>
      <c r="OCW91" s="94"/>
      <c r="OCX91" s="94"/>
      <c r="OCY91" s="94"/>
      <c r="OCZ91" s="94"/>
      <c r="ODA91" s="94"/>
      <c r="ODB91" s="94"/>
      <c r="ODC91" s="94"/>
      <c r="ODD91" s="94"/>
      <c r="ODE91" s="94"/>
      <c r="ODF91" s="94"/>
      <c r="ODG91" s="94"/>
      <c r="ODH91" s="94"/>
      <c r="ODI91" s="94"/>
      <c r="ODJ91" s="94"/>
      <c r="ODK91" s="94"/>
      <c r="ODL91" s="94"/>
      <c r="ODM91" s="94"/>
      <c r="ODN91" s="94"/>
      <c r="ODO91" s="94"/>
      <c r="ODP91" s="94"/>
      <c r="ODQ91" s="94"/>
      <c r="ODR91" s="94"/>
      <c r="ODS91" s="94"/>
      <c r="ODT91" s="94"/>
      <c r="ODU91" s="94"/>
      <c r="ODV91" s="94"/>
      <c r="ODW91" s="94"/>
      <c r="ODX91" s="94"/>
      <c r="ODY91" s="94"/>
      <c r="ODZ91" s="94"/>
      <c r="OEA91" s="94"/>
      <c r="OEB91" s="94"/>
      <c r="OEC91" s="94"/>
      <c r="OED91" s="94"/>
      <c r="OEE91" s="94"/>
      <c r="OEF91" s="94"/>
      <c r="OEG91" s="94"/>
      <c r="OEH91" s="94"/>
      <c r="OEI91" s="94"/>
      <c r="OEJ91" s="94"/>
      <c r="OEK91" s="94"/>
      <c r="OEL91" s="94"/>
      <c r="OEM91" s="94"/>
      <c r="OEN91" s="94"/>
      <c r="OEO91" s="94"/>
      <c r="OEP91" s="94"/>
      <c r="OEQ91" s="94"/>
      <c r="OER91" s="94"/>
      <c r="OES91" s="94"/>
      <c r="OET91" s="94"/>
      <c r="OEU91" s="94"/>
      <c r="OEV91" s="94"/>
      <c r="OEW91" s="94"/>
      <c r="OEX91" s="94"/>
      <c r="OEY91" s="94"/>
      <c r="OEZ91" s="94"/>
      <c r="OFA91" s="94"/>
      <c r="OFB91" s="94"/>
      <c r="OFC91" s="94"/>
      <c r="OFD91" s="94"/>
      <c r="OFE91" s="94"/>
      <c r="OFF91" s="94"/>
      <c r="OFG91" s="94"/>
      <c r="OFH91" s="94"/>
      <c r="OFI91" s="94"/>
      <c r="OFJ91" s="94"/>
      <c r="OFK91" s="94"/>
      <c r="OFL91" s="94"/>
      <c r="OFM91" s="94"/>
      <c r="OFN91" s="94"/>
      <c r="OFO91" s="94"/>
      <c r="OFP91" s="94"/>
      <c r="OFQ91" s="94"/>
      <c r="OFR91" s="94"/>
      <c r="OFS91" s="94"/>
      <c r="OFT91" s="94"/>
      <c r="OFU91" s="94"/>
      <c r="OFV91" s="94"/>
      <c r="OFW91" s="94"/>
      <c r="OFX91" s="94"/>
      <c r="OFY91" s="94"/>
      <c r="OFZ91" s="94"/>
      <c r="OGA91" s="94"/>
      <c r="OGB91" s="94"/>
      <c r="OGC91" s="94"/>
      <c r="OGD91" s="94"/>
      <c r="OGE91" s="94"/>
      <c r="OGF91" s="94"/>
      <c r="OGG91" s="94"/>
      <c r="OGH91" s="94"/>
      <c r="OGI91" s="94"/>
      <c r="OGJ91" s="94"/>
      <c r="OGK91" s="94"/>
      <c r="OGL91" s="94"/>
      <c r="OGM91" s="94"/>
      <c r="OGN91" s="94"/>
      <c r="OGO91" s="94"/>
      <c r="OGP91" s="94"/>
      <c r="OGQ91" s="94"/>
      <c r="OGR91" s="94"/>
      <c r="OGS91" s="94"/>
      <c r="OGT91" s="94"/>
      <c r="OGU91" s="94"/>
      <c r="OGV91" s="94"/>
      <c r="OGW91" s="94"/>
      <c r="OGX91" s="94"/>
      <c r="OGY91" s="94"/>
      <c r="OGZ91" s="94"/>
      <c r="OHA91" s="94"/>
      <c r="OHB91" s="94"/>
      <c r="OHC91" s="94"/>
      <c r="OHD91" s="94"/>
      <c r="OHE91" s="94"/>
      <c r="OHF91" s="94"/>
      <c r="OHG91" s="94"/>
      <c r="OHH91" s="94"/>
      <c r="OHI91" s="94"/>
      <c r="OHJ91" s="94"/>
      <c r="OHK91" s="94"/>
      <c r="OHL91" s="94"/>
      <c r="OHM91" s="94"/>
      <c r="OHN91" s="94"/>
      <c r="OHO91" s="94"/>
      <c r="OHP91" s="94"/>
      <c r="OHQ91" s="94"/>
      <c r="OHR91" s="94"/>
      <c r="OHS91" s="94"/>
      <c r="OHT91" s="94"/>
      <c r="OHU91" s="94"/>
      <c r="OHV91" s="94"/>
      <c r="OHW91" s="94"/>
      <c r="OHX91" s="94"/>
      <c r="OHY91" s="94"/>
      <c r="OHZ91" s="94"/>
      <c r="OIA91" s="94"/>
      <c r="OIB91" s="94"/>
      <c r="OIC91" s="94"/>
      <c r="OID91" s="94"/>
      <c r="OIE91" s="94"/>
      <c r="OIF91" s="94"/>
      <c r="OIG91" s="94"/>
      <c r="OIH91" s="94"/>
      <c r="OII91" s="94"/>
      <c r="OIJ91" s="94"/>
      <c r="OIK91" s="94"/>
      <c r="OIL91" s="94"/>
      <c r="OIM91" s="94"/>
      <c r="OIN91" s="94"/>
      <c r="OIO91" s="94"/>
      <c r="OIP91" s="94"/>
      <c r="OIQ91" s="94"/>
      <c r="OIR91" s="94"/>
      <c r="OIS91" s="94"/>
      <c r="OIT91" s="94"/>
      <c r="OIU91" s="94"/>
      <c r="OIV91" s="94"/>
      <c r="OIW91" s="94"/>
      <c r="OIX91" s="94"/>
      <c r="OIY91" s="94"/>
      <c r="OIZ91" s="94"/>
      <c r="OJA91" s="94"/>
      <c r="OJB91" s="94"/>
      <c r="OJC91" s="94"/>
      <c r="OJD91" s="94"/>
      <c r="OJE91" s="94"/>
      <c r="OJF91" s="94"/>
      <c r="OJG91" s="94"/>
      <c r="OJH91" s="94"/>
      <c r="OJI91" s="94"/>
      <c r="OJJ91" s="94"/>
      <c r="OJK91" s="94"/>
      <c r="OJL91" s="94"/>
      <c r="OJM91" s="94"/>
      <c r="OJN91" s="94"/>
      <c r="OJO91" s="94"/>
      <c r="OJP91" s="94"/>
      <c r="OJQ91" s="94"/>
      <c r="OJR91" s="94"/>
      <c r="OJS91" s="94"/>
      <c r="OJT91" s="94"/>
      <c r="OJU91" s="94"/>
      <c r="OJV91" s="94"/>
      <c r="OJW91" s="94"/>
      <c r="OJX91" s="94"/>
      <c r="OJY91" s="94"/>
      <c r="OJZ91" s="94"/>
      <c r="OKA91" s="94"/>
      <c r="OKB91" s="94"/>
      <c r="OKC91" s="94"/>
      <c r="OKD91" s="94"/>
      <c r="OKE91" s="94"/>
      <c r="OKF91" s="94"/>
      <c r="OKG91" s="94"/>
      <c r="OKH91" s="94"/>
      <c r="OKI91" s="94"/>
      <c r="OKJ91" s="94"/>
      <c r="OKK91" s="94"/>
      <c r="OKL91" s="94"/>
      <c r="OKM91" s="94"/>
      <c r="OKN91" s="94"/>
      <c r="OKO91" s="94"/>
      <c r="OKP91" s="94"/>
      <c r="OKQ91" s="94"/>
      <c r="OKR91" s="94"/>
      <c r="OKS91" s="94"/>
      <c r="OKT91" s="94"/>
      <c r="OKU91" s="94"/>
      <c r="OKV91" s="94"/>
      <c r="OKW91" s="94"/>
      <c r="OKX91" s="94"/>
      <c r="OKY91" s="94"/>
      <c r="OKZ91" s="94"/>
      <c r="OLA91" s="94"/>
      <c r="OLB91" s="94"/>
      <c r="OLC91" s="94"/>
      <c r="OLD91" s="94"/>
      <c r="OLE91" s="94"/>
      <c r="OLF91" s="94"/>
      <c r="OLG91" s="94"/>
      <c r="OLH91" s="94"/>
      <c r="OLI91" s="94"/>
      <c r="OLJ91" s="94"/>
      <c r="OLK91" s="94"/>
      <c r="OLL91" s="94"/>
      <c r="OLM91" s="94"/>
      <c r="OLN91" s="94"/>
      <c r="OLO91" s="94"/>
      <c r="OLP91" s="94"/>
      <c r="OLQ91" s="94"/>
      <c r="OLR91" s="94"/>
      <c r="OLS91" s="94"/>
      <c r="OLT91" s="94"/>
      <c r="OLU91" s="94"/>
      <c r="OLV91" s="94"/>
      <c r="OLW91" s="94"/>
      <c r="OLX91" s="94"/>
      <c r="OLY91" s="94"/>
      <c r="OLZ91" s="94"/>
      <c r="OMA91" s="94"/>
      <c r="OMB91" s="94"/>
      <c r="OMC91" s="94"/>
      <c r="OMD91" s="94"/>
      <c r="OME91" s="94"/>
      <c r="OMF91" s="94"/>
      <c r="OMG91" s="94"/>
      <c r="OMH91" s="94"/>
      <c r="OMI91" s="94"/>
      <c r="OMJ91" s="94"/>
      <c r="OMK91" s="94"/>
      <c r="OML91" s="94"/>
      <c r="OMM91" s="94"/>
      <c r="OMN91" s="94"/>
      <c r="OMO91" s="94"/>
      <c r="OMP91" s="94"/>
      <c r="OMQ91" s="94"/>
      <c r="OMR91" s="94"/>
      <c r="OMS91" s="94"/>
      <c r="OMT91" s="94"/>
      <c r="OMU91" s="94"/>
      <c r="OMV91" s="94"/>
      <c r="OMW91" s="94"/>
      <c r="OMX91" s="94"/>
      <c r="OMY91" s="94"/>
      <c r="OMZ91" s="94"/>
      <c r="ONA91" s="94"/>
      <c r="ONB91" s="94"/>
      <c r="ONC91" s="94"/>
      <c r="OND91" s="94"/>
      <c r="ONE91" s="94"/>
      <c r="ONF91" s="94"/>
      <c r="ONG91" s="94"/>
      <c r="ONH91" s="94"/>
      <c r="ONI91" s="94"/>
      <c r="ONJ91" s="94"/>
      <c r="ONK91" s="94"/>
      <c r="ONL91" s="94"/>
      <c r="ONM91" s="94"/>
      <c r="ONN91" s="94"/>
      <c r="ONO91" s="94"/>
      <c r="ONP91" s="94"/>
      <c r="ONQ91" s="94"/>
      <c r="ONR91" s="94"/>
      <c r="ONS91" s="94"/>
      <c r="ONT91" s="94"/>
      <c r="ONU91" s="94"/>
      <c r="ONV91" s="94"/>
      <c r="ONW91" s="94"/>
      <c r="ONX91" s="94"/>
      <c r="ONY91" s="94"/>
      <c r="ONZ91" s="94"/>
      <c r="OOA91" s="94"/>
      <c r="OOB91" s="94"/>
      <c r="OOC91" s="94"/>
      <c r="OOD91" s="94"/>
      <c r="OOE91" s="94"/>
      <c r="OOF91" s="94"/>
      <c r="OOG91" s="94"/>
      <c r="OOH91" s="94"/>
      <c r="OOI91" s="94"/>
      <c r="OOJ91" s="94"/>
      <c r="OOK91" s="94"/>
      <c r="OOL91" s="94"/>
      <c r="OOM91" s="94"/>
      <c r="OON91" s="94"/>
      <c r="OOO91" s="94"/>
      <c r="OOP91" s="94"/>
      <c r="OOQ91" s="94"/>
      <c r="OOR91" s="94"/>
      <c r="OOS91" s="94"/>
      <c r="OOT91" s="94"/>
      <c r="OOU91" s="94"/>
      <c r="OOV91" s="94"/>
      <c r="OOW91" s="94"/>
      <c r="OOX91" s="94"/>
      <c r="OOY91" s="94"/>
      <c r="OOZ91" s="94"/>
      <c r="OPA91" s="94"/>
      <c r="OPB91" s="94"/>
      <c r="OPC91" s="94"/>
      <c r="OPD91" s="94"/>
      <c r="OPE91" s="94"/>
      <c r="OPF91" s="94"/>
      <c r="OPG91" s="94"/>
      <c r="OPH91" s="94"/>
      <c r="OPI91" s="94"/>
      <c r="OPJ91" s="94"/>
      <c r="OPK91" s="94"/>
      <c r="OPL91" s="94"/>
      <c r="OPM91" s="94"/>
      <c r="OPN91" s="94"/>
      <c r="OPO91" s="94"/>
      <c r="OPP91" s="94"/>
      <c r="OPQ91" s="94"/>
      <c r="OPR91" s="94"/>
      <c r="OPS91" s="94"/>
      <c r="OPT91" s="94"/>
      <c r="OPU91" s="94"/>
      <c r="OPV91" s="94"/>
      <c r="OPW91" s="94"/>
      <c r="OPX91" s="94"/>
      <c r="OPY91" s="94"/>
      <c r="OPZ91" s="94"/>
      <c r="OQA91" s="94"/>
      <c r="OQB91" s="94"/>
      <c r="OQC91" s="94"/>
      <c r="OQD91" s="94"/>
      <c r="OQE91" s="94"/>
      <c r="OQF91" s="94"/>
      <c r="OQG91" s="94"/>
      <c r="OQH91" s="94"/>
      <c r="OQI91" s="94"/>
      <c r="OQJ91" s="94"/>
      <c r="OQK91" s="94"/>
      <c r="OQL91" s="94"/>
      <c r="OQM91" s="94"/>
      <c r="OQN91" s="94"/>
      <c r="OQO91" s="94"/>
      <c r="OQP91" s="94"/>
      <c r="OQQ91" s="94"/>
      <c r="OQR91" s="94"/>
      <c r="OQS91" s="94"/>
      <c r="OQT91" s="94"/>
      <c r="OQU91" s="94"/>
      <c r="OQV91" s="94"/>
      <c r="OQW91" s="94"/>
      <c r="OQX91" s="94"/>
      <c r="OQY91" s="94"/>
      <c r="OQZ91" s="94"/>
      <c r="ORA91" s="94"/>
      <c r="ORB91" s="94"/>
      <c r="ORC91" s="94"/>
      <c r="ORD91" s="94"/>
      <c r="ORE91" s="94"/>
      <c r="ORF91" s="94"/>
      <c r="ORG91" s="94"/>
      <c r="ORH91" s="94"/>
      <c r="ORI91" s="94"/>
      <c r="ORJ91" s="94"/>
      <c r="ORK91" s="94"/>
      <c r="ORL91" s="94"/>
      <c r="ORM91" s="94"/>
      <c r="ORN91" s="94"/>
      <c r="ORO91" s="94"/>
      <c r="ORP91" s="94"/>
      <c r="ORQ91" s="94"/>
      <c r="ORR91" s="94"/>
      <c r="ORS91" s="94"/>
      <c r="ORT91" s="94"/>
      <c r="ORU91" s="94"/>
      <c r="ORV91" s="94"/>
      <c r="ORW91" s="94"/>
      <c r="ORX91" s="94"/>
      <c r="ORY91" s="94"/>
      <c r="ORZ91" s="94"/>
      <c r="OSA91" s="94"/>
      <c r="OSB91" s="94"/>
      <c r="OSC91" s="94"/>
      <c r="OSD91" s="94"/>
      <c r="OSE91" s="94"/>
      <c r="OSF91" s="94"/>
      <c r="OSG91" s="94"/>
      <c r="OSH91" s="94"/>
      <c r="OSI91" s="94"/>
      <c r="OSJ91" s="94"/>
      <c r="OSK91" s="94"/>
      <c r="OSL91" s="94"/>
      <c r="OSM91" s="94"/>
      <c r="OSN91" s="94"/>
      <c r="OSO91" s="94"/>
      <c r="OSP91" s="94"/>
      <c r="OSQ91" s="94"/>
      <c r="OSR91" s="94"/>
      <c r="OSS91" s="94"/>
      <c r="OST91" s="94"/>
      <c r="OSU91" s="94"/>
      <c r="OSV91" s="94"/>
      <c r="OSW91" s="94"/>
      <c r="OSX91" s="94"/>
      <c r="OSY91" s="94"/>
      <c r="OSZ91" s="94"/>
      <c r="OTA91" s="94"/>
      <c r="OTB91" s="94"/>
      <c r="OTC91" s="94"/>
      <c r="OTD91" s="94"/>
      <c r="OTE91" s="94"/>
      <c r="OTF91" s="94"/>
      <c r="OTG91" s="94"/>
      <c r="OTH91" s="94"/>
      <c r="OTI91" s="94"/>
      <c r="OTJ91" s="94"/>
      <c r="OTK91" s="94"/>
      <c r="OTL91" s="94"/>
      <c r="OTM91" s="94"/>
      <c r="OTN91" s="94"/>
      <c r="OTO91" s="94"/>
      <c r="OTP91" s="94"/>
      <c r="OTQ91" s="94"/>
      <c r="OTR91" s="94"/>
      <c r="OTS91" s="94"/>
      <c r="OTT91" s="94"/>
      <c r="OTU91" s="94"/>
      <c r="OTV91" s="94"/>
      <c r="OTW91" s="94"/>
      <c r="OTX91" s="94"/>
      <c r="OTY91" s="94"/>
      <c r="OTZ91" s="94"/>
      <c r="OUA91" s="94"/>
      <c r="OUB91" s="94"/>
      <c r="OUC91" s="94"/>
      <c r="OUD91" s="94"/>
      <c r="OUE91" s="94"/>
      <c r="OUF91" s="94"/>
      <c r="OUG91" s="94"/>
      <c r="OUH91" s="94"/>
      <c r="OUI91" s="94"/>
      <c r="OUJ91" s="94"/>
      <c r="OUK91" s="94"/>
      <c r="OUL91" s="94"/>
      <c r="OUM91" s="94"/>
      <c r="OUN91" s="94"/>
      <c r="OUO91" s="94"/>
      <c r="OUP91" s="94"/>
      <c r="OUQ91" s="94"/>
      <c r="OUR91" s="94"/>
      <c r="OUS91" s="94"/>
      <c r="OUT91" s="94"/>
      <c r="OUU91" s="94"/>
      <c r="OUV91" s="94"/>
      <c r="OUW91" s="94"/>
      <c r="OUX91" s="94"/>
      <c r="OUY91" s="94"/>
      <c r="OUZ91" s="94"/>
      <c r="OVA91" s="94"/>
      <c r="OVB91" s="94"/>
      <c r="OVC91" s="94"/>
      <c r="OVD91" s="94"/>
      <c r="OVE91" s="94"/>
      <c r="OVF91" s="94"/>
      <c r="OVG91" s="94"/>
      <c r="OVH91" s="94"/>
      <c r="OVI91" s="94"/>
      <c r="OVJ91" s="94"/>
      <c r="OVK91" s="94"/>
      <c r="OVL91" s="94"/>
      <c r="OVM91" s="94"/>
      <c r="OVN91" s="94"/>
      <c r="OVO91" s="94"/>
      <c r="OVP91" s="94"/>
      <c r="OVQ91" s="94"/>
      <c r="OVR91" s="94"/>
      <c r="OVS91" s="94"/>
      <c r="OVT91" s="94"/>
      <c r="OVU91" s="94"/>
      <c r="OVV91" s="94"/>
      <c r="OVW91" s="94"/>
      <c r="OVX91" s="94"/>
      <c r="OVY91" s="94"/>
      <c r="OVZ91" s="94"/>
      <c r="OWA91" s="94"/>
      <c r="OWB91" s="94"/>
      <c r="OWC91" s="94"/>
      <c r="OWD91" s="94"/>
      <c r="OWE91" s="94"/>
      <c r="OWF91" s="94"/>
      <c r="OWG91" s="94"/>
      <c r="OWH91" s="94"/>
      <c r="OWI91" s="94"/>
      <c r="OWJ91" s="94"/>
      <c r="OWK91" s="94"/>
      <c r="OWL91" s="94"/>
      <c r="OWM91" s="94"/>
      <c r="OWN91" s="94"/>
      <c r="OWO91" s="94"/>
      <c r="OWP91" s="94"/>
      <c r="OWQ91" s="94"/>
      <c r="OWR91" s="94"/>
      <c r="OWS91" s="94"/>
      <c r="OWT91" s="94"/>
      <c r="OWU91" s="94"/>
      <c r="OWV91" s="94"/>
      <c r="OWW91" s="94"/>
      <c r="OWX91" s="94"/>
      <c r="OWY91" s="94"/>
      <c r="OWZ91" s="94"/>
      <c r="OXA91" s="94"/>
      <c r="OXB91" s="94"/>
      <c r="OXC91" s="94"/>
      <c r="OXD91" s="94"/>
      <c r="OXE91" s="94"/>
      <c r="OXF91" s="94"/>
      <c r="OXG91" s="94"/>
      <c r="OXH91" s="94"/>
      <c r="OXI91" s="94"/>
      <c r="OXJ91" s="94"/>
      <c r="OXK91" s="94"/>
      <c r="OXL91" s="94"/>
      <c r="OXM91" s="94"/>
      <c r="OXN91" s="94"/>
      <c r="OXO91" s="94"/>
      <c r="OXP91" s="94"/>
      <c r="OXQ91" s="94"/>
      <c r="OXR91" s="94"/>
      <c r="OXS91" s="94"/>
      <c r="OXT91" s="94"/>
      <c r="OXU91" s="94"/>
      <c r="OXV91" s="94"/>
      <c r="OXW91" s="94"/>
      <c r="OXX91" s="94"/>
      <c r="OXY91" s="94"/>
      <c r="OXZ91" s="94"/>
      <c r="OYA91" s="94"/>
      <c r="OYB91" s="94"/>
      <c r="OYC91" s="94"/>
      <c r="OYD91" s="94"/>
      <c r="OYE91" s="94"/>
      <c r="OYF91" s="94"/>
      <c r="OYG91" s="94"/>
      <c r="OYH91" s="94"/>
      <c r="OYI91" s="94"/>
      <c r="OYJ91" s="94"/>
      <c r="OYK91" s="94"/>
      <c r="OYL91" s="94"/>
      <c r="OYM91" s="94"/>
      <c r="OYN91" s="94"/>
      <c r="OYO91" s="94"/>
      <c r="OYP91" s="94"/>
      <c r="OYQ91" s="94"/>
      <c r="OYR91" s="94"/>
      <c r="OYS91" s="94"/>
      <c r="OYT91" s="94"/>
      <c r="OYU91" s="94"/>
      <c r="OYV91" s="94"/>
      <c r="OYW91" s="94"/>
      <c r="OYX91" s="94"/>
      <c r="OYY91" s="94"/>
      <c r="OYZ91" s="94"/>
      <c r="OZA91" s="94"/>
      <c r="OZB91" s="94"/>
      <c r="OZC91" s="94"/>
      <c r="OZD91" s="94"/>
      <c r="OZE91" s="94"/>
      <c r="OZF91" s="94"/>
      <c r="OZG91" s="94"/>
      <c r="OZH91" s="94"/>
      <c r="OZI91" s="94"/>
      <c r="OZJ91" s="94"/>
      <c r="OZK91" s="94"/>
      <c r="OZL91" s="94"/>
      <c r="OZM91" s="94"/>
      <c r="OZN91" s="94"/>
      <c r="OZO91" s="94"/>
      <c r="OZP91" s="94"/>
      <c r="OZQ91" s="94"/>
      <c r="OZR91" s="94"/>
      <c r="OZS91" s="94"/>
      <c r="OZT91" s="94"/>
      <c r="OZU91" s="94"/>
      <c r="OZV91" s="94"/>
      <c r="OZW91" s="94"/>
      <c r="OZX91" s="94"/>
      <c r="OZY91" s="94"/>
      <c r="OZZ91" s="94"/>
      <c r="PAA91" s="94"/>
      <c r="PAB91" s="94"/>
      <c r="PAC91" s="94"/>
      <c r="PAD91" s="94"/>
      <c r="PAE91" s="94"/>
      <c r="PAF91" s="94"/>
      <c r="PAG91" s="94"/>
      <c r="PAH91" s="94"/>
      <c r="PAI91" s="94"/>
      <c r="PAJ91" s="94"/>
      <c r="PAK91" s="94"/>
      <c r="PAL91" s="94"/>
      <c r="PAM91" s="94"/>
      <c r="PAN91" s="94"/>
      <c r="PAO91" s="94"/>
      <c r="PAP91" s="94"/>
      <c r="PAQ91" s="94"/>
      <c r="PAR91" s="94"/>
      <c r="PAS91" s="94"/>
      <c r="PAT91" s="94"/>
      <c r="PAU91" s="94"/>
      <c r="PAV91" s="94"/>
      <c r="PAW91" s="94"/>
      <c r="PAX91" s="94"/>
      <c r="PAY91" s="94"/>
      <c r="PAZ91" s="94"/>
      <c r="PBA91" s="94"/>
      <c r="PBB91" s="94"/>
      <c r="PBC91" s="94"/>
      <c r="PBD91" s="94"/>
      <c r="PBE91" s="94"/>
      <c r="PBF91" s="94"/>
      <c r="PBG91" s="94"/>
      <c r="PBH91" s="94"/>
      <c r="PBI91" s="94"/>
      <c r="PBJ91" s="94"/>
      <c r="PBK91" s="94"/>
      <c r="PBL91" s="94"/>
      <c r="PBM91" s="94"/>
      <c r="PBN91" s="94"/>
      <c r="PBO91" s="94"/>
      <c r="PBP91" s="94"/>
      <c r="PBQ91" s="94"/>
      <c r="PBR91" s="94"/>
      <c r="PBS91" s="94"/>
      <c r="PBT91" s="94"/>
      <c r="PBU91" s="94"/>
      <c r="PBV91" s="94"/>
      <c r="PBW91" s="94"/>
      <c r="PBX91" s="94"/>
      <c r="PBY91" s="94"/>
      <c r="PBZ91" s="94"/>
      <c r="PCA91" s="94"/>
      <c r="PCB91" s="94"/>
      <c r="PCC91" s="94"/>
      <c r="PCD91" s="94"/>
      <c r="PCE91" s="94"/>
      <c r="PCF91" s="94"/>
      <c r="PCG91" s="94"/>
      <c r="PCH91" s="94"/>
      <c r="PCI91" s="94"/>
      <c r="PCJ91" s="94"/>
      <c r="PCK91" s="94"/>
      <c r="PCL91" s="94"/>
      <c r="PCM91" s="94"/>
      <c r="PCN91" s="94"/>
      <c r="PCO91" s="94"/>
      <c r="PCP91" s="94"/>
      <c r="PCQ91" s="94"/>
      <c r="PCR91" s="94"/>
      <c r="PCS91" s="94"/>
      <c r="PCT91" s="94"/>
      <c r="PCU91" s="94"/>
      <c r="PCV91" s="94"/>
      <c r="PCW91" s="94"/>
      <c r="PCX91" s="94"/>
      <c r="PCY91" s="94"/>
      <c r="PCZ91" s="94"/>
      <c r="PDA91" s="94"/>
      <c r="PDB91" s="94"/>
      <c r="PDC91" s="94"/>
      <c r="PDD91" s="94"/>
      <c r="PDE91" s="94"/>
      <c r="PDF91" s="94"/>
      <c r="PDG91" s="94"/>
      <c r="PDH91" s="94"/>
      <c r="PDI91" s="94"/>
      <c r="PDJ91" s="94"/>
      <c r="PDK91" s="94"/>
      <c r="PDL91" s="94"/>
      <c r="PDM91" s="94"/>
      <c r="PDN91" s="94"/>
      <c r="PDO91" s="94"/>
      <c r="PDP91" s="94"/>
      <c r="PDQ91" s="94"/>
      <c r="PDR91" s="94"/>
      <c r="PDS91" s="94"/>
      <c r="PDT91" s="94"/>
      <c r="PDU91" s="94"/>
      <c r="PDV91" s="94"/>
      <c r="PDW91" s="94"/>
      <c r="PDX91" s="94"/>
      <c r="PDY91" s="94"/>
      <c r="PDZ91" s="94"/>
      <c r="PEA91" s="94"/>
      <c r="PEB91" s="94"/>
      <c r="PEC91" s="94"/>
      <c r="PED91" s="94"/>
      <c r="PEE91" s="94"/>
      <c r="PEF91" s="94"/>
      <c r="PEG91" s="94"/>
      <c r="PEH91" s="94"/>
      <c r="PEI91" s="94"/>
      <c r="PEJ91" s="94"/>
      <c r="PEK91" s="94"/>
      <c r="PEL91" s="94"/>
      <c r="PEM91" s="94"/>
      <c r="PEN91" s="94"/>
      <c r="PEO91" s="94"/>
      <c r="PEP91" s="94"/>
      <c r="PEQ91" s="94"/>
      <c r="PER91" s="94"/>
      <c r="PES91" s="94"/>
      <c r="PET91" s="94"/>
      <c r="PEU91" s="94"/>
      <c r="PEV91" s="94"/>
      <c r="PEW91" s="94"/>
      <c r="PEX91" s="94"/>
      <c r="PEY91" s="94"/>
      <c r="PEZ91" s="94"/>
      <c r="PFA91" s="94"/>
      <c r="PFB91" s="94"/>
      <c r="PFC91" s="94"/>
      <c r="PFD91" s="94"/>
      <c r="PFE91" s="94"/>
      <c r="PFF91" s="94"/>
      <c r="PFG91" s="94"/>
      <c r="PFH91" s="94"/>
      <c r="PFI91" s="94"/>
      <c r="PFJ91" s="94"/>
      <c r="PFK91" s="94"/>
      <c r="PFL91" s="94"/>
      <c r="PFM91" s="94"/>
      <c r="PFN91" s="94"/>
      <c r="PFO91" s="94"/>
      <c r="PFP91" s="94"/>
      <c r="PFQ91" s="94"/>
      <c r="PFR91" s="94"/>
      <c r="PFS91" s="94"/>
      <c r="PFT91" s="94"/>
      <c r="PFU91" s="94"/>
      <c r="PFV91" s="94"/>
      <c r="PFW91" s="94"/>
      <c r="PFX91" s="94"/>
      <c r="PFY91" s="94"/>
      <c r="PFZ91" s="94"/>
      <c r="PGA91" s="94"/>
      <c r="PGB91" s="94"/>
      <c r="PGC91" s="94"/>
      <c r="PGD91" s="94"/>
      <c r="PGE91" s="94"/>
      <c r="PGF91" s="94"/>
      <c r="PGG91" s="94"/>
      <c r="PGH91" s="94"/>
      <c r="PGI91" s="94"/>
      <c r="PGJ91" s="94"/>
      <c r="PGK91" s="94"/>
      <c r="PGL91" s="94"/>
      <c r="PGM91" s="94"/>
      <c r="PGN91" s="94"/>
      <c r="PGO91" s="94"/>
      <c r="PGP91" s="94"/>
      <c r="PGQ91" s="94"/>
      <c r="PGR91" s="94"/>
      <c r="PGS91" s="94"/>
      <c r="PGT91" s="94"/>
      <c r="PGU91" s="94"/>
      <c r="PGV91" s="94"/>
      <c r="PGW91" s="94"/>
      <c r="PGX91" s="94"/>
      <c r="PGY91" s="94"/>
      <c r="PGZ91" s="94"/>
      <c r="PHA91" s="94"/>
      <c r="PHB91" s="94"/>
      <c r="PHC91" s="94"/>
      <c r="PHD91" s="94"/>
      <c r="PHE91" s="94"/>
      <c r="PHF91" s="94"/>
      <c r="PHG91" s="94"/>
      <c r="PHH91" s="94"/>
      <c r="PHI91" s="94"/>
      <c r="PHJ91" s="94"/>
      <c r="PHK91" s="94"/>
      <c r="PHL91" s="94"/>
      <c r="PHM91" s="94"/>
      <c r="PHN91" s="94"/>
      <c r="PHO91" s="94"/>
      <c r="PHP91" s="94"/>
      <c r="PHQ91" s="94"/>
      <c r="PHR91" s="94"/>
      <c r="PHS91" s="94"/>
      <c r="PHT91" s="94"/>
      <c r="PHU91" s="94"/>
      <c r="PHV91" s="94"/>
      <c r="PHW91" s="94"/>
      <c r="PHX91" s="94"/>
      <c r="PHY91" s="94"/>
      <c r="PHZ91" s="94"/>
      <c r="PIA91" s="94"/>
      <c r="PIB91" s="94"/>
      <c r="PIC91" s="94"/>
      <c r="PID91" s="94"/>
      <c r="PIE91" s="94"/>
      <c r="PIF91" s="94"/>
      <c r="PIG91" s="94"/>
      <c r="PIH91" s="94"/>
      <c r="PII91" s="94"/>
      <c r="PIJ91" s="94"/>
      <c r="PIK91" s="94"/>
      <c r="PIL91" s="94"/>
      <c r="PIM91" s="94"/>
      <c r="PIN91" s="94"/>
      <c r="PIO91" s="94"/>
      <c r="PIP91" s="94"/>
      <c r="PIQ91" s="94"/>
      <c r="PIR91" s="94"/>
      <c r="PIS91" s="94"/>
      <c r="PIT91" s="94"/>
      <c r="PIU91" s="94"/>
      <c r="PIV91" s="94"/>
      <c r="PIW91" s="94"/>
      <c r="PIX91" s="94"/>
      <c r="PIY91" s="94"/>
      <c r="PIZ91" s="94"/>
      <c r="PJA91" s="94"/>
      <c r="PJB91" s="94"/>
      <c r="PJC91" s="94"/>
      <c r="PJD91" s="94"/>
      <c r="PJE91" s="94"/>
      <c r="PJF91" s="94"/>
      <c r="PJG91" s="94"/>
      <c r="PJH91" s="94"/>
      <c r="PJI91" s="94"/>
      <c r="PJJ91" s="94"/>
      <c r="PJK91" s="94"/>
      <c r="PJL91" s="94"/>
      <c r="PJM91" s="94"/>
      <c r="PJN91" s="94"/>
      <c r="PJO91" s="94"/>
      <c r="PJP91" s="94"/>
      <c r="PJQ91" s="94"/>
      <c r="PJR91" s="94"/>
      <c r="PJS91" s="94"/>
      <c r="PJT91" s="94"/>
      <c r="PJU91" s="94"/>
      <c r="PJV91" s="94"/>
      <c r="PJW91" s="94"/>
      <c r="PJX91" s="94"/>
      <c r="PJY91" s="94"/>
      <c r="PJZ91" s="94"/>
      <c r="PKA91" s="94"/>
      <c r="PKB91" s="94"/>
      <c r="PKC91" s="94"/>
      <c r="PKD91" s="94"/>
      <c r="PKE91" s="94"/>
      <c r="PKF91" s="94"/>
      <c r="PKG91" s="94"/>
      <c r="PKH91" s="94"/>
      <c r="PKI91" s="94"/>
      <c r="PKJ91" s="94"/>
      <c r="PKK91" s="94"/>
      <c r="PKL91" s="94"/>
      <c r="PKM91" s="94"/>
      <c r="PKN91" s="94"/>
      <c r="PKO91" s="94"/>
      <c r="PKP91" s="94"/>
      <c r="PKQ91" s="94"/>
      <c r="PKR91" s="94"/>
      <c r="PKS91" s="94"/>
      <c r="PKT91" s="94"/>
      <c r="PKU91" s="94"/>
      <c r="PKV91" s="94"/>
      <c r="PKW91" s="94"/>
      <c r="PKX91" s="94"/>
      <c r="PKY91" s="94"/>
      <c r="PKZ91" s="94"/>
      <c r="PLA91" s="94"/>
      <c r="PLB91" s="94"/>
      <c r="PLC91" s="94"/>
      <c r="PLD91" s="94"/>
      <c r="PLE91" s="94"/>
      <c r="PLF91" s="94"/>
      <c r="PLG91" s="94"/>
      <c r="PLH91" s="94"/>
      <c r="PLI91" s="94"/>
      <c r="PLJ91" s="94"/>
      <c r="PLK91" s="94"/>
      <c r="PLL91" s="94"/>
      <c r="PLM91" s="94"/>
      <c r="PLN91" s="94"/>
      <c r="PLO91" s="94"/>
      <c r="PLP91" s="94"/>
      <c r="PLQ91" s="94"/>
      <c r="PLR91" s="94"/>
      <c r="PLS91" s="94"/>
      <c r="PLT91" s="94"/>
      <c r="PLU91" s="94"/>
      <c r="PLV91" s="94"/>
      <c r="PLW91" s="94"/>
      <c r="PLX91" s="94"/>
      <c r="PLY91" s="94"/>
      <c r="PLZ91" s="94"/>
      <c r="PMA91" s="94"/>
      <c r="PMB91" s="94"/>
      <c r="PMC91" s="94"/>
      <c r="PMD91" s="94"/>
      <c r="PME91" s="94"/>
      <c r="PMF91" s="94"/>
      <c r="PMG91" s="94"/>
      <c r="PMH91" s="94"/>
      <c r="PMI91" s="94"/>
      <c r="PMJ91" s="94"/>
      <c r="PMK91" s="94"/>
      <c r="PML91" s="94"/>
      <c r="PMM91" s="94"/>
      <c r="PMN91" s="94"/>
      <c r="PMO91" s="94"/>
      <c r="PMP91" s="94"/>
      <c r="PMQ91" s="94"/>
      <c r="PMR91" s="94"/>
      <c r="PMS91" s="94"/>
      <c r="PMT91" s="94"/>
      <c r="PMU91" s="94"/>
      <c r="PMV91" s="94"/>
      <c r="PMW91" s="94"/>
      <c r="PMX91" s="94"/>
      <c r="PMY91" s="94"/>
      <c r="PMZ91" s="94"/>
      <c r="PNA91" s="94"/>
      <c r="PNB91" s="94"/>
      <c r="PNC91" s="94"/>
      <c r="PND91" s="94"/>
      <c r="PNE91" s="94"/>
      <c r="PNF91" s="94"/>
      <c r="PNG91" s="94"/>
      <c r="PNH91" s="94"/>
      <c r="PNI91" s="94"/>
      <c r="PNJ91" s="94"/>
      <c r="PNK91" s="94"/>
      <c r="PNL91" s="94"/>
      <c r="PNM91" s="94"/>
      <c r="PNN91" s="94"/>
      <c r="PNO91" s="94"/>
      <c r="PNP91" s="94"/>
      <c r="PNQ91" s="94"/>
      <c r="PNR91" s="94"/>
      <c r="PNS91" s="94"/>
      <c r="PNT91" s="94"/>
      <c r="PNU91" s="94"/>
      <c r="PNV91" s="94"/>
      <c r="PNW91" s="94"/>
      <c r="PNX91" s="94"/>
      <c r="PNY91" s="94"/>
      <c r="PNZ91" s="94"/>
      <c r="POA91" s="94"/>
      <c r="POB91" s="94"/>
      <c r="POC91" s="94"/>
      <c r="POD91" s="94"/>
      <c r="POE91" s="94"/>
      <c r="POF91" s="94"/>
      <c r="POG91" s="94"/>
      <c r="POH91" s="94"/>
      <c r="POI91" s="94"/>
      <c r="POJ91" s="94"/>
      <c r="POK91" s="94"/>
      <c r="POL91" s="94"/>
      <c r="POM91" s="94"/>
      <c r="PON91" s="94"/>
      <c r="POO91" s="94"/>
      <c r="POP91" s="94"/>
      <c r="POQ91" s="94"/>
      <c r="POR91" s="94"/>
      <c r="POS91" s="94"/>
      <c r="POT91" s="94"/>
      <c r="POU91" s="94"/>
      <c r="POV91" s="94"/>
      <c r="POW91" s="94"/>
      <c r="POX91" s="94"/>
      <c r="POY91" s="94"/>
      <c r="POZ91" s="94"/>
      <c r="PPA91" s="94"/>
      <c r="PPB91" s="94"/>
      <c r="PPC91" s="94"/>
      <c r="PPD91" s="94"/>
      <c r="PPE91" s="94"/>
      <c r="PPF91" s="94"/>
      <c r="PPG91" s="94"/>
      <c r="PPH91" s="94"/>
      <c r="PPI91" s="94"/>
      <c r="PPJ91" s="94"/>
      <c r="PPK91" s="94"/>
      <c r="PPL91" s="94"/>
      <c r="PPM91" s="94"/>
      <c r="PPN91" s="94"/>
      <c r="PPO91" s="94"/>
      <c r="PPP91" s="94"/>
      <c r="PPQ91" s="94"/>
      <c r="PPR91" s="94"/>
      <c r="PPS91" s="94"/>
      <c r="PPT91" s="94"/>
      <c r="PPU91" s="94"/>
      <c r="PPV91" s="94"/>
      <c r="PPW91" s="94"/>
      <c r="PPX91" s="94"/>
      <c r="PPY91" s="94"/>
      <c r="PPZ91" s="94"/>
      <c r="PQA91" s="94"/>
      <c r="PQB91" s="94"/>
      <c r="PQC91" s="94"/>
      <c r="PQD91" s="94"/>
      <c r="PQE91" s="94"/>
      <c r="PQF91" s="94"/>
      <c r="PQG91" s="94"/>
      <c r="PQH91" s="94"/>
      <c r="PQI91" s="94"/>
      <c r="PQJ91" s="94"/>
      <c r="PQK91" s="94"/>
      <c r="PQL91" s="94"/>
      <c r="PQM91" s="94"/>
      <c r="PQN91" s="94"/>
      <c r="PQO91" s="94"/>
      <c r="PQP91" s="94"/>
      <c r="PQQ91" s="94"/>
      <c r="PQR91" s="94"/>
      <c r="PQS91" s="94"/>
      <c r="PQT91" s="94"/>
      <c r="PQU91" s="94"/>
      <c r="PQV91" s="94"/>
      <c r="PQW91" s="94"/>
      <c r="PQX91" s="94"/>
      <c r="PQY91" s="94"/>
      <c r="PQZ91" s="94"/>
      <c r="PRA91" s="94"/>
      <c r="PRB91" s="94"/>
      <c r="PRC91" s="94"/>
      <c r="PRD91" s="94"/>
      <c r="PRE91" s="94"/>
      <c r="PRF91" s="94"/>
      <c r="PRG91" s="94"/>
      <c r="PRH91" s="94"/>
      <c r="PRI91" s="94"/>
      <c r="PRJ91" s="94"/>
      <c r="PRK91" s="94"/>
      <c r="PRL91" s="94"/>
      <c r="PRM91" s="94"/>
      <c r="PRN91" s="94"/>
      <c r="PRO91" s="94"/>
      <c r="PRP91" s="94"/>
      <c r="PRQ91" s="94"/>
      <c r="PRR91" s="94"/>
      <c r="PRS91" s="94"/>
      <c r="PRT91" s="94"/>
      <c r="PRU91" s="94"/>
      <c r="PRV91" s="94"/>
      <c r="PRW91" s="94"/>
      <c r="PRX91" s="94"/>
      <c r="PRY91" s="94"/>
      <c r="PRZ91" s="94"/>
      <c r="PSA91" s="94"/>
      <c r="PSB91" s="94"/>
      <c r="PSC91" s="94"/>
      <c r="PSD91" s="94"/>
      <c r="PSE91" s="94"/>
      <c r="PSF91" s="94"/>
      <c r="PSG91" s="94"/>
      <c r="PSH91" s="94"/>
      <c r="PSI91" s="94"/>
      <c r="PSJ91" s="94"/>
      <c r="PSK91" s="94"/>
      <c r="PSL91" s="94"/>
      <c r="PSM91" s="94"/>
      <c r="PSN91" s="94"/>
      <c r="PSO91" s="94"/>
      <c r="PSP91" s="94"/>
      <c r="PSQ91" s="94"/>
      <c r="PSR91" s="94"/>
      <c r="PSS91" s="94"/>
      <c r="PST91" s="94"/>
      <c r="PSU91" s="94"/>
      <c r="PSV91" s="94"/>
      <c r="PSW91" s="94"/>
      <c r="PSX91" s="94"/>
      <c r="PSY91" s="94"/>
      <c r="PSZ91" s="94"/>
      <c r="PTA91" s="94"/>
      <c r="PTB91" s="94"/>
      <c r="PTC91" s="94"/>
      <c r="PTD91" s="94"/>
      <c r="PTE91" s="94"/>
      <c r="PTF91" s="94"/>
      <c r="PTG91" s="94"/>
      <c r="PTH91" s="94"/>
      <c r="PTI91" s="94"/>
      <c r="PTJ91" s="94"/>
      <c r="PTK91" s="94"/>
      <c r="PTL91" s="94"/>
      <c r="PTM91" s="94"/>
      <c r="PTN91" s="94"/>
      <c r="PTO91" s="94"/>
      <c r="PTP91" s="94"/>
      <c r="PTQ91" s="94"/>
      <c r="PTR91" s="94"/>
      <c r="PTS91" s="94"/>
      <c r="PTT91" s="94"/>
      <c r="PTU91" s="94"/>
      <c r="PTV91" s="94"/>
      <c r="PTW91" s="94"/>
      <c r="PTX91" s="94"/>
      <c r="PTY91" s="94"/>
      <c r="PTZ91" s="94"/>
      <c r="PUA91" s="94"/>
      <c r="PUB91" s="94"/>
      <c r="PUC91" s="94"/>
      <c r="PUD91" s="94"/>
      <c r="PUE91" s="94"/>
      <c r="PUF91" s="94"/>
      <c r="PUG91" s="94"/>
      <c r="PUH91" s="94"/>
      <c r="PUI91" s="94"/>
      <c r="PUJ91" s="94"/>
      <c r="PUK91" s="94"/>
      <c r="PUL91" s="94"/>
      <c r="PUM91" s="94"/>
      <c r="PUN91" s="94"/>
      <c r="PUO91" s="94"/>
      <c r="PUP91" s="94"/>
      <c r="PUQ91" s="94"/>
      <c r="PUR91" s="94"/>
      <c r="PUS91" s="94"/>
      <c r="PUT91" s="94"/>
      <c r="PUU91" s="94"/>
      <c r="PUV91" s="94"/>
      <c r="PUW91" s="94"/>
      <c r="PUX91" s="94"/>
      <c r="PUY91" s="94"/>
      <c r="PUZ91" s="94"/>
      <c r="PVA91" s="94"/>
      <c r="PVB91" s="94"/>
      <c r="PVC91" s="94"/>
      <c r="PVD91" s="94"/>
      <c r="PVE91" s="94"/>
      <c r="PVF91" s="94"/>
      <c r="PVG91" s="94"/>
      <c r="PVH91" s="94"/>
      <c r="PVI91" s="94"/>
      <c r="PVJ91" s="94"/>
      <c r="PVK91" s="94"/>
      <c r="PVL91" s="94"/>
      <c r="PVM91" s="94"/>
      <c r="PVN91" s="94"/>
      <c r="PVO91" s="94"/>
      <c r="PVP91" s="94"/>
      <c r="PVQ91" s="94"/>
      <c r="PVR91" s="94"/>
      <c r="PVS91" s="94"/>
      <c r="PVT91" s="94"/>
      <c r="PVU91" s="94"/>
      <c r="PVV91" s="94"/>
      <c r="PVW91" s="94"/>
      <c r="PVX91" s="94"/>
      <c r="PVY91" s="94"/>
      <c r="PVZ91" s="94"/>
      <c r="PWA91" s="94"/>
      <c r="PWB91" s="94"/>
      <c r="PWC91" s="94"/>
      <c r="PWD91" s="94"/>
      <c r="PWE91" s="94"/>
      <c r="PWF91" s="94"/>
      <c r="PWG91" s="94"/>
      <c r="PWH91" s="94"/>
      <c r="PWI91" s="94"/>
      <c r="PWJ91" s="94"/>
      <c r="PWK91" s="94"/>
      <c r="PWL91" s="94"/>
      <c r="PWM91" s="94"/>
      <c r="PWN91" s="94"/>
      <c r="PWO91" s="94"/>
      <c r="PWP91" s="94"/>
      <c r="PWQ91" s="94"/>
      <c r="PWR91" s="94"/>
      <c r="PWS91" s="94"/>
      <c r="PWT91" s="94"/>
      <c r="PWU91" s="94"/>
      <c r="PWV91" s="94"/>
      <c r="PWW91" s="94"/>
      <c r="PWX91" s="94"/>
      <c r="PWY91" s="94"/>
      <c r="PWZ91" s="94"/>
      <c r="PXA91" s="94"/>
      <c r="PXB91" s="94"/>
      <c r="PXC91" s="94"/>
      <c r="PXD91" s="94"/>
      <c r="PXE91" s="94"/>
      <c r="PXF91" s="94"/>
      <c r="PXG91" s="94"/>
      <c r="PXH91" s="94"/>
      <c r="PXI91" s="94"/>
      <c r="PXJ91" s="94"/>
      <c r="PXK91" s="94"/>
      <c r="PXL91" s="94"/>
      <c r="PXM91" s="94"/>
      <c r="PXN91" s="94"/>
      <c r="PXO91" s="94"/>
      <c r="PXP91" s="94"/>
      <c r="PXQ91" s="94"/>
      <c r="PXR91" s="94"/>
      <c r="PXS91" s="94"/>
      <c r="PXT91" s="94"/>
      <c r="PXU91" s="94"/>
      <c r="PXV91" s="94"/>
      <c r="PXW91" s="94"/>
      <c r="PXX91" s="94"/>
      <c r="PXY91" s="94"/>
      <c r="PXZ91" s="94"/>
      <c r="PYA91" s="94"/>
      <c r="PYB91" s="94"/>
      <c r="PYC91" s="94"/>
      <c r="PYD91" s="94"/>
      <c r="PYE91" s="94"/>
      <c r="PYF91" s="94"/>
      <c r="PYG91" s="94"/>
      <c r="PYH91" s="94"/>
      <c r="PYI91" s="94"/>
      <c r="PYJ91" s="94"/>
      <c r="PYK91" s="94"/>
      <c r="PYL91" s="94"/>
      <c r="PYM91" s="94"/>
      <c r="PYN91" s="94"/>
      <c r="PYO91" s="94"/>
      <c r="PYP91" s="94"/>
      <c r="PYQ91" s="94"/>
      <c r="PYR91" s="94"/>
      <c r="PYS91" s="94"/>
      <c r="PYT91" s="94"/>
      <c r="PYU91" s="94"/>
      <c r="PYV91" s="94"/>
      <c r="PYW91" s="94"/>
      <c r="PYX91" s="94"/>
      <c r="PYY91" s="94"/>
      <c r="PYZ91" s="94"/>
      <c r="PZA91" s="94"/>
      <c r="PZB91" s="94"/>
      <c r="PZC91" s="94"/>
      <c r="PZD91" s="94"/>
      <c r="PZE91" s="94"/>
      <c r="PZF91" s="94"/>
      <c r="PZG91" s="94"/>
      <c r="PZH91" s="94"/>
      <c r="PZI91" s="94"/>
      <c r="PZJ91" s="94"/>
      <c r="PZK91" s="94"/>
      <c r="PZL91" s="94"/>
      <c r="PZM91" s="94"/>
      <c r="PZN91" s="94"/>
      <c r="PZO91" s="94"/>
      <c r="PZP91" s="94"/>
      <c r="PZQ91" s="94"/>
      <c r="PZR91" s="94"/>
      <c r="PZS91" s="94"/>
      <c r="PZT91" s="94"/>
      <c r="PZU91" s="94"/>
      <c r="PZV91" s="94"/>
      <c r="PZW91" s="94"/>
      <c r="PZX91" s="94"/>
      <c r="PZY91" s="94"/>
      <c r="PZZ91" s="94"/>
      <c r="QAA91" s="94"/>
      <c r="QAB91" s="94"/>
      <c r="QAC91" s="94"/>
      <c r="QAD91" s="94"/>
      <c r="QAE91" s="94"/>
      <c r="QAF91" s="94"/>
      <c r="QAG91" s="94"/>
      <c r="QAH91" s="94"/>
      <c r="QAI91" s="94"/>
      <c r="QAJ91" s="94"/>
      <c r="QAK91" s="94"/>
      <c r="QAL91" s="94"/>
      <c r="QAM91" s="94"/>
      <c r="QAN91" s="94"/>
      <c r="QAO91" s="94"/>
      <c r="QAP91" s="94"/>
      <c r="QAQ91" s="94"/>
      <c r="QAR91" s="94"/>
      <c r="QAS91" s="94"/>
      <c r="QAT91" s="94"/>
      <c r="QAU91" s="94"/>
      <c r="QAV91" s="94"/>
      <c r="QAW91" s="94"/>
      <c r="QAX91" s="94"/>
      <c r="QAY91" s="94"/>
      <c r="QAZ91" s="94"/>
      <c r="QBA91" s="94"/>
      <c r="QBB91" s="94"/>
      <c r="QBC91" s="94"/>
      <c r="QBD91" s="94"/>
      <c r="QBE91" s="94"/>
      <c r="QBF91" s="94"/>
      <c r="QBG91" s="94"/>
      <c r="QBH91" s="94"/>
      <c r="QBI91" s="94"/>
      <c r="QBJ91" s="94"/>
      <c r="QBK91" s="94"/>
      <c r="QBL91" s="94"/>
      <c r="QBM91" s="94"/>
      <c r="QBN91" s="94"/>
      <c r="QBO91" s="94"/>
      <c r="QBP91" s="94"/>
      <c r="QBQ91" s="94"/>
      <c r="QBR91" s="94"/>
      <c r="QBS91" s="94"/>
      <c r="QBT91" s="94"/>
      <c r="QBU91" s="94"/>
      <c r="QBV91" s="94"/>
      <c r="QBW91" s="94"/>
      <c r="QBX91" s="94"/>
      <c r="QBY91" s="94"/>
      <c r="QBZ91" s="94"/>
      <c r="QCA91" s="94"/>
      <c r="QCB91" s="94"/>
      <c r="QCC91" s="94"/>
      <c r="QCD91" s="94"/>
      <c r="QCE91" s="94"/>
      <c r="QCF91" s="94"/>
      <c r="QCG91" s="94"/>
      <c r="QCH91" s="94"/>
      <c r="QCI91" s="94"/>
      <c r="QCJ91" s="94"/>
      <c r="QCK91" s="94"/>
      <c r="QCL91" s="94"/>
      <c r="QCM91" s="94"/>
      <c r="QCN91" s="94"/>
      <c r="QCO91" s="94"/>
      <c r="QCP91" s="94"/>
      <c r="QCQ91" s="94"/>
      <c r="QCR91" s="94"/>
      <c r="QCS91" s="94"/>
      <c r="QCT91" s="94"/>
      <c r="QCU91" s="94"/>
      <c r="QCV91" s="94"/>
      <c r="QCW91" s="94"/>
      <c r="QCX91" s="94"/>
      <c r="QCY91" s="94"/>
      <c r="QCZ91" s="94"/>
      <c r="QDA91" s="94"/>
      <c r="QDB91" s="94"/>
      <c r="QDC91" s="94"/>
      <c r="QDD91" s="94"/>
      <c r="QDE91" s="94"/>
      <c r="QDF91" s="94"/>
      <c r="QDG91" s="94"/>
      <c r="QDH91" s="94"/>
      <c r="QDI91" s="94"/>
      <c r="QDJ91" s="94"/>
      <c r="QDK91" s="94"/>
      <c r="QDL91" s="94"/>
      <c r="QDM91" s="94"/>
      <c r="QDN91" s="94"/>
      <c r="QDO91" s="94"/>
      <c r="QDP91" s="94"/>
      <c r="QDQ91" s="94"/>
      <c r="QDR91" s="94"/>
      <c r="QDS91" s="94"/>
      <c r="QDT91" s="94"/>
      <c r="QDU91" s="94"/>
      <c r="QDV91" s="94"/>
      <c r="QDW91" s="94"/>
      <c r="QDX91" s="94"/>
      <c r="QDY91" s="94"/>
      <c r="QDZ91" s="94"/>
      <c r="QEA91" s="94"/>
      <c r="QEB91" s="94"/>
      <c r="QEC91" s="94"/>
      <c r="QED91" s="94"/>
      <c r="QEE91" s="94"/>
      <c r="QEF91" s="94"/>
      <c r="QEG91" s="94"/>
      <c r="QEH91" s="94"/>
      <c r="QEI91" s="94"/>
      <c r="QEJ91" s="94"/>
      <c r="QEK91" s="94"/>
      <c r="QEL91" s="94"/>
      <c r="QEM91" s="94"/>
      <c r="QEN91" s="94"/>
      <c r="QEO91" s="94"/>
      <c r="QEP91" s="94"/>
      <c r="QEQ91" s="94"/>
      <c r="QER91" s="94"/>
      <c r="QES91" s="94"/>
      <c r="QET91" s="94"/>
      <c r="QEU91" s="94"/>
      <c r="QEV91" s="94"/>
      <c r="QEW91" s="94"/>
      <c r="QEX91" s="94"/>
      <c r="QEY91" s="94"/>
      <c r="QEZ91" s="94"/>
      <c r="QFA91" s="94"/>
      <c r="QFB91" s="94"/>
      <c r="QFC91" s="94"/>
      <c r="QFD91" s="94"/>
      <c r="QFE91" s="94"/>
      <c r="QFF91" s="94"/>
      <c r="QFG91" s="94"/>
      <c r="QFH91" s="94"/>
      <c r="QFI91" s="94"/>
      <c r="QFJ91" s="94"/>
      <c r="QFK91" s="94"/>
      <c r="QFL91" s="94"/>
      <c r="QFM91" s="94"/>
      <c r="QFN91" s="94"/>
      <c r="QFO91" s="94"/>
      <c r="QFP91" s="94"/>
      <c r="QFQ91" s="94"/>
      <c r="QFR91" s="94"/>
      <c r="QFS91" s="94"/>
      <c r="QFT91" s="94"/>
      <c r="QFU91" s="94"/>
      <c r="QFV91" s="94"/>
      <c r="QFW91" s="94"/>
      <c r="QFX91" s="94"/>
      <c r="QFY91" s="94"/>
      <c r="QFZ91" s="94"/>
      <c r="QGA91" s="94"/>
      <c r="QGB91" s="94"/>
      <c r="QGC91" s="94"/>
      <c r="QGD91" s="94"/>
      <c r="QGE91" s="94"/>
      <c r="QGF91" s="94"/>
      <c r="QGG91" s="94"/>
      <c r="QGH91" s="94"/>
      <c r="QGI91" s="94"/>
      <c r="QGJ91" s="94"/>
      <c r="QGK91" s="94"/>
      <c r="QGL91" s="94"/>
      <c r="QGM91" s="94"/>
      <c r="QGN91" s="94"/>
      <c r="QGO91" s="94"/>
      <c r="QGP91" s="94"/>
      <c r="QGQ91" s="94"/>
      <c r="QGR91" s="94"/>
      <c r="QGS91" s="94"/>
      <c r="QGT91" s="94"/>
      <c r="QGU91" s="94"/>
      <c r="QGV91" s="94"/>
      <c r="QGW91" s="94"/>
      <c r="QGX91" s="94"/>
      <c r="QGY91" s="94"/>
      <c r="QGZ91" s="94"/>
      <c r="QHA91" s="94"/>
      <c r="QHB91" s="94"/>
      <c r="QHC91" s="94"/>
      <c r="QHD91" s="94"/>
      <c r="QHE91" s="94"/>
      <c r="QHF91" s="94"/>
      <c r="QHG91" s="94"/>
      <c r="QHH91" s="94"/>
      <c r="QHI91" s="94"/>
      <c r="QHJ91" s="94"/>
      <c r="QHK91" s="94"/>
      <c r="QHL91" s="94"/>
      <c r="QHM91" s="94"/>
      <c r="QHN91" s="94"/>
      <c r="QHO91" s="94"/>
      <c r="QHP91" s="94"/>
      <c r="QHQ91" s="94"/>
      <c r="QHR91" s="94"/>
      <c r="QHS91" s="94"/>
      <c r="QHT91" s="94"/>
      <c r="QHU91" s="94"/>
      <c r="QHV91" s="94"/>
      <c r="QHW91" s="94"/>
      <c r="QHX91" s="94"/>
      <c r="QHY91" s="94"/>
      <c r="QHZ91" s="94"/>
      <c r="QIA91" s="94"/>
      <c r="QIB91" s="94"/>
      <c r="QIC91" s="94"/>
      <c r="QID91" s="94"/>
      <c r="QIE91" s="94"/>
      <c r="QIF91" s="94"/>
      <c r="QIG91" s="94"/>
      <c r="QIH91" s="94"/>
      <c r="QII91" s="94"/>
      <c r="QIJ91" s="94"/>
      <c r="QIK91" s="94"/>
      <c r="QIL91" s="94"/>
      <c r="QIM91" s="94"/>
      <c r="QIN91" s="94"/>
      <c r="QIO91" s="94"/>
      <c r="QIP91" s="94"/>
      <c r="QIQ91" s="94"/>
      <c r="QIR91" s="94"/>
      <c r="QIS91" s="94"/>
      <c r="QIT91" s="94"/>
      <c r="QIU91" s="94"/>
      <c r="QIV91" s="94"/>
      <c r="QIW91" s="94"/>
      <c r="QIX91" s="94"/>
      <c r="QIY91" s="94"/>
      <c r="QIZ91" s="94"/>
      <c r="QJA91" s="94"/>
      <c r="QJB91" s="94"/>
      <c r="QJC91" s="94"/>
      <c r="QJD91" s="94"/>
      <c r="QJE91" s="94"/>
      <c r="QJF91" s="94"/>
      <c r="QJG91" s="94"/>
      <c r="QJH91" s="94"/>
      <c r="QJI91" s="94"/>
      <c r="QJJ91" s="94"/>
      <c r="QJK91" s="94"/>
      <c r="QJL91" s="94"/>
      <c r="QJM91" s="94"/>
      <c r="QJN91" s="94"/>
      <c r="QJO91" s="94"/>
      <c r="QJP91" s="94"/>
      <c r="QJQ91" s="94"/>
      <c r="QJR91" s="94"/>
      <c r="QJS91" s="94"/>
      <c r="QJT91" s="94"/>
      <c r="QJU91" s="94"/>
      <c r="QJV91" s="94"/>
      <c r="QJW91" s="94"/>
      <c r="QJX91" s="94"/>
      <c r="QJY91" s="94"/>
      <c r="QJZ91" s="94"/>
      <c r="QKA91" s="94"/>
      <c r="QKB91" s="94"/>
      <c r="QKC91" s="94"/>
      <c r="QKD91" s="94"/>
      <c r="QKE91" s="94"/>
      <c r="QKF91" s="94"/>
      <c r="QKG91" s="94"/>
      <c r="QKH91" s="94"/>
      <c r="QKI91" s="94"/>
      <c r="QKJ91" s="94"/>
      <c r="QKK91" s="94"/>
      <c r="QKL91" s="94"/>
      <c r="QKM91" s="94"/>
      <c r="QKN91" s="94"/>
      <c r="QKO91" s="94"/>
      <c r="QKP91" s="94"/>
      <c r="QKQ91" s="94"/>
      <c r="QKR91" s="94"/>
      <c r="QKS91" s="94"/>
      <c r="QKT91" s="94"/>
      <c r="QKU91" s="94"/>
      <c r="QKV91" s="94"/>
      <c r="QKW91" s="94"/>
      <c r="QKX91" s="94"/>
      <c r="QKY91" s="94"/>
      <c r="QKZ91" s="94"/>
      <c r="QLA91" s="94"/>
      <c r="QLB91" s="94"/>
      <c r="QLC91" s="94"/>
      <c r="QLD91" s="94"/>
      <c r="QLE91" s="94"/>
      <c r="QLF91" s="94"/>
      <c r="QLG91" s="94"/>
      <c r="QLH91" s="94"/>
      <c r="QLI91" s="94"/>
      <c r="QLJ91" s="94"/>
      <c r="QLK91" s="94"/>
      <c r="QLL91" s="94"/>
      <c r="QLM91" s="94"/>
      <c r="QLN91" s="94"/>
      <c r="QLO91" s="94"/>
      <c r="QLP91" s="94"/>
      <c r="QLQ91" s="94"/>
      <c r="QLR91" s="94"/>
      <c r="QLS91" s="94"/>
      <c r="QLT91" s="94"/>
      <c r="QLU91" s="94"/>
      <c r="QLV91" s="94"/>
      <c r="QLW91" s="94"/>
      <c r="QLX91" s="94"/>
      <c r="QLY91" s="94"/>
      <c r="QLZ91" s="94"/>
      <c r="QMA91" s="94"/>
      <c r="QMB91" s="94"/>
      <c r="QMC91" s="94"/>
      <c r="QMD91" s="94"/>
      <c r="QME91" s="94"/>
      <c r="QMF91" s="94"/>
      <c r="QMG91" s="94"/>
      <c r="QMH91" s="94"/>
      <c r="QMI91" s="94"/>
      <c r="QMJ91" s="94"/>
      <c r="QMK91" s="94"/>
      <c r="QML91" s="94"/>
      <c r="QMM91" s="94"/>
      <c r="QMN91" s="94"/>
      <c r="QMO91" s="94"/>
      <c r="QMP91" s="94"/>
      <c r="QMQ91" s="94"/>
      <c r="QMR91" s="94"/>
      <c r="QMS91" s="94"/>
      <c r="QMT91" s="94"/>
      <c r="QMU91" s="94"/>
      <c r="QMV91" s="94"/>
      <c r="QMW91" s="94"/>
      <c r="QMX91" s="94"/>
      <c r="QMY91" s="94"/>
      <c r="QMZ91" s="94"/>
      <c r="QNA91" s="94"/>
      <c r="QNB91" s="94"/>
      <c r="QNC91" s="94"/>
      <c r="QND91" s="94"/>
      <c r="QNE91" s="94"/>
      <c r="QNF91" s="94"/>
      <c r="QNG91" s="94"/>
      <c r="QNH91" s="94"/>
      <c r="QNI91" s="94"/>
      <c r="QNJ91" s="94"/>
      <c r="QNK91" s="94"/>
      <c r="QNL91" s="94"/>
      <c r="QNM91" s="94"/>
      <c r="QNN91" s="94"/>
      <c r="QNO91" s="94"/>
      <c r="QNP91" s="94"/>
      <c r="QNQ91" s="94"/>
      <c r="QNR91" s="94"/>
      <c r="QNS91" s="94"/>
      <c r="QNT91" s="94"/>
      <c r="QNU91" s="94"/>
      <c r="QNV91" s="94"/>
      <c r="QNW91" s="94"/>
      <c r="QNX91" s="94"/>
      <c r="QNY91" s="94"/>
      <c r="QNZ91" s="94"/>
      <c r="QOA91" s="94"/>
      <c r="QOB91" s="94"/>
      <c r="QOC91" s="94"/>
      <c r="QOD91" s="94"/>
      <c r="QOE91" s="94"/>
      <c r="QOF91" s="94"/>
      <c r="QOG91" s="94"/>
      <c r="QOH91" s="94"/>
      <c r="QOI91" s="94"/>
      <c r="QOJ91" s="94"/>
      <c r="QOK91" s="94"/>
      <c r="QOL91" s="94"/>
      <c r="QOM91" s="94"/>
      <c r="QON91" s="94"/>
      <c r="QOO91" s="94"/>
      <c r="QOP91" s="94"/>
      <c r="QOQ91" s="94"/>
      <c r="QOR91" s="94"/>
      <c r="QOS91" s="94"/>
      <c r="QOT91" s="94"/>
      <c r="QOU91" s="94"/>
      <c r="QOV91" s="94"/>
      <c r="QOW91" s="94"/>
      <c r="QOX91" s="94"/>
      <c r="QOY91" s="94"/>
      <c r="QOZ91" s="94"/>
      <c r="QPA91" s="94"/>
      <c r="QPB91" s="94"/>
      <c r="QPC91" s="94"/>
      <c r="QPD91" s="94"/>
      <c r="QPE91" s="94"/>
      <c r="QPF91" s="94"/>
      <c r="QPG91" s="94"/>
      <c r="QPH91" s="94"/>
      <c r="QPI91" s="94"/>
      <c r="QPJ91" s="94"/>
      <c r="QPK91" s="94"/>
      <c r="QPL91" s="94"/>
      <c r="QPM91" s="94"/>
      <c r="QPN91" s="94"/>
      <c r="QPO91" s="94"/>
      <c r="QPP91" s="94"/>
      <c r="QPQ91" s="94"/>
      <c r="QPR91" s="94"/>
      <c r="QPS91" s="94"/>
      <c r="QPT91" s="94"/>
      <c r="QPU91" s="94"/>
      <c r="QPV91" s="94"/>
      <c r="QPW91" s="94"/>
      <c r="QPX91" s="94"/>
      <c r="QPY91" s="94"/>
      <c r="QPZ91" s="94"/>
      <c r="QQA91" s="94"/>
      <c r="QQB91" s="94"/>
      <c r="QQC91" s="94"/>
      <c r="QQD91" s="94"/>
      <c r="QQE91" s="94"/>
      <c r="QQF91" s="94"/>
      <c r="QQG91" s="94"/>
      <c r="QQH91" s="94"/>
      <c r="QQI91" s="94"/>
      <c r="QQJ91" s="94"/>
      <c r="QQK91" s="94"/>
      <c r="QQL91" s="94"/>
      <c r="QQM91" s="94"/>
      <c r="QQN91" s="94"/>
      <c r="QQO91" s="94"/>
      <c r="QQP91" s="94"/>
      <c r="QQQ91" s="94"/>
      <c r="QQR91" s="94"/>
      <c r="QQS91" s="94"/>
      <c r="QQT91" s="94"/>
      <c r="QQU91" s="94"/>
      <c r="QQV91" s="94"/>
      <c r="QQW91" s="94"/>
      <c r="QQX91" s="94"/>
      <c r="QQY91" s="94"/>
      <c r="QQZ91" s="94"/>
      <c r="QRA91" s="94"/>
      <c r="QRB91" s="94"/>
      <c r="QRC91" s="94"/>
      <c r="QRD91" s="94"/>
      <c r="QRE91" s="94"/>
      <c r="QRF91" s="94"/>
      <c r="QRG91" s="94"/>
      <c r="QRH91" s="94"/>
      <c r="QRI91" s="94"/>
      <c r="QRJ91" s="94"/>
      <c r="QRK91" s="94"/>
      <c r="QRL91" s="94"/>
      <c r="QRM91" s="94"/>
      <c r="QRN91" s="94"/>
      <c r="QRO91" s="94"/>
      <c r="QRP91" s="94"/>
      <c r="QRQ91" s="94"/>
      <c r="QRR91" s="94"/>
      <c r="QRS91" s="94"/>
      <c r="QRT91" s="94"/>
      <c r="QRU91" s="94"/>
      <c r="QRV91" s="94"/>
      <c r="QRW91" s="94"/>
      <c r="QRX91" s="94"/>
      <c r="QRY91" s="94"/>
      <c r="QRZ91" s="94"/>
      <c r="QSA91" s="94"/>
      <c r="QSB91" s="94"/>
      <c r="QSC91" s="94"/>
      <c r="QSD91" s="94"/>
      <c r="QSE91" s="94"/>
      <c r="QSF91" s="94"/>
      <c r="QSG91" s="94"/>
      <c r="QSH91" s="94"/>
      <c r="QSI91" s="94"/>
      <c r="QSJ91" s="94"/>
      <c r="QSK91" s="94"/>
      <c r="QSL91" s="94"/>
      <c r="QSM91" s="94"/>
      <c r="QSN91" s="94"/>
      <c r="QSO91" s="94"/>
      <c r="QSP91" s="94"/>
      <c r="QSQ91" s="94"/>
      <c r="QSR91" s="94"/>
      <c r="QSS91" s="94"/>
      <c r="QST91" s="94"/>
      <c r="QSU91" s="94"/>
      <c r="QSV91" s="94"/>
      <c r="QSW91" s="94"/>
      <c r="QSX91" s="94"/>
      <c r="QSY91" s="94"/>
      <c r="QSZ91" s="94"/>
      <c r="QTA91" s="94"/>
      <c r="QTB91" s="94"/>
      <c r="QTC91" s="94"/>
      <c r="QTD91" s="94"/>
      <c r="QTE91" s="94"/>
      <c r="QTF91" s="94"/>
      <c r="QTG91" s="94"/>
      <c r="QTH91" s="94"/>
      <c r="QTI91" s="94"/>
      <c r="QTJ91" s="94"/>
      <c r="QTK91" s="94"/>
      <c r="QTL91" s="94"/>
      <c r="QTM91" s="94"/>
      <c r="QTN91" s="94"/>
      <c r="QTO91" s="94"/>
      <c r="QTP91" s="94"/>
      <c r="QTQ91" s="94"/>
      <c r="QTR91" s="94"/>
      <c r="QTS91" s="94"/>
      <c r="QTT91" s="94"/>
      <c r="QTU91" s="94"/>
      <c r="QTV91" s="94"/>
      <c r="QTW91" s="94"/>
      <c r="QTX91" s="94"/>
      <c r="QTY91" s="94"/>
      <c r="QTZ91" s="94"/>
      <c r="QUA91" s="94"/>
      <c r="QUB91" s="94"/>
      <c r="QUC91" s="94"/>
      <c r="QUD91" s="94"/>
      <c r="QUE91" s="94"/>
      <c r="QUF91" s="94"/>
      <c r="QUG91" s="94"/>
      <c r="QUH91" s="94"/>
      <c r="QUI91" s="94"/>
      <c r="QUJ91" s="94"/>
      <c r="QUK91" s="94"/>
      <c r="QUL91" s="94"/>
      <c r="QUM91" s="94"/>
      <c r="QUN91" s="94"/>
      <c r="QUO91" s="94"/>
      <c r="QUP91" s="94"/>
      <c r="QUQ91" s="94"/>
      <c r="QUR91" s="94"/>
      <c r="QUS91" s="94"/>
      <c r="QUT91" s="94"/>
      <c r="QUU91" s="94"/>
      <c r="QUV91" s="94"/>
      <c r="QUW91" s="94"/>
      <c r="QUX91" s="94"/>
      <c r="QUY91" s="94"/>
      <c r="QUZ91" s="94"/>
      <c r="QVA91" s="94"/>
      <c r="QVB91" s="94"/>
      <c r="QVC91" s="94"/>
      <c r="QVD91" s="94"/>
      <c r="QVE91" s="94"/>
      <c r="QVF91" s="94"/>
      <c r="QVG91" s="94"/>
      <c r="QVH91" s="94"/>
      <c r="QVI91" s="94"/>
      <c r="QVJ91" s="94"/>
      <c r="QVK91" s="94"/>
      <c r="QVL91" s="94"/>
      <c r="QVM91" s="94"/>
      <c r="QVN91" s="94"/>
      <c r="QVO91" s="94"/>
      <c r="QVP91" s="94"/>
      <c r="QVQ91" s="94"/>
      <c r="QVR91" s="94"/>
      <c r="QVS91" s="94"/>
      <c r="QVT91" s="94"/>
      <c r="QVU91" s="94"/>
      <c r="QVV91" s="94"/>
      <c r="QVW91" s="94"/>
      <c r="QVX91" s="94"/>
      <c r="QVY91" s="94"/>
      <c r="QVZ91" s="94"/>
      <c r="QWA91" s="94"/>
      <c r="QWB91" s="94"/>
      <c r="QWC91" s="94"/>
      <c r="QWD91" s="94"/>
      <c r="QWE91" s="94"/>
      <c r="QWF91" s="94"/>
      <c r="QWG91" s="94"/>
      <c r="QWH91" s="94"/>
      <c r="QWI91" s="94"/>
      <c r="QWJ91" s="94"/>
      <c r="QWK91" s="94"/>
      <c r="QWL91" s="94"/>
      <c r="QWM91" s="94"/>
      <c r="QWN91" s="94"/>
      <c r="QWO91" s="94"/>
      <c r="QWP91" s="94"/>
      <c r="QWQ91" s="94"/>
      <c r="QWR91" s="94"/>
      <c r="QWS91" s="94"/>
      <c r="QWT91" s="94"/>
      <c r="QWU91" s="94"/>
      <c r="QWV91" s="94"/>
      <c r="QWW91" s="94"/>
      <c r="QWX91" s="94"/>
      <c r="QWY91" s="94"/>
      <c r="QWZ91" s="94"/>
      <c r="QXA91" s="94"/>
      <c r="QXB91" s="94"/>
      <c r="QXC91" s="94"/>
      <c r="QXD91" s="94"/>
      <c r="QXE91" s="94"/>
      <c r="QXF91" s="94"/>
      <c r="QXG91" s="94"/>
      <c r="QXH91" s="94"/>
      <c r="QXI91" s="94"/>
      <c r="QXJ91" s="94"/>
      <c r="QXK91" s="94"/>
      <c r="QXL91" s="94"/>
      <c r="QXM91" s="94"/>
      <c r="QXN91" s="94"/>
      <c r="QXO91" s="94"/>
      <c r="QXP91" s="94"/>
      <c r="QXQ91" s="94"/>
      <c r="QXR91" s="94"/>
      <c r="QXS91" s="94"/>
      <c r="QXT91" s="94"/>
      <c r="QXU91" s="94"/>
      <c r="QXV91" s="94"/>
      <c r="QXW91" s="94"/>
      <c r="QXX91" s="94"/>
      <c r="QXY91" s="94"/>
      <c r="QXZ91" s="94"/>
      <c r="QYA91" s="94"/>
      <c r="QYB91" s="94"/>
      <c r="QYC91" s="94"/>
      <c r="QYD91" s="94"/>
      <c r="QYE91" s="94"/>
      <c r="QYF91" s="94"/>
      <c r="QYG91" s="94"/>
      <c r="QYH91" s="94"/>
      <c r="QYI91" s="94"/>
      <c r="QYJ91" s="94"/>
      <c r="QYK91" s="94"/>
      <c r="QYL91" s="94"/>
      <c r="QYM91" s="94"/>
      <c r="QYN91" s="94"/>
      <c r="QYO91" s="94"/>
      <c r="QYP91" s="94"/>
      <c r="QYQ91" s="94"/>
      <c r="QYR91" s="94"/>
      <c r="QYS91" s="94"/>
      <c r="QYT91" s="94"/>
      <c r="QYU91" s="94"/>
      <c r="QYV91" s="94"/>
      <c r="QYW91" s="94"/>
      <c r="QYX91" s="94"/>
      <c r="QYY91" s="94"/>
      <c r="QYZ91" s="94"/>
      <c r="QZA91" s="94"/>
      <c r="QZB91" s="94"/>
      <c r="QZC91" s="94"/>
      <c r="QZD91" s="94"/>
      <c r="QZE91" s="94"/>
      <c r="QZF91" s="94"/>
      <c r="QZG91" s="94"/>
      <c r="QZH91" s="94"/>
      <c r="QZI91" s="94"/>
      <c r="QZJ91" s="94"/>
      <c r="QZK91" s="94"/>
      <c r="QZL91" s="94"/>
      <c r="QZM91" s="94"/>
      <c r="QZN91" s="94"/>
      <c r="QZO91" s="94"/>
      <c r="QZP91" s="94"/>
      <c r="QZQ91" s="94"/>
      <c r="QZR91" s="94"/>
      <c r="QZS91" s="94"/>
      <c r="QZT91" s="94"/>
      <c r="QZU91" s="94"/>
      <c r="QZV91" s="94"/>
      <c r="QZW91" s="94"/>
      <c r="QZX91" s="94"/>
      <c r="QZY91" s="94"/>
      <c r="QZZ91" s="94"/>
      <c r="RAA91" s="94"/>
      <c r="RAB91" s="94"/>
      <c r="RAC91" s="94"/>
      <c r="RAD91" s="94"/>
      <c r="RAE91" s="94"/>
      <c r="RAF91" s="94"/>
      <c r="RAG91" s="94"/>
      <c r="RAH91" s="94"/>
      <c r="RAI91" s="94"/>
      <c r="RAJ91" s="94"/>
      <c r="RAK91" s="94"/>
      <c r="RAL91" s="94"/>
      <c r="RAM91" s="94"/>
      <c r="RAN91" s="94"/>
      <c r="RAO91" s="94"/>
      <c r="RAP91" s="94"/>
      <c r="RAQ91" s="94"/>
      <c r="RAR91" s="94"/>
      <c r="RAS91" s="94"/>
      <c r="RAT91" s="94"/>
      <c r="RAU91" s="94"/>
      <c r="RAV91" s="94"/>
      <c r="RAW91" s="94"/>
      <c r="RAX91" s="94"/>
      <c r="RAY91" s="94"/>
      <c r="RAZ91" s="94"/>
      <c r="RBA91" s="94"/>
      <c r="RBB91" s="94"/>
      <c r="RBC91" s="94"/>
      <c r="RBD91" s="94"/>
      <c r="RBE91" s="94"/>
      <c r="RBF91" s="94"/>
      <c r="RBG91" s="94"/>
      <c r="RBH91" s="94"/>
      <c r="RBI91" s="94"/>
      <c r="RBJ91" s="94"/>
      <c r="RBK91" s="94"/>
      <c r="RBL91" s="94"/>
      <c r="RBM91" s="94"/>
      <c r="RBN91" s="94"/>
      <c r="RBO91" s="94"/>
      <c r="RBP91" s="94"/>
      <c r="RBQ91" s="94"/>
      <c r="RBR91" s="94"/>
      <c r="RBS91" s="94"/>
      <c r="RBT91" s="94"/>
      <c r="RBU91" s="94"/>
      <c r="RBV91" s="94"/>
      <c r="RBW91" s="94"/>
      <c r="RBX91" s="94"/>
      <c r="RBY91" s="94"/>
      <c r="RBZ91" s="94"/>
      <c r="RCA91" s="94"/>
      <c r="RCB91" s="94"/>
      <c r="RCC91" s="94"/>
      <c r="RCD91" s="94"/>
      <c r="RCE91" s="94"/>
      <c r="RCF91" s="94"/>
      <c r="RCG91" s="94"/>
      <c r="RCH91" s="94"/>
      <c r="RCI91" s="94"/>
      <c r="RCJ91" s="94"/>
      <c r="RCK91" s="94"/>
      <c r="RCL91" s="94"/>
      <c r="RCM91" s="94"/>
      <c r="RCN91" s="94"/>
      <c r="RCO91" s="94"/>
      <c r="RCP91" s="94"/>
      <c r="RCQ91" s="94"/>
      <c r="RCR91" s="94"/>
      <c r="RCS91" s="94"/>
      <c r="RCT91" s="94"/>
      <c r="RCU91" s="94"/>
      <c r="RCV91" s="94"/>
      <c r="RCW91" s="94"/>
      <c r="RCX91" s="94"/>
      <c r="RCY91" s="94"/>
      <c r="RCZ91" s="94"/>
      <c r="RDA91" s="94"/>
      <c r="RDB91" s="94"/>
      <c r="RDC91" s="94"/>
      <c r="RDD91" s="94"/>
      <c r="RDE91" s="94"/>
      <c r="RDF91" s="94"/>
      <c r="RDG91" s="94"/>
      <c r="RDH91" s="94"/>
      <c r="RDI91" s="94"/>
      <c r="RDJ91" s="94"/>
      <c r="RDK91" s="94"/>
      <c r="RDL91" s="94"/>
      <c r="RDM91" s="94"/>
      <c r="RDN91" s="94"/>
      <c r="RDO91" s="94"/>
      <c r="RDP91" s="94"/>
      <c r="RDQ91" s="94"/>
      <c r="RDR91" s="94"/>
      <c r="RDS91" s="94"/>
      <c r="RDT91" s="94"/>
      <c r="RDU91" s="94"/>
      <c r="RDV91" s="94"/>
      <c r="RDW91" s="94"/>
      <c r="RDX91" s="94"/>
      <c r="RDY91" s="94"/>
      <c r="RDZ91" s="94"/>
      <c r="REA91" s="94"/>
      <c r="REB91" s="94"/>
      <c r="REC91" s="94"/>
      <c r="RED91" s="94"/>
      <c r="REE91" s="94"/>
      <c r="REF91" s="94"/>
      <c r="REG91" s="94"/>
      <c r="REH91" s="94"/>
      <c r="REI91" s="94"/>
      <c r="REJ91" s="94"/>
      <c r="REK91" s="94"/>
      <c r="REL91" s="94"/>
      <c r="REM91" s="94"/>
      <c r="REN91" s="94"/>
      <c r="REO91" s="94"/>
      <c r="REP91" s="94"/>
      <c r="REQ91" s="94"/>
      <c r="RER91" s="94"/>
      <c r="RES91" s="94"/>
      <c r="RET91" s="94"/>
      <c r="REU91" s="94"/>
      <c r="REV91" s="94"/>
      <c r="REW91" s="94"/>
      <c r="REX91" s="94"/>
      <c r="REY91" s="94"/>
      <c r="REZ91" s="94"/>
      <c r="RFA91" s="94"/>
      <c r="RFB91" s="94"/>
      <c r="RFC91" s="94"/>
      <c r="RFD91" s="94"/>
      <c r="RFE91" s="94"/>
      <c r="RFF91" s="94"/>
      <c r="RFG91" s="94"/>
      <c r="RFH91" s="94"/>
      <c r="RFI91" s="94"/>
      <c r="RFJ91" s="94"/>
      <c r="RFK91" s="94"/>
      <c r="RFL91" s="94"/>
      <c r="RFM91" s="94"/>
      <c r="RFN91" s="94"/>
      <c r="RFO91" s="94"/>
      <c r="RFP91" s="94"/>
      <c r="RFQ91" s="94"/>
      <c r="RFR91" s="94"/>
      <c r="RFS91" s="94"/>
      <c r="RFT91" s="94"/>
      <c r="RFU91" s="94"/>
      <c r="RFV91" s="94"/>
      <c r="RFW91" s="94"/>
      <c r="RFX91" s="94"/>
      <c r="RFY91" s="94"/>
      <c r="RFZ91" s="94"/>
      <c r="RGA91" s="94"/>
      <c r="RGB91" s="94"/>
      <c r="RGC91" s="94"/>
      <c r="RGD91" s="94"/>
      <c r="RGE91" s="94"/>
      <c r="RGF91" s="94"/>
      <c r="RGG91" s="94"/>
      <c r="RGH91" s="94"/>
      <c r="RGI91" s="94"/>
      <c r="RGJ91" s="94"/>
      <c r="RGK91" s="94"/>
      <c r="RGL91" s="94"/>
      <c r="RGM91" s="94"/>
      <c r="RGN91" s="94"/>
      <c r="RGO91" s="94"/>
      <c r="RGP91" s="94"/>
      <c r="RGQ91" s="94"/>
      <c r="RGR91" s="94"/>
      <c r="RGS91" s="94"/>
      <c r="RGT91" s="94"/>
      <c r="RGU91" s="94"/>
      <c r="RGV91" s="94"/>
      <c r="RGW91" s="94"/>
      <c r="RGX91" s="94"/>
      <c r="RGY91" s="94"/>
      <c r="RGZ91" s="94"/>
      <c r="RHA91" s="94"/>
      <c r="RHB91" s="94"/>
      <c r="RHC91" s="94"/>
      <c r="RHD91" s="94"/>
      <c r="RHE91" s="94"/>
      <c r="RHF91" s="94"/>
      <c r="RHG91" s="94"/>
      <c r="RHH91" s="94"/>
      <c r="RHI91" s="94"/>
      <c r="RHJ91" s="94"/>
      <c r="RHK91" s="94"/>
      <c r="RHL91" s="94"/>
      <c r="RHM91" s="94"/>
      <c r="RHN91" s="94"/>
      <c r="RHO91" s="94"/>
      <c r="RHP91" s="94"/>
      <c r="RHQ91" s="94"/>
      <c r="RHR91" s="94"/>
      <c r="RHS91" s="94"/>
      <c r="RHT91" s="94"/>
      <c r="RHU91" s="94"/>
      <c r="RHV91" s="94"/>
      <c r="RHW91" s="94"/>
      <c r="RHX91" s="94"/>
      <c r="RHY91" s="94"/>
      <c r="RHZ91" s="94"/>
      <c r="RIA91" s="94"/>
      <c r="RIB91" s="94"/>
      <c r="RIC91" s="94"/>
      <c r="RID91" s="94"/>
      <c r="RIE91" s="94"/>
      <c r="RIF91" s="94"/>
      <c r="RIG91" s="94"/>
      <c r="RIH91" s="94"/>
      <c r="RII91" s="94"/>
      <c r="RIJ91" s="94"/>
      <c r="RIK91" s="94"/>
      <c r="RIL91" s="94"/>
      <c r="RIM91" s="94"/>
      <c r="RIN91" s="94"/>
      <c r="RIO91" s="94"/>
      <c r="RIP91" s="94"/>
      <c r="RIQ91" s="94"/>
      <c r="RIR91" s="94"/>
      <c r="RIS91" s="94"/>
      <c r="RIT91" s="94"/>
      <c r="RIU91" s="94"/>
      <c r="RIV91" s="94"/>
      <c r="RIW91" s="94"/>
      <c r="RIX91" s="94"/>
      <c r="RIY91" s="94"/>
      <c r="RIZ91" s="94"/>
      <c r="RJA91" s="94"/>
      <c r="RJB91" s="94"/>
      <c r="RJC91" s="94"/>
      <c r="RJD91" s="94"/>
      <c r="RJE91" s="94"/>
      <c r="RJF91" s="94"/>
      <c r="RJG91" s="94"/>
      <c r="RJH91" s="94"/>
      <c r="RJI91" s="94"/>
      <c r="RJJ91" s="94"/>
      <c r="RJK91" s="94"/>
      <c r="RJL91" s="94"/>
      <c r="RJM91" s="94"/>
      <c r="RJN91" s="94"/>
      <c r="RJO91" s="94"/>
      <c r="RJP91" s="94"/>
      <c r="RJQ91" s="94"/>
      <c r="RJR91" s="94"/>
      <c r="RJS91" s="94"/>
      <c r="RJT91" s="94"/>
      <c r="RJU91" s="94"/>
      <c r="RJV91" s="94"/>
      <c r="RJW91" s="94"/>
      <c r="RJX91" s="94"/>
      <c r="RJY91" s="94"/>
      <c r="RJZ91" s="94"/>
      <c r="RKA91" s="94"/>
      <c r="RKB91" s="94"/>
      <c r="RKC91" s="94"/>
      <c r="RKD91" s="94"/>
      <c r="RKE91" s="94"/>
      <c r="RKF91" s="94"/>
      <c r="RKG91" s="94"/>
      <c r="RKH91" s="94"/>
      <c r="RKI91" s="94"/>
      <c r="RKJ91" s="94"/>
      <c r="RKK91" s="94"/>
      <c r="RKL91" s="94"/>
      <c r="RKM91" s="94"/>
      <c r="RKN91" s="94"/>
      <c r="RKO91" s="94"/>
      <c r="RKP91" s="94"/>
      <c r="RKQ91" s="94"/>
      <c r="RKR91" s="94"/>
      <c r="RKS91" s="94"/>
      <c r="RKT91" s="94"/>
      <c r="RKU91" s="94"/>
      <c r="RKV91" s="94"/>
      <c r="RKW91" s="94"/>
      <c r="RKX91" s="94"/>
      <c r="RKY91" s="94"/>
      <c r="RKZ91" s="94"/>
      <c r="RLA91" s="94"/>
      <c r="RLB91" s="94"/>
      <c r="RLC91" s="94"/>
      <c r="RLD91" s="94"/>
      <c r="RLE91" s="94"/>
      <c r="RLF91" s="94"/>
      <c r="RLG91" s="94"/>
      <c r="RLH91" s="94"/>
      <c r="RLI91" s="94"/>
      <c r="RLJ91" s="94"/>
      <c r="RLK91" s="94"/>
      <c r="RLL91" s="94"/>
      <c r="RLM91" s="94"/>
      <c r="RLN91" s="94"/>
      <c r="RLO91" s="94"/>
      <c r="RLP91" s="94"/>
      <c r="RLQ91" s="94"/>
      <c r="RLR91" s="94"/>
      <c r="RLS91" s="94"/>
      <c r="RLT91" s="94"/>
      <c r="RLU91" s="94"/>
      <c r="RLV91" s="94"/>
      <c r="RLW91" s="94"/>
      <c r="RLX91" s="94"/>
      <c r="RLY91" s="94"/>
      <c r="RLZ91" s="94"/>
      <c r="RMA91" s="94"/>
      <c r="RMB91" s="94"/>
      <c r="RMC91" s="94"/>
      <c r="RMD91" s="94"/>
      <c r="RME91" s="94"/>
      <c r="RMF91" s="94"/>
      <c r="RMG91" s="94"/>
      <c r="RMH91" s="94"/>
      <c r="RMI91" s="94"/>
      <c r="RMJ91" s="94"/>
      <c r="RMK91" s="94"/>
      <c r="RML91" s="94"/>
      <c r="RMM91" s="94"/>
      <c r="RMN91" s="94"/>
      <c r="RMO91" s="94"/>
      <c r="RMP91" s="94"/>
      <c r="RMQ91" s="94"/>
      <c r="RMR91" s="94"/>
      <c r="RMS91" s="94"/>
      <c r="RMT91" s="94"/>
      <c r="RMU91" s="94"/>
      <c r="RMV91" s="94"/>
      <c r="RMW91" s="94"/>
      <c r="RMX91" s="94"/>
      <c r="RMY91" s="94"/>
      <c r="RMZ91" s="94"/>
      <c r="RNA91" s="94"/>
      <c r="RNB91" s="94"/>
      <c r="RNC91" s="94"/>
      <c r="RND91" s="94"/>
      <c r="RNE91" s="94"/>
      <c r="RNF91" s="94"/>
      <c r="RNG91" s="94"/>
      <c r="RNH91" s="94"/>
      <c r="RNI91" s="94"/>
      <c r="RNJ91" s="94"/>
      <c r="RNK91" s="94"/>
      <c r="RNL91" s="94"/>
      <c r="RNM91" s="94"/>
      <c r="RNN91" s="94"/>
      <c r="RNO91" s="94"/>
      <c r="RNP91" s="94"/>
      <c r="RNQ91" s="94"/>
      <c r="RNR91" s="94"/>
      <c r="RNS91" s="94"/>
      <c r="RNT91" s="94"/>
      <c r="RNU91" s="94"/>
      <c r="RNV91" s="94"/>
      <c r="RNW91" s="94"/>
      <c r="RNX91" s="94"/>
      <c r="RNY91" s="94"/>
      <c r="RNZ91" s="94"/>
      <c r="ROA91" s="94"/>
      <c r="ROB91" s="94"/>
      <c r="ROC91" s="94"/>
      <c r="ROD91" s="94"/>
      <c r="ROE91" s="94"/>
      <c r="ROF91" s="94"/>
      <c r="ROG91" s="94"/>
      <c r="ROH91" s="94"/>
      <c r="ROI91" s="94"/>
      <c r="ROJ91" s="94"/>
      <c r="ROK91" s="94"/>
      <c r="ROL91" s="94"/>
      <c r="ROM91" s="94"/>
      <c r="RON91" s="94"/>
      <c r="ROO91" s="94"/>
      <c r="ROP91" s="94"/>
      <c r="ROQ91" s="94"/>
      <c r="ROR91" s="94"/>
      <c r="ROS91" s="94"/>
      <c r="ROT91" s="94"/>
      <c r="ROU91" s="94"/>
      <c r="ROV91" s="94"/>
      <c r="ROW91" s="94"/>
      <c r="ROX91" s="94"/>
      <c r="ROY91" s="94"/>
      <c r="ROZ91" s="94"/>
      <c r="RPA91" s="94"/>
      <c r="RPB91" s="94"/>
      <c r="RPC91" s="94"/>
      <c r="RPD91" s="94"/>
      <c r="RPE91" s="94"/>
      <c r="RPF91" s="94"/>
      <c r="RPG91" s="94"/>
      <c r="RPH91" s="94"/>
      <c r="RPI91" s="94"/>
      <c r="RPJ91" s="94"/>
      <c r="RPK91" s="94"/>
      <c r="RPL91" s="94"/>
      <c r="RPM91" s="94"/>
      <c r="RPN91" s="94"/>
      <c r="RPO91" s="94"/>
      <c r="RPP91" s="94"/>
      <c r="RPQ91" s="94"/>
      <c r="RPR91" s="94"/>
      <c r="RPS91" s="94"/>
      <c r="RPT91" s="94"/>
      <c r="RPU91" s="94"/>
      <c r="RPV91" s="94"/>
      <c r="RPW91" s="94"/>
      <c r="RPX91" s="94"/>
      <c r="RPY91" s="94"/>
      <c r="RPZ91" s="94"/>
      <c r="RQA91" s="94"/>
      <c r="RQB91" s="94"/>
      <c r="RQC91" s="94"/>
      <c r="RQD91" s="94"/>
      <c r="RQE91" s="94"/>
      <c r="RQF91" s="94"/>
      <c r="RQG91" s="94"/>
      <c r="RQH91" s="94"/>
      <c r="RQI91" s="94"/>
      <c r="RQJ91" s="94"/>
      <c r="RQK91" s="94"/>
      <c r="RQL91" s="94"/>
      <c r="RQM91" s="94"/>
      <c r="RQN91" s="94"/>
      <c r="RQO91" s="94"/>
      <c r="RQP91" s="94"/>
      <c r="RQQ91" s="94"/>
      <c r="RQR91" s="94"/>
      <c r="RQS91" s="94"/>
      <c r="RQT91" s="94"/>
      <c r="RQU91" s="94"/>
      <c r="RQV91" s="94"/>
      <c r="RQW91" s="94"/>
      <c r="RQX91" s="94"/>
      <c r="RQY91" s="94"/>
      <c r="RQZ91" s="94"/>
      <c r="RRA91" s="94"/>
      <c r="RRB91" s="94"/>
      <c r="RRC91" s="94"/>
      <c r="RRD91" s="94"/>
      <c r="RRE91" s="94"/>
      <c r="RRF91" s="94"/>
      <c r="RRG91" s="94"/>
      <c r="RRH91" s="94"/>
      <c r="RRI91" s="94"/>
      <c r="RRJ91" s="94"/>
      <c r="RRK91" s="94"/>
      <c r="RRL91" s="94"/>
      <c r="RRM91" s="94"/>
      <c r="RRN91" s="94"/>
      <c r="RRO91" s="94"/>
      <c r="RRP91" s="94"/>
      <c r="RRQ91" s="94"/>
      <c r="RRR91" s="94"/>
      <c r="RRS91" s="94"/>
      <c r="RRT91" s="94"/>
      <c r="RRU91" s="94"/>
      <c r="RRV91" s="94"/>
      <c r="RRW91" s="94"/>
      <c r="RRX91" s="94"/>
      <c r="RRY91" s="94"/>
      <c r="RRZ91" s="94"/>
      <c r="RSA91" s="94"/>
      <c r="RSB91" s="94"/>
      <c r="RSC91" s="94"/>
      <c r="RSD91" s="94"/>
      <c r="RSE91" s="94"/>
      <c r="RSF91" s="94"/>
      <c r="RSG91" s="94"/>
      <c r="RSH91" s="94"/>
      <c r="RSI91" s="94"/>
      <c r="RSJ91" s="94"/>
      <c r="RSK91" s="94"/>
      <c r="RSL91" s="94"/>
      <c r="RSM91" s="94"/>
      <c r="RSN91" s="94"/>
      <c r="RSO91" s="94"/>
      <c r="RSP91" s="94"/>
      <c r="RSQ91" s="94"/>
      <c r="RSR91" s="94"/>
      <c r="RSS91" s="94"/>
      <c r="RST91" s="94"/>
      <c r="RSU91" s="94"/>
      <c r="RSV91" s="94"/>
      <c r="RSW91" s="94"/>
      <c r="RSX91" s="94"/>
      <c r="RSY91" s="94"/>
      <c r="RSZ91" s="94"/>
      <c r="RTA91" s="94"/>
      <c r="RTB91" s="94"/>
      <c r="RTC91" s="94"/>
      <c r="RTD91" s="94"/>
      <c r="RTE91" s="94"/>
      <c r="RTF91" s="94"/>
      <c r="RTG91" s="94"/>
      <c r="RTH91" s="94"/>
      <c r="RTI91" s="94"/>
      <c r="RTJ91" s="94"/>
      <c r="RTK91" s="94"/>
      <c r="RTL91" s="94"/>
      <c r="RTM91" s="94"/>
      <c r="RTN91" s="94"/>
      <c r="RTO91" s="94"/>
      <c r="RTP91" s="94"/>
      <c r="RTQ91" s="94"/>
      <c r="RTR91" s="94"/>
      <c r="RTS91" s="94"/>
      <c r="RTT91" s="94"/>
      <c r="RTU91" s="94"/>
      <c r="RTV91" s="94"/>
      <c r="RTW91" s="94"/>
      <c r="RTX91" s="94"/>
      <c r="RTY91" s="94"/>
      <c r="RTZ91" s="94"/>
      <c r="RUA91" s="94"/>
      <c r="RUB91" s="94"/>
      <c r="RUC91" s="94"/>
      <c r="RUD91" s="94"/>
      <c r="RUE91" s="94"/>
      <c r="RUF91" s="94"/>
      <c r="RUG91" s="94"/>
      <c r="RUH91" s="94"/>
      <c r="RUI91" s="94"/>
      <c r="RUJ91" s="94"/>
      <c r="RUK91" s="94"/>
      <c r="RUL91" s="94"/>
      <c r="RUM91" s="94"/>
      <c r="RUN91" s="94"/>
      <c r="RUO91" s="94"/>
      <c r="RUP91" s="94"/>
      <c r="RUQ91" s="94"/>
      <c r="RUR91" s="94"/>
      <c r="RUS91" s="94"/>
      <c r="RUT91" s="94"/>
      <c r="RUU91" s="94"/>
      <c r="RUV91" s="94"/>
      <c r="RUW91" s="94"/>
      <c r="RUX91" s="94"/>
      <c r="RUY91" s="94"/>
      <c r="RUZ91" s="94"/>
      <c r="RVA91" s="94"/>
      <c r="RVB91" s="94"/>
      <c r="RVC91" s="94"/>
      <c r="RVD91" s="94"/>
      <c r="RVE91" s="94"/>
      <c r="RVF91" s="94"/>
      <c r="RVG91" s="94"/>
      <c r="RVH91" s="94"/>
      <c r="RVI91" s="94"/>
      <c r="RVJ91" s="94"/>
      <c r="RVK91" s="94"/>
      <c r="RVL91" s="94"/>
      <c r="RVM91" s="94"/>
      <c r="RVN91" s="94"/>
      <c r="RVO91" s="94"/>
      <c r="RVP91" s="94"/>
      <c r="RVQ91" s="94"/>
      <c r="RVR91" s="94"/>
      <c r="RVS91" s="94"/>
      <c r="RVT91" s="94"/>
      <c r="RVU91" s="94"/>
      <c r="RVV91" s="94"/>
      <c r="RVW91" s="94"/>
      <c r="RVX91" s="94"/>
      <c r="RVY91" s="94"/>
      <c r="RVZ91" s="94"/>
      <c r="RWA91" s="94"/>
      <c r="RWB91" s="94"/>
      <c r="RWC91" s="94"/>
      <c r="RWD91" s="94"/>
      <c r="RWE91" s="94"/>
      <c r="RWF91" s="94"/>
      <c r="RWG91" s="94"/>
      <c r="RWH91" s="94"/>
      <c r="RWI91" s="94"/>
      <c r="RWJ91" s="94"/>
      <c r="RWK91" s="94"/>
      <c r="RWL91" s="94"/>
      <c r="RWM91" s="94"/>
      <c r="RWN91" s="94"/>
      <c r="RWO91" s="94"/>
      <c r="RWP91" s="94"/>
      <c r="RWQ91" s="94"/>
      <c r="RWR91" s="94"/>
      <c r="RWS91" s="94"/>
      <c r="RWT91" s="94"/>
      <c r="RWU91" s="94"/>
      <c r="RWV91" s="94"/>
      <c r="RWW91" s="94"/>
      <c r="RWX91" s="94"/>
      <c r="RWY91" s="94"/>
      <c r="RWZ91" s="94"/>
      <c r="RXA91" s="94"/>
      <c r="RXB91" s="94"/>
      <c r="RXC91" s="94"/>
      <c r="RXD91" s="94"/>
      <c r="RXE91" s="94"/>
      <c r="RXF91" s="94"/>
      <c r="RXG91" s="94"/>
      <c r="RXH91" s="94"/>
      <c r="RXI91" s="94"/>
      <c r="RXJ91" s="94"/>
      <c r="RXK91" s="94"/>
      <c r="RXL91" s="94"/>
      <c r="RXM91" s="94"/>
      <c r="RXN91" s="94"/>
      <c r="RXO91" s="94"/>
      <c r="RXP91" s="94"/>
      <c r="RXQ91" s="94"/>
      <c r="RXR91" s="94"/>
      <c r="RXS91" s="94"/>
      <c r="RXT91" s="94"/>
      <c r="RXU91" s="94"/>
      <c r="RXV91" s="94"/>
      <c r="RXW91" s="94"/>
      <c r="RXX91" s="94"/>
      <c r="RXY91" s="94"/>
      <c r="RXZ91" s="94"/>
      <c r="RYA91" s="94"/>
      <c r="RYB91" s="94"/>
      <c r="RYC91" s="94"/>
      <c r="RYD91" s="94"/>
      <c r="RYE91" s="94"/>
      <c r="RYF91" s="94"/>
      <c r="RYG91" s="94"/>
      <c r="RYH91" s="94"/>
      <c r="RYI91" s="94"/>
      <c r="RYJ91" s="94"/>
      <c r="RYK91" s="94"/>
      <c r="RYL91" s="94"/>
      <c r="RYM91" s="94"/>
      <c r="RYN91" s="94"/>
      <c r="RYO91" s="94"/>
      <c r="RYP91" s="94"/>
      <c r="RYQ91" s="94"/>
      <c r="RYR91" s="94"/>
      <c r="RYS91" s="94"/>
      <c r="RYT91" s="94"/>
      <c r="RYU91" s="94"/>
      <c r="RYV91" s="94"/>
      <c r="RYW91" s="94"/>
      <c r="RYX91" s="94"/>
      <c r="RYY91" s="94"/>
      <c r="RYZ91" s="94"/>
      <c r="RZA91" s="94"/>
      <c r="RZB91" s="94"/>
      <c r="RZC91" s="94"/>
      <c r="RZD91" s="94"/>
      <c r="RZE91" s="94"/>
      <c r="RZF91" s="94"/>
      <c r="RZG91" s="94"/>
      <c r="RZH91" s="94"/>
      <c r="RZI91" s="94"/>
      <c r="RZJ91" s="94"/>
      <c r="RZK91" s="94"/>
      <c r="RZL91" s="94"/>
      <c r="RZM91" s="94"/>
      <c r="RZN91" s="94"/>
      <c r="RZO91" s="94"/>
      <c r="RZP91" s="94"/>
      <c r="RZQ91" s="94"/>
      <c r="RZR91" s="94"/>
      <c r="RZS91" s="94"/>
      <c r="RZT91" s="94"/>
      <c r="RZU91" s="94"/>
      <c r="RZV91" s="94"/>
      <c r="RZW91" s="94"/>
      <c r="RZX91" s="94"/>
      <c r="RZY91" s="94"/>
      <c r="RZZ91" s="94"/>
      <c r="SAA91" s="94"/>
      <c r="SAB91" s="94"/>
      <c r="SAC91" s="94"/>
      <c r="SAD91" s="94"/>
      <c r="SAE91" s="94"/>
      <c r="SAF91" s="94"/>
      <c r="SAG91" s="94"/>
      <c r="SAH91" s="94"/>
      <c r="SAI91" s="94"/>
      <c r="SAJ91" s="94"/>
      <c r="SAK91" s="94"/>
      <c r="SAL91" s="94"/>
      <c r="SAM91" s="94"/>
      <c r="SAN91" s="94"/>
      <c r="SAO91" s="94"/>
      <c r="SAP91" s="94"/>
      <c r="SAQ91" s="94"/>
      <c r="SAR91" s="94"/>
      <c r="SAS91" s="94"/>
      <c r="SAT91" s="94"/>
      <c r="SAU91" s="94"/>
      <c r="SAV91" s="94"/>
      <c r="SAW91" s="94"/>
      <c r="SAX91" s="94"/>
      <c r="SAY91" s="94"/>
      <c r="SAZ91" s="94"/>
      <c r="SBA91" s="94"/>
      <c r="SBB91" s="94"/>
      <c r="SBC91" s="94"/>
      <c r="SBD91" s="94"/>
      <c r="SBE91" s="94"/>
      <c r="SBF91" s="94"/>
      <c r="SBG91" s="94"/>
      <c r="SBH91" s="94"/>
      <c r="SBI91" s="94"/>
      <c r="SBJ91" s="94"/>
      <c r="SBK91" s="94"/>
      <c r="SBL91" s="94"/>
      <c r="SBM91" s="94"/>
      <c r="SBN91" s="94"/>
      <c r="SBO91" s="94"/>
      <c r="SBP91" s="94"/>
      <c r="SBQ91" s="94"/>
      <c r="SBR91" s="94"/>
      <c r="SBS91" s="94"/>
      <c r="SBT91" s="94"/>
      <c r="SBU91" s="94"/>
      <c r="SBV91" s="94"/>
      <c r="SBW91" s="94"/>
      <c r="SBX91" s="94"/>
      <c r="SBY91" s="94"/>
      <c r="SBZ91" s="94"/>
      <c r="SCA91" s="94"/>
      <c r="SCB91" s="94"/>
      <c r="SCC91" s="94"/>
      <c r="SCD91" s="94"/>
      <c r="SCE91" s="94"/>
      <c r="SCF91" s="94"/>
      <c r="SCG91" s="94"/>
      <c r="SCH91" s="94"/>
      <c r="SCI91" s="94"/>
      <c r="SCJ91" s="94"/>
      <c r="SCK91" s="94"/>
      <c r="SCL91" s="94"/>
      <c r="SCM91" s="94"/>
      <c r="SCN91" s="94"/>
      <c r="SCO91" s="94"/>
      <c r="SCP91" s="94"/>
      <c r="SCQ91" s="94"/>
      <c r="SCR91" s="94"/>
      <c r="SCS91" s="94"/>
      <c r="SCT91" s="94"/>
      <c r="SCU91" s="94"/>
      <c r="SCV91" s="94"/>
      <c r="SCW91" s="94"/>
      <c r="SCX91" s="94"/>
      <c r="SCY91" s="94"/>
      <c r="SCZ91" s="94"/>
      <c r="SDA91" s="94"/>
      <c r="SDB91" s="94"/>
      <c r="SDC91" s="94"/>
      <c r="SDD91" s="94"/>
      <c r="SDE91" s="94"/>
      <c r="SDF91" s="94"/>
      <c r="SDG91" s="94"/>
      <c r="SDH91" s="94"/>
      <c r="SDI91" s="94"/>
      <c r="SDJ91" s="94"/>
      <c r="SDK91" s="94"/>
      <c r="SDL91" s="94"/>
      <c r="SDM91" s="94"/>
      <c r="SDN91" s="94"/>
      <c r="SDO91" s="94"/>
      <c r="SDP91" s="94"/>
      <c r="SDQ91" s="94"/>
      <c r="SDR91" s="94"/>
      <c r="SDS91" s="94"/>
      <c r="SDT91" s="94"/>
      <c r="SDU91" s="94"/>
      <c r="SDV91" s="94"/>
      <c r="SDW91" s="94"/>
      <c r="SDX91" s="94"/>
      <c r="SDY91" s="94"/>
      <c r="SDZ91" s="94"/>
      <c r="SEA91" s="94"/>
      <c r="SEB91" s="94"/>
      <c r="SEC91" s="94"/>
      <c r="SED91" s="94"/>
      <c r="SEE91" s="94"/>
      <c r="SEF91" s="94"/>
      <c r="SEG91" s="94"/>
      <c r="SEH91" s="94"/>
      <c r="SEI91" s="94"/>
      <c r="SEJ91" s="94"/>
      <c r="SEK91" s="94"/>
      <c r="SEL91" s="94"/>
      <c r="SEM91" s="94"/>
      <c r="SEN91" s="94"/>
      <c r="SEO91" s="94"/>
      <c r="SEP91" s="94"/>
      <c r="SEQ91" s="94"/>
      <c r="SER91" s="94"/>
      <c r="SES91" s="94"/>
      <c r="SET91" s="94"/>
      <c r="SEU91" s="94"/>
      <c r="SEV91" s="94"/>
      <c r="SEW91" s="94"/>
      <c r="SEX91" s="94"/>
      <c r="SEY91" s="94"/>
      <c r="SEZ91" s="94"/>
      <c r="SFA91" s="94"/>
      <c r="SFB91" s="94"/>
      <c r="SFC91" s="94"/>
      <c r="SFD91" s="94"/>
      <c r="SFE91" s="94"/>
      <c r="SFF91" s="94"/>
      <c r="SFG91" s="94"/>
      <c r="SFH91" s="94"/>
      <c r="SFI91" s="94"/>
      <c r="SFJ91" s="94"/>
      <c r="SFK91" s="94"/>
      <c r="SFL91" s="94"/>
      <c r="SFM91" s="94"/>
      <c r="SFN91" s="94"/>
      <c r="SFO91" s="94"/>
      <c r="SFP91" s="94"/>
      <c r="SFQ91" s="94"/>
      <c r="SFR91" s="94"/>
      <c r="SFS91" s="94"/>
      <c r="SFT91" s="94"/>
      <c r="SFU91" s="94"/>
      <c r="SFV91" s="94"/>
      <c r="SFW91" s="94"/>
      <c r="SFX91" s="94"/>
      <c r="SFY91" s="94"/>
      <c r="SFZ91" s="94"/>
      <c r="SGA91" s="94"/>
      <c r="SGB91" s="94"/>
      <c r="SGC91" s="94"/>
      <c r="SGD91" s="94"/>
      <c r="SGE91" s="94"/>
      <c r="SGF91" s="94"/>
      <c r="SGG91" s="94"/>
      <c r="SGH91" s="94"/>
      <c r="SGI91" s="94"/>
      <c r="SGJ91" s="94"/>
      <c r="SGK91" s="94"/>
      <c r="SGL91" s="94"/>
      <c r="SGM91" s="94"/>
      <c r="SGN91" s="94"/>
      <c r="SGO91" s="94"/>
      <c r="SGP91" s="94"/>
      <c r="SGQ91" s="94"/>
      <c r="SGR91" s="94"/>
      <c r="SGS91" s="94"/>
      <c r="SGT91" s="94"/>
      <c r="SGU91" s="94"/>
      <c r="SGV91" s="94"/>
      <c r="SGW91" s="94"/>
      <c r="SGX91" s="94"/>
      <c r="SGY91" s="94"/>
      <c r="SGZ91" s="94"/>
      <c r="SHA91" s="94"/>
      <c r="SHB91" s="94"/>
      <c r="SHC91" s="94"/>
      <c r="SHD91" s="94"/>
      <c r="SHE91" s="94"/>
      <c r="SHF91" s="94"/>
      <c r="SHG91" s="94"/>
      <c r="SHH91" s="94"/>
      <c r="SHI91" s="94"/>
      <c r="SHJ91" s="94"/>
      <c r="SHK91" s="94"/>
      <c r="SHL91" s="94"/>
      <c r="SHM91" s="94"/>
      <c r="SHN91" s="94"/>
      <c r="SHO91" s="94"/>
      <c r="SHP91" s="94"/>
      <c r="SHQ91" s="94"/>
      <c r="SHR91" s="94"/>
      <c r="SHS91" s="94"/>
      <c r="SHT91" s="94"/>
      <c r="SHU91" s="94"/>
      <c r="SHV91" s="94"/>
      <c r="SHW91" s="94"/>
      <c r="SHX91" s="94"/>
      <c r="SHY91" s="94"/>
      <c r="SHZ91" s="94"/>
      <c r="SIA91" s="94"/>
      <c r="SIB91" s="94"/>
      <c r="SIC91" s="94"/>
      <c r="SID91" s="94"/>
      <c r="SIE91" s="94"/>
      <c r="SIF91" s="94"/>
      <c r="SIG91" s="94"/>
      <c r="SIH91" s="94"/>
      <c r="SII91" s="94"/>
      <c r="SIJ91" s="94"/>
      <c r="SIK91" s="94"/>
      <c r="SIL91" s="94"/>
      <c r="SIM91" s="94"/>
      <c r="SIN91" s="94"/>
      <c r="SIO91" s="94"/>
      <c r="SIP91" s="94"/>
      <c r="SIQ91" s="94"/>
      <c r="SIR91" s="94"/>
      <c r="SIS91" s="94"/>
      <c r="SIT91" s="94"/>
      <c r="SIU91" s="94"/>
      <c r="SIV91" s="94"/>
      <c r="SIW91" s="94"/>
      <c r="SIX91" s="94"/>
      <c r="SIY91" s="94"/>
      <c r="SIZ91" s="94"/>
      <c r="SJA91" s="94"/>
      <c r="SJB91" s="94"/>
      <c r="SJC91" s="94"/>
      <c r="SJD91" s="94"/>
      <c r="SJE91" s="94"/>
      <c r="SJF91" s="94"/>
      <c r="SJG91" s="94"/>
      <c r="SJH91" s="94"/>
      <c r="SJI91" s="94"/>
      <c r="SJJ91" s="94"/>
      <c r="SJK91" s="94"/>
      <c r="SJL91" s="94"/>
      <c r="SJM91" s="94"/>
      <c r="SJN91" s="94"/>
      <c r="SJO91" s="94"/>
      <c r="SJP91" s="94"/>
      <c r="SJQ91" s="94"/>
      <c r="SJR91" s="94"/>
      <c r="SJS91" s="94"/>
      <c r="SJT91" s="94"/>
      <c r="SJU91" s="94"/>
      <c r="SJV91" s="94"/>
      <c r="SJW91" s="94"/>
      <c r="SJX91" s="94"/>
      <c r="SJY91" s="94"/>
      <c r="SJZ91" s="94"/>
      <c r="SKA91" s="94"/>
      <c r="SKB91" s="94"/>
      <c r="SKC91" s="94"/>
      <c r="SKD91" s="94"/>
      <c r="SKE91" s="94"/>
      <c r="SKF91" s="94"/>
      <c r="SKG91" s="94"/>
      <c r="SKH91" s="94"/>
      <c r="SKI91" s="94"/>
      <c r="SKJ91" s="94"/>
      <c r="SKK91" s="94"/>
      <c r="SKL91" s="94"/>
      <c r="SKM91" s="94"/>
      <c r="SKN91" s="94"/>
      <c r="SKO91" s="94"/>
      <c r="SKP91" s="94"/>
      <c r="SKQ91" s="94"/>
      <c r="SKR91" s="94"/>
      <c r="SKS91" s="94"/>
      <c r="SKT91" s="94"/>
      <c r="SKU91" s="94"/>
      <c r="SKV91" s="94"/>
      <c r="SKW91" s="94"/>
      <c r="SKX91" s="94"/>
      <c r="SKY91" s="94"/>
      <c r="SKZ91" s="94"/>
      <c r="SLA91" s="94"/>
      <c r="SLB91" s="94"/>
      <c r="SLC91" s="94"/>
      <c r="SLD91" s="94"/>
      <c r="SLE91" s="94"/>
      <c r="SLF91" s="94"/>
      <c r="SLG91" s="94"/>
      <c r="SLH91" s="94"/>
      <c r="SLI91" s="94"/>
      <c r="SLJ91" s="94"/>
      <c r="SLK91" s="94"/>
      <c r="SLL91" s="94"/>
      <c r="SLM91" s="94"/>
      <c r="SLN91" s="94"/>
      <c r="SLO91" s="94"/>
      <c r="SLP91" s="94"/>
      <c r="SLQ91" s="94"/>
      <c r="SLR91" s="94"/>
      <c r="SLS91" s="94"/>
      <c r="SLT91" s="94"/>
      <c r="SLU91" s="94"/>
      <c r="SLV91" s="94"/>
      <c r="SLW91" s="94"/>
      <c r="SLX91" s="94"/>
      <c r="SLY91" s="94"/>
      <c r="SLZ91" s="94"/>
      <c r="SMA91" s="94"/>
      <c r="SMB91" s="94"/>
      <c r="SMC91" s="94"/>
      <c r="SMD91" s="94"/>
      <c r="SME91" s="94"/>
      <c r="SMF91" s="94"/>
      <c r="SMG91" s="94"/>
      <c r="SMH91" s="94"/>
      <c r="SMI91" s="94"/>
      <c r="SMJ91" s="94"/>
      <c r="SMK91" s="94"/>
      <c r="SML91" s="94"/>
      <c r="SMM91" s="94"/>
      <c r="SMN91" s="94"/>
      <c r="SMO91" s="94"/>
      <c r="SMP91" s="94"/>
      <c r="SMQ91" s="94"/>
      <c r="SMR91" s="94"/>
      <c r="SMS91" s="94"/>
      <c r="SMT91" s="94"/>
      <c r="SMU91" s="94"/>
      <c r="SMV91" s="94"/>
      <c r="SMW91" s="94"/>
      <c r="SMX91" s="94"/>
      <c r="SMY91" s="94"/>
      <c r="SMZ91" s="94"/>
      <c r="SNA91" s="94"/>
      <c r="SNB91" s="94"/>
      <c r="SNC91" s="94"/>
      <c r="SND91" s="94"/>
      <c r="SNE91" s="94"/>
      <c r="SNF91" s="94"/>
      <c r="SNG91" s="94"/>
      <c r="SNH91" s="94"/>
      <c r="SNI91" s="94"/>
      <c r="SNJ91" s="94"/>
      <c r="SNK91" s="94"/>
      <c r="SNL91" s="94"/>
      <c r="SNM91" s="94"/>
      <c r="SNN91" s="94"/>
      <c r="SNO91" s="94"/>
      <c r="SNP91" s="94"/>
      <c r="SNQ91" s="94"/>
      <c r="SNR91" s="94"/>
      <c r="SNS91" s="94"/>
      <c r="SNT91" s="94"/>
      <c r="SNU91" s="94"/>
      <c r="SNV91" s="94"/>
      <c r="SNW91" s="94"/>
      <c r="SNX91" s="94"/>
      <c r="SNY91" s="94"/>
      <c r="SNZ91" s="94"/>
      <c r="SOA91" s="94"/>
      <c r="SOB91" s="94"/>
      <c r="SOC91" s="94"/>
      <c r="SOD91" s="94"/>
      <c r="SOE91" s="94"/>
      <c r="SOF91" s="94"/>
      <c r="SOG91" s="94"/>
      <c r="SOH91" s="94"/>
      <c r="SOI91" s="94"/>
      <c r="SOJ91" s="94"/>
      <c r="SOK91" s="94"/>
      <c r="SOL91" s="94"/>
      <c r="SOM91" s="94"/>
      <c r="SON91" s="94"/>
      <c r="SOO91" s="94"/>
      <c r="SOP91" s="94"/>
      <c r="SOQ91" s="94"/>
      <c r="SOR91" s="94"/>
      <c r="SOS91" s="94"/>
      <c r="SOT91" s="94"/>
      <c r="SOU91" s="94"/>
      <c r="SOV91" s="94"/>
      <c r="SOW91" s="94"/>
      <c r="SOX91" s="94"/>
      <c r="SOY91" s="94"/>
      <c r="SOZ91" s="94"/>
      <c r="SPA91" s="94"/>
      <c r="SPB91" s="94"/>
      <c r="SPC91" s="94"/>
      <c r="SPD91" s="94"/>
      <c r="SPE91" s="94"/>
      <c r="SPF91" s="94"/>
      <c r="SPG91" s="94"/>
      <c r="SPH91" s="94"/>
      <c r="SPI91" s="94"/>
      <c r="SPJ91" s="94"/>
      <c r="SPK91" s="94"/>
      <c r="SPL91" s="94"/>
      <c r="SPM91" s="94"/>
      <c r="SPN91" s="94"/>
      <c r="SPO91" s="94"/>
      <c r="SPP91" s="94"/>
      <c r="SPQ91" s="94"/>
      <c r="SPR91" s="94"/>
      <c r="SPS91" s="94"/>
      <c r="SPT91" s="94"/>
      <c r="SPU91" s="94"/>
      <c r="SPV91" s="94"/>
      <c r="SPW91" s="94"/>
      <c r="SPX91" s="94"/>
      <c r="SPY91" s="94"/>
      <c r="SPZ91" s="94"/>
      <c r="SQA91" s="94"/>
      <c r="SQB91" s="94"/>
      <c r="SQC91" s="94"/>
      <c r="SQD91" s="94"/>
      <c r="SQE91" s="94"/>
      <c r="SQF91" s="94"/>
      <c r="SQG91" s="94"/>
      <c r="SQH91" s="94"/>
      <c r="SQI91" s="94"/>
      <c r="SQJ91" s="94"/>
      <c r="SQK91" s="94"/>
      <c r="SQL91" s="94"/>
      <c r="SQM91" s="94"/>
      <c r="SQN91" s="94"/>
      <c r="SQO91" s="94"/>
      <c r="SQP91" s="94"/>
      <c r="SQQ91" s="94"/>
      <c r="SQR91" s="94"/>
      <c r="SQS91" s="94"/>
      <c r="SQT91" s="94"/>
      <c r="SQU91" s="94"/>
      <c r="SQV91" s="94"/>
      <c r="SQW91" s="94"/>
      <c r="SQX91" s="94"/>
      <c r="SQY91" s="94"/>
      <c r="SQZ91" s="94"/>
      <c r="SRA91" s="94"/>
      <c r="SRB91" s="94"/>
      <c r="SRC91" s="94"/>
      <c r="SRD91" s="94"/>
      <c r="SRE91" s="94"/>
      <c r="SRF91" s="94"/>
      <c r="SRG91" s="94"/>
      <c r="SRH91" s="94"/>
      <c r="SRI91" s="94"/>
      <c r="SRJ91" s="94"/>
      <c r="SRK91" s="94"/>
      <c r="SRL91" s="94"/>
      <c r="SRM91" s="94"/>
      <c r="SRN91" s="94"/>
      <c r="SRO91" s="94"/>
      <c r="SRP91" s="94"/>
      <c r="SRQ91" s="94"/>
      <c r="SRR91" s="94"/>
      <c r="SRS91" s="94"/>
      <c r="SRT91" s="94"/>
      <c r="SRU91" s="94"/>
      <c r="SRV91" s="94"/>
      <c r="SRW91" s="94"/>
      <c r="SRX91" s="94"/>
      <c r="SRY91" s="94"/>
      <c r="SRZ91" s="94"/>
      <c r="SSA91" s="94"/>
      <c r="SSB91" s="94"/>
      <c r="SSC91" s="94"/>
      <c r="SSD91" s="94"/>
      <c r="SSE91" s="94"/>
      <c r="SSF91" s="94"/>
      <c r="SSG91" s="94"/>
      <c r="SSH91" s="94"/>
      <c r="SSI91" s="94"/>
      <c r="SSJ91" s="94"/>
      <c r="SSK91" s="94"/>
      <c r="SSL91" s="94"/>
      <c r="SSM91" s="94"/>
      <c r="SSN91" s="94"/>
      <c r="SSO91" s="94"/>
      <c r="SSP91" s="94"/>
      <c r="SSQ91" s="94"/>
      <c r="SSR91" s="94"/>
      <c r="SSS91" s="94"/>
      <c r="SST91" s="94"/>
      <c r="SSU91" s="94"/>
      <c r="SSV91" s="94"/>
      <c r="SSW91" s="94"/>
      <c r="SSX91" s="94"/>
      <c r="SSY91" s="94"/>
      <c r="SSZ91" s="94"/>
      <c r="STA91" s="94"/>
      <c r="STB91" s="94"/>
      <c r="STC91" s="94"/>
      <c r="STD91" s="94"/>
      <c r="STE91" s="94"/>
      <c r="STF91" s="94"/>
      <c r="STG91" s="94"/>
      <c r="STH91" s="94"/>
      <c r="STI91" s="94"/>
      <c r="STJ91" s="94"/>
      <c r="STK91" s="94"/>
      <c r="STL91" s="94"/>
      <c r="STM91" s="94"/>
      <c r="STN91" s="94"/>
      <c r="STO91" s="94"/>
      <c r="STP91" s="94"/>
      <c r="STQ91" s="94"/>
      <c r="STR91" s="94"/>
      <c r="STS91" s="94"/>
      <c r="STT91" s="94"/>
      <c r="STU91" s="94"/>
      <c r="STV91" s="94"/>
      <c r="STW91" s="94"/>
      <c r="STX91" s="94"/>
      <c r="STY91" s="94"/>
      <c r="STZ91" s="94"/>
      <c r="SUA91" s="94"/>
      <c r="SUB91" s="94"/>
      <c r="SUC91" s="94"/>
      <c r="SUD91" s="94"/>
      <c r="SUE91" s="94"/>
      <c r="SUF91" s="94"/>
      <c r="SUG91" s="94"/>
      <c r="SUH91" s="94"/>
      <c r="SUI91" s="94"/>
      <c r="SUJ91" s="94"/>
      <c r="SUK91" s="94"/>
      <c r="SUL91" s="94"/>
      <c r="SUM91" s="94"/>
      <c r="SUN91" s="94"/>
      <c r="SUO91" s="94"/>
      <c r="SUP91" s="94"/>
      <c r="SUQ91" s="94"/>
      <c r="SUR91" s="94"/>
      <c r="SUS91" s="94"/>
      <c r="SUT91" s="94"/>
      <c r="SUU91" s="94"/>
      <c r="SUV91" s="94"/>
      <c r="SUW91" s="94"/>
      <c r="SUX91" s="94"/>
      <c r="SUY91" s="94"/>
      <c r="SUZ91" s="94"/>
      <c r="SVA91" s="94"/>
      <c r="SVB91" s="94"/>
      <c r="SVC91" s="94"/>
      <c r="SVD91" s="94"/>
      <c r="SVE91" s="94"/>
      <c r="SVF91" s="94"/>
      <c r="SVG91" s="94"/>
      <c r="SVH91" s="94"/>
      <c r="SVI91" s="94"/>
      <c r="SVJ91" s="94"/>
      <c r="SVK91" s="94"/>
      <c r="SVL91" s="94"/>
      <c r="SVM91" s="94"/>
      <c r="SVN91" s="94"/>
      <c r="SVO91" s="94"/>
      <c r="SVP91" s="94"/>
      <c r="SVQ91" s="94"/>
      <c r="SVR91" s="94"/>
      <c r="SVS91" s="94"/>
      <c r="SVT91" s="94"/>
      <c r="SVU91" s="94"/>
      <c r="SVV91" s="94"/>
      <c r="SVW91" s="94"/>
      <c r="SVX91" s="94"/>
      <c r="SVY91" s="94"/>
      <c r="SVZ91" s="94"/>
      <c r="SWA91" s="94"/>
      <c r="SWB91" s="94"/>
      <c r="SWC91" s="94"/>
      <c r="SWD91" s="94"/>
      <c r="SWE91" s="94"/>
      <c r="SWF91" s="94"/>
      <c r="SWG91" s="94"/>
      <c r="SWH91" s="94"/>
      <c r="SWI91" s="94"/>
      <c r="SWJ91" s="94"/>
      <c r="SWK91" s="94"/>
      <c r="SWL91" s="94"/>
      <c r="SWM91" s="94"/>
      <c r="SWN91" s="94"/>
      <c r="SWO91" s="94"/>
      <c r="SWP91" s="94"/>
      <c r="SWQ91" s="94"/>
      <c r="SWR91" s="94"/>
      <c r="SWS91" s="94"/>
      <c r="SWT91" s="94"/>
      <c r="SWU91" s="94"/>
      <c r="SWV91" s="94"/>
      <c r="SWW91" s="94"/>
      <c r="SWX91" s="94"/>
      <c r="SWY91" s="94"/>
      <c r="SWZ91" s="94"/>
      <c r="SXA91" s="94"/>
      <c r="SXB91" s="94"/>
      <c r="SXC91" s="94"/>
      <c r="SXD91" s="94"/>
      <c r="SXE91" s="94"/>
      <c r="SXF91" s="94"/>
      <c r="SXG91" s="94"/>
      <c r="SXH91" s="94"/>
      <c r="SXI91" s="94"/>
      <c r="SXJ91" s="94"/>
      <c r="SXK91" s="94"/>
      <c r="SXL91" s="94"/>
      <c r="SXM91" s="94"/>
      <c r="SXN91" s="94"/>
      <c r="SXO91" s="94"/>
      <c r="SXP91" s="94"/>
      <c r="SXQ91" s="94"/>
      <c r="SXR91" s="94"/>
      <c r="SXS91" s="94"/>
      <c r="SXT91" s="94"/>
      <c r="SXU91" s="94"/>
      <c r="SXV91" s="94"/>
      <c r="SXW91" s="94"/>
      <c r="SXX91" s="94"/>
      <c r="SXY91" s="94"/>
      <c r="SXZ91" s="94"/>
      <c r="SYA91" s="94"/>
      <c r="SYB91" s="94"/>
      <c r="SYC91" s="94"/>
      <c r="SYD91" s="94"/>
      <c r="SYE91" s="94"/>
      <c r="SYF91" s="94"/>
      <c r="SYG91" s="94"/>
      <c r="SYH91" s="94"/>
      <c r="SYI91" s="94"/>
      <c r="SYJ91" s="94"/>
      <c r="SYK91" s="94"/>
      <c r="SYL91" s="94"/>
      <c r="SYM91" s="94"/>
      <c r="SYN91" s="94"/>
      <c r="SYO91" s="94"/>
      <c r="SYP91" s="94"/>
      <c r="SYQ91" s="94"/>
      <c r="SYR91" s="94"/>
      <c r="SYS91" s="94"/>
      <c r="SYT91" s="94"/>
      <c r="SYU91" s="94"/>
      <c r="SYV91" s="94"/>
      <c r="SYW91" s="94"/>
      <c r="SYX91" s="94"/>
      <c r="SYY91" s="94"/>
      <c r="SYZ91" s="94"/>
      <c r="SZA91" s="94"/>
      <c r="SZB91" s="94"/>
      <c r="SZC91" s="94"/>
      <c r="SZD91" s="94"/>
      <c r="SZE91" s="94"/>
      <c r="SZF91" s="94"/>
      <c r="SZG91" s="94"/>
      <c r="SZH91" s="94"/>
      <c r="SZI91" s="94"/>
      <c r="SZJ91" s="94"/>
      <c r="SZK91" s="94"/>
      <c r="SZL91" s="94"/>
      <c r="SZM91" s="94"/>
      <c r="SZN91" s="94"/>
      <c r="SZO91" s="94"/>
      <c r="SZP91" s="94"/>
      <c r="SZQ91" s="94"/>
      <c r="SZR91" s="94"/>
      <c r="SZS91" s="94"/>
      <c r="SZT91" s="94"/>
      <c r="SZU91" s="94"/>
      <c r="SZV91" s="94"/>
      <c r="SZW91" s="94"/>
      <c r="SZX91" s="94"/>
      <c r="SZY91" s="94"/>
      <c r="SZZ91" s="94"/>
      <c r="TAA91" s="94"/>
      <c r="TAB91" s="94"/>
      <c r="TAC91" s="94"/>
      <c r="TAD91" s="94"/>
      <c r="TAE91" s="94"/>
      <c r="TAF91" s="94"/>
      <c r="TAG91" s="94"/>
      <c r="TAH91" s="94"/>
      <c r="TAI91" s="94"/>
      <c r="TAJ91" s="94"/>
      <c r="TAK91" s="94"/>
      <c r="TAL91" s="94"/>
      <c r="TAM91" s="94"/>
      <c r="TAN91" s="94"/>
      <c r="TAO91" s="94"/>
      <c r="TAP91" s="94"/>
      <c r="TAQ91" s="94"/>
      <c r="TAR91" s="94"/>
      <c r="TAS91" s="94"/>
      <c r="TAT91" s="94"/>
      <c r="TAU91" s="94"/>
      <c r="TAV91" s="94"/>
      <c r="TAW91" s="94"/>
      <c r="TAX91" s="94"/>
      <c r="TAY91" s="94"/>
      <c r="TAZ91" s="94"/>
      <c r="TBA91" s="94"/>
      <c r="TBB91" s="94"/>
      <c r="TBC91" s="94"/>
      <c r="TBD91" s="94"/>
      <c r="TBE91" s="94"/>
      <c r="TBF91" s="94"/>
      <c r="TBG91" s="94"/>
      <c r="TBH91" s="94"/>
      <c r="TBI91" s="94"/>
      <c r="TBJ91" s="94"/>
      <c r="TBK91" s="94"/>
      <c r="TBL91" s="94"/>
      <c r="TBM91" s="94"/>
      <c r="TBN91" s="94"/>
      <c r="TBO91" s="94"/>
      <c r="TBP91" s="94"/>
      <c r="TBQ91" s="94"/>
      <c r="TBR91" s="94"/>
      <c r="TBS91" s="94"/>
      <c r="TBT91" s="94"/>
      <c r="TBU91" s="94"/>
      <c r="TBV91" s="94"/>
      <c r="TBW91" s="94"/>
      <c r="TBX91" s="94"/>
      <c r="TBY91" s="94"/>
      <c r="TBZ91" s="94"/>
      <c r="TCA91" s="94"/>
      <c r="TCB91" s="94"/>
      <c r="TCC91" s="94"/>
      <c r="TCD91" s="94"/>
      <c r="TCE91" s="94"/>
      <c r="TCF91" s="94"/>
      <c r="TCG91" s="94"/>
      <c r="TCH91" s="94"/>
      <c r="TCI91" s="94"/>
      <c r="TCJ91" s="94"/>
      <c r="TCK91" s="94"/>
      <c r="TCL91" s="94"/>
      <c r="TCM91" s="94"/>
      <c r="TCN91" s="94"/>
      <c r="TCO91" s="94"/>
      <c r="TCP91" s="94"/>
      <c r="TCQ91" s="94"/>
      <c r="TCR91" s="94"/>
      <c r="TCS91" s="94"/>
      <c r="TCT91" s="94"/>
      <c r="TCU91" s="94"/>
      <c r="TCV91" s="94"/>
      <c r="TCW91" s="94"/>
      <c r="TCX91" s="94"/>
      <c r="TCY91" s="94"/>
      <c r="TCZ91" s="94"/>
      <c r="TDA91" s="94"/>
      <c r="TDB91" s="94"/>
      <c r="TDC91" s="94"/>
      <c r="TDD91" s="94"/>
      <c r="TDE91" s="94"/>
      <c r="TDF91" s="94"/>
      <c r="TDG91" s="94"/>
      <c r="TDH91" s="94"/>
      <c r="TDI91" s="94"/>
      <c r="TDJ91" s="94"/>
      <c r="TDK91" s="94"/>
      <c r="TDL91" s="94"/>
      <c r="TDM91" s="94"/>
      <c r="TDN91" s="94"/>
      <c r="TDO91" s="94"/>
      <c r="TDP91" s="94"/>
      <c r="TDQ91" s="94"/>
      <c r="TDR91" s="94"/>
      <c r="TDS91" s="94"/>
      <c r="TDT91" s="94"/>
      <c r="TDU91" s="94"/>
      <c r="TDV91" s="94"/>
      <c r="TDW91" s="94"/>
      <c r="TDX91" s="94"/>
      <c r="TDY91" s="94"/>
      <c r="TDZ91" s="94"/>
      <c r="TEA91" s="94"/>
      <c r="TEB91" s="94"/>
      <c r="TEC91" s="94"/>
      <c r="TED91" s="94"/>
      <c r="TEE91" s="94"/>
      <c r="TEF91" s="94"/>
      <c r="TEG91" s="94"/>
      <c r="TEH91" s="94"/>
      <c r="TEI91" s="94"/>
      <c r="TEJ91" s="94"/>
      <c r="TEK91" s="94"/>
      <c r="TEL91" s="94"/>
      <c r="TEM91" s="94"/>
      <c r="TEN91" s="94"/>
      <c r="TEO91" s="94"/>
      <c r="TEP91" s="94"/>
      <c r="TEQ91" s="94"/>
      <c r="TER91" s="94"/>
      <c r="TES91" s="94"/>
      <c r="TET91" s="94"/>
      <c r="TEU91" s="94"/>
      <c r="TEV91" s="94"/>
      <c r="TEW91" s="94"/>
      <c r="TEX91" s="94"/>
      <c r="TEY91" s="94"/>
      <c r="TEZ91" s="94"/>
      <c r="TFA91" s="94"/>
      <c r="TFB91" s="94"/>
      <c r="TFC91" s="94"/>
      <c r="TFD91" s="94"/>
      <c r="TFE91" s="94"/>
      <c r="TFF91" s="94"/>
      <c r="TFG91" s="94"/>
      <c r="TFH91" s="94"/>
      <c r="TFI91" s="94"/>
      <c r="TFJ91" s="94"/>
      <c r="TFK91" s="94"/>
      <c r="TFL91" s="94"/>
      <c r="TFM91" s="94"/>
      <c r="TFN91" s="94"/>
      <c r="TFO91" s="94"/>
      <c r="TFP91" s="94"/>
      <c r="TFQ91" s="94"/>
      <c r="TFR91" s="94"/>
      <c r="TFS91" s="94"/>
      <c r="TFT91" s="94"/>
      <c r="TFU91" s="94"/>
      <c r="TFV91" s="94"/>
      <c r="TFW91" s="94"/>
      <c r="TFX91" s="94"/>
      <c r="TFY91" s="94"/>
      <c r="TFZ91" s="94"/>
      <c r="TGA91" s="94"/>
      <c r="TGB91" s="94"/>
      <c r="TGC91" s="94"/>
      <c r="TGD91" s="94"/>
      <c r="TGE91" s="94"/>
      <c r="TGF91" s="94"/>
      <c r="TGG91" s="94"/>
      <c r="TGH91" s="94"/>
      <c r="TGI91" s="94"/>
      <c r="TGJ91" s="94"/>
      <c r="TGK91" s="94"/>
      <c r="TGL91" s="94"/>
      <c r="TGM91" s="94"/>
      <c r="TGN91" s="94"/>
      <c r="TGO91" s="94"/>
      <c r="TGP91" s="94"/>
      <c r="TGQ91" s="94"/>
      <c r="TGR91" s="94"/>
      <c r="TGS91" s="94"/>
      <c r="TGT91" s="94"/>
      <c r="TGU91" s="94"/>
      <c r="TGV91" s="94"/>
      <c r="TGW91" s="94"/>
      <c r="TGX91" s="94"/>
      <c r="TGY91" s="94"/>
      <c r="TGZ91" s="94"/>
      <c r="THA91" s="94"/>
      <c r="THB91" s="94"/>
      <c r="THC91" s="94"/>
      <c r="THD91" s="94"/>
      <c r="THE91" s="94"/>
      <c r="THF91" s="94"/>
      <c r="THG91" s="94"/>
      <c r="THH91" s="94"/>
      <c r="THI91" s="94"/>
      <c r="THJ91" s="94"/>
      <c r="THK91" s="94"/>
      <c r="THL91" s="94"/>
      <c r="THM91" s="94"/>
      <c r="THN91" s="94"/>
      <c r="THO91" s="94"/>
      <c r="THP91" s="94"/>
      <c r="THQ91" s="94"/>
      <c r="THR91" s="94"/>
      <c r="THS91" s="94"/>
      <c r="THT91" s="94"/>
      <c r="THU91" s="94"/>
      <c r="THV91" s="94"/>
      <c r="THW91" s="94"/>
      <c r="THX91" s="94"/>
      <c r="THY91" s="94"/>
      <c r="THZ91" s="94"/>
      <c r="TIA91" s="94"/>
      <c r="TIB91" s="94"/>
      <c r="TIC91" s="94"/>
      <c r="TID91" s="94"/>
      <c r="TIE91" s="94"/>
      <c r="TIF91" s="94"/>
      <c r="TIG91" s="94"/>
      <c r="TIH91" s="94"/>
      <c r="TII91" s="94"/>
      <c r="TIJ91" s="94"/>
      <c r="TIK91" s="94"/>
      <c r="TIL91" s="94"/>
      <c r="TIM91" s="94"/>
      <c r="TIN91" s="94"/>
      <c r="TIO91" s="94"/>
      <c r="TIP91" s="94"/>
      <c r="TIQ91" s="94"/>
      <c r="TIR91" s="94"/>
      <c r="TIS91" s="94"/>
      <c r="TIT91" s="94"/>
      <c r="TIU91" s="94"/>
      <c r="TIV91" s="94"/>
      <c r="TIW91" s="94"/>
      <c r="TIX91" s="94"/>
      <c r="TIY91" s="94"/>
      <c r="TIZ91" s="94"/>
      <c r="TJA91" s="94"/>
      <c r="TJB91" s="94"/>
      <c r="TJC91" s="94"/>
      <c r="TJD91" s="94"/>
      <c r="TJE91" s="94"/>
      <c r="TJF91" s="94"/>
      <c r="TJG91" s="94"/>
      <c r="TJH91" s="94"/>
      <c r="TJI91" s="94"/>
      <c r="TJJ91" s="94"/>
      <c r="TJK91" s="94"/>
      <c r="TJL91" s="94"/>
      <c r="TJM91" s="94"/>
      <c r="TJN91" s="94"/>
      <c r="TJO91" s="94"/>
      <c r="TJP91" s="94"/>
      <c r="TJQ91" s="94"/>
      <c r="TJR91" s="94"/>
      <c r="TJS91" s="94"/>
      <c r="TJT91" s="94"/>
      <c r="TJU91" s="94"/>
      <c r="TJV91" s="94"/>
      <c r="TJW91" s="94"/>
      <c r="TJX91" s="94"/>
      <c r="TJY91" s="94"/>
      <c r="TJZ91" s="94"/>
      <c r="TKA91" s="94"/>
      <c r="TKB91" s="94"/>
      <c r="TKC91" s="94"/>
      <c r="TKD91" s="94"/>
      <c r="TKE91" s="94"/>
      <c r="TKF91" s="94"/>
      <c r="TKG91" s="94"/>
      <c r="TKH91" s="94"/>
      <c r="TKI91" s="94"/>
      <c r="TKJ91" s="94"/>
      <c r="TKK91" s="94"/>
      <c r="TKL91" s="94"/>
      <c r="TKM91" s="94"/>
      <c r="TKN91" s="94"/>
      <c r="TKO91" s="94"/>
      <c r="TKP91" s="94"/>
      <c r="TKQ91" s="94"/>
      <c r="TKR91" s="94"/>
      <c r="TKS91" s="94"/>
      <c r="TKT91" s="94"/>
      <c r="TKU91" s="94"/>
      <c r="TKV91" s="94"/>
      <c r="TKW91" s="94"/>
      <c r="TKX91" s="94"/>
      <c r="TKY91" s="94"/>
      <c r="TKZ91" s="94"/>
      <c r="TLA91" s="94"/>
      <c r="TLB91" s="94"/>
      <c r="TLC91" s="94"/>
      <c r="TLD91" s="94"/>
      <c r="TLE91" s="94"/>
      <c r="TLF91" s="94"/>
      <c r="TLG91" s="94"/>
      <c r="TLH91" s="94"/>
      <c r="TLI91" s="94"/>
      <c r="TLJ91" s="94"/>
      <c r="TLK91" s="94"/>
      <c r="TLL91" s="94"/>
      <c r="TLM91" s="94"/>
      <c r="TLN91" s="94"/>
      <c r="TLO91" s="94"/>
      <c r="TLP91" s="94"/>
      <c r="TLQ91" s="94"/>
      <c r="TLR91" s="94"/>
      <c r="TLS91" s="94"/>
      <c r="TLT91" s="94"/>
      <c r="TLU91" s="94"/>
      <c r="TLV91" s="94"/>
      <c r="TLW91" s="94"/>
      <c r="TLX91" s="94"/>
      <c r="TLY91" s="94"/>
      <c r="TLZ91" s="94"/>
      <c r="TMA91" s="94"/>
      <c r="TMB91" s="94"/>
      <c r="TMC91" s="94"/>
      <c r="TMD91" s="94"/>
      <c r="TME91" s="94"/>
      <c r="TMF91" s="94"/>
      <c r="TMG91" s="94"/>
      <c r="TMH91" s="94"/>
      <c r="TMI91" s="94"/>
      <c r="TMJ91" s="94"/>
      <c r="TMK91" s="94"/>
      <c r="TML91" s="94"/>
      <c r="TMM91" s="94"/>
      <c r="TMN91" s="94"/>
      <c r="TMO91" s="94"/>
      <c r="TMP91" s="94"/>
      <c r="TMQ91" s="94"/>
      <c r="TMR91" s="94"/>
      <c r="TMS91" s="94"/>
      <c r="TMT91" s="94"/>
      <c r="TMU91" s="94"/>
      <c r="TMV91" s="94"/>
      <c r="TMW91" s="94"/>
      <c r="TMX91" s="94"/>
      <c r="TMY91" s="94"/>
      <c r="TMZ91" s="94"/>
      <c r="TNA91" s="94"/>
      <c r="TNB91" s="94"/>
      <c r="TNC91" s="94"/>
      <c r="TND91" s="94"/>
      <c r="TNE91" s="94"/>
      <c r="TNF91" s="94"/>
      <c r="TNG91" s="94"/>
      <c r="TNH91" s="94"/>
      <c r="TNI91" s="94"/>
      <c r="TNJ91" s="94"/>
      <c r="TNK91" s="94"/>
      <c r="TNL91" s="94"/>
      <c r="TNM91" s="94"/>
      <c r="TNN91" s="94"/>
      <c r="TNO91" s="94"/>
      <c r="TNP91" s="94"/>
      <c r="TNQ91" s="94"/>
      <c r="TNR91" s="94"/>
      <c r="TNS91" s="94"/>
      <c r="TNT91" s="94"/>
      <c r="TNU91" s="94"/>
      <c r="TNV91" s="94"/>
      <c r="TNW91" s="94"/>
      <c r="TNX91" s="94"/>
      <c r="TNY91" s="94"/>
      <c r="TNZ91" s="94"/>
      <c r="TOA91" s="94"/>
      <c r="TOB91" s="94"/>
      <c r="TOC91" s="94"/>
      <c r="TOD91" s="94"/>
      <c r="TOE91" s="94"/>
      <c r="TOF91" s="94"/>
      <c r="TOG91" s="94"/>
      <c r="TOH91" s="94"/>
      <c r="TOI91" s="94"/>
      <c r="TOJ91" s="94"/>
      <c r="TOK91" s="94"/>
      <c r="TOL91" s="94"/>
      <c r="TOM91" s="94"/>
      <c r="TON91" s="94"/>
      <c r="TOO91" s="94"/>
      <c r="TOP91" s="94"/>
      <c r="TOQ91" s="94"/>
      <c r="TOR91" s="94"/>
      <c r="TOS91" s="94"/>
      <c r="TOT91" s="94"/>
      <c r="TOU91" s="94"/>
      <c r="TOV91" s="94"/>
      <c r="TOW91" s="94"/>
      <c r="TOX91" s="94"/>
      <c r="TOY91" s="94"/>
      <c r="TOZ91" s="94"/>
      <c r="TPA91" s="94"/>
      <c r="TPB91" s="94"/>
      <c r="TPC91" s="94"/>
      <c r="TPD91" s="94"/>
      <c r="TPE91" s="94"/>
      <c r="TPF91" s="94"/>
      <c r="TPG91" s="94"/>
      <c r="TPH91" s="94"/>
      <c r="TPI91" s="94"/>
      <c r="TPJ91" s="94"/>
      <c r="TPK91" s="94"/>
      <c r="TPL91" s="94"/>
      <c r="TPM91" s="94"/>
      <c r="TPN91" s="94"/>
      <c r="TPO91" s="94"/>
      <c r="TPP91" s="94"/>
      <c r="TPQ91" s="94"/>
      <c r="TPR91" s="94"/>
      <c r="TPS91" s="94"/>
      <c r="TPT91" s="94"/>
      <c r="TPU91" s="94"/>
      <c r="TPV91" s="94"/>
      <c r="TPW91" s="94"/>
      <c r="TPX91" s="94"/>
      <c r="TPY91" s="94"/>
      <c r="TPZ91" s="94"/>
      <c r="TQA91" s="94"/>
      <c r="TQB91" s="94"/>
      <c r="TQC91" s="94"/>
      <c r="TQD91" s="94"/>
      <c r="TQE91" s="94"/>
      <c r="TQF91" s="94"/>
      <c r="TQG91" s="94"/>
      <c r="TQH91" s="94"/>
      <c r="TQI91" s="94"/>
      <c r="TQJ91" s="94"/>
      <c r="TQK91" s="94"/>
      <c r="TQL91" s="94"/>
      <c r="TQM91" s="94"/>
      <c r="TQN91" s="94"/>
      <c r="TQO91" s="94"/>
      <c r="TQP91" s="94"/>
      <c r="TQQ91" s="94"/>
      <c r="TQR91" s="94"/>
      <c r="TQS91" s="94"/>
      <c r="TQT91" s="94"/>
      <c r="TQU91" s="94"/>
      <c r="TQV91" s="94"/>
      <c r="TQW91" s="94"/>
      <c r="TQX91" s="94"/>
      <c r="TQY91" s="94"/>
      <c r="TQZ91" s="94"/>
      <c r="TRA91" s="94"/>
      <c r="TRB91" s="94"/>
      <c r="TRC91" s="94"/>
      <c r="TRD91" s="94"/>
      <c r="TRE91" s="94"/>
      <c r="TRF91" s="94"/>
      <c r="TRG91" s="94"/>
      <c r="TRH91" s="94"/>
      <c r="TRI91" s="94"/>
      <c r="TRJ91" s="94"/>
      <c r="TRK91" s="94"/>
      <c r="TRL91" s="94"/>
      <c r="TRM91" s="94"/>
      <c r="TRN91" s="94"/>
      <c r="TRO91" s="94"/>
      <c r="TRP91" s="94"/>
      <c r="TRQ91" s="94"/>
      <c r="TRR91" s="94"/>
      <c r="TRS91" s="94"/>
      <c r="TRT91" s="94"/>
      <c r="TRU91" s="94"/>
      <c r="TRV91" s="94"/>
      <c r="TRW91" s="94"/>
      <c r="TRX91" s="94"/>
      <c r="TRY91" s="94"/>
      <c r="TRZ91" s="94"/>
      <c r="TSA91" s="94"/>
      <c r="TSB91" s="94"/>
      <c r="TSC91" s="94"/>
      <c r="TSD91" s="94"/>
      <c r="TSE91" s="94"/>
      <c r="TSF91" s="94"/>
      <c r="TSG91" s="94"/>
      <c r="TSH91" s="94"/>
      <c r="TSI91" s="94"/>
      <c r="TSJ91" s="94"/>
      <c r="TSK91" s="94"/>
      <c r="TSL91" s="94"/>
      <c r="TSM91" s="94"/>
      <c r="TSN91" s="94"/>
      <c r="TSO91" s="94"/>
      <c r="TSP91" s="94"/>
      <c r="TSQ91" s="94"/>
      <c r="TSR91" s="94"/>
      <c r="TSS91" s="94"/>
      <c r="TST91" s="94"/>
      <c r="TSU91" s="94"/>
      <c r="TSV91" s="94"/>
      <c r="TSW91" s="94"/>
      <c r="TSX91" s="94"/>
      <c r="TSY91" s="94"/>
      <c r="TSZ91" s="94"/>
      <c r="TTA91" s="94"/>
      <c r="TTB91" s="94"/>
      <c r="TTC91" s="94"/>
      <c r="TTD91" s="94"/>
      <c r="TTE91" s="94"/>
      <c r="TTF91" s="94"/>
      <c r="TTG91" s="94"/>
      <c r="TTH91" s="94"/>
      <c r="TTI91" s="94"/>
      <c r="TTJ91" s="94"/>
      <c r="TTK91" s="94"/>
      <c r="TTL91" s="94"/>
      <c r="TTM91" s="94"/>
      <c r="TTN91" s="94"/>
      <c r="TTO91" s="94"/>
      <c r="TTP91" s="94"/>
      <c r="TTQ91" s="94"/>
      <c r="TTR91" s="94"/>
      <c r="TTS91" s="94"/>
      <c r="TTT91" s="94"/>
      <c r="TTU91" s="94"/>
      <c r="TTV91" s="94"/>
      <c r="TTW91" s="94"/>
      <c r="TTX91" s="94"/>
      <c r="TTY91" s="94"/>
      <c r="TTZ91" s="94"/>
      <c r="TUA91" s="94"/>
      <c r="TUB91" s="94"/>
      <c r="TUC91" s="94"/>
      <c r="TUD91" s="94"/>
      <c r="TUE91" s="94"/>
      <c r="TUF91" s="94"/>
      <c r="TUG91" s="94"/>
      <c r="TUH91" s="94"/>
      <c r="TUI91" s="94"/>
      <c r="TUJ91" s="94"/>
      <c r="TUK91" s="94"/>
      <c r="TUL91" s="94"/>
      <c r="TUM91" s="94"/>
      <c r="TUN91" s="94"/>
      <c r="TUO91" s="94"/>
      <c r="TUP91" s="94"/>
      <c r="TUQ91" s="94"/>
      <c r="TUR91" s="94"/>
      <c r="TUS91" s="94"/>
      <c r="TUT91" s="94"/>
      <c r="TUU91" s="94"/>
      <c r="TUV91" s="94"/>
      <c r="TUW91" s="94"/>
      <c r="TUX91" s="94"/>
      <c r="TUY91" s="94"/>
      <c r="TUZ91" s="94"/>
      <c r="TVA91" s="94"/>
      <c r="TVB91" s="94"/>
      <c r="TVC91" s="94"/>
      <c r="TVD91" s="94"/>
      <c r="TVE91" s="94"/>
      <c r="TVF91" s="94"/>
      <c r="TVG91" s="94"/>
      <c r="TVH91" s="94"/>
      <c r="TVI91" s="94"/>
      <c r="TVJ91" s="94"/>
      <c r="TVK91" s="94"/>
      <c r="TVL91" s="94"/>
      <c r="TVM91" s="94"/>
      <c r="TVN91" s="94"/>
      <c r="TVO91" s="94"/>
      <c r="TVP91" s="94"/>
      <c r="TVQ91" s="94"/>
      <c r="TVR91" s="94"/>
      <c r="TVS91" s="94"/>
      <c r="TVT91" s="94"/>
      <c r="TVU91" s="94"/>
      <c r="TVV91" s="94"/>
      <c r="TVW91" s="94"/>
      <c r="TVX91" s="94"/>
      <c r="TVY91" s="94"/>
      <c r="TVZ91" s="94"/>
      <c r="TWA91" s="94"/>
      <c r="TWB91" s="94"/>
      <c r="TWC91" s="94"/>
      <c r="TWD91" s="94"/>
      <c r="TWE91" s="94"/>
      <c r="TWF91" s="94"/>
      <c r="TWG91" s="94"/>
      <c r="TWH91" s="94"/>
      <c r="TWI91" s="94"/>
      <c r="TWJ91" s="94"/>
      <c r="TWK91" s="94"/>
      <c r="TWL91" s="94"/>
      <c r="TWM91" s="94"/>
      <c r="TWN91" s="94"/>
      <c r="TWO91" s="94"/>
      <c r="TWP91" s="94"/>
      <c r="TWQ91" s="94"/>
      <c r="TWR91" s="94"/>
      <c r="TWS91" s="94"/>
      <c r="TWT91" s="94"/>
      <c r="TWU91" s="94"/>
      <c r="TWV91" s="94"/>
      <c r="TWW91" s="94"/>
      <c r="TWX91" s="94"/>
      <c r="TWY91" s="94"/>
      <c r="TWZ91" s="94"/>
      <c r="TXA91" s="94"/>
      <c r="TXB91" s="94"/>
      <c r="TXC91" s="94"/>
      <c r="TXD91" s="94"/>
      <c r="TXE91" s="94"/>
      <c r="TXF91" s="94"/>
      <c r="TXG91" s="94"/>
      <c r="TXH91" s="94"/>
      <c r="TXI91" s="94"/>
      <c r="TXJ91" s="94"/>
      <c r="TXK91" s="94"/>
      <c r="TXL91" s="94"/>
      <c r="TXM91" s="94"/>
      <c r="TXN91" s="94"/>
      <c r="TXO91" s="94"/>
      <c r="TXP91" s="94"/>
      <c r="TXQ91" s="94"/>
      <c r="TXR91" s="94"/>
      <c r="TXS91" s="94"/>
      <c r="TXT91" s="94"/>
      <c r="TXU91" s="94"/>
      <c r="TXV91" s="94"/>
      <c r="TXW91" s="94"/>
      <c r="TXX91" s="94"/>
      <c r="TXY91" s="94"/>
      <c r="TXZ91" s="94"/>
      <c r="TYA91" s="94"/>
      <c r="TYB91" s="94"/>
      <c r="TYC91" s="94"/>
      <c r="TYD91" s="94"/>
      <c r="TYE91" s="94"/>
      <c r="TYF91" s="94"/>
      <c r="TYG91" s="94"/>
      <c r="TYH91" s="94"/>
      <c r="TYI91" s="94"/>
      <c r="TYJ91" s="94"/>
      <c r="TYK91" s="94"/>
      <c r="TYL91" s="94"/>
      <c r="TYM91" s="94"/>
      <c r="TYN91" s="94"/>
      <c r="TYO91" s="94"/>
      <c r="TYP91" s="94"/>
      <c r="TYQ91" s="94"/>
      <c r="TYR91" s="94"/>
      <c r="TYS91" s="94"/>
      <c r="TYT91" s="94"/>
      <c r="TYU91" s="94"/>
      <c r="TYV91" s="94"/>
      <c r="TYW91" s="94"/>
      <c r="TYX91" s="94"/>
      <c r="TYY91" s="94"/>
      <c r="TYZ91" s="94"/>
      <c r="TZA91" s="94"/>
      <c r="TZB91" s="94"/>
      <c r="TZC91" s="94"/>
      <c r="TZD91" s="94"/>
      <c r="TZE91" s="94"/>
      <c r="TZF91" s="94"/>
      <c r="TZG91" s="94"/>
      <c r="TZH91" s="94"/>
      <c r="TZI91" s="94"/>
      <c r="TZJ91" s="94"/>
      <c r="TZK91" s="94"/>
      <c r="TZL91" s="94"/>
      <c r="TZM91" s="94"/>
      <c r="TZN91" s="94"/>
      <c r="TZO91" s="94"/>
      <c r="TZP91" s="94"/>
      <c r="TZQ91" s="94"/>
      <c r="TZR91" s="94"/>
      <c r="TZS91" s="94"/>
      <c r="TZT91" s="94"/>
      <c r="TZU91" s="94"/>
      <c r="TZV91" s="94"/>
      <c r="TZW91" s="94"/>
      <c r="TZX91" s="94"/>
      <c r="TZY91" s="94"/>
      <c r="TZZ91" s="94"/>
      <c r="UAA91" s="94"/>
      <c r="UAB91" s="94"/>
      <c r="UAC91" s="94"/>
      <c r="UAD91" s="94"/>
      <c r="UAE91" s="94"/>
      <c r="UAF91" s="94"/>
      <c r="UAG91" s="94"/>
      <c r="UAH91" s="94"/>
      <c r="UAI91" s="94"/>
      <c r="UAJ91" s="94"/>
      <c r="UAK91" s="94"/>
      <c r="UAL91" s="94"/>
      <c r="UAM91" s="94"/>
      <c r="UAN91" s="94"/>
      <c r="UAO91" s="94"/>
      <c r="UAP91" s="94"/>
      <c r="UAQ91" s="94"/>
      <c r="UAR91" s="94"/>
      <c r="UAS91" s="94"/>
      <c r="UAT91" s="94"/>
      <c r="UAU91" s="94"/>
      <c r="UAV91" s="94"/>
      <c r="UAW91" s="94"/>
      <c r="UAX91" s="94"/>
      <c r="UAY91" s="94"/>
      <c r="UAZ91" s="94"/>
      <c r="UBA91" s="94"/>
      <c r="UBB91" s="94"/>
      <c r="UBC91" s="94"/>
      <c r="UBD91" s="94"/>
      <c r="UBE91" s="94"/>
      <c r="UBF91" s="94"/>
      <c r="UBG91" s="94"/>
      <c r="UBH91" s="94"/>
      <c r="UBI91" s="94"/>
      <c r="UBJ91" s="94"/>
      <c r="UBK91" s="94"/>
      <c r="UBL91" s="94"/>
      <c r="UBM91" s="94"/>
      <c r="UBN91" s="94"/>
      <c r="UBO91" s="94"/>
      <c r="UBP91" s="94"/>
      <c r="UBQ91" s="94"/>
      <c r="UBR91" s="94"/>
      <c r="UBS91" s="94"/>
      <c r="UBT91" s="94"/>
      <c r="UBU91" s="94"/>
      <c r="UBV91" s="94"/>
      <c r="UBW91" s="94"/>
      <c r="UBX91" s="94"/>
      <c r="UBY91" s="94"/>
      <c r="UBZ91" s="94"/>
      <c r="UCA91" s="94"/>
      <c r="UCB91" s="94"/>
      <c r="UCC91" s="94"/>
      <c r="UCD91" s="94"/>
      <c r="UCE91" s="94"/>
      <c r="UCF91" s="94"/>
      <c r="UCG91" s="94"/>
      <c r="UCH91" s="94"/>
      <c r="UCI91" s="94"/>
      <c r="UCJ91" s="94"/>
      <c r="UCK91" s="94"/>
      <c r="UCL91" s="94"/>
      <c r="UCM91" s="94"/>
      <c r="UCN91" s="94"/>
      <c r="UCO91" s="94"/>
      <c r="UCP91" s="94"/>
      <c r="UCQ91" s="94"/>
      <c r="UCR91" s="94"/>
      <c r="UCS91" s="94"/>
      <c r="UCT91" s="94"/>
      <c r="UCU91" s="94"/>
      <c r="UCV91" s="94"/>
      <c r="UCW91" s="94"/>
      <c r="UCX91" s="94"/>
      <c r="UCY91" s="94"/>
      <c r="UCZ91" s="94"/>
      <c r="UDA91" s="94"/>
      <c r="UDB91" s="94"/>
      <c r="UDC91" s="94"/>
      <c r="UDD91" s="94"/>
      <c r="UDE91" s="94"/>
      <c r="UDF91" s="94"/>
      <c r="UDG91" s="94"/>
      <c r="UDH91" s="94"/>
      <c r="UDI91" s="94"/>
      <c r="UDJ91" s="94"/>
      <c r="UDK91" s="94"/>
      <c r="UDL91" s="94"/>
      <c r="UDM91" s="94"/>
      <c r="UDN91" s="94"/>
      <c r="UDO91" s="94"/>
      <c r="UDP91" s="94"/>
      <c r="UDQ91" s="94"/>
      <c r="UDR91" s="94"/>
      <c r="UDS91" s="94"/>
      <c r="UDT91" s="94"/>
      <c r="UDU91" s="94"/>
      <c r="UDV91" s="94"/>
      <c r="UDW91" s="94"/>
      <c r="UDX91" s="94"/>
      <c r="UDY91" s="94"/>
      <c r="UDZ91" s="94"/>
      <c r="UEA91" s="94"/>
      <c r="UEB91" s="94"/>
      <c r="UEC91" s="94"/>
      <c r="UED91" s="94"/>
      <c r="UEE91" s="94"/>
      <c r="UEF91" s="94"/>
      <c r="UEG91" s="94"/>
      <c r="UEH91" s="94"/>
      <c r="UEI91" s="94"/>
      <c r="UEJ91" s="94"/>
      <c r="UEK91" s="94"/>
      <c r="UEL91" s="94"/>
      <c r="UEM91" s="94"/>
      <c r="UEN91" s="94"/>
      <c r="UEO91" s="94"/>
      <c r="UEP91" s="94"/>
      <c r="UEQ91" s="94"/>
      <c r="UER91" s="94"/>
      <c r="UES91" s="94"/>
      <c r="UET91" s="94"/>
      <c r="UEU91" s="94"/>
      <c r="UEV91" s="94"/>
      <c r="UEW91" s="94"/>
      <c r="UEX91" s="94"/>
      <c r="UEY91" s="94"/>
      <c r="UEZ91" s="94"/>
      <c r="UFA91" s="94"/>
      <c r="UFB91" s="94"/>
      <c r="UFC91" s="94"/>
      <c r="UFD91" s="94"/>
      <c r="UFE91" s="94"/>
      <c r="UFF91" s="94"/>
      <c r="UFG91" s="94"/>
      <c r="UFH91" s="94"/>
      <c r="UFI91" s="94"/>
      <c r="UFJ91" s="94"/>
      <c r="UFK91" s="94"/>
      <c r="UFL91" s="94"/>
      <c r="UFM91" s="94"/>
      <c r="UFN91" s="94"/>
      <c r="UFO91" s="94"/>
      <c r="UFP91" s="94"/>
      <c r="UFQ91" s="94"/>
      <c r="UFR91" s="94"/>
      <c r="UFS91" s="94"/>
      <c r="UFT91" s="94"/>
      <c r="UFU91" s="94"/>
      <c r="UFV91" s="94"/>
      <c r="UFW91" s="94"/>
      <c r="UFX91" s="94"/>
      <c r="UFY91" s="94"/>
      <c r="UFZ91" s="94"/>
      <c r="UGA91" s="94"/>
      <c r="UGB91" s="94"/>
      <c r="UGC91" s="94"/>
      <c r="UGD91" s="94"/>
      <c r="UGE91" s="94"/>
      <c r="UGF91" s="94"/>
      <c r="UGG91" s="94"/>
      <c r="UGH91" s="94"/>
      <c r="UGI91" s="94"/>
      <c r="UGJ91" s="94"/>
      <c r="UGK91" s="94"/>
      <c r="UGL91" s="94"/>
      <c r="UGM91" s="94"/>
      <c r="UGN91" s="94"/>
      <c r="UGO91" s="94"/>
      <c r="UGP91" s="94"/>
      <c r="UGQ91" s="94"/>
      <c r="UGR91" s="94"/>
      <c r="UGS91" s="94"/>
      <c r="UGT91" s="94"/>
      <c r="UGU91" s="94"/>
      <c r="UGV91" s="94"/>
      <c r="UGW91" s="94"/>
      <c r="UGX91" s="94"/>
      <c r="UGY91" s="94"/>
      <c r="UGZ91" s="94"/>
      <c r="UHA91" s="94"/>
      <c r="UHB91" s="94"/>
      <c r="UHC91" s="94"/>
      <c r="UHD91" s="94"/>
      <c r="UHE91" s="94"/>
      <c r="UHF91" s="94"/>
      <c r="UHG91" s="94"/>
      <c r="UHH91" s="94"/>
      <c r="UHI91" s="94"/>
      <c r="UHJ91" s="94"/>
      <c r="UHK91" s="94"/>
      <c r="UHL91" s="94"/>
      <c r="UHM91" s="94"/>
      <c r="UHN91" s="94"/>
      <c r="UHO91" s="94"/>
      <c r="UHP91" s="94"/>
      <c r="UHQ91" s="94"/>
      <c r="UHR91" s="94"/>
      <c r="UHS91" s="94"/>
      <c r="UHT91" s="94"/>
      <c r="UHU91" s="94"/>
      <c r="UHV91" s="94"/>
      <c r="UHW91" s="94"/>
      <c r="UHX91" s="94"/>
      <c r="UHY91" s="94"/>
      <c r="UHZ91" s="94"/>
      <c r="UIA91" s="94"/>
      <c r="UIB91" s="94"/>
      <c r="UIC91" s="94"/>
      <c r="UID91" s="94"/>
      <c r="UIE91" s="94"/>
      <c r="UIF91" s="94"/>
      <c r="UIG91" s="94"/>
      <c r="UIH91" s="94"/>
      <c r="UII91" s="94"/>
      <c r="UIJ91" s="94"/>
      <c r="UIK91" s="94"/>
      <c r="UIL91" s="94"/>
      <c r="UIM91" s="94"/>
      <c r="UIN91" s="94"/>
      <c r="UIO91" s="94"/>
      <c r="UIP91" s="94"/>
      <c r="UIQ91" s="94"/>
      <c r="UIR91" s="94"/>
      <c r="UIS91" s="94"/>
      <c r="UIT91" s="94"/>
      <c r="UIU91" s="94"/>
      <c r="UIV91" s="94"/>
      <c r="UIW91" s="94"/>
      <c r="UIX91" s="94"/>
      <c r="UIY91" s="94"/>
      <c r="UIZ91" s="94"/>
      <c r="UJA91" s="94"/>
      <c r="UJB91" s="94"/>
      <c r="UJC91" s="94"/>
      <c r="UJD91" s="94"/>
      <c r="UJE91" s="94"/>
      <c r="UJF91" s="94"/>
      <c r="UJG91" s="94"/>
      <c r="UJH91" s="94"/>
      <c r="UJI91" s="94"/>
      <c r="UJJ91" s="94"/>
      <c r="UJK91" s="94"/>
      <c r="UJL91" s="94"/>
      <c r="UJM91" s="94"/>
      <c r="UJN91" s="94"/>
      <c r="UJO91" s="94"/>
      <c r="UJP91" s="94"/>
      <c r="UJQ91" s="94"/>
      <c r="UJR91" s="94"/>
      <c r="UJS91" s="94"/>
      <c r="UJT91" s="94"/>
      <c r="UJU91" s="94"/>
      <c r="UJV91" s="94"/>
      <c r="UJW91" s="94"/>
      <c r="UJX91" s="94"/>
      <c r="UJY91" s="94"/>
      <c r="UJZ91" s="94"/>
      <c r="UKA91" s="94"/>
      <c r="UKB91" s="94"/>
      <c r="UKC91" s="94"/>
      <c r="UKD91" s="94"/>
      <c r="UKE91" s="94"/>
      <c r="UKF91" s="94"/>
      <c r="UKG91" s="94"/>
      <c r="UKH91" s="94"/>
      <c r="UKI91" s="94"/>
      <c r="UKJ91" s="94"/>
      <c r="UKK91" s="94"/>
      <c r="UKL91" s="94"/>
      <c r="UKM91" s="94"/>
      <c r="UKN91" s="94"/>
      <c r="UKO91" s="94"/>
      <c r="UKP91" s="94"/>
      <c r="UKQ91" s="94"/>
      <c r="UKR91" s="94"/>
      <c r="UKS91" s="94"/>
      <c r="UKT91" s="94"/>
      <c r="UKU91" s="94"/>
      <c r="UKV91" s="94"/>
      <c r="UKW91" s="94"/>
      <c r="UKX91" s="94"/>
      <c r="UKY91" s="94"/>
      <c r="UKZ91" s="94"/>
      <c r="ULA91" s="94"/>
      <c r="ULB91" s="94"/>
      <c r="ULC91" s="94"/>
      <c r="ULD91" s="94"/>
      <c r="ULE91" s="94"/>
      <c r="ULF91" s="94"/>
      <c r="ULG91" s="94"/>
      <c r="ULH91" s="94"/>
      <c r="ULI91" s="94"/>
      <c r="ULJ91" s="94"/>
      <c r="ULK91" s="94"/>
      <c r="ULL91" s="94"/>
      <c r="ULM91" s="94"/>
      <c r="ULN91" s="94"/>
      <c r="ULO91" s="94"/>
      <c r="ULP91" s="94"/>
      <c r="ULQ91" s="94"/>
      <c r="ULR91" s="94"/>
      <c r="ULS91" s="94"/>
      <c r="ULT91" s="94"/>
      <c r="ULU91" s="94"/>
      <c r="ULV91" s="94"/>
      <c r="ULW91" s="94"/>
      <c r="ULX91" s="94"/>
      <c r="ULY91" s="94"/>
      <c r="ULZ91" s="94"/>
      <c r="UMA91" s="94"/>
      <c r="UMB91" s="94"/>
      <c r="UMC91" s="94"/>
      <c r="UMD91" s="94"/>
      <c r="UME91" s="94"/>
      <c r="UMF91" s="94"/>
      <c r="UMG91" s="94"/>
      <c r="UMH91" s="94"/>
      <c r="UMI91" s="94"/>
      <c r="UMJ91" s="94"/>
      <c r="UMK91" s="94"/>
      <c r="UML91" s="94"/>
      <c r="UMM91" s="94"/>
      <c r="UMN91" s="94"/>
      <c r="UMO91" s="94"/>
      <c r="UMP91" s="94"/>
      <c r="UMQ91" s="94"/>
      <c r="UMR91" s="94"/>
      <c r="UMS91" s="94"/>
      <c r="UMT91" s="94"/>
      <c r="UMU91" s="94"/>
      <c r="UMV91" s="94"/>
      <c r="UMW91" s="94"/>
      <c r="UMX91" s="94"/>
      <c r="UMY91" s="94"/>
      <c r="UMZ91" s="94"/>
      <c r="UNA91" s="94"/>
      <c r="UNB91" s="94"/>
      <c r="UNC91" s="94"/>
      <c r="UND91" s="94"/>
      <c r="UNE91" s="94"/>
      <c r="UNF91" s="94"/>
      <c r="UNG91" s="94"/>
      <c r="UNH91" s="94"/>
      <c r="UNI91" s="94"/>
      <c r="UNJ91" s="94"/>
      <c r="UNK91" s="94"/>
      <c r="UNL91" s="94"/>
      <c r="UNM91" s="94"/>
      <c r="UNN91" s="94"/>
      <c r="UNO91" s="94"/>
      <c r="UNP91" s="94"/>
      <c r="UNQ91" s="94"/>
      <c r="UNR91" s="94"/>
      <c r="UNS91" s="94"/>
      <c r="UNT91" s="94"/>
      <c r="UNU91" s="94"/>
      <c r="UNV91" s="94"/>
      <c r="UNW91" s="94"/>
      <c r="UNX91" s="94"/>
      <c r="UNY91" s="94"/>
      <c r="UNZ91" s="94"/>
      <c r="UOA91" s="94"/>
      <c r="UOB91" s="94"/>
      <c r="UOC91" s="94"/>
      <c r="UOD91" s="94"/>
      <c r="UOE91" s="94"/>
      <c r="UOF91" s="94"/>
      <c r="UOG91" s="94"/>
      <c r="UOH91" s="94"/>
      <c r="UOI91" s="94"/>
      <c r="UOJ91" s="94"/>
      <c r="UOK91" s="94"/>
      <c r="UOL91" s="94"/>
      <c r="UOM91" s="94"/>
      <c r="UON91" s="94"/>
      <c r="UOO91" s="94"/>
      <c r="UOP91" s="94"/>
      <c r="UOQ91" s="94"/>
      <c r="UOR91" s="94"/>
      <c r="UOS91" s="94"/>
      <c r="UOT91" s="94"/>
      <c r="UOU91" s="94"/>
      <c r="UOV91" s="94"/>
      <c r="UOW91" s="94"/>
      <c r="UOX91" s="94"/>
      <c r="UOY91" s="94"/>
      <c r="UOZ91" s="94"/>
      <c r="UPA91" s="94"/>
      <c r="UPB91" s="94"/>
      <c r="UPC91" s="94"/>
      <c r="UPD91" s="94"/>
      <c r="UPE91" s="94"/>
      <c r="UPF91" s="94"/>
      <c r="UPG91" s="94"/>
      <c r="UPH91" s="94"/>
      <c r="UPI91" s="94"/>
      <c r="UPJ91" s="94"/>
      <c r="UPK91" s="94"/>
      <c r="UPL91" s="94"/>
      <c r="UPM91" s="94"/>
      <c r="UPN91" s="94"/>
      <c r="UPO91" s="94"/>
      <c r="UPP91" s="94"/>
      <c r="UPQ91" s="94"/>
      <c r="UPR91" s="94"/>
      <c r="UPS91" s="94"/>
      <c r="UPT91" s="94"/>
      <c r="UPU91" s="94"/>
      <c r="UPV91" s="94"/>
      <c r="UPW91" s="94"/>
      <c r="UPX91" s="94"/>
      <c r="UPY91" s="94"/>
      <c r="UPZ91" s="94"/>
      <c r="UQA91" s="94"/>
      <c r="UQB91" s="94"/>
      <c r="UQC91" s="94"/>
      <c r="UQD91" s="94"/>
      <c r="UQE91" s="94"/>
      <c r="UQF91" s="94"/>
      <c r="UQG91" s="94"/>
      <c r="UQH91" s="94"/>
      <c r="UQI91" s="94"/>
      <c r="UQJ91" s="94"/>
      <c r="UQK91" s="94"/>
      <c r="UQL91" s="94"/>
      <c r="UQM91" s="94"/>
      <c r="UQN91" s="94"/>
      <c r="UQO91" s="94"/>
      <c r="UQP91" s="94"/>
      <c r="UQQ91" s="94"/>
      <c r="UQR91" s="94"/>
      <c r="UQS91" s="94"/>
      <c r="UQT91" s="94"/>
      <c r="UQU91" s="94"/>
      <c r="UQV91" s="94"/>
      <c r="UQW91" s="94"/>
      <c r="UQX91" s="94"/>
      <c r="UQY91" s="94"/>
      <c r="UQZ91" s="94"/>
      <c r="URA91" s="94"/>
      <c r="URB91" s="94"/>
      <c r="URC91" s="94"/>
      <c r="URD91" s="94"/>
      <c r="URE91" s="94"/>
      <c r="URF91" s="94"/>
      <c r="URG91" s="94"/>
      <c r="URH91" s="94"/>
      <c r="URI91" s="94"/>
      <c r="URJ91" s="94"/>
      <c r="URK91" s="94"/>
      <c r="URL91" s="94"/>
      <c r="URM91" s="94"/>
      <c r="URN91" s="94"/>
      <c r="URO91" s="94"/>
      <c r="URP91" s="94"/>
      <c r="URQ91" s="94"/>
      <c r="URR91" s="94"/>
      <c r="URS91" s="94"/>
      <c r="URT91" s="94"/>
      <c r="URU91" s="94"/>
      <c r="URV91" s="94"/>
      <c r="URW91" s="94"/>
      <c r="URX91" s="94"/>
      <c r="URY91" s="94"/>
      <c r="URZ91" s="94"/>
      <c r="USA91" s="94"/>
      <c r="USB91" s="94"/>
      <c r="USC91" s="94"/>
      <c r="USD91" s="94"/>
      <c r="USE91" s="94"/>
      <c r="USF91" s="94"/>
      <c r="USG91" s="94"/>
      <c r="USH91" s="94"/>
      <c r="USI91" s="94"/>
      <c r="USJ91" s="94"/>
      <c r="USK91" s="94"/>
      <c r="USL91" s="94"/>
      <c r="USM91" s="94"/>
      <c r="USN91" s="94"/>
      <c r="USO91" s="94"/>
      <c r="USP91" s="94"/>
      <c r="USQ91" s="94"/>
      <c r="USR91" s="94"/>
      <c r="USS91" s="94"/>
      <c r="UST91" s="94"/>
      <c r="USU91" s="94"/>
      <c r="USV91" s="94"/>
      <c r="USW91" s="94"/>
      <c r="USX91" s="94"/>
      <c r="USY91" s="94"/>
      <c r="USZ91" s="94"/>
      <c r="UTA91" s="94"/>
      <c r="UTB91" s="94"/>
      <c r="UTC91" s="94"/>
      <c r="UTD91" s="94"/>
      <c r="UTE91" s="94"/>
      <c r="UTF91" s="94"/>
      <c r="UTG91" s="94"/>
      <c r="UTH91" s="94"/>
      <c r="UTI91" s="94"/>
      <c r="UTJ91" s="94"/>
      <c r="UTK91" s="94"/>
      <c r="UTL91" s="94"/>
      <c r="UTM91" s="94"/>
      <c r="UTN91" s="94"/>
      <c r="UTO91" s="94"/>
      <c r="UTP91" s="94"/>
      <c r="UTQ91" s="94"/>
      <c r="UTR91" s="94"/>
      <c r="UTS91" s="94"/>
      <c r="UTT91" s="94"/>
      <c r="UTU91" s="94"/>
      <c r="UTV91" s="94"/>
      <c r="UTW91" s="94"/>
      <c r="UTX91" s="94"/>
      <c r="UTY91" s="94"/>
      <c r="UTZ91" s="94"/>
      <c r="UUA91" s="94"/>
      <c r="UUB91" s="94"/>
      <c r="UUC91" s="94"/>
      <c r="UUD91" s="94"/>
      <c r="UUE91" s="94"/>
      <c r="UUF91" s="94"/>
      <c r="UUG91" s="94"/>
      <c r="UUH91" s="94"/>
      <c r="UUI91" s="94"/>
      <c r="UUJ91" s="94"/>
      <c r="UUK91" s="94"/>
      <c r="UUL91" s="94"/>
      <c r="UUM91" s="94"/>
      <c r="UUN91" s="94"/>
      <c r="UUO91" s="94"/>
      <c r="UUP91" s="94"/>
      <c r="UUQ91" s="94"/>
      <c r="UUR91" s="94"/>
      <c r="UUS91" s="94"/>
      <c r="UUT91" s="94"/>
      <c r="UUU91" s="94"/>
      <c r="UUV91" s="94"/>
      <c r="UUW91" s="94"/>
      <c r="UUX91" s="94"/>
      <c r="UUY91" s="94"/>
      <c r="UUZ91" s="94"/>
      <c r="UVA91" s="94"/>
      <c r="UVB91" s="94"/>
      <c r="UVC91" s="94"/>
      <c r="UVD91" s="94"/>
      <c r="UVE91" s="94"/>
      <c r="UVF91" s="94"/>
      <c r="UVG91" s="94"/>
      <c r="UVH91" s="94"/>
      <c r="UVI91" s="94"/>
      <c r="UVJ91" s="94"/>
      <c r="UVK91" s="94"/>
      <c r="UVL91" s="94"/>
      <c r="UVM91" s="94"/>
      <c r="UVN91" s="94"/>
      <c r="UVO91" s="94"/>
      <c r="UVP91" s="94"/>
      <c r="UVQ91" s="94"/>
      <c r="UVR91" s="94"/>
      <c r="UVS91" s="94"/>
      <c r="UVT91" s="94"/>
      <c r="UVU91" s="94"/>
      <c r="UVV91" s="94"/>
      <c r="UVW91" s="94"/>
      <c r="UVX91" s="94"/>
      <c r="UVY91" s="94"/>
      <c r="UVZ91" s="94"/>
      <c r="UWA91" s="94"/>
      <c r="UWB91" s="94"/>
      <c r="UWC91" s="94"/>
      <c r="UWD91" s="94"/>
      <c r="UWE91" s="94"/>
      <c r="UWF91" s="94"/>
      <c r="UWG91" s="94"/>
      <c r="UWH91" s="94"/>
      <c r="UWI91" s="94"/>
      <c r="UWJ91" s="94"/>
      <c r="UWK91" s="94"/>
      <c r="UWL91" s="94"/>
      <c r="UWM91" s="94"/>
      <c r="UWN91" s="94"/>
      <c r="UWO91" s="94"/>
      <c r="UWP91" s="94"/>
      <c r="UWQ91" s="94"/>
      <c r="UWR91" s="94"/>
      <c r="UWS91" s="94"/>
      <c r="UWT91" s="94"/>
      <c r="UWU91" s="94"/>
      <c r="UWV91" s="94"/>
      <c r="UWW91" s="94"/>
      <c r="UWX91" s="94"/>
      <c r="UWY91" s="94"/>
      <c r="UWZ91" s="94"/>
      <c r="UXA91" s="94"/>
      <c r="UXB91" s="94"/>
      <c r="UXC91" s="94"/>
      <c r="UXD91" s="94"/>
      <c r="UXE91" s="94"/>
      <c r="UXF91" s="94"/>
      <c r="UXG91" s="94"/>
      <c r="UXH91" s="94"/>
      <c r="UXI91" s="94"/>
      <c r="UXJ91" s="94"/>
      <c r="UXK91" s="94"/>
      <c r="UXL91" s="94"/>
      <c r="UXM91" s="94"/>
      <c r="UXN91" s="94"/>
      <c r="UXO91" s="94"/>
      <c r="UXP91" s="94"/>
      <c r="UXQ91" s="94"/>
      <c r="UXR91" s="94"/>
      <c r="UXS91" s="94"/>
      <c r="UXT91" s="94"/>
      <c r="UXU91" s="94"/>
      <c r="UXV91" s="94"/>
      <c r="UXW91" s="94"/>
      <c r="UXX91" s="94"/>
      <c r="UXY91" s="94"/>
      <c r="UXZ91" s="94"/>
      <c r="UYA91" s="94"/>
      <c r="UYB91" s="94"/>
      <c r="UYC91" s="94"/>
      <c r="UYD91" s="94"/>
      <c r="UYE91" s="94"/>
      <c r="UYF91" s="94"/>
      <c r="UYG91" s="94"/>
      <c r="UYH91" s="94"/>
      <c r="UYI91" s="94"/>
      <c r="UYJ91" s="94"/>
      <c r="UYK91" s="94"/>
      <c r="UYL91" s="94"/>
      <c r="UYM91" s="94"/>
      <c r="UYN91" s="94"/>
      <c r="UYO91" s="94"/>
      <c r="UYP91" s="94"/>
      <c r="UYQ91" s="94"/>
      <c r="UYR91" s="94"/>
      <c r="UYS91" s="94"/>
      <c r="UYT91" s="94"/>
      <c r="UYU91" s="94"/>
      <c r="UYV91" s="94"/>
      <c r="UYW91" s="94"/>
      <c r="UYX91" s="94"/>
      <c r="UYY91" s="94"/>
      <c r="UYZ91" s="94"/>
      <c r="UZA91" s="94"/>
      <c r="UZB91" s="94"/>
      <c r="UZC91" s="94"/>
      <c r="UZD91" s="94"/>
      <c r="UZE91" s="94"/>
      <c r="UZF91" s="94"/>
      <c r="UZG91" s="94"/>
      <c r="UZH91" s="94"/>
      <c r="UZI91" s="94"/>
      <c r="UZJ91" s="94"/>
      <c r="UZK91" s="94"/>
      <c r="UZL91" s="94"/>
      <c r="UZM91" s="94"/>
      <c r="UZN91" s="94"/>
      <c r="UZO91" s="94"/>
      <c r="UZP91" s="94"/>
      <c r="UZQ91" s="94"/>
      <c r="UZR91" s="94"/>
      <c r="UZS91" s="94"/>
      <c r="UZT91" s="94"/>
      <c r="UZU91" s="94"/>
      <c r="UZV91" s="94"/>
      <c r="UZW91" s="94"/>
      <c r="UZX91" s="94"/>
      <c r="UZY91" s="94"/>
      <c r="UZZ91" s="94"/>
      <c r="VAA91" s="94"/>
      <c r="VAB91" s="94"/>
      <c r="VAC91" s="94"/>
      <c r="VAD91" s="94"/>
      <c r="VAE91" s="94"/>
      <c r="VAF91" s="94"/>
      <c r="VAG91" s="94"/>
      <c r="VAH91" s="94"/>
      <c r="VAI91" s="94"/>
      <c r="VAJ91" s="94"/>
      <c r="VAK91" s="94"/>
      <c r="VAL91" s="94"/>
      <c r="VAM91" s="94"/>
      <c r="VAN91" s="94"/>
      <c r="VAO91" s="94"/>
      <c r="VAP91" s="94"/>
      <c r="VAQ91" s="94"/>
      <c r="VAR91" s="94"/>
      <c r="VAS91" s="94"/>
      <c r="VAT91" s="94"/>
      <c r="VAU91" s="94"/>
      <c r="VAV91" s="94"/>
      <c r="VAW91" s="94"/>
      <c r="VAX91" s="94"/>
      <c r="VAY91" s="94"/>
      <c r="VAZ91" s="94"/>
      <c r="VBA91" s="94"/>
      <c r="VBB91" s="94"/>
      <c r="VBC91" s="94"/>
      <c r="VBD91" s="94"/>
      <c r="VBE91" s="94"/>
      <c r="VBF91" s="94"/>
      <c r="VBG91" s="94"/>
      <c r="VBH91" s="94"/>
      <c r="VBI91" s="94"/>
      <c r="VBJ91" s="94"/>
      <c r="VBK91" s="94"/>
      <c r="VBL91" s="94"/>
      <c r="VBM91" s="94"/>
      <c r="VBN91" s="94"/>
      <c r="VBO91" s="94"/>
      <c r="VBP91" s="94"/>
      <c r="VBQ91" s="94"/>
      <c r="VBR91" s="94"/>
      <c r="VBS91" s="94"/>
      <c r="VBT91" s="94"/>
      <c r="VBU91" s="94"/>
      <c r="VBV91" s="94"/>
      <c r="VBW91" s="94"/>
      <c r="VBX91" s="94"/>
      <c r="VBY91" s="94"/>
      <c r="VBZ91" s="94"/>
      <c r="VCA91" s="94"/>
      <c r="VCB91" s="94"/>
      <c r="VCC91" s="94"/>
      <c r="VCD91" s="94"/>
      <c r="VCE91" s="94"/>
      <c r="VCF91" s="94"/>
      <c r="VCG91" s="94"/>
      <c r="VCH91" s="94"/>
      <c r="VCI91" s="94"/>
      <c r="VCJ91" s="94"/>
      <c r="VCK91" s="94"/>
      <c r="VCL91" s="94"/>
      <c r="VCM91" s="94"/>
      <c r="VCN91" s="94"/>
      <c r="VCO91" s="94"/>
      <c r="VCP91" s="94"/>
      <c r="VCQ91" s="94"/>
      <c r="VCR91" s="94"/>
      <c r="VCS91" s="94"/>
      <c r="VCT91" s="94"/>
      <c r="VCU91" s="94"/>
      <c r="VCV91" s="94"/>
      <c r="VCW91" s="94"/>
      <c r="VCX91" s="94"/>
      <c r="VCY91" s="94"/>
      <c r="VCZ91" s="94"/>
      <c r="VDA91" s="94"/>
      <c r="VDB91" s="94"/>
      <c r="VDC91" s="94"/>
      <c r="VDD91" s="94"/>
      <c r="VDE91" s="94"/>
      <c r="VDF91" s="94"/>
      <c r="VDG91" s="94"/>
      <c r="VDH91" s="94"/>
      <c r="VDI91" s="94"/>
      <c r="VDJ91" s="94"/>
      <c r="VDK91" s="94"/>
      <c r="VDL91" s="94"/>
      <c r="VDM91" s="94"/>
      <c r="VDN91" s="94"/>
      <c r="VDO91" s="94"/>
      <c r="VDP91" s="94"/>
      <c r="VDQ91" s="94"/>
      <c r="VDR91" s="94"/>
      <c r="VDS91" s="94"/>
      <c r="VDT91" s="94"/>
      <c r="VDU91" s="94"/>
      <c r="VDV91" s="94"/>
      <c r="VDW91" s="94"/>
      <c r="VDX91" s="94"/>
      <c r="VDY91" s="94"/>
      <c r="VDZ91" s="94"/>
      <c r="VEA91" s="94"/>
      <c r="VEB91" s="94"/>
      <c r="VEC91" s="94"/>
      <c r="VED91" s="94"/>
      <c r="VEE91" s="94"/>
      <c r="VEF91" s="94"/>
      <c r="VEG91" s="94"/>
      <c r="VEH91" s="94"/>
      <c r="VEI91" s="94"/>
      <c r="VEJ91" s="94"/>
      <c r="VEK91" s="94"/>
      <c r="VEL91" s="94"/>
      <c r="VEM91" s="94"/>
      <c r="VEN91" s="94"/>
      <c r="VEO91" s="94"/>
      <c r="VEP91" s="94"/>
      <c r="VEQ91" s="94"/>
      <c r="VER91" s="94"/>
      <c r="VES91" s="94"/>
      <c r="VET91" s="94"/>
      <c r="VEU91" s="94"/>
      <c r="VEV91" s="94"/>
      <c r="VEW91" s="94"/>
      <c r="VEX91" s="94"/>
      <c r="VEY91" s="94"/>
      <c r="VEZ91" s="94"/>
      <c r="VFA91" s="94"/>
      <c r="VFB91" s="94"/>
      <c r="VFC91" s="94"/>
      <c r="VFD91" s="94"/>
      <c r="VFE91" s="94"/>
      <c r="VFF91" s="94"/>
      <c r="VFG91" s="94"/>
      <c r="VFH91" s="94"/>
      <c r="VFI91" s="94"/>
      <c r="VFJ91" s="94"/>
      <c r="VFK91" s="94"/>
      <c r="VFL91" s="94"/>
      <c r="VFM91" s="94"/>
      <c r="VFN91" s="94"/>
      <c r="VFO91" s="94"/>
      <c r="VFP91" s="94"/>
      <c r="VFQ91" s="94"/>
      <c r="VFR91" s="94"/>
      <c r="VFS91" s="94"/>
      <c r="VFT91" s="94"/>
      <c r="VFU91" s="94"/>
      <c r="VFV91" s="94"/>
      <c r="VFW91" s="94"/>
      <c r="VFX91" s="94"/>
      <c r="VFY91" s="94"/>
      <c r="VFZ91" s="94"/>
      <c r="VGA91" s="94"/>
      <c r="VGB91" s="94"/>
      <c r="VGC91" s="94"/>
      <c r="VGD91" s="94"/>
      <c r="VGE91" s="94"/>
      <c r="VGF91" s="94"/>
      <c r="VGG91" s="94"/>
      <c r="VGH91" s="94"/>
      <c r="VGI91" s="94"/>
      <c r="VGJ91" s="94"/>
      <c r="VGK91" s="94"/>
      <c r="VGL91" s="94"/>
      <c r="VGM91" s="94"/>
      <c r="VGN91" s="94"/>
      <c r="VGO91" s="94"/>
      <c r="VGP91" s="94"/>
      <c r="VGQ91" s="94"/>
      <c r="VGR91" s="94"/>
      <c r="VGS91" s="94"/>
      <c r="VGT91" s="94"/>
      <c r="VGU91" s="94"/>
      <c r="VGV91" s="94"/>
      <c r="VGW91" s="94"/>
      <c r="VGX91" s="94"/>
      <c r="VGY91" s="94"/>
      <c r="VGZ91" s="94"/>
      <c r="VHA91" s="94"/>
      <c r="VHB91" s="94"/>
      <c r="VHC91" s="94"/>
      <c r="VHD91" s="94"/>
      <c r="VHE91" s="94"/>
      <c r="VHF91" s="94"/>
      <c r="VHG91" s="94"/>
      <c r="VHH91" s="94"/>
      <c r="VHI91" s="94"/>
      <c r="VHJ91" s="94"/>
      <c r="VHK91" s="94"/>
      <c r="VHL91" s="94"/>
      <c r="VHM91" s="94"/>
      <c r="VHN91" s="94"/>
      <c r="VHO91" s="94"/>
      <c r="VHP91" s="94"/>
      <c r="VHQ91" s="94"/>
      <c r="VHR91" s="94"/>
      <c r="VHS91" s="94"/>
      <c r="VHT91" s="94"/>
      <c r="VHU91" s="94"/>
      <c r="VHV91" s="94"/>
      <c r="VHW91" s="94"/>
      <c r="VHX91" s="94"/>
      <c r="VHY91" s="94"/>
      <c r="VHZ91" s="94"/>
      <c r="VIA91" s="94"/>
      <c r="VIB91" s="94"/>
      <c r="VIC91" s="94"/>
      <c r="VID91" s="94"/>
      <c r="VIE91" s="94"/>
      <c r="VIF91" s="94"/>
      <c r="VIG91" s="94"/>
      <c r="VIH91" s="94"/>
      <c r="VII91" s="94"/>
      <c r="VIJ91" s="94"/>
      <c r="VIK91" s="94"/>
      <c r="VIL91" s="94"/>
      <c r="VIM91" s="94"/>
      <c r="VIN91" s="94"/>
      <c r="VIO91" s="94"/>
      <c r="VIP91" s="94"/>
      <c r="VIQ91" s="94"/>
      <c r="VIR91" s="94"/>
      <c r="VIS91" s="94"/>
      <c r="VIT91" s="94"/>
      <c r="VIU91" s="94"/>
      <c r="VIV91" s="94"/>
      <c r="VIW91" s="94"/>
      <c r="VIX91" s="94"/>
      <c r="VIY91" s="94"/>
      <c r="VIZ91" s="94"/>
      <c r="VJA91" s="94"/>
      <c r="VJB91" s="94"/>
      <c r="VJC91" s="94"/>
      <c r="VJD91" s="94"/>
      <c r="VJE91" s="94"/>
      <c r="VJF91" s="94"/>
      <c r="VJG91" s="94"/>
      <c r="VJH91" s="94"/>
      <c r="VJI91" s="94"/>
      <c r="VJJ91" s="94"/>
      <c r="VJK91" s="94"/>
      <c r="VJL91" s="94"/>
      <c r="VJM91" s="94"/>
      <c r="VJN91" s="94"/>
      <c r="VJO91" s="94"/>
      <c r="VJP91" s="94"/>
      <c r="VJQ91" s="94"/>
      <c r="VJR91" s="94"/>
      <c r="VJS91" s="94"/>
      <c r="VJT91" s="94"/>
      <c r="VJU91" s="94"/>
      <c r="VJV91" s="94"/>
      <c r="VJW91" s="94"/>
      <c r="VJX91" s="94"/>
      <c r="VJY91" s="94"/>
      <c r="VJZ91" s="94"/>
      <c r="VKA91" s="94"/>
      <c r="VKB91" s="94"/>
      <c r="VKC91" s="94"/>
      <c r="VKD91" s="94"/>
      <c r="VKE91" s="94"/>
      <c r="VKF91" s="94"/>
      <c r="VKG91" s="94"/>
      <c r="VKH91" s="94"/>
      <c r="VKI91" s="94"/>
      <c r="VKJ91" s="94"/>
      <c r="VKK91" s="94"/>
      <c r="VKL91" s="94"/>
      <c r="VKM91" s="94"/>
      <c r="VKN91" s="94"/>
      <c r="VKO91" s="94"/>
      <c r="VKP91" s="94"/>
      <c r="VKQ91" s="94"/>
      <c r="VKR91" s="94"/>
      <c r="VKS91" s="94"/>
      <c r="VKT91" s="94"/>
      <c r="VKU91" s="94"/>
      <c r="VKV91" s="94"/>
      <c r="VKW91" s="94"/>
      <c r="VKX91" s="94"/>
      <c r="VKY91" s="94"/>
      <c r="VKZ91" s="94"/>
      <c r="VLA91" s="94"/>
      <c r="VLB91" s="94"/>
      <c r="VLC91" s="94"/>
      <c r="VLD91" s="94"/>
      <c r="VLE91" s="94"/>
      <c r="VLF91" s="94"/>
      <c r="VLG91" s="94"/>
      <c r="VLH91" s="94"/>
      <c r="VLI91" s="94"/>
      <c r="VLJ91" s="94"/>
      <c r="VLK91" s="94"/>
      <c r="VLL91" s="94"/>
      <c r="VLM91" s="94"/>
      <c r="VLN91" s="94"/>
      <c r="VLO91" s="94"/>
      <c r="VLP91" s="94"/>
      <c r="VLQ91" s="94"/>
      <c r="VLR91" s="94"/>
      <c r="VLS91" s="94"/>
      <c r="VLT91" s="94"/>
      <c r="VLU91" s="94"/>
      <c r="VLV91" s="94"/>
      <c r="VLW91" s="94"/>
      <c r="VLX91" s="94"/>
      <c r="VLY91" s="94"/>
      <c r="VLZ91" s="94"/>
      <c r="VMA91" s="94"/>
      <c r="VMB91" s="94"/>
      <c r="VMC91" s="94"/>
      <c r="VMD91" s="94"/>
      <c r="VME91" s="94"/>
      <c r="VMF91" s="94"/>
      <c r="VMG91" s="94"/>
      <c r="VMH91" s="94"/>
      <c r="VMI91" s="94"/>
      <c r="VMJ91" s="94"/>
      <c r="VMK91" s="94"/>
      <c r="VML91" s="94"/>
      <c r="VMM91" s="94"/>
      <c r="VMN91" s="94"/>
      <c r="VMO91" s="94"/>
      <c r="VMP91" s="94"/>
      <c r="VMQ91" s="94"/>
      <c r="VMR91" s="94"/>
      <c r="VMS91" s="94"/>
      <c r="VMT91" s="94"/>
      <c r="VMU91" s="94"/>
      <c r="VMV91" s="94"/>
      <c r="VMW91" s="94"/>
      <c r="VMX91" s="94"/>
      <c r="VMY91" s="94"/>
      <c r="VMZ91" s="94"/>
      <c r="VNA91" s="94"/>
      <c r="VNB91" s="94"/>
      <c r="VNC91" s="94"/>
      <c r="VND91" s="94"/>
      <c r="VNE91" s="94"/>
      <c r="VNF91" s="94"/>
      <c r="VNG91" s="94"/>
      <c r="VNH91" s="94"/>
      <c r="VNI91" s="94"/>
      <c r="VNJ91" s="94"/>
      <c r="VNK91" s="94"/>
      <c r="VNL91" s="94"/>
      <c r="VNM91" s="94"/>
      <c r="VNN91" s="94"/>
      <c r="VNO91" s="94"/>
      <c r="VNP91" s="94"/>
      <c r="VNQ91" s="94"/>
      <c r="VNR91" s="94"/>
      <c r="VNS91" s="94"/>
      <c r="VNT91" s="94"/>
      <c r="VNU91" s="94"/>
      <c r="VNV91" s="94"/>
      <c r="VNW91" s="94"/>
      <c r="VNX91" s="94"/>
      <c r="VNY91" s="94"/>
      <c r="VNZ91" s="94"/>
      <c r="VOA91" s="94"/>
      <c r="VOB91" s="94"/>
      <c r="VOC91" s="94"/>
      <c r="VOD91" s="94"/>
      <c r="VOE91" s="94"/>
      <c r="VOF91" s="94"/>
      <c r="VOG91" s="94"/>
      <c r="VOH91" s="94"/>
      <c r="VOI91" s="94"/>
      <c r="VOJ91" s="94"/>
      <c r="VOK91" s="94"/>
      <c r="VOL91" s="94"/>
      <c r="VOM91" s="94"/>
      <c r="VON91" s="94"/>
      <c r="VOO91" s="94"/>
      <c r="VOP91" s="94"/>
      <c r="VOQ91" s="94"/>
      <c r="VOR91" s="94"/>
      <c r="VOS91" s="94"/>
      <c r="VOT91" s="94"/>
      <c r="VOU91" s="94"/>
      <c r="VOV91" s="94"/>
      <c r="VOW91" s="94"/>
      <c r="VOX91" s="94"/>
      <c r="VOY91" s="94"/>
      <c r="VOZ91" s="94"/>
      <c r="VPA91" s="94"/>
      <c r="VPB91" s="94"/>
      <c r="VPC91" s="94"/>
      <c r="VPD91" s="94"/>
      <c r="VPE91" s="94"/>
      <c r="VPF91" s="94"/>
      <c r="VPG91" s="94"/>
      <c r="VPH91" s="94"/>
      <c r="VPI91" s="94"/>
      <c r="VPJ91" s="94"/>
      <c r="VPK91" s="94"/>
      <c r="VPL91" s="94"/>
      <c r="VPM91" s="94"/>
      <c r="VPN91" s="94"/>
      <c r="VPO91" s="94"/>
      <c r="VPP91" s="94"/>
      <c r="VPQ91" s="94"/>
      <c r="VPR91" s="94"/>
      <c r="VPS91" s="94"/>
      <c r="VPT91" s="94"/>
      <c r="VPU91" s="94"/>
      <c r="VPV91" s="94"/>
      <c r="VPW91" s="94"/>
      <c r="VPX91" s="94"/>
      <c r="VPY91" s="94"/>
      <c r="VPZ91" s="94"/>
      <c r="VQA91" s="94"/>
      <c r="VQB91" s="94"/>
      <c r="VQC91" s="94"/>
      <c r="VQD91" s="94"/>
      <c r="VQE91" s="94"/>
      <c r="VQF91" s="94"/>
      <c r="VQG91" s="94"/>
      <c r="VQH91" s="94"/>
      <c r="VQI91" s="94"/>
      <c r="VQJ91" s="94"/>
      <c r="VQK91" s="94"/>
      <c r="VQL91" s="94"/>
      <c r="VQM91" s="94"/>
      <c r="VQN91" s="94"/>
      <c r="VQO91" s="94"/>
      <c r="VQP91" s="94"/>
      <c r="VQQ91" s="94"/>
      <c r="VQR91" s="94"/>
      <c r="VQS91" s="94"/>
      <c r="VQT91" s="94"/>
      <c r="VQU91" s="94"/>
      <c r="VQV91" s="94"/>
      <c r="VQW91" s="94"/>
      <c r="VQX91" s="94"/>
      <c r="VQY91" s="94"/>
      <c r="VQZ91" s="94"/>
      <c r="VRA91" s="94"/>
      <c r="VRB91" s="94"/>
      <c r="VRC91" s="94"/>
      <c r="VRD91" s="94"/>
      <c r="VRE91" s="94"/>
      <c r="VRF91" s="94"/>
      <c r="VRG91" s="94"/>
      <c r="VRH91" s="94"/>
      <c r="VRI91" s="94"/>
      <c r="VRJ91" s="94"/>
      <c r="VRK91" s="94"/>
      <c r="VRL91" s="94"/>
      <c r="VRM91" s="94"/>
      <c r="VRN91" s="94"/>
      <c r="VRO91" s="94"/>
      <c r="VRP91" s="94"/>
      <c r="VRQ91" s="94"/>
      <c r="VRR91" s="94"/>
      <c r="VRS91" s="94"/>
      <c r="VRT91" s="94"/>
      <c r="VRU91" s="94"/>
      <c r="VRV91" s="94"/>
      <c r="VRW91" s="94"/>
      <c r="VRX91" s="94"/>
      <c r="VRY91" s="94"/>
      <c r="VRZ91" s="94"/>
      <c r="VSA91" s="94"/>
      <c r="VSB91" s="94"/>
      <c r="VSC91" s="94"/>
      <c r="VSD91" s="94"/>
      <c r="VSE91" s="94"/>
      <c r="VSF91" s="94"/>
      <c r="VSG91" s="94"/>
      <c r="VSH91" s="94"/>
      <c r="VSI91" s="94"/>
      <c r="VSJ91" s="94"/>
      <c r="VSK91" s="94"/>
      <c r="VSL91" s="94"/>
      <c r="VSM91" s="94"/>
      <c r="VSN91" s="94"/>
      <c r="VSO91" s="94"/>
      <c r="VSP91" s="94"/>
      <c r="VSQ91" s="94"/>
      <c r="VSR91" s="94"/>
      <c r="VSS91" s="94"/>
      <c r="VST91" s="94"/>
      <c r="VSU91" s="94"/>
      <c r="VSV91" s="94"/>
      <c r="VSW91" s="94"/>
      <c r="VSX91" s="94"/>
      <c r="VSY91" s="94"/>
      <c r="VSZ91" s="94"/>
      <c r="VTA91" s="94"/>
      <c r="VTB91" s="94"/>
      <c r="VTC91" s="94"/>
      <c r="VTD91" s="94"/>
      <c r="VTE91" s="94"/>
      <c r="VTF91" s="94"/>
      <c r="VTG91" s="94"/>
      <c r="VTH91" s="94"/>
      <c r="VTI91" s="94"/>
      <c r="VTJ91" s="94"/>
      <c r="VTK91" s="94"/>
      <c r="VTL91" s="94"/>
      <c r="VTM91" s="94"/>
      <c r="VTN91" s="94"/>
      <c r="VTO91" s="94"/>
      <c r="VTP91" s="94"/>
      <c r="VTQ91" s="94"/>
      <c r="VTR91" s="94"/>
      <c r="VTS91" s="94"/>
      <c r="VTT91" s="94"/>
      <c r="VTU91" s="94"/>
      <c r="VTV91" s="94"/>
      <c r="VTW91" s="94"/>
      <c r="VTX91" s="94"/>
      <c r="VTY91" s="94"/>
      <c r="VTZ91" s="94"/>
      <c r="VUA91" s="94"/>
      <c r="VUB91" s="94"/>
      <c r="VUC91" s="94"/>
      <c r="VUD91" s="94"/>
      <c r="VUE91" s="94"/>
      <c r="VUF91" s="94"/>
      <c r="VUG91" s="94"/>
      <c r="VUH91" s="94"/>
      <c r="VUI91" s="94"/>
      <c r="VUJ91" s="94"/>
      <c r="VUK91" s="94"/>
      <c r="VUL91" s="94"/>
      <c r="VUM91" s="94"/>
      <c r="VUN91" s="94"/>
      <c r="VUO91" s="94"/>
      <c r="VUP91" s="94"/>
      <c r="VUQ91" s="94"/>
      <c r="VUR91" s="94"/>
      <c r="VUS91" s="94"/>
      <c r="VUT91" s="94"/>
      <c r="VUU91" s="94"/>
      <c r="VUV91" s="94"/>
      <c r="VUW91" s="94"/>
      <c r="VUX91" s="94"/>
      <c r="VUY91" s="94"/>
      <c r="VUZ91" s="94"/>
      <c r="VVA91" s="94"/>
      <c r="VVB91" s="94"/>
      <c r="VVC91" s="94"/>
      <c r="VVD91" s="94"/>
      <c r="VVE91" s="94"/>
      <c r="VVF91" s="94"/>
      <c r="VVG91" s="94"/>
      <c r="VVH91" s="94"/>
      <c r="VVI91" s="94"/>
      <c r="VVJ91" s="94"/>
      <c r="VVK91" s="94"/>
      <c r="VVL91" s="94"/>
      <c r="VVM91" s="94"/>
      <c r="VVN91" s="94"/>
      <c r="VVO91" s="94"/>
      <c r="VVP91" s="94"/>
      <c r="VVQ91" s="94"/>
      <c r="VVR91" s="94"/>
      <c r="VVS91" s="94"/>
      <c r="VVT91" s="94"/>
      <c r="VVU91" s="94"/>
      <c r="VVV91" s="94"/>
      <c r="VVW91" s="94"/>
      <c r="VVX91" s="94"/>
      <c r="VVY91" s="94"/>
      <c r="VVZ91" s="94"/>
      <c r="VWA91" s="94"/>
      <c r="VWB91" s="94"/>
      <c r="VWC91" s="94"/>
      <c r="VWD91" s="94"/>
      <c r="VWE91" s="94"/>
      <c r="VWF91" s="94"/>
      <c r="VWG91" s="94"/>
      <c r="VWH91" s="94"/>
      <c r="VWI91" s="94"/>
      <c r="VWJ91" s="94"/>
      <c r="VWK91" s="94"/>
      <c r="VWL91" s="94"/>
      <c r="VWM91" s="94"/>
      <c r="VWN91" s="94"/>
      <c r="VWO91" s="94"/>
      <c r="VWP91" s="94"/>
      <c r="VWQ91" s="94"/>
      <c r="VWR91" s="94"/>
      <c r="VWS91" s="94"/>
      <c r="VWT91" s="94"/>
      <c r="VWU91" s="94"/>
      <c r="VWV91" s="94"/>
      <c r="VWW91" s="94"/>
      <c r="VWX91" s="94"/>
      <c r="VWY91" s="94"/>
      <c r="VWZ91" s="94"/>
      <c r="VXA91" s="94"/>
      <c r="VXB91" s="94"/>
      <c r="VXC91" s="94"/>
      <c r="VXD91" s="94"/>
      <c r="VXE91" s="94"/>
      <c r="VXF91" s="94"/>
      <c r="VXG91" s="94"/>
      <c r="VXH91" s="94"/>
      <c r="VXI91" s="94"/>
      <c r="VXJ91" s="94"/>
      <c r="VXK91" s="94"/>
      <c r="VXL91" s="94"/>
      <c r="VXM91" s="94"/>
      <c r="VXN91" s="94"/>
      <c r="VXO91" s="94"/>
      <c r="VXP91" s="94"/>
      <c r="VXQ91" s="94"/>
      <c r="VXR91" s="94"/>
      <c r="VXS91" s="94"/>
      <c r="VXT91" s="94"/>
      <c r="VXU91" s="94"/>
      <c r="VXV91" s="94"/>
      <c r="VXW91" s="94"/>
      <c r="VXX91" s="94"/>
      <c r="VXY91" s="94"/>
      <c r="VXZ91" s="94"/>
      <c r="VYA91" s="94"/>
      <c r="VYB91" s="94"/>
      <c r="VYC91" s="94"/>
      <c r="VYD91" s="94"/>
      <c r="VYE91" s="94"/>
      <c r="VYF91" s="94"/>
      <c r="VYG91" s="94"/>
      <c r="VYH91" s="94"/>
      <c r="VYI91" s="94"/>
      <c r="VYJ91" s="94"/>
      <c r="VYK91" s="94"/>
      <c r="VYL91" s="94"/>
      <c r="VYM91" s="94"/>
      <c r="VYN91" s="94"/>
      <c r="VYO91" s="94"/>
      <c r="VYP91" s="94"/>
      <c r="VYQ91" s="94"/>
      <c r="VYR91" s="94"/>
      <c r="VYS91" s="94"/>
      <c r="VYT91" s="94"/>
      <c r="VYU91" s="94"/>
      <c r="VYV91" s="94"/>
      <c r="VYW91" s="94"/>
      <c r="VYX91" s="94"/>
      <c r="VYY91" s="94"/>
      <c r="VYZ91" s="94"/>
      <c r="VZA91" s="94"/>
      <c r="VZB91" s="94"/>
      <c r="VZC91" s="94"/>
      <c r="VZD91" s="94"/>
      <c r="VZE91" s="94"/>
      <c r="VZF91" s="94"/>
      <c r="VZG91" s="94"/>
      <c r="VZH91" s="94"/>
      <c r="VZI91" s="94"/>
      <c r="VZJ91" s="94"/>
      <c r="VZK91" s="94"/>
      <c r="VZL91" s="94"/>
      <c r="VZM91" s="94"/>
      <c r="VZN91" s="94"/>
      <c r="VZO91" s="94"/>
      <c r="VZP91" s="94"/>
      <c r="VZQ91" s="94"/>
      <c r="VZR91" s="94"/>
      <c r="VZS91" s="94"/>
      <c r="VZT91" s="94"/>
      <c r="VZU91" s="94"/>
      <c r="VZV91" s="94"/>
      <c r="VZW91" s="94"/>
      <c r="VZX91" s="94"/>
      <c r="VZY91" s="94"/>
      <c r="VZZ91" s="94"/>
      <c r="WAA91" s="94"/>
      <c r="WAB91" s="94"/>
      <c r="WAC91" s="94"/>
      <c r="WAD91" s="94"/>
      <c r="WAE91" s="94"/>
      <c r="WAF91" s="94"/>
      <c r="WAG91" s="94"/>
      <c r="WAH91" s="94"/>
      <c r="WAI91" s="94"/>
      <c r="WAJ91" s="94"/>
      <c r="WAK91" s="94"/>
      <c r="WAL91" s="94"/>
      <c r="WAM91" s="94"/>
      <c r="WAN91" s="94"/>
      <c r="WAO91" s="94"/>
      <c r="WAP91" s="94"/>
      <c r="WAQ91" s="94"/>
      <c r="WAR91" s="94"/>
      <c r="WAS91" s="94"/>
      <c r="WAT91" s="94"/>
      <c r="WAU91" s="94"/>
      <c r="WAV91" s="94"/>
      <c r="WAW91" s="94"/>
      <c r="WAX91" s="94"/>
      <c r="WAY91" s="94"/>
      <c r="WAZ91" s="94"/>
      <c r="WBA91" s="94"/>
      <c r="WBB91" s="94"/>
      <c r="WBC91" s="94"/>
      <c r="WBD91" s="94"/>
      <c r="WBE91" s="94"/>
      <c r="WBF91" s="94"/>
      <c r="WBG91" s="94"/>
      <c r="WBH91" s="94"/>
      <c r="WBI91" s="94"/>
      <c r="WBJ91" s="94"/>
      <c r="WBK91" s="94"/>
      <c r="WBL91" s="94"/>
      <c r="WBM91" s="94"/>
      <c r="WBN91" s="94"/>
      <c r="WBO91" s="94"/>
      <c r="WBP91" s="94"/>
      <c r="WBQ91" s="94"/>
      <c r="WBR91" s="94"/>
      <c r="WBS91" s="94"/>
      <c r="WBT91" s="94"/>
      <c r="WBU91" s="94"/>
      <c r="WBV91" s="94"/>
      <c r="WBW91" s="94"/>
      <c r="WBX91" s="94"/>
      <c r="WBY91" s="94"/>
      <c r="WBZ91" s="94"/>
      <c r="WCA91" s="94"/>
      <c r="WCB91" s="94"/>
      <c r="WCC91" s="94"/>
      <c r="WCD91" s="94"/>
      <c r="WCE91" s="94"/>
      <c r="WCF91" s="94"/>
      <c r="WCG91" s="94"/>
      <c r="WCH91" s="94"/>
      <c r="WCI91" s="94"/>
      <c r="WCJ91" s="94"/>
      <c r="WCK91" s="94"/>
      <c r="WCL91" s="94"/>
      <c r="WCM91" s="94"/>
      <c r="WCN91" s="94"/>
      <c r="WCO91" s="94"/>
      <c r="WCP91" s="94"/>
      <c r="WCQ91" s="94"/>
      <c r="WCR91" s="94"/>
      <c r="WCS91" s="94"/>
      <c r="WCT91" s="94"/>
      <c r="WCU91" s="94"/>
      <c r="WCV91" s="94"/>
      <c r="WCW91" s="94"/>
      <c r="WCX91" s="94"/>
      <c r="WCY91" s="94"/>
      <c r="WCZ91" s="94"/>
      <c r="WDA91" s="94"/>
      <c r="WDB91" s="94"/>
      <c r="WDC91" s="94"/>
      <c r="WDD91" s="94"/>
      <c r="WDE91" s="94"/>
      <c r="WDF91" s="94"/>
      <c r="WDG91" s="94"/>
      <c r="WDH91" s="94"/>
      <c r="WDI91" s="94"/>
      <c r="WDJ91" s="94"/>
      <c r="WDK91" s="94"/>
      <c r="WDL91" s="94"/>
      <c r="WDM91" s="94"/>
      <c r="WDN91" s="94"/>
      <c r="WDO91" s="94"/>
      <c r="WDP91" s="94"/>
      <c r="WDQ91" s="94"/>
      <c r="WDR91" s="94"/>
      <c r="WDS91" s="94"/>
      <c r="WDT91" s="94"/>
      <c r="WDU91" s="94"/>
      <c r="WDV91" s="94"/>
      <c r="WDW91" s="94"/>
      <c r="WDX91" s="94"/>
      <c r="WDY91" s="94"/>
      <c r="WDZ91" s="94"/>
      <c r="WEA91" s="94"/>
      <c r="WEB91" s="94"/>
      <c r="WEC91" s="94"/>
      <c r="WED91" s="94"/>
      <c r="WEE91" s="94"/>
      <c r="WEF91" s="94"/>
      <c r="WEG91" s="94"/>
      <c r="WEH91" s="94"/>
      <c r="WEI91" s="94"/>
      <c r="WEJ91" s="94"/>
      <c r="WEK91" s="94"/>
      <c r="WEL91" s="94"/>
      <c r="WEM91" s="94"/>
      <c r="WEN91" s="94"/>
      <c r="WEO91" s="94"/>
      <c r="WEP91" s="94"/>
      <c r="WEQ91" s="94"/>
      <c r="WER91" s="94"/>
      <c r="WES91" s="94"/>
      <c r="WET91" s="94"/>
      <c r="WEU91" s="94"/>
      <c r="WEV91" s="94"/>
      <c r="WEW91" s="94"/>
      <c r="WEX91" s="94"/>
      <c r="WEY91" s="94"/>
      <c r="WEZ91" s="94"/>
      <c r="WFA91" s="94"/>
      <c r="WFB91" s="94"/>
      <c r="WFC91" s="94"/>
      <c r="WFD91" s="94"/>
      <c r="WFE91" s="94"/>
      <c r="WFF91" s="94"/>
      <c r="WFG91" s="94"/>
      <c r="WFH91" s="94"/>
      <c r="WFI91" s="94"/>
      <c r="WFJ91" s="94"/>
      <c r="WFK91" s="94"/>
      <c r="WFL91" s="94"/>
      <c r="WFM91" s="94"/>
      <c r="WFN91" s="94"/>
      <c r="WFO91" s="94"/>
      <c r="WFP91" s="94"/>
      <c r="WFQ91" s="94"/>
      <c r="WFR91" s="94"/>
      <c r="WFS91" s="94"/>
      <c r="WFT91" s="94"/>
      <c r="WFU91" s="94"/>
      <c r="WFV91" s="94"/>
      <c r="WFW91" s="94"/>
      <c r="WFX91" s="94"/>
      <c r="WFY91" s="94"/>
      <c r="WFZ91" s="94"/>
      <c r="WGA91" s="94"/>
      <c r="WGB91" s="94"/>
      <c r="WGC91" s="94"/>
      <c r="WGD91" s="94"/>
      <c r="WGE91" s="94"/>
      <c r="WGF91" s="94"/>
      <c r="WGG91" s="94"/>
      <c r="WGH91" s="94"/>
      <c r="WGI91" s="94"/>
      <c r="WGJ91" s="94"/>
      <c r="WGK91" s="94"/>
      <c r="WGL91" s="94"/>
      <c r="WGM91" s="94"/>
      <c r="WGN91" s="94"/>
      <c r="WGO91" s="94"/>
      <c r="WGP91" s="94"/>
      <c r="WGQ91" s="94"/>
      <c r="WGR91" s="94"/>
      <c r="WGS91" s="94"/>
      <c r="WGT91" s="94"/>
      <c r="WGU91" s="94"/>
      <c r="WGV91" s="94"/>
      <c r="WGW91" s="94"/>
      <c r="WGX91" s="94"/>
      <c r="WGY91" s="94"/>
      <c r="WGZ91" s="94"/>
      <c r="WHA91" s="94"/>
      <c r="WHB91" s="94"/>
      <c r="WHC91" s="94"/>
      <c r="WHD91" s="94"/>
      <c r="WHE91" s="94"/>
      <c r="WHF91" s="94"/>
      <c r="WHG91" s="94"/>
      <c r="WHH91" s="94"/>
      <c r="WHI91" s="94"/>
      <c r="WHJ91" s="94"/>
      <c r="WHK91" s="94"/>
      <c r="WHL91" s="94"/>
      <c r="WHM91" s="94"/>
      <c r="WHN91" s="94"/>
      <c r="WHO91" s="94"/>
      <c r="WHP91" s="94"/>
      <c r="WHQ91" s="94"/>
      <c r="WHR91" s="94"/>
      <c r="WHS91" s="94"/>
      <c r="WHT91" s="94"/>
      <c r="WHU91" s="94"/>
      <c r="WHV91" s="94"/>
      <c r="WHW91" s="94"/>
      <c r="WHX91" s="94"/>
      <c r="WHY91" s="94"/>
      <c r="WHZ91" s="94"/>
      <c r="WIA91" s="94"/>
      <c r="WIB91" s="94"/>
      <c r="WIC91" s="94"/>
      <c r="WID91" s="94"/>
      <c r="WIE91" s="94"/>
      <c r="WIF91" s="94"/>
      <c r="WIG91" s="94"/>
      <c r="WIH91" s="94"/>
      <c r="WII91" s="94"/>
      <c r="WIJ91" s="94"/>
      <c r="WIK91" s="94"/>
      <c r="WIL91" s="94"/>
      <c r="WIM91" s="94"/>
      <c r="WIN91" s="94"/>
      <c r="WIO91" s="94"/>
      <c r="WIP91" s="94"/>
      <c r="WIQ91" s="94"/>
      <c r="WIR91" s="94"/>
      <c r="WIS91" s="94"/>
      <c r="WIT91" s="94"/>
      <c r="WIU91" s="94"/>
      <c r="WIV91" s="94"/>
      <c r="WIW91" s="94"/>
      <c r="WIX91" s="94"/>
      <c r="WIY91" s="94"/>
      <c r="WIZ91" s="94"/>
      <c r="WJA91" s="94"/>
      <c r="WJB91" s="94"/>
      <c r="WJC91" s="94"/>
      <c r="WJD91" s="94"/>
      <c r="WJE91" s="94"/>
      <c r="WJF91" s="94"/>
      <c r="WJG91" s="94"/>
      <c r="WJH91" s="94"/>
      <c r="WJI91" s="94"/>
      <c r="WJJ91" s="94"/>
      <c r="WJK91" s="94"/>
      <c r="WJL91" s="94"/>
      <c r="WJM91" s="94"/>
      <c r="WJN91" s="94"/>
      <c r="WJO91" s="94"/>
      <c r="WJP91" s="94"/>
      <c r="WJQ91" s="94"/>
      <c r="WJR91" s="94"/>
      <c r="WJS91" s="94"/>
      <c r="WJT91" s="94"/>
      <c r="WJU91" s="94"/>
      <c r="WJV91" s="94"/>
      <c r="WJW91" s="94"/>
      <c r="WJX91" s="94"/>
      <c r="WJY91" s="94"/>
      <c r="WJZ91" s="94"/>
      <c r="WKA91" s="94"/>
      <c r="WKB91" s="94"/>
      <c r="WKC91" s="94"/>
      <c r="WKD91" s="94"/>
      <c r="WKE91" s="94"/>
      <c r="WKF91" s="94"/>
      <c r="WKG91" s="94"/>
      <c r="WKH91" s="94"/>
      <c r="WKI91" s="94"/>
      <c r="WKJ91" s="94"/>
      <c r="WKK91" s="94"/>
      <c r="WKL91" s="94"/>
      <c r="WKM91" s="94"/>
      <c r="WKN91" s="94"/>
      <c r="WKO91" s="94"/>
      <c r="WKP91" s="94"/>
      <c r="WKQ91" s="94"/>
      <c r="WKR91" s="94"/>
      <c r="WKS91" s="94"/>
      <c r="WKT91" s="94"/>
      <c r="WKU91" s="94"/>
      <c r="WKV91" s="94"/>
      <c r="WKW91" s="94"/>
      <c r="WKX91" s="94"/>
      <c r="WKY91" s="94"/>
      <c r="WKZ91" s="94"/>
      <c r="WLA91" s="94"/>
      <c r="WLB91" s="94"/>
      <c r="WLC91" s="94"/>
      <c r="WLD91" s="94"/>
      <c r="WLE91" s="94"/>
      <c r="WLF91" s="94"/>
      <c r="WLG91" s="94"/>
      <c r="WLH91" s="94"/>
      <c r="WLI91" s="94"/>
      <c r="WLJ91" s="94"/>
      <c r="WLK91" s="94"/>
      <c r="WLL91" s="94"/>
      <c r="WLM91" s="94"/>
      <c r="WLN91" s="94"/>
      <c r="WLO91" s="94"/>
      <c r="WLP91" s="94"/>
      <c r="WLQ91" s="94"/>
      <c r="WLR91" s="94"/>
      <c r="WLS91" s="94"/>
      <c r="WLT91" s="94"/>
      <c r="WLU91" s="94"/>
      <c r="WLV91" s="94"/>
      <c r="WLW91" s="94"/>
      <c r="WLX91" s="94"/>
      <c r="WLY91" s="94"/>
      <c r="WLZ91" s="94"/>
      <c r="WMA91" s="94"/>
      <c r="WMB91" s="94"/>
      <c r="WMC91" s="94"/>
      <c r="WMD91" s="94"/>
      <c r="WME91" s="94"/>
      <c r="WMF91" s="94"/>
      <c r="WMG91" s="94"/>
      <c r="WMH91" s="94"/>
      <c r="WMI91" s="94"/>
      <c r="WMJ91" s="94"/>
      <c r="WMK91" s="94"/>
      <c r="WML91" s="94"/>
      <c r="WMM91" s="94"/>
      <c r="WMN91" s="94"/>
      <c r="WMO91" s="94"/>
      <c r="WMP91" s="94"/>
      <c r="WMQ91" s="94"/>
      <c r="WMR91" s="94"/>
      <c r="WMS91" s="94"/>
      <c r="WMT91" s="94"/>
      <c r="WMU91" s="94"/>
      <c r="WMV91" s="94"/>
      <c r="WMW91" s="94"/>
      <c r="WMX91" s="94"/>
      <c r="WMY91" s="94"/>
      <c r="WMZ91" s="94"/>
      <c r="WNA91" s="94"/>
      <c r="WNB91" s="94"/>
      <c r="WNC91" s="94"/>
      <c r="WND91" s="94"/>
      <c r="WNE91" s="94"/>
      <c r="WNF91" s="94"/>
      <c r="WNG91" s="94"/>
      <c r="WNH91" s="94"/>
      <c r="WNI91" s="94"/>
      <c r="WNJ91" s="94"/>
      <c r="WNK91" s="94"/>
      <c r="WNL91" s="94"/>
      <c r="WNM91" s="94"/>
      <c r="WNN91" s="94"/>
      <c r="WNO91" s="94"/>
      <c r="WNP91" s="94"/>
      <c r="WNQ91" s="94"/>
      <c r="WNR91" s="94"/>
      <c r="WNS91" s="94"/>
      <c r="WNT91" s="94"/>
      <c r="WNU91" s="94"/>
      <c r="WNV91" s="94"/>
      <c r="WNW91" s="94"/>
      <c r="WNX91" s="94"/>
      <c r="WNY91" s="94"/>
      <c r="WNZ91" s="94"/>
      <c r="WOA91" s="94"/>
      <c r="WOB91" s="94"/>
      <c r="WOC91" s="94"/>
      <c r="WOD91" s="94"/>
      <c r="WOE91" s="94"/>
      <c r="WOF91" s="94"/>
      <c r="WOG91" s="94"/>
      <c r="WOH91" s="94"/>
      <c r="WOI91" s="94"/>
      <c r="WOJ91" s="94"/>
      <c r="WOK91" s="94"/>
      <c r="WOL91" s="94"/>
      <c r="WOM91" s="94"/>
      <c r="WON91" s="94"/>
      <c r="WOO91" s="94"/>
      <c r="WOP91" s="94"/>
      <c r="WOQ91" s="94"/>
      <c r="WOR91" s="94"/>
      <c r="WOS91" s="94"/>
      <c r="WOT91" s="94"/>
      <c r="WOU91" s="94"/>
      <c r="WOV91" s="94"/>
      <c r="WOW91" s="94"/>
      <c r="WOX91" s="94"/>
      <c r="WOY91" s="94"/>
      <c r="WOZ91" s="94"/>
      <c r="WPA91" s="94"/>
      <c r="WPB91" s="94"/>
      <c r="WPC91" s="94"/>
      <c r="WPD91" s="94"/>
      <c r="WPE91" s="94"/>
      <c r="WPF91" s="94"/>
      <c r="WPG91" s="94"/>
      <c r="WPH91" s="94"/>
      <c r="WPI91" s="94"/>
      <c r="WPJ91" s="94"/>
      <c r="WPK91" s="94"/>
      <c r="WPL91" s="94"/>
      <c r="WPM91" s="94"/>
      <c r="WPN91" s="94"/>
      <c r="WPO91" s="94"/>
      <c r="WPP91" s="94"/>
      <c r="WPQ91" s="94"/>
      <c r="WPR91" s="94"/>
      <c r="WPS91" s="94"/>
      <c r="WPT91" s="94"/>
      <c r="WPU91" s="94"/>
      <c r="WPV91" s="94"/>
      <c r="WPW91" s="94"/>
      <c r="WPX91" s="94"/>
      <c r="WPY91" s="94"/>
      <c r="WPZ91" s="94"/>
      <c r="WQA91" s="94"/>
      <c r="WQB91" s="94"/>
      <c r="WQC91" s="94"/>
      <c r="WQD91" s="94"/>
      <c r="WQE91" s="94"/>
      <c r="WQF91" s="94"/>
      <c r="WQG91" s="94"/>
      <c r="WQH91" s="94"/>
      <c r="WQI91" s="94"/>
      <c r="WQJ91" s="94"/>
      <c r="WQK91" s="94"/>
      <c r="WQL91" s="94"/>
      <c r="WQM91" s="94"/>
      <c r="WQN91" s="94"/>
      <c r="WQO91" s="94"/>
      <c r="WQP91" s="94"/>
      <c r="WQQ91" s="94"/>
      <c r="WQR91" s="94"/>
      <c r="WQS91" s="94"/>
      <c r="WQT91" s="94"/>
      <c r="WQU91" s="94"/>
      <c r="WQV91" s="94"/>
      <c r="WQW91" s="94"/>
      <c r="WQX91" s="94"/>
      <c r="WQY91" s="94"/>
      <c r="WQZ91" s="94"/>
      <c r="WRA91" s="94"/>
      <c r="WRB91" s="94"/>
      <c r="WRC91" s="94"/>
      <c r="WRD91" s="94"/>
      <c r="WRE91" s="94"/>
      <c r="WRF91" s="94"/>
      <c r="WRG91" s="94"/>
      <c r="WRH91" s="94"/>
      <c r="WRI91" s="94"/>
      <c r="WRJ91" s="94"/>
      <c r="WRK91" s="94"/>
      <c r="WRL91" s="94"/>
      <c r="WRM91" s="94"/>
      <c r="WRN91" s="94"/>
      <c r="WRO91" s="94"/>
      <c r="WRP91" s="94"/>
      <c r="WRQ91" s="94"/>
      <c r="WRR91" s="94"/>
      <c r="WRS91" s="94"/>
      <c r="WRT91" s="94"/>
      <c r="WRU91" s="94"/>
      <c r="WRV91" s="94"/>
      <c r="WRW91" s="94"/>
      <c r="WRX91" s="94"/>
      <c r="WRY91" s="94"/>
      <c r="WRZ91" s="94"/>
      <c r="WSA91" s="94"/>
      <c r="WSB91" s="94"/>
      <c r="WSC91" s="94"/>
      <c r="WSD91" s="94"/>
      <c r="WSE91" s="94"/>
      <c r="WSF91" s="94"/>
      <c r="WSG91" s="94"/>
      <c r="WSH91" s="94"/>
      <c r="WSI91" s="94"/>
      <c r="WSJ91" s="94"/>
      <c r="WSK91" s="94"/>
      <c r="WSL91" s="94"/>
      <c r="WSM91" s="94"/>
      <c r="WSN91" s="94"/>
      <c r="WSO91" s="94"/>
      <c r="WSP91" s="94"/>
      <c r="WSQ91" s="94"/>
      <c r="WSR91" s="94"/>
      <c r="WSS91" s="94"/>
      <c r="WST91" s="94"/>
      <c r="WSU91" s="94"/>
      <c r="WSV91" s="94"/>
      <c r="WSW91" s="94"/>
      <c r="WSX91" s="94"/>
      <c r="WSY91" s="94"/>
      <c r="WSZ91" s="94"/>
      <c r="WTA91" s="94"/>
      <c r="WTB91" s="94"/>
      <c r="WTC91" s="94"/>
      <c r="WTD91" s="94"/>
      <c r="WTE91" s="94"/>
      <c r="WTF91" s="94"/>
      <c r="WTG91" s="94"/>
      <c r="WTH91" s="94"/>
      <c r="WTI91" s="94"/>
      <c r="WTJ91" s="94"/>
      <c r="WTK91" s="94"/>
      <c r="WTL91" s="94"/>
      <c r="WTM91" s="94"/>
      <c r="WTN91" s="94"/>
      <c r="WTO91" s="94"/>
      <c r="WTP91" s="94"/>
      <c r="WTQ91" s="94"/>
      <c r="WTR91" s="94"/>
      <c r="WTS91" s="94"/>
      <c r="WTT91" s="94"/>
      <c r="WTU91" s="94"/>
      <c r="WTV91" s="94"/>
      <c r="WTW91" s="94"/>
      <c r="WTX91" s="94"/>
      <c r="WTY91" s="94"/>
      <c r="WTZ91" s="94"/>
      <c r="WUA91" s="94"/>
      <c r="WUB91" s="94"/>
      <c r="WUC91" s="94"/>
      <c r="WUD91" s="94"/>
      <c r="WUE91" s="94"/>
      <c r="WUF91" s="94"/>
      <c r="WUG91" s="94"/>
      <c r="WUH91" s="94"/>
      <c r="WUI91" s="94"/>
      <c r="WUJ91" s="94"/>
      <c r="WUK91" s="94"/>
      <c r="WUL91" s="94"/>
      <c r="WUM91" s="94"/>
      <c r="WUN91" s="94"/>
      <c r="WUO91" s="94"/>
      <c r="WUP91" s="94"/>
      <c r="WUQ91" s="94"/>
      <c r="WUR91" s="94"/>
      <c r="WUS91" s="94"/>
      <c r="WUT91" s="94"/>
      <c r="WUU91" s="94"/>
      <c r="WUV91" s="94"/>
      <c r="WUW91" s="94"/>
      <c r="WUX91" s="94"/>
      <c r="WUY91" s="94"/>
      <c r="WUZ91" s="94"/>
      <c r="WVA91" s="94"/>
      <c r="WVB91" s="94"/>
      <c r="WVC91" s="94"/>
      <c r="WVD91" s="94"/>
      <c r="WVE91" s="94"/>
      <c r="WVF91" s="94"/>
      <c r="WVG91" s="94"/>
      <c r="WVH91" s="94"/>
      <c r="WVI91" s="94"/>
      <c r="WVJ91" s="94"/>
      <c r="WVK91" s="94"/>
      <c r="WVL91" s="94"/>
      <c r="WVM91" s="94"/>
      <c r="WVN91" s="94"/>
      <c r="WVO91" s="94"/>
      <c r="WVP91" s="94"/>
      <c r="WVQ91" s="94"/>
      <c r="WVR91" s="94"/>
      <c r="WVS91" s="94"/>
      <c r="WVT91" s="94"/>
      <c r="WVU91" s="94"/>
      <c r="WVV91" s="94"/>
      <c r="WVW91" s="94"/>
      <c r="WVX91" s="94"/>
      <c r="WVY91" s="94"/>
      <c r="WVZ91" s="94"/>
      <c r="WWA91" s="94"/>
      <c r="WWB91" s="94"/>
      <c r="WWC91" s="94"/>
      <c r="WWD91" s="94"/>
      <c r="WWE91" s="94"/>
      <c r="WWF91" s="94"/>
      <c r="WWG91" s="94"/>
      <c r="WWH91" s="94"/>
      <c r="WWI91" s="94"/>
      <c r="WWJ91" s="94"/>
      <c r="WWK91" s="94"/>
      <c r="WWL91" s="94"/>
      <c r="WWM91" s="94"/>
      <c r="WWN91" s="94"/>
      <c r="WWO91" s="94"/>
      <c r="WWP91" s="94"/>
      <c r="WWQ91" s="94"/>
      <c r="WWR91" s="94"/>
      <c r="WWS91" s="94"/>
      <c r="WWT91" s="94"/>
      <c r="WWU91" s="94"/>
      <c r="WWV91" s="94"/>
      <c r="WWW91" s="94"/>
      <c r="WWX91" s="94"/>
      <c r="WWY91" s="94"/>
      <c r="WWZ91" s="94"/>
      <c r="WXA91" s="94"/>
      <c r="WXB91" s="94"/>
      <c r="WXC91" s="94"/>
      <c r="WXD91" s="94"/>
      <c r="WXE91" s="94"/>
      <c r="WXF91" s="94"/>
      <c r="WXG91" s="94"/>
      <c r="WXH91" s="94"/>
      <c r="WXI91" s="94"/>
      <c r="WXJ91" s="94"/>
      <c r="WXK91" s="94"/>
      <c r="WXL91" s="94"/>
      <c r="WXM91" s="94"/>
      <c r="WXN91" s="94"/>
      <c r="WXO91" s="94"/>
      <c r="WXP91" s="94"/>
      <c r="WXQ91" s="94"/>
      <c r="WXR91" s="94"/>
      <c r="WXS91" s="94"/>
      <c r="WXT91" s="94"/>
      <c r="WXU91" s="94"/>
      <c r="WXV91" s="94"/>
      <c r="WXW91" s="94"/>
      <c r="WXX91" s="94"/>
      <c r="WXY91" s="94"/>
      <c r="WXZ91" s="94"/>
      <c r="WYA91" s="94"/>
      <c r="WYB91" s="94"/>
      <c r="WYC91" s="94"/>
      <c r="WYD91" s="94"/>
      <c r="WYE91" s="94"/>
      <c r="WYF91" s="94"/>
      <c r="WYG91" s="94"/>
      <c r="WYH91" s="94"/>
      <c r="WYI91" s="94"/>
      <c r="WYJ91" s="94"/>
      <c r="WYK91" s="94"/>
      <c r="WYL91" s="94"/>
      <c r="WYM91" s="94"/>
      <c r="WYN91" s="94"/>
      <c r="WYO91" s="94"/>
      <c r="WYP91" s="94"/>
      <c r="WYQ91" s="94"/>
      <c r="WYR91" s="94"/>
      <c r="WYS91" s="94"/>
      <c r="WYT91" s="94"/>
      <c r="WYU91" s="94"/>
      <c r="WYV91" s="94"/>
      <c r="WYW91" s="94"/>
      <c r="WYX91" s="94"/>
      <c r="WYY91" s="94"/>
      <c r="WYZ91" s="94"/>
      <c r="WZA91" s="94"/>
      <c r="WZB91" s="94"/>
      <c r="WZC91" s="94"/>
      <c r="WZD91" s="94"/>
      <c r="WZE91" s="94"/>
      <c r="WZF91" s="94"/>
      <c r="WZG91" s="94"/>
      <c r="WZH91" s="94"/>
      <c r="WZI91" s="94"/>
      <c r="WZJ91" s="94"/>
      <c r="WZK91" s="94"/>
      <c r="WZL91" s="94"/>
      <c r="WZM91" s="94"/>
      <c r="WZN91" s="94"/>
      <c r="WZO91" s="94"/>
      <c r="WZP91" s="94"/>
      <c r="WZQ91" s="94"/>
      <c r="WZR91" s="94"/>
      <c r="WZS91" s="94"/>
      <c r="WZT91" s="94"/>
      <c r="WZU91" s="94"/>
      <c r="WZV91" s="94"/>
      <c r="WZW91" s="94"/>
      <c r="WZX91" s="94"/>
      <c r="WZY91" s="94"/>
      <c r="WZZ91" s="94"/>
      <c r="XAA91" s="94"/>
      <c r="XAB91" s="94"/>
      <c r="XAC91" s="94"/>
      <c r="XAD91" s="94"/>
      <c r="XAE91" s="94"/>
      <c r="XAF91" s="94"/>
      <c r="XAG91" s="94"/>
      <c r="XAH91" s="94"/>
      <c r="XAI91" s="94"/>
      <c r="XAJ91" s="94"/>
      <c r="XAK91" s="94"/>
      <c r="XAL91" s="94"/>
      <c r="XAM91" s="94"/>
      <c r="XAN91" s="94"/>
      <c r="XAO91" s="94"/>
      <c r="XAP91" s="94"/>
      <c r="XAQ91" s="94"/>
      <c r="XAR91" s="94"/>
      <c r="XAS91" s="94"/>
      <c r="XAT91" s="94"/>
      <c r="XAU91" s="94"/>
      <c r="XAV91" s="94"/>
      <c r="XAW91" s="94"/>
      <c r="XAX91" s="94"/>
      <c r="XAY91" s="94"/>
      <c r="XAZ91" s="94"/>
      <c r="XBA91" s="94"/>
      <c r="XBB91" s="94"/>
      <c r="XBC91" s="94"/>
      <c r="XBD91" s="94"/>
      <c r="XBE91" s="94"/>
      <c r="XBF91" s="94"/>
      <c r="XBG91" s="94"/>
      <c r="XBH91" s="94"/>
      <c r="XBI91" s="94"/>
      <c r="XBJ91" s="94"/>
      <c r="XBK91" s="94"/>
      <c r="XBL91" s="94"/>
      <c r="XBM91" s="94"/>
      <c r="XBN91" s="94"/>
      <c r="XBO91" s="94"/>
      <c r="XBP91" s="94"/>
      <c r="XBQ91" s="94"/>
      <c r="XBR91" s="94"/>
      <c r="XBS91" s="94"/>
      <c r="XBT91" s="94"/>
      <c r="XBU91" s="94"/>
      <c r="XBV91" s="94"/>
      <c r="XBW91" s="94"/>
      <c r="XBX91" s="94"/>
      <c r="XBY91" s="94"/>
      <c r="XBZ91" s="94"/>
      <c r="XCA91" s="94"/>
      <c r="XCB91" s="94"/>
      <c r="XCC91" s="94"/>
      <c r="XCD91" s="94"/>
      <c r="XCE91" s="94"/>
      <c r="XCF91" s="94"/>
      <c r="XCG91" s="94"/>
      <c r="XCH91" s="94"/>
      <c r="XCI91" s="94"/>
      <c r="XCJ91" s="94"/>
      <c r="XCK91" s="94"/>
      <c r="XCL91" s="94"/>
      <c r="XCM91" s="94"/>
      <c r="XCN91" s="94"/>
      <c r="XCO91" s="94"/>
      <c r="XCP91" s="94"/>
      <c r="XCQ91" s="94"/>
      <c r="XCR91" s="94"/>
      <c r="XCS91" s="94"/>
      <c r="XCT91" s="94"/>
      <c r="XCU91" s="94"/>
      <c r="XCV91" s="94"/>
      <c r="XCW91" s="94"/>
      <c r="XCX91" s="94"/>
      <c r="XCY91" s="94"/>
      <c r="XCZ91" s="94"/>
      <c r="XDA91" s="94"/>
      <c r="XDB91" s="94"/>
      <c r="XDC91" s="94"/>
      <c r="XDD91" s="94"/>
      <c r="XDE91" s="94"/>
      <c r="XDF91" s="94"/>
      <c r="XDG91" s="94"/>
      <c r="XDH91" s="94"/>
      <c r="XDI91" s="94"/>
      <c r="XDJ91" s="94"/>
      <c r="XDK91" s="94"/>
      <c r="XDL91" s="94"/>
      <c r="XDM91" s="94"/>
      <c r="XDN91" s="94"/>
      <c r="XDO91" s="94"/>
      <c r="XDP91" s="94"/>
      <c r="XDQ91" s="94"/>
      <c r="XDR91" s="94"/>
      <c r="XDS91" s="94"/>
      <c r="XDT91" s="94"/>
      <c r="XDU91" s="94"/>
      <c r="XDV91" s="94"/>
      <c r="XDW91" s="94"/>
      <c r="XDX91" s="94"/>
      <c r="XDY91" s="94"/>
      <c r="XDZ91" s="94"/>
      <c r="XEA91" s="94"/>
      <c r="XEB91" s="94"/>
      <c r="XEC91" s="94"/>
      <c r="XED91" s="94"/>
      <c r="XEE91" s="94"/>
      <c r="XEF91" s="94"/>
      <c r="XEG91" s="94"/>
      <c r="XEH91" s="94"/>
      <c r="XEI91" s="94"/>
      <c r="XEJ91" s="94"/>
      <c r="XEK91" s="94"/>
      <c r="XEL91" s="94"/>
      <c r="XEM91" s="94"/>
      <c r="XEN91" s="94"/>
      <c r="XEO91" s="94"/>
      <c r="XEP91" s="94"/>
    </row>
    <row r="92" spans="2:16370" ht="10.8" thickBot="1" x14ac:dyDescent="0.25">
      <c r="B92" s="121" t="s">
        <v>159</v>
      </c>
      <c r="C92" s="122">
        <f>SUM(C84:C91)</f>
        <v>0.20580688983847936</v>
      </c>
      <c r="D92" s="122">
        <f t="shared" ref="D92:BH92" si="69">SUM(D85:D91)</f>
        <v>0.17443889833163026</v>
      </c>
      <c r="E92" s="122">
        <f t="shared" si="69"/>
        <v>0.16619622806216844</v>
      </c>
      <c r="F92" s="122">
        <f t="shared" si="69"/>
        <v>0.17774235112222697</v>
      </c>
      <c r="G92" s="122">
        <f t="shared" si="69"/>
        <v>0.15748883664445013</v>
      </c>
      <c r="H92" s="122">
        <f t="shared" si="69"/>
        <v>0.15713560569283627</v>
      </c>
      <c r="I92" s="122">
        <f t="shared" si="69"/>
        <v>0.18380562418246482</v>
      </c>
      <c r="J92" s="122">
        <f t="shared" si="69"/>
        <v>0.15729295720846545</v>
      </c>
      <c r="K92" s="122">
        <f t="shared" si="69"/>
        <v>0.14241608463666416</v>
      </c>
      <c r="L92" s="122">
        <f t="shared" si="69"/>
        <v>0.15470428455357865</v>
      </c>
      <c r="M92" s="122">
        <f t="shared" si="69"/>
        <v>0.12209489951574999</v>
      </c>
      <c r="N92" s="122">
        <f t="shared" si="69"/>
        <v>0.11078879855142804</v>
      </c>
      <c r="O92" s="122">
        <f t="shared" si="69"/>
        <v>0.12196569695789335</v>
      </c>
      <c r="P92" s="122">
        <f t="shared" si="69"/>
        <v>9.4753635450117085E-2</v>
      </c>
      <c r="Q92" s="122">
        <f t="shared" si="69"/>
        <v>8.3628778696432884E-2</v>
      </c>
      <c r="R92" s="122">
        <f t="shared" si="69"/>
        <v>9.0215421997270243E-2</v>
      </c>
      <c r="S92" s="122">
        <f t="shared" si="69"/>
        <v>6.4201649764745877E-2</v>
      </c>
      <c r="T92" s="122">
        <f t="shared" si="69"/>
        <v>5.8375644471601561E-2</v>
      </c>
      <c r="U92" s="122">
        <f t="shared" si="69"/>
        <v>6.1608170209912272E-2</v>
      </c>
      <c r="V92" s="122">
        <f t="shared" si="69"/>
        <v>4.6111213808551821E-2</v>
      </c>
      <c r="W92" s="122">
        <f t="shared" si="69"/>
        <v>4.0575992942704073E-2</v>
      </c>
      <c r="X92" s="122">
        <f t="shared" si="69"/>
        <v>3.7608087737660334E-2</v>
      </c>
      <c r="Y92" s="122">
        <f t="shared" si="69"/>
        <v>3.1010915076569046E-2</v>
      </c>
      <c r="Z92" s="122">
        <f t="shared" si="69"/>
        <v>2.6992563735680621E-2</v>
      </c>
      <c r="AA92" s="122">
        <f t="shared" si="69"/>
        <v>2.4404303110765427E-2</v>
      </c>
      <c r="AB92" s="122">
        <f t="shared" si="69"/>
        <v>2.0038780800614504E-2</v>
      </c>
      <c r="AC92" s="122">
        <f t="shared" si="69"/>
        <v>1.7690958044869975E-2</v>
      </c>
      <c r="AD92" s="122">
        <f t="shared" si="69"/>
        <v>1.3650412566167346E-2</v>
      </c>
      <c r="AE92" s="122">
        <f t="shared" si="69"/>
        <v>9.0068980420977499E-3</v>
      </c>
      <c r="AF92" s="122">
        <f t="shared" si="69"/>
        <v>7.678115928677654E-3</v>
      </c>
      <c r="AG92" s="122">
        <f t="shared" si="69"/>
        <v>5.0418168271886806E-3</v>
      </c>
      <c r="AH92" s="122">
        <f t="shared" si="69"/>
        <v>4.0028721728504902E-3</v>
      </c>
      <c r="AI92" s="122">
        <f t="shared" si="69"/>
        <v>2.6906389848131785E-3</v>
      </c>
      <c r="AJ92" s="122">
        <f t="shared" si="69"/>
        <v>1.5034627619710181E-3</v>
      </c>
      <c r="AK92" s="122">
        <f t="shared" si="69"/>
        <v>1.2791262463617695E-3</v>
      </c>
      <c r="AL92" s="122">
        <f t="shared" si="69"/>
        <v>1.9944638564346091E-3</v>
      </c>
      <c r="AM92" s="122">
        <f t="shared" si="69"/>
        <v>7.5146986768597943E-4</v>
      </c>
      <c r="AN92" s="122">
        <f t="shared" si="69"/>
        <v>6.9774963466604531E-4</v>
      </c>
      <c r="AO92" s="122">
        <f t="shared" si="69"/>
        <v>2.5546231626331997E-3</v>
      </c>
      <c r="AP92" s="122">
        <f t="shared" si="69"/>
        <v>1.8515003649112499E-3</v>
      </c>
      <c r="AQ92" s="122">
        <f t="shared" si="69"/>
        <v>5.049537188789731E-3</v>
      </c>
      <c r="AR92" s="122">
        <f t="shared" si="69"/>
        <v>7.4301091661833881E-3</v>
      </c>
      <c r="AS92" s="122">
        <f t="shared" si="69"/>
        <v>1.0136958774386596E-2</v>
      </c>
      <c r="AT92" s="122">
        <f t="shared" si="69"/>
        <v>1.1230846017861488E-2</v>
      </c>
      <c r="AU92" s="122">
        <f t="shared" si="69"/>
        <v>1.3765830041037005E-2</v>
      </c>
      <c r="AV92" s="122">
        <f t="shared" si="69"/>
        <v>1.8381917887015785E-2</v>
      </c>
      <c r="AW92" s="122">
        <f t="shared" si="69"/>
        <v>2.0032864513866228E-2</v>
      </c>
      <c r="AX92" s="122">
        <f t="shared" si="69"/>
        <v>2.2092772290102754E-2</v>
      </c>
      <c r="AY92" s="122">
        <f t="shared" si="69"/>
        <v>2.5423564670693725E-2</v>
      </c>
      <c r="AZ92" s="122">
        <f t="shared" si="69"/>
        <v>2.8500116579778263E-2</v>
      </c>
      <c r="BA92" s="122">
        <f t="shared" si="69"/>
        <v>3.1549317296960658E-2</v>
      </c>
      <c r="BB92" s="122">
        <f t="shared" si="69"/>
        <v>3.4738781921786442E-2</v>
      </c>
      <c r="BC92" s="122">
        <f t="shared" si="69"/>
        <v>4.0404690213141893E-2</v>
      </c>
      <c r="BD92" s="122">
        <f t="shared" si="69"/>
        <v>4.5104263169671609E-2</v>
      </c>
      <c r="BE92" s="122">
        <f t="shared" si="69"/>
        <v>4.8163705182717453E-2</v>
      </c>
      <c r="BF92" s="122">
        <f t="shared" si="69"/>
        <v>5.3335199952963409E-2</v>
      </c>
      <c r="BG92" s="122">
        <f t="shared" si="69"/>
        <v>5.7829527416985826E-2</v>
      </c>
      <c r="BH92" s="122">
        <f t="shared" si="69"/>
        <v>6.2906844266170922E-2</v>
      </c>
      <c r="BI92" s="94"/>
      <c r="BJ92" s="94"/>
      <c r="BK92" s="94"/>
      <c r="BL92" s="94"/>
      <c r="BM92" s="94"/>
      <c r="BN92" s="94"/>
      <c r="BO92" s="94"/>
      <c r="BP92" s="94"/>
      <c r="BQ92" s="94"/>
      <c r="BR92" s="94"/>
      <c r="BS92" s="94"/>
      <c r="BT92" s="94"/>
      <c r="BU92" s="94"/>
      <c r="BV92" s="94"/>
      <c r="BW92" s="94"/>
      <c r="BX92" s="94"/>
      <c r="BY92" s="94"/>
      <c r="BZ92" s="94"/>
      <c r="CA92" s="94"/>
      <c r="CB92" s="94"/>
      <c r="CC92" s="94"/>
      <c r="CD92" s="94"/>
      <c r="CE92" s="94"/>
      <c r="CF92" s="94"/>
      <c r="CG92" s="94"/>
      <c r="CH92" s="94"/>
      <c r="CI92" s="94"/>
      <c r="CJ92" s="94"/>
      <c r="CK92" s="94"/>
      <c r="CL92" s="94"/>
      <c r="CM92" s="94"/>
      <c r="CN92" s="94"/>
      <c r="CO92" s="94"/>
      <c r="CP92" s="94"/>
      <c r="CQ92" s="94"/>
      <c r="CR92" s="94"/>
      <c r="CS92" s="94"/>
      <c r="CT92" s="94"/>
      <c r="CU92" s="94"/>
      <c r="CV92" s="94"/>
      <c r="CW92" s="94"/>
      <c r="CX92" s="94"/>
      <c r="CY92" s="94"/>
      <c r="CZ92" s="94"/>
      <c r="DA92" s="94"/>
      <c r="DB92" s="94"/>
      <c r="DC92" s="94"/>
      <c r="DD92" s="94"/>
      <c r="DE92" s="94"/>
      <c r="DF92" s="94"/>
      <c r="DG92" s="94"/>
      <c r="DH92" s="94"/>
      <c r="DI92" s="94"/>
      <c r="DJ92" s="94"/>
      <c r="DK92" s="94"/>
      <c r="DL92" s="94"/>
      <c r="DM92" s="94"/>
      <c r="DN92" s="94"/>
      <c r="DO92" s="94"/>
      <c r="DP92" s="94"/>
      <c r="DQ92" s="94"/>
      <c r="DR92" s="94"/>
      <c r="DS92" s="94"/>
      <c r="DT92" s="94"/>
      <c r="DU92" s="94"/>
      <c r="DV92" s="94"/>
      <c r="DW92" s="94"/>
      <c r="DX92" s="94"/>
      <c r="DY92" s="94"/>
      <c r="DZ92" s="94"/>
      <c r="EA92" s="94"/>
      <c r="EB92" s="94"/>
      <c r="EC92" s="94"/>
      <c r="ED92" s="94"/>
      <c r="EE92" s="94"/>
      <c r="EF92" s="94"/>
      <c r="EG92" s="94"/>
      <c r="EH92" s="94"/>
      <c r="EI92" s="94"/>
      <c r="EJ92" s="94"/>
      <c r="EK92" s="94"/>
      <c r="EL92" s="94"/>
      <c r="EM92" s="94"/>
      <c r="EN92" s="94"/>
      <c r="EO92" s="94"/>
      <c r="EP92" s="94"/>
      <c r="EQ92" s="94"/>
      <c r="ER92" s="94"/>
      <c r="ES92" s="94"/>
      <c r="ET92" s="94"/>
      <c r="EU92" s="94"/>
      <c r="EV92" s="94"/>
      <c r="EW92" s="94"/>
      <c r="EX92" s="94"/>
      <c r="EY92" s="94"/>
      <c r="EZ92" s="94"/>
      <c r="FA92" s="94"/>
      <c r="FB92" s="94"/>
      <c r="FC92" s="94"/>
      <c r="FD92" s="94"/>
      <c r="FE92" s="94"/>
      <c r="FF92" s="94"/>
      <c r="FG92" s="94"/>
      <c r="FH92" s="94"/>
      <c r="FI92" s="94"/>
      <c r="FJ92" s="94"/>
      <c r="FK92" s="94"/>
      <c r="FL92" s="94"/>
      <c r="FM92" s="94"/>
      <c r="FN92" s="94"/>
      <c r="FO92" s="94"/>
      <c r="FP92" s="94"/>
      <c r="FQ92" s="94"/>
      <c r="FR92" s="94"/>
      <c r="FS92" s="94"/>
      <c r="FT92" s="94"/>
      <c r="FU92" s="94"/>
      <c r="FV92" s="94"/>
      <c r="FW92" s="94"/>
      <c r="FX92" s="94"/>
      <c r="FY92" s="94"/>
      <c r="FZ92" s="94"/>
      <c r="GA92" s="94"/>
      <c r="GB92" s="94"/>
      <c r="GC92" s="94"/>
      <c r="GD92" s="94"/>
      <c r="GE92" s="94"/>
      <c r="GF92" s="94"/>
      <c r="GG92" s="94"/>
      <c r="GH92" s="94"/>
      <c r="GI92" s="94"/>
      <c r="GJ92" s="94"/>
      <c r="GK92" s="94"/>
      <c r="GL92" s="94"/>
      <c r="GM92" s="94"/>
      <c r="GN92" s="94"/>
      <c r="GO92" s="94"/>
      <c r="GP92" s="94"/>
      <c r="GQ92" s="94"/>
      <c r="GR92" s="94"/>
      <c r="GS92" s="94"/>
      <c r="GT92" s="94"/>
      <c r="GU92" s="94"/>
      <c r="GV92" s="94"/>
      <c r="GW92" s="94"/>
      <c r="GX92" s="94"/>
      <c r="GY92" s="94"/>
      <c r="GZ92" s="94"/>
      <c r="HA92" s="94"/>
      <c r="HB92" s="94"/>
      <c r="HC92" s="94"/>
      <c r="HD92" s="94"/>
      <c r="HE92" s="94"/>
      <c r="HF92" s="94"/>
      <c r="HG92" s="94"/>
      <c r="HH92" s="94"/>
      <c r="HI92" s="94"/>
      <c r="HJ92" s="94"/>
      <c r="HK92" s="94"/>
      <c r="HL92" s="94"/>
      <c r="HM92" s="94"/>
      <c r="HN92" s="94"/>
      <c r="HO92" s="94"/>
      <c r="HP92" s="94"/>
      <c r="HQ92" s="94"/>
      <c r="HR92" s="94"/>
      <c r="HS92" s="94"/>
      <c r="HT92" s="94"/>
      <c r="HU92" s="94"/>
      <c r="HV92" s="94"/>
      <c r="HW92" s="94"/>
      <c r="HX92" s="94"/>
      <c r="HY92" s="94"/>
      <c r="HZ92" s="94"/>
      <c r="IA92" s="94"/>
      <c r="IB92" s="94"/>
      <c r="IC92" s="94"/>
      <c r="ID92" s="94"/>
      <c r="IE92" s="94"/>
      <c r="IF92" s="94"/>
      <c r="IG92" s="94"/>
      <c r="IH92" s="94"/>
      <c r="II92" s="94"/>
      <c r="IJ92" s="94"/>
      <c r="IK92" s="94"/>
      <c r="IL92" s="94"/>
      <c r="IM92" s="94"/>
      <c r="IN92" s="94"/>
      <c r="IO92" s="94"/>
      <c r="IP92" s="94"/>
      <c r="IQ92" s="94"/>
      <c r="IR92" s="94"/>
      <c r="IS92" s="94"/>
      <c r="IT92" s="94"/>
      <c r="IU92" s="94"/>
      <c r="IV92" s="94"/>
      <c r="IW92" s="94"/>
      <c r="IX92" s="94"/>
      <c r="IY92" s="94"/>
      <c r="IZ92" s="94"/>
      <c r="JA92" s="94"/>
      <c r="JB92" s="94"/>
      <c r="JC92" s="94"/>
      <c r="JD92" s="94"/>
      <c r="JE92" s="94"/>
      <c r="JF92" s="94"/>
      <c r="JG92" s="94"/>
      <c r="JH92" s="94"/>
      <c r="JI92" s="94"/>
      <c r="JJ92" s="94"/>
      <c r="JK92" s="94"/>
      <c r="JL92" s="94"/>
      <c r="JM92" s="94"/>
      <c r="JN92" s="94"/>
      <c r="JO92" s="94"/>
      <c r="JP92" s="94"/>
      <c r="JQ92" s="94"/>
      <c r="JR92" s="94"/>
      <c r="JS92" s="94"/>
      <c r="JT92" s="94"/>
      <c r="JU92" s="94"/>
      <c r="JV92" s="94"/>
      <c r="JW92" s="94"/>
      <c r="JX92" s="94"/>
      <c r="JY92" s="94"/>
      <c r="JZ92" s="94"/>
      <c r="KA92" s="94"/>
      <c r="KB92" s="94"/>
      <c r="KC92" s="94"/>
      <c r="KD92" s="94"/>
      <c r="KE92" s="94"/>
      <c r="KF92" s="94"/>
      <c r="KG92" s="94"/>
      <c r="KH92" s="94"/>
      <c r="KI92" s="94"/>
      <c r="KJ92" s="94"/>
      <c r="KK92" s="94"/>
      <c r="KL92" s="94"/>
      <c r="KM92" s="94"/>
      <c r="KN92" s="94"/>
      <c r="KO92" s="94"/>
      <c r="KP92" s="94"/>
      <c r="KQ92" s="94"/>
      <c r="KR92" s="94"/>
      <c r="KS92" s="94"/>
      <c r="KT92" s="94"/>
      <c r="KU92" s="94"/>
      <c r="KV92" s="94"/>
      <c r="KW92" s="94"/>
      <c r="KX92" s="94"/>
      <c r="KY92" s="94"/>
      <c r="KZ92" s="94"/>
      <c r="LA92" s="94"/>
      <c r="LB92" s="94"/>
      <c r="LC92" s="94"/>
      <c r="LD92" s="94"/>
      <c r="LE92" s="94"/>
      <c r="LF92" s="94"/>
      <c r="LG92" s="94"/>
      <c r="LH92" s="94"/>
      <c r="LI92" s="94"/>
      <c r="LJ92" s="94"/>
      <c r="LK92" s="94"/>
      <c r="LL92" s="94"/>
      <c r="LM92" s="94"/>
      <c r="LN92" s="94"/>
      <c r="LO92" s="94"/>
      <c r="LP92" s="94"/>
      <c r="LQ92" s="94"/>
      <c r="LR92" s="94"/>
      <c r="LS92" s="94"/>
      <c r="LT92" s="94"/>
      <c r="LU92" s="94"/>
      <c r="LV92" s="94"/>
      <c r="LW92" s="94"/>
      <c r="LX92" s="94"/>
      <c r="LY92" s="94"/>
      <c r="LZ92" s="94"/>
      <c r="MA92" s="94"/>
      <c r="MB92" s="94"/>
      <c r="MC92" s="94"/>
      <c r="MD92" s="94"/>
      <c r="ME92" s="94"/>
      <c r="MF92" s="94"/>
      <c r="MG92" s="94"/>
      <c r="MH92" s="94"/>
      <c r="MI92" s="94"/>
      <c r="MJ92" s="94"/>
      <c r="MK92" s="94"/>
      <c r="ML92" s="94"/>
      <c r="MM92" s="94"/>
      <c r="MN92" s="94"/>
      <c r="MO92" s="94"/>
      <c r="MP92" s="94"/>
      <c r="MQ92" s="94"/>
      <c r="MR92" s="94"/>
      <c r="MS92" s="94"/>
      <c r="MT92" s="94"/>
      <c r="MU92" s="94"/>
      <c r="MV92" s="94"/>
      <c r="MW92" s="94"/>
      <c r="MX92" s="94"/>
      <c r="MY92" s="94"/>
      <c r="MZ92" s="94"/>
      <c r="NA92" s="94"/>
      <c r="NB92" s="94"/>
      <c r="NC92" s="94"/>
      <c r="ND92" s="94"/>
      <c r="NE92" s="94"/>
      <c r="NF92" s="94"/>
      <c r="NG92" s="94"/>
      <c r="NH92" s="94"/>
      <c r="NI92" s="94"/>
      <c r="NJ92" s="94"/>
      <c r="NK92" s="94"/>
      <c r="NL92" s="94"/>
      <c r="NM92" s="94"/>
      <c r="NN92" s="94"/>
      <c r="NO92" s="94"/>
      <c r="NP92" s="94"/>
      <c r="NQ92" s="94"/>
      <c r="NR92" s="94"/>
      <c r="NS92" s="94"/>
      <c r="NT92" s="94"/>
      <c r="NU92" s="94"/>
      <c r="NV92" s="94"/>
      <c r="NW92" s="94"/>
      <c r="NX92" s="94"/>
      <c r="NY92" s="94"/>
      <c r="NZ92" s="94"/>
      <c r="OA92" s="94"/>
      <c r="OB92" s="94"/>
      <c r="OC92" s="94"/>
      <c r="OD92" s="94"/>
      <c r="OE92" s="94"/>
      <c r="OF92" s="94"/>
      <c r="OG92" s="94"/>
      <c r="OH92" s="94"/>
      <c r="OI92" s="94"/>
      <c r="OJ92" s="94"/>
      <c r="OK92" s="94"/>
      <c r="OL92" s="94"/>
      <c r="OM92" s="94"/>
      <c r="ON92" s="94"/>
      <c r="OO92" s="94"/>
      <c r="OP92" s="94"/>
      <c r="OQ92" s="94"/>
      <c r="OR92" s="94"/>
      <c r="OS92" s="94"/>
      <c r="OT92" s="94"/>
      <c r="OU92" s="94"/>
      <c r="OV92" s="94"/>
      <c r="OW92" s="94"/>
      <c r="OX92" s="94"/>
      <c r="OY92" s="94"/>
      <c r="OZ92" s="94"/>
      <c r="PA92" s="94"/>
      <c r="PB92" s="94"/>
      <c r="PC92" s="94"/>
      <c r="PD92" s="94"/>
      <c r="PE92" s="94"/>
      <c r="PF92" s="94"/>
      <c r="PG92" s="94"/>
      <c r="PH92" s="94"/>
      <c r="PI92" s="94"/>
      <c r="PJ92" s="94"/>
      <c r="PK92" s="94"/>
      <c r="PL92" s="94"/>
      <c r="PM92" s="94"/>
      <c r="PN92" s="94"/>
      <c r="PO92" s="94"/>
      <c r="PP92" s="94"/>
      <c r="PQ92" s="94"/>
      <c r="PR92" s="94"/>
      <c r="PS92" s="94"/>
      <c r="PT92" s="94"/>
      <c r="PU92" s="94"/>
      <c r="PV92" s="94"/>
      <c r="PW92" s="94"/>
      <c r="PX92" s="94"/>
      <c r="PY92" s="94"/>
      <c r="PZ92" s="94"/>
      <c r="QA92" s="94"/>
      <c r="QB92" s="94"/>
      <c r="QC92" s="94"/>
      <c r="QD92" s="94"/>
      <c r="QE92" s="94"/>
      <c r="QF92" s="94"/>
      <c r="QG92" s="94"/>
      <c r="QH92" s="94"/>
      <c r="QI92" s="94"/>
      <c r="QJ92" s="94"/>
      <c r="QK92" s="94"/>
      <c r="QL92" s="94"/>
      <c r="QM92" s="94"/>
      <c r="QN92" s="94"/>
      <c r="QO92" s="94"/>
      <c r="QP92" s="94"/>
      <c r="QQ92" s="94"/>
      <c r="QR92" s="94"/>
      <c r="QS92" s="94"/>
      <c r="QT92" s="94"/>
      <c r="QU92" s="94"/>
      <c r="QV92" s="94"/>
      <c r="QW92" s="94"/>
      <c r="QX92" s="94"/>
      <c r="QY92" s="94"/>
      <c r="QZ92" s="94"/>
      <c r="RA92" s="94"/>
      <c r="RB92" s="94"/>
      <c r="RC92" s="94"/>
      <c r="RD92" s="94"/>
      <c r="RE92" s="94"/>
      <c r="RF92" s="94"/>
      <c r="RG92" s="94"/>
      <c r="RH92" s="94"/>
      <c r="RI92" s="94"/>
      <c r="RJ92" s="94"/>
      <c r="RK92" s="94"/>
      <c r="RL92" s="94"/>
      <c r="RM92" s="94"/>
      <c r="RN92" s="94"/>
      <c r="RO92" s="94"/>
      <c r="RP92" s="94"/>
      <c r="RQ92" s="94"/>
      <c r="RR92" s="94"/>
      <c r="RS92" s="94"/>
      <c r="RT92" s="94"/>
      <c r="RU92" s="94"/>
      <c r="RV92" s="94"/>
      <c r="RW92" s="94"/>
      <c r="RX92" s="94"/>
      <c r="RY92" s="94"/>
      <c r="RZ92" s="94"/>
      <c r="SA92" s="94"/>
      <c r="SB92" s="94"/>
      <c r="SC92" s="94"/>
      <c r="SD92" s="94"/>
      <c r="SE92" s="94"/>
      <c r="SF92" s="94"/>
      <c r="SG92" s="94"/>
      <c r="SH92" s="94"/>
      <c r="SI92" s="94"/>
      <c r="SJ92" s="94"/>
      <c r="SK92" s="94"/>
      <c r="SL92" s="94"/>
      <c r="SM92" s="94"/>
      <c r="SN92" s="94"/>
      <c r="SO92" s="94"/>
      <c r="SP92" s="94"/>
      <c r="SQ92" s="94"/>
      <c r="SR92" s="94"/>
      <c r="SS92" s="94"/>
      <c r="ST92" s="94"/>
      <c r="SU92" s="94"/>
      <c r="SV92" s="94"/>
      <c r="SW92" s="94"/>
      <c r="SX92" s="94"/>
      <c r="SY92" s="94"/>
      <c r="SZ92" s="94"/>
      <c r="TA92" s="94"/>
      <c r="TB92" s="94"/>
      <c r="TC92" s="94"/>
      <c r="TD92" s="94"/>
      <c r="TE92" s="94"/>
      <c r="TF92" s="94"/>
      <c r="TG92" s="94"/>
      <c r="TH92" s="94"/>
      <c r="TI92" s="94"/>
      <c r="TJ92" s="94"/>
      <c r="TK92" s="94"/>
      <c r="TL92" s="94"/>
      <c r="TM92" s="94"/>
      <c r="TN92" s="94"/>
      <c r="TO92" s="94"/>
      <c r="TP92" s="94"/>
      <c r="TQ92" s="94"/>
      <c r="TR92" s="94"/>
      <c r="TS92" s="94"/>
      <c r="TT92" s="94"/>
      <c r="TU92" s="94"/>
      <c r="TV92" s="94"/>
      <c r="TW92" s="94"/>
      <c r="TX92" s="94"/>
      <c r="TY92" s="94"/>
      <c r="TZ92" s="94"/>
      <c r="UA92" s="94"/>
      <c r="UB92" s="94"/>
      <c r="UC92" s="94"/>
      <c r="UD92" s="94"/>
      <c r="UE92" s="94"/>
      <c r="UF92" s="94"/>
      <c r="UG92" s="94"/>
      <c r="UH92" s="94"/>
      <c r="UI92" s="94"/>
      <c r="UJ92" s="94"/>
      <c r="UK92" s="94"/>
      <c r="UL92" s="94"/>
      <c r="UM92" s="94"/>
      <c r="UN92" s="94"/>
      <c r="UO92" s="94"/>
      <c r="UP92" s="94"/>
      <c r="UQ92" s="94"/>
      <c r="UR92" s="94"/>
      <c r="US92" s="94"/>
      <c r="UT92" s="94"/>
      <c r="UU92" s="94"/>
      <c r="UV92" s="94"/>
      <c r="UW92" s="94"/>
      <c r="UX92" s="94"/>
      <c r="UY92" s="94"/>
      <c r="UZ92" s="94"/>
      <c r="VA92" s="94"/>
      <c r="VB92" s="94"/>
      <c r="VC92" s="94"/>
      <c r="VD92" s="94"/>
      <c r="VE92" s="94"/>
      <c r="VF92" s="94"/>
      <c r="VG92" s="94"/>
      <c r="VH92" s="94"/>
      <c r="VI92" s="94"/>
      <c r="VJ92" s="94"/>
      <c r="VK92" s="94"/>
      <c r="VL92" s="94"/>
      <c r="VM92" s="94"/>
      <c r="VN92" s="94"/>
      <c r="VO92" s="94"/>
      <c r="VP92" s="94"/>
      <c r="VQ92" s="94"/>
      <c r="VR92" s="94"/>
      <c r="VS92" s="94"/>
      <c r="VT92" s="94"/>
      <c r="VU92" s="94"/>
      <c r="VV92" s="94"/>
      <c r="VW92" s="94"/>
      <c r="VX92" s="94"/>
      <c r="VY92" s="94"/>
      <c r="VZ92" s="94"/>
      <c r="WA92" s="94"/>
      <c r="WB92" s="94"/>
      <c r="WC92" s="94"/>
      <c r="WD92" s="94"/>
      <c r="WE92" s="94"/>
      <c r="WF92" s="94"/>
      <c r="WG92" s="94"/>
      <c r="WH92" s="94"/>
      <c r="WI92" s="94"/>
      <c r="WJ92" s="94"/>
      <c r="WK92" s="94"/>
      <c r="WL92" s="94"/>
      <c r="WM92" s="94"/>
      <c r="WN92" s="94"/>
      <c r="WO92" s="94"/>
      <c r="WP92" s="94"/>
      <c r="WQ92" s="94"/>
      <c r="WR92" s="94"/>
      <c r="WS92" s="94"/>
      <c r="WT92" s="94"/>
      <c r="WU92" s="94"/>
      <c r="WV92" s="94"/>
      <c r="WW92" s="94"/>
      <c r="WX92" s="94"/>
      <c r="WY92" s="94"/>
      <c r="WZ92" s="94"/>
      <c r="XA92" s="94"/>
      <c r="XB92" s="94"/>
      <c r="XC92" s="94"/>
      <c r="XD92" s="94"/>
      <c r="XE92" s="94"/>
      <c r="XF92" s="94"/>
      <c r="XG92" s="94"/>
      <c r="XH92" s="94"/>
      <c r="XI92" s="94"/>
      <c r="XJ92" s="94"/>
      <c r="XK92" s="94"/>
      <c r="XL92" s="94"/>
      <c r="XM92" s="94"/>
      <c r="XN92" s="94"/>
      <c r="XO92" s="94"/>
      <c r="XP92" s="94"/>
      <c r="XQ92" s="94"/>
      <c r="XR92" s="94"/>
      <c r="XS92" s="94"/>
      <c r="XT92" s="94"/>
      <c r="XU92" s="94"/>
      <c r="XV92" s="94"/>
      <c r="XW92" s="94"/>
      <c r="XX92" s="94"/>
      <c r="XY92" s="94"/>
      <c r="XZ92" s="94"/>
      <c r="YA92" s="94"/>
      <c r="YB92" s="94"/>
      <c r="YC92" s="94"/>
      <c r="YD92" s="94"/>
      <c r="YE92" s="94"/>
      <c r="YF92" s="94"/>
      <c r="YG92" s="94"/>
      <c r="YH92" s="94"/>
      <c r="YI92" s="94"/>
      <c r="YJ92" s="94"/>
      <c r="YK92" s="94"/>
      <c r="YL92" s="94"/>
      <c r="YM92" s="94"/>
      <c r="YN92" s="94"/>
      <c r="YO92" s="94"/>
      <c r="YP92" s="94"/>
      <c r="YQ92" s="94"/>
      <c r="YR92" s="94"/>
      <c r="YS92" s="94"/>
      <c r="YT92" s="94"/>
      <c r="YU92" s="94"/>
      <c r="YV92" s="94"/>
      <c r="YW92" s="94"/>
      <c r="YX92" s="94"/>
      <c r="YY92" s="94"/>
      <c r="YZ92" s="94"/>
      <c r="ZA92" s="94"/>
      <c r="ZB92" s="94"/>
      <c r="ZC92" s="94"/>
      <c r="ZD92" s="94"/>
      <c r="ZE92" s="94"/>
      <c r="ZF92" s="94"/>
      <c r="ZG92" s="94"/>
      <c r="ZH92" s="94"/>
      <c r="ZI92" s="94"/>
      <c r="ZJ92" s="94"/>
      <c r="ZK92" s="94"/>
      <c r="ZL92" s="94"/>
      <c r="ZM92" s="94"/>
      <c r="ZN92" s="94"/>
      <c r="ZO92" s="94"/>
      <c r="ZP92" s="94"/>
      <c r="ZQ92" s="94"/>
      <c r="ZR92" s="94"/>
      <c r="ZS92" s="94"/>
      <c r="ZT92" s="94"/>
      <c r="ZU92" s="94"/>
      <c r="ZV92" s="94"/>
      <c r="ZW92" s="94"/>
      <c r="ZX92" s="94"/>
      <c r="ZY92" s="94"/>
      <c r="ZZ92" s="94"/>
      <c r="AAA92" s="94"/>
      <c r="AAB92" s="94"/>
      <c r="AAC92" s="94"/>
      <c r="AAD92" s="94"/>
      <c r="AAE92" s="94"/>
      <c r="AAF92" s="94"/>
      <c r="AAG92" s="94"/>
      <c r="AAH92" s="94"/>
      <c r="AAI92" s="94"/>
      <c r="AAJ92" s="94"/>
      <c r="AAK92" s="94"/>
      <c r="AAL92" s="94"/>
      <c r="AAM92" s="94"/>
      <c r="AAN92" s="94"/>
      <c r="AAO92" s="94"/>
      <c r="AAP92" s="94"/>
      <c r="AAQ92" s="94"/>
      <c r="AAR92" s="94"/>
      <c r="AAS92" s="94"/>
      <c r="AAT92" s="94"/>
      <c r="AAU92" s="94"/>
      <c r="AAV92" s="94"/>
      <c r="AAW92" s="94"/>
      <c r="AAX92" s="94"/>
      <c r="AAY92" s="94"/>
      <c r="AAZ92" s="94"/>
      <c r="ABA92" s="94"/>
      <c r="ABB92" s="94"/>
      <c r="ABC92" s="94"/>
      <c r="ABD92" s="94"/>
      <c r="ABE92" s="94"/>
      <c r="ABF92" s="94"/>
      <c r="ABG92" s="94"/>
      <c r="ABH92" s="94"/>
      <c r="ABI92" s="94"/>
      <c r="ABJ92" s="94"/>
      <c r="ABK92" s="94"/>
      <c r="ABL92" s="94"/>
      <c r="ABM92" s="94"/>
      <c r="ABN92" s="94"/>
      <c r="ABO92" s="94"/>
      <c r="ABP92" s="94"/>
      <c r="ABQ92" s="94"/>
      <c r="ABR92" s="94"/>
      <c r="ABS92" s="94"/>
      <c r="ABT92" s="94"/>
      <c r="ABU92" s="94"/>
      <c r="ABV92" s="94"/>
      <c r="ABW92" s="94"/>
      <c r="ABX92" s="94"/>
      <c r="ABY92" s="94"/>
      <c r="ABZ92" s="94"/>
      <c r="ACA92" s="94"/>
      <c r="ACB92" s="94"/>
      <c r="ACC92" s="94"/>
      <c r="ACD92" s="94"/>
      <c r="ACE92" s="94"/>
      <c r="ACF92" s="94"/>
      <c r="ACG92" s="94"/>
      <c r="ACH92" s="94"/>
      <c r="ACI92" s="94"/>
      <c r="ACJ92" s="94"/>
      <c r="ACK92" s="94"/>
      <c r="ACL92" s="94"/>
      <c r="ACM92" s="94"/>
      <c r="ACN92" s="94"/>
      <c r="ACO92" s="94"/>
      <c r="ACP92" s="94"/>
      <c r="ACQ92" s="94"/>
      <c r="ACR92" s="94"/>
      <c r="ACS92" s="94"/>
      <c r="ACT92" s="94"/>
      <c r="ACU92" s="94"/>
      <c r="ACV92" s="94"/>
      <c r="ACW92" s="94"/>
      <c r="ACX92" s="94"/>
      <c r="ACY92" s="94"/>
      <c r="ACZ92" s="94"/>
      <c r="ADA92" s="94"/>
      <c r="ADB92" s="94"/>
      <c r="ADC92" s="94"/>
      <c r="ADD92" s="94"/>
      <c r="ADE92" s="94"/>
      <c r="ADF92" s="94"/>
      <c r="ADG92" s="94"/>
      <c r="ADH92" s="94"/>
      <c r="ADI92" s="94"/>
      <c r="ADJ92" s="94"/>
      <c r="ADK92" s="94"/>
      <c r="ADL92" s="94"/>
      <c r="ADM92" s="94"/>
      <c r="ADN92" s="94"/>
      <c r="ADO92" s="94"/>
      <c r="ADP92" s="94"/>
      <c r="ADQ92" s="94"/>
      <c r="ADR92" s="94"/>
      <c r="ADS92" s="94"/>
      <c r="ADT92" s="94"/>
      <c r="ADU92" s="94"/>
      <c r="ADV92" s="94"/>
      <c r="ADW92" s="94"/>
      <c r="ADX92" s="94"/>
      <c r="ADY92" s="94"/>
      <c r="ADZ92" s="94"/>
      <c r="AEA92" s="94"/>
      <c r="AEB92" s="94"/>
      <c r="AEC92" s="94"/>
      <c r="AED92" s="94"/>
      <c r="AEE92" s="94"/>
      <c r="AEF92" s="94"/>
      <c r="AEG92" s="94"/>
      <c r="AEH92" s="94"/>
      <c r="AEI92" s="94"/>
      <c r="AEJ92" s="94"/>
      <c r="AEK92" s="94"/>
      <c r="AEL92" s="94"/>
      <c r="AEM92" s="94"/>
      <c r="AEN92" s="94"/>
      <c r="AEO92" s="94"/>
      <c r="AEP92" s="94"/>
      <c r="AEQ92" s="94"/>
      <c r="AER92" s="94"/>
      <c r="AES92" s="94"/>
      <c r="AET92" s="94"/>
      <c r="AEU92" s="94"/>
      <c r="AEV92" s="94"/>
      <c r="AEW92" s="94"/>
      <c r="AEX92" s="94"/>
      <c r="AEY92" s="94"/>
      <c r="AEZ92" s="94"/>
      <c r="AFA92" s="94"/>
      <c r="AFB92" s="94"/>
      <c r="AFC92" s="94"/>
      <c r="AFD92" s="94"/>
      <c r="AFE92" s="94"/>
      <c r="AFF92" s="94"/>
      <c r="AFG92" s="94"/>
      <c r="AFH92" s="94"/>
      <c r="AFI92" s="94"/>
      <c r="AFJ92" s="94"/>
      <c r="AFK92" s="94"/>
      <c r="AFL92" s="94"/>
      <c r="AFM92" s="94"/>
      <c r="AFN92" s="94"/>
      <c r="AFO92" s="94"/>
      <c r="AFP92" s="94"/>
      <c r="AFQ92" s="94"/>
      <c r="AFR92" s="94"/>
      <c r="AFS92" s="94"/>
      <c r="AFT92" s="94"/>
      <c r="AFU92" s="94"/>
      <c r="AFV92" s="94"/>
      <c r="AFW92" s="94"/>
      <c r="AFX92" s="94"/>
      <c r="AFY92" s="94"/>
      <c r="AFZ92" s="94"/>
      <c r="AGA92" s="94"/>
      <c r="AGB92" s="94"/>
      <c r="AGC92" s="94"/>
      <c r="AGD92" s="94"/>
      <c r="AGE92" s="94"/>
      <c r="AGF92" s="94"/>
      <c r="AGG92" s="94"/>
      <c r="AGH92" s="94"/>
      <c r="AGI92" s="94"/>
      <c r="AGJ92" s="94"/>
      <c r="AGK92" s="94"/>
      <c r="AGL92" s="94"/>
      <c r="AGM92" s="94"/>
      <c r="AGN92" s="94"/>
      <c r="AGO92" s="94"/>
      <c r="AGP92" s="94"/>
      <c r="AGQ92" s="94"/>
      <c r="AGR92" s="94"/>
      <c r="AGS92" s="94"/>
      <c r="AGT92" s="94"/>
      <c r="AGU92" s="94"/>
      <c r="AGV92" s="94"/>
      <c r="AGW92" s="94"/>
      <c r="AGX92" s="94"/>
      <c r="AGY92" s="94"/>
      <c r="AGZ92" s="94"/>
      <c r="AHA92" s="94"/>
      <c r="AHB92" s="94"/>
      <c r="AHC92" s="94"/>
      <c r="AHD92" s="94"/>
      <c r="AHE92" s="94"/>
      <c r="AHF92" s="94"/>
      <c r="AHG92" s="94"/>
      <c r="AHH92" s="94"/>
      <c r="AHI92" s="94"/>
      <c r="AHJ92" s="94"/>
      <c r="AHK92" s="94"/>
      <c r="AHL92" s="94"/>
      <c r="AHM92" s="94"/>
      <c r="AHN92" s="94"/>
      <c r="AHO92" s="94"/>
      <c r="AHP92" s="94"/>
      <c r="AHQ92" s="94"/>
      <c r="AHR92" s="94"/>
      <c r="AHS92" s="94"/>
      <c r="AHT92" s="94"/>
      <c r="AHU92" s="94"/>
      <c r="AHV92" s="94"/>
      <c r="AHW92" s="94"/>
      <c r="AHX92" s="94"/>
      <c r="AHY92" s="94"/>
      <c r="AHZ92" s="94"/>
      <c r="AIA92" s="94"/>
      <c r="AIB92" s="94"/>
      <c r="AIC92" s="94"/>
      <c r="AID92" s="94"/>
      <c r="AIE92" s="94"/>
      <c r="AIF92" s="94"/>
      <c r="AIG92" s="94"/>
      <c r="AIH92" s="94"/>
      <c r="AII92" s="94"/>
      <c r="AIJ92" s="94"/>
      <c r="AIK92" s="94"/>
      <c r="AIL92" s="94"/>
      <c r="AIM92" s="94"/>
      <c r="AIN92" s="94"/>
      <c r="AIO92" s="94"/>
      <c r="AIP92" s="94"/>
      <c r="AIQ92" s="94"/>
      <c r="AIR92" s="94"/>
      <c r="AIS92" s="94"/>
      <c r="AIT92" s="94"/>
      <c r="AIU92" s="94"/>
      <c r="AIV92" s="94"/>
      <c r="AIW92" s="94"/>
      <c r="AIX92" s="94"/>
      <c r="AIY92" s="94"/>
      <c r="AIZ92" s="94"/>
      <c r="AJA92" s="94"/>
      <c r="AJB92" s="94"/>
      <c r="AJC92" s="94"/>
      <c r="AJD92" s="94"/>
      <c r="AJE92" s="94"/>
      <c r="AJF92" s="94"/>
      <c r="AJG92" s="94"/>
      <c r="AJH92" s="94"/>
      <c r="AJI92" s="94"/>
      <c r="AJJ92" s="94"/>
      <c r="AJK92" s="94"/>
      <c r="AJL92" s="94"/>
      <c r="AJM92" s="94"/>
      <c r="AJN92" s="94"/>
      <c r="AJO92" s="94"/>
      <c r="AJP92" s="94"/>
      <c r="AJQ92" s="94"/>
      <c r="AJR92" s="94"/>
      <c r="AJS92" s="94"/>
      <c r="AJT92" s="94"/>
      <c r="AJU92" s="94"/>
      <c r="AJV92" s="94"/>
      <c r="AJW92" s="94"/>
      <c r="AJX92" s="94"/>
      <c r="AJY92" s="94"/>
      <c r="AJZ92" s="94"/>
      <c r="AKA92" s="94"/>
      <c r="AKB92" s="94"/>
      <c r="AKC92" s="94"/>
      <c r="AKD92" s="94"/>
      <c r="AKE92" s="94"/>
      <c r="AKF92" s="94"/>
      <c r="AKG92" s="94"/>
      <c r="AKH92" s="94"/>
      <c r="AKI92" s="94"/>
      <c r="AKJ92" s="94"/>
      <c r="AKK92" s="94"/>
      <c r="AKL92" s="94"/>
      <c r="AKM92" s="94"/>
      <c r="AKN92" s="94"/>
      <c r="AKO92" s="94"/>
      <c r="AKP92" s="94"/>
      <c r="AKQ92" s="94"/>
      <c r="AKR92" s="94"/>
      <c r="AKS92" s="94"/>
      <c r="AKT92" s="94"/>
      <c r="AKU92" s="94"/>
      <c r="AKV92" s="94"/>
      <c r="AKW92" s="94"/>
      <c r="AKX92" s="94"/>
      <c r="AKY92" s="94"/>
      <c r="AKZ92" s="94"/>
      <c r="ALA92" s="94"/>
      <c r="ALB92" s="94"/>
      <c r="ALC92" s="94"/>
      <c r="ALD92" s="94"/>
      <c r="ALE92" s="94"/>
      <c r="ALF92" s="94"/>
      <c r="ALG92" s="94"/>
      <c r="ALH92" s="94"/>
      <c r="ALI92" s="94"/>
      <c r="ALJ92" s="94"/>
      <c r="ALK92" s="94"/>
      <c r="ALL92" s="94"/>
      <c r="ALM92" s="94"/>
      <c r="ALN92" s="94"/>
      <c r="ALO92" s="94"/>
      <c r="ALP92" s="94"/>
      <c r="ALQ92" s="94"/>
      <c r="ALR92" s="94"/>
      <c r="ALS92" s="94"/>
      <c r="ALT92" s="94"/>
      <c r="ALU92" s="94"/>
      <c r="ALV92" s="94"/>
      <c r="ALW92" s="94"/>
      <c r="ALX92" s="94"/>
      <c r="ALY92" s="94"/>
      <c r="ALZ92" s="94"/>
      <c r="AMA92" s="94"/>
      <c r="AMB92" s="94"/>
      <c r="AMC92" s="94"/>
      <c r="AMD92" s="94"/>
      <c r="AME92" s="94"/>
      <c r="AMF92" s="94"/>
      <c r="AMG92" s="94"/>
      <c r="AMH92" s="94"/>
      <c r="AMI92" s="94"/>
      <c r="AMJ92" s="94"/>
      <c r="AMK92" s="94"/>
      <c r="AML92" s="94"/>
      <c r="AMM92" s="94"/>
      <c r="AMN92" s="94"/>
      <c r="AMO92" s="94"/>
      <c r="AMP92" s="94"/>
      <c r="AMQ92" s="94"/>
      <c r="AMR92" s="94"/>
      <c r="AMS92" s="94"/>
      <c r="AMT92" s="94"/>
      <c r="AMU92" s="94"/>
      <c r="AMV92" s="94"/>
      <c r="AMW92" s="94"/>
      <c r="AMX92" s="94"/>
      <c r="AMY92" s="94"/>
      <c r="AMZ92" s="94"/>
      <c r="ANA92" s="94"/>
      <c r="ANB92" s="94"/>
      <c r="ANC92" s="94"/>
      <c r="AND92" s="94"/>
      <c r="ANE92" s="94"/>
      <c r="ANF92" s="94"/>
      <c r="ANG92" s="94"/>
      <c r="ANH92" s="94"/>
      <c r="ANI92" s="94"/>
      <c r="ANJ92" s="94"/>
      <c r="ANK92" s="94"/>
      <c r="ANL92" s="94"/>
      <c r="ANM92" s="94"/>
      <c r="ANN92" s="94"/>
      <c r="ANO92" s="94"/>
      <c r="ANP92" s="94"/>
      <c r="ANQ92" s="94"/>
      <c r="ANR92" s="94"/>
      <c r="ANS92" s="94"/>
      <c r="ANT92" s="94"/>
      <c r="ANU92" s="94"/>
      <c r="ANV92" s="94"/>
      <c r="ANW92" s="94"/>
      <c r="ANX92" s="94"/>
      <c r="ANY92" s="94"/>
      <c r="ANZ92" s="94"/>
      <c r="AOA92" s="94"/>
      <c r="AOB92" s="94"/>
      <c r="AOC92" s="94"/>
      <c r="AOD92" s="94"/>
      <c r="AOE92" s="94"/>
      <c r="AOF92" s="94"/>
      <c r="AOG92" s="94"/>
      <c r="AOH92" s="94"/>
      <c r="AOI92" s="94"/>
      <c r="AOJ92" s="94"/>
      <c r="AOK92" s="94"/>
      <c r="AOL92" s="94"/>
      <c r="AOM92" s="94"/>
      <c r="AON92" s="94"/>
      <c r="AOO92" s="94"/>
      <c r="AOP92" s="94"/>
      <c r="AOQ92" s="94"/>
      <c r="AOR92" s="94"/>
      <c r="AOS92" s="94"/>
      <c r="AOT92" s="94"/>
      <c r="AOU92" s="94"/>
      <c r="AOV92" s="94"/>
      <c r="AOW92" s="94"/>
      <c r="AOX92" s="94"/>
      <c r="AOY92" s="94"/>
      <c r="AOZ92" s="94"/>
      <c r="APA92" s="94"/>
      <c r="APB92" s="94"/>
      <c r="APC92" s="94"/>
      <c r="APD92" s="94"/>
      <c r="APE92" s="94"/>
      <c r="APF92" s="94"/>
      <c r="APG92" s="94"/>
      <c r="APH92" s="94"/>
      <c r="API92" s="94"/>
      <c r="APJ92" s="94"/>
      <c r="APK92" s="94"/>
      <c r="APL92" s="94"/>
      <c r="APM92" s="94"/>
      <c r="APN92" s="94"/>
      <c r="APO92" s="94"/>
      <c r="APP92" s="94"/>
      <c r="APQ92" s="94"/>
      <c r="APR92" s="94"/>
      <c r="APS92" s="94"/>
      <c r="APT92" s="94"/>
      <c r="APU92" s="94"/>
      <c r="APV92" s="94"/>
      <c r="APW92" s="94"/>
      <c r="APX92" s="94"/>
      <c r="APY92" s="94"/>
      <c r="APZ92" s="94"/>
      <c r="AQA92" s="94"/>
      <c r="AQB92" s="94"/>
      <c r="AQC92" s="94"/>
      <c r="AQD92" s="94"/>
      <c r="AQE92" s="94"/>
      <c r="AQF92" s="94"/>
      <c r="AQG92" s="94"/>
      <c r="AQH92" s="94"/>
      <c r="AQI92" s="94"/>
      <c r="AQJ92" s="94"/>
      <c r="AQK92" s="94"/>
      <c r="AQL92" s="94"/>
      <c r="AQM92" s="94"/>
      <c r="AQN92" s="94"/>
      <c r="AQO92" s="94"/>
      <c r="AQP92" s="94"/>
      <c r="AQQ92" s="94"/>
      <c r="AQR92" s="94"/>
      <c r="AQS92" s="94"/>
      <c r="AQT92" s="94"/>
      <c r="AQU92" s="94"/>
      <c r="AQV92" s="94"/>
      <c r="AQW92" s="94"/>
      <c r="AQX92" s="94"/>
      <c r="AQY92" s="94"/>
      <c r="AQZ92" s="94"/>
      <c r="ARA92" s="94"/>
      <c r="ARB92" s="94"/>
      <c r="ARC92" s="94"/>
      <c r="ARD92" s="94"/>
      <c r="ARE92" s="94"/>
      <c r="ARF92" s="94"/>
      <c r="ARG92" s="94"/>
      <c r="ARH92" s="94"/>
      <c r="ARI92" s="94"/>
      <c r="ARJ92" s="94"/>
      <c r="ARK92" s="94"/>
      <c r="ARL92" s="94"/>
      <c r="ARM92" s="94"/>
      <c r="ARN92" s="94"/>
      <c r="ARO92" s="94"/>
      <c r="ARP92" s="94"/>
      <c r="ARQ92" s="94"/>
      <c r="ARR92" s="94"/>
      <c r="ARS92" s="94"/>
      <c r="ART92" s="94"/>
      <c r="ARU92" s="94"/>
      <c r="ARV92" s="94"/>
      <c r="ARW92" s="94"/>
      <c r="ARX92" s="94"/>
      <c r="ARY92" s="94"/>
      <c r="ARZ92" s="94"/>
      <c r="ASA92" s="94"/>
      <c r="ASB92" s="94"/>
      <c r="ASC92" s="94"/>
      <c r="ASD92" s="94"/>
      <c r="ASE92" s="94"/>
      <c r="ASF92" s="94"/>
      <c r="ASG92" s="94"/>
      <c r="ASH92" s="94"/>
      <c r="ASI92" s="94"/>
      <c r="ASJ92" s="94"/>
      <c r="ASK92" s="94"/>
      <c r="ASL92" s="94"/>
      <c r="ASM92" s="94"/>
      <c r="ASN92" s="94"/>
      <c r="ASO92" s="94"/>
      <c r="ASP92" s="94"/>
      <c r="ASQ92" s="94"/>
      <c r="ASR92" s="94"/>
      <c r="ASS92" s="94"/>
      <c r="AST92" s="94"/>
      <c r="ASU92" s="94"/>
      <c r="ASV92" s="94"/>
      <c r="ASW92" s="94"/>
      <c r="ASX92" s="94"/>
      <c r="ASY92" s="94"/>
      <c r="ASZ92" s="94"/>
      <c r="ATA92" s="94"/>
      <c r="ATB92" s="94"/>
      <c r="ATC92" s="94"/>
      <c r="ATD92" s="94"/>
      <c r="ATE92" s="94"/>
      <c r="ATF92" s="94"/>
      <c r="ATG92" s="94"/>
      <c r="ATH92" s="94"/>
      <c r="ATI92" s="94"/>
      <c r="ATJ92" s="94"/>
      <c r="ATK92" s="94"/>
      <c r="ATL92" s="94"/>
      <c r="ATM92" s="94"/>
      <c r="ATN92" s="94"/>
      <c r="ATO92" s="94"/>
      <c r="ATP92" s="94"/>
      <c r="ATQ92" s="94"/>
      <c r="ATR92" s="94"/>
      <c r="ATS92" s="94"/>
      <c r="ATT92" s="94"/>
      <c r="ATU92" s="94"/>
      <c r="ATV92" s="94"/>
      <c r="ATW92" s="94"/>
      <c r="ATX92" s="94"/>
      <c r="ATY92" s="94"/>
      <c r="ATZ92" s="94"/>
      <c r="AUA92" s="94"/>
      <c r="AUB92" s="94"/>
      <c r="AUC92" s="94"/>
      <c r="AUD92" s="94"/>
      <c r="AUE92" s="94"/>
      <c r="AUF92" s="94"/>
      <c r="AUG92" s="94"/>
      <c r="AUH92" s="94"/>
      <c r="AUI92" s="94"/>
      <c r="AUJ92" s="94"/>
      <c r="AUK92" s="94"/>
      <c r="AUL92" s="94"/>
      <c r="AUM92" s="94"/>
      <c r="AUN92" s="94"/>
      <c r="AUO92" s="94"/>
      <c r="AUP92" s="94"/>
      <c r="AUQ92" s="94"/>
      <c r="AUR92" s="94"/>
      <c r="AUS92" s="94"/>
      <c r="AUT92" s="94"/>
      <c r="AUU92" s="94"/>
      <c r="AUV92" s="94"/>
      <c r="AUW92" s="94"/>
      <c r="AUX92" s="94"/>
      <c r="AUY92" s="94"/>
      <c r="AUZ92" s="94"/>
      <c r="AVA92" s="94"/>
      <c r="AVB92" s="94"/>
      <c r="AVC92" s="94"/>
      <c r="AVD92" s="94"/>
      <c r="AVE92" s="94"/>
      <c r="AVF92" s="94"/>
      <c r="AVG92" s="94"/>
      <c r="AVH92" s="94"/>
      <c r="AVI92" s="94"/>
      <c r="AVJ92" s="94"/>
      <c r="AVK92" s="94"/>
      <c r="AVL92" s="94"/>
      <c r="AVM92" s="94"/>
      <c r="AVN92" s="94"/>
      <c r="AVO92" s="94"/>
      <c r="AVP92" s="94"/>
      <c r="AVQ92" s="94"/>
      <c r="AVR92" s="94"/>
      <c r="AVS92" s="94"/>
      <c r="AVT92" s="94"/>
      <c r="AVU92" s="94"/>
      <c r="AVV92" s="94"/>
      <c r="AVW92" s="94"/>
      <c r="AVX92" s="94"/>
      <c r="AVY92" s="94"/>
      <c r="AVZ92" s="94"/>
      <c r="AWA92" s="94"/>
      <c r="AWB92" s="94"/>
      <c r="AWC92" s="94"/>
      <c r="AWD92" s="94"/>
      <c r="AWE92" s="94"/>
      <c r="AWF92" s="94"/>
      <c r="AWG92" s="94"/>
      <c r="AWH92" s="94"/>
      <c r="AWI92" s="94"/>
      <c r="AWJ92" s="94"/>
      <c r="AWK92" s="94"/>
      <c r="AWL92" s="94"/>
      <c r="AWM92" s="94"/>
      <c r="AWN92" s="94"/>
      <c r="AWO92" s="94"/>
      <c r="AWP92" s="94"/>
      <c r="AWQ92" s="94"/>
      <c r="AWR92" s="94"/>
      <c r="AWS92" s="94"/>
      <c r="AWT92" s="94"/>
      <c r="AWU92" s="94"/>
      <c r="AWV92" s="94"/>
      <c r="AWW92" s="94"/>
      <c r="AWX92" s="94"/>
      <c r="AWY92" s="94"/>
      <c r="AWZ92" s="94"/>
      <c r="AXA92" s="94"/>
      <c r="AXB92" s="94"/>
      <c r="AXC92" s="94"/>
      <c r="AXD92" s="94"/>
      <c r="AXE92" s="94"/>
      <c r="AXF92" s="94"/>
      <c r="AXG92" s="94"/>
      <c r="AXH92" s="94"/>
      <c r="AXI92" s="94"/>
      <c r="AXJ92" s="94"/>
      <c r="AXK92" s="94"/>
      <c r="AXL92" s="94"/>
      <c r="AXM92" s="94"/>
      <c r="AXN92" s="94"/>
      <c r="AXO92" s="94"/>
      <c r="AXP92" s="94"/>
      <c r="AXQ92" s="94"/>
      <c r="AXR92" s="94"/>
      <c r="AXS92" s="94"/>
      <c r="AXT92" s="94"/>
      <c r="AXU92" s="94"/>
      <c r="AXV92" s="94"/>
      <c r="AXW92" s="94"/>
      <c r="AXX92" s="94"/>
      <c r="AXY92" s="94"/>
      <c r="AXZ92" s="94"/>
      <c r="AYA92" s="94"/>
      <c r="AYB92" s="94"/>
      <c r="AYC92" s="94"/>
      <c r="AYD92" s="94"/>
      <c r="AYE92" s="94"/>
      <c r="AYF92" s="94"/>
      <c r="AYG92" s="94"/>
      <c r="AYH92" s="94"/>
      <c r="AYI92" s="94"/>
      <c r="AYJ92" s="94"/>
      <c r="AYK92" s="94"/>
      <c r="AYL92" s="94"/>
      <c r="AYM92" s="94"/>
      <c r="AYN92" s="94"/>
      <c r="AYO92" s="94"/>
      <c r="AYP92" s="94"/>
      <c r="AYQ92" s="94"/>
      <c r="AYR92" s="94"/>
      <c r="AYS92" s="94"/>
      <c r="AYT92" s="94"/>
      <c r="AYU92" s="94"/>
      <c r="AYV92" s="94"/>
      <c r="AYW92" s="94"/>
      <c r="AYX92" s="94"/>
      <c r="AYY92" s="94"/>
      <c r="AYZ92" s="94"/>
      <c r="AZA92" s="94"/>
      <c r="AZB92" s="94"/>
      <c r="AZC92" s="94"/>
      <c r="AZD92" s="94"/>
      <c r="AZE92" s="94"/>
      <c r="AZF92" s="94"/>
      <c r="AZG92" s="94"/>
      <c r="AZH92" s="94"/>
      <c r="AZI92" s="94"/>
      <c r="AZJ92" s="94"/>
      <c r="AZK92" s="94"/>
      <c r="AZL92" s="94"/>
      <c r="AZM92" s="94"/>
      <c r="AZN92" s="94"/>
      <c r="AZO92" s="94"/>
      <c r="AZP92" s="94"/>
      <c r="AZQ92" s="94"/>
      <c r="AZR92" s="94"/>
      <c r="AZS92" s="94"/>
      <c r="AZT92" s="94"/>
      <c r="AZU92" s="94"/>
      <c r="AZV92" s="94"/>
      <c r="AZW92" s="94"/>
      <c r="AZX92" s="94"/>
      <c r="AZY92" s="94"/>
      <c r="AZZ92" s="94"/>
      <c r="BAA92" s="94"/>
      <c r="BAB92" s="94"/>
      <c r="BAC92" s="94"/>
      <c r="BAD92" s="94"/>
      <c r="BAE92" s="94"/>
      <c r="BAF92" s="94"/>
      <c r="BAG92" s="94"/>
      <c r="BAH92" s="94"/>
      <c r="BAI92" s="94"/>
      <c r="BAJ92" s="94"/>
      <c r="BAK92" s="94"/>
      <c r="BAL92" s="94"/>
      <c r="BAM92" s="94"/>
      <c r="BAN92" s="94"/>
      <c r="BAO92" s="94"/>
      <c r="BAP92" s="94"/>
      <c r="BAQ92" s="94"/>
      <c r="BAR92" s="94"/>
      <c r="BAS92" s="94"/>
      <c r="BAT92" s="94"/>
      <c r="BAU92" s="94"/>
      <c r="BAV92" s="94"/>
      <c r="BAW92" s="94"/>
      <c r="BAX92" s="94"/>
      <c r="BAY92" s="94"/>
      <c r="BAZ92" s="94"/>
      <c r="BBA92" s="94"/>
      <c r="BBB92" s="94"/>
      <c r="BBC92" s="94"/>
      <c r="BBD92" s="94"/>
      <c r="BBE92" s="94"/>
      <c r="BBF92" s="94"/>
      <c r="BBG92" s="94"/>
      <c r="BBH92" s="94"/>
      <c r="BBI92" s="94"/>
      <c r="BBJ92" s="94"/>
      <c r="BBK92" s="94"/>
      <c r="BBL92" s="94"/>
      <c r="BBM92" s="94"/>
      <c r="BBN92" s="94"/>
      <c r="BBO92" s="94"/>
      <c r="BBP92" s="94"/>
      <c r="BBQ92" s="94"/>
      <c r="BBR92" s="94"/>
      <c r="BBS92" s="94"/>
      <c r="BBT92" s="94"/>
      <c r="BBU92" s="94"/>
      <c r="BBV92" s="94"/>
      <c r="BBW92" s="94"/>
      <c r="BBX92" s="94"/>
      <c r="BBY92" s="94"/>
      <c r="BBZ92" s="94"/>
      <c r="BCA92" s="94"/>
      <c r="BCB92" s="94"/>
      <c r="BCC92" s="94"/>
      <c r="BCD92" s="94"/>
      <c r="BCE92" s="94"/>
      <c r="BCF92" s="94"/>
      <c r="BCG92" s="94"/>
      <c r="BCH92" s="94"/>
      <c r="BCI92" s="94"/>
      <c r="BCJ92" s="94"/>
      <c r="BCK92" s="94"/>
      <c r="BCL92" s="94"/>
      <c r="BCM92" s="94"/>
      <c r="BCN92" s="94"/>
      <c r="BCO92" s="94"/>
      <c r="BCP92" s="94"/>
      <c r="BCQ92" s="94"/>
      <c r="BCR92" s="94"/>
      <c r="BCS92" s="94"/>
      <c r="BCT92" s="94"/>
      <c r="BCU92" s="94"/>
      <c r="BCV92" s="94"/>
      <c r="BCW92" s="94"/>
      <c r="BCX92" s="94"/>
      <c r="BCY92" s="94"/>
      <c r="BCZ92" s="94"/>
      <c r="BDA92" s="94"/>
      <c r="BDB92" s="94"/>
      <c r="BDC92" s="94"/>
      <c r="BDD92" s="94"/>
      <c r="BDE92" s="94"/>
      <c r="BDF92" s="94"/>
      <c r="BDG92" s="94"/>
      <c r="BDH92" s="94"/>
      <c r="BDI92" s="94"/>
      <c r="BDJ92" s="94"/>
      <c r="BDK92" s="94"/>
      <c r="BDL92" s="94"/>
      <c r="BDM92" s="94"/>
      <c r="BDN92" s="94"/>
      <c r="BDO92" s="94"/>
      <c r="BDP92" s="94"/>
      <c r="BDQ92" s="94"/>
      <c r="BDR92" s="94"/>
      <c r="BDS92" s="94"/>
      <c r="BDT92" s="94"/>
      <c r="BDU92" s="94"/>
      <c r="BDV92" s="94"/>
      <c r="BDW92" s="94"/>
      <c r="BDX92" s="94"/>
      <c r="BDY92" s="94"/>
      <c r="BDZ92" s="94"/>
      <c r="BEA92" s="94"/>
      <c r="BEB92" s="94"/>
      <c r="BEC92" s="94"/>
      <c r="BED92" s="94"/>
      <c r="BEE92" s="94"/>
      <c r="BEF92" s="94"/>
      <c r="BEG92" s="94"/>
      <c r="BEH92" s="94"/>
      <c r="BEI92" s="94"/>
      <c r="BEJ92" s="94"/>
      <c r="BEK92" s="94"/>
      <c r="BEL92" s="94"/>
      <c r="BEM92" s="94"/>
      <c r="BEN92" s="94"/>
      <c r="BEO92" s="94"/>
      <c r="BEP92" s="94"/>
      <c r="BEQ92" s="94"/>
      <c r="BER92" s="94"/>
      <c r="BES92" s="94"/>
      <c r="BET92" s="94"/>
      <c r="BEU92" s="94"/>
      <c r="BEV92" s="94"/>
      <c r="BEW92" s="94"/>
      <c r="BEX92" s="94"/>
      <c r="BEY92" s="94"/>
      <c r="BEZ92" s="94"/>
      <c r="BFA92" s="94"/>
      <c r="BFB92" s="94"/>
      <c r="BFC92" s="94"/>
      <c r="BFD92" s="94"/>
      <c r="BFE92" s="94"/>
      <c r="BFF92" s="94"/>
      <c r="BFG92" s="94"/>
      <c r="BFH92" s="94"/>
      <c r="BFI92" s="94"/>
      <c r="BFJ92" s="94"/>
      <c r="BFK92" s="94"/>
      <c r="BFL92" s="94"/>
      <c r="BFM92" s="94"/>
      <c r="BFN92" s="94"/>
      <c r="BFO92" s="94"/>
      <c r="BFP92" s="94"/>
      <c r="BFQ92" s="94"/>
      <c r="BFR92" s="94"/>
      <c r="BFS92" s="94"/>
      <c r="BFT92" s="94"/>
      <c r="BFU92" s="94"/>
      <c r="BFV92" s="94"/>
      <c r="BFW92" s="94"/>
      <c r="BFX92" s="94"/>
      <c r="BFY92" s="94"/>
      <c r="BFZ92" s="94"/>
      <c r="BGA92" s="94"/>
      <c r="BGB92" s="94"/>
      <c r="BGC92" s="94"/>
      <c r="BGD92" s="94"/>
      <c r="BGE92" s="94"/>
      <c r="BGF92" s="94"/>
      <c r="BGG92" s="94"/>
      <c r="BGH92" s="94"/>
      <c r="BGI92" s="94"/>
      <c r="BGJ92" s="94"/>
      <c r="BGK92" s="94"/>
      <c r="BGL92" s="94"/>
      <c r="BGM92" s="94"/>
      <c r="BGN92" s="94"/>
      <c r="BGO92" s="94"/>
      <c r="BGP92" s="94"/>
      <c r="BGQ92" s="94"/>
      <c r="BGR92" s="94"/>
      <c r="BGS92" s="94"/>
      <c r="BGT92" s="94"/>
      <c r="BGU92" s="94"/>
      <c r="BGV92" s="94"/>
      <c r="BGW92" s="94"/>
      <c r="BGX92" s="94"/>
      <c r="BGY92" s="94"/>
      <c r="BGZ92" s="94"/>
      <c r="BHA92" s="94"/>
      <c r="BHB92" s="94"/>
      <c r="BHC92" s="94"/>
      <c r="BHD92" s="94"/>
      <c r="BHE92" s="94"/>
      <c r="BHF92" s="94"/>
      <c r="BHG92" s="94"/>
      <c r="BHH92" s="94"/>
      <c r="BHI92" s="94"/>
      <c r="BHJ92" s="94"/>
      <c r="BHK92" s="94"/>
      <c r="BHL92" s="94"/>
      <c r="BHM92" s="94"/>
      <c r="BHN92" s="94"/>
      <c r="BHO92" s="94"/>
      <c r="BHP92" s="94"/>
      <c r="BHQ92" s="94"/>
      <c r="BHR92" s="94"/>
      <c r="BHS92" s="94"/>
      <c r="BHT92" s="94"/>
      <c r="BHU92" s="94"/>
      <c r="BHV92" s="94"/>
      <c r="BHW92" s="94"/>
      <c r="BHX92" s="94"/>
      <c r="BHY92" s="94"/>
      <c r="BHZ92" s="94"/>
      <c r="BIA92" s="94"/>
      <c r="BIB92" s="94"/>
      <c r="BIC92" s="94"/>
      <c r="BID92" s="94"/>
      <c r="BIE92" s="94"/>
      <c r="BIF92" s="94"/>
      <c r="BIG92" s="94"/>
      <c r="BIH92" s="94"/>
      <c r="BII92" s="94"/>
      <c r="BIJ92" s="94"/>
      <c r="BIK92" s="94"/>
      <c r="BIL92" s="94"/>
      <c r="BIM92" s="94"/>
      <c r="BIN92" s="94"/>
      <c r="BIO92" s="94"/>
      <c r="BIP92" s="94"/>
      <c r="BIQ92" s="94"/>
      <c r="BIR92" s="94"/>
      <c r="BIS92" s="94"/>
      <c r="BIT92" s="94"/>
      <c r="BIU92" s="94"/>
      <c r="BIV92" s="94"/>
      <c r="BIW92" s="94"/>
      <c r="BIX92" s="94"/>
      <c r="BIY92" s="94"/>
      <c r="BIZ92" s="94"/>
      <c r="BJA92" s="94"/>
      <c r="BJB92" s="94"/>
      <c r="BJC92" s="94"/>
      <c r="BJD92" s="94"/>
      <c r="BJE92" s="94"/>
      <c r="BJF92" s="94"/>
      <c r="BJG92" s="94"/>
      <c r="BJH92" s="94"/>
      <c r="BJI92" s="94"/>
      <c r="BJJ92" s="94"/>
      <c r="BJK92" s="94"/>
      <c r="BJL92" s="94"/>
      <c r="BJM92" s="94"/>
      <c r="BJN92" s="94"/>
      <c r="BJO92" s="94"/>
      <c r="BJP92" s="94"/>
      <c r="BJQ92" s="94"/>
      <c r="BJR92" s="94"/>
      <c r="BJS92" s="94"/>
      <c r="BJT92" s="94"/>
      <c r="BJU92" s="94"/>
      <c r="BJV92" s="94"/>
      <c r="BJW92" s="94"/>
      <c r="BJX92" s="94"/>
      <c r="BJY92" s="94"/>
      <c r="BJZ92" s="94"/>
      <c r="BKA92" s="94"/>
      <c r="BKB92" s="94"/>
      <c r="BKC92" s="94"/>
      <c r="BKD92" s="94"/>
      <c r="BKE92" s="94"/>
      <c r="BKF92" s="94"/>
      <c r="BKG92" s="94"/>
      <c r="BKH92" s="94"/>
      <c r="BKI92" s="94"/>
      <c r="BKJ92" s="94"/>
      <c r="BKK92" s="94"/>
      <c r="BKL92" s="94"/>
      <c r="BKM92" s="94"/>
      <c r="BKN92" s="94"/>
      <c r="BKO92" s="94"/>
      <c r="BKP92" s="94"/>
      <c r="BKQ92" s="94"/>
      <c r="BKR92" s="94"/>
      <c r="BKS92" s="94"/>
      <c r="BKT92" s="94"/>
      <c r="BKU92" s="94"/>
      <c r="BKV92" s="94"/>
      <c r="BKW92" s="94"/>
      <c r="BKX92" s="94"/>
      <c r="BKY92" s="94"/>
      <c r="BKZ92" s="94"/>
      <c r="BLA92" s="94"/>
      <c r="BLB92" s="94"/>
      <c r="BLC92" s="94"/>
      <c r="BLD92" s="94"/>
      <c r="BLE92" s="94"/>
      <c r="BLF92" s="94"/>
      <c r="BLG92" s="94"/>
      <c r="BLH92" s="94"/>
      <c r="BLI92" s="94"/>
      <c r="BLJ92" s="94"/>
      <c r="BLK92" s="94"/>
      <c r="BLL92" s="94"/>
      <c r="BLM92" s="94"/>
      <c r="BLN92" s="94"/>
      <c r="BLO92" s="94"/>
      <c r="BLP92" s="94"/>
      <c r="BLQ92" s="94"/>
      <c r="BLR92" s="94"/>
      <c r="BLS92" s="94"/>
      <c r="BLT92" s="94"/>
      <c r="BLU92" s="94"/>
      <c r="BLV92" s="94"/>
      <c r="BLW92" s="94"/>
      <c r="BLX92" s="94"/>
      <c r="BLY92" s="94"/>
      <c r="BLZ92" s="94"/>
      <c r="BMA92" s="94"/>
      <c r="BMB92" s="94"/>
      <c r="BMC92" s="94"/>
      <c r="BMD92" s="94"/>
      <c r="BME92" s="94"/>
      <c r="BMF92" s="94"/>
      <c r="BMG92" s="94"/>
      <c r="BMH92" s="94"/>
      <c r="BMI92" s="94"/>
      <c r="BMJ92" s="94"/>
      <c r="BMK92" s="94"/>
      <c r="BML92" s="94"/>
      <c r="BMM92" s="94"/>
      <c r="BMN92" s="94"/>
      <c r="BMO92" s="94"/>
      <c r="BMP92" s="94"/>
      <c r="BMQ92" s="94"/>
      <c r="BMR92" s="94"/>
      <c r="BMS92" s="94"/>
      <c r="BMT92" s="94"/>
      <c r="BMU92" s="94"/>
      <c r="BMV92" s="94"/>
      <c r="BMW92" s="94"/>
      <c r="BMX92" s="94"/>
      <c r="BMY92" s="94"/>
      <c r="BMZ92" s="94"/>
      <c r="BNA92" s="94"/>
      <c r="BNB92" s="94"/>
      <c r="BNC92" s="94"/>
      <c r="BND92" s="94"/>
      <c r="BNE92" s="94"/>
      <c r="BNF92" s="94"/>
      <c r="BNG92" s="94"/>
      <c r="BNH92" s="94"/>
      <c r="BNI92" s="94"/>
      <c r="BNJ92" s="94"/>
      <c r="BNK92" s="94"/>
      <c r="BNL92" s="94"/>
      <c r="BNM92" s="94"/>
      <c r="BNN92" s="94"/>
      <c r="BNO92" s="94"/>
      <c r="BNP92" s="94"/>
      <c r="BNQ92" s="94"/>
      <c r="BNR92" s="94"/>
      <c r="BNS92" s="94"/>
      <c r="BNT92" s="94"/>
      <c r="BNU92" s="94"/>
      <c r="BNV92" s="94"/>
      <c r="BNW92" s="94"/>
      <c r="BNX92" s="94"/>
      <c r="BNY92" s="94"/>
      <c r="BNZ92" s="94"/>
      <c r="BOA92" s="94"/>
      <c r="BOB92" s="94"/>
      <c r="BOC92" s="94"/>
      <c r="BOD92" s="94"/>
      <c r="BOE92" s="94"/>
      <c r="BOF92" s="94"/>
      <c r="BOG92" s="94"/>
      <c r="BOH92" s="94"/>
      <c r="BOI92" s="94"/>
      <c r="BOJ92" s="94"/>
      <c r="BOK92" s="94"/>
      <c r="BOL92" s="94"/>
      <c r="BOM92" s="94"/>
      <c r="BON92" s="94"/>
      <c r="BOO92" s="94"/>
      <c r="BOP92" s="94"/>
      <c r="BOQ92" s="94"/>
      <c r="BOR92" s="94"/>
      <c r="BOS92" s="94"/>
      <c r="BOT92" s="94"/>
      <c r="BOU92" s="94"/>
      <c r="BOV92" s="94"/>
      <c r="BOW92" s="94"/>
      <c r="BOX92" s="94"/>
      <c r="BOY92" s="94"/>
      <c r="BOZ92" s="94"/>
      <c r="BPA92" s="94"/>
      <c r="BPB92" s="94"/>
      <c r="BPC92" s="94"/>
      <c r="BPD92" s="94"/>
      <c r="BPE92" s="94"/>
      <c r="BPF92" s="94"/>
      <c r="BPG92" s="94"/>
      <c r="BPH92" s="94"/>
      <c r="BPI92" s="94"/>
      <c r="BPJ92" s="94"/>
      <c r="BPK92" s="94"/>
      <c r="BPL92" s="94"/>
      <c r="BPM92" s="94"/>
      <c r="BPN92" s="94"/>
      <c r="BPO92" s="94"/>
      <c r="BPP92" s="94"/>
      <c r="BPQ92" s="94"/>
      <c r="BPR92" s="94"/>
      <c r="BPS92" s="94"/>
      <c r="BPT92" s="94"/>
      <c r="BPU92" s="94"/>
      <c r="BPV92" s="94"/>
      <c r="BPW92" s="94"/>
      <c r="BPX92" s="94"/>
      <c r="BPY92" s="94"/>
      <c r="BPZ92" s="94"/>
      <c r="BQA92" s="94"/>
      <c r="BQB92" s="94"/>
      <c r="BQC92" s="94"/>
      <c r="BQD92" s="94"/>
      <c r="BQE92" s="94"/>
      <c r="BQF92" s="94"/>
      <c r="BQG92" s="94"/>
      <c r="BQH92" s="94"/>
      <c r="BQI92" s="94"/>
      <c r="BQJ92" s="94"/>
      <c r="BQK92" s="94"/>
      <c r="BQL92" s="94"/>
      <c r="BQM92" s="94"/>
      <c r="BQN92" s="94"/>
      <c r="BQO92" s="94"/>
      <c r="BQP92" s="94"/>
      <c r="BQQ92" s="94"/>
      <c r="BQR92" s="94"/>
      <c r="BQS92" s="94"/>
      <c r="BQT92" s="94"/>
      <c r="BQU92" s="94"/>
      <c r="BQV92" s="94"/>
      <c r="BQW92" s="94"/>
      <c r="BQX92" s="94"/>
      <c r="BQY92" s="94"/>
      <c r="BQZ92" s="94"/>
      <c r="BRA92" s="94"/>
      <c r="BRB92" s="94"/>
      <c r="BRC92" s="94"/>
      <c r="BRD92" s="94"/>
      <c r="BRE92" s="94"/>
      <c r="BRF92" s="94"/>
      <c r="BRG92" s="94"/>
      <c r="BRH92" s="94"/>
      <c r="BRI92" s="94"/>
      <c r="BRJ92" s="94"/>
      <c r="BRK92" s="94"/>
      <c r="BRL92" s="94"/>
      <c r="BRM92" s="94"/>
      <c r="BRN92" s="94"/>
      <c r="BRO92" s="94"/>
      <c r="BRP92" s="94"/>
      <c r="BRQ92" s="94"/>
      <c r="BRR92" s="94"/>
      <c r="BRS92" s="94"/>
      <c r="BRT92" s="94"/>
      <c r="BRU92" s="94"/>
      <c r="BRV92" s="94"/>
      <c r="BRW92" s="94"/>
      <c r="BRX92" s="94"/>
      <c r="BRY92" s="94"/>
      <c r="BRZ92" s="94"/>
      <c r="BSA92" s="94"/>
      <c r="BSB92" s="94"/>
      <c r="BSC92" s="94"/>
      <c r="BSD92" s="94"/>
      <c r="BSE92" s="94"/>
      <c r="BSF92" s="94"/>
      <c r="BSG92" s="94"/>
      <c r="BSH92" s="94"/>
      <c r="BSI92" s="94"/>
      <c r="BSJ92" s="94"/>
      <c r="BSK92" s="94"/>
      <c r="BSL92" s="94"/>
      <c r="BSM92" s="94"/>
      <c r="BSN92" s="94"/>
      <c r="BSO92" s="94"/>
      <c r="BSP92" s="94"/>
      <c r="BSQ92" s="94"/>
      <c r="BSR92" s="94"/>
      <c r="BSS92" s="94"/>
      <c r="BST92" s="94"/>
      <c r="BSU92" s="94"/>
      <c r="BSV92" s="94"/>
      <c r="BSW92" s="94"/>
      <c r="BSX92" s="94"/>
      <c r="BSY92" s="94"/>
      <c r="BSZ92" s="94"/>
      <c r="BTA92" s="94"/>
      <c r="BTB92" s="94"/>
      <c r="BTC92" s="94"/>
      <c r="BTD92" s="94"/>
      <c r="BTE92" s="94"/>
      <c r="BTF92" s="94"/>
      <c r="BTG92" s="94"/>
      <c r="BTH92" s="94"/>
      <c r="BTI92" s="94"/>
      <c r="BTJ92" s="94"/>
      <c r="BTK92" s="94"/>
      <c r="BTL92" s="94"/>
      <c r="BTM92" s="94"/>
      <c r="BTN92" s="94"/>
      <c r="BTO92" s="94"/>
      <c r="BTP92" s="94"/>
      <c r="BTQ92" s="94"/>
      <c r="BTR92" s="94"/>
      <c r="BTS92" s="94"/>
      <c r="BTT92" s="94"/>
      <c r="BTU92" s="94"/>
      <c r="BTV92" s="94"/>
      <c r="BTW92" s="94"/>
      <c r="BTX92" s="94"/>
      <c r="BTY92" s="94"/>
      <c r="BTZ92" s="94"/>
      <c r="BUA92" s="94"/>
      <c r="BUB92" s="94"/>
      <c r="BUC92" s="94"/>
      <c r="BUD92" s="94"/>
      <c r="BUE92" s="94"/>
      <c r="BUF92" s="94"/>
      <c r="BUG92" s="94"/>
      <c r="BUH92" s="94"/>
      <c r="BUI92" s="94"/>
      <c r="BUJ92" s="94"/>
      <c r="BUK92" s="94"/>
      <c r="BUL92" s="94"/>
      <c r="BUM92" s="94"/>
      <c r="BUN92" s="94"/>
      <c r="BUO92" s="94"/>
      <c r="BUP92" s="94"/>
      <c r="BUQ92" s="94"/>
      <c r="BUR92" s="94"/>
      <c r="BUS92" s="94"/>
      <c r="BUT92" s="94"/>
      <c r="BUU92" s="94"/>
      <c r="BUV92" s="94"/>
      <c r="BUW92" s="94"/>
      <c r="BUX92" s="94"/>
      <c r="BUY92" s="94"/>
      <c r="BUZ92" s="94"/>
      <c r="BVA92" s="94"/>
      <c r="BVB92" s="94"/>
      <c r="BVC92" s="94"/>
      <c r="BVD92" s="94"/>
      <c r="BVE92" s="94"/>
      <c r="BVF92" s="94"/>
      <c r="BVG92" s="94"/>
      <c r="BVH92" s="94"/>
      <c r="BVI92" s="94"/>
      <c r="BVJ92" s="94"/>
      <c r="BVK92" s="94"/>
      <c r="BVL92" s="94"/>
      <c r="BVM92" s="94"/>
      <c r="BVN92" s="94"/>
      <c r="BVO92" s="94"/>
      <c r="BVP92" s="94"/>
      <c r="BVQ92" s="94"/>
      <c r="BVR92" s="94"/>
      <c r="BVS92" s="94"/>
      <c r="BVT92" s="94"/>
      <c r="BVU92" s="94"/>
      <c r="BVV92" s="94"/>
      <c r="BVW92" s="94"/>
      <c r="BVX92" s="94"/>
      <c r="BVY92" s="94"/>
      <c r="BVZ92" s="94"/>
      <c r="BWA92" s="94"/>
      <c r="BWB92" s="94"/>
      <c r="BWC92" s="94"/>
      <c r="BWD92" s="94"/>
      <c r="BWE92" s="94"/>
      <c r="BWF92" s="94"/>
      <c r="BWG92" s="94"/>
      <c r="BWH92" s="94"/>
      <c r="BWI92" s="94"/>
      <c r="BWJ92" s="94"/>
      <c r="BWK92" s="94"/>
      <c r="BWL92" s="94"/>
      <c r="BWM92" s="94"/>
      <c r="BWN92" s="94"/>
      <c r="BWO92" s="94"/>
      <c r="BWP92" s="94"/>
      <c r="BWQ92" s="94"/>
      <c r="BWR92" s="94"/>
      <c r="BWS92" s="94"/>
      <c r="BWT92" s="94"/>
      <c r="BWU92" s="94"/>
      <c r="BWV92" s="94"/>
      <c r="BWW92" s="94"/>
      <c r="BWX92" s="94"/>
      <c r="BWY92" s="94"/>
      <c r="BWZ92" s="94"/>
      <c r="BXA92" s="94"/>
      <c r="BXB92" s="94"/>
      <c r="BXC92" s="94"/>
      <c r="BXD92" s="94"/>
      <c r="BXE92" s="94"/>
      <c r="BXF92" s="94"/>
      <c r="BXG92" s="94"/>
      <c r="BXH92" s="94"/>
      <c r="BXI92" s="94"/>
      <c r="BXJ92" s="94"/>
      <c r="BXK92" s="94"/>
      <c r="BXL92" s="94"/>
      <c r="BXM92" s="94"/>
      <c r="BXN92" s="94"/>
      <c r="BXO92" s="94"/>
      <c r="BXP92" s="94"/>
      <c r="BXQ92" s="94"/>
      <c r="BXR92" s="94"/>
      <c r="BXS92" s="94"/>
      <c r="BXT92" s="94"/>
      <c r="BXU92" s="94"/>
      <c r="BXV92" s="94"/>
      <c r="BXW92" s="94"/>
      <c r="BXX92" s="94"/>
      <c r="BXY92" s="94"/>
      <c r="BXZ92" s="94"/>
      <c r="BYA92" s="94"/>
      <c r="BYB92" s="94"/>
      <c r="BYC92" s="94"/>
      <c r="BYD92" s="94"/>
      <c r="BYE92" s="94"/>
      <c r="BYF92" s="94"/>
      <c r="BYG92" s="94"/>
      <c r="BYH92" s="94"/>
      <c r="BYI92" s="94"/>
      <c r="BYJ92" s="94"/>
      <c r="BYK92" s="94"/>
      <c r="BYL92" s="94"/>
      <c r="BYM92" s="94"/>
      <c r="BYN92" s="94"/>
      <c r="BYO92" s="94"/>
      <c r="BYP92" s="94"/>
      <c r="BYQ92" s="94"/>
      <c r="BYR92" s="94"/>
      <c r="BYS92" s="94"/>
      <c r="BYT92" s="94"/>
      <c r="BYU92" s="94"/>
      <c r="BYV92" s="94"/>
      <c r="BYW92" s="94"/>
      <c r="BYX92" s="94"/>
      <c r="BYY92" s="94"/>
      <c r="BYZ92" s="94"/>
      <c r="BZA92" s="94"/>
      <c r="BZB92" s="94"/>
      <c r="BZC92" s="94"/>
      <c r="BZD92" s="94"/>
      <c r="BZE92" s="94"/>
      <c r="BZF92" s="94"/>
      <c r="BZG92" s="94"/>
      <c r="BZH92" s="94"/>
      <c r="BZI92" s="94"/>
      <c r="BZJ92" s="94"/>
      <c r="BZK92" s="94"/>
      <c r="BZL92" s="94"/>
      <c r="BZM92" s="94"/>
      <c r="BZN92" s="94"/>
      <c r="BZO92" s="94"/>
      <c r="BZP92" s="94"/>
      <c r="BZQ92" s="94"/>
      <c r="BZR92" s="94"/>
      <c r="BZS92" s="94"/>
      <c r="BZT92" s="94"/>
      <c r="BZU92" s="94"/>
      <c r="BZV92" s="94"/>
      <c r="BZW92" s="94"/>
      <c r="BZX92" s="94"/>
      <c r="BZY92" s="94"/>
      <c r="BZZ92" s="94"/>
      <c r="CAA92" s="94"/>
      <c r="CAB92" s="94"/>
      <c r="CAC92" s="94"/>
      <c r="CAD92" s="94"/>
      <c r="CAE92" s="94"/>
      <c r="CAF92" s="94"/>
      <c r="CAG92" s="94"/>
      <c r="CAH92" s="94"/>
      <c r="CAI92" s="94"/>
      <c r="CAJ92" s="94"/>
      <c r="CAK92" s="94"/>
      <c r="CAL92" s="94"/>
      <c r="CAM92" s="94"/>
      <c r="CAN92" s="94"/>
      <c r="CAO92" s="94"/>
      <c r="CAP92" s="94"/>
      <c r="CAQ92" s="94"/>
      <c r="CAR92" s="94"/>
      <c r="CAS92" s="94"/>
      <c r="CAT92" s="94"/>
      <c r="CAU92" s="94"/>
      <c r="CAV92" s="94"/>
      <c r="CAW92" s="94"/>
      <c r="CAX92" s="94"/>
      <c r="CAY92" s="94"/>
      <c r="CAZ92" s="94"/>
      <c r="CBA92" s="94"/>
      <c r="CBB92" s="94"/>
      <c r="CBC92" s="94"/>
      <c r="CBD92" s="94"/>
      <c r="CBE92" s="94"/>
      <c r="CBF92" s="94"/>
      <c r="CBG92" s="94"/>
      <c r="CBH92" s="94"/>
      <c r="CBI92" s="94"/>
      <c r="CBJ92" s="94"/>
      <c r="CBK92" s="94"/>
      <c r="CBL92" s="94"/>
      <c r="CBM92" s="94"/>
      <c r="CBN92" s="94"/>
      <c r="CBO92" s="94"/>
      <c r="CBP92" s="94"/>
      <c r="CBQ92" s="94"/>
      <c r="CBR92" s="94"/>
      <c r="CBS92" s="94"/>
      <c r="CBT92" s="94"/>
      <c r="CBU92" s="94"/>
      <c r="CBV92" s="94"/>
      <c r="CBW92" s="94"/>
      <c r="CBX92" s="94"/>
      <c r="CBY92" s="94"/>
      <c r="CBZ92" s="94"/>
      <c r="CCA92" s="94"/>
      <c r="CCB92" s="94"/>
      <c r="CCC92" s="94"/>
      <c r="CCD92" s="94"/>
      <c r="CCE92" s="94"/>
      <c r="CCF92" s="94"/>
      <c r="CCG92" s="94"/>
      <c r="CCH92" s="94"/>
      <c r="CCI92" s="94"/>
      <c r="CCJ92" s="94"/>
      <c r="CCK92" s="94"/>
      <c r="CCL92" s="94"/>
      <c r="CCM92" s="94"/>
      <c r="CCN92" s="94"/>
      <c r="CCO92" s="94"/>
      <c r="CCP92" s="94"/>
      <c r="CCQ92" s="94"/>
      <c r="CCR92" s="94"/>
      <c r="CCS92" s="94"/>
      <c r="CCT92" s="94"/>
      <c r="CCU92" s="94"/>
      <c r="CCV92" s="94"/>
      <c r="CCW92" s="94"/>
      <c r="CCX92" s="94"/>
      <c r="CCY92" s="94"/>
      <c r="CCZ92" s="94"/>
      <c r="CDA92" s="94"/>
      <c r="CDB92" s="94"/>
      <c r="CDC92" s="94"/>
      <c r="CDD92" s="94"/>
      <c r="CDE92" s="94"/>
      <c r="CDF92" s="94"/>
      <c r="CDG92" s="94"/>
      <c r="CDH92" s="94"/>
      <c r="CDI92" s="94"/>
      <c r="CDJ92" s="94"/>
      <c r="CDK92" s="94"/>
      <c r="CDL92" s="94"/>
      <c r="CDM92" s="94"/>
      <c r="CDN92" s="94"/>
      <c r="CDO92" s="94"/>
      <c r="CDP92" s="94"/>
      <c r="CDQ92" s="94"/>
      <c r="CDR92" s="94"/>
      <c r="CDS92" s="94"/>
      <c r="CDT92" s="94"/>
      <c r="CDU92" s="94"/>
      <c r="CDV92" s="94"/>
      <c r="CDW92" s="94"/>
      <c r="CDX92" s="94"/>
      <c r="CDY92" s="94"/>
      <c r="CDZ92" s="94"/>
      <c r="CEA92" s="94"/>
      <c r="CEB92" s="94"/>
      <c r="CEC92" s="94"/>
      <c r="CED92" s="94"/>
      <c r="CEE92" s="94"/>
      <c r="CEF92" s="94"/>
      <c r="CEG92" s="94"/>
      <c r="CEH92" s="94"/>
      <c r="CEI92" s="94"/>
      <c r="CEJ92" s="94"/>
      <c r="CEK92" s="94"/>
      <c r="CEL92" s="94"/>
      <c r="CEM92" s="94"/>
      <c r="CEN92" s="94"/>
      <c r="CEO92" s="94"/>
      <c r="CEP92" s="94"/>
      <c r="CEQ92" s="94"/>
      <c r="CER92" s="94"/>
      <c r="CES92" s="94"/>
      <c r="CET92" s="94"/>
      <c r="CEU92" s="94"/>
      <c r="CEV92" s="94"/>
      <c r="CEW92" s="94"/>
      <c r="CEX92" s="94"/>
      <c r="CEY92" s="94"/>
      <c r="CEZ92" s="94"/>
      <c r="CFA92" s="94"/>
      <c r="CFB92" s="94"/>
      <c r="CFC92" s="94"/>
      <c r="CFD92" s="94"/>
      <c r="CFE92" s="94"/>
      <c r="CFF92" s="94"/>
      <c r="CFG92" s="94"/>
      <c r="CFH92" s="94"/>
      <c r="CFI92" s="94"/>
      <c r="CFJ92" s="94"/>
      <c r="CFK92" s="94"/>
      <c r="CFL92" s="94"/>
      <c r="CFM92" s="94"/>
      <c r="CFN92" s="94"/>
      <c r="CFO92" s="94"/>
      <c r="CFP92" s="94"/>
      <c r="CFQ92" s="94"/>
      <c r="CFR92" s="94"/>
      <c r="CFS92" s="94"/>
      <c r="CFT92" s="94"/>
      <c r="CFU92" s="94"/>
      <c r="CFV92" s="94"/>
      <c r="CFW92" s="94"/>
      <c r="CFX92" s="94"/>
      <c r="CFY92" s="94"/>
      <c r="CFZ92" s="94"/>
      <c r="CGA92" s="94"/>
      <c r="CGB92" s="94"/>
      <c r="CGC92" s="94"/>
      <c r="CGD92" s="94"/>
      <c r="CGE92" s="94"/>
      <c r="CGF92" s="94"/>
      <c r="CGG92" s="94"/>
      <c r="CGH92" s="94"/>
      <c r="CGI92" s="94"/>
      <c r="CGJ92" s="94"/>
      <c r="CGK92" s="94"/>
      <c r="CGL92" s="94"/>
      <c r="CGM92" s="94"/>
      <c r="CGN92" s="94"/>
      <c r="CGO92" s="94"/>
      <c r="CGP92" s="94"/>
      <c r="CGQ92" s="94"/>
      <c r="CGR92" s="94"/>
      <c r="CGS92" s="94"/>
      <c r="CGT92" s="94"/>
      <c r="CGU92" s="94"/>
      <c r="CGV92" s="94"/>
      <c r="CGW92" s="94"/>
      <c r="CGX92" s="94"/>
      <c r="CGY92" s="94"/>
      <c r="CGZ92" s="94"/>
      <c r="CHA92" s="94"/>
      <c r="CHB92" s="94"/>
      <c r="CHC92" s="94"/>
      <c r="CHD92" s="94"/>
      <c r="CHE92" s="94"/>
      <c r="CHF92" s="94"/>
      <c r="CHG92" s="94"/>
      <c r="CHH92" s="94"/>
      <c r="CHI92" s="94"/>
      <c r="CHJ92" s="94"/>
      <c r="CHK92" s="94"/>
      <c r="CHL92" s="94"/>
      <c r="CHM92" s="94"/>
      <c r="CHN92" s="94"/>
      <c r="CHO92" s="94"/>
      <c r="CHP92" s="94"/>
      <c r="CHQ92" s="94"/>
      <c r="CHR92" s="94"/>
      <c r="CHS92" s="94"/>
      <c r="CHT92" s="94"/>
      <c r="CHU92" s="94"/>
      <c r="CHV92" s="94"/>
      <c r="CHW92" s="94"/>
      <c r="CHX92" s="94"/>
      <c r="CHY92" s="94"/>
      <c r="CHZ92" s="94"/>
      <c r="CIA92" s="94"/>
      <c r="CIB92" s="94"/>
      <c r="CIC92" s="94"/>
      <c r="CID92" s="94"/>
      <c r="CIE92" s="94"/>
      <c r="CIF92" s="94"/>
      <c r="CIG92" s="94"/>
      <c r="CIH92" s="94"/>
      <c r="CII92" s="94"/>
      <c r="CIJ92" s="94"/>
      <c r="CIK92" s="94"/>
      <c r="CIL92" s="94"/>
      <c r="CIM92" s="94"/>
      <c r="CIN92" s="94"/>
      <c r="CIO92" s="94"/>
      <c r="CIP92" s="94"/>
      <c r="CIQ92" s="94"/>
      <c r="CIR92" s="94"/>
      <c r="CIS92" s="94"/>
      <c r="CIT92" s="94"/>
      <c r="CIU92" s="94"/>
      <c r="CIV92" s="94"/>
      <c r="CIW92" s="94"/>
      <c r="CIX92" s="94"/>
      <c r="CIY92" s="94"/>
      <c r="CIZ92" s="94"/>
      <c r="CJA92" s="94"/>
      <c r="CJB92" s="94"/>
      <c r="CJC92" s="94"/>
      <c r="CJD92" s="94"/>
      <c r="CJE92" s="94"/>
      <c r="CJF92" s="94"/>
      <c r="CJG92" s="94"/>
      <c r="CJH92" s="94"/>
      <c r="CJI92" s="94"/>
      <c r="CJJ92" s="94"/>
      <c r="CJK92" s="94"/>
      <c r="CJL92" s="94"/>
      <c r="CJM92" s="94"/>
      <c r="CJN92" s="94"/>
      <c r="CJO92" s="94"/>
      <c r="CJP92" s="94"/>
      <c r="CJQ92" s="94"/>
      <c r="CJR92" s="94"/>
      <c r="CJS92" s="94"/>
      <c r="CJT92" s="94"/>
      <c r="CJU92" s="94"/>
      <c r="CJV92" s="94"/>
      <c r="CJW92" s="94"/>
      <c r="CJX92" s="94"/>
      <c r="CJY92" s="94"/>
      <c r="CJZ92" s="94"/>
      <c r="CKA92" s="94"/>
      <c r="CKB92" s="94"/>
      <c r="CKC92" s="94"/>
      <c r="CKD92" s="94"/>
      <c r="CKE92" s="94"/>
      <c r="CKF92" s="94"/>
      <c r="CKG92" s="94"/>
      <c r="CKH92" s="94"/>
      <c r="CKI92" s="94"/>
      <c r="CKJ92" s="94"/>
      <c r="CKK92" s="94"/>
      <c r="CKL92" s="94"/>
      <c r="CKM92" s="94"/>
      <c r="CKN92" s="94"/>
      <c r="CKO92" s="94"/>
      <c r="CKP92" s="94"/>
      <c r="CKQ92" s="94"/>
      <c r="CKR92" s="94"/>
      <c r="CKS92" s="94"/>
      <c r="CKT92" s="94"/>
      <c r="CKU92" s="94"/>
      <c r="CKV92" s="94"/>
      <c r="CKW92" s="94"/>
      <c r="CKX92" s="94"/>
      <c r="CKY92" s="94"/>
      <c r="CKZ92" s="94"/>
      <c r="CLA92" s="94"/>
      <c r="CLB92" s="94"/>
      <c r="CLC92" s="94"/>
      <c r="CLD92" s="94"/>
      <c r="CLE92" s="94"/>
      <c r="CLF92" s="94"/>
      <c r="CLG92" s="94"/>
      <c r="CLH92" s="94"/>
      <c r="CLI92" s="94"/>
      <c r="CLJ92" s="94"/>
      <c r="CLK92" s="94"/>
      <c r="CLL92" s="94"/>
      <c r="CLM92" s="94"/>
      <c r="CLN92" s="94"/>
      <c r="CLO92" s="94"/>
      <c r="CLP92" s="94"/>
      <c r="CLQ92" s="94"/>
      <c r="CLR92" s="94"/>
      <c r="CLS92" s="94"/>
      <c r="CLT92" s="94"/>
      <c r="CLU92" s="94"/>
      <c r="CLV92" s="94"/>
      <c r="CLW92" s="94"/>
      <c r="CLX92" s="94"/>
      <c r="CLY92" s="94"/>
      <c r="CLZ92" s="94"/>
      <c r="CMA92" s="94"/>
      <c r="CMB92" s="94"/>
      <c r="CMC92" s="94"/>
      <c r="CMD92" s="94"/>
      <c r="CME92" s="94"/>
      <c r="CMF92" s="94"/>
      <c r="CMG92" s="94"/>
      <c r="CMH92" s="94"/>
      <c r="CMI92" s="94"/>
      <c r="CMJ92" s="94"/>
      <c r="CMK92" s="94"/>
      <c r="CML92" s="94"/>
      <c r="CMM92" s="94"/>
      <c r="CMN92" s="94"/>
      <c r="CMO92" s="94"/>
      <c r="CMP92" s="94"/>
      <c r="CMQ92" s="94"/>
      <c r="CMR92" s="94"/>
      <c r="CMS92" s="94"/>
      <c r="CMT92" s="94"/>
      <c r="CMU92" s="94"/>
      <c r="CMV92" s="94"/>
      <c r="CMW92" s="94"/>
      <c r="CMX92" s="94"/>
      <c r="CMY92" s="94"/>
      <c r="CMZ92" s="94"/>
      <c r="CNA92" s="94"/>
      <c r="CNB92" s="94"/>
      <c r="CNC92" s="94"/>
      <c r="CND92" s="94"/>
      <c r="CNE92" s="94"/>
      <c r="CNF92" s="94"/>
      <c r="CNG92" s="94"/>
      <c r="CNH92" s="94"/>
      <c r="CNI92" s="94"/>
      <c r="CNJ92" s="94"/>
      <c r="CNK92" s="94"/>
      <c r="CNL92" s="94"/>
      <c r="CNM92" s="94"/>
      <c r="CNN92" s="94"/>
      <c r="CNO92" s="94"/>
      <c r="CNP92" s="94"/>
      <c r="CNQ92" s="94"/>
      <c r="CNR92" s="94"/>
      <c r="CNS92" s="94"/>
      <c r="CNT92" s="94"/>
      <c r="CNU92" s="94"/>
      <c r="CNV92" s="94"/>
      <c r="CNW92" s="94"/>
      <c r="CNX92" s="94"/>
      <c r="CNY92" s="94"/>
      <c r="CNZ92" s="94"/>
      <c r="COA92" s="94"/>
      <c r="COB92" s="94"/>
      <c r="COC92" s="94"/>
      <c r="COD92" s="94"/>
      <c r="COE92" s="94"/>
      <c r="COF92" s="94"/>
      <c r="COG92" s="94"/>
      <c r="COH92" s="94"/>
      <c r="COI92" s="94"/>
      <c r="COJ92" s="94"/>
      <c r="COK92" s="94"/>
      <c r="COL92" s="94"/>
      <c r="COM92" s="94"/>
      <c r="CON92" s="94"/>
      <c r="COO92" s="94"/>
      <c r="COP92" s="94"/>
      <c r="COQ92" s="94"/>
      <c r="COR92" s="94"/>
      <c r="COS92" s="94"/>
      <c r="COT92" s="94"/>
      <c r="COU92" s="94"/>
      <c r="COV92" s="94"/>
      <c r="COW92" s="94"/>
      <c r="COX92" s="94"/>
      <c r="COY92" s="94"/>
      <c r="COZ92" s="94"/>
      <c r="CPA92" s="94"/>
      <c r="CPB92" s="94"/>
      <c r="CPC92" s="94"/>
      <c r="CPD92" s="94"/>
      <c r="CPE92" s="94"/>
      <c r="CPF92" s="94"/>
      <c r="CPG92" s="94"/>
      <c r="CPH92" s="94"/>
      <c r="CPI92" s="94"/>
      <c r="CPJ92" s="94"/>
      <c r="CPK92" s="94"/>
      <c r="CPL92" s="94"/>
      <c r="CPM92" s="94"/>
      <c r="CPN92" s="94"/>
      <c r="CPO92" s="94"/>
      <c r="CPP92" s="94"/>
      <c r="CPQ92" s="94"/>
      <c r="CPR92" s="94"/>
      <c r="CPS92" s="94"/>
      <c r="CPT92" s="94"/>
      <c r="CPU92" s="94"/>
      <c r="CPV92" s="94"/>
      <c r="CPW92" s="94"/>
      <c r="CPX92" s="94"/>
      <c r="CPY92" s="94"/>
      <c r="CPZ92" s="94"/>
      <c r="CQA92" s="94"/>
      <c r="CQB92" s="94"/>
      <c r="CQC92" s="94"/>
      <c r="CQD92" s="94"/>
      <c r="CQE92" s="94"/>
      <c r="CQF92" s="94"/>
      <c r="CQG92" s="94"/>
      <c r="CQH92" s="94"/>
      <c r="CQI92" s="94"/>
      <c r="CQJ92" s="94"/>
      <c r="CQK92" s="94"/>
      <c r="CQL92" s="94"/>
      <c r="CQM92" s="94"/>
      <c r="CQN92" s="94"/>
      <c r="CQO92" s="94"/>
      <c r="CQP92" s="94"/>
      <c r="CQQ92" s="94"/>
      <c r="CQR92" s="94"/>
      <c r="CQS92" s="94"/>
      <c r="CQT92" s="94"/>
      <c r="CQU92" s="94"/>
      <c r="CQV92" s="94"/>
      <c r="CQW92" s="94"/>
      <c r="CQX92" s="94"/>
      <c r="CQY92" s="94"/>
      <c r="CQZ92" s="94"/>
      <c r="CRA92" s="94"/>
      <c r="CRB92" s="94"/>
      <c r="CRC92" s="94"/>
      <c r="CRD92" s="94"/>
      <c r="CRE92" s="94"/>
      <c r="CRF92" s="94"/>
      <c r="CRG92" s="94"/>
      <c r="CRH92" s="94"/>
      <c r="CRI92" s="94"/>
      <c r="CRJ92" s="94"/>
      <c r="CRK92" s="94"/>
      <c r="CRL92" s="94"/>
      <c r="CRM92" s="94"/>
      <c r="CRN92" s="94"/>
      <c r="CRO92" s="94"/>
      <c r="CRP92" s="94"/>
      <c r="CRQ92" s="94"/>
      <c r="CRR92" s="94"/>
      <c r="CRS92" s="94"/>
      <c r="CRT92" s="94"/>
      <c r="CRU92" s="94"/>
      <c r="CRV92" s="94"/>
      <c r="CRW92" s="94"/>
      <c r="CRX92" s="94"/>
      <c r="CRY92" s="94"/>
      <c r="CRZ92" s="94"/>
      <c r="CSA92" s="94"/>
      <c r="CSB92" s="94"/>
      <c r="CSC92" s="94"/>
      <c r="CSD92" s="94"/>
      <c r="CSE92" s="94"/>
      <c r="CSF92" s="94"/>
      <c r="CSG92" s="94"/>
      <c r="CSH92" s="94"/>
      <c r="CSI92" s="94"/>
      <c r="CSJ92" s="94"/>
      <c r="CSK92" s="94"/>
      <c r="CSL92" s="94"/>
      <c r="CSM92" s="94"/>
      <c r="CSN92" s="94"/>
      <c r="CSO92" s="94"/>
      <c r="CSP92" s="94"/>
      <c r="CSQ92" s="94"/>
      <c r="CSR92" s="94"/>
      <c r="CSS92" s="94"/>
      <c r="CST92" s="94"/>
      <c r="CSU92" s="94"/>
      <c r="CSV92" s="94"/>
      <c r="CSW92" s="94"/>
      <c r="CSX92" s="94"/>
      <c r="CSY92" s="94"/>
      <c r="CSZ92" s="94"/>
      <c r="CTA92" s="94"/>
      <c r="CTB92" s="94"/>
      <c r="CTC92" s="94"/>
      <c r="CTD92" s="94"/>
      <c r="CTE92" s="94"/>
      <c r="CTF92" s="94"/>
      <c r="CTG92" s="94"/>
      <c r="CTH92" s="94"/>
      <c r="CTI92" s="94"/>
      <c r="CTJ92" s="94"/>
      <c r="CTK92" s="94"/>
      <c r="CTL92" s="94"/>
      <c r="CTM92" s="94"/>
      <c r="CTN92" s="94"/>
      <c r="CTO92" s="94"/>
      <c r="CTP92" s="94"/>
      <c r="CTQ92" s="94"/>
      <c r="CTR92" s="94"/>
      <c r="CTS92" s="94"/>
      <c r="CTT92" s="94"/>
      <c r="CTU92" s="94"/>
      <c r="CTV92" s="94"/>
      <c r="CTW92" s="94"/>
      <c r="CTX92" s="94"/>
      <c r="CTY92" s="94"/>
      <c r="CTZ92" s="94"/>
      <c r="CUA92" s="94"/>
      <c r="CUB92" s="94"/>
      <c r="CUC92" s="94"/>
      <c r="CUD92" s="94"/>
      <c r="CUE92" s="94"/>
      <c r="CUF92" s="94"/>
      <c r="CUG92" s="94"/>
      <c r="CUH92" s="94"/>
      <c r="CUI92" s="94"/>
      <c r="CUJ92" s="94"/>
      <c r="CUK92" s="94"/>
      <c r="CUL92" s="94"/>
      <c r="CUM92" s="94"/>
      <c r="CUN92" s="94"/>
      <c r="CUO92" s="94"/>
      <c r="CUP92" s="94"/>
      <c r="CUQ92" s="94"/>
      <c r="CUR92" s="94"/>
      <c r="CUS92" s="94"/>
      <c r="CUT92" s="94"/>
      <c r="CUU92" s="94"/>
      <c r="CUV92" s="94"/>
      <c r="CUW92" s="94"/>
      <c r="CUX92" s="94"/>
      <c r="CUY92" s="94"/>
      <c r="CUZ92" s="94"/>
      <c r="CVA92" s="94"/>
      <c r="CVB92" s="94"/>
      <c r="CVC92" s="94"/>
      <c r="CVD92" s="94"/>
      <c r="CVE92" s="94"/>
      <c r="CVF92" s="94"/>
      <c r="CVG92" s="94"/>
      <c r="CVH92" s="94"/>
      <c r="CVI92" s="94"/>
      <c r="CVJ92" s="94"/>
      <c r="CVK92" s="94"/>
      <c r="CVL92" s="94"/>
      <c r="CVM92" s="94"/>
      <c r="CVN92" s="94"/>
      <c r="CVO92" s="94"/>
      <c r="CVP92" s="94"/>
      <c r="CVQ92" s="94"/>
      <c r="CVR92" s="94"/>
      <c r="CVS92" s="94"/>
      <c r="CVT92" s="94"/>
      <c r="CVU92" s="94"/>
      <c r="CVV92" s="94"/>
      <c r="CVW92" s="94"/>
      <c r="CVX92" s="94"/>
      <c r="CVY92" s="94"/>
      <c r="CVZ92" s="94"/>
      <c r="CWA92" s="94"/>
      <c r="CWB92" s="94"/>
      <c r="CWC92" s="94"/>
      <c r="CWD92" s="94"/>
      <c r="CWE92" s="94"/>
      <c r="CWF92" s="94"/>
      <c r="CWG92" s="94"/>
      <c r="CWH92" s="94"/>
      <c r="CWI92" s="94"/>
      <c r="CWJ92" s="94"/>
      <c r="CWK92" s="94"/>
      <c r="CWL92" s="94"/>
      <c r="CWM92" s="94"/>
      <c r="CWN92" s="94"/>
      <c r="CWO92" s="94"/>
      <c r="CWP92" s="94"/>
      <c r="CWQ92" s="94"/>
      <c r="CWR92" s="94"/>
      <c r="CWS92" s="94"/>
      <c r="CWT92" s="94"/>
      <c r="CWU92" s="94"/>
      <c r="CWV92" s="94"/>
      <c r="CWW92" s="94"/>
      <c r="CWX92" s="94"/>
      <c r="CWY92" s="94"/>
      <c r="CWZ92" s="94"/>
      <c r="CXA92" s="94"/>
      <c r="CXB92" s="94"/>
      <c r="CXC92" s="94"/>
      <c r="CXD92" s="94"/>
      <c r="CXE92" s="94"/>
      <c r="CXF92" s="94"/>
      <c r="CXG92" s="94"/>
      <c r="CXH92" s="94"/>
      <c r="CXI92" s="94"/>
      <c r="CXJ92" s="94"/>
      <c r="CXK92" s="94"/>
      <c r="CXL92" s="94"/>
      <c r="CXM92" s="94"/>
      <c r="CXN92" s="94"/>
      <c r="CXO92" s="94"/>
      <c r="CXP92" s="94"/>
      <c r="CXQ92" s="94"/>
      <c r="CXR92" s="94"/>
      <c r="CXS92" s="94"/>
      <c r="CXT92" s="94"/>
      <c r="CXU92" s="94"/>
      <c r="CXV92" s="94"/>
      <c r="CXW92" s="94"/>
      <c r="CXX92" s="94"/>
      <c r="CXY92" s="94"/>
      <c r="CXZ92" s="94"/>
      <c r="CYA92" s="94"/>
      <c r="CYB92" s="94"/>
      <c r="CYC92" s="94"/>
      <c r="CYD92" s="94"/>
      <c r="CYE92" s="94"/>
      <c r="CYF92" s="94"/>
      <c r="CYG92" s="94"/>
      <c r="CYH92" s="94"/>
      <c r="CYI92" s="94"/>
      <c r="CYJ92" s="94"/>
      <c r="CYK92" s="94"/>
      <c r="CYL92" s="94"/>
      <c r="CYM92" s="94"/>
      <c r="CYN92" s="94"/>
      <c r="CYO92" s="94"/>
      <c r="CYP92" s="94"/>
      <c r="CYQ92" s="94"/>
      <c r="CYR92" s="94"/>
      <c r="CYS92" s="94"/>
      <c r="CYT92" s="94"/>
      <c r="CYU92" s="94"/>
      <c r="CYV92" s="94"/>
      <c r="CYW92" s="94"/>
      <c r="CYX92" s="94"/>
      <c r="CYY92" s="94"/>
      <c r="CYZ92" s="94"/>
      <c r="CZA92" s="94"/>
      <c r="CZB92" s="94"/>
      <c r="CZC92" s="94"/>
      <c r="CZD92" s="94"/>
      <c r="CZE92" s="94"/>
      <c r="CZF92" s="94"/>
      <c r="CZG92" s="94"/>
      <c r="CZH92" s="94"/>
      <c r="CZI92" s="94"/>
      <c r="CZJ92" s="94"/>
      <c r="CZK92" s="94"/>
      <c r="CZL92" s="94"/>
      <c r="CZM92" s="94"/>
      <c r="CZN92" s="94"/>
      <c r="CZO92" s="94"/>
      <c r="CZP92" s="94"/>
      <c r="CZQ92" s="94"/>
      <c r="CZR92" s="94"/>
      <c r="CZS92" s="94"/>
      <c r="CZT92" s="94"/>
      <c r="CZU92" s="94"/>
      <c r="CZV92" s="94"/>
      <c r="CZW92" s="94"/>
      <c r="CZX92" s="94"/>
      <c r="CZY92" s="94"/>
      <c r="CZZ92" s="94"/>
      <c r="DAA92" s="94"/>
      <c r="DAB92" s="94"/>
      <c r="DAC92" s="94"/>
      <c r="DAD92" s="94"/>
      <c r="DAE92" s="94"/>
      <c r="DAF92" s="94"/>
      <c r="DAG92" s="94"/>
      <c r="DAH92" s="94"/>
      <c r="DAI92" s="94"/>
      <c r="DAJ92" s="94"/>
      <c r="DAK92" s="94"/>
      <c r="DAL92" s="94"/>
      <c r="DAM92" s="94"/>
      <c r="DAN92" s="94"/>
      <c r="DAO92" s="94"/>
      <c r="DAP92" s="94"/>
      <c r="DAQ92" s="94"/>
      <c r="DAR92" s="94"/>
      <c r="DAS92" s="94"/>
      <c r="DAT92" s="94"/>
      <c r="DAU92" s="94"/>
      <c r="DAV92" s="94"/>
      <c r="DAW92" s="94"/>
      <c r="DAX92" s="94"/>
      <c r="DAY92" s="94"/>
      <c r="DAZ92" s="94"/>
      <c r="DBA92" s="94"/>
      <c r="DBB92" s="94"/>
      <c r="DBC92" s="94"/>
      <c r="DBD92" s="94"/>
      <c r="DBE92" s="94"/>
      <c r="DBF92" s="94"/>
      <c r="DBG92" s="94"/>
      <c r="DBH92" s="94"/>
      <c r="DBI92" s="94"/>
      <c r="DBJ92" s="94"/>
      <c r="DBK92" s="94"/>
      <c r="DBL92" s="94"/>
      <c r="DBM92" s="94"/>
      <c r="DBN92" s="94"/>
      <c r="DBO92" s="94"/>
      <c r="DBP92" s="94"/>
      <c r="DBQ92" s="94"/>
      <c r="DBR92" s="94"/>
      <c r="DBS92" s="94"/>
      <c r="DBT92" s="94"/>
      <c r="DBU92" s="94"/>
      <c r="DBV92" s="94"/>
      <c r="DBW92" s="94"/>
      <c r="DBX92" s="94"/>
      <c r="DBY92" s="94"/>
      <c r="DBZ92" s="94"/>
      <c r="DCA92" s="94"/>
      <c r="DCB92" s="94"/>
      <c r="DCC92" s="94"/>
      <c r="DCD92" s="94"/>
      <c r="DCE92" s="94"/>
      <c r="DCF92" s="94"/>
      <c r="DCG92" s="94"/>
      <c r="DCH92" s="94"/>
      <c r="DCI92" s="94"/>
      <c r="DCJ92" s="94"/>
      <c r="DCK92" s="94"/>
      <c r="DCL92" s="94"/>
      <c r="DCM92" s="94"/>
      <c r="DCN92" s="94"/>
      <c r="DCO92" s="94"/>
      <c r="DCP92" s="94"/>
      <c r="DCQ92" s="94"/>
      <c r="DCR92" s="94"/>
      <c r="DCS92" s="94"/>
      <c r="DCT92" s="94"/>
      <c r="DCU92" s="94"/>
      <c r="DCV92" s="94"/>
      <c r="DCW92" s="94"/>
      <c r="DCX92" s="94"/>
      <c r="DCY92" s="94"/>
      <c r="DCZ92" s="94"/>
      <c r="DDA92" s="94"/>
      <c r="DDB92" s="94"/>
      <c r="DDC92" s="94"/>
      <c r="DDD92" s="94"/>
      <c r="DDE92" s="94"/>
      <c r="DDF92" s="94"/>
      <c r="DDG92" s="94"/>
      <c r="DDH92" s="94"/>
      <c r="DDI92" s="94"/>
      <c r="DDJ92" s="94"/>
      <c r="DDK92" s="94"/>
      <c r="DDL92" s="94"/>
      <c r="DDM92" s="94"/>
      <c r="DDN92" s="94"/>
      <c r="DDO92" s="94"/>
      <c r="DDP92" s="94"/>
      <c r="DDQ92" s="94"/>
      <c r="DDR92" s="94"/>
      <c r="DDS92" s="94"/>
      <c r="DDT92" s="94"/>
      <c r="DDU92" s="94"/>
      <c r="DDV92" s="94"/>
      <c r="DDW92" s="94"/>
      <c r="DDX92" s="94"/>
      <c r="DDY92" s="94"/>
      <c r="DDZ92" s="94"/>
      <c r="DEA92" s="94"/>
      <c r="DEB92" s="94"/>
      <c r="DEC92" s="94"/>
      <c r="DED92" s="94"/>
      <c r="DEE92" s="94"/>
      <c r="DEF92" s="94"/>
      <c r="DEG92" s="94"/>
      <c r="DEH92" s="94"/>
      <c r="DEI92" s="94"/>
      <c r="DEJ92" s="94"/>
      <c r="DEK92" s="94"/>
      <c r="DEL92" s="94"/>
      <c r="DEM92" s="94"/>
      <c r="DEN92" s="94"/>
      <c r="DEO92" s="94"/>
      <c r="DEP92" s="94"/>
      <c r="DEQ92" s="94"/>
      <c r="DER92" s="94"/>
      <c r="DES92" s="94"/>
      <c r="DET92" s="94"/>
      <c r="DEU92" s="94"/>
      <c r="DEV92" s="94"/>
      <c r="DEW92" s="94"/>
      <c r="DEX92" s="94"/>
      <c r="DEY92" s="94"/>
      <c r="DEZ92" s="94"/>
      <c r="DFA92" s="94"/>
      <c r="DFB92" s="94"/>
      <c r="DFC92" s="94"/>
      <c r="DFD92" s="94"/>
      <c r="DFE92" s="94"/>
      <c r="DFF92" s="94"/>
      <c r="DFG92" s="94"/>
      <c r="DFH92" s="94"/>
      <c r="DFI92" s="94"/>
      <c r="DFJ92" s="94"/>
      <c r="DFK92" s="94"/>
      <c r="DFL92" s="94"/>
      <c r="DFM92" s="94"/>
      <c r="DFN92" s="94"/>
      <c r="DFO92" s="94"/>
      <c r="DFP92" s="94"/>
      <c r="DFQ92" s="94"/>
      <c r="DFR92" s="94"/>
      <c r="DFS92" s="94"/>
      <c r="DFT92" s="94"/>
      <c r="DFU92" s="94"/>
      <c r="DFV92" s="94"/>
      <c r="DFW92" s="94"/>
      <c r="DFX92" s="94"/>
      <c r="DFY92" s="94"/>
      <c r="DFZ92" s="94"/>
      <c r="DGA92" s="94"/>
      <c r="DGB92" s="94"/>
      <c r="DGC92" s="94"/>
      <c r="DGD92" s="94"/>
      <c r="DGE92" s="94"/>
      <c r="DGF92" s="94"/>
      <c r="DGG92" s="94"/>
      <c r="DGH92" s="94"/>
      <c r="DGI92" s="94"/>
      <c r="DGJ92" s="94"/>
      <c r="DGK92" s="94"/>
      <c r="DGL92" s="94"/>
      <c r="DGM92" s="94"/>
      <c r="DGN92" s="94"/>
      <c r="DGO92" s="94"/>
      <c r="DGP92" s="94"/>
      <c r="DGQ92" s="94"/>
      <c r="DGR92" s="94"/>
      <c r="DGS92" s="94"/>
      <c r="DGT92" s="94"/>
      <c r="DGU92" s="94"/>
      <c r="DGV92" s="94"/>
      <c r="DGW92" s="94"/>
      <c r="DGX92" s="94"/>
      <c r="DGY92" s="94"/>
      <c r="DGZ92" s="94"/>
      <c r="DHA92" s="94"/>
      <c r="DHB92" s="94"/>
      <c r="DHC92" s="94"/>
      <c r="DHD92" s="94"/>
      <c r="DHE92" s="94"/>
      <c r="DHF92" s="94"/>
      <c r="DHG92" s="94"/>
      <c r="DHH92" s="94"/>
      <c r="DHI92" s="94"/>
      <c r="DHJ92" s="94"/>
      <c r="DHK92" s="94"/>
      <c r="DHL92" s="94"/>
      <c r="DHM92" s="94"/>
      <c r="DHN92" s="94"/>
      <c r="DHO92" s="94"/>
      <c r="DHP92" s="94"/>
      <c r="DHQ92" s="94"/>
      <c r="DHR92" s="94"/>
      <c r="DHS92" s="94"/>
      <c r="DHT92" s="94"/>
      <c r="DHU92" s="94"/>
      <c r="DHV92" s="94"/>
      <c r="DHW92" s="94"/>
      <c r="DHX92" s="94"/>
      <c r="DHY92" s="94"/>
      <c r="DHZ92" s="94"/>
      <c r="DIA92" s="94"/>
      <c r="DIB92" s="94"/>
      <c r="DIC92" s="94"/>
      <c r="DID92" s="94"/>
      <c r="DIE92" s="94"/>
      <c r="DIF92" s="94"/>
      <c r="DIG92" s="94"/>
      <c r="DIH92" s="94"/>
      <c r="DII92" s="94"/>
      <c r="DIJ92" s="94"/>
      <c r="DIK92" s="94"/>
      <c r="DIL92" s="94"/>
      <c r="DIM92" s="94"/>
      <c r="DIN92" s="94"/>
      <c r="DIO92" s="94"/>
      <c r="DIP92" s="94"/>
      <c r="DIQ92" s="94"/>
      <c r="DIR92" s="94"/>
      <c r="DIS92" s="94"/>
      <c r="DIT92" s="94"/>
      <c r="DIU92" s="94"/>
      <c r="DIV92" s="94"/>
      <c r="DIW92" s="94"/>
      <c r="DIX92" s="94"/>
      <c r="DIY92" s="94"/>
      <c r="DIZ92" s="94"/>
      <c r="DJA92" s="94"/>
      <c r="DJB92" s="94"/>
      <c r="DJC92" s="94"/>
      <c r="DJD92" s="94"/>
      <c r="DJE92" s="94"/>
      <c r="DJF92" s="94"/>
      <c r="DJG92" s="94"/>
      <c r="DJH92" s="94"/>
      <c r="DJI92" s="94"/>
      <c r="DJJ92" s="94"/>
      <c r="DJK92" s="94"/>
      <c r="DJL92" s="94"/>
      <c r="DJM92" s="94"/>
      <c r="DJN92" s="94"/>
      <c r="DJO92" s="94"/>
      <c r="DJP92" s="94"/>
      <c r="DJQ92" s="94"/>
      <c r="DJR92" s="94"/>
      <c r="DJS92" s="94"/>
      <c r="DJT92" s="94"/>
      <c r="DJU92" s="94"/>
      <c r="DJV92" s="94"/>
      <c r="DJW92" s="94"/>
      <c r="DJX92" s="94"/>
      <c r="DJY92" s="94"/>
      <c r="DJZ92" s="94"/>
      <c r="DKA92" s="94"/>
      <c r="DKB92" s="94"/>
      <c r="DKC92" s="94"/>
      <c r="DKD92" s="94"/>
      <c r="DKE92" s="94"/>
      <c r="DKF92" s="94"/>
      <c r="DKG92" s="94"/>
      <c r="DKH92" s="94"/>
      <c r="DKI92" s="94"/>
      <c r="DKJ92" s="94"/>
      <c r="DKK92" s="94"/>
      <c r="DKL92" s="94"/>
      <c r="DKM92" s="94"/>
      <c r="DKN92" s="94"/>
      <c r="DKO92" s="94"/>
      <c r="DKP92" s="94"/>
      <c r="DKQ92" s="94"/>
      <c r="DKR92" s="94"/>
      <c r="DKS92" s="94"/>
      <c r="DKT92" s="94"/>
      <c r="DKU92" s="94"/>
      <c r="DKV92" s="94"/>
      <c r="DKW92" s="94"/>
      <c r="DKX92" s="94"/>
      <c r="DKY92" s="94"/>
      <c r="DKZ92" s="94"/>
      <c r="DLA92" s="94"/>
      <c r="DLB92" s="94"/>
      <c r="DLC92" s="94"/>
      <c r="DLD92" s="94"/>
      <c r="DLE92" s="94"/>
      <c r="DLF92" s="94"/>
      <c r="DLG92" s="94"/>
      <c r="DLH92" s="94"/>
      <c r="DLI92" s="94"/>
      <c r="DLJ92" s="94"/>
      <c r="DLK92" s="94"/>
      <c r="DLL92" s="94"/>
      <c r="DLM92" s="94"/>
      <c r="DLN92" s="94"/>
      <c r="DLO92" s="94"/>
      <c r="DLP92" s="94"/>
      <c r="DLQ92" s="94"/>
      <c r="DLR92" s="94"/>
      <c r="DLS92" s="94"/>
      <c r="DLT92" s="94"/>
      <c r="DLU92" s="94"/>
      <c r="DLV92" s="94"/>
      <c r="DLW92" s="94"/>
      <c r="DLX92" s="94"/>
      <c r="DLY92" s="94"/>
      <c r="DLZ92" s="94"/>
      <c r="DMA92" s="94"/>
      <c r="DMB92" s="94"/>
      <c r="DMC92" s="94"/>
      <c r="DMD92" s="94"/>
      <c r="DME92" s="94"/>
      <c r="DMF92" s="94"/>
      <c r="DMG92" s="94"/>
      <c r="DMH92" s="94"/>
      <c r="DMI92" s="94"/>
      <c r="DMJ92" s="94"/>
      <c r="DMK92" s="94"/>
      <c r="DML92" s="94"/>
      <c r="DMM92" s="94"/>
      <c r="DMN92" s="94"/>
      <c r="DMO92" s="94"/>
      <c r="DMP92" s="94"/>
      <c r="DMQ92" s="94"/>
      <c r="DMR92" s="94"/>
      <c r="DMS92" s="94"/>
      <c r="DMT92" s="94"/>
      <c r="DMU92" s="94"/>
      <c r="DMV92" s="94"/>
      <c r="DMW92" s="94"/>
      <c r="DMX92" s="94"/>
      <c r="DMY92" s="94"/>
      <c r="DMZ92" s="94"/>
      <c r="DNA92" s="94"/>
      <c r="DNB92" s="94"/>
      <c r="DNC92" s="94"/>
      <c r="DND92" s="94"/>
      <c r="DNE92" s="94"/>
      <c r="DNF92" s="94"/>
      <c r="DNG92" s="94"/>
      <c r="DNH92" s="94"/>
      <c r="DNI92" s="94"/>
      <c r="DNJ92" s="94"/>
      <c r="DNK92" s="94"/>
      <c r="DNL92" s="94"/>
      <c r="DNM92" s="94"/>
      <c r="DNN92" s="94"/>
      <c r="DNO92" s="94"/>
      <c r="DNP92" s="94"/>
      <c r="DNQ92" s="94"/>
      <c r="DNR92" s="94"/>
      <c r="DNS92" s="94"/>
      <c r="DNT92" s="94"/>
      <c r="DNU92" s="94"/>
      <c r="DNV92" s="94"/>
      <c r="DNW92" s="94"/>
      <c r="DNX92" s="94"/>
      <c r="DNY92" s="94"/>
      <c r="DNZ92" s="94"/>
      <c r="DOA92" s="94"/>
      <c r="DOB92" s="94"/>
      <c r="DOC92" s="94"/>
      <c r="DOD92" s="94"/>
      <c r="DOE92" s="94"/>
      <c r="DOF92" s="94"/>
      <c r="DOG92" s="94"/>
      <c r="DOH92" s="94"/>
      <c r="DOI92" s="94"/>
      <c r="DOJ92" s="94"/>
      <c r="DOK92" s="94"/>
      <c r="DOL92" s="94"/>
      <c r="DOM92" s="94"/>
      <c r="DON92" s="94"/>
      <c r="DOO92" s="94"/>
      <c r="DOP92" s="94"/>
      <c r="DOQ92" s="94"/>
      <c r="DOR92" s="94"/>
      <c r="DOS92" s="94"/>
      <c r="DOT92" s="94"/>
      <c r="DOU92" s="94"/>
      <c r="DOV92" s="94"/>
      <c r="DOW92" s="94"/>
      <c r="DOX92" s="94"/>
      <c r="DOY92" s="94"/>
      <c r="DOZ92" s="94"/>
      <c r="DPA92" s="94"/>
      <c r="DPB92" s="94"/>
      <c r="DPC92" s="94"/>
      <c r="DPD92" s="94"/>
      <c r="DPE92" s="94"/>
      <c r="DPF92" s="94"/>
      <c r="DPG92" s="94"/>
      <c r="DPH92" s="94"/>
      <c r="DPI92" s="94"/>
      <c r="DPJ92" s="94"/>
      <c r="DPK92" s="94"/>
      <c r="DPL92" s="94"/>
      <c r="DPM92" s="94"/>
      <c r="DPN92" s="94"/>
      <c r="DPO92" s="94"/>
      <c r="DPP92" s="94"/>
      <c r="DPQ92" s="94"/>
      <c r="DPR92" s="94"/>
      <c r="DPS92" s="94"/>
      <c r="DPT92" s="94"/>
      <c r="DPU92" s="94"/>
      <c r="DPV92" s="94"/>
      <c r="DPW92" s="94"/>
      <c r="DPX92" s="94"/>
      <c r="DPY92" s="94"/>
      <c r="DPZ92" s="94"/>
      <c r="DQA92" s="94"/>
      <c r="DQB92" s="94"/>
      <c r="DQC92" s="94"/>
      <c r="DQD92" s="94"/>
      <c r="DQE92" s="94"/>
      <c r="DQF92" s="94"/>
      <c r="DQG92" s="94"/>
      <c r="DQH92" s="94"/>
      <c r="DQI92" s="94"/>
      <c r="DQJ92" s="94"/>
      <c r="DQK92" s="94"/>
      <c r="DQL92" s="94"/>
      <c r="DQM92" s="94"/>
      <c r="DQN92" s="94"/>
      <c r="DQO92" s="94"/>
      <c r="DQP92" s="94"/>
      <c r="DQQ92" s="94"/>
      <c r="DQR92" s="94"/>
      <c r="DQS92" s="94"/>
      <c r="DQT92" s="94"/>
      <c r="DQU92" s="94"/>
      <c r="DQV92" s="94"/>
      <c r="DQW92" s="94"/>
      <c r="DQX92" s="94"/>
      <c r="DQY92" s="94"/>
      <c r="DQZ92" s="94"/>
      <c r="DRA92" s="94"/>
      <c r="DRB92" s="94"/>
      <c r="DRC92" s="94"/>
      <c r="DRD92" s="94"/>
      <c r="DRE92" s="94"/>
      <c r="DRF92" s="94"/>
      <c r="DRG92" s="94"/>
      <c r="DRH92" s="94"/>
      <c r="DRI92" s="94"/>
      <c r="DRJ92" s="94"/>
      <c r="DRK92" s="94"/>
      <c r="DRL92" s="94"/>
      <c r="DRM92" s="94"/>
      <c r="DRN92" s="94"/>
      <c r="DRO92" s="94"/>
      <c r="DRP92" s="94"/>
      <c r="DRQ92" s="94"/>
      <c r="DRR92" s="94"/>
      <c r="DRS92" s="94"/>
      <c r="DRT92" s="94"/>
      <c r="DRU92" s="94"/>
      <c r="DRV92" s="94"/>
      <c r="DRW92" s="94"/>
      <c r="DRX92" s="94"/>
      <c r="DRY92" s="94"/>
      <c r="DRZ92" s="94"/>
      <c r="DSA92" s="94"/>
      <c r="DSB92" s="94"/>
      <c r="DSC92" s="94"/>
      <c r="DSD92" s="94"/>
      <c r="DSE92" s="94"/>
      <c r="DSF92" s="94"/>
      <c r="DSG92" s="94"/>
      <c r="DSH92" s="94"/>
      <c r="DSI92" s="94"/>
      <c r="DSJ92" s="94"/>
      <c r="DSK92" s="94"/>
      <c r="DSL92" s="94"/>
      <c r="DSM92" s="94"/>
      <c r="DSN92" s="94"/>
      <c r="DSO92" s="94"/>
      <c r="DSP92" s="94"/>
      <c r="DSQ92" s="94"/>
      <c r="DSR92" s="94"/>
      <c r="DSS92" s="94"/>
      <c r="DST92" s="94"/>
      <c r="DSU92" s="94"/>
      <c r="DSV92" s="94"/>
      <c r="DSW92" s="94"/>
      <c r="DSX92" s="94"/>
      <c r="DSY92" s="94"/>
      <c r="DSZ92" s="94"/>
      <c r="DTA92" s="94"/>
      <c r="DTB92" s="94"/>
      <c r="DTC92" s="94"/>
      <c r="DTD92" s="94"/>
      <c r="DTE92" s="94"/>
      <c r="DTF92" s="94"/>
      <c r="DTG92" s="94"/>
      <c r="DTH92" s="94"/>
      <c r="DTI92" s="94"/>
      <c r="DTJ92" s="94"/>
      <c r="DTK92" s="94"/>
      <c r="DTL92" s="94"/>
      <c r="DTM92" s="94"/>
      <c r="DTN92" s="94"/>
      <c r="DTO92" s="94"/>
      <c r="DTP92" s="94"/>
      <c r="DTQ92" s="94"/>
      <c r="DTR92" s="94"/>
      <c r="DTS92" s="94"/>
      <c r="DTT92" s="94"/>
      <c r="DTU92" s="94"/>
      <c r="DTV92" s="94"/>
      <c r="DTW92" s="94"/>
      <c r="DTX92" s="94"/>
      <c r="DTY92" s="94"/>
      <c r="DTZ92" s="94"/>
      <c r="DUA92" s="94"/>
      <c r="DUB92" s="94"/>
      <c r="DUC92" s="94"/>
      <c r="DUD92" s="94"/>
      <c r="DUE92" s="94"/>
      <c r="DUF92" s="94"/>
      <c r="DUG92" s="94"/>
      <c r="DUH92" s="94"/>
      <c r="DUI92" s="94"/>
      <c r="DUJ92" s="94"/>
      <c r="DUK92" s="94"/>
      <c r="DUL92" s="94"/>
      <c r="DUM92" s="94"/>
      <c r="DUN92" s="94"/>
      <c r="DUO92" s="94"/>
      <c r="DUP92" s="94"/>
      <c r="DUQ92" s="94"/>
      <c r="DUR92" s="94"/>
      <c r="DUS92" s="94"/>
      <c r="DUT92" s="94"/>
      <c r="DUU92" s="94"/>
      <c r="DUV92" s="94"/>
      <c r="DUW92" s="94"/>
      <c r="DUX92" s="94"/>
      <c r="DUY92" s="94"/>
      <c r="DUZ92" s="94"/>
      <c r="DVA92" s="94"/>
      <c r="DVB92" s="94"/>
      <c r="DVC92" s="94"/>
      <c r="DVD92" s="94"/>
      <c r="DVE92" s="94"/>
      <c r="DVF92" s="94"/>
      <c r="DVG92" s="94"/>
      <c r="DVH92" s="94"/>
      <c r="DVI92" s="94"/>
      <c r="DVJ92" s="94"/>
      <c r="DVK92" s="94"/>
      <c r="DVL92" s="94"/>
      <c r="DVM92" s="94"/>
      <c r="DVN92" s="94"/>
      <c r="DVO92" s="94"/>
      <c r="DVP92" s="94"/>
      <c r="DVQ92" s="94"/>
      <c r="DVR92" s="94"/>
      <c r="DVS92" s="94"/>
      <c r="DVT92" s="94"/>
      <c r="DVU92" s="94"/>
      <c r="DVV92" s="94"/>
      <c r="DVW92" s="94"/>
      <c r="DVX92" s="94"/>
      <c r="DVY92" s="94"/>
      <c r="DVZ92" s="94"/>
      <c r="DWA92" s="94"/>
      <c r="DWB92" s="94"/>
      <c r="DWC92" s="94"/>
      <c r="DWD92" s="94"/>
      <c r="DWE92" s="94"/>
      <c r="DWF92" s="94"/>
      <c r="DWG92" s="94"/>
      <c r="DWH92" s="94"/>
      <c r="DWI92" s="94"/>
      <c r="DWJ92" s="94"/>
      <c r="DWK92" s="94"/>
      <c r="DWL92" s="94"/>
      <c r="DWM92" s="94"/>
      <c r="DWN92" s="94"/>
      <c r="DWO92" s="94"/>
      <c r="DWP92" s="94"/>
      <c r="DWQ92" s="94"/>
      <c r="DWR92" s="94"/>
      <c r="DWS92" s="94"/>
      <c r="DWT92" s="94"/>
      <c r="DWU92" s="94"/>
      <c r="DWV92" s="94"/>
      <c r="DWW92" s="94"/>
      <c r="DWX92" s="94"/>
      <c r="DWY92" s="94"/>
      <c r="DWZ92" s="94"/>
      <c r="DXA92" s="94"/>
      <c r="DXB92" s="94"/>
      <c r="DXC92" s="94"/>
      <c r="DXD92" s="94"/>
      <c r="DXE92" s="94"/>
      <c r="DXF92" s="94"/>
      <c r="DXG92" s="94"/>
      <c r="DXH92" s="94"/>
      <c r="DXI92" s="94"/>
      <c r="DXJ92" s="94"/>
      <c r="DXK92" s="94"/>
      <c r="DXL92" s="94"/>
      <c r="DXM92" s="94"/>
      <c r="DXN92" s="94"/>
      <c r="DXO92" s="94"/>
      <c r="DXP92" s="94"/>
      <c r="DXQ92" s="94"/>
      <c r="DXR92" s="94"/>
      <c r="DXS92" s="94"/>
      <c r="DXT92" s="94"/>
      <c r="DXU92" s="94"/>
      <c r="DXV92" s="94"/>
      <c r="DXW92" s="94"/>
      <c r="DXX92" s="94"/>
      <c r="DXY92" s="94"/>
      <c r="DXZ92" s="94"/>
      <c r="DYA92" s="94"/>
      <c r="DYB92" s="94"/>
      <c r="DYC92" s="94"/>
      <c r="DYD92" s="94"/>
      <c r="DYE92" s="94"/>
      <c r="DYF92" s="94"/>
      <c r="DYG92" s="94"/>
      <c r="DYH92" s="94"/>
      <c r="DYI92" s="94"/>
      <c r="DYJ92" s="94"/>
      <c r="DYK92" s="94"/>
      <c r="DYL92" s="94"/>
      <c r="DYM92" s="94"/>
      <c r="DYN92" s="94"/>
      <c r="DYO92" s="94"/>
      <c r="DYP92" s="94"/>
      <c r="DYQ92" s="94"/>
      <c r="DYR92" s="94"/>
      <c r="DYS92" s="94"/>
      <c r="DYT92" s="94"/>
      <c r="DYU92" s="94"/>
      <c r="DYV92" s="94"/>
      <c r="DYW92" s="94"/>
      <c r="DYX92" s="94"/>
      <c r="DYY92" s="94"/>
      <c r="DYZ92" s="94"/>
      <c r="DZA92" s="94"/>
      <c r="DZB92" s="94"/>
      <c r="DZC92" s="94"/>
      <c r="DZD92" s="94"/>
      <c r="DZE92" s="94"/>
      <c r="DZF92" s="94"/>
      <c r="DZG92" s="94"/>
      <c r="DZH92" s="94"/>
      <c r="DZI92" s="94"/>
      <c r="DZJ92" s="94"/>
      <c r="DZK92" s="94"/>
      <c r="DZL92" s="94"/>
      <c r="DZM92" s="94"/>
      <c r="DZN92" s="94"/>
      <c r="DZO92" s="94"/>
      <c r="DZP92" s="94"/>
      <c r="DZQ92" s="94"/>
      <c r="DZR92" s="94"/>
      <c r="DZS92" s="94"/>
      <c r="DZT92" s="94"/>
      <c r="DZU92" s="94"/>
      <c r="DZV92" s="94"/>
      <c r="DZW92" s="94"/>
      <c r="DZX92" s="94"/>
      <c r="DZY92" s="94"/>
      <c r="DZZ92" s="94"/>
      <c r="EAA92" s="94"/>
      <c r="EAB92" s="94"/>
      <c r="EAC92" s="94"/>
      <c r="EAD92" s="94"/>
      <c r="EAE92" s="94"/>
      <c r="EAF92" s="94"/>
      <c r="EAG92" s="94"/>
      <c r="EAH92" s="94"/>
      <c r="EAI92" s="94"/>
      <c r="EAJ92" s="94"/>
      <c r="EAK92" s="94"/>
      <c r="EAL92" s="94"/>
      <c r="EAM92" s="94"/>
      <c r="EAN92" s="94"/>
      <c r="EAO92" s="94"/>
      <c r="EAP92" s="94"/>
      <c r="EAQ92" s="94"/>
      <c r="EAR92" s="94"/>
      <c r="EAS92" s="94"/>
      <c r="EAT92" s="94"/>
      <c r="EAU92" s="94"/>
      <c r="EAV92" s="94"/>
      <c r="EAW92" s="94"/>
      <c r="EAX92" s="94"/>
      <c r="EAY92" s="94"/>
      <c r="EAZ92" s="94"/>
      <c r="EBA92" s="94"/>
      <c r="EBB92" s="94"/>
      <c r="EBC92" s="94"/>
      <c r="EBD92" s="94"/>
      <c r="EBE92" s="94"/>
      <c r="EBF92" s="94"/>
      <c r="EBG92" s="94"/>
      <c r="EBH92" s="94"/>
      <c r="EBI92" s="94"/>
      <c r="EBJ92" s="94"/>
      <c r="EBK92" s="94"/>
      <c r="EBL92" s="94"/>
      <c r="EBM92" s="94"/>
      <c r="EBN92" s="94"/>
      <c r="EBO92" s="94"/>
      <c r="EBP92" s="94"/>
      <c r="EBQ92" s="94"/>
      <c r="EBR92" s="94"/>
      <c r="EBS92" s="94"/>
      <c r="EBT92" s="94"/>
      <c r="EBU92" s="94"/>
      <c r="EBV92" s="94"/>
      <c r="EBW92" s="94"/>
      <c r="EBX92" s="94"/>
      <c r="EBY92" s="94"/>
      <c r="EBZ92" s="94"/>
      <c r="ECA92" s="94"/>
      <c r="ECB92" s="94"/>
      <c r="ECC92" s="94"/>
      <c r="ECD92" s="94"/>
      <c r="ECE92" s="94"/>
      <c r="ECF92" s="94"/>
      <c r="ECG92" s="94"/>
      <c r="ECH92" s="94"/>
      <c r="ECI92" s="94"/>
      <c r="ECJ92" s="94"/>
      <c r="ECK92" s="94"/>
      <c r="ECL92" s="94"/>
      <c r="ECM92" s="94"/>
      <c r="ECN92" s="94"/>
      <c r="ECO92" s="94"/>
      <c r="ECP92" s="94"/>
      <c r="ECQ92" s="94"/>
      <c r="ECR92" s="94"/>
      <c r="ECS92" s="94"/>
      <c r="ECT92" s="94"/>
      <c r="ECU92" s="94"/>
      <c r="ECV92" s="94"/>
      <c r="ECW92" s="94"/>
      <c r="ECX92" s="94"/>
      <c r="ECY92" s="94"/>
      <c r="ECZ92" s="94"/>
      <c r="EDA92" s="94"/>
      <c r="EDB92" s="94"/>
      <c r="EDC92" s="94"/>
      <c r="EDD92" s="94"/>
      <c r="EDE92" s="94"/>
      <c r="EDF92" s="94"/>
      <c r="EDG92" s="94"/>
      <c r="EDH92" s="94"/>
      <c r="EDI92" s="94"/>
      <c r="EDJ92" s="94"/>
      <c r="EDK92" s="94"/>
      <c r="EDL92" s="94"/>
      <c r="EDM92" s="94"/>
      <c r="EDN92" s="94"/>
      <c r="EDO92" s="94"/>
      <c r="EDP92" s="94"/>
      <c r="EDQ92" s="94"/>
      <c r="EDR92" s="94"/>
      <c r="EDS92" s="94"/>
      <c r="EDT92" s="94"/>
      <c r="EDU92" s="94"/>
      <c r="EDV92" s="94"/>
      <c r="EDW92" s="94"/>
      <c r="EDX92" s="94"/>
      <c r="EDY92" s="94"/>
      <c r="EDZ92" s="94"/>
      <c r="EEA92" s="94"/>
      <c r="EEB92" s="94"/>
      <c r="EEC92" s="94"/>
      <c r="EED92" s="94"/>
      <c r="EEE92" s="94"/>
      <c r="EEF92" s="94"/>
      <c r="EEG92" s="94"/>
      <c r="EEH92" s="94"/>
      <c r="EEI92" s="94"/>
      <c r="EEJ92" s="94"/>
      <c r="EEK92" s="94"/>
      <c r="EEL92" s="94"/>
      <c r="EEM92" s="94"/>
      <c r="EEN92" s="94"/>
      <c r="EEO92" s="94"/>
      <c r="EEP92" s="94"/>
      <c r="EEQ92" s="94"/>
      <c r="EER92" s="94"/>
      <c r="EES92" s="94"/>
      <c r="EET92" s="94"/>
      <c r="EEU92" s="94"/>
      <c r="EEV92" s="94"/>
      <c r="EEW92" s="94"/>
      <c r="EEX92" s="94"/>
      <c r="EEY92" s="94"/>
      <c r="EEZ92" s="94"/>
      <c r="EFA92" s="94"/>
      <c r="EFB92" s="94"/>
      <c r="EFC92" s="94"/>
      <c r="EFD92" s="94"/>
      <c r="EFE92" s="94"/>
      <c r="EFF92" s="94"/>
      <c r="EFG92" s="94"/>
      <c r="EFH92" s="94"/>
      <c r="EFI92" s="94"/>
      <c r="EFJ92" s="94"/>
      <c r="EFK92" s="94"/>
      <c r="EFL92" s="94"/>
      <c r="EFM92" s="94"/>
      <c r="EFN92" s="94"/>
      <c r="EFO92" s="94"/>
      <c r="EFP92" s="94"/>
      <c r="EFQ92" s="94"/>
      <c r="EFR92" s="94"/>
      <c r="EFS92" s="94"/>
      <c r="EFT92" s="94"/>
      <c r="EFU92" s="94"/>
      <c r="EFV92" s="94"/>
      <c r="EFW92" s="94"/>
      <c r="EFX92" s="94"/>
      <c r="EFY92" s="94"/>
      <c r="EFZ92" s="94"/>
      <c r="EGA92" s="94"/>
      <c r="EGB92" s="94"/>
      <c r="EGC92" s="94"/>
      <c r="EGD92" s="94"/>
      <c r="EGE92" s="94"/>
      <c r="EGF92" s="94"/>
      <c r="EGG92" s="94"/>
      <c r="EGH92" s="94"/>
      <c r="EGI92" s="94"/>
      <c r="EGJ92" s="94"/>
      <c r="EGK92" s="94"/>
      <c r="EGL92" s="94"/>
      <c r="EGM92" s="94"/>
      <c r="EGN92" s="94"/>
      <c r="EGO92" s="94"/>
      <c r="EGP92" s="94"/>
      <c r="EGQ92" s="94"/>
      <c r="EGR92" s="94"/>
      <c r="EGS92" s="94"/>
      <c r="EGT92" s="94"/>
      <c r="EGU92" s="94"/>
      <c r="EGV92" s="94"/>
      <c r="EGW92" s="94"/>
      <c r="EGX92" s="94"/>
      <c r="EGY92" s="94"/>
      <c r="EGZ92" s="94"/>
      <c r="EHA92" s="94"/>
      <c r="EHB92" s="94"/>
      <c r="EHC92" s="94"/>
      <c r="EHD92" s="94"/>
      <c r="EHE92" s="94"/>
      <c r="EHF92" s="94"/>
      <c r="EHG92" s="94"/>
      <c r="EHH92" s="94"/>
      <c r="EHI92" s="94"/>
      <c r="EHJ92" s="94"/>
      <c r="EHK92" s="94"/>
      <c r="EHL92" s="94"/>
      <c r="EHM92" s="94"/>
      <c r="EHN92" s="94"/>
      <c r="EHO92" s="94"/>
      <c r="EHP92" s="94"/>
      <c r="EHQ92" s="94"/>
      <c r="EHR92" s="94"/>
      <c r="EHS92" s="94"/>
      <c r="EHT92" s="94"/>
      <c r="EHU92" s="94"/>
      <c r="EHV92" s="94"/>
      <c r="EHW92" s="94"/>
      <c r="EHX92" s="94"/>
      <c r="EHY92" s="94"/>
      <c r="EHZ92" s="94"/>
      <c r="EIA92" s="94"/>
      <c r="EIB92" s="94"/>
      <c r="EIC92" s="94"/>
      <c r="EID92" s="94"/>
      <c r="EIE92" s="94"/>
      <c r="EIF92" s="94"/>
      <c r="EIG92" s="94"/>
      <c r="EIH92" s="94"/>
      <c r="EII92" s="94"/>
      <c r="EIJ92" s="94"/>
      <c r="EIK92" s="94"/>
      <c r="EIL92" s="94"/>
      <c r="EIM92" s="94"/>
      <c r="EIN92" s="94"/>
      <c r="EIO92" s="94"/>
      <c r="EIP92" s="94"/>
      <c r="EIQ92" s="94"/>
      <c r="EIR92" s="94"/>
      <c r="EIS92" s="94"/>
      <c r="EIT92" s="94"/>
      <c r="EIU92" s="94"/>
      <c r="EIV92" s="94"/>
      <c r="EIW92" s="94"/>
      <c r="EIX92" s="94"/>
      <c r="EIY92" s="94"/>
      <c r="EIZ92" s="94"/>
      <c r="EJA92" s="94"/>
      <c r="EJB92" s="94"/>
      <c r="EJC92" s="94"/>
      <c r="EJD92" s="94"/>
      <c r="EJE92" s="94"/>
      <c r="EJF92" s="94"/>
      <c r="EJG92" s="94"/>
      <c r="EJH92" s="94"/>
      <c r="EJI92" s="94"/>
      <c r="EJJ92" s="94"/>
      <c r="EJK92" s="94"/>
      <c r="EJL92" s="94"/>
      <c r="EJM92" s="94"/>
      <c r="EJN92" s="94"/>
      <c r="EJO92" s="94"/>
      <c r="EJP92" s="94"/>
      <c r="EJQ92" s="94"/>
      <c r="EJR92" s="94"/>
      <c r="EJS92" s="94"/>
      <c r="EJT92" s="94"/>
      <c r="EJU92" s="94"/>
      <c r="EJV92" s="94"/>
      <c r="EJW92" s="94"/>
      <c r="EJX92" s="94"/>
      <c r="EJY92" s="94"/>
      <c r="EJZ92" s="94"/>
      <c r="EKA92" s="94"/>
      <c r="EKB92" s="94"/>
      <c r="EKC92" s="94"/>
      <c r="EKD92" s="94"/>
      <c r="EKE92" s="94"/>
      <c r="EKF92" s="94"/>
      <c r="EKG92" s="94"/>
      <c r="EKH92" s="94"/>
      <c r="EKI92" s="94"/>
      <c r="EKJ92" s="94"/>
      <c r="EKK92" s="94"/>
      <c r="EKL92" s="94"/>
      <c r="EKM92" s="94"/>
      <c r="EKN92" s="94"/>
      <c r="EKO92" s="94"/>
      <c r="EKP92" s="94"/>
      <c r="EKQ92" s="94"/>
      <c r="EKR92" s="94"/>
      <c r="EKS92" s="94"/>
      <c r="EKT92" s="94"/>
      <c r="EKU92" s="94"/>
      <c r="EKV92" s="94"/>
      <c r="EKW92" s="94"/>
      <c r="EKX92" s="94"/>
      <c r="EKY92" s="94"/>
      <c r="EKZ92" s="94"/>
      <c r="ELA92" s="94"/>
      <c r="ELB92" s="94"/>
      <c r="ELC92" s="94"/>
      <c r="ELD92" s="94"/>
      <c r="ELE92" s="94"/>
      <c r="ELF92" s="94"/>
      <c r="ELG92" s="94"/>
      <c r="ELH92" s="94"/>
      <c r="ELI92" s="94"/>
      <c r="ELJ92" s="94"/>
      <c r="ELK92" s="94"/>
      <c r="ELL92" s="94"/>
      <c r="ELM92" s="94"/>
      <c r="ELN92" s="94"/>
      <c r="ELO92" s="94"/>
      <c r="ELP92" s="94"/>
      <c r="ELQ92" s="94"/>
      <c r="ELR92" s="94"/>
      <c r="ELS92" s="94"/>
      <c r="ELT92" s="94"/>
      <c r="ELU92" s="94"/>
      <c r="ELV92" s="94"/>
      <c r="ELW92" s="94"/>
      <c r="ELX92" s="94"/>
      <c r="ELY92" s="94"/>
      <c r="ELZ92" s="94"/>
      <c r="EMA92" s="94"/>
      <c r="EMB92" s="94"/>
      <c r="EMC92" s="94"/>
      <c r="EMD92" s="94"/>
      <c r="EME92" s="94"/>
      <c r="EMF92" s="94"/>
      <c r="EMG92" s="94"/>
      <c r="EMH92" s="94"/>
      <c r="EMI92" s="94"/>
      <c r="EMJ92" s="94"/>
      <c r="EMK92" s="94"/>
      <c r="EML92" s="94"/>
      <c r="EMM92" s="94"/>
      <c r="EMN92" s="94"/>
      <c r="EMO92" s="94"/>
      <c r="EMP92" s="94"/>
      <c r="EMQ92" s="94"/>
      <c r="EMR92" s="94"/>
      <c r="EMS92" s="94"/>
      <c r="EMT92" s="94"/>
      <c r="EMU92" s="94"/>
      <c r="EMV92" s="94"/>
      <c r="EMW92" s="94"/>
      <c r="EMX92" s="94"/>
      <c r="EMY92" s="94"/>
      <c r="EMZ92" s="94"/>
      <c r="ENA92" s="94"/>
      <c r="ENB92" s="94"/>
      <c r="ENC92" s="94"/>
      <c r="END92" s="94"/>
      <c r="ENE92" s="94"/>
      <c r="ENF92" s="94"/>
      <c r="ENG92" s="94"/>
      <c r="ENH92" s="94"/>
      <c r="ENI92" s="94"/>
      <c r="ENJ92" s="94"/>
      <c r="ENK92" s="94"/>
      <c r="ENL92" s="94"/>
      <c r="ENM92" s="94"/>
      <c r="ENN92" s="94"/>
      <c r="ENO92" s="94"/>
      <c r="ENP92" s="94"/>
      <c r="ENQ92" s="94"/>
      <c r="ENR92" s="94"/>
      <c r="ENS92" s="94"/>
      <c r="ENT92" s="94"/>
      <c r="ENU92" s="94"/>
      <c r="ENV92" s="94"/>
      <c r="ENW92" s="94"/>
      <c r="ENX92" s="94"/>
      <c r="ENY92" s="94"/>
      <c r="ENZ92" s="94"/>
      <c r="EOA92" s="94"/>
      <c r="EOB92" s="94"/>
      <c r="EOC92" s="94"/>
      <c r="EOD92" s="94"/>
      <c r="EOE92" s="94"/>
      <c r="EOF92" s="94"/>
      <c r="EOG92" s="94"/>
      <c r="EOH92" s="94"/>
      <c r="EOI92" s="94"/>
      <c r="EOJ92" s="94"/>
      <c r="EOK92" s="94"/>
      <c r="EOL92" s="94"/>
      <c r="EOM92" s="94"/>
      <c r="EON92" s="94"/>
      <c r="EOO92" s="94"/>
      <c r="EOP92" s="94"/>
      <c r="EOQ92" s="94"/>
      <c r="EOR92" s="94"/>
      <c r="EOS92" s="94"/>
      <c r="EOT92" s="94"/>
      <c r="EOU92" s="94"/>
      <c r="EOV92" s="94"/>
      <c r="EOW92" s="94"/>
      <c r="EOX92" s="94"/>
      <c r="EOY92" s="94"/>
      <c r="EOZ92" s="94"/>
      <c r="EPA92" s="94"/>
      <c r="EPB92" s="94"/>
      <c r="EPC92" s="94"/>
      <c r="EPD92" s="94"/>
      <c r="EPE92" s="94"/>
      <c r="EPF92" s="94"/>
      <c r="EPG92" s="94"/>
      <c r="EPH92" s="94"/>
      <c r="EPI92" s="94"/>
      <c r="EPJ92" s="94"/>
      <c r="EPK92" s="94"/>
      <c r="EPL92" s="94"/>
      <c r="EPM92" s="94"/>
      <c r="EPN92" s="94"/>
      <c r="EPO92" s="94"/>
      <c r="EPP92" s="94"/>
      <c r="EPQ92" s="94"/>
      <c r="EPR92" s="94"/>
      <c r="EPS92" s="94"/>
      <c r="EPT92" s="94"/>
      <c r="EPU92" s="94"/>
      <c r="EPV92" s="94"/>
      <c r="EPW92" s="94"/>
      <c r="EPX92" s="94"/>
      <c r="EPY92" s="94"/>
      <c r="EPZ92" s="94"/>
      <c r="EQA92" s="94"/>
      <c r="EQB92" s="94"/>
      <c r="EQC92" s="94"/>
      <c r="EQD92" s="94"/>
      <c r="EQE92" s="94"/>
      <c r="EQF92" s="94"/>
      <c r="EQG92" s="94"/>
      <c r="EQH92" s="94"/>
      <c r="EQI92" s="94"/>
      <c r="EQJ92" s="94"/>
      <c r="EQK92" s="94"/>
      <c r="EQL92" s="94"/>
      <c r="EQM92" s="94"/>
      <c r="EQN92" s="94"/>
      <c r="EQO92" s="94"/>
      <c r="EQP92" s="94"/>
      <c r="EQQ92" s="94"/>
      <c r="EQR92" s="94"/>
      <c r="EQS92" s="94"/>
      <c r="EQT92" s="94"/>
      <c r="EQU92" s="94"/>
      <c r="EQV92" s="94"/>
      <c r="EQW92" s="94"/>
      <c r="EQX92" s="94"/>
      <c r="EQY92" s="94"/>
      <c r="EQZ92" s="94"/>
      <c r="ERA92" s="94"/>
      <c r="ERB92" s="94"/>
      <c r="ERC92" s="94"/>
      <c r="ERD92" s="94"/>
      <c r="ERE92" s="94"/>
      <c r="ERF92" s="94"/>
      <c r="ERG92" s="94"/>
      <c r="ERH92" s="94"/>
      <c r="ERI92" s="94"/>
      <c r="ERJ92" s="94"/>
      <c r="ERK92" s="94"/>
      <c r="ERL92" s="94"/>
      <c r="ERM92" s="94"/>
      <c r="ERN92" s="94"/>
      <c r="ERO92" s="94"/>
      <c r="ERP92" s="94"/>
      <c r="ERQ92" s="94"/>
      <c r="ERR92" s="94"/>
      <c r="ERS92" s="94"/>
      <c r="ERT92" s="94"/>
      <c r="ERU92" s="94"/>
      <c r="ERV92" s="94"/>
      <c r="ERW92" s="94"/>
      <c r="ERX92" s="94"/>
      <c r="ERY92" s="94"/>
      <c r="ERZ92" s="94"/>
      <c r="ESA92" s="94"/>
      <c r="ESB92" s="94"/>
      <c r="ESC92" s="94"/>
      <c r="ESD92" s="94"/>
      <c r="ESE92" s="94"/>
      <c r="ESF92" s="94"/>
      <c r="ESG92" s="94"/>
      <c r="ESH92" s="94"/>
      <c r="ESI92" s="94"/>
      <c r="ESJ92" s="94"/>
      <c r="ESK92" s="94"/>
      <c r="ESL92" s="94"/>
      <c r="ESM92" s="94"/>
      <c r="ESN92" s="94"/>
      <c r="ESO92" s="94"/>
      <c r="ESP92" s="94"/>
      <c r="ESQ92" s="94"/>
      <c r="ESR92" s="94"/>
      <c r="ESS92" s="94"/>
      <c r="EST92" s="94"/>
      <c r="ESU92" s="94"/>
      <c r="ESV92" s="94"/>
      <c r="ESW92" s="94"/>
      <c r="ESX92" s="94"/>
      <c r="ESY92" s="94"/>
      <c r="ESZ92" s="94"/>
      <c r="ETA92" s="94"/>
      <c r="ETB92" s="94"/>
      <c r="ETC92" s="94"/>
      <c r="ETD92" s="94"/>
      <c r="ETE92" s="94"/>
      <c r="ETF92" s="94"/>
      <c r="ETG92" s="94"/>
      <c r="ETH92" s="94"/>
      <c r="ETI92" s="94"/>
      <c r="ETJ92" s="94"/>
      <c r="ETK92" s="94"/>
      <c r="ETL92" s="94"/>
      <c r="ETM92" s="94"/>
      <c r="ETN92" s="94"/>
      <c r="ETO92" s="94"/>
      <c r="ETP92" s="94"/>
      <c r="ETQ92" s="94"/>
      <c r="ETR92" s="94"/>
      <c r="ETS92" s="94"/>
      <c r="ETT92" s="94"/>
      <c r="ETU92" s="94"/>
      <c r="ETV92" s="94"/>
      <c r="ETW92" s="94"/>
      <c r="ETX92" s="94"/>
      <c r="ETY92" s="94"/>
      <c r="ETZ92" s="94"/>
      <c r="EUA92" s="94"/>
      <c r="EUB92" s="94"/>
      <c r="EUC92" s="94"/>
      <c r="EUD92" s="94"/>
      <c r="EUE92" s="94"/>
      <c r="EUF92" s="94"/>
      <c r="EUG92" s="94"/>
      <c r="EUH92" s="94"/>
      <c r="EUI92" s="94"/>
      <c r="EUJ92" s="94"/>
      <c r="EUK92" s="94"/>
      <c r="EUL92" s="94"/>
      <c r="EUM92" s="94"/>
      <c r="EUN92" s="94"/>
      <c r="EUO92" s="94"/>
      <c r="EUP92" s="94"/>
      <c r="EUQ92" s="94"/>
      <c r="EUR92" s="94"/>
      <c r="EUS92" s="94"/>
      <c r="EUT92" s="94"/>
      <c r="EUU92" s="94"/>
      <c r="EUV92" s="94"/>
      <c r="EUW92" s="94"/>
      <c r="EUX92" s="94"/>
      <c r="EUY92" s="94"/>
      <c r="EUZ92" s="94"/>
      <c r="EVA92" s="94"/>
      <c r="EVB92" s="94"/>
      <c r="EVC92" s="94"/>
      <c r="EVD92" s="94"/>
      <c r="EVE92" s="94"/>
      <c r="EVF92" s="94"/>
      <c r="EVG92" s="94"/>
      <c r="EVH92" s="94"/>
      <c r="EVI92" s="94"/>
      <c r="EVJ92" s="94"/>
      <c r="EVK92" s="94"/>
      <c r="EVL92" s="94"/>
      <c r="EVM92" s="94"/>
      <c r="EVN92" s="94"/>
      <c r="EVO92" s="94"/>
      <c r="EVP92" s="94"/>
      <c r="EVQ92" s="94"/>
      <c r="EVR92" s="94"/>
      <c r="EVS92" s="94"/>
      <c r="EVT92" s="94"/>
      <c r="EVU92" s="94"/>
      <c r="EVV92" s="94"/>
      <c r="EVW92" s="94"/>
      <c r="EVX92" s="94"/>
      <c r="EVY92" s="94"/>
      <c r="EVZ92" s="94"/>
      <c r="EWA92" s="94"/>
      <c r="EWB92" s="94"/>
      <c r="EWC92" s="94"/>
      <c r="EWD92" s="94"/>
      <c r="EWE92" s="94"/>
      <c r="EWF92" s="94"/>
      <c r="EWG92" s="94"/>
      <c r="EWH92" s="94"/>
      <c r="EWI92" s="94"/>
      <c r="EWJ92" s="94"/>
      <c r="EWK92" s="94"/>
      <c r="EWL92" s="94"/>
      <c r="EWM92" s="94"/>
      <c r="EWN92" s="94"/>
      <c r="EWO92" s="94"/>
      <c r="EWP92" s="94"/>
      <c r="EWQ92" s="94"/>
      <c r="EWR92" s="94"/>
      <c r="EWS92" s="94"/>
      <c r="EWT92" s="94"/>
      <c r="EWU92" s="94"/>
      <c r="EWV92" s="94"/>
      <c r="EWW92" s="94"/>
      <c r="EWX92" s="94"/>
      <c r="EWY92" s="94"/>
      <c r="EWZ92" s="94"/>
      <c r="EXA92" s="94"/>
      <c r="EXB92" s="94"/>
      <c r="EXC92" s="94"/>
      <c r="EXD92" s="94"/>
      <c r="EXE92" s="94"/>
      <c r="EXF92" s="94"/>
      <c r="EXG92" s="94"/>
      <c r="EXH92" s="94"/>
      <c r="EXI92" s="94"/>
      <c r="EXJ92" s="94"/>
      <c r="EXK92" s="94"/>
      <c r="EXL92" s="94"/>
      <c r="EXM92" s="94"/>
      <c r="EXN92" s="94"/>
      <c r="EXO92" s="94"/>
      <c r="EXP92" s="94"/>
      <c r="EXQ92" s="94"/>
      <c r="EXR92" s="94"/>
      <c r="EXS92" s="94"/>
      <c r="EXT92" s="94"/>
      <c r="EXU92" s="94"/>
      <c r="EXV92" s="94"/>
      <c r="EXW92" s="94"/>
      <c r="EXX92" s="94"/>
      <c r="EXY92" s="94"/>
      <c r="EXZ92" s="94"/>
      <c r="EYA92" s="94"/>
      <c r="EYB92" s="94"/>
      <c r="EYC92" s="94"/>
      <c r="EYD92" s="94"/>
      <c r="EYE92" s="94"/>
      <c r="EYF92" s="94"/>
      <c r="EYG92" s="94"/>
      <c r="EYH92" s="94"/>
      <c r="EYI92" s="94"/>
      <c r="EYJ92" s="94"/>
      <c r="EYK92" s="94"/>
      <c r="EYL92" s="94"/>
      <c r="EYM92" s="94"/>
      <c r="EYN92" s="94"/>
      <c r="EYO92" s="94"/>
      <c r="EYP92" s="94"/>
      <c r="EYQ92" s="94"/>
      <c r="EYR92" s="94"/>
      <c r="EYS92" s="94"/>
      <c r="EYT92" s="94"/>
      <c r="EYU92" s="94"/>
      <c r="EYV92" s="94"/>
      <c r="EYW92" s="94"/>
      <c r="EYX92" s="94"/>
      <c r="EYY92" s="94"/>
      <c r="EYZ92" s="94"/>
      <c r="EZA92" s="94"/>
      <c r="EZB92" s="94"/>
      <c r="EZC92" s="94"/>
      <c r="EZD92" s="94"/>
      <c r="EZE92" s="94"/>
      <c r="EZF92" s="94"/>
      <c r="EZG92" s="94"/>
      <c r="EZH92" s="94"/>
      <c r="EZI92" s="94"/>
      <c r="EZJ92" s="94"/>
      <c r="EZK92" s="94"/>
      <c r="EZL92" s="94"/>
      <c r="EZM92" s="94"/>
      <c r="EZN92" s="94"/>
      <c r="EZO92" s="94"/>
      <c r="EZP92" s="94"/>
      <c r="EZQ92" s="94"/>
      <c r="EZR92" s="94"/>
      <c r="EZS92" s="94"/>
      <c r="EZT92" s="94"/>
      <c r="EZU92" s="94"/>
      <c r="EZV92" s="94"/>
      <c r="EZW92" s="94"/>
      <c r="EZX92" s="94"/>
      <c r="EZY92" s="94"/>
      <c r="EZZ92" s="94"/>
      <c r="FAA92" s="94"/>
      <c r="FAB92" s="94"/>
      <c r="FAC92" s="94"/>
      <c r="FAD92" s="94"/>
      <c r="FAE92" s="94"/>
      <c r="FAF92" s="94"/>
      <c r="FAG92" s="94"/>
      <c r="FAH92" s="94"/>
      <c r="FAI92" s="94"/>
      <c r="FAJ92" s="94"/>
      <c r="FAK92" s="94"/>
      <c r="FAL92" s="94"/>
      <c r="FAM92" s="94"/>
      <c r="FAN92" s="94"/>
      <c r="FAO92" s="94"/>
      <c r="FAP92" s="94"/>
      <c r="FAQ92" s="94"/>
      <c r="FAR92" s="94"/>
      <c r="FAS92" s="94"/>
      <c r="FAT92" s="94"/>
      <c r="FAU92" s="94"/>
      <c r="FAV92" s="94"/>
      <c r="FAW92" s="94"/>
      <c r="FAX92" s="94"/>
      <c r="FAY92" s="94"/>
      <c r="FAZ92" s="94"/>
      <c r="FBA92" s="94"/>
      <c r="FBB92" s="94"/>
      <c r="FBC92" s="94"/>
      <c r="FBD92" s="94"/>
      <c r="FBE92" s="94"/>
      <c r="FBF92" s="94"/>
      <c r="FBG92" s="94"/>
      <c r="FBH92" s="94"/>
      <c r="FBI92" s="94"/>
      <c r="FBJ92" s="94"/>
      <c r="FBK92" s="94"/>
      <c r="FBL92" s="94"/>
      <c r="FBM92" s="94"/>
      <c r="FBN92" s="94"/>
      <c r="FBO92" s="94"/>
      <c r="FBP92" s="94"/>
      <c r="FBQ92" s="94"/>
      <c r="FBR92" s="94"/>
      <c r="FBS92" s="94"/>
      <c r="FBT92" s="94"/>
      <c r="FBU92" s="94"/>
      <c r="FBV92" s="94"/>
      <c r="FBW92" s="94"/>
      <c r="FBX92" s="94"/>
      <c r="FBY92" s="94"/>
      <c r="FBZ92" s="94"/>
      <c r="FCA92" s="94"/>
      <c r="FCB92" s="94"/>
      <c r="FCC92" s="94"/>
      <c r="FCD92" s="94"/>
      <c r="FCE92" s="94"/>
      <c r="FCF92" s="94"/>
      <c r="FCG92" s="94"/>
      <c r="FCH92" s="94"/>
      <c r="FCI92" s="94"/>
      <c r="FCJ92" s="94"/>
      <c r="FCK92" s="94"/>
      <c r="FCL92" s="94"/>
      <c r="FCM92" s="94"/>
      <c r="FCN92" s="94"/>
      <c r="FCO92" s="94"/>
      <c r="FCP92" s="94"/>
      <c r="FCQ92" s="94"/>
      <c r="FCR92" s="94"/>
      <c r="FCS92" s="94"/>
      <c r="FCT92" s="94"/>
      <c r="FCU92" s="94"/>
      <c r="FCV92" s="94"/>
      <c r="FCW92" s="94"/>
      <c r="FCX92" s="94"/>
      <c r="FCY92" s="94"/>
      <c r="FCZ92" s="94"/>
      <c r="FDA92" s="94"/>
      <c r="FDB92" s="94"/>
      <c r="FDC92" s="94"/>
      <c r="FDD92" s="94"/>
      <c r="FDE92" s="94"/>
      <c r="FDF92" s="94"/>
      <c r="FDG92" s="94"/>
      <c r="FDH92" s="94"/>
      <c r="FDI92" s="94"/>
      <c r="FDJ92" s="94"/>
      <c r="FDK92" s="94"/>
      <c r="FDL92" s="94"/>
      <c r="FDM92" s="94"/>
      <c r="FDN92" s="94"/>
      <c r="FDO92" s="94"/>
      <c r="FDP92" s="94"/>
      <c r="FDQ92" s="94"/>
      <c r="FDR92" s="94"/>
      <c r="FDS92" s="94"/>
      <c r="FDT92" s="94"/>
      <c r="FDU92" s="94"/>
      <c r="FDV92" s="94"/>
      <c r="FDW92" s="94"/>
      <c r="FDX92" s="94"/>
      <c r="FDY92" s="94"/>
      <c r="FDZ92" s="94"/>
      <c r="FEA92" s="94"/>
      <c r="FEB92" s="94"/>
      <c r="FEC92" s="94"/>
      <c r="FED92" s="94"/>
      <c r="FEE92" s="94"/>
      <c r="FEF92" s="94"/>
      <c r="FEG92" s="94"/>
      <c r="FEH92" s="94"/>
      <c r="FEI92" s="94"/>
      <c r="FEJ92" s="94"/>
      <c r="FEK92" s="94"/>
      <c r="FEL92" s="94"/>
      <c r="FEM92" s="94"/>
      <c r="FEN92" s="94"/>
      <c r="FEO92" s="94"/>
      <c r="FEP92" s="94"/>
      <c r="FEQ92" s="94"/>
      <c r="FER92" s="94"/>
      <c r="FES92" s="94"/>
      <c r="FET92" s="94"/>
      <c r="FEU92" s="94"/>
      <c r="FEV92" s="94"/>
      <c r="FEW92" s="94"/>
      <c r="FEX92" s="94"/>
      <c r="FEY92" s="94"/>
      <c r="FEZ92" s="94"/>
      <c r="FFA92" s="94"/>
      <c r="FFB92" s="94"/>
      <c r="FFC92" s="94"/>
      <c r="FFD92" s="94"/>
      <c r="FFE92" s="94"/>
      <c r="FFF92" s="94"/>
      <c r="FFG92" s="94"/>
      <c r="FFH92" s="94"/>
      <c r="FFI92" s="94"/>
      <c r="FFJ92" s="94"/>
      <c r="FFK92" s="94"/>
      <c r="FFL92" s="94"/>
      <c r="FFM92" s="94"/>
      <c r="FFN92" s="94"/>
      <c r="FFO92" s="94"/>
      <c r="FFP92" s="94"/>
      <c r="FFQ92" s="94"/>
      <c r="FFR92" s="94"/>
      <c r="FFS92" s="94"/>
      <c r="FFT92" s="94"/>
      <c r="FFU92" s="94"/>
      <c r="FFV92" s="94"/>
      <c r="FFW92" s="94"/>
      <c r="FFX92" s="94"/>
      <c r="FFY92" s="94"/>
      <c r="FFZ92" s="94"/>
      <c r="FGA92" s="94"/>
      <c r="FGB92" s="94"/>
      <c r="FGC92" s="94"/>
      <c r="FGD92" s="94"/>
      <c r="FGE92" s="94"/>
      <c r="FGF92" s="94"/>
      <c r="FGG92" s="94"/>
      <c r="FGH92" s="94"/>
      <c r="FGI92" s="94"/>
      <c r="FGJ92" s="94"/>
      <c r="FGK92" s="94"/>
      <c r="FGL92" s="94"/>
      <c r="FGM92" s="94"/>
      <c r="FGN92" s="94"/>
      <c r="FGO92" s="94"/>
      <c r="FGP92" s="94"/>
      <c r="FGQ92" s="94"/>
      <c r="FGR92" s="94"/>
      <c r="FGS92" s="94"/>
      <c r="FGT92" s="94"/>
      <c r="FGU92" s="94"/>
      <c r="FGV92" s="94"/>
      <c r="FGW92" s="94"/>
      <c r="FGX92" s="94"/>
      <c r="FGY92" s="94"/>
      <c r="FGZ92" s="94"/>
      <c r="FHA92" s="94"/>
      <c r="FHB92" s="94"/>
      <c r="FHC92" s="94"/>
      <c r="FHD92" s="94"/>
      <c r="FHE92" s="94"/>
      <c r="FHF92" s="94"/>
      <c r="FHG92" s="94"/>
      <c r="FHH92" s="94"/>
      <c r="FHI92" s="94"/>
      <c r="FHJ92" s="94"/>
      <c r="FHK92" s="94"/>
      <c r="FHL92" s="94"/>
      <c r="FHM92" s="94"/>
      <c r="FHN92" s="94"/>
      <c r="FHO92" s="94"/>
      <c r="FHP92" s="94"/>
      <c r="FHQ92" s="94"/>
      <c r="FHR92" s="94"/>
      <c r="FHS92" s="94"/>
      <c r="FHT92" s="94"/>
      <c r="FHU92" s="94"/>
      <c r="FHV92" s="94"/>
      <c r="FHW92" s="94"/>
      <c r="FHX92" s="94"/>
      <c r="FHY92" s="94"/>
      <c r="FHZ92" s="94"/>
      <c r="FIA92" s="94"/>
      <c r="FIB92" s="94"/>
      <c r="FIC92" s="94"/>
      <c r="FID92" s="94"/>
      <c r="FIE92" s="94"/>
      <c r="FIF92" s="94"/>
      <c r="FIG92" s="94"/>
      <c r="FIH92" s="94"/>
      <c r="FII92" s="94"/>
      <c r="FIJ92" s="94"/>
      <c r="FIK92" s="94"/>
      <c r="FIL92" s="94"/>
      <c r="FIM92" s="94"/>
      <c r="FIN92" s="94"/>
      <c r="FIO92" s="94"/>
      <c r="FIP92" s="94"/>
      <c r="FIQ92" s="94"/>
      <c r="FIR92" s="94"/>
      <c r="FIS92" s="94"/>
      <c r="FIT92" s="94"/>
      <c r="FIU92" s="94"/>
      <c r="FIV92" s="94"/>
      <c r="FIW92" s="94"/>
      <c r="FIX92" s="94"/>
      <c r="FIY92" s="94"/>
      <c r="FIZ92" s="94"/>
      <c r="FJA92" s="94"/>
      <c r="FJB92" s="94"/>
      <c r="FJC92" s="94"/>
      <c r="FJD92" s="94"/>
      <c r="FJE92" s="94"/>
      <c r="FJF92" s="94"/>
      <c r="FJG92" s="94"/>
      <c r="FJH92" s="94"/>
      <c r="FJI92" s="94"/>
      <c r="FJJ92" s="94"/>
      <c r="FJK92" s="94"/>
      <c r="FJL92" s="94"/>
      <c r="FJM92" s="94"/>
      <c r="FJN92" s="94"/>
      <c r="FJO92" s="94"/>
      <c r="FJP92" s="94"/>
      <c r="FJQ92" s="94"/>
      <c r="FJR92" s="94"/>
      <c r="FJS92" s="94"/>
      <c r="FJT92" s="94"/>
      <c r="FJU92" s="94"/>
      <c r="FJV92" s="94"/>
      <c r="FJW92" s="94"/>
      <c r="FJX92" s="94"/>
      <c r="FJY92" s="94"/>
      <c r="FJZ92" s="94"/>
      <c r="FKA92" s="94"/>
      <c r="FKB92" s="94"/>
      <c r="FKC92" s="94"/>
      <c r="FKD92" s="94"/>
      <c r="FKE92" s="94"/>
      <c r="FKF92" s="94"/>
      <c r="FKG92" s="94"/>
      <c r="FKH92" s="94"/>
      <c r="FKI92" s="94"/>
      <c r="FKJ92" s="94"/>
      <c r="FKK92" s="94"/>
      <c r="FKL92" s="94"/>
      <c r="FKM92" s="94"/>
      <c r="FKN92" s="94"/>
      <c r="FKO92" s="94"/>
      <c r="FKP92" s="94"/>
      <c r="FKQ92" s="94"/>
      <c r="FKR92" s="94"/>
      <c r="FKS92" s="94"/>
      <c r="FKT92" s="94"/>
      <c r="FKU92" s="94"/>
      <c r="FKV92" s="94"/>
      <c r="FKW92" s="94"/>
      <c r="FKX92" s="94"/>
      <c r="FKY92" s="94"/>
      <c r="FKZ92" s="94"/>
      <c r="FLA92" s="94"/>
      <c r="FLB92" s="94"/>
      <c r="FLC92" s="94"/>
      <c r="FLD92" s="94"/>
      <c r="FLE92" s="94"/>
      <c r="FLF92" s="94"/>
      <c r="FLG92" s="94"/>
      <c r="FLH92" s="94"/>
      <c r="FLI92" s="94"/>
      <c r="FLJ92" s="94"/>
      <c r="FLK92" s="94"/>
      <c r="FLL92" s="94"/>
      <c r="FLM92" s="94"/>
      <c r="FLN92" s="94"/>
      <c r="FLO92" s="94"/>
      <c r="FLP92" s="94"/>
      <c r="FLQ92" s="94"/>
      <c r="FLR92" s="94"/>
      <c r="FLS92" s="94"/>
      <c r="FLT92" s="94"/>
      <c r="FLU92" s="94"/>
      <c r="FLV92" s="94"/>
      <c r="FLW92" s="94"/>
      <c r="FLX92" s="94"/>
      <c r="FLY92" s="94"/>
      <c r="FLZ92" s="94"/>
      <c r="FMA92" s="94"/>
      <c r="FMB92" s="94"/>
      <c r="FMC92" s="94"/>
      <c r="FMD92" s="94"/>
      <c r="FME92" s="94"/>
      <c r="FMF92" s="94"/>
      <c r="FMG92" s="94"/>
      <c r="FMH92" s="94"/>
      <c r="FMI92" s="94"/>
      <c r="FMJ92" s="94"/>
      <c r="FMK92" s="94"/>
      <c r="FML92" s="94"/>
      <c r="FMM92" s="94"/>
      <c r="FMN92" s="94"/>
      <c r="FMO92" s="94"/>
      <c r="FMP92" s="94"/>
      <c r="FMQ92" s="94"/>
      <c r="FMR92" s="94"/>
      <c r="FMS92" s="94"/>
      <c r="FMT92" s="94"/>
      <c r="FMU92" s="94"/>
      <c r="FMV92" s="94"/>
      <c r="FMW92" s="94"/>
      <c r="FMX92" s="94"/>
      <c r="FMY92" s="94"/>
      <c r="FMZ92" s="94"/>
      <c r="FNA92" s="94"/>
      <c r="FNB92" s="94"/>
      <c r="FNC92" s="94"/>
      <c r="FND92" s="94"/>
      <c r="FNE92" s="94"/>
      <c r="FNF92" s="94"/>
      <c r="FNG92" s="94"/>
      <c r="FNH92" s="94"/>
      <c r="FNI92" s="94"/>
      <c r="FNJ92" s="94"/>
      <c r="FNK92" s="94"/>
      <c r="FNL92" s="94"/>
      <c r="FNM92" s="94"/>
      <c r="FNN92" s="94"/>
      <c r="FNO92" s="94"/>
      <c r="FNP92" s="94"/>
      <c r="FNQ92" s="94"/>
      <c r="FNR92" s="94"/>
      <c r="FNS92" s="94"/>
      <c r="FNT92" s="94"/>
      <c r="FNU92" s="94"/>
      <c r="FNV92" s="94"/>
      <c r="FNW92" s="94"/>
      <c r="FNX92" s="94"/>
      <c r="FNY92" s="94"/>
      <c r="FNZ92" s="94"/>
      <c r="FOA92" s="94"/>
      <c r="FOB92" s="94"/>
      <c r="FOC92" s="94"/>
      <c r="FOD92" s="94"/>
      <c r="FOE92" s="94"/>
      <c r="FOF92" s="94"/>
      <c r="FOG92" s="94"/>
      <c r="FOH92" s="94"/>
      <c r="FOI92" s="94"/>
      <c r="FOJ92" s="94"/>
      <c r="FOK92" s="94"/>
      <c r="FOL92" s="94"/>
      <c r="FOM92" s="94"/>
      <c r="FON92" s="94"/>
      <c r="FOO92" s="94"/>
      <c r="FOP92" s="94"/>
      <c r="FOQ92" s="94"/>
      <c r="FOR92" s="94"/>
      <c r="FOS92" s="94"/>
      <c r="FOT92" s="94"/>
      <c r="FOU92" s="94"/>
      <c r="FOV92" s="94"/>
      <c r="FOW92" s="94"/>
      <c r="FOX92" s="94"/>
      <c r="FOY92" s="94"/>
      <c r="FOZ92" s="94"/>
      <c r="FPA92" s="94"/>
      <c r="FPB92" s="94"/>
      <c r="FPC92" s="94"/>
      <c r="FPD92" s="94"/>
      <c r="FPE92" s="94"/>
      <c r="FPF92" s="94"/>
      <c r="FPG92" s="94"/>
      <c r="FPH92" s="94"/>
      <c r="FPI92" s="94"/>
      <c r="FPJ92" s="94"/>
      <c r="FPK92" s="94"/>
      <c r="FPL92" s="94"/>
      <c r="FPM92" s="94"/>
      <c r="FPN92" s="94"/>
      <c r="FPO92" s="94"/>
      <c r="FPP92" s="94"/>
      <c r="FPQ92" s="94"/>
      <c r="FPR92" s="94"/>
      <c r="FPS92" s="94"/>
      <c r="FPT92" s="94"/>
      <c r="FPU92" s="94"/>
      <c r="FPV92" s="94"/>
      <c r="FPW92" s="94"/>
      <c r="FPX92" s="94"/>
      <c r="FPY92" s="94"/>
      <c r="FPZ92" s="94"/>
      <c r="FQA92" s="94"/>
      <c r="FQB92" s="94"/>
      <c r="FQC92" s="94"/>
      <c r="FQD92" s="94"/>
      <c r="FQE92" s="94"/>
      <c r="FQF92" s="94"/>
      <c r="FQG92" s="94"/>
      <c r="FQH92" s="94"/>
      <c r="FQI92" s="94"/>
      <c r="FQJ92" s="94"/>
      <c r="FQK92" s="94"/>
      <c r="FQL92" s="94"/>
      <c r="FQM92" s="94"/>
      <c r="FQN92" s="94"/>
      <c r="FQO92" s="94"/>
      <c r="FQP92" s="94"/>
      <c r="FQQ92" s="94"/>
      <c r="FQR92" s="94"/>
      <c r="FQS92" s="94"/>
      <c r="FQT92" s="94"/>
      <c r="FQU92" s="94"/>
      <c r="FQV92" s="94"/>
      <c r="FQW92" s="94"/>
      <c r="FQX92" s="94"/>
      <c r="FQY92" s="94"/>
      <c r="FQZ92" s="94"/>
      <c r="FRA92" s="94"/>
      <c r="FRB92" s="94"/>
      <c r="FRC92" s="94"/>
      <c r="FRD92" s="94"/>
      <c r="FRE92" s="94"/>
      <c r="FRF92" s="94"/>
      <c r="FRG92" s="94"/>
      <c r="FRH92" s="94"/>
      <c r="FRI92" s="94"/>
      <c r="FRJ92" s="94"/>
      <c r="FRK92" s="94"/>
      <c r="FRL92" s="94"/>
      <c r="FRM92" s="94"/>
      <c r="FRN92" s="94"/>
      <c r="FRO92" s="94"/>
      <c r="FRP92" s="94"/>
      <c r="FRQ92" s="94"/>
      <c r="FRR92" s="94"/>
      <c r="FRS92" s="94"/>
      <c r="FRT92" s="94"/>
      <c r="FRU92" s="94"/>
      <c r="FRV92" s="94"/>
      <c r="FRW92" s="94"/>
      <c r="FRX92" s="94"/>
      <c r="FRY92" s="94"/>
      <c r="FRZ92" s="94"/>
      <c r="FSA92" s="94"/>
      <c r="FSB92" s="94"/>
      <c r="FSC92" s="94"/>
      <c r="FSD92" s="94"/>
      <c r="FSE92" s="94"/>
      <c r="FSF92" s="94"/>
      <c r="FSG92" s="94"/>
      <c r="FSH92" s="94"/>
      <c r="FSI92" s="94"/>
      <c r="FSJ92" s="94"/>
      <c r="FSK92" s="94"/>
      <c r="FSL92" s="94"/>
      <c r="FSM92" s="94"/>
      <c r="FSN92" s="94"/>
      <c r="FSO92" s="94"/>
      <c r="FSP92" s="94"/>
      <c r="FSQ92" s="94"/>
      <c r="FSR92" s="94"/>
      <c r="FSS92" s="94"/>
      <c r="FST92" s="94"/>
      <c r="FSU92" s="94"/>
      <c r="FSV92" s="94"/>
      <c r="FSW92" s="94"/>
      <c r="FSX92" s="94"/>
      <c r="FSY92" s="94"/>
      <c r="FSZ92" s="94"/>
      <c r="FTA92" s="94"/>
      <c r="FTB92" s="94"/>
      <c r="FTC92" s="94"/>
      <c r="FTD92" s="94"/>
      <c r="FTE92" s="94"/>
      <c r="FTF92" s="94"/>
      <c r="FTG92" s="94"/>
      <c r="FTH92" s="94"/>
      <c r="FTI92" s="94"/>
      <c r="FTJ92" s="94"/>
      <c r="FTK92" s="94"/>
      <c r="FTL92" s="94"/>
      <c r="FTM92" s="94"/>
      <c r="FTN92" s="94"/>
      <c r="FTO92" s="94"/>
      <c r="FTP92" s="94"/>
      <c r="FTQ92" s="94"/>
      <c r="FTR92" s="94"/>
      <c r="FTS92" s="94"/>
      <c r="FTT92" s="94"/>
      <c r="FTU92" s="94"/>
      <c r="FTV92" s="94"/>
      <c r="FTW92" s="94"/>
      <c r="FTX92" s="94"/>
      <c r="FTY92" s="94"/>
      <c r="FTZ92" s="94"/>
      <c r="FUA92" s="94"/>
      <c r="FUB92" s="94"/>
      <c r="FUC92" s="94"/>
      <c r="FUD92" s="94"/>
      <c r="FUE92" s="94"/>
      <c r="FUF92" s="94"/>
      <c r="FUG92" s="94"/>
      <c r="FUH92" s="94"/>
      <c r="FUI92" s="94"/>
      <c r="FUJ92" s="94"/>
      <c r="FUK92" s="94"/>
      <c r="FUL92" s="94"/>
      <c r="FUM92" s="94"/>
      <c r="FUN92" s="94"/>
      <c r="FUO92" s="94"/>
      <c r="FUP92" s="94"/>
      <c r="FUQ92" s="94"/>
      <c r="FUR92" s="94"/>
      <c r="FUS92" s="94"/>
      <c r="FUT92" s="94"/>
      <c r="FUU92" s="94"/>
      <c r="FUV92" s="94"/>
      <c r="FUW92" s="94"/>
      <c r="FUX92" s="94"/>
      <c r="FUY92" s="94"/>
      <c r="FUZ92" s="94"/>
      <c r="FVA92" s="94"/>
      <c r="FVB92" s="94"/>
      <c r="FVC92" s="94"/>
      <c r="FVD92" s="94"/>
      <c r="FVE92" s="94"/>
      <c r="FVF92" s="94"/>
      <c r="FVG92" s="94"/>
      <c r="FVH92" s="94"/>
      <c r="FVI92" s="94"/>
      <c r="FVJ92" s="94"/>
      <c r="FVK92" s="94"/>
      <c r="FVL92" s="94"/>
      <c r="FVM92" s="94"/>
      <c r="FVN92" s="94"/>
      <c r="FVO92" s="94"/>
      <c r="FVP92" s="94"/>
      <c r="FVQ92" s="94"/>
      <c r="FVR92" s="94"/>
      <c r="FVS92" s="94"/>
      <c r="FVT92" s="94"/>
      <c r="FVU92" s="94"/>
      <c r="FVV92" s="94"/>
      <c r="FVW92" s="94"/>
      <c r="FVX92" s="94"/>
      <c r="FVY92" s="94"/>
      <c r="FVZ92" s="94"/>
      <c r="FWA92" s="94"/>
      <c r="FWB92" s="94"/>
      <c r="FWC92" s="94"/>
      <c r="FWD92" s="94"/>
      <c r="FWE92" s="94"/>
      <c r="FWF92" s="94"/>
      <c r="FWG92" s="94"/>
      <c r="FWH92" s="94"/>
      <c r="FWI92" s="94"/>
      <c r="FWJ92" s="94"/>
      <c r="FWK92" s="94"/>
      <c r="FWL92" s="94"/>
      <c r="FWM92" s="94"/>
      <c r="FWN92" s="94"/>
      <c r="FWO92" s="94"/>
      <c r="FWP92" s="94"/>
      <c r="FWQ92" s="94"/>
      <c r="FWR92" s="94"/>
      <c r="FWS92" s="94"/>
      <c r="FWT92" s="94"/>
      <c r="FWU92" s="94"/>
      <c r="FWV92" s="94"/>
      <c r="FWW92" s="94"/>
      <c r="FWX92" s="94"/>
      <c r="FWY92" s="94"/>
      <c r="FWZ92" s="94"/>
      <c r="FXA92" s="94"/>
      <c r="FXB92" s="94"/>
      <c r="FXC92" s="94"/>
      <c r="FXD92" s="94"/>
      <c r="FXE92" s="94"/>
      <c r="FXF92" s="94"/>
      <c r="FXG92" s="94"/>
      <c r="FXH92" s="94"/>
      <c r="FXI92" s="94"/>
      <c r="FXJ92" s="94"/>
      <c r="FXK92" s="94"/>
      <c r="FXL92" s="94"/>
      <c r="FXM92" s="94"/>
      <c r="FXN92" s="94"/>
      <c r="FXO92" s="94"/>
      <c r="FXP92" s="94"/>
      <c r="FXQ92" s="94"/>
      <c r="FXR92" s="94"/>
      <c r="FXS92" s="94"/>
      <c r="FXT92" s="94"/>
      <c r="FXU92" s="94"/>
      <c r="FXV92" s="94"/>
      <c r="FXW92" s="94"/>
      <c r="FXX92" s="94"/>
      <c r="FXY92" s="94"/>
      <c r="FXZ92" s="94"/>
      <c r="FYA92" s="94"/>
      <c r="FYB92" s="94"/>
      <c r="FYC92" s="94"/>
      <c r="FYD92" s="94"/>
      <c r="FYE92" s="94"/>
      <c r="FYF92" s="94"/>
      <c r="FYG92" s="94"/>
      <c r="FYH92" s="94"/>
      <c r="FYI92" s="94"/>
      <c r="FYJ92" s="94"/>
      <c r="FYK92" s="94"/>
      <c r="FYL92" s="94"/>
      <c r="FYM92" s="94"/>
      <c r="FYN92" s="94"/>
      <c r="FYO92" s="94"/>
      <c r="FYP92" s="94"/>
      <c r="FYQ92" s="94"/>
      <c r="FYR92" s="94"/>
      <c r="FYS92" s="94"/>
      <c r="FYT92" s="94"/>
      <c r="FYU92" s="94"/>
      <c r="FYV92" s="94"/>
      <c r="FYW92" s="94"/>
      <c r="FYX92" s="94"/>
      <c r="FYY92" s="94"/>
      <c r="FYZ92" s="94"/>
      <c r="FZA92" s="94"/>
      <c r="FZB92" s="94"/>
      <c r="FZC92" s="94"/>
      <c r="FZD92" s="94"/>
      <c r="FZE92" s="94"/>
      <c r="FZF92" s="94"/>
      <c r="FZG92" s="94"/>
      <c r="FZH92" s="94"/>
      <c r="FZI92" s="94"/>
      <c r="FZJ92" s="94"/>
      <c r="FZK92" s="94"/>
      <c r="FZL92" s="94"/>
      <c r="FZM92" s="94"/>
      <c r="FZN92" s="94"/>
      <c r="FZO92" s="94"/>
      <c r="FZP92" s="94"/>
      <c r="FZQ92" s="94"/>
      <c r="FZR92" s="94"/>
      <c r="FZS92" s="94"/>
      <c r="FZT92" s="94"/>
      <c r="FZU92" s="94"/>
      <c r="FZV92" s="94"/>
      <c r="FZW92" s="94"/>
      <c r="FZX92" s="94"/>
      <c r="FZY92" s="94"/>
      <c r="FZZ92" s="94"/>
      <c r="GAA92" s="94"/>
      <c r="GAB92" s="94"/>
      <c r="GAC92" s="94"/>
      <c r="GAD92" s="94"/>
      <c r="GAE92" s="94"/>
      <c r="GAF92" s="94"/>
      <c r="GAG92" s="94"/>
      <c r="GAH92" s="94"/>
      <c r="GAI92" s="94"/>
      <c r="GAJ92" s="94"/>
      <c r="GAK92" s="94"/>
      <c r="GAL92" s="94"/>
      <c r="GAM92" s="94"/>
      <c r="GAN92" s="94"/>
      <c r="GAO92" s="94"/>
      <c r="GAP92" s="94"/>
      <c r="GAQ92" s="94"/>
      <c r="GAR92" s="94"/>
      <c r="GAS92" s="94"/>
      <c r="GAT92" s="94"/>
      <c r="GAU92" s="94"/>
      <c r="GAV92" s="94"/>
      <c r="GAW92" s="94"/>
      <c r="GAX92" s="94"/>
      <c r="GAY92" s="94"/>
      <c r="GAZ92" s="94"/>
      <c r="GBA92" s="94"/>
      <c r="GBB92" s="94"/>
      <c r="GBC92" s="94"/>
      <c r="GBD92" s="94"/>
      <c r="GBE92" s="94"/>
      <c r="GBF92" s="94"/>
      <c r="GBG92" s="94"/>
      <c r="GBH92" s="94"/>
      <c r="GBI92" s="94"/>
      <c r="GBJ92" s="94"/>
      <c r="GBK92" s="94"/>
      <c r="GBL92" s="94"/>
      <c r="GBM92" s="94"/>
      <c r="GBN92" s="94"/>
      <c r="GBO92" s="94"/>
      <c r="GBP92" s="94"/>
      <c r="GBQ92" s="94"/>
      <c r="GBR92" s="94"/>
      <c r="GBS92" s="94"/>
      <c r="GBT92" s="94"/>
      <c r="GBU92" s="94"/>
      <c r="GBV92" s="94"/>
      <c r="GBW92" s="94"/>
      <c r="GBX92" s="94"/>
      <c r="GBY92" s="94"/>
      <c r="GBZ92" s="94"/>
      <c r="GCA92" s="94"/>
      <c r="GCB92" s="94"/>
      <c r="GCC92" s="94"/>
      <c r="GCD92" s="94"/>
      <c r="GCE92" s="94"/>
      <c r="GCF92" s="94"/>
      <c r="GCG92" s="94"/>
      <c r="GCH92" s="94"/>
      <c r="GCI92" s="94"/>
      <c r="GCJ92" s="94"/>
      <c r="GCK92" s="94"/>
      <c r="GCL92" s="94"/>
      <c r="GCM92" s="94"/>
      <c r="GCN92" s="94"/>
      <c r="GCO92" s="94"/>
      <c r="GCP92" s="94"/>
      <c r="GCQ92" s="94"/>
      <c r="GCR92" s="94"/>
      <c r="GCS92" s="94"/>
      <c r="GCT92" s="94"/>
      <c r="GCU92" s="94"/>
      <c r="GCV92" s="94"/>
      <c r="GCW92" s="94"/>
      <c r="GCX92" s="94"/>
      <c r="GCY92" s="94"/>
      <c r="GCZ92" s="94"/>
      <c r="GDA92" s="94"/>
      <c r="GDB92" s="94"/>
      <c r="GDC92" s="94"/>
      <c r="GDD92" s="94"/>
      <c r="GDE92" s="94"/>
      <c r="GDF92" s="94"/>
      <c r="GDG92" s="94"/>
      <c r="GDH92" s="94"/>
      <c r="GDI92" s="94"/>
      <c r="GDJ92" s="94"/>
      <c r="GDK92" s="94"/>
      <c r="GDL92" s="94"/>
      <c r="GDM92" s="94"/>
      <c r="GDN92" s="94"/>
      <c r="GDO92" s="94"/>
      <c r="GDP92" s="94"/>
      <c r="GDQ92" s="94"/>
      <c r="GDR92" s="94"/>
      <c r="GDS92" s="94"/>
      <c r="GDT92" s="94"/>
      <c r="GDU92" s="94"/>
      <c r="GDV92" s="94"/>
      <c r="GDW92" s="94"/>
      <c r="GDX92" s="94"/>
      <c r="GDY92" s="94"/>
      <c r="GDZ92" s="94"/>
      <c r="GEA92" s="94"/>
      <c r="GEB92" s="94"/>
      <c r="GEC92" s="94"/>
      <c r="GED92" s="94"/>
      <c r="GEE92" s="94"/>
      <c r="GEF92" s="94"/>
      <c r="GEG92" s="94"/>
      <c r="GEH92" s="94"/>
      <c r="GEI92" s="94"/>
      <c r="GEJ92" s="94"/>
      <c r="GEK92" s="94"/>
      <c r="GEL92" s="94"/>
      <c r="GEM92" s="94"/>
      <c r="GEN92" s="94"/>
      <c r="GEO92" s="94"/>
      <c r="GEP92" s="94"/>
      <c r="GEQ92" s="94"/>
      <c r="GER92" s="94"/>
      <c r="GES92" s="94"/>
      <c r="GET92" s="94"/>
      <c r="GEU92" s="94"/>
      <c r="GEV92" s="94"/>
      <c r="GEW92" s="94"/>
      <c r="GEX92" s="94"/>
      <c r="GEY92" s="94"/>
      <c r="GEZ92" s="94"/>
      <c r="GFA92" s="94"/>
      <c r="GFB92" s="94"/>
      <c r="GFC92" s="94"/>
      <c r="GFD92" s="94"/>
      <c r="GFE92" s="94"/>
      <c r="GFF92" s="94"/>
      <c r="GFG92" s="94"/>
      <c r="GFH92" s="94"/>
      <c r="GFI92" s="94"/>
      <c r="GFJ92" s="94"/>
      <c r="GFK92" s="94"/>
      <c r="GFL92" s="94"/>
      <c r="GFM92" s="94"/>
      <c r="GFN92" s="94"/>
      <c r="GFO92" s="94"/>
      <c r="GFP92" s="94"/>
      <c r="GFQ92" s="94"/>
      <c r="GFR92" s="94"/>
      <c r="GFS92" s="94"/>
      <c r="GFT92" s="94"/>
      <c r="GFU92" s="94"/>
      <c r="GFV92" s="94"/>
      <c r="GFW92" s="94"/>
      <c r="GFX92" s="94"/>
      <c r="GFY92" s="94"/>
      <c r="GFZ92" s="94"/>
      <c r="GGA92" s="94"/>
      <c r="GGB92" s="94"/>
      <c r="GGC92" s="94"/>
      <c r="GGD92" s="94"/>
      <c r="GGE92" s="94"/>
      <c r="GGF92" s="94"/>
      <c r="GGG92" s="94"/>
      <c r="GGH92" s="94"/>
      <c r="GGI92" s="94"/>
      <c r="GGJ92" s="94"/>
      <c r="GGK92" s="94"/>
      <c r="GGL92" s="94"/>
      <c r="GGM92" s="94"/>
      <c r="GGN92" s="94"/>
      <c r="GGO92" s="94"/>
      <c r="GGP92" s="94"/>
      <c r="GGQ92" s="94"/>
      <c r="GGR92" s="94"/>
      <c r="GGS92" s="94"/>
      <c r="GGT92" s="94"/>
      <c r="GGU92" s="94"/>
      <c r="GGV92" s="94"/>
      <c r="GGW92" s="94"/>
      <c r="GGX92" s="94"/>
      <c r="GGY92" s="94"/>
      <c r="GGZ92" s="94"/>
      <c r="GHA92" s="94"/>
      <c r="GHB92" s="94"/>
      <c r="GHC92" s="94"/>
      <c r="GHD92" s="94"/>
      <c r="GHE92" s="94"/>
      <c r="GHF92" s="94"/>
      <c r="GHG92" s="94"/>
      <c r="GHH92" s="94"/>
      <c r="GHI92" s="94"/>
      <c r="GHJ92" s="94"/>
      <c r="GHK92" s="94"/>
      <c r="GHL92" s="94"/>
      <c r="GHM92" s="94"/>
      <c r="GHN92" s="94"/>
      <c r="GHO92" s="94"/>
      <c r="GHP92" s="94"/>
      <c r="GHQ92" s="94"/>
      <c r="GHR92" s="94"/>
      <c r="GHS92" s="94"/>
      <c r="GHT92" s="94"/>
      <c r="GHU92" s="94"/>
      <c r="GHV92" s="94"/>
      <c r="GHW92" s="94"/>
      <c r="GHX92" s="94"/>
      <c r="GHY92" s="94"/>
      <c r="GHZ92" s="94"/>
      <c r="GIA92" s="94"/>
      <c r="GIB92" s="94"/>
      <c r="GIC92" s="94"/>
      <c r="GID92" s="94"/>
      <c r="GIE92" s="94"/>
      <c r="GIF92" s="94"/>
      <c r="GIG92" s="94"/>
      <c r="GIH92" s="94"/>
      <c r="GII92" s="94"/>
      <c r="GIJ92" s="94"/>
      <c r="GIK92" s="94"/>
      <c r="GIL92" s="94"/>
      <c r="GIM92" s="94"/>
      <c r="GIN92" s="94"/>
      <c r="GIO92" s="94"/>
      <c r="GIP92" s="94"/>
      <c r="GIQ92" s="94"/>
      <c r="GIR92" s="94"/>
      <c r="GIS92" s="94"/>
      <c r="GIT92" s="94"/>
      <c r="GIU92" s="94"/>
      <c r="GIV92" s="94"/>
      <c r="GIW92" s="94"/>
      <c r="GIX92" s="94"/>
      <c r="GIY92" s="94"/>
      <c r="GIZ92" s="94"/>
      <c r="GJA92" s="94"/>
      <c r="GJB92" s="94"/>
      <c r="GJC92" s="94"/>
      <c r="GJD92" s="94"/>
      <c r="GJE92" s="94"/>
      <c r="GJF92" s="94"/>
      <c r="GJG92" s="94"/>
      <c r="GJH92" s="94"/>
      <c r="GJI92" s="94"/>
      <c r="GJJ92" s="94"/>
      <c r="GJK92" s="94"/>
      <c r="GJL92" s="94"/>
      <c r="GJM92" s="94"/>
      <c r="GJN92" s="94"/>
      <c r="GJO92" s="94"/>
      <c r="GJP92" s="94"/>
      <c r="GJQ92" s="94"/>
      <c r="GJR92" s="94"/>
      <c r="GJS92" s="94"/>
      <c r="GJT92" s="94"/>
      <c r="GJU92" s="94"/>
      <c r="GJV92" s="94"/>
      <c r="GJW92" s="94"/>
      <c r="GJX92" s="94"/>
      <c r="GJY92" s="94"/>
      <c r="GJZ92" s="94"/>
      <c r="GKA92" s="94"/>
      <c r="GKB92" s="94"/>
      <c r="GKC92" s="94"/>
      <c r="GKD92" s="94"/>
      <c r="GKE92" s="94"/>
      <c r="GKF92" s="94"/>
      <c r="GKG92" s="94"/>
      <c r="GKH92" s="94"/>
      <c r="GKI92" s="94"/>
      <c r="GKJ92" s="94"/>
      <c r="GKK92" s="94"/>
      <c r="GKL92" s="94"/>
      <c r="GKM92" s="94"/>
      <c r="GKN92" s="94"/>
      <c r="GKO92" s="94"/>
      <c r="GKP92" s="94"/>
      <c r="GKQ92" s="94"/>
      <c r="GKR92" s="94"/>
      <c r="GKS92" s="94"/>
      <c r="GKT92" s="94"/>
      <c r="GKU92" s="94"/>
      <c r="GKV92" s="94"/>
      <c r="GKW92" s="94"/>
      <c r="GKX92" s="94"/>
      <c r="GKY92" s="94"/>
      <c r="GKZ92" s="94"/>
      <c r="GLA92" s="94"/>
      <c r="GLB92" s="94"/>
      <c r="GLC92" s="94"/>
      <c r="GLD92" s="94"/>
      <c r="GLE92" s="94"/>
      <c r="GLF92" s="94"/>
      <c r="GLG92" s="94"/>
      <c r="GLH92" s="94"/>
      <c r="GLI92" s="94"/>
      <c r="GLJ92" s="94"/>
      <c r="GLK92" s="94"/>
      <c r="GLL92" s="94"/>
      <c r="GLM92" s="94"/>
      <c r="GLN92" s="94"/>
      <c r="GLO92" s="94"/>
      <c r="GLP92" s="94"/>
      <c r="GLQ92" s="94"/>
      <c r="GLR92" s="94"/>
      <c r="GLS92" s="94"/>
      <c r="GLT92" s="94"/>
      <c r="GLU92" s="94"/>
      <c r="GLV92" s="94"/>
      <c r="GLW92" s="94"/>
      <c r="GLX92" s="94"/>
      <c r="GLY92" s="94"/>
      <c r="GLZ92" s="94"/>
      <c r="GMA92" s="94"/>
      <c r="GMB92" s="94"/>
      <c r="GMC92" s="94"/>
      <c r="GMD92" s="94"/>
      <c r="GME92" s="94"/>
      <c r="GMF92" s="94"/>
      <c r="GMG92" s="94"/>
      <c r="GMH92" s="94"/>
      <c r="GMI92" s="94"/>
      <c r="GMJ92" s="94"/>
      <c r="GMK92" s="94"/>
      <c r="GML92" s="94"/>
      <c r="GMM92" s="94"/>
      <c r="GMN92" s="94"/>
      <c r="GMO92" s="94"/>
      <c r="GMP92" s="94"/>
      <c r="GMQ92" s="94"/>
      <c r="GMR92" s="94"/>
      <c r="GMS92" s="94"/>
      <c r="GMT92" s="94"/>
      <c r="GMU92" s="94"/>
      <c r="GMV92" s="94"/>
      <c r="GMW92" s="94"/>
      <c r="GMX92" s="94"/>
      <c r="GMY92" s="94"/>
      <c r="GMZ92" s="94"/>
      <c r="GNA92" s="94"/>
      <c r="GNB92" s="94"/>
      <c r="GNC92" s="94"/>
      <c r="GND92" s="94"/>
      <c r="GNE92" s="94"/>
      <c r="GNF92" s="94"/>
      <c r="GNG92" s="94"/>
      <c r="GNH92" s="94"/>
      <c r="GNI92" s="94"/>
      <c r="GNJ92" s="94"/>
      <c r="GNK92" s="94"/>
      <c r="GNL92" s="94"/>
      <c r="GNM92" s="94"/>
      <c r="GNN92" s="94"/>
      <c r="GNO92" s="94"/>
      <c r="GNP92" s="94"/>
      <c r="GNQ92" s="94"/>
      <c r="GNR92" s="94"/>
      <c r="GNS92" s="94"/>
      <c r="GNT92" s="94"/>
      <c r="GNU92" s="94"/>
      <c r="GNV92" s="94"/>
      <c r="GNW92" s="94"/>
      <c r="GNX92" s="94"/>
      <c r="GNY92" s="94"/>
      <c r="GNZ92" s="94"/>
      <c r="GOA92" s="94"/>
      <c r="GOB92" s="94"/>
      <c r="GOC92" s="94"/>
      <c r="GOD92" s="94"/>
      <c r="GOE92" s="94"/>
      <c r="GOF92" s="94"/>
      <c r="GOG92" s="94"/>
      <c r="GOH92" s="94"/>
      <c r="GOI92" s="94"/>
      <c r="GOJ92" s="94"/>
      <c r="GOK92" s="94"/>
      <c r="GOL92" s="94"/>
      <c r="GOM92" s="94"/>
      <c r="GON92" s="94"/>
      <c r="GOO92" s="94"/>
      <c r="GOP92" s="94"/>
      <c r="GOQ92" s="94"/>
      <c r="GOR92" s="94"/>
      <c r="GOS92" s="94"/>
      <c r="GOT92" s="94"/>
      <c r="GOU92" s="94"/>
      <c r="GOV92" s="94"/>
      <c r="GOW92" s="94"/>
      <c r="GOX92" s="94"/>
      <c r="GOY92" s="94"/>
      <c r="GOZ92" s="94"/>
      <c r="GPA92" s="94"/>
      <c r="GPB92" s="94"/>
      <c r="GPC92" s="94"/>
      <c r="GPD92" s="94"/>
      <c r="GPE92" s="94"/>
      <c r="GPF92" s="94"/>
      <c r="GPG92" s="94"/>
      <c r="GPH92" s="94"/>
      <c r="GPI92" s="94"/>
      <c r="GPJ92" s="94"/>
      <c r="GPK92" s="94"/>
      <c r="GPL92" s="94"/>
      <c r="GPM92" s="94"/>
      <c r="GPN92" s="94"/>
      <c r="GPO92" s="94"/>
      <c r="GPP92" s="94"/>
      <c r="GPQ92" s="94"/>
      <c r="GPR92" s="94"/>
      <c r="GPS92" s="94"/>
      <c r="GPT92" s="94"/>
      <c r="GPU92" s="94"/>
      <c r="GPV92" s="94"/>
      <c r="GPW92" s="94"/>
      <c r="GPX92" s="94"/>
      <c r="GPY92" s="94"/>
      <c r="GPZ92" s="94"/>
      <c r="GQA92" s="94"/>
      <c r="GQB92" s="94"/>
      <c r="GQC92" s="94"/>
      <c r="GQD92" s="94"/>
      <c r="GQE92" s="94"/>
      <c r="GQF92" s="94"/>
      <c r="GQG92" s="94"/>
      <c r="GQH92" s="94"/>
      <c r="GQI92" s="94"/>
      <c r="GQJ92" s="94"/>
      <c r="GQK92" s="94"/>
      <c r="GQL92" s="94"/>
      <c r="GQM92" s="94"/>
      <c r="GQN92" s="94"/>
      <c r="GQO92" s="94"/>
      <c r="GQP92" s="94"/>
      <c r="GQQ92" s="94"/>
      <c r="GQR92" s="94"/>
      <c r="GQS92" s="94"/>
      <c r="GQT92" s="94"/>
      <c r="GQU92" s="94"/>
      <c r="GQV92" s="94"/>
      <c r="GQW92" s="94"/>
      <c r="GQX92" s="94"/>
      <c r="GQY92" s="94"/>
      <c r="GQZ92" s="94"/>
      <c r="GRA92" s="94"/>
      <c r="GRB92" s="94"/>
      <c r="GRC92" s="94"/>
      <c r="GRD92" s="94"/>
      <c r="GRE92" s="94"/>
      <c r="GRF92" s="94"/>
      <c r="GRG92" s="94"/>
      <c r="GRH92" s="94"/>
      <c r="GRI92" s="94"/>
      <c r="GRJ92" s="94"/>
      <c r="GRK92" s="94"/>
      <c r="GRL92" s="94"/>
      <c r="GRM92" s="94"/>
      <c r="GRN92" s="94"/>
      <c r="GRO92" s="94"/>
      <c r="GRP92" s="94"/>
      <c r="GRQ92" s="94"/>
      <c r="GRR92" s="94"/>
      <c r="GRS92" s="94"/>
      <c r="GRT92" s="94"/>
      <c r="GRU92" s="94"/>
      <c r="GRV92" s="94"/>
      <c r="GRW92" s="94"/>
      <c r="GRX92" s="94"/>
      <c r="GRY92" s="94"/>
      <c r="GRZ92" s="94"/>
      <c r="GSA92" s="94"/>
      <c r="GSB92" s="94"/>
      <c r="GSC92" s="94"/>
      <c r="GSD92" s="94"/>
      <c r="GSE92" s="94"/>
      <c r="GSF92" s="94"/>
      <c r="GSG92" s="94"/>
      <c r="GSH92" s="94"/>
      <c r="GSI92" s="94"/>
      <c r="GSJ92" s="94"/>
      <c r="GSK92" s="94"/>
      <c r="GSL92" s="94"/>
      <c r="GSM92" s="94"/>
      <c r="GSN92" s="94"/>
      <c r="GSO92" s="94"/>
      <c r="GSP92" s="94"/>
      <c r="GSQ92" s="94"/>
      <c r="GSR92" s="94"/>
      <c r="GSS92" s="94"/>
      <c r="GST92" s="94"/>
      <c r="GSU92" s="94"/>
      <c r="GSV92" s="94"/>
      <c r="GSW92" s="94"/>
      <c r="GSX92" s="94"/>
      <c r="GSY92" s="94"/>
      <c r="GSZ92" s="94"/>
      <c r="GTA92" s="94"/>
      <c r="GTB92" s="94"/>
      <c r="GTC92" s="94"/>
      <c r="GTD92" s="94"/>
      <c r="GTE92" s="94"/>
      <c r="GTF92" s="94"/>
      <c r="GTG92" s="94"/>
      <c r="GTH92" s="94"/>
      <c r="GTI92" s="94"/>
      <c r="GTJ92" s="94"/>
      <c r="GTK92" s="94"/>
      <c r="GTL92" s="94"/>
      <c r="GTM92" s="94"/>
      <c r="GTN92" s="94"/>
      <c r="GTO92" s="94"/>
      <c r="GTP92" s="94"/>
      <c r="GTQ92" s="94"/>
      <c r="GTR92" s="94"/>
      <c r="GTS92" s="94"/>
      <c r="GTT92" s="94"/>
      <c r="GTU92" s="94"/>
      <c r="GTV92" s="94"/>
      <c r="GTW92" s="94"/>
      <c r="GTX92" s="94"/>
      <c r="GTY92" s="94"/>
      <c r="GTZ92" s="94"/>
      <c r="GUA92" s="94"/>
      <c r="GUB92" s="94"/>
      <c r="GUC92" s="94"/>
      <c r="GUD92" s="94"/>
      <c r="GUE92" s="94"/>
      <c r="GUF92" s="94"/>
      <c r="GUG92" s="94"/>
      <c r="GUH92" s="94"/>
      <c r="GUI92" s="94"/>
      <c r="GUJ92" s="94"/>
      <c r="GUK92" s="94"/>
      <c r="GUL92" s="94"/>
      <c r="GUM92" s="94"/>
      <c r="GUN92" s="94"/>
      <c r="GUO92" s="94"/>
      <c r="GUP92" s="94"/>
      <c r="GUQ92" s="94"/>
      <c r="GUR92" s="94"/>
      <c r="GUS92" s="94"/>
      <c r="GUT92" s="94"/>
      <c r="GUU92" s="94"/>
      <c r="GUV92" s="94"/>
      <c r="GUW92" s="94"/>
      <c r="GUX92" s="94"/>
      <c r="GUY92" s="94"/>
      <c r="GUZ92" s="94"/>
      <c r="GVA92" s="94"/>
      <c r="GVB92" s="94"/>
      <c r="GVC92" s="94"/>
      <c r="GVD92" s="94"/>
      <c r="GVE92" s="94"/>
      <c r="GVF92" s="94"/>
      <c r="GVG92" s="94"/>
      <c r="GVH92" s="94"/>
      <c r="GVI92" s="94"/>
      <c r="GVJ92" s="94"/>
      <c r="GVK92" s="94"/>
      <c r="GVL92" s="94"/>
      <c r="GVM92" s="94"/>
      <c r="GVN92" s="94"/>
      <c r="GVO92" s="94"/>
      <c r="GVP92" s="94"/>
      <c r="GVQ92" s="94"/>
      <c r="GVR92" s="94"/>
      <c r="GVS92" s="94"/>
      <c r="GVT92" s="94"/>
      <c r="GVU92" s="94"/>
      <c r="GVV92" s="94"/>
      <c r="GVW92" s="94"/>
      <c r="GVX92" s="94"/>
      <c r="GVY92" s="94"/>
      <c r="GVZ92" s="94"/>
      <c r="GWA92" s="94"/>
      <c r="GWB92" s="94"/>
      <c r="GWC92" s="94"/>
      <c r="GWD92" s="94"/>
      <c r="GWE92" s="94"/>
      <c r="GWF92" s="94"/>
      <c r="GWG92" s="94"/>
      <c r="GWH92" s="94"/>
      <c r="GWI92" s="94"/>
      <c r="GWJ92" s="94"/>
      <c r="GWK92" s="94"/>
      <c r="GWL92" s="94"/>
      <c r="GWM92" s="94"/>
      <c r="GWN92" s="94"/>
      <c r="GWO92" s="94"/>
      <c r="GWP92" s="94"/>
      <c r="GWQ92" s="94"/>
      <c r="GWR92" s="94"/>
      <c r="GWS92" s="94"/>
      <c r="GWT92" s="94"/>
      <c r="GWU92" s="94"/>
      <c r="GWV92" s="94"/>
      <c r="GWW92" s="94"/>
      <c r="GWX92" s="94"/>
      <c r="GWY92" s="94"/>
      <c r="GWZ92" s="94"/>
      <c r="GXA92" s="94"/>
      <c r="GXB92" s="94"/>
      <c r="GXC92" s="94"/>
      <c r="GXD92" s="94"/>
      <c r="GXE92" s="94"/>
      <c r="GXF92" s="94"/>
      <c r="GXG92" s="94"/>
      <c r="GXH92" s="94"/>
      <c r="GXI92" s="94"/>
      <c r="GXJ92" s="94"/>
      <c r="GXK92" s="94"/>
      <c r="GXL92" s="94"/>
      <c r="GXM92" s="94"/>
      <c r="GXN92" s="94"/>
      <c r="GXO92" s="94"/>
      <c r="GXP92" s="94"/>
      <c r="GXQ92" s="94"/>
      <c r="GXR92" s="94"/>
      <c r="GXS92" s="94"/>
      <c r="GXT92" s="94"/>
      <c r="GXU92" s="94"/>
      <c r="GXV92" s="94"/>
      <c r="GXW92" s="94"/>
      <c r="GXX92" s="94"/>
      <c r="GXY92" s="94"/>
      <c r="GXZ92" s="94"/>
      <c r="GYA92" s="94"/>
      <c r="GYB92" s="94"/>
      <c r="GYC92" s="94"/>
      <c r="GYD92" s="94"/>
      <c r="GYE92" s="94"/>
      <c r="GYF92" s="94"/>
      <c r="GYG92" s="94"/>
      <c r="GYH92" s="94"/>
      <c r="GYI92" s="94"/>
      <c r="GYJ92" s="94"/>
      <c r="GYK92" s="94"/>
      <c r="GYL92" s="94"/>
      <c r="GYM92" s="94"/>
      <c r="GYN92" s="94"/>
      <c r="GYO92" s="94"/>
      <c r="GYP92" s="94"/>
      <c r="GYQ92" s="94"/>
      <c r="GYR92" s="94"/>
      <c r="GYS92" s="94"/>
      <c r="GYT92" s="94"/>
      <c r="GYU92" s="94"/>
      <c r="GYV92" s="94"/>
      <c r="GYW92" s="94"/>
      <c r="GYX92" s="94"/>
      <c r="GYY92" s="94"/>
      <c r="GYZ92" s="94"/>
      <c r="GZA92" s="94"/>
      <c r="GZB92" s="94"/>
      <c r="GZC92" s="94"/>
      <c r="GZD92" s="94"/>
      <c r="GZE92" s="94"/>
      <c r="GZF92" s="94"/>
      <c r="GZG92" s="94"/>
      <c r="GZH92" s="94"/>
      <c r="GZI92" s="94"/>
      <c r="GZJ92" s="94"/>
      <c r="GZK92" s="94"/>
      <c r="GZL92" s="94"/>
      <c r="GZM92" s="94"/>
      <c r="GZN92" s="94"/>
      <c r="GZO92" s="94"/>
      <c r="GZP92" s="94"/>
      <c r="GZQ92" s="94"/>
      <c r="GZR92" s="94"/>
      <c r="GZS92" s="94"/>
      <c r="GZT92" s="94"/>
      <c r="GZU92" s="94"/>
      <c r="GZV92" s="94"/>
      <c r="GZW92" s="94"/>
      <c r="GZX92" s="94"/>
      <c r="GZY92" s="94"/>
      <c r="GZZ92" s="94"/>
      <c r="HAA92" s="94"/>
      <c r="HAB92" s="94"/>
      <c r="HAC92" s="94"/>
      <c r="HAD92" s="94"/>
      <c r="HAE92" s="94"/>
      <c r="HAF92" s="94"/>
      <c r="HAG92" s="94"/>
      <c r="HAH92" s="94"/>
      <c r="HAI92" s="94"/>
      <c r="HAJ92" s="94"/>
      <c r="HAK92" s="94"/>
      <c r="HAL92" s="94"/>
      <c r="HAM92" s="94"/>
      <c r="HAN92" s="94"/>
      <c r="HAO92" s="94"/>
      <c r="HAP92" s="94"/>
      <c r="HAQ92" s="94"/>
      <c r="HAR92" s="94"/>
      <c r="HAS92" s="94"/>
      <c r="HAT92" s="94"/>
      <c r="HAU92" s="94"/>
      <c r="HAV92" s="94"/>
      <c r="HAW92" s="94"/>
      <c r="HAX92" s="94"/>
      <c r="HAY92" s="94"/>
      <c r="HAZ92" s="94"/>
      <c r="HBA92" s="94"/>
      <c r="HBB92" s="94"/>
      <c r="HBC92" s="94"/>
      <c r="HBD92" s="94"/>
      <c r="HBE92" s="94"/>
      <c r="HBF92" s="94"/>
      <c r="HBG92" s="94"/>
      <c r="HBH92" s="94"/>
      <c r="HBI92" s="94"/>
      <c r="HBJ92" s="94"/>
      <c r="HBK92" s="94"/>
      <c r="HBL92" s="94"/>
      <c r="HBM92" s="94"/>
      <c r="HBN92" s="94"/>
      <c r="HBO92" s="94"/>
      <c r="HBP92" s="94"/>
      <c r="HBQ92" s="94"/>
      <c r="HBR92" s="94"/>
      <c r="HBS92" s="94"/>
      <c r="HBT92" s="94"/>
      <c r="HBU92" s="94"/>
      <c r="HBV92" s="94"/>
      <c r="HBW92" s="94"/>
      <c r="HBX92" s="94"/>
      <c r="HBY92" s="94"/>
      <c r="HBZ92" s="94"/>
      <c r="HCA92" s="94"/>
      <c r="HCB92" s="94"/>
      <c r="HCC92" s="94"/>
      <c r="HCD92" s="94"/>
      <c r="HCE92" s="94"/>
      <c r="HCF92" s="94"/>
      <c r="HCG92" s="94"/>
      <c r="HCH92" s="94"/>
      <c r="HCI92" s="94"/>
      <c r="HCJ92" s="94"/>
      <c r="HCK92" s="94"/>
      <c r="HCL92" s="94"/>
      <c r="HCM92" s="94"/>
      <c r="HCN92" s="94"/>
      <c r="HCO92" s="94"/>
      <c r="HCP92" s="94"/>
      <c r="HCQ92" s="94"/>
      <c r="HCR92" s="94"/>
      <c r="HCS92" s="94"/>
      <c r="HCT92" s="94"/>
      <c r="HCU92" s="94"/>
      <c r="HCV92" s="94"/>
      <c r="HCW92" s="94"/>
      <c r="HCX92" s="94"/>
      <c r="HCY92" s="94"/>
      <c r="HCZ92" s="94"/>
      <c r="HDA92" s="94"/>
      <c r="HDB92" s="94"/>
      <c r="HDC92" s="94"/>
      <c r="HDD92" s="94"/>
      <c r="HDE92" s="94"/>
      <c r="HDF92" s="94"/>
      <c r="HDG92" s="94"/>
      <c r="HDH92" s="94"/>
      <c r="HDI92" s="94"/>
      <c r="HDJ92" s="94"/>
      <c r="HDK92" s="94"/>
      <c r="HDL92" s="94"/>
      <c r="HDM92" s="94"/>
      <c r="HDN92" s="94"/>
      <c r="HDO92" s="94"/>
      <c r="HDP92" s="94"/>
      <c r="HDQ92" s="94"/>
      <c r="HDR92" s="94"/>
      <c r="HDS92" s="94"/>
      <c r="HDT92" s="94"/>
      <c r="HDU92" s="94"/>
      <c r="HDV92" s="94"/>
      <c r="HDW92" s="94"/>
      <c r="HDX92" s="94"/>
      <c r="HDY92" s="94"/>
      <c r="HDZ92" s="94"/>
      <c r="HEA92" s="94"/>
      <c r="HEB92" s="94"/>
      <c r="HEC92" s="94"/>
      <c r="HED92" s="94"/>
      <c r="HEE92" s="94"/>
      <c r="HEF92" s="94"/>
      <c r="HEG92" s="94"/>
      <c r="HEH92" s="94"/>
      <c r="HEI92" s="94"/>
      <c r="HEJ92" s="94"/>
      <c r="HEK92" s="94"/>
      <c r="HEL92" s="94"/>
      <c r="HEM92" s="94"/>
      <c r="HEN92" s="94"/>
      <c r="HEO92" s="94"/>
      <c r="HEP92" s="94"/>
      <c r="HEQ92" s="94"/>
      <c r="HER92" s="94"/>
      <c r="HES92" s="94"/>
      <c r="HET92" s="94"/>
      <c r="HEU92" s="94"/>
      <c r="HEV92" s="94"/>
      <c r="HEW92" s="94"/>
      <c r="HEX92" s="94"/>
      <c r="HEY92" s="94"/>
      <c r="HEZ92" s="94"/>
      <c r="HFA92" s="94"/>
      <c r="HFB92" s="94"/>
      <c r="HFC92" s="94"/>
      <c r="HFD92" s="94"/>
      <c r="HFE92" s="94"/>
      <c r="HFF92" s="94"/>
      <c r="HFG92" s="94"/>
      <c r="HFH92" s="94"/>
      <c r="HFI92" s="94"/>
      <c r="HFJ92" s="94"/>
      <c r="HFK92" s="94"/>
      <c r="HFL92" s="94"/>
      <c r="HFM92" s="94"/>
      <c r="HFN92" s="94"/>
      <c r="HFO92" s="94"/>
      <c r="HFP92" s="94"/>
      <c r="HFQ92" s="94"/>
      <c r="HFR92" s="94"/>
      <c r="HFS92" s="94"/>
      <c r="HFT92" s="94"/>
      <c r="HFU92" s="94"/>
      <c r="HFV92" s="94"/>
      <c r="HFW92" s="94"/>
      <c r="HFX92" s="94"/>
      <c r="HFY92" s="94"/>
      <c r="HFZ92" s="94"/>
      <c r="HGA92" s="94"/>
      <c r="HGB92" s="94"/>
      <c r="HGC92" s="94"/>
      <c r="HGD92" s="94"/>
      <c r="HGE92" s="94"/>
      <c r="HGF92" s="94"/>
      <c r="HGG92" s="94"/>
      <c r="HGH92" s="94"/>
      <c r="HGI92" s="94"/>
      <c r="HGJ92" s="94"/>
      <c r="HGK92" s="94"/>
      <c r="HGL92" s="94"/>
      <c r="HGM92" s="94"/>
      <c r="HGN92" s="94"/>
      <c r="HGO92" s="94"/>
      <c r="HGP92" s="94"/>
      <c r="HGQ92" s="94"/>
      <c r="HGR92" s="94"/>
      <c r="HGS92" s="94"/>
      <c r="HGT92" s="94"/>
      <c r="HGU92" s="94"/>
      <c r="HGV92" s="94"/>
      <c r="HGW92" s="94"/>
      <c r="HGX92" s="94"/>
      <c r="HGY92" s="94"/>
      <c r="HGZ92" s="94"/>
      <c r="HHA92" s="94"/>
      <c r="HHB92" s="94"/>
      <c r="HHC92" s="94"/>
      <c r="HHD92" s="94"/>
      <c r="HHE92" s="94"/>
      <c r="HHF92" s="94"/>
      <c r="HHG92" s="94"/>
      <c r="HHH92" s="94"/>
      <c r="HHI92" s="94"/>
      <c r="HHJ92" s="94"/>
      <c r="HHK92" s="94"/>
      <c r="HHL92" s="94"/>
      <c r="HHM92" s="94"/>
      <c r="HHN92" s="94"/>
      <c r="HHO92" s="94"/>
      <c r="HHP92" s="94"/>
      <c r="HHQ92" s="94"/>
      <c r="HHR92" s="94"/>
      <c r="HHS92" s="94"/>
      <c r="HHT92" s="94"/>
      <c r="HHU92" s="94"/>
      <c r="HHV92" s="94"/>
      <c r="HHW92" s="94"/>
      <c r="HHX92" s="94"/>
      <c r="HHY92" s="94"/>
      <c r="HHZ92" s="94"/>
      <c r="HIA92" s="94"/>
      <c r="HIB92" s="94"/>
      <c r="HIC92" s="94"/>
      <c r="HID92" s="94"/>
      <c r="HIE92" s="94"/>
      <c r="HIF92" s="94"/>
      <c r="HIG92" s="94"/>
      <c r="HIH92" s="94"/>
      <c r="HII92" s="94"/>
      <c r="HIJ92" s="94"/>
      <c r="HIK92" s="94"/>
      <c r="HIL92" s="94"/>
      <c r="HIM92" s="94"/>
      <c r="HIN92" s="94"/>
      <c r="HIO92" s="94"/>
      <c r="HIP92" s="94"/>
      <c r="HIQ92" s="94"/>
      <c r="HIR92" s="94"/>
      <c r="HIS92" s="94"/>
      <c r="HIT92" s="94"/>
      <c r="HIU92" s="94"/>
      <c r="HIV92" s="94"/>
      <c r="HIW92" s="94"/>
      <c r="HIX92" s="94"/>
      <c r="HIY92" s="94"/>
      <c r="HIZ92" s="94"/>
      <c r="HJA92" s="94"/>
      <c r="HJB92" s="94"/>
      <c r="HJC92" s="94"/>
      <c r="HJD92" s="94"/>
      <c r="HJE92" s="94"/>
      <c r="HJF92" s="94"/>
      <c r="HJG92" s="94"/>
      <c r="HJH92" s="94"/>
      <c r="HJI92" s="94"/>
      <c r="HJJ92" s="94"/>
      <c r="HJK92" s="94"/>
      <c r="HJL92" s="94"/>
      <c r="HJM92" s="94"/>
      <c r="HJN92" s="94"/>
      <c r="HJO92" s="94"/>
      <c r="HJP92" s="94"/>
      <c r="HJQ92" s="94"/>
      <c r="HJR92" s="94"/>
      <c r="HJS92" s="94"/>
      <c r="HJT92" s="94"/>
      <c r="HJU92" s="94"/>
      <c r="HJV92" s="94"/>
      <c r="HJW92" s="94"/>
      <c r="HJX92" s="94"/>
      <c r="HJY92" s="94"/>
      <c r="HJZ92" s="94"/>
      <c r="HKA92" s="94"/>
      <c r="HKB92" s="94"/>
      <c r="HKC92" s="94"/>
      <c r="HKD92" s="94"/>
      <c r="HKE92" s="94"/>
      <c r="HKF92" s="94"/>
      <c r="HKG92" s="94"/>
      <c r="HKH92" s="94"/>
      <c r="HKI92" s="94"/>
      <c r="HKJ92" s="94"/>
      <c r="HKK92" s="94"/>
      <c r="HKL92" s="94"/>
      <c r="HKM92" s="94"/>
      <c r="HKN92" s="94"/>
      <c r="HKO92" s="94"/>
      <c r="HKP92" s="94"/>
      <c r="HKQ92" s="94"/>
      <c r="HKR92" s="94"/>
      <c r="HKS92" s="94"/>
      <c r="HKT92" s="94"/>
      <c r="HKU92" s="94"/>
      <c r="HKV92" s="94"/>
      <c r="HKW92" s="94"/>
      <c r="HKX92" s="94"/>
      <c r="HKY92" s="94"/>
      <c r="HKZ92" s="94"/>
      <c r="HLA92" s="94"/>
      <c r="HLB92" s="94"/>
      <c r="HLC92" s="94"/>
      <c r="HLD92" s="94"/>
      <c r="HLE92" s="94"/>
      <c r="HLF92" s="94"/>
      <c r="HLG92" s="94"/>
      <c r="HLH92" s="94"/>
      <c r="HLI92" s="94"/>
      <c r="HLJ92" s="94"/>
      <c r="HLK92" s="94"/>
      <c r="HLL92" s="94"/>
      <c r="HLM92" s="94"/>
      <c r="HLN92" s="94"/>
      <c r="HLO92" s="94"/>
      <c r="HLP92" s="94"/>
      <c r="HLQ92" s="94"/>
      <c r="HLR92" s="94"/>
      <c r="HLS92" s="94"/>
      <c r="HLT92" s="94"/>
      <c r="HLU92" s="94"/>
      <c r="HLV92" s="94"/>
      <c r="HLW92" s="94"/>
      <c r="HLX92" s="94"/>
      <c r="HLY92" s="94"/>
      <c r="HLZ92" s="94"/>
      <c r="HMA92" s="94"/>
      <c r="HMB92" s="94"/>
      <c r="HMC92" s="94"/>
      <c r="HMD92" s="94"/>
      <c r="HME92" s="94"/>
      <c r="HMF92" s="94"/>
      <c r="HMG92" s="94"/>
      <c r="HMH92" s="94"/>
      <c r="HMI92" s="94"/>
      <c r="HMJ92" s="94"/>
      <c r="HMK92" s="94"/>
      <c r="HML92" s="94"/>
      <c r="HMM92" s="94"/>
      <c r="HMN92" s="94"/>
      <c r="HMO92" s="94"/>
      <c r="HMP92" s="94"/>
      <c r="HMQ92" s="94"/>
      <c r="HMR92" s="94"/>
      <c r="HMS92" s="94"/>
      <c r="HMT92" s="94"/>
      <c r="HMU92" s="94"/>
      <c r="HMV92" s="94"/>
      <c r="HMW92" s="94"/>
      <c r="HMX92" s="94"/>
      <c r="HMY92" s="94"/>
      <c r="HMZ92" s="94"/>
      <c r="HNA92" s="94"/>
      <c r="HNB92" s="94"/>
      <c r="HNC92" s="94"/>
      <c r="HND92" s="94"/>
      <c r="HNE92" s="94"/>
      <c r="HNF92" s="94"/>
      <c r="HNG92" s="94"/>
      <c r="HNH92" s="94"/>
      <c r="HNI92" s="94"/>
      <c r="HNJ92" s="94"/>
      <c r="HNK92" s="94"/>
      <c r="HNL92" s="94"/>
      <c r="HNM92" s="94"/>
      <c r="HNN92" s="94"/>
      <c r="HNO92" s="94"/>
      <c r="HNP92" s="94"/>
      <c r="HNQ92" s="94"/>
      <c r="HNR92" s="94"/>
      <c r="HNS92" s="94"/>
      <c r="HNT92" s="94"/>
      <c r="HNU92" s="94"/>
      <c r="HNV92" s="94"/>
      <c r="HNW92" s="94"/>
      <c r="HNX92" s="94"/>
      <c r="HNY92" s="94"/>
      <c r="HNZ92" s="94"/>
      <c r="HOA92" s="94"/>
      <c r="HOB92" s="94"/>
      <c r="HOC92" s="94"/>
      <c r="HOD92" s="94"/>
      <c r="HOE92" s="94"/>
      <c r="HOF92" s="94"/>
      <c r="HOG92" s="94"/>
      <c r="HOH92" s="94"/>
      <c r="HOI92" s="94"/>
      <c r="HOJ92" s="94"/>
      <c r="HOK92" s="94"/>
      <c r="HOL92" s="94"/>
      <c r="HOM92" s="94"/>
      <c r="HON92" s="94"/>
      <c r="HOO92" s="94"/>
      <c r="HOP92" s="94"/>
      <c r="HOQ92" s="94"/>
      <c r="HOR92" s="94"/>
      <c r="HOS92" s="94"/>
      <c r="HOT92" s="94"/>
      <c r="HOU92" s="94"/>
      <c r="HOV92" s="94"/>
      <c r="HOW92" s="94"/>
      <c r="HOX92" s="94"/>
      <c r="HOY92" s="94"/>
      <c r="HOZ92" s="94"/>
      <c r="HPA92" s="94"/>
      <c r="HPB92" s="94"/>
      <c r="HPC92" s="94"/>
      <c r="HPD92" s="94"/>
      <c r="HPE92" s="94"/>
      <c r="HPF92" s="94"/>
      <c r="HPG92" s="94"/>
      <c r="HPH92" s="94"/>
      <c r="HPI92" s="94"/>
      <c r="HPJ92" s="94"/>
      <c r="HPK92" s="94"/>
      <c r="HPL92" s="94"/>
      <c r="HPM92" s="94"/>
      <c r="HPN92" s="94"/>
      <c r="HPO92" s="94"/>
      <c r="HPP92" s="94"/>
      <c r="HPQ92" s="94"/>
      <c r="HPR92" s="94"/>
      <c r="HPS92" s="94"/>
      <c r="HPT92" s="94"/>
      <c r="HPU92" s="94"/>
      <c r="HPV92" s="94"/>
      <c r="HPW92" s="94"/>
      <c r="HPX92" s="94"/>
      <c r="HPY92" s="94"/>
      <c r="HPZ92" s="94"/>
      <c r="HQA92" s="94"/>
      <c r="HQB92" s="94"/>
      <c r="HQC92" s="94"/>
      <c r="HQD92" s="94"/>
      <c r="HQE92" s="94"/>
      <c r="HQF92" s="94"/>
      <c r="HQG92" s="94"/>
      <c r="HQH92" s="94"/>
      <c r="HQI92" s="94"/>
      <c r="HQJ92" s="94"/>
      <c r="HQK92" s="94"/>
      <c r="HQL92" s="94"/>
      <c r="HQM92" s="94"/>
      <c r="HQN92" s="94"/>
      <c r="HQO92" s="94"/>
      <c r="HQP92" s="94"/>
      <c r="HQQ92" s="94"/>
      <c r="HQR92" s="94"/>
      <c r="HQS92" s="94"/>
      <c r="HQT92" s="94"/>
      <c r="HQU92" s="94"/>
      <c r="HQV92" s="94"/>
      <c r="HQW92" s="94"/>
      <c r="HQX92" s="94"/>
      <c r="HQY92" s="94"/>
      <c r="HQZ92" s="94"/>
      <c r="HRA92" s="94"/>
      <c r="HRB92" s="94"/>
      <c r="HRC92" s="94"/>
      <c r="HRD92" s="94"/>
      <c r="HRE92" s="94"/>
      <c r="HRF92" s="94"/>
      <c r="HRG92" s="94"/>
      <c r="HRH92" s="94"/>
      <c r="HRI92" s="94"/>
      <c r="HRJ92" s="94"/>
      <c r="HRK92" s="94"/>
      <c r="HRL92" s="94"/>
      <c r="HRM92" s="94"/>
      <c r="HRN92" s="94"/>
      <c r="HRO92" s="94"/>
      <c r="HRP92" s="94"/>
      <c r="HRQ92" s="94"/>
      <c r="HRR92" s="94"/>
      <c r="HRS92" s="94"/>
      <c r="HRT92" s="94"/>
      <c r="HRU92" s="94"/>
      <c r="HRV92" s="94"/>
      <c r="HRW92" s="94"/>
      <c r="HRX92" s="94"/>
      <c r="HRY92" s="94"/>
      <c r="HRZ92" s="94"/>
      <c r="HSA92" s="94"/>
      <c r="HSB92" s="94"/>
      <c r="HSC92" s="94"/>
      <c r="HSD92" s="94"/>
      <c r="HSE92" s="94"/>
      <c r="HSF92" s="94"/>
      <c r="HSG92" s="94"/>
      <c r="HSH92" s="94"/>
      <c r="HSI92" s="94"/>
      <c r="HSJ92" s="94"/>
      <c r="HSK92" s="94"/>
      <c r="HSL92" s="94"/>
      <c r="HSM92" s="94"/>
      <c r="HSN92" s="94"/>
      <c r="HSO92" s="94"/>
      <c r="HSP92" s="94"/>
      <c r="HSQ92" s="94"/>
      <c r="HSR92" s="94"/>
      <c r="HSS92" s="94"/>
      <c r="HST92" s="94"/>
      <c r="HSU92" s="94"/>
      <c r="HSV92" s="94"/>
      <c r="HSW92" s="94"/>
      <c r="HSX92" s="94"/>
      <c r="HSY92" s="94"/>
      <c r="HSZ92" s="94"/>
      <c r="HTA92" s="94"/>
      <c r="HTB92" s="94"/>
      <c r="HTC92" s="94"/>
      <c r="HTD92" s="94"/>
      <c r="HTE92" s="94"/>
      <c r="HTF92" s="94"/>
      <c r="HTG92" s="94"/>
      <c r="HTH92" s="94"/>
      <c r="HTI92" s="94"/>
      <c r="HTJ92" s="94"/>
      <c r="HTK92" s="94"/>
      <c r="HTL92" s="94"/>
      <c r="HTM92" s="94"/>
      <c r="HTN92" s="94"/>
      <c r="HTO92" s="94"/>
      <c r="HTP92" s="94"/>
      <c r="HTQ92" s="94"/>
      <c r="HTR92" s="94"/>
      <c r="HTS92" s="94"/>
      <c r="HTT92" s="94"/>
      <c r="HTU92" s="94"/>
      <c r="HTV92" s="94"/>
      <c r="HTW92" s="94"/>
      <c r="HTX92" s="94"/>
      <c r="HTY92" s="94"/>
      <c r="HTZ92" s="94"/>
      <c r="HUA92" s="94"/>
      <c r="HUB92" s="94"/>
      <c r="HUC92" s="94"/>
      <c r="HUD92" s="94"/>
      <c r="HUE92" s="94"/>
      <c r="HUF92" s="94"/>
      <c r="HUG92" s="94"/>
      <c r="HUH92" s="94"/>
      <c r="HUI92" s="94"/>
      <c r="HUJ92" s="94"/>
      <c r="HUK92" s="94"/>
      <c r="HUL92" s="94"/>
      <c r="HUM92" s="94"/>
      <c r="HUN92" s="94"/>
      <c r="HUO92" s="94"/>
      <c r="HUP92" s="94"/>
      <c r="HUQ92" s="94"/>
      <c r="HUR92" s="94"/>
      <c r="HUS92" s="94"/>
      <c r="HUT92" s="94"/>
      <c r="HUU92" s="94"/>
      <c r="HUV92" s="94"/>
      <c r="HUW92" s="94"/>
      <c r="HUX92" s="94"/>
      <c r="HUY92" s="94"/>
      <c r="HUZ92" s="94"/>
      <c r="HVA92" s="94"/>
      <c r="HVB92" s="94"/>
      <c r="HVC92" s="94"/>
      <c r="HVD92" s="94"/>
      <c r="HVE92" s="94"/>
      <c r="HVF92" s="94"/>
      <c r="HVG92" s="94"/>
      <c r="HVH92" s="94"/>
      <c r="HVI92" s="94"/>
      <c r="HVJ92" s="94"/>
      <c r="HVK92" s="94"/>
      <c r="HVL92" s="94"/>
      <c r="HVM92" s="94"/>
      <c r="HVN92" s="94"/>
      <c r="HVO92" s="94"/>
      <c r="HVP92" s="94"/>
      <c r="HVQ92" s="94"/>
      <c r="HVR92" s="94"/>
      <c r="HVS92" s="94"/>
      <c r="HVT92" s="94"/>
      <c r="HVU92" s="94"/>
      <c r="HVV92" s="94"/>
      <c r="HVW92" s="94"/>
      <c r="HVX92" s="94"/>
      <c r="HVY92" s="94"/>
      <c r="HVZ92" s="94"/>
      <c r="HWA92" s="94"/>
      <c r="HWB92" s="94"/>
      <c r="HWC92" s="94"/>
      <c r="HWD92" s="94"/>
      <c r="HWE92" s="94"/>
      <c r="HWF92" s="94"/>
      <c r="HWG92" s="94"/>
      <c r="HWH92" s="94"/>
      <c r="HWI92" s="94"/>
      <c r="HWJ92" s="94"/>
      <c r="HWK92" s="94"/>
      <c r="HWL92" s="94"/>
      <c r="HWM92" s="94"/>
      <c r="HWN92" s="94"/>
      <c r="HWO92" s="94"/>
      <c r="HWP92" s="94"/>
      <c r="HWQ92" s="94"/>
      <c r="HWR92" s="94"/>
      <c r="HWS92" s="94"/>
      <c r="HWT92" s="94"/>
      <c r="HWU92" s="94"/>
      <c r="HWV92" s="94"/>
      <c r="HWW92" s="94"/>
      <c r="HWX92" s="94"/>
      <c r="HWY92" s="94"/>
      <c r="HWZ92" s="94"/>
      <c r="HXA92" s="94"/>
      <c r="HXB92" s="94"/>
      <c r="HXC92" s="94"/>
      <c r="HXD92" s="94"/>
      <c r="HXE92" s="94"/>
      <c r="HXF92" s="94"/>
      <c r="HXG92" s="94"/>
      <c r="HXH92" s="94"/>
      <c r="HXI92" s="94"/>
      <c r="HXJ92" s="94"/>
      <c r="HXK92" s="94"/>
      <c r="HXL92" s="94"/>
      <c r="HXM92" s="94"/>
      <c r="HXN92" s="94"/>
      <c r="HXO92" s="94"/>
      <c r="HXP92" s="94"/>
      <c r="HXQ92" s="94"/>
      <c r="HXR92" s="94"/>
      <c r="HXS92" s="94"/>
      <c r="HXT92" s="94"/>
      <c r="HXU92" s="94"/>
      <c r="HXV92" s="94"/>
      <c r="HXW92" s="94"/>
      <c r="HXX92" s="94"/>
      <c r="HXY92" s="94"/>
      <c r="HXZ92" s="94"/>
      <c r="HYA92" s="94"/>
      <c r="HYB92" s="94"/>
      <c r="HYC92" s="94"/>
      <c r="HYD92" s="94"/>
      <c r="HYE92" s="94"/>
      <c r="HYF92" s="94"/>
      <c r="HYG92" s="94"/>
      <c r="HYH92" s="94"/>
      <c r="HYI92" s="94"/>
      <c r="HYJ92" s="94"/>
      <c r="HYK92" s="94"/>
      <c r="HYL92" s="94"/>
      <c r="HYM92" s="94"/>
      <c r="HYN92" s="94"/>
      <c r="HYO92" s="94"/>
      <c r="HYP92" s="94"/>
      <c r="HYQ92" s="94"/>
      <c r="HYR92" s="94"/>
      <c r="HYS92" s="94"/>
      <c r="HYT92" s="94"/>
      <c r="HYU92" s="94"/>
      <c r="HYV92" s="94"/>
      <c r="HYW92" s="94"/>
      <c r="HYX92" s="94"/>
      <c r="HYY92" s="94"/>
      <c r="HYZ92" s="94"/>
      <c r="HZA92" s="94"/>
      <c r="HZB92" s="94"/>
      <c r="HZC92" s="94"/>
      <c r="HZD92" s="94"/>
      <c r="HZE92" s="94"/>
      <c r="HZF92" s="94"/>
      <c r="HZG92" s="94"/>
      <c r="HZH92" s="94"/>
      <c r="HZI92" s="94"/>
      <c r="HZJ92" s="94"/>
      <c r="HZK92" s="94"/>
      <c r="HZL92" s="94"/>
      <c r="HZM92" s="94"/>
      <c r="HZN92" s="94"/>
      <c r="HZO92" s="94"/>
      <c r="HZP92" s="94"/>
      <c r="HZQ92" s="94"/>
      <c r="HZR92" s="94"/>
      <c r="HZS92" s="94"/>
      <c r="HZT92" s="94"/>
      <c r="HZU92" s="94"/>
      <c r="HZV92" s="94"/>
      <c r="HZW92" s="94"/>
      <c r="HZX92" s="94"/>
      <c r="HZY92" s="94"/>
      <c r="HZZ92" s="94"/>
      <c r="IAA92" s="94"/>
      <c r="IAB92" s="94"/>
      <c r="IAC92" s="94"/>
      <c r="IAD92" s="94"/>
      <c r="IAE92" s="94"/>
      <c r="IAF92" s="94"/>
      <c r="IAG92" s="94"/>
      <c r="IAH92" s="94"/>
      <c r="IAI92" s="94"/>
      <c r="IAJ92" s="94"/>
      <c r="IAK92" s="94"/>
      <c r="IAL92" s="94"/>
      <c r="IAM92" s="94"/>
      <c r="IAN92" s="94"/>
      <c r="IAO92" s="94"/>
      <c r="IAP92" s="94"/>
      <c r="IAQ92" s="94"/>
      <c r="IAR92" s="94"/>
      <c r="IAS92" s="94"/>
      <c r="IAT92" s="94"/>
      <c r="IAU92" s="94"/>
      <c r="IAV92" s="94"/>
      <c r="IAW92" s="94"/>
      <c r="IAX92" s="94"/>
      <c r="IAY92" s="94"/>
      <c r="IAZ92" s="94"/>
      <c r="IBA92" s="94"/>
      <c r="IBB92" s="94"/>
      <c r="IBC92" s="94"/>
      <c r="IBD92" s="94"/>
      <c r="IBE92" s="94"/>
      <c r="IBF92" s="94"/>
      <c r="IBG92" s="94"/>
      <c r="IBH92" s="94"/>
      <c r="IBI92" s="94"/>
      <c r="IBJ92" s="94"/>
      <c r="IBK92" s="94"/>
      <c r="IBL92" s="94"/>
      <c r="IBM92" s="94"/>
      <c r="IBN92" s="94"/>
      <c r="IBO92" s="94"/>
      <c r="IBP92" s="94"/>
      <c r="IBQ92" s="94"/>
      <c r="IBR92" s="94"/>
      <c r="IBS92" s="94"/>
      <c r="IBT92" s="94"/>
      <c r="IBU92" s="94"/>
      <c r="IBV92" s="94"/>
      <c r="IBW92" s="94"/>
      <c r="IBX92" s="94"/>
      <c r="IBY92" s="94"/>
      <c r="IBZ92" s="94"/>
      <c r="ICA92" s="94"/>
      <c r="ICB92" s="94"/>
      <c r="ICC92" s="94"/>
      <c r="ICD92" s="94"/>
      <c r="ICE92" s="94"/>
      <c r="ICF92" s="94"/>
      <c r="ICG92" s="94"/>
      <c r="ICH92" s="94"/>
      <c r="ICI92" s="94"/>
      <c r="ICJ92" s="94"/>
      <c r="ICK92" s="94"/>
      <c r="ICL92" s="94"/>
      <c r="ICM92" s="94"/>
      <c r="ICN92" s="94"/>
      <c r="ICO92" s="94"/>
      <c r="ICP92" s="94"/>
      <c r="ICQ92" s="94"/>
      <c r="ICR92" s="94"/>
      <c r="ICS92" s="94"/>
      <c r="ICT92" s="94"/>
      <c r="ICU92" s="94"/>
      <c r="ICV92" s="94"/>
      <c r="ICW92" s="94"/>
      <c r="ICX92" s="94"/>
      <c r="ICY92" s="94"/>
      <c r="ICZ92" s="94"/>
      <c r="IDA92" s="94"/>
      <c r="IDB92" s="94"/>
      <c r="IDC92" s="94"/>
      <c r="IDD92" s="94"/>
      <c r="IDE92" s="94"/>
      <c r="IDF92" s="94"/>
      <c r="IDG92" s="94"/>
      <c r="IDH92" s="94"/>
      <c r="IDI92" s="94"/>
      <c r="IDJ92" s="94"/>
      <c r="IDK92" s="94"/>
      <c r="IDL92" s="94"/>
      <c r="IDM92" s="94"/>
      <c r="IDN92" s="94"/>
      <c r="IDO92" s="94"/>
      <c r="IDP92" s="94"/>
      <c r="IDQ92" s="94"/>
      <c r="IDR92" s="94"/>
      <c r="IDS92" s="94"/>
      <c r="IDT92" s="94"/>
      <c r="IDU92" s="94"/>
      <c r="IDV92" s="94"/>
      <c r="IDW92" s="94"/>
      <c r="IDX92" s="94"/>
      <c r="IDY92" s="94"/>
      <c r="IDZ92" s="94"/>
      <c r="IEA92" s="94"/>
      <c r="IEB92" s="94"/>
      <c r="IEC92" s="94"/>
      <c r="IED92" s="94"/>
      <c r="IEE92" s="94"/>
      <c r="IEF92" s="94"/>
      <c r="IEG92" s="94"/>
      <c r="IEH92" s="94"/>
      <c r="IEI92" s="94"/>
      <c r="IEJ92" s="94"/>
      <c r="IEK92" s="94"/>
      <c r="IEL92" s="94"/>
      <c r="IEM92" s="94"/>
      <c r="IEN92" s="94"/>
      <c r="IEO92" s="94"/>
      <c r="IEP92" s="94"/>
      <c r="IEQ92" s="94"/>
      <c r="IER92" s="94"/>
      <c r="IES92" s="94"/>
      <c r="IET92" s="94"/>
      <c r="IEU92" s="94"/>
      <c r="IEV92" s="94"/>
      <c r="IEW92" s="94"/>
      <c r="IEX92" s="94"/>
      <c r="IEY92" s="94"/>
      <c r="IEZ92" s="94"/>
      <c r="IFA92" s="94"/>
      <c r="IFB92" s="94"/>
      <c r="IFC92" s="94"/>
      <c r="IFD92" s="94"/>
      <c r="IFE92" s="94"/>
      <c r="IFF92" s="94"/>
      <c r="IFG92" s="94"/>
      <c r="IFH92" s="94"/>
      <c r="IFI92" s="94"/>
      <c r="IFJ92" s="94"/>
      <c r="IFK92" s="94"/>
      <c r="IFL92" s="94"/>
      <c r="IFM92" s="94"/>
      <c r="IFN92" s="94"/>
      <c r="IFO92" s="94"/>
      <c r="IFP92" s="94"/>
      <c r="IFQ92" s="94"/>
      <c r="IFR92" s="94"/>
      <c r="IFS92" s="94"/>
      <c r="IFT92" s="94"/>
      <c r="IFU92" s="94"/>
      <c r="IFV92" s="94"/>
      <c r="IFW92" s="94"/>
      <c r="IFX92" s="94"/>
      <c r="IFY92" s="94"/>
      <c r="IFZ92" s="94"/>
      <c r="IGA92" s="94"/>
      <c r="IGB92" s="94"/>
      <c r="IGC92" s="94"/>
      <c r="IGD92" s="94"/>
      <c r="IGE92" s="94"/>
      <c r="IGF92" s="94"/>
      <c r="IGG92" s="94"/>
      <c r="IGH92" s="94"/>
      <c r="IGI92" s="94"/>
      <c r="IGJ92" s="94"/>
      <c r="IGK92" s="94"/>
      <c r="IGL92" s="94"/>
      <c r="IGM92" s="94"/>
      <c r="IGN92" s="94"/>
      <c r="IGO92" s="94"/>
      <c r="IGP92" s="94"/>
      <c r="IGQ92" s="94"/>
      <c r="IGR92" s="94"/>
      <c r="IGS92" s="94"/>
      <c r="IGT92" s="94"/>
      <c r="IGU92" s="94"/>
      <c r="IGV92" s="94"/>
      <c r="IGW92" s="94"/>
      <c r="IGX92" s="94"/>
      <c r="IGY92" s="94"/>
      <c r="IGZ92" s="94"/>
      <c r="IHA92" s="94"/>
      <c r="IHB92" s="94"/>
      <c r="IHC92" s="94"/>
      <c r="IHD92" s="94"/>
      <c r="IHE92" s="94"/>
      <c r="IHF92" s="94"/>
      <c r="IHG92" s="94"/>
      <c r="IHH92" s="94"/>
      <c r="IHI92" s="94"/>
      <c r="IHJ92" s="94"/>
      <c r="IHK92" s="94"/>
      <c r="IHL92" s="94"/>
      <c r="IHM92" s="94"/>
      <c r="IHN92" s="94"/>
      <c r="IHO92" s="94"/>
      <c r="IHP92" s="94"/>
      <c r="IHQ92" s="94"/>
      <c r="IHR92" s="94"/>
      <c r="IHS92" s="94"/>
      <c r="IHT92" s="94"/>
      <c r="IHU92" s="94"/>
      <c r="IHV92" s="94"/>
      <c r="IHW92" s="94"/>
      <c r="IHX92" s="94"/>
      <c r="IHY92" s="94"/>
      <c r="IHZ92" s="94"/>
      <c r="IIA92" s="94"/>
      <c r="IIB92" s="94"/>
      <c r="IIC92" s="94"/>
      <c r="IID92" s="94"/>
      <c r="IIE92" s="94"/>
      <c r="IIF92" s="94"/>
      <c r="IIG92" s="94"/>
      <c r="IIH92" s="94"/>
      <c r="III92" s="94"/>
      <c r="IIJ92" s="94"/>
      <c r="IIK92" s="94"/>
      <c r="IIL92" s="94"/>
      <c r="IIM92" s="94"/>
      <c r="IIN92" s="94"/>
      <c r="IIO92" s="94"/>
      <c r="IIP92" s="94"/>
      <c r="IIQ92" s="94"/>
      <c r="IIR92" s="94"/>
      <c r="IIS92" s="94"/>
      <c r="IIT92" s="94"/>
      <c r="IIU92" s="94"/>
      <c r="IIV92" s="94"/>
      <c r="IIW92" s="94"/>
      <c r="IIX92" s="94"/>
      <c r="IIY92" s="94"/>
      <c r="IIZ92" s="94"/>
      <c r="IJA92" s="94"/>
      <c r="IJB92" s="94"/>
      <c r="IJC92" s="94"/>
      <c r="IJD92" s="94"/>
      <c r="IJE92" s="94"/>
      <c r="IJF92" s="94"/>
      <c r="IJG92" s="94"/>
      <c r="IJH92" s="94"/>
      <c r="IJI92" s="94"/>
      <c r="IJJ92" s="94"/>
      <c r="IJK92" s="94"/>
      <c r="IJL92" s="94"/>
      <c r="IJM92" s="94"/>
      <c r="IJN92" s="94"/>
      <c r="IJO92" s="94"/>
      <c r="IJP92" s="94"/>
      <c r="IJQ92" s="94"/>
      <c r="IJR92" s="94"/>
      <c r="IJS92" s="94"/>
      <c r="IJT92" s="94"/>
      <c r="IJU92" s="94"/>
      <c r="IJV92" s="94"/>
      <c r="IJW92" s="94"/>
      <c r="IJX92" s="94"/>
      <c r="IJY92" s="94"/>
      <c r="IJZ92" s="94"/>
      <c r="IKA92" s="94"/>
      <c r="IKB92" s="94"/>
      <c r="IKC92" s="94"/>
      <c r="IKD92" s="94"/>
      <c r="IKE92" s="94"/>
      <c r="IKF92" s="94"/>
      <c r="IKG92" s="94"/>
      <c r="IKH92" s="94"/>
      <c r="IKI92" s="94"/>
      <c r="IKJ92" s="94"/>
      <c r="IKK92" s="94"/>
      <c r="IKL92" s="94"/>
      <c r="IKM92" s="94"/>
      <c r="IKN92" s="94"/>
      <c r="IKO92" s="94"/>
      <c r="IKP92" s="94"/>
      <c r="IKQ92" s="94"/>
      <c r="IKR92" s="94"/>
      <c r="IKS92" s="94"/>
      <c r="IKT92" s="94"/>
      <c r="IKU92" s="94"/>
      <c r="IKV92" s="94"/>
      <c r="IKW92" s="94"/>
      <c r="IKX92" s="94"/>
      <c r="IKY92" s="94"/>
      <c r="IKZ92" s="94"/>
      <c r="ILA92" s="94"/>
      <c r="ILB92" s="94"/>
      <c r="ILC92" s="94"/>
      <c r="ILD92" s="94"/>
      <c r="ILE92" s="94"/>
      <c r="ILF92" s="94"/>
      <c r="ILG92" s="94"/>
      <c r="ILH92" s="94"/>
      <c r="ILI92" s="94"/>
      <c r="ILJ92" s="94"/>
      <c r="ILK92" s="94"/>
      <c r="ILL92" s="94"/>
      <c r="ILM92" s="94"/>
      <c r="ILN92" s="94"/>
      <c r="ILO92" s="94"/>
      <c r="ILP92" s="94"/>
      <c r="ILQ92" s="94"/>
      <c r="ILR92" s="94"/>
      <c r="ILS92" s="94"/>
      <c r="ILT92" s="94"/>
      <c r="ILU92" s="94"/>
      <c r="ILV92" s="94"/>
      <c r="ILW92" s="94"/>
      <c r="ILX92" s="94"/>
      <c r="ILY92" s="94"/>
      <c r="ILZ92" s="94"/>
      <c r="IMA92" s="94"/>
      <c r="IMB92" s="94"/>
      <c r="IMC92" s="94"/>
      <c r="IMD92" s="94"/>
      <c r="IME92" s="94"/>
      <c r="IMF92" s="94"/>
      <c r="IMG92" s="94"/>
      <c r="IMH92" s="94"/>
      <c r="IMI92" s="94"/>
      <c r="IMJ92" s="94"/>
      <c r="IMK92" s="94"/>
      <c r="IML92" s="94"/>
      <c r="IMM92" s="94"/>
      <c r="IMN92" s="94"/>
      <c r="IMO92" s="94"/>
      <c r="IMP92" s="94"/>
      <c r="IMQ92" s="94"/>
      <c r="IMR92" s="94"/>
      <c r="IMS92" s="94"/>
      <c r="IMT92" s="94"/>
      <c r="IMU92" s="94"/>
      <c r="IMV92" s="94"/>
      <c r="IMW92" s="94"/>
      <c r="IMX92" s="94"/>
      <c r="IMY92" s="94"/>
      <c r="IMZ92" s="94"/>
      <c r="INA92" s="94"/>
      <c r="INB92" s="94"/>
      <c r="INC92" s="94"/>
      <c r="IND92" s="94"/>
      <c r="INE92" s="94"/>
      <c r="INF92" s="94"/>
      <c r="ING92" s="94"/>
      <c r="INH92" s="94"/>
      <c r="INI92" s="94"/>
      <c r="INJ92" s="94"/>
      <c r="INK92" s="94"/>
      <c r="INL92" s="94"/>
      <c r="INM92" s="94"/>
      <c r="INN92" s="94"/>
      <c r="INO92" s="94"/>
      <c r="INP92" s="94"/>
      <c r="INQ92" s="94"/>
      <c r="INR92" s="94"/>
      <c r="INS92" s="94"/>
      <c r="INT92" s="94"/>
      <c r="INU92" s="94"/>
      <c r="INV92" s="94"/>
      <c r="INW92" s="94"/>
      <c r="INX92" s="94"/>
      <c r="INY92" s="94"/>
      <c r="INZ92" s="94"/>
      <c r="IOA92" s="94"/>
      <c r="IOB92" s="94"/>
      <c r="IOC92" s="94"/>
      <c r="IOD92" s="94"/>
      <c r="IOE92" s="94"/>
      <c r="IOF92" s="94"/>
      <c r="IOG92" s="94"/>
      <c r="IOH92" s="94"/>
      <c r="IOI92" s="94"/>
      <c r="IOJ92" s="94"/>
      <c r="IOK92" s="94"/>
      <c r="IOL92" s="94"/>
      <c r="IOM92" s="94"/>
      <c r="ION92" s="94"/>
      <c r="IOO92" s="94"/>
      <c r="IOP92" s="94"/>
      <c r="IOQ92" s="94"/>
      <c r="IOR92" s="94"/>
      <c r="IOS92" s="94"/>
      <c r="IOT92" s="94"/>
      <c r="IOU92" s="94"/>
      <c r="IOV92" s="94"/>
      <c r="IOW92" s="94"/>
      <c r="IOX92" s="94"/>
      <c r="IOY92" s="94"/>
      <c r="IOZ92" s="94"/>
      <c r="IPA92" s="94"/>
      <c r="IPB92" s="94"/>
      <c r="IPC92" s="94"/>
      <c r="IPD92" s="94"/>
      <c r="IPE92" s="94"/>
      <c r="IPF92" s="94"/>
      <c r="IPG92" s="94"/>
      <c r="IPH92" s="94"/>
      <c r="IPI92" s="94"/>
      <c r="IPJ92" s="94"/>
      <c r="IPK92" s="94"/>
      <c r="IPL92" s="94"/>
      <c r="IPM92" s="94"/>
      <c r="IPN92" s="94"/>
      <c r="IPO92" s="94"/>
      <c r="IPP92" s="94"/>
      <c r="IPQ92" s="94"/>
      <c r="IPR92" s="94"/>
      <c r="IPS92" s="94"/>
      <c r="IPT92" s="94"/>
      <c r="IPU92" s="94"/>
      <c r="IPV92" s="94"/>
      <c r="IPW92" s="94"/>
      <c r="IPX92" s="94"/>
      <c r="IPY92" s="94"/>
      <c r="IPZ92" s="94"/>
      <c r="IQA92" s="94"/>
      <c r="IQB92" s="94"/>
      <c r="IQC92" s="94"/>
      <c r="IQD92" s="94"/>
      <c r="IQE92" s="94"/>
      <c r="IQF92" s="94"/>
      <c r="IQG92" s="94"/>
      <c r="IQH92" s="94"/>
      <c r="IQI92" s="94"/>
      <c r="IQJ92" s="94"/>
      <c r="IQK92" s="94"/>
      <c r="IQL92" s="94"/>
      <c r="IQM92" s="94"/>
      <c r="IQN92" s="94"/>
      <c r="IQO92" s="94"/>
      <c r="IQP92" s="94"/>
      <c r="IQQ92" s="94"/>
      <c r="IQR92" s="94"/>
      <c r="IQS92" s="94"/>
      <c r="IQT92" s="94"/>
      <c r="IQU92" s="94"/>
      <c r="IQV92" s="94"/>
      <c r="IQW92" s="94"/>
      <c r="IQX92" s="94"/>
      <c r="IQY92" s="94"/>
      <c r="IQZ92" s="94"/>
      <c r="IRA92" s="94"/>
      <c r="IRB92" s="94"/>
      <c r="IRC92" s="94"/>
      <c r="IRD92" s="94"/>
      <c r="IRE92" s="94"/>
      <c r="IRF92" s="94"/>
      <c r="IRG92" s="94"/>
      <c r="IRH92" s="94"/>
      <c r="IRI92" s="94"/>
      <c r="IRJ92" s="94"/>
      <c r="IRK92" s="94"/>
      <c r="IRL92" s="94"/>
      <c r="IRM92" s="94"/>
      <c r="IRN92" s="94"/>
      <c r="IRO92" s="94"/>
      <c r="IRP92" s="94"/>
      <c r="IRQ92" s="94"/>
      <c r="IRR92" s="94"/>
      <c r="IRS92" s="94"/>
      <c r="IRT92" s="94"/>
      <c r="IRU92" s="94"/>
      <c r="IRV92" s="94"/>
      <c r="IRW92" s="94"/>
      <c r="IRX92" s="94"/>
      <c r="IRY92" s="94"/>
      <c r="IRZ92" s="94"/>
      <c r="ISA92" s="94"/>
      <c r="ISB92" s="94"/>
      <c r="ISC92" s="94"/>
      <c r="ISD92" s="94"/>
      <c r="ISE92" s="94"/>
      <c r="ISF92" s="94"/>
      <c r="ISG92" s="94"/>
      <c r="ISH92" s="94"/>
      <c r="ISI92" s="94"/>
      <c r="ISJ92" s="94"/>
      <c r="ISK92" s="94"/>
      <c r="ISL92" s="94"/>
      <c r="ISM92" s="94"/>
      <c r="ISN92" s="94"/>
      <c r="ISO92" s="94"/>
      <c r="ISP92" s="94"/>
      <c r="ISQ92" s="94"/>
      <c r="ISR92" s="94"/>
      <c r="ISS92" s="94"/>
      <c r="IST92" s="94"/>
      <c r="ISU92" s="94"/>
      <c r="ISV92" s="94"/>
      <c r="ISW92" s="94"/>
      <c r="ISX92" s="94"/>
      <c r="ISY92" s="94"/>
      <c r="ISZ92" s="94"/>
      <c r="ITA92" s="94"/>
      <c r="ITB92" s="94"/>
      <c r="ITC92" s="94"/>
      <c r="ITD92" s="94"/>
      <c r="ITE92" s="94"/>
      <c r="ITF92" s="94"/>
      <c r="ITG92" s="94"/>
      <c r="ITH92" s="94"/>
      <c r="ITI92" s="94"/>
      <c r="ITJ92" s="94"/>
      <c r="ITK92" s="94"/>
      <c r="ITL92" s="94"/>
      <c r="ITM92" s="94"/>
      <c r="ITN92" s="94"/>
      <c r="ITO92" s="94"/>
      <c r="ITP92" s="94"/>
      <c r="ITQ92" s="94"/>
      <c r="ITR92" s="94"/>
      <c r="ITS92" s="94"/>
      <c r="ITT92" s="94"/>
      <c r="ITU92" s="94"/>
      <c r="ITV92" s="94"/>
      <c r="ITW92" s="94"/>
      <c r="ITX92" s="94"/>
      <c r="ITY92" s="94"/>
      <c r="ITZ92" s="94"/>
      <c r="IUA92" s="94"/>
      <c r="IUB92" s="94"/>
      <c r="IUC92" s="94"/>
      <c r="IUD92" s="94"/>
      <c r="IUE92" s="94"/>
      <c r="IUF92" s="94"/>
      <c r="IUG92" s="94"/>
      <c r="IUH92" s="94"/>
      <c r="IUI92" s="94"/>
      <c r="IUJ92" s="94"/>
      <c r="IUK92" s="94"/>
      <c r="IUL92" s="94"/>
      <c r="IUM92" s="94"/>
      <c r="IUN92" s="94"/>
      <c r="IUO92" s="94"/>
      <c r="IUP92" s="94"/>
      <c r="IUQ92" s="94"/>
      <c r="IUR92" s="94"/>
      <c r="IUS92" s="94"/>
      <c r="IUT92" s="94"/>
      <c r="IUU92" s="94"/>
      <c r="IUV92" s="94"/>
      <c r="IUW92" s="94"/>
      <c r="IUX92" s="94"/>
      <c r="IUY92" s="94"/>
      <c r="IUZ92" s="94"/>
      <c r="IVA92" s="94"/>
      <c r="IVB92" s="94"/>
      <c r="IVC92" s="94"/>
      <c r="IVD92" s="94"/>
      <c r="IVE92" s="94"/>
      <c r="IVF92" s="94"/>
      <c r="IVG92" s="94"/>
      <c r="IVH92" s="94"/>
      <c r="IVI92" s="94"/>
      <c r="IVJ92" s="94"/>
      <c r="IVK92" s="94"/>
      <c r="IVL92" s="94"/>
      <c r="IVM92" s="94"/>
      <c r="IVN92" s="94"/>
      <c r="IVO92" s="94"/>
      <c r="IVP92" s="94"/>
      <c r="IVQ92" s="94"/>
      <c r="IVR92" s="94"/>
      <c r="IVS92" s="94"/>
      <c r="IVT92" s="94"/>
      <c r="IVU92" s="94"/>
      <c r="IVV92" s="94"/>
      <c r="IVW92" s="94"/>
      <c r="IVX92" s="94"/>
      <c r="IVY92" s="94"/>
      <c r="IVZ92" s="94"/>
      <c r="IWA92" s="94"/>
      <c r="IWB92" s="94"/>
      <c r="IWC92" s="94"/>
      <c r="IWD92" s="94"/>
      <c r="IWE92" s="94"/>
      <c r="IWF92" s="94"/>
      <c r="IWG92" s="94"/>
      <c r="IWH92" s="94"/>
      <c r="IWI92" s="94"/>
      <c r="IWJ92" s="94"/>
      <c r="IWK92" s="94"/>
      <c r="IWL92" s="94"/>
      <c r="IWM92" s="94"/>
      <c r="IWN92" s="94"/>
      <c r="IWO92" s="94"/>
      <c r="IWP92" s="94"/>
      <c r="IWQ92" s="94"/>
      <c r="IWR92" s="94"/>
      <c r="IWS92" s="94"/>
      <c r="IWT92" s="94"/>
      <c r="IWU92" s="94"/>
      <c r="IWV92" s="94"/>
      <c r="IWW92" s="94"/>
      <c r="IWX92" s="94"/>
      <c r="IWY92" s="94"/>
      <c r="IWZ92" s="94"/>
      <c r="IXA92" s="94"/>
      <c r="IXB92" s="94"/>
      <c r="IXC92" s="94"/>
      <c r="IXD92" s="94"/>
      <c r="IXE92" s="94"/>
      <c r="IXF92" s="94"/>
      <c r="IXG92" s="94"/>
      <c r="IXH92" s="94"/>
      <c r="IXI92" s="94"/>
      <c r="IXJ92" s="94"/>
      <c r="IXK92" s="94"/>
      <c r="IXL92" s="94"/>
      <c r="IXM92" s="94"/>
      <c r="IXN92" s="94"/>
      <c r="IXO92" s="94"/>
      <c r="IXP92" s="94"/>
      <c r="IXQ92" s="94"/>
      <c r="IXR92" s="94"/>
      <c r="IXS92" s="94"/>
      <c r="IXT92" s="94"/>
      <c r="IXU92" s="94"/>
      <c r="IXV92" s="94"/>
      <c r="IXW92" s="94"/>
      <c r="IXX92" s="94"/>
      <c r="IXY92" s="94"/>
      <c r="IXZ92" s="94"/>
      <c r="IYA92" s="94"/>
      <c r="IYB92" s="94"/>
      <c r="IYC92" s="94"/>
      <c r="IYD92" s="94"/>
      <c r="IYE92" s="94"/>
      <c r="IYF92" s="94"/>
      <c r="IYG92" s="94"/>
      <c r="IYH92" s="94"/>
      <c r="IYI92" s="94"/>
      <c r="IYJ92" s="94"/>
      <c r="IYK92" s="94"/>
      <c r="IYL92" s="94"/>
      <c r="IYM92" s="94"/>
      <c r="IYN92" s="94"/>
      <c r="IYO92" s="94"/>
      <c r="IYP92" s="94"/>
      <c r="IYQ92" s="94"/>
      <c r="IYR92" s="94"/>
      <c r="IYS92" s="94"/>
      <c r="IYT92" s="94"/>
      <c r="IYU92" s="94"/>
      <c r="IYV92" s="94"/>
      <c r="IYW92" s="94"/>
      <c r="IYX92" s="94"/>
      <c r="IYY92" s="94"/>
      <c r="IYZ92" s="94"/>
      <c r="IZA92" s="94"/>
      <c r="IZB92" s="94"/>
      <c r="IZC92" s="94"/>
      <c r="IZD92" s="94"/>
      <c r="IZE92" s="94"/>
      <c r="IZF92" s="94"/>
      <c r="IZG92" s="94"/>
      <c r="IZH92" s="94"/>
      <c r="IZI92" s="94"/>
      <c r="IZJ92" s="94"/>
      <c r="IZK92" s="94"/>
      <c r="IZL92" s="94"/>
      <c r="IZM92" s="94"/>
      <c r="IZN92" s="94"/>
      <c r="IZO92" s="94"/>
      <c r="IZP92" s="94"/>
      <c r="IZQ92" s="94"/>
      <c r="IZR92" s="94"/>
      <c r="IZS92" s="94"/>
      <c r="IZT92" s="94"/>
      <c r="IZU92" s="94"/>
      <c r="IZV92" s="94"/>
      <c r="IZW92" s="94"/>
      <c r="IZX92" s="94"/>
      <c r="IZY92" s="94"/>
      <c r="IZZ92" s="94"/>
      <c r="JAA92" s="94"/>
      <c r="JAB92" s="94"/>
      <c r="JAC92" s="94"/>
      <c r="JAD92" s="94"/>
      <c r="JAE92" s="94"/>
      <c r="JAF92" s="94"/>
      <c r="JAG92" s="94"/>
      <c r="JAH92" s="94"/>
      <c r="JAI92" s="94"/>
      <c r="JAJ92" s="94"/>
      <c r="JAK92" s="94"/>
      <c r="JAL92" s="94"/>
      <c r="JAM92" s="94"/>
      <c r="JAN92" s="94"/>
      <c r="JAO92" s="94"/>
      <c r="JAP92" s="94"/>
      <c r="JAQ92" s="94"/>
      <c r="JAR92" s="94"/>
      <c r="JAS92" s="94"/>
      <c r="JAT92" s="94"/>
      <c r="JAU92" s="94"/>
      <c r="JAV92" s="94"/>
      <c r="JAW92" s="94"/>
      <c r="JAX92" s="94"/>
      <c r="JAY92" s="94"/>
      <c r="JAZ92" s="94"/>
      <c r="JBA92" s="94"/>
      <c r="JBB92" s="94"/>
      <c r="JBC92" s="94"/>
      <c r="JBD92" s="94"/>
      <c r="JBE92" s="94"/>
      <c r="JBF92" s="94"/>
      <c r="JBG92" s="94"/>
      <c r="JBH92" s="94"/>
      <c r="JBI92" s="94"/>
      <c r="JBJ92" s="94"/>
      <c r="JBK92" s="94"/>
      <c r="JBL92" s="94"/>
      <c r="JBM92" s="94"/>
      <c r="JBN92" s="94"/>
      <c r="JBO92" s="94"/>
      <c r="JBP92" s="94"/>
      <c r="JBQ92" s="94"/>
      <c r="JBR92" s="94"/>
      <c r="JBS92" s="94"/>
      <c r="JBT92" s="94"/>
      <c r="JBU92" s="94"/>
      <c r="JBV92" s="94"/>
      <c r="JBW92" s="94"/>
      <c r="JBX92" s="94"/>
      <c r="JBY92" s="94"/>
      <c r="JBZ92" s="94"/>
      <c r="JCA92" s="94"/>
      <c r="JCB92" s="94"/>
      <c r="JCC92" s="94"/>
      <c r="JCD92" s="94"/>
      <c r="JCE92" s="94"/>
      <c r="JCF92" s="94"/>
      <c r="JCG92" s="94"/>
      <c r="JCH92" s="94"/>
      <c r="JCI92" s="94"/>
      <c r="JCJ92" s="94"/>
      <c r="JCK92" s="94"/>
      <c r="JCL92" s="94"/>
      <c r="JCM92" s="94"/>
      <c r="JCN92" s="94"/>
      <c r="JCO92" s="94"/>
      <c r="JCP92" s="94"/>
      <c r="JCQ92" s="94"/>
      <c r="JCR92" s="94"/>
      <c r="JCS92" s="94"/>
      <c r="JCT92" s="94"/>
      <c r="JCU92" s="94"/>
      <c r="JCV92" s="94"/>
      <c r="JCW92" s="94"/>
      <c r="JCX92" s="94"/>
      <c r="JCY92" s="94"/>
      <c r="JCZ92" s="94"/>
      <c r="JDA92" s="94"/>
      <c r="JDB92" s="94"/>
      <c r="JDC92" s="94"/>
      <c r="JDD92" s="94"/>
      <c r="JDE92" s="94"/>
      <c r="JDF92" s="94"/>
      <c r="JDG92" s="94"/>
      <c r="JDH92" s="94"/>
      <c r="JDI92" s="94"/>
      <c r="JDJ92" s="94"/>
      <c r="JDK92" s="94"/>
      <c r="JDL92" s="94"/>
      <c r="JDM92" s="94"/>
      <c r="JDN92" s="94"/>
      <c r="JDO92" s="94"/>
      <c r="JDP92" s="94"/>
      <c r="JDQ92" s="94"/>
      <c r="JDR92" s="94"/>
      <c r="JDS92" s="94"/>
      <c r="JDT92" s="94"/>
      <c r="JDU92" s="94"/>
      <c r="JDV92" s="94"/>
      <c r="JDW92" s="94"/>
      <c r="JDX92" s="94"/>
      <c r="JDY92" s="94"/>
      <c r="JDZ92" s="94"/>
      <c r="JEA92" s="94"/>
      <c r="JEB92" s="94"/>
      <c r="JEC92" s="94"/>
      <c r="JED92" s="94"/>
      <c r="JEE92" s="94"/>
      <c r="JEF92" s="94"/>
      <c r="JEG92" s="94"/>
      <c r="JEH92" s="94"/>
      <c r="JEI92" s="94"/>
      <c r="JEJ92" s="94"/>
      <c r="JEK92" s="94"/>
      <c r="JEL92" s="94"/>
      <c r="JEM92" s="94"/>
      <c r="JEN92" s="94"/>
      <c r="JEO92" s="94"/>
      <c r="JEP92" s="94"/>
      <c r="JEQ92" s="94"/>
      <c r="JER92" s="94"/>
      <c r="JES92" s="94"/>
      <c r="JET92" s="94"/>
      <c r="JEU92" s="94"/>
      <c r="JEV92" s="94"/>
      <c r="JEW92" s="94"/>
      <c r="JEX92" s="94"/>
      <c r="JEY92" s="94"/>
      <c r="JEZ92" s="94"/>
      <c r="JFA92" s="94"/>
      <c r="JFB92" s="94"/>
      <c r="JFC92" s="94"/>
      <c r="JFD92" s="94"/>
      <c r="JFE92" s="94"/>
      <c r="JFF92" s="94"/>
      <c r="JFG92" s="94"/>
      <c r="JFH92" s="94"/>
      <c r="JFI92" s="94"/>
      <c r="JFJ92" s="94"/>
      <c r="JFK92" s="94"/>
      <c r="JFL92" s="94"/>
      <c r="JFM92" s="94"/>
      <c r="JFN92" s="94"/>
      <c r="JFO92" s="94"/>
      <c r="JFP92" s="94"/>
      <c r="JFQ92" s="94"/>
      <c r="JFR92" s="94"/>
      <c r="JFS92" s="94"/>
      <c r="JFT92" s="94"/>
      <c r="JFU92" s="94"/>
      <c r="JFV92" s="94"/>
      <c r="JFW92" s="94"/>
      <c r="JFX92" s="94"/>
      <c r="JFY92" s="94"/>
      <c r="JFZ92" s="94"/>
      <c r="JGA92" s="94"/>
      <c r="JGB92" s="94"/>
      <c r="JGC92" s="94"/>
      <c r="JGD92" s="94"/>
      <c r="JGE92" s="94"/>
      <c r="JGF92" s="94"/>
      <c r="JGG92" s="94"/>
      <c r="JGH92" s="94"/>
      <c r="JGI92" s="94"/>
      <c r="JGJ92" s="94"/>
      <c r="JGK92" s="94"/>
      <c r="JGL92" s="94"/>
      <c r="JGM92" s="94"/>
      <c r="JGN92" s="94"/>
      <c r="JGO92" s="94"/>
      <c r="JGP92" s="94"/>
      <c r="JGQ92" s="94"/>
      <c r="JGR92" s="94"/>
      <c r="JGS92" s="94"/>
      <c r="JGT92" s="94"/>
      <c r="JGU92" s="94"/>
      <c r="JGV92" s="94"/>
      <c r="JGW92" s="94"/>
      <c r="JGX92" s="94"/>
      <c r="JGY92" s="94"/>
      <c r="JGZ92" s="94"/>
      <c r="JHA92" s="94"/>
      <c r="JHB92" s="94"/>
      <c r="JHC92" s="94"/>
      <c r="JHD92" s="94"/>
      <c r="JHE92" s="94"/>
      <c r="JHF92" s="94"/>
      <c r="JHG92" s="94"/>
      <c r="JHH92" s="94"/>
      <c r="JHI92" s="94"/>
      <c r="JHJ92" s="94"/>
      <c r="JHK92" s="94"/>
      <c r="JHL92" s="94"/>
      <c r="JHM92" s="94"/>
      <c r="JHN92" s="94"/>
      <c r="JHO92" s="94"/>
      <c r="JHP92" s="94"/>
      <c r="JHQ92" s="94"/>
      <c r="JHR92" s="94"/>
      <c r="JHS92" s="94"/>
      <c r="JHT92" s="94"/>
      <c r="JHU92" s="94"/>
      <c r="JHV92" s="94"/>
      <c r="JHW92" s="94"/>
      <c r="JHX92" s="94"/>
      <c r="JHY92" s="94"/>
      <c r="JHZ92" s="94"/>
      <c r="JIA92" s="94"/>
      <c r="JIB92" s="94"/>
      <c r="JIC92" s="94"/>
      <c r="JID92" s="94"/>
      <c r="JIE92" s="94"/>
      <c r="JIF92" s="94"/>
      <c r="JIG92" s="94"/>
      <c r="JIH92" s="94"/>
      <c r="JII92" s="94"/>
      <c r="JIJ92" s="94"/>
      <c r="JIK92" s="94"/>
      <c r="JIL92" s="94"/>
      <c r="JIM92" s="94"/>
      <c r="JIN92" s="94"/>
      <c r="JIO92" s="94"/>
      <c r="JIP92" s="94"/>
      <c r="JIQ92" s="94"/>
      <c r="JIR92" s="94"/>
      <c r="JIS92" s="94"/>
      <c r="JIT92" s="94"/>
      <c r="JIU92" s="94"/>
      <c r="JIV92" s="94"/>
      <c r="JIW92" s="94"/>
      <c r="JIX92" s="94"/>
      <c r="JIY92" s="94"/>
      <c r="JIZ92" s="94"/>
      <c r="JJA92" s="94"/>
      <c r="JJB92" s="94"/>
      <c r="JJC92" s="94"/>
      <c r="JJD92" s="94"/>
      <c r="JJE92" s="94"/>
      <c r="JJF92" s="94"/>
      <c r="JJG92" s="94"/>
      <c r="JJH92" s="94"/>
      <c r="JJI92" s="94"/>
      <c r="JJJ92" s="94"/>
      <c r="JJK92" s="94"/>
      <c r="JJL92" s="94"/>
      <c r="JJM92" s="94"/>
      <c r="JJN92" s="94"/>
      <c r="JJO92" s="94"/>
      <c r="JJP92" s="94"/>
      <c r="JJQ92" s="94"/>
      <c r="JJR92" s="94"/>
      <c r="JJS92" s="94"/>
      <c r="JJT92" s="94"/>
      <c r="JJU92" s="94"/>
      <c r="JJV92" s="94"/>
      <c r="JJW92" s="94"/>
      <c r="JJX92" s="94"/>
      <c r="JJY92" s="94"/>
      <c r="JJZ92" s="94"/>
      <c r="JKA92" s="94"/>
      <c r="JKB92" s="94"/>
      <c r="JKC92" s="94"/>
      <c r="JKD92" s="94"/>
      <c r="JKE92" s="94"/>
      <c r="JKF92" s="94"/>
      <c r="JKG92" s="94"/>
      <c r="JKH92" s="94"/>
      <c r="JKI92" s="94"/>
      <c r="JKJ92" s="94"/>
      <c r="JKK92" s="94"/>
      <c r="JKL92" s="94"/>
      <c r="JKM92" s="94"/>
      <c r="JKN92" s="94"/>
      <c r="JKO92" s="94"/>
      <c r="JKP92" s="94"/>
      <c r="JKQ92" s="94"/>
      <c r="JKR92" s="94"/>
      <c r="JKS92" s="94"/>
      <c r="JKT92" s="94"/>
      <c r="JKU92" s="94"/>
      <c r="JKV92" s="94"/>
      <c r="JKW92" s="94"/>
      <c r="JKX92" s="94"/>
      <c r="JKY92" s="94"/>
      <c r="JKZ92" s="94"/>
      <c r="JLA92" s="94"/>
      <c r="JLB92" s="94"/>
      <c r="JLC92" s="94"/>
      <c r="JLD92" s="94"/>
      <c r="JLE92" s="94"/>
      <c r="JLF92" s="94"/>
      <c r="JLG92" s="94"/>
      <c r="JLH92" s="94"/>
      <c r="JLI92" s="94"/>
      <c r="JLJ92" s="94"/>
      <c r="JLK92" s="94"/>
      <c r="JLL92" s="94"/>
      <c r="JLM92" s="94"/>
      <c r="JLN92" s="94"/>
      <c r="JLO92" s="94"/>
      <c r="JLP92" s="94"/>
      <c r="JLQ92" s="94"/>
      <c r="JLR92" s="94"/>
      <c r="JLS92" s="94"/>
      <c r="JLT92" s="94"/>
      <c r="JLU92" s="94"/>
      <c r="JLV92" s="94"/>
      <c r="JLW92" s="94"/>
      <c r="JLX92" s="94"/>
      <c r="JLY92" s="94"/>
      <c r="JLZ92" s="94"/>
      <c r="JMA92" s="94"/>
      <c r="JMB92" s="94"/>
      <c r="JMC92" s="94"/>
      <c r="JMD92" s="94"/>
      <c r="JME92" s="94"/>
      <c r="JMF92" s="94"/>
      <c r="JMG92" s="94"/>
      <c r="JMH92" s="94"/>
      <c r="JMI92" s="94"/>
      <c r="JMJ92" s="94"/>
      <c r="JMK92" s="94"/>
      <c r="JML92" s="94"/>
      <c r="JMM92" s="94"/>
      <c r="JMN92" s="94"/>
      <c r="JMO92" s="94"/>
      <c r="JMP92" s="94"/>
      <c r="JMQ92" s="94"/>
      <c r="JMR92" s="94"/>
      <c r="JMS92" s="94"/>
      <c r="JMT92" s="94"/>
      <c r="JMU92" s="94"/>
      <c r="JMV92" s="94"/>
      <c r="JMW92" s="94"/>
      <c r="JMX92" s="94"/>
      <c r="JMY92" s="94"/>
      <c r="JMZ92" s="94"/>
      <c r="JNA92" s="94"/>
      <c r="JNB92" s="94"/>
      <c r="JNC92" s="94"/>
      <c r="JND92" s="94"/>
      <c r="JNE92" s="94"/>
      <c r="JNF92" s="94"/>
      <c r="JNG92" s="94"/>
      <c r="JNH92" s="94"/>
      <c r="JNI92" s="94"/>
      <c r="JNJ92" s="94"/>
      <c r="JNK92" s="94"/>
      <c r="JNL92" s="94"/>
      <c r="JNM92" s="94"/>
      <c r="JNN92" s="94"/>
      <c r="JNO92" s="94"/>
      <c r="JNP92" s="94"/>
      <c r="JNQ92" s="94"/>
      <c r="JNR92" s="94"/>
      <c r="JNS92" s="94"/>
      <c r="JNT92" s="94"/>
      <c r="JNU92" s="94"/>
      <c r="JNV92" s="94"/>
      <c r="JNW92" s="94"/>
      <c r="JNX92" s="94"/>
      <c r="JNY92" s="94"/>
      <c r="JNZ92" s="94"/>
      <c r="JOA92" s="94"/>
      <c r="JOB92" s="94"/>
      <c r="JOC92" s="94"/>
      <c r="JOD92" s="94"/>
      <c r="JOE92" s="94"/>
      <c r="JOF92" s="94"/>
      <c r="JOG92" s="94"/>
      <c r="JOH92" s="94"/>
      <c r="JOI92" s="94"/>
      <c r="JOJ92" s="94"/>
      <c r="JOK92" s="94"/>
      <c r="JOL92" s="94"/>
      <c r="JOM92" s="94"/>
      <c r="JON92" s="94"/>
      <c r="JOO92" s="94"/>
      <c r="JOP92" s="94"/>
      <c r="JOQ92" s="94"/>
      <c r="JOR92" s="94"/>
      <c r="JOS92" s="94"/>
      <c r="JOT92" s="94"/>
      <c r="JOU92" s="94"/>
      <c r="JOV92" s="94"/>
      <c r="JOW92" s="94"/>
      <c r="JOX92" s="94"/>
      <c r="JOY92" s="94"/>
      <c r="JOZ92" s="94"/>
      <c r="JPA92" s="94"/>
      <c r="JPB92" s="94"/>
      <c r="JPC92" s="94"/>
      <c r="JPD92" s="94"/>
      <c r="JPE92" s="94"/>
      <c r="JPF92" s="94"/>
      <c r="JPG92" s="94"/>
      <c r="JPH92" s="94"/>
      <c r="JPI92" s="94"/>
      <c r="JPJ92" s="94"/>
      <c r="JPK92" s="94"/>
      <c r="JPL92" s="94"/>
      <c r="JPM92" s="94"/>
      <c r="JPN92" s="94"/>
      <c r="JPO92" s="94"/>
      <c r="JPP92" s="94"/>
      <c r="JPQ92" s="94"/>
      <c r="JPR92" s="94"/>
      <c r="JPS92" s="94"/>
      <c r="JPT92" s="94"/>
      <c r="JPU92" s="94"/>
      <c r="JPV92" s="94"/>
      <c r="JPW92" s="94"/>
      <c r="JPX92" s="94"/>
      <c r="JPY92" s="94"/>
      <c r="JPZ92" s="94"/>
      <c r="JQA92" s="94"/>
      <c r="JQB92" s="94"/>
      <c r="JQC92" s="94"/>
      <c r="JQD92" s="94"/>
      <c r="JQE92" s="94"/>
      <c r="JQF92" s="94"/>
      <c r="JQG92" s="94"/>
      <c r="JQH92" s="94"/>
      <c r="JQI92" s="94"/>
      <c r="JQJ92" s="94"/>
      <c r="JQK92" s="94"/>
      <c r="JQL92" s="94"/>
      <c r="JQM92" s="94"/>
      <c r="JQN92" s="94"/>
      <c r="JQO92" s="94"/>
      <c r="JQP92" s="94"/>
      <c r="JQQ92" s="94"/>
      <c r="JQR92" s="94"/>
      <c r="JQS92" s="94"/>
      <c r="JQT92" s="94"/>
      <c r="JQU92" s="94"/>
      <c r="JQV92" s="94"/>
      <c r="JQW92" s="94"/>
      <c r="JQX92" s="94"/>
      <c r="JQY92" s="94"/>
      <c r="JQZ92" s="94"/>
      <c r="JRA92" s="94"/>
      <c r="JRB92" s="94"/>
      <c r="JRC92" s="94"/>
      <c r="JRD92" s="94"/>
      <c r="JRE92" s="94"/>
      <c r="JRF92" s="94"/>
      <c r="JRG92" s="94"/>
      <c r="JRH92" s="94"/>
      <c r="JRI92" s="94"/>
      <c r="JRJ92" s="94"/>
      <c r="JRK92" s="94"/>
      <c r="JRL92" s="94"/>
      <c r="JRM92" s="94"/>
      <c r="JRN92" s="94"/>
      <c r="JRO92" s="94"/>
      <c r="JRP92" s="94"/>
      <c r="JRQ92" s="94"/>
      <c r="JRR92" s="94"/>
      <c r="JRS92" s="94"/>
      <c r="JRT92" s="94"/>
      <c r="JRU92" s="94"/>
      <c r="JRV92" s="94"/>
      <c r="JRW92" s="94"/>
      <c r="JRX92" s="94"/>
      <c r="JRY92" s="94"/>
      <c r="JRZ92" s="94"/>
      <c r="JSA92" s="94"/>
      <c r="JSB92" s="94"/>
      <c r="JSC92" s="94"/>
      <c r="JSD92" s="94"/>
      <c r="JSE92" s="94"/>
      <c r="JSF92" s="94"/>
      <c r="JSG92" s="94"/>
      <c r="JSH92" s="94"/>
      <c r="JSI92" s="94"/>
      <c r="JSJ92" s="94"/>
      <c r="JSK92" s="94"/>
      <c r="JSL92" s="94"/>
      <c r="JSM92" s="94"/>
      <c r="JSN92" s="94"/>
      <c r="JSO92" s="94"/>
      <c r="JSP92" s="94"/>
      <c r="JSQ92" s="94"/>
      <c r="JSR92" s="94"/>
      <c r="JSS92" s="94"/>
      <c r="JST92" s="94"/>
      <c r="JSU92" s="94"/>
      <c r="JSV92" s="94"/>
      <c r="JSW92" s="94"/>
      <c r="JSX92" s="94"/>
      <c r="JSY92" s="94"/>
      <c r="JSZ92" s="94"/>
      <c r="JTA92" s="94"/>
      <c r="JTB92" s="94"/>
      <c r="JTC92" s="94"/>
      <c r="JTD92" s="94"/>
      <c r="JTE92" s="94"/>
      <c r="JTF92" s="94"/>
      <c r="JTG92" s="94"/>
      <c r="JTH92" s="94"/>
      <c r="JTI92" s="94"/>
      <c r="JTJ92" s="94"/>
      <c r="JTK92" s="94"/>
      <c r="JTL92" s="94"/>
      <c r="JTM92" s="94"/>
      <c r="JTN92" s="94"/>
      <c r="JTO92" s="94"/>
      <c r="JTP92" s="94"/>
      <c r="JTQ92" s="94"/>
      <c r="JTR92" s="94"/>
      <c r="JTS92" s="94"/>
      <c r="JTT92" s="94"/>
      <c r="JTU92" s="94"/>
      <c r="JTV92" s="94"/>
      <c r="JTW92" s="94"/>
      <c r="JTX92" s="94"/>
      <c r="JTY92" s="94"/>
      <c r="JTZ92" s="94"/>
      <c r="JUA92" s="94"/>
      <c r="JUB92" s="94"/>
      <c r="JUC92" s="94"/>
      <c r="JUD92" s="94"/>
      <c r="JUE92" s="94"/>
      <c r="JUF92" s="94"/>
      <c r="JUG92" s="94"/>
      <c r="JUH92" s="94"/>
      <c r="JUI92" s="94"/>
      <c r="JUJ92" s="94"/>
      <c r="JUK92" s="94"/>
      <c r="JUL92" s="94"/>
      <c r="JUM92" s="94"/>
      <c r="JUN92" s="94"/>
      <c r="JUO92" s="94"/>
      <c r="JUP92" s="94"/>
      <c r="JUQ92" s="94"/>
      <c r="JUR92" s="94"/>
      <c r="JUS92" s="94"/>
      <c r="JUT92" s="94"/>
      <c r="JUU92" s="94"/>
      <c r="JUV92" s="94"/>
      <c r="JUW92" s="94"/>
      <c r="JUX92" s="94"/>
      <c r="JUY92" s="94"/>
      <c r="JUZ92" s="94"/>
      <c r="JVA92" s="94"/>
      <c r="JVB92" s="94"/>
      <c r="JVC92" s="94"/>
      <c r="JVD92" s="94"/>
      <c r="JVE92" s="94"/>
      <c r="JVF92" s="94"/>
      <c r="JVG92" s="94"/>
      <c r="JVH92" s="94"/>
      <c r="JVI92" s="94"/>
      <c r="JVJ92" s="94"/>
      <c r="JVK92" s="94"/>
      <c r="JVL92" s="94"/>
      <c r="JVM92" s="94"/>
      <c r="JVN92" s="94"/>
      <c r="JVO92" s="94"/>
      <c r="JVP92" s="94"/>
      <c r="JVQ92" s="94"/>
      <c r="JVR92" s="94"/>
      <c r="JVS92" s="94"/>
      <c r="JVT92" s="94"/>
      <c r="JVU92" s="94"/>
      <c r="JVV92" s="94"/>
      <c r="JVW92" s="94"/>
      <c r="JVX92" s="94"/>
      <c r="JVY92" s="94"/>
      <c r="JVZ92" s="94"/>
      <c r="JWA92" s="94"/>
      <c r="JWB92" s="94"/>
      <c r="JWC92" s="94"/>
      <c r="JWD92" s="94"/>
      <c r="JWE92" s="94"/>
      <c r="JWF92" s="94"/>
      <c r="JWG92" s="94"/>
      <c r="JWH92" s="94"/>
      <c r="JWI92" s="94"/>
      <c r="JWJ92" s="94"/>
      <c r="JWK92" s="94"/>
      <c r="JWL92" s="94"/>
      <c r="JWM92" s="94"/>
      <c r="JWN92" s="94"/>
      <c r="JWO92" s="94"/>
      <c r="JWP92" s="94"/>
      <c r="JWQ92" s="94"/>
      <c r="JWR92" s="94"/>
      <c r="JWS92" s="94"/>
      <c r="JWT92" s="94"/>
      <c r="JWU92" s="94"/>
      <c r="JWV92" s="94"/>
      <c r="JWW92" s="94"/>
      <c r="JWX92" s="94"/>
      <c r="JWY92" s="94"/>
      <c r="JWZ92" s="94"/>
      <c r="JXA92" s="94"/>
      <c r="JXB92" s="94"/>
      <c r="JXC92" s="94"/>
      <c r="JXD92" s="94"/>
      <c r="JXE92" s="94"/>
      <c r="JXF92" s="94"/>
      <c r="JXG92" s="94"/>
      <c r="JXH92" s="94"/>
      <c r="JXI92" s="94"/>
      <c r="JXJ92" s="94"/>
      <c r="JXK92" s="94"/>
      <c r="JXL92" s="94"/>
      <c r="JXM92" s="94"/>
      <c r="JXN92" s="94"/>
      <c r="JXO92" s="94"/>
      <c r="JXP92" s="94"/>
      <c r="JXQ92" s="94"/>
      <c r="JXR92" s="94"/>
      <c r="JXS92" s="94"/>
      <c r="JXT92" s="94"/>
      <c r="JXU92" s="94"/>
      <c r="JXV92" s="94"/>
      <c r="JXW92" s="94"/>
      <c r="JXX92" s="94"/>
      <c r="JXY92" s="94"/>
      <c r="JXZ92" s="94"/>
      <c r="JYA92" s="94"/>
      <c r="JYB92" s="94"/>
      <c r="JYC92" s="94"/>
      <c r="JYD92" s="94"/>
      <c r="JYE92" s="94"/>
      <c r="JYF92" s="94"/>
      <c r="JYG92" s="94"/>
      <c r="JYH92" s="94"/>
      <c r="JYI92" s="94"/>
      <c r="JYJ92" s="94"/>
      <c r="JYK92" s="94"/>
      <c r="JYL92" s="94"/>
      <c r="JYM92" s="94"/>
      <c r="JYN92" s="94"/>
      <c r="JYO92" s="94"/>
      <c r="JYP92" s="94"/>
      <c r="JYQ92" s="94"/>
      <c r="JYR92" s="94"/>
      <c r="JYS92" s="94"/>
      <c r="JYT92" s="94"/>
      <c r="JYU92" s="94"/>
      <c r="JYV92" s="94"/>
      <c r="JYW92" s="94"/>
      <c r="JYX92" s="94"/>
      <c r="JYY92" s="94"/>
      <c r="JYZ92" s="94"/>
      <c r="JZA92" s="94"/>
      <c r="JZB92" s="94"/>
      <c r="JZC92" s="94"/>
      <c r="JZD92" s="94"/>
      <c r="JZE92" s="94"/>
      <c r="JZF92" s="94"/>
      <c r="JZG92" s="94"/>
      <c r="JZH92" s="94"/>
      <c r="JZI92" s="94"/>
      <c r="JZJ92" s="94"/>
      <c r="JZK92" s="94"/>
      <c r="JZL92" s="94"/>
      <c r="JZM92" s="94"/>
      <c r="JZN92" s="94"/>
      <c r="JZO92" s="94"/>
      <c r="JZP92" s="94"/>
      <c r="JZQ92" s="94"/>
      <c r="JZR92" s="94"/>
      <c r="JZS92" s="94"/>
      <c r="JZT92" s="94"/>
      <c r="JZU92" s="94"/>
      <c r="JZV92" s="94"/>
      <c r="JZW92" s="94"/>
      <c r="JZX92" s="94"/>
      <c r="JZY92" s="94"/>
      <c r="JZZ92" s="94"/>
      <c r="KAA92" s="94"/>
      <c r="KAB92" s="94"/>
      <c r="KAC92" s="94"/>
      <c r="KAD92" s="94"/>
      <c r="KAE92" s="94"/>
      <c r="KAF92" s="94"/>
      <c r="KAG92" s="94"/>
      <c r="KAH92" s="94"/>
      <c r="KAI92" s="94"/>
      <c r="KAJ92" s="94"/>
      <c r="KAK92" s="94"/>
      <c r="KAL92" s="94"/>
      <c r="KAM92" s="94"/>
      <c r="KAN92" s="94"/>
      <c r="KAO92" s="94"/>
      <c r="KAP92" s="94"/>
      <c r="KAQ92" s="94"/>
      <c r="KAR92" s="94"/>
      <c r="KAS92" s="94"/>
      <c r="KAT92" s="94"/>
      <c r="KAU92" s="94"/>
      <c r="KAV92" s="94"/>
      <c r="KAW92" s="94"/>
      <c r="KAX92" s="94"/>
      <c r="KAY92" s="94"/>
      <c r="KAZ92" s="94"/>
      <c r="KBA92" s="94"/>
      <c r="KBB92" s="94"/>
      <c r="KBC92" s="94"/>
      <c r="KBD92" s="94"/>
      <c r="KBE92" s="94"/>
      <c r="KBF92" s="94"/>
      <c r="KBG92" s="94"/>
      <c r="KBH92" s="94"/>
      <c r="KBI92" s="94"/>
      <c r="KBJ92" s="94"/>
      <c r="KBK92" s="94"/>
      <c r="KBL92" s="94"/>
      <c r="KBM92" s="94"/>
      <c r="KBN92" s="94"/>
      <c r="KBO92" s="94"/>
      <c r="KBP92" s="94"/>
      <c r="KBQ92" s="94"/>
      <c r="KBR92" s="94"/>
      <c r="KBS92" s="94"/>
      <c r="KBT92" s="94"/>
      <c r="KBU92" s="94"/>
      <c r="KBV92" s="94"/>
      <c r="KBW92" s="94"/>
      <c r="KBX92" s="94"/>
      <c r="KBY92" s="94"/>
      <c r="KBZ92" s="94"/>
      <c r="KCA92" s="94"/>
      <c r="KCB92" s="94"/>
      <c r="KCC92" s="94"/>
      <c r="KCD92" s="94"/>
      <c r="KCE92" s="94"/>
      <c r="KCF92" s="94"/>
      <c r="KCG92" s="94"/>
      <c r="KCH92" s="94"/>
      <c r="KCI92" s="94"/>
      <c r="KCJ92" s="94"/>
      <c r="KCK92" s="94"/>
      <c r="KCL92" s="94"/>
      <c r="KCM92" s="94"/>
      <c r="KCN92" s="94"/>
      <c r="KCO92" s="94"/>
      <c r="KCP92" s="94"/>
      <c r="KCQ92" s="94"/>
      <c r="KCR92" s="94"/>
      <c r="KCS92" s="94"/>
      <c r="KCT92" s="94"/>
      <c r="KCU92" s="94"/>
      <c r="KCV92" s="94"/>
      <c r="KCW92" s="94"/>
      <c r="KCX92" s="94"/>
      <c r="KCY92" s="94"/>
      <c r="KCZ92" s="94"/>
      <c r="KDA92" s="94"/>
      <c r="KDB92" s="94"/>
      <c r="KDC92" s="94"/>
      <c r="KDD92" s="94"/>
      <c r="KDE92" s="94"/>
      <c r="KDF92" s="94"/>
      <c r="KDG92" s="94"/>
      <c r="KDH92" s="94"/>
      <c r="KDI92" s="94"/>
      <c r="KDJ92" s="94"/>
      <c r="KDK92" s="94"/>
      <c r="KDL92" s="94"/>
      <c r="KDM92" s="94"/>
      <c r="KDN92" s="94"/>
      <c r="KDO92" s="94"/>
      <c r="KDP92" s="94"/>
      <c r="KDQ92" s="94"/>
      <c r="KDR92" s="94"/>
      <c r="KDS92" s="94"/>
      <c r="KDT92" s="94"/>
      <c r="KDU92" s="94"/>
      <c r="KDV92" s="94"/>
      <c r="KDW92" s="94"/>
      <c r="KDX92" s="94"/>
      <c r="KDY92" s="94"/>
      <c r="KDZ92" s="94"/>
      <c r="KEA92" s="94"/>
      <c r="KEB92" s="94"/>
      <c r="KEC92" s="94"/>
      <c r="KED92" s="94"/>
      <c r="KEE92" s="94"/>
      <c r="KEF92" s="94"/>
      <c r="KEG92" s="94"/>
      <c r="KEH92" s="94"/>
      <c r="KEI92" s="94"/>
      <c r="KEJ92" s="94"/>
      <c r="KEK92" s="94"/>
      <c r="KEL92" s="94"/>
      <c r="KEM92" s="94"/>
      <c r="KEN92" s="94"/>
      <c r="KEO92" s="94"/>
      <c r="KEP92" s="94"/>
      <c r="KEQ92" s="94"/>
      <c r="KER92" s="94"/>
      <c r="KES92" s="94"/>
      <c r="KET92" s="94"/>
      <c r="KEU92" s="94"/>
      <c r="KEV92" s="94"/>
      <c r="KEW92" s="94"/>
      <c r="KEX92" s="94"/>
      <c r="KEY92" s="94"/>
      <c r="KEZ92" s="94"/>
      <c r="KFA92" s="94"/>
      <c r="KFB92" s="94"/>
      <c r="KFC92" s="94"/>
      <c r="KFD92" s="94"/>
      <c r="KFE92" s="94"/>
      <c r="KFF92" s="94"/>
      <c r="KFG92" s="94"/>
      <c r="KFH92" s="94"/>
      <c r="KFI92" s="94"/>
      <c r="KFJ92" s="94"/>
      <c r="KFK92" s="94"/>
      <c r="KFL92" s="94"/>
      <c r="KFM92" s="94"/>
      <c r="KFN92" s="94"/>
      <c r="KFO92" s="94"/>
      <c r="KFP92" s="94"/>
      <c r="KFQ92" s="94"/>
      <c r="KFR92" s="94"/>
      <c r="KFS92" s="94"/>
      <c r="KFT92" s="94"/>
      <c r="KFU92" s="94"/>
      <c r="KFV92" s="94"/>
      <c r="KFW92" s="94"/>
      <c r="KFX92" s="94"/>
      <c r="KFY92" s="94"/>
      <c r="KFZ92" s="94"/>
      <c r="KGA92" s="94"/>
      <c r="KGB92" s="94"/>
      <c r="KGC92" s="94"/>
      <c r="KGD92" s="94"/>
      <c r="KGE92" s="94"/>
      <c r="KGF92" s="94"/>
      <c r="KGG92" s="94"/>
      <c r="KGH92" s="94"/>
      <c r="KGI92" s="94"/>
      <c r="KGJ92" s="94"/>
      <c r="KGK92" s="94"/>
      <c r="KGL92" s="94"/>
      <c r="KGM92" s="94"/>
      <c r="KGN92" s="94"/>
      <c r="KGO92" s="94"/>
      <c r="KGP92" s="94"/>
      <c r="KGQ92" s="94"/>
      <c r="KGR92" s="94"/>
      <c r="KGS92" s="94"/>
      <c r="KGT92" s="94"/>
      <c r="KGU92" s="94"/>
      <c r="KGV92" s="94"/>
      <c r="KGW92" s="94"/>
      <c r="KGX92" s="94"/>
      <c r="KGY92" s="94"/>
      <c r="KGZ92" s="94"/>
      <c r="KHA92" s="94"/>
      <c r="KHB92" s="94"/>
      <c r="KHC92" s="94"/>
      <c r="KHD92" s="94"/>
      <c r="KHE92" s="94"/>
      <c r="KHF92" s="94"/>
      <c r="KHG92" s="94"/>
      <c r="KHH92" s="94"/>
      <c r="KHI92" s="94"/>
      <c r="KHJ92" s="94"/>
      <c r="KHK92" s="94"/>
      <c r="KHL92" s="94"/>
      <c r="KHM92" s="94"/>
      <c r="KHN92" s="94"/>
      <c r="KHO92" s="94"/>
      <c r="KHP92" s="94"/>
      <c r="KHQ92" s="94"/>
      <c r="KHR92" s="94"/>
      <c r="KHS92" s="94"/>
      <c r="KHT92" s="94"/>
      <c r="KHU92" s="94"/>
      <c r="KHV92" s="94"/>
      <c r="KHW92" s="94"/>
      <c r="KHX92" s="94"/>
      <c r="KHY92" s="94"/>
      <c r="KHZ92" s="94"/>
      <c r="KIA92" s="94"/>
      <c r="KIB92" s="94"/>
      <c r="KIC92" s="94"/>
      <c r="KID92" s="94"/>
      <c r="KIE92" s="94"/>
      <c r="KIF92" s="94"/>
      <c r="KIG92" s="94"/>
      <c r="KIH92" s="94"/>
      <c r="KII92" s="94"/>
      <c r="KIJ92" s="94"/>
      <c r="KIK92" s="94"/>
      <c r="KIL92" s="94"/>
      <c r="KIM92" s="94"/>
      <c r="KIN92" s="94"/>
      <c r="KIO92" s="94"/>
      <c r="KIP92" s="94"/>
      <c r="KIQ92" s="94"/>
      <c r="KIR92" s="94"/>
      <c r="KIS92" s="94"/>
      <c r="KIT92" s="94"/>
      <c r="KIU92" s="94"/>
      <c r="KIV92" s="94"/>
      <c r="KIW92" s="94"/>
      <c r="KIX92" s="94"/>
      <c r="KIY92" s="94"/>
      <c r="KIZ92" s="94"/>
      <c r="KJA92" s="94"/>
      <c r="KJB92" s="94"/>
      <c r="KJC92" s="94"/>
      <c r="KJD92" s="94"/>
      <c r="KJE92" s="94"/>
      <c r="KJF92" s="94"/>
      <c r="KJG92" s="94"/>
      <c r="KJH92" s="94"/>
      <c r="KJI92" s="94"/>
      <c r="KJJ92" s="94"/>
      <c r="KJK92" s="94"/>
      <c r="KJL92" s="94"/>
      <c r="KJM92" s="94"/>
      <c r="KJN92" s="94"/>
      <c r="KJO92" s="94"/>
      <c r="KJP92" s="94"/>
      <c r="KJQ92" s="94"/>
      <c r="KJR92" s="94"/>
      <c r="KJS92" s="94"/>
      <c r="KJT92" s="94"/>
      <c r="KJU92" s="94"/>
      <c r="KJV92" s="94"/>
      <c r="KJW92" s="94"/>
      <c r="KJX92" s="94"/>
      <c r="KJY92" s="94"/>
      <c r="KJZ92" s="94"/>
      <c r="KKA92" s="94"/>
      <c r="KKB92" s="94"/>
      <c r="KKC92" s="94"/>
      <c r="KKD92" s="94"/>
      <c r="KKE92" s="94"/>
      <c r="KKF92" s="94"/>
      <c r="KKG92" s="94"/>
      <c r="KKH92" s="94"/>
      <c r="KKI92" s="94"/>
      <c r="KKJ92" s="94"/>
      <c r="KKK92" s="94"/>
      <c r="KKL92" s="94"/>
      <c r="KKM92" s="94"/>
      <c r="KKN92" s="94"/>
      <c r="KKO92" s="94"/>
      <c r="KKP92" s="94"/>
      <c r="KKQ92" s="94"/>
      <c r="KKR92" s="94"/>
      <c r="KKS92" s="94"/>
      <c r="KKT92" s="94"/>
      <c r="KKU92" s="94"/>
      <c r="KKV92" s="94"/>
      <c r="KKW92" s="94"/>
      <c r="KKX92" s="94"/>
      <c r="KKY92" s="94"/>
      <c r="KKZ92" s="94"/>
      <c r="KLA92" s="94"/>
      <c r="KLB92" s="94"/>
      <c r="KLC92" s="94"/>
      <c r="KLD92" s="94"/>
      <c r="KLE92" s="94"/>
      <c r="KLF92" s="94"/>
      <c r="KLG92" s="94"/>
      <c r="KLH92" s="94"/>
      <c r="KLI92" s="94"/>
      <c r="KLJ92" s="94"/>
      <c r="KLK92" s="94"/>
      <c r="KLL92" s="94"/>
      <c r="KLM92" s="94"/>
      <c r="KLN92" s="94"/>
      <c r="KLO92" s="94"/>
      <c r="KLP92" s="94"/>
      <c r="KLQ92" s="94"/>
      <c r="KLR92" s="94"/>
      <c r="KLS92" s="94"/>
      <c r="KLT92" s="94"/>
      <c r="KLU92" s="94"/>
      <c r="KLV92" s="94"/>
      <c r="KLW92" s="94"/>
      <c r="KLX92" s="94"/>
      <c r="KLY92" s="94"/>
      <c r="KLZ92" s="94"/>
      <c r="KMA92" s="94"/>
      <c r="KMB92" s="94"/>
      <c r="KMC92" s="94"/>
      <c r="KMD92" s="94"/>
      <c r="KME92" s="94"/>
      <c r="KMF92" s="94"/>
      <c r="KMG92" s="94"/>
      <c r="KMH92" s="94"/>
      <c r="KMI92" s="94"/>
      <c r="KMJ92" s="94"/>
      <c r="KMK92" s="94"/>
      <c r="KML92" s="94"/>
      <c r="KMM92" s="94"/>
      <c r="KMN92" s="94"/>
      <c r="KMO92" s="94"/>
      <c r="KMP92" s="94"/>
      <c r="KMQ92" s="94"/>
      <c r="KMR92" s="94"/>
      <c r="KMS92" s="94"/>
      <c r="KMT92" s="94"/>
      <c r="KMU92" s="94"/>
      <c r="KMV92" s="94"/>
      <c r="KMW92" s="94"/>
      <c r="KMX92" s="94"/>
      <c r="KMY92" s="94"/>
      <c r="KMZ92" s="94"/>
      <c r="KNA92" s="94"/>
      <c r="KNB92" s="94"/>
      <c r="KNC92" s="94"/>
      <c r="KND92" s="94"/>
      <c r="KNE92" s="94"/>
      <c r="KNF92" s="94"/>
      <c r="KNG92" s="94"/>
      <c r="KNH92" s="94"/>
      <c r="KNI92" s="94"/>
      <c r="KNJ92" s="94"/>
      <c r="KNK92" s="94"/>
      <c r="KNL92" s="94"/>
      <c r="KNM92" s="94"/>
      <c r="KNN92" s="94"/>
      <c r="KNO92" s="94"/>
      <c r="KNP92" s="94"/>
      <c r="KNQ92" s="94"/>
      <c r="KNR92" s="94"/>
      <c r="KNS92" s="94"/>
      <c r="KNT92" s="94"/>
      <c r="KNU92" s="94"/>
      <c r="KNV92" s="94"/>
      <c r="KNW92" s="94"/>
      <c r="KNX92" s="94"/>
      <c r="KNY92" s="94"/>
      <c r="KNZ92" s="94"/>
      <c r="KOA92" s="94"/>
      <c r="KOB92" s="94"/>
      <c r="KOC92" s="94"/>
      <c r="KOD92" s="94"/>
      <c r="KOE92" s="94"/>
      <c r="KOF92" s="94"/>
      <c r="KOG92" s="94"/>
      <c r="KOH92" s="94"/>
      <c r="KOI92" s="94"/>
      <c r="KOJ92" s="94"/>
      <c r="KOK92" s="94"/>
      <c r="KOL92" s="94"/>
      <c r="KOM92" s="94"/>
      <c r="KON92" s="94"/>
      <c r="KOO92" s="94"/>
      <c r="KOP92" s="94"/>
      <c r="KOQ92" s="94"/>
      <c r="KOR92" s="94"/>
      <c r="KOS92" s="94"/>
      <c r="KOT92" s="94"/>
      <c r="KOU92" s="94"/>
      <c r="KOV92" s="94"/>
      <c r="KOW92" s="94"/>
      <c r="KOX92" s="94"/>
      <c r="KOY92" s="94"/>
      <c r="KOZ92" s="94"/>
      <c r="KPA92" s="94"/>
      <c r="KPB92" s="94"/>
      <c r="KPC92" s="94"/>
      <c r="KPD92" s="94"/>
      <c r="KPE92" s="94"/>
      <c r="KPF92" s="94"/>
      <c r="KPG92" s="94"/>
      <c r="KPH92" s="94"/>
      <c r="KPI92" s="94"/>
      <c r="KPJ92" s="94"/>
      <c r="KPK92" s="94"/>
      <c r="KPL92" s="94"/>
      <c r="KPM92" s="94"/>
      <c r="KPN92" s="94"/>
      <c r="KPO92" s="94"/>
      <c r="KPP92" s="94"/>
      <c r="KPQ92" s="94"/>
      <c r="KPR92" s="94"/>
      <c r="KPS92" s="94"/>
      <c r="KPT92" s="94"/>
      <c r="KPU92" s="94"/>
      <c r="KPV92" s="94"/>
      <c r="KPW92" s="94"/>
      <c r="KPX92" s="94"/>
      <c r="KPY92" s="94"/>
      <c r="KPZ92" s="94"/>
      <c r="KQA92" s="94"/>
      <c r="KQB92" s="94"/>
      <c r="KQC92" s="94"/>
      <c r="KQD92" s="94"/>
      <c r="KQE92" s="94"/>
      <c r="KQF92" s="94"/>
      <c r="KQG92" s="94"/>
      <c r="KQH92" s="94"/>
      <c r="KQI92" s="94"/>
      <c r="KQJ92" s="94"/>
      <c r="KQK92" s="94"/>
      <c r="KQL92" s="94"/>
      <c r="KQM92" s="94"/>
      <c r="KQN92" s="94"/>
      <c r="KQO92" s="94"/>
      <c r="KQP92" s="94"/>
      <c r="KQQ92" s="94"/>
      <c r="KQR92" s="94"/>
      <c r="KQS92" s="94"/>
      <c r="KQT92" s="94"/>
      <c r="KQU92" s="94"/>
      <c r="KQV92" s="94"/>
      <c r="KQW92" s="94"/>
      <c r="KQX92" s="94"/>
      <c r="KQY92" s="94"/>
      <c r="KQZ92" s="94"/>
      <c r="KRA92" s="94"/>
      <c r="KRB92" s="94"/>
      <c r="KRC92" s="94"/>
      <c r="KRD92" s="94"/>
      <c r="KRE92" s="94"/>
      <c r="KRF92" s="94"/>
      <c r="KRG92" s="94"/>
      <c r="KRH92" s="94"/>
      <c r="KRI92" s="94"/>
      <c r="KRJ92" s="94"/>
      <c r="KRK92" s="94"/>
      <c r="KRL92" s="94"/>
      <c r="KRM92" s="94"/>
      <c r="KRN92" s="94"/>
      <c r="KRO92" s="94"/>
      <c r="KRP92" s="94"/>
      <c r="KRQ92" s="94"/>
      <c r="KRR92" s="94"/>
      <c r="KRS92" s="94"/>
      <c r="KRT92" s="94"/>
      <c r="KRU92" s="94"/>
      <c r="KRV92" s="94"/>
      <c r="KRW92" s="94"/>
      <c r="KRX92" s="94"/>
      <c r="KRY92" s="94"/>
      <c r="KRZ92" s="94"/>
      <c r="KSA92" s="94"/>
      <c r="KSB92" s="94"/>
      <c r="KSC92" s="94"/>
      <c r="KSD92" s="94"/>
      <c r="KSE92" s="94"/>
      <c r="KSF92" s="94"/>
      <c r="KSG92" s="94"/>
      <c r="KSH92" s="94"/>
      <c r="KSI92" s="94"/>
      <c r="KSJ92" s="94"/>
      <c r="KSK92" s="94"/>
      <c r="KSL92" s="94"/>
      <c r="KSM92" s="94"/>
      <c r="KSN92" s="94"/>
      <c r="KSO92" s="94"/>
      <c r="KSP92" s="94"/>
      <c r="KSQ92" s="94"/>
      <c r="KSR92" s="94"/>
      <c r="KSS92" s="94"/>
      <c r="KST92" s="94"/>
      <c r="KSU92" s="94"/>
      <c r="KSV92" s="94"/>
      <c r="KSW92" s="94"/>
      <c r="KSX92" s="94"/>
      <c r="KSY92" s="94"/>
      <c r="KSZ92" s="94"/>
      <c r="KTA92" s="94"/>
      <c r="KTB92" s="94"/>
      <c r="KTC92" s="94"/>
      <c r="KTD92" s="94"/>
      <c r="KTE92" s="94"/>
      <c r="KTF92" s="94"/>
      <c r="KTG92" s="94"/>
      <c r="KTH92" s="94"/>
      <c r="KTI92" s="94"/>
      <c r="KTJ92" s="94"/>
      <c r="KTK92" s="94"/>
      <c r="KTL92" s="94"/>
      <c r="KTM92" s="94"/>
      <c r="KTN92" s="94"/>
      <c r="KTO92" s="94"/>
      <c r="KTP92" s="94"/>
      <c r="KTQ92" s="94"/>
      <c r="KTR92" s="94"/>
      <c r="KTS92" s="94"/>
      <c r="KTT92" s="94"/>
      <c r="KTU92" s="94"/>
      <c r="KTV92" s="94"/>
      <c r="KTW92" s="94"/>
      <c r="KTX92" s="94"/>
      <c r="KTY92" s="94"/>
      <c r="KTZ92" s="94"/>
      <c r="KUA92" s="94"/>
      <c r="KUB92" s="94"/>
      <c r="KUC92" s="94"/>
      <c r="KUD92" s="94"/>
      <c r="KUE92" s="94"/>
      <c r="KUF92" s="94"/>
      <c r="KUG92" s="94"/>
      <c r="KUH92" s="94"/>
      <c r="KUI92" s="94"/>
      <c r="KUJ92" s="94"/>
      <c r="KUK92" s="94"/>
      <c r="KUL92" s="94"/>
      <c r="KUM92" s="94"/>
      <c r="KUN92" s="94"/>
      <c r="KUO92" s="94"/>
      <c r="KUP92" s="94"/>
      <c r="KUQ92" s="94"/>
      <c r="KUR92" s="94"/>
      <c r="KUS92" s="94"/>
      <c r="KUT92" s="94"/>
      <c r="KUU92" s="94"/>
      <c r="KUV92" s="94"/>
      <c r="KUW92" s="94"/>
      <c r="KUX92" s="94"/>
      <c r="KUY92" s="94"/>
      <c r="KUZ92" s="94"/>
      <c r="KVA92" s="94"/>
      <c r="KVB92" s="94"/>
      <c r="KVC92" s="94"/>
      <c r="KVD92" s="94"/>
      <c r="KVE92" s="94"/>
      <c r="KVF92" s="94"/>
      <c r="KVG92" s="94"/>
      <c r="KVH92" s="94"/>
      <c r="KVI92" s="94"/>
      <c r="KVJ92" s="94"/>
      <c r="KVK92" s="94"/>
      <c r="KVL92" s="94"/>
      <c r="KVM92" s="94"/>
      <c r="KVN92" s="94"/>
      <c r="KVO92" s="94"/>
      <c r="KVP92" s="94"/>
      <c r="KVQ92" s="94"/>
      <c r="KVR92" s="94"/>
      <c r="KVS92" s="94"/>
      <c r="KVT92" s="94"/>
      <c r="KVU92" s="94"/>
      <c r="KVV92" s="94"/>
      <c r="KVW92" s="94"/>
      <c r="KVX92" s="94"/>
      <c r="KVY92" s="94"/>
      <c r="KVZ92" s="94"/>
      <c r="KWA92" s="94"/>
      <c r="KWB92" s="94"/>
      <c r="KWC92" s="94"/>
      <c r="KWD92" s="94"/>
      <c r="KWE92" s="94"/>
      <c r="KWF92" s="94"/>
      <c r="KWG92" s="94"/>
      <c r="KWH92" s="94"/>
      <c r="KWI92" s="94"/>
      <c r="KWJ92" s="94"/>
      <c r="KWK92" s="94"/>
      <c r="KWL92" s="94"/>
      <c r="KWM92" s="94"/>
      <c r="KWN92" s="94"/>
      <c r="KWO92" s="94"/>
      <c r="KWP92" s="94"/>
      <c r="KWQ92" s="94"/>
      <c r="KWR92" s="94"/>
      <c r="KWS92" s="94"/>
      <c r="KWT92" s="94"/>
      <c r="KWU92" s="94"/>
      <c r="KWV92" s="94"/>
      <c r="KWW92" s="94"/>
      <c r="KWX92" s="94"/>
      <c r="KWY92" s="94"/>
      <c r="KWZ92" s="94"/>
      <c r="KXA92" s="94"/>
      <c r="KXB92" s="94"/>
      <c r="KXC92" s="94"/>
      <c r="KXD92" s="94"/>
      <c r="KXE92" s="94"/>
      <c r="KXF92" s="94"/>
      <c r="KXG92" s="94"/>
      <c r="KXH92" s="94"/>
      <c r="KXI92" s="94"/>
      <c r="KXJ92" s="94"/>
      <c r="KXK92" s="94"/>
      <c r="KXL92" s="94"/>
      <c r="KXM92" s="94"/>
      <c r="KXN92" s="94"/>
      <c r="KXO92" s="94"/>
      <c r="KXP92" s="94"/>
      <c r="KXQ92" s="94"/>
      <c r="KXR92" s="94"/>
      <c r="KXS92" s="94"/>
      <c r="KXT92" s="94"/>
      <c r="KXU92" s="94"/>
      <c r="KXV92" s="94"/>
      <c r="KXW92" s="94"/>
      <c r="KXX92" s="94"/>
      <c r="KXY92" s="94"/>
      <c r="KXZ92" s="94"/>
      <c r="KYA92" s="94"/>
      <c r="KYB92" s="94"/>
      <c r="KYC92" s="94"/>
      <c r="KYD92" s="94"/>
      <c r="KYE92" s="94"/>
      <c r="KYF92" s="94"/>
      <c r="KYG92" s="94"/>
      <c r="KYH92" s="94"/>
      <c r="KYI92" s="94"/>
      <c r="KYJ92" s="94"/>
      <c r="KYK92" s="94"/>
      <c r="KYL92" s="94"/>
      <c r="KYM92" s="94"/>
      <c r="KYN92" s="94"/>
      <c r="KYO92" s="94"/>
      <c r="KYP92" s="94"/>
      <c r="KYQ92" s="94"/>
      <c r="KYR92" s="94"/>
      <c r="KYS92" s="94"/>
      <c r="KYT92" s="94"/>
      <c r="KYU92" s="94"/>
      <c r="KYV92" s="94"/>
      <c r="KYW92" s="94"/>
      <c r="KYX92" s="94"/>
      <c r="KYY92" s="94"/>
      <c r="KYZ92" s="94"/>
      <c r="KZA92" s="94"/>
      <c r="KZB92" s="94"/>
      <c r="KZC92" s="94"/>
      <c r="KZD92" s="94"/>
      <c r="KZE92" s="94"/>
      <c r="KZF92" s="94"/>
      <c r="KZG92" s="94"/>
      <c r="KZH92" s="94"/>
      <c r="KZI92" s="94"/>
      <c r="KZJ92" s="94"/>
      <c r="KZK92" s="94"/>
      <c r="KZL92" s="94"/>
      <c r="KZM92" s="94"/>
      <c r="KZN92" s="94"/>
      <c r="KZO92" s="94"/>
      <c r="KZP92" s="94"/>
      <c r="KZQ92" s="94"/>
      <c r="KZR92" s="94"/>
      <c r="KZS92" s="94"/>
      <c r="KZT92" s="94"/>
      <c r="KZU92" s="94"/>
      <c r="KZV92" s="94"/>
      <c r="KZW92" s="94"/>
      <c r="KZX92" s="94"/>
      <c r="KZY92" s="94"/>
      <c r="KZZ92" s="94"/>
      <c r="LAA92" s="94"/>
      <c r="LAB92" s="94"/>
      <c r="LAC92" s="94"/>
      <c r="LAD92" s="94"/>
      <c r="LAE92" s="94"/>
      <c r="LAF92" s="94"/>
      <c r="LAG92" s="94"/>
      <c r="LAH92" s="94"/>
      <c r="LAI92" s="94"/>
      <c r="LAJ92" s="94"/>
      <c r="LAK92" s="94"/>
      <c r="LAL92" s="94"/>
      <c r="LAM92" s="94"/>
      <c r="LAN92" s="94"/>
      <c r="LAO92" s="94"/>
      <c r="LAP92" s="94"/>
      <c r="LAQ92" s="94"/>
      <c r="LAR92" s="94"/>
      <c r="LAS92" s="94"/>
      <c r="LAT92" s="94"/>
      <c r="LAU92" s="94"/>
      <c r="LAV92" s="94"/>
      <c r="LAW92" s="94"/>
      <c r="LAX92" s="94"/>
      <c r="LAY92" s="94"/>
      <c r="LAZ92" s="94"/>
      <c r="LBA92" s="94"/>
      <c r="LBB92" s="94"/>
      <c r="LBC92" s="94"/>
      <c r="LBD92" s="94"/>
      <c r="LBE92" s="94"/>
      <c r="LBF92" s="94"/>
      <c r="LBG92" s="94"/>
      <c r="LBH92" s="94"/>
      <c r="LBI92" s="94"/>
      <c r="LBJ92" s="94"/>
      <c r="LBK92" s="94"/>
      <c r="LBL92" s="94"/>
      <c r="LBM92" s="94"/>
      <c r="LBN92" s="94"/>
      <c r="LBO92" s="94"/>
      <c r="LBP92" s="94"/>
      <c r="LBQ92" s="94"/>
      <c r="LBR92" s="94"/>
      <c r="LBS92" s="94"/>
      <c r="LBT92" s="94"/>
      <c r="LBU92" s="94"/>
      <c r="LBV92" s="94"/>
      <c r="LBW92" s="94"/>
      <c r="LBX92" s="94"/>
      <c r="LBY92" s="94"/>
      <c r="LBZ92" s="94"/>
      <c r="LCA92" s="94"/>
      <c r="LCB92" s="94"/>
      <c r="LCC92" s="94"/>
      <c r="LCD92" s="94"/>
      <c r="LCE92" s="94"/>
      <c r="LCF92" s="94"/>
      <c r="LCG92" s="94"/>
      <c r="LCH92" s="94"/>
      <c r="LCI92" s="94"/>
      <c r="LCJ92" s="94"/>
      <c r="LCK92" s="94"/>
      <c r="LCL92" s="94"/>
      <c r="LCM92" s="94"/>
      <c r="LCN92" s="94"/>
      <c r="LCO92" s="94"/>
      <c r="LCP92" s="94"/>
      <c r="LCQ92" s="94"/>
      <c r="LCR92" s="94"/>
      <c r="LCS92" s="94"/>
      <c r="LCT92" s="94"/>
      <c r="LCU92" s="94"/>
      <c r="LCV92" s="94"/>
      <c r="LCW92" s="94"/>
      <c r="LCX92" s="94"/>
      <c r="LCY92" s="94"/>
      <c r="LCZ92" s="94"/>
      <c r="LDA92" s="94"/>
      <c r="LDB92" s="94"/>
      <c r="LDC92" s="94"/>
      <c r="LDD92" s="94"/>
      <c r="LDE92" s="94"/>
      <c r="LDF92" s="94"/>
      <c r="LDG92" s="94"/>
      <c r="LDH92" s="94"/>
      <c r="LDI92" s="94"/>
      <c r="LDJ92" s="94"/>
      <c r="LDK92" s="94"/>
      <c r="LDL92" s="94"/>
      <c r="LDM92" s="94"/>
      <c r="LDN92" s="94"/>
      <c r="LDO92" s="94"/>
      <c r="LDP92" s="94"/>
      <c r="LDQ92" s="94"/>
      <c r="LDR92" s="94"/>
      <c r="LDS92" s="94"/>
      <c r="LDT92" s="94"/>
      <c r="LDU92" s="94"/>
      <c r="LDV92" s="94"/>
      <c r="LDW92" s="94"/>
      <c r="LDX92" s="94"/>
      <c r="LDY92" s="94"/>
      <c r="LDZ92" s="94"/>
      <c r="LEA92" s="94"/>
      <c r="LEB92" s="94"/>
      <c r="LEC92" s="94"/>
      <c r="LED92" s="94"/>
      <c r="LEE92" s="94"/>
      <c r="LEF92" s="94"/>
      <c r="LEG92" s="94"/>
      <c r="LEH92" s="94"/>
      <c r="LEI92" s="94"/>
      <c r="LEJ92" s="94"/>
      <c r="LEK92" s="94"/>
      <c r="LEL92" s="94"/>
      <c r="LEM92" s="94"/>
      <c r="LEN92" s="94"/>
      <c r="LEO92" s="94"/>
      <c r="LEP92" s="94"/>
      <c r="LEQ92" s="94"/>
      <c r="LER92" s="94"/>
      <c r="LES92" s="94"/>
      <c r="LET92" s="94"/>
      <c r="LEU92" s="94"/>
      <c r="LEV92" s="94"/>
      <c r="LEW92" s="94"/>
      <c r="LEX92" s="94"/>
      <c r="LEY92" s="94"/>
      <c r="LEZ92" s="94"/>
      <c r="LFA92" s="94"/>
      <c r="LFB92" s="94"/>
      <c r="LFC92" s="94"/>
      <c r="LFD92" s="94"/>
      <c r="LFE92" s="94"/>
      <c r="LFF92" s="94"/>
      <c r="LFG92" s="94"/>
      <c r="LFH92" s="94"/>
      <c r="LFI92" s="94"/>
      <c r="LFJ92" s="94"/>
      <c r="LFK92" s="94"/>
      <c r="LFL92" s="94"/>
      <c r="LFM92" s="94"/>
      <c r="LFN92" s="94"/>
      <c r="LFO92" s="94"/>
      <c r="LFP92" s="94"/>
      <c r="LFQ92" s="94"/>
      <c r="LFR92" s="94"/>
      <c r="LFS92" s="94"/>
      <c r="LFT92" s="94"/>
      <c r="LFU92" s="94"/>
      <c r="LFV92" s="94"/>
      <c r="LFW92" s="94"/>
      <c r="LFX92" s="94"/>
      <c r="LFY92" s="94"/>
      <c r="LFZ92" s="94"/>
      <c r="LGA92" s="94"/>
      <c r="LGB92" s="94"/>
      <c r="LGC92" s="94"/>
      <c r="LGD92" s="94"/>
      <c r="LGE92" s="94"/>
      <c r="LGF92" s="94"/>
      <c r="LGG92" s="94"/>
      <c r="LGH92" s="94"/>
      <c r="LGI92" s="94"/>
      <c r="LGJ92" s="94"/>
      <c r="LGK92" s="94"/>
      <c r="LGL92" s="94"/>
      <c r="LGM92" s="94"/>
      <c r="LGN92" s="94"/>
      <c r="LGO92" s="94"/>
      <c r="LGP92" s="94"/>
      <c r="LGQ92" s="94"/>
      <c r="LGR92" s="94"/>
      <c r="LGS92" s="94"/>
      <c r="LGT92" s="94"/>
      <c r="LGU92" s="94"/>
      <c r="LGV92" s="94"/>
      <c r="LGW92" s="94"/>
      <c r="LGX92" s="94"/>
      <c r="LGY92" s="94"/>
      <c r="LGZ92" s="94"/>
      <c r="LHA92" s="94"/>
      <c r="LHB92" s="94"/>
      <c r="LHC92" s="94"/>
      <c r="LHD92" s="94"/>
      <c r="LHE92" s="94"/>
      <c r="LHF92" s="94"/>
      <c r="LHG92" s="94"/>
      <c r="LHH92" s="94"/>
      <c r="LHI92" s="94"/>
      <c r="LHJ92" s="94"/>
      <c r="LHK92" s="94"/>
      <c r="LHL92" s="94"/>
      <c r="LHM92" s="94"/>
      <c r="LHN92" s="94"/>
      <c r="LHO92" s="94"/>
      <c r="LHP92" s="94"/>
      <c r="LHQ92" s="94"/>
      <c r="LHR92" s="94"/>
      <c r="LHS92" s="94"/>
      <c r="LHT92" s="94"/>
      <c r="LHU92" s="94"/>
      <c r="LHV92" s="94"/>
      <c r="LHW92" s="94"/>
      <c r="LHX92" s="94"/>
      <c r="LHY92" s="94"/>
      <c r="LHZ92" s="94"/>
      <c r="LIA92" s="94"/>
      <c r="LIB92" s="94"/>
      <c r="LIC92" s="94"/>
      <c r="LID92" s="94"/>
      <c r="LIE92" s="94"/>
      <c r="LIF92" s="94"/>
      <c r="LIG92" s="94"/>
      <c r="LIH92" s="94"/>
      <c r="LII92" s="94"/>
      <c r="LIJ92" s="94"/>
      <c r="LIK92" s="94"/>
      <c r="LIL92" s="94"/>
      <c r="LIM92" s="94"/>
      <c r="LIN92" s="94"/>
      <c r="LIO92" s="94"/>
      <c r="LIP92" s="94"/>
      <c r="LIQ92" s="94"/>
      <c r="LIR92" s="94"/>
      <c r="LIS92" s="94"/>
      <c r="LIT92" s="94"/>
      <c r="LIU92" s="94"/>
      <c r="LIV92" s="94"/>
      <c r="LIW92" s="94"/>
      <c r="LIX92" s="94"/>
      <c r="LIY92" s="94"/>
      <c r="LIZ92" s="94"/>
      <c r="LJA92" s="94"/>
      <c r="LJB92" s="94"/>
      <c r="LJC92" s="94"/>
      <c r="LJD92" s="94"/>
      <c r="LJE92" s="94"/>
      <c r="LJF92" s="94"/>
      <c r="LJG92" s="94"/>
      <c r="LJH92" s="94"/>
      <c r="LJI92" s="94"/>
      <c r="LJJ92" s="94"/>
      <c r="LJK92" s="94"/>
      <c r="LJL92" s="94"/>
      <c r="LJM92" s="94"/>
      <c r="LJN92" s="94"/>
      <c r="LJO92" s="94"/>
      <c r="LJP92" s="94"/>
      <c r="LJQ92" s="94"/>
      <c r="LJR92" s="94"/>
      <c r="LJS92" s="94"/>
      <c r="LJT92" s="94"/>
      <c r="LJU92" s="94"/>
      <c r="LJV92" s="94"/>
      <c r="LJW92" s="94"/>
      <c r="LJX92" s="94"/>
      <c r="LJY92" s="94"/>
      <c r="LJZ92" s="94"/>
      <c r="LKA92" s="94"/>
      <c r="LKB92" s="94"/>
      <c r="LKC92" s="94"/>
      <c r="LKD92" s="94"/>
      <c r="LKE92" s="94"/>
      <c r="LKF92" s="94"/>
      <c r="LKG92" s="94"/>
      <c r="LKH92" s="94"/>
      <c r="LKI92" s="94"/>
      <c r="LKJ92" s="94"/>
      <c r="LKK92" s="94"/>
      <c r="LKL92" s="94"/>
      <c r="LKM92" s="94"/>
      <c r="LKN92" s="94"/>
      <c r="LKO92" s="94"/>
      <c r="LKP92" s="94"/>
      <c r="LKQ92" s="94"/>
      <c r="LKR92" s="94"/>
      <c r="LKS92" s="94"/>
      <c r="LKT92" s="94"/>
      <c r="LKU92" s="94"/>
      <c r="LKV92" s="94"/>
      <c r="LKW92" s="94"/>
      <c r="LKX92" s="94"/>
      <c r="LKY92" s="94"/>
      <c r="LKZ92" s="94"/>
      <c r="LLA92" s="94"/>
      <c r="LLB92" s="94"/>
      <c r="LLC92" s="94"/>
      <c r="LLD92" s="94"/>
      <c r="LLE92" s="94"/>
      <c r="LLF92" s="94"/>
      <c r="LLG92" s="94"/>
      <c r="LLH92" s="94"/>
      <c r="LLI92" s="94"/>
      <c r="LLJ92" s="94"/>
      <c r="LLK92" s="94"/>
      <c r="LLL92" s="94"/>
      <c r="LLM92" s="94"/>
      <c r="LLN92" s="94"/>
      <c r="LLO92" s="94"/>
      <c r="LLP92" s="94"/>
      <c r="LLQ92" s="94"/>
      <c r="LLR92" s="94"/>
      <c r="LLS92" s="94"/>
      <c r="LLT92" s="94"/>
      <c r="LLU92" s="94"/>
      <c r="LLV92" s="94"/>
      <c r="LLW92" s="94"/>
      <c r="LLX92" s="94"/>
      <c r="LLY92" s="94"/>
      <c r="LLZ92" s="94"/>
      <c r="LMA92" s="94"/>
      <c r="LMB92" s="94"/>
      <c r="LMC92" s="94"/>
      <c r="LMD92" s="94"/>
      <c r="LME92" s="94"/>
      <c r="LMF92" s="94"/>
      <c r="LMG92" s="94"/>
      <c r="LMH92" s="94"/>
      <c r="LMI92" s="94"/>
      <c r="LMJ92" s="94"/>
      <c r="LMK92" s="94"/>
      <c r="LML92" s="94"/>
      <c r="LMM92" s="94"/>
      <c r="LMN92" s="94"/>
      <c r="LMO92" s="94"/>
      <c r="LMP92" s="94"/>
      <c r="LMQ92" s="94"/>
      <c r="LMR92" s="94"/>
      <c r="LMS92" s="94"/>
      <c r="LMT92" s="94"/>
      <c r="LMU92" s="94"/>
      <c r="LMV92" s="94"/>
      <c r="LMW92" s="94"/>
      <c r="LMX92" s="94"/>
      <c r="LMY92" s="94"/>
      <c r="LMZ92" s="94"/>
      <c r="LNA92" s="94"/>
      <c r="LNB92" s="94"/>
      <c r="LNC92" s="94"/>
      <c r="LND92" s="94"/>
      <c r="LNE92" s="94"/>
      <c r="LNF92" s="94"/>
      <c r="LNG92" s="94"/>
      <c r="LNH92" s="94"/>
      <c r="LNI92" s="94"/>
      <c r="LNJ92" s="94"/>
      <c r="LNK92" s="94"/>
      <c r="LNL92" s="94"/>
      <c r="LNM92" s="94"/>
      <c r="LNN92" s="94"/>
      <c r="LNO92" s="94"/>
      <c r="LNP92" s="94"/>
      <c r="LNQ92" s="94"/>
      <c r="LNR92" s="94"/>
      <c r="LNS92" s="94"/>
      <c r="LNT92" s="94"/>
      <c r="LNU92" s="94"/>
      <c r="LNV92" s="94"/>
      <c r="LNW92" s="94"/>
      <c r="LNX92" s="94"/>
      <c r="LNY92" s="94"/>
      <c r="LNZ92" s="94"/>
      <c r="LOA92" s="94"/>
      <c r="LOB92" s="94"/>
      <c r="LOC92" s="94"/>
      <c r="LOD92" s="94"/>
      <c r="LOE92" s="94"/>
      <c r="LOF92" s="94"/>
      <c r="LOG92" s="94"/>
      <c r="LOH92" s="94"/>
      <c r="LOI92" s="94"/>
      <c r="LOJ92" s="94"/>
      <c r="LOK92" s="94"/>
      <c r="LOL92" s="94"/>
      <c r="LOM92" s="94"/>
      <c r="LON92" s="94"/>
      <c r="LOO92" s="94"/>
      <c r="LOP92" s="94"/>
      <c r="LOQ92" s="94"/>
      <c r="LOR92" s="94"/>
      <c r="LOS92" s="94"/>
      <c r="LOT92" s="94"/>
      <c r="LOU92" s="94"/>
      <c r="LOV92" s="94"/>
      <c r="LOW92" s="94"/>
      <c r="LOX92" s="94"/>
      <c r="LOY92" s="94"/>
      <c r="LOZ92" s="94"/>
      <c r="LPA92" s="94"/>
      <c r="LPB92" s="94"/>
      <c r="LPC92" s="94"/>
      <c r="LPD92" s="94"/>
      <c r="LPE92" s="94"/>
      <c r="LPF92" s="94"/>
      <c r="LPG92" s="94"/>
      <c r="LPH92" s="94"/>
      <c r="LPI92" s="94"/>
      <c r="LPJ92" s="94"/>
      <c r="LPK92" s="94"/>
      <c r="LPL92" s="94"/>
      <c r="LPM92" s="94"/>
      <c r="LPN92" s="94"/>
      <c r="LPO92" s="94"/>
      <c r="LPP92" s="94"/>
      <c r="LPQ92" s="94"/>
      <c r="LPR92" s="94"/>
      <c r="LPS92" s="94"/>
      <c r="LPT92" s="94"/>
      <c r="LPU92" s="94"/>
      <c r="LPV92" s="94"/>
      <c r="LPW92" s="94"/>
      <c r="LPX92" s="94"/>
      <c r="LPY92" s="94"/>
      <c r="LPZ92" s="94"/>
      <c r="LQA92" s="94"/>
      <c r="LQB92" s="94"/>
      <c r="LQC92" s="94"/>
      <c r="LQD92" s="94"/>
      <c r="LQE92" s="94"/>
      <c r="LQF92" s="94"/>
      <c r="LQG92" s="94"/>
      <c r="LQH92" s="94"/>
      <c r="LQI92" s="94"/>
      <c r="LQJ92" s="94"/>
      <c r="LQK92" s="94"/>
      <c r="LQL92" s="94"/>
      <c r="LQM92" s="94"/>
      <c r="LQN92" s="94"/>
      <c r="LQO92" s="94"/>
      <c r="LQP92" s="94"/>
      <c r="LQQ92" s="94"/>
      <c r="LQR92" s="94"/>
      <c r="LQS92" s="94"/>
      <c r="LQT92" s="94"/>
      <c r="LQU92" s="94"/>
      <c r="LQV92" s="94"/>
      <c r="LQW92" s="94"/>
      <c r="LQX92" s="94"/>
      <c r="LQY92" s="94"/>
      <c r="LQZ92" s="94"/>
      <c r="LRA92" s="94"/>
      <c r="LRB92" s="94"/>
      <c r="LRC92" s="94"/>
      <c r="LRD92" s="94"/>
      <c r="LRE92" s="94"/>
      <c r="LRF92" s="94"/>
      <c r="LRG92" s="94"/>
      <c r="LRH92" s="94"/>
      <c r="LRI92" s="94"/>
      <c r="LRJ92" s="94"/>
      <c r="LRK92" s="94"/>
      <c r="LRL92" s="94"/>
      <c r="LRM92" s="94"/>
      <c r="LRN92" s="94"/>
      <c r="LRO92" s="94"/>
      <c r="LRP92" s="94"/>
      <c r="LRQ92" s="94"/>
      <c r="LRR92" s="94"/>
      <c r="LRS92" s="94"/>
      <c r="LRT92" s="94"/>
      <c r="LRU92" s="94"/>
      <c r="LRV92" s="94"/>
      <c r="LRW92" s="94"/>
      <c r="LRX92" s="94"/>
      <c r="LRY92" s="94"/>
      <c r="LRZ92" s="94"/>
      <c r="LSA92" s="94"/>
      <c r="LSB92" s="94"/>
      <c r="LSC92" s="94"/>
      <c r="LSD92" s="94"/>
      <c r="LSE92" s="94"/>
      <c r="LSF92" s="94"/>
      <c r="LSG92" s="94"/>
      <c r="LSH92" s="94"/>
      <c r="LSI92" s="94"/>
      <c r="LSJ92" s="94"/>
      <c r="LSK92" s="94"/>
      <c r="LSL92" s="94"/>
      <c r="LSM92" s="94"/>
      <c r="LSN92" s="94"/>
      <c r="LSO92" s="94"/>
      <c r="LSP92" s="94"/>
      <c r="LSQ92" s="94"/>
      <c r="LSR92" s="94"/>
      <c r="LSS92" s="94"/>
      <c r="LST92" s="94"/>
      <c r="LSU92" s="94"/>
      <c r="LSV92" s="94"/>
      <c r="LSW92" s="94"/>
      <c r="LSX92" s="94"/>
      <c r="LSY92" s="94"/>
      <c r="LSZ92" s="94"/>
      <c r="LTA92" s="94"/>
      <c r="LTB92" s="94"/>
      <c r="LTC92" s="94"/>
      <c r="LTD92" s="94"/>
      <c r="LTE92" s="94"/>
      <c r="LTF92" s="94"/>
      <c r="LTG92" s="94"/>
      <c r="LTH92" s="94"/>
      <c r="LTI92" s="94"/>
      <c r="LTJ92" s="94"/>
      <c r="LTK92" s="94"/>
      <c r="LTL92" s="94"/>
      <c r="LTM92" s="94"/>
      <c r="LTN92" s="94"/>
      <c r="LTO92" s="94"/>
      <c r="LTP92" s="94"/>
      <c r="LTQ92" s="94"/>
      <c r="LTR92" s="94"/>
      <c r="LTS92" s="94"/>
      <c r="LTT92" s="94"/>
      <c r="LTU92" s="94"/>
      <c r="LTV92" s="94"/>
      <c r="LTW92" s="94"/>
      <c r="LTX92" s="94"/>
      <c r="LTY92" s="94"/>
      <c r="LTZ92" s="94"/>
      <c r="LUA92" s="94"/>
      <c r="LUB92" s="94"/>
      <c r="LUC92" s="94"/>
      <c r="LUD92" s="94"/>
      <c r="LUE92" s="94"/>
      <c r="LUF92" s="94"/>
      <c r="LUG92" s="94"/>
      <c r="LUH92" s="94"/>
      <c r="LUI92" s="94"/>
      <c r="LUJ92" s="94"/>
      <c r="LUK92" s="94"/>
      <c r="LUL92" s="94"/>
      <c r="LUM92" s="94"/>
      <c r="LUN92" s="94"/>
      <c r="LUO92" s="94"/>
      <c r="LUP92" s="94"/>
      <c r="LUQ92" s="94"/>
      <c r="LUR92" s="94"/>
      <c r="LUS92" s="94"/>
      <c r="LUT92" s="94"/>
      <c r="LUU92" s="94"/>
      <c r="LUV92" s="94"/>
      <c r="LUW92" s="94"/>
      <c r="LUX92" s="94"/>
      <c r="LUY92" s="94"/>
      <c r="LUZ92" s="94"/>
      <c r="LVA92" s="94"/>
      <c r="LVB92" s="94"/>
      <c r="LVC92" s="94"/>
      <c r="LVD92" s="94"/>
      <c r="LVE92" s="94"/>
      <c r="LVF92" s="94"/>
      <c r="LVG92" s="94"/>
      <c r="LVH92" s="94"/>
      <c r="LVI92" s="94"/>
      <c r="LVJ92" s="94"/>
      <c r="LVK92" s="94"/>
      <c r="LVL92" s="94"/>
      <c r="LVM92" s="94"/>
      <c r="LVN92" s="94"/>
      <c r="LVO92" s="94"/>
      <c r="LVP92" s="94"/>
      <c r="LVQ92" s="94"/>
      <c r="LVR92" s="94"/>
      <c r="LVS92" s="94"/>
      <c r="LVT92" s="94"/>
      <c r="LVU92" s="94"/>
      <c r="LVV92" s="94"/>
      <c r="LVW92" s="94"/>
      <c r="LVX92" s="94"/>
      <c r="LVY92" s="94"/>
      <c r="LVZ92" s="94"/>
      <c r="LWA92" s="94"/>
      <c r="LWB92" s="94"/>
      <c r="LWC92" s="94"/>
      <c r="LWD92" s="94"/>
      <c r="LWE92" s="94"/>
      <c r="LWF92" s="94"/>
      <c r="LWG92" s="94"/>
      <c r="LWH92" s="94"/>
      <c r="LWI92" s="94"/>
      <c r="LWJ92" s="94"/>
      <c r="LWK92" s="94"/>
      <c r="LWL92" s="94"/>
      <c r="LWM92" s="94"/>
      <c r="LWN92" s="94"/>
      <c r="LWO92" s="94"/>
      <c r="LWP92" s="94"/>
      <c r="LWQ92" s="94"/>
      <c r="LWR92" s="94"/>
      <c r="LWS92" s="94"/>
      <c r="LWT92" s="94"/>
      <c r="LWU92" s="94"/>
      <c r="LWV92" s="94"/>
      <c r="LWW92" s="94"/>
      <c r="LWX92" s="94"/>
      <c r="LWY92" s="94"/>
      <c r="LWZ92" s="94"/>
      <c r="LXA92" s="94"/>
      <c r="LXB92" s="94"/>
      <c r="LXC92" s="94"/>
      <c r="LXD92" s="94"/>
      <c r="LXE92" s="94"/>
      <c r="LXF92" s="94"/>
      <c r="LXG92" s="94"/>
      <c r="LXH92" s="94"/>
      <c r="LXI92" s="94"/>
      <c r="LXJ92" s="94"/>
      <c r="LXK92" s="94"/>
      <c r="LXL92" s="94"/>
      <c r="LXM92" s="94"/>
      <c r="LXN92" s="94"/>
      <c r="LXO92" s="94"/>
      <c r="LXP92" s="94"/>
      <c r="LXQ92" s="94"/>
      <c r="LXR92" s="94"/>
      <c r="LXS92" s="94"/>
      <c r="LXT92" s="94"/>
      <c r="LXU92" s="94"/>
      <c r="LXV92" s="94"/>
      <c r="LXW92" s="94"/>
      <c r="LXX92" s="94"/>
      <c r="LXY92" s="94"/>
      <c r="LXZ92" s="94"/>
      <c r="LYA92" s="94"/>
      <c r="LYB92" s="94"/>
      <c r="LYC92" s="94"/>
      <c r="LYD92" s="94"/>
      <c r="LYE92" s="94"/>
      <c r="LYF92" s="94"/>
      <c r="LYG92" s="94"/>
      <c r="LYH92" s="94"/>
      <c r="LYI92" s="94"/>
      <c r="LYJ92" s="94"/>
      <c r="LYK92" s="94"/>
      <c r="LYL92" s="94"/>
      <c r="LYM92" s="94"/>
      <c r="LYN92" s="94"/>
      <c r="LYO92" s="94"/>
      <c r="LYP92" s="94"/>
      <c r="LYQ92" s="94"/>
      <c r="LYR92" s="94"/>
      <c r="LYS92" s="94"/>
      <c r="LYT92" s="94"/>
      <c r="LYU92" s="94"/>
      <c r="LYV92" s="94"/>
      <c r="LYW92" s="94"/>
      <c r="LYX92" s="94"/>
      <c r="LYY92" s="94"/>
      <c r="LYZ92" s="94"/>
      <c r="LZA92" s="94"/>
      <c r="LZB92" s="94"/>
      <c r="LZC92" s="94"/>
      <c r="LZD92" s="94"/>
      <c r="LZE92" s="94"/>
      <c r="LZF92" s="94"/>
      <c r="LZG92" s="94"/>
      <c r="LZH92" s="94"/>
      <c r="LZI92" s="94"/>
      <c r="LZJ92" s="94"/>
      <c r="LZK92" s="94"/>
      <c r="LZL92" s="94"/>
      <c r="LZM92" s="94"/>
      <c r="LZN92" s="94"/>
      <c r="LZO92" s="94"/>
      <c r="LZP92" s="94"/>
      <c r="LZQ92" s="94"/>
      <c r="LZR92" s="94"/>
      <c r="LZS92" s="94"/>
      <c r="LZT92" s="94"/>
      <c r="LZU92" s="94"/>
      <c r="LZV92" s="94"/>
      <c r="LZW92" s="94"/>
      <c r="LZX92" s="94"/>
      <c r="LZY92" s="94"/>
      <c r="LZZ92" s="94"/>
      <c r="MAA92" s="94"/>
      <c r="MAB92" s="94"/>
      <c r="MAC92" s="94"/>
      <c r="MAD92" s="94"/>
      <c r="MAE92" s="94"/>
      <c r="MAF92" s="94"/>
      <c r="MAG92" s="94"/>
      <c r="MAH92" s="94"/>
      <c r="MAI92" s="94"/>
      <c r="MAJ92" s="94"/>
      <c r="MAK92" s="94"/>
      <c r="MAL92" s="94"/>
      <c r="MAM92" s="94"/>
      <c r="MAN92" s="94"/>
      <c r="MAO92" s="94"/>
      <c r="MAP92" s="94"/>
      <c r="MAQ92" s="94"/>
      <c r="MAR92" s="94"/>
      <c r="MAS92" s="94"/>
      <c r="MAT92" s="94"/>
      <c r="MAU92" s="94"/>
      <c r="MAV92" s="94"/>
      <c r="MAW92" s="94"/>
      <c r="MAX92" s="94"/>
      <c r="MAY92" s="94"/>
      <c r="MAZ92" s="94"/>
      <c r="MBA92" s="94"/>
      <c r="MBB92" s="94"/>
      <c r="MBC92" s="94"/>
      <c r="MBD92" s="94"/>
      <c r="MBE92" s="94"/>
      <c r="MBF92" s="94"/>
      <c r="MBG92" s="94"/>
      <c r="MBH92" s="94"/>
      <c r="MBI92" s="94"/>
      <c r="MBJ92" s="94"/>
      <c r="MBK92" s="94"/>
      <c r="MBL92" s="94"/>
      <c r="MBM92" s="94"/>
      <c r="MBN92" s="94"/>
      <c r="MBO92" s="94"/>
      <c r="MBP92" s="94"/>
      <c r="MBQ92" s="94"/>
      <c r="MBR92" s="94"/>
      <c r="MBS92" s="94"/>
      <c r="MBT92" s="94"/>
      <c r="MBU92" s="94"/>
      <c r="MBV92" s="94"/>
      <c r="MBW92" s="94"/>
      <c r="MBX92" s="94"/>
      <c r="MBY92" s="94"/>
      <c r="MBZ92" s="94"/>
      <c r="MCA92" s="94"/>
      <c r="MCB92" s="94"/>
      <c r="MCC92" s="94"/>
      <c r="MCD92" s="94"/>
      <c r="MCE92" s="94"/>
      <c r="MCF92" s="94"/>
      <c r="MCG92" s="94"/>
      <c r="MCH92" s="94"/>
      <c r="MCI92" s="94"/>
      <c r="MCJ92" s="94"/>
      <c r="MCK92" s="94"/>
      <c r="MCL92" s="94"/>
      <c r="MCM92" s="94"/>
      <c r="MCN92" s="94"/>
      <c r="MCO92" s="94"/>
      <c r="MCP92" s="94"/>
      <c r="MCQ92" s="94"/>
      <c r="MCR92" s="94"/>
      <c r="MCS92" s="94"/>
      <c r="MCT92" s="94"/>
      <c r="MCU92" s="94"/>
      <c r="MCV92" s="94"/>
      <c r="MCW92" s="94"/>
      <c r="MCX92" s="94"/>
      <c r="MCY92" s="94"/>
      <c r="MCZ92" s="94"/>
      <c r="MDA92" s="94"/>
      <c r="MDB92" s="94"/>
      <c r="MDC92" s="94"/>
      <c r="MDD92" s="94"/>
      <c r="MDE92" s="94"/>
      <c r="MDF92" s="94"/>
      <c r="MDG92" s="94"/>
      <c r="MDH92" s="94"/>
      <c r="MDI92" s="94"/>
      <c r="MDJ92" s="94"/>
      <c r="MDK92" s="94"/>
      <c r="MDL92" s="94"/>
      <c r="MDM92" s="94"/>
      <c r="MDN92" s="94"/>
      <c r="MDO92" s="94"/>
      <c r="MDP92" s="94"/>
      <c r="MDQ92" s="94"/>
      <c r="MDR92" s="94"/>
      <c r="MDS92" s="94"/>
      <c r="MDT92" s="94"/>
      <c r="MDU92" s="94"/>
      <c r="MDV92" s="94"/>
      <c r="MDW92" s="94"/>
      <c r="MDX92" s="94"/>
      <c r="MDY92" s="94"/>
      <c r="MDZ92" s="94"/>
      <c r="MEA92" s="94"/>
      <c r="MEB92" s="94"/>
      <c r="MEC92" s="94"/>
      <c r="MED92" s="94"/>
      <c r="MEE92" s="94"/>
      <c r="MEF92" s="94"/>
      <c r="MEG92" s="94"/>
      <c r="MEH92" s="94"/>
      <c r="MEI92" s="94"/>
      <c r="MEJ92" s="94"/>
      <c r="MEK92" s="94"/>
      <c r="MEL92" s="94"/>
      <c r="MEM92" s="94"/>
      <c r="MEN92" s="94"/>
      <c r="MEO92" s="94"/>
      <c r="MEP92" s="94"/>
      <c r="MEQ92" s="94"/>
      <c r="MER92" s="94"/>
      <c r="MES92" s="94"/>
      <c r="MET92" s="94"/>
      <c r="MEU92" s="94"/>
      <c r="MEV92" s="94"/>
      <c r="MEW92" s="94"/>
      <c r="MEX92" s="94"/>
      <c r="MEY92" s="94"/>
      <c r="MEZ92" s="94"/>
      <c r="MFA92" s="94"/>
      <c r="MFB92" s="94"/>
      <c r="MFC92" s="94"/>
      <c r="MFD92" s="94"/>
      <c r="MFE92" s="94"/>
      <c r="MFF92" s="94"/>
      <c r="MFG92" s="94"/>
      <c r="MFH92" s="94"/>
      <c r="MFI92" s="94"/>
      <c r="MFJ92" s="94"/>
      <c r="MFK92" s="94"/>
      <c r="MFL92" s="94"/>
      <c r="MFM92" s="94"/>
      <c r="MFN92" s="94"/>
      <c r="MFO92" s="94"/>
      <c r="MFP92" s="94"/>
      <c r="MFQ92" s="94"/>
      <c r="MFR92" s="94"/>
      <c r="MFS92" s="94"/>
      <c r="MFT92" s="94"/>
      <c r="MFU92" s="94"/>
      <c r="MFV92" s="94"/>
      <c r="MFW92" s="94"/>
      <c r="MFX92" s="94"/>
      <c r="MFY92" s="94"/>
      <c r="MFZ92" s="94"/>
      <c r="MGA92" s="94"/>
      <c r="MGB92" s="94"/>
      <c r="MGC92" s="94"/>
      <c r="MGD92" s="94"/>
      <c r="MGE92" s="94"/>
      <c r="MGF92" s="94"/>
      <c r="MGG92" s="94"/>
      <c r="MGH92" s="94"/>
      <c r="MGI92" s="94"/>
      <c r="MGJ92" s="94"/>
      <c r="MGK92" s="94"/>
      <c r="MGL92" s="94"/>
      <c r="MGM92" s="94"/>
      <c r="MGN92" s="94"/>
      <c r="MGO92" s="94"/>
      <c r="MGP92" s="94"/>
      <c r="MGQ92" s="94"/>
      <c r="MGR92" s="94"/>
      <c r="MGS92" s="94"/>
      <c r="MGT92" s="94"/>
      <c r="MGU92" s="94"/>
      <c r="MGV92" s="94"/>
      <c r="MGW92" s="94"/>
      <c r="MGX92" s="94"/>
      <c r="MGY92" s="94"/>
      <c r="MGZ92" s="94"/>
      <c r="MHA92" s="94"/>
      <c r="MHB92" s="94"/>
      <c r="MHC92" s="94"/>
      <c r="MHD92" s="94"/>
      <c r="MHE92" s="94"/>
      <c r="MHF92" s="94"/>
      <c r="MHG92" s="94"/>
      <c r="MHH92" s="94"/>
      <c r="MHI92" s="94"/>
      <c r="MHJ92" s="94"/>
      <c r="MHK92" s="94"/>
      <c r="MHL92" s="94"/>
      <c r="MHM92" s="94"/>
      <c r="MHN92" s="94"/>
      <c r="MHO92" s="94"/>
      <c r="MHP92" s="94"/>
      <c r="MHQ92" s="94"/>
      <c r="MHR92" s="94"/>
      <c r="MHS92" s="94"/>
      <c r="MHT92" s="94"/>
      <c r="MHU92" s="94"/>
      <c r="MHV92" s="94"/>
      <c r="MHW92" s="94"/>
      <c r="MHX92" s="94"/>
      <c r="MHY92" s="94"/>
      <c r="MHZ92" s="94"/>
      <c r="MIA92" s="94"/>
      <c r="MIB92" s="94"/>
      <c r="MIC92" s="94"/>
      <c r="MID92" s="94"/>
      <c r="MIE92" s="94"/>
      <c r="MIF92" s="94"/>
      <c r="MIG92" s="94"/>
      <c r="MIH92" s="94"/>
      <c r="MII92" s="94"/>
      <c r="MIJ92" s="94"/>
      <c r="MIK92" s="94"/>
      <c r="MIL92" s="94"/>
      <c r="MIM92" s="94"/>
      <c r="MIN92" s="94"/>
      <c r="MIO92" s="94"/>
      <c r="MIP92" s="94"/>
      <c r="MIQ92" s="94"/>
      <c r="MIR92" s="94"/>
      <c r="MIS92" s="94"/>
      <c r="MIT92" s="94"/>
      <c r="MIU92" s="94"/>
      <c r="MIV92" s="94"/>
      <c r="MIW92" s="94"/>
      <c r="MIX92" s="94"/>
      <c r="MIY92" s="94"/>
      <c r="MIZ92" s="94"/>
      <c r="MJA92" s="94"/>
      <c r="MJB92" s="94"/>
      <c r="MJC92" s="94"/>
      <c r="MJD92" s="94"/>
      <c r="MJE92" s="94"/>
      <c r="MJF92" s="94"/>
      <c r="MJG92" s="94"/>
      <c r="MJH92" s="94"/>
      <c r="MJI92" s="94"/>
      <c r="MJJ92" s="94"/>
      <c r="MJK92" s="94"/>
      <c r="MJL92" s="94"/>
      <c r="MJM92" s="94"/>
      <c r="MJN92" s="94"/>
      <c r="MJO92" s="94"/>
      <c r="MJP92" s="94"/>
      <c r="MJQ92" s="94"/>
      <c r="MJR92" s="94"/>
      <c r="MJS92" s="94"/>
      <c r="MJT92" s="94"/>
      <c r="MJU92" s="94"/>
      <c r="MJV92" s="94"/>
      <c r="MJW92" s="94"/>
      <c r="MJX92" s="94"/>
      <c r="MJY92" s="94"/>
      <c r="MJZ92" s="94"/>
      <c r="MKA92" s="94"/>
      <c r="MKB92" s="94"/>
      <c r="MKC92" s="94"/>
      <c r="MKD92" s="94"/>
      <c r="MKE92" s="94"/>
      <c r="MKF92" s="94"/>
      <c r="MKG92" s="94"/>
      <c r="MKH92" s="94"/>
      <c r="MKI92" s="94"/>
      <c r="MKJ92" s="94"/>
      <c r="MKK92" s="94"/>
      <c r="MKL92" s="94"/>
      <c r="MKM92" s="94"/>
      <c r="MKN92" s="94"/>
      <c r="MKO92" s="94"/>
      <c r="MKP92" s="94"/>
      <c r="MKQ92" s="94"/>
      <c r="MKR92" s="94"/>
      <c r="MKS92" s="94"/>
      <c r="MKT92" s="94"/>
      <c r="MKU92" s="94"/>
      <c r="MKV92" s="94"/>
      <c r="MKW92" s="94"/>
      <c r="MKX92" s="94"/>
      <c r="MKY92" s="94"/>
      <c r="MKZ92" s="94"/>
      <c r="MLA92" s="94"/>
      <c r="MLB92" s="94"/>
      <c r="MLC92" s="94"/>
      <c r="MLD92" s="94"/>
      <c r="MLE92" s="94"/>
      <c r="MLF92" s="94"/>
      <c r="MLG92" s="94"/>
      <c r="MLH92" s="94"/>
      <c r="MLI92" s="94"/>
      <c r="MLJ92" s="94"/>
      <c r="MLK92" s="94"/>
      <c r="MLL92" s="94"/>
      <c r="MLM92" s="94"/>
      <c r="MLN92" s="94"/>
      <c r="MLO92" s="94"/>
      <c r="MLP92" s="94"/>
      <c r="MLQ92" s="94"/>
      <c r="MLR92" s="94"/>
      <c r="MLS92" s="94"/>
      <c r="MLT92" s="94"/>
      <c r="MLU92" s="94"/>
      <c r="MLV92" s="94"/>
      <c r="MLW92" s="94"/>
      <c r="MLX92" s="94"/>
      <c r="MLY92" s="94"/>
      <c r="MLZ92" s="94"/>
      <c r="MMA92" s="94"/>
      <c r="MMB92" s="94"/>
      <c r="MMC92" s="94"/>
      <c r="MMD92" s="94"/>
      <c r="MME92" s="94"/>
      <c r="MMF92" s="94"/>
      <c r="MMG92" s="94"/>
      <c r="MMH92" s="94"/>
      <c r="MMI92" s="94"/>
      <c r="MMJ92" s="94"/>
      <c r="MMK92" s="94"/>
      <c r="MML92" s="94"/>
      <c r="MMM92" s="94"/>
      <c r="MMN92" s="94"/>
      <c r="MMO92" s="94"/>
      <c r="MMP92" s="94"/>
      <c r="MMQ92" s="94"/>
      <c r="MMR92" s="94"/>
      <c r="MMS92" s="94"/>
      <c r="MMT92" s="94"/>
      <c r="MMU92" s="94"/>
      <c r="MMV92" s="94"/>
      <c r="MMW92" s="94"/>
      <c r="MMX92" s="94"/>
      <c r="MMY92" s="94"/>
      <c r="MMZ92" s="94"/>
      <c r="MNA92" s="94"/>
      <c r="MNB92" s="94"/>
      <c r="MNC92" s="94"/>
      <c r="MND92" s="94"/>
      <c r="MNE92" s="94"/>
      <c r="MNF92" s="94"/>
      <c r="MNG92" s="94"/>
      <c r="MNH92" s="94"/>
      <c r="MNI92" s="94"/>
      <c r="MNJ92" s="94"/>
      <c r="MNK92" s="94"/>
      <c r="MNL92" s="94"/>
      <c r="MNM92" s="94"/>
      <c r="MNN92" s="94"/>
      <c r="MNO92" s="94"/>
      <c r="MNP92" s="94"/>
      <c r="MNQ92" s="94"/>
      <c r="MNR92" s="94"/>
      <c r="MNS92" s="94"/>
      <c r="MNT92" s="94"/>
      <c r="MNU92" s="94"/>
      <c r="MNV92" s="94"/>
      <c r="MNW92" s="94"/>
      <c r="MNX92" s="94"/>
      <c r="MNY92" s="94"/>
      <c r="MNZ92" s="94"/>
      <c r="MOA92" s="94"/>
      <c r="MOB92" s="94"/>
      <c r="MOC92" s="94"/>
      <c r="MOD92" s="94"/>
      <c r="MOE92" s="94"/>
      <c r="MOF92" s="94"/>
      <c r="MOG92" s="94"/>
      <c r="MOH92" s="94"/>
      <c r="MOI92" s="94"/>
      <c r="MOJ92" s="94"/>
      <c r="MOK92" s="94"/>
      <c r="MOL92" s="94"/>
      <c r="MOM92" s="94"/>
      <c r="MON92" s="94"/>
      <c r="MOO92" s="94"/>
      <c r="MOP92" s="94"/>
      <c r="MOQ92" s="94"/>
      <c r="MOR92" s="94"/>
      <c r="MOS92" s="94"/>
      <c r="MOT92" s="94"/>
      <c r="MOU92" s="94"/>
      <c r="MOV92" s="94"/>
      <c r="MOW92" s="94"/>
      <c r="MOX92" s="94"/>
      <c r="MOY92" s="94"/>
      <c r="MOZ92" s="94"/>
      <c r="MPA92" s="94"/>
      <c r="MPB92" s="94"/>
      <c r="MPC92" s="94"/>
      <c r="MPD92" s="94"/>
      <c r="MPE92" s="94"/>
      <c r="MPF92" s="94"/>
      <c r="MPG92" s="94"/>
      <c r="MPH92" s="94"/>
      <c r="MPI92" s="94"/>
      <c r="MPJ92" s="94"/>
      <c r="MPK92" s="94"/>
      <c r="MPL92" s="94"/>
      <c r="MPM92" s="94"/>
      <c r="MPN92" s="94"/>
      <c r="MPO92" s="94"/>
      <c r="MPP92" s="94"/>
      <c r="MPQ92" s="94"/>
      <c r="MPR92" s="94"/>
      <c r="MPS92" s="94"/>
      <c r="MPT92" s="94"/>
      <c r="MPU92" s="94"/>
      <c r="MPV92" s="94"/>
      <c r="MPW92" s="94"/>
      <c r="MPX92" s="94"/>
      <c r="MPY92" s="94"/>
      <c r="MPZ92" s="94"/>
      <c r="MQA92" s="94"/>
      <c r="MQB92" s="94"/>
      <c r="MQC92" s="94"/>
      <c r="MQD92" s="94"/>
      <c r="MQE92" s="94"/>
      <c r="MQF92" s="94"/>
      <c r="MQG92" s="94"/>
      <c r="MQH92" s="94"/>
      <c r="MQI92" s="94"/>
      <c r="MQJ92" s="94"/>
      <c r="MQK92" s="94"/>
      <c r="MQL92" s="94"/>
      <c r="MQM92" s="94"/>
      <c r="MQN92" s="94"/>
      <c r="MQO92" s="94"/>
      <c r="MQP92" s="94"/>
      <c r="MQQ92" s="94"/>
      <c r="MQR92" s="94"/>
      <c r="MQS92" s="94"/>
      <c r="MQT92" s="94"/>
      <c r="MQU92" s="94"/>
      <c r="MQV92" s="94"/>
      <c r="MQW92" s="94"/>
      <c r="MQX92" s="94"/>
      <c r="MQY92" s="94"/>
      <c r="MQZ92" s="94"/>
      <c r="MRA92" s="94"/>
      <c r="MRB92" s="94"/>
      <c r="MRC92" s="94"/>
      <c r="MRD92" s="94"/>
      <c r="MRE92" s="94"/>
      <c r="MRF92" s="94"/>
      <c r="MRG92" s="94"/>
      <c r="MRH92" s="94"/>
      <c r="MRI92" s="94"/>
      <c r="MRJ92" s="94"/>
      <c r="MRK92" s="94"/>
      <c r="MRL92" s="94"/>
      <c r="MRM92" s="94"/>
      <c r="MRN92" s="94"/>
      <c r="MRO92" s="94"/>
      <c r="MRP92" s="94"/>
      <c r="MRQ92" s="94"/>
      <c r="MRR92" s="94"/>
      <c r="MRS92" s="94"/>
      <c r="MRT92" s="94"/>
      <c r="MRU92" s="94"/>
      <c r="MRV92" s="94"/>
      <c r="MRW92" s="94"/>
      <c r="MRX92" s="94"/>
      <c r="MRY92" s="94"/>
      <c r="MRZ92" s="94"/>
      <c r="MSA92" s="94"/>
      <c r="MSB92" s="94"/>
      <c r="MSC92" s="94"/>
      <c r="MSD92" s="94"/>
      <c r="MSE92" s="94"/>
      <c r="MSF92" s="94"/>
      <c r="MSG92" s="94"/>
      <c r="MSH92" s="94"/>
      <c r="MSI92" s="94"/>
      <c r="MSJ92" s="94"/>
      <c r="MSK92" s="94"/>
      <c r="MSL92" s="94"/>
      <c r="MSM92" s="94"/>
      <c r="MSN92" s="94"/>
      <c r="MSO92" s="94"/>
      <c r="MSP92" s="94"/>
      <c r="MSQ92" s="94"/>
      <c r="MSR92" s="94"/>
      <c r="MSS92" s="94"/>
      <c r="MST92" s="94"/>
      <c r="MSU92" s="94"/>
      <c r="MSV92" s="94"/>
      <c r="MSW92" s="94"/>
      <c r="MSX92" s="94"/>
      <c r="MSY92" s="94"/>
      <c r="MSZ92" s="94"/>
      <c r="MTA92" s="94"/>
      <c r="MTB92" s="94"/>
      <c r="MTC92" s="94"/>
      <c r="MTD92" s="94"/>
      <c r="MTE92" s="94"/>
      <c r="MTF92" s="94"/>
      <c r="MTG92" s="94"/>
      <c r="MTH92" s="94"/>
      <c r="MTI92" s="94"/>
      <c r="MTJ92" s="94"/>
      <c r="MTK92" s="94"/>
      <c r="MTL92" s="94"/>
      <c r="MTM92" s="94"/>
      <c r="MTN92" s="94"/>
      <c r="MTO92" s="94"/>
      <c r="MTP92" s="94"/>
      <c r="MTQ92" s="94"/>
      <c r="MTR92" s="94"/>
      <c r="MTS92" s="94"/>
      <c r="MTT92" s="94"/>
      <c r="MTU92" s="94"/>
      <c r="MTV92" s="94"/>
      <c r="MTW92" s="94"/>
      <c r="MTX92" s="94"/>
      <c r="MTY92" s="94"/>
      <c r="MTZ92" s="94"/>
      <c r="MUA92" s="94"/>
      <c r="MUB92" s="94"/>
      <c r="MUC92" s="94"/>
      <c r="MUD92" s="94"/>
      <c r="MUE92" s="94"/>
      <c r="MUF92" s="94"/>
      <c r="MUG92" s="94"/>
      <c r="MUH92" s="94"/>
      <c r="MUI92" s="94"/>
      <c r="MUJ92" s="94"/>
      <c r="MUK92" s="94"/>
      <c r="MUL92" s="94"/>
      <c r="MUM92" s="94"/>
      <c r="MUN92" s="94"/>
      <c r="MUO92" s="94"/>
      <c r="MUP92" s="94"/>
      <c r="MUQ92" s="94"/>
      <c r="MUR92" s="94"/>
      <c r="MUS92" s="94"/>
      <c r="MUT92" s="94"/>
      <c r="MUU92" s="94"/>
      <c r="MUV92" s="94"/>
      <c r="MUW92" s="94"/>
      <c r="MUX92" s="94"/>
      <c r="MUY92" s="94"/>
      <c r="MUZ92" s="94"/>
      <c r="MVA92" s="94"/>
      <c r="MVB92" s="94"/>
      <c r="MVC92" s="94"/>
      <c r="MVD92" s="94"/>
      <c r="MVE92" s="94"/>
      <c r="MVF92" s="94"/>
      <c r="MVG92" s="94"/>
      <c r="MVH92" s="94"/>
      <c r="MVI92" s="94"/>
      <c r="MVJ92" s="94"/>
      <c r="MVK92" s="94"/>
      <c r="MVL92" s="94"/>
      <c r="MVM92" s="94"/>
      <c r="MVN92" s="94"/>
      <c r="MVO92" s="94"/>
      <c r="MVP92" s="94"/>
      <c r="MVQ92" s="94"/>
      <c r="MVR92" s="94"/>
      <c r="MVS92" s="94"/>
      <c r="MVT92" s="94"/>
      <c r="MVU92" s="94"/>
      <c r="MVV92" s="94"/>
      <c r="MVW92" s="94"/>
      <c r="MVX92" s="94"/>
      <c r="MVY92" s="94"/>
      <c r="MVZ92" s="94"/>
      <c r="MWA92" s="94"/>
      <c r="MWB92" s="94"/>
      <c r="MWC92" s="94"/>
      <c r="MWD92" s="94"/>
      <c r="MWE92" s="94"/>
      <c r="MWF92" s="94"/>
      <c r="MWG92" s="94"/>
      <c r="MWH92" s="94"/>
      <c r="MWI92" s="94"/>
      <c r="MWJ92" s="94"/>
      <c r="MWK92" s="94"/>
      <c r="MWL92" s="94"/>
      <c r="MWM92" s="94"/>
      <c r="MWN92" s="94"/>
      <c r="MWO92" s="94"/>
      <c r="MWP92" s="94"/>
      <c r="MWQ92" s="94"/>
      <c r="MWR92" s="94"/>
      <c r="MWS92" s="94"/>
      <c r="MWT92" s="94"/>
      <c r="MWU92" s="94"/>
      <c r="MWV92" s="94"/>
      <c r="MWW92" s="94"/>
      <c r="MWX92" s="94"/>
      <c r="MWY92" s="94"/>
      <c r="MWZ92" s="94"/>
      <c r="MXA92" s="94"/>
      <c r="MXB92" s="94"/>
      <c r="MXC92" s="94"/>
      <c r="MXD92" s="94"/>
      <c r="MXE92" s="94"/>
      <c r="MXF92" s="94"/>
      <c r="MXG92" s="94"/>
      <c r="MXH92" s="94"/>
      <c r="MXI92" s="94"/>
      <c r="MXJ92" s="94"/>
      <c r="MXK92" s="94"/>
      <c r="MXL92" s="94"/>
      <c r="MXM92" s="94"/>
      <c r="MXN92" s="94"/>
      <c r="MXO92" s="94"/>
      <c r="MXP92" s="94"/>
      <c r="MXQ92" s="94"/>
      <c r="MXR92" s="94"/>
      <c r="MXS92" s="94"/>
      <c r="MXT92" s="94"/>
      <c r="MXU92" s="94"/>
      <c r="MXV92" s="94"/>
      <c r="MXW92" s="94"/>
      <c r="MXX92" s="94"/>
      <c r="MXY92" s="94"/>
      <c r="MXZ92" s="94"/>
      <c r="MYA92" s="94"/>
      <c r="MYB92" s="94"/>
      <c r="MYC92" s="94"/>
      <c r="MYD92" s="94"/>
      <c r="MYE92" s="94"/>
      <c r="MYF92" s="94"/>
      <c r="MYG92" s="94"/>
      <c r="MYH92" s="94"/>
      <c r="MYI92" s="94"/>
      <c r="MYJ92" s="94"/>
      <c r="MYK92" s="94"/>
      <c r="MYL92" s="94"/>
      <c r="MYM92" s="94"/>
      <c r="MYN92" s="94"/>
      <c r="MYO92" s="94"/>
      <c r="MYP92" s="94"/>
      <c r="MYQ92" s="94"/>
      <c r="MYR92" s="94"/>
      <c r="MYS92" s="94"/>
      <c r="MYT92" s="94"/>
      <c r="MYU92" s="94"/>
      <c r="MYV92" s="94"/>
      <c r="MYW92" s="94"/>
      <c r="MYX92" s="94"/>
      <c r="MYY92" s="94"/>
      <c r="MYZ92" s="94"/>
      <c r="MZA92" s="94"/>
      <c r="MZB92" s="94"/>
      <c r="MZC92" s="94"/>
      <c r="MZD92" s="94"/>
      <c r="MZE92" s="94"/>
      <c r="MZF92" s="94"/>
      <c r="MZG92" s="94"/>
      <c r="MZH92" s="94"/>
      <c r="MZI92" s="94"/>
      <c r="MZJ92" s="94"/>
      <c r="MZK92" s="94"/>
      <c r="MZL92" s="94"/>
      <c r="MZM92" s="94"/>
      <c r="MZN92" s="94"/>
      <c r="MZO92" s="94"/>
      <c r="MZP92" s="94"/>
      <c r="MZQ92" s="94"/>
      <c r="MZR92" s="94"/>
      <c r="MZS92" s="94"/>
      <c r="MZT92" s="94"/>
      <c r="MZU92" s="94"/>
      <c r="MZV92" s="94"/>
      <c r="MZW92" s="94"/>
      <c r="MZX92" s="94"/>
      <c r="MZY92" s="94"/>
      <c r="MZZ92" s="94"/>
      <c r="NAA92" s="94"/>
      <c r="NAB92" s="94"/>
      <c r="NAC92" s="94"/>
      <c r="NAD92" s="94"/>
      <c r="NAE92" s="94"/>
      <c r="NAF92" s="94"/>
      <c r="NAG92" s="94"/>
      <c r="NAH92" s="94"/>
      <c r="NAI92" s="94"/>
      <c r="NAJ92" s="94"/>
      <c r="NAK92" s="94"/>
      <c r="NAL92" s="94"/>
      <c r="NAM92" s="94"/>
      <c r="NAN92" s="94"/>
      <c r="NAO92" s="94"/>
      <c r="NAP92" s="94"/>
      <c r="NAQ92" s="94"/>
      <c r="NAR92" s="94"/>
      <c r="NAS92" s="94"/>
      <c r="NAT92" s="94"/>
      <c r="NAU92" s="94"/>
      <c r="NAV92" s="94"/>
      <c r="NAW92" s="94"/>
      <c r="NAX92" s="94"/>
      <c r="NAY92" s="94"/>
      <c r="NAZ92" s="94"/>
      <c r="NBA92" s="94"/>
      <c r="NBB92" s="94"/>
      <c r="NBC92" s="94"/>
      <c r="NBD92" s="94"/>
      <c r="NBE92" s="94"/>
      <c r="NBF92" s="94"/>
      <c r="NBG92" s="94"/>
      <c r="NBH92" s="94"/>
      <c r="NBI92" s="94"/>
      <c r="NBJ92" s="94"/>
      <c r="NBK92" s="94"/>
      <c r="NBL92" s="94"/>
      <c r="NBM92" s="94"/>
      <c r="NBN92" s="94"/>
      <c r="NBO92" s="94"/>
      <c r="NBP92" s="94"/>
      <c r="NBQ92" s="94"/>
      <c r="NBR92" s="94"/>
      <c r="NBS92" s="94"/>
      <c r="NBT92" s="94"/>
      <c r="NBU92" s="94"/>
      <c r="NBV92" s="94"/>
      <c r="NBW92" s="94"/>
      <c r="NBX92" s="94"/>
      <c r="NBY92" s="94"/>
      <c r="NBZ92" s="94"/>
      <c r="NCA92" s="94"/>
      <c r="NCB92" s="94"/>
      <c r="NCC92" s="94"/>
      <c r="NCD92" s="94"/>
      <c r="NCE92" s="94"/>
      <c r="NCF92" s="94"/>
      <c r="NCG92" s="94"/>
      <c r="NCH92" s="94"/>
      <c r="NCI92" s="94"/>
      <c r="NCJ92" s="94"/>
      <c r="NCK92" s="94"/>
      <c r="NCL92" s="94"/>
      <c r="NCM92" s="94"/>
      <c r="NCN92" s="94"/>
      <c r="NCO92" s="94"/>
      <c r="NCP92" s="94"/>
      <c r="NCQ92" s="94"/>
      <c r="NCR92" s="94"/>
      <c r="NCS92" s="94"/>
      <c r="NCT92" s="94"/>
      <c r="NCU92" s="94"/>
      <c r="NCV92" s="94"/>
      <c r="NCW92" s="94"/>
      <c r="NCX92" s="94"/>
      <c r="NCY92" s="94"/>
      <c r="NCZ92" s="94"/>
      <c r="NDA92" s="94"/>
      <c r="NDB92" s="94"/>
      <c r="NDC92" s="94"/>
      <c r="NDD92" s="94"/>
      <c r="NDE92" s="94"/>
      <c r="NDF92" s="94"/>
      <c r="NDG92" s="94"/>
      <c r="NDH92" s="94"/>
      <c r="NDI92" s="94"/>
      <c r="NDJ92" s="94"/>
      <c r="NDK92" s="94"/>
      <c r="NDL92" s="94"/>
      <c r="NDM92" s="94"/>
      <c r="NDN92" s="94"/>
      <c r="NDO92" s="94"/>
      <c r="NDP92" s="94"/>
      <c r="NDQ92" s="94"/>
      <c r="NDR92" s="94"/>
      <c r="NDS92" s="94"/>
      <c r="NDT92" s="94"/>
      <c r="NDU92" s="94"/>
      <c r="NDV92" s="94"/>
      <c r="NDW92" s="94"/>
      <c r="NDX92" s="94"/>
      <c r="NDY92" s="94"/>
      <c r="NDZ92" s="94"/>
      <c r="NEA92" s="94"/>
      <c r="NEB92" s="94"/>
      <c r="NEC92" s="94"/>
      <c r="NED92" s="94"/>
      <c r="NEE92" s="94"/>
      <c r="NEF92" s="94"/>
      <c r="NEG92" s="94"/>
      <c r="NEH92" s="94"/>
      <c r="NEI92" s="94"/>
      <c r="NEJ92" s="94"/>
      <c r="NEK92" s="94"/>
      <c r="NEL92" s="94"/>
      <c r="NEM92" s="94"/>
      <c r="NEN92" s="94"/>
      <c r="NEO92" s="94"/>
      <c r="NEP92" s="94"/>
      <c r="NEQ92" s="94"/>
      <c r="NER92" s="94"/>
      <c r="NES92" s="94"/>
      <c r="NET92" s="94"/>
      <c r="NEU92" s="94"/>
      <c r="NEV92" s="94"/>
      <c r="NEW92" s="94"/>
      <c r="NEX92" s="94"/>
      <c r="NEY92" s="94"/>
      <c r="NEZ92" s="94"/>
      <c r="NFA92" s="94"/>
      <c r="NFB92" s="94"/>
      <c r="NFC92" s="94"/>
      <c r="NFD92" s="94"/>
      <c r="NFE92" s="94"/>
      <c r="NFF92" s="94"/>
      <c r="NFG92" s="94"/>
      <c r="NFH92" s="94"/>
      <c r="NFI92" s="94"/>
      <c r="NFJ92" s="94"/>
      <c r="NFK92" s="94"/>
      <c r="NFL92" s="94"/>
      <c r="NFM92" s="94"/>
      <c r="NFN92" s="94"/>
      <c r="NFO92" s="94"/>
      <c r="NFP92" s="94"/>
      <c r="NFQ92" s="94"/>
      <c r="NFR92" s="94"/>
      <c r="NFS92" s="94"/>
      <c r="NFT92" s="94"/>
      <c r="NFU92" s="94"/>
      <c r="NFV92" s="94"/>
      <c r="NFW92" s="94"/>
      <c r="NFX92" s="94"/>
      <c r="NFY92" s="94"/>
      <c r="NFZ92" s="94"/>
      <c r="NGA92" s="94"/>
      <c r="NGB92" s="94"/>
      <c r="NGC92" s="94"/>
      <c r="NGD92" s="94"/>
      <c r="NGE92" s="94"/>
      <c r="NGF92" s="94"/>
      <c r="NGG92" s="94"/>
      <c r="NGH92" s="94"/>
      <c r="NGI92" s="94"/>
      <c r="NGJ92" s="94"/>
      <c r="NGK92" s="94"/>
      <c r="NGL92" s="94"/>
      <c r="NGM92" s="94"/>
      <c r="NGN92" s="94"/>
      <c r="NGO92" s="94"/>
      <c r="NGP92" s="94"/>
      <c r="NGQ92" s="94"/>
      <c r="NGR92" s="94"/>
      <c r="NGS92" s="94"/>
      <c r="NGT92" s="94"/>
      <c r="NGU92" s="94"/>
      <c r="NGV92" s="94"/>
      <c r="NGW92" s="94"/>
      <c r="NGX92" s="94"/>
      <c r="NGY92" s="94"/>
      <c r="NGZ92" s="94"/>
      <c r="NHA92" s="94"/>
      <c r="NHB92" s="94"/>
      <c r="NHC92" s="94"/>
      <c r="NHD92" s="94"/>
      <c r="NHE92" s="94"/>
      <c r="NHF92" s="94"/>
      <c r="NHG92" s="94"/>
      <c r="NHH92" s="94"/>
      <c r="NHI92" s="94"/>
      <c r="NHJ92" s="94"/>
      <c r="NHK92" s="94"/>
      <c r="NHL92" s="94"/>
      <c r="NHM92" s="94"/>
      <c r="NHN92" s="94"/>
      <c r="NHO92" s="94"/>
      <c r="NHP92" s="94"/>
      <c r="NHQ92" s="94"/>
      <c r="NHR92" s="94"/>
      <c r="NHS92" s="94"/>
      <c r="NHT92" s="94"/>
      <c r="NHU92" s="94"/>
      <c r="NHV92" s="94"/>
      <c r="NHW92" s="94"/>
      <c r="NHX92" s="94"/>
      <c r="NHY92" s="94"/>
      <c r="NHZ92" s="94"/>
      <c r="NIA92" s="94"/>
      <c r="NIB92" s="94"/>
      <c r="NIC92" s="94"/>
      <c r="NID92" s="94"/>
      <c r="NIE92" s="94"/>
      <c r="NIF92" s="94"/>
      <c r="NIG92" s="94"/>
      <c r="NIH92" s="94"/>
      <c r="NII92" s="94"/>
      <c r="NIJ92" s="94"/>
      <c r="NIK92" s="94"/>
      <c r="NIL92" s="94"/>
      <c r="NIM92" s="94"/>
      <c r="NIN92" s="94"/>
      <c r="NIO92" s="94"/>
      <c r="NIP92" s="94"/>
      <c r="NIQ92" s="94"/>
      <c r="NIR92" s="94"/>
      <c r="NIS92" s="94"/>
      <c r="NIT92" s="94"/>
      <c r="NIU92" s="94"/>
      <c r="NIV92" s="94"/>
      <c r="NIW92" s="94"/>
      <c r="NIX92" s="94"/>
      <c r="NIY92" s="94"/>
      <c r="NIZ92" s="94"/>
      <c r="NJA92" s="94"/>
      <c r="NJB92" s="94"/>
      <c r="NJC92" s="94"/>
      <c r="NJD92" s="94"/>
      <c r="NJE92" s="94"/>
      <c r="NJF92" s="94"/>
      <c r="NJG92" s="94"/>
      <c r="NJH92" s="94"/>
      <c r="NJI92" s="94"/>
      <c r="NJJ92" s="94"/>
      <c r="NJK92" s="94"/>
      <c r="NJL92" s="94"/>
      <c r="NJM92" s="94"/>
      <c r="NJN92" s="94"/>
      <c r="NJO92" s="94"/>
      <c r="NJP92" s="94"/>
      <c r="NJQ92" s="94"/>
      <c r="NJR92" s="94"/>
      <c r="NJS92" s="94"/>
      <c r="NJT92" s="94"/>
      <c r="NJU92" s="94"/>
      <c r="NJV92" s="94"/>
      <c r="NJW92" s="94"/>
      <c r="NJX92" s="94"/>
      <c r="NJY92" s="94"/>
      <c r="NJZ92" s="94"/>
      <c r="NKA92" s="94"/>
      <c r="NKB92" s="94"/>
      <c r="NKC92" s="94"/>
      <c r="NKD92" s="94"/>
      <c r="NKE92" s="94"/>
      <c r="NKF92" s="94"/>
      <c r="NKG92" s="94"/>
      <c r="NKH92" s="94"/>
      <c r="NKI92" s="94"/>
      <c r="NKJ92" s="94"/>
      <c r="NKK92" s="94"/>
      <c r="NKL92" s="94"/>
      <c r="NKM92" s="94"/>
      <c r="NKN92" s="94"/>
      <c r="NKO92" s="94"/>
      <c r="NKP92" s="94"/>
      <c r="NKQ92" s="94"/>
      <c r="NKR92" s="94"/>
      <c r="NKS92" s="94"/>
      <c r="NKT92" s="94"/>
      <c r="NKU92" s="94"/>
      <c r="NKV92" s="94"/>
      <c r="NKW92" s="94"/>
      <c r="NKX92" s="94"/>
      <c r="NKY92" s="94"/>
      <c r="NKZ92" s="94"/>
      <c r="NLA92" s="94"/>
      <c r="NLB92" s="94"/>
      <c r="NLC92" s="94"/>
      <c r="NLD92" s="94"/>
      <c r="NLE92" s="94"/>
      <c r="NLF92" s="94"/>
      <c r="NLG92" s="94"/>
      <c r="NLH92" s="94"/>
      <c r="NLI92" s="94"/>
      <c r="NLJ92" s="94"/>
      <c r="NLK92" s="94"/>
      <c r="NLL92" s="94"/>
      <c r="NLM92" s="94"/>
      <c r="NLN92" s="94"/>
      <c r="NLO92" s="94"/>
      <c r="NLP92" s="94"/>
      <c r="NLQ92" s="94"/>
      <c r="NLR92" s="94"/>
      <c r="NLS92" s="94"/>
      <c r="NLT92" s="94"/>
      <c r="NLU92" s="94"/>
      <c r="NLV92" s="94"/>
      <c r="NLW92" s="94"/>
      <c r="NLX92" s="94"/>
      <c r="NLY92" s="94"/>
      <c r="NLZ92" s="94"/>
      <c r="NMA92" s="94"/>
      <c r="NMB92" s="94"/>
      <c r="NMC92" s="94"/>
      <c r="NMD92" s="94"/>
      <c r="NME92" s="94"/>
      <c r="NMF92" s="94"/>
      <c r="NMG92" s="94"/>
      <c r="NMH92" s="94"/>
      <c r="NMI92" s="94"/>
      <c r="NMJ92" s="94"/>
      <c r="NMK92" s="94"/>
      <c r="NML92" s="94"/>
      <c r="NMM92" s="94"/>
      <c r="NMN92" s="94"/>
      <c r="NMO92" s="94"/>
      <c r="NMP92" s="94"/>
      <c r="NMQ92" s="94"/>
      <c r="NMR92" s="94"/>
      <c r="NMS92" s="94"/>
      <c r="NMT92" s="94"/>
      <c r="NMU92" s="94"/>
      <c r="NMV92" s="94"/>
      <c r="NMW92" s="94"/>
      <c r="NMX92" s="94"/>
      <c r="NMY92" s="94"/>
      <c r="NMZ92" s="94"/>
      <c r="NNA92" s="94"/>
      <c r="NNB92" s="94"/>
      <c r="NNC92" s="94"/>
      <c r="NND92" s="94"/>
      <c r="NNE92" s="94"/>
      <c r="NNF92" s="94"/>
      <c r="NNG92" s="94"/>
      <c r="NNH92" s="94"/>
      <c r="NNI92" s="94"/>
      <c r="NNJ92" s="94"/>
      <c r="NNK92" s="94"/>
      <c r="NNL92" s="94"/>
      <c r="NNM92" s="94"/>
      <c r="NNN92" s="94"/>
      <c r="NNO92" s="94"/>
      <c r="NNP92" s="94"/>
      <c r="NNQ92" s="94"/>
      <c r="NNR92" s="94"/>
      <c r="NNS92" s="94"/>
      <c r="NNT92" s="94"/>
      <c r="NNU92" s="94"/>
      <c r="NNV92" s="94"/>
      <c r="NNW92" s="94"/>
      <c r="NNX92" s="94"/>
      <c r="NNY92" s="94"/>
      <c r="NNZ92" s="94"/>
      <c r="NOA92" s="94"/>
      <c r="NOB92" s="94"/>
      <c r="NOC92" s="94"/>
      <c r="NOD92" s="94"/>
      <c r="NOE92" s="94"/>
      <c r="NOF92" s="94"/>
      <c r="NOG92" s="94"/>
      <c r="NOH92" s="94"/>
      <c r="NOI92" s="94"/>
      <c r="NOJ92" s="94"/>
      <c r="NOK92" s="94"/>
      <c r="NOL92" s="94"/>
      <c r="NOM92" s="94"/>
      <c r="NON92" s="94"/>
      <c r="NOO92" s="94"/>
      <c r="NOP92" s="94"/>
      <c r="NOQ92" s="94"/>
      <c r="NOR92" s="94"/>
      <c r="NOS92" s="94"/>
      <c r="NOT92" s="94"/>
      <c r="NOU92" s="94"/>
      <c r="NOV92" s="94"/>
      <c r="NOW92" s="94"/>
      <c r="NOX92" s="94"/>
      <c r="NOY92" s="94"/>
      <c r="NOZ92" s="94"/>
      <c r="NPA92" s="94"/>
      <c r="NPB92" s="94"/>
      <c r="NPC92" s="94"/>
      <c r="NPD92" s="94"/>
      <c r="NPE92" s="94"/>
      <c r="NPF92" s="94"/>
      <c r="NPG92" s="94"/>
      <c r="NPH92" s="94"/>
      <c r="NPI92" s="94"/>
      <c r="NPJ92" s="94"/>
      <c r="NPK92" s="94"/>
      <c r="NPL92" s="94"/>
      <c r="NPM92" s="94"/>
      <c r="NPN92" s="94"/>
      <c r="NPO92" s="94"/>
      <c r="NPP92" s="94"/>
      <c r="NPQ92" s="94"/>
      <c r="NPR92" s="94"/>
      <c r="NPS92" s="94"/>
      <c r="NPT92" s="94"/>
      <c r="NPU92" s="94"/>
      <c r="NPV92" s="94"/>
      <c r="NPW92" s="94"/>
      <c r="NPX92" s="94"/>
      <c r="NPY92" s="94"/>
      <c r="NPZ92" s="94"/>
      <c r="NQA92" s="94"/>
      <c r="NQB92" s="94"/>
      <c r="NQC92" s="94"/>
      <c r="NQD92" s="94"/>
      <c r="NQE92" s="94"/>
      <c r="NQF92" s="94"/>
      <c r="NQG92" s="94"/>
      <c r="NQH92" s="94"/>
      <c r="NQI92" s="94"/>
      <c r="NQJ92" s="94"/>
      <c r="NQK92" s="94"/>
      <c r="NQL92" s="94"/>
      <c r="NQM92" s="94"/>
      <c r="NQN92" s="94"/>
      <c r="NQO92" s="94"/>
      <c r="NQP92" s="94"/>
      <c r="NQQ92" s="94"/>
      <c r="NQR92" s="94"/>
      <c r="NQS92" s="94"/>
      <c r="NQT92" s="94"/>
      <c r="NQU92" s="94"/>
      <c r="NQV92" s="94"/>
      <c r="NQW92" s="94"/>
      <c r="NQX92" s="94"/>
      <c r="NQY92" s="94"/>
      <c r="NQZ92" s="94"/>
      <c r="NRA92" s="94"/>
      <c r="NRB92" s="94"/>
      <c r="NRC92" s="94"/>
      <c r="NRD92" s="94"/>
      <c r="NRE92" s="94"/>
      <c r="NRF92" s="94"/>
      <c r="NRG92" s="94"/>
      <c r="NRH92" s="94"/>
      <c r="NRI92" s="94"/>
      <c r="NRJ92" s="94"/>
      <c r="NRK92" s="94"/>
      <c r="NRL92" s="94"/>
      <c r="NRM92" s="94"/>
      <c r="NRN92" s="94"/>
      <c r="NRO92" s="94"/>
      <c r="NRP92" s="94"/>
      <c r="NRQ92" s="94"/>
      <c r="NRR92" s="94"/>
      <c r="NRS92" s="94"/>
      <c r="NRT92" s="94"/>
      <c r="NRU92" s="94"/>
      <c r="NRV92" s="94"/>
      <c r="NRW92" s="94"/>
      <c r="NRX92" s="94"/>
      <c r="NRY92" s="94"/>
      <c r="NRZ92" s="94"/>
      <c r="NSA92" s="94"/>
      <c r="NSB92" s="94"/>
      <c r="NSC92" s="94"/>
      <c r="NSD92" s="94"/>
      <c r="NSE92" s="94"/>
      <c r="NSF92" s="94"/>
      <c r="NSG92" s="94"/>
      <c r="NSH92" s="94"/>
      <c r="NSI92" s="94"/>
      <c r="NSJ92" s="94"/>
      <c r="NSK92" s="94"/>
      <c r="NSL92" s="94"/>
      <c r="NSM92" s="94"/>
      <c r="NSN92" s="94"/>
      <c r="NSO92" s="94"/>
      <c r="NSP92" s="94"/>
      <c r="NSQ92" s="94"/>
      <c r="NSR92" s="94"/>
      <c r="NSS92" s="94"/>
      <c r="NST92" s="94"/>
      <c r="NSU92" s="94"/>
      <c r="NSV92" s="94"/>
      <c r="NSW92" s="94"/>
      <c r="NSX92" s="94"/>
      <c r="NSY92" s="94"/>
      <c r="NSZ92" s="94"/>
      <c r="NTA92" s="94"/>
      <c r="NTB92" s="94"/>
      <c r="NTC92" s="94"/>
      <c r="NTD92" s="94"/>
      <c r="NTE92" s="94"/>
      <c r="NTF92" s="94"/>
      <c r="NTG92" s="94"/>
      <c r="NTH92" s="94"/>
      <c r="NTI92" s="94"/>
      <c r="NTJ92" s="94"/>
      <c r="NTK92" s="94"/>
      <c r="NTL92" s="94"/>
      <c r="NTM92" s="94"/>
      <c r="NTN92" s="94"/>
      <c r="NTO92" s="94"/>
      <c r="NTP92" s="94"/>
      <c r="NTQ92" s="94"/>
      <c r="NTR92" s="94"/>
      <c r="NTS92" s="94"/>
      <c r="NTT92" s="94"/>
      <c r="NTU92" s="94"/>
      <c r="NTV92" s="94"/>
      <c r="NTW92" s="94"/>
      <c r="NTX92" s="94"/>
      <c r="NTY92" s="94"/>
      <c r="NTZ92" s="94"/>
      <c r="NUA92" s="94"/>
      <c r="NUB92" s="94"/>
      <c r="NUC92" s="94"/>
      <c r="NUD92" s="94"/>
      <c r="NUE92" s="94"/>
      <c r="NUF92" s="94"/>
      <c r="NUG92" s="94"/>
      <c r="NUH92" s="94"/>
      <c r="NUI92" s="94"/>
      <c r="NUJ92" s="94"/>
      <c r="NUK92" s="94"/>
      <c r="NUL92" s="94"/>
      <c r="NUM92" s="94"/>
      <c r="NUN92" s="94"/>
      <c r="NUO92" s="94"/>
      <c r="NUP92" s="94"/>
      <c r="NUQ92" s="94"/>
      <c r="NUR92" s="94"/>
      <c r="NUS92" s="94"/>
      <c r="NUT92" s="94"/>
      <c r="NUU92" s="94"/>
      <c r="NUV92" s="94"/>
      <c r="NUW92" s="94"/>
      <c r="NUX92" s="94"/>
      <c r="NUY92" s="94"/>
      <c r="NUZ92" s="94"/>
      <c r="NVA92" s="94"/>
      <c r="NVB92" s="94"/>
      <c r="NVC92" s="94"/>
      <c r="NVD92" s="94"/>
      <c r="NVE92" s="94"/>
      <c r="NVF92" s="94"/>
      <c r="NVG92" s="94"/>
      <c r="NVH92" s="94"/>
      <c r="NVI92" s="94"/>
      <c r="NVJ92" s="94"/>
      <c r="NVK92" s="94"/>
      <c r="NVL92" s="94"/>
      <c r="NVM92" s="94"/>
      <c r="NVN92" s="94"/>
      <c r="NVO92" s="94"/>
      <c r="NVP92" s="94"/>
      <c r="NVQ92" s="94"/>
      <c r="NVR92" s="94"/>
      <c r="NVS92" s="94"/>
      <c r="NVT92" s="94"/>
      <c r="NVU92" s="94"/>
      <c r="NVV92" s="94"/>
      <c r="NVW92" s="94"/>
      <c r="NVX92" s="94"/>
      <c r="NVY92" s="94"/>
      <c r="NVZ92" s="94"/>
      <c r="NWA92" s="94"/>
      <c r="NWB92" s="94"/>
      <c r="NWC92" s="94"/>
      <c r="NWD92" s="94"/>
      <c r="NWE92" s="94"/>
      <c r="NWF92" s="94"/>
      <c r="NWG92" s="94"/>
      <c r="NWH92" s="94"/>
      <c r="NWI92" s="94"/>
      <c r="NWJ92" s="94"/>
      <c r="NWK92" s="94"/>
      <c r="NWL92" s="94"/>
      <c r="NWM92" s="94"/>
      <c r="NWN92" s="94"/>
      <c r="NWO92" s="94"/>
      <c r="NWP92" s="94"/>
      <c r="NWQ92" s="94"/>
      <c r="NWR92" s="94"/>
      <c r="NWS92" s="94"/>
      <c r="NWT92" s="94"/>
      <c r="NWU92" s="94"/>
      <c r="NWV92" s="94"/>
      <c r="NWW92" s="94"/>
      <c r="NWX92" s="94"/>
      <c r="NWY92" s="94"/>
      <c r="NWZ92" s="94"/>
      <c r="NXA92" s="94"/>
      <c r="NXB92" s="94"/>
      <c r="NXC92" s="94"/>
      <c r="NXD92" s="94"/>
      <c r="NXE92" s="94"/>
      <c r="NXF92" s="94"/>
      <c r="NXG92" s="94"/>
      <c r="NXH92" s="94"/>
      <c r="NXI92" s="94"/>
      <c r="NXJ92" s="94"/>
      <c r="NXK92" s="94"/>
      <c r="NXL92" s="94"/>
      <c r="NXM92" s="94"/>
      <c r="NXN92" s="94"/>
      <c r="NXO92" s="94"/>
      <c r="NXP92" s="94"/>
      <c r="NXQ92" s="94"/>
      <c r="NXR92" s="94"/>
      <c r="NXS92" s="94"/>
      <c r="NXT92" s="94"/>
      <c r="NXU92" s="94"/>
      <c r="NXV92" s="94"/>
      <c r="NXW92" s="94"/>
      <c r="NXX92" s="94"/>
      <c r="NXY92" s="94"/>
      <c r="NXZ92" s="94"/>
      <c r="NYA92" s="94"/>
      <c r="NYB92" s="94"/>
      <c r="NYC92" s="94"/>
      <c r="NYD92" s="94"/>
      <c r="NYE92" s="94"/>
      <c r="NYF92" s="94"/>
      <c r="NYG92" s="94"/>
      <c r="NYH92" s="94"/>
      <c r="NYI92" s="94"/>
      <c r="NYJ92" s="94"/>
      <c r="NYK92" s="94"/>
      <c r="NYL92" s="94"/>
      <c r="NYM92" s="94"/>
      <c r="NYN92" s="94"/>
      <c r="NYO92" s="94"/>
      <c r="NYP92" s="94"/>
      <c r="NYQ92" s="94"/>
      <c r="NYR92" s="94"/>
      <c r="NYS92" s="94"/>
      <c r="NYT92" s="94"/>
      <c r="NYU92" s="94"/>
      <c r="NYV92" s="94"/>
      <c r="NYW92" s="94"/>
      <c r="NYX92" s="94"/>
      <c r="NYY92" s="94"/>
      <c r="NYZ92" s="94"/>
      <c r="NZA92" s="94"/>
      <c r="NZB92" s="94"/>
      <c r="NZC92" s="94"/>
      <c r="NZD92" s="94"/>
      <c r="NZE92" s="94"/>
      <c r="NZF92" s="94"/>
      <c r="NZG92" s="94"/>
      <c r="NZH92" s="94"/>
      <c r="NZI92" s="94"/>
      <c r="NZJ92" s="94"/>
      <c r="NZK92" s="94"/>
      <c r="NZL92" s="94"/>
      <c r="NZM92" s="94"/>
      <c r="NZN92" s="94"/>
      <c r="NZO92" s="94"/>
      <c r="NZP92" s="94"/>
      <c r="NZQ92" s="94"/>
      <c r="NZR92" s="94"/>
      <c r="NZS92" s="94"/>
      <c r="NZT92" s="94"/>
      <c r="NZU92" s="94"/>
      <c r="NZV92" s="94"/>
      <c r="NZW92" s="94"/>
      <c r="NZX92" s="94"/>
      <c r="NZY92" s="94"/>
      <c r="NZZ92" s="94"/>
      <c r="OAA92" s="94"/>
      <c r="OAB92" s="94"/>
      <c r="OAC92" s="94"/>
      <c r="OAD92" s="94"/>
      <c r="OAE92" s="94"/>
      <c r="OAF92" s="94"/>
      <c r="OAG92" s="94"/>
      <c r="OAH92" s="94"/>
      <c r="OAI92" s="94"/>
      <c r="OAJ92" s="94"/>
      <c r="OAK92" s="94"/>
      <c r="OAL92" s="94"/>
      <c r="OAM92" s="94"/>
      <c r="OAN92" s="94"/>
      <c r="OAO92" s="94"/>
      <c r="OAP92" s="94"/>
      <c r="OAQ92" s="94"/>
      <c r="OAR92" s="94"/>
      <c r="OAS92" s="94"/>
      <c r="OAT92" s="94"/>
      <c r="OAU92" s="94"/>
      <c r="OAV92" s="94"/>
      <c r="OAW92" s="94"/>
      <c r="OAX92" s="94"/>
      <c r="OAY92" s="94"/>
      <c r="OAZ92" s="94"/>
      <c r="OBA92" s="94"/>
      <c r="OBB92" s="94"/>
      <c r="OBC92" s="94"/>
      <c r="OBD92" s="94"/>
      <c r="OBE92" s="94"/>
      <c r="OBF92" s="94"/>
      <c r="OBG92" s="94"/>
      <c r="OBH92" s="94"/>
      <c r="OBI92" s="94"/>
      <c r="OBJ92" s="94"/>
      <c r="OBK92" s="94"/>
      <c r="OBL92" s="94"/>
      <c r="OBM92" s="94"/>
      <c r="OBN92" s="94"/>
      <c r="OBO92" s="94"/>
      <c r="OBP92" s="94"/>
      <c r="OBQ92" s="94"/>
      <c r="OBR92" s="94"/>
      <c r="OBS92" s="94"/>
      <c r="OBT92" s="94"/>
      <c r="OBU92" s="94"/>
      <c r="OBV92" s="94"/>
      <c r="OBW92" s="94"/>
      <c r="OBX92" s="94"/>
      <c r="OBY92" s="94"/>
      <c r="OBZ92" s="94"/>
      <c r="OCA92" s="94"/>
      <c r="OCB92" s="94"/>
      <c r="OCC92" s="94"/>
      <c r="OCD92" s="94"/>
      <c r="OCE92" s="94"/>
      <c r="OCF92" s="94"/>
      <c r="OCG92" s="94"/>
      <c r="OCH92" s="94"/>
      <c r="OCI92" s="94"/>
      <c r="OCJ92" s="94"/>
      <c r="OCK92" s="94"/>
      <c r="OCL92" s="94"/>
      <c r="OCM92" s="94"/>
      <c r="OCN92" s="94"/>
      <c r="OCO92" s="94"/>
      <c r="OCP92" s="94"/>
      <c r="OCQ92" s="94"/>
      <c r="OCR92" s="94"/>
      <c r="OCS92" s="94"/>
      <c r="OCT92" s="94"/>
      <c r="OCU92" s="94"/>
      <c r="OCV92" s="94"/>
      <c r="OCW92" s="94"/>
      <c r="OCX92" s="94"/>
      <c r="OCY92" s="94"/>
      <c r="OCZ92" s="94"/>
      <c r="ODA92" s="94"/>
      <c r="ODB92" s="94"/>
      <c r="ODC92" s="94"/>
      <c r="ODD92" s="94"/>
      <c r="ODE92" s="94"/>
      <c r="ODF92" s="94"/>
      <c r="ODG92" s="94"/>
      <c r="ODH92" s="94"/>
      <c r="ODI92" s="94"/>
      <c r="ODJ92" s="94"/>
      <c r="ODK92" s="94"/>
      <c r="ODL92" s="94"/>
      <c r="ODM92" s="94"/>
      <c r="ODN92" s="94"/>
      <c r="ODO92" s="94"/>
      <c r="ODP92" s="94"/>
      <c r="ODQ92" s="94"/>
      <c r="ODR92" s="94"/>
      <c r="ODS92" s="94"/>
      <c r="ODT92" s="94"/>
      <c r="ODU92" s="94"/>
      <c r="ODV92" s="94"/>
      <c r="ODW92" s="94"/>
      <c r="ODX92" s="94"/>
      <c r="ODY92" s="94"/>
      <c r="ODZ92" s="94"/>
      <c r="OEA92" s="94"/>
      <c r="OEB92" s="94"/>
      <c r="OEC92" s="94"/>
      <c r="OED92" s="94"/>
      <c r="OEE92" s="94"/>
      <c r="OEF92" s="94"/>
      <c r="OEG92" s="94"/>
      <c r="OEH92" s="94"/>
      <c r="OEI92" s="94"/>
      <c r="OEJ92" s="94"/>
      <c r="OEK92" s="94"/>
      <c r="OEL92" s="94"/>
      <c r="OEM92" s="94"/>
      <c r="OEN92" s="94"/>
      <c r="OEO92" s="94"/>
      <c r="OEP92" s="94"/>
      <c r="OEQ92" s="94"/>
      <c r="OER92" s="94"/>
      <c r="OES92" s="94"/>
      <c r="OET92" s="94"/>
      <c r="OEU92" s="94"/>
      <c r="OEV92" s="94"/>
      <c r="OEW92" s="94"/>
      <c r="OEX92" s="94"/>
      <c r="OEY92" s="94"/>
      <c r="OEZ92" s="94"/>
      <c r="OFA92" s="94"/>
      <c r="OFB92" s="94"/>
      <c r="OFC92" s="94"/>
      <c r="OFD92" s="94"/>
      <c r="OFE92" s="94"/>
      <c r="OFF92" s="94"/>
      <c r="OFG92" s="94"/>
      <c r="OFH92" s="94"/>
      <c r="OFI92" s="94"/>
      <c r="OFJ92" s="94"/>
      <c r="OFK92" s="94"/>
      <c r="OFL92" s="94"/>
      <c r="OFM92" s="94"/>
      <c r="OFN92" s="94"/>
      <c r="OFO92" s="94"/>
      <c r="OFP92" s="94"/>
      <c r="OFQ92" s="94"/>
      <c r="OFR92" s="94"/>
      <c r="OFS92" s="94"/>
      <c r="OFT92" s="94"/>
      <c r="OFU92" s="94"/>
      <c r="OFV92" s="94"/>
      <c r="OFW92" s="94"/>
      <c r="OFX92" s="94"/>
      <c r="OFY92" s="94"/>
      <c r="OFZ92" s="94"/>
      <c r="OGA92" s="94"/>
      <c r="OGB92" s="94"/>
      <c r="OGC92" s="94"/>
      <c r="OGD92" s="94"/>
      <c r="OGE92" s="94"/>
      <c r="OGF92" s="94"/>
      <c r="OGG92" s="94"/>
      <c r="OGH92" s="94"/>
      <c r="OGI92" s="94"/>
      <c r="OGJ92" s="94"/>
      <c r="OGK92" s="94"/>
      <c r="OGL92" s="94"/>
      <c r="OGM92" s="94"/>
      <c r="OGN92" s="94"/>
      <c r="OGO92" s="94"/>
      <c r="OGP92" s="94"/>
      <c r="OGQ92" s="94"/>
      <c r="OGR92" s="94"/>
      <c r="OGS92" s="94"/>
      <c r="OGT92" s="94"/>
      <c r="OGU92" s="94"/>
      <c r="OGV92" s="94"/>
      <c r="OGW92" s="94"/>
      <c r="OGX92" s="94"/>
      <c r="OGY92" s="94"/>
      <c r="OGZ92" s="94"/>
      <c r="OHA92" s="94"/>
      <c r="OHB92" s="94"/>
      <c r="OHC92" s="94"/>
      <c r="OHD92" s="94"/>
      <c r="OHE92" s="94"/>
      <c r="OHF92" s="94"/>
      <c r="OHG92" s="94"/>
      <c r="OHH92" s="94"/>
      <c r="OHI92" s="94"/>
      <c r="OHJ92" s="94"/>
      <c r="OHK92" s="94"/>
      <c r="OHL92" s="94"/>
      <c r="OHM92" s="94"/>
      <c r="OHN92" s="94"/>
      <c r="OHO92" s="94"/>
      <c r="OHP92" s="94"/>
      <c r="OHQ92" s="94"/>
      <c r="OHR92" s="94"/>
      <c r="OHS92" s="94"/>
      <c r="OHT92" s="94"/>
      <c r="OHU92" s="94"/>
      <c r="OHV92" s="94"/>
      <c r="OHW92" s="94"/>
      <c r="OHX92" s="94"/>
      <c r="OHY92" s="94"/>
      <c r="OHZ92" s="94"/>
      <c r="OIA92" s="94"/>
      <c r="OIB92" s="94"/>
      <c r="OIC92" s="94"/>
      <c r="OID92" s="94"/>
      <c r="OIE92" s="94"/>
      <c r="OIF92" s="94"/>
      <c r="OIG92" s="94"/>
      <c r="OIH92" s="94"/>
      <c r="OII92" s="94"/>
      <c r="OIJ92" s="94"/>
      <c r="OIK92" s="94"/>
      <c r="OIL92" s="94"/>
      <c r="OIM92" s="94"/>
      <c r="OIN92" s="94"/>
      <c r="OIO92" s="94"/>
      <c r="OIP92" s="94"/>
      <c r="OIQ92" s="94"/>
      <c r="OIR92" s="94"/>
      <c r="OIS92" s="94"/>
      <c r="OIT92" s="94"/>
      <c r="OIU92" s="94"/>
      <c r="OIV92" s="94"/>
      <c r="OIW92" s="94"/>
      <c r="OIX92" s="94"/>
      <c r="OIY92" s="94"/>
      <c r="OIZ92" s="94"/>
      <c r="OJA92" s="94"/>
      <c r="OJB92" s="94"/>
      <c r="OJC92" s="94"/>
      <c r="OJD92" s="94"/>
      <c r="OJE92" s="94"/>
      <c r="OJF92" s="94"/>
      <c r="OJG92" s="94"/>
      <c r="OJH92" s="94"/>
      <c r="OJI92" s="94"/>
      <c r="OJJ92" s="94"/>
      <c r="OJK92" s="94"/>
      <c r="OJL92" s="94"/>
      <c r="OJM92" s="94"/>
      <c r="OJN92" s="94"/>
      <c r="OJO92" s="94"/>
      <c r="OJP92" s="94"/>
      <c r="OJQ92" s="94"/>
      <c r="OJR92" s="94"/>
      <c r="OJS92" s="94"/>
      <c r="OJT92" s="94"/>
      <c r="OJU92" s="94"/>
      <c r="OJV92" s="94"/>
      <c r="OJW92" s="94"/>
      <c r="OJX92" s="94"/>
      <c r="OJY92" s="94"/>
      <c r="OJZ92" s="94"/>
      <c r="OKA92" s="94"/>
      <c r="OKB92" s="94"/>
      <c r="OKC92" s="94"/>
      <c r="OKD92" s="94"/>
      <c r="OKE92" s="94"/>
      <c r="OKF92" s="94"/>
      <c r="OKG92" s="94"/>
      <c r="OKH92" s="94"/>
      <c r="OKI92" s="94"/>
      <c r="OKJ92" s="94"/>
      <c r="OKK92" s="94"/>
      <c r="OKL92" s="94"/>
      <c r="OKM92" s="94"/>
      <c r="OKN92" s="94"/>
      <c r="OKO92" s="94"/>
      <c r="OKP92" s="94"/>
      <c r="OKQ92" s="94"/>
      <c r="OKR92" s="94"/>
      <c r="OKS92" s="94"/>
      <c r="OKT92" s="94"/>
      <c r="OKU92" s="94"/>
      <c r="OKV92" s="94"/>
      <c r="OKW92" s="94"/>
      <c r="OKX92" s="94"/>
      <c r="OKY92" s="94"/>
      <c r="OKZ92" s="94"/>
      <c r="OLA92" s="94"/>
      <c r="OLB92" s="94"/>
      <c r="OLC92" s="94"/>
      <c r="OLD92" s="94"/>
      <c r="OLE92" s="94"/>
      <c r="OLF92" s="94"/>
      <c r="OLG92" s="94"/>
      <c r="OLH92" s="94"/>
      <c r="OLI92" s="94"/>
      <c r="OLJ92" s="94"/>
      <c r="OLK92" s="94"/>
      <c r="OLL92" s="94"/>
      <c r="OLM92" s="94"/>
      <c r="OLN92" s="94"/>
      <c r="OLO92" s="94"/>
      <c r="OLP92" s="94"/>
      <c r="OLQ92" s="94"/>
      <c r="OLR92" s="94"/>
      <c r="OLS92" s="94"/>
      <c r="OLT92" s="94"/>
      <c r="OLU92" s="94"/>
      <c r="OLV92" s="94"/>
      <c r="OLW92" s="94"/>
      <c r="OLX92" s="94"/>
      <c r="OLY92" s="94"/>
      <c r="OLZ92" s="94"/>
      <c r="OMA92" s="94"/>
      <c r="OMB92" s="94"/>
      <c r="OMC92" s="94"/>
      <c r="OMD92" s="94"/>
      <c r="OME92" s="94"/>
      <c r="OMF92" s="94"/>
      <c r="OMG92" s="94"/>
      <c r="OMH92" s="94"/>
      <c r="OMI92" s="94"/>
      <c r="OMJ92" s="94"/>
      <c r="OMK92" s="94"/>
      <c r="OML92" s="94"/>
      <c r="OMM92" s="94"/>
      <c r="OMN92" s="94"/>
      <c r="OMO92" s="94"/>
      <c r="OMP92" s="94"/>
      <c r="OMQ92" s="94"/>
      <c r="OMR92" s="94"/>
      <c r="OMS92" s="94"/>
      <c r="OMT92" s="94"/>
      <c r="OMU92" s="94"/>
      <c r="OMV92" s="94"/>
      <c r="OMW92" s="94"/>
      <c r="OMX92" s="94"/>
      <c r="OMY92" s="94"/>
      <c r="OMZ92" s="94"/>
      <c r="ONA92" s="94"/>
      <c r="ONB92" s="94"/>
      <c r="ONC92" s="94"/>
      <c r="OND92" s="94"/>
      <c r="ONE92" s="94"/>
      <c r="ONF92" s="94"/>
      <c r="ONG92" s="94"/>
      <c r="ONH92" s="94"/>
      <c r="ONI92" s="94"/>
      <c r="ONJ92" s="94"/>
      <c r="ONK92" s="94"/>
      <c r="ONL92" s="94"/>
      <c r="ONM92" s="94"/>
      <c r="ONN92" s="94"/>
      <c r="ONO92" s="94"/>
      <c r="ONP92" s="94"/>
      <c r="ONQ92" s="94"/>
      <c r="ONR92" s="94"/>
      <c r="ONS92" s="94"/>
      <c r="ONT92" s="94"/>
      <c r="ONU92" s="94"/>
      <c r="ONV92" s="94"/>
      <c r="ONW92" s="94"/>
      <c r="ONX92" s="94"/>
      <c r="ONY92" s="94"/>
      <c r="ONZ92" s="94"/>
      <c r="OOA92" s="94"/>
      <c r="OOB92" s="94"/>
      <c r="OOC92" s="94"/>
      <c r="OOD92" s="94"/>
      <c r="OOE92" s="94"/>
      <c r="OOF92" s="94"/>
      <c r="OOG92" s="94"/>
      <c r="OOH92" s="94"/>
      <c r="OOI92" s="94"/>
      <c r="OOJ92" s="94"/>
      <c r="OOK92" s="94"/>
      <c r="OOL92" s="94"/>
      <c r="OOM92" s="94"/>
      <c r="OON92" s="94"/>
      <c r="OOO92" s="94"/>
      <c r="OOP92" s="94"/>
      <c r="OOQ92" s="94"/>
      <c r="OOR92" s="94"/>
      <c r="OOS92" s="94"/>
      <c r="OOT92" s="94"/>
      <c r="OOU92" s="94"/>
      <c r="OOV92" s="94"/>
      <c r="OOW92" s="94"/>
      <c r="OOX92" s="94"/>
      <c r="OOY92" s="94"/>
      <c r="OOZ92" s="94"/>
      <c r="OPA92" s="94"/>
      <c r="OPB92" s="94"/>
      <c r="OPC92" s="94"/>
      <c r="OPD92" s="94"/>
      <c r="OPE92" s="94"/>
      <c r="OPF92" s="94"/>
      <c r="OPG92" s="94"/>
      <c r="OPH92" s="94"/>
      <c r="OPI92" s="94"/>
      <c r="OPJ92" s="94"/>
      <c r="OPK92" s="94"/>
      <c r="OPL92" s="94"/>
      <c r="OPM92" s="94"/>
      <c r="OPN92" s="94"/>
      <c r="OPO92" s="94"/>
      <c r="OPP92" s="94"/>
      <c r="OPQ92" s="94"/>
      <c r="OPR92" s="94"/>
      <c r="OPS92" s="94"/>
      <c r="OPT92" s="94"/>
      <c r="OPU92" s="94"/>
      <c r="OPV92" s="94"/>
      <c r="OPW92" s="94"/>
      <c r="OPX92" s="94"/>
      <c r="OPY92" s="94"/>
      <c r="OPZ92" s="94"/>
      <c r="OQA92" s="94"/>
      <c r="OQB92" s="94"/>
      <c r="OQC92" s="94"/>
      <c r="OQD92" s="94"/>
      <c r="OQE92" s="94"/>
      <c r="OQF92" s="94"/>
      <c r="OQG92" s="94"/>
      <c r="OQH92" s="94"/>
      <c r="OQI92" s="94"/>
      <c r="OQJ92" s="94"/>
      <c r="OQK92" s="94"/>
      <c r="OQL92" s="94"/>
      <c r="OQM92" s="94"/>
      <c r="OQN92" s="94"/>
      <c r="OQO92" s="94"/>
      <c r="OQP92" s="94"/>
      <c r="OQQ92" s="94"/>
      <c r="OQR92" s="94"/>
      <c r="OQS92" s="94"/>
      <c r="OQT92" s="94"/>
      <c r="OQU92" s="94"/>
      <c r="OQV92" s="94"/>
      <c r="OQW92" s="94"/>
      <c r="OQX92" s="94"/>
      <c r="OQY92" s="94"/>
      <c r="OQZ92" s="94"/>
      <c r="ORA92" s="94"/>
      <c r="ORB92" s="94"/>
      <c r="ORC92" s="94"/>
      <c r="ORD92" s="94"/>
      <c r="ORE92" s="94"/>
      <c r="ORF92" s="94"/>
      <c r="ORG92" s="94"/>
      <c r="ORH92" s="94"/>
      <c r="ORI92" s="94"/>
      <c r="ORJ92" s="94"/>
      <c r="ORK92" s="94"/>
      <c r="ORL92" s="94"/>
      <c r="ORM92" s="94"/>
      <c r="ORN92" s="94"/>
      <c r="ORO92" s="94"/>
      <c r="ORP92" s="94"/>
      <c r="ORQ92" s="94"/>
      <c r="ORR92" s="94"/>
      <c r="ORS92" s="94"/>
      <c r="ORT92" s="94"/>
      <c r="ORU92" s="94"/>
      <c r="ORV92" s="94"/>
      <c r="ORW92" s="94"/>
      <c r="ORX92" s="94"/>
      <c r="ORY92" s="94"/>
      <c r="ORZ92" s="94"/>
      <c r="OSA92" s="94"/>
      <c r="OSB92" s="94"/>
      <c r="OSC92" s="94"/>
      <c r="OSD92" s="94"/>
      <c r="OSE92" s="94"/>
      <c r="OSF92" s="94"/>
      <c r="OSG92" s="94"/>
      <c r="OSH92" s="94"/>
      <c r="OSI92" s="94"/>
      <c r="OSJ92" s="94"/>
      <c r="OSK92" s="94"/>
      <c r="OSL92" s="94"/>
      <c r="OSM92" s="94"/>
      <c r="OSN92" s="94"/>
      <c r="OSO92" s="94"/>
      <c r="OSP92" s="94"/>
      <c r="OSQ92" s="94"/>
      <c r="OSR92" s="94"/>
      <c r="OSS92" s="94"/>
      <c r="OST92" s="94"/>
      <c r="OSU92" s="94"/>
      <c r="OSV92" s="94"/>
      <c r="OSW92" s="94"/>
      <c r="OSX92" s="94"/>
      <c r="OSY92" s="94"/>
      <c r="OSZ92" s="94"/>
      <c r="OTA92" s="94"/>
      <c r="OTB92" s="94"/>
      <c r="OTC92" s="94"/>
      <c r="OTD92" s="94"/>
      <c r="OTE92" s="94"/>
      <c r="OTF92" s="94"/>
      <c r="OTG92" s="94"/>
      <c r="OTH92" s="94"/>
      <c r="OTI92" s="94"/>
      <c r="OTJ92" s="94"/>
      <c r="OTK92" s="94"/>
      <c r="OTL92" s="94"/>
      <c r="OTM92" s="94"/>
      <c r="OTN92" s="94"/>
      <c r="OTO92" s="94"/>
      <c r="OTP92" s="94"/>
      <c r="OTQ92" s="94"/>
      <c r="OTR92" s="94"/>
      <c r="OTS92" s="94"/>
      <c r="OTT92" s="94"/>
      <c r="OTU92" s="94"/>
      <c r="OTV92" s="94"/>
      <c r="OTW92" s="94"/>
      <c r="OTX92" s="94"/>
      <c r="OTY92" s="94"/>
      <c r="OTZ92" s="94"/>
      <c r="OUA92" s="94"/>
      <c r="OUB92" s="94"/>
      <c r="OUC92" s="94"/>
      <c r="OUD92" s="94"/>
      <c r="OUE92" s="94"/>
      <c r="OUF92" s="94"/>
      <c r="OUG92" s="94"/>
      <c r="OUH92" s="94"/>
      <c r="OUI92" s="94"/>
      <c r="OUJ92" s="94"/>
      <c r="OUK92" s="94"/>
      <c r="OUL92" s="94"/>
      <c r="OUM92" s="94"/>
      <c r="OUN92" s="94"/>
      <c r="OUO92" s="94"/>
      <c r="OUP92" s="94"/>
      <c r="OUQ92" s="94"/>
      <c r="OUR92" s="94"/>
      <c r="OUS92" s="94"/>
      <c r="OUT92" s="94"/>
      <c r="OUU92" s="94"/>
      <c r="OUV92" s="94"/>
      <c r="OUW92" s="94"/>
      <c r="OUX92" s="94"/>
      <c r="OUY92" s="94"/>
      <c r="OUZ92" s="94"/>
      <c r="OVA92" s="94"/>
      <c r="OVB92" s="94"/>
      <c r="OVC92" s="94"/>
      <c r="OVD92" s="94"/>
      <c r="OVE92" s="94"/>
      <c r="OVF92" s="94"/>
      <c r="OVG92" s="94"/>
      <c r="OVH92" s="94"/>
      <c r="OVI92" s="94"/>
      <c r="OVJ92" s="94"/>
      <c r="OVK92" s="94"/>
      <c r="OVL92" s="94"/>
      <c r="OVM92" s="94"/>
      <c r="OVN92" s="94"/>
      <c r="OVO92" s="94"/>
      <c r="OVP92" s="94"/>
      <c r="OVQ92" s="94"/>
      <c r="OVR92" s="94"/>
      <c r="OVS92" s="94"/>
      <c r="OVT92" s="94"/>
      <c r="OVU92" s="94"/>
      <c r="OVV92" s="94"/>
      <c r="OVW92" s="94"/>
      <c r="OVX92" s="94"/>
      <c r="OVY92" s="94"/>
      <c r="OVZ92" s="94"/>
      <c r="OWA92" s="94"/>
      <c r="OWB92" s="94"/>
      <c r="OWC92" s="94"/>
      <c r="OWD92" s="94"/>
      <c r="OWE92" s="94"/>
      <c r="OWF92" s="94"/>
      <c r="OWG92" s="94"/>
      <c r="OWH92" s="94"/>
      <c r="OWI92" s="94"/>
      <c r="OWJ92" s="94"/>
      <c r="OWK92" s="94"/>
      <c r="OWL92" s="94"/>
      <c r="OWM92" s="94"/>
      <c r="OWN92" s="94"/>
      <c r="OWO92" s="94"/>
      <c r="OWP92" s="94"/>
      <c r="OWQ92" s="94"/>
      <c r="OWR92" s="94"/>
      <c r="OWS92" s="94"/>
      <c r="OWT92" s="94"/>
      <c r="OWU92" s="94"/>
      <c r="OWV92" s="94"/>
      <c r="OWW92" s="94"/>
      <c r="OWX92" s="94"/>
      <c r="OWY92" s="94"/>
      <c r="OWZ92" s="94"/>
      <c r="OXA92" s="94"/>
      <c r="OXB92" s="94"/>
      <c r="OXC92" s="94"/>
      <c r="OXD92" s="94"/>
      <c r="OXE92" s="94"/>
      <c r="OXF92" s="94"/>
      <c r="OXG92" s="94"/>
      <c r="OXH92" s="94"/>
      <c r="OXI92" s="94"/>
      <c r="OXJ92" s="94"/>
      <c r="OXK92" s="94"/>
      <c r="OXL92" s="94"/>
      <c r="OXM92" s="94"/>
      <c r="OXN92" s="94"/>
      <c r="OXO92" s="94"/>
      <c r="OXP92" s="94"/>
      <c r="OXQ92" s="94"/>
      <c r="OXR92" s="94"/>
      <c r="OXS92" s="94"/>
      <c r="OXT92" s="94"/>
      <c r="OXU92" s="94"/>
      <c r="OXV92" s="94"/>
      <c r="OXW92" s="94"/>
      <c r="OXX92" s="94"/>
      <c r="OXY92" s="94"/>
      <c r="OXZ92" s="94"/>
      <c r="OYA92" s="94"/>
      <c r="OYB92" s="94"/>
      <c r="OYC92" s="94"/>
      <c r="OYD92" s="94"/>
      <c r="OYE92" s="94"/>
      <c r="OYF92" s="94"/>
      <c r="OYG92" s="94"/>
      <c r="OYH92" s="94"/>
      <c r="OYI92" s="94"/>
      <c r="OYJ92" s="94"/>
      <c r="OYK92" s="94"/>
      <c r="OYL92" s="94"/>
      <c r="OYM92" s="94"/>
      <c r="OYN92" s="94"/>
      <c r="OYO92" s="94"/>
      <c r="OYP92" s="94"/>
      <c r="OYQ92" s="94"/>
      <c r="OYR92" s="94"/>
      <c r="OYS92" s="94"/>
      <c r="OYT92" s="94"/>
      <c r="OYU92" s="94"/>
      <c r="OYV92" s="94"/>
      <c r="OYW92" s="94"/>
      <c r="OYX92" s="94"/>
      <c r="OYY92" s="94"/>
      <c r="OYZ92" s="94"/>
      <c r="OZA92" s="94"/>
      <c r="OZB92" s="94"/>
      <c r="OZC92" s="94"/>
      <c r="OZD92" s="94"/>
      <c r="OZE92" s="94"/>
      <c r="OZF92" s="94"/>
      <c r="OZG92" s="94"/>
      <c r="OZH92" s="94"/>
      <c r="OZI92" s="94"/>
      <c r="OZJ92" s="94"/>
      <c r="OZK92" s="94"/>
      <c r="OZL92" s="94"/>
      <c r="OZM92" s="94"/>
      <c r="OZN92" s="94"/>
      <c r="OZO92" s="94"/>
      <c r="OZP92" s="94"/>
      <c r="OZQ92" s="94"/>
      <c r="OZR92" s="94"/>
      <c r="OZS92" s="94"/>
      <c r="OZT92" s="94"/>
      <c r="OZU92" s="94"/>
      <c r="OZV92" s="94"/>
      <c r="OZW92" s="94"/>
      <c r="OZX92" s="94"/>
      <c r="OZY92" s="94"/>
      <c r="OZZ92" s="94"/>
      <c r="PAA92" s="94"/>
      <c r="PAB92" s="94"/>
      <c r="PAC92" s="94"/>
      <c r="PAD92" s="94"/>
      <c r="PAE92" s="94"/>
      <c r="PAF92" s="94"/>
      <c r="PAG92" s="94"/>
      <c r="PAH92" s="94"/>
      <c r="PAI92" s="94"/>
      <c r="PAJ92" s="94"/>
      <c r="PAK92" s="94"/>
      <c r="PAL92" s="94"/>
      <c r="PAM92" s="94"/>
      <c r="PAN92" s="94"/>
      <c r="PAO92" s="94"/>
      <c r="PAP92" s="94"/>
      <c r="PAQ92" s="94"/>
      <c r="PAR92" s="94"/>
      <c r="PAS92" s="94"/>
      <c r="PAT92" s="94"/>
      <c r="PAU92" s="94"/>
      <c r="PAV92" s="94"/>
      <c r="PAW92" s="94"/>
      <c r="PAX92" s="94"/>
      <c r="PAY92" s="94"/>
      <c r="PAZ92" s="94"/>
      <c r="PBA92" s="94"/>
      <c r="PBB92" s="94"/>
      <c r="PBC92" s="94"/>
      <c r="PBD92" s="94"/>
      <c r="PBE92" s="94"/>
      <c r="PBF92" s="94"/>
      <c r="PBG92" s="94"/>
      <c r="PBH92" s="94"/>
      <c r="PBI92" s="94"/>
      <c r="PBJ92" s="94"/>
      <c r="PBK92" s="94"/>
      <c r="PBL92" s="94"/>
      <c r="PBM92" s="94"/>
      <c r="PBN92" s="94"/>
      <c r="PBO92" s="94"/>
      <c r="PBP92" s="94"/>
      <c r="PBQ92" s="94"/>
      <c r="PBR92" s="94"/>
      <c r="PBS92" s="94"/>
      <c r="PBT92" s="94"/>
      <c r="PBU92" s="94"/>
      <c r="PBV92" s="94"/>
      <c r="PBW92" s="94"/>
      <c r="PBX92" s="94"/>
      <c r="PBY92" s="94"/>
      <c r="PBZ92" s="94"/>
      <c r="PCA92" s="94"/>
      <c r="PCB92" s="94"/>
      <c r="PCC92" s="94"/>
      <c r="PCD92" s="94"/>
      <c r="PCE92" s="94"/>
      <c r="PCF92" s="94"/>
      <c r="PCG92" s="94"/>
      <c r="PCH92" s="94"/>
      <c r="PCI92" s="94"/>
      <c r="PCJ92" s="94"/>
      <c r="PCK92" s="94"/>
      <c r="PCL92" s="94"/>
      <c r="PCM92" s="94"/>
      <c r="PCN92" s="94"/>
      <c r="PCO92" s="94"/>
      <c r="PCP92" s="94"/>
      <c r="PCQ92" s="94"/>
      <c r="PCR92" s="94"/>
      <c r="PCS92" s="94"/>
      <c r="PCT92" s="94"/>
      <c r="PCU92" s="94"/>
      <c r="PCV92" s="94"/>
      <c r="PCW92" s="94"/>
      <c r="PCX92" s="94"/>
      <c r="PCY92" s="94"/>
      <c r="PCZ92" s="94"/>
      <c r="PDA92" s="94"/>
      <c r="PDB92" s="94"/>
      <c r="PDC92" s="94"/>
      <c r="PDD92" s="94"/>
      <c r="PDE92" s="94"/>
      <c r="PDF92" s="94"/>
      <c r="PDG92" s="94"/>
      <c r="PDH92" s="94"/>
      <c r="PDI92" s="94"/>
      <c r="PDJ92" s="94"/>
      <c r="PDK92" s="94"/>
      <c r="PDL92" s="94"/>
      <c r="PDM92" s="94"/>
      <c r="PDN92" s="94"/>
      <c r="PDO92" s="94"/>
      <c r="PDP92" s="94"/>
      <c r="PDQ92" s="94"/>
      <c r="PDR92" s="94"/>
      <c r="PDS92" s="94"/>
      <c r="PDT92" s="94"/>
      <c r="PDU92" s="94"/>
      <c r="PDV92" s="94"/>
      <c r="PDW92" s="94"/>
      <c r="PDX92" s="94"/>
      <c r="PDY92" s="94"/>
      <c r="PDZ92" s="94"/>
      <c r="PEA92" s="94"/>
      <c r="PEB92" s="94"/>
      <c r="PEC92" s="94"/>
      <c r="PED92" s="94"/>
      <c r="PEE92" s="94"/>
      <c r="PEF92" s="94"/>
      <c r="PEG92" s="94"/>
      <c r="PEH92" s="94"/>
      <c r="PEI92" s="94"/>
      <c r="PEJ92" s="94"/>
      <c r="PEK92" s="94"/>
      <c r="PEL92" s="94"/>
      <c r="PEM92" s="94"/>
      <c r="PEN92" s="94"/>
      <c r="PEO92" s="94"/>
      <c r="PEP92" s="94"/>
      <c r="PEQ92" s="94"/>
      <c r="PER92" s="94"/>
      <c r="PES92" s="94"/>
      <c r="PET92" s="94"/>
      <c r="PEU92" s="94"/>
      <c r="PEV92" s="94"/>
      <c r="PEW92" s="94"/>
      <c r="PEX92" s="94"/>
      <c r="PEY92" s="94"/>
      <c r="PEZ92" s="94"/>
      <c r="PFA92" s="94"/>
      <c r="PFB92" s="94"/>
      <c r="PFC92" s="94"/>
      <c r="PFD92" s="94"/>
      <c r="PFE92" s="94"/>
      <c r="PFF92" s="94"/>
      <c r="PFG92" s="94"/>
      <c r="PFH92" s="94"/>
      <c r="PFI92" s="94"/>
      <c r="PFJ92" s="94"/>
      <c r="PFK92" s="94"/>
      <c r="PFL92" s="94"/>
      <c r="PFM92" s="94"/>
      <c r="PFN92" s="94"/>
      <c r="PFO92" s="94"/>
      <c r="PFP92" s="94"/>
      <c r="PFQ92" s="94"/>
      <c r="PFR92" s="94"/>
      <c r="PFS92" s="94"/>
      <c r="PFT92" s="94"/>
      <c r="PFU92" s="94"/>
      <c r="PFV92" s="94"/>
      <c r="PFW92" s="94"/>
      <c r="PFX92" s="94"/>
      <c r="PFY92" s="94"/>
      <c r="PFZ92" s="94"/>
      <c r="PGA92" s="94"/>
      <c r="PGB92" s="94"/>
      <c r="PGC92" s="94"/>
      <c r="PGD92" s="94"/>
      <c r="PGE92" s="94"/>
      <c r="PGF92" s="94"/>
      <c r="PGG92" s="94"/>
      <c r="PGH92" s="94"/>
      <c r="PGI92" s="94"/>
      <c r="PGJ92" s="94"/>
      <c r="PGK92" s="94"/>
      <c r="PGL92" s="94"/>
      <c r="PGM92" s="94"/>
      <c r="PGN92" s="94"/>
      <c r="PGO92" s="94"/>
      <c r="PGP92" s="94"/>
      <c r="PGQ92" s="94"/>
      <c r="PGR92" s="94"/>
      <c r="PGS92" s="94"/>
      <c r="PGT92" s="94"/>
      <c r="PGU92" s="94"/>
      <c r="PGV92" s="94"/>
      <c r="PGW92" s="94"/>
      <c r="PGX92" s="94"/>
      <c r="PGY92" s="94"/>
      <c r="PGZ92" s="94"/>
      <c r="PHA92" s="94"/>
      <c r="PHB92" s="94"/>
      <c r="PHC92" s="94"/>
      <c r="PHD92" s="94"/>
      <c r="PHE92" s="94"/>
      <c r="PHF92" s="94"/>
      <c r="PHG92" s="94"/>
      <c r="PHH92" s="94"/>
      <c r="PHI92" s="94"/>
      <c r="PHJ92" s="94"/>
      <c r="PHK92" s="94"/>
      <c r="PHL92" s="94"/>
      <c r="PHM92" s="94"/>
      <c r="PHN92" s="94"/>
      <c r="PHO92" s="94"/>
      <c r="PHP92" s="94"/>
      <c r="PHQ92" s="94"/>
      <c r="PHR92" s="94"/>
      <c r="PHS92" s="94"/>
      <c r="PHT92" s="94"/>
      <c r="PHU92" s="94"/>
      <c r="PHV92" s="94"/>
      <c r="PHW92" s="94"/>
      <c r="PHX92" s="94"/>
      <c r="PHY92" s="94"/>
      <c r="PHZ92" s="94"/>
      <c r="PIA92" s="94"/>
      <c r="PIB92" s="94"/>
      <c r="PIC92" s="94"/>
      <c r="PID92" s="94"/>
      <c r="PIE92" s="94"/>
      <c r="PIF92" s="94"/>
      <c r="PIG92" s="94"/>
      <c r="PIH92" s="94"/>
      <c r="PII92" s="94"/>
      <c r="PIJ92" s="94"/>
      <c r="PIK92" s="94"/>
      <c r="PIL92" s="94"/>
      <c r="PIM92" s="94"/>
      <c r="PIN92" s="94"/>
      <c r="PIO92" s="94"/>
      <c r="PIP92" s="94"/>
      <c r="PIQ92" s="94"/>
      <c r="PIR92" s="94"/>
      <c r="PIS92" s="94"/>
      <c r="PIT92" s="94"/>
      <c r="PIU92" s="94"/>
      <c r="PIV92" s="94"/>
      <c r="PIW92" s="94"/>
      <c r="PIX92" s="94"/>
      <c r="PIY92" s="94"/>
      <c r="PIZ92" s="94"/>
      <c r="PJA92" s="94"/>
      <c r="PJB92" s="94"/>
      <c r="PJC92" s="94"/>
      <c r="PJD92" s="94"/>
      <c r="PJE92" s="94"/>
      <c r="PJF92" s="94"/>
      <c r="PJG92" s="94"/>
      <c r="PJH92" s="94"/>
      <c r="PJI92" s="94"/>
      <c r="PJJ92" s="94"/>
      <c r="PJK92" s="94"/>
      <c r="PJL92" s="94"/>
      <c r="PJM92" s="94"/>
      <c r="PJN92" s="94"/>
      <c r="PJO92" s="94"/>
      <c r="PJP92" s="94"/>
      <c r="PJQ92" s="94"/>
      <c r="PJR92" s="94"/>
      <c r="PJS92" s="94"/>
      <c r="PJT92" s="94"/>
      <c r="PJU92" s="94"/>
      <c r="PJV92" s="94"/>
      <c r="PJW92" s="94"/>
      <c r="PJX92" s="94"/>
      <c r="PJY92" s="94"/>
      <c r="PJZ92" s="94"/>
      <c r="PKA92" s="94"/>
      <c r="PKB92" s="94"/>
      <c r="PKC92" s="94"/>
      <c r="PKD92" s="94"/>
      <c r="PKE92" s="94"/>
      <c r="PKF92" s="94"/>
      <c r="PKG92" s="94"/>
      <c r="PKH92" s="94"/>
      <c r="PKI92" s="94"/>
      <c r="PKJ92" s="94"/>
      <c r="PKK92" s="94"/>
      <c r="PKL92" s="94"/>
      <c r="PKM92" s="94"/>
      <c r="PKN92" s="94"/>
      <c r="PKO92" s="94"/>
      <c r="PKP92" s="94"/>
      <c r="PKQ92" s="94"/>
      <c r="PKR92" s="94"/>
      <c r="PKS92" s="94"/>
      <c r="PKT92" s="94"/>
      <c r="PKU92" s="94"/>
      <c r="PKV92" s="94"/>
      <c r="PKW92" s="94"/>
      <c r="PKX92" s="94"/>
      <c r="PKY92" s="94"/>
      <c r="PKZ92" s="94"/>
      <c r="PLA92" s="94"/>
      <c r="PLB92" s="94"/>
      <c r="PLC92" s="94"/>
      <c r="PLD92" s="94"/>
      <c r="PLE92" s="94"/>
      <c r="PLF92" s="94"/>
      <c r="PLG92" s="94"/>
      <c r="PLH92" s="94"/>
      <c r="PLI92" s="94"/>
      <c r="PLJ92" s="94"/>
      <c r="PLK92" s="94"/>
      <c r="PLL92" s="94"/>
      <c r="PLM92" s="94"/>
      <c r="PLN92" s="94"/>
      <c r="PLO92" s="94"/>
      <c r="PLP92" s="94"/>
      <c r="PLQ92" s="94"/>
      <c r="PLR92" s="94"/>
      <c r="PLS92" s="94"/>
      <c r="PLT92" s="94"/>
      <c r="PLU92" s="94"/>
      <c r="PLV92" s="94"/>
      <c r="PLW92" s="94"/>
      <c r="PLX92" s="94"/>
      <c r="PLY92" s="94"/>
      <c r="PLZ92" s="94"/>
      <c r="PMA92" s="94"/>
      <c r="PMB92" s="94"/>
      <c r="PMC92" s="94"/>
      <c r="PMD92" s="94"/>
      <c r="PME92" s="94"/>
      <c r="PMF92" s="94"/>
      <c r="PMG92" s="94"/>
      <c r="PMH92" s="94"/>
      <c r="PMI92" s="94"/>
      <c r="PMJ92" s="94"/>
      <c r="PMK92" s="94"/>
      <c r="PML92" s="94"/>
      <c r="PMM92" s="94"/>
      <c r="PMN92" s="94"/>
      <c r="PMO92" s="94"/>
      <c r="PMP92" s="94"/>
      <c r="PMQ92" s="94"/>
      <c r="PMR92" s="94"/>
      <c r="PMS92" s="94"/>
      <c r="PMT92" s="94"/>
      <c r="PMU92" s="94"/>
      <c r="PMV92" s="94"/>
      <c r="PMW92" s="94"/>
      <c r="PMX92" s="94"/>
      <c r="PMY92" s="94"/>
      <c r="PMZ92" s="94"/>
      <c r="PNA92" s="94"/>
      <c r="PNB92" s="94"/>
      <c r="PNC92" s="94"/>
      <c r="PND92" s="94"/>
      <c r="PNE92" s="94"/>
      <c r="PNF92" s="94"/>
      <c r="PNG92" s="94"/>
      <c r="PNH92" s="94"/>
      <c r="PNI92" s="94"/>
      <c r="PNJ92" s="94"/>
      <c r="PNK92" s="94"/>
      <c r="PNL92" s="94"/>
      <c r="PNM92" s="94"/>
      <c r="PNN92" s="94"/>
      <c r="PNO92" s="94"/>
      <c r="PNP92" s="94"/>
      <c r="PNQ92" s="94"/>
      <c r="PNR92" s="94"/>
      <c r="PNS92" s="94"/>
      <c r="PNT92" s="94"/>
      <c r="PNU92" s="94"/>
      <c r="PNV92" s="94"/>
      <c r="PNW92" s="94"/>
      <c r="PNX92" s="94"/>
      <c r="PNY92" s="94"/>
      <c r="PNZ92" s="94"/>
      <c r="POA92" s="94"/>
      <c r="POB92" s="94"/>
      <c r="POC92" s="94"/>
      <c r="POD92" s="94"/>
      <c r="POE92" s="94"/>
      <c r="POF92" s="94"/>
      <c r="POG92" s="94"/>
      <c r="POH92" s="94"/>
      <c r="POI92" s="94"/>
      <c r="POJ92" s="94"/>
      <c r="POK92" s="94"/>
      <c r="POL92" s="94"/>
      <c r="POM92" s="94"/>
      <c r="PON92" s="94"/>
      <c r="POO92" s="94"/>
      <c r="POP92" s="94"/>
      <c r="POQ92" s="94"/>
      <c r="POR92" s="94"/>
      <c r="POS92" s="94"/>
      <c r="POT92" s="94"/>
      <c r="POU92" s="94"/>
      <c r="POV92" s="94"/>
      <c r="POW92" s="94"/>
      <c r="POX92" s="94"/>
      <c r="POY92" s="94"/>
      <c r="POZ92" s="94"/>
      <c r="PPA92" s="94"/>
      <c r="PPB92" s="94"/>
      <c r="PPC92" s="94"/>
      <c r="PPD92" s="94"/>
      <c r="PPE92" s="94"/>
      <c r="PPF92" s="94"/>
      <c r="PPG92" s="94"/>
      <c r="PPH92" s="94"/>
      <c r="PPI92" s="94"/>
      <c r="PPJ92" s="94"/>
      <c r="PPK92" s="94"/>
      <c r="PPL92" s="94"/>
      <c r="PPM92" s="94"/>
      <c r="PPN92" s="94"/>
      <c r="PPO92" s="94"/>
      <c r="PPP92" s="94"/>
      <c r="PPQ92" s="94"/>
      <c r="PPR92" s="94"/>
      <c r="PPS92" s="94"/>
      <c r="PPT92" s="94"/>
      <c r="PPU92" s="94"/>
      <c r="PPV92" s="94"/>
      <c r="PPW92" s="94"/>
      <c r="PPX92" s="94"/>
      <c r="PPY92" s="94"/>
      <c r="PPZ92" s="94"/>
      <c r="PQA92" s="94"/>
      <c r="PQB92" s="94"/>
      <c r="PQC92" s="94"/>
      <c r="PQD92" s="94"/>
      <c r="PQE92" s="94"/>
      <c r="PQF92" s="94"/>
      <c r="PQG92" s="94"/>
      <c r="PQH92" s="94"/>
      <c r="PQI92" s="94"/>
      <c r="PQJ92" s="94"/>
      <c r="PQK92" s="94"/>
      <c r="PQL92" s="94"/>
      <c r="PQM92" s="94"/>
      <c r="PQN92" s="94"/>
      <c r="PQO92" s="94"/>
      <c r="PQP92" s="94"/>
      <c r="PQQ92" s="94"/>
      <c r="PQR92" s="94"/>
      <c r="PQS92" s="94"/>
      <c r="PQT92" s="94"/>
      <c r="PQU92" s="94"/>
      <c r="PQV92" s="94"/>
      <c r="PQW92" s="94"/>
      <c r="PQX92" s="94"/>
      <c r="PQY92" s="94"/>
      <c r="PQZ92" s="94"/>
      <c r="PRA92" s="94"/>
      <c r="PRB92" s="94"/>
      <c r="PRC92" s="94"/>
      <c r="PRD92" s="94"/>
      <c r="PRE92" s="94"/>
      <c r="PRF92" s="94"/>
      <c r="PRG92" s="94"/>
      <c r="PRH92" s="94"/>
      <c r="PRI92" s="94"/>
      <c r="PRJ92" s="94"/>
      <c r="PRK92" s="94"/>
      <c r="PRL92" s="94"/>
      <c r="PRM92" s="94"/>
      <c r="PRN92" s="94"/>
      <c r="PRO92" s="94"/>
      <c r="PRP92" s="94"/>
      <c r="PRQ92" s="94"/>
      <c r="PRR92" s="94"/>
      <c r="PRS92" s="94"/>
      <c r="PRT92" s="94"/>
      <c r="PRU92" s="94"/>
      <c r="PRV92" s="94"/>
      <c r="PRW92" s="94"/>
      <c r="PRX92" s="94"/>
      <c r="PRY92" s="94"/>
      <c r="PRZ92" s="94"/>
      <c r="PSA92" s="94"/>
      <c r="PSB92" s="94"/>
      <c r="PSC92" s="94"/>
      <c r="PSD92" s="94"/>
      <c r="PSE92" s="94"/>
      <c r="PSF92" s="94"/>
      <c r="PSG92" s="94"/>
      <c r="PSH92" s="94"/>
      <c r="PSI92" s="94"/>
      <c r="PSJ92" s="94"/>
      <c r="PSK92" s="94"/>
      <c r="PSL92" s="94"/>
      <c r="PSM92" s="94"/>
      <c r="PSN92" s="94"/>
      <c r="PSO92" s="94"/>
      <c r="PSP92" s="94"/>
      <c r="PSQ92" s="94"/>
      <c r="PSR92" s="94"/>
      <c r="PSS92" s="94"/>
      <c r="PST92" s="94"/>
      <c r="PSU92" s="94"/>
      <c r="PSV92" s="94"/>
      <c r="PSW92" s="94"/>
      <c r="PSX92" s="94"/>
      <c r="PSY92" s="94"/>
      <c r="PSZ92" s="94"/>
      <c r="PTA92" s="94"/>
      <c r="PTB92" s="94"/>
      <c r="PTC92" s="94"/>
      <c r="PTD92" s="94"/>
      <c r="PTE92" s="94"/>
      <c r="PTF92" s="94"/>
      <c r="PTG92" s="94"/>
      <c r="PTH92" s="94"/>
      <c r="PTI92" s="94"/>
      <c r="PTJ92" s="94"/>
      <c r="PTK92" s="94"/>
      <c r="PTL92" s="94"/>
      <c r="PTM92" s="94"/>
      <c r="PTN92" s="94"/>
      <c r="PTO92" s="94"/>
      <c r="PTP92" s="94"/>
      <c r="PTQ92" s="94"/>
      <c r="PTR92" s="94"/>
      <c r="PTS92" s="94"/>
      <c r="PTT92" s="94"/>
      <c r="PTU92" s="94"/>
      <c r="PTV92" s="94"/>
      <c r="PTW92" s="94"/>
      <c r="PTX92" s="94"/>
      <c r="PTY92" s="94"/>
      <c r="PTZ92" s="94"/>
      <c r="PUA92" s="94"/>
      <c r="PUB92" s="94"/>
      <c r="PUC92" s="94"/>
      <c r="PUD92" s="94"/>
      <c r="PUE92" s="94"/>
      <c r="PUF92" s="94"/>
      <c r="PUG92" s="94"/>
      <c r="PUH92" s="94"/>
      <c r="PUI92" s="94"/>
      <c r="PUJ92" s="94"/>
      <c r="PUK92" s="94"/>
      <c r="PUL92" s="94"/>
      <c r="PUM92" s="94"/>
      <c r="PUN92" s="94"/>
      <c r="PUO92" s="94"/>
      <c r="PUP92" s="94"/>
      <c r="PUQ92" s="94"/>
      <c r="PUR92" s="94"/>
      <c r="PUS92" s="94"/>
      <c r="PUT92" s="94"/>
      <c r="PUU92" s="94"/>
      <c r="PUV92" s="94"/>
      <c r="PUW92" s="94"/>
      <c r="PUX92" s="94"/>
      <c r="PUY92" s="94"/>
      <c r="PUZ92" s="94"/>
      <c r="PVA92" s="94"/>
      <c r="PVB92" s="94"/>
      <c r="PVC92" s="94"/>
      <c r="PVD92" s="94"/>
      <c r="PVE92" s="94"/>
      <c r="PVF92" s="94"/>
      <c r="PVG92" s="94"/>
      <c r="PVH92" s="94"/>
      <c r="PVI92" s="94"/>
      <c r="PVJ92" s="94"/>
      <c r="PVK92" s="94"/>
      <c r="PVL92" s="94"/>
      <c r="PVM92" s="94"/>
      <c r="PVN92" s="94"/>
      <c r="PVO92" s="94"/>
      <c r="PVP92" s="94"/>
      <c r="PVQ92" s="94"/>
      <c r="PVR92" s="94"/>
      <c r="PVS92" s="94"/>
      <c r="PVT92" s="94"/>
      <c r="PVU92" s="94"/>
      <c r="PVV92" s="94"/>
      <c r="PVW92" s="94"/>
      <c r="PVX92" s="94"/>
      <c r="PVY92" s="94"/>
      <c r="PVZ92" s="94"/>
      <c r="PWA92" s="94"/>
      <c r="PWB92" s="94"/>
      <c r="PWC92" s="94"/>
      <c r="PWD92" s="94"/>
      <c r="PWE92" s="94"/>
      <c r="PWF92" s="94"/>
      <c r="PWG92" s="94"/>
      <c r="PWH92" s="94"/>
      <c r="PWI92" s="94"/>
      <c r="PWJ92" s="94"/>
      <c r="PWK92" s="94"/>
      <c r="PWL92" s="94"/>
      <c r="PWM92" s="94"/>
      <c r="PWN92" s="94"/>
      <c r="PWO92" s="94"/>
      <c r="PWP92" s="94"/>
      <c r="PWQ92" s="94"/>
      <c r="PWR92" s="94"/>
      <c r="PWS92" s="94"/>
      <c r="PWT92" s="94"/>
      <c r="PWU92" s="94"/>
      <c r="PWV92" s="94"/>
      <c r="PWW92" s="94"/>
      <c r="PWX92" s="94"/>
      <c r="PWY92" s="94"/>
      <c r="PWZ92" s="94"/>
      <c r="PXA92" s="94"/>
      <c r="PXB92" s="94"/>
      <c r="PXC92" s="94"/>
      <c r="PXD92" s="94"/>
      <c r="PXE92" s="94"/>
      <c r="PXF92" s="94"/>
      <c r="PXG92" s="94"/>
      <c r="PXH92" s="94"/>
      <c r="PXI92" s="94"/>
      <c r="PXJ92" s="94"/>
      <c r="PXK92" s="94"/>
      <c r="PXL92" s="94"/>
      <c r="PXM92" s="94"/>
      <c r="PXN92" s="94"/>
      <c r="PXO92" s="94"/>
      <c r="PXP92" s="94"/>
      <c r="PXQ92" s="94"/>
      <c r="PXR92" s="94"/>
      <c r="PXS92" s="94"/>
      <c r="PXT92" s="94"/>
      <c r="PXU92" s="94"/>
      <c r="PXV92" s="94"/>
      <c r="PXW92" s="94"/>
      <c r="PXX92" s="94"/>
      <c r="PXY92" s="94"/>
      <c r="PXZ92" s="94"/>
      <c r="PYA92" s="94"/>
      <c r="PYB92" s="94"/>
      <c r="PYC92" s="94"/>
      <c r="PYD92" s="94"/>
      <c r="PYE92" s="94"/>
      <c r="PYF92" s="94"/>
      <c r="PYG92" s="94"/>
      <c r="PYH92" s="94"/>
      <c r="PYI92" s="94"/>
      <c r="PYJ92" s="94"/>
      <c r="PYK92" s="94"/>
      <c r="PYL92" s="94"/>
      <c r="PYM92" s="94"/>
      <c r="PYN92" s="94"/>
      <c r="PYO92" s="94"/>
      <c r="PYP92" s="94"/>
      <c r="PYQ92" s="94"/>
      <c r="PYR92" s="94"/>
      <c r="PYS92" s="94"/>
      <c r="PYT92" s="94"/>
      <c r="PYU92" s="94"/>
      <c r="PYV92" s="94"/>
      <c r="PYW92" s="94"/>
      <c r="PYX92" s="94"/>
      <c r="PYY92" s="94"/>
      <c r="PYZ92" s="94"/>
      <c r="PZA92" s="94"/>
      <c r="PZB92" s="94"/>
      <c r="PZC92" s="94"/>
      <c r="PZD92" s="94"/>
      <c r="PZE92" s="94"/>
      <c r="PZF92" s="94"/>
      <c r="PZG92" s="94"/>
      <c r="PZH92" s="94"/>
      <c r="PZI92" s="94"/>
      <c r="PZJ92" s="94"/>
      <c r="PZK92" s="94"/>
      <c r="PZL92" s="94"/>
      <c r="PZM92" s="94"/>
      <c r="PZN92" s="94"/>
      <c r="PZO92" s="94"/>
      <c r="PZP92" s="94"/>
      <c r="PZQ92" s="94"/>
      <c r="PZR92" s="94"/>
      <c r="PZS92" s="94"/>
      <c r="PZT92" s="94"/>
      <c r="PZU92" s="94"/>
      <c r="PZV92" s="94"/>
      <c r="PZW92" s="94"/>
      <c r="PZX92" s="94"/>
      <c r="PZY92" s="94"/>
      <c r="PZZ92" s="94"/>
      <c r="QAA92" s="94"/>
      <c r="QAB92" s="94"/>
      <c r="QAC92" s="94"/>
      <c r="QAD92" s="94"/>
      <c r="QAE92" s="94"/>
      <c r="QAF92" s="94"/>
      <c r="QAG92" s="94"/>
      <c r="QAH92" s="94"/>
      <c r="QAI92" s="94"/>
      <c r="QAJ92" s="94"/>
      <c r="QAK92" s="94"/>
      <c r="QAL92" s="94"/>
      <c r="QAM92" s="94"/>
      <c r="QAN92" s="94"/>
      <c r="QAO92" s="94"/>
      <c r="QAP92" s="94"/>
      <c r="QAQ92" s="94"/>
      <c r="QAR92" s="94"/>
      <c r="QAS92" s="94"/>
      <c r="QAT92" s="94"/>
      <c r="QAU92" s="94"/>
      <c r="QAV92" s="94"/>
      <c r="QAW92" s="94"/>
      <c r="QAX92" s="94"/>
      <c r="QAY92" s="94"/>
      <c r="QAZ92" s="94"/>
      <c r="QBA92" s="94"/>
      <c r="QBB92" s="94"/>
      <c r="QBC92" s="94"/>
      <c r="QBD92" s="94"/>
      <c r="QBE92" s="94"/>
      <c r="QBF92" s="94"/>
      <c r="QBG92" s="94"/>
      <c r="QBH92" s="94"/>
      <c r="QBI92" s="94"/>
      <c r="QBJ92" s="94"/>
      <c r="QBK92" s="94"/>
      <c r="QBL92" s="94"/>
      <c r="QBM92" s="94"/>
      <c r="QBN92" s="94"/>
      <c r="QBO92" s="94"/>
      <c r="QBP92" s="94"/>
      <c r="QBQ92" s="94"/>
      <c r="QBR92" s="94"/>
      <c r="QBS92" s="94"/>
      <c r="QBT92" s="94"/>
      <c r="QBU92" s="94"/>
      <c r="QBV92" s="94"/>
      <c r="QBW92" s="94"/>
      <c r="QBX92" s="94"/>
      <c r="QBY92" s="94"/>
      <c r="QBZ92" s="94"/>
      <c r="QCA92" s="94"/>
      <c r="QCB92" s="94"/>
      <c r="QCC92" s="94"/>
      <c r="QCD92" s="94"/>
      <c r="QCE92" s="94"/>
      <c r="QCF92" s="94"/>
      <c r="QCG92" s="94"/>
      <c r="QCH92" s="94"/>
      <c r="QCI92" s="94"/>
      <c r="QCJ92" s="94"/>
      <c r="QCK92" s="94"/>
      <c r="QCL92" s="94"/>
      <c r="QCM92" s="94"/>
      <c r="QCN92" s="94"/>
      <c r="QCO92" s="94"/>
      <c r="QCP92" s="94"/>
      <c r="QCQ92" s="94"/>
      <c r="QCR92" s="94"/>
      <c r="QCS92" s="94"/>
      <c r="QCT92" s="94"/>
      <c r="QCU92" s="94"/>
      <c r="QCV92" s="94"/>
      <c r="QCW92" s="94"/>
      <c r="QCX92" s="94"/>
      <c r="QCY92" s="94"/>
      <c r="QCZ92" s="94"/>
      <c r="QDA92" s="94"/>
      <c r="QDB92" s="94"/>
      <c r="QDC92" s="94"/>
      <c r="QDD92" s="94"/>
      <c r="QDE92" s="94"/>
      <c r="QDF92" s="94"/>
      <c r="QDG92" s="94"/>
      <c r="QDH92" s="94"/>
      <c r="QDI92" s="94"/>
      <c r="QDJ92" s="94"/>
      <c r="QDK92" s="94"/>
      <c r="QDL92" s="94"/>
      <c r="QDM92" s="94"/>
      <c r="QDN92" s="94"/>
      <c r="QDO92" s="94"/>
      <c r="QDP92" s="94"/>
      <c r="QDQ92" s="94"/>
      <c r="QDR92" s="94"/>
      <c r="QDS92" s="94"/>
      <c r="QDT92" s="94"/>
      <c r="QDU92" s="94"/>
      <c r="QDV92" s="94"/>
      <c r="QDW92" s="94"/>
      <c r="QDX92" s="94"/>
      <c r="QDY92" s="94"/>
      <c r="QDZ92" s="94"/>
      <c r="QEA92" s="94"/>
      <c r="QEB92" s="94"/>
      <c r="QEC92" s="94"/>
      <c r="QED92" s="94"/>
      <c r="QEE92" s="94"/>
      <c r="QEF92" s="94"/>
      <c r="QEG92" s="94"/>
      <c r="QEH92" s="94"/>
      <c r="QEI92" s="94"/>
      <c r="QEJ92" s="94"/>
      <c r="QEK92" s="94"/>
      <c r="QEL92" s="94"/>
      <c r="QEM92" s="94"/>
      <c r="QEN92" s="94"/>
      <c r="QEO92" s="94"/>
      <c r="QEP92" s="94"/>
      <c r="QEQ92" s="94"/>
      <c r="QER92" s="94"/>
      <c r="QES92" s="94"/>
      <c r="QET92" s="94"/>
      <c r="QEU92" s="94"/>
      <c r="QEV92" s="94"/>
      <c r="QEW92" s="94"/>
      <c r="QEX92" s="94"/>
      <c r="QEY92" s="94"/>
      <c r="QEZ92" s="94"/>
      <c r="QFA92" s="94"/>
      <c r="QFB92" s="94"/>
      <c r="QFC92" s="94"/>
      <c r="QFD92" s="94"/>
      <c r="QFE92" s="94"/>
      <c r="QFF92" s="94"/>
      <c r="QFG92" s="94"/>
      <c r="QFH92" s="94"/>
      <c r="QFI92" s="94"/>
      <c r="QFJ92" s="94"/>
      <c r="QFK92" s="94"/>
      <c r="QFL92" s="94"/>
      <c r="QFM92" s="94"/>
      <c r="QFN92" s="94"/>
      <c r="QFO92" s="94"/>
      <c r="QFP92" s="94"/>
      <c r="QFQ92" s="94"/>
      <c r="QFR92" s="94"/>
      <c r="QFS92" s="94"/>
      <c r="QFT92" s="94"/>
      <c r="QFU92" s="94"/>
      <c r="QFV92" s="94"/>
      <c r="QFW92" s="94"/>
      <c r="QFX92" s="94"/>
      <c r="QFY92" s="94"/>
      <c r="QFZ92" s="94"/>
      <c r="QGA92" s="94"/>
      <c r="QGB92" s="94"/>
      <c r="QGC92" s="94"/>
      <c r="QGD92" s="94"/>
      <c r="QGE92" s="94"/>
      <c r="QGF92" s="94"/>
      <c r="QGG92" s="94"/>
      <c r="QGH92" s="94"/>
      <c r="QGI92" s="94"/>
      <c r="QGJ92" s="94"/>
      <c r="QGK92" s="94"/>
      <c r="QGL92" s="94"/>
      <c r="QGM92" s="94"/>
      <c r="QGN92" s="94"/>
      <c r="QGO92" s="94"/>
      <c r="QGP92" s="94"/>
      <c r="QGQ92" s="94"/>
      <c r="QGR92" s="94"/>
      <c r="QGS92" s="94"/>
      <c r="QGT92" s="94"/>
      <c r="QGU92" s="94"/>
      <c r="QGV92" s="94"/>
      <c r="QGW92" s="94"/>
      <c r="QGX92" s="94"/>
      <c r="QGY92" s="94"/>
      <c r="QGZ92" s="94"/>
      <c r="QHA92" s="94"/>
      <c r="QHB92" s="94"/>
      <c r="QHC92" s="94"/>
      <c r="QHD92" s="94"/>
      <c r="QHE92" s="94"/>
      <c r="QHF92" s="94"/>
      <c r="QHG92" s="94"/>
      <c r="QHH92" s="94"/>
      <c r="QHI92" s="94"/>
      <c r="QHJ92" s="94"/>
      <c r="QHK92" s="94"/>
      <c r="QHL92" s="94"/>
      <c r="QHM92" s="94"/>
      <c r="QHN92" s="94"/>
      <c r="QHO92" s="94"/>
      <c r="QHP92" s="94"/>
      <c r="QHQ92" s="94"/>
      <c r="QHR92" s="94"/>
      <c r="QHS92" s="94"/>
      <c r="QHT92" s="94"/>
      <c r="QHU92" s="94"/>
      <c r="QHV92" s="94"/>
      <c r="QHW92" s="94"/>
      <c r="QHX92" s="94"/>
      <c r="QHY92" s="94"/>
      <c r="QHZ92" s="94"/>
      <c r="QIA92" s="94"/>
      <c r="QIB92" s="94"/>
      <c r="QIC92" s="94"/>
      <c r="QID92" s="94"/>
      <c r="QIE92" s="94"/>
      <c r="QIF92" s="94"/>
      <c r="QIG92" s="94"/>
      <c r="QIH92" s="94"/>
      <c r="QII92" s="94"/>
      <c r="QIJ92" s="94"/>
      <c r="QIK92" s="94"/>
      <c r="QIL92" s="94"/>
      <c r="QIM92" s="94"/>
      <c r="QIN92" s="94"/>
      <c r="QIO92" s="94"/>
      <c r="QIP92" s="94"/>
      <c r="QIQ92" s="94"/>
      <c r="QIR92" s="94"/>
      <c r="QIS92" s="94"/>
      <c r="QIT92" s="94"/>
      <c r="QIU92" s="94"/>
      <c r="QIV92" s="94"/>
      <c r="QIW92" s="94"/>
      <c r="QIX92" s="94"/>
      <c r="QIY92" s="94"/>
      <c r="QIZ92" s="94"/>
      <c r="QJA92" s="94"/>
      <c r="QJB92" s="94"/>
      <c r="QJC92" s="94"/>
      <c r="QJD92" s="94"/>
      <c r="QJE92" s="94"/>
      <c r="QJF92" s="94"/>
      <c r="QJG92" s="94"/>
      <c r="QJH92" s="94"/>
      <c r="QJI92" s="94"/>
      <c r="QJJ92" s="94"/>
      <c r="QJK92" s="94"/>
      <c r="QJL92" s="94"/>
      <c r="QJM92" s="94"/>
      <c r="QJN92" s="94"/>
      <c r="QJO92" s="94"/>
      <c r="QJP92" s="94"/>
      <c r="QJQ92" s="94"/>
      <c r="QJR92" s="94"/>
      <c r="QJS92" s="94"/>
      <c r="QJT92" s="94"/>
      <c r="QJU92" s="94"/>
      <c r="QJV92" s="94"/>
      <c r="QJW92" s="94"/>
      <c r="QJX92" s="94"/>
      <c r="QJY92" s="94"/>
      <c r="QJZ92" s="94"/>
      <c r="QKA92" s="94"/>
      <c r="QKB92" s="94"/>
      <c r="QKC92" s="94"/>
      <c r="QKD92" s="94"/>
      <c r="QKE92" s="94"/>
      <c r="QKF92" s="94"/>
      <c r="QKG92" s="94"/>
      <c r="QKH92" s="94"/>
      <c r="QKI92" s="94"/>
      <c r="QKJ92" s="94"/>
      <c r="QKK92" s="94"/>
      <c r="QKL92" s="94"/>
      <c r="QKM92" s="94"/>
      <c r="QKN92" s="94"/>
      <c r="QKO92" s="94"/>
      <c r="QKP92" s="94"/>
      <c r="QKQ92" s="94"/>
      <c r="QKR92" s="94"/>
      <c r="QKS92" s="94"/>
      <c r="QKT92" s="94"/>
      <c r="QKU92" s="94"/>
      <c r="QKV92" s="94"/>
      <c r="QKW92" s="94"/>
      <c r="QKX92" s="94"/>
      <c r="QKY92" s="94"/>
      <c r="QKZ92" s="94"/>
      <c r="QLA92" s="94"/>
      <c r="QLB92" s="94"/>
      <c r="QLC92" s="94"/>
      <c r="QLD92" s="94"/>
      <c r="QLE92" s="94"/>
      <c r="QLF92" s="94"/>
      <c r="QLG92" s="94"/>
      <c r="QLH92" s="94"/>
      <c r="QLI92" s="94"/>
      <c r="QLJ92" s="94"/>
      <c r="QLK92" s="94"/>
      <c r="QLL92" s="94"/>
      <c r="QLM92" s="94"/>
      <c r="QLN92" s="94"/>
      <c r="QLO92" s="94"/>
      <c r="QLP92" s="94"/>
      <c r="QLQ92" s="94"/>
      <c r="QLR92" s="94"/>
      <c r="QLS92" s="94"/>
      <c r="QLT92" s="94"/>
      <c r="QLU92" s="94"/>
      <c r="QLV92" s="94"/>
      <c r="QLW92" s="94"/>
      <c r="QLX92" s="94"/>
      <c r="QLY92" s="94"/>
      <c r="QLZ92" s="94"/>
      <c r="QMA92" s="94"/>
      <c r="QMB92" s="94"/>
      <c r="QMC92" s="94"/>
      <c r="QMD92" s="94"/>
      <c r="QME92" s="94"/>
      <c r="QMF92" s="94"/>
      <c r="QMG92" s="94"/>
      <c r="QMH92" s="94"/>
      <c r="QMI92" s="94"/>
      <c r="QMJ92" s="94"/>
      <c r="QMK92" s="94"/>
      <c r="QML92" s="94"/>
      <c r="QMM92" s="94"/>
      <c r="QMN92" s="94"/>
      <c r="QMO92" s="94"/>
      <c r="QMP92" s="94"/>
      <c r="QMQ92" s="94"/>
      <c r="QMR92" s="94"/>
      <c r="QMS92" s="94"/>
      <c r="QMT92" s="94"/>
      <c r="QMU92" s="94"/>
      <c r="QMV92" s="94"/>
      <c r="QMW92" s="94"/>
      <c r="QMX92" s="94"/>
      <c r="QMY92" s="94"/>
      <c r="QMZ92" s="94"/>
      <c r="QNA92" s="94"/>
      <c r="QNB92" s="94"/>
      <c r="QNC92" s="94"/>
      <c r="QND92" s="94"/>
      <c r="QNE92" s="94"/>
      <c r="QNF92" s="94"/>
      <c r="QNG92" s="94"/>
      <c r="QNH92" s="94"/>
      <c r="QNI92" s="94"/>
      <c r="QNJ92" s="94"/>
      <c r="QNK92" s="94"/>
      <c r="QNL92" s="94"/>
      <c r="QNM92" s="94"/>
      <c r="QNN92" s="94"/>
      <c r="QNO92" s="94"/>
      <c r="QNP92" s="94"/>
      <c r="QNQ92" s="94"/>
      <c r="QNR92" s="94"/>
      <c r="QNS92" s="94"/>
      <c r="QNT92" s="94"/>
      <c r="QNU92" s="94"/>
      <c r="QNV92" s="94"/>
      <c r="QNW92" s="94"/>
      <c r="QNX92" s="94"/>
      <c r="QNY92" s="94"/>
      <c r="QNZ92" s="94"/>
      <c r="QOA92" s="94"/>
      <c r="QOB92" s="94"/>
      <c r="QOC92" s="94"/>
      <c r="QOD92" s="94"/>
      <c r="QOE92" s="94"/>
      <c r="QOF92" s="94"/>
      <c r="QOG92" s="94"/>
      <c r="QOH92" s="94"/>
      <c r="QOI92" s="94"/>
      <c r="QOJ92" s="94"/>
      <c r="QOK92" s="94"/>
      <c r="QOL92" s="94"/>
      <c r="QOM92" s="94"/>
      <c r="QON92" s="94"/>
      <c r="QOO92" s="94"/>
      <c r="QOP92" s="94"/>
      <c r="QOQ92" s="94"/>
      <c r="QOR92" s="94"/>
      <c r="QOS92" s="94"/>
      <c r="QOT92" s="94"/>
      <c r="QOU92" s="94"/>
      <c r="QOV92" s="94"/>
      <c r="QOW92" s="94"/>
      <c r="QOX92" s="94"/>
      <c r="QOY92" s="94"/>
      <c r="QOZ92" s="94"/>
      <c r="QPA92" s="94"/>
      <c r="QPB92" s="94"/>
      <c r="QPC92" s="94"/>
      <c r="QPD92" s="94"/>
      <c r="QPE92" s="94"/>
      <c r="QPF92" s="94"/>
      <c r="QPG92" s="94"/>
      <c r="QPH92" s="94"/>
      <c r="QPI92" s="94"/>
      <c r="QPJ92" s="94"/>
      <c r="QPK92" s="94"/>
      <c r="QPL92" s="94"/>
      <c r="QPM92" s="94"/>
      <c r="QPN92" s="94"/>
      <c r="QPO92" s="94"/>
      <c r="QPP92" s="94"/>
      <c r="QPQ92" s="94"/>
      <c r="QPR92" s="94"/>
      <c r="QPS92" s="94"/>
      <c r="QPT92" s="94"/>
      <c r="QPU92" s="94"/>
      <c r="QPV92" s="94"/>
      <c r="QPW92" s="94"/>
      <c r="QPX92" s="94"/>
      <c r="QPY92" s="94"/>
      <c r="QPZ92" s="94"/>
      <c r="QQA92" s="94"/>
      <c r="QQB92" s="94"/>
      <c r="QQC92" s="94"/>
      <c r="QQD92" s="94"/>
      <c r="QQE92" s="94"/>
      <c r="QQF92" s="94"/>
      <c r="QQG92" s="94"/>
      <c r="QQH92" s="94"/>
      <c r="QQI92" s="94"/>
      <c r="QQJ92" s="94"/>
      <c r="QQK92" s="94"/>
      <c r="QQL92" s="94"/>
      <c r="QQM92" s="94"/>
      <c r="QQN92" s="94"/>
      <c r="QQO92" s="94"/>
      <c r="QQP92" s="94"/>
      <c r="QQQ92" s="94"/>
      <c r="QQR92" s="94"/>
      <c r="QQS92" s="94"/>
      <c r="QQT92" s="94"/>
      <c r="QQU92" s="94"/>
      <c r="QQV92" s="94"/>
      <c r="QQW92" s="94"/>
      <c r="QQX92" s="94"/>
      <c r="QQY92" s="94"/>
      <c r="QQZ92" s="94"/>
      <c r="QRA92" s="94"/>
      <c r="QRB92" s="94"/>
      <c r="QRC92" s="94"/>
      <c r="QRD92" s="94"/>
      <c r="QRE92" s="94"/>
      <c r="QRF92" s="94"/>
      <c r="QRG92" s="94"/>
      <c r="QRH92" s="94"/>
      <c r="QRI92" s="94"/>
      <c r="QRJ92" s="94"/>
      <c r="QRK92" s="94"/>
      <c r="QRL92" s="94"/>
      <c r="QRM92" s="94"/>
      <c r="QRN92" s="94"/>
      <c r="QRO92" s="94"/>
      <c r="QRP92" s="94"/>
      <c r="QRQ92" s="94"/>
      <c r="QRR92" s="94"/>
      <c r="QRS92" s="94"/>
      <c r="QRT92" s="94"/>
      <c r="QRU92" s="94"/>
      <c r="QRV92" s="94"/>
      <c r="QRW92" s="94"/>
      <c r="QRX92" s="94"/>
      <c r="QRY92" s="94"/>
      <c r="QRZ92" s="94"/>
      <c r="QSA92" s="94"/>
      <c r="QSB92" s="94"/>
      <c r="QSC92" s="94"/>
      <c r="QSD92" s="94"/>
      <c r="QSE92" s="94"/>
      <c r="QSF92" s="94"/>
      <c r="QSG92" s="94"/>
      <c r="QSH92" s="94"/>
      <c r="QSI92" s="94"/>
      <c r="QSJ92" s="94"/>
      <c r="QSK92" s="94"/>
      <c r="QSL92" s="94"/>
      <c r="QSM92" s="94"/>
      <c r="QSN92" s="94"/>
      <c r="QSO92" s="94"/>
      <c r="QSP92" s="94"/>
      <c r="QSQ92" s="94"/>
      <c r="QSR92" s="94"/>
      <c r="QSS92" s="94"/>
      <c r="QST92" s="94"/>
      <c r="QSU92" s="94"/>
      <c r="QSV92" s="94"/>
      <c r="QSW92" s="94"/>
      <c r="QSX92" s="94"/>
      <c r="QSY92" s="94"/>
      <c r="QSZ92" s="94"/>
      <c r="QTA92" s="94"/>
      <c r="QTB92" s="94"/>
      <c r="QTC92" s="94"/>
      <c r="QTD92" s="94"/>
      <c r="QTE92" s="94"/>
      <c r="QTF92" s="94"/>
      <c r="QTG92" s="94"/>
      <c r="QTH92" s="94"/>
      <c r="QTI92" s="94"/>
      <c r="QTJ92" s="94"/>
      <c r="QTK92" s="94"/>
      <c r="QTL92" s="94"/>
      <c r="QTM92" s="94"/>
      <c r="QTN92" s="94"/>
      <c r="QTO92" s="94"/>
      <c r="QTP92" s="94"/>
      <c r="QTQ92" s="94"/>
      <c r="QTR92" s="94"/>
      <c r="QTS92" s="94"/>
      <c r="QTT92" s="94"/>
      <c r="QTU92" s="94"/>
      <c r="QTV92" s="94"/>
      <c r="QTW92" s="94"/>
      <c r="QTX92" s="94"/>
      <c r="QTY92" s="94"/>
      <c r="QTZ92" s="94"/>
      <c r="QUA92" s="94"/>
      <c r="QUB92" s="94"/>
      <c r="QUC92" s="94"/>
      <c r="QUD92" s="94"/>
      <c r="QUE92" s="94"/>
      <c r="QUF92" s="94"/>
      <c r="QUG92" s="94"/>
      <c r="QUH92" s="94"/>
      <c r="QUI92" s="94"/>
      <c r="QUJ92" s="94"/>
      <c r="QUK92" s="94"/>
      <c r="QUL92" s="94"/>
      <c r="QUM92" s="94"/>
      <c r="QUN92" s="94"/>
      <c r="QUO92" s="94"/>
      <c r="QUP92" s="94"/>
      <c r="QUQ92" s="94"/>
      <c r="QUR92" s="94"/>
      <c r="QUS92" s="94"/>
      <c r="QUT92" s="94"/>
      <c r="QUU92" s="94"/>
      <c r="QUV92" s="94"/>
      <c r="QUW92" s="94"/>
      <c r="QUX92" s="94"/>
      <c r="QUY92" s="94"/>
      <c r="QUZ92" s="94"/>
      <c r="QVA92" s="94"/>
      <c r="QVB92" s="94"/>
      <c r="QVC92" s="94"/>
      <c r="QVD92" s="94"/>
      <c r="QVE92" s="94"/>
      <c r="QVF92" s="94"/>
      <c r="QVG92" s="94"/>
      <c r="QVH92" s="94"/>
      <c r="QVI92" s="94"/>
      <c r="QVJ92" s="94"/>
      <c r="QVK92" s="94"/>
      <c r="QVL92" s="94"/>
      <c r="QVM92" s="94"/>
      <c r="QVN92" s="94"/>
      <c r="QVO92" s="94"/>
      <c r="QVP92" s="94"/>
      <c r="QVQ92" s="94"/>
      <c r="QVR92" s="94"/>
      <c r="QVS92" s="94"/>
      <c r="QVT92" s="94"/>
      <c r="QVU92" s="94"/>
      <c r="QVV92" s="94"/>
      <c r="QVW92" s="94"/>
      <c r="QVX92" s="94"/>
      <c r="QVY92" s="94"/>
      <c r="QVZ92" s="94"/>
      <c r="QWA92" s="94"/>
      <c r="QWB92" s="94"/>
      <c r="QWC92" s="94"/>
      <c r="QWD92" s="94"/>
      <c r="QWE92" s="94"/>
      <c r="QWF92" s="94"/>
      <c r="QWG92" s="94"/>
      <c r="QWH92" s="94"/>
      <c r="QWI92" s="94"/>
      <c r="QWJ92" s="94"/>
      <c r="QWK92" s="94"/>
      <c r="QWL92" s="94"/>
      <c r="QWM92" s="94"/>
      <c r="QWN92" s="94"/>
      <c r="QWO92" s="94"/>
      <c r="QWP92" s="94"/>
      <c r="QWQ92" s="94"/>
      <c r="QWR92" s="94"/>
      <c r="QWS92" s="94"/>
      <c r="QWT92" s="94"/>
      <c r="QWU92" s="94"/>
      <c r="QWV92" s="94"/>
      <c r="QWW92" s="94"/>
      <c r="QWX92" s="94"/>
      <c r="QWY92" s="94"/>
      <c r="QWZ92" s="94"/>
      <c r="QXA92" s="94"/>
      <c r="QXB92" s="94"/>
      <c r="QXC92" s="94"/>
      <c r="QXD92" s="94"/>
      <c r="QXE92" s="94"/>
      <c r="QXF92" s="94"/>
      <c r="QXG92" s="94"/>
      <c r="QXH92" s="94"/>
      <c r="QXI92" s="94"/>
      <c r="QXJ92" s="94"/>
      <c r="QXK92" s="94"/>
      <c r="QXL92" s="94"/>
      <c r="QXM92" s="94"/>
      <c r="QXN92" s="94"/>
      <c r="QXO92" s="94"/>
      <c r="QXP92" s="94"/>
      <c r="QXQ92" s="94"/>
      <c r="QXR92" s="94"/>
      <c r="QXS92" s="94"/>
      <c r="QXT92" s="94"/>
      <c r="QXU92" s="94"/>
      <c r="QXV92" s="94"/>
      <c r="QXW92" s="94"/>
      <c r="QXX92" s="94"/>
      <c r="QXY92" s="94"/>
      <c r="QXZ92" s="94"/>
      <c r="QYA92" s="94"/>
      <c r="QYB92" s="94"/>
      <c r="QYC92" s="94"/>
      <c r="QYD92" s="94"/>
      <c r="QYE92" s="94"/>
      <c r="QYF92" s="94"/>
      <c r="QYG92" s="94"/>
      <c r="QYH92" s="94"/>
      <c r="QYI92" s="94"/>
      <c r="QYJ92" s="94"/>
      <c r="QYK92" s="94"/>
      <c r="QYL92" s="94"/>
      <c r="QYM92" s="94"/>
      <c r="QYN92" s="94"/>
      <c r="QYO92" s="94"/>
      <c r="QYP92" s="94"/>
      <c r="QYQ92" s="94"/>
      <c r="QYR92" s="94"/>
      <c r="QYS92" s="94"/>
      <c r="QYT92" s="94"/>
      <c r="QYU92" s="94"/>
      <c r="QYV92" s="94"/>
      <c r="QYW92" s="94"/>
      <c r="QYX92" s="94"/>
      <c r="QYY92" s="94"/>
      <c r="QYZ92" s="94"/>
      <c r="QZA92" s="94"/>
      <c r="QZB92" s="94"/>
      <c r="QZC92" s="94"/>
      <c r="QZD92" s="94"/>
      <c r="QZE92" s="94"/>
      <c r="QZF92" s="94"/>
      <c r="QZG92" s="94"/>
      <c r="QZH92" s="94"/>
      <c r="QZI92" s="94"/>
      <c r="QZJ92" s="94"/>
      <c r="QZK92" s="94"/>
      <c r="QZL92" s="94"/>
      <c r="QZM92" s="94"/>
      <c r="QZN92" s="94"/>
      <c r="QZO92" s="94"/>
      <c r="QZP92" s="94"/>
      <c r="QZQ92" s="94"/>
      <c r="QZR92" s="94"/>
      <c r="QZS92" s="94"/>
      <c r="QZT92" s="94"/>
      <c r="QZU92" s="94"/>
      <c r="QZV92" s="94"/>
      <c r="QZW92" s="94"/>
      <c r="QZX92" s="94"/>
      <c r="QZY92" s="94"/>
      <c r="QZZ92" s="94"/>
      <c r="RAA92" s="94"/>
      <c r="RAB92" s="94"/>
      <c r="RAC92" s="94"/>
      <c r="RAD92" s="94"/>
      <c r="RAE92" s="94"/>
      <c r="RAF92" s="94"/>
      <c r="RAG92" s="94"/>
      <c r="RAH92" s="94"/>
      <c r="RAI92" s="94"/>
      <c r="RAJ92" s="94"/>
      <c r="RAK92" s="94"/>
      <c r="RAL92" s="94"/>
      <c r="RAM92" s="94"/>
      <c r="RAN92" s="94"/>
      <c r="RAO92" s="94"/>
      <c r="RAP92" s="94"/>
      <c r="RAQ92" s="94"/>
      <c r="RAR92" s="94"/>
      <c r="RAS92" s="94"/>
      <c r="RAT92" s="94"/>
      <c r="RAU92" s="94"/>
      <c r="RAV92" s="94"/>
      <c r="RAW92" s="94"/>
      <c r="RAX92" s="94"/>
      <c r="RAY92" s="94"/>
      <c r="RAZ92" s="94"/>
      <c r="RBA92" s="94"/>
      <c r="RBB92" s="94"/>
      <c r="RBC92" s="94"/>
      <c r="RBD92" s="94"/>
      <c r="RBE92" s="94"/>
      <c r="RBF92" s="94"/>
      <c r="RBG92" s="94"/>
      <c r="RBH92" s="94"/>
      <c r="RBI92" s="94"/>
      <c r="RBJ92" s="94"/>
      <c r="RBK92" s="94"/>
      <c r="RBL92" s="94"/>
      <c r="RBM92" s="94"/>
      <c r="RBN92" s="94"/>
      <c r="RBO92" s="94"/>
      <c r="RBP92" s="94"/>
      <c r="RBQ92" s="94"/>
      <c r="RBR92" s="94"/>
      <c r="RBS92" s="94"/>
      <c r="RBT92" s="94"/>
      <c r="RBU92" s="94"/>
      <c r="RBV92" s="94"/>
      <c r="RBW92" s="94"/>
      <c r="RBX92" s="94"/>
      <c r="RBY92" s="94"/>
      <c r="RBZ92" s="94"/>
      <c r="RCA92" s="94"/>
      <c r="RCB92" s="94"/>
      <c r="RCC92" s="94"/>
      <c r="RCD92" s="94"/>
      <c r="RCE92" s="94"/>
      <c r="RCF92" s="94"/>
      <c r="RCG92" s="94"/>
      <c r="RCH92" s="94"/>
      <c r="RCI92" s="94"/>
      <c r="RCJ92" s="94"/>
      <c r="RCK92" s="94"/>
      <c r="RCL92" s="94"/>
      <c r="RCM92" s="94"/>
      <c r="RCN92" s="94"/>
      <c r="RCO92" s="94"/>
      <c r="RCP92" s="94"/>
      <c r="RCQ92" s="94"/>
      <c r="RCR92" s="94"/>
      <c r="RCS92" s="94"/>
      <c r="RCT92" s="94"/>
      <c r="RCU92" s="94"/>
      <c r="RCV92" s="94"/>
      <c r="RCW92" s="94"/>
      <c r="RCX92" s="94"/>
      <c r="RCY92" s="94"/>
      <c r="RCZ92" s="94"/>
      <c r="RDA92" s="94"/>
      <c r="RDB92" s="94"/>
      <c r="RDC92" s="94"/>
      <c r="RDD92" s="94"/>
      <c r="RDE92" s="94"/>
      <c r="RDF92" s="94"/>
      <c r="RDG92" s="94"/>
      <c r="RDH92" s="94"/>
      <c r="RDI92" s="94"/>
      <c r="RDJ92" s="94"/>
      <c r="RDK92" s="94"/>
      <c r="RDL92" s="94"/>
      <c r="RDM92" s="94"/>
      <c r="RDN92" s="94"/>
      <c r="RDO92" s="94"/>
      <c r="RDP92" s="94"/>
      <c r="RDQ92" s="94"/>
      <c r="RDR92" s="94"/>
      <c r="RDS92" s="94"/>
      <c r="RDT92" s="94"/>
      <c r="RDU92" s="94"/>
      <c r="RDV92" s="94"/>
      <c r="RDW92" s="94"/>
      <c r="RDX92" s="94"/>
      <c r="RDY92" s="94"/>
      <c r="RDZ92" s="94"/>
      <c r="REA92" s="94"/>
      <c r="REB92" s="94"/>
      <c r="REC92" s="94"/>
      <c r="RED92" s="94"/>
      <c r="REE92" s="94"/>
      <c r="REF92" s="94"/>
      <c r="REG92" s="94"/>
      <c r="REH92" s="94"/>
      <c r="REI92" s="94"/>
      <c r="REJ92" s="94"/>
      <c r="REK92" s="94"/>
      <c r="REL92" s="94"/>
      <c r="REM92" s="94"/>
      <c r="REN92" s="94"/>
      <c r="REO92" s="94"/>
      <c r="REP92" s="94"/>
      <c r="REQ92" s="94"/>
      <c r="RER92" s="94"/>
      <c r="RES92" s="94"/>
      <c r="RET92" s="94"/>
      <c r="REU92" s="94"/>
      <c r="REV92" s="94"/>
      <c r="REW92" s="94"/>
      <c r="REX92" s="94"/>
      <c r="REY92" s="94"/>
      <c r="REZ92" s="94"/>
      <c r="RFA92" s="94"/>
      <c r="RFB92" s="94"/>
      <c r="RFC92" s="94"/>
      <c r="RFD92" s="94"/>
      <c r="RFE92" s="94"/>
      <c r="RFF92" s="94"/>
      <c r="RFG92" s="94"/>
      <c r="RFH92" s="94"/>
      <c r="RFI92" s="94"/>
      <c r="RFJ92" s="94"/>
      <c r="RFK92" s="94"/>
      <c r="RFL92" s="94"/>
      <c r="RFM92" s="94"/>
      <c r="RFN92" s="94"/>
      <c r="RFO92" s="94"/>
      <c r="RFP92" s="94"/>
      <c r="RFQ92" s="94"/>
      <c r="RFR92" s="94"/>
      <c r="RFS92" s="94"/>
      <c r="RFT92" s="94"/>
      <c r="RFU92" s="94"/>
      <c r="RFV92" s="94"/>
      <c r="RFW92" s="94"/>
      <c r="RFX92" s="94"/>
      <c r="RFY92" s="94"/>
      <c r="RFZ92" s="94"/>
      <c r="RGA92" s="94"/>
      <c r="RGB92" s="94"/>
      <c r="RGC92" s="94"/>
      <c r="RGD92" s="94"/>
      <c r="RGE92" s="94"/>
      <c r="RGF92" s="94"/>
      <c r="RGG92" s="94"/>
      <c r="RGH92" s="94"/>
      <c r="RGI92" s="94"/>
      <c r="RGJ92" s="94"/>
      <c r="RGK92" s="94"/>
      <c r="RGL92" s="94"/>
      <c r="RGM92" s="94"/>
      <c r="RGN92" s="94"/>
      <c r="RGO92" s="94"/>
      <c r="RGP92" s="94"/>
      <c r="RGQ92" s="94"/>
      <c r="RGR92" s="94"/>
      <c r="RGS92" s="94"/>
      <c r="RGT92" s="94"/>
      <c r="RGU92" s="94"/>
      <c r="RGV92" s="94"/>
      <c r="RGW92" s="94"/>
      <c r="RGX92" s="94"/>
      <c r="RGY92" s="94"/>
      <c r="RGZ92" s="94"/>
      <c r="RHA92" s="94"/>
      <c r="RHB92" s="94"/>
      <c r="RHC92" s="94"/>
      <c r="RHD92" s="94"/>
      <c r="RHE92" s="94"/>
      <c r="RHF92" s="94"/>
      <c r="RHG92" s="94"/>
      <c r="RHH92" s="94"/>
      <c r="RHI92" s="94"/>
      <c r="RHJ92" s="94"/>
      <c r="RHK92" s="94"/>
      <c r="RHL92" s="94"/>
      <c r="RHM92" s="94"/>
      <c r="RHN92" s="94"/>
      <c r="RHO92" s="94"/>
      <c r="RHP92" s="94"/>
      <c r="RHQ92" s="94"/>
      <c r="RHR92" s="94"/>
      <c r="RHS92" s="94"/>
      <c r="RHT92" s="94"/>
      <c r="RHU92" s="94"/>
      <c r="RHV92" s="94"/>
      <c r="RHW92" s="94"/>
      <c r="RHX92" s="94"/>
      <c r="RHY92" s="94"/>
      <c r="RHZ92" s="94"/>
      <c r="RIA92" s="94"/>
      <c r="RIB92" s="94"/>
      <c r="RIC92" s="94"/>
      <c r="RID92" s="94"/>
      <c r="RIE92" s="94"/>
      <c r="RIF92" s="94"/>
      <c r="RIG92" s="94"/>
      <c r="RIH92" s="94"/>
      <c r="RII92" s="94"/>
      <c r="RIJ92" s="94"/>
      <c r="RIK92" s="94"/>
      <c r="RIL92" s="94"/>
      <c r="RIM92" s="94"/>
      <c r="RIN92" s="94"/>
      <c r="RIO92" s="94"/>
      <c r="RIP92" s="94"/>
      <c r="RIQ92" s="94"/>
      <c r="RIR92" s="94"/>
      <c r="RIS92" s="94"/>
      <c r="RIT92" s="94"/>
      <c r="RIU92" s="94"/>
      <c r="RIV92" s="94"/>
      <c r="RIW92" s="94"/>
      <c r="RIX92" s="94"/>
      <c r="RIY92" s="94"/>
      <c r="RIZ92" s="94"/>
      <c r="RJA92" s="94"/>
      <c r="RJB92" s="94"/>
      <c r="RJC92" s="94"/>
      <c r="RJD92" s="94"/>
      <c r="RJE92" s="94"/>
      <c r="RJF92" s="94"/>
      <c r="RJG92" s="94"/>
      <c r="RJH92" s="94"/>
      <c r="RJI92" s="94"/>
      <c r="RJJ92" s="94"/>
      <c r="RJK92" s="94"/>
      <c r="RJL92" s="94"/>
      <c r="RJM92" s="94"/>
      <c r="RJN92" s="94"/>
      <c r="RJO92" s="94"/>
      <c r="RJP92" s="94"/>
      <c r="RJQ92" s="94"/>
      <c r="RJR92" s="94"/>
      <c r="RJS92" s="94"/>
      <c r="RJT92" s="94"/>
      <c r="RJU92" s="94"/>
      <c r="RJV92" s="94"/>
      <c r="RJW92" s="94"/>
      <c r="RJX92" s="94"/>
      <c r="RJY92" s="94"/>
      <c r="RJZ92" s="94"/>
      <c r="RKA92" s="94"/>
      <c r="RKB92" s="94"/>
      <c r="RKC92" s="94"/>
      <c r="RKD92" s="94"/>
      <c r="RKE92" s="94"/>
      <c r="RKF92" s="94"/>
      <c r="RKG92" s="94"/>
      <c r="RKH92" s="94"/>
      <c r="RKI92" s="94"/>
      <c r="RKJ92" s="94"/>
      <c r="RKK92" s="94"/>
      <c r="RKL92" s="94"/>
      <c r="RKM92" s="94"/>
      <c r="RKN92" s="94"/>
      <c r="RKO92" s="94"/>
      <c r="RKP92" s="94"/>
      <c r="RKQ92" s="94"/>
      <c r="RKR92" s="94"/>
      <c r="RKS92" s="94"/>
      <c r="RKT92" s="94"/>
      <c r="RKU92" s="94"/>
      <c r="RKV92" s="94"/>
      <c r="RKW92" s="94"/>
      <c r="RKX92" s="94"/>
      <c r="RKY92" s="94"/>
      <c r="RKZ92" s="94"/>
      <c r="RLA92" s="94"/>
      <c r="RLB92" s="94"/>
      <c r="RLC92" s="94"/>
      <c r="RLD92" s="94"/>
      <c r="RLE92" s="94"/>
      <c r="RLF92" s="94"/>
      <c r="RLG92" s="94"/>
      <c r="RLH92" s="94"/>
      <c r="RLI92" s="94"/>
      <c r="RLJ92" s="94"/>
      <c r="RLK92" s="94"/>
      <c r="RLL92" s="94"/>
      <c r="RLM92" s="94"/>
      <c r="RLN92" s="94"/>
      <c r="RLO92" s="94"/>
      <c r="RLP92" s="94"/>
      <c r="RLQ92" s="94"/>
      <c r="RLR92" s="94"/>
      <c r="RLS92" s="94"/>
      <c r="RLT92" s="94"/>
      <c r="RLU92" s="94"/>
      <c r="RLV92" s="94"/>
      <c r="RLW92" s="94"/>
      <c r="RLX92" s="94"/>
      <c r="RLY92" s="94"/>
      <c r="RLZ92" s="94"/>
      <c r="RMA92" s="94"/>
      <c r="RMB92" s="94"/>
      <c r="RMC92" s="94"/>
      <c r="RMD92" s="94"/>
      <c r="RME92" s="94"/>
      <c r="RMF92" s="94"/>
      <c r="RMG92" s="94"/>
      <c r="RMH92" s="94"/>
      <c r="RMI92" s="94"/>
      <c r="RMJ92" s="94"/>
      <c r="RMK92" s="94"/>
      <c r="RML92" s="94"/>
      <c r="RMM92" s="94"/>
      <c r="RMN92" s="94"/>
      <c r="RMO92" s="94"/>
      <c r="RMP92" s="94"/>
      <c r="RMQ92" s="94"/>
      <c r="RMR92" s="94"/>
      <c r="RMS92" s="94"/>
      <c r="RMT92" s="94"/>
      <c r="RMU92" s="94"/>
      <c r="RMV92" s="94"/>
      <c r="RMW92" s="94"/>
      <c r="RMX92" s="94"/>
      <c r="RMY92" s="94"/>
      <c r="RMZ92" s="94"/>
      <c r="RNA92" s="94"/>
      <c r="RNB92" s="94"/>
      <c r="RNC92" s="94"/>
      <c r="RND92" s="94"/>
      <c r="RNE92" s="94"/>
      <c r="RNF92" s="94"/>
      <c r="RNG92" s="94"/>
      <c r="RNH92" s="94"/>
      <c r="RNI92" s="94"/>
      <c r="RNJ92" s="94"/>
      <c r="RNK92" s="94"/>
      <c r="RNL92" s="94"/>
      <c r="RNM92" s="94"/>
      <c r="RNN92" s="94"/>
      <c r="RNO92" s="94"/>
      <c r="RNP92" s="94"/>
      <c r="RNQ92" s="94"/>
      <c r="RNR92" s="94"/>
      <c r="RNS92" s="94"/>
      <c r="RNT92" s="94"/>
      <c r="RNU92" s="94"/>
      <c r="RNV92" s="94"/>
      <c r="RNW92" s="94"/>
      <c r="RNX92" s="94"/>
      <c r="RNY92" s="94"/>
      <c r="RNZ92" s="94"/>
      <c r="ROA92" s="94"/>
      <c r="ROB92" s="94"/>
      <c r="ROC92" s="94"/>
      <c r="ROD92" s="94"/>
      <c r="ROE92" s="94"/>
      <c r="ROF92" s="94"/>
      <c r="ROG92" s="94"/>
      <c r="ROH92" s="94"/>
      <c r="ROI92" s="94"/>
      <c r="ROJ92" s="94"/>
      <c r="ROK92" s="94"/>
      <c r="ROL92" s="94"/>
      <c r="ROM92" s="94"/>
      <c r="RON92" s="94"/>
      <c r="ROO92" s="94"/>
      <c r="ROP92" s="94"/>
      <c r="ROQ92" s="94"/>
      <c r="ROR92" s="94"/>
      <c r="ROS92" s="94"/>
      <c r="ROT92" s="94"/>
      <c r="ROU92" s="94"/>
      <c r="ROV92" s="94"/>
      <c r="ROW92" s="94"/>
      <c r="ROX92" s="94"/>
      <c r="ROY92" s="94"/>
      <c r="ROZ92" s="94"/>
      <c r="RPA92" s="94"/>
      <c r="RPB92" s="94"/>
      <c r="RPC92" s="94"/>
      <c r="RPD92" s="94"/>
      <c r="RPE92" s="94"/>
      <c r="RPF92" s="94"/>
      <c r="RPG92" s="94"/>
      <c r="RPH92" s="94"/>
      <c r="RPI92" s="94"/>
      <c r="RPJ92" s="94"/>
      <c r="RPK92" s="94"/>
      <c r="RPL92" s="94"/>
      <c r="RPM92" s="94"/>
      <c r="RPN92" s="94"/>
      <c r="RPO92" s="94"/>
      <c r="RPP92" s="94"/>
      <c r="RPQ92" s="94"/>
      <c r="RPR92" s="94"/>
      <c r="RPS92" s="94"/>
      <c r="RPT92" s="94"/>
      <c r="RPU92" s="94"/>
      <c r="RPV92" s="94"/>
      <c r="RPW92" s="94"/>
      <c r="RPX92" s="94"/>
      <c r="RPY92" s="94"/>
      <c r="RPZ92" s="94"/>
      <c r="RQA92" s="94"/>
      <c r="RQB92" s="94"/>
      <c r="RQC92" s="94"/>
      <c r="RQD92" s="94"/>
      <c r="RQE92" s="94"/>
      <c r="RQF92" s="94"/>
      <c r="RQG92" s="94"/>
      <c r="RQH92" s="94"/>
      <c r="RQI92" s="94"/>
      <c r="RQJ92" s="94"/>
      <c r="RQK92" s="94"/>
      <c r="RQL92" s="94"/>
      <c r="RQM92" s="94"/>
      <c r="RQN92" s="94"/>
      <c r="RQO92" s="94"/>
      <c r="RQP92" s="94"/>
      <c r="RQQ92" s="94"/>
      <c r="RQR92" s="94"/>
      <c r="RQS92" s="94"/>
      <c r="RQT92" s="94"/>
      <c r="RQU92" s="94"/>
      <c r="RQV92" s="94"/>
      <c r="RQW92" s="94"/>
      <c r="RQX92" s="94"/>
      <c r="RQY92" s="94"/>
      <c r="RQZ92" s="94"/>
      <c r="RRA92" s="94"/>
      <c r="RRB92" s="94"/>
      <c r="RRC92" s="94"/>
      <c r="RRD92" s="94"/>
      <c r="RRE92" s="94"/>
      <c r="RRF92" s="94"/>
      <c r="RRG92" s="94"/>
      <c r="RRH92" s="94"/>
      <c r="RRI92" s="94"/>
      <c r="RRJ92" s="94"/>
      <c r="RRK92" s="94"/>
      <c r="RRL92" s="94"/>
      <c r="RRM92" s="94"/>
      <c r="RRN92" s="94"/>
      <c r="RRO92" s="94"/>
      <c r="RRP92" s="94"/>
      <c r="RRQ92" s="94"/>
      <c r="RRR92" s="94"/>
      <c r="RRS92" s="94"/>
      <c r="RRT92" s="94"/>
      <c r="RRU92" s="94"/>
      <c r="RRV92" s="94"/>
      <c r="RRW92" s="94"/>
      <c r="RRX92" s="94"/>
      <c r="RRY92" s="94"/>
      <c r="RRZ92" s="94"/>
      <c r="RSA92" s="94"/>
      <c r="RSB92" s="94"/>
      <c r="RSC92" s="94"/>
      <c r="RSD92" s="94"/>
      <c r="RSE92" s="94"/>
      <c r="RSF92" s="94"/>
      <c r="RSG92" s="94"/>
      <c r="RSH92" s="94"/>
      <c r="RSI92" s="94"/>
      <c r="RSJ92" s="94"/>
      <c r="RSK92" s="94"/>
      <c r="RSL92" s="94"/>
      <c r="RSM92" s="94"/>
      <c r="RSN92" s="94"/>
      <c r="RSO92" s="94"/>
      <c r="RSP92" s="94"/>
      <c r="RSQ92" s="94"/>
      <c r="RSR92" s="94"/>
      <c r="RSS92" s="94"/>
      <c r="RST92" s="94"/>
      <c r="RSU92" s="94"/>
      <c r="RSV92" s="94"/>
      <c r="RSW92" s="94"/>
      <c r="RSX92" s="94"/>
      <c r="RSY92" s="94"/>
      <c r="RSZ92" s="94"/>
      <c r="RTA92" s="94"/>
      <c r="RTB92" s="94"/>
      <c r="RTC92" s="94"/>
      <c r="RTD92" s="94"/>
      <c r="RTE92" s="94"/>
      <c r="RTF92" s="94"/>
      <c r="RTG92" s="94"/>
      <c r="RTH92" s="94"/>
      <c r="RTI92" s="94"/>
      <c r="RTJ92" s="94"/>
      <c r="RTK92" s="94"/>
      <c r="RTL92" s="94"/>
      <c r="RTM92" s="94"/>
      <c r="RTN92" s="94"/>
      <c r="RTO92" s="94"/>
      <c r="RTP92" s="94"/>
      <c r="RTQ92" s="94"/>
      <c r="RTR92" s="94"/>
      <c r="RTS92" s="94"/>
      <c r="RTT92" s="94"/>
      <c r="RTU92" s="94"/>
      <c r="RTV92" s="94"/>
      <c r="RTW92" s="94"/>
      <c r="RTX92" s="94"/>
      <c r="RTY92" s="94"/>
      <c r="RTZ92" s="94"/>
      <c r="RUA92" s="94"/>
      <c r="RUB92" s="94"/>
      <c r="RUC92" s="94"/>
      <c r="RUD92" s="94"/>
      <c r="RUE92" s="94"/>
      <c r="RUF92" s="94"/>
      <c r="RUG92" s="94"/>
      <c r="RUH92" s="94"/>
      <c r="RUI92" s="94"/>
      <c r="RUJ92" s="94"/>
      <c r="RUK92" s="94"/>
      <c r="RUL92" s="94"/>
      <c r="RUM92" s="94"/>
      <c r="RUN92" s="94"/>
      <c r="RUO92" s="94"/>
      <c r="RUP92" s="94"/>
      <c r="RUQ92" s="94"/>
      <c r="RUR92" s="94"/>
      <c r="RUS92" s="94"/>
      <c r="RUT92" s="94"/>
      <c r="RUU92" s="94"/>
      <c r="RUV92" s="94"/>
      <c r="RUW92" s="94"/>
      <c r="RUX92" s="94"/>
      <c r="RUY92" s="94"/>
      <c r="RUZ92" s="94"/>
      <c r="RVA92" s="94"/>
      <c r="RVB92" s="94"/>
      <c r="RVC92" s="94"/>
      <c r="RVD92" s="94"/>
      <c r="RVE92" s="94"/>
      <c r="RVF92" s="94"/>
      <c r="RVG92" s="94"/>
      <c r="RVH92" s="94"/>
      <c r="RVI92" s="94"/>
      <c r="RVJ92" s="94"/>
      <c r="RVK92" s="94"/>
      <c r="RVL92" s="94"/>
      <c r="RVM92" s="94"/>
      <c r="RVN92" s="94"/>
      <c r="RVO92" s="94"/>
      <c r="RVP92" s="94"/>
      <c r="RVQ92" s="94"/>
      <c r="RVR92" s="94"/>
      <c r="RVS92" s="94"/>
      <c r="RVT92" s="94"/>
      <c r="RVU92" s="94"/>
      <c r="RVV92" s="94"/>
      <c r="RVW92" s="94"/>
      <c r="RVX92" s="94"/>
      <c r="RVY92" s="94"/>
      <c r="RVZ92" s="94"/>
      <c r="RWA92" s="94"/>
      <c r="RWB92" s="94"/>
      <c r="RWC92" s="94"/>
      <c r="RWD92" s="94"/>
      <c r="RWE92" s="94"/>
      <c r="RWF92" s="94"/>
      <c r="RWG92" s="94"/>
      <c r="RWH92" s="94"/>
      <c r="RWI92" s="94"/>
      <c r="RWJ92" s="94"/>
      <c r="RWK92" s="94"/>
      <c r="RWL92" s="94"/>
      <c r="RWM92" s="94"/>
      <c r="RWN92" s="94"/>
      <c r="RWO92" s="94"/>
      <c r="RWP92" s="94"/>
      <c r="RWQ92" s="94"/>
      <c r="RWR92" s="94"/>
      <c r="RWS92" s="94"/>
      <c r="RWT92" s="94"/>
      <c r="RWU92" s="94"/>
      <c r="RWV92" s="94"/>
      <c r="RWW92" s="94"/>
      <c r="RWX92" s="94"/>
      <c r="RWY92" s="94"/>
      <c r="RWZ92" s="94"/>
      <c r="RXA92" s="94"/>
      <c r="RXB92" s="94"/>
      <c r="RXC92" s="94"/>
      <c r="RXD92" s="94"/>
      <c r="RXE92" s="94"/>
      <c r="RXF92" s="94"/>
      <c r="RXG92" s="94"/>
      <c r="RXH92" s="94"/>
      <c r="RXI92" s="94"/>
      <c r="RXJ92" s="94"/>
      <c r="RXK92" s="94"/>
      <c r="RXL92" s="94"/>
      <c r="RXM92" s="94"/>
      <c r="RXN92" s="94"/>
      <c r="RXO92" s="94"/>
      <c r="RXP92" s="94"/>
      <c r="RXQ92" s="94"/>
      <c r="RXR92" s="94"/>
      <c r="RXS92" s="94"/>
      <c r="RXT92" s="94"/>
      <c r="RXU92" s="94"/>
      <c r="RXV92" s="94"/>
      <c r="RXW92" s="94"/>
      <c r="RXX92" s="94"/>
      <c r="RXY92" s="94"/>
      <c r="RXZ92" s="94"/>
      <c r="RYA92" s="94"/>
      <c r="RYB92" s="94"/>
      <c r="RYC92" s="94"/>
      <c r="RYD92" s="94"/>
      <c r="RYE92" s="94"/>
      <c r="RYF92" s="94"/>
      <c r="RYG92" s="94"/>
      <c r="RYH92" s="94"/>
      <c r="RYI92" s="94"/>
      <c r="RYJ92" s="94"/>
      <c r="RYK92" s="94"/>
      <c r="RYL92" s="94"/>
      <c r="RYM92" s="94"/>
      <c r="RYN92" s="94"/>
      <c r="RYO92" s="94"/>
      <c r="RYP92" s="94"/>
      <c r="RYQ92" s="94"/>
      <c r="RYR92" s="94"/>
      <c r="RYS92" s="94"/>
      <c r="RYT92" s="94"/>
      <c r="RYU92" s="94"/>
      <c r="RYV92" s="94"/>
      <c r="RYW92" s="94"/>
      <c r="RYX92" s="94"/>
      <c r="RYY92" s="94"/>
      <c r="RYZ92" s="94"/>
      <c r="RZA92" s="94"/>
      <c r="RZB92" s="94"/>
      <c r="RZC92" s="94"/>
      <c r="RZD92" s="94"/>
      <c r="RZE92" s="94"/>
      <c r="RZF92" s="94"/>
      <c r="RZG92" s="94"/>
      <c r="RZH92" s="94"/>
      <c r="RZI92" s="94"/>
      <c r="RZJ92" s="94"/>
      <c r="RZK92" s="94"/>
      <c r="RZL92" s="94"/>
      <c r="RZM92" s="94"/>
      <c r="RZN92" s="94"/>
      <c r="RZO92" s="94"/>
      <c r="RZP92" s="94"/>
      <c r="RZQ92" s="94"/>
      <c r="RZR92" s="94"/>
      <c r="RZS92" s="94"/>
      <c r="RZT92" s="94"/>
      <c r="RZU92" s="94"/>
      <c r="RZV92" s="94"/>
      <c r="RZW92" s="94"/>
      <c r="RZX92" s="94"/>
      <c r="RZY92" s="94"/>
      <c r="RZZ92" s="94"/>
      <c r="SAA92" s="94"/>
      <c r="SAB92" s="94"/>
      <c r="SAC92" s="94"/>
      <c r="SAD92" s="94"/>
      <c r="SAE92" s="94"/>
      <c r="SAF92" s="94"/>
      <c r="SAG92" s="94"/>
      <c r="SAH92" s="94"/>
      <c r="SAI92" s="94"/>
      <c r="SAJ92" s="94"/>
      <c r="SAK92" s="94"/>
      <c r="SAL92" s="94"/>
      <c r="SAM92" s="94"/>
      <c r="SAN92" s="94"/>
      <c r="SAO92" s="94"/>
      <c r="SAP92" s="94"/>
      <c r="SAQ92" s="94"/>
      <c r="SAR92" s="94"/>
      <c r="SAS92" s="94"/>
      <c r="SAT92" s="94"/>
      <c r="SAU92" s="94"/>
      <c r="SAV92" s="94"/>
      <c r="SAW92" s="94"/>
      <c r="SAX92" s="94"/>
      <c r="SAY92" s="94"/>
      <c r="SAZ92" s="94"/>
      <c r="SBA92" s="94"/>
      <c r="SBB92" s="94"/>
      <c r="SBC92" s="94"/>
      <c r="SBD92" s="94"/>
      <c r="SBE92" s="94"/>
      <c r="SBF92" s="94"/>
      <c r="SBG92" s="94"/>
      <c r="SBH92" s="94"/>
      <c r="SBI92" s="94"/>
      <c r="SBJ92" s="94"/>
      <c r="SBK92" s="94"/>
      <c r="SBL92" s="94"/>
      <c r="SBM92" s="94"/>
      <c r="SBN92" s="94"/>
      <c r="SBO92" s="94"/>
      <c r="SBP92" s="94"/>
      <c r="SBQ92" s="94"/>
      <c r="SBR92" s="94"/>
      <c r="SBS92" s="94"/>
      <c r="SBT92" s="94"/>
      <c r="SBU92" s="94"/>
      <c r="SBV92" s="94"/>
      <c r="SBW92" s="94"/>
      <c r="SBX92" s="94"/>
      <c r="SBY92" s="94"/>
      <c r="SBZ92" s="94"/>
      <c r="SCA92" s="94"/>
      <c r="SCB92" s="94"/>
      <c r="SCC92" s="94"/>
      <c r="SCD92" s="94"/>
      <c r="SCE92" s="94"/>
      <c r="SCF92" s="94"/>
      <c r="SCG92" s="94"/>
      <c r="SCH92" s="94"/>
      <c r="SCI92" s="94"/>
      <c r="SCJ92" s="94"/>
      <c r="SCK92" s="94"/>
      <c r="SCL92" s="94"/>
      <c r="SCM92" s="94"/>
      <c r="SCN92" s="94"/>
      <c r="SCO92" s="94"/>
      <c r="SCP92" s="94"/>
      <c r="SCQ92" s="94"/>
      <c r="SCR92" s="94"/>
      <c r="SCS92" s="94"/>
      <c r="SCT92" s="94"/>
      <c r="SCU92" s="94"/>
      <c r="SCV92" s="94"/>
      <c r="SCW92" s="94"/>
      <c r="SCX92" s="94"/>
      <c r="SCY92" s="94"/>
      <c r="SCZ92" s="94"/>
      <c r="SDA92" s="94"/>
      <c r="SDB92" s="94"/>
      <c r="SDC92" s="94"/>
      <c r="SDD92" s="94"/>
      <c r="SDE92" s="94"/>
      <c r="SDF92" s="94"/>
      <c r="SDG92" s="94"/>
      <c r="SDH92" s="94"/>
      <c r="SDI92" s="94"/>
      <c r="SDJ92" s="94"/>
      <c r="SDK92" s="94"/>
      <c r="SDL92" s="94"/>
      <c r="SDM92" s="94"/>
      <c r="SDN92" s="94"/>
      <c r="SDO92" s="94"/>
      <c r="SDP92" s="94"/>
      <c r="SDQ92" s="94"/>
      <c r="SDR92" s="94"/>
      <c r="SDS92" s="94"/>
      <c r="SDT92" s="94"/>
      <c r="SDU92" s="94"/>
      <c r="SDV92" s="94"/>
      <c r="SDW92" s="94"/>
      <c r="SDX92" s="94"/>
      <c r="SDY92" s="94"/>
      <c r="SDZ92" s="94"/>
      <c r="SEA92" s="94"/>
      <c r="SEB92" s="94"/>
      <c r="SEC92" s="94"/>
      <c r="SED92" s="94"/>
      <c r="SEE92" s="94"/>
      <c r="SEF92" s="94"/>
      <c r="SEG92" s="94"/>
      <c r="SEH92" s="94"/>
      <c r="SEI92" s="94"/>
      <c r="SEJ92" s="94"/>
      <c r="SEK92" s="94"/>
      <c r="SEL92" s="94"/>
      <c r="SEM92" s="94"/>
      <c r="SEN92" s="94"/>
      <c r="SEO92" s="94"/>
      <c r="SEP92" s="94"/>
      <c r="SEQ92" s="94"/>
      <c r="SER92" s="94"/>
      <c r="SES92" s="94"/>
      <c r="SET92" s="94"/>
      <c r="SEU92" s="94"/>
      <c r="SEV92" s="94"/>
      <c r="SEW92" s="94"/>
      <c r="SEX92" s="94"/>
      <c r="SEY92" s="94"/>
      <c r="SEZ92" s="94"/>
      <c r="SFA92" s="94"/>
      <c r="SFB92" s="94"/>
      <c r="SFC92" s="94"/>
      <c r="SFD92" s="94"/>
      <c r="SFE92" s="94"/>
      <c r="SFF92" s="94"/>
      <c r="SFG92" s="94"/>
      <c r="SFH92" s="94"/>
      <c r="SFI92" s="94"/>
      <c r="SFJ92" s="94"/>
      <c r="SFK92" s="94"/>
      <c r="SFL92" s="94"/>
      <c r="SFM92" s="94"/>
      <c r="SFN92" s="94"/>
      <c r="SFO92" s="94"/>
      <c r="SFP92" s="94"/>
      <c r="SFQ92" s="94"/>
      <c r="SFR92" s="94"/>
      <c r="SFS92" s="94"/>
      <c r="SFT92" s="94"/>
      <c r="SFU92" s="94"/>
      <c r="SFV92" s="94"/>
      <c r="SFW92" s="94"/>
      <c r="SFX92" s="94"/>
      <c r="SFY92" s="94"/>
      <c r="SFZ92" s="94"/>
      <c r="SGA92" s="94"/>
      <c r="SGB92" s="94"/>
      <c r="SGC92" s="94"/>
      <c r="SGD92" s="94"/>
      <c r="SGE92" s="94"/>
      <c r="SGF92" s="94"/>
      <c r="SGG92" s="94"/>
      <c r="SGH92" s="94"/>
      <c r="SGI92" s="94"/>
      <c r="SGJ92" s="94"/>
      <c r="SGK92" s="94"/>
      <c r="SGL92" s="94"/>
      <c r="SGM92" s="94"/>
      <c r="SGN92" s="94"/>
      <c r="SGO92" s="94"/>
      <c r="SGP92" s="94"/>
      <c r="SGQ92" s="94"/>
      <c r="SGR92" s="94"/>
      <c r="SGS92" s="94"/>
      <c r="SGT92" s="94"/>
      <c r="SGU92" s="94"/>
      <c r="SGV92" s="94"/>
      <c r="SGW92" s="94"/>
      <c r="SGX92" s="94"/>
      <c r="SGY92" s="94"/>
      <c r="SGZ92" s="94"/>
      <c r="SHA92" s="94"/>
      <c r="SHB92" s="94"/>
      <c r="SHC92" s="94"/>
      <c r="SHD92" s="94"/>
      <c r="SHE92" s="94"/>
      <c r="SHF92" s="94"/>
      <c r="SHG92" s="94"/>
      <c r="SHH92" s="94"/>
      <c r="SHI92" s="94"/>
      <c r="SHJ92" s="94"/>
      <c r="SHK92" s="94"/>
      <c r="SHL92" s="94"/>
      <c r="SHM92" s="94"/>
      <c r="SHN92" s="94"/>
      <c r="SHO92" s="94"/>
      <c r="SHP92" s="94"/>
      <c r="SHQ92" s="94"/>
      <c r="SHR92" s="94"/>
      <c r="SHS92" s="94"/>
      <c r="SHT92" s="94"/>
      <c r="SHU92" s="94"/>
      <c r="SHV92" s="94"/>
      <c r="SHW92" s="94"/>
      <c r="SHX92" s="94"/>
      <c r="SHY92" s="94"/>
      <c r="SHZ92" s="94"/>
      <c r="SIA92" s="94"/>
      <c r="SIB92" s="94"/>
      <c r="SIC92" s="94"/>
      <c r="SID92" s="94"/>
      <c r="SIE92" s="94"/>
      <c r="SIF92" s="94"/>
      <c r="SIG92" s="94"/>
      <c r="SIH92" s="94"/>
      <c r="SII92" s="94"/>
      <c r="SIJ92" s="94"/>
      <c r="SIK92" s="94"/>
      <c r="SIL92" s="94"/>
      <c r="SIM92" s="94"/>
      <c r="SIN92" s="94"/>
      <c r="SIO92" s="94"/>
      <c r="SIP92" s="94"/>
      <c r="SIQ92" s="94"/>
      <c r="SIR92" s="94"/>
      <c r="SIS92" s="94"/>
      <c r="SIT92" s="94"/>
      <c r="SIU92" s="94"/>
      <c r="SIV92" s="94"/>
      <c r="SIW92" s="94"/>
      <c r="SIX92" s="94"/>
      <c r="SIY92" s="94"/>
      <c r="SIZ92" s="94"/>
      <c r="SJA92" s="94"/>
      <c r="SJB92" s="94"/>
      <c r="SJC92" s="94"/>
      <c r="SJD92" s="94"/>
      <c r="SJE92" s="94"/>
      <c r="SJF92" s="94"/>
      <c r="SJG92" s="94"/>
      <c r="SJH92" s="94"/>
      <c r="SJI92" s="94"/>
      <c r="SJJ92" s="94"/>
      <c r="SJK92" s="94"/>
      <c r="SJL92" s="94"/>
      <c r="SJM92" s="94"/>
      <c r="SJN92" s="94"/>
      <c r="SJO92" s="94"/>
      <c r="SJP92" s="94"/>
      <c r="SJQ92" s="94"/>
      <c r="SJR92" s="94"/>
      <c r="SJS92" s="94"/>
      <c r="SJT92" s="94"/>
      <c r="SJU92" s="94"/>
      <c r="SJV92" s="94"/>
      <c r="SJW92" s="94"/>
      <c r="SJX92" s="94"/>
      <c r="SJY92" s="94"/>
      <c r="SJZ92" s="94"/>
      <c r="SKA92" s="94"/>
      <c r="SKB92" s="94"/>
      <c r="SKC92" s="94"/>
      <c r="SKD92" s="94"/>
      <c r="SKE92" s="94"/>
      <c r="SKF92" s="94"/>
      <c r="SKG92" s="94"/>
      <c r="SKH92" s="94"/>
      <c r="SKI92" s="94"/>
      <c r="SKJ92" s="94"/>
      <c r="SKK92" s="94"/>
      <c r="SKL92" s="94"/>
      <c r="SKM92" s="94"/>
      <c r="SKN92" s="94"/>
      <c r="SKO92" s="94"/>
      <c r="SKP92" s="94"/>
      <c r="SKQ92" s="94"/>
      <c r="SKR92" s="94"/>
      <c r="SKS92" s="94"/>
      <c r="SKT92" s="94"/>
      <c r="SKU92" s="94"/>
      <c r="SKV92" s="94"/>
      <c r="SKW92" s="94"/>
      <c r="SKX92" s="94"/>
      <c r="SKY92" s="94"/>
      <c r="SKZ92" s="94"/>
      <c r="SLA92" s="94"/>
      <c r="SLB92" s="94"/>
      <c r="SLC92" s="94"/>
      <c r="SLD92" s="94"/>
      <c r="SLE92" s="94"/>
      <c r="SLF92" s="94"/>
      <c r="SLG92" s="94"/>
      <c r="SLH92" s="94"/>
      <c r="SLI92" s="94"/>
      <c r="SLJ92" s="94"/>
      <c r="SLK92" s="94"/>
      <c r="SLL92" s="94"/>
      <c r="SLM92" s="94"/>
      <c r="SLN92" s="94"/>
      <c r="SLO92" s="94"/>
      <c r="SLP92" s="94"/>
      <c r="SLQ92" s="94"/>
      <c r="SLR92" s="94"/>
      <c r="SLS92" s="94"/>
      <c r="SLT92" s="94"/>
      <c r="SLU92" s="94"/>
      <c r="SLV92" s="94"/>
      <c r="SLW92" s="94"/>
      <c r="SLX92" s="94"/>
      <c r="SLY92" s="94"/>
      <c r="SLZ92" s="94"/>
      <c r="SMA92" s="94"/>
      <c r="SMB92" s="94"/>
      <c r="SMC92" s="94"/>
      <c r="SMD92" s="94"/>
      <c r="SME92" s="94"/>
      <c r="SMF92" s="94"/>
      <c r="SMG92" s="94"/>
      <c r="SMH92" s="94"/>
      <c r="SMI92" s="94"/>
      <c r="SMJ92" s="94"/>
      <c r="SMK92" s="94"/>
      <c r="SML92" s="94"/>
      <c r="SMM92" s="94"/>
      <c r="SMN92" s="94"/>
      <c r="SMO92" s="94"/>
      <c r="SMP92" s="94"/>
      <c r="SMQ92" s="94"/>
      <c r="SMR92" s="94"/>
      <c r="SMS92" s="94"/>
      <c r="SMT92" s="94"/>
      <c r="SMU92" s="94"/>
      <c r="SMV92" s="94"/>
      <c r="SMW92" s="94"/>
      <c r="SMX92" s="94"/>
      <c r="SMY92" s="94"/>
      <c r="SMZ92" s="94"/>
      <c r="SNA92" s="94"/>
      <c r="SNB92" s="94"/>
      <c r="SNC92" s="94"/>
      <c r="SND92" s="94"/>
      <c r="SNE92" s="94"/>
      <c r="SNF92" s="94"/>
      <c r="SNG92" s="94"/>
      <c r="SNH92" s="94"/>
      <c r="SNI92" s="94"/>
      <c r="SNJ92" s="94"/>
      <c r="SNK92" s="94"/>
      <c r="SNL92" s="94"/>
      <c r="SNM92" s="94"/>
      <c r="SNN92" s="94"/>
      <c r="SNO92" s="94"/>
      <c r="SNP92" s="94"/>
      <c r="SNQ92" s="94"/>
      <c r="SNR92" s="94"/>
      <c r="SNS92" s="94"/>
      <c r="SNT92" s="94"/>
      <c r="SNU92" s="94"/>
      <c r="SNV92" s="94"/>
      <c r="SNW92" s="94"/>
      <c r="SNX92" s="94"/>
      <c r="SNY92" s="94"/>
      <c r="SNZ92" s="94"/>
      <c r="SOA92" s="94"/>
      <c r="SOB92" s="94"/>
      <c r="SOC92" s="94"/>
      <c r="SOD92" s="94"/>
      <c r="SOE92" s="94"/>
      <c r="SOF92" s="94"/>
      <c r="SOG92" s="94"/>
      <c r="SOH92" s="94"/>
      <c r="SOI92" s="94"/>
      <c r="SOJ92" s="94"/>
      <c r="SOK92" s="94"/>
      <c r="SOL92" s="94"/>
      <c r="SOM92" s="94"/>
      <c r="SON92" s="94"/>
      <c r="SOO92" s="94"/>
      <c r="SOP92" s="94"/>
      <c r="SOQ92" s="94"/>
      <c r="SOR92" s="94"/>
      <c r="SOS92" s="94"/>
      <c r="SOT92" s="94"/>
      <c r="SOU92" s="94"/>
      <c r="SOV92" s="94"/>
      <c r="SOW92" s="94"/>
      <c r="SOX92" s="94"/>
      <c r="SOY92" s="94"/>
      <c r="SOZ92" s="94"/>
      <c r="SPA92" s="94"/>
      <c r="SPB92" s="94"/>
      <c r="SPC92" s="94"/>
      <c r="SPD92" s="94"/>
      <c r="SPE92" s="94"/>
      <c r="SPF92" s="94"/>
      <c r="SPG92" s="94"/>
      <c r="SPH92" s="94"/>
      <c r="SPI92" s="94"/>
      <c r="SPJ92" s="94"/>
      <c r="SPK92" s="94"/>
      <c r="SPL92" s="94"/>
      <c r="SPM92" s="94"/>
      <c r="SPN92" s="94"/>
      <c r="SPO92" s="94"/>
      <c r="SPP92" s="94"/>
      <c r="SPQ92" s="94"/>
      <c r="SPR92" s="94"/>
      <c r="SPS92" s="94"/>
      <c r="SPT92" s="94"/>
      <c r="SPU92" s="94"/>
      <c r="SPV92" s="94"/>
      <c r="SPW92" s="94"/>
      <c r="SPX92" s="94"/>
      <c r="SPY92" s="94"/>
      <c r="SPZ92" s="94"/>
      <c r="SQA92" s="94"/>
      <c r="SQB92" s="94"/>
      <c r="SQC92" s="94"/>
      <c r="SQD92" s="94"/>
      <c r="SQE92" s="94"/>
      <c r="SQF92" s="94"/>
      <c r="SQG92" s="94"/>
      <c r="SQH92" s="94"/>
      <c r="SQI92" s="94"/>
      <c r="SQJ92" s="94"/>
      <c r="SQK92" s="94"/>
      <c r="SQL92" s="94"/>
      <c r="SQM92" s="94"/>
      <c r="SQN92" s="94"/>
      <c r="SQO92" s="94"/>
      <c r="SQP92" s="94"/>
      <c r="SQQ92" s="94"/>
      <c r="SQR92" s="94"/>
      <c r="SQS92" s="94"/>
      <c r="SQT92" s="94"/>
      <c r="SQU92" s="94"/>
      <c r="SQV92" s="94"/>
      <c r="SQW92" s="94"/>
      <c r="SQX92" s="94"/>
      <c r="SQY92" s="94"/>
      <c r="SQZ92" s="94"/>
      <c r="SRA92" s="94"/>
      <c r="SRB92" s="94"/>
      <c r="SRC92" s="94"/>
      <c r="SRD92" s="94"/>
      <c r="SRE92" s="94"/>
      <c r="SRF92" s="94"/>
      <c r="SRG92" s="94"/>
      <c r="SRH92" s="94"/>
      <c r="SRI92" s="94"/>
      <c r="SRJ92" s="94"/>
      <c r="SRK92" s="94"/>
      <c r="SRL92" s="94"/>
      <c r="SRM92" s="94"/>
      <c r="SRN92" s="94"/>
      <c r="SRO92" s="94"/>
      <c r="SRP92" s="94"/>
      <c r="SRQ92" s="94"/>
      <c r="SRR92" s="94"/>
      <c r="SRS92" s="94"/>
      <c r="SRT92" s="94"/>
      <c r="SRU92" s="94"/>
      <c r="SRV92" s="94"/>
      <c r="SRW92" s="94"/>
      <c r="SRX92" s="94"/>
      <c r="SRY92" s="94"/>
      <c r="SRZ92" s="94"/>
      <c r="SSA92" s="94"/>
      <c r="SSB92" s="94"/>
      <c r="SSC92" s="94"/>
      <c r="SSD92" s="94"/>
      <c r="SSE92" s="94"/>
      <c r="SSF92" s="94"/>
      <c r="SSG92" s="94"/>
      <c r="SSH92" s="94"/>
      <c r="SSI92" s="94"/>
      <c r="SSJ92" s="94"/>
      <c r="SSK92" s="94"/>
      <c r="SSL92" s="94"/>
      <c r="SSM92" s="94"/>
      <c r="SSN92" s="94"/>
      <c r="SSO92" s="94"/>
      <c r="SSP92" s="94"/>
      <c r="SSQ92" s="94"/>
      <c r="SSR92" s="94"/>
      <c r="SSS92" s="94"/>
      <c r="SST92" s="94"/>
      <c r="SSU92" s="94"/>
      <c r="SSV92" s="94"/>
      <c r="SSW92" s="94"/>
      <c r="SSX92" s="94"/>
      <c r="SSY92" s="94"/>
      <c r="SSZ92" s="94"/>
      <c r="STA92" s="94"/>
      <c r="STB92" s="94"/>
      <c r="STC92" s="94"/>
      <c r="STD92" s="94"/>
      <c r="STE92" s="94"/>
      <c r="STF92" s="94"/>
      <c r="STG92" s="94"/>
      <c r="STH92" s="94"/>
      <c r="STI92" s="94"/>
      <c r="STJ92" s="94"/>
      <c r="STK92" s="94"/>
      <c r="STL92" s="94"/>
      <c r="STM92" s="94"/>
      <c r="STN92" s="94"/>
      <c r="STO92" s="94"/>
      <c r="STP92" s="94"/>
      <c r="STQ92" s="94"/>
      <c r="STR92" s="94"/>
      <c r="STS92" s="94"/>
      <c r="STT92" s="94"/>
      <c r="STU92" s="94"/>
      <c r="STV92" s="94"/>
      <c r="STW92" s="94"/>
      <c r="STX92" s="94"/>
      <c r="STY92" s="94"/>
      <c r="STZ92" s="94"/>
      <c r="SUA92" s="94"/>
      <c r="SUB92" s="94"/>
      <c r="SUC92" s="94"/>
      <c r="SUD92" s="94"/>
      <c r="SUE92" s="94"/>
      <c r="SUF92" s="94"/>
      <c r="SUG92" s="94"/>
      <c r="SUH92" s="94"/>
      <c r="SUI92" s="94"/>
      <c r="SUJ92" s="94"/>
      <c r="SUK92" s="94"/>
      <c r="SUL92" s="94"/>
      <c r="SUM92" s="94"/>
      <c r="SUN92" s="94"/>
      <c r="SUO92" s="94"/>
      <c r="SUP92" s="94"/>
      <c r="SUQ92" s="94"/>
      <c r="SUR92" s="94"/>
      <c r="SUS92" s="94"/>
      <c r="SUT92" s="94"/>
      <c r="SUU92" s="94"/>
      <c r="SUV92" s="94"/>
      <c r="SUW92" s="94"/>
      <c r="SUX92" s="94"/>
      <c r="SUY92" s="94"/>
      <c r="SUZ92" s="94"/>
      <c r="SVA92" s="94"/>
      <c r="SVB92" s="94"/>
      <c r="SVC92" s="94"/>
      <c r="SVD92" s="94"/>
      <c r="SVE92" s="94"/>
      <c r="SVF92" s="94"/>
      <c r="SVG92" s="94"/>
      <c r="SVH92" s="94"/>
      <c r="SVI92" s="94"/>
      <c r="SVJ92" s="94"/>
      <c r="SVK92" s="94"/>
      <c r="SVL92" s="94"/>
      <c r="SVM92" s="94"/>
      <c r="SVN92" s="94"/>
      <c r="SVO92" s="94"/>
      <c r="SVP92" s="94"/>
      <c r="SVQ92" s="94"/>
      <c r="SVR92" s="94"/>
      <c r="SVS92" s="94"/>
      <c r="SVT92" s="94"/>
      <c r="SVU92" s="94"/>
      <c r="SVV92" s="94"/>
      <c r="SVW92" s="94"/>
      <c r="SVX92" s="94"/>
      <c r="SVY92" s="94"/>
      <c r="SVZ92" s="94"/>
      <c r="SWA92" s="94"/>
      <c r="SWB92" s="94"/>
      <c r="SWC92" s="94"/>
      <c r="SWD92" s="94"/>
      <c r="SWE92" s="94"/>
      <c r="SWF92" s="94"/>
      <c r="SWG92" s="94"/>
      <c r="SWH92" s="94"/>
      <c r="SWI92" s="94"/>
      <c r="SWJ92" s="94"/>
      <c r="SWK92" s="94"/>
      <c r="SWL92" s="94"/>
      <c r="SWM92" s="94"/>
      <c r="SWN92" s="94"/>
      <c r="SWO92" s="94"/>
      <c r="SWP92" s="94"/>
      <c r="SWQ92" s="94"/>
      <c r="SWR92" s="94"/>
      <c r="SWS92" s="94"/>
      <c r="SWT92" s="94"/>
      <c r="SWU92" s="94"/>
      <c r="SWV92" s="94"/>
      <c r="SWW92" s="94"/>
      <c r="SWX92" s="94"/>
      <c r="SWY92" s="94"/>
      <c r="SWZ92" s="94"/>
      <c r="SXA92" s="94"/>
      <c r="SXB92" s="94"/>
      <c r="SXC92" s="94"/>
      <c r="SXD92" s="94"/>
      <c r="SXE92" s="94"/>
      <c r="SXF92" s="94"/>
      <c r="SXG92" s="94"/>
      <c r="SXH92" s="94"/>
      <c r="SXI92" s="94"/>
      <c r="SXJ92" s="94"/>
      <c r="SXK92" s="94"/>
      <c r="SXL92" s="94"/>
      <c r="SXM92" s="94"/>
      <c r="SXN92" s="94"/>
      <c r="SXO92" s="94"/>
      <c r="SXP92" s="94"/>
      <c r="SXQ92" s="94"/>
      <c r="SXR92" s="94"/>
      <c r="SXS92" s="94"/>
      <c r="SXT92" s="94"/>
      <c r="SXU92" s="94"/>
      <c r="SXV92" s="94"/>
      <c r="SXW92" s="94"/>
      <c r="SXX92" s="94"/>
      <c r="SXY92" s="94"/>
      <c r="SXZ92" s="94"/>
      <c r="SYA92" s="94"/>
      <c r="SYB92" s="94"/>
      <c r="SYC92" s="94"/>
      <c r="SYD92" s="94"/>
      <c r="SYE92" s="94"/>
      <c r="SYF92" s="94"/>
      <c r="SYG92" s="94"/>
      <c r="SYH92" s="94"/>
      <c r="SYI92" s="94"/>
      <c r="SYJ92" s="94"/>
      <c r="SYK92" s="94"/>
      <c r="SYL92" s="94"/>
      <c r="SYM92" s="94"/>
      <c r="SYN92" s="94"/>
      <c r="SYO92" s="94"/>
      <c r="SYP92" s="94"/>
      <c r="SYQ92" s="94"/>
      <c r="SYR92" s="94"/>
      <c r="SYS92" s="94"/>
      <c r="SYT92" s="94"/>
      <c r="SYU92" s="94"/>
      <c r="SYV92" s="94"/>
      <c r="SYW92" s="94"/>
      <c r="SYX92" s="94"/>
      <c r="SYY92" s="94"/>
      <c r="SYZ92" s="94"/>
      <c r="SZA92" s="94"/>
      <c r="SZB92" s="94"/>
      <c r="SZC92" s="94"/>
      <c r="SZD92" s="94"/>
      <c r="SZE92" s="94"/>
      <c r="SZF92" s="94"/>
      <c r="SZG92" s="94"/>
      <c r="SZH92" s="94"/>
      <c r="SZI92" s="94"/>
      <c r="SZJ92" s="94"/>
      <c r="SZK92" s="94"/>
      <c r="SZL92" s="94"/>
      <c r="SZM92" s="94"/>
      <c r="SZN92" s="94"/>
      <c r="SZO92" s="94"/>
      <c r="SZP92" s="94"/>
      <c r="SZQ92" s="94"/>
      <c r="SZR92" s="94"/>
      <c r="SZS92" s="94"/>
      <c r="SZT92" s="94"/>
      <c r="SZU92" s="94"/>
      <c r="SZV92" s="94"/>
      <c r="SZW92" s="94"/>
      <c r="SZX92" s="94"/>
      <c r="SZY92" s="94"/>
      <c r="SZZ92" s="94"/>
      <c r="TAA92" s="94"/>
      <c r="TAB92" s="94"/>
      <c r="TAC92" s="94"/>
      <c r="TAD92" s="94"/>
      <c r="TAE92" s="94"/>
      <c r="TAF92" s="94"/>
      <c r="TAG92" s="94"/>
      <c r="TAH92" s="94"/>
      <c r="TAI92" s="94"/>
      <c r="TAJ92" s="94"/>
      <c r="TAK92" s="94"/>
      <c r="TAL92" s="94"/>
      <c r="TAM92" s="94"/>
      <c r="TAN92" s="94"/>
      <c r="TAO92" s="94"/>
      <c r="TAP92" s="94"/>
      <c r="TAQ92" s="94"/>
      <c r="TAR92" s="94"/>
      <c r="TAS92" s="94"/>
      <c r="TAT92" s="94"/>
      <c r="TAU92" s="94"/>
      <c r="TAV92" s="94"/>
      <c r="TAW92" s="94"/>
      <c r="TAX92" s="94"/>
      <c r="TAY92" s="94"/>
      <c r="TAZ92" s="94"/>
      <c r="TBA92" s="94"/>
      <c r="TBB92" s="94"/>
      <c r="TBC92" s="94"/>
      <c r="TBD92" s="94"/>
      <c r="TBE92" s="94"/>
      <c r="TBF92" s="94"/>
      <c r="TBG92" s="94"/>
      <c r="TBH92" s="94"/>
      <c r="TBI92" s="94"/>
      <c r="TBJ92" s="94"/>
      <c r="TBK92" s="94"/>
      <c r="TBL92" s="94"/>
      <c r="TBM92" s="94"/>
      <c r="TBN92" s="94"/>
      <c r="TBO92" s="94"/>
      <c r="TBP92" s="94"/>
      <c r="TBQ92" s="94"/>
      <c r="TBR92" s="94"/>
      <c r="TBS92" s="94"/>
      <c r="TBT92" s="94"/>
      <c r="TBU92" s="94"/>
      <c r="TBV92" s="94"/>
      <c r="TBW92" s="94"/>
      <c r="TBX92" s="94"/>
      <c r="TBY92" s="94"/>
      <c r="TBZ92" s="94"/>
      <c r="TCA92" s="94"/>
      <c r="TCB92" s="94"/>
      <c r="TCC92" s="94"/>
      <c r="TCD92" s="94"/>
      <c r="TCE92" s="94"/>
      <c r="TCF92" s="94"/>
      <c r="TCG92" s="94"/>
      <c r="TCH92" s="94"/>
      <c r="TCI92" s="94"/>
      <c r="TCJ92" s="94"/>
      <c r="TCK92" s="94"/>
      <c r="TCL92" s="94"/>
      <c r="TCM92" s="94"/>
      <c r="TCN92" s="94"/>
      <c r="TCO92" s="94"/>
      <c r="TCP92" s="94"/>
      <c r="TCQ92" s="94"/>
      <c r="TCR92" s="94"/>
      <c r="TCS92" s="94"/>
      <c r="TCT92" s="94"/>
      <c r="TCU92" s="94"/>
      <c r="TCV92" s="94"/>
      <c r="TCW92" s="94"/>
      <c r="TCX92" s="94"/>
      <c r="TCY92" s="94"/>
      <c r="TCZ92" s="94"/>
      <c r="TDA92" s="94"/>
      <c r="TDB92" s="94"/>
      <c r="TDC92" s="94"/>
      <c r="TDD92" s="94"/>
      <c r="TDE92" s="94"/>
      <c r="TDF92" s="94"/>
      <c r="TDG92" s="94"/>
      <c r="TDH92" s="94"/>
      <c r="TDI92" s="94"/>
      <c r="TDJ92" s="94"/>
      <c r="TDK92" s="94"/>
      <c r="TDL92" s="94"/>
      <c r="TDM92" s="94"/>
      <c r="TDN92" s="94"/>
      <c r="TDO92" s="94"/>
      <c r="TDP92" s="94"/>
      <c r="TDQ92" s="94"/>
      <c r="TDR92" s="94"/>
      <c r="TDS92" s="94"/>
      <c r="TDT92" s="94"/>
      <c r="TDU92" s="94"/>
      <c r="TDV92" s="94"/>
      <c r="TDW92" s="94"/>
      <c r="TDX92" s="94"/>
      <c r="TDY92" s="94"/>
      <c r="TDZ92" s="94"/>
      <c r="TEA92" s="94"/>
      <c r="TEB92" s="94"/>
      <c r="TEC92" s="94"/>
      <c r="TED92" s="94"/>
      <c r="TEE92" s="94"/>
      <c r="TEF92" s="94"/>
      <c r="TEG92" s="94"/>
      <c r="TEH92" s="94"/>
      <c r="TEI92" s="94"/>
      <c r="TEJ92" s="94"/>
      <c r="TEK92" s="94"/>
      <c r="TEL92" s="94"/>
      <c r="TEM92" s="94"/>
      <c r="TEN92" s="94"/>
      <c r="TEO92" s="94"/>
      <c r="TEP92" s="94"/>
      <c r="TEQ92" s="94"/>
      <c r="TER92" s="94"/>
      <c r="TES92" s="94"/>
      <c r="TET92" s="94"/>
      <c r="TEU92" s="94"/>
      <c r="TEV92" s="94"/>
      <c r="TEW92" s="94"/>
      <c r="TEX92" s="94"/>
      <c r="TEY92" s="94"/>
      <c r="TEZ92" s="94"/>
      <c r="TFA92" s="94"/>
      <c r="TFB92" s="94"/>
      <c r="TFC92" s="94"/>
      <c r="TFD92" s="94"/>
      <c r="TFE92" s="94"/>
      <c r="TFF92" s="94"/>
      <c r="TFG92" s="94"/>
      <c r="TFH92" s="94"/>
      <c r="TFI92" s="94"/>
      <c r="TFJ92" s="94"/>
      <c r="TFK92" s="94"/>
      <c r="TFL92" s="94"/>
      <c r="TFM92" s="94"/>
      <c r="TFN92" s="94"/>
      <c r="TFO92" s="94"/>
      <c r="TFP92" s="94"/>
      <c r="TFQ92" s="94"/>
      <c r="TFR92" s="94"/>
      <c r="TFS92" s="94"/>
      <c r="TFT92" s="94"/>
      <c r="TFU92" s="94"/>
      <c r="TFV92" s="94"/>
      <c r="TFW92" s="94"/>
      <c r="TFX92" s="94"/>
      <c r="TFY92" s="94"/>
      <c r="TFZ92" s="94"/>
      <c r="TGA92" s="94"/>
      <c r="TGB92" s="94"/>
      <c r="TGC92" s="94"/>
      <c r="TGD92" s="94"/>
      <c r="TGE92" s="94"/>
      <c r="TGF92" s="94"/>
      <c r="TGG92" s="94"/>
      <c r="TGH92" s="94"/>
      <c r="TGI92" s="94"/>
      <c r="TGJ92" s="94"/>
      <c r="TGK92" s="94"/>
      <c r="TGL92" s="94"/>
      <c r="TGM92" s="94"/>
      <c r="TGN92" s="94"/>
      <c r="TGO92" s="94"/>
      <c r="TGP92" s="94"/>
      <c r="TGQ92" s="94"/>
      <c r="TGR92" s="94"/>
      <c r="TGS92" s="94"/>
      <c r="TGT92" s="94"/>
      <c r="TGU92" s="94"/>
      <c r="TGV92" s="94"/>
      <c r="TGW92" s="94"/>
      <c r="TGX92" s="94"/>
      <c r="TGY92" s="94"/>
      <c r="TGZ92" s="94"/>
      <c r="THA92" s="94"/>
      <c r="THB92" s="94"/>
      <c r="THC92" s="94"/>
      <c r="THD92" s="94"/>
      <c r="THE92" s="94"/>
      <c r="THF92" s="94"/>
      <c r="THG92" s="94"/>
      <c r="THH92" s="94"/>
      <c r="THI92" s="94"/>
      <c r="THJ92" s="94"/>
      <c r="THK92" s="94"/>
      <c r="THL92" s="94"/>
      <c r="THM92" s="94"/>
      <c r="THN92" s="94"/>
      <c r="THO92" s="94"/>
      <c r="THP92" s="94"/>
      <c r="THQ92" s="94"/>
      <c r="THR92" s="94"/>
      <c r="THS92" s="94"/>
      <c r="THT92" s="94"/>
      <c r="THU92" s="94"/>
      <c r="THV92" s="94"/>
      <c r="THW92" s="94"/>
      <c r="THX92" s="94"/>
      <c r="THY92" s="94"/>
      <c r="THZ92" s="94"/>
      <c r="TIA92" s="94"/>
      <c r="TIB92" s="94"/>
      <c r="TIC92" s="94"/>
      <c r="TID92" s="94"/>
      <c r="TIE92" s="94"/>
      <c r="TIF92" s="94"/>
      <c r="TIG92" s="94"/>
      <c r="TIH92" s="94"/>
      <c r="TII92" s="94"/>
      <c r="TIJ92" s="94"/>
      <c r="TIK92" s="94"/>
      <c r="TIL92" s="94"/>
      <c r="TIM92" s="94"/>
      <c r="TIN92" s="94"/>
      <c r="TIO92" s="94"/>
      <c r="TIP92" s="94"/>
      <c r="TIQ92" s="94"/>
      <c r="TIR92" s="94"/>
      <c r="TIS92" s="94"/>
      <c r="TIT92" s="94"/>
      <c r="TIU92" s="94"/>
      <c r="TIV92" s="94"/>
      <c r="TIW92" s="94"/>
      <c r="TIX92" s="94"/>
      <c r="TIY92" s="94"/>
      <c r="TIZ92" s="94"/>
      <c r="TJA92" s="94"/>
      <c r="TJB92" s="94"/>
      <c r="TJC92" s="94"/>
      <c r="TJD92" s="94"/>
      <c r="TJE92" s="94"/>
      <c r="TJF92" s="94"/>
      <c r="TJG92" s="94"/>
      <c r="TJH92" s="94"/>
      <c r="TJI92" s="94"/>
      <c r="TJJ92" s="94"/>
      <c r="TJK92" s="94"/>
      <c r="TJL92" s="94"/>
      <c r="TJM92" s="94"/>
      <c r="TJN92" s="94"/>
      <c r="TJO92" s="94"/>
      <c r="TJP92" s="94"/>
      <c r="TJQ92" s="94"/>
      <c r="TJR92" s="94"/>
      <c r="TJS92" s="94"/>
      <c r="TJT92" s="94"/>
      <c r="TJU92" s="94"/>
      <c r="TJV92" s="94"/>
      <c r="TJW92" s="94"/>
      <c r="TJX92" s="94"/>
      <c r="TJY92" s="94"/>
      <c r="TJZ92" s="94"/>
      <c r="TKA92" s="94"/>
      <c r="TKB92" s="94"/>
      <c r="TKC92" s="94"/>
      <c r="TKD92" s="94"/>
      <c r="TKE92" s="94"/>
      <c r="TKF92" s="94"/>
      <c r="TKG92" s="94"/>
      <c r="TKH92" s="94"/>
      <c r="TKI92" s="94"/>
      <c r="TKJ92" s="94"/>
      <c r="TKK92" s="94"/>
      <c r="TKL92" s="94"/>
      <c r="TKM92" s="94"/>
      <c r="TKN92" s="94"/>
      <c r="TKO92" s="94"/>
      <c r="TKP92" s="94"/>
      <c r="TKQ92" s="94"/>
      <c r="TKR92" s="94"/>
      <c r="TKS92" s="94"/>
      <c r="TKT92" s="94"/>
      <c r="TKU92" s="94"/>
      <c r="TKV92" s="94"/>
      <c r="TKW92" s="94"/>
      <c r="TKX92" s="94"/>
      <c r="TKY92" s="94"/>
      <c r="TKZ92" s="94"/>
      <c r="TLA92" s="94"/>
      <c r="TLB92" s="94"/>
      <c r="TLC92" s="94"/>
      <c r="TLD92" s="94"/>
      <c r="TLE92" s="94"/>
      <c r="TLF92" s="94"/>
      <c r="TLG92" s="94"/>
      <c r="TLH92" s="94"/>
      <c r="TLI92" s="94"/>
      <c r="TLJ92" s="94"/>
      <c r="TLK92" s="94"/>
      <c r="TLL92" s="94"/>
      <c r="TLM92" s="94"/>
      <c r="TLN92" s="94"/>
      <c r="TLO92" s="94"/>
      <c r="TLP92" s="94"/>
      <c r="TLQ92" s="94"/>
      <c r="TLR92" s="94"/>
      <c r="TLS92" s="94"/>
      <c r="TLT92" s="94"/>
      <c r="TLU92" s="94"/>
      <c r="TLV92" s="94"/>
      <c r="TLW92" s="94"/>
      <c r="TLX92" s="94"/>
      <c r="TLY92" s="94"/>
      <c r="TLZ92" s="94"/>
      <c r="TMA92" s="94"/>
      <c r="TMB92" s="94"/>
      <c r="TMC92" s="94"/>
      <c r="TMD92" s="94"/>
      <c r="TME92" s="94"/>
      <c r="TMF92" s="94"/>
      <c r="TMG92" s="94"/>
      <c r="TMH92" s="94"/>
      <c r="TMI92" s="94"/>
      <c r="TMJ92" s="94"/>
      <c r="TMK92" s="94"/>
      <c r="TML92" s="94"/>
      <c r="TMM92" s="94"/>
      <c r="TMN92" s="94"/>
      <c r="TMO92" s="94"/>
      <c r="TMP92" s="94"/>
      <c r="TMQ92" s="94"/>
      <c r="TMR92" s="94"/>
      <c r="TMS92" s="94"/>
      <c r="TMT92" s="94"/>
      <c r="TMU92" s="94"/>
      <c r="TMV92" s="94"/>
      <c r="TMW92" s="94"/>
      <c r="TMX92" s="94"/>
      <c r="TMY92" s="94"/>
      <c r="TMZ92" s="94"/>
      <c r="TNA92" s="94"/>
      <c r="TNB92" s="94"/>
      <c r="TNC92" s="94"/>
      <c r="TND92" s="94"/>
      <c r="TNE92" s="94"/>
      <c r="TNF92" s="94"/>
      <c r="TNG92" s="94"/>
      <c r="TNH92" s="94"/>
      <c r="TNI92" s="94"/>
      <c r="TNJ92" s="94"/>
      <c r="TNK92" s="94"/>
      <c r="TNL92" s="94"/>
      <c r="TNM92" s="94"/>
      <c r="TNN92" s="94"/>
      <c r="TNO92" s="94"/>
      <c r="TNP92" s="94"/>
      <c r="TNQ92" s="94"/>
      <c r="TNR92" s="94"/>
      <c r="TNS92" s="94"/>
      <c r="TNT92" s="94"/>
      <c r="TNU92" s="94"/>
      <c r="TNV92" s="94"/>
      <c r="TNW92" s="94"/>
      <c r="TNX92" s="94"/>
      <c r="TNY92" s="94"/>
      <c r="TNZ92" s="94"/>
      <c r="TOA92" s="94"/>
      <c r="TOB92" s="94"/>
      <c r="TOC92" s="94"/>
      <c r="TOD92" s="94"/>
      <c r="TOE92" s="94"/>
      <c r="TOF92" s="94"/>
      <c r="TOG92" s="94"/>
      <c r="TOH92" s="94"/>
      <c r="TOI92" s="94"/>
      <c r="TOJ92" s="94"/>
      <c r="TOK92" s="94"/>
      <c r="TOL92" s="94"/>
      <c r="TOM92" s="94"/>
      <c r="TON92" s="94"/>
      <c r="TOO92" s="94"/>
      <c r="TOP92" s="94"/>
      <c r="TOQ92" s="94"/>
      <c r="TOR92" s="94"/>
      <c r="TOS92" s="94"/>
      <c r="TOT92" s="94"/>
      <c r="TOU92" s="94"/>
      <c r="TOV92" s="94"/>
      <c r="TOW92" s="94"/>
      <c r="TOX92" s="94"/>
      <c r="TOY92" s="94"/>
      <c r="TOZ92" s="94"/>
      <c r="TPA92" s="94"/>
      <c r="TPB92" s="94"/>
      <c r="TPC92" s="94"/>
      <c r="TPD92" s="94"/>
      <c r="TPE92" s="94"/>
      <c r="TPF92" s="94"/>
      <c r="TPG92" s="94"/>
      <c r="TPH92" s="94"/>
      <c r="TPI92" s="94"/>
      <c r="TPJ92" s="94"/>
      <c r="TPK92" s="94"/>
      <c r="TPL92" s="94"/>
      <c r="TPM92" s="94"/>
      <c r="TPN92" s="94"/>
      <c r="TPO92" s="94"/>
      <c r="TPP92" s="94"/>
      <c r="TPQ92" s="94"/>
      <c r="TPR92" s="94"/>
      <c r="TPS92" s="94"/>
      <c r="TPT92" s="94"/>
      <c r="TPU92" s="94"/>
      <c r="TPV92" s="94"/>
      <c r="TPW92" s="94"/>
      <c r="TPX92" s="94"/>
      <c r="TPY92" s="94"/>
      <c r="TPZ92" s="94"/>
      <c r="TQA92" s="94"/>
      <c r="TQB92" s="94"/>
      <c r="TQC92" s="94"/>
      <c r="TQD92" s="94"/>
      <c r="TQE92" s="94"/>
      <c r="TQF92" s="94"/>
      <c r="TQG92" s="94"/>
      <c r="TQH92" s="94"/>
      <c r="TQI92" s="94"/>
      <c r="TQJ92" s="94"/>
      <c r="TQK92" s="94"/>
      <c r="TQL92" s="94"/>
      <c r="TQM92" s="94"/>
      <c r="TQN92" s="94"/>
      <c r="TQO92" s="94"/>
      <c r="TQP92" s="94"/>
      <c r="TQQ92" s="94"/>
      <c r="TQR92" s="94"/>
      <c r="TQS92" s="94"/>
      <c r="TQT92" s="94"/>
      <c r="TQU92" s="94"/>
      <c r="TQV92" s="94"/>
      <c r="TQW92" s="94"/>
      <c r="TQX92" s="94"/>
      <c r="TQY92" s="94"/>
      <c r="TQZ92" s="94"/>
      <c r="TRA92" s="94"/>
      <c r="TRB92" s="94"/>
      <c r="TRC92" s="94"/>
      <c r="TRD92" s="94"/>
      <c r="TRE92" s="94"/>
      <c r="TRF92" s="94"/>
      <c r="TRG92" s="94"/>
      <c r="TRH92" s="94"/>
      <c r="TRI92" s="94"/>
      <c r="TRJ92" s="94"/>
      <c r="TRK92" s="94"/>
      <c r="TRL92" s="94"/>
      <c r="TRM92" s="94"/>
      <c r="TRN92" s="94"/>
      <c r="TRO92" s="94"/>
      <c r="TRP92" s="94"/>
      <c r="TRQ92" s="94"/>
      <c r="TRR92" s="94"/>
      <c r="TRS92" s="94"/>
      <c r="TRT92" s="94"/>
      <c r="TRU92" s="94"/>
      <c r="TRV92" s="94"/>
      <c r="TRW92" s="94"/>
      <c r="TRX92" s="94"/>
      <c r="TRY92" s="94"/>
      <c r="TRZ92" s="94"/>
      <c r="TSA92" s="94"/>
      <c r="TSB92" s="94"/>
      <c r="TSC92" s="94"/>
      <c r="TSD92" s="94"/>
      <c r="TSE92" s="94"/>
      <c r="TSF92" s="94"/>
      <c r="TSG92" s="94"/>
      <c r="TSH92" s="94"/>
      <c r="TSI92" s="94"/>
      <c r="TSJ92" s="94"/>
      <c r="TSK92" s="94"/>
      <c r="TSL92" s="94"/>
      <c r="TSM92" s="94"/>
      <c r="TSN92" s="94"/>
      <c r="TSO92" s="94"/>
      <c r="TSP92" s="94"/>
      <c r="TSQ92" s="94"/>
      <c r="TSR92" s="94"/>
      <c r="TSS92" s="94"/>
      <c r="TST92" s="94"/>
      <c r="TSU92" s="94"/>
      <c r="TSV92" s="94"/>
      <c r="TSW92" s="94"/>
      <c r="TSX92" s="94"/>
      <c r="TSY92" s="94"/>
      <c r="TSZ92" s="94"/>
      <c r="TTA92" s="94"/>
      <c r="TTB92" s="94"/>
      <c r="TTC92" s="94"/>
      <c r="TTD92" s="94"/>
      <c r="TTE92" s="94"/>
      <c r="TTF92" s="94"/>
      <c r="TTG92" s="94"/>
      <c r="TTH92" s="94"/>
      <c r="TTI92" s="94"/>
      <c r="TTJ92" s="94"/>
      <c r="TTK92" s="94"/>
      <c r="TTL92" s="94"/>
      <c r="TTM92" s="94"/>
      <c r="TTN92" s="94"/>
      <c r="TTO92" s="94"/>
      <c r="TTP92" s="94"/>
      <c r="TTQ92" s="94"/>
      <c r="TTR92" s="94"/>
      <c r="TTS92" s="94"/>
      <c r="TTT92" s="94"/>
      <c r="TTU92" s="94"/>
      <c r="TTV92" s="94"/>
      <c r="TTW92" s="94"/>
      <c r="TTX92" s="94"/>
      <c r="TTY92" s="94"/>
      <c r="TTZ92" s="94"/>
      <c r="TUA92" s="94"/>
      <c r="TUB92" s="94"/>
      <c r="TUC92" s="94"/>
      <c r="TUD92" s="94"/>
      <c r="TUE92" s="94"/>
      <c r="TUF92" s="94"/>
      <c r="TUG92" s="94"/>
      <c r="TUH92" s="94"/>
      <c r="TUI92" s="94"/>
      <c r="TUJ92" s="94"/>
      <c r="TUK92" s="94"/>
      <c r="TUL92" s="94"/>
      <c r="TUM92" s="94"/>
      <c r="TUN92" s="94"/>
      <c r="TUO92" s="94"/>
      <c r="TUP92" s="94"/>
      <c r="TUQ92" s="94"/>
      <c r="TUR92" s="94"/>
      <c r="TUS92" s="94"/>
      <c r="TUT92" s="94"/>
      <c r="TUU92" s="94"/>
      <c r="TUV92" s="94"/>
      <c r="TUW92" s="94"/>
      <c r="TUX92" s="94"/>
      <c r="TUY92" s="94"/>
      <c r="TUZ92" s="94"/>
      <c r="TVA92" s="94"/>
      <c r="TVB92" s="94"/>
      <c r="TVC92" s="94"/>
      <c r="TVD92" s="94"/>
      <c r="TVE92" s="94"/>
      <c r="TVF92" s="94"/>
      <c r="TVG92" s="94"/>
      <c r="TVH92" s="94"/>
      <c r="TVI92" s="94"/>
      <c r="TVJ92" s="94"/>
      <c r="TVK92" s="94"/>
      <c r="TVL92" s="94"/>
      <c r="TVM92" s="94"/>
      <c r="TVN92" s="94"/>
      <c r="TVO92" s="94"/>
      <c r="TVP92" s="94"/>
      <c r="TVQ92" s="94"/>
      <c r="TVR92" s="94"/>
      <c r="TVS92" s="94"/>
      <c r="TVT92" s="94"/>
      <c r="TVU92" s="94"/>
      <c r="TVV92" s="94"/>
      <c r="TVW92" s="94"/>
      <c r="TVX92" s="94"/>
      <c r="TVY92" s="94"/>
      <c r="TVZ92" s="94"/>
      <c r="TWA92" s="94"/>
      <c r="TWB92" s="94"/>
      <c r="TWC92" s="94"/>
      <c r="TWD92" s="94"/>
      <c r="TWE92" s="94"/>
      <c r="TWF92" s="94"/>
      <c r="TWG92" s="94"/>
      <c r="TWH92" s="94"/>
      <c r="TWI92" s="94"/>
      <c r="TWJ92" s="94"/>
      <c r="TWK92" s="94"/>
      <c r="TWL92" s="94"/>
      <c r="TWM92" s="94"/>
      <c r="TWN92" s="94"/>
      <c r="TWO92" s="94"/>
      <c r="TWP92" s="94"/>
      <c r="TWQ92" s="94"/>
      <c r="TWR92" s="94"/>
      <c r="TWS92" s="94"/>
      <c r="TWT92" s="94"/>
      <c r="TWU92" s="94"/>
      <c r="TWV92" s="94"/>
      <c r="TWW92" s="94"/>
      <c r="TWX92" s="94"/>
      <c r="TWY92" s="94"/>
      <c r="TWZ92" s="94"/>
      <c r="TXA92" s="94"/>
      <c r="TXB92" s="94"/>
      <c r="TXC92" s="94"/>
      <c r="TXD92" s="94"/>
      <c r="TXE92" s="94"/>
      <c r="TXF92" s="94"/>
      <c r="TXG92" s="94"/>
      <c r="TXH92" s="94"/>
      <c r="TXI92" s="94"/>
      <c r="TXJ92" s="94"/>
      <c r="TXK92" s="94"/>
      <c r="TXL92" s="94"/>
      <c r="TXM92" s="94"/>
      <c r="TXN92" s="94"/>
      <c r="TXO92" s="94"/>
      <c r="TXP92" s="94"/>
      <c r="TXQ92" s="94"/>
      <c r="TXR92" s="94"/>
      <c r="TXS92" s="94"/>
      <c r="TXT92" s="94"/>
      <c r="TXU92" s="94"/>
      <c r="TXV92" s="94"/>
      <c r="TXW92" s="94"/>
      <c r="TXX92" s="94"/>
      <c r="TXY92" s="94"/>
      <c r="TXZ92" s="94"/>
      <c r="TYA92" s="94"/>
      <c r="TYB92" s="94"/>
      <c r="TYC92" s="94"/>
      <c r="TYD92" s="94"/>
      <c r="TYE92" s="94"/>
      <c r="TYF92" s="94"/>
      <c r="TYG92" s="94"/>
      <c r="TYH92" s="94"/>
      <c r="TYI92" s="94"/>
      <c r="TYJ92" s="94"/>
      <c r="TYK92" s="94"/>
      <c r="TYL92" s="94"/>
      <c r="TYM92" s="94"/>
      <c r="TYN92" s="94"/>
      <c r="TYO92" s="94"/>
      <c r="TYP92" s="94"/>
      <c r="TYQ92" s="94"/>
      <c r="TYR92" s="94"/>
      <c r="TYS92" s="94"/>
      <c r="TYT92" s="94"/>
      <c r="TYU92" s="94"/>
      <c r="TYV92" s="94"/>
      <c r="TYW92" s="94"/>
      <c r="TYX92" s="94"/>
      <c r="TYY92" s="94"/>
      <c r="TYZ92" s="94"/>
      <c r="TZA92" s="94"/>
      <c r="TZB92" s="94"/>
      <c r="TZC92" s="94"/>
      <c r="TZD92" s="94"/>
      <c r="TZE92" s="94"/>
      <c r="TZF92" s="94"/>
      <c r="TZG92" s="94"/>
      <c r="TZH92" s="94"/>
      <c r="TZI92" s="94"/>
      <c r="TZJ92" s="94"/>
      <c r="TZK92" s="94"/>
      <c r="TZL92" s="94"/>
      <c r="TZM92" s="94"/>
      <c r="TZN92" s="94"/>
      <c r="TZO92" s="94"/>
      <c r="TZP92" s="94"/>
      <c r="TZQ92" s="94"/>
      <c r="TZR92" s="94"/>
      <c r="TZS92" s="94"/>
      <c r="TZT92" s="94"/>
      <c r="TZU92" s="94"/>
      <c r="TZV92" s="94"/>
      <c r="TZW92" s="94"/>
      <c r="TZX92" s="94"/>
      <c r="TZY92" s="94"/>
      <c r="TZZ92" s="94"/>
      <c r="UAA92" s="94"/>
      <c r="UAB92" s="94"/>
      <c r="UAC92" s="94"/>
      <c r="UAD92" s="94"/>
      <c r="UAE92" s="94"/>
      <c r="UAF92" s="94"/>
      <c r="UAG92" s="94"/>
      <c r="UAH92" s="94"/>
      <c r="UAI92" s="94"/>
      <c r="UAJ92" s="94"/>
      <c r="UAK92" s="94"/>
      <c r="UAL92" s="94"/>
      <c r="UAM92" s="94"/>
      <c r="UAN92" s="94"/>
      <c r="UAO92" s="94"/>
      <c r="UAP92" s="94"/>
      <c r="UAQ92" s="94"/>
      <c r="UAR92" s="94"/>
      <c r="UAS92" s="94"/>
      <c r="UAT92" s="94"/>
      <c r="UAU92" s="94"/>
      <c r="UAV92" s="94"/>
      <c r="UAW92" s="94"/>
      <c r="UAX92" s="94"/>
      <c r="UAY92" s="94"/>
      <c r="UAZ92" s="94"/>
      <c r="UBA92" s="94"/>
      <c r="UBB92" s="94"/>
      <c r="UBC92" s="94"/>
      <c r="UBD92" s="94"/>
      <c r="UBE92" s="94"/>
      <c r="UBF92" s="94"/>
      <c r="UBG92" s="94"/>
      <c r="UBH92" s="94"/>
      <c r="UBI92" s="94"/>
      <c r="UBJ92" s="94"/>
      <c r="UBK92" s="94"/>
      <c r="UBL92" s="94"/>
      <c r="UBM92" s="94"/>
      <c r="UBN92" s="94"/>
      <c r="UBO92" s="94"/>
      <c r="UBP92" s="94"/>
      <c r="UBQ92" s="94"/>
      <c r="UBR92" s="94"/>
      <c r="UBS92" s="94"/>
      <c r="UBT92" s="94"/>
      <c r="UBU92" s="94"/>
      <c r="UBV92" s="94"/>
      <c r="UBW92" s="94"/>
      <c r="UBX92" s="94"/>
      <c r="UBY92" s="94"/>
      <c r="UBZ92" s="94"/>
      <c r="UCA92" s="94"/>
      <c r="UCB92" s="94"/>
      <c r="UCC92" s="94"/>
      <c r="UCD92" s="94"/>
      <c r="UCE92" s="94"/>
      <c r="UCF92" s="94"/>
      <c r="UCG92" s="94"/>
      <c r="UCH92" s="94"/>
      <c r="UCI92" s="94"/>
      <c r="UCJ92" s="94"/>
      <c r="UCK92" s="94"/>
      <c r="UCL92" s="94"/>
      <c r="UCM92" s="94"/>
      <c r="UCN92" s="94"/>
      <c r="UCO92" s="94"/>
      <c r="UCP92" s="94"/>
      <c r="UCQ92" s="94"/>
      <c r="UCR92" s="94"/>
      <c r="UCS92" s="94"/>
      <c r="UCT92" s="94"/>
      <c r="UCU92" s="94"/>
      <c r="UCV92" s="94"/>
      <c r="UCW92" s="94"/>
      <c r="UCX92" s="94"/>
      <c r="UCY92" s="94"/>
      <c r="UCZ92" s="94"/>
      <c r="UDA92" s="94"/>
      <c r="UDB92" s="94"/>
      <c r="UDC92" s="94"/>
      <c r="UDD92" s="94"/>
      <c r="UDE92" s="94"/>
      <c r="UDF92" s="94"/>
      <c r="UDG92" s="94"/>
      <c r="UDH92" s="94"/>
      <c r="UDI92" s="94"/>
      <c r="UDJ92" s="94"/>
      <c r="UDK92" s="94"/>
      <c r="UDL92" s="94"/>
      <c r="UDM92" s="94"/>
      <c r="UDN92" s="94"/>
      <c r="UDO92" s="94"/>
      <c r="UDP92" s="94"/>
      <c r="UDQ92" s="94"/>
      <c r="UDR92" s="94"/>
      <c r="UDS92" s="94"/>
      <c r="UDT92" s="94"/>
      <c r="UDU92" s="94"/>
      <c r="UDV92" s="94"/>
      <c r="UDW92" s="94"/>
      <c r="UDX92" s="94"/>
      <c r="UDY92" s="94"/>
      <c r="UDZ92" s="94"/>
      <c r="UEA92" s="94"/>
      <c r="UEB92" s="94"/>
      <c r="UEC92" s="94"/>
      <c r="UED92" s="94"/>
      <c r="UEE92" s="94"/>
      <c r="UEF92" s="94"/>
      <c r="UEG92" s="94"/>
      <c r="UEH92" s="94"/>
      <c r="UEI92" s="94"/>
      <c r="UEJ92" s="94"/>
      <c r="UEK92" s="94"/>
      <c r="UEL92" s="94"/>
      <c r="UEM92" s="94"/>
      <c r="UEN92" s="94"/>
      <c r="UEO92" s="94"/>
      <c r="UEP92" s="94"/>
      <c r="UEQ92" s="94"/>
      <c r="UER92" s="94"/>
      <c r="UES92" s="94"/>
      <c r="UET92" s="94"/>
      <c r="UEU92" s="94"/>
      <c r="UEV92" s="94"/>
      <c r="UEW92" s="94"/>
      <c r="UEX92" s="94"/>
      <c r="UEY92" s="94"/>
      <c r="UEZ92" s="94"/>
      <c r="UFA92" s="94"/>
      <c r="UFB92" s="94"/>
      <c r="UFC92" s="94"/>
      <c r="UFD92" s="94"/>
      <c r="UFE92" s="94"/>
      <c r="UFF92" s="94"/>
      <c r="UFG92" s="94"/>
      <c r="UFH92" s="94"/>
      <c r="UFI92" s="94"/>
      <c r="UFJ92" s="94"/>
      <c r="UFK92" s="94"/>
      <c r="UFL92" s="94"/>
      <c r="UFM92" s="94"/>
      <c r="UFN92" s="94"/>
      <c r="UFO92" s="94"/>
      <c r="UFP92" s="94"/>
      <c r="UFQ92" s="94"/>
      <c r="UFR92" s="94"/>
      <c r="UFS92" s="94"/>
      <c r="UFT92" s="94"/>
      <c r="UFU92" s="94"/>
      <c r="UFV92" s="94"/>
      <c r="UFW92" s="94"/>
      <c r="UFX92" s="94"/>
      <c r="UFY92" s="94"/>
      <c r="UFZ92" s="94"/>
      <c r="UGA92" s="94"/>
      <c r="UGB92" s="94"/>
      <c r="UGC92" s="94"/>
      <c r="UGD92" s="94"/>
      <c r="UGE92" s="94"/>
      <c r="UGF92" s="94"/>
      <c r="UGG92" s="94"/>
      <c r="UGH92" s="94"/>
      <c r="UGI92" s="94"/>
      <c r="UGJ92" s="94"/>
      <c r="UGK92" s="94"/>
      <c r="UGL92" s="94"/>
      <c r="UGM92" s="94"/>
      <c r="UGN92" s="94"/>
      <c r="UGO92" s="94"/>
      <c r="UGP92" s="94"/>
      <c r="UGQ92" s="94"/>
      <c r="UGR92" s="94"/>
      <c r="UGS92" s="94"/>
      <c r="UGT92" s="94"/>
      <c r="UGU92" s="94"/>
      <c r="UGV92" s="94"/>
      <c r="UGW92" s="94"/>
      <c r="UGX92" s="94"/>
      <c r="UGY92" s="94"/>
      <c r="UGZ92" s="94"/>
      <c r="UHA92" s="94"/>
      <c r="UHB92" s="94"/>
      <c r="UHC92" s="94"/>
      <c r="UHD92" s="94"/>
      <c r="UHE92" s="94"/>
      <c r="UHF92" s="94"/>
      <c r="UHG92" s="94"/>
      <c r="UHH92" s="94"/>
      <c r="UHI92" s="94"/>
      <c r="UHJ92" s="94"/>
      <c r="UHK92" s="94"/>
      <c r="UHL92" s="94"/>
      <c r="UHM92" s="94"/>
      <c r="UHN92" s="94"/>
      <c r="UHO92" s="94"/>
      <c r="UHP92" s="94"/>
      <c r="UHQ92" s="94"/>
      <c r="UHR92" s="94"/>
      <c r="UHS92" s="94"/>
      <c r="UHT92" s="94"/>
      <c r="UHU92" s="94"/>
      <c r="UHV92" s="94"/>
      <c r="UHW92" s="94"/>
      <c r="UHX92" s="94"/>
      <c r="UHY92" s="94"/>
      <c r="UHZ92" s="94"/>
      <c r="UIA92" s="94"/>
      <c r="UIB92" s="94"/>
      <c r="UIC92" s="94"/>
      <c r="UID92" s="94"/>
      <c r="UIE92" s="94"/>
      <c r="UIF92" s="94"/>
      <c r="UIG92" s="94"/>
      <c r="UIH92" s="94"/>
      <c r="UII92" s="94"/>
      <c r="UIJ92" s="94"/>
      <c r="UIK92" s="94"/>
      <c r="UIL92" s="94"/>
      <c r="UIM92" s="94"/>
      <c r="UIN92" s="94"/>
      <c r="UIO92" s="94"/>
      <c r="UIP92" s="94"/>
      <c r="UIQ92" s="94"/>
      <c r="UIR92" s="94"/>
      <c r="UIS92" s="94"/>
      <c r="UIT92" s="94"/>
      <c r="UIU92" s="94"/>
      <c r="UIV92" s="94"/>
      <c r="UIW92" s="94"/>
      <c r="UIX92" s="94"/>
      <c r="UIY92" s="94"/>
      <c r="UIZ92" s="94"/>
      <c r="UJA92" s="94"/>
      <c r="UJB92" s="94"/>
      <c r="UJC92" s="94"/>
      <c r="UJD92" s="94"/>
      <c r="UJE92" s="94"/>
      <c r="UJF92" s="94"/>
      <c r="UJG92" s="94"/>
      <c r="UJH92" s="94"/>
      <c r="UJI92" s="94"/>
      <c r="UJJ92" s="94"/>
      <c r="UJK92" s="94"/>
      <c r="UJL92" s="94"/>
      <c r="UJM92" s="94"/>
      <c r="UJN92" s="94"/>
      <c r="UJO92" s="94"/>
      <c r="UJP92" s="94"/>
      <c r="UJQ92" s="94"/>
      <c r="UJR92" s="94"/>
      <c r="UJS92" s="94"/>
      <c r="UJT92" s="94"/>
      <c r="UJU92" s="94"/>
      <c r="UJV92" s="94"/>
      <c r="UJW92" s="94"/>
      <c r="UJX92" s="94"/>
      <c r="UJY92" s="94"/>
      <c r="UJZ92" s="94"/>
      <c r="UKA92" s="94"/>
      <c r="UKB92" s="94"/>
      <c r="UKC92" s="94"/>
      <c r="UKD92" s="94"/>
      <c r="UKE92" s="94"/>
      <c r="UKF92" s="94"/>
      <c r="UKG92" s="94"/>
      <c r="UKH92" s="94"/>
      <c r="UKI92" s="94"/>
      <c r="UKJ92" s="94"/>
      <c r="UKK92" s="94"/>
      <c r="UKL92" s="94"/>
      <c r="UKM92" s="94"/>
      <c r="UKN92" s="94"/>
      <c r="UKO92" s="94"/>
      <c r="UKP92" s="94"/>
      <c r="UKQ92" s="94"/>
      <c r="UKR92" s="94"/>
      <c r="UKS92" s="94"/>
      <c r="UKT92" s="94"/>
      <c r="UKU92" s="94"/>
      <c r="UKV92" s="94"/>
      <c r="UKW92" s="94"/>
      <c r="UKX92" s="94"/>
      <c r="UKY92" s="94"/>
      <c r="UKZ92" s="94"/>
      <c r="ULA92" s="94"/>
      <c r="ULB92" s="94"/>
      <c r="ULC92" s="94"/>
      <c r="ULD92" s="94"/>
      <c r="ULE92" s="94"/>
      <c r="ULF92" s="94"/>
      <c r="ULG92" s="94"/>
      <c r="ULH92" s="94"/>
      <c r="ULI92" s="94"/>
      <c r="ULJ92" s="94"/>
      <c r="ULK92" s="94"/>
      <c r="ULL92" s="94"/>
      <c r="ULM92" s="94"/>
      <c r="ULN92" s="94"/>
      <c r="ULO92" s="94"/>
      <c r="ULP92" s="94"/>
      <c r="ULQ92" s="94"/>
      <c r="ULR92" s="94"/>
      <c r="ULS92" s="94"/>
      <c r="ULT92" s="94"/>
      <c r="ULU92" s="94"/>
      <c r="ULV92" s="94"/>
      <c r="ULW92" s="94"/>
      <c r="ULX92" s="94"/>
      <c r="ULY92" s="94"/>
      <c r="ULZ92" s="94"/>
      <c r="UMA92" s="94"/>
      <c r="UMB92" s="94"/>
      <c r="UMC92" s="94"/>
      <c r="UMD92" s="94"/>
      <c r="UME92" s="94"/>
      <c r="UMF92" s="94"/>
      <c r="UMG92" s="94"/>
      <c r="UMH92" s="94"/>
      <c r="UMI92" s="94"/>
      <c r="UMJ92" s="94"/>
      <c r="UMK92" s="94"/>
      <c r="UML92" s="94"/>
      <c r="UMM92" s="94"/>
      <c r="UMN92" s="94"/>
      <c r="UMO92" s="94"/>
      <c r="UMP92" s="94"/>
      <c r="UMQ92" s="94"/>
      <c r="UMR92" s="94"/>
      <c r="UMS92" s="94"/>
      <c r="UMT92" s="94"/>
      <c r="UMU92" s="94"/>
      <c r="UMV92" s="94"/>
      <c r="UMW92" s="94"/>
      <c r="UMX92" s="94"/>
      <c r="UMY92" s="94"/>
      <c r="UMZ92" s="94"/>
      <c r="UNA92" s="94"/>
      <c r="UNB92" s="94"/>
      <c r="UNC92" s="94"/>
      <c r="UND92" s="94"/>
      <c r="UNE92" s="94"/>
      <c r="UNF92" s="94"/>
      <c r="UNG92" s="94"/>
      <c r="UNH92" s="94"/>
      <c r="UNI92" s="94"/>
      <c r="UNJ92" s="94"/>
      <c r="UNK92" s="94"/>
      <c r="UNL92" s="94"/>
      <c r="UNM92" s="94"/>
      <c r="UNN92" s="94"/>
      <c r="UNO92" s="94"/>
      <c r="UNP92" s="94"/>
      <c r="UNQ92" s="94"/>
      <c r="UNR92" s="94"/>
      <c r="UNS92" s="94"/>
      <c r="UNT92" s="94"/>
      <c r="UNU92" s="94"/>
      <c r="UNV92" s="94"/>
      <c r="UNW92" s="94"/>
      <c r="UNX92" s="94"/>
      <c r="UNY92" s="94"/>
      <c r="UNZ92" s="94"/>
      <c r="UOA92" s="94"/>
      <c r="UOB92" s="94"/>
      <c r="UOC92" s="94"/>
      <c r="UOD92" s="94"/>
      <c r="UOE92" s="94"/>
      <c r="UOF92" s="94"/>
      <c r="UOG92" s="94"/>
      <c r="UOH92" s="94"/>
      <c r="UOI92" s="94"/>
      <c r="UOJ92" s="94"/>
      <c r="UOK92" s="94"/>
      <c r="UOL92" s="94"/>
      <c r="UOM92" s="94"/>
      <c r="UON92" s="94"/>
      <c r="UOO92" s="94"/>
      <c r="UOP92" s="94"/>
      <c r="UOQ92" s="94"/>
      <c r="UOR92" s="94"/>
      <c r="UOS92" s="94"/>
      <c r="UOT92" s="94"/>
      <c r="UOU92" s="94"/>
      <c r="UOV92" s="94"/>
      <c r="UOW92" s="94"/>
      <c r="UOX92" s="94"/>
      <c r="UOY92" s="94"/>
      <c r="UOZ92" s="94"/>
      <c r="UPA92" s="94"/>
      <c r="UPB92" s="94"/>
      <c r="UPC92" s="94"/>
      <c r="UPD92" s="94"/>
      <c r="UPE92" s="94"/>
      <c r="UPF92" s="94"/>
      <c r="UPG92" s="94"/>
      <c r="UPH92" s="94"/>
      <c r="UPI92" s="94"/>
      <c r="UPJ92" s="94"/>
      <c r="UPK92" s="94"/>
      <c r="UPL92" s="94"/>
      <c r="UPM92" s="94"/>
      <c r="UPN92" s="94"/>
      <c r="UPO92" s="94"/>
      <c r="UPP92" s="94"/>
      <c r="UPQ92" s="94"/>
      <c r="UPR92" s="94"/>
      <c r="UPS92" s="94"/>
      <c r="UPT92" s="94"/>
      <c r="UPU92" s="94"/>
      <c r="UPV92" s="94"/>
      <c r="UPW92" s="94"/>
      <c r="UPX92" s="94"/>
      <c r="UPY92" s="94"/>
      <c r="UPZ92" s="94"/>
      <c r="UQA92" s="94"/>
      <c r="UQB92" s="94"/>
      <c r="UQC92" s="94"/>
      <c r="UQD92" s="94"/>
      <c r="UQE92" s="94"/>
      <c r="UQF92" s="94"/>
      <c r="UQG92" s="94"/>
      <c r="UQH92" s="94"/>
      <c r="UQI92" s="94"/>
      <c r="UQJ92" s="94"/>
      <c r="UQK92" s="94"/>
      <c r="UQL92" s="94"/>
      <c r="UQM92" s="94"/>
      <c r="UQN92" s="94"/>
      <c r="UQO92" s="94"/>
      <c r="UQP92" s="94"/>
      <c r="UQQ92" s="94"/>
      <c r="UQR92" s="94"/>
      <c r="UQS92" s="94"/>
      <c r="UQT92" s="94"/>
      <c r="UQU92" s="94"/>
      <c r="UQV92" s="94"/>
      <c r="UQW92" s="94"/>
      <c r="UQX92" s="94"/>
      <c r="UQY92" s="94"/>
      <c r="UQZ92" s="94"/>
      <c r="URA92" s="94"/>
      <c r="URB92" s="94"/>
      <c r="URC92" s="94"/>
      <c r="URD92" s="94"/>
      <c r="URE92" s="94"/>
      <c r="URF92" s="94"/>
      <c r="URG92" s="94"/>
      <c r="URH92" s="94"/>
      <c r="URI92" s="94"/>
      <c r="URJ92" s="94"/>
      <c r="URK92" s="94"/>
      <c r="URL92" s="94"/>
      <c r="URM92" s="94"/>
      <c r="URN92" s="94"/>
      <c r="URO92" s="94"/>
      <c r="URP92" s="94"/>
      <c r="URQ92" s="94"/>
      <c r="URR92" s="94"/>
      <c r="URS92" s="94"/>
      <c r="URT92" s="94"/>
      <c r="URU92" s="94"/>
      <c r="URV92" s="94"/>
      <c r="URW92" s="94"/>
      <c r="URX92" s="94"/>
      <c r="URY92" s="94"/>
      <c r="URZ92" s="94"/>
      <c r="USA92" s="94"/>
      <c r="USB92" s="94"/>
      <c r="USC92" s="94"/>
      <c r="USD92" s="94"/>
      <c r="USE92" s="94"/>
      <c r="USF92" s="94"/>
      <c r="USG92" s="94"/>
      <c r="USH92" s="94"/>
      <c r="USI92" s="94"/>
      <c r="USJ92" s="94"/>
      <c r="USK92" s="94"/>
      <c r="USL92" s="94"/>
      <c r="USM92" s="94"/>
      <c r="USN92" s="94"/>
      <c r="USO92" s="94"/>
      <c r="USP92" s="94"/>
      <c r="USQ92" s="94"/>
      <c r="USR92" s="94"/>
      <c r="USS92" s="94"/>
      <c r="UST92" s="94"/>
      <c r="USU92" s="94"/>
      <c r="USV92" s="94"/>
      <c r="USW92" s="94"/>
      <c r="USX92" s="94"/>
      <c r="USY92" s="94"/>
      <c r="USZ92" s="94"/>
      <c r="UTA92" s="94"/>
      <c r="UTB92" s="94"/>
      <c r="UTC92" s="94"/>
      <c r="UTD92" s="94"/>
      <c r="UTE92" s="94"/>
      <c r="UTF92" s="94"/>
      <c r="UTG92" s="94"/>
      <c r="UTH92" s="94"/>
      <c r="UTI92" s="94"/>
      <c r="UTJ92" s="94"/>
      <c r="UTK92" s="94"/>
      <c r="UTL92" s="94"/>
      <c r="UTM92" s="94"/>
      <c r="UTN92" s="94"/>
      <c r="UTO92" s="94"/>
      <c r="UTP92" s="94"/>
      <c r="UTQ92" s="94"/>
      <c r="UTR92" s="94"/>
      <c r="UTS92" s="94"/>
      <c r="UTT92" s="94"/>
      <c r="UTU92" s="94"/>
      <c r="UTV92" s="94"/>
      <c r="UTW92" s="94"/>
      <c r="UTX92" s="94"/>
      <c r="UTY92" s="94"/>
      <c r="UTZ92" s="94"/>
      <c r="UUA92" s="94"/>
      <c r="UUB92" s="94"/>
      <c r="UUC92" s="94"/>
      <c r="UUD92" s="94"/>
      <c r="UUE92" s="94"/>
      <c r="UUF92" s="94"/>
      <c r="UUG92" s="94"/>
      <c r="UUH92" s="94"/>
      <c r="UUI92" s="94"/>
      <c r="UUJ92" s="94"/>
      <c r="UUK92" s="94"/>
      <c r="UUL92" s="94"/>
      <c r="UUM92" s="94"/>
      <c r="UUN92" s="94"/>
      <c r="UUO92" s="94"/>
      <c r="UUP92" s="94"/>
      <c r="UUQ92" s="94"/>
      <c r="UUR92" s="94"/>
      <c r="UUS92" s="94"/>
      <c r="UUT92" s="94"/>
      <c r="UUU92" s="94"/>
      <c r="UUV92" s="94"/>
      <c r="UUW92" s="94"/>
      <c r="UUX92" s="94"/>
      <c r="UUY92" s="94"/>
      <c r="UUZ92" s="94"/>
      <c r="UVA92" s="94"/>
      <c r="UVB92" s="94"/>
      <c r="UVC92" s="94"/>
      <c r="UVD92" s="94"/>
      <c r="UVE92" s="94"/>
      <c r="UVF92" s="94"/>
      <c r="UVG92" s="94"/>
      <c r="UVH92" s="94"/>
      <c r="UVI92" s="94"/>
      <c r="UVJ92" s="94"/>
      <c r="UVK92" s="94"/>
      <c r="UVL92" s="94"/>
      <c r="UVM92" s="94"/>
      <c r="UVN92" s="94"/>
      <c r="UVO92" s="94"/>
      <c r="UVP92" s="94"/>
      <c r="UVQ92" s="94"/>
      <c r="UVR92" s="94"/>
      <c r="UVS92" s="94"/>
      <c r="UVT92" s="94"/>
      <c r="UVU92" s="94"/>
      <c r="UVV92" s="94"/>
      <c r="UVW92" s="94"/>
      <c r="UVX92" s="94"/>
      <c r="UVY92" s="94"/>
      <c r="UVZ92" s="94"/>
      <c r="UWA92" s="94"/>
      <c r="UWB92" s="94"/>
      <c r="UWC92" s="94"/>
      <c r="UWD92" s="94"/>
      <c r="UWE92" s="94"/>
      <c r="UWF92" s="94"/>
      <c r="UWG92" s="94"/>
      <c r="UWH92" s="94"/>
      <c r="UWI92" s="94"/>
      <c r="UWJ92" s="94"/>
      <c r="UWK92" s="94"/>
      <c r="UWL92" s="94"/>
      <c r="UWM92" s="94"/>
      <c r="UWN92" s="94"/>
      <c r="UWO92" s="94"/>
      <c r="UWP92" s="94"/>
      <c r="UWQ92" s="94"/>
      <c r="UWR92" s="94"/>
      <c r="UWS92" s="94"/>
      <c r="UWT92" s="94"/>
      <c r="UWU92" s="94"/>
      <c r="UWV92" s="94"/>
      <c r="UWW92" s="94"/>
      <c r="UWX92" s="94"/>
      <c r="UWY92" s="94"/>
      <c r="UWZ92" s="94"/>
      <c r="UXA92" s="94"/>
      <c r="UXB92" s="94"/>
      <c r="UXC92" s="94"/>
      <c r="UXD92" s="94"/>
      <c r="UXE92" s="94"/>
      <c r="UXF92" s="94"/>
      <c r="UXG92" s="94"/>
      <c r="UXH92" s="94"/>
      <c r="UXI92" s="94"/>
      <c r="UXJ92" s="94"/>
      <c r="UXK92" s="94"/>
      <c r="UXL92" s="94"/>
      <c r="UXM92" s="94"/>
      <c r="UXN92" s="94"/>
      <c r="UXO92" s="94"/>
      <c r="UXP92" s="94"/>
      <c r="UXQ92" s="94"/>
      <c r="UXR92" s="94"/>
      <c r="UXS92" s="94"/>
      <c r="UXT92" s="94"/>
      <c r="UXU92" s="94"/>
      <c r="UXV92" s="94"/>
      <c r="UXW92" s="94"/>
      <c r="UXX92" s="94"/>
      <c r="UXY92" s="94"/>
      <c r="UXZ92" s="94"/>
      <c r="UYA92" s="94"/>
      <c r="UYB92" s="94"/>
      <c r="UYC92" s="94"/>
      <c r="UYD92" s="94"/>
      <c r="UYE92" s="94"/>
      <c r="UYF92" s="94"/>
      <c r="UYG92" s="94"/>
      <c r="UYH92" s="94"/>
      <c r="UYI92" s="94"/>
      <c r="UYJ92" s="94"/>
      <c r="UYK92" s="94"/>
      <c r="UYL92" s="94"/>
      <c r="UYM92" s="94"/>
      <c r="UYN92" s="94"/>
      <c r="UYO92" s="94"/>
      <c r="UYP92" s="94"/>
      <c r="UYQ92" s="94"/>
      <c r="UYR92" s="94"/>
      <c r="UYS92" s="94"/>
      <c r="UYT92" s="94"/>
      <c r="UYU92" s="94"/>
      <c r="UYV92" s="94"/>
      <c r="UYW92" s="94"/>
      <c r="UYX92" s="94"/>
      <c r="UYY92" s="94"/>
      <c r="UYZ92" s="94"/>
      <c r="UZA92" s="94"/>
      <c r="UZB92" s="94"/>
      <c r="UZC92" s="94"/>
      <c r="UZD92" s="94"/>
      <c r="UZE92" s="94"/>
      <c r="UZF92" s="94"/>
      <c r="UZG92" s="94"/>
      <c r="UZH92" s="94"/>
      <c r="UZI92" s="94"/>
      <c r="UZJ92" s="94"/>
      <c r="UZK92" s="94"/>
      <c r="UZL92" s="94"/>
      <c r="UZM92" s="94"/>
      <c r="UZN92" s="94"/>
      <c r="UZO92" s="94"/>
      <c r="UZP92" s="94"/>
      <c r="UZQ92" s="94"/>
      <c r="UZR92" s="94"/>
      <c r="UZS92" s="94"/>
      <c r="UZT92" s="94"/>
      <c r="UZU92" s="94"/>
      <c r="UZV92" s="94"/>
      <c r="UZW92" s="94"/>
      <c r="UZX92" s="94"/>
      <c r="UZY92" s="94"/>
      <c r="UZZ92" s="94"/>
      <c r="VAA92" s="94"/>
      <c r="VAB92" s="94"/>
      <c r="VAC92" s="94"/>
      <c r="VAD92" s="94"/>
      <c r="VAE92" s="94"/>
      <c r="VAF92" s="94"/>
      <c r="VAG92" s="94"/>
      <c r="VAH92" s="94"/>
      <c r="VAI92" s="94"/>
      <c r="VAJ92" s="94"/>
      <c r="VAK92" s="94"/>
      <c r="VAL92" s="94"/>
      <c r="VAM92" s="94"/>
      <c r="VAN92" s="94"/>
      <c r="VAO92" s="94"/>
      <c r="VAP92" s="94"/>
      <c r="VAQ92" s="94"/>
      <c r="VAR92" s="94"/>
      <c r="VAS92" s="94"/>
      <c r="VAT92" s="94"/>
      <c r="VAU92" s="94"/>
      <c r="VAV92" s="94"/>
      <c r="VAW92" s="94"/>
      <c r="VAX92" s="94"/>
      <c r="VAY92" s="94"/>
      <c r="VAZ92" s="94"/>
      <c r="VBA92" s="94"/>
      <c r="VBB92" s="94"/>
      <c r="VBC92" s="94"/>
      <c r="VBD92" s="94"/>
      <c r="VBE92" s="94"/>
      <c r="VBF92" s="94"/>
      <c r="VBG92" s="94"/>
      <c r="VBH92" s="94"/>
      <c r="VBI92" s="94"/>
      <c r="VBJ92" s="94"/>
      <c r="VBK92" s="94"/>
      <c r="VBL92" s="94"/>
      <c r="VBM92" s="94"/>
      <c r="VBN92" s="94"/>
      <c r="VBO92" s="94"/>
      <c r="VBP92" s="94"/>
      <c r="VBQ92" s="94"/>
      <c r="VBR92" s="94"/>
      <c r="VBS92" s="94"/>
      <c r="VBT92" s="94"/>
      <c r="VBU92" s="94"/>
      <c r="VBV92" s="94"/>
      <c r="VBW92" s="94"/>
      <c r="VBX92" s="94"/>
      <c r="VBY92" s="94"/>
      <c r="VBZ92" s="94"/>
      <c r="VCA92" s="94"/>
      <c r="VCB92" s="94"/>
      <c r="VCC92" s="94"/>
      <c r="VCD92" s="94"/>
      <c r="VCE92" s="94"/>
      <c r="VCF92" s="94"/>
      <c r="VCG92" s="94"/>
      <c r="VCH92" s="94"/>
      <c r="VCI92" s="94"/>
      <c r="VCJ92" s="94"/>
      <c r="VCK92" s="94"/>
      <c r="VCL92" s="94"/>
      <c r="VCM92" s="94"/>
      <c r="VCN92" s="94"/>
      <c r="VCO92" s="94"/>
      <c r="VCP92" s="94"/>
      <c r="VCQ92" s="94"/>
      <c r="VCR92" s="94"/>
      <c r="VCS92" s="94"/>
      <c r="VCT92" s="94"/>
      <c r="VCU92" s="94"/>
      <c r="VCV92" s="94"/>
      <c r="VCW92" s="94"/>
      <c r="VCX92" s="94"/>
      <c r="VCY92" s="94"/>
      <c r="VCZ92" s="94"/>
      <c r="VDA92" s="94"/>
      <c r="VDB92" s="94"/>
      <c r="VDC92" s="94"/>
      <c r="VDD92" s="94"/>
      <c r="VDE92" s="94"/>
      <c r="VDF92" s="94"/>
      <c r="VDG92" s="94"/>
      <c r="VDH92" s="94"/>
      <c r="VDI92" s="94"/>
      <c r="VDJ92" s="94"/>
      <c r="VDK92" s="94"/>
      <c r="VDL92" s="94"/>
      <c r="VDM92" s="94"/>
      <c r="VDN92" s="94"/>
      <c r="VDO92" s="94"/>
      <c r="VDP92" s="94"/>
      <c r="VDQ92" s="94"/>
      <c r="VDR92" s="94"/>
      <c r="VDS92" s="94"/>
      <c r="VDT92" s="94"/>
      <c r="VDU92" s="94"/>
      <c r="VDV92" s="94"/>
      <c r="VDW92" s="94"/>
      <c r="VDX92" s="94"/>
      <c r="VDY92" s="94"/>
      <c r="VDZ92" s="94"/>
      <c r="VEA92" s="94"/>
      <c r="VEB92" s="94"/>
      <c r="VEC92" s="94"/>
      <c r="VED92" s="94"/>
      <c r="VEE92" s="94"/>
      <c r="VEF92" s="94"/>
      <c r="VEG92" s="94"/>
      <c r="VEH92" s="94"/>
      <c r="VEI92" s="94"/>
      <c r="VEJ92" s="94"/>
      <c r="VEK92" s="94"/>
      <c r="VEL92" s="94"/>
      <c r="VEM92" s="94"/>
      <c r="VEN92" s="94"/>
      <c r="VEO92" s="94"/>
      <c r="VEP92" s="94"/>
      <c r="VEQ92" s="94"/>
      <c r="VER92" s="94"/>
      <c r="VES92" s="94"/>
      <c r="VET92" s="94"/>
      <c r="VEU92" s="94"/>
      <c r="VEV92" s="94"/>
      <c r="VEW92" s="94"/>
      <c r="VEX92" s="94"/>
      <c r="VEY92" s="94"/>
      <c r="VEZ92" s="94"/>
      <c r="VFA92" s="94"/>
      <c r="VFB92" s="94"/>
      <c r="VFC92" s="94"/>
      <c r="VFD92" s="94"/>
      <c r="VFE92" s="94"/>
      <c r="VFF92" s="94"/>
      <c r="VFG92" s="94"/>
      <c r="VFH92" s="94"/>
      <c r="VFI92" s="94"/>
      <c r="VFJ92" s="94"/>
      <c r="VFK92" s="94"/>
      <c r="VFL92" s="94"/>
      <c r="VFM92" s="94"/>
      <c r="VFN92" s="94"/>
      <c r="VFO92" s="94"/>
      <c r="VFP92" s="94"/>
      <c r="VFQ92" s="94"/>
      <c r="VFR92" s="94"/>
      <c r="VFS92" s="94"/>
      <c r="VFT92" s="94"/>
      <c r="VFU92" s="94"/>
      <c r="VFV92" s="94"/>
      <c r="VFW92" s="94"/>
      <c r="VFX92" s="94"/>
      <c r="VFY92" s="94"/>
      <c r="VFZ92" s="94"/>
      <c r="VGA92" s="94"/>
      <c r="VGB92" s="94"/>
      <c r="VGC92" s="94"/>
      <c r="VGD92" s="94"/>
      <c r="VGE92" s="94"/>
      <c r="VGF92" s="94"/>
      <c r="VGG92" s="94"/>
      <c r="VGH92" s="94"/>
      <c r="VGI92" s="94"/>
      <c r="VGJ92" s="94"/>
      <c r="VGK92" s="94"/>
      <c r="VGL92" s="94"/>
      <c r="VGM92" s="94"/>
      <c r="VGN92" s="94"/>
      <c r="VGO92" s="94"/>
      <c r="VGP92" s="94"/>
      <c r="VGQ92" s="94"/>
      <c r="VGR92" s="94"/>
      <c r="VGS92" s="94"/>
      <c r="VGT92" s="94"/>
      <c r="VGU92" s="94"/>
      <c r="VGV92" s="94"/>
      <c r="VGW92" s="94"/>
      <c r="VGX92" s="94"/>
      <c r="VGY92" s="94"/>
      <c r="VGZ92" s="94"/>
      <c r="VHA92" s="94"/>
      <c r="VHB92" s="94"/>
      <c r="VHC92" s="94"/>
      <c r="VHD92" s="94"/>
      <c r="VHE92" s="94"/>
      <c r="VHF92" s="94"/>
      <c r="VHG92" s="94"/>
      <c r="VHH92" s="94"/>
      <c r="VHI92" s="94"/>
      <c r="VHJ92" s="94"/>
      <c r="VHK92" s="94"/>
      <c r="VHL92" s="94"/>
      <c r="VHM92" s="94"/>
      <c r="VHN92" s="94"/>
      <c r="VHO92" s="94"/>
      <c r="VHP92" s="94"/>
      <c r="VHQ92" s="94"/>
      <c r="VHR92" s="94"/>
      <c r="VHS92" s="94"/>
      <c r="VHT92" s="94"/>
      <c r="VHU92" s="94"/>
      <c r="VHV92" s="94"/>
      <c r="VHW92" s="94"/>
      <c r="VHX92" s="94"/>
      <c r="VHY92" s="94"/>
      <c r="VHZ92" s="94"/>
      <c r="VIA92" s="94"/>
      <c r="VIB92" s="94"/>
      <c r="VIC92" s="94"/>
      <c r="VID92" s="94"/>
      <c r="VIE92" s="94"/>
      <c r="VIF92" s="94"/>
      <c r="VIG92" s="94"/>
      <c r="VIH92" s="94"/>
      <c r="VII92" s="94"/>
      <c r="VIJ92" s="94"/>
      <c r="VIK92" s="94"/>
      <c r="VIL92" s="94"/>
      <c r="VIM92" s="94"/>
      <c r="VIN92" s="94"/>
      <c r="VIO92" s="94"/>
      <c r="VIP92" s="94"/>
      <c r="VIQ92" s="94"/>
      <c r="VIR92" s="94"/>
      <c r="VIS92" s="94"/>
      <c r="VIT92" s="94"/>
      <c r="VIU92" s="94"/>
      <c r="VIV92" s="94"/>
      <c r="VIW92" s="94"/>
      <c r="VIX92" s="94"/>
      <c r="VIY92" s="94"/>
      <c r="VIZ92" s="94"/>
      <c r="VJA92" s="94"/>
      <c r="VJB92" s="94"/>
      <c r="VJC92" s="94"/>
      <c r="VJD92" s="94"/>
      <c r="VJE92" s="94"/>
      <c r="VJF92" s="94"/>
      <c r="VJG92" s="94"/>
      <c r="VJH92" s="94"/>
      <c r="VJI92" s="94"/>
      <c r="VJJ92" s="94"/>
      <c r="VJK92" s="94"/>
      <c r="VJL92" s="94"/>
      <c r="VJM92" s="94"/>
      <c r="VJN92" s="94"/>
      <c r="VJO92" s="94"/>
      <c r="VJP92" s="94"/>
      <c r="VJQ92" s="94"/>
      <c r="VJR92" s="94"/>
      <c r="VJS92" s="94"/>
      <c r="VJT92" s="94"/>
      <c r="VJU92" s="94"/>
      <c r="VJV92" s="94"/>
      <c r="VJW92" s="94"/>
      <c r="VJX92" s="94"/>
      <c r="VJY92" s="94"/>
      <c r="VJZ92" s="94"/>
      <c r="VKA92" s="94"/>
      <c r="VKB92" s="94"/>
      <c r="VKC92" s="94"/>
      <c r="VKD92" s="94"/>
      <c r="VKE92" s="94"/>
      <c r="VKF92" s="94"/>
      <c r="VKG92" s="94"/>
      <c r="VKH92" s="94"/>
      <c r="VKI92" s="94"/>
      <c r="VKJ92" s="94"/>
      <c r="VKK92" s="94"/>
      <c r="VKL92" s="94"/>
      <c r="VKM92" s="94"/>
      <c r="VKN92" s="94"/>
      <c r="VKO92" s="94"/>
      <c r="VKP92" s="94"/>
      <c r="VKQ92" s="94"/>
      <c r="VKR92" s="94"/>
      <c r="VKS92" s="94"/>
      <c r="VKT92" s="94"/>
      <c r="VKU92" s="94"/>
      <c r="VKV92" s="94"/>
      <c r="VKW92" s="94"/>
      <c r="VKX92" s="94"/>
      <c r="VKY92" s="94"/>
      <c r="VKZ92" s="94"/>
      <c r="VLA92" s="94"/>
      <c r="VLB92" s="94"/>
      <c r="VLC92" s="94"/>
      <c r="VLD92" s="94"/>
      <c r="VLE92" s="94"/>
      <c r="VLF92" s="94"/>
      <c r="VLG92" s="94"/>
      <c r="VLH92" s="94"/>
      <c r="VLI92" s="94"/>
      <c r="VLJ92" s="94"/>
      <c r="VLK92" s="94"/>
      <c r="VLL92" s="94"/>
      <c r="VLM92" s="94"/>
      <c r="VLN92" s="94"/>
      <c r="VLO92" s="94"/>
      <c r="VLP92" s="94"/>
      <c r="VLQ92" s="94"/>
      <c r="VLR92" s="94"/>
      <c r="VLS92" s="94"/>
      <c r="VLT92" s="94"/>
      <c r="VLU92" s="94"/>
      <c r="VLV92" s="94"/>
      <c r="VLW92" s="94"/>
      <c r="VLX92" s="94"/>
      <c r="VLY92" s="94"/>
      <c r="VLZ92" s="94"/>
      <c r="VMA92" s="94"/>
      <c r="VMB92" s="94"/>
      <c r="VMC92" s="94"/>
      <c r="VMD92" s="94"/>
      <c r="VME92" s="94"/>
      <c r="VMF92" s="94"/>
      <c r="VMG92" s="94"/>
      <c r="VMH92" s="94"/>
      <c r="VMI92" s="94"/>
      <c r="VMJ92" s="94"/>
      <c r="VMK92" s="94"/>
      <c r="VML92" s="94"/>
      <c r="VMM92" s="94"/>
      <c r="VMN92" s="94"/>
      <c r="VMO92" s="94"/>
      <c r="VMP92" s="94"/>
      <c r="VMQ92" s="94"/>
      <c r="VMR92" s="94"/>
      <c r="VMS92" s="94"/>
      <c r="VMT92" s="94"/>
      <c r="VMU92" s="94"/>
      <c r="VMV92" s="94"/>
      <c r="VMW92" s="94"/>
      <c r="VMX92" s="94"/>
      <c r="VMY92" s="94"/>
      <c r="VMZ92" s="94"/>
      <c r="VNA92" s="94"/>
      <c r="VNB92" s="94"/>
      <c r="VNC92" s="94"/>
      <c r="VND92" s="94"/>
      <c r="VNE92" s="94"/>
      <c r="VNF92" s="94"/>
      <c r="VNG92" s="94"/>
      <c r="VNH92" s="94"/>
      <c r="VNI92" s="94"/>
      <c r="VNJ92" s="94"/>
      <c r="VNK92" s="94"/>
      <c r="VNL92" s="94"/>
      <c r="VNM92" s="94"/>
      <c r="VNN92" s="94"/>
      <c r="VNO92" s="94"/>
      <c r="VNP92" s="94"/>
      <c r="VNQ92" s="94"/>
      <c r="VNR92" s="94"/>
      <c r="VNS92" s="94"/>
      <c r="VNT92" s="94"/>
      <c r="VNU92" s="94"/>
      <c r="VNV92" s="94"/>
      <c r="VNW92" s="94"/>
      <c r="VNX92" s="94"/>
      <c r="VNY92" s="94"/>
      <c r="VNZ92" s="94"/>
      <c r="VOA92" s="94"/>
      <c r="VOB92" s="94"/>
      <c r="VOC92" s="94"/>
      <c r="VOD92" s="94"/>
      <c r="VOE92" s="94"/>
      <c r="VOF92" s="94"/>
      <c r="VOG92" s="94"/>
      <c r="VOH92" s="94"/>
      <c r="VOI92" s="94"/>
      <c r="VOJ92" s="94"/>
      <c r="VOK92" s="94"/>
      <c r="VOL92" s="94"/>
      <c r="VOM92" s="94"/>
      <c r="VON92" s="94"/>
      <c r="VOO92" s="94"/>
      <c r="VOP92" s="94"/>
      <c r="VOQ92" s="94"/>
      <c r="VOR92" s="94"/>
      <c r="VOS92" s="94"/>
      <c r="VOT92" s="94"/>
      <c r="VOU92" s="94"/>
      <c r="VOV92" s="94"/>
      <c r="VOW92" s="94"/>
      <c r="VOX92" s="94"/>
      <c r="VOY92" s="94"/>
      <c r="VOZ92" s="94"/>
      <c r="VPA92" s="94"/>
      <c r="VPB92" s="94"/>
      <c r="VPC92" s="94"/>
      <c r="VPD92" s="94"/>
      <c r="VPE92" s="94"/>
      <c r="VPF92" s="94"/>
      <c r="VPG92" s="94"/>
      <c r="VPH92" s="94"/>
      <c r="VPI92" s="94"/>
      <c r="VPJ92" s="94"/>
      <c r="VPK92" s="94"/>
      <c r="VPL92" s="94"/>
      <c r="VPM92" s="94"/>
      <c r="VPN92" s="94"/>
      <c r="VPO92" s="94"/>
      <c r="VPP92" s="94"/>
      <c r="VPQ92" s="94"/>
      <c r="VPR92" s="94"/>
      <c r="VPS92" s="94"/>
      <c r="VPT92" s="94"/>
      <c r="VPU92" s="94"/>
      <c r="VPV92" s="94"/>
      <c r="VPW92" s="94"/>
      <c r="VPX92" s="94"/>
      <c r="VPY92" s="94"/>
      <c r="VPZ92" s="94"/>
      <c r="VQA92" s="94"/>
      <c r="VQB92" s="94"/>
      <c r="VQC92" s="94"/>
      <c r="VQD92" s="94"/>
      <c r="VQE92" s="94"/>
      <c r="VQF92" s="94"/>
      <c r="VQG92" s="94"/>
      <c r="VQH92" s="94"/>
      <c r="VQI92" s="94"/>
      <c r="VQJ92" s="94"/>
      <c r="VQK92" s="94"/>
      <c r="VQL92" s="94"/>
      <c r="VQM92" s="94"/>
      <c r="VQN92" s="94"/>
      <c r="VQO92" s="94"/>
      <c r="VQP92" s="94"/>
      <c r="VQQ92" s="94"/>
      <c r="VQR92" s="94"/>
      <c r="VQS92" s="94"/>
      <c r="VQT92" s="94"/>
      <c r="VQU92" s="94"/>
      <c r="VQV92" s="94"/>
      <c r="VQW92" s="94"/>
      <c r="VQX92" s="94"/>
      <c r="VQY92" s="94"/>
      <c r="VQZ92" s="94"/>
      <c r="VRA92" s="94"/>
      <c r="VRB92" s="94"/>
      <c r="VRC92" s="94"/>
      <c r="VRD92" s="94"/>
      <c r="VRE92" s="94"/>
      <c r="VRF92" s="94"/>
      <c r="VRG92" s="94"/>
      <c r="VRH92" s="94"/>
      <c r="VRI92" s="94"/>
      <c r="VRJ92" s="94"/>
      <c r="VRK92" s="94"/>
      <c r="VRL92" s="94"/>
      <c r="VRM92" s="94"/>
      <c r="VRN92" s="94"/>
      <c r="VRO92" s="94"/>
      <c r="VRP92" s="94"/>
      <c r="VRQ92" s="94"/>
      <c r="VRR92" s="94"/>
      <c r="VRS92" s="94"/>
      <c r="VRT92" s="94"/>
      <c r="VRU92" s="94"/>
      <c r="VRV92" s="94"/>
      <c r="VRW92" s="94"/>
      <c r="VRX92" s="94"/>
      <c r="VRY92" s="94"/>
      <c r="VRZ92" s="94"/>
      <c r="VSA92" s="94"/>
      <c r="VSB92" s="94"/>
      <c r="VSC92" s="94"/>
      <c r="VSD92" s="94"/>
      <c r="VSE92" s="94"/>
      <c r="VSF92" s="94"/>
      <c r="VSG92" s="94"/>
      <c r="VSH92" s="94"/>
      <c r="VSI92" s="94"/>
      <c r="VSJ92" s="94"/>
      <c r="VSK92" s="94"/>
      <c r="VSL92" s="94"/>
      <c r="VSM92" s="94"/>
      <c r="VSN92" s="94"/>
      <c r="VSO92" s="94"/>
      <c r="VSP92" s="94"/>
      <c r="VSQ92" s="94"/>
      <c r="VSR92" s="94"/>
      <c r="VSS92" s="94"/>
      <c r="VST92" s="94"/>
      <c r="VSU92" s="94"/>
      <c r="VSV92" s="94"/>
      <c r="VSW92" s="94"/>
      <c r="VSX92" s="94"/>
      <c r="VSY92" s="94"/>
      <c r="VSZ92" s="94"/>
      <c r="VTA92" s="94"/>
      <c r="VTB92" s="94"/>
      <c r="VTC92" s="94"/>
      <c r="VTD92" s="94"/>
      <c r="VTE92" s="94"/>
      <c r="VTF92" s="94"/>
      <c r="VTG92" s="94"/>
      <c r="VTH92" s="94"/>
      <c r="VTI92" s="94"/>
      <c r="VTJ92" s="94"/>
      <c r="VTK92" s="94"/>
      <c r="VTL92" s="94"/>
      <c r="VTM92" s="94"/>
      <c r="VTN92" s="94"/>
      <c r="VTO92" s="94"/>
      <c r="VTP92" s="94"/>
      <c r="VTQ92" s="94"/>
      <c r="VTR92" s="94"/>
      <c r="VTS92" s="94"/>
      <c r="VTT92" s="94"/>
      <c r="VTU92" s="94"/>
      <c r="VTV92" s="94"/>
      <c r="VTW92" s="94"/>
      <c r="VTX92" s="94"/>
      <c r="VTY92" s="94"/>
      <c r="VTZ92" s="94"/>
      <c r="VUA92" s="94"/>
      <c r="VUB92" s="94"/>
      <c r="VUC92" s="94"/>
      <c r="VUD92" s="94"/>
      <c r="VUE92" s="94"/>
      <c r="VUF92" s="94"/>
      <c r="VUG92" s="94"/>
      <c r="VUH92" s="94"/>
      <c r="VUI92" s="94"/>
      <c r="VUJ92" s="94"/>
      <c r="VUK92" s="94"/>
      <c r="VUL92" s="94"/>
      <c r="VUM92" s="94"/>
      <c r="VUN92" s="94"/>
      <c r="VUO92" s="94"/>
      <c r="VUP92" s="94"/>
      <c r="VUQ92" s="94"/>
      <c r="VUR92" s="94"/>
      <c r="VUS92" s="94"/>
      <c r="VUT92" s="94"/>
      <c r="VUU92" s="94"/>
      <c r="VUV92" s="94"/>
      <c r="VUW92" s="94"/>
      <c r="VUX92" s="94"/>
      <c r="VUY92" s="94"/>
      <c r="VUZ92" s="94"/>
      <c r="VVA92" s="94"/>
      <c r="VVB92" s="94"/>
      <c r="VVC92" s="94"/>
      <c r="VVD92" s="94"/>
      <c r="VVE92" s="94"/>
      <c r="VVF92" s="94"/>
      <c r="VVG92" s="94"/>
      <c r="VVH92" s="94"/>
      <c r="VVI92" s="94"/>
      <c r="VVJ92" s="94"/>
      <c r="VVK92" s="94"/>
      <c r="VVL92" s="94"/>
      <c r="VVM92" s="94"/>
      <c r="VVN92" s="94"/>
      <c r="VVO92" s="94"/>
      <c r="VVP92" s="94"/>
      <c r="VVQ92" s="94"/>
      <c r="VVR92" s="94"/>
      <c r="VVS92" s="94"/>
      <c r="VVT92" s="94"/>
      <c r="VVU92" s="94"/>
      <c r="VVV92" s="94"/>
      <c r="VVW92" s="94"/>
      <c r="VVX92" s="94"/>
      <c r="VVY92" s="94"/>
      <c r="VVZ92" s="94"/>
      <c r="VWA92" s="94"/>
      <c r="VWB92" s="94"/>
      <c r="VWC92" s="94"/>
      <c r="VWD92" s="94"/>
      <c r="VWE92" s="94"/>
      <c r="VWF92" s="94"/>
      <c r="VWG92" s="94"/>
      <c r="VWH92" s="94"/>
      <c r="VWI92" s="94"/>
      <c r="VWJ92" s="94"/>
      <c r="VWK92" s="94"/>
      <c r="VWL92" s="94"/>
      <c r="VWM92" s="94"/>
      <c r="VWN92" s="94"/>
      <c r="VWO92" s="94"/>
      <c r="VWP92" s="94"/>
      <c r="VWQ92" s="94"/>
      <c r="VWR92" s="94"/>
      <c r="VWS92" s="94"/>
      <c r="VWT92" s="94"/>
      <c r="VWU92" s="94"/>
      <c r="VWV92" s="94"/>
      <c r="VWW92" s="94"/>
      <c r="VWX92" s="94"/>
      <c r="VWY92" s="94"/>
      <c r="VWZ92" s="94"/>
      <c r="VXA92" s="94"/>
      <c r="VXB92" s="94"/>
      <c r="VXC92" s="94"/>
      <c r="VXD92" s="94"/>
      <c r="VXE92" s="94"/>
      <c r="VXF92" s="94"/>
      <c r="VXG92" s="94"/>
      <c r="VXH92" s="94"/>
      <c r="VXI92" s="94"/>
      <c r="VXJ92" s="94"/>
      <c r="VXK92" s="94"/>
      <c r="VXL92" s="94"/>
      <c r="VXM92" s="94"/>
      <c r="VXN92" s="94"/>
      <c r="VXO92" s="94"/>
      <c r="VXP92" s="94"/>
      <c r="VXQ92" s="94"/>
      <c r="VXR92" s="94"/>
      <c r="VXS92" s="94"/>
      <c r="VXT92" s="94"/>
      <c r="VXU92" s="94"/>
      <c r="VXV92" s="94"/>
      <c r="VXW92" s="94"/>
      <c r="VXX92" s="94"/>
      <c r="VXY92" s="94"/>
      <c r="VXZ92" s="94"/>
      <c r="VYA92" s="94"/>
      <c r="VYB92" s="94"/>
      <c r="VYC92" s="94"/>
      <c r="VYD92" s="94"/>
      <c r="VYE92" s="94"/>
      <c r="VYF92" s="94"/>
      <c r="VYG92" s="94"/>
      <c r="VYH92" s="94"/>
      <c r="VYI92" s="94"/>
      <c r="VYJ92" s="94"/>
      <c r="VYK92" s="94"/>
      <c r="VYL92" s="94"/>
      <c r="VYM92" s="94"/>
      <c r="VYN92" s="94"/>
      <c r="VYO92" s="94"/>
      <c r="VYP92" s="94"/>
      <c r="VYQ92" s="94"/>
      <c r="VYR92" s="94"/>
      <c r="VYS92" s="94"/>
      <c r="VYT92" s="94"/>
      <c r="VYU92" s="94"/>
      <c r="VYV92" s="94"/>
      <c r="VYW92" s="94"/>
      <c r="VYX92" s="94"/>
      <c r="VYY92" s="94"/>
      <c r="VYZ92" s="94"/>
      <c r="VZA92" s="94"/>
      <c r="VZB92" s="94"/>
      <c r="VZC92" s="94"/>
      <c r="VZD92" s="94"/>
      <c r="VZE92" s="94"/>
      <c r="VZF92" s="94"/>
      <c r="VZG92" s="94"/>
      <c r="VZH92" s="94"/>
      <c r="VZI92" s="94"/>
      <c r="VZJ92" s="94"/>
      <c r="VZK92" s="94"/>
      <c r="VZL92" s="94"/>
      <c r="VZM92" s="94"/>
      <c r="VZN92" s="94"/>
      <c r="VZO92" s="94"/>
      <c r="VZP92" s="94"/>
      <c r="VZQ92" s="94"/>
      <c r="VZR92" s="94"/>
      <c r="VZS92" s="94"/>
      <c r="VZT92" s="94"/>
      <c r="VZU92" s="94"/>
      <c r="VZV92" s="94"/>
      <c r="VZW92" s="94"/>
      <c r="VZX92" s="94"/>
      <c r="VZY92" s="94"/>
      <c r="VZZ92" s="94"/>
      <c r="WAA92" s="94"/>
      <c r="WAB92" s="94"/>
      <c r="WAC92" s="94"/>
      <c r="WAD92" s="94"/>
      <c r="WAE92" s="94"/>
      <c r="WAF92" s="94"/>
      <c r="WAG92" s="94"/>
      <c r="WAH92" s="94"/>
      <c r="WAI92" s="94"/>
      <c r="WAJ92" s="94"/>
      <c r="WAK92" s="94"/>
      <c r="WAL92" s="94"/>
      <c r="WAM92" s="94"/>
      <c r="WAN92" s="94"/>
      <c r="WAO92" s="94"/>
      <c r="WAP92" s="94"/>
      <c r="WAQ92" s="94"/>
      <c r="WAR92" s="94"/>
      <c r="WAS92" s="94"/>
      <c r="WAT92" s="94"/>
      <c r="WAU92" s="94"/>
      <c r="WAV92" s="94"/>
      <c r="WAW92" s="94"/>
      <c r="WAX92" s="94"/>
      <c r="WAY92" s="94"/>
      <c r="WAZ92" s="94"/>
      <c r="WBA92" s="94"/>
      <c r="WBB92" s="94"/>
      <c r="WBC92" s="94"/>
      <c r="WBD92" s="94"/>
      <c r="WBE92" s="94"/>
      <c r="WBF92" s="94"/>
      <c r="WBG92" s="94"/>
      <c r="WBH92" s="94"/>
      <c r="WBI92" s="94"/>
      <c r="WBJ92" s="94"/>
      <c r="WBK92" s="94"/>
      <c r="WBL92" s="94"/>
      <c r="WBM92" s="94"/>
      <c r="WBN92" s="94"/>
      <c r="WBO92" s="94"/>
      <c r="WBP92" s="94"/>
      <c r="WBQ92" s="94"/>
      <c r="WBR92" s="94"/>
      <c r="WBS92" s="94"/>
      <c r="WBT92" s="94"/>
      <c r="WBU92" s="94"/>
      <c r="WBV92" s="94"/>
      <c r="WBW92" s="94"/>
      <c r="WBX92" s="94"/>
      <c r="WBY92" s="94"/>
      <c r="WBZ92" s="94"/>
      <c r="WCA92" s="94"/>
      <c r="WCB92" s="94"/>
      <c r="WCC92" s="94"/>
      <c r="WCD92" s="94"/>
      <c r="WCE92" s="94"/>
      <c r="WCF92" s="94"/>
      <c r="WCG92" s="94"/>
      <c r="WCH92" s="94"/>
      <c r="WCI92" s="94"/>
      <c r="WCJ92" s="94"/>
      <c r="WCK92" s="94"/>
      <c r="WCL92" s="94"/>
      <c r="WCM92" s="94"/>
      <c r="WCN92" s="94"/>
      <c r="WCO92" s="94"/>
      <c r="WCP92" s="94"/>
      <c r="WCQ92" s="94"/>
      <c r="WCR92" s="94"/>
      <c r="WCS92" s="94"/>
      <c r="WCT92" s="94"/>
      <c r="WCU92" s="94"/>
      <c r="WCV92" s="94"/>
      <c r="WCW92" s="94"/>
      <c r="WCX92" s="94"/>
      <c r="WCY92" s="94"/>
      <c r="WCZ92" s="94"/>
      <c r="WDA92" s="94"/>
      <c r="WDB92" s="94"/>
      <c r="WDC92" s="94"/>
      <c r="WDD92" s="94"/>
      <c r="WDE92" s="94"/>
      <c r="WDF92" s="94"/>
      <c r="WDG92" s="94"/>
      <c r="WDH92" s="94"/>
      <c r="WDI92" s="94"/>
      <c r="WDJ92" s="94"/>
      <c r="WDK92" s="94"/>
      <c r="WDL92" s="94"/>
      <c r="WDM92" s="94"/>
      <c r="WDN92" s="94"/>
      <c r="WDO92" s="94"/>
      <c r="WDP92" s="94"/>
      <c r="WDQ92" s="94"/>
      <c r="WDR92" s="94"/>
      <c r="WDS92" s="94"/>
      <c r="WDT92" s="94"/>
      <c r="WDU92" s="94"/>
      <c r="WDV92" s="94"/>
      <c r="WDW92" s="94"/>
      <c r="WDX92" s="94"/>
      <c r="WDY92" s="94"/>
      <c r="WDZ92" s="94"/>
      <c r="WEA92" s="94"/>
      <c r="WEB92" s="94"/>
      <c r="WEC92" s="94"/>
      <c r="WED92" s="94"/>
      <c r="WEE92" s="94"/>
      <c r="WEF92" s="94"/>
      <c r="WEG92" s="94"/>
      <c r="WEH92" s="94"/>
      <c r="WEI92" s="94"/>
      <c r="WEJ92" s="94"/>
      <c r="WEK92" s="94"/>
      <c r="WEL92" s="94"/>
      <c r="WEM92" s="94"/>
      <c r="WEN92" s="94"/>
      <c r="WEO92" s="94"/>
      <c r="WEP92" s="94"/>
      <c r="WEQ92" s="94"/>
      <c r="WER92" s="94"/>
      <c r="WES92" s="94"/>
      <c r="WET92" s="94"/>
      <c r="WEU92" s="94"/>
      <c r="WEV92" s="94"/>
      <c r="WEW92" s="94"/>
      <c r="WEX92" s="94"/>
      <c r="WEY92" s="94"/>
      <c r="WEZ92" s="94"/>
      <c r="WFA92" s="94"/>
      <c r="WFB92" s="94"/>
      <c r="WFC92" s="94"/>
      <c r="WFD92" s="94"/>
      <c r="WFE92" s="94"/>
      <c r="WFF92" s="94"/>
      <c r="WFG92" s="94"/>
      <c r="WFH92" s="94"/>
      <c r="WFI92" s="94"/>
      <c r="WFJ92" s="94"/>
      <c r="WFK92" s="94"/>
      <c r="WFL92" s="94"/>
      <c r="WFM92" s="94"/>
      <c r="WFN92" s="94"/>
      <c r="WFO92" s="94"/>
      <c r="WFP92" s="94"/>
      <c r="WFQ92" s="94"/>
      <c r="WFR92" s="94"/>
      <c r="WFS92" s="94"/>
      <c r="WFT92" s="94"/>
      <c r="WFU92" s="94"/>
      <c r="WFV92" s="94"/>
      <c r="WFW92" s="94"/>
      <c r="WFX92" s="94"/>
      <c r="WFY92" s="94"/>
      <c r="WFZ92" s="94"/>
      <c r="WGA92" s="94"/>
      <c r="WGB92" s="94"/>
      <c r="WGC92" s="94"/>
      <c r="WGD92" s="94"/>
      <c r="WGE92" s="94"/>
      <c r="WGF92" s="94"/>
      <c r="WGG92" s="94"/>
      <c r="WGH92" s="94"/>
      <c r="WGI92" s="94"/>
      <c r="WGJ92" s="94"/>
      <c r="WGK92" s="94"/>
      <c r="WGL92" s="94"/>
      <c r="WGM92" s="94"/>
      <c r="WGN92" s="94"/>
      <c r="WGO92" s="94"/>
      <c r="WGP92" s="94"/>
      <c r="WGQ92" s="94"/>
      <c r="WGR92" s="94"/>
      <c r="WGS92" s="94"/>
      <c r="WGT92" s="94"/>
      <c r="WGU92" s="94"/>
      <c r="WGV92" s="94"/>
      <c r="WGW92" s="94"/>
      <c r="WGX92" s="94"/>
      <c r="WGY92" s="94"/>
      <c r="WGZ92" s="94"/>
      <c r="WHA92" s="94"/>
      <c r="WHB92" s="94"/>
      <c r="WHC92" s="94"/>
      <c r="WHD92" s="94"/>
      <c r="WHE92" s="94"/>
      <c r="WHF92" s="94"/>
      <c r="WHG92" s="94"/>
      <c r="WHH92" s="94"/>
      <c r="WHI92" s="94"/>
      <c r="WHJ92" s="94"/>
      <c r="WHK92" s="94"/>
      <c r="WHL92" s="94"/>
      <c r="WHM92" s="94"/>
      <c r="WHN92" s="94"/>
      <c r="WHO92" s="94"/>
      <c r="WHP92" s="94"/>
      <c r="WHQ92" s="94"/>
      <c r="WHR92" s="94"/>
      <c r="WHS92" s="94"/>
      <c r="WHT92" s="94"/>
      <c r="WHU92" s="94"/>
      <c r="WHV92" s="94"/>
      <c r="WHW92" s="94"/>
      <c r="WHX92" s="94"/>
      <c r="WHY92" s="94"/>
      <c r="WHZ92" s="94"/>
      <c r="WIA92" s="94"/>
      <c r="WIB92" s="94"/>
      <c r="WIC92" s="94"/>
      <c r="WID92" s="94"/>
      <c r="WIE92" s="94"/>
      <c r="WIF92" s="94"/>
      <c r="WIG92" s="94"/>
      <c r="WIH92" s="94"/>
      <c r="WII92" s="94"/>
      <c r="WIJ92" s="94"/>
      <c r="WIK92" s="94"/>
      <c r="WIL92" s="94"/>
      <c r="WIM92" s="94"/>
      <c r="WIN92" s="94"/>
      <c r="WIO92" s="94"/>
      <c r="WIP92" s="94"/>
      <c r="WIQ92" s="94"/>
      <c r="WIR92" s="94"/>
      <c r="WIS92" s="94"/>
      <c r="WIT92" s="94"/>
      <c r="WIU92" s="94"/>
      <c r="WIV92" s="94"/>
      <c r="WIW92" s="94"/>
      <c r="WIX92" s="94"/>
      <c r="WIY92" s="94"/>
      <c r="WIZ92" s="94"/>
      <c r="WJA92" s="94"/>
      <c r="WJB92" s="94"/>
      <c r="WJC92" s="94"/>
      <c r="WJD92" s="94"/>
      <c r="WJE92" s="94"/>
      <c r="WJF92" s="94"/>
      <c r="WJG92" s="94"/>
      <c r="WJH92" s="94"/>
      <c r="WJI92" s="94"/>
      <c r="WJJ92" s="94"/>
      <c r="WJK92" s="94"/>
      <c r="WJL92" s="94"/>
      <c r="WJM92" s="94"/>
      <c r="WJN92" s="94"/>
      <c r="WJO92" s="94"/>
      <c r="WJP92" s="94"/>
      <c r="WJQ92" s="94"/>
      <c r="WJR92" s="94"/>
      <c r="WJS92" s="94"/>
      <c r="WJT92" s="94"/>
      <c r="WJU92" s="94"/>
      <c r="WJV92" s="94"/>
      <c r="WJW92" s="94"/>
      <c r="WJX92" s="94"/>
      <c r="WJY92" s="94"/>
      <c r="WJZ92" s="94"/>
      <c r="WKA92" s="94"/>
      <c r="WKB92" s="94"/>
      <c r="WKC92" s="94"/>
      <c r="WKD92" s="94"/>
      <c r="WKE92" s="94"/>
      <c r="WKF92" s="94"/>
      <c r="WKG92" s="94"/>
      <c r="WKH92" s="94"/>
      <c r="WKI92" s="94"/>
      <c r="WKJ92" s="94"/>
      <c r="WKK92" s="94"/>
      <c r="WKL92" s="94"/>
      <c r="WKM92" s="94"/>
      <c r="WKN92" s="94"/>
      <c r="WKO92" s="94"/>
      <c r="WKP92" s="94"/>
      <c r="WKQ92" s="94"/>
      <c r="WKR92" s="94"/>
      <c r="WKS92" s="94"/>
      <c r="WKT92" s="94"/>
      <c r="WKU92" s="94"/>
      <c r="WKV92" s="94"/>
      <c r="WKW92" s="94"/>
      <c r="WKX92" s="94"/>
      <c r="WKY92" s="94"/>
      <c r="WKZ92" s="94"/>
      <c r="WLA92" s="94"/>
      <c r="WLB92" s="94"/>
      <c r="WLC92" s="94"/>
      <c r="WLD92" s="94"/>
      <c r="WLE92" s="94"/>
      <c r="WLF92" s="94"/>
      <c r="WLG92" s="94"/>
      <c r="WLH92" s="94"/>
      <c r="WLI92" s="94"/>
      <c r="WLJ92" s="94"/>
      <c r="WLK92" s="94"/>
      <c r="WLL92" s="94"/>
      <c r="WLM92" s="94"/>
      <c r="WLN92" s="94"/>
      <c r="WLO92" s="94"/>
      <c r="WLP92" s="94"/>
      <c r="WLQ92" s="94"/>
      <c r="WLR92" s="94"/>
      <c r="WLS92" s="94"/>
      <c r="WLT92" s="94"/>
      <c r="WLU92" s="94"/>
      <c r="WLV92" s="94"/>
      <c r="WLW92" s="94"/>
      <c r="WLX92" s="94"/>
      <c r="WLY92" s="94"/>
      <c r="WLZ92" s="94"/>
      <c r="WMA92" s="94"/>
      <c r="WMB92" s="94"/>
      <c r="WMC92" s="94"/>
      <c r="WMD92" s="94"/>
      <c r="WME92" s="94"/>
      <c r="WMF92" s="94"/>
      <c r="WMG92" s="94"/>
      <c r="WMH92" s="94"/>
      <c r="WMI92" s="94"/>
      <c r="WMJ92" s="94"/>
      <c r="WMK92" s="94"/>
      <c r="WML92" s="94"/>
      <c r="WMM92" s="94"/>
      <c r="WMN92" s="94"/>
      <c r="WMO92" s="94"/>
      <c r="WMP92" s="94"/>
      <c r="WMQ92" s="94"/>
      <c r="WMR92" s="94"/>
      <c r="WMS92" s="94"/>
      <c r="WMT92" s="94"/>
      <c r="WMU92" s="94"/>
      <c r="WMV92" s="94"/>
      <c r="WMW92" s="94"/>
      <c r="WMX92" s="94"/>
      <c r="WMY92" s="94"/>
      <c r="WMZ92" s="94"/>
      <c r="WNA92" s="94"/>
      <c r="WNB92" s="94"/>
      <c r="WNC92" s="94"/>
      <c r="WND92" s="94"/>
      <c r="WNE92" s="94"/>
      <c r="WNF92" s="94"/>
      <c r="WNG92" s="94"/>
      <c r="WNH92" s="94"/>
      <c r="WNI92" s="94"/>
      <c r="WNJ92" s="94"/>
      <c r="WNK92" s="94"/>
      <c r="WNL92" s="94"/>
      <c r="WNM92" s="94"/>
      <c r="WNN92" s="94"/>
      <c r="WNO92" s="94"/>
      <c r="WNP92" s="94"/>
      <c r="WNQ92" s="94"/>
      <c r="WNR92" s="94"/>
      <c r="WNS92" s="94"/>
      <c r="WNT92" s="94"/>
      <c r="WNU92" s="94"/>
      <c r="WNV92" s="94"/>
      <c r="WNW92" s="94"/>
      <c r="WNX92" s="94"/>
      <c r="WNY92" s="94"/>
      <c r="WNZ92" s="94"/>
      <c r="WOA92" s="94"/>
      <c r="WOB92" s="94"/>
      <c r="WOC92" s="94"/>
      <c r="WOD92" s="94"/>
      <c r="WOE92" s="94"/>
      <c r="WOF92" s="94"/>
      <c r="WOG92" s="94"/>
      <c r="WOH92" s="94"/>
      <c r="WOI92" s="94"/>
      <c r="WOJ92" s="94"/>
      <c r="WOK92" s="94"/>
      <c r="WOL92" s="94"/>
      <c r="WOM92" s="94"/>
      <c r="WON92" s="94"/>
      <c r="WOO92" s="94"/>
      <c r="WOP92" s="94"/>
      <c r="WOQ92" s="94"/>
      <c r="WOR92" s="94"/>
      <c r="WOS92" s="94"/>
      <c r="WOT92" s="94"/>
      <c r="WOU92" s="94"/>
      <c r="WOV92" s="94"/>
      <c r="WOW92" s="94"/>
      <c r="WOX92" s="94"/>
      <c r="WOY92" s="94"/>
      <c r="WOZ92" s="94"/>
      <c r="WPA92" s="94"/>
      <c r="WPB92" s="94"/>
      <c r="WPC92" s="94"/>
      <c r="WPD92" s="94"/>
      <c r="WPE92" s="94"/>
      <c r="WPF92" s="94"/>
      <c r="WPG92" s="94"/>
      <c r="WPH92" s="94"/>
      <c r="WPI92" s="94"/>
      <c r="WPJ92" s="94"/>
      <c r="WPK92" s="94"/>
      <c r="WPL92" s="94"/>
      <c r="WPM92" s="94"/>
      <c r="WPN92" s="94"/>
      <c r="WPO92" s="94"/>
      <c r="WPP92" s="94"/>
      <c r="WPQ92" s="94"/>
      <c r="WPR92" s="94"/>
      <c r="WPS92" s="94"/>
      <c r="WPT92" s="94"/>
      <c r="WPU92" s="94"/>
      <c r="WPV92" s="94"/>
      <c r="WPW92" s="94"/>
      <c r="WPX92" s="94"/>
      <c r="WPY92" s="94"/>
      <c r="WPZ92" s="94"/>
      <c r="WQA92" s="94"/>
      <c r="WQB92" s="94"/>
      <c r="WQC92" s="94"/>
      <c r="WQD92" s="94"/>
      <c r="WQE92" s="94"/>
      <c r="WQF92" s="94"/>
      <c r="WQG92" s="94"/>
      <c r="WQH92" s="94"/>
      <c r="WQI92" s="94"/>
      <c r="WQJ92" s="94"/>
      <c r="WQK92" s="94"/>
      <c r="WQL92" s="94"/>
      <c r="WQM92" s="94"/>
      <c r="WQN92" s="94"/>
      <c r="WQO92" s="94"/>
      <c r="WQP92" s="94"/>
      <c r="WQQ92" s="94"/>
      <c r="WQR92" s="94"/>
      <c r="WQS92" s="94"/>
      <c r="WQT92" s="94"/>
      <c r="WQU92" s="94"/>
      <c r="WQV92" s="94"/>
      <c r="WQW92" s="94"/>
      <c r="WQX92" s="94"/>
      <c r="WQY92" s="94"/>
      <c r="WQZ92" s="94"/>
      <c r="WRA92" s="94"/>
      <c r="WRB92" s="94"/>
      <c r="WRC92" s="94"/>
      <c r="WRD92" s="94"/>
      <c r="WRE92" s="94"/>
      <c r="WRF92" s="94"/>
      <c r="WRG92" s="94"/>
      <c r="WRH92" s="94"/>
      <c r="WRI92" s="94"/>
      <c r="WRJ92" s="94"/>
      <c r="WRK92" s="94"/>
      <c r="WRL92" s="94"/>
      <c r="WRM92" s="94"/>
      <c r="WRN92" s="94"/>
      <c r="WRO92" s="94"/>
      <c r="WRP92" s="94"/>
      <c r="WRQ92" s="94"/>
      <c r="WRR92" s="94"/>
      <c r="WRS92" s="94"/>
      <c r="WRT92" s="94"/>
      <c r="WRU92" s="94"/>
      <c r="WRV92" s="94"/>
      <c r="WRW92" s="94"/>
      <c r="WRX92" s="94"/>
      <c r="WRY92" s="94"/>
      <c r="WRZ92" s="94"/>
      <c r="WSA92" s="94"/>
      <c r="WSB92" s="94"/>
      <c r="WSC92" s="94"/>
      <c r="WSD92" s="94"/>
      <c r="WSE92" s="94"/>
      <c r="WSF92" s="94"/>
      <c r="WSG92" s="94"/>
      <c r="WSH92" s="94"/>
      <c r="WSI92" s="94"/>
      <c r="WSJ92" s="94"/>
      <c r="WSK92" s="94"/>
      <c r="WSL92" s="94"/>
      <c r="WSM92" s="94"/>
      <c r="WSN92" s="94"/>
      <c r="WSO92" s="94"/>
      <c r="WSP92" s="94"/>
      <c r="WSQ92" s="94"/>
      <c r="WSR92" s="94"/>
      <c r="WSS92" s="94"/>
      <c r="WST92" s="94"/>
      <c r="WSU92" s="94"/>
      <c r="WSV92" s="94"/>
      <c r="WSW92" s="94"/>
      <c r="WSX92" s="94"/>
      <c r="WSY92" s="94"/>
      <c r="WSZ92" s="94"/>
      <c r="WTA92" s="94"/>
      <c r="WTB92" s="94"/>
      <c r="WTC92" s="94"/>
      <c r="WTD92" s="94"/>
      <c r="WTE92" s="94"/>
      <c r="WTF92" s="94"/>
      <c r="WTG92" s="94"/>
      <c r="WTH92" s="94"/>
      <c r="WTI92" s="94"/>
      <c r="WTJ92" s="94"/>
      <c r="WTK92" s="94"/>
      <c r="WTL92" s="94"/>
      <c r="WTM92" s="94"/>
      <c r="WTN92" s="94"/>
      <c r="WTO92" s="94"/>
      <c r="WTP92" s="94"/>
      <c r="WTQ92" s="94"/>
      <c r="WTR92" s="94"/>
      <c r="WTS92" s="94"/>
      <c r="WTT92" s="94"/>
      <c r="WTU92" s="94"/>
      <c r="WTV92" s="94"/>
      <c r="WTW92" s="94"/>
      <c r="WTX92" s="94"/>
      <c r="WTY92" s="94"/>
      <c r="WTZ92" s="94"/>
      <c r="WUA92" s="94"/>
      <c r="WUB92" s="94"/>
      <c r="WUC92" s="94"/>
      <c r="WUD92" s="94"/>
      <c r="WUE92" s="94"/>
      <c r="WUF92" s="94"/>
      <c r="WUG92" s="94"/>
      <c r="WUH92" s="94"/>
      <c r="WUI92" s="94"/>
      <c r="WUJ92" s="94"/>
      <c r="WUK92" s="94"/>
      <c r="WUL92" s="94"/>
      <c r="WUM92" s="94"/>
      <c r="WUN92" s="94"/>
      <c r="WUO92" s="94"/>
      <c r="WUP92" s="94"/>
      <c r="WUQ92" s="94"/>
      <c r="WUR92" s="94"/>
      <c r="WUS92" s="94"/>
      <c r="WUT92" s="94"/>
      <c r="WUU92" s="94"/>
      <c r="WUV92" s="94"/>
      <c r="WUW92" s="94"/>
      <c r="WUX92" s="94"/>
      <c r="WUY92" s="94"/>
      <c r="WUZ92" s="94"/>
      <c r="WVA92" s="94"/>
      <c r="WVB92" s="94"/>
      <c r="WVC92" s="94"/>
      <c r="WVD92" s="94"/>
      <c r="WVE92" s="94"/>
      <c r="WVF92" s="94"/>
      <c r="WVG92" s="94"/>
      <c r="WVH92" s="94"/>
      <c r="WVI92" s="94"/>
      <c r="WVJ92" s="94"/>
      <c r="WVK92" s="94"/>
      <c r="WVL92" s="94"/>
      <c r="WVM92" s="94"/>
      <c r="WVN92" s="94"/>
      <c r="WVO92" s="94"/>
      <c r="WVP92" s="94"/>
      <c r="WVQ92" s="94"/>
      <c r="WVR92" s="94"/>
      <c r="WVS92" s="94"/>
      <c r="WVT92" s="94"/>
      <c r="WVU92" s="94"/>
      <c r="WVV92" s="94"/>
      <c r="WVW92" s="94"/>
      <c r="WVX92" s="94"/>
      <c r="WVY92" s="94"/>
      <c r="WVZ92" s="94"/>
      <c r="WWA92" s="94"/>
      <c r="WWB92" s="94"/>
      <c r="WWC92" s="94"/>
      <c r="WWD92" s="94"/>
      <c r="WWE92" s="94"/>
      <c r="WWF92" s="94"/>
      <c r="WWG92" s="94"/>
      <c r="WWH92" s="94"/>
      <c r="WWI92" s="94"/>
      <c r="WWJ92" s="94"/>
      <c r="WWK92" s="94"/>
      <c r="WWL92" s="94"/>
      <c r="WWM92" s="94"/>
      <c r="WWN92" s="94"/>
      <c r="WWO92" s="94"/>
      <c r="WWP92" s="94"/>
      <c r="WWQ92" s="94"/>
      <c r="WWR92" s="94"/>
      <c r="WWS92" s="94"/>
      <c r="WWT92" s="94"/>
      <c r="WWU92" s="94"/>
      <c r="WWV92" s="94"/>
      <c r="WWW92" s="94"/>
      <c r="WWX92" s="94"/>
      <c r="WWY92" s="94"/>
      <c r="WWZ92" s="94"/>
      <c r="WXA92" s="94"/>
      <c r="WXB92" s="94"/>
      <c r="WXC92" s="94"/>
      <c r="WXD92" s="94"/>
      <c r="WXE92" s="94"/>
      <c r="WXF92" s="94"/>
      <c r="WXG92" s="94"/>
      <c r="WXH92" s="94"/>
      <c r="WXI92" s="94"/>
      <c r="WXJ92" s="94"/>
      <c r="WXK92" s="94"/>
      <c r="WXL92" s="94"/>
      <c r="WXM92" s="94"/>
      <c r="WXN92" s="94"/>
      <c r="WXO92" s="94"/>
      <c r="WXP92" s="94"/>
      <c r="WXQ92" s="94"/>
      <c r="WXR92" s="94"/>
      <c r="WXS92" s="94"/>
      <c r="WXT92" s="94"/>
      <c r="WXU92" s="94"/>
      <c r="WXV92" s="94"/>
      <c r="WXW92" s="94"/>
      <c r="WXX92" s="94"/>
      <c r="WXY92" s="94"/>
      <c r="WXZ92" s="94"/>
      <c r="WYA92" s="94"/>
      <c r="WYB92" s="94"/>
      <c r="WYC92" s="94"/>
      <c r="WYD92" s="94"/>
      <c r="WYE92" s="94"/>
      <c r="WYF92" s="94"/>
      <c r="WYG92" s="94"/>
      <c r="WYH92" s="94"/>
      <c r="WYI92" s="94"/>
      <c r="WYJ92" s="94"/>
      <c r="WYK92" s="94"/>
      <c r="WYL92" s="94"/>
      <c r="WYM92" s="94"/>
      <c r="WYN92" s="94"/>
      <c r="WYO92" s="94"/>
      <c r="WYP92" s="94"/>
      <c r="WYQ92" s="94"/>
      <c r="WYR92" s="94"/>
      <c r="WYS92" s="94"/>
      <c r="WYT92" s="94"/>
      <c r="WYU92" s="94"/>
      <c r="WYV92" s="94"/>
      <c r="WYW92" s="94"/>
      <c r="WYX92" s="94"/>
      <c r="WYY92" s="94"/>
      <c r="WYZ92" s="94"/>
      <c r="WZA92" s="94"/>
      <c r="WZB92" s="94"/>
      <c r="WZC92" s="94"/>
      <c r="WZD92" s="94"/>
      <c r="WZE92" s="94"/>
      <c r="WZF92" s="94"/>
      <c r="WZG92" s="94"/>
      <c r="WZH92" s="94"/>
      <c r="WZI92" s="94"/>
      <c r="WZJ92" s="94"/>
      <c r="WZK92" s="94"/>
      <c r="WZL92" s="94"/>
      <c r="WZM92" s="94"/>
      <c r="WZN92" s="94"/>
      <c r="WZO92" s="94"/>
      <c r="WZP92" s="94"/>
      <c r="WZQ92" s="94"/>
      <c r="WZR92" s="94"/>
      <c r="WZS92" s="94"/>
      <c r="WZT92" s="94"/>
      <c r="WZU92" s="94"/>
      <c r="WZV92" s="94"/>
      <c r="WZW92" s="94"/>
      <c r="WZX92" s="94"/>
      <c r="WZY92" s="94"/>
      <c r="WZZ92" s="94"/>
      <c r="XAA92" s="94"/>
      <c r="XAB92" s="94"/>
      <c r="XAC92" s="94"/>
      <c r="XAD92" s="94"/>
      <c r="XAE92" s="94"/>
      <c r="XAF92" s="94"/>
      <c r="XAG92" s="94"/>
      <c r="XAH92" s="94"/>
      <c r="XAI92" s="94"/>
      <c r="XAJ92" s="94"/>
      <c r="XAK92" s="94"/>
      <c r="XAL92" s="94"/>
      <c r="XAM92" s="94"/>
      <c r="XAN92" s="94"/>
      <c r="XAO92" s="94"/>
      <c r="XAP92" s="94"/>
      <c r="XAQ92" s="94"/>
      <c r="XAR92" s="94"/>
      <c r="XAS92" s="94"/>
      <c r="XAT92" s="94"/>
      <c r="XAU92" s="94"/>
      <c r="XAV92" s="94"/>
      <c r="XAW92" s="94"/>
      <c r="XAX92" s="94"/>
      <c r="XAY92" s="94"/>
      <c r="XAZ92" s="94"/>
      <c r="XBA92" s="94"/>
      <c r="XBB92" s="94"/>
      <c r="XBC92" s="94"/>
      <c r="XBD92" s="94"/>
      <c r="XBE92" s="94"/>
      <c r="XBF92" s="94"/>
      <c r="XBG92" s="94"/>
      <c r="XBH92" s="94"/>
      <c r="XBI92" s="94"/>
      <c r="XBJ92" s="94"/>
      <c r="XBK92" s="94"/>
      <c r="XBL92" s="94"/>
      <c r="XBM92" s="94"/>
      <c r="XBN92" s="94"/>
      <c r="XBO92" s="94"/>
      <c r="XBP92" s="94"/>
      <c r="XBQ92" s="94"/>
      <c r="XBR92" s="94"/>
      <c r="XBS92" s="94"/>
      <c r="XBT92" s="94"/>
      <c r="XBU92" s="94"/>
      <c r="XBV92" s="94"/>
      <c r="XBW92" s="94"/>
      <c r="XBX92" s="94"/>
      <c r="XBY92" s="94"/>
      <c r="XBZ92" s="94"/>
      <c r="XCA92" s="94"/>
      <c r="XCB92" s="94"/>
      <c r="XCC92" s="94"/>
      <c r="XCD92" s="94"/>
      <c r="XCE92" s="94"/>
      <c r="XCF92" s="94"/>
      <c r="XCG92" s="94"/>
      <c r="XCH92" s="94"/>
      <c r="XCI92" s="94"/>
      <c r="XCJ92" s="94"/>
      <c r="XCK92" s="94"/>
      <c r="XCL92" s="94"/>
      <c r="XCM92" s="94"/>
      <c r="XCN92" s="94"/>
      <c r="XCO92" s="94"/>
      <c r="XCP92" s="94"/>
      <c r="XCQ92" s="94"/>
      <c r="XCR92" s="94"/>
      <c r="XCS92" s="94"/>
      <c r="XCT92" s="94"/>
      <c r="XCU92" s="94"/>
      <c r="XCV92" s="94"/>
      <c r="XCW92" s="94"/>
      <c r="XCX92" s="94"/>
      <c r="XCY92" s="94"/>
      <c r="XCZ92" s="94"/>
      <c r="XDA92" s="94"/>
      <c r="XDB92" s="94"/>
      <c r="XDC92" s="94"/>
      <c r="XDD92" s="94"/>
      <c r="XDE92" s="94"/>
      <c r="XDF92" s="94"/>
      <c r="XDG92" s="94"/>
      <c r="XDH92" s="94"/>
      <c r="XDI92" s="94"/>
      <c r="XDJ92" s="94"/>
      <c r="XDK92" s="94"/>
      <c r="XDL92" s="94"/>
      <c r="XDM92" s="94"/>
      <c r="XDN92" s="94"/>
      <c r="XDO92" s="94"/>
      <c r="XDP92" s="94"/>
      <c r="XDQ92" s="94"/>
      <c r="XDR92" s="94"/>
      <c r="XDS92" s="94"/>
      <c r="XDT92" s="94"/>
      <c r="XDU92" s="94"/>
      <c r="XDV92" s="94"/>
      <c r="XDW92" s="94"/>
      <c r="XDX92" s="94"/>
      <c r="XDY92" s="94"/>
      <c r="XDZ92" s="94"/>
      <c r="XEA92" s="94"/>
      <c r="XEB92" s="94"/>
      <c r="XEC92" s="94"/>
      <c r="XED92" s="94"/>
      <c r="XEE92" s="94"/>
      <c r="XEF92" s="94"/>
      <c r="XEG92" s="94"/>
      <c r="XEH92" s="94"/>
      <c r="XEI92" s="94"/>
      <c r="XEJ92" s="94"/>
      <c r="XEK92" s="94"/>
      <c r="XEL92" s="94"/>
      <c r="XEM92" s="94"/>
      <c r="XEN92" s="94"/>
      <c r="XEO92" s="94"/>
      <c r="XEP92" s="94"/>
    </row>
    <row r="95" spans="2:16370" x14ac:dyDescent="0.2">
      <c r="B95" s="86" t="s">
        <v>161</v>
      </c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</row>
    <row r="96" spans="2:16370" x14ac:dyDescent="0.2">
      <c r="B96" s="105"/>
      <c r="C96" s="106">
        <f>C22</f>
        <v>43008</v>
      </c>
      <c r="D96" s="106">
        <f t="shared" ref="D96:BH96" si="70">D22</f>
        <v>43039</v>
      </c>
      <c r="E96" s="106">
        <f t="shared" si="70"/>
        <v>43069</v>
      </c>
      <c r="F96" s="106">
        <f t="shared" si="70"/>
        <v>43100</v>
      </c>
      <c r="G96" s="106">
        <f t="shared" si="70"/>
        <v>43131</v>
      </c>
      <c r="H96" s="106">
        <f t="shared" si="70"/>
        <v>43159</v>
      </c>
      <c r="I96" s="106">
        <f t="shared" si="70"/>
        <v>43190</v>
      </c>
      <c r="J96" s="106">
        <f t="shared" si="70"/>
        <v>43220</v>
      </c>
      <c r="K96" s="106">
        <f t="shared" si="70"/>
        <v>43251</v>
      </c>
      <c r="L96" s="106">
        <f t="shared" si="70"/>
        <v>43281</v>
      </c>
      <c r="M96" s="106">
        <f t="shared" si="70"/>
        <v>43312</v>
      </c>
      <c r="N96" s="106">
        <f t="shared" si="70"/>
        <v>43343</v>
      </c>
      <c r="O96" s="106">
        <f t="shared" si="70"/>
        <v>43373</v>
      </c>
      <c r="P96" s="106">
        <f t="shared" si="70"/>
        <v>43404</v>
      </c>
      <c r="Q96" s="106">
        <f t="shared" si="70"/>
        <v>43434</v>
      </c>
      <c r="R96" s="106">
        <f t="shared" si="70"/>
        <v>43465</v>
      </c>
      <c r="S96" s="106">
        <f t="shared" si="70"/>
        <v>43496</v>
      </c>
      <c r="T96" s="106">
        <f t="shared" si="70"/>
        <v>43524</v>
      </c>
      <c r="U96" s="106">
        <f t="shared" si="70"/>
        <v>43555</v>
      </c>
      <c r="V96" s="106">
        <f t="shared" si="70"/>
        <v>43585</v>
      </c>
      <c r="W96" s="106">
        <f t="shared" si="70"/>
        <v>43616</v>
      </c>
      <c r="X96" s="106">
        <f t="shared" si="70"/>
        <v>43646</v>
      </c>
      <c r="Y96" s="106">
        <f t="shared" si="70"/>
        <v>43677</v>
      </c>
      <c r="Z96" s="106">
        <f t="shared" si="70"/>
        <v>43708</v>
      </c>
      <c r="AA96" s="106">
        <f t="shared" si="70"/>
        <v>43738</v>
      </c>
      <c r="AB96" s="106">
        <f t="shared" si="70"/>
        <v>43769</v>
      </c>
      <c r="AC96" s="106">
        <f t="shared" si="70"/>
        <v>43799</v>
      </c>
      <c r="AD96" s="106">
        <f t="shared" si="70"/>
        <v>43830</v>
      </c>
      <c r="AE96" s="106">
        <f t="shared" si="70"/>
        <v>43861</v>
      </c>
      <c r="AF96" s="106">
        <f t="shared" si="70"/>
        <v>43890</v>
      </c>
      <c r="AG96" s="106">
        <f t="shared" si="70"/>
        <v>43921</v>
      </c>
      <c r="AH96" s="106">
        <f t="shared" si="70"/>
        <v>43951</v>
      </c>
      <c r="AI96" s="106">
        <f t="shared" si="70"/>
        <v>43982</v>
      </c>
      <c r="AJ96" s="106">
        <f t="shared" si="70"/>
        <v>44012</v>
      </c>
      <c r="AK96" s="106">
        <f t="shared" si="70"/>
        <v>44043</v>
      </c>
      <c r="AL96" s="106">
        <f t="shared" si="70"/>
        <v>44074</v>
      </c>
      <c r="AM96" s="106">
        <f t="shared" si="70"/>
        <v>44104</v>
      </c>
      <c r="AN96" s="106">
        <f t="shared" si="70"/>
        <v>44135</v>
      </c>
      <c r="AO96" s="106">
        <f t="shared" si="70"/>
        <v>44165</v>
      </c>
      <c r="AP96" s="106">
        <f t="shared" si="70"/>
        <v>44196</v>
      </c>
      <c r="AQ96" s="106">
        <f t="shared" si="70"/>
        <v>44227</v>
      </c>
      <c r="AR96" s="106">
        <f t="shared" si="70"/>
        <v>44255</v>
      </c>
      <c r="AS96" s="106">
        <f t="shared" si="70"/>
        <v>44286</v>
      </c>
      <c r="AT96" s="106">
        <f t="shared" si="70"/>
        <v>44316</v>
      </c>
      <c r="AU96" s="106">
        <f t="shared" si="70"/>
        <v>44347</v>
      </c>
      <c r="AV96" s="106">
        <f t="shared" si="70"/>
        <v>44377</v>
      </c>
      <c r="AW96" s="106">
        <f t="shared" si="70"/>
        <v>44408</v>
      </c>
      <c r="AX96" s="106">
        <f t="shared" si="70"/>
        <v>44439</v>
      </c>
      <c r="AY96" s="106">
        <f t="shared" si="70"/>
        <v>44469</v>
      </c>
      <c r="AZ96" s="106">
        <f t="shared" si="70"/>
        <v>44500</v>
      </c>
      <c r="BA96" s="106">
        <f t="shared" si="70"/>
        <v>44530</v>
      </c>
      <c r="BB96" s="106">
        <f t="shared" si="70"/>
        <v>44561</v>
      </c>
      <c r="BC96" s="106">
        <f t="shared" si="70"/>
        <v>44592</v>
      </c>
      <c r="BD96" s="106">
        <f t="shared" si="70"/>
        <v>44620</v>
      </c>
      <c r="BE96" s="106">
        <f t="shared" si="70"/>
        <v>44651</v>
      </c>
      <c r="BF96" s="106">
        <f t="shared" si="70"/>
        <v>44681</v>
      </c>
      <c r="BG96" s="106">
        <f t="shared" si="70"/>
        <v>44712</v>
      </c>
      <c r="BH96" s="106">
        <f t="shared" si="70"/>
        <v>44742</v>
      </c>
    </row>
    <row r="97" spans="2:60" x14ac:dyDescent="0.2">
      <c r="B97" s="108" t="str">
        <f>B31</f>
        <v>R_G1</v>
      </c>
      <c r="C97" s="114">
        <f t="shared" ref="C97:AH97" si="71">IFERROR((C51-$BI51)*LN(C51/$BI51),0)</f>
        <v>9.5372950248545311E-3</v>
      </c>
      <c r="D97" s="114">
        <f t="shared" si="71"/>
        <v>9.8372277186811932E-3</v>
      </c>
      <c r="E97" s="114">
        <f t="shared" si="71"/>
        <v>1.0337099473998945E-2</v>
      </c>
      <c r="F97" s="114">
        <f t="shared" si="71"/>
        <v>9.288314860069426E-3</v>
      </c>
      <c r="G97" s="114">
        <f t="shared" si="71"/>
        <v>7.9258452844117536E-3</v>
      </c>
      <c r="H97" s="114">
        <f t="shared" si="71"/>
        <v>7.4177676100302421E-3</v>
      </c>
      <c r="I97" s="114">
        <f t="shared" si="71"/>
        <v>6.9849795942522538E-3</v>
      </c>
      <c r="J97" s="114">
        <f t="shared" si="71"/>
        <v>1.0091681139586407E-2</v>
      </c>
      <c r="K97" s="114">
        <f t="shared" si="71"/>
        <v>1.5418279761463292E-2</v>
      </c>
      <c r="L97" s="114">
        <f t="shared" si="71"/>
        <v>2.1961995709267046E-2</v>
      </c>
      <c r="M97" s="114">
        <f t="shared" si="71"/>
        <v>2.1321129233845524E-2</v>
      </c>
      <c r="N97" s="114">
        <f t="shared" si="71"/>
        <v>2.5329167156004237E-2</v>
      </c>
      <c r="O97" s="114">
        <f t="shared" si="71"/>
        <v>3.1052081700554113E-2</v>
      </c>
      <c r="P97" s="114">
        <f t="shared" si="71"/>
        <v>3.6047577630279812E-2</v>
      </c>
      <c r="Q97" s="114">
        <f t="shared" si="71"/>
        <v>3.7855283194084481E-2</v>
      </c>
      <c r="R97" s="114">
        <f t="shared" si="71"/>
        <v>2.7981702072726097E-2</v>
      </c>
      <c r="S97" s="114">
        <f t="shared" si="71"/>
        <v>2.1177413075893485E-2</v>
      </c>
      <c r="T97" s="114">
        <f t="shared" si="71"/>
        <v>1.607107517093365E-2</v>
      </c>
      <c r="U97" s="114">
        <f t="shared" si="71"/>
        <v>1.2511064635080995E-2</v>
      </c>
      <c r="V97" s="114">
        <f t="shared" si="71"/>
        <v>8.4921464653621888E-3</v>
      </c>
      <c r="W97" s="114">
        <f t="shared" si="71"/>
        <v>4.7632709492507544E-3</v>
      </c>
      <c r="X97" s="114">
        <f t="shared" si="71"/>
        <v>2.1758334570560018E-3</v>
      </c>
      <c r="Y97" s="114">
        <f t="shared" si="71"/>
        <v>3.3279932217744022E-3</v>
      </c>
      <c r="Z97" s="114">
        <f t="shared" si="71"/>
        <v>5.7533782979906582E-3</v>
      </c>
      <c r="AA97" s="114">
        <f t="shared" si="71"/>
        <v>8.3136184722658671E-3</v>
      </c>
      <c r="AB97" s="114">
        <f t="shared" si="71"/>
        <v>6.3332123089824485E-3</v>
      </c>
      <c r="AC97" s="114">
        <f t="shared" si="71"/>
        <v>6.0616851308222409E-3</v>
      </c>
      <c r="AD97" s="114">
        <f t="shared" si="71"/>
        <v>2.8910066606891651E-3</v>
      </c>
      <c r="AE97" s="114">
        <f t="shared" si="71"/>
        <v>1.2213900734462074E-3</v>
      </c>
      <c r="AF97" s="114">
        <f t="shared" si="71"/>
        <v>9.6662135883437901E-5</v>
      </c>
      <c r="AG97" s="114">
        <f t="shared" si="71"/>
        <v>3.5496854335908164E-5</v>
      </c>
      <c r="AH97" s="114">
        <f t="shared" si="71"/>
        <v>9.205899155990062E-4</v>
      </c>
      <c r="AI97" s="114">
        <f t="shared" ref="AI97:BH97" si="72">IFERROR((AI51-$BI51)*LN(AI51/$BI51),0)</f>
        <v>2.6777360046299679E-3</v>
      </c>
      <c r="AJ97" s="114">
        <f t="shared" si="72"/>
        <v>6.7108242707466098E-3</v>
      </c>
      <c r="AK97" s="114">
        <f t="shared" si="72"/>
        <v>8.1259651974904326E-3</v>
      </c>
      <c r="AL97" s="114">
        <f t="shared" si="72"/>
        <v>6.1986469599874363E-3</v>
      </c>
      <c r="AM97" s="114">
        <f t="shared" si="72"/>
        <v>4.5219875054565359E-3</v>
      </c>
      <c r="AN97" s="114">
        <f t="shared" si="72"/>
        <v>3.9546817959548652E-3</v>
      </c>
      <c r="AO97" s="114">
        <f t="shared" si="72"/>
        <v>1.6422283043549212E-3</v>
      </c>
      <c r="AP97" s="114">
        <f t="shared" si="72"/>
        <v>1.3812332911778142E-3</v>
      </c>
      <c r="AQ97" s="114">
        <f t="shared" si="72"/>
        <v>3.7222125618875174E-4</v>
      </c>
      <c r="AR97" s="114">
        <f t="shared" si="72"/>
        <v>3.5123574207923089E-4</v>
      </c>
      <c r="AS97" s="114">
        <f t="shared" si="72"/>
        <v>1.0260658636119369E-4</v>
      </c>
      <c r="AT97" s="114">
        <f t="shared" si="72"/>
        <v>1.6187775284567853E-4</v>
      </c>
      <c r="AU97" s="114">
        <f t="shared" si="72"/>
        <v>1.0572368117294003E-3</v>
      </c>
      <c r="AV97" s="114">
        <f t="shared" si="72"/>
        <v>3.2582244668947734E-3</v>
      </c>
      <c r="AW97" s="114">
        <f t="shared" si="72"/>
        <v>6.2722425983986222E-3</v>
      </c>
      <c r="AX97" s="114">
        <f t="shared" si="72"/>
        <v>9.7751926738368286E-3</v>
      </c>
      <c r="AY97" s="114">
        <f t="shared" si="72"/>
        <v>1.3205240373417866E-2</v>
      </c>
      <c r="AZ97" s="114">
        <f t="shared" si="72"/>
        <v>2.2818058240897134E-2</v>
      </c>
      <c r="BA97" s="114">
        <f t="shared" si="72"/>
        <v>3.0291939798022045E-2</v>
      </c>
      <c r="BB97" s="114">
        <f t="shared" si="72"/>
        <v>3.3562387514828311E-2</v>
      </c>
      <c r="BC97" s="114">
        <f t="shared" si="72"/>
        <v>3.8797593697512574E-2</v>
      </c>
      <c r="BD97" s="114">
        <f t="shared" si="72"/>
        <v>4.0199222768517451E-2</v>
      </c>
      <c r="BE97" s="114">
        <f t="shared" si="72"/>
        <v>4.2584875722289403E-2</v>
      </c>
      <c r="BF97" s="114">
        <f t="shared" si="72"/>
        <v>4.4420574719049456E-2</v>
      </c>
      <c r="BG97" s="114">
        <f t="shared" si="72"/>
        <v>4.1277203883188472E-2</v>
      </c>
      <c r="BH97" s="114">
        <f t="shared" si="72"/>
        <v>4.0221811776734527E-2</v>
      </c>
    </row>
    <row r="98" spans="2:60" x14ac:dyDescent="0.2">
      <c r="B98" s="108" t="str">
        <f t="shared" ref="B98:B104" si="73">B32</f>
        <v>R_G2</v>
      </c>
      <c r="C98" s="114">
        <f t="shared" ref="C98:AH98" si="74">IFERROR((C52-$BI52)*LN(C52/$BI52),0)</f>
        <v>2.1352094854536289E-4</v>
      </c>
      <c r="D98" s="114">
        <f t="shared" si="74"/>
        <v>2.47230945248884E-3</v>
      </c>
      <c r="E98" s="114">
        <f t="shared" si="74"/>
        <v>9.2463378302929163E-3</v>
      </c>
      <c r="F98" s="114">
        <f t="shared" si="74"/>
        <v>1.4720549226274859E-2</v>
      </c>
      <c r="G98" s="114">
        <f t="shared" si="74"/>
        <v>1.8359803894353644E-2</v>
      </c>
      <c r="H98" s="114">
        <f t="shared" si="74"/>
        <v>2.7578903952342696E-2</v>
      </c>
      <c r="I98" s="114">
        <f t="shared" si="74"/>
        <v>3.0146125982974139E-2</v>
      </c>
      <c r="J98" s="114">
        <f t="shared" si="74"/>
        <v>2.2695618530317107E-2</v>
      </c>
      <c r="K98" s="114">
        <f t="shared" si="74"/>
        <v>2.1996156648196923E-2</v>
      </c>
      <c r="L98" s="114">
        <f t="shared" si="74"/>
        <v>1.5318535117929645E-2</v>
      </c>
      <c r="M98" s="114">
        <f t="shared" si="74"/>
        <v>1.2239394961539871E-2</v>
      </c>
      <c r="N98" s="114">
        <f t="shared" si="74"/>
        <v>1.0723730899399979E-2</v>
      </c>
      <c r="O98" s="114">
        <f t="shared" si="74"/>
        <v>9.1961249742887694E-3</v>
      </c>
      <c r="P98" s="114">
        <f t="shared" si="74"/>
        <v>7.338233605965778E-3</v>
      </c>
      <c r="Q98" s="114">
        <f t="shared" si="74"/>
        <v>7.0577723722095257E-3</v>
      </c>
      <c r="R98" s="114">
        <f t="shared" si="74"/>
        <v>5.9785452909022372E-3</v>
      </c>
      <c r="S98" s="114">
        <f t="shared" si="74"/>
        <v>4.9768723578396245E-3</v>
      </c>
      <c r="T98" s="114">
        <f t="shared" si="74"/>
        <v>4.586142662758288E-3</v>
      </c>
      <c r="U98" s="114">
        <f t="shared" si="74"/>
        <v>5.8264427220710421E-3</v>
      </c>
      <c r="V98" s="114">
        <f t="shared" si="74"/>
        <v>5.4146752267371576E-3</v>
      </c>
      <c r="W98" s="114">
        <f t="shared" si="74"/>
        <v>9.2631828847612365E-3</v>
      </c>
      <c r="X98" s="114">
        <f t="shared" si="74"/>
        <v>8.8752682721692719E-3</v>
      </c>
      <c r="Y98" s="114">
        <f t="shared" si="74"/>
        <v>6.7200836753253954E-3</v>
      </c>
      <c r="Z98" s="114">
        <f t="shared" si="74"/>
        <v>8.1156761457841561E-3</v>
      </c>
      <c r="AA98" s="114">
        <f t="shared" si="74"/>
        <v>7.6305976582923029E-3</v>
      </c>
      <c r="AB98" s="114">
        <f t="shared" si="74"/>
        <v>6.5045330636740546E-3</v>
      </c>
      <c r="AC98" s="114">
        <f t="shared" si="74"/>
        <v>5.2725680752095027E-3</v>
      </c>
      <c r="AD98" s="114">
        <f t="shared" si="74"/>
        <v>3.5063454964960098E-3</v>
      </c>
      <c r="AE98" s="114">
        <f t="shared" si="74"/>
        <v>3.2032561297957469E-3</v>
      </c>
      <c r="AF98" s="114">
        <f t="shared" si="74"/>
        <v>2.6295557562218096E-3</v>
      </c>
      <c r="AG98" s="114">
        <f t="shared" si="74"/>
        <v>1.6287044948927565E-3</v>
      </c>
      <c r="AH98" s="114">
        <f t="shared" si="74"/>
        <v>6.5814598692634724E-4</v>
      </c>
      <c r="AI98" s="114">
        <f t="shared" ref="AI98:BH98" si="75">IFERROR((AI52-$BI52)*LN(AI52/$BI52),0)</f>
        <v>2.6203078958585861E-6</v>
      </c>
      <c r="AJ98" s="114">
        <f t="shared" si="75"/>
        <v>2.3922660468689275E-4</v>
      </c>
      <c r="AK98" s="114">
        <f t="shared" si="75"/>
        <v>2.1013096829700846E-3</v>
      </c>
      <c r="AL98" s="114">
        <f t="shared" si="75"/>
        <v>3.2520761617340003E-3</v>
      </c>
      <c r="AM98" s="114">
        <f t="shared" si="75"/>
        <v>4.6133760795404695E-3</v>
      </c>
      <c r="AN98" s="114">
        <f t="shared" si="75"/>
        <v>6.7694323670588656E-3</v>
      </c>
      <c r="AO98" s="114">
        <f t="shared" si="75"/>
        <v>7.2917091666600794E-3</v>
      </c>
      <c r="AP98" s="114">
        <f t="shared" si="75"/>
        <v>8.4606532919337171E-3</v>
      </c>
      <c r="AQ98" s="114">
        <f t="shared" si="75"/>
        <v>1.235782800983091E-2</v>
      </c>
      <c r="AR98" s="114">
        <f t="shared" si="75"/>
        <v>1.4484116383025094E-2</v>
      </c>
      <c r="AS98" s="114">
        <f t="shared" si="75"/>
        <v>1.3771338545251682E-2</v>
      </c>
      <c r="AT98" s="114">
        <f t="shared" si="75"/>
        <v>1.3106736334196276E-2</v>
      </c>
      <c r="AU98" s="114">
        <f t="shared" si="75"/>
        <v>1.3076794984016258E-2</v>
      </c>
      <c r="AV98" s="114">
        <f t="shared" si="75"/>
        <v>9.9038338356362918E-3</v>
      </c>
      <c r="AW98" s="114">
        <f t="shared" si="75"/>
        <v>9.0074920596168208E-3</v>
      </c>
      <c r="AX98" s="114">
        <f t="shared" si="75"/>
        <v>9.1988753745254927E-3</v>
      </c>
      <c r="AY98" s="114">
        <f t="shared" si="75"/>
        <v>8.4809049461359171E-3</v>
      </c>
      <c r="AZ98" s="114">
        <f t="shared" si="75"/>
        <v>9.6072231011055838E-3</v>
      </c>
      <c r="BA98" s="114">
        <f t="shared" si="75"/>
        <v>1.1847905804628439E-2</v>
      </c>
      <c r="BB98" s="114">
        <f t="shared" si="75"/>
        <v>1.4567884783491834E-2</v>
      </c>
      <c r="BC98" s="114">
        <f t="shared" si="75"/>
        <v>2.0532736502185213E-2</v>
      </c>
      <c r="BD98" s="114">
        <f t="shared" si="75"/>
        <v>2.4187635029303382E-2</v>
      </c>
      <c r="BE98" s="114">
        <f t="shared" si="75"/>
        <v>2.6659582719130544E-2</v>
      </c>
      <c r="BF98" s="114">
        <f t="shared" si="75"/>
        <v>2.793542357115299E-2</v>
      </c>
      <c r="BG98" s="114">
        <f t="shared" si="75"/>
        <v>2.9121018265816045E-2</v>
      </c>
      <c r="BH98" s="114">
        <f t="shared" si="75"/>
        <v>2.8743828594221251E-2</v>
      </c>
    </row>
    <row r="99" spans="2:60" x14ac:dyDescent="0.2">
      <c r="B99" s="108" t="str">
        <f t="shared" si="73"/>
        <v>R_H</v>
      </c>
      <c r="C99" s="114">
        <f t="shared" ref="C99:AH99" si="76">IFERROR((C53-$BI53)*LN(C53/$BI53),0)</f>
        <v>5.0572965818211371E-2</v>
      </c>
      <c r="D99" s="114">
        <f t="shared" si="76"/>
        <v>4.2497840510046341E-2</v>
      </c>
      <c r="E99" s="114">
        <f t="shared" si="76"/>
        <v>3.7928220344330639E-2</v>
      </c>
      <c r="F99" s="114">
        <f t="shared" si="76"/>
        <v>2.9869970122106154E-2</v>
      </c>
      <c r="G99" s="114">
        <f t="shared" si="76"/>
        <v>2.3289999943386951E-2</v>
      </c>
      <c r="H99" s="114">
        <f t="shared" si="76"/>
        <v>2.1832336528458555E-2</v>
      </c>
      <c r="I99" s="114">
        <f t="shared" si="76"/>
        <v>1.7453793574803086E-2</v>
      </c>
      <c r="J99" s="114">
        <f t="shared" si="76"/>
        <v>1.586566514752797E-2</v>
      </c>
      <c r="K99" s="114">
        <f t="shared" si="76"/>
        <v>1.500788035314927E-2</v>
      </c>
      <c r="L99" s="114">
        <f t="shared" si="76"/>
        <v>1.360683295848175E-2</v>
      </c>
      <c r="M99" s="114">
        <f t="shared" si="76"/>
        <v>1.149283400458237E-2</v>
      </c>
      <c r="N99" s="114">
        <f t="shared" si="76"/>
        <v>1.0353727556585693E-2</v>
      </c>
      <c r="O99" s="114">
        <f t="shared" si="76"/>
        <v>9.7367614422183089E-3</v>
      </c>
      <c r="P99" s="114">
        <f t="shared" si="76"/>
        <v>9.1303336135401102E-3</v>
      </c>
      <c r="Q99" s="114">
        <f t="shared" si="76"/>
        <v>8.0371020177476792E-3</v>
      </c>
      <c r="R99" s="114">
        <f t="shared" si="76"/>
        <v>5.2111268594812257E-3</v>
      </c>
      <c r="S99" s="114">
        <f t="shared" si="76"/>
        <v>3.1271666796512335E-3</v>
      </c>
      <c r="T99" s="114">
        <f t="shared" si="76"/>
        <v>1.8787208191478715E-3</v>
      </c>
      <c r="U99" s="114">
        <f t="shared" si="76"/>
        <v>1.228170605450244E-3</v>
      </c>
      <c r="V99" s="114">
        <f t="shared" si="76"/>
        <v>4.17027809032417E-4</v>
      </c>
      <c r="W99" s="114">
        <f t="shared" si="76"/>
        <v>1.8024101378284714E-4</v>
      </c>
      <c r="X99" s="114">
        <f t="shared" si="76"/>
        <v>6.5160911305896332E-6</v>
      </c>
      <c r="Y99" s="114">
        <f t="shared" si="76"/>
        <v>4.1552967413903776E-8</v>
      </c>
      <c r="Z99" s="114">
        <f t="shared" si="76"/>
        <v>3.8460292548928612E-5</v>
      </c>
      <c r="AA99" s="114">
        <f t="shared" si="76"/>
        <v>1.3912276205959082E-4</v>
      </c>
      <c r="AB99" s="114">
        <f t="shared" si="76"/>
        <v>6.3036966786787695E-5</v>
      </c>
      <c r="AC99" s="114">
        <f t="shared" si="76"/>
        <v>2.3020736856698349E-5</v>
      </c>
      <c r="AD99" s="114">
        <f t="shared" si="76"/>
        <v>2.7359239754607833E-5</v>
      </c>
      <c r="AE99" s="114">
        <f t="shared" si="76"/>
        <v>2.4254749021169556E-4</v>
      </c>
      <c r="AF99" s="114">
        <f t="shared" si="76"/>
        <v>7.4876607880584455E-4</v>
      </c>
      <c r="AG99" s="114">
        <f t="shared" si="76"/>
        <v>1.3521854887573292E-3</v>
      </c>
      <c r="AH99" s="114">
        <f t="shared" si="76"/>
        <v>1.9877608162990105E-3</v>
      </c>
      <c r="AI99" s="114">
        <f t="shared" ref="AI99:BH99" si="77">IFERROR((AI53-$BI53)*LN(AI53/$BI53),0)</f>
        <v>2.7093794163566584E-3</v>
      </c>
      <c r="AJ99" s="114">
        <f t="shared" si="77"/>
        <v>3.5508915212944412E-3</v>
      </c>
      <c r="AK99" s="114">
        <f t="shared" si="77"/>
        <v>3.8426822539206597E-3</v>
      </c>
      <c r="AL99" s="114">
        <f t="shared" si="77"/>
        <v>2.9250690434382454E-3</v>
      </c>
      <c r="AM99" s="114">
        <f t="shared" si="77"/>
        <v>2.097193724128752E-3</v>
      </c>
      <c r="AN99" s="114">
        <f t="shared" si="77"/>
        <v>1.2519142895594754E-3</v>
      </c>
      <c r="AO99" s="114">
        <f t="shared" si="77"/>
        <v>7.8860282251719325E-4</v>
      </c>
      <c r="AP99" s="114">
        <f t="shared" si="77"/>
        <v>5.8565927809492533E-4</v>
      </c>
      <c r="AQ99" s="114">
        <f t="shared" si="77"/>
        <v>2.0154865856467078E-4</v>
      </c>
      <c r="AR99" s="114">
        <f t="shared" si="77"/>
        <v>1.6579304480689402E-4</v>
      </c>
      <c r="AS99" s="114">
        <f t="shared" si="77"/>
        <v>1.713897613594907E-5</v>
      </c>
      <c r="AT99" s="114">
        <f t="shared" si="77"/>
        <v>1.9219378868431521E-5</v>
      </c>
      <c r="AU99" s="114">
        <f t="shared" si="77"/>
        <v>1.9108410552790641E-5</v>
      </c>
      <c r="AV99" s="114">
        <f t="shared" si="77"/>
        <v>3.4450474104533922E-5</v>
      </c>
      <c r="AW99" s="114">
        <f t="shared" si="77"/>
        <v>9.4752228674318918E-5</v>
      </c>
      <c r="AX99" s="114">
        <f t="shared" si="77"/>
        <v>1.8887781287784479E-4</v>
      </c>
      <c r="AY99" s="114">
        <f t="shared" si="77"/>
        <v>2.4628237810411059E-4</v>
      </c>
      <c r="AZ99" s="114">
        <f t="shared" si="77"/>
        <v>5.3365447442838779E-4</v>
      </c>
      <c r="BA99" s="114">
        <f t="shared" si="77"/>
        <v>6.5398006214154372E-4</v>
      </c>
      <c r="BB99" s="114">
        <f t="shared" si="77"/>
        <v>5.2941451414414151E-4</v>
      </c>
      <c r="BC99" s="114">
        <f t="shared" si="77"/>
        <v>6.3240827804819622E-4</v>
      </c>
      <c r="BD99" s="114">
        <f t="shared" si="77"/>
        <v>5.0851146771153932E-4</v>
      </c>
      <c r="BE99" s="114">
        <f t="shared" si="77"/>
        <v>2.972480777726012E-4</v>
      </c>
      <c r="BF99" s="114">
        <f t="shared" si="77"/>
        <v>2.1905840943283578E-4</v>
      </c>
      <c r="BG99" s="114">
        <f t="shared" si="77"/>
        <v>6.5116783036690276E-5</v>
      </c>
      <c r="BH99" s="114">
        <f t="shared" si="77"/>
        <v>8.8605718161486405E-7</v>
      </c>
    </row>
    <row r="100" spans="2:60" x14ac:dyDescent="0.2">
      <c r="B100" s="108" t="str">
        <f t="shared" si="73"/>
        <v>R_I1</v>
      </c>
      <c r="C100" s="114">
        <f t="shared" ref="C100:AH100" si="78">IFERROR((C54-$BI54)*LN(C54/$BI54),0)</f>
        <v>5.0610591610573921E-2</v>
      </c>
      <c r="D100" s="114">
        <f t="shared" si="78"/>
        <v>4.1005403530716508E-2</v>
      </c>
      <c r="E100" s="114">
        <f t="shared" si="78"/>
        <v>3.3558459722125372E-2</v>
      </c>
      <c r="F100" s="114">
        <f t="shared" si="78"/>
        <v>2.5699948339699807E-2</v>
      </c>
      <c r="G100" s="114">
        <f t="shared" si="78"/>
        <v>2.0593065243039017E-2</v>
      </c>
      <c r="H100" s="114">
        <f t="shared" si="78"/>
        <v>1.5829310647218431E-2</v>
      </c>
      <c r="I100" s="114">
        <f t="shared" si="78"/>
        <v>1.1229078555888108E-2</v>
      </c>
      <c r="J100" s="114">
        <f t="shared" si="78"/>
        <v>1.2721508783122292E-2</v>
      </c>
      <c r="K100" s="114">
        <f t="shared" si="78"/>
        <v>1.059594269676533E-2</v>
      </c>
      <c r="L100" s="114">
        <f t="shared" si="78"/>
        <v>8.5043030234728118E-3</v>
      </c>
      <c r="M100" s="114">
        <f t="shared" si="78"/>
        <v>9.2664295516343038E-3</v>
      </c>
      <c r="N100" s="114">
        <f t="shared" si="78"/>
        <v>6.9078597731102396E-3</v>
      </c>
      <c r="O100" s="114">
        <f t="shared" si="78"/>
        <v>6.1003496522556971E-3</v>
      </c>
      <c r="P100" s="114">
        <f t="shared" si="78"/>
        <v>5.4828761883548311E-3</v>
      </c>
      <c r="Q100" s="114">
        <f t="shared" si="78"/>
        <v>4.2015479617450195E-3</v>
      </c>
      <c r="R100" s="114">
        <f t="shared" si="78"/>
        <v>3.3369686885596898E-3</v>
      </c>
      <c r="S100" s="114">
        <f t="shared" si="78"/>
        <v>3.337454786732072E-3</v>
      </c>
      <c r="T100" s="114">
        <f t="shared" si="78"/>
        <v>2.9197518088584342E-3</v>
      </c>
      <c r="U100" s="114">
        <f t="shared" si="78"/>
        <v>2.5072748659918649E-3</v>
      </c>
      <c r="V100" s="114">
        <f t="shared" si="78"/>
        <v>2.0106675049536582E-3</v>
      </c>
      <c r="W100" s="114">
        <f t="shared" si="78"/>
        <v>2.191401266342759E-3</v>
      </c>
      <c r="X100" s="114">
        <f t="shared" si="78"/>
        <v>1.5574949732253091E-3</v>
      </c>
      <c r="Y100" s="114">
        <f t="shared" si="78"/>
        <v>1.7442281701161165E-3</v>
      </c>
      <c r="Z100" s="114">
        <f t="shared" si="78"/>
        <v>9.7119152322196027E-4</v>
      </c>
      <c r="AA100" s="114">
        <f t="shared" si="78"/>
        <v>7.69216648048215E-4</v>
      </c>
      <c r="AB100" s="114">
        <f t="shared" si="78"/>
        <v>5.896592143190706E-4</v>
      </c>
      <c r="AC100" s="114">
        <f t="shared" si="78"/>
        <v>3.4610536275343995E-4</v>
      </c>
      <c r="AD100" s="114">
        <f t="shared" si="78"/>
        <v>2.0854677766375383E-4</v>
      </c>
      <c r="AE100" s="114">
        <f t="shared" si="78"/>
        <v>1.9158278768552925E-4</v>
      </c>
      <c r="AF100" s="114">
        <f t="shared" si="78"/>
        <v>8.4065610988672812E-5</v>
      </c>
      <c r="AG100" s="114">
        <f t="shared" si="78"/>
        <v>5.4469760819433186E-7</v>
      </c>
      <c r="AH100" s="114">
        <f t="shared" si="78"/>
        <v>2.8819279418691536E-7</v>
      </c>
      <c r="AI100" s="114">
        <f t="shared" ref="AI100:BH100" si="79">IFERROR((AI54-$BI54)*LN(AI54/$BI54),0)</f>
        <v>2.6484719945841492E-4</v>
      </c>
      <c r="AJ100" s="114">
        <f t="shared" si="79"/>
        <v>2.989018858124855E-4</v>
      </c>
      <c r="AK100" s="114">
        <f t="shared" si="79"/>
        <v>1.0954243732933251E-3</v>
      </c>
      <c r="AL100" s="114">
        <f t="shared" si="79"/>
        <v>1.3830417404476361E-3</v>
      </c>
      <c r="AM100" s="114">
        <f t="shared" si="79"/>
        <v>1.061650725156344E-3</v>
      </c>
      <c r="AN100" s="114">
        <f t="shared" si="79"/>
        <v>3.668438364403908E-4</v>
      </c>
      <c r="AO100" s="114">
        <f t="shared" si="79"/>
        <v>9.033759144400682E-5</v>
      </c>
      <c r="AP100" s="114">
        <f t="shared" si="79"/>
        <v>4.8804912155916318E-4</v>
      </c>
      <c r="AQ100" s="114">
        <f t="shared" si="79"/>
        <v>7.52149217776289E-4</v>
      </c>
      <c r="AR100" s="114">
        <f t="shared" si="79"/>
        <v>1.0949788932272369E-3</v>
      </c>
      <c r="AS100" s="114">
        <f t="shared" si="79"/>
        <v>1.3443717349454363E-3</v>
      </c>
      <c r="AT100" s="114">
        <f t="shared" si="79"/>
        <v>2.1478350177682732E-3</v>
      </c>
      <c r="AU100" s="114">
        <f t="shared" si="79"/>
        <v>2.0107246299280973E-3</v>
      </c>
      <c r="AV100" s="114">
        <f t="shared" si="79"/>
        <v>3.0196132956300764E-3</v>
      </c>
      <c r="AW100" s="114">
        <f t="shared" si="79"/>
        <v>4.7527871329739475E-3</v>
      </c>
      <c r="AX100" s="114">
        <f t="shared" si="79"/>
        <v>5.6701919308150567E-3</v>
      </c>
      <c r="AY100" s="114">
        <f t="shared" si="79"/>
        <v>5.7360007446400161E-3</v>
      </c>
      <c r="AZ100" s="114">
        <f t="shared" si="79"/>
        <v>5.5034311056858121E-3</v>
      </c>
      <c r="BA100" s="114">
        <f t="shared" si="79"/>
        <v>5.0129291048771583E-3</v>
      </c>
      <c r="BB100" s="114">
        <f t="shared" si="79"/>
        <v>4.5723230771145167E-3</v>
      </c>
      <c r="BC100" s="114">
        <f t="shared" si="79"/>
        <v>4.9176368242827345E-3</v>
      </c>
      <c r="BD100" s="114">
        <f t="shared" si="79"/>
        <v>5.2234404722477402E-3</v>
      </c>
      <c r="BE100" s="114">
        <f t="shared" si="79"/>
        <v>5.3903102051113694E-3</v>
      </c>
      <c r="BF100" s="114">
        <f t="shared" si="79"/>
        <v>7.0570872786893373E-3</v>
      </c>
      <c r="BG100" s="114">
        <f t="shared" si="79"/>
        <v>7.8949633858909352E-3</v>
      </c>
      <c r="BH100" s="114">
        <f t="shared" si="79"/>
        <v>8.0973317868504799E-3</v>
      </c>
    </row>
    <row r="101" spans="2:60" x14ac:dyDescent="0.2">
      <c r="B101" s="108" t="str">
        <f t="shared" si="73"/>
        <v>R_I2</v>
      </c>
      <c r="C101" s="114">
        <f t="shared" ref="C101:AH101" si="80">IFERROR((C55-$BI55)*LN(C55/$BI55),0)</f>
        <v>1.9366697134795312E-2</v>
      </c>
      <c r="D101" s="114">
        <f t="shared" si="80"/>
        <v>1.1193720666958602E-2</v>
      </c>
      <c r="E101" s="114">
        <f t="shared" si="80"/>
        <v>7.2694945233268572E-3</v>
      </c>
      <c r="F101" s="114">
        <f t="shared" si="80"/>
        <v>7.4657130294558246E-3</v>
      </c>
      <c r="G101" s="114">
        <f t="shared" si="80"/>
        <v>3.287665063214928E-3</v>
      </c>
      <c r="H101" s="114">
        <f t="shared" si="80"/>
        <v>2.7415875319277134E-3</v>
      </c>
      <c r="I101" s="114">
        <f t="shared" si="80"/>
        <v>5.3113913871957455E-3</v>
      </c>
      <c r="J101" s="114">
        <f t="shared" si="80"/>
        <v>1.3090532815682328E-3</v>
      </c>
      <c r="K101" s="114">
        <f t="shared" si="80"/>
        <v>1.9171743811608774E-3</v>
      </c>
      <c r="L101" s="114">
        <f t="shared" si="80"/>
        <v>2.7461898107337367E-3</v>
      </c>
      <c r="M101" s="114">
        <f t="shared" si="80"/>
        <v>1.0527903838334897E-4</v>
      </c>
      <c r="N101" s="114">
        <f t="shared" si="80"/>
        <v>1.0649286614590502E-3</v>
      </c>
      <c r="O101" s="114">
        <f t="shared" si="80"/>
        <v>6.9811916033499992E-4</v>
      </c>
      <c r="P101" s="114">
        <f t="shared" si="80"/>
        <v>3.7269234707498164E-4</v>
      </c>
      <c r="Q101" s="114">
        <f t="shared" si="80"/>
        <v>2.3714879029169796E-4</v>
      </c>
      <c r="R101" s="114">
        <f t="shared" si="80"/>
        <v>2.0458950684151076E-3</v>
      </c>
      <c r="S101" s="114">
        <f t="shared" si="80"/>
        <v>1.7353249269573561E-4</v>
      </c>
      <c r="T101" s="114">
        <f t="shared" si="80"/>
        <v>1.5148964808562991E-4</v>
      </c>
      <c r="U101" s="114">
        <f t="shared" si="80"/>
        <v>6.1691649438810339E-4</v>
      </c>
      <c r="V101" s="114">
        <f t="shared" si="80"/>
        <v>1.1621803825577718E-3</v>
      </c>
      <c r="W101" s="114">
        <f t="shared" si="80"/>
        <v>4.2111383625465442E-4</v>
      </c>
      <c r="X101" s="114">
        <f t="shared" si="80"/>
        <v>2.3423679568762646E-3</v>
      </c>
      <c r="Y101" s="114">
        <f t="shared" si="80"/>
        <v>2.185437637315921E-4</v>
      </c>
      <c r="Z101" s="114">
        <f t="shared" si="80"/>
        <v>2.6275759211342081E-4</v>
      </c>
      <c r="AA101" s="114">
        <f t="shared" si="80"/>
        <v>1.5171122424112313E-6</v>
      </c>
      <c r="AB101" s="114">
        <f t="shared" si="80"/>
        <v>4.0431782126670225E-5</v>
      </c>
      <c r="AC101" s="114">
        <f t="shared" si="80"/>
        <v>8.4751722110448215E-6</v>
      </c>
      <c r="AD101" s="114">
        <f t="shared" si="80"/>
        <v>8.9267284926739692E-4</v>
      </c>
      <c r="AE101" s="114">
        <f t="shared" si="80"/>
        <v>1.00431924873525E-4</v>
      </c>
      <c r="AF101" s="114">
        <f t="shared" si="80"/>
        <v>2.3415632467165881E-5</v>
      </c>
      <c r="AG101" s="114">
        <f t="shared" si="80"/>
        <v>3.4113973932544506E-5</v>
      </c>
      <c r="AH101" s="114">
        <f t="shared" si="80"/>
        <v>1.7239565223518016E-5</v>
      </c>
      <c r="AI101" s="114">
        <f t="shared" ref="AI101:BH101" si="81">IFERROR((AI55-$BI55)*LN(AI55/$BI55),0)</f>
        <v>2.5372342038349322E-3</v>
      </c>
      <c r="AJ101" s="114">
        <f t="shared" si="81"/>
        <v>1.2415614304721319E-3</v>
      </c>
      <c r="AK101" s="114">
        <f t="shared" si="81"/>
        <v>2.634453481014455E-3</v>
      </c>
      <c r="AL101" s="114">
        <f t="shared" si="81"/>
        <v>2.3186475032079047E-3</v>
      </c>
      <c r="AM101" s="114">
        <f t="shared" si="81"/>
        <v>2.028834295013297E-3</v>
      </c>
      <c r="AN101" s="114">
        <f t="shared" si="81"/>
        <v>1.8304272134077399E-6</v>
      </c>
      <c r="AO101" s="114">
        <f t="shared" si="81"/>
        <v>1.2831612212913814E-3</v>
      </c>
      <c r="AP101" s="114">
        <f t="shared" si="81"/>
        <v>1.3628340338481062E-4</v>
      </c>
      <c r="AQ101" s="114">
        <f t="shared" si="81"/>
        <v>1.5196952009191748E-7</v>
      </c>
      <c r="AR101" s="114">
        <f t="shared" si="81"/>
        <v>3.6841191661794144E-5</v>
      </c>
      <c r="AS101" s="114">
        <f t="shared" si="81"/>
        <v>3.6536241793391052E-5</v>
      </c>
      <c r="AT101" s="114">
        <f t="shared" si="81"/>
        <v>1.7145390276798488E-5</v>
      </c>
      <c r="AU101" s="114">
        <f t="shared" si="81"/>
        <v>6.9731848283289275E-5</v>
      </c>
      <c r="AV101" s="114">
        <f t="shared" si="81"/>
        <v>7.2594499688559811E-7</v>
      </c>
      <c r="AW101" s="114">
        <f t="shared" si="81"/>
        <v>9.8403228874384722E-5</v>
      </c>
      <c r="AX101" s="114">
        <f t="shared" si="81"/>
        <v>8.9931037606871559E-5</v>
      </c>
      <c r="AY101" s="114">
        <f t="shared" si="81"/>
        <v>3.6097765132738722E-4</v>
      </c>
      <c r="AZ101" s="114">
        <f t="shared" si="81"/>
        <v>8.6469765562225982E-4</v>
      </c>
      <c r="BA101" s="114">
        <f t="shared" si="81"/>
        <v>8.2776223003011139E-4</v>
      </c>
      <c r="BB101" s="114">
        <f t="shared" si="81"/>
        <v>7.2282731003295081E-4</v>
      </c>
      <c r="BC101" s="114">
        <f t="shared" si="81"/>
        <v>1.0032942177543838E-3</v>
      </c>
      <c r="BD101" s="114">
        <f t="shared" si="81"/>
        <v>8.5126885250429716E-4</v>
      </c>
      <c r="BE101" s="114">
        <f t="shared" si="81"/>
        <v>7.7408785779628172E-4</v>
      </c>
      <c r="BF101" s="114">
        <f t="shared" si="81"/>
        <v>2.9107122707552771E-4</v>
      </c>
      <c r="BG101" s="114">
        <f t="shared" si="81"/>
        <v>3.0802414903594201E-4</v>
      </c>
      <c r="BH101" s="114">
        <f t="shared" si="81"/>
        <v>3.67437525250127E-4</v>
      </c>
    </row>
    <row r="102" spans="2:60" x14ac:dyDescent="0.2">
      <c r="B102" s="108" t="str">
        <f t="shared" si="73"/>
        <v>R_J</v>
      </c>
      <c r="C102" s="114">
        <f t="shared" ref="C102:AH102" si="82">IFERROR((C56-$BI56)*LN(C56/$BI56),0)</f>
        <v>2.2972964387980306E-2</v>
      </c>
      <c r="D102" s="114">
        <f t="shared" si="82"/>
        <v>1.9365179308464976E-2</v>
      </c>
      <c r="E102" s="114">
        <f t="shared" si="82"/>
        <v>2.5131755471045465E-2</v>
      </c>
      <c r="F102" s="114">
        <f t="shared" si="82"/>
        <v>2.6134109875506E-2</v>
      </c>
      <c r="G102" s="114">
        <f t="shared" si="82"/>
        <v>1.6108440415788683E-2</v>
      </c>
      <c r="H102" s="114">
        <f t="shared" si="82"/>
        <v>2.3564839304471855E-2</v>
      </c>
      <c r="I102" s="114">
        <f t="shared" si="82"/>
        <v>2.1914836356746209E-2</v>
      </c>
      <c r="J102" s="114">
        <f t="shared" si="82"/>
        <v>1.1974595801999683E-2</v>
      </c>
      <c r="K102" s="114">
        <f t="shared" si="82"/>
        <v>1.4838313721135452E-2</v>
      </c>
      <c r="L102" s="114">
        <f t="shared" si="82"/>
        <v>1.3306855303942228E-2</v>
      </c>
      <c r="M102" s="114">
        <f t="shared" si="82"/>
        <v>8.1730863008378386E-3</v>
      </c>
      <c r="N102" s="114">
        <f t="shared" si="82"/>
        <v>9.2617361426297166E-3</v>
      </c>
      <c r="O102" s="114">
        <f t="shared" si="82"/>
        <v>7.6840550597363413E-3</v>
      </c>
      <c r="P102" s="114">
        <f t="shared" si="82"/>
        <v>4.7123130993873431E-3</v>
      </c>
      <c r="Q102" s="114">
        <f t="shared" si="82"/>
        <v>5.6906249499674285E-3</v>
      </c>
      <c r="R102" s="114">
        <f t="shared" si="82"/>
        <v>4.7454692931834458E-3</v>
      </c>
      <c r="S102" s="114">
        <f t="shared" si="82"/>
        <v>2.750198896360646E-3</v>
      </c>
      <c r="T102" s="114">
        <f t="shared" si="82"/>
        <v>3.3202962422989439E-3</v>
      </c>
      <c r="U102" s="114">
        <f t="shared" si="82"/>
        <v>2.3888253598539069E-3</v>
      </c>
      <c r="V102" s="114">
        <f t="shared" si="82"/>
        <v>6.8637516776365022E-4</v>
      </c>
      <c r="W102" s="114">
        <f t="shared" si="82"/>
        <v>8.3755975661064651E-4</v>
      </c>
      <c r="X102" s="114">
        <f t="shared" si="82"/>
        <v>5.4324121785813309E-4</v>
      </c>
      <c r="Y102" s="114">
        <f t="shared" si="82"/>
        <v>2.3368095960896136E-4</v>
      </c>
      <c r="Z102" s="114">
        <f t="shared" si="82"/>
        <v>2.4593233572846925E-4</v>
      </c>
      <c r="AA102" s="114">
        <f t="shared" si="82"/>
        <v>1.3286308376918695E-4</v>
      </c>
      <c r="AB102" s="114">
        <f t="shared" si="82"/>
        <v>8.5941646146412277E-5</v>
      </c>
      <c r="AC102" s="114">
        <f t="shared" si="82"/>
        <v>5.9704972775002135E-5</v>
      </c>
      <c r="AD102" s="114">
        <f t="shared" si="82"/>
        <v>7.6314622598581876E-6</v>
      </c>
      <c r="AE102" s="114">
        <f t="shared" si="82"/>
        <v>7.9338881240413573E-6</v>
      </c>
      <c r="AF102" s="114">
        <f t="shared" si="82"/>
        <v>1.5852683343954701E-5</v>
      </c>
      <c r="AG102" s="114">
        <f t="shared" si="82"/>
        <v>7.2047293747820227E-5</v>
      </c>
      <c r="AH102" s="114">
        <f t="shared" si="82"/>
        <v>4.4220771160048418E-4</v>
      </c>
      <c r="AI102" s="114">
        <f t="shared" ref="AI102:BH102" si="83">IFERROR((AI56-$BI56)*LN(AI56/$BI56),0)</f>
        <v>7.0317558532180416E-4</v>
      </c>
      <c r="AJ102" s="114">
        <f t="shared" si="83"/>
        <v>7.3762944614027062E-4</v>
      </c>
      <c r="AK102" s="114">
        <f t="shared" si="83"/>
        <v>1.8137116889432232E-4</v>
      </c>
      <c r="AL102" s="114">
        <f t="shared" si="83"/>
        <v>6.8082332975811328E-5</v>
      </c>
      <c r="AM102" s="114">
        <f t="shared" si="83"/>
        <v>6.2256957676726571E-5</v>
      </c>
      <c r="AN102" s="114">
        <f t="shared" si="83"/>
        <v>9.7411961744760155E-6</v>
      </c>
      <c r="AO102" s="114">
        <f t="shared" si="83"/>
        <v>1.7478520937399772E-5</v>
      </c>
      <c r="AP102" s="114">
        <f t="shared" si="83"/>
        <v>1.7314855072347093E-4</v>
      </c>
      <c r="AQ102" s="114">
        <f t="shared" si="83"/>
        <v>4.3314563993189346E-4</v>
      </c>
      <c r="AR102" s="114">
        <f t="shared" si="83"/>
        <v>6.2204679657828512E-4</v>
      </c>
      <c r="AS102" s="114">
        <f t="shared" si="83"/>
        <v>6.9404497749832685E-4</v>
      </c>
      <c r="AT102" s="114">
        <f t="shared" si="83"/>
        <v>8.7924553278367792E-4</v>
      </c>
      <c r="AU102" s="114">
        <f t="shared" si="83"/>
        <v>9.9310689124047346E-4</v>
      </c>
      <c r="AV102" s="114">
        <f t="shared" si="83"/>
        <v>1.2059838644697411E-3</v>
      </c>
      <c r="AW102" s="114">
        <f t="shared" si="83"/>
        <v>1.5056946140708297E-3</v>
      </c>
      <c r="AX102" s="114">
        <f t="shared" si="83"/>
        <v>1.444283971812482E-3</v>
      </c>
      <c r="AY102" s="114">
        <f t="shared" si="83"/>
        <v>1.6872979144518746E-3</v>
      </c>
      <c r="AZ102" s="114">
        <f t="shared" si="83"/>
        <v>1.768673748777755E-3</v>
      </c>
      <c r="BA102" s="114">
        <f t="shared" si="83"/>
        <v>1.5913488445416491E-3</v>
      </c>
      <c r="BB102" s="114">
        <f t="shared" si="83"/>
        <v>1.834608277420352E-3</v>
      </c>
      <c r="BC102" s="114">
        <f t="shared" si="83"/>
        <v>2.1942741108630795E-3</v>
      </c>
      <c r="BD102" s="114">
        <f t="shared" si="83"/>
        <v>3.2883876847964056E-3</v>
      </c>
      <c r="BE102" s="114">
        <f t="shared" si="83"/>
        <v>4.321361571882786E-3</v>
      </c>
      <c r="BF102" s="114">
        <f t="shared" si="83"/>
        <v>5.1847636889427147E-3</v>
      </c>
      <c r="BG102" s="114">
        <f t="shared" si="83"/>
        <v>5.137121862566321E-3</v>
      </c>
      <c r="BH102" s="114">
        <f t="shared" si="83"/>
        <v>4.9975741665667841E-3</v>
      </c>
    </row>
    <row r="103" spans="2:60" x14ac:dyDescent="0.2">
      <c r="B103" s="108" t="str">
        <f t="shared" si="73"/>
        <v>R_K</v>
      </c>
      <c r="C103" s="114">
        <f t="shared" ref="C103:AH103" si="84">IFERROR((C57-$BI57)*LN(C57/$BI57),0)</f>
        <v>5.402149643049808E-3</v>
      </c>
      <c r="D103" s="114">
        <f t="shared" si="84"/>
        <v>4.3471414505083421E-3</v>
      </c>
      <c r="E103" s="114">
        <f t="shared" si="84"/>
        <v>2.7978876928635705E-3</v>
      </c>
      <c r="F103" s="114">
        <f t="shared" si="84"/>
        <v>1.1710873901466211E-3</v>
      </c>
      <c r="G103" s="114">
        <f t="shared" si="84"/>
        <v>7.4404823436913453E-4</v>
      </c>
      <c r="H103" s="114">
        <f t="shared" si="84"/>
        <v>3.3535666019631632E-4</v>
      </c>
      <c r="I103" s="114">
        <f t="shared" si="84"/>
        <v>2.5169077625823632E-5</v>
      </c>
      <c r="J103" s="114">
        <f t="shared" si="84"/>
        <v>5.6030275270996275E-5</v>
      </c>
      <c r="K103" s="114">
        <f t="shared" si="84"/>
        <v>5.4632801399592915E-5</v>
      </c>
      <c r="L103" s="114">
        <f t="shared" si="84"/>
        <v>8.9042219838353351E-5</v>
      </c>
      <c r="M103" s="114">
        <f t="shared" si="84"/>
        <v>1.8074552411773927E-5</v>
      </c>
      <c r="N103" s="114">
        <f t="shared" si="84"/>
        <v>3.6189599096982003E-4</v>
      </c>
      <c r="O103" s="114">
        <f t="shared" si="84"/>
        <v>1.7039516460990546E-4</v>
      </c>
      <c r="P103" s="114">
        <f t="shared" si="84"/>
        <v>4.8274725745170037E-4</v>
      </c>
      <c r="Q103" s="114">
        <f t="shared" si="84"/>
        <v>7.3325656418876391E-4</v>
      </c>
      <c r="R103" s="114">
        <f t="shared" si="84"/>
        <v>9.2953578752162061E-4</v>
      </c>
      <c r="S103" s="114">
        <f t="shared" si="84"/>
        <v>5.4855892900978792E-4</v>
      </c>
      <c r="T103" s="114">
        <f t="shared" si="84"/>
        <v>2.4245254073521858E-4</v>
      </c>
      <c r="U103" s="114">
        <f t="shared" si="84"/>
        <v>1.1870204482001073E-4</v>
      </c>
      <c r="V103" s="114">
        <f t="shared" si="84"/>
        <v>1.275149190175219E-4</v>
      </c>
      <c r="W103" s="114">
        <f t="shared" si="84"/>
        <v>8.4005778268580705E-5</v>
      </c>
      <c r="X103" s="114">
        <f t="shared" si="84"/>
        <v>1.2019269127198069E-4</v>
      </c>
      <c r="Y103" s="114">
        <f t="shared" si="84"/>
        <v>3.2795051290122238E-7</v>
      </c>
      <c r="Z103" s="114">
        <f t="shared" si="84"/>
        <v>1.186717168903241E-4</v>
      </c>
      <c r="AA103" s="114">
        <f t="shared" si="84"/>
        <v>7.2431783608899324E-6</v>
      </c>
      <c r="AB103" s="114">
        <f t="shared" si="84"/>
        <v>1.1929719222781985E-6</v>
      </c>
      <c r="AC103" s="114">
        <f t="shared" si="84"/>
        <v>1.8285486678117093E-5</v>
      </c>
      <c r="AD103" s="114">
        <f t="shared" si="84"/>
        <v>5.2130682596604081E-6</v>
      </c>
      <c r="AE103" s="114">
        <f t="shared" si="84"/>
        <v>3.0504891432789584E-6</v>
      </c>
      <c r="AF103" s="114">
        <f t="shared" si="84"/>
        <v>1.6326313660718531E-4</v>
      </c>
      <c r="AG103" s="114">
        <f t="shared" si="84"/>
        <v>1.8264751244282784E-4</v>
      </c>
      <c r="AH103" s="114">
        <f t="shared" si="84"/>
        <v>2.2632298658881151E-4</v>
      </c>
      <c r="AI103" s="114">
        <f t="shared" ref="AI103:BH103" si="85">IFERROR((AI57-$BI57)*LN(AI57/$BI57),0)</f>
        <v>2.5004208498762687E-4</v>
      </c>
      <c r="AJ103" s="114">
        <f t="shared" si="85"/>
        <v>1.8217872928205116E-6</v>
      </c>
      <c r="AK103" s="114">
        <f t="shared" si="85"/>
        <v>1.8385207146096264E-3</v>
      </c>
      <c r="AL103" s="114">
        <f t="shared" si="85"/>
        <v>2.3789796330134249E-3</v>
      </c>
      <c r="AM103" s="114">
        <f t="shared" si="85"/>
        <v>1.5810962921613966E-3</v>
      </c>
      <c r="AN103" s="114">
        <f t="shared" si="85"/>
        <v>1.1579854489705748E-4</v>
      </c>
      <c r="AO103" s="114">
        <f t="shared" si="85"/>
        <v>3.4481154602188301E-5</v>
      </c>
      <c r="AP103" s="114">
        <f t="shared" si="85"/>
        <v>1.2357570987686713E-3</v>
      </c>
      <c r="AQ103" s="114">
        <f t="shared" si="85"/>
        <v>1.8301963802987318E-3</v>
      </c>
      <c r="AR103" s="114">
        <f t="shared" si="85"/>
        <v>9.8766734876567543E-4</v>
      </c>
      <c r="AS103" s="114">
        <f t="shared" si="85"/>
        <v>3.3017959960122961E-4</v>
      </c>
      <c r="AT103" s="114">
        <f t="shared" si="85"/>
        <v>4.2950135459351221E-4</v>
      </c>
      <c r="AU103" s="114">
        <f t="shared" si="85"/>
        <v>6.1378486484862764E-4</v>
      </c>
      <c r="AV103" s="114">
        <f t="shared" si="85"/>
        <v>2.9257218273618974E-4</v>
      </c>
      <c r="AW103" s="114">
        <f t="shared" si="85"/>
        <v>5.9846274543673167E-4</v>
      </c>
      <c r="AX103" s="114">
        <f t="shared" si="85"/>
        <v>1.2558429068470372E-3</v>
      </c>
      <c r="AY103" s="114">
        <f t="shared" si="85"/>
        <v>4.936692356141113E-4</v>
      </c>
      <c r="AZ103" s="114">
        <f t="shared" si="85"/>
        <v>6.195692778724345E-5</v>
      </c>
      <c r="BA103" s="114">
        <f t="shared" si="85"/>
        <v>1.059855283311594E-4</v>
      </c>
      <c r="BB103" s="114">
        <f t="shared" si="85"/>
        <v>1.8509544292805044E-4</v>
      </c>
      <c r="BC103" s="114">
        <f t="shared" si="85"/>
        <v>7.4137981373707654E-6</v>
      </c>
      <c r="BD103" s="114">
        <f t="shared" si="85"/>
        <v>6.484132301687665E-6</v>
      </c>
      <c r="BE103" s="114">
        <f t="shared" si="85"/>
        <v>1.0786471564358089E-4</v>
      </c>
      <c r="BF103" s="114">
        <f t="shared" si="85"/>
        <v>1.4365530691901854E-6</v>
      </c>
      <c r="BG103" s="114">
        <f t="shared" si="85"/>
        <v>2.9219858578661242E-6</v>
      </c>
      <c r="BH103" s="114">
        <f t="shared" si="85"/>
        <v>5.9813582011672872E-7</v>
      </c>
    </row>
    <row r="104" spans="2:60" x14ac:dyDescent="0.2">
      <c r="B104" s="108" t="str">
        <f t="shared" si="73"/>
        <v>R_L</v>
      </c>
      <c r="C104" s="114">
        <f t="shared" ref="C104:AH104" si="86">IFERROR((C58-$BI58)*LN(C58/$BI58),0)</f>
        <v>4.8183213079910052E-4</v>
      </c>
      <c r="D104" s="114">
        <f t="shared" si="86"/>
        <v>3.9632482656198854E-3</v>
      </c>
      <c r="E104" s="114">
        <f t="shared" si="86"/>
        <v>4.5796234955032561E-4</v>
      </c>
      <c r="F104" s="114">
        <f t="shared" si="86"/>
        <v>5.6005032944172682E-6</v>
      </c>
      <c r="G104" s="114">
        <f t="shared" si="86"/>
        <v>6.8584916399837036E-3</v>
      </c>
      <c r="H104" s="114">
        <f t="shared" si="86"/>
        <v>4.5255590174871746E-4</v>
      </c>
      <c r="I104" s="114">
        <f t="shared" si="86"/>
        <v>7.6446031919610892E-6</v>
      </c>
      <c r="J104" s="114">
        <f t="shared" si="86"/>
        <v>7.3943661883610779E-3</v>
      </c>
      <c r="K104" s="114">
        <f t="shared" si="86"/>
        <v>5.5783884137348527E-4</v>
      </c>
      <c r="L104" s="114">
        <f t="shared" si="86"/>
        <v>1.0596439567685058E-5</v>
      </c>
      <c r="M104" s="114">
        <f t="shared" si="86"/>
        <v>3.0417956374233488E-3</v>
      </c>
      <c r="N104" s="114">
        <f t="shared" si="86"/>
        <v>1.6800283089303246E-4</v>
      </c>
      <c r="O104" s="114">
        <f t="shared" si="86"/>
        <v>2.1384508742566759E-4</v>
      </c>
      <c r="P104" s="114">
        <f t="shared" si="86"/>
        <v>9.7084535145789579E-4</v>
      </c>
      <c r="Q104" s="114">
        <f t="shared" si="86"/>
        <v>3.1870892411894273E-6</v>
      </c>
      <c r="R104" s="114">
        <f t="shared" si="86"/>
        <v>1.7531060585600697E-5</v>
      </c>
      <c r="S104" s="114">
        <f t="shared" si="86"/>
        <v>1.2625115133176666E-3</v>
      </c>
      <c r="T104" s="114">
        <f t="shared" si="86"/>
        <v>5.6711188423279603E-6</v>
      </c>
      <c r="U104" s="114">
        <f t="shared" si="86"/>
        <v>2.4165301118129817E-4</v>
      </c>
      <c r="V104" s="114">
        <f t="shared" si="86"/>
        <v>5.5506429487733693E-4</v>
      </c>
      <c r="W104" s="114">
        <f t="shared" si="86"/>
        <v>1.1151162291686114E-5</v>
      </c>
      <c r="X104" s="114">
        <f t="shared" si="86"/>
        <v>5.4357530200120497E-5</v>
      </c>
      <c r="Y104" s="114">
        <f t="shared" si="86"/>
        <v>2.7084459038000196E-6</v>
      </c>
      <c r="Z104" s="114">
        <f t="shared" si="86"/>
        <v>2.2544540108347785E-4</v>
      </c>
      <c r="AA104" s="114">
        <f t="shared" si="86"/>
        <v>2.7533903212962306E-4</v>
      </c>
      <c r="AB104" s="114">
        <f t="shared" si="86"/>
        <v>2.3398527758644134E-5</v>
      </c>
      <c r="AC104" s="114">
        <f t="shared" si="86"/>
        <v>1.1336806633005899E-4</v>
      </c>
      <c r="AD104" s="114">
        <f t="shared" si="86"/>
        <v>1.7452506235408113E-4</v>
      </c>
      <c r="AE104" s="114">
        <f t="shared" si="86"/>
        <v>5.5522196188535593E-4</v>
      </c>
      <c r="AF104" s="114">
        <f t="shared" si="86"/>
        <v>1.759219059989472E-4</v>
      </c>
      <c r="AG104" s="114">
        <f t="shared" si="86"/>
        <v>5.1723368940046814E-5</v>
      </c>
      <c r="AH104" s="114">
        <f t="shared" si="86"/>
        <v>1.5994217368883197E-5</v>
      </c>
      <c r="AI104" s="114">
        <f t="shared" ref="AI104:BH104" si="87">IFERROR((AI58-$BI58)*LN(AI58/$BI58),0)</f>
        <v>2.0167886445658803E-7</v>
      </c>
      <c r="AJ104" s="114">
        <f t="shared" si="87"/>
        <v>5.8123236928125318E-5</v>
      </c>
      <c r="AK104" s="114">
        <f t="shared" si="87"/>
        <v>1.170938089238924E-3</v>
      </c>
      <c r="AL104" s="114">
        <f t="shared" si="87"/>
        <v>1.6689554640314786E-3</v>
      </c>
      <c r="AM104" s="114">
        <f t="shared" si="87"/>
        <v>1.2369840304331426E-3</v>
      </c>
      <c r="AN104" s="114">
        <f t="shared" si="87"/>
        <v>2.9554062325480124E-4</v>
      </c>
      <c r="AO104" s="114">
        <f t="shared" si="87"/>
        <v>1.9087563918329892E-4</v>
      </c>
      <c r="AP104" s="114">
        <f t="shared" si="87"/>
        <v>1.1626169127640736E-5</v>
      </c>
      <c r="AQ104" s="114">
        <f t="shared" si="87"/>
        <v>4.1432111095472258E-5</v>
      </c>
      <c r="AR104" s="114">
        <f t="shared" si="87"/>
        <v>6.490175219569311E-5</v>
      </c>
      <c r="AS104" s="114">
        <f t="shared" si="87"/>
        <v>7.0572195816945125E-5</v>
      </c>
      <c r="AT104" s="114">
        <f t="shared" si="87"/>
        <v>2.3487583740183453E-5</v>
      </c>
      <c r="AU104" s="114">
        <f t="shared" si="87"/>
        <v>2.2470721454877674E-6</v>
      </c>
      <c r="AV104" s="114">
        <f t="shared" si="87"/>
        <v>1.659301101861438E-6</v>
      </c>
      <c r="AW104" s="114">
        <f t="shared" si="87"/>
        <v>1.7894152301829593E-6</v>
      </c>
      <c r="AX104" s="114">
        <f t="shared" si="87"/>
        <v>3.9590621914895042E-6</v>
      </c>
      <c r="AY104" s="114">
        <f t="shared" si="87"/>
        <v>2.0453195540300258E-6</v>
      </c>
      <c r="AZ104" s="114">
        <f t="shared" si="87"/>
        <v>2.1798441716106232E-9</v>
      </c>
      <c r="BA104" s="114">
        <f t="shared" si="87"/>
        <v>4.8087454961488814E-7</v>
      </c>
      <c r="BB104" s="114">
        <f t="shared" si="87"/>
        <v>1.6074839149446691E-6</v>
      </c>
      <c r="BC104" s="114">
        <f t="shared" si="87"/>
        <v>3.4010408133477873E-6</v>
      </c>
      <c r="BD104" s="114">
        <f t="shared" si="87"/>
        <v>1.5407282756797283E-4</v>
      </c>
      <c r="BE104" s="114">
        <f t="shared" si="87"/>
        <v>2.2815305581720961E-4</v>
      </c>
      <c r="BF104" s="114">
        <f t="shared" si="87"/>
        <v>1.239407098558133E-4</v>
      </c>
      <c r="BG104" s="114">
        <f t="shared" si="87"/>
        <v>3.2036621921038672E-5</v>
      </c>
      <c r="BH104" s="114">
        <f t="shared" si="87"/>
        <v>1.5037506901054349E-4</v>
      </c>
    </row>
    <row r="105" spans="2:60" ht="10.8" thickBot="1" x14ac:dyDescent="0.25">
      <c r="B105" s="121" t="s">
        <v>159</v>
      </c>
      <c r="C105" s="122">
        <f>SUM(C97:C104)</f>
        <v>0.15915801669880969</v>
      </c>
      <c r="D105" s="122">
        <f t="shared" ref="D105:BH105" si="88">SUM(D97:D104)</f>
        <v>0.13468207090348469</v>
      </c>
      <c r="E105" s="122">
        <f t="shared" si="88"/>
        <v>0.12672721740753409</v>
      </c>
      <c r="F105" s="122">
        <f t="shared" si="88"/>
        <v>0.11435529334655312</v>
      </c>
      <c r="G105" s="122">
        <f t="shared" si="88"/>
        <v>9.7167359718547813E-2</v>
      </c>
      <c r="H105" s="122">
        <f t="shared" si="88"/>
        <v>9.9752658136394529E-2</v>
      </c>
      <c r="I105" s="122">
        <f t="shared" si="88"/>
        <v>9.307301913267732E-2</v>
      </c>
      <c r="J105" s="122">
        <f t="shared" si="88"/>
        <v>8.2108519147753758E-2</v>
      </c>
      <c r="K105" s="122">
        <f t="shared" si="88"/>
        <v>8.0386219204644227E-2</v>
      </c>
      <c r="L105" s="122">
        <f t="shared" si="88"/>
        <v>7.5544350583233263E-2</v>
      </c>
      <c r="M105" s="122">
        <f t="shared" si="88"/>
        <v>6.5658023280658381E-2</v>
      </c>
      <c r="N105" s="122">
        <f t="shared" si="88"/>
        <v>6.4171049011051765E-2</v>
      </c>
      <c r="O105" s="122">
        <f t="shared" si="88"/>
        <v>6.4851732241423793E-2</v>
      </c>
      <c r="P105" s="122">
        <f t="shared" si="88"/>
        <v>6.4537619093512466E-2</v>
      </c>
      <c r="Q105" s="122">
        <f t="shared" si="88"/>
        <v>6.3815922939475786E-2</v>
      </c>
      <c r="R105" s="122">
        <f t="shared" si="88"/>
        <v>5.0246774121375022E-2</v>
      </c>
      <c r="S105" s="122">
        <f t="shared" si="88"/>
        <v>3.7353708731500256E-2</v>
      </c>
      <c r="T105" s="122">
        <f t="shared" si="88"/>
        <v>2.9175600011660363E-2</v>
      </c>
      <c r="U105" s="122">
        <f t="shared" si="88"/>
        <v>2.5439049738837462E-2</v>
      </c>
      <c r="V105" s="122">
        <f t="shared" si="88"/>
        <v>1.8865651770301702E-2</v>
      </c>
      <c r="W105" s="122">
        <f t="shared" si="88"/>
        <v>1.7751926647563161E-2</v>
      </c>
      <c r="X105" s="122">
        <f t="shared" si="88"/>
        <v>1.5675272189787672E-2</v>
      </c>
      <c r="Y105" s="122">
        <f t="shared" si="88"/>
        <v>1.2247607739940582E-2</v>
      </c>
      <c r="Z105" s="122">
        <f t="shared" si="88"/>
        <v>1.5731513305361395E-2</v>
      </c>
      <c r="AA105" s="122">
        <f t="shared" si="88"/>
        <v>1.7269517947168085E-2</v>
      </c>
      <c r="AB105" s="122">
        <f t="shared" si="88"/>
        <v>1.3641406481716366E-2</v>
      </c>
      <c r="AC105" s="122">
        <f t="shared" si="88"/>
        <v>1.1903213003636103E-2</v>
      </c>
      <c r="AD105" s="122">
        <f t="shared" si="88"/>
        <v>7.7133006167445332E-3</v>
      </c>
      <c r="AE105" s="122">
        <f t="shared" si="88"/>
        <v>5.5254147451653801E-3</v>
      </c>
      <c r="AF105" s="122">
        <f t="shared" si="88"/>
        <v>3.9375029403170177E-3</v>
      </c>
      <c r="AG105" s="122">
        <f t="shared" si="88"/>
        <v>3.3574636846574277E-3</v>
      </c>
      <c r="AH105" s="122">
        <f t="shared" si="88"/>
        <v>4.2685493924002485E-3</v>
      </c>
      <c r="AI105" s="122">
        <f t="shared" si="88"/>
        <v>9.1452364813497181E-3</v>
      </c>
      <c r="AJ105" s="122">
        <f t="shared" si="88"/>
        <v>1.2838980183373778E-2</v>
      </c>
      <c r="AK105" s="122">
        <f t="shared" si="88"/>
        <v>2.0990664961431829E-2</v>
      </c>
      <c r="AL105" s="122">
        <f t="shared" si="88"/>
        <v>2.0193498838835939E-2</v>
      </c>
      <c r="AM105" s="122">
        <f t="shared" si="88"/>
        <v>1.7203379609566666E-2</v>
      </c>
      <c r="AN105" s="122">
        <f t="shared" si="88"/>
        <v>1.2765783080553341E-2</v>
      </c>
      <c r="AO105" s="122">
        <f t="shared" si="88"/>
        <v>1.1338874420990467E-2</v>
      </c>
      <c r="AP105" s="122">
        <f t="shared" si="88"/>
        <v>1.2472410204770214E-2</v>
      </c>
      <c r="AQ105" s="122">
        <f t="shared" si="88"/>
        <v>1.5988673243206807E-2</v>
      </c>
      <c r="AR105" s="122">
        <f t="shared" si="88"/>
        <v>1.7807581152339901E-2</v>
      </c>
      <c r="AS105" s="122">
        <f t="shared" si="88"/>
        <v>1.6366788857404155E-2</v>
      </c>
      <c r="AT105" s="122">
        <f t="shared" si="88"/>
        <v>1.6785048345072835E-2</v>
      </c>
      <c r="AU105" s="122">
        <f t="shared" si="88"/>
        <v>1.7842735512744429E-2</v>
      </c>
      <c r="AV105" s="122">
        <f t="shared" si="88"/>
        <v>1.771706336557035E-2</v>
      </c>
      <c r="AW105" s="122">
        <f t="shared" si="88"/>
        <v>2.2331624023275837E-2</v>
      </c>
      <c r="AX105" s="122">
        <f t="shared" si="88"/>
        <v>2.7627154770513106E-2</v>
      </c>
      <c r="AY105" s="122">
        <f t="shared" si="88"/>
        <v>3.0212418563245313E-2</v>
      </c>
      <c r="AZ105" s="122">
        <f t="shared" si="88"/>
        <v>4.1157697434148349E-2</v>
      </c>
      <c r="BA105" s="122">
        <f t="shared" si="88"/>
        <v>5.0332332247121719E-2</v>
      </c>
      <c r="BB105" s="122">
        <f t="shared" si="88"/>
        <v>5.597614840387511E-2</v>
      </c>
      <c r="BC105" s="122">
        <f t="shared" si="88"/>
        <v>6.8088758469596902E-2</v>
      </c>
      <c r="BD105" s="122">
        <f t="shared" si="88"/>
        <v>7.4419023234950463E-2</v>
      </c>
      <c r="BE105" s="122">
        <f t="shared" si="88"/>
        <v>8.036348392544379E-2</v>
      </c>
      <c r="BF105" s="122">
        <f t="shared" si="88"/>
        <v>8.5233356157267876E-2</v>
      </c>
      <c r="BG105" s="122">
        <f t="shared" si="88"/>
        <v>8.3838406937313315E-2</v>
      </c>
      <c r="BH105" s="122">
        <f t="shared" si="88"/>
        <v>8.2579843111635451E-2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76AA7-6228-493A-A6FA-9069845C3AFA}">
  <sheetPr>
    <tabColor rgb="FF99CCFF"/>
  </sheetPr>
  <dimension ref="A1:V395"/>
  <sheetViews>
    <sheetView topLeftCell="M1" zoomScale="98" zoomScaleNormal="98" workbookViewId="0">
      <pane ySplit="1" topLeftCell="A2" activePane="bottomLeft" state="frozen"/>
      <selection activeCell="S7" sqref="S7"/>
      <selection pane="bottomLeft" activeCell="Q2" sqref="Q2"/>
    </sheetView>
  </sheetViews>
  <sheetFormatPr defaultRowHeight="13.8" x14ac:dyDescent="0.25"/>
  <cols>
    <col min="1" max="1" width="12.69921875" bestFit="1" customWidth="1"/>
    <col min="2" max="2" width="7.8984375" bestFit="1" customWidth="1"/>
    <col min="3" max="3" width="7.19921875" bestFit="1" customWidth="1"/>
    <col min="4" max="4" width="8.69921875" bestFit="1" customWidth="1"/>
    <col min="5" max="5" width="6.59765625" bestFit="1" customWidth="1"/>
    <col min="6" max="6" width="2.19921875" customWidth="1"/>
    <col min="7" max="7" width="5.19921875" bestFit="1" customWidth="1"/>
    <col min="8" max="8" width="7.69921875" bestFit="1" customWidth="1"/>
    <col min="9" max="9" width="8.69921875" bestFit="1" customWidth="1"/>
    <col min="10" max="10" width="7.19921875" bestFit="1" customWidth="1"/>
    <col min="11" max="11" width="8.09765625" bestFit="1" customWidth="1"/>
    <col min="12" max="13" width="6.3984375" bestFit="1" customWidth="1"/>
    <col min="14" max="14" width="7" customWidth="1"/>
    <col min="15" max="15" width="10.59765625" bestFit="1" customWidth="1"/>
    <col min="16" max="16" width="2" customWidth="1"/>
    <col min="17" max="17" width="7.8984375" bestFit="1" customWidth="1"/>
    <col min="18" max="18" width="7.09765625" bestFit="1" customWidth="1"/>
    <col min="19" max="19" width="11" bestFit="1" customWidth="1"/>
    <col min="20" max="20" width="11" customWidth="1"/>
  </cols>
  <sheetData>
    <row r="1" spans="1:22" s="91" customFormat="1" x14ac:dyDescent="0.25">
      <c r="A1" s="81" t="s">
        <v>52</v>
      </c>
      <c r="B1" s="82" t="s">
        <v>53</v>
      </c>
      <c r="C1" s="82" t="s">
        <v>59</v>
      </c>
      <c r="D1" s="82" t="s">
        <v>54</v>
      </c>
      <c r="E1" s="83" t="s">
        <v>137</v>
      </c>
      <c r="F1" s="83"/>
      <c r="G1" s="84" t="s">
        <v>138</v>
      </c>
      <c r="H1" s="83" t="s">
        <v>139</v>
      </c>
      <c r="I1" s="83" t="s">
        <v>140</v>
      </c>
      <c r="J1" s="83" t="s">
        <v>141</v>
      </c>
      <c r="K1" s="83" t="s">
        <v>142</v>
      </c>
      <c r="L1" s="85" t="s">
        <v>143</v>
      </c>
      <c r="M1" s="85" t="s">
        <v>144</v>
      </c>
      <c r="N1" s="85" t="s">
        <v>145</v>
      </c>
      <c r="O1" s="85" t="s">
        <v>146</v>
      </c>
      <c r="P1" s="86"/>
      <c r="Q1" s="87" t="s">
        <v>147</v>
      </c>
      <c r="R1" s="88" t="s">
        <v>148</v>
      </c>
      <c r="S1" s="89" t="s">
        <v>149</v>
      </c>
      <c r="T1" s="89" t="s">
        <v>150</v>
      </c>
      <c r="V1" s="92" t="s">
        <v>151</v>
      </c>
    </row>
    <row r="2" spans="1:22" s="91" customFormat="1" x14ac:dyDescent="0.25">
      <c r="A2" s="93">
        <v>42400</v>
      </c>
      <c r="B2" s="94" t="s">
        <v>10</v>
      </c>
      <c r="C2" s="94">
        <v>76</v>
      </c>
      <c r="D2" s="94">
        <v>31</v>
      </c>
      <c r="E2" s="95">
        <f>D2/C2</f>
        <v>0.40789473684210525</v>
      </c>
      <c r="F2" s="94"/>
      <c r="G2" s="96">
        <f t="shared" ref="G2:G65" si="0">C2-D2</f>
        <v>45</v>
      </c>
      <c r="H2" s="96">
        <f>SUMIFS($D:$D,$A:$A,$A2)</f>
        <v>110</v>
      </c>
      <c r="I2" s="96">
        <f>SUMIFS($G:$G,$A:$A,$A2)</f>
        <v>1050</v>
      </c>
      <c r="J2" s="95">
        <f t="shared" ref="J2:J65" si="1">IFERROR(D2/H2,0)</f>
        <v>0.2818181818181818</v>
      </c>
      <c r="K2" s="95">
        <f t="shared" ref="K2:K65" si="2">IFERROR(G2/I2,0)</f>
        <v>4.2857142857142858E-2</v>
      </c>
      <c r="L2" s="97">
        <f>IF(A2&lt;&gt;A1,J2,L1+J2)</f>
        <v>0.2818181818181818</v>
      </c>
      <c r="M2" s="97">
        <f t="shared" ref="M2:M65" si="3">IF(A2&lt;&gt;A1,K2,M1+K2)</f>
        <v>4.2857142857142858E-2</v>
      </c>
      <c r="N2" s="97">
        <f>(M2+(M2-K2))*(L2-(L2-J2))</f>
        <v>1.2077922077922078E-2</v>
      </c>
      <c r="O2" s="97">
        <f>ABS(L2-M2)</f>
        <v>0.23896103896103893</v>
      </c>
      <c r="P2" s="97"/>
      <c r="Q2" s="375">
        <f>'Retail - GINI'!Q2</f>
        <v>42947</v>
      </c>
      <c r="R2" s="99">
        <f>SUMIFS($N:$N,$A:$A,$Q2)</f>
        <v>0.32476551226551226</v>
      </c>
      <c r="S2" s="100">
        <f t="shared" ref="S2:S49" si="4">1-R2</f>
        <v>0.6752344877344878</v>
      </c>
      <c r="T2" s="123">
        <f>_xlfn.MAXIFS($O:$O,$A:$A,Q2)</f>
        <v>0.62202380952380953</v>
      </c>
    </row>
    <row r="3" spans="1:22" s="91" customFormat="1" x14ac:dyDescent="0.25">
      <c r="A3" s="93">
        <v>42400</v>
      </c>
      <c r="B3" s="94" t="s">
        <v>8</v>
      </c>
      <c r="C3" s="94">
        <v>137</v>
      </c>
      <c r="D3" s="94">
        <v>23</v>
      </c>
      <c r="E3" s="95">
        <f>D3/C3</f>
        <v>0.16788321167883211</v>
      </c>
      <c r="F3" s="94"/>
      <c r="G3" s="96">
        <f t="shared" si="0"/>
        <v>114</v>
      </c>
      <c r="H3" s="96">
        <f>SUMIFS($D:$D,$A:$A,$A3)</f>
        <v>110</v>
      </c>
      <c r="I3" s="96">
        <f>SUMIFS($G:$G,$A:$A,$A3)</f>
        <v>1050</v>
      </c>
      <c r="J3" s="95">
        <f t="shared" si="1"/>
        <v>0.20909090909090908</v>
      </c>
      <c r="K3" s="95">
        <f t="shared" si="2"/>
        <v>0.10857142857142857</v>
      </c>
      <c r="L3" s="97">
        <f t="shared" ref="L2:L65" si="5">IF(A3&lt;&gt;A2,J3,L2+J3)</f>
        <v>0.49090909090909085</v>
      </c>
      <c r="M3" s="97">
        <f t="shared" si="3"/>
        <v>0.15142857142857141</v>
      </c>
      <c r="N3" s="97">
        <f t="shared" ref="N3:N66" si="6">(M3+(M3-K3))*(L3-(L3-J3))</f>
        <v>4.0623376623376617E-2</v>
      </c>
      <c r="O3" s="97">
        <f t="shared" ref="O3:O66" si="7">ABS(L3-M3)</f>
        <v>0.33948051948051944</v>
      </c>
      <c r="Q3" s="98">
        <f>EOMONTH(Q2,1)</f>
        <v>42978</v>
      </c>
      <c r="R3" s="99">
        <f>SUMIFS($N:$N,$A:$A,$Q3)</f>
        <v>0.33220891662450097</v>
      </c>
      <c r="S3" s="100">
        <f t="shared" si="4"/>
        <v>0.66779108337549897</v>
      </c>
      <c r="T3" s="124">
        <f>_xlfn.MAXIFS($O:$O,$A:$A,Q3)</f>
        <v>0.61286332714904157</v>
      </c>
    </row>
    <row r="4" spans="1:22" s="91" customFormat="1" x14ac:dyDescent="0.25">
      <c r="A4" s="93">
        <v>42400</v>
      </c>
      <c r="B4" s="94" t="s">
        <v>4</v>
      </c>
      <c r="C4" s="94">
        <v>105</v>
      </c>
      <c r="D4" s="94">
        <v>16</v>
      </c>
      <c r="E4" s="95">
        <f>D4/C4</f>
        <v>0.15238095238095239</v>
      </c>
      <c r="F4" s="94"/>
      <c r="G4" s="96">
        <f t="shared" si="0"/>
        <v>89</v>
      </c>
      <c r="H4" s="96">
        <f>SUMIFS($D:$D,$A:$A,$A4)</f>
        <v>110</v>
      </c>
      <c r="I4" s="96">
        <f>SUMIFS($G:$G,$A:$A,$A4)</f>
        <v>1050</v>
      </c>
      <c r="J4" s="95">
        <f t="shared" si="1"/>
        <v>0.14545454545454545</v>
      </c>
      <c r="K4" s="95">
        <f t="shared" si="2"/>
        <v>8.4761904761904761E-2</v>
      </c>
      <c r="L4" s="97">
        <f t="shared" si="5"/>
        <v>0.63636363636363624</v>
      </c>
      <c r="M4" s="97">
        <f t="shared" si="3"/>
        <v>0.23619047619047617</v>
      </c>
      <c r="N4" s="97">
        <f t="shared" si="6"/>
        <v>5.6380952380952372E-2</v>
      </c>
      <c r="O4" s="97">
        <f t="shared" si="7"/>
        <v>0.40017316017316007</v>
      </c>
      <c r="Q4" s="98">
        <f>EOMONTH(Q3,1)</f>
        <v>43008</v>
      </c>
      <c r="R4" s="99">
        <f>SUMIFS($N:$N,$A:$A,$Q4)</f>
        <v>0.23128664079979619</v>
      </c>
      <c r="S4" s="100">
        <f t="shared" si="4"/>
        <v>0.76871335920020378</v>
      </c>
      <c r="T4" s="124">
        <f>_xlfn.MAXIFS($O:$O,$A:$A,Q4)</f>
        <v>0.69628140134243388</v>
      </c>
    </row>
    <row r="5" spans="1:22" s="91" customFormat="1" x14ac:dyDescent="0.25">
      <c r="A5" s="93">
        <v>42400</v>
      </c>
      <c r="B5" s="94" t="s">
        <v>2</v>
      </c>
      <c r="C5" s="94">
        <v>842</v>
      </c>
      <c r="D5" s="94">
        <v>40</v>
      </c>
      <c r="E5" s="95">
        <f>D5/C5</f>
        <v>4.7505938242280284E-2</v>
      </c>
      <c r="F5" s="94"/>
      <c r="G5" s="96">
        <f t="shared" si="0"/>
        <v>802</v>
      </c>
      <c r="H5" s="96">
        <f>SUMIFS($D:$D,$A:$A,$A5)</f>
        <v>110</v>
      </c>
      <c r="I5" s="96">
        <f>SUMIFS($G:$G,$A:$A,$A5)</f>
        <v>1050</v>
      </c>
      <c r="J5" s="95">
        <f t="shared" si="1"/>
        <v>0.36363636363636365</v>
      </c>
      <c r="K5" s="95">
        <f t="shared" si="2"/>
        <v>0.76380952380952383</v>
      </c>
      <c r="L5" s="97">
        <f t="shared" si="5"/>
        <v>0.99999999999999989</v>
      </c>
      <c r="M5" s="97">
        <f t="shared" si="3"/>
        <v>1</v>
      </c>
      <c r="N5" s="97">
        <f t="shared" si="6"/>
        <v>0.44952380952380949</v>
      </c>
      <c r="O5" s="97">
        <f t="shared" si="7"/>
        <v>1.1102230246251565E-16</v>
      </c>
      <c r="Q5" s="98">
        <f t="shared" ref="Q5:Q49" si="8">EOMONTH(Q4,1)</f>
        <v>43039</v>
      </c>
      <c r="R5" s="99">
        <f>SUMIFS($N:$N,$A:$A,$Q5)</f>
        <v>0.27347310847766637</v>
      </c>
      <c r="S5" s="100">
        <f t="shared" si="4"/>
        <v>0.72652689152233363</v>
      </c>
      <c r="T5" s="124">
        <f>_xlfn.MAXIFS($O:$O,$A:$A,Q5)</f>
        <v>0.64735374550914271</v>
      </c>
    </row>
    <row r="6" spans="1:22" s="91" customFormat="1" x14ac:dyDescent="0.25">
      <c r="A6" s="93">
        <v>42429</v>
      </c>
      <c r="B6" s="94" t="s">
        <v>10</v>
      </c>
      <c r="C6" s="94">
        <v>92</v>
      </c>
      <c r="D6" s="94">
        <v>37</v>
      </c>
      <c r="E6" s="95">
        <f>D6/C6</f>
        <v>0.40217391304347827</v>
      </c>
      <c r="F6" s="94"/>
      <c r="G6" s="96">
        <f t="shared" si="0"/>
        <v>55</v>
      </c>
      <c r="H6" s="96">
        <f>SUMIFS($D:$D,$A:$A,$A6)</f>
        <v>116</v>
      </c>
      <c r="I6" s="96">
        <f>SUMIFS($G:$G,$A:$A,$A6)</f>
        <v>1015</v>
      </c>
      <c r="J6" s="95">
        <f t="shared" si="1"/>
        <v>0.31896551724137934</v>
      </c>
      <c r="K6" s="95">
        <f t="shared" si="2"/>
        <v>5.4187192118226604E-2</v>
      </c>
      <c r="L6" s="97">
        <f t="shared" si="5"/>
        <v>0.31896551724137934</v>
      </c>
      <c r="M6" s="97">
        <f t="shared" si="3"/>
        <v>5.4187192118226604E-2</v>
      </c>
      <c r="N6" s="97">
        <f t="shared" si="6"/>
        <v>1.7283845761848143E-2</v>
      </c>
      <c r="O6" s="97">
        <f t="shared" si="7"/>
        <v>0.26477832512315275</v>
      </c>
      <c r="Q6" s="98">
        <f t="shared" si="8"/>
        <v>43069</v>
      </c>
      <c r="R6" s="99">
        <f>SUMIFS($N:$N,$A:$A,$Q6)</f>
        <v>0.33521755652669583</v>
      </c>
      <c r="S6" s="100">
        <f t="shared" si="4"/>
        <v>0.66478244347330417</v>
      </c>
      <c r="T6" s="124">
        <f>_xlfn.MAXIFS($O:$O,$A:$A,Q6)</f>
        <v>0.59543036291088736</v>
      </c>
    </row>
    <row r="7" spans="1:22" s="91" customFormat="1" x14ac:dyDescent="0.25">
      <c r="A7" s="93">
        <v>42429</v>
      </c>
      <c r="B7" s="94" t="s">
        <v>4</v>
      </c>
      <c r="C7" s="94">
        <v>143</v>
      </c>
      <c r="D7" s="94">
        <v>32</v>
      </c>
      <c r="E7" s="125">
        <f>D7/C7</f>
        <v>0.22377622377622378</v>
      </c>
      <c r="F7" s="94"/>
      <c r="G7" s="96">
        <f t="shared" si="0"/>
        <v>111</v>
      </c>
      <c r="H7" s="96">
        <f>SUMIFS($D:$D,$A:$A,$A7)</f>
        <v>116</v>
      </c>
      <c r="I7" s="96">
        <f>SUMIFS($G:$G,$A:$A,$A7)</f>
        <v>1015</v>
      </c>
      <c r="J7" s="95">
        <f t="shared" si="1"/>
        <v>0.27586206896551724</v>
      </c>
      <c r="K7" s="95">
        <f t="shared" si="2"/>
        <v>0.10935960591133005</v>
      </c>
      <c r="L7" s="97">
        <f t="shared" si="5"/>
        <v>0.59482758620689657</v>
      </c>
      <c r="M7" s="97">
        <f t="shared" si="3"/>
        <v>0.16354679802955666</v>
      </c>
      <c r="N7" s="97">
        <f t="shared" si="6"/>
        <v>6.0064549006285044E-2</v>
      </c>
      <c r="O7" s="97">
        <f t="shared" si="7"/>
        <v>0.43128078817733995</v>
      </c>
      <c r="Q7" s="98">
        <f t="shared" si="8"/>
        <v>43100</v>
      </c>
      <c r="R7" s="99">
        <f>SUMIFS($N:$N,$A:$A,$Q7)</f>
        <v>0.22219696969696978</v>
      </c>
      <c r="S7" s="100">
        <f t="shared" si="4"/>
        <v>0.77780303030303022</v>
      </c>
      <c r="T7" s="124">
        <f>_xlfn.MAXIFS($O:$O,$A:$A,Q7)</f>
        <v>0.6839772727272726</v>
      </c>
    </row>
    <row r="8" spans="1:22" s="91" customFormat="1" x14ac:dyDescent="0.25">
      <c r="A8" s="93">
        <v>42429</v>
      </c>
      <c r="B8" s="94" t="s">
        <v>8</v>
      </c>
      <c r="C8" s="94">
        <v>72</v>
      </c>
      <c r="D8" s="94">
        <v>13</v>
      </c>
      <c r="E8" s="95">
        <f>D8/C8</f>
        <v>0.18055555555555555</v>
      </c>
      <c r="F8" s="94"/>
      <c r="G8" s="96">
        <f t="shared" si="0"/>
        <v>59</v>
      </c>
      <c r="H8" s="96">
        <f>SUMIFS($D:$D,$A:$A,$A8)</f>
        <v>116</v>
      </c>
      <c r="I8" s="96">
        <f>SUMIFS($G:$G,$A:$A,$A8)</f>
        <v>1015</v>
      </c>
      <c r="J8" s="95">
        <f t="shared" si="1"/>
        <v>0.11206896551724138</v>
      </c>
      <c r="K8" s="95">
        <f t="shared" si="2"/>
        <v>5.8128078817733991E-2</v>
      </c>
      <c r="L8" s="97">
        <f t="shared" si="5"/>
        <v>0.7068965517241379</v>
      </c>
      <c r="M8" s="97">
        <f t="shared" si="3"/>
        <v>0.22167487684729065</v>
      </c>
      <c r="N8" s="97">
        <f t="shared" si="6"/>
        <v>4.3171394598267354E-2</v>
      </c>
      <c r="O8" s="97">
        <f t="shared" si="7"/>
        <v>0.48522167487684725</v>
      </c>
      <c r="Q8" s="98">
        <f t="shared" si="8"/>
        <v>43131</v>
      </c>
      <c r="R8" s="99">
        <f>SUMIFS($N:$N,$A:$A,$Q8)</f>
        <v>0.26417171161254804</v>
      </c>
      <c r="S8" s="100">
        <f t="shared" si="4"/>
        <v>0.73582828838745196</v>
      </c>
      <c r="T8" s="124">
        <f>_xlfn.MAXIFS($O:$O,$A:$A,Q8)</f>
        <v>0.61722619702806814</v>
      </c>
    </row>
    <row r="9" spans="1:22" s="91" customFormat="1" x14ac:dyDescent="0.25">
      <c r="A9" s="93">
        <v>42429</v>
      </c>
      <c r="B9" s="94" t="s">
        <v>2</v>
      </c>
      <c r="C9" s="94">
        <v>824</v>
      </c>
      <c r="D9" s="94">
        <v>34</v>
      </c>
      <c r="E9" s="95">
        <f>D9/C9</f>
        <v>4.12621359223301E-2</v>
      </c>
      <c r="F9" s="94"/>
      <c r="G9" s="96">
        <f t="shared" si="0"/>
        <v>790</v>
      </c>
      <c r="H9" s="96">
        <f>SUMIFS($D:$D,$A:$A,$A9)</f>
        <v>116</v>
      </c>
      <c r="I9" s="96">
        <f>SUMIFS($G:$G,$A:$A,$A9)</f>
        <v>1015</v>
      </c>
      <c r="J9" s="95">
        <f t="shared" si="1"/>
        <v>0.29310344827586204</v>
      </c>
      <c r="K9" s="95">
        <f t="shared" si="2"/>
        <v>0.77832512315270941</v>
      </c>
      <c r="L9" s="97">
        <f t="shared" si="5"/>
        <v>1</v>
      </c>
      <c r="M9" s="97">
        <f t="shared" si="3"/>
        <v>1</v>
      </c>
      <c r="N9" s="97">
        <f t="shared" si="6"/>
        <v>0.35807711907592998</v>
      </c>
      <c r="O9" s="97">
        <f t="shared" si="7"/>
        <v>0</v>
      </c>
      <c r="Q9" s="98">
        <f t="shared" si="8"/>
        <v>43159</v>
      </c>
      <c r="R9" s="99">
        <f>SUMIFS($N:$N,$A:$A,$Q9)</f>
        <v>0.37897371714643308</v>
      </c>
      <c r="S9" s="100">
        <f t="shared" si="4"/>
        <v>0.62102628285356687</v>
      </c>
      <c r="T9" s="124">
        <f>_xlfn.MAXIFS($O:$O,$A:$A,Q9)</f>
        <v>0.52929623567921436</v>
      </c>
    </row>
    <row r="10" spans="1:22" s="91" customFormat="1" x14ac:dyDescent="0.25">
      <c r="A10" s="93">
        <v>42460</v>
      </c>
      <c r="B10" s="94" t="s">
        <v>10</v>
      </c>
      <c r="C10" s="94">
        <v>74</v>
      </c>
      <c r="D10" s="94">
        <v>30</v>
      </c>
      <c r="E10" s="95">
        <f>D10/C10</f>
        <v>0.40540540540540543</v>
      </c>
      <c r="F10" s="94"/>
      <c r="G10" s="96">
        <f t="shared" si="0"/>
        <v>44</v>
      </c>
      <c r="H10" s="96">
        <f>SUMIFS($D:$D,$A:$A,$A10)</f>
        <v>150</v>
      </c>
      <c r="I10" s="96">
        <f>SUMIFS($G:$G,$A:$A,$A10)</f>
        <v>1001</v>
      </c>
      <c r="J10" s="95">
        <f t="shared" si="1"/>
        <v>0.2</v>
      </c>
      <c r="K10" s="95">
        <f t="shared" si="2"/>
        <v>4.3956043956043959E-2</v>
      </c>
      <c r="L10" s="97">
        <f t="shared" si="5"/>
        <v>0.2</v>
      </c>
      <c r="M10" s="97">
        <f t="shared" si="3"/>
        <v>4.3956043956043959E-2</v>
      </c>
      <c r="N10" s="97">
        <f t="shared" si="6"/>
        <v>8.7912087912087929E-3</v>
      </c>
      <c r="O10" s="97">
        <f t="shared" si="7"/>
        <v>0.15604395604395604</v>
      </c>
      <c r="Q10" s="98">
        <f t="shared" si="8"/>
        <v>43190</v>
      </c>
      <c r="R10" s="99">
        <f>SUMIFS($N:$N,$A:$A,$Q10)</f>
        <v>0.32093857187402564</v>
      </c>
      <c r="S10" s="100">
        <f t="shared" si="4"/>
        <v>0.67906142812597436</v>
      </c>
      <c r="T10" s="124">
        <f>_xlfn.MAXIFS($O:$O,$A:$A,Q10)</f>
        <v>0.55006626130339886</v>
      </c>
    </row>
    <row r="11" spans="1:22" s="91" customFormat="1" x14ac:dyDescent="0.25">
      <c r="A11" s="93">
        <v>42460</v>
      </c>
      <c r="B11" s="94" t="s">
        <v>8</v>
      </c>
      <c r="C11" s="94">
        <v>110</v>
      </c>
      <c r="D11" s="94">
        <v>36</v>
      </c>
      <c r="E11" s="95">
        <f>D11/C11</f>
        <v>0.32727272727272727</v>
      </c>
      <c r="F11" s="94"/>
      <c r="G11" s="96">
        <f t="shared" si="0"/>
        <v>74</v>
      </c>
      <c r="H11" s="96">
        <f>SUMIFS($D:$D,$A:$A,$A11)</f>
        <v>150</v>
      </c>
      <c r="I11" s="96">
        <f>SUMIFS($G:$G,$A:$A,$A11)</f>
        <v>1001</v>
      </c>
      <c r="J11" s="95">
        <f t="shared" si="1"/>
        <v>0.24</v>
      </c>
      <c r="K11" s="95">
        <f t="shared" si="2"/>
        <v>7.3926073926073921E-2</v>
      </c>
      <c r="L11" s="97">
        <f t="shared" si="5"/>
        <v>0.44</v>
      </c>
      <c r="M11" s="97">
        <f t="shared" si="3"/>
        <v>0.11788211788211789</v>
      </c>
      <c r="N11" s="97">
        <f t="shared" si="6"/>
        <v>3.8841158841158845E-2</v>
      </c>
      <c r="O11" s="97">
        <f t="shared" si="7"/>
        <v>0.32211788211788212</v>
      </c>
      <c r="Q11" s="98">
        <f t="shared" si="8"/>
        <v>43220</v>
      </c>
      <c r="R11" s="99">
        <f>SUMIFS($N:$N,$A:$A,$Q11)</f>
        <v>0.24124048768513212</v>
      </c>
      <c r="S11" s="100">
        <f t="shared" si="4"/>
        <v>0.75875951231486782</v>
      </c>
      <c r="T11" s="124">
        <f>_xlfn.MAXIFS($O:$O,$A:$A,Q11)</f>
        <v>0.61206120612061199</v>
      </c>
    </row>
    <row r="12" spans="1:22" s="91" customFormat="1" x14ac:dyDescent="0.25">
      <c r="A12" s="93">
        <v>42460</v>
      </c>
      <c r="B12" s="94" t="s">
        <v>4</v>
      </c>
      <c r="C12" s="94">
        <v>142</v>
      </c>
      <c r="D12" s="94">
        <v>39</v>
      </c>
      <c r="E12" s="95">
        <f>D12/C12</f>
        <v>0.27464788732394368</v>
      </c>
      <c r="F12" s="94"/>
      <c r="G12" s="96">
        <f t="shared" si="0"/>
        <v>103</v>
      </c>
      <c r="H12" s="96">
        <f>SUMIFS($D:$D,$A:$A,$A12)</f>
        <v>150</v>
      </c>
      <c r="I12" s="96">
        <f>SUMIFS($G:$G,$A:$A,$A12)</f>
        <v>1001</v>
      </c>
      <c r="J12" s="95">
        <f t="shared" si="1"/>
        <v>0.26</v>
      </c>
      <c r="K12" s="95">
        <f t="shared" si="2"/>
        <v>0.1028971028971029</v>
      </c>
      <c r="L12" s="97">
        <f t="shared" si="5"/>
        <v>0.7</v>
      </c>
      <c r="M12" s="97">
        <f t="shared" si="3"/>
        <v>0.2207792207792208</v>
      </c>
      <c r="N12" s="97">
        <f t="shared" si="6"/>
        <v>8.8051948051948062E-2</v>
      </c>
      <c r="O12" s="97">
        <f t="shared" si="7"/>
        <v>0.47922077922077916</v>
      </c>
      <c r="Q12" s="98">
        <f t="shared" si="8"/>
        <v>43251</v>
      </c>
      <c r="R12" s="99">
        <f>SUMIFS($N:$N,$A:$A,$Q12)</f>
        <v>0.34479419586079307</v>
      </c>
      <c r="S12" s="100">
        <f t="shared" si="4"/>
        <v>0.65520580413920693</v>
      </c>
      <c r="T12" s="124">
        <f>_xlfn.MAXIFS($O:$O,$A:$A,Q12)</f>
        <v>0.53942652329749097</v>
      </c>
    </row>
    <row r="13" spans="1:22" s="91" customFormat="1" x14ac:dyDescent="0.25">
      <c r="A13" s="93">
        <v>42460</v>
      </c>
      <c r="B13" s="94" t="s">
        <v>2</v>
      </c>
      <c r="C13" s="94">
        <v>825</v>
      </c>
      <c r="D13" s="94">
        <v>45</v>
      </c>
      <c r="E13" s="95">
        <f>D13/C13</f>
        <v>5.4545454545454543E-2</v>
      </c>
      <c r="F13" s="94"/>
      <c r="G13" s="96">
        <f t="shared" si="0"/>
        <v>780</v>
      </c>
      <c r="H13" s="96">
        <f>SUMIFS($D:$D,$A:$A,$A13)</f>
        <v>150</v>
      </c>
      <c r="I13" s="96">
        <f>SUMIFS($G:$G,$A:$A,$A13)</f>
        <v>1001</v>
      </c>
      <c r="J13" s="95">
        <f t="shared" si="1"/>
        <v>0.3</v>
      </c>
      <c r="K13" s="95">
        <f t="shared" si="2"/>
        <v>0.77922077922077926</v>
      </c>
      <c r="L13" s="97">
        <f t="shared" si="5"/>
        <v>1</v>
      </c>
      <c r="M13" s="97">
        <f t="shared" si="3"/>
        <v>1</v>
      </c>
      <c r="N13" s="97">
        <f t="shared" si="6"/>
        <v>0.3662337662337663</v>
      </c>
      <c r="O13" s="97">
        <f t="shared" si="7"/>
        <v>0</v>
      </c>
      <c r="Q13" s="98">
        <f t="shared" si="8"/>
        <v>43281</v>
      </c>
      <c r="R13" s="99">
        <f>SUMIFS($N:$N,$A:$A,$Q13)</f>
        <v>0.32665424044734398</v>
      </c>
      <c r="S13" s="100">
        <f t="shared" si="4"/>
        <v>0.67334575955265596</v>
      </c>
      <c r="T13" s="124">
        <f>_xlfn.MAXIFS($O:$O,$A:$A,Q13)</f>
        <v>0.55219012115563826</v>
      </c>
    </row>
    <row r="14" spans="1:22" s="91" customFormat="1" x14ac:dyDescent="0.25">
      <c r="A14" s="93">
        <v>42490</v>
      </c>
      <c r="B14" s="94" t="s">
        <v>10</v>
      </c>
      <c r="C14" s="94">
        <v>75</v>
      </c>
      <c r="D14" s="94">
        <v>37</v>
      </c>
      <c r="E14" s="95">
        <f>D14/C14</f>
        <v>0.49333333333333335</v>
      </c>
      <c r="F14" s="94"/>
      <c r="G14" s="96">
        <f t="shared" si="0"/>
        <v>38</v>
      </c>
      <c r="H14" s="96">
        <f>SUMIFS($D:$D,$A:$A,$A14)</f>
        <v>130</v>
      </c>
      <c r="I14" s="96">
        <f>SUMIFS($G:$G,$A:$A,$A14)</f>
        <v>1031</v>
      </c>
      <c r="J14" s="95">
        <f t="shared" si="1"/>
        <v>0.2846153846153846</v>
      </c>
      <c r="K14" s="95">
        <f t="shared" si="2"/>
        <v>3.6857419980601359E-2</v>
      </c>
      <c r="L14" s="97">
        <f t="shared" si="5"/>
        <v>0.2846153846153846</v>
      </c>
      <c r="M14" s="97">
        <f t="shared" si="3"/>
        <v>3.6857419980601359E-2</v>
      </c>
      <c r="N14" s="97">
        <f t="shared" si="6"/>
        <v>1.0490188763709617E-2</v>
      </c>
      <c r="O14" s="97">
        <f t="shared" si="7"/>
        <v>0.24775796463478325</v>
      </c>
      <c r="Q14" s="98">
        <f t="shared" si="8"/>
        <v>43312</v>
      </c>
      <c r="R14" s="99">
        <f>SUMIFS($N:$N,$A:$A,$Q14)</f>
        <v>0.33150926743159759</v>
      </c>
      <c r="S14" s="100">
        <f t="shared" si="4"/>
        <v>0.66849073256840241</v>
      </c>
      <c r="T14" s="124">
        <f>_xlfn.MAXIFS($O:$O,$A:$A,Q14)</f>
        <v>0.54643220856813091</v>
      </c>
    </row>
    <row r="15" spans="1:22" s="91" customFormat="1" x14ac:dyDescent="0.25">
      <c r="A15" s="93">
        <v>42490</v>
      </c>
      <c r="B15" s="94" t="s">
        <v>8</v>
      </c>
      <c r="C15" s="94">
        <v>150</v>
      </c>
      <c r="D15" s="94">
        <v>39</v>
      </c>
      <c r="E15" s="95">
        <f>D15/C15</f>
        <v>0.26</v>
      </c>
      <c r="F15" s="94"/>
      <c r="G15" s="96">
        <f t="shared" si="0"/>
        <v>111</v>
      </c>
      <c r="H15" s="96">
        <f>SUMIFS($D:$D,$A:$A,$A15)</f>
        <v>130</v>
      </c>
      <c r="I15" s="96">
        <f>SUMIFS($G:$G,$A:$A,$A15)</f>
        <v>1031</v>
      </c>
      <c r="J15" s="95">
        <f t="shared" si="1"/>
        <v>0.3</v>
      </c>
      <c r="K15" s="95">
        <f t="shared" si="2"/>
        <v>0.10766246362754607</v>
      </c>
      <c r="L15" s="97">
        <f t="shared" si="5"/>
        <v>0.58461538461538454</v>
      </c>
      <c r="M15" s="97">
        <f t="shared" si="3"/>
        <v>0.14451988360814744</v>
      </c>
      <c r="N15" s="97">
        <f t="shared" si="6"/>
        <v>5.4413191076624644E-2</v>
      </c>
      <c r="O15" s="97">
        <f t="shared" si="7"/>
        <v>0.4400955010072371</v>
      </c>
      <c r="Q15" s="98">
        <f t="shared" si="8"/>
        <v>43343</v>
      </c>
      <c r="R15" s="99">
        <f>SUMIFS($N:$N,$A:$A,$Q15)</f>
        <v>0.35106592003143733</v>
      </c>
      <c r="S15" s="100">
        <f t="shared" si="4"/>
        <v>0.64893407996856267</v>
      </c>
      <c r="T15" s="124">
        <f>_xlfn.MAXIFS($O:$O,$A:$A,Q15)</f>
        <v>0.55636604774535803</v>
      </c>
    </row>
    <row r="16" spans="1:22" s="91" customFormat="1" x14ac:dyDescent="0.25">
      <c r="A16" s="93">
        <v>42490</v>
      </c>
      <c r="B16" s="94" t="s">
        <v>4</v>
      </c>
      <c r="C16" s="94">
        <v>112</v>
      </c>
      <c r="D16" s="94">
        <v>21</v>
      </c>
      <c r="E16" s="95">
        <f>D16/C16</f>
        <v>0.1875</v>
      </c>
      <c r="F16" s="94"/>
      <c r="G16" s="96">
        <f t="shared" si="0"/>
        <v>91</v>
      </c>
      <c r="H16" s="96">
        <f>SUMIFS($D:$D,$A:$A,$A16)</f>
        <v>130</v>
      </c>
      <c r="I16" s="96">
        <f>SUMIFS($G:$G,$A:$A,$A16)</f>
        <v>1031</v>
      </c>
      <c r="J16" s="95">
        <f t="shared" si="1"/>
        <v>0.16153846153846155</v>
      </c>
      <c r="K16" s="95">
        <f t="shared" si="2"/>
        <v>8.8263821532492723E-2</v>
      </c>
      <c r="L16" s="97">
        <f t="shared" si="5"/>
        <v>0.74615384615384606</v>
      </c>
      <c r="M16" s="97">
        <f t="shared" si="3"/>
        <v>0.23278370514064017</v>
      </c>
      <c r="N16" s="97">
        <f t="shared" si="6"/>
        <v>6.094904125941953E-2</v>
      </c>
      <c r="O16" s="97">
        <f t="shared" si="7"/>
        <v>0.51337014101320588</v>
      </c>
      <c r="Q16" s="98">
        <f t="shared" si="8"/>
        <v>43373</v>
      </c>
      <c r="R16" s="99">
        <f>SUMIFS($N:$N,$A:$A,$Q16)</f>
        <v>0.46004884004884</v>
      </c>
      <c r="S16" s="100">
        <f t="shared" si="4"/>
        <v>0.53995115995115994</v>
      </c>
      <c r="T16" s="124">
        <f>_xlfn.MAXIFS($O:$O,$A:$A,Q16)</f>
        <v>0.45278388278388276</v>
      </c>
    </row>
    <row r="17" spans="1:20" s="91" customFormat="1" x14ac:dyDescent="0.25">
      <c r="A17" s="93">
        <v>42490</v>
      </c>
      <c r="B17" s="94" t="s">
        <v>2</v>
      </c>
      <c r="C17" s="94">
        <v>824</v>
      </c>
      <c r="D17" s="94">
        <v>33</v>
      </c>
      <c r="E17" s="95">
        <f>D17/C17</f>
        <v>4.0048543689320391E-2</v>
      </c>
      <c r="F17" s="94"/>
      <c r="G17" s="96">
        <f t="shared" si="0"/>
        <v>791</v>
      </c>
      <c r="H17" s="96">
        <f>SUMIFS($D:$D,$A:$A,$A17)</f>
        <v>130</v>
      </c>
      <c r="I17" s="96">
        <f>SUMIFS($G:$G,$A:$A,$A17)</f>
        <v>1031</v>
      </c>
      <c r="J17" s="95">
        <f t="shared" si="1"/>
        <v>0.25384615384615383</v>
      </c>
      <c r="K17" s="95">
        <f t="shared" si="2"/>
        <v>0.76721629485935983</v>
      </c>
      <c r="L17" s="97">
        <f t="shared" si="5"/>
        <v>0.99999999999999989</v>
      </c>
      <c r="M17" s="97">
        <f t="shared" si="3"/>
        <v>1</v>
      </c>
      <c r="N17" s="97">
        <f t="shared" si="6"/>
        <v>0.31293740207416249</v>
      </c>
      <c r="O17" s="97">
        <f t="shared" si="7"/>
        <v>1.1102230246251565E-16</v>
      </c>
      <c r="Q17" s="98">
        <f t="shared" si="8"/>
        <v>43404</v>
      </c>
      <c r="R17" s="99">
        <f>SUMIFS($N:$N,$A:$A,$Q17)</f>
        <v>0.42740594925634301</v>
      </c>
      <c r="S17" s="100">
        <f t="shared" si="4"/>
        <v>0.57259405074365699</v>
      </c>
      <c r="T17" s="124">
        <f>_xlfn.MAXIFS($O:$O,$A:$A,Q17)</f>
        <v>0.53514873140857389</v>
      </c>
    </row>
    <row r="18" spans="1:20" s="91" customFormat="1" x14ac:dyDescent="0.25">
      <c r="A18" s="93">
        <v>42521</v>
      </c>
      <c r="B18" s="94" t="s">
        <v>10</v>
      </c>
      <c r="C18" s="94">
        <v>101</v>
      </c>
      <c r="D18" s="94">
        <v>51</v>
      </c>
      <c r="E18" s="95">
        <f>D18/C18</f>
        <v>0.50495049504950495</v>
      </c>
      <c r="F18" s="94"/>
      <c r="G18" s="96">
        <f t="shared" si="0"/>
        <v>50</v>
      </c>
      <c r="H18" s="96">
        <f>SUMIFS($D:$D,$A:$A,$A18)</f>
        <v>125</v>
      </c>
      <c r="I18" s="96">
        <f>SUMIFS($G:$G,$A:$A,$A18)</f>
        <v>1000</v>
      </c>
      <c r="J18" s="95">
        <f t="shared" si="1"/>
        <v>0.40799999999999997</v>
      </c>
      <c r="K18" s="95">
        <f t="shared" si="2"/>
        <v>0.05</v>
      </c>
      <c r="L18" s="97">
        <f t="shared" si="5"/>
        <v>0.40799999999999997</v>
      </c>
      <c r="M18" s="97">
        <f t="shared" si="3"/>
        <v>0.05</v>
      </c>
      <c r="N18" s="97">
        <f t="shared" si="6"/>
        <v>2.0400000000000001E-2</v>
      </c>
      <c r="O18" s="97">
        <f t="shared" si="7"/>
        <v>0.35799999999999998</v>
      </c>
      <c r="Q18" s="98">
        <f t="shared" si="8"/>
        <v>43434</v>
      </c>
      <c r="R18" s="99">
        <f>SUMIFS($N:$N,$A:$A,$Q18)</f>
        <v>0.3827061153750928</v>
      </c>
      <c r="S18" s="100">
        <f t="shared" si="4"/>
        <v>0.6172938846249072</v>
      </c>
      <c r="T18" s="124">
        <f>_xlfn.MAXIFS($O:$O,$A:$A,Q18)</f>
        <v>0.55698605265329704</v>
      </c>
    </row>
    <row r="19" spans="1:20" s="91" customFormat="1" x14ac:dyDescent="0.25">
      <c r="A19" s="93">
        <v>42521</v>
      </c>
      <c r="B19" s="94" t="s">
        <v>4</v>
      </c>
      <c r="C19" s="94">
        <v>132</v>
      </c>
      <c r="D19" s="94">
        <v>29</v>
      </c>
      <c r="E19" s="95">
        <f>D19/C19</f>
        <v>0.2196969696969697</v>
      </c>
      <c r="F19" s="94"/>
      <c r="G19" s="96">
        <f t="shared" si="0"/>
        <v>103</v>
      </c>
      <c r="H19" s="96">
        <f>SUMIFS($D:$D,$A:$A,$A19)</f>
        <v>125</v>
      </c>
      <c r="I19" s="96">
        <f>SUMIFS($G:$G,$A:$A,$A19)</f>
        <v>1000</v>
      </c>
      <c r="J19" s="95">
        <f t="shared" si="1"/>
        <v>0.23200000000000001</v>
      </c>
      <c r="K19" s="95">
        <f t="shared" si="2"/>
        <v>0.10299999999999999</v>
      </c>
      <c r="L19" s="97">
        <f t="shared" si="5"/>
        <v>0.64</v>
      </c>
      <c r="M19" s="97">
        <f t="shared" si="3"/>
        <v>0.153</v>
      </c>
      <c r="N19" s="97">
        <f t="shared" si="6"/>
        <v>4.7095999999999999E-2</v>
      </c>
      <c r="O19" s="97">
        <f t="shared" si="7"/>
        <v>0.48699999999999999</v>
      </c>
      <c r="Q19" s="98">
        <f t="shared" si="8"/>
        <v>43465</v>
      </c>
      <c r="R19" s="99">
        <f>SUMIFS($N:$N,$A:$A,$Q19)</f>
        <v>0.40667064914376738</v>
      </c>
      <c r="S19" s="100">
        <f t="shared" si="4"/>
        <v>0.59332935085623262</v>
      </c>
      <c r="T19" s="124">
        <f>_xlfn.MAXIFS($O:$O,$A:$A,Q19)</f>
        <v>0.55358422939068097</v>
      </c>
    </row>
    <row r="20" spans="1:20" s="91" customFormat="1" x14ac:dyDescent="0.25">
      <c r="A20" s="93">
        <v>42521</v>
      </c>
      <c r="B20" s="94" t="s">
        <v>8</v>
      </c>
      <c r="C20" s="94">
        <v>83</v>
      </c>
      <c r="D20" s="94">
        <v>15</v>
      </c>
      <c r="E20" s="95">
        <f>D20/C20</f>
        <v>0.18072289156626506</v>
      </c>
      <c r="F20" s="94"/>
      <c r="G20" s="96">
        <f t="shared" si="0"/>
        <v>68</v>
      </c>
      <c r="H20" s="96">
        <f>SUMIFS($D:$D,$A:$A,$A20)</f>
        <v>125</v>
      </c>
      <c r="I20" s="96">
        <f>SUMIFS($G:$G,$A:$A,$A20)</f>
        <v>1000</v>
      </c>
      <c r="J20" s="95">
        <f t="shared" si="1"/>
        <v>0.12</v>
      </c>
      <c r="K20" s="95">
        <f t="shared" si="2"/>
        <v>6.8000000000000005E-2</v>
      </c>
      <c r="L20" s="97">
        <f t="shared" si="5"/>
        <v>0.76</v>
      </c>
      <c r="M20" s="97">
        <f t="shared" si="3"/>
        <v>0.221</v>
      </c>
      <c r="N20" s="97">
        <f t="shared" si="6"/>
        <v>4.4879999999999996E-2</v>
      </c>
      <c r="O20" s="97">
        <f t="shared" si="7"/>
        <v>0.53900000000000003</v>
      </c>
      <c r="Q20" s="98">
        <f t="shared" si="8"/>
        <v>43496</v>
      </c>
      <c r="R20" s="99">
        <f>SUMIFS($N:$N,$A:$A,$Q20)</f>
        <v>0.31347417235604791</v>
      </c>
      <c r="S20" s="100">
        <f t="shared" si="4"/>
        <v>0.68652582764395209</v>
      </c>
      <c r="T20" s="124">
        <f>_xlfn.MAXIFS($O:$O,$A:$A,Q20)</f>
        <v>0.6260650337682413</v>
      </c>
    </row>
    <row r="21" spans="1:20" s="91" customFormat="1" x14ac:dyDescent="0.25">
      <c r="A21" s="93">
        <v>42521</v>
      </c>
      <c r="B21" s="94" t="s">
        <v>2</v>
      </c>
      <c r="C21" s="94">
        <v>809</v>
      </c>
      <c r="D21" s="94">
        <v>30</v>
      </c>
      <c r="E21" s="95">
        <f>D21/C21</f>
        <v>3.7082818294190356E-2</v>
      </c>
      <c r="F21" s="94"/>
      <c r="G21" s="96">
        <f t="shared" si="0"/>
        <v>779</v>
      </c>
      <c r="H21" s="96">
        <f>SUMIFS($D:$D,$A:$A,$A21)</f>
        <v>125</v>
      </c>
      <c r="I21" s="96">
        <f>SUMIFS($G:$G,$A:$A,$A21)</f>
        <v>1000</v>
      </c>
      <c r="J21" s="95">
        <f t="shared" si="1"/>
        <v>0.24</v>
      </c>
      <c r="K21" s="95">
        <f t="shared" si="2"/>
        <v>0.77900000000000003</v>
      </c>
      <c r="L21" s="97">
        <f t="shared" si="5"/>
        <v>1</v>
      </c>
      <c r="M21" s="97">
        <f t="shared" si="3"/>
        <v>1</v>
      </c>
      <c r="N21" s="97">
        <f t="shared" si="6"/>
        <v>0.29304000000000002</v>
      </c>
      <c r="O21" s="97">
        <f t="shared" si="7"/>
        <v>0</v>
      </c>
      <c r="Q21" s="98">
        <f t="shared" si="8"/>
        <v>43524</v>
      </c>
      <c r="R21" s="99">
        <f>SUMIFS($N:$N,$A:$A,$Q21)</f>
        <v>0.33932860069223703</v>
      </c>
      <c r="S21" s="100">
        <f t="shared" si="4"/>
        <v>0.66067139930776297</v>
      </c>
      <c r="T21" s="124">
        <f>_xlfn.MAXIFS($O:$O,$A:$A,Q21)</f>
        <v>0.6029702620611711</v>
      </c>
    </row>
    <row r="22" spans="1:20" s="91" customFormat="1" x14ac:dyDescent="0.25">
      <c r="A22" s="93">
        <v>42551</v>
      </c>
      <c r="B22" s="94" t="s">
        <v>10</v>
      </c>
      <c r="C22" s="94">
        <v>88</v>
      </c>
      <c r="D22" s="94">
        <v>47</v>
      </c>
      <c r="E22" s="95">
        <f>D22/C22</f>
        <v>0.53409090909090906</v>
      </c>
      <c r="F22" s="94"/>
      <c r="G22" s="96">
        <f t="shared" si="0"/>
        <v>41</v>
      </c>
      <c r="H22" s="96">
        <f>SUMIFS($D:$D,$A:$A,$A22)</f>
        <v>147</v>
      </c>
      <c r="I22" s="96">
        <f>SUMIFS($G:$G,$A:$A,$A22)</f>
        <v>990</v>
      </c>
      <c r="J22" s="95">
        <f t="shared" si="1"/>
        <v>0.31972789115646261</v>
      </c>
      <c r="K22" s="95">
        <f t="shared" si="2"/>
        <v>4.1414141414141417E-2</v>
      </c>
      <c r="L22" s="97">
        <f t="shared" si="5"/>
        <v>0.31972789115646261</v>
      </c>
      <c r="M22" s="97">
        <f t="shared" si="3"/>
        <v>4.1414141414141417E-2</v>
      </c>
      <c r="N22" s="97">
        <f t="shared" si="6"/>
        <v>1.3241256098398957E-2</v>
      </c>
      <c r="O22" s="97">
        <f t="shared" si="7"/>
        <v>0.2783137497423212</v>
      </c>
      <c r="Q22" s="98">
        <f t="shared" si="8"/>
        <v>43555</v>
      </c>
      <c r="R22" s="99">
        <f>SUMIFS($N:$N,$A:$A,$Q22)</f>
        <v>0.33750530518912458</v>
      </c>
      <c r="S22" s="100">
        <f t="shared" si="4"/>
        <v>0.66249469481087542</v>
      </c>
      <c r="T22" s="124">
        <f>_xlfn.MAXIFS($O:$O,$A:$A,Q22)</f>
        <v>0.60803097364295422</v>
      </c>
    </row>
    <row r="23" spans="1:20" s="91" customFormat="1" x14ac:dyDescent="0.25">
      <c r="A23" s="93">
        <v>42551</v>
      </c>
      <c r="B23" s="94" t="s">
        <v>8</v>
      </c>
      <c r="C23" s="94">
        <v>86</v>
      </c>
      <c r="D23" s="94">
        <v>34</v>
      </c>
      <c r="E23" s="95">
        <f>D23/C23</f>
        <v>0.39534883720930231</v>
      </c>
      <c r="F23" s="94"/>
      <c r="G23" s="96">
        <f t="shared" si="0"/>
        <v>52</v>
      </c>
      <c r="H23" s="96">
        <f>SUMIFS($D:$D,$A:$A,$A23)</f>
        <v>147</v>
      </c>
      <c r="I23" s="96">
        <f>SUMIFS($G:$G,$A:$A,$A23)</f>
        <v>990</v>
      </c>
      <c r="J23" s="95">
        <f t="shared" si="1"/>
        <v>0.23129251700680273</v>
      </c>
      <c r="K23" s="95">
        <f t="shared" si="2"/>
        <v>5.2525252525252523E-2</v>
      </c>
      <c r="L23" s="97">
        <f t="shared" si="5"/>
        <v>0.55102040816326536</v>
      </c>
      <c r="M23" s="97">
        <f t="shared" si="3"/>
        <v>9.3939393939393934E-2</v>
      </c>
      <c r="N23" s="97">
        <f t="shared" si="6"/>
        <v>3.1306259877688453E-2</v>
      </c>
      <c r="O23" s="97">
        <f t="shared" si="7"/>
        <v>0.45708101422387143</v>
      </c>
      <c r="Q23" s="98">
        <f t="shared" si="8"/>
        <v>43585</v>
      </c>
      <c r="R23" s="99">
        <f>SUMIFS($N:$N,$A:$A,$Q23)</f>
        <v>0.28840793572716839</v>
      </c>
      <c r="S23" s="100">
        <f t="shared" si="4"/>
        <v>0.71159206427283161</v>
      </c>
      <c r="T23" s="124">
        <f>_xlfn.MAXIFS($O:$O,$A:$A,Q23)</f>
        <v>0.6189539268732579</v>
      </c>
    </row>
    <row r="24" spans="1:20" s="91" customFormat="1" x14ac:dyDescent="0.25">
      <c r="A24" s="93">
        <v>42551</v>
      </c>
      <c r="B24" s="94" t="s">
        <v>4</v>
      </c>
      <c r="C24" s="94">
        <v>125</v>
      </c>
      <c r="D24" s="94">
        <v>27</v>
      </c>
      <c r="E24" s="95">
        <f>D24/C24</f>
        <v>0.216</v>
      </c>
      <c r="F24" s="94"/>
      <c r="G24" s="96">
        <f t="shared" si="0"/>
        <v>98</v>
      </c>
      <c r="H24" s="96">
        <f>SUMIFS($D:$D,$A:$A,$A24)</f>
        <v>147</v>
      </c>
      <c r="I24" s="96">
        <f>SUMIFS($G:$G,$A:$A,$A24)</f>
        <v>990</v>
      </c>
      <c r="J24" s="95">
        <f t="shared" si="1"/>
        <v>0.18367346938775511</v>
      </c>
      <c r="K24" s="95">
        <f t="shared" si="2"/>
        <v>9.8989898989898989E-2</v>
      </c>
      <c r="L24" s="97">
        <f t="shared" si="5"/>
        <v>0.73469387755102045</v>
      </c>
      <c r="M24" s="97">
        <f t="shared" si="3"/>
        <v>0.19292929292929292</v>
      </c>
      <c r="N24" s="97">
        <f t="shared" si="6"/>
        <v>5.2690166975881247E-2</v>
      </c>
      <c r="O24" s="97">
        <f t="shared" si="7"/>
        <v>0.5417645846217275</v>
      </c>
      <c r="Q24" s="98">
        <f t="shared" si="8"/>
        <v>43616</v>
      </c>
      <c r="R24" s="99">
        <f>SUMIFS($N:$N,$A:$A,$Q24)</f>
        <v>0.27687053466279343</v>
      </c>
      <c r="S24" s="100">
        <f t="shared" si="4"/>
        <v>0.72312946533720657</v>
      </c>
      <c r="T24" s="124">
        <f>_xlfn.MAXIFS($O:$O,$A:$A,Q24)</f>
        <v>0.65912302740048667</v>
      </c>
    </row>
    <row r="25" spans="1:20" s="91" customFormat="1" x14ac:dyDescent="0.25">
      <c r="A25" s="93">
        <v>42551</v>
      </c>
      <c r="B25" s="94" t="s">
        <v>2</v>
      </c>
      <c r="C25" s="94">
        <v>838</v>
      </c>
      <c r="D25" s="94">
        <v>39</v>
      </c>
      <c r="E25" s="95">
        <f>D25/C25</f>
        <v>4.6539379474940336E-2</v>
      </c>
      <c r="F25" s="94"/>
      <c r="G25" s="96">
        <f t="shared" si="0"/>
        <v>799</v>
      </c>
      <c r="H25" s="96">
        <f>SUMIFS($D:$D,$A:$A,$A25)</f>
        <v>147</v>
      </c>
      <c r="I25" s="96">
        <f>SUMIFS($G:$G,$A:$A,$A25)</f>
        <v>990</v>
      </c>
      <c r="J25" s="95">
        <f t="shared" si="1"/>
        <v>0.26530612244897961</v>
      </c>
      <c r="K25" s="95">
        <f t="shared" si="2"/>
        <v>0.80707070707070705</v>
      </c>
      <c r="L25" s="97">
        <f t="shared" si="5"/>
        <v>1</v>
      </c>
      <c r="M25" s="97">
        <f t="shared" si="3"/>
        <v>1</v>
      </c>
      <c r="N25" s="97">
        <f t="shared" si="6"/>
        <v>0.31649144506287374</v>
      </c>
      <c r="O25" s="97">
        <f t="shared" si="7"/>
        <v>0</v>
      </c>
      <c r="Q25" s="98">
        <f t="shared" si="8"/>
        <v>43646</v>
      </c>
      <c r="R25" s="99">
        <f>SUMIFS($N:$N,$A:$A,$Q25)</f>
        <v>0.39503437738731856</v>
      </c>
      <c r="S25" s="100">
        <f t="shared" si="4"/>
        <v>0.60496562261268139</v>
      </c>
      <c r="T25" s="124">
        <f>_xlfn.MAXIFS($O:$O,$A:$A,Q25)</f>
        <v>0.54637127578304057</v>
      </c>
    </row>
    <row r="26" spans="1:20" s="91" customFormat="1" x14ac:dyDescent="0.25">
      <c r="A26" s="93">
        <v>42582</v>
      </c>
      <c r="B26" s="94" t="s">
        <v>10</v>
      </c>
      <c r="C26" s="94">
        <v>60</v>
      </c>
      <c r="D26" s="94">
        <v>32</v>
      </c>
      <c r="E26" s="95">
        <f>D26/C26</f>
        <v>0.53333333333333333</v>
      </c>
      <c r="F26" s="94"/>
      <c r="G26" s="96">
        <f t="shared" si="0"/>
        <v>28</v>
      </c>
      <c r="H26" s="96">
        <f>SUMIFS($D:$D,$A:$A,$A26)</f>
        <v>117</v>
      </c>
      <c r="I26" s="96">
        <f>SUMIFS($G:$G,$A:$A,$A26)</f>
        <v>985</v>
      </c>
      <c r="J26" s="95">
        <f t="shared" si="1"/>
        <v>0.27350427350427353</v>
      </c>
      <c r="K26" s="95">
        <f t="shared" si="2"/>
        <v>2.8426395939086295E-2</v>
      </c>
      <c r="L26" s="97">
        <f t="shared" si="5"/>
        <v>0.27350427350427353</v>
      </c>
      <c r="M26" s="97">
        <f t="shared" si="3"/>
        <v>2.8426395939086295E-2</v>
      </c>
      <c r="N26" s="97">
        <f t="shared" si="6"/>
        <v>7.7747407696646285E-3</v>
      </c>
      <c r="O26" s="97">
        <f t="shared" si="7"/>
        <v>0.24507787756518723</v>
      </c>
      <c r="Q26" s="98">
        <f t="shared" si="8"/>
        <v>43677</v>
      </c>
      <c r="R26" s="99">
        <f>SUMIFS($N:$N,$A:$A,$Q26)</f>
        <v>0.30789340335360244</v>
      </c>
      <c r="S26" s="100">
        <f t="shared" si="4"/>
        <v>0.69210659664639751</v>
      </c>
      <c r="T26" s="124">
        <f>_xlfn.MAXIFS($O:$O,$A:$A,Q26)</f>
        <v>0.61458909157914121</v>
      </c>
    </row>
    <row r="27" spans="1:20" s="91" customFormat="1" x14ac:dyDescent="0.25">
      <c r="A27" s="93">
        <v>42582</v>
      </c>
      <c r="B27" s="94" t="s">
        <v>8</v>
      </c>
      <c r="C27" s="94">
        <v>142</v>
      </c>
      <c r="D27" s="94">
        <v>40</v>
      </c>
      <c r="E27" s="95">
        <f>D27/C27</f>
        <v>0.28169014084507044</v>
      </c>
      <c r="F27" s="94"/>
      <c r="G27" s="96">
        <f t="shared" si="0"/>
        <v>102</v>
      </c>
      <c r="H27" s="96">
        <f>SUMIFS($D:$D,$A:$A,$A27)</f>
        <v>117</v>
      </c>
      <c r="I27" s="96">
        <f>SUMIFS($G:$G,$A:$A,$A27)</f>
        <v>985</v>
      </c>
      <c r="J27" s="95">
        <f t="shared" si="1"/>
        <v>0.34188034188034189</v>
      </c>
      <c r="K27" s="95">
        <f t="shared" si="2"/>
        <v>0.10355329949238579</v>
      </c>
      <c r="L27" s="97">
        <f t="shared" si="5"/>
        <v>0.61538461538461542</v>
      </c>
      <c r="M27" s="97">
        <f t="shared" si="3"/>
        <v>0.13197969543147209</v>
      </c>
      <c r="N27" s="97">
        <f t="shared" si="6"/>
        <v>5.4839689357455861E-2</v>
      </c>
      <c r="O27" s="97">
        <f t="shared" si="7"/>
        <v>0.48340491995314333</v>
      </c>
      <c r="Q27" s="98">
        <f t="shared" si="8"/>
        <v>43708</v>
      </c>
      <c r="R27" s="99">
        <f>SUMIFS($N:$N,$A:$A,$Q27)</f>
        <v>0.25678125995442402</v>
      </c>
      <c r="S27" s="100">
        <f t="shared" si="4"/>
        <v>0.74321874004557598</v>
      </c>
      <c r="T27" s="124">
        <f>_xlfn.MAXIFS($O:$O,$A:$A,Q27)</f>
        <v>0.65388008135061626</v>
      </c>
    </row>
    <row r="28" spans="1:20" s="91" customFormat="1" x14ac:dyDescent="0.25">
      <c r="A28" s="93">
        <v>42582</v>
      </c>
      <c r="B28" s="94" t="s">
        <v>4</v>
      </c>
      <c r="C28" s="94">
        <v>87</v>
      </c>
      <c r="D28" s="94">
        <v>15</v>
      </c>
      <c r="E28" s="95">
        <f>D28/C28</f>
        <v>0.17241379310344829</v>
      </c>
      <c r="F28" s="94"/>
      <c r="G28" s="96">
        <f t="shared" si="0"/>
        <v>72</v>
      </c>
      <c r="H28" s="96">
        <f>SUMIFS($D:$D,$A:$A,$A28)</f>
        <v>117</v>
      </c>
      <c r="I28" s="96">
        <f>SUMIFS($G:$G,$A:$A,$A28)</f>
        <v>985</v>
      </c>
      <c r="J28" s="95">
        <f t="shared" si="1"/>
        <v>0.12820512820512819</v>
      </c>
      <c r="K28" s="95">
        <f t="shared" si="2"/>
        <v>7.309644670050762E-2</v>
      </c>
      <c r="L28" s="97">
        <f t="shared" si="5"/>
        <v>0.74358974358974361</v>
      </c>
      <c r="M28" s="97">
        <f t="shared" si="3"/>
        <v>0.20507614213197972</v>
      </c>
      <c r="N28" s="97">
        <f t="shared" si="6"/>
        <v>4.3212286867109199E-2</v>
      </c>
      <c r="O28" s="97">
        <f t="shared" si="7"/>
        <v>0.53851360145776384</v>
      </c>
      <c r="Q28" s="98">
        <f t="shared" si="8"/>
        <v>43738</v>
      </c>
      <c r="R28" s="99">
        <f>SUMIFS($N:$N,$A:$A,$Q28)</f>
        <v>0.33396621710095586</v>
      </c>
      <c r="S28" s="100">
        <f t="shared" si="4"/>
        <v>0.66603378289904414</v>
      </c>
      <c r="T28" s="124">
        <f>_xlfn.MAXIFS($O:$O,$A:$A,Q28)</f>
        <v>0.59512897734712578</v>
      </c>
    </row>
    <row r="29" spans="1:20" s="91" customFormat="1" x14ac:dyDescent="0.25">
      <c r="A29" s="93">
        <v>42582</v>
      </c>
      <c r="B29" s="94" t="s">
        <v>2</v>
      </c>
      <c r="C29" s="94">
        <v>813</v>
      </c>
      <c r="D29" s="94">
        <v>30</v>
      </c>
      <c r="E29" s="95">
        <f>D29/C29</f>
        <v>3.6900369003690037E-2</v>
      </c>
      <c r="F29" s="94"/>
      <c r="G29" s="96">
        <f t="shared" si="0"/>
        <v>783</v>
      </c>
      <c r="H29" s="96">
        <f>SUMIFS($D:$D,$A:$A,$A29)</f>
        <v>117</v>
      </c>
      <c r="I29" s="96">
        <f>SUMIFS($G:$G,$A:$A,$A29)</f>
        <v>985</v>
      </c>
      <c r="J29" s="95">
        <f t="shared" si="1"/>
        <v>0.25641025641025639</v>
      </c>
      <c r="K29" s="95">
        <f t="shared" si="2"/>
        <v>0.79492385786802033</v>
      </c>
      <c r="L29" s="97">
        <f t="shared" si="5"/>
        <v>1</v>
      </c>
      <c r="M29" s="97">
        <f t="shared" si="3"/>
        <v>1</v>
      </c>
      <c r="N29" s="97">
        <f t="shared" si="6"/>
        <v>0.30899388259794347</v>
      </c>
      <c r="O29" s="97">
        <f t="shared" si="7"/>
        <v>0</v>
      </c>
      <c r="Q29" s="98">
        <f t="shared" si="8"/>
        <v>43769</v>
      </c>
      <c r="R29" s="99">
        <f>SUMIFS($N:$N,$A:$A,$Q29)</f>
        <v>0.32514439738159406</v>
      </c>
      <c r="S29" s="100">
        <f t="shared" si="4"/>
        <v>0.67485560261840594</v>
      </c>
      <c r="T29" s="124">
        <f>_xlfn.MAXIFS($O:$O,$A:$A,Q29)</f>
        <v>0.58993710691823886</v>
      </c>
    </row>
    <row r="30" spans="1:20" s="91" customFormat="1" x14ac:dyDescent="0.25">
      <c r="A30" s="93">
        <v>42613</v>
      </c>
      <c r="B30" s="94" t="s">
        <v>10</v>
      </c>
      <c r="C30" s="94">
        <v>99</v>
      </c>
      <c r="D30" s="94">
        <v>49</v>
      </c>
      <c r="E30" s="95">
        <f>D30/C30</f>
        <v>0.49494949494949497</v>
      </c>
      <c r="F30" s="94"/>
      <c r="G30" s="96">
        <f t="shared" si="0"/>
        <v>50</v>
      </c>
      <c r="H30" s="96">
        <f>SUMIFS($D:$D,$A:$A,$A30)</f>
        <v>120</v>
      </c>
      <c r="I30" s="96">
        <f>SUMIFS($G:$G,$A:$A,$A30)</f>
        <v>956</v>
      </c>
      <c r="J30" s="95">
        <f t="shared" si="1"/>
        <v>0.40833333333333333</v>
      </c>
      <c r="K30" s="95">
        <f t="shared" si="2"/>
        <v>5.2301255230125521E-2</v>
      </c>
      <c r="L30" s="97">
        <f t="shared" si="5"/>
        <v>0.40833333333333333</v>
      </c>
      <c r="M30" s="97">
        <f t="shared" si="3"/>
        <v>5.2301255230125521E-2</v>
      </c>
      <c r="N30" s="97">
        <f t="shared" si="6"/>
        <v>2.1356345885634589E-2</v>
      </c>
      <c r="O30" s="97">
        <f t="shared" si="7"/>
        <v>0.35603207810320781</v>
      </c>
      <c r="Q30" s="98">
        <f t="shared" si="8"/>
        <v>43799</v>
      </c>
      <c r="R30" s="99">
        <f>SUMIFS($N:$N,$A:$A,$Q30)</f>
        <v>0.28349108117946864</v>
      </c>
      <c r="S30" s="100">
        <f t="shared" si="4"/>
        <v>0.71650891882053136</v>
      </c>
      <c r="T30" s="124">
        <f>_xlfn.MAXIFS($O:$O,$A:$A,Q30)</f>
        <v>0.63709761298039425</v>
      </c>
    </row>
    <row r="31" spans="1:20" s="91" customFormat="1" x14ac:dyDescent="0.25">
      <c r="A31" s="93">
        <v>42613</v>
      </c>
      <c r="B31" s="94" t="s">
        <v>4</v>
      </c>
      <c r="C31" s="94">
        <v>123</v>
      </c>
      <c r="D31" s="94">
        <v>29</v>
      </c>
      <c r="E31" s="95">
        <f>D31/C31</f>
        <v>0.23577235772357724</v>
      </c>
      <c r="F31" s="94"/>
      <c r="G31" s="96">
        <f t="shared" si="0"/>
        <v>94</v>
      </c>
      <c r="H31" s="96">
        <f>SUMIFS($D:$D,$A:$A,$A31)</f>
        <v>120</v>
      </c>
      <c r="I31" s="96">
        <f>SUMIFS($G:$G,$A:$A,$A31)</f>
        <v>956</v>
      </c>
      <c r="J31" s="95">
        <f t="shared" si="1"/>
        <v>0.24166666666666667</v>
      </c>
      <c r="K31" s="95">
        <f t="shared" si="2"/>
        <v>9.832635983263599E-2</v>
      </c>
      <c r="L31" s="97">
        <f t="shared" si="5"/>
        <v>0.65</v>
      </c>
      <c r="M31" s="97">
        <f t="shared" si="3"/>
        <v>0.15062761506276151</v>
      </c>
      <c r="N31" s="97">
        <f t="shared" si="6"/>
        <v>4.9041143654114369E-2</v>
      </c>
      <c r="O31" s="97">
        <f t="shared" si="7"/>
        <v>0.49937238493723851</v>
      </c>
      <c r="Q31" s="98">
        <f t="shared" si="8"/>
        <v>43830</v>
      </c>
      <c r="R31" s="99">
        <f>SUMIFS($N:$N,$A:$A,$Q31)</f>
        <v>0.21796653586221926</v>
      </c>
      <c r="S31" s="100">
        <f t="shared" si="4"/>
        <v>0.78203346413778074</v>
      </c>
      <c r="T31" s="124">
        <f>_xlfn.MAXIFS($O:$O,$A:$A,Q31)</f>
        <v>0.67007303248310435</v>
      </c>
    </row>
    <row r="32" spans="1:20" s="91" customFormat="1" x14ac:dyDescent="0.25">
      <c r="A32" s="93">
        <v>42613</v>
      </c>
      <c r="B32" s="94" t="s">
        <v>8</v>
      </c>
      <c r="C32" s="94">
        <v>54</v>
      </c>
      <c r="D32" s="94">
        <v>11</v>
      </c>
      <c r="E32" s="95">
        <f>D32/C32</f>
        <v>0.20370370370370369</v>
      </c>
      <c r="F32" s="94"/>
      <c r="G32" s="96">
        <f t="shared" si="0"/>
        <v>43</v>
      </c>
      <c r="H32" s="96">
        <f>SUMIFS($D:$D,$A:$A,$A32)</f>
        <v>120</v>
      </c>
      <c r="I32" s="96">
        <f>SUMIFS($G:$G,$A:$A,$A32)</f>
        <v>956</v>
      </c>
      <c r="J32" s="95">
        <f t="shared" si="1"/>
        <v>9.166666666666666E-2</v>
      </c>
      <c r="K32" s="95">
        <f t="shared" si="2"/>
        <v>4.4979079497907949E-2</v>
      </c>
      <c r="L32" s="97">
        <f t="shared" si="5"/>
        <v>0.7416666666666667</v>
      </c>
      <c r="M32" s="97">
        <f t="shared" si="3"/>
        <v>0.19560669456066945</v>
      </c>
      <c r="N32" s="97">
        <f t="shared" si="6"/>
        <v>3.1738145048814503E-2</v>
      </c>
      <c r="O32" s="97">
        <f t="shared" si="7"/>
        <v>0.54605997210599722</v>
      </c>
      <c r="Q32" s="98">
        <f t="shared" si="8"/>
        <v>43861</v>
      </c>
      <c r="R32" s="99">
        <f>SUMIFS($N:$N,$A:$A,$Q32)</f>
        <v>0.22257601298620211</v>
      </c>
      <c r="S32" s="100">
        <f t="shared" si="4"/>
        <v>0.77742398701379789</v>
      </c>
      <c r="T32" s="124">
        <f>_xlfn.MAXIFS($O:$O,$A:$A,Q32)</f>
        <v>0.65858150714865449</v>
      </c>
    </row>
    <row r="33" spans="1:20" s="91" customFormat="1" x14ac:dyDescent="0.25">
      <c r="A33" s="93">
        <v>42613</v>
      </c>
      <c r="B33" s="94" t="s">
        <v>2</v>
      </c>
      <c r="C33" s="94">
        <v>800</v>
      </c>
      <c r="D33" s="94">
        <v>31</v>
      </c>
      <c r="E33" s="95">
        <f>D33/C33</f>
        <v>3.875E-2</v>
      </c>
      <c r="F33" s="94"/>
      <c r="G33" s="96">
        <f t="shared" si="0"/>
        <v>769</v>
      </c>
      <c r="H33" s="96">
        <f>SUMIFS($D:$D,$A:$A,$A33)</f>
        <v>120</v>
      </c>
      <c r="I33" s="96">
        <f>SUMIFS($G:$G,$A:$A,$A33)</f>
        <v>956</v>
      </c>
      <c r="J33" s="95">
        <f t="shared" si="1"/>
        <v>0.25833333333333336</v>
      </c>
      <c r="K33" s="95">
        <f t="shared" si="2"/>
        <v>0.80439330543933052</v>
      </c>
      <c r="L33" s="97">
        <f t="shared" si="5"/>
        <v>1</v>
      </c>
      <c r="M33" s="97">
        <f t="shared" si="3"/>
        <v>1</v>
      </c>
      <c r="N33" s="97">
        <f t="shared" si="6"/>
        <v>0.30886506276150627</v>
      </c>
      <c r="O33" s="97">
        <f t="shared" si="7"/>
        <v>0</v>
      </c>
      <c r="Q33" s="98">
        <f t="shared" si="8"/>
        <v>43890</v>
      </c>
      <c r="R33" s="99">
        <f>SUMIFS($N:$N,$A:$A,$Q33)</f>
        <v>0.27775072040261378</v>
      </c>
      <c r="S33" s="100">
        <f t="shared" si="4"/>
        <v>0.72224927959738627</v>
      </c>
      <c r="T33" s="124">
        <f>_xlfn.MAXIFS($O:$O,$A:$A,Q33)</f>
        <v>0.58009659482933573</v>
      </c>
    </row>
    <row r="34" spans="1:20" s="91" customFormat="1" x14ac:dyDescent="0.25">
      <c r="A34" s="93">
        <v>42643</v>
      </c>
      <c r="B34" s="94" t="s">
        <v>10</v>
      </c>
      <c r="C34" s="94">
        <v>81</v>
      </c>
      <c r="D34" s="94">
        <v>41</v>
      </c>
      <c r="E34" s="95">
        <f>D34/C34</f>
        <v>0.50617283950617287</v>
      </c>
      <c r="F34" s="94"/>
      <c r="G34" s="96">
        <f t="shared" si="0"/>
        <v>40</v>
      </c>
      <c r="H34" s="96">
        <f>SUMIFS($D:$D,$A:$A,$A34)</f>
        <v>143</v>
      </c>
      <c r="I34" s="96">
        <f>SUMIFS($G:$G,$A:$A,$A34)</f>
        <v>959</v>
      </c>
      <c r="J34" s="95">
        <f t="shared" si="1"/>
        <v>0.28671328671328672</v>
      </c>
      <c r="K34" s="95">
        <f t="shared" si="2"/>
        <v>4.171011470281543E-2</v>
      </c>
      <c r="L34" s="97">
        <f t="shared" si="5"/>
        <v>0.28671328671328672</v>
      </c>
      <c r="M34" s="97">
        <f t="shared" si="3"/>
        <v>4.171011470281543E-2</v>
      </c>
      <c r="N34" s="97">
        <f t="shared" si="6"/>
        <v>1.1958844075632396E-2</v>
      </c>
      <c r="O34" s="97">
        <f t="shared" si="7"/>
        <v>0.24500317201047128</v>
      </c>
      <c r="Q34" s="98">
        <f t="shared" si="8"/>
        <v>43921</v>
      </c>
      <c r="R34" s="99">
        <f>SUMIFS($N:$N,$A:$A,$Q34)</f>
        <v>0.2888038214893337</v>
      </c>
      <c r="S34" s="100">
        <f t="shared" si="4"/>
        <v>0.7111961785106663</v>
      </c>
      <c r="T34" s="124">
        <f>_xlfn.MAXIFS($O:$O,$A:$A,Q34)</f>
        <v>0.63358853553199834</v>
      </c>
    </row>
    <row r="35" spans="1:20" s="91" customFormat="1" x14ac:dyDescent="0.25">
      <c r="A35" s="93">
        <v>42643</v>
      </c>
      <c r="B35" s="94" t="s">
        <v>8</v>
      </c>
      <c r="C35" s="94">
        <v>76</v>
      </c>
      <c r="D35" s="94">
        <v>28</v>
      </c>
      <c r="E35" s="95">
        <f>D35/C35</f>
        <v>0.36842105263157893</v>
      </c>
      <c r="F35" s="94"/>
      <c r="G35" s="96">
        <f t="shared" si="0"/>
        <v>48</v>
      </c>
      <c r="H35" s="96">
        <f>SUMIFS($D:$D,$A:$A,$A35)</f>
        <v>143</v>
      </c>
      <c r="I35" s="96">
        <f>SUMIFS($G:$G,$A:$A,$A35)</f>
        <v>959</v>
      </c>
      <c r="J35" s="95">
        <f t="shared" si="1"/>
        <v>0.19580419580419581</v>
      </c>
      <c r="K35" s="95">
        <f t="shared" si="2"/>
        <v>5.0052137643378521E-2</v>
      </c>
      <c r="L35" s="97">
        <f t="shared" si="5"/>
        <v>0.4825174825174825</v>
      </c>
      <c r="M35" s="97">
        <f t="shared" si="3"/>
        <v>9.1762252346193951E-2</v>
      </c>
      <c r="N35" s="97">
        <f t="shared" si="6"/>
        <v>2.6134449492113729E-2</v>
      </c>
      <c r="O35" s="97">
        <f t="shared" si="7"/>
        <v>0.39075523017128855</v>
      </c>
      <c r="Q35" s="98">
        <f t="shared" si="8"/>
        <v>43951</v>
      </c>
      <c r="R35" s="99">
        <f>SUMIFS($N:$N,$A:$A,$Q35)</f>
        <v>0.36465264838967254</v>
      </c>
      <c r="S35" s="100">
        <f t="shared" si="4"/>
        <v>0.6353473516103274</v>
      </c>
      <c r="T35" s="124">
        <f>_xlfn.MAXIFS($O:$O,$A:$A,Q35)</f>
        <v>0.54657971785999471</v>
      </c>
    </row>
    <row r="36" spans="1:20" s="91" customFormat="1" x14ac:dyDescent="0.25">
      <c r="A36" s="93">
        <v>42643</v>
      </c>
      <c r="B36" s="94" t="s">
        <v>4</v>
      </c>
      <c r="C36" s="94">
        <v>130</v>
      </c>
      <c r="D36" s="94">
        <v>29</v>
      </c>
      <c r="E36" s="95">
        <f>D36/C36</f>
        <v>0.22307692307692309</v>
      </c>
      <c r="F36" s="94"/>
      <c r="G36" s="96">
        <f t="shared" si="0"/>
        <v>101</v>
      </c>
      <c r="H36" s="96">
        <f>SUMIFS($D:$D,$A:$A,$A36)</f>
        <v>143</v>
      </c>
      <c r="I36" s="96">
        <f>SUMIFS($G:$G,$A:$A,$A36)</f>
        <v>959</v>
      </c>
      <c r="J36" s="95">
        <f t="shared" si="1"/>
        <v>0.20279720279720279</v>
      </c>
      <c r="K36" s="95">
        <f t="shared" si="2"/>
        <v>0.10531803962460896</v>
      </c>
      <c r="L36" s="97">
        <f t="shared" si="5"/>
        <v>0.68531468531468531</v>
      </c>
      <c r="M36" s="97">
        <f t="shared" si="3"/>
        <v>0.1970802919708029</v>
      </c>
      <c r="N36" s="97">
        <f t="shared" si="6"/>
        <v>5.8576460036314053E-2</v>
      </c>
      <c r="O36" s="97">
        <f t="shared" si="7"/>
        <v>0.48823439334388241</v>
      </c>
      <c r="Q36" s="98">
        <f t="shared" si="8"/>
        <v>43982</v>
      </c>
      <c r="R36" s="99">
        <f>SUMIFS($N:$N,$A:$A,$Q36)</f>
        <v>0.32291782497498045</v>
      </c>
      <c r="S36" s="100">
        <f t="shared" si="4"/>
        <v>0.67708217502501955</v>
      </c>
      <c r="T36" s="124">
        <f>_xlfn.MAXIFS($O:$O,$A:$A,Q36)</f>
        <v>0.59420289855072461</v>
      </c>
    </row>
    <row r="37" spans="1:20" s="91" customFormat="1" x14ac:dyDescent="0.25">
      <c r="A37" s="93">
        <v>42643</v>
      </c>
      <c r="B37" s="94" t="s">
        <v>2</v>
      </c>
      <c r="C37" s="94">
        <v>815</v>
      </c>
      <c r="D37" s="94">
        <v>45</v>
      </c>
      <c r="E37" s="95">
        <f>D37/C37</f>
        <v>5.5214723926380369E-2</v>
      </c>
      <c r="F37" s="94"/>
      <c r="G37" s="96">
        <f t="shared" si="0"/>
        <v>770</v>
      </c>
      <c r="H37" s="96">
        <f>SUMIFS($D:$D,$A:$A,$A37)</f>
        <v>143</v>
      </c>
      <c r="I37" s="96">
        <f>SUMIFS($G:$G,$A:$A,$A37)</f>
        <v>959</v>
      </c>
      <c r="J37" s="95">
        <f t="shared" si="1"/>
        <v>0.31468531468531469</v>
      </c>
      <c r="K37" s="95">
        <f t="shared" si="2"/>
        <v>0.8029197080291971</v>
      </c>
      <c r="L37" s="97">
        <f t="shared" si="5"/>
        <v>1</v>
      </c>
      <c r="M37" s="97">
        <f t="shared" si="3"/>
        <v>1</v>
      </c>
      <c r="N37" s="97">
        <f t="shared" si="6"/>
        <v>0.37670358838242046</v>
      </c>
      <c r="O37" s="97">
        <f t="shared" si="7"/>
        <v>0</v>
      </c>
      <c r="Q37" s="98">
        <f t="shared" si="8"/>
        <v>44012</v>
      </c>
      <c r="R37" s="99">
        <f>SUMIFS($N:$N,$A:$A,$Q37)</f>
        <v>0.17279860505666958</v>
      </c>
      <c r="S37" s="100">
        <f t="shared" si="4"/>
        <v>0.82720139494333045</v>
      </c>
      <c r="T37" s="124">
        <f>_xlfn.MAXIFS($O:$O,$A:$A,Q37)</f>
        <v>0.72332170880557989</v>
      </c>
    </row>
    <row r="38" spans="1:20" s="91" customFormat="1" x14ac:dyDescent="0.25">
      <c r="A38" s="93">
        <v>42674</v>
      </c>
      <c r="B38" s="94" t="s">
        <v>10</v>
      </c>
      <c r="C38" s="94">
        <v>75</v>
      </c>
      <c r="D38" s="94">
        <v>40</v>
      </c>
      <c r="E38" s="95">
        <f>D38/C38</f>
        <v>0.53333333333333333</v>
      </c>
      <c r="F38" s="94"/>
      <c r="G38" s="96">
        <f t="shared" si="0"/>
        <v>35</v>
      </c>
      <c r="H38" s="96">
        <f>SUMIFS($D:$D,$A:$A,$A38)</f>
        <v>111</v>
      </c>
      <c r="I38" s="96">
        <f>SUMIFS($G:$G,$A:$A,$A38)</f>
        <v>958</v>
      </c>
      <c r="J38" s="95">
        <f t="shared" si="1"/>
        <v>0.36036036036036034</v>
      </c>
      <c r="K38" s="95">
        <f t="shared" si="2"/>
        <v>3.6534446764091857E-2</v>
      </c>
      <c r="L38" s="97">
        <f t="shared" si="5"/>
        <v>0.36036036036036034</v>
      </c>
      <c r="M38" s="97">
        <f t="shared" si="3"/>
        <v>3.6534446764091857E-2</v>
      </c>
      <c r="N38" s="97">
        <f t="shared" si="6"/>
        <v>1.3165566401474543E-2</v>
      </c>
      <c r="O38" s="97">
        <f t="shared" si="7"/>
        <v>0.3238259135962685</v>
      </c>
      <c r="Q38" s="98">
        <f t="shared" si="8"/>
        <v>44043</v>
      </c>
      <c r="R38" s="99">
        <f>SUMIFS($N:$N,$A:$A,$Q38)</f>
        <v>0.15752173913043477</v>
      </c>
      <c r="S38" s="100">
        <f t="shared" si="4"/>
        <v>0.84247826086956523</v>
      </c>
      <c r="T38" s="124">
        <f>_xlfn.MAXIFS($O:$O,$A:$A,Q38)</f>
        <v>0.7152173913043478</v>
      </c>
    </row>
    <row r="39" spans="1:20" s="91" customFormat="1" x14ac:dyDescent="0.25">
      <c r="A39" s="93">
        <v>42674</v>
      </c>
      <c r="B39" s="94" t="s">
        <v>8</v>
      </c>
      <c r="C39" s="94">
        <v>77</v>
      </c>
      <c r="D39" s="94">
        <v>21</v>
      </c>
      <c r="E39" s="95">
        <f>D39/C39</f>
        <v>0.27272727272727271</v>
      </c>
      <c r="F39" s="94"/>
      <c r="G39" s="96">
        <f t="shared" si="0"/>
        <v>56</v>
      </c>
      <c r="H39" s="96">
        <f>SUMIFS($D:$D,$A:$A,$A39)</f>
        <v>111</v>
      </c>
      <c r="I39" s="96">
        <f>SUMIFS($G:$G,$A:$A,$A39)</f>
        <v>958</v>
      </c>
      <c r="J39" s="95">
        <f t="shared" si="1"/>
        <v>0.1891891891891892</v>
      </c>
      <c r="K39" s="95">
        <f t="shared" si="2"/>
        <v>5.845511482254697E-2</v>
      </c>
      <c r="L39" s="97">
        <f t="shared" si="5"/>
        <v>0.54954954954954949</v>
      </c>
      <c r="M39" s="97">
        <f t="shared" si="3"/>
        <v>9.4989561586638821E-2</v>
      </c>
      <c r="N39" s="97">
        <f t="shared" si="6"/>
        <v>2.4882920498786883E-2</v>
      </c>
      <c r="O39" s="97">
        <f t="shared" si="7"/>
        <v>0.45455998796291064</v>
      </c>
      <c r="Q39" s="98">
        <f t="shared" si="8"/>
        <v>44074</v>
      </c>
      <c r="R39" s="99">
        <f>SUMIFS($N:$N,$A:$A,$Q39)</f>
        <v>0.14070872947277441</v>
      </c>
      <c r="S39" s="100">
        <f t="shared" si="4"/>
        <v>0.85929127052722554</v>
      </c>
      <c r="T39" s="124">
        <f>_xlfn.MAXIFS($O:$O,$A:$A,Q39)</f>
        <v>0.73245462402765782</v>
      </c>
    </row>
    <row r="40" spans="1:20" s="91" customFormat="1" x14ac:dyDescent="0.25">
      <c r="A40" s="93">
        <v>42674</v>
      </c>
      <c r="B40" s="94" t="s">
        <v>4</v>
      </c>
      <c r="C40" s="94">
        <v>118</v>
      </c>
      <c r="D40" s="94">
        <v>23</v>
      </c>
      <c r="E40" s="95">
        <f>D40/C40</f>
        <v>0.19491525423728814</v>
      </c>
      <c r="F40" s="94"/>
      <c r="G40" s="96">
        <f t="shared" si="0"/>
        <v>95</v>
      </c>
      <c r="H40" s="96">
        <f>SUMIFS($D:$D,$A:$A,$A40)</f>
        <v>111</v>
      </c>
      <c r="I40" s="96">
        <f>SUMIFS($G:$G,$A:$A,$A40)</f>
        <v>958</v>
      </c>
      <c r="J40" s="95">
        <f t="shared" si="1"/>
        <v>0.2072072072072072</v>
      </c>
      <c r="K40" s="95">
        <f t="shared" si="2"/>
        <v>9.916492693110647E-2</v>
      </c>
      <c r="L40" s="97">
        <f t="shared" si="5"/>
        <v>0.75675675675675669</v>
      </c>
      <c r="M40" s="97">
        <f t="shared" si="3"/>
        <v>0.19415448851774531</v>
      </c>
      <c r="N40" s="97">
        <f t="shared" si="6"/>
        <v>5.9912731102710226E-2</v>
      </c>
      <c r="O40" s="97">
        <f t="shared" si="7"/>
        <v>0.56260226823901138</v>
      </c>
      <c r="Q40" s="98">
        <f t="shared" si="8"/>
        <v>44104</v>
      </c>
      <c r="R40" s="99">
        <f>SUMIFS($N:$N,$A:$A,$Q40)</f>
        <v>9.1531223267750192E-2</v>
      </c>
      <c r="S40" s="100">
        <f t="shared" si="4"/>
        <v>0.90846877673224979</v>
      </c>
      <c r="T40" s="124">
        <f>_xlfn.MAXIFS($O:$O,$A:$A,Q40)</f>
        <v>0.82554890219560884</v>
      </c>
    </row>
    <row r="41" spans="1:20" s="91" customFormat="1" x14ac:dyDescent="0.25">
      <c r="A41" s="93">
        <v>42674</v>
      </c>
      <c r="B41" s="94" t="s">
        <v>2</v>
      </c>
      <c r="C41" s="94">
        <v>799</v>
      </c>
      <c r="D41" s="94">
        <v>27</v>
      </c>
      <c r="E41" s="95">
        <f>D41/C41</f>
        <v>3.3792240300375469E-2</v>
      </c>
      <c r="F41" s="94"/>
      <c r="G41" s="96">
        <f t="shared" si="0"/>
        <v>772</v>
      </c>
      <c r="H41" s="96">
        <f>SUMIFS($D:$D,$A:$A,$A41)</f>
        <v>111</v>
      </c>
      <c r="I41" s="96">
        <f>SUMIFS($G:$G,$A:$A,$A41)</f>
        <v>958</v>
      </c>
      <c r="J41" s="95">
        <f t="shared" si="1"/>
        <v>0.24324324324324326</v>
      </c>
      <c r="K41" s="95">
        <f t="shared" si="2"/>
        <v>0.80584551148225469</v>
      </c>
      <c r="L41" s="97">
        <f t="shared" si="5"/>
        <v>1</v>
      </c>
      <c r="M41" s="97">
        <f t="shared" si="3"/>
        <v>1</v>
      </c>
      <c r="N41" s="97">
        <f t="shared" si="6"/>
        <v>0.29047001072053258</v>
      </c>
      <c r="O41" s="97">
        <f t="shared" si="7"/>
        <v>0</v>
      </c>
      <c r="Q41" s="98">
        <f t="shared" si="8"/>
        <v>44135</v>
      </c>
      <c r="R41" s="99">
        <f>SUMIFS($N:$N,$A:$A,$Q41)</f>
        <v>0.17283713792441968</v>
      </c>
      <c r="S41" s="100">
        <f t="shared" si="4"/>
        <v>0.82716286207558032</v>
      </c>
      <c r="T41" s="124">
        <f>_xlfn.MAXIFS($O:$O,$A:$A,Q41)</f>
        <v>0.74761813415180001</v>
      </c>
    </row>
    <row r="42" spans="1:20" s="91" customFormat="1" x14ac:dyDescent="0.25">
      <c r="A42" s="93">
        <v>42704</v>
      </c>
      <c r="B42" s="94" t="s">
        <v>10</v>
      </c>
      <c r="C42" s="94">
        <v>67</v>
      </c>
      <c r="D42" s="94">
        <v>36</v>
      </c>
      <c r="E42" s="95">
        <f>D42/C42</f>
        <v>0.53731343283582089</v>
      </c>
      <c r="F42" s="94"/>
      <c r="G42" s="96">
        <f t="shared" si="0"/>
        <v>31</v>
      </c>
      <c r="H42" s="96">
        <f>SUMIFS($D:$D,$A:$A,$A42)</f>
        <v>117</v>
      </c>
      <c r="I42" s="96">
        <f>SUMIFS($G:$G,$A:$A,$A42)</f>
        <v>959</v>
      </c>
      <c r="J42" s="95">
        <f t="shared" si="1"/>
        <v>0.30769230769230771</v>
      </c>
      <c r="K42" s="95">
        <f t="shared" si="2"/>
        <v>3.2325338894681963E-2</v>
      </c>
      <c r="L42" s="97">
        <f t="shared" si="5"/>
        <v>0.30769230769230771</v>
      </c>
      <c r="M42" s="97">
        <f t="shared" si="3"/>
        <v>3.2325338894681963E-2</v>
      </c>
      <c r="N42" s="97">
        <f t="shared" si="6"/>
        <v>9.9462581214406036E-3</v>
      </c>
      <c r="O42" s="97">
        <f t="shared" si="7"/>
        <v>0.27536696879762573</v>
      </c>
      <c r="Q42" s="98">
        <f t="shared" si="8"/>
        <v>44165</v>
      </c>
      <c r="R42" s="99">
        <f>SUMIFS($N:$N,$A:$A,$Q42)</f>
        <v>0.11837075967510746</v>
      </c>
      <c r="S42" s="100">
        <f t="shared" si="4"/>
        <v>0.88162924032489254</v>
      </c>
      <c r="T42" s="124">
        <f>_xlfn.MAXIFS($O:$O,$A:$A,Q42)</f>
        <v>0.79861442904921165</v>
      </c>
    </row>
    <row r="43" spans="1:20" s="91" customFormat="1" x14ac:dyDescent="0.25">
      <c r="A43" s="93">
        <v>42704</v>
      </c>
      <c r="B43" s="94" t="s">
        <v>4</v>
      </c>
      <c r="C43" s="94">
        <v>124</v>
      </c>
      <c r="D43" s="94">
        <v>30</v>
      </c>
      <c r="E43" s="95">
        <f>D43/C43</f>
        <v>0.24193548387096775</v>
      </c>
      <c r="F43" s="94"/>
      <c r="G43" s="96">
        <f t="shared" si="0"/>
        <v>94</v>
      </c>
      <c r="H43" s="96">
        <f>SUMIFS($D:$D,$A:$A,$A43)</f>
        <v>117</v>
      </c>
      <c r="I43" s="96">
        <f>SUMIFS($G:$G,$A:$A,$A43)</f>
        <v>959</v>
      </c>
      <c r="J43" s="95">
        <f t="shared" si="1"/>
        <v>0.25641025641025639</v>
      </c>
      <c r="K43" s="95">
        <f t="shared" si="2"/>
        <v>9.8018769551616272E-2</v>
      </c>
      <c r="L43" s="97">
        <f t="shared" si="5"/>
        <v>0.5641025641025641</v>
      </c>
      <c r="M43" s="97">
        <f t="shared" si="3"/>
        <v>0.13034410844629823</v>
      </c>
      <c r="N43" s="97">
        <f t="shared" si="6"/>
        <v>4.1710114702815437E-2</v>
      </c>
      <c r="O43" s="97">
        <f t="shared" si="7"/>
        <v>0.43375845565626586</v>
      </c>
      <c r="Q43" s="98">
        <f t="shared" si="8"/>
        <v>44196</v>
      </c>
      <c r="R43" s="99">
        <f>SUMIFS($N:$N,$A:$A,$Q43)</f>
        <v>0</v>
      </c>
      <c r="S43" s="100">
        <f t="shared" si="4"/>
        <v>1</v>
      </c>
      <c r="T43" s="124">
        <f>_xlfn.MAXIFS($O:$O,$A:$A,Q43)</f>
        <v>1</v>
      </c>
    </row>
    <row r="44" spans="1:20" s="91" customFormat="1" x14ac:dyDescent="0.25">
      <c r="A44" s="93">
        <v>42704</v>
      </c>
      <c r="B44" s="94" t="s">
        <v>8</v>
      </c>
      <c r="C44" s="94">
        <v>80</v>
      </c>
      <c r="D44" s="94">
        <v>17</v>
      </c>
      <c r="E44" s="95">
        <f>D44/C44</f>
        <v>0.21249999999999999</v>
      </c>
      <c r="F44" s="94"/>
      <c r="G44" s="96">
        <f t="shared" si="0"/>
        <v>63</v>
      </c>
      <c r="H44" s="96">
        <f>SUMIFS($D:$D,$A:$A,$A44)</f>
        <v>117</v>
      </c>
      <c r="I44" s="96">
        <f>SUMIFS($G:$G,$A:$A,$A44)</f>
        <v>959</v>
      </c>
      <c r="J44" s="95">
        <f t="shared" si="1"/>
        <v>0.14529914529914531</v>
      </c>
      <c r="K44" s="95">
        <f t="shared" si="2"/>
        <v>6.569343065693431E-2</v>
      </c>
      <c r="L44" s="97">
        <f t="shared" si="5"/>
        <v>0.70940170940170943</v>
      </c>
      <c r="M44" s="97">
        <f t="shared" si="3"/>
        <v>0.19603753910323254</v>
      </c>
      <c r="N44" s="97">
        <f t="shared" si="6"/>
        <v>4.7422974430273719E-2</v>
      </c>
      <c r="O44" s="97">
        <f t="shared" si="7"/>
        <v>0.51336417029847692</v>
      </c>
      <c r="Q44" s="98">
        <f t="shared" si="8"/>
        <v>44227</v>
      </c>
      <c r="R44" s="99">
        <f>SUMIFS($N:$N,$A:$A,$Q44)</f>
        <v>0.29852525252525242</v>
      </c>
      <c r="S44" s="100">
        <f t="shared" si="4"/>
        <v>0.70147474747474758</v>
      </c>
      <c r="T44" s="124">
        <f>_xlfn.MAXIFS($O:$O,$A:$A,Q44)</f>
        <v>0.60313131313131307</v>
      </c>
    </row>
    <row r="45" spans="1:20" s="91" customFormat="1" x14ac:dyDescent="0.25">
      <c r="A45" s="93">
        <v>42704</v>
      </c>
      <c r="B45" s="94" t="s">
        <v>2</v>
      </c>
      <c r="C45" s="94">
        <v>805</v>
      </c>
      <c r="D45" s="94">
        <v>34</v>
      </c>
      <c r="E45" s="95">
        <f>D45/C45</f>
        <v>4.2236024844720499E-2</v>
      </c>
      <c r="F45" s="94"/>
      <c r="G45" s="96">
        <f t="shared" si="0"/>
        <v>771</v>
      </c>
      <c r="H45" s="96">
        <f>SUMIFS($D:$D,$A:$A,$A45)</f>
        <v>117</v>
      </c>
      <c r="I45" s="96">
        <f>SUMIFS($G:$G,$A:$A,$A45)</f>
        <v>959</v>
      </c>
      <c r="J45" s="95">
        <f t="shared" si="1"/>
        <v>0.29059829059829062</v>
      </c>
      <c r="K45" s="95">
        <f t="shared" si="2"/>
        <v>0.80396246089676748</v>
      </c>
      <c r="L45" s="97">
        <f t="shared" si="5"/>
        <v>1</v>
      </c>
      <c r="M45" s="97">
        <f t="shared" si="3"/>
        <v>1</v>
      </c>
      <c r="N45" s="97">
        <f t="shared" si="6"/>
        <v>0.34756646435478561</v>
      </c>
      <c r="O45" s="97">
        <f t="shared" si="7"/>
        <v>0</v>
      </c>
      <c r="Q45" s="98">
        <f t="shared" si="8"/>
        <v>44255</v>
      </c>
      <c r="R45" s="99">
        <f>SUMIFS($N:$N,$A:$A,$Q45)</f>
        <v>0.30760123392422656</v>
      </c>
      <c r="S45" s="100">
        <f t="shared" si="4"/>
        <v>0.69239876607577344</v>
      </c>
      <c r="T45" s="124">
        <f>_xlfn.MAXIFS($O:$O,$A:$A,Q45)</f>
        <v>0.57599061522419182</v>
      </c>
    </row>
    <row r="46" spans="1:20" s="91" customFormat="1" x14ac:dyDescent="0.25">
      <c r="A46" s="93">
        <v>42735</v>
      </c>
      <c r="B46" s="94" t="s">
        <v>10</v>
      </c>
      <c r="C46" s="94">
        <v>69</v>
      </c>
      <c r="D46" s="94">
        <v>42</v>
      </c>
      <c r="E46" s="95">
        <f>D46/C46</f>
        <v>0.60869565217391308</v>
      </c>
      <c r="F46" s="94"/>
      <c r="G46" s="96">
        <f t="shared" si="0"/>
        <v>27</v>
      </c>
      <c r="H46" s="96">
        <f>SUMIFS($D:$D,$A:$A,$A46)</f>
        <v>146</v>
      </c>
      <c r="I46" s="96">
        <f>SUMIFS($G:$G,$A:$A,$A46)</f>
        <v>961</v>
      </c>
      <c r="J46" s="95">
        <f t="shared" si="1"/>
        <v>0.28767123287671231</v>
      </c>
      <c r="K46" s="95">
        <f t="shared" si="2"/>
        <v>2.8095733610822061E-2</v>
      </c>
      <c r="L46" s="97">
        <f t="shared" si="5"/>
        <v>0.28767123287671231</v>
      </c>
      <c r="M46" s="97">
        <f t="shared" si="3"/>
        <v>2.8095733610822061E-2</v>
      </c>
      <c r="N46" s="97">
        <f t="shared" si="6"/>
        <v>8.0823343264008665E-3</v>
      </c>
      <c r="O46" s="97">
        <f t="shared" si="7"/>
        <v>0.25957549926589024</v>
      </c>
      <c r="Q46" s="98">
        <f t="shared" si="8"/>
        <v>44286</v>
      </c>
      <c r="R46" s="99">
        <f>SUMIFS($N:$N,$A:$A,$Q46)</f>
        <v>0.33889326894648653</v>
      </c>
      <c r="S46" s="100">
        <f t="shared" si="4"/>
        <v>0.66110673105351347</v>
      </c>
      <c r="T46" s="124">
        <f>_xlfn.MAXIFS($O:$O,$A:$A,Q46)</f>
        <v>0.56160687888045713</v>
      </c>
    </row>
    <row r="47" spans="1:20" s="91" customFormat="1" x14ac:dyDescent="0.25">
      <c r="A47" s="93">
        <v>42735</v>
      </c>
      <c r="B47" s="94" t="s">
        <v>8</v>
      </c>
      <c r="C47" s="94">
        <v>142</v>
      </c>
      <c r="D47" s="94">
        <v>47</v>
      </c>
      <c r="E47" s="95">
        <f>D47/C47</f>
        <v>0.33098591549295775</v>
      </c>
      <c r="F47" s="94"/>
      <c r="G47" s="96">
        <f t="shared" si="0"/>
        <v>95</v>
      </c>
      <c r="H47" s="96">
        <f>SUMIFS($D:$D,$A:$A,$A47)</f>
        <v>146</v>
      </c>
      <c r="I47" s="96">
        <f>SUMIFS($G:$G,$A:$A,$A47)</f>
        <v>961</v>
      </c>
      <c r="J47" s="95">
        <f t="shared" si="1"/>
        <v>0.32191780821917809</v>
      </c>
      <c r="K47" s="95">
        <f t="shared" si="2"/>
        <v>9.8855359001040588E-2</v>
      </c>
      <c r="L47" s="97">
        <f t="shared" si="5"/>
        <v>0.6095890410958904</v>
      </c>
      <c r="M47" s="97">
        <f t="shared" si="3"/>
        <v>0.12695109261186266</v>
      </c>
      <c r="N47" s="97">
        <f t="shared" si="6"/>
        <v>4.9912334468946454E-2</v>
      </c>
      <c r="O47" s="97">
        <f t="shared" si="7"/>
        <v>0.48263794848402775</v>
      </c>
      <c r="Q47" s="98">
        <f t="shared" si="8"/>
        <v>44316</v>
      </c>
      <c r="R47" s="99">
        <f>SUMIFS($N:$N,$A:$A,$Q47)</f>
        <v>0.2971044202434337</v>
      </c>
      <c r="S47" s="100">
        <f t="shared" si="4"/>
        <v>0.70289557975656636</v>
      </c>
      <c r="T47" s="124">
        <f>_xlfn.MAXIFS($O:$O,$A:$A,Q47)</f>
        <v>0.58827674567584887</v>
      </c>
    </row>
    <row r="48" spans="1:20" s="91" customFormat="1" x14ac:dyDescent="0.25">
      <c r="A48" s="93">
        <v>42735</v>
      </c>
      <c r="B48" s="94" t="s">
        <v>4</v>
      </c>
      <c r="C48" s="94">
        <v>95</v>
      </c>
      <c r="D48" s="94">
        <v>17</v>
      </c>
      <c r="E48" s="95">
        <f>D48/C48</f>
        <v>0.17894736842105263</v>
      </c>
      <c r="F48" s="94"/>
      <c r="G48" s="96">
        <f t="shared" si="0"/>
        <v>78</v>
      </c>
      <c r="H48" s="96">
        <f>SUMIFS($D:$D,$A:$A,$A48)</f>
        <v>146</v>
      </c>
      <c r="I48" s="96">
        <f>SUMIFS($G:$G,$A:$A,$A48)</f>
        <v>961</v>
      </c>
      <c r="J48" s="95">
        <f t="shared" si="1"/>
        <v>0.11643835616438356</v>
      </c>
      <c r="K48" s="95">
        <f t="shared" si="2"/>
        <v>8.1165452653485959E-2</v>
      </c>
      <c r="L48" s="97">
        <f t="shared" si="5"/>
        <v>0.72602739726027399</v>
      </c>
      <c r="M48" s="97">
        <f t="shared" si="3"/>
        <v>0.20811654526534862</v>
      </c>
      <c r="N48" s="97">
        <f t="shared" si="6"/>
        <v>3.9014724958305429E-2</v>
      </c>
      <c r="O48" s="97">
        <f t="shared" si="7"/>
        <v>0.51791085199492537</v>
      </c>
      <c r="Q48" s="98">
        <f t="shared" si="8"/>
        <v>44347</v>
      </c>
      <c r="R48" s="99">
        <f>SUMIFS($N:$N,$A:$A,$Q48)</f>
        <v>0.33366164211487936</v>
      </c>
      <c r="S48" s="100">
        <f t="shared" si="4"/>
        <v>0.66633835788512064</v>
      </c>
      <c r="T48" s="124">
        <f>_xlfn.MAXIFS($O:$O,$A:$A,Q48)</f>
        <v>0.58259107000114185</v>
      </c>
    </row>
    <row r="49" spans="1:20" s="91" customFormat="1" x14ac:dyDescent="0.25">
      <c r="A49" s="93">
        <v>42735</v>
      </c>
      <c r="B49" s="94" t="s">
        <v>2</v>
      </c>
      <c r="C49" s="94">
        <v>801</v>
      </c>
      <c r="D49" s="94">
        <v>40</v>
      </c>
      <c r="E49" s="95">
        <f>D49/C49</f>
        <v>4.9937578027465665E-2</v>
      </c>
      <c r="F49" s="94"/>
      <c r="G49" s="96">
        <f t="shared" si="0"/>
        <v>761</v>
      </c>
      <c r="H49" s="96">
        <f>SUMIFS($D:$D,$A:$A,$A49)</f>
        <v>146</v>
      </c>
      <c r="I49" s="96">
        <f>SUMIFS($G:$G,$A:$A,$A49)</f>
        <v>961</v>
      </c>
      <c r="J49" s="95">
        <f t="shared" si="1"/>
        <v>0.27397260273972601</v>
      </c>
      <c r="K49" s="95">
        <f t="shared" si="2"/>
        <v>0.79188345473465138</v>
      </c>
      <c r="L49" s="97">
        <f t="shared" si="5"/>
        <v>1</v>
      </c>
      <c r="M49" s="97">
        <f t="shared" si="3"/>
        <v>1</v>
      </c>
      <c r="N49" s="97">
        <f t="shared" si="6"/>
        <v>0.33099083431927356</v>
      </c>
      <c r="O49" s="97">
        <f t="shared" si="7"/>
        <v>0</v>
      </c>
      <c r="Q49" s="101">
        <f t="shared" si="8"/>
        <v>44377</v>
      </c>
      <c r="R49" s="102">
        <f>SUMIFS($N:$N,$A:$A,$Q49)</f>
        <v>0.3347927909581509</v>
      </c>
      <c r="S49" s="103">
        <f t="shared" si="4"/>
        <v>0.66520720904184905</v>
      </c>
      <c r="T49" s="126">
        <f>_xlfn.MAXIFS($O:$O,$A:$A,Q49)</f>
        <v>0.580738068570265</v>
      </c>
    </row>
    <row r="50" spans="1:20" s="91" customFormat="1" x14ac:dyDescent="0.25">
      <c r="A50" s="93">
        <v>42766</v>
      </c>
      <c r="B50" s="94" t="s">
        <v>10</v>
      </c>
      <c r="C50" s="94">
        <v>111</v>
      </c>
      <c r="D50" s="94">
        <v>60</v>
      </c>
      <c r="E50" s="95">
        <f>D50/C50</f>
        <v>0.54054054054054057</v>
      </c>
      <c r="F50" s="94"/>
      <c r="G50" s="96">
        <f t="shared" si="0"/>
        <v>51</v>
      </c>
      <c r="H50" s="96">
        <f>SUMIFS($D:$D,$A:$A,$A50)</f>
        <v>114</v>
      </c>
      <c r="I50" s="96">
        <f>SUMIFS($G:$G,$A:$A,$A50)</f>
        <v>995</v>
      </c>
      <c r="J50" s="95">
        <f t="shared" si="1"/>
        <v>0.52631578947368418</v>
      </c>
      <c r="K50" s="95">
        <f t="shared" si="2"/>
        <v>5.1256281407035177E-2</v>
      </c>
      <c r="L50" s="97">
        <f t="shared" si="5"/>
        <v>0.52631578947368418</v>
      </c>
      <c r="M50" s="97">
        <f t="shared" si="3"/>
        <v>5.1256281407035177E-2</v>
      </c>
      <c r="N50" s="97">
        <f t="shared" si="6"/>
        <v>2.697699021422904E-2</v>
      </c>
      <c r="O50" s="97">
        <f t="shared" si="7"/>
        <v>0.47505950806664898</v>
      </c>
      <c r="Q50" s="104"/>
      <c r="R50" s="99"/>
      <c r="S50" s="99"/>
      <c r="T50" s="99"/>
    </row>
    <row r="51" spans="1:20" s="91" customFormat="1" x14ac:dyDescent="0.25">
      <c r="A51" s="93">
        <v>42766</v>
      </c>
      <c r="B51" s="94" t="s">
        <v>4</v>
      </c>
      <c r="C51" s="94">
        <v>113</v>
      </c>
      <c r="D51" s="94">
        <v>23</v>
      </c>
      <c r="E51" s="95">
        <f>D51/C51</f>
        <v>0.20353982300884957</v>
      </c>
      <c r="F51" s="94"/>
      <c r="G51" s="96">
        <f t="shared" si="0"/>
        <v>90</v>
      </c>
      <c r="H51" s="96">
        <f>SUMIFS($D:$D,$A:$A,$A51)</f>
        <v>114</v>
      </c>
      <c r="I51" s="96">
        <f>SUMIFS($G:$G,$A:$A,$A51)</f>
        <v>995</v>
      </c>
      <c r="J51" s="95">
        <f t="shared" si="1"/>
        <v>0.20175438596491227</v>
      </c>
      <c r="K51" s="95">
        <f t="shared" si="2"/>
        <v>9.0452261306532666E-2</v>
      </c>
      <c r="L51" s="97">
        <f t="shared" si="5"/>
        <v>0.72807017543859642</v>
      </c>
      <c r="M51" s="97">
        <f t="shared" si="3"/>
        <v>0.14170854271356784</v>
      </c>
      <c r="N51" s="97">
        <f t="shared" si="6"/>
        <v>3.8931499603279546E-2</v>
      </c>
      <c r="O51" s="97">
        <f t="shared" si="7"/>
        <v>0.58636163272502861</v>
      </c>
      <c r="Q51" s="104"/>
      <c r="R51" s="99"/>
      <c r="S51" s="99"/>
      <c r="T51" s="99"/>
    </row>
    <row r="52" spans="1:20" s="91" customFormat="1" x14ac:dyDescent="0.25">
      <c r="A52" s="93">
        <v>42766</v>
      </c>
      <c r="B52" s="94" t="s">
        <v>8</v>
      </c>
      <c r="C52" s="94">
        <v>73</v>
      </c>
      <c r="D52" s="94">
        <v>6</v>
      </c>
      <c r="E52" s="95">
        <f>D52/C52</f>
        <v>8.2191780821917804E-2</v>
      </c>
      <c r="F52" s="94"/>
      <c r="G52" s="96">
        <f t="shared" si="0"/>
        <v>67</v>
      </c>
      <c r="H52" s="96">
        <f>SUMIFS($D:$D,$A:$A,$A52)</f>
        <v>114</v>
      </c>
      <c r="I52" s="96">
        <f>SUMIFS($G:$G,$A:$A,$A52)</f>
        <v>995</v>
      </c>
      <c r="J52" s="95">
        <f t="shared" si="1"/>
        <v>5.2631578947368418E-2</v>
      </c>
      <c r="K52" s="95">
        <f t="shared" si="2"/>
        <v>6.733668341708543E-2</v>
      </c>
      <c r="L52" s="97">
        <f t="shared" si="5"/>
        <v>0.7807017543859649</v>
      </c>
      <c r="M52" s="97">
        <f t="shared" si="3"/>
        <v>0.20904522613065327</v>
      </c>
      <c r="N52" s="97">
        <f t="shared" si="6"/>
        <v>1.8460724676011616E-2</v>
      </c>
      <c r="O52" s="97">
        <f t="shared" si="7"/>
        <v>0.57165652825531166</v>
      </c>
      <c r="Q52" s="104"/>
      <c r="R52" s="99"/>
      <c r="S52" s="99"/>
      <c r="T52" s="99"/>
    </row>
    <row r="53" spans="1:20" s="91" customFormat="1" x14ac:dyDescent="0.25">
      <c r="A53" s="93">
        <v>42766</v>
      </c>
      <c r="B53" s="94" t="s">
        <v>2</v>
      </c>
      <c r="C53" s="94">
        <v>808</v>
      </c>
      <c r="D53" s="94">
        <v>25</v>
      </c>
      <c r="E53" s="95">
        <f>D53/C53</f>
        <v>3.094059405940594E-2</v>
      </c>
      <c r="F53" s="94"/>
      <c r="G53" s="96">
        <f t="shared" si="0"/>
        <v>783</v>
      </c>
      <c r="H53" s="96">
        <f>SUMIFS($D:$D,$A:$A,$A53)</f>
        <v>114</v>
      </c>
      <c r="I53" s="96">
        <f>SUMIFS($G:$G,$A:$A,$A53)</f>
        <v>995</v>
      </c>
      <c r="J53" s="95">
        <f t="shared" si="1"/>
        <v>0.21929824561403508</v>
      </c>
      <c r="K53" s="95">
        <f t="shared" si="2"/>
        <v>0.7869346733668342</v>
      </c>
      <c r="L53" s="97">
        <f t="shared" si="5"/>
        <v>1</v>
      </c>
      <c r="M53" s="97">
        <f t="shared" si="3"/>
        <v>0.99597989949748744</v>
      </c>
      <c r="N53" s="97">
        <f t="shared" si="6"/>
        <v>0.26425989597108351</v>
      </c>
      <c r="O53" s="97">
        <f t="shared" si="7"/>
        <v>4.020100502512558E-3</v>
      </c>
      <c r="Q53" s="104"/>
      <c r="R53" s="99"/>
      <c r="S53" s="99"/>
      <c r="T53" s="99"/>
    </row>
    <row r="54" spans="1:20" s="91" customFormat="1" x14ac:dyDescent="0.25">
      <c r="A54" s="93">
        <v>42766</v>
      </c>
      <c r="B54" s="94" t="s">
        <v>6</v>
      </c>
      <c r="C54" s="94">
        <v>4</v>
      </c>
      <c r="D54" s="94">
        <v>0</v>
      </c>
      <c r="E54" s="95">
        <f>D54/C54</f>
        <v>0</v>
      </c>
      <c r="F54" s="94"/>
      <c r="G54" s="96">
        <f t="shared" si="0"/>
        <v>4</v>
      </c>
      <c r="H54" s="96">
        <f>SUMIFS($D:$D,$A:$A,$A54)</f>
        <v>114</v>
      </c>
      <c r="I54" s="96">
        <f>SUMIFS($G:$G,$A:$A,$A54)</f>
        <v>995</v>
      </c>
      <c r="J54" s="95">
        <f t="shared" si="1"/>
        <v>0</v>
      </c>
      <c r="K54" s="95">
        <f t="shared" si="2"/>
        <v>4.0201005025125632E-3</v>
      </c>
      <c r="L54" s="97">
        <f t="shared" si="5"/>
        <v>1</v>
      </c>
      <c r="M54" s="97">
        <f t="shared" si="3"/>
        <v>1</v>
      </c>
      <c r="N54" s="97">
        <f t="shared" si="6"/>
        <v>0</v>
      </c>
      <c r="O54" s="97">
        <f t="shared" si="7"/>
        <v>0</v>
      </c>
      <c r="Q54" s="104"/>
      <c r="R54" s="99"/>
      <c r="S54" s="99"/>
      <c r="T54" s="99"/>
    </row>
    <row r="55" spans="1:20" s="91" customFormat="1" x14ac:dyDescent="0.25">
      <c r="A55" s="93">
        <v>42794</v>
      </c>
      <c r="B55" s="94" t="s">
        <v>10</v>
      </c>
      <c r="C55" s="94">
        <v>85</v>
      </c>
      <c r="D55" s="94">
        <v>47</v>
      </c>
      <c r="E55" s="95">
        <f>D55/C55</f>
        <v>0.55294117647058827</v>
      </c>
      <c r="F55" s="94"/>
      <c r="G55" s="96">
        <f t="shared" si="0"/>
        <v>38</v>
      </c>
      <c r="H55" s="96">
        <f>SUMIFS($D:$D,$A:$A,$A55)</f>
        <v>101</v>
      </c>
      <c r="I55" s="96">
        <f>SUMIFS($G:$G,$A:$A,$A55)</f>
        <v>1013</v>
      </c>
      <c r="J55" s="95">
        <f t="shared" si="1"/>
        <v>0.46534653465346537</v>
      </c>
      <c r="K55" s="95">
        <f t="shared" si="2"/>
        <v>3.751233958538993E-2</v>
      </c>
      <c r="L55" s="97">
        <f t="shared" si="5"/>
        <v>0.46534653465346537</v>
      </c>
      <c r="M55" s="97">
        <f t="shared" si="3"/>
        <v>3.751233958538993E-2</v>
      </c>
      <c r="N55" s="97">
        <f t="shared" si="6"/>
        <v>1.7456237232805216E-2</v>
      </c>
      <c r="O55" s="97">
        <f t="shared" si="7"/>
        <v>0.42783419506807546</v>
      </c>
      <c r="Q55" s="104"/>
      <c r="R55" s="99"/>
      <c r="S55" s="99"/>
      <c r="T55" s="99"/>
    </row>
    <row r="56" spans="1:20" s="91" customFormat="1" x14ac:dyDescent="0.25">
      <c r="A56" s="93">
        <v>42794</v>
      </c>
      <c r="B56" s="94" t="s">
        <v>8</v>
      </c>
      <c r="C56" s="94">
        <v>75</v>
      </c>
      <c r="D56" s="94">
        <v>16</v>
      </c>
      <c r="E56" s="95">
        <f>D56/C56</f>
        <v>0.21333333333333335</v>
      </c>
      <c r="F56" s="94"/>
      <c r="G56" s="96">
        <f t="shared" si="0"/>
        <v>59</v>
      </c>
      <c r="H56" s="96">
        <f>SUMIFS($D:$D,$A:$A,$A56)</f>
        <v>101</v>
      </c>
      <c r="I56" s="96">
        <f>SUMIFS($G:$G,$A:$A,$A56)</f>
        <v>1013</v>
      </c>
      <c r="J56" s="95">
        <f t="shared" si="1"/>
        <v>0.15841584158415842</v>
      </c>
      <c r="K56" s="95">
        <f t="shared" si="2"/>
        <v>5.8242843040473842E-2</v>
      </c>
      <c r="L56" s="97">
        <f t="shared" si="5"/>
        <v>0.62376237623762376</v>
      </c>
      <c r="M56" s="97">
        <f t="shared" si="3"/>
        <v>9.5755182625863772E-2</v>
      </c>
      <c r="N56" s="97">
        <f t="shared" si="6"/>
        <v>2.1111686686931284E-2</v>
      </c>
      <c r="O56" s="97">
        <f t="shared" si="7"/>
        <v>0.52800719361175996</v>
      </c>
      <c r="Q56" s="104"/>
      <c r="R56" s="99"/>
      <c r="S56" s="99"/>
      <c r="T56" s="99"/>
    </row>
    <row r="57" spans="1:20" s="91" customFormat="1" x14ac:dyDescent="0.25">
      <c r="A57" s="93">
        <v>42794</v>
      </c>
      <c r="B57" s="94" t="s">
        <v>4</v>
      </c>
      <c r="C57" s="94">
        <v>104</v>
      </c>
      <c r="D57" s="94">
        <v>16</v>
      </c>
      <c r="E57" s="95">
        <f>D57/C57</f>
        <v>0.15384615384615385</v>
      </c>
      <c r="F57" s="94"/>
      <c r="G57" s="96">
        <f t="shared" si="0"/>
        <v>88</v>
      </c>
      <c r="H57" s="96">
        <f>SUMIFS($D:$D,$A:$A,$A57)</f>
        <v>101</v>
      </c>
      <c r="I57" s="96">
        <f>SUMIFS($G:$G,$A:$A,$A57)</f>
        <v>1013</v>
      </c>
      <c r="J57" s="95">
        <f t="shared" si="1"/>
        <v>0.15841584158415842</v>
      </c>
      <c r="K57" s="95">
        <f t="shared" si="2"/>
        <v>8.6870681145113524E-2</v>
      </c>
      <c r="L57" s="97">
        <f t="shared" si="5"/>
        <v>0.78217821782178221</v>
      </c>
      <c r="M57" s="97">
        <f t="shared" si="3"/>
        <v>0.18262586377097728</v>
      </c>
      <c r="N57" s="97">
        <f t="shared" si="6"/>
        <v>4.4099967746034231E-2</v>
      </c>
      <c r="O57" s="97">
        <f t="shared" si="7"/>
        <v>0.59955235405080498</v>
      </c>
      <c r="Q57" s="104"/>
      <c r="R57" s="99"/>
      <c r="S57" s="99"/>
      <c r="T57" s="99"/>
    </row>
    <row r="58" spans="1:20" s="91" customFormat="1" x14ac:dyDescent="0.25">
      <c r="A58" s="93">
        <v>42794</v>
      </c>
      <c r="B58" s="94" t="s">
        <v>2</v>
      </c>
      <c r="C58" s="94">
        <v>818</v>
      </c>
      <c r="D58" s="94">
        <v>22</v>
      </c>
      <c r="E58" s="95">
        <f>D58/C58</f>
        <v>2.6894865525672371E-2</v>
      </c>
      <c r="F58" s="94"/>
      <c r="G58" s="96">
        <f t="shared" si="0"/>
        <v>796</v>
      </c>
      <c r="H58" s="96">
        <f>SUMIFS($D:$D,$A:$A,$A58)</f>
        <v>101</v>
      </c>
      <c r="I58" s="96">
        <f>SUMIFS($G:$G,$A:$A,$A58)</f>
        <v>1013</v>
      </c>
      <c r="J58" s="95">
        <f t="shared" si="1"/>
        <v>0.21782178217821782</v>
      </c>
      <c r="K58" s="95">
        <f t="shared" si="2"/>
        <v>0.78578479763079956</v>
      </c>
      <c r="L58" s="97">
        <f t="shared" si="5"/>
        <v>1</v>
      </c>
      <c r="M58" s="97">
        <f t="shared" si="3"/>
        <v>0.9684106614017769</v>
      </c>
      <c r="N58" s="97">
        <f t="shared" si="6"/>
        <v>0.25072082726535233</v>
      </c>
      <c r="O58" s="97">
        <f t="shared" si="7"/>
        <v>3.1589338598223105E-2</v>
      </c>
      <c r="Q58" s="104"/>
      <c r="R58" s="99"/>
      <c r="S58" s="99"/>
      <c r="T58" s="99"/>
    </row>
    <row r="59" spans="1:20" s="91" customFormat="1" x14ac:dyDescent="0.25">
      <c r="A59" s="93">
        <v>42794</v>
      </c>
      <c r="B59" s="94" t="s">
        <v>6</v>
      </c>
      <c r="C59" s="94">
        <v>32</v>
      </c>
      <c r="D59" s="94">
        <v>0</v>
      </c>
      <c r="E59" s="95">
        <f>D59/C59</f>
        <v>0</v>
      </c>
      <c r="F59" s="94"/>
      <c r="G59" s="96">
        <f t="shared" si="0"/>
        <v>32</v>
      </c>
      <c r="H59" s="96">
        <f>SUMIFS($D:$D,$A:$A,$A59)</f>
        <v>101</v>
      </c>
      <c r="I59" s="96">
        <f>SUMIFS($G:$G,$A:$A,$A59)</f>
        <v>1013</v>
      </c>
      <c r="J59" s="95">
        <f t="shared" si="1"/>
        <v>0</v>
      </c>
      <c r="K59" s="95">
        <f t="shared" si="2"/>
        <v>3.1589338598223098E-2</v>
      </c>
      <c r="L59" s="97">
        <f t="shared" si="5"/>
        <v>1</v>
      </c>
      <c r="M59" s="97">
        <f t="shared" si="3"/>
        <v>1</v>
      </c>
      <c r="N59" s="97">
        <f t="shared" si="6"/>
        <v>0</v>
      </c>
      <c r="O59" s="97">
        <f t="shared" si="7"/>
        <v>0</v>
      </c>
      <c r="Q59" s="104"/>
      <c r="R59" s="99"/>
      <c r="S59" s="99"/>
      <c r="T59" s="99"/>
    </row>
    <row r="60" spans="1:20" s="91" customFormat="1" x14ac:dyDescent="0.25">
      <c r="A60" s="93">
        <v>42825</v>
      </c>
      <c r="B60" s="94" t="s">
        <v>10</v>
      </c>
      <c r="C60" s="94">
        <v>66</v>
      </c>
      <c r="D60" s="94">
        <v>28</v>
      </c>
      <c r="E60" s="95">
        <f>D60/C60</f>
        <v>0.42424242424242425</v>
      </c>
      <c r="F60" s="94"/>
      <c r="G60" s="96">
        <f t="shared" si="0"/>
        <v>38</v>
      </c>
      <c r="H60" s="96">
        <f>SUMIFS($D:$D,$A:$A,$A60)</f>
        <v>104</v>
      </c>
      <c r="I60" s="96">
        <f>SUMIFS($G:$G,$A:$A,$A60)</f>
        <v>977</v>
      </c>
      <c r="J60" s="95">
        <f t="shared" si="1"/>
        <v>0.26923076923076922</v>
      </c>
      <c r="K60" s="95">
        <f t="shared" si="2"/>
        <v>3.8894575230296824E-2</v>
      </c>
      <c r="L60" s="97">
        <f t="shared" si="5"/>
        <v>0.26923076923076922</v>
      </c>
      <c r="M60" s="97">
        <f t="shared" si="3"/>
        <v>3.8894575230296824E-2</v>
      </c>
      <c r="N60" s="97">
        <f t="shared" si="6"/>
        <v>1.0471616408156836E-2</v>
      </c>
      <c r="O60" s="97">
        <f t="shared" si="7"/>
        <v>0.23033619400047239</v>
      </c>
      <c r="Q60" s="104"/>
      <c r="R60" s="99"/>
      <c r="S60" s="99"/>
      <c r="T60" s="99"/>
    </row>
    <row r="61" spans="1:20" s="91" customFormat="1" x14ac:dyDescent="0.25">
      <c r="A61" s="93">
        <v>42825</v>
      </c>
      <c r="B61" s="94" t="s">
        <v>8</v>
      </c>
      <c r="C61" s="94">
        <v>91</v>
      </c>
      <c r="D61" s="94">
        <v>28</v>
      </c>
      <c r="E61" s="95">
        <f>D61/C61</f>
        <v>0.30769230769230771</v>
      </c>
      <c r="F61" s="94"/>
      <c r="G61" s="96">
        <f t="shared" si="0"/>
        <v>63</v>
      </c>
      <c r="H61" s="96">
        <f>SUMIFS($D:$D,$A:$A,$A61)</f>
        <v>104</v>
      </c>
      <c r="I61" s="96">
        <f>SUMIFS($G:$G,$A:$A,$A61)</f>
        <v>977</v>
      </c>
      <c r="J61" s="95">
        <f t="shared" si="1"/>
        <v>0.26923076923076922</v>
      </c>
      <c r="K61" s="95">
        <f t="shared" si="2"/>
        <v>6.4483111566018422E-2</v>
      </c>
      <c r="L61" s="97">
        <f t="shared" si="5"/>
        <v>0.53846153846153844</v>
      </c>
      <c r="M61" s="97">
        <f t="shared" si="3"/>
        <v>0.10337768679631525</v>
      </c>
      <c r="N61" s="97">
        <f t="shared" si="6"/>
        <v>3.8304070545626331E-2</v>
      </c>
      <c r="O61" s="97">
        <f t="shared" si="7"/>
        <v>0.43508385166522318</v>
      </c>
      <c r="Q61" s="104"/>
      <c r="R61" s="99"/>
      <c r="S61" s="99"/>
      <c r="T61" s="99"/>
    </row>
    <row r="62" spans="1:20" s="91" customFormat="1" x14ac:dyDescent="0.25">
      <c r="A62" s="93">
        <v>42825</v>
      </c>
      <c r="B62" s="94" t="s">
        <v>4</v>
      </c>
      <c r="C62" s="94">
        <v>102</v>
      </c>
      <c r="D62" s="94">
        <v>19</v>
      </c>
      <c r="E62" s="95">
        <f>D62/C62</f>
        <v>0.18627450980392157</v>
      </c>
      <c r="F62" s="94"/>
      <c r="G62" s="96">
        <f t="shared" si="0"/>
        <v>83</v>
      </c>
      <c r="H62" s="96">
        <f>SUMIFS($D:$D,$A:$A,$A62)</f>
        <v>104</v>
      </c>
      <c r="I62" s="96">
        <f>SUMIFS($G:$G,$A:$A,$A62)</f>
        <v>977</v>
      </c>
      <c r="J62" s="95">
        <f t="shared" si="1"/>
        <v>0.18269230769230768</v>
      </c>
      <c r="K62" s="95">
        <f t="shared" si="2"/>
        <v>8.4953940634595701E-2</v>
      </c>
      <c r="L62" s="97">
        <f t="shared" si="5"/>
        <v>0.72115384615384615</v>
      </c>
      <c r="M62" s="97">
        <f t="shared" si="3"/>
        <v>0.18833162743091095</v>
      </c>
      <c r="N62" s="97">
        <f t="shared" si="6"/>
        <v>5.3293047791512477E-2</v>
      </c>
      <c r="O62" s="97">
        <f t="shared" si="7"/>
        <v>0.53282221872293523</v>
      </c>
      <c r="Q62" s="104"/>
      <c r="R62" s="99"/>
      <c r="S62" s="99"/>
      <c r="T62" s="99"/>
    </row>
    <row r="63" spans="1:20" s="91" customFormat="1" x14ac:dyDescent="0.25">
      <c r="A63" s="93">
        <v>42825</v>
      </c>
      <c r="B63" s="94" t="s">
        <v>2</v>
      </c>
      <c r="C63" s="94">
        <v>780</v>
      </c>
      <c r="D63" s="94">
        <v>29</v>
      </c>
      <c r="E63" s="95">
        <f>D63/C63</f>
        <v>3.7179487179487179E-2</v>
      </c>
      <c r="F63" s="94"/>
      <c r="G63" s="96">
        <f t="shared" si="0"/>
        <v>751</v>
      </c>
      <c r="H63" s="96">
        <f>SUMIFS($D:$D,$A:$A,$A63)</f>
        <v>104</v>
      </c>
      <c r="I63" s="96">
        <f>SUMIFS($G:$G,$A:$A,$A63)</f>
        <v>977</v>
      </c>
      <c r="J63" s="95">
        <f t="shared" si="1"/>
        <v>0.27884615384615385</v>
      </c>
      <c r="K63" s="95">
        <f t="shared" si="2"/>
        <v>0.76867963152507679</v>
      </c>
      <c r="L63" s="97">
        <f t="shared" si="5"/>
        <v>1</v>
      </c>
      <c r="M63" s="97">
        <f t="shared" si="3"/>
        <v>0.95701125895598771</v>
      </c>
      <c r="N63" s="97">
        <f t="shared" si="6"/>
        <v>0.31937445870403908</v>
      </c>
      <c r="O63" s="97">
        <f t="shared" si="7"/>
        <v>4.2988741044012291E-2</v>
      </c>
      <c r="Q63" s="104"/>
      <c r="R63" s="99"/>
      <c r="S63" s="99"/>
      <c r="T63" s="99"/>
    </row>
    <row r="64" spans="1:20" s="91" customFormat="1" x14ac:dyDescent="0.25">
      <c r="A64" s="93">
        <v>42825</v>
      </c>
      <c r="B64" s="94" t="s">
        <v>6</v>
      </c>
      <c r="C64" s="94">
        <v>42</v>
      </c>
      <c r="D64" s="94">
        <v>0</v>
      </c>
      <c r="E64" s="95">
        <f>D64/C64</f>
        <v>0</v>
      </c>
      <c r="F64" s="94"/>
      <c r="G64" s="96">
        <f t="shared" si="0"/>
        <v>42</v>
      </c>
      <c r="H64" s="96">
        <f>SUMIFS($D:$D,$A:$A,$A64)</f>
        <v>104</v>
      </c>
      <c r="I64" s="96">
        <f>SUMIFS($G:$G,$A:$A,$A64)</f>
        <v>977</v>
      </c>
      <c r="J64" s="95">
        <f t="shared" si="1"/>
        <v>0</v>
      </c>
      <c r="K64" s="95">
        <f t="shared" si="2"/>
        <v>4.2988741044012284E-2</v>
      </c>
      <c r="L64" s="97">
        <f t="shared" si="5"/>
        <v>1</v>
      </c>
      <c r="M64" s="97">
        <f t="shared" si="3"/>
        <v>1</v>
      </c>
      <c r="N64" s="97">
        <f t="shared" si="6"/>
        <v>0</v>
      </c>
      <c r="O64" s="97">
        <f t="shared" si="7"/>
        <v>0</v>
      </c>
      <c r="Q64" s="104"/>
      <c r="R64" s="99"/>
      <c r="S64" s="99"/>
      <c r="T64" s="99"/>
    </row>
    <row r="65" spans="1:20" s="91" customFormat="1" x14ac:dyDescent="0.25">
      <c r="A65" s="93">
        <v>42855</v>
      </c>
      <c r="B65" s="94" t="s">
        <v>10</v>
      </c>
      <c r="C65" s="94">
        <v>63</v>
      </c>
      <c r="D65" s="94">
        <v>31</v>
      </c>
      <c r="E65" s="95">
        <f>D65/C65</f>
        <v>0.49206349206349204</v>
      </c>
      <c r="F65" s="94"/>
      <c r="G65" s="96">
        <f t="shared" si="0"/>
        <v>32</v>
      </c>
      <c r="H65" s="96">
        <f>SUMIFS($D:$D,$A:$A,$A65)</f>
        <v>81</v>
      </c>
      <c r="I65" s="96">
        <f>SUMIFS($G:$G,$A:$A,$A65)</f>
        <v>1021</v>
      </c>
      <c r="J65" s="95">
        <f t="shared" si="1"/>
        <v>0.38271604938271603</v>
      </c>
      <c r="K65" s="95">
        <f t="shared" si="2"/>
        <v>3.1341821743388835E-2</v>
      </c>
      <c r="L65" s="97">
        <f t="shared" si="5"/>
        <v>0.38271604938271603</v>
      </c>
      <c r="M65" s="97">
        <f t="shared" si="3"/>
        <v>3.1341821743388835E-2</v>
      </c>
      <c r="N65" s="97">
        <f t="shared" si="6"/>
        <v>1.1995018198087085E-2</v>
      </c>
      <c r="O65" s="97">
        <f t="shared" si="7"/>
        <v>0.35137422763932719</v>
      </c>
      <c r="Q65" s="104"/>
      <c r="R65" s="99"/>
      <c r="S65" s="99"/>
      <c r="T65" s="99"/>
    </row>
    <row r="66" spans="1:20" s="91" customFormat="1" x14ac:dyDescent="0.25">
      <c r="A66" s="93">
        <v>42855</v>
      </c>
      <c r="B66" s="94" t="s">
        <v>8</v>
      </c>
      <c r="C66" s="94">
        <v>135</v>
      </c>
      <c r="D66" s="94">
        <v>21</v>
      </c>
      <c r="E66" s="95">
        <f>D66/C66</f>
        <v>0.15555555555555556</v>
      </c>
      <c r="F66" s="94"/>
      <c r="G66" s="96">
        <f t="shared" ref="G66:G129" si="9">C66-D66</f>
        <v>114</v>
      </c>
      <c r="H66" s="96">
        <f>SUMIFS($D:$D,$A:$A,$A66)</f>
        <v>81</v>
      </c>
      <c r="I66" s="96">
        <f>SUMIFS($G:$G,$A:$A,$A66)</f>
        <v>1021</v>
      </c>
      <c r="J66" s="95">
        <f t="shared" ref="J66:J129" si="10">IFERROR(D66/H66,0)</f>
        <v>0.25925925925925924</v>
      </c>
      <c r="K66" s="95">
        <f t="shared" ref="K66:K129" si="11">IFERROR(G66/I66,0)</f>
        <v>0.11165523996082272</v>
      </c>
      <c r="L66" s="97">
        <f t="shared" ref="L66:L129" si="12">IF(A66&lt;&gt;A65,J66,L65+J66)</f>
        <v>0.64197530864197527</v>
      </c>
      <c r="M66" s="97">
        <f t="shared" ref="M66:M129" si="13">IF(A66&lt;&gt;A65,K66,M65+K66)</f>
        <v>0.14299706170421156</v>
      </c>
      <c r="N66" s="97">
        <f t="shared" si="6"/>
        <v>4.5198969782711214E-2</v>
      </c>
      <c r="O66" s="97">
        <f t="shared" si="7"/>
        <v>0.49897824693776371</v>
      </c>
      <c r="Q66" s="104"/>
      <c r="R66" s="99"/>
      <c r="S66" s="99"/>
      <c r="T66" s="99"/>
    </row>
    <row r="67" spans="1:20" s="91" customFormat="1" x14ac:dyDescent="0.25">
      <c r="A67" s="93">
        <v>42855</v>
      </c>
      <c r="B67" s="94" t="s">
        <v>4</v>
      </c>
      <c r="C67" s="94">
        <v>71</v>
      </c>
      <c r="D67" s="94">
        <v>9</v>
      </c>
      <c r="E67" s="95">
        <f>D67/C67</f>
        <v>0.12676056338028169</v>
      </c>
      <c r="F67" s="94"/>
      <c r="G67" s="96">
        <f t="shared" si="9"/>
        <v>62</v>
      </c>
      <c r="H67" s="96">
        <f>SUMIFS($D:$D,$A:$A,$A67)</f>
        <v>81</v>
      </c>
      <c r="I67" s="96">
        <f>SUMIFS($G:$G,$A:$A,$A67)</f>
        <v>1021</v>
      </c>
      <c r="J67" s="95">
        <f t="shared" si="10"/>
        <v>0.1111111111111111</v>
      </c>
      <c r="K67" s="95">
        <f t="shared" si="11"/>
        <v>6.0724779627815868E-2</v>
      </c>
      <c r="L67" s="97">
        <f t="shared" si="12"/>
        <v>0.75308641975308643</v>
      </c>
      <c r="M67" s="97">
        <f t="shared" si="13"/>
        <v>0.20372184133202742</v>
      </c>
      <c r="N67" s="97">
        <f t="shared" ref="N67:N130" si="14">(M67+(M67-K67))*(L67-(L67-J67))</f>
        <v>3.8524322559582123E-2</v>
      </c>
      <c r="O67" s="97">
        <f t="shared" ref="O67:O130" si="15">ABS(L67-M67)</f>
        <v>0.54936457842105901</v>
      </c>
      <c r="Q67" s="104"/>
      <c r="R67" s="99"/>
      <c r="S67" s="99"/>
      <c r="T67" s="99"/>
    </row>
    <row r="68" spans="1:20" s="91" customFormat="1" x14ac:dyDescent="0.25">
      <c r="A68" s="93">
        <v>42855</v>
      </c>
      <c r="B68" s="94" t="s">
        <v>2</v>
      </c>
      <c r="C68" s="94">
        <v>779</v>
      </c>
      <c r="D68" s="94">
        <v>20</v>
      </c>
      <c r="E68" s="95">
        <f>D68/C68</f>
        <v>2.5673940949935817E-2</v>
      </c>
      <c r="F68" s="94"/>
      <c r="G68" s="96">
        <f t="shared" si="9"/>
        <v>759</v>
      </c>
      <c r="H68" s="96">
        <f>SUMIFS($D:$D,$A:$A,$A68)</f>
        <v>81</v>
      </c>
      <c r="I68" s="96">
        <f>SUMIFS($G:$G,$A:$A,$A68)</f>
        <v>1021</v>
      </c>
      <c r="J68" s="95">
        <f t="shared" si="10"/>
        <v>0.24691358024691357</v>
      </c>
      <c r="K68" s="95">
        <f t="shared" si="11"/>
        <v>0.7433888344760039</v>
      </c>
      <c r="L68" s="97">
        <f t="shared" si="12"/>
        <v>1</v>
      </c>
      <c r="M68" s="97">
        <f t="shared" si="13"/>
        <v>0.94711067580803132</v>
      </c>
      <c r="N68" s="97">
        <f t="shared" si="14"/>
        <v>0.28415617707161939</v>
      </c>
      <c r="O68" s="97">
        <f t="shared" si="15"/>
        <v>5.2889324191968679E-2</v>
      </c>
      <c r="Q68" s="104"/>
      <c r="R68" s="99"/>
      <c r="S68" s="99"/>
      <c r="T68" s="99"/>
    </row>
    <row r="69" spans="1:20" s="91" customFormat="1" x14ac:dyDescent="0.25">
      <c r="A69" s="93">
        <v>42855</v>
      </c>
      <c r="B69" s="94" t="s">
        <v>6</v>
      </c>
      <c r="C69" s="94">
        <v>54</v>
      </c>
      <c r="D69" s="94">
        <v>0</v>
      </c>
      <c r="E69" s="95">
        <f>D69/C69</f>
        <v>0</v>
      </c>
      <c r="F69" s="94"/>
      <c r="G69" s="96">
        <f t="shared" si="9"/>
        <v>54</v>
      </c>
      <c r="H69" s="96">
        <f>SUMIFS($D:$D,$A:$A,$A69)</f>
        <v>81</v>
      </c>
      <c r="I69" s="96">
        <f>SUMIFS($G:$G,$A:$A,$A69)</f>
        <v>1021</v>
      </c>
      <c r="J69" s="95">
        <f t="shared" si="10"/>
        <v>0</v>
      </c>
      <c r="K69" s="95">
        <f t="shared" si="11"/>
        <v>5.2889324191968658E-2</v>
      </c>
      <c r="L69" s="97">
        <f t="shared" si="12"/>
        <v>1</v>
      </c>
      <c r="M69" s="97">
        <f t="shared" si="13"/>
        <v>1</v>
      </c>
      <c r="N69" s="97">
        <f t="shared" si="14"/>
        <v>0</v>
      </c>
      <c r="O69" s="97">
        <f t="shared" si="15"/>
        <v>0</v>
      </c>
      <c r="Q69" s="104"/>
      <c r="R69" s="99"/>
      <c r="S69" s="99"/>
      <c r="T69" s="99"/>
    </row>
    <row r="70" spans="1:20" s="91" customFormat="1" x14ac:dyDescent="0.25">
      <c r="A70" s="93">
        <v>42886</v>
      </c>
      <c r="B70" s="94" t="s">
        <v>10</v>
      </c>
      <c r="C70" s="94">
        <v>97</v>
      </c>
      <c r="D70" s="94">
        <v>44</v>
      </c>
      <c r="E70" s="95">
        <f>D70/C70</f>
        <v>0.45360824742268041</v>
      </c>
      <c r="F70" s="94"/>
      <c r="G70" s="96">
        <f t="shared" si="9"/>
        <v>53</v>
      </c>
      <c r="H70" s="96">
        <f>SUMIFS($D:$D,$A:$A,$A70)</f>
        <v>80</v>
      </c>
      <c r="I70" s="96">
        <f>SUMIFS($G:$G,$A:$A,$A70)</f>
        <v>1000</v>
      </c>
      <c r="J70" s="95">
        <f t="shared" si="10"/>
        <v>0.55000000000000004</v>
      </c>
      <c r="K70" s="95">
        <f t="shared" si="11"/>
        <v>5.2999999999999999E-2</v>
      </c>
      <c r="L70" s="97">
        <f t="shared" si="12"/>
        <v>0.55000000000000004</v>
      </c>
      <c r="M70" s="97">
        <f t="shared" si="13"/>
        <v>5.2999999999999999E-2</v>
      </c>
      <c r="N70" s="97">
        <f t="shared" si="14"/>
        <v>2.9150000000000002E-2</v>
      </c>
      <c r="O70" s="97">
        <f t="shared" si="15"/>
        <v>0.49700000000000005</v>
      </c>
      <c r="Q70" s="104"/>
      <c r="R70" s="99"/>
      <c r="S70" s="99"/>
      <c r="T70" s="99"/>
    </row>
    <row r="71" spans="1:20" s="91" customFormat="1" x14ac:dyDescent="0.25">
      <c r="A71" s="93">
        <v>42886</v>
      </c>
      <c r="B71" s="94" t="s">
        <v>4</v>
      </c>
      <c r="C71" s="94">
        <v>110</v>
      </c>
      <c r="D71" s="94">
        <v>20</v>
      </c>
      <c r="E71" s="95">
        <f>D71/C71</f>
        <v>0.18181818181818182</v>
      </c>
      <c r="F71" s="94"/>
      <c r="G71" s="96">
        <f t="shared" si="9"/>
        <v>90</v>
      </c>
      <c r="H71" s="96">
        <f>SUMIFS($D:$D,$A:$A,$A71)</f>
        <v>80</v>
      </c>
      <c r="I71" s="96">
        <f>SUMIFS($G:$G,$A:$A,$A71)</f>
        <v>1000</v>
      </c>
      <c r="J71" s="95">
        <f t="shared" si="10"/>
        <v>0.25</v>
      </c>
      <c r="K71" s="95">
        <f t="shared" si="11"/>
        <v>0.09</v>
      </c>
      <c r="L71" s="97">
        <f t="shared" si="12"/>
        <v>0.8</v>
      </c>
      <c r="M71" s="97">
        <f t="shared" si="13"/>
        <v>0.14299999999999999</v>
      </c>
      <c r="N71" s="97">
        <f t="shared" si="14"/>
        <v>4.8999999999999995E-2</v>
      </c>
      <c r="O71" s="97">
        <f t="shared" si="15"/>
        <v>0.65700000000000003</v>
      </c>
      <c r="Q71" s="104"/>
      <c r="R71" s="99"/>
      <c r="S71" s="99"/>
      <c r="T71" s="99"/>
    </row>
    <row r="72" spans="1:20" s="91" customFormat="1" x14ac:dyDescent="0.25">
      <c r="A72" s="93">
        <v>42886</v>
      </c>
      <c r="B72" s="94" t="s">
        <v>8</v>
      </c>
      <c r="C72" s="94">
        <v>62</v>
      </c>
      <c r="D72" s="94">
        <v>4</v>
      </c>
      <c r="E72" s="95">
        <f>D72/C72</f>
        <v>6.4516129032258063E-2</v>
      </c>
      <c r="F72" s="94"/>
      <c r="G72" s="96">
        <f t="shared" si="9"/>
        <v>58</v>
      </c>
      <c r="H72" s="96">
        <f>SUMIFS($D:$D,$A:$A,$A72)</f>
        <v>80</v>
      </c>
      <c r="I72" s="96">
        <f>SUMIFS($G:$G,$A:$A,$A72)</f>
        <v>1000</v>
      </c>
      <c r="J72" s="95">
        <f t="shared" si="10"/>
        <v>0.05</v>
      </c>
      <c r="K72" s="95">
        <f t="shared" si="11"/>
        <v>5.8000000000000003E-2</v>
      </c>
      <c r="L72" s="97">
        <f t="shared" si="12"/>
        <v>0.85000000000000009</v>
      </c>
      <c r="M72" s="97">
        <f t="shared" si="13"/>
        <v>0.20099999999999998</v>
      </c>
      <c r="N72" s="97">
        <f t="shared" si="14"/>
        <v>1.7200000000000014E-2</v>
      </c>
      <c r="O72" s="97">
        <f t="shared" si="15"/>
        <v>0.64900000000000013</v>
      </c>
      <c r="Q72" s="104"/>
      <c r="R72" s="99"/>
      <c r="S72" s="99"/>
      <c r="T72" s="99"/>
    </row>
    <row r="73" spans="1:20" s="91" customFormat="1" x14ac:dyDescent="0.25">
      <c r="A73" s="93">
        <v>42886</v>
      </c>
      <c r="B73" s="94" t="s">
        <v>2</v>
      </c>
      <c r="C73" s="94">
        <v>741</v>
      </c>
      <c r="D73" s="94">
        <v>11</v>
      </c>
      <c r="E73" s="95">
        <f>D73/C73</f>
        <v>1.4844804318488529E-2</v>
      </c>
      <c r="F73" s="94"/>
      <c r="G73" s="96">
        <f t="shared" si="9"/>
        <v>730</v>
      </c>
      <c r="H73" s="96">
        <f>SUMIFS($D:$D,$A:$A,$A73)</f>
        <v>80</v>
      </c>
      <c r="I73" s="96">
        <f>SUMIFS($G:$G,$A:$A,$A73)</f>
        <v>1000</v>
      </c>
      <c r="J73" s="95">
        <f t="shared" si="10"/>
        <v>0.13750000000000001</v>
      </c>
      <c r="K73" s="95">
        <f t="shared" si="11"/>
        <v>0.73</v>
      </c>
      <c r="L73" s="97">
        <f t="shared" si="12"/>
        <v>0.98750000000000004</v>
      </c>
      <c r="M73" s="97">
        <f t="shared" si="13"/>
        <v>0.93099999999999994</v>
      </c>
      <c r="N73" s="97">
        <f t="shared" si="14"/>
        <v>0.15564999999999993</v>
      </c>
      <c r="O73" s="97">
        <f t="shared" si="15"/>
        <v>5.6500000000000106E-2</v>
      </c>
      <c r="Q73" s="104"/>
      <c r="R73" s="99"/>
      <c r="S73" s="99"/>
      <c r="T73" s="99"/>
    </row>
    <row r="74" spans="1:20" s="91" customFormat="1" x14ac:dyDescent="0.25">
      <c r="A74" s="93">
        <v>42886</v>
      </c>
      <c r="B74" s="94" t="s">
        <v>6</v>
      </c>
      <c r="C74" s="94">
        <v>70</v>
      </c>
      <c r="D74" s="94">
        <v>1</v>
      </c>
      <c r="E74" s="95">
        <f>D74/C74</f>
        <v>1.4285714285714285E-2</v>
      </c>
      <c r="F74" s="94"/>
      <c r="G74" s="96">
        <f t="shared" si="9"/>
        <v>69</v>
      </c>
      <c r="H74" s="96">
        <f>SUMIFS($D:$D,$A:$A,$A74)</f>
        <v>80</v>
      </c>
      <c r="I74" s="96">
        <f>SUMIFS($G:$G,$A:$A,$A74)</f>
        <v>1000</v>
      </c>
      <c r="J74" s="95">
        <f t="shared" si="10"/>
        <v>1.2500000000000001E-2</v>
      </c>
      <c r="K74" s="95">
        <f t="shared" si="11"/>
        <v>6.9000000000000006E-2</v>
      </c>
      <c r="L74" s="97">
        <f t="shared" si="12"/>
        <v>1</v>
      </c>
      <c r="M74" s="97">
        <f t="shared" si="13"/>
        <v>1</v>
      </c>
      <c r="N74" s="97">
        <f t="shared" si="14"/>
        <v>2.4137499999999916E-2</v>
      </c>
      <c r="O74" s="97">
        <f t="shared" si="15"/>
        <v>0</v>
      </c>
      <c r="Q74" s="104"/>
      <c r="R74" s="99"/>
      <c r="S74" s="99"/>
      <c r="T74" s="99"/>
    </row>
    <row r="75" spans="1:20" s="91" customFormat="1" x14ac:dyDescent="0.25">
      <c r="A75" s="93">
        <v>42916</v>
      </c>
      <c r="B75" s="94" t="s">
        <v>10</v>
      </c>
      <c r="C75" s="94">
        <v>57</v>
      </c>
      <c r="D75" s="94">
        <v>30</v>
      </c>
      <c r="E75" s="95">
        <f>D75/C75</f>
        <v>0.52631578947368418</v>
      </c>
      <c r="F75" s="94"/>
      <c r="G75" s="96">
        <f t="shared" si="9"/>
        <v>27</v>
      </c>
      <c r="H75" s="96">
        <f>SUMIFS($D:$D,$A:$A,$A75)</f>
        <v>73</v>
      </c>
      <c r="I75" s="96">
        <f>SUMIFS($G:$G,$A:$A,$A75)</f>
        <v>1022</v>
      </c>
      <c r="J75" s="95">
        <f t="shared" si="10"/>
        <v>0.41095890410958902</v>
      </c>
      <c r="K75" s="95">
        <f t="shared" si="11"/>
        <v>2.6418786692759294E-2</v>
      </c>
      <c r="L75" s="97">
        <f t="shared" si="12"/>
        <v>0.41095890410958902</v>
      </c>
      <c r="M75" s="97">
        <f t="shared" si="13"/>
        <v>2.6418786692759294E-2</v>
      </c>
      <c r="N75" s="97">
        <f t="shared" si="14"/>
        <v>1.0857035627161353E-2</v>
      </c>
      <c r="O75" s="97">
        <f t="shared" si="15"/>
        <v>0.3845401174168297</v>
      </c>
      <c r="Q75" s="104"/>
      <c r="R75" s="99"/>
      <c r="S75" s="99"/>
      <c r="T75" s="99"/>
    </row>
    <row r="76" spans="1:20" s="91" customFormat="1" x14ac:dyDescent="0.25">
      <c r="A76" s="93">
        <v>42916</v>
      </c>
      <c r="B76" s="94" t="s">
        <v>4</v>
      </c>
      <c r="C76" s="94">
        <v>110</v>
      </c>
      <c r="D76" s="94">
        <v>19</v>
      </c>
      <c r="E76" s="95">
        <f>D76/C76</f>
        <v>0.17272727272727273</v>
      </c>
      <c r="F76" s="94"/>
      <c r="G76" s="96">
        <f t="shared" si="9"/>
        <v>91</v>
      </c>
      <c r="H76" s="96">
        <f>SUMIFS($D:$D,$A:$A,$A76)</f>
        <v>73</v>
      </c>
      <c r="I76" s="96">
        <f>SUMIFS($G:$G,$A:$A,$A76)</f>
        <v>1022</v>
      </c>
      <c r="J76" s="95">
        <f t="shared" si="10"/>
        <v>0.26027397260273971</v>
      </c>
      <c r="K76" s="95">
        <f t="shared" si="11"/>
        <v>8.9041095890410954E-2</v>
      </c>
      <c r="L76" s="97">
        <f t="shared" si="12"/>
        <v>0.67123287671232879</v>
      </c>
      <c r="M76" s="97">
        <f t="shared" si="13"/>
        <v>0.11545988258317025</v>
      </c>
      <c r="N76" s="97">
        <f t="shared" si="14"/>
        <v>3.6927324880036451E-2</v>
      </c>
      <c r="O76" s="97">
        <f t="shared" si="15"/>
        <v>0.55577299412915848</v>
      </c>
      <c r="Q76" s="104"/>
      <c r="R76" s="99"/>
      <c r="S76" s="99"/>
      <c r="T76" s="99"/>
    </row>
    <row r="77" spans="1:20" s="91" customFormat="1" x14ac:dyDescent="0.25">
      <c r="A77" s="93">
        <v>42916</v>
      </c>
      <c r="B77" s="94" t="s">
        <v>8</v>
      </c>
      <c r="C77" s="94">
        <v>79</v>
      </c>
      <c r="D77" s="94">
        <v>10</v>
      </c>
      <c r="E77" s="95">
        <f>D77/C77</f>
        <v>0.12658227848101267</v>
      </c>
      <c r="F77" s="94"/>
      <c r="G77" s="96">
        <f t="shared" si="9"/>
        <v>69</v>
      </c>
      <c r="H77" s="96">
        <f>SUMIFS($D:$D,$A:$A,$A77)</f>
        <v>73</v>
      </c>
      <c r="I77" s="96">
        <f>SUMIFS($G:$G,$A:$A,$A77)</f>
        <v>1022</v>
      </c>
      <c r="J77" s="95">
        <f t="shared" si="10"/>
        <v>0.13698630136986301</v>
      </c>
      <c r="K77" s="95">
        <f t="shared" si="11"/>
        <v>6.7514677103718196E-2</v>
      </c>
      <c r="L77" s="97">
        <f t="shared" si="12"/>
        <v>0.80821917808219179</v>
      </c>
      <c r="M77" s="97">
        <f t="shared" si="13"/>
        <v>0.18297455968688844</v>
      </c>
      <c r="N77" s="97">
        <f t="shared" si="14"/>
        <v>4.088143044795324E-2</v>
      </c>
      <c r="O77" s="97">
        <f t="shared" si="15"/>
        <v>0.62524461839530332</v>
      </c>
    </row>
    <row r="78" spans="1:20" s="91" customFormat="1" x14ac:dyDescent="0.25">
      <c r="A78" s="93">
        <v>42916</v>
      </c>
      <c r="B78" s="94" t="s">
        <v>2</v>
      </c>
      <c r="C78" s="94">
        <v>764</v>
      </c>
      <c r="D78" s="94">
        <v>13</v>
      </c>
      <c r="E78" s="95">
        <f>D78/C78</f>
        <v>1.7015706806282723E-2</v>
      </c>
      <c r="F78" s="94"/>
      <c r="G78" s="96">
        <f t="shared" si="9"/>
        <v>751</v>
      </c>
      <c r="H78" s="96">
        <f>SUMIFS($D:$D,$A:$A,$A78)</f>
        <v>73</v>
      </c>
      <c r="I78" s="96">
        <f>SUMIFS($G:$G,$A:$A,$A78)</f>
        <v>1022</v>
      </c>
      <c r="J78" s="95">
        <f t="shared" si="10"/>
        <v>0.17808219178082191</v>
      </c>
      <c r="K78" s="95">
        <f t="shared" si="11"/>
        <v>0.73483365949119372</v>
      </c>
      <c r="L78" s="97">
        <f t="shared" si="12"/>
        <v>0.98630136986301364</v>
      </c>
      <c r="M78" s="97">
        <f t="shared" si="13"/>
        <v>0.9178082191780822</v>
      </c>
      <c r="N78" s="97">
        <f t="shared" si="14"/>
        <v>0.19602980993485783</v>
      </c>
      <c r="O78" s="97">
        <f t="shared" si="15"/>
        <v>6.8493150684931448E-2</v>
      </c>
    </row>
    <row r="79" spans="1:20" s="91" customFormat="1" x14ac:dyDescent="0.25">
      <c r="A79" s="93">
        <v>42916</v>
      </c>
      <c r="B79" s="94" t="s">
        <v>6</v>
      </c>
      <c r="C79" s="94">
        <v>85</v>
      </c>
      <c r="D79" s="94">
        <v>1</v>
      </c>
      <c r="E79" s="95">
        <f>D79/C79</f>
        <v>1.1764705882352941E-2</v>
      </c>
      <c r="F79" s="94"/>
      <c r="G79" s="96">
        <f t="shared" si="9"/>
        <v>84</v>
      </c>
      <c r="H79" s="96">
        <f>SUMIFS($D:$D,$A:$A,$A79)</f>
        <v>73</v>
      </c>
      <c r="I79" s="96">
        <f>SUMIFS($G:$G,$A:$A,$A79)</f>
        <v>1022</v>
      </c>
      <c r="J79" s="95">
        <f t="shared" si="10"/>
        <v>1.3698630136986301E-2</v>
      </c>
      <c r="K79" s="95">
        <f t="shared" si="11"/>
        <v>8.2191780821917804E-2</v>
      </c>
      <c r="L79" s="97">
        <f t="shared" si="12"/>
        <v>1</v>
      </c>
      <c r="M79" s="97">
        <f t="shared" si="13"/>
        <v>1</v>
      </c>
      <c r="N79" s="97">
        <f t="shared" si="14"/>
        <v>2.6271345468193014E-2</v>
      </c>
      <c r="O79" s="97">
        <f t="shared" si="15"/>
        <v>0</v>
      </c>
    </row>
    <row r="80" spans="1:20" s="91" customFormat="1" x14ac:dyDescent="0.25">
      <c r="A80" s="93">
        <v>42947</v>
      </c>
      <c r="B80" s="94" t="s">
        <v>10</v>
      </c>
      <c r="C80" s="94">
        <v>60</v>
      </c>
      <c r="D80" s="94">
        <v>24</v>
      </c>
      <c r="E80" s="95">
        <f>D80/C80</f>
        <v>0.4</v>
      </c>
      <c r="F80" s="94"/>
      <c r="G80" s="96">
        <f t="shared" si="9"/>
        <v>36</v>
      </c>
      <c r="H80" s="96">
        <f>SUMIFS($D:$D,$A:$A,$A80)</f>
        <v>63</v>
      </c>
      <c r="I80" s="96">
        <f>SUMIFS($G:$G,$A:$A,$A80)</f>
        <v>1056</v>
      </c>
      <c r="J80" s="95">
        <f t="shared" si="10"/>
        <v>0.38095238095238093</v>
      </c>
      <c r="K80" s="95">
        <f t="shared" si="11"/>
        <v>3.4090909090909088E-2</v>
      </c>
      <c r="L80" s="97">
        <f t="shared" si="12"/>
        <v>0.38095238095238093</v>
      </c>
      <c r="M80" s="97">
        <f t="shared" si="13"/>
        <v>3.4090909090909088E-2</v>
      </c>
      <c r="N80" s="97">
        <f t="shared" si="14"/>
        <v>1.2987012987012986E-2</v>
      </c>
      <c r="O80" s="97">
        <f t="shared" si="15"/>
        <v>0.34686147186147187</v>
      </c>
    </row>
    <row r="81" spans="1:15" s="91" customFormat="1" x14ac:dyDescent="0.25">
      <c r="A81" s="93">
        <v>42947</v>
      </c>
      <c r="B81" s="94" t="s">
        <v>4</v>
      </c>
      <c r="C81" s="94">
        <v>108</v>
      </c>
      <c r="D81" s="94">
        <v>16</v>
      </c>
      <c r="E81" s="95">
        <f>D81/C81</f>
        <v>0.14814814814814814</v>
      </c>
      <c r="F81" s="94"/>
      <c r="G81" s="96">
        <f t="shared" si="9"/>
        <v>92</v>
      </c>
      <c r="H81" s="96">
        <f>SUMIFS($D:$D,$A:$A,$A81)</f>
        <v>63</v>
      </c>
      <c r="I81" s="96">
        <f>SUMIFS($G:$G,$A:$A,$A81)</f>
        <v>1056</v>
      </c>
      <c r="J81" s="95">
        <f t="shared" si="10"/>
        <v>0.25396825396825395</v>
      </c>
      <c r="K81" s="95">
        <f t="shared" si="11"/>
        <v>8.7121212121212127E-2</v>
      </c>
      <c r="L81" s="97">
        <f t="shared" si="12"/>
        <v>0.63492063492063489</v>
      </c>
      <c r="M81" s="97">
        <f t="shared" si="13"/>
        <v>0.12121212121212122</v>
      </c>
      <c r="N81" s="97">
        <f t="shared" si="14"/>
        <v>3.9442039442039438E-2</v>
      </c>
      <c r="O81" s="97">
        <f t="shared" si="15"/>
        <v>0.51370851370851367</v>
      </c>
    </row>
    <row r="82" spans="1:15" s="91" customFormat="1" x14ac:dyDescent="0.25">
      <c r="A82" s="93">
        <v>42947</v>
      </c>
      <c r="B82" s="94" t="s">
        <v>8</v>
      </c>
      <c r="C82" s="94">
        <v>81</v>
      </c>
      <c r="D82" s="94">
        <v>11</v>
      </c>
      <c r="E82" s="95">
        <f>D82/C82</f>
        <v>0.13580246913580246</v>
      </c>
      <c r="F82" s="94"/>
      <c r="G82" s="96">
        <f t="shared" si="9"/>
        <v>70</v>
      </c>
      <c r="H82" s="96">
        <f>SUMIFS($D:$D,$A:$A,$A82)</f>
        <v>63</v>
      </c>
      <c r="I82" s="96">
        <f>SUMIFS($G:$G,$A:$A,$A82)</f>
        <v>1056</v>
      </c>
      <c r="J82" s="95">
        <f t="shared" si="10"/>
        <v>0.17460317460317459</v>
      </c>
      <c r="K82" s="95">
        <f t="shared" si="11"/>
        <v>6.6287878787878785E-2</v>
      </c>
      <c r="L82" s="97">
        <f t="shared" si="12"/>
        <v>0.80952380952380953</v>
      </c>
      <c r="M82" s="97">
        <f t="shared" si="13"/>
        <v>0.1875</v>
      </c>
      <c r="N82" s="97">
        <f t="shared" si="14"/>
        <v>5.3902116402116416E-2</v>
      </c>
      <c r="O82" s="97">
        <f t="shared" si="15"/>
        <v>0.62202380952380953</v>
      </c>
    </row>
    <row r="83" spans="1:15" s="91" customFormat="1" x14ac:dyDescent="0.25">
      <c r="A83" s="93">
        <v>42947</v>
      </c>
      <c r="B83" s="94" t="s">
        <v>6</v>
      </c>
      <c r="C83" s="94">
        <v>102</v>
      </c>
      <c r="D83" s="94">
        <v>2</v>
      </c>
      <c r="E83" s="95">
        <f>D83/C83</f>
        <v>1.9607843137254902E-2</v>
      </c>
      <c r="F83" s="94"/>
      <c r="G83" s="96">
        <f t="shared" si="9"/>
        <v>100</v>
      </c>
      <c r="H83" s="96">
        <f>SUMIFS($D:$D,$A:$A,$A83)</f>
        <v>63</v>
      </c>
      <c r="I83" s="96">
        <f>SUMIFS($G:$G,$A:$A,$A83)</f>
        <v>1056</v>
      </c>
      <c r="J83" s="95">
        <f t="shared" si="10"/>
        <v>3.1746031746031744E-2</v>
      </c>
      <c r="K83" s="95">
        <f t="shared" si="11"/>
        <v>9.4696969696969696E-2</v>
      </c>
      <c r="L83" s="97">
        <f t="shared" si="12"/>
        <v>0.84126984126984128</v>
      </c>
      <c r="M83" s="97">
        <f t="shared" si="13"/>
        <v>0.28219696969696972</v>
      </c>
      <c r="N83" s="97">
        <f t="shared" si="14"/>
        <v>1.4911014911014911E-2</v>
      </c>
      <c r="O83" s="97">
        <f t="shared" si="15"/>
        <v>0.55907287157287155</v>
      </c>
    </row>
    <row r="84" spans="1:15" s="91" customFormat="1" x14ac:dyDescent="0.25">
      <c r="A84" s="93">
        <v>42947</v>
      </c>
      <c r="B84" s="94" t="s">
        <v>2</v>
      </c>
      <c r="C84" s="94">
        <v>768</v>
      </c>
      <c r="D84" s="94">
        <v>10</v>
      </c>
      <c r="E84" s="95">
        <f>D84/C84</f>
        <v>1.3020833333333334E-2</v>
      </c>
      <c r="F84" s="94"/>
      <c r="G84" s="96">
        <f t="shared" si="9"/>
        <v>758</v>
      </c>
      <c r="H84" s="96">
        <f>SUMIFS($D:$D,$A:$A,$A84)</f>
        <v>63</v>
      </c>
      <c r="I84" s="96">
        <f>SUMIFS($G:$G,$A:$A,$A84)</f>
        <v>1056</v>
      </c>
      <c r="J84" s="95">
        <f t="shared" si="10"/>
        <v>0.15873015873015872</v>
      </c>
      <c r="K84" s="95">
        <f t="shared" si="11"/>
        <v>0.71780303030303028</v>
      </c>
      <c r="L84" s="97">
        <f t="shared" si="12"/>
        <v>1</v>
      </c>
      <c r="M84" s="97">
        <f t="shared" si="13"/>
        <v>1</v>
      </c>
      <c r="N84" s="97">
        <f t="shared" si="14"/>
        <v>0.20352332852332852</v>
      </c>
      <c r="O84" s="97">
        <f t="shared" si="15"/>
        <v>0</v>
      </c>
    </row>
    <row r="85" spans="1:15" s="91" customFormat="1" x14ac:dyDescent="0.25">
      <c r="A85" s="93">
        <v>42978</v>
      </c>
      <c r="B85" s="94" t="s">
        <v>10</v>
      </c>
      <c r="C85" s="94">
        <v>55</v>
      </c>
      <c r="D85" s="94">
        <v>24</v>
      </c>
      <c r="E85" s="95">
        <f>D85/C85</f>
        <v>0.43636363636363634</v>
      </c>
      <c r="F85" s="94"/>
      <c r="G85" s="96">
        <f t="shared" si="9"/>
        <v>31</v>
      </c>
      <c r="H85" s="96">
        <f>SUMIFS($D:$D,$A:$A,$A85)</f>
        <v>66</v>
      </c>
      <c r="I85" s="96">
        <f>SUMIFS($G:$G,$A:$A,$A85)</f>
        <v>1078</v>
      </c>
      <c r="J85" s="95">
        <f t="shared" si="10"/>
        <v>0.36363636363636365</v>
      </c>
      <c r="K85" s="95">
        <f t="shared" si="11"/>
        <v>2.8756957328385901E-2</v>
      </c>
      <c r="L85" s="97">
        <f t="shared" si="12"/>
        <v>0.36363636363636365</v>
      </c>
      <c r="M85" s="97">
        <f t="shared" si="13"/>
        <v>2.8756957328385901E-2</v>
      </c>
      <c r="N85" s="97">
        <f t="shared" si="14"/>
        <v>1.0457075392140329E-2</v>
      </c>
      <c r="O85" s="97">
        <f t="shared" si="15"/>
        <v>0.33487940630797774</v>
      </c>
    </row>
    <row r="86" spans="1:15" s="91" customFormat="1" x14ac:dyDescent="0.25">
      <c r="A86" s="93">
        <v>42978</v>
      </c>
      <c r="B86" s="94" t="s">
        <v>8</v>
      </c>
      <c r="C86" s="94">
        <v>91</v>
      </c>
      <c r="D86" s="94">
        <v>15</v>
      </c>
      <c r="E86" s="95">
        <f>D86/C86</f>
        <v>0.16483516483516483</v>
      </c>
      <c r="F86" s="94"/>
      <c r="G86" s="96">
        <f t="shared" si="9"/>
        <v>76</v>
      </c>
      <c r="H86" s="96">
        <f>SUMIFS($D:$D,$A:$A,$A86)</f>
        <v>66</v>
      </c>
      <c r="I86" s="96">
        <f>SUMIFS($G:$G,$A:$A,$A86)</f>
        <v>1078</v>
      </c>
      <c r="J86" s="95">
        <f t="shared" si="10"/>
        <v>0.22727272727272727</v>
      </c>
      <c r="K86" s="95">
        <f t="shared" si="11"/>
        <v>7.050092764378478E-2</v>
      </c>
      <c r="L86" s="97">
        <f t="shared" si="12"/>
        <v>0.59090909090909094</v>
      </c>
      <c r="M86" s="97">
        <f t="shared" si="13"/>
        <v>9.9257884972170682E-2</v>
      </c>
      <c r="N86" s="97">
        <f t="shared" si="14"/>
        <v>2.9094282341035591E-2</v>
      </c>
      <c r="O86" s="97">
        <f t="shared" si="15"/>
        <v>0.49165120593692024</v>
      </c>
    </row>
    <row r="87" spans="1:15" s="91" customFormat="1" x14ac:dyDescent="0.25">
      <c r="A87" s="93">
        <v>42978</v>
      </c>
      <c r="B87" s="94" t="s">
        <v>4</v>
      </c>
      <c r="C87" s="94">
        <v>112</v>
      </c>
      <c r="D87" s="94">
        <v>14</v>
      </c>
      <c r="E87" s="95">
        <f>D87/C87</f>
        <v>0.125</v>
      </c>
      <c r="F87" s="94"/>
      <c r="G87" s="96">
        <f t="shared" si="9"/>
        <v>98</v>
      </c>
      <c r="H87" s="96">
        <f>SUMIFS($D:$D,$A:$A,$A87)</f>
        <v>66</v>
      </c>
      <c r="I87" s="96">
        <f>SUMIFS($G:$G,$A:$A,$A87)</f>
        <v>1078</v>
      </c>
      <c r="J87" s="95">
        <f t="shared" si="10"/>
        <v>0.21212121212121213</v>
      </c>
      <c r="K87" s="95">
        <f t="shared" si="11"/>
        <v>9.0909090909090912E-2</v>
      </c>
      <c r="L87" s="97">
        <f t="shared" si="12"/>
        <v>0.80303030303030309</v>
      </c>
      <c r="M87" s="97">
        <f t="shared" si="13"/>
        <v>0.19016697588126158</v>
      </c>
      <c r="N87" s="97">
        <f t="shared" si="14"/>
        <v>6.1393152302243209E-2</v>
      </c>
      <c r="O87" s="97">
        <f t="shared" si="15"/>
        <v>0.61286332714904157</v>
      </c>
    </row>
    <row r="88" spans="1:15" s="91" customFormat="1" x14ac:dyDescent="0.25">
      <c r="A88" s="93">
        <v>42978</v>
      </c>
      <c r="B88" s="94" t="s">
        <v>6</v>
      </c>
      <c r="C88" s="94">
        <v>119</v>
      </c>
      <c r="D88" s="94">
        <v>2</v>
      </c>
      <c r="E88" s="95">
        <f>D88/C88</f>
        <v>1.680672268907563E-2</v>
      </c>
      <c r="F88" s="94"/>
      <c r="G88" s="96">
        <f t="shared" si="9"/>
        <v>117</v>
      </c>
      <c r="H88" s="96">
        <f>SUMIFS($D:$D,$A:$A,$A88)</f>
        <v>66</v>
      </c>
      <c r="I88" s="96">
        <f>SUMIFS($G:$G,$A:$A,$A88)</f>
        <v>1078</v>
      </c>
      <c r="J88" s="95">
        <f t="shared" si="10"/>
        <v>3.0303030303030304E-2</v>
      </c>
      <c r="K88" s="95">
        <f t="shared" si="11"/>
        <v>0.10853432282003711</v>
      </c>
      <c r="L88" s="97">
        <f t="shared" si="12"/>
        <v>0.83333333333333337</v>
      </c>
      <c r="M88" s="97">
        <f t="shared" si="13"/>
        <v>0.29870129870129869</v>
      </c>
      <c r="N88" s="97">
        <f t="shared" si="14"/>
        <v>1.481419013886545E-2</v>
      </c>
      <c r="O88" s="97">
        <f t="shared" si="15"/>
        <v>0.53463203463203468</v>
      </c>
    </row>
    <row r="89" spans="1:15" s="91" customFormat="1" x14ac:dyDescent="0.25">
      <c r="A89" s="93">
        <v>42978</v>
      </c>
      <c r="B89" s="94" t="s">
        <v>2</v>
      </c>
      <c r="C89" s="94">
        <v>767</v>
      </c>
      <c r="D89" s="94">
        <v>11</v>
      </c>
      <c r="E89" s="95">
        <f>D89/C89</f>
        <v>1.4341590612777053E-2</v>
      </c>
      <c r="F89" s="94"/>
      <c r="G89" s="96">
        <f t="shared" si="9"/>
        <v>756</v>
      </c>
      <c r="H89" s="96">
        <f>SUMIFS($D:$D,$A:$A,$A89)</f>
        <v>66</v>
      </c>
      <c r="I89" s="96">
        <f>SUMIFS($G:$G,$A:$A,$A89)</f>
        <v>1078</v>
      </c>
      <c r="J89" s="95">
        <f t="shared" si="10"/>
        <v>0.16666666666666666</v>
      </c>
      <c r="K89" s="95">
        <f t="shared" si="11"/>
        <v>0.70129870129870131</v>
      </c>
      <c r="L89" s="97">
        <f t="shared" si="12"/>
        <v>1</v>
      </c>
      <c r="M89" s="97">
        <f t="shared" si="13"/>
        <v>1</v>
      </c>
      <c r="N89" s="97">
        <f t="shared" si="14"/>
        <v>0.21645021645021639</v>
      </c>
      <c r="O89" s="97">
        <f t="shared" si="15"/>
        <v>0</v>
      </c>
    </row>
    <row r="90" spans="1:15" s="91" customFormat="1" x14ac:dyDescent="0.25">
      <c r="A90" s="93">
        <v>43008</v>
      </c>
      <c r="B90" s="94" t="s">
        <v>10</v>
      </c>
      <c r="C90" s="94">
        <v>58</v>
      </c>
      <c r="D90" s="94">
        <v>29</v>
      </c>
      <c r="E90" s="95">
        <f>D90/C90</f>
        <v>0.5</v>
      </c>
      <c r="F90" s="94"/>
      <c r="G90" s="96">
        <f t="shared" si="9"/>
        <v>29</v>
      </c>
      <c r="H90" s="96">
        <f>SUMIFS($D:$D,$A:$A,$A90)</f>
        <v>67</v>
      </c>
      <c r="I90" s="96">
        <f>SUMIFS($G:$G,$A:$A,$A90)</f>
        <v>1054</v>
      </c>
      <c r="J90" s="95">
        <f t="shared" si="10"/>
        <v>0.43283582089552236</v>
      </c>
      <c r="K90" s="95">
        <f t="shared" si="11"/>
        <v>2.7514231499051234E-2</v>
      </c>
      <c r="L90" s="97">
        <f t="shared" si="12"/>
        <v>0.43283582089552236</v>
      </c>
      <c r="M90" s="97">
        <f t="shared" si="13"/>
        <v>2.7514231499051234E-2</v>
      </c>
      <c r="N90" s="97">
        <f t="shared" si="14"/>
        <v>1.190914497720128E-2</v>
      </c>
      <c r="O90" s="97">
        <f t="shared" si="15"/>
        <v>0.40532158939647112</v>
      </c>
    </row>
    <row r="91" spans="1:15" s="91" customFormat="1" x14ac:dyDescent="0.25">
      <c r="A91" s="93">
        <v>43008</v>
      </c>
      <c r="B91" s="94" t="s">
        <v>8</v>
      </c>
      <c r="C91" s="94">
        <v>127</v>
      </c>
      <c r="D91" s="94">
        <v>22</v>
      </c>
      <c r="E91" s="95">
        <f>D91/C91</f>
        <v>0.17322834645669291</v>
      </c>
      <c r="F91" s="94"/>
      <c r="G91" s="96">
        <f t="shared" si="9"/>
        <v>105</v>
      </c>
      <c r="H91" s="96">
        <f>SUMIFS($D:$D,$A:$A,$A91)</f>
        <v>67</v>
      </c>
      <c r="I91" s="96">
        <f>SUMIFS($G:$G,$A:$A,$A91)</f>
        <v>1054</v>
      </c>
      <c r="J91" s="95">
        <f t="shared" si="10"/>
        <v>0.32835820895522388</v>
      </c>
      <c r="K91" s="95">
        <f t="shared" si="11"/>
        <v>9.962049335863378E-2</v>
      </c>
      <c r="L91" s="97">
        <f t="shared" si="12"/>
        <v>0.76119402985074625</v>
      </c>
      <c r="M91" s="97">
        <f t="shared" si="13"/>
        <v>0.12713472485768501</v>
      </c>
      <c r="N91" s="97">
        <f t="shared" si="14"/>
        <v>5.0780254326092504E-2</v>
      </c>
      <c r="O91" s="97">
        <f t="shared" si="15"/>
        <v>0.63405930499306118</v>
      </c>
    </row>
    <row r="92" spans="1:15" s="91" customFormat="1" x14ac:dyDescent="0.25">
      <c r="A92" s="93">
        <v>43008</v>
      </c>
      <c r="B92" s="94" t="s">
        <v>4</v>
      </c>
      <c r="C92" s="94">
        <v>85</v>
      </c>
      <c r="D92" s="94">
        <v>9</v>
      </c>
      <c r="E92" s="95">
        <f>D92/C92</f>
        <v>0.10588235294117647</v>
      </c>
      <c r="F92" s="94"/>
      <c r="G92" s="96">
        <f t="shared" si="9"/>
        <v>76</v>
      </c>
      <c r="H92" s="96">
        <f>SUMIFS($D:$D,$A:$A,$A92)</f>
        <v>67</v>
      </c>
      <c r="I92" s="96">
        <f>SUMIFS($G:$G,$A:$A,$A92)</f>
        <v>1054</v>
      </c>
      <c r="J92" s="95">
        <f t="shared" si="10"/>
        <v>0.13432835820895522</v>
      </c>
      <c r="K92" s="95">
        <f t="shared" si="11"/>
        <v>7.2106261859582549E-2</v>
      </c>
      <c r="L92" s="97">
        <f t="shared" si="12"/>
        <v>0.89552238805970141</v>
      </c>
      <c r="M92" s="97">
        <f t="shared" si="13"/>
        <v>0.19924098671726756</v>
      </c>
      <c r="N92" s="97">
        <f t="shared" si="14"/>
        <v>4.384151349514287E-2</v>
      </c>
      <c r="O92" s="97">
        <f t="shared" si="15"/>
        <v>0.69628140134243388</v>
      </c>
    </row>
    <row r="93" spans="1:15" s="91" customFormat="1" x14ac:dyDescent="0.25">
      <c r="A93" s="93">
        <v>43008</v>
      </c>
      <c r="B93" s="94" t="s">
        <v>2</v>
      </c>
      <c r="C93" s="94">
        <v>724</v>
      </c>
      <c r="D93" s="94">
        <v>6</v>
      </c>
      <c r="E93" s="95">
        <f>D93/C93</f>
        <v>8.2872928176795577E-3</v>
      </c>
      <c r="F93" s="94"/>
      <c r="G93" s="96">
        <f t="shared" si="9"/>
        <v>718</v>
      </c>
      <c r="H93" s="96">
        <f>SUMIFS($D:$D,$A:$A,$A93)</f>
        <v>67</v>
      </c>
      <c r="I93" s="96">
        <f>SUMIFS($G:$G,$A:$A,$A93)</f>
        <v>1054</v>
      </c>
      <c r="J93" s="95">
        <f t="shared" si="10"/>
        <v>8.9552238805970144E-2</v>
      </c>
      <c r="K93" s="95">
        <f t="shared" si="11"/>
        <v>0.68121442125237197</v>
      </c>
      <c r="L93" s="97">
        <f t="shared" si="12"/>
        <v>0.9850746268656716</v>
      </c>
      <c r="M93" s="97">
        <f t="shared" si="13"/>
        <v>0.8804554079696395</v>
      </c>
      <c r="N93" s="97">
        <f t="shared" si="14"/>
        <v>9.6689229374946922E-2</v>
      </c>
      <c r="O93" s="97">
        <f t="shared" si="15"/>
        <v>0.1046192188960321</v>
      </c>
    </row>
    <row r="94" spans="1:15" s="91" customFormat="1" x14ac:dyDescent="0.25">
      <c r="A94" s="93">
        <v>43008</v>
      </c>
      <c r="B94" s="94" t="s">
        <v>6</v>
      </c>
      <c r="C94" s="94">
        <v>127</v>
      </c>
      <c r="D94" s="94">
        <v>1</v>
      </c>
      <c r="E94" s="95">
        <f>D94/C94</f>
        <v>7.874015748031496E-3</v>
      </c>
      <c r="F94" s="94"/>
      <c r="G94" s="96">
        <f t="shared" si="9"/>
        <v>126</v>
      </c>
      <c r="H94" s="96">
        <f>SUMIFS($D:$D,$A:$A,$A94)</f>
        <v>67</v>
      </c>
      <c r="I94" s="96">
        <f>SUMIFS($G:$G,$A:$A,$A94)</f>
        <v>1054</v>
      </c>
      <c r="J94" s="95">
        <f t="shared" si="10"/>
        <v>1.4925373134328358E-2</v>
      </c>
      <c r="K94" s="95">
        <f t="shared" si="11"/>
        <v>0.11954459203036052</v>
      </c>
      <c r="L94" s="97">
        <f t="shared" si="12"/>
        <v>1</v>
      </c>
      <c r="M94" s="97">
        <f t="shared" si="13"/>
        <v>1</v>
      </c>
      <c r="N94" s="97">
        <f t="shared" si="14"/>
        <v>2.8066498626412608E-2</v>
      </c>
      <c r="O94" s="97">
        <f t="shared" si="15"/>
        <v>0</v>
      </c>
    </row>
    <row r="95" spans="1:15" s="91" customFormat="1" x14ac:dyDescent="0.25">
      <c r="A95" s="93">
        <v>43039</v>
      </c>
      <c r="B95" s="94" t="s">
        <v>10</v>
      </c>
      <c r="C95" s="94">
        <v>98</v>
      </c>
      <c r="D95" s="94">
        <v>38</v>
      </c>
      <c r="E95" s="95">
        <f>D95/C95</f>
        <v>0.38775510204081631</v>
      </c>
      <c r="F95" s="94"/>
      <c r="G95" s="96">
        <f t="shared" si="9"/>
        <v>60</v>
      </c>
      <c r="H95" s="96">
        <f>SUMIFS($D:$D,$A:$A,$A95)</f>
        <v>68</v>
      </c>
      <c r="I95" s="96">
        <f>SUMIFS($G:$G,$A:$A,$A95)</f>
        <v>1097</v>
      </c>
      <c r="J95" s="95">
        <f t="shared" si="10"/>
        <v>0.55882352941176472</v>
      </c>
      <c r="K95" s="95">
        <f t="shared" si="11"/>
        <v>5.4694621695533276E-2</v>
      </c>
      <c r="L95" s="97">
        <f t="shared" si="12"/>
        <v>0.55882352941176472</v>
      </c>
      <c r="M95" s="97">
        <f t="shared" si="13"/>
        <v>5.4694621695533276E-2</v>
      </c>
      <c r="N95" s="97">
        <f t="shared" si="14"/>
        <v>3.0564641535739186E-2</v>
      </c>
      <c r="O95" s="97">
        <f t="shared" si="15"/>
        <v>0.50412890771623142</v>
      </c>
    </row>
    <row r="96" spans="1:15" s="91" customFormat="1" x14ac:dyDescent="0.25">
      <c r="A96" s="93">
        <v>43039</v>
      </c>
      <c r="B96" s="94" t="s">
        <v>4</v>
      </c>
      <c r="C96" s="94">
        <v>117</v>
      </c>
      <c r="D96" s="94">
        <v>16</v>
      </c>
      <c r="E96" s="95">
        <f>D96/C96</f>
        <v>0.13675213675213677</v>
      </c>
      <c r="F96" s="94"/>
      <c r="G96" s="96">
        <f t="shared" si="9"/>
        <v>101</v>
      </c>
      <c r="H96" s="96">
        <f>SUMIFS($D:$D,$A:$A,$A96)</f>
        <v>68</v>
      </c>
      <c r="I96" s="96">
        <f>SUMIFS($G:$G,$A:$A,$A96)</f>
        <v>1097</v>
      </c>
      <c r="J96" s="95">
        <f t="shared" si="10"/>
        <v>0.23529411764705882</v>
      </c>
      <c r="K96" s="95">
        <f t="shared" si="11"/>
        <v>9.2069279854147673E-2</v>
      </c>
      <c r="L96" s="97">
        <f t="shared" si="12"/>
        <v>0.79411764705882359</v>
      </c>
      <c r="M96" s="97">
        <f t="shared" si="13"/>
        <v>0.14676390154968094</v>
      </c>
      <c r="N96" s="97">
        <f t="shared" si="14"/>
        <v>4.7402005469462175E-2</v>
      </c>
      <c r="O96" s="97">
        <f t="shared" si="15"/>
        <v>0.64735374550914271</v>
      </c>
    </row>
    <row r="97" spans="1:15" s="91" customFormat="1" x14ac:dyDescent="0.25">
      <c r="A97" s="93">
        <v>43039</v>
      </c>
      <c r="B97" s="94" t="s">
        <v>8</v>
      </c>
      <c r="C97" s="94">
        <v>77</v>
      </c>
      <c r="D97" s="94">
        <v>4</v>
      </c>
      <c r="E97" s="95">
        <f>D97/C97</f>
        <v>5.1948051948051951E-2</v>
      </c>
      <c r="F97" s="94"/>
      <c r="G97" s="96">
        <f t="shared" si="9"/>
        <v>73</v>
      </c>
      <c r="H97" s="96">
        <f>SUMIFS($D:$D,$A:$A,$A97)</f>
        <v>68</v>
      </c>
      <c r="I97" s="96">
        <f>SUMIFS($G:$G,$A:$A,$A97)</f>
        <v>1097</v>
      </c>
      <c r="J97" s="95">
        <f t="shared" si="10"/>
        <v>5.8823529411764705E-2</v>
      </c>
      <c r="K97" s="95">
        <f t="shared" si="11"/>
        <v>6.6545123062898809E-2</v>
      </c>
      <c r="L97" s="97">
        <f t="shared" si="12"/>
        <v>0.85294117647058831</v>
      </c>
      <c r="M97" s="97">
        <f t="shared" si="13"/>
        <v>0.21330902461257975</v>
      </c>
      <c r="N97" s="97">
        <f t="shared" si="14"/>
        <v>2.118076036248593E-2</v>
      </c>
      <c r="O97" s="97">
        <f t="shared" si="15"/>
        <v>0.63963215185800859</v>
      </c>
    </row>
    <row r="98" spans="1:15" s="91" customFormat="1" x14ac:dyDescent="0.25">
      <c r="A98" s="93">
        <v>43039</v>
      </c>
      <c r="B98" s="94" t="s">
        <v>6</v>
      </c>
      <c r="C98" s="94">
        <v>144</v>
      </c>
      <c r="D98" s="94">
        <v>2</v>
      </c>
      <c r="E98" s="95">
        <f>D98/C98</f>
        <v>1.3888888888888888E-2</v>
      </c>
      <c r="F98" s="94"/>
      <c r="G98" s="96">
        <f t="shared" si="9"/>
        <v>142</v>
      </c>
      <c r="H98" s="96">
        <f>SUMIFS($D:$D,$A:$A,$A98)</f>
        <v>68</v>
      </c>
      <c r="I98" s="96">
        <f>SUMIFS($G:$G,$A:$A,$A98)</f>
        <v>1097</v>
      </c>
      <c r="J98" s="95">
        <f t="shared" si="10"/>
        <v>2.9411764705882353E-2</v>
      </c>
      <c r="K98" s="95">
        <f t="shared" si="11"/>
        <v>0.12944393801276208</v>
      </c>
      <c r="L98" s="97">
        <f t="shared" si="12"/>
        <v>0.88235294117647067</v>
      </c>
      <c r="M98" s="97">
        <f t="shared" si="13"/>
        <v>0.34275296262534183</v>
      </c>
      <c r="N98" s="97">
        <f t="shared" si="14"/>
        <v>1.6354764330527106E-2</v>
      </c>
      <c r="O98" s="97">
        <f t="shared" si="15"/>
        <v>0.53959997855112884</v>
      </c>
    </row>
    <row r="99" spans="1:15" s="91" customFormat="1" x14ac:dyDescent="0.25">
      <c r="A99" s="93">
        <v>43039</v>
      </c>
      <c r="B99" s="94" t="s">
        <v>2</v>
      </c>
      <c r="C99" s="94">
        <v>729</v>
      </c>
      <c r="D99" s="94">
        <v>8</v>
      </c>
      <c r="E99" s="95">
        <f>D99/C99</f>
        <v>1.0973936899862825E-2</v>
      </c>
      <c r="F99" s="94"/>
      <c r="G99" s="96">
        <f t="shared" si="9"/>
        <v>721</v>
      </c>
      <c r="H99" s="96">
        <f>SUMIFS($D:$D,$A:$A,$A99)</f>
        <v>68</v>
      </c>
      <c r="I99" s="96">
        <f>SUMIFS($G:$G,$A:$A,$A99)</f>
        <v>1097</v>
      </c>
      <c r="J99" s="95">
        <f t="shared" si="10"/>
        <v>0.11764705882352941</v>
      </c>
      <c r="K99" s="95">
        <f t="shared" si="11"/>
        <v>0.65724703737465817</v>
      </c>
      <c r="L99" s="97">
        <f t="shared" si="12"/>
        <v>1</v>
      </c>
      <c r="M99" s="97">
        <f t="shared" si="13"/>
        <v>1</v>
      </c>
      <c r="N99" s="97">
        <f t="shared" si="14"/>
        <v>0.15797093677945201</v>
      </c>
      <c r="O99" s="97">
        <f t="shared" si="15"/>
        <v>0</v>
      </c>
    </row>
    <row r="100" spans="1:15" s="91" customFormat="1" x14ac:dyDescent="0.25">
      <c r="A100" s="93">
        <v>43069</v>
      </c>
      <c r="B100" s="94" t="s">
        <v>10</v>
      </c>
      <c r="C100" s="94">
        <v>60</v>
      </c>
      <c r="D100" s="94">
        <v>20</v>
      </c>
      <c r="E100" s="95">
        <f>D100/C100</f>
        <v>0.33333333333333331</v>
      </c>
      <c r="F100" s="94"/>
      <c r="G100" s="96">
        <f t="shared" si="9"/>
        <v>40</v>
      </c>
      <c r="H100" s="96">
        <f>SUMIFS($D:$D,$A:$A,$A100)</f>
        <v>57</v>
      </c>
      <c r="I100" s="96">
        <f>SUMIFS($G:$G,$A:$A,$A100)</f>
        <v>1108</v>
      </c>
      <c r="J100" s="95">
        <f t="shared" si="10"/>
        <v>0.35087719298245612</v>
      </c>
      <c r="K100" s="95">
        <f t="shared" si="11"/>
        <v>3.6101083032490974E-2</v>
      </c>
      <c r="L100" s="97">
        <f t="shared" si="12"/>
        <v>0.35087719298245612</v>
      </c>
      <c r="M100" s="97">
        <f t="shared" si="13"/>
        <v>3.6101083032490974E-2</v>
      </c>
      <c r="N100" s="97">
        <f t="shared" si="14"/>
        <v>1.2667046678067008E-2</v>
      </c>
      <c r="O100" s="97">
        <f t="shared" si="15"/>
        <v>0.31477610994996513</v>
      </c>
    </row>
    <row r="101" spans="1:15" s="91" customFormat="1" x14ac:dyDescent="0.25">
      <c r="A101" s="93">
        <v>43069</v>
      </c>
      <c r="B101" s="94" t="s">
        <v>4</v>
      </c>
      <c r="C101" s="94">
        <v>124</v>
      </c>
      <c r="D101" s="94">
        <v>17</v>
      </c>
      <c r="E101" s="95">
        <f>D101/C101</f>
        <v>0.13709677419354838</v>
      </c>
      <c r="F101" s="94"/>
      <c r="G101" s="96">
        <f t="shared" si="9"/>
        <v>107</v>
      </c>
      <c r="H101" s="96">
        <f>SUMIFS($D:$D,$A:$A,$A101)</f>
        <v>57</v>
      </c>
      <c r="I101" s="96">
        <f>SUMIFS($G:$G,$A:$A,$A101)</f>
        <v>1108</v>
      </c>
      <c r="J101" s="95">
        <f t="shared" si="10"/>
        <v>0.2982456140350877</v>
      </c>
      <c r="K101" s="95">
        <f t="shared" si="11"/>
        <v>9.6570397111913356E-2</v>
      </c>
      <c r="L101" s="97">
        <f t="shared" si="12"/>
        <v>0.64912280701754388</v>
      </c>
      <c r="M101" s="97">
        <f t="shared" si="13"/>
        <v>0.13267148014440433</v>
      </c>
      <c r="N101" s="97">
        <f t="shared" si="14"/>
        <v>5.0335676736968774E-2</v>
      </c>
      <c r="O101" s="97">
        <f t="shared" si="15"/>
        <v>0.51645132687313955</v>
      </c>
    </row>
    <row r="102" spans="1:15" s="91" customFormat="1" x14ac:dyDescent="0.25">
      <c r="A102" s="93">
        <v>43069</v>
      </c>
      <c r="B102" s="94" t="s">
        <v>8</v>
      </c>
      <c r="C102" s="94">
        <v>76</v>
      </c>
      <c r="D102" s="94">
        <v>8</v>
      </c>
      <c r="E102" s="95">
        <f>D102/C102</f>
        <v>0.10526315789473684</v>
      </c>
      <c r="F102" s="94"/>
      <c r="G102" s="96">
        <f t="shared" si="9"/>
        <v>68</v>
      </c>
      <c r="H102" s="96">
        <f>SUMIFS($D:$D,$A:$A,$A102)</f>
        <v>57</v>
      </c>
      <c r="I102" s="96">
        <f>SUMIFS($G:$G,$A:$A,$A102)</f>
        <v>1108</v>
      </c>
      <c r="J102" s="95">
        <f t="shared" si="10"/>
        <v>0.14035087719298245</v>
      </c>
      <c r="K102" s="95">
        <f t="shared" si="11"/>
        <v>6.1371841155234655E-2</v>
      </c>
      <c r="L102" s="97">
        <f t="shared" si="12"/>
        <v>0.78947368421052633</v>
      </c>
      <c r="M102" s="97">
        <f t="shared" si="13"/>
        <v>0.19404332129963897</v>
      </c>
      <c r="N102" s="97">
        <f t="shared" si="14"/>
        <v>4.5854708974602566E-2</v>
      </c>
      <c r="O102" s="97">
        <f t="shared" si="15"/>
        <v>0.59543036291088736</v>
      </c>
    </row>
    <row r="103" spans="1:15" s="91" customFormat="1" x14ac:dyDescent="0.25">
      <c r="A103" s="93">
        <v>43069</v>
      </c>
      <c r="B103" s="94" t="s">
        <v>6</v>
      </c>
      <c r="C103" s="94">
        <v>170</v>
      </c>
      <c r="D103" s="94">
        <v>4</v>
      </c>
      <c r="E103" s="95">
        <f>D103/C103</f>
        <v>2.3529411764705882E-2</v>
      </c>
      <c r="F103" s="94"/>
      <c r="G103" s="96">
        <f t="shared" si="9"/>
        <v>166</v>
      </c>
      <c r="H103" s="96">
        <f>SUMIFS($D:$D,$A:$A,$A103)</f>
        <v>57</v>
      </c>
      <c r="I103" s="96">
        <f>SUMIFS($G:$G,$A:$A,$A103)</f>
        <v>1108</v>
      </c>
      <c r="J103" s="95">
        <f t="shared" si="10"/>
        <v>7.0175438596491224E-2</v>
      </c>
      <c r="K103" s="95">
        <f t="shared" si="11"/>
        <v>0.14981949458483754</v>
      </c>
      <c r="L103" s="97">
        <f t="shared" si="12"/>
        <v>0.85964912280701755</v>
      </c>
      <c r="M103" s="97">
        <f t="shared" si="13"/>
        <v>0.34386281588447654</v>
      </c>
      <c r="N103" s="97">
        <f t="shared" si="14"/>
        <v>3.7747799100639683E-2</v>
      </c>
      <c r="O103" s="97">
        <f t="shared" si="15"/>
        <v>0.51578630692254102</v>
      </c>
    </row>
    <row r="104" spans="1:15" s="91" customFormat="1" x14ac:dyDescent="0.25">
      <c r="A104" s="93">
        <v>43069</v>
      </c>
      <c r="B104" s="94" t="s">
        <v>2</v>
      </c>
      <c r="C104" s="94">
        <v>735</v>
      </c>
      <c r="D104" s="94">
        <v>8</v>
      </c>
      <c r="E104" s="95">
        <f>D104/C104</f>
        <v>1.0884353741496598E-2</v>
      </c>
      <c r="F104" s="94"/>
      <c r="G104" s="96">
        <f t="shared" si="9"/>
        <v>727</v>
      </c>
      <c r="H104" s="96">
        <f>SUMIFS($D:$D,$A:$A,$A104)</f>
        <v>57</v>
      </c>
      <c r="I104" s="96">
        <f>SUMIFS($G:$G,$A:$A,$A104)</f>
        <v>1108</v>
      </c>
      <c r="J104" s="95">
        <f t="shared" si="10"/>
        <v>0.14035087719298245</v>
      </c>
      <c r="K104" s="95">
        <f t="shared" si="11"/>
        <v>0.65613718411552346</v>
      </c>
      <c r="L104" s="97">
        <f t="shared" si="12"/>
        <v>1</v>
      </c>
      <c r="M104" s="97">
        <f t="shared" si="13"/>
        <v>1</v>
      </c>
      <c r="N104" s="97">
        <f t="shared" si="14"/>
        <v>0.18861232503641776</v>
      </c>
      <c r="O104" s="97">
        <f t="shared" si="15"/>
        <v>0</v>
      </c>
    </row>
    <row r="105" spans="1:15" s="91" customFormat="1" x14ac:dyDescent="0.25">
      <c r="A105" s="93">
        <v>43100</v>
      </c>
      <c r="B105" s="94" t="s">
        <v>10</v>
      </c>
      <c r="C105" s="94">
        <v>37</v>
      </c>
      <c r="D105" s="94">
        <v>19</v>
      </c>
      <c r="E105" s="95">
        <f>D105/C105</f>
        <v>0.51351351351351349</v>
      </c>
      <c r="F105" s="94"/>
      <c r="G105" s="96">
        <f t="shared" si="9"/>
        <v>18</v>
      </c>
      <c r="H105" s="96">
        <f>SUMIFS($D:$D,$A:$A,$A105)</f>
        <v>50</v>
      </c>
      <c r="I105" s="96">
        <f>SUMIFS($G:$G,$A:$A,$A105)</f>
        <v>1056</v>
      </c>
      <c r="J105" s="95">
        <f t="shared" si="10"/>
        <v>0.38</v>
      </c>
      <c r="K105" s="95">
        <f t="shared" si="11"/>
        <v>1.7045454545454544E-2</v>
      </c>
      <c r="L105" s="97">
        <f t="shared" si="12"/>
        <v>0.38</v>
      </c>
      <c r="M105" s="97">
        <f t="shared" si="13"/>
        <v>1.7045454545454544E-2</v>
      </c>
      <c r="N105" s="97">
        <f t="shared" si="14"/>
        <v>6.4772727272727265E-3</v>
      </c>
      <c r="O105" s="97">
        <f t="shared" si="15"/>
        <v>0.36295454545454547</v>
      </c>
    </row>
    <row r="106" spans="1:15" s="91" customFormat="1" x14ac:dyDescent="0.25">
      <c r="A106" s="93">
        <v>43100</v>
      </c>
      <c r="B106" s="94" t="s">
        <v>8</v>
      </c>
      <c r="C106" s="94">
        <v>116</v>
      </c>
      <c r="D106" s="94">
        <v>15</v>
      </c>
      <c r="E106" s="95">
        <f>D106/C106</f>
        <v>0.12931034482758622</v>
      </c>
      <c r="F106" s="94"/>
      <c r="G106" s="96">
        <f t="shared" si="9"/>
        <v>101</v>
      </c>
      <c r="H106" s="96">
        <f>SUMIFS($D:$D,$A:$A,$A106)</f>
        <v>50</v>
      </c>
      <c r="I106" s="96">
        <f>SUMIFS($G:$G,$A:$A,$A106)</f>
        <v>1056</v>
      </c>
      <c r="J106" s="95">
        <f t="shared" si="10"/>
        <v>0.3</v>
      </c>
      <c r="K106" s="95">
        <f t="shared" si="11"/>
        <v>9.5643939393939392E-2</v>
      </c>
      <c r="L106" s="97">
        <f t="shared" si="12"/>
        <v>0.67999999999999994</v>
      </c>
      <c r="M106" s="97">
        <f t="shared" si="13"/>
        <v>0.11268939393939394</v>
      </c>
      <c r="N106" s="97">
        <f t="shared" si="14"/>
        <v>3.8920454545454543E-2</v>
      </c>
      <c r="O106" s="97">
        <f t="shared" si="15"/>
        <v>0.56731060606060602</v>
      </c>
    </row>
    <row r="107" spans="1:15" s="91" customFormat="1" x14ac:dyDescent="0.25">
      <c r="A107" s="93">
        <v>43100</v>
      </c>
      <c r="B107" s="94" t="s">
        <v>4</v>
      </c>
      <c r="C107" s="94">
        <v>98</v>
      </c>
      <c r="D107" s="94">
        <v>10</v>
      </c>
      <c r="E107" s="95">
        <f>D107/C107</f>
        <v>0.10204081632653061</v>
      </c>
      <c r="F107" s="94"/>
      <c r="G107" s="96">
        <f t="shared" si="9"/>
        <v>88</v>
      </c>
      <c r="H107" s="96">
        <f>SUMIFS($D:$D,$A:$A,$A107)</f>
        <v>50</v>
      </c>
      <c r="I107" s="96">
        <f>SUMIFS($G:$G,$A:$A,$A107)</f>
        <v>1056</v>
      </c>
      <c r="J107" s="95">
        <f t="shared" si="10"/>
        <v>0.2</v>
      </c>
      <c r="K107" s="95">
        <f t="shared" si="11"/>
        <v>8.3333333333333329E-2</v>
      </c>
      <c r="L107" s="97">
        <f t="shared" si="12"/>
        <v>0.87999999999999989</v>
      </c>
      <c r="M107" s="97">
        <f t="shared" si="13"/>
        <v>0.19602272727272727</v>
      </c>
      <c r="N107" s="97">
        <f t="shared" si="14"/>
        <v>6.1742424242424231E-2</v>
      </c>
      <c r="O107" s="97">
        <f t="shared" si="15"/>
        <v>0.6839772727272726</v>
      </c>
    </row>
    <row r="108" spans="1:15" s="91" customFormat="1" x14ac:dyDescent="0.25">
      <c r="A108" s="93">
        <v>43100</v>
      </c>
      <c r="B108" s="94" t="s">
        <v>6</v>
      </c>
      <c r="C108" s="94">
        <v>177</v>
      </c>
      <c r="D108" s="94">
        <v>3</v>
      </c>
      <c r="E108" s="95">
        <f>D108/C108</f>
        <v>1.6949152542372881E-2</v>
      </c>
      <c r="F108" s="94"/>
      <c r="G108" s="96">
        <f t="shared" si="9"/>
        <v>174</v>
      </c>
      <c r="H108" s="96">
        <f>SUMIFS($D:$D,$A:$A,$A108)</f>
        <v>50</v>
      </c>
      <c r="I108" s="96">
        <f>SUMIFS($G:$G,$A:$A,$A108)</f>
        <v>1056</v>
      </c>
      <c r="J108" s="95">
        <f t="shared" si="10"/>
        <v>0.06</v>
      </c>
      <c r="K108" s="95">
        <f t="shared" si="11"/>
        <v>0.16477272727272727</v>
      </c>
      <c r="L108" s="97">
        <f t="shared" si="12"/>
        <v>0.94</v>
      </c>
      <c r="M108" s="97">
        <f t="shared" si="13"/>
        <v>0.36079545454545453</v>
      </c>
      <c r="N108" s="97">
        <f t="shared" si="14"/>
        <v>3.3409090909090937E-2</v>
      </c>
      <c r="O108" s="97">
        <f t="shared" si="15"/>
        <v>0.57920454545454536</v>
      </c>
    </row>
    <row r="109" spans="1:15" s="91" customFormat="1" x14ac:dyDescent="0.25">
      <c r="A109" s="93">
        <v>43100</v>
      </c>
      <c r="B109" s="94" t="s">
        <v>2</v>
      </c>
      <c r="C109" s="94">
        <v>678</v>
      </c>
      <c r="D109" s="94">
        <v>3</v>
      </c>
      <c r="E109" s="95">
        <f>D109/C109</f>
        <v>4.4247787610619468E-3</v>
      </c>
      <c r="F109" s="94"/>
      <c r="G109" s="96">
        <f t="shared" si="9"/>
        <v>675</v>
      </c>
      <c r="H109" s="96">
        <f>SUMIFS($D:$D,$A:$A,$A109)</f>
        <v>50</v>
      </c>
      <c r="I109" s="96">
        <f>SUMIFS($G:$G,$A:$A,$A109)</f>
        <v>1056</v>
      </c>
      <c r="J109" s="95">
        <f t="shared" si="10"/>
        <v>0.06</v>
      </c>
      <c r="K109" s="95">
        <f t="shared" si="11"/>
        <v>0.63920454545454541</v>
      </c>
      <c r="L109" s="97">
        <f t="shared" si="12"/>
        <v>1</v>
      </c>
      <c r="M109" s="97">
        <f t="shared" si="13"/>
        <v>1</v>
      </c>
      <c r="N109" s="97">
        <f t="shared" si="14"/>
        <v>8.1647727272727344E-2</v>
      </c>
      <c r="O109" s="97">
        <f t="shared" si="15"/>
        <v>0</v>
      </c>
    </row>
    <row r="110" spans="1:15" s="91" customFormat="1" x14ac:dyDescent="0.25">
      <c r="A110" s="93">
        <v>43131</v>
      </c>
      <c r="B110" s="94" t="s">
        <v>10</v>
      </c>
      <c r="C110" s="94">
        <v>70</v>
      </c>
      <c r="D110" s="94">
        <v>23</v>
      </c>
      <c r="E110" s="95">
        <f>D110/C110</f>
        <v>0.32857142857142857</v>
      </c>
      <c r="F110" s="94"/>
      <c r="G110" s="96">
        <f t="shared" si="9"/>
        <v>47</v>
      </c>
      <c r="H110" s="96">
        <f>SUMIFS($D:$D,$A:$A,$A110)</f>
        <v>46</v>
      </c>
      <c r="I110" s="96">
        <f>SUMIFS($G:$G,$A:$A,$A110)</f>
        <v>1106</v>
      </c>
      <c r="J110" s="95">
        <f t="shared" si="10"/>
        <v>0.5</v>
      </c>
      <c r="K110" s="95">
        <f t="shared" si="11"/>
        <v>4.2495479204339964E-2</v>
      </c>
      <c r="L110" s="97">
        <f t="shared" si="12"/>
        <v>0.5</v>
      </c>
      <c r="M110" s="97">
        <f t="shared" si="13"/>
        <v>4.2495479204339964E-2</v>
      </c>
      <c r="N110" s="97">
        <f t="shared" si="14"/>
        <v>2.1247739602169982E-2</v>
      </c>
      <c r="O110" s="97">
        <f t="shared" si="15"/>
        <v>0.45750452079566006</v>
      </c>
    </row>
    <row r="111" spans="1:15" s="91" customFormat="1" x14ac:dyDescent="0.25">
      <c r="A111" s="93">
        <v>43131</v>
      </c>
      <c r="B111" s="94" t="s">
        <v>4</v>
      </c>
      <c r="C111" s="94">
        <v>114</v>
      </c>
      <c r="D111" s="94">
        <v>11</v>
      </c>
      <c r="E111" s="95">
        <f>D111/C111</f>
        <v>9.6491228070175433E-2</v>
      </c>
      <c r="F111" s="94"/>
      <c r="G111" s="96">
        <f t="shared" si="9"/>
        <v>103</v>
      </c>
      <c r="H111" s="96">
        <f>SUMIFS($D:$D,$A:$A,$A111)</f>
        <v>46</v>
      </c>
      <c r="I111" s="96">
        <f>SUMIFS($G:$G,$A:$A,$A111)</f>
        <v>1106</v>
      </c>
      <c r="J111" s="95">
        <f t="shared" si="10"/>
        <v>0.2391304347826087</v>
      </c>
      <c r="K111" s="95">
        <f t="shared" si="11"/>
        <v>9.3128390596745034E-2</v>
      </c>
      <c r="L111" s="97">
        <f t="shared" si="12"/>
        <v>0.73913043478260865</v>
      </c>
      <c r="M111" s="97">
        <f t="shared" si="13"/>
        <v>0.13562386980108498</v>
      </c>
      <c r="N111" s="97">
        <f t="shared" si="14"/>
        <v>4.2593757370862483E-2</v>
      </c>
      <c r="O111" s="97">
        <f t="shared" si="15"/>
        <v>0.60350656498152366</v>
      </c>
    </row>
    <row r="112" spans="1:15" s="91" customFormat="1" x14ac:dyDescent="0.25">
      <c r="A112" s="93">
        <v>43131</v>
      </c>
      <c r="B112" s="94" t="s">
        <v>8</v>
      </c>
      <c r="C112" s="94">
        <v>85</v>
      </c>
      <c r="D112" s="94">
        <v>4</v>
      </c>
      <c r="E112" s="95">
        <f>D112/C112</f>
        <v>4.7058823529411764E-2</v>
      </c>
      <c r="F112" s="94"/>
      <c r="G112" s="96">
        <f t="shared" si="9"/>
        <v>81</v>
      </c>
      <c r="H112" s="96">
        <f>SUMIFS($D:$D,$A:$A,$A112)</f>
        <v>46</v>
      </c>
      <c r="I112" s="96">
        <f>SUMIFS($G:$G,$A:$A,$A112)</f>
        <v>1106</v>
      </c>
      <c r="J112" s="95">
        <f t="shared" si="10"/>
        <v>8.6956521739130432E-2</v>
      </c>
      <c r="K112" s="95">
        <f t="shared" si="11"/>
        <v>7.3236889692585891E-2</v>
      </c>
      <c r="L112" s="97">
        <f t="shared" si="12"/>
        <v>0.82608695652173902</v>
      </c>
      <c r="M112" s="97">
        <f t="shared" si="13"/>
        <v>0.20886075949367089</v>
      </c>
      <c r="N112" s="97">
        <f t="shared" si="14"/>
        <v>2.9955185156065708E-2</v>
      </c>
      <c r="O112" s="97">
        <f t="shared" si="15"/>
        <v>0.61722619702806814</v>
      </c>
    </row>
    <row r="113" spans="1:15" s="91" customFormat="1" x14ac:dyDescent="0.25">
      <c r="A113" s="93">
        <v>43131</v>
      </c>
      <c r="B113" s="94" t="s">
        <v>6</v>
      </c>
      <c r="C113" s="94">
        <v>188</v>
      </c>
      <c r="D113" s="94">
        <v>4</v>
      </c>
      <c r="E113" s="95">
        <f>D113/C113</f>
        <v>2.1276595744680851E-2</v>
      </c>
      <c r="F113" s="94"/>
      <c r="G113" s="96">
        <f t="shared" si="9"/>
        <v>184</v>
      </c>
      <c r="H113" s="96">
        <f>SUMIFS($D:$D,$A:$A,$A113)</f>
        <v>46</v>
      </c>
      <c r="I113" s="96">
        <f>SUMIFS($G:$G,$A:$A,$A113)</f>
        <v>1106</v>
      </c>
      <c r="J113" s="95">
        <f t="shared" si="10"/>
        <v>8.6956521739130432E-2</v>
      </c>
      <c r="K113" s="95">
        <f t="shared" si="11"/>
        <v>0.16636528028933092</v>
      </c>
      <c r="L113" s="97">
        <f t="shared" si="12"/>
        <v>0.9130434782608694</v>
      </c>
      <c r="M113" s="97">
        <f t="shared" si="13"/>
        <v>0.37522603978300184</v>
      </c>
      <c r="N113" s="97">
        <f t="shared" si="14"/>
        <v>5.0790156458841072E-2</v>
      </c>
      <c r="O113" s="97">
        <f t="shared" si="15"/>
        <v>0.53781743847786756</v>
      </c>
    </row>
    <row r="114" spans="1:15" s="91" customFormat="1" x14ac:dyDescent="0.25">
      <c r="A114" s="93">
        <v>43131</v>
      </c>
      <c r="B114" s="94" t="s">
        <v>2</v>
      </c>
      <c r="C114" s="94">
        <v>695</v>
      </c>
      <c r="D114" s="94">
        <v>4</v>
      </c>
      <c r="E114" s="95">
        <f>D114/C114</f>
        <v>5.7553956834532375E-3</v>
      </c>
      <c r="F114" s="94"/>
      <c r="G114" s="96">
        <f t="shared" si="9"/>
        <v>691</v>
      </c>
      <c r="H114" s="96">
        <f>SUMIFS($D:$D,$A:$A,$A114)</f>
        <v>46</v>
      </c>
      <c r="I114" s="96">
        <f>SUMIFS($G:$G,$A:$A,$A114)</f>
        <v>1106</v>
      </c>
      <c r="J114" s="95">
        <f t="shared" si="10"/>
        <v>8.6956521739130432E-2</v>
      </c>
      <c r="K114" s="95">
        <f t="shared" si="11"/>
        <v>0.62477396021699816</v>
      </c>
      <c r="L114" s="97">
        <f t="shared" si="12"/>
        <v>0.99999999999999978</v>
      </c>
      <c r="M114" s="97">
        <f t="shared" si="13"/>
        <v>1</v>
      </c>
      <c r="N114" s="97">
        <f t="shared" si="14"/>
        <v>0.11958487302460878</v>
      </c>
      <c r="O114" s="97">
        <f t="shared" si="15"/>
        <v>2.2204460492503131E-16</v>
      </c>
    </row>
    <row r="115" spans="1:15" s="91" customFormat="1" x14ac:dyDescent="0.25">
      <c r="A115" s="93">
        <v>43159</v>
      </c>
      <c r="B115" s="94" t="s">
        <v>10</v>
      </c>
      <c r="C115" s="94">
        <v>49</v>
      </c>
      <c r="D115" s="94">
        <v>18</v>
      </c>
      <c r="E115" s="95">
        <f>D115/C115</f>
        <v>0.36734693877551022</v>
      </c>
      <c r="F115" s="94"/>
      <c r="G115" s="96">
        <f t="shared" si="9"/>
        <v>31</v>
      </c>
      <c r="H115" s="96">
        <f>SUMIFS($D:$D,$A:$A,$A115)</f>
        <v>47</v>
      </c>
      <c r="I115" s="96">
        <f>SUMIFS($G:$G,$A:$A,$A115)</f>
        <v>1105</v>
      </c>
      <c r="J115" s="95">
        <f t="shared" si="10"/>
        <v>0.38297872340425532</v>
      </c>
      <c r="K115" s="95">
        <f t="shared" si="11"/>
        <v>2.8054298642533938E-2</v>
      </c>
      <c r="L115" s="97">
        <f t="shared" si="12"/>
        <v>0.38297872340425532</v>
      </c>
      <c r="M115" s="97">
        <f t="shared" si="13"/>
        <v>2.8054298642533938E-2</v>
      </c>
      <c r="N115" s="97">
        <f t="shared" si="14"/>
        <v>1.0744199480119379E-2</v>
      </c>
      <c r="O115" s="97">
        <f t="shared" si="15"/>
        <v>0.35492442476172137</v>
      </c>
    </row>
    <row r="116" spans="1:15" s="91" customFormat="1" x14ac:dyDescent="0.25">
      <c r="A116" s="93">
        <v>43159</v>
      </c>
      <c r="B116" s="94" t="s">
        <v>8</v>
      </c>
      <c r="C116" s="94">
        <v>111</v>
      </c>
      <c r="D116" s="94">
        <v>10</v>
      </c>
      <c r="E116" s="95">
        <f>D116/C116</f>
        <v>9.0090090090090086E-2</v>
      </c>
      <c r="F116" s="94"/>
      <c r="G116" s="96">
        <f t="shared" si="9"/>
        <v>101</v>
      </c>
      <c r="H116" s="96">
        <f>SUMIFS($D:$D,$A:$A,$A116)</f>
        <v>47</v>
      </c>
      <c r="I116" s="96">
        <f>SUMIFS($G:$G,$A:$A,$A116)</f>
        <v>1105</v>
      </c>
      <c r="J116" s="95">
        <f t="shared" si="10"/>
        <v>0.21276595744680851</v>
      </c>
      <c r="K116" s="95">
        <f t="shared" si="11"/>
        <v>9.1402714932126691E-2</v>
      </c>
      <c r="L116" s="97">
        <f t="shared" si="12"/>
        <v>0.5957446808510638</v>
      </c>
      <c r="M116" s="97">
        <f t="shared" si="13"/>
        <v>0.11945701357466063</v>
      </c>
      <c r="N116" s="97">
        <f t="shared" si="14"/>
        <v>3.1385385578126493E-2</v>
      </c>
      <c r="O116" s="97">
        <f t="shared" si="15"/>
        <v>0.47628766727640315</v>
      </c>
    </row>
    <row r="117" spans="1:15" s="91" customFormat="1" x14ac:dyDescent="0.25">
      <c r="A117" s="93">
        <v>43159</v>
      </c>
      <c r="B117" s="94" t="s">
        <v>4</v>
      </c>
      <c r="C117" s="94">
        <v>113</v>
      </c>
      <c r="D117" s="94">
        <v>7</v>
      </c>
      <c r="E117" s="95">
        <f>D117/C117</f>
        <v>6.1946902654867256E-2</v>
      </c>
      <c r="F117" s="94"/>
      <c r="G117" s="96">
        <f t="shared" si="9"/>
        <v>106</v>
      </c>
      <c r="H117" s="96">
        <f>SUMIFS($D:$D,$A:$A,$A117)</f>
        <v>47</v>
      </c>
      <c r="I117" s="96">
        <f>SUMIFS($G:$G,$A:$A,$A117)</f>
        <v>1105</v>
      </c>
      <c r="J117" s="95">
        <f t="shared" si="10"/>
        <v>0.14893617021276595</v>
      </c>
      <c r="K117" s="95">
        <f t="shared" si="11"/>
        <v>9.5927601809954757E-2</v>
      </c>
      <c r="L117" s="97">
        <f t="shared" si="12"/>
        <v>0.74468085106382975</v>
      </c>
      <c r="M117" s="97">
        <f t="shared" si="13"/>
        <v>0.2153846153846154</v>
      </c>
      <c r="N117" s="97">
        <f t="shared" si="14"/>
        <v>4.987002984499856E-2</v>
      </c>
      <c r="O117" s="97">
        <f t="shared" si="15"/>
        <v>0.52929623567921436</v>
      </c>
    </row>
    <row r="118" spans="1:15" s="91" customFormat="1" x14ac:dyDescent="0.25">
      <c r="A118" s="93">
        <v>43159</v>
      </c>
      <c r="B118" s="94" t="s">
        <v>6</v>
      </c>
      <c r="C118" s="94">
        <v>192</v>
      </c>
      <c r="D118" s="94">
        <v>4</v>
      </c>
      <c r="E118" s="95">
        <f>D118/C118</f>
        <v>2.0833333333333332E-2</v>
      </c>
      <c r="F118" s="94"/>
      <c r="G118" s="96">
        <f t="shared" si="9"/>
        <v>188</v>
      </c>
      <c r="H118" s="96">
        <f>SUMIFS($D:$D,$A:$A,$A118)</f>
        <v>47</v>
      </c>
      <c r="I118" s="96">
        <f>SUMIFS($G:$G,$A:$A,$A118)</f>
        <v>1105</v>
      </c>
      <c r="J118" s="95">
        <f t="shared" si="10"/>
        <v>8.5106382978723402E-2</v>
      </c>
      <c r="K118" s="95">
        <f t="shared" si="11"/>
        <v>0.17013574660633485</v>
      </c>
      <c r="L118" s="97">
        <f t="shared" si="12"/>
        <v>0.82978723404255317</v>
      </c>
      <c r="M118" s="97">
        <f t="shared" si="13"/>
        <v>0.38552036199095024</v>
      </c>
      <c r="N118" s="97">
        <f t="shared" si="14"/>
        <v>5.1140849138346024E-2</v>
      </c>
      <c r="O118" s="97">
        <f t="shared" si="15"/>
        <v>0.44426687205160292</v>
      </c>
    </row>
    <row r="119" spans="1:15" s="91" customFormat="1" x14ac:dyDescent="0.25">
      <c r="A119" s="93">
        <v>43159</v>
      </c>
      <c r="B119" s="94" t="s">
        <v>2</v>
      </c>
      <c r="C119" s="94">
        <v>687</v>
      </c>
      <c r="D119" s="94">
        <v>8</v>
      </c>
      <c r="E119" s="95">
        <f>D119/C119</f>
        <v>1.1644832605531296E-2</v>
      </c>
      <c r="F119" s="94"/>
      <c r="G119" s="96">
        <f t="shared" si="9"/>
        <v>679</v>
      </c>
      <c r="H119" s="96">
        <f>SUMIFS($D:$D,$A:$A,$A119)</f>
        <v>47</v>
      </c>
      <c r="I119" s="96">
        <f>SUMIFS($G:$G,$A:$A,$A119)</f>
        <v>1105</v>
      </c>
      <c r="J119" s="95">
        <f t="shared" si="10"/>
        <v>0.1702127659574468</v>
      </c>
      <c r="K119" s="95">
        <f t="shared" si="11"/>
        <v>0.61447963800904981</v>
      </c>
      <c r="L119" s="97">
        <f t="shared" si="12"/>
        <v>1</v>
      </c>
      <c r="M119" s="97">
        <f t="shared" si="13"/>
        <v>1</v>
      </c>
      <c r="N119" s="97">
        <f t="shared" si="14"/>
        <v>0.23583325310484263</v>
      </c>
      <c r="O119" s="97">
        <f t="shared" si="15"/>
        <v>0</v>
      </c>
    </row>
    <row r="120" spans="1:15" s="91" customFormat="1" x14ac:dyDescent="0.25">
      <c r="A120" s="93">
        <v>43190</v>
      </c>
      <c r="B120" s="94" t="s">
        <v>10</v>
      </c>
      <c r="C120" s="94">
        <v>35</v>
      </c>
      <c r="D120" s="94">
        <v>14</v>
      </c>
      <c r="E120" s="95">
        <f>D120/C120</f>
        <v>0.4</v>
      </c>
      <c r="F120" s="94"/>
      <c r="G120" s="96">
        <f t="shared" si="9"/>
        <v>21</v>
      </c>
      <c r="H120" s="96">
        <f>SUMIFS($D:$D,$A:$A,$A120)</f>
        <v>48</v>
      </c>
      <c r="I120" s="96">
        <f>SUMIFS($G:$G,$A:$A,$A120)</f>
        <v>1069</v>
      </c>
      <c r="J120" s="95">
        <f t="shared" si="10"/>
        <v>0.29166666666666669</v>
      </c>
      <c r="K120" s="95">
        <f t="shared" si="11"/>
        <v>1.9644527595884004E-2</v>
      </c>
      <c r="L120" s="97">
        <f t="shared" si="12"/>
        <v>0.29166666666666669</v>
      </c>
      <c r="M120" s="97">
        <f t="shared" si="13"/>
        <v>1.9644527595884004E-2</v>
      </c>
      <c r="N120" s="97">
        <f t="shared" si="14"/>
        <v>5.729653882132835E-3</v>
      </c>
      <c r="O120" s="97">
        <f t="shared" si="15"/>
        <v>0.27202213907078265</v>
      </c>
    </row>
    <row r="121" spans="1:15" s="91" customFormat="1" x14ac:dyDescent="0.25">
      <c r="A121" s="93">
        <v>43190</v>
      </c>
      <c r="B121" s="94" t="s">
        <v>8</v>
      </c>
      <c r="C121" s="94">
        <v>146</v>
      </c>
      <c r="D121" s="94">
        <v>16</v>
      </c>
      <c r="E121" s="95">
        <f>D121/C121</f>
        <v>0.1095890410958904</v>
      </c>
      <c r="F121" s="94"/>
      <c r="G121" s="96">
        <f t="shared" si="9"/>
        <v>130</v>
      </c>
      <c r="H121" s="96">
        <f>SUMIFS($D:$D,$A:$A,$A121)</f>
        <v>48</v>
      </c>
      <c r="I121" s="96">
        <f>SUMIFS($G:$G,$A:$A,$A121)</f>
        <v>1069</v>
      </c>
      <c r="J121" s="95">
        <f t="shared" si="10"/>
        <v>0.33333333333333331</v>
      </c>
      <c r="K121" s="95">
        <f t="shared" si="11"/>
        <v>0.12160898035547241</v>
      </c>
      <c r="L121" s="97">
        <f t="shared" si="12"/>
        <v>0.625</v>
      </c>
      <c r="M121" s="97">
        <f t="shared" si="13"/>
        <v>0.14125350795135641</v>
      </c>
      <c r="N121" s="97">
        <f t="shared" si="14"/>
        <v>5.3632678515746803E-2</v>
      </c>
      <c r="O121" s="97">
        <f t="shared" si="15"/>
        <v>0.48374649204864362</v>
      </c>
    </row>
    <row r="122" spans="1:15" s="91" customFormat="1" x14ac:dyDescent="0.25">
      <c r="A122" s="93">
        <v>43190</v>
      </c>
      <c r="B122" s="94" t="s">
        <v>4</v>
      </c>
      <c r="C122" s="94">
        <v>92</v>
      </c>
      <c r="D122" s="94">
        <v>7</v>
      </c>
      <c r="E122" s="95">
        <f>D122/C122</f>
        <v>7.6086956521739135E-2</v>
      </c>
      <c r="F122" s="94"/>
      <c r="G122" s="96">
        <f t="shared" si="9"/>
        <v>85</v>
      </c>
      <c r="H122" s="96">
        <f>SUMIFS($D:$D,$A:$A,$A122)</f>
        <v>48</v>
      </c>
      <c r="I122" s="96">
        <f>SUMIFS($G:$G,$A:$A,$A122)</f>
        <v>1069</v>
      </c>
      <c r="J122" s="95">
        <f t="shared" si="10"/>
        <v>0.14583333333333334</v>
      </c>
      <c r="K122" s="95">
        <f t="shared" si="11"/>
        <v>7.9513564078578111E-2</v>
      </c>
      <c r="L122" s="97">
        <f t="shared" si="12"/>
        <v>0.77083333333333337</v>
      </c>
      <c r="M122" s="97">
        <f t="shared" si="13"/>
        <v>0.22076707202993451</v>
      </c>
      <c r="N122" s="97">
        <f t="shared" si="14"/>
        <v>5.2794667913938269E-2</v>
      </c>
      <c r="O122" s="97">
        <f t="shared" si="15"/>
        <v>0.55006626130339886</v>
      </c>
    </row>
    <row r="123" spans="1:15" s="91" customFormat="1" x14ac:dyDescent="0.25">
      <c r="A123" s="93">
        <v>43190</v>
      </c>
      <c r="B123" s="94" t="s">
        <v>6</v>
      </c>
      <c r="C123" s="94">
        <v>206</v>
      </c>
      <c r="D123" s="94">
        <v>7</v>
      </c>
      <c r="E123" s="95">
        <f>D123/C123</f>
        <v>3.3980582524271843E-2</v>
      </c>
      <c r="F123" s="94"/>
      <c r="G123" s="96">
        <f t="shared" si="9"/>
        <v>199</v>
      </c>
      <c r="H123" s="96">
        <f>SUMIFS($D:$D,$A:$A,$A123)</f>
        <v>48</v>
      </c>
      <c r="I123" s="96">
        <f>SUMIFS($G:$G,$A:$A,$A123)</f>
        <v>1069</v>
      </c>
      <c r="J123" s="95">
        <f t="shared" si="10"/>
        <v>0.14583333333333334</v>
      </c>
      <c r="K123" s="95">
        <f t="shared" si="11"/>
        <v>0.18615528531337699</v>
      </c>
      <c r="L123" s="97">
        <f t="shared" si="12"/>
        <v>0.91666666666666674</v>
      </c>
      <c r="M123" s="97">
        <f t="shared" si="13"/>
        <v>0.4069223573433115</v>
      </c>
      <c r="N123" s="97">
        <f t="shared" si="14"/>
        <v>9.1538041783598395E-2</v>
      </c>
      <c r="O123" s="97">
        <f t="shared" si="15"/>
        <v>0.50974430932335524</v>
      </c>
    </row>
    <row r="124" spans="1:15" s="91" customFormat="1" x14ac:dyDescent="0.25">
      <c r="A124" s="93">
        <v>43190</v>
      </c>
      <c r="B124" s="94" t="s">
        <v>2</v>
      </c>
      <c r="C124" s="94">
        <v>638</v>
      </c>
      <c r="D124" s="94">
        <v>4</v>
      </c>
      <c r="E124" s="95">
        <f>D124/C124</f>
        <v>6.269592476489028E-3</v>
      </c>
      <c r="F124" s="94"/>
      <c r="G124" s="96">
        <f t="shared" si="9"/>
        <v>634</v>
      </c>
      <c r="H124" s="96">
        <f>SUMIFS($D:$D,$A:$A,$A124)</f>
        <v>48</v>
      </c>
      <c r="I124" s="96">
        <f>SUMIFS($G:$G,$A:$A,$A124)</f>
        <v>1069</v>
      </c>
      <c r="J124" s="95">
        <f t="shared" si="10"/>
        <v>8.3333333333333329E-2</v>
      </c>
      <c r="K124" s="95">
        <f t="shared" si="11"/>
        <v>0.5930776426566885</v>
      </c>
      <c r="L124" s="97">
        <f t="shared" si="12"/>
        <v>1</v>
      </c>
      <c r="M124" s="97">
        <f t="shared" si="13"/>
        <v>1</v>
      </c>
      <c r="N124" s="97">
        <f t="shared" si="14"/>
        <v>0.11724352977860936</v>
      </c>
      <c r="O124" s="97">
        <f t="shared" si="15"/>
        <v>0</v>
      </c>
    </row>
    <row r="125" spans="1:15" s="91" customFormat="1" x14ac:dyDescent="0.25">
      <c r="A125" s="93">
        <v>43220</v>
      </c>
      <c r="B125" s="94" t="s">
        <v>10</v>
      </c>
      <c r="C125" s="94">
        <v>68</v>
      </c>
      <c r="D125" s="94">
        <v>28</v>
      </c>
      <c r="E125" s="95">
        <f>D125/C125</f>
        <v>0.41176470588235292</v>
      </c>
      <c r="F125" s="94"/>
      <c r="G125" s="96">
        <f t="shared" si="9"/>
        <v>40</v>
      </c>
      <c r="H125" s="96">
        <f>SUMIFS($D:$D,$A:$A,$A125)</f>
        <v>55</v>
      </c>
      <c r="I125" s="96">
        <f>SUMIFS($G:$G,$A:$A,$A125)</f>
        <v>1111</v>
      </c>
      <c r="J125" s="95">
        <f t="shared" si="10"/>
        <v>0.50909090909090904</v>
      </c>
      <c r="K125" s="95">
        <f t="shared" si="11"/>
        <v>3.6003600360036005E-2</v>
      </c>
      <c r="L125" s="97">
        <f t="shared" si="12"/>
        <v>0.50909090909090904</v>
      </c>
      <c r="M125" s="97">
        <f t="shared" si="13"/>
        <v>3.6003600360036005E-2</v>
      </c>
      <c r="N125" s="97">
        <f t="shared" si="14"/>
        <v>1.8329105637836511E-2</v>
      </c>
      <c r="O125" s="97">
        <f t="shared" si="15"/>
        <v>0.47308730873087301</v>
      </c>
    </row>
    <row r="126" spans="1:15" s="91" customFormat="1" x14ac:dyDescent="0.25">
      <c r="A126" s="93">
        <v>43220</v>
      </c>
      <c r="B126" s="94" t="s">
        <v>4</v>
      </c>
      <c r="C126" s="94">
        <v>114</v>
      </c>
      <c r="D126" s="94">
        <v>11</v>
      </c>
      <c r="E126" s="95">
        <f>D126/C126</f>
        <v>9.6491228070175433E-2</v>
      </c>
      <c r="F126" s="94"/>
      <c r="G126" s="96">
        <f t="shared" si="9"/>
        <v>103</v>
      </c>
      <c r="H126" s="96">
        <f>SUMIFS($D:$D,$A:$A,$A126)</f>
        <v>55</v>
      </c>
      <c r="I126" s="96">
        <f>SUMIFS($G:$G,$A:$A,$A126)</f>
        <v>1111</v>
      </c>
      <c r="J126" s="95">
        <f t="shared" si="10"/>
        <v>0.2</v>
      </c>
      <c r="K126" s="95">
        <f t="shared" si="11"/>
        <v>9.2709270927092705E-2</v>
      </c>
      <c r="L126" s="97">
        <f t="shared" si="12"/>
        <v>0.70909090909090899</v>
      </c>
      <c r="M126" s="97">
        <f t="shared" si="13"/>
        <v>0.12871287128712872</v>
      </c>
      <c r="N126" s="97">
        <f t="shared" si="14"/>
        <v>3.2943294329432944E-2</v>
      </c>
      <c r="O126" s="97">
        <f t="shared" si="15"/>
        <v>0.58037803780378028</v>
      </c>
    </row>
    <row r="127" spans="1:15" s="91" customFormat="1" x14ac:dyDescent="0.25">
      <c r="A127" s="93">
        <v>43220</v>
      </c>
      <c r="B127" s="94" t="s">
        <v>8</v>
      </c>
      <c r="C127" s="94">
        <v>92</v>
      </c>
      <c r="D127" s="94">
        <v>6</v>
      </c>
      <c r="E127" s="95">
        <f>D127/C127</f>
        <v>6.5217391304347824E-2</v>
      </c>
      <c r="F127" s="94"/>
      <c r="G127" s="96">
        <f t="shared" si="9"/>
        <v>86</v>
      </c>
      <c r="H127" s="96">
        <f>SUMIFS($D:$D,$A:$A,$A127)</f>
        <v>55</v>
      </c>
      <c r="I127" s="96">
        <f>SUMIFS($G:$G,$A:$A,$A127)</f>
        <v>1111</v>
      </c>
      <c r="J127" s="95">
        <f t="shared" si="10"/>
        <v>0.10909090909090909</v>
      </c>
      <c r="K127" s="95">
        <f t="shared" si="11"/>
        <v>7.7407740774077402E-2</v>
      </c>
      <c r="L127" s="97">
        <f t="shared" si="12"/>
        <v>0.81818181818181812</v>
      </c>
      <c r="M127" s="97">
        <f t="shared" si="13"/>
        <v>0.20612061206120613</v>
      </c>
      <c r="N127" s="97">
        <f t="shared" si="14"/>
        <v>3.6527289092545635E-2</v>
      </c>
      <c r="O127" s="97">
        <f t="shared" si="15"/>
        <v>0.61206120612061199</v>
      </c>
    </row>
    <row r="128" spans="1:15" s="91" customFormat="1" x14ac:dyDescent="0.25">
      <c r="A128" s="93">
        <v>43220</v>
      </c>
      <c r="B128" s="94" t="s">
        <v>6</v>
      </c>
      <c r="C128" s="94">
        <v>222</v>
      </c>
      <c r="D128" s="94">
        <v>7</v>
      </c>
      <c r="E128" s="95">
        <f>D128/C128</f>
        <v>3.1531531531531529E-2</v>
      </c>
      <c r="F128" s="94"/>
      <c r="G128" s="96">
        <f t="shared" si="9"/>
        <v>215</v>
      </c>
      <c r="H128" s="96">
        <f>SUMIFS($D:$D,$A:$A,$A128)</f>
        <v>55</v>
      </c>
      <c r="I128" s="96">
        <f>SUMIFS($G:$G,$A:$A,$A128)</f>
        <v>1111</v>
      </c>
      <c r="J128" s="95">
        <f t="shared" si="10"/>
        <v>0.12727272727272726</v>
      </c>
      <c r="K128" s="95">
        <f t="shared" si="11"/>
        <v>0.19351935193519351</v>
      </c>
      <c r="L128" s="97">
        <f t="shared" si="12"/>
        <v>0.94545454545454533</v>
      </c>
      <c r="M128" s="97">
        <f t="shared" si="13"/>
        <v>0.39963996399639967</v>
      </c>
      <c r="N128" s="97">
        <f t="shared" si="14"/>
        <v>7.7096800589149792E-2</v>
      </c>
      <c r="O128" s="97">
        <f t="shared" si="15"/>
        <v>0.54581458145814565</v>
      </c>
    </row>
    <row r="129" spans="1:15" s="91" customFormat="1" x14ac:dyDescent="0.25">
      <c r="A129" s="93">
        <v>43220</v>
      </c>
      <c r="B129" s="94" t="s">
        <v>2</v>
      </c>
      <c r="C129" s="94">
        <v>670</v>
      </c>
      <c r="D129" s="94">
        <v>3</v>
      </c>
      <c r="E129" s="95">
        <f>D129/C129</f>
        <v>4.4776119402985077E-3</v>
      </c>
      <c r="F129" s="94"/>
      <c r="G129" s="96">
        <f t="shared" si="9"/>
        <v>667</v>
      </c>
      <c r="H129" s="96">
        <f>SUMIFS($D:$D,$A:$A,$A129)</f>
        <v>55</v>
      </c>
      <c r="I129" s="96">
        <f>SUMIFS($G:$G,$A:$A,$A129)</f>
        <v>1111</v>
      </c>
      <c r="J129" s="95">
        <f t="shared" si="10"/>
        <v>5.4545454545454543E-2</v>
      </c>
      <c r="K129" s="95">
        <f t="shared" si="11"/>
        <v>0.60036003600360033</v>
      </c>
      <c r="L129" s="97">
        <f t="shared" si="12"/>
        <v>0.99999999999999989</v>
      </c>
      <c r="M129" s="97">
        <f t="shared" si="13"/>
        <v>1</v>
      </c>
      <c r="N129" s="97">
        <f t="shared" si="14"/>
        <v>7.6343998036167274E-2</v>
      </c>
      <c r="O129" s="97">
        <f t="shared" si="15"/>
        <v>1.1102230246251565E-16</v>
      </c>
    </row>
    <row r="130" spans="1:15" s="91" customFormat="1" x14ac:dyDescent="0.25">
      <c r="A130" s="93">
        <v>43251</v>
      </c>
      <c r="B130" s="94" t="s">
        <v>10</v>
      </c>
      <c r="C130" s="94">
        <v>59</v>
      </c>
      <c r="D130" s="94">
        <v>25</v>
      </c>
      <c r="E130" s="95">
        <f>D130/C130</f>
        <v>0.42372881355932202</v>
      </c>
      <c r="F130" s="94"/>
      <c r="G130" s="96">
        <f t="shared" ref="G130:G193" si="16">C130-D130</f>
        <v>34</v>
      </c>
      <c r="H130" s="96">
        <f>SUMIFS($D:$D,$A:$A,$A130)</f>
        <v>62</v>
      </c>
      <c r="I130" s="96">
        <f>SUMIFS($G:$G,$A:$A,$A130)</f>
        <v>1116</v>
      </c>
      <c r="J130" s="95">
        <f t="shared" ref="J130:J193" si="17">IFERROR(D130/H130,0)</f>
        <v>0.40322580645161288</v>
      </c>
      <c r="K130" s="95">
        <f t="shared" ref="K130:K193" si="18">IFERROR(G130/I130,0)</f>
        <v>3.046594982078853E-2</v>
      </c>
      <c r="L130" s="97">
        <f t="shared" ref="L130:L193" si="19">IF(A130&lt;&gt;A129,J130,L129+J130)</f>
        <v>0.40322580645161288</v>
      </c>
      <c r="M130" s="97">
        <f t="shared" ref="M130:M193" si="20">IF(A130&lt;&gt;A129,K130,M129+K130)</f>
        <v>3.046594982078853E-2</v>
      </c>
      <c r="N130" s="97">
        <f t="shared" si="14"/>
        <v>1.2284657185801826E-2</v>
      </c>
      <c r="O130" s="97">
        <f t="shared" si="15"/>
        <v>0.37275985663082434</v>
      </c>
    </row>
    <row r="131" spans="1:15" s="91" customFormat="1" x14ac:dyDescent="0.25">
      <c r="A131" s="93">
        <v>43251</v>
      </c>
      <c r="B131" s="94" t="s">
        <v>4</v>
      </c>
      <c r="C131" s="94">
        <v>118</v>
      </c>
      <c r="D131" s="94">
        <v>16</v>
      </c>
      <c r="E131" s="95">
        <f>D131/C131</f>
        <v>0.13559322033898305</v>
      </c>
      <c r="F131" s="94"/>
      <c r="G131" s="96">
        <f t="shared" si="16"/>
        <v>102</v>
      </c>
      <c r="H131" s="96">
        <f>SUMIFS($D:$D,$A:$A,$A131)</f>
        <v>62</v>
      </c>
      <c r="I131" s="96">
        <f>SUMIFS($G:$G,$A:$A,$A131)</f>
        <v>1116</v>
      </c>
      <c r="J131" s="95">
        <f t="shared" si="17"/>
        <v>0.25806451612903225</v>
      </c>
      <c r="K131" s="95">
        <f t="shared" si="18"/>
        <v>9.1397849462365593E-2</v>
      </c>
      <c r="L131" s="97">
        <f t="shared" si="19"/>
        <v>0.66129032258064513</v>
      </c>
      <c r="M131" s="97">
        <f t="shared" si="20"/>
        <v>0.12186379928315412</v>
      </c>
      <c r="N131" s="97">
        <f t="shared" ref="N131:N194" si="21">(M131+(M131-K131))*(L131-(L131-J131))</f>
        <v>3.9310902994565841E-2</v>
      </c>
      <c r="O131" s="97">
        <f t="shared" ref="O131:O194" si="22">ABS(L131-M131)</f>
        <v>0.53942652329749097</v>
      </c>
    </row>
    <row r="132" spans="1:15" s="91" customFormat="1" x14ac:dyDescent="0.25">
      <c r="A132" s="93">
        <v>43251</v>
      </c>
      <c r="B132" s="94" t="s">
        <v>8</v>
      </c>
      <c r="C132" s="94">
        <v>101</v>
      </c>
      <c r="D132" s="94">
        <v>4</v>
      </c>
      <c r="E132" s="95">
        <f>D132/C132</f>
        <v>3.9603960396039604E-2</v>
      </c>
      <c r="F132" s="94"/>
      <c r="G132" s="96">
        <f t="shared" si="16"/>
        <v>97</v>
      </c>
      <c r="H132" s="96">
        <f>SUMIFS($D:$D,$A:$A,$A132)</f>
        <v>62</v>
      </c>
      <c r="I132" s="96">
        <f>SUMIFS($G:$G,$A:$A,$A132)</f>
        <v>1116</v>
      </c>
      <c r="J132" s="95">
        <f t="shared" si="17"/>
        <v>6.4516129032258063E-2</v>
      </c>
      <c r="K132" s="95">
        <f t="shared" si="18"/>
        <v>8.6917562724014338E-2</v>
      </c>
      <c r="L132" s="97">
        <f t="shared" si="19"/>
        <v>0.72580645161290325</v>
      </c>
      <c r="M132" s="97">
        <f t="shared" si="20"/>
        <v>0.20878136200716846</v>
      </c>
      <c r="N132" s="97">
        <f t="shared" si="21"/>
        <v>2.1331945889698212E-2</v>
      </c>
      <c r="O132" s="97">
        <f t="shared" si="22"/>
        <v>0.51702508960573479</v>
      </c>
    </row>
    <row r="133" spans="1:15" s="91" customFormat="1" x14ac:dyDescent="0.25">
      <c r="A133" s="93">
        <v>43251</v>
      </c>
      <c r="B133" s="94" t="s">
        <v>6</v>
      </c>
      <c r="C133" s="94">
        <v>234</v>
      </c>
      <c r="D133" s="94">
        <v>9</v>
      </c>
      <c r="E133" s="95">
        <f>D133/C133</f>
        <v>3.8461538461538464E-2</v>
      </c>
      <c r="F133" s="94"/>
      <c r="G133" s="96">
        <f t="shared" si="16"/>
        <v>225</v>
      </c>
      <c r="H133" s="96">
        <f>SUMIFS($D:$D,$A:$A,$A133)</f>
        <v>62</v>
      </c>
      <c r="I133" s="96">
        <f>SUMIFS($G:$G,$A:$A,$A133)</f>
        <v>1116</v>
      </c>
      <c r="J133" s="95">
        <f t="shared" si="17"/>
        <v>0.14516129032258066</v>
      </c>
      <c r="K133" s="95">
        <f t="shared" si="18"/>
        <v>0.20161290322580644</v>
      </c>
      <c r="L133" s="97">
        <f t="shared" si="19"/>
        <v>0.87096774193548387</v>
      </c>
      <c r="M133" s="97">
        <f t="shared" si="20"/>
        <v>0.4103942652329749</v>
      </c>
      <c r="N133" s="97">
        <f t="shared" si="21"/>
        <v>8.9880332986472425E-2</v>
      </c>
      <c r="O133" s="97">
        <f t="shared" si="22"/>
        <v>0.46057347670250898</v>
      </c>
    </row>
    <row r="134" spans="1:15" s="91" customFormat="1" x14ac:dyDescent="0.25">
      <c r="A134" s="93">
        <v>43251</v>
      </c>
      <c r="B134" s="94" t="s">
        <v>2</v>
      </c>
      <c r="C134" s="94">
        <v>666</v>
      </c>
      <c r="D134" s="94">
        <v>8</v>
      </c>
      <c r="E134" s="95">
        <f>D134/C134</f>
        <v>1.2012012012012012E-2</v>
      </c>
      <c r="F134" s="94"/>
      <c r="G134" s="96">
        <f t="shared" si="16"/>
        <v>658</v>
      </c>
      <c r="H134" s="96">
        <f>SUMIFS($D:$D,$A:$A,$A134)</f>
        <v>62</v>
      </c>
      <c r="I134" s="96">
        <f>SUMIFS($G:$G,$A:$A,$A134)</f>
        <v>1116</v>
      </c>
      <c r="J134" s="95">
        <f t="shared" si="17"/>
        <v>0.12903225806451613</v>
      </c>
      <c r="K134" s="95">
        <f t="shared" si="18"/>
        <v>0.58960573476702505</v>
      </c>
      <c r="L134" s="97">
        <f t="shared" si="19"/>
        <v>1</v>
      </c>
      <c r="M134" s="97">
        <f t="shared" si="20"/>
        <v>1</v>
      </c>
      <c r="N134" s="97">
        <f t="shared" si="21"/>
        <v>0.18198635680425482</v>
      </c>
      <c r="O134" s="97">
        <f t="shared" si="22"/>
        <v>0</v>
      </c>
    </row>
    <row r="135" spans="1:15" s="91" customFormat="1" x14ac:dyDescent="0.25">
      <c r="A135" s="93">
        <v>43281</v>
      </c>
      <c r="B135" s="94" t="s">
        <v>10</v>
      </c>
      <c r="C135" s="94">
        <v>44</v>
      </c>
      <c r="D135" s="94">
        <v>19</v>
      </c>
      <c r="E135" s="95">
        <f>D135/C135</f>
        <v>0.43181818181818182</v>
      </c>
      <c r="F135" s="94"/>
      <c r="G135" s="96">
        <f t="shared" si="16"/>
        <v>25</v>
      </c>
      <c r="H135" s="96">
        <f>SUMIFS($D:$D,$A:$A,$A135)</f>
        <v>58</v>
      </c>
      <c r="I135" s="96">
        <f>SUMIFS($G:$G,$A:$A,$A135)</f>
        <v>1073</v>
      </c>
      <c r="J135" s="95">
        <f t="shared" si="17"/>
        <v>0.32758620689655171</v>
      </c>
      <c r="K135" s="95">
        <f t="shared" si="18"/>
        <v>2.3299161230195712E-2</v>
      </c>
      <c r="L135" s="97">
        <f t="shared" si="19"/>
        <v>0.32758620689655171</v>
      </c>
      <c r="M135" s="97">
        <f t="shared" si="20"/>
        <v>2.3299161230195712E-2</v>
      </c>
      <c r="N135" s="97">
        <f t="shared" si="21"/>
        <v>7.6324838512710092E-3</v>
      </c>
      <c r="O135" s="97">
        <f t="shared" si="22"/>
        <v>0.304287045666356</v>
      </c>
    </row>
    <row r="136" spans="1:15" s="91" customFormat="1" x14ac:dyDescent="0.25">
      <c r="A136" s="93">
        <v>43281</v>
      </c>
      <c r="B136" s="94" t="s">
        <v>8</v>
      </c>
      <c r="C136" s="94">
        <v>149</v>
      </c>
      <c r="D136" s="94">
        <v>17</v>
      </c>
      <c r="E136" s="95">
        <f>D136/C136</f>
        <v>0.11409395973154363</v>
      </c>
      <c r="F136" s="94"/>
      <c r="G136" s="96">
        <f t="shared" si="16"/>
        <v>132</v>
      </c>
      <c r="H136" s="96">
        <f>SUMIFS($D:$D,$A:$A,$A136)</f>
        <v>58</v>
      </c>
      <c r="I136" s="96">
        <f>SUMIFS($G:$G,$A:$A,$A136)</f>
        <v>1073</v>
      </c>
      <c r="J136" s="95">
        <f t="shared" si="17"/>
        <v>0.29310344827586204</v>
      </c>
      <c r="K136" s="95">
        <f t="shared" si="18"/>
        <v>0.12301957129543337</v>
      </c>
      <c r="L136" s="97">
        <f t="shared" si="19"/>
        <v>0.6206896551724137</v>
      </c>
      <c r="M136" s="97">
        <f t="shared" si="20"/>
        <v>0.14631873252562907</v>
      </c>
      <c r="N136" s="97">
        <f t="shared" si="21"/>
        <v>4.9715589549121052E-2</v>
      </c>
      <c r="O136" s="97">
        <f t="shared" si="22"/>
        <v>0.4743709226467846</v>
      </c>
    </row>
    <row r="137" spans="1:15" s="91" customFormat="1" x14ac:dyDescent="0.25">
      <c r="A137" s="93">
        <v>43281</v>
      </c>
      <c r="B137" s="94" t="s">
        <v>4</v>
      </c>
      <c r="C137" s="94">
        <v>92</v>
      </c>
      <c r="D137" s="94">
        <v>9</v>
      </c>
      <c r="E137" s="95">
        <f>D137/C137</f>
        <v>9.7826086956521743E-2</v>
      </c>
      <c r="F137" s="94"/>
      <c r="G137" s="96">
        <f t="shared" si="16"/>
        <v>83</v>
      </c>
      <c r="H137" s="96">
        <f>SUMIFS($D:$D,$A:$A,$A137)</f>
        <v>58</v>
      </c>
      <c r="I137" s="96">
        <f>SUMIFS($G:$G,$A:$A,$A137)</f>
        <v>1073</v>
      </c>
      <c r="J137" s="95">
        <f t="shared" si="17"/>
        <v>0.15517241379310345</v>
      </c>
      <c r="K137" s="95">
        <f t="shared" si="18"/>
        <v>7.7353215284249766E-2</v>
      </c>
      <c r="L137" s="97">
        <f t="shared" si="19"/>
        <v>0.77586206896551713</v>
      </c>
      <c r="M137" s="97">
        <f t="shared" si="20"/>
        <v>0.22367194780987884</v>
      </c>
      <c r="N137" s="97">
        <f t="shared" si="21"/>
        <v>5.7412346948613288E-2</v>
      </c>
      <c r="O137" s="97">
        <f t="shared" si="22"/>
        <v>0.55219012115563826</v>
      </c>
    </row>
    <row r="138" spans="1:15" s="91" customFormat="1" x14ac:dyDescent="0.25">
      <c r="A138" s="93">
        <v>43281</v>
      </c>
      <c r="B138" s="94" t="s">
        <v>6</v>
      </c>
      <c r="C138" s="94">
        <v>222</v>
      </c>
      <c r="D138" s="94">
        <v>8</v>
      </c>
      <c r="E138" s="95">
        <f>D138/C138</f>
        <v>3.6036036036036036E-2</v>
      </c>
      <c r="F138" s="94"/>
      <c r="G138" s="96">
        <f t="shared" si="16"/>
        <v>214</v>
      </c>
      <c r="H138" s="96">
        <f>SUMIFS($D:$D,$A:$A,$A138)</f>
        <v>58</v>
      </c>
      <c r="I138" s="96">
        <f>SUMIFS($G:$G,$A:$A,$A138)</f>
        <v>1073</v>
      </c>
      <c r="J138" s="95">
        <f t="shared" si="17"/>
        <v>0.13793103448275862</v>
      </c>
      <c r="K138" s="95">
        <f t="shared" si="18"/>
        <v>0.19944082013047532</v>
      </c>
      <c r="L138" s="97">
        <f t="shared" si="19"/>
        <v>0.9137931034482758</v>
      </c>
      <c r="M138" s="97">
        <f t="shared" si="20"/>
        <v>0.42311276794035413</v>
      </c>
      <c r="N138" s="97">
        <f t="shared" si="21"/>
        <v>8.921168493106664E-2</v>
      </c>
      <c r="O138" s="97">
        <f t="shared" si="22"/>
        <v>0.49068033550792167</v>
      </c>
    </row>
    <row r="139" spans="1:15" s="91" customFormat="1" x14ac:dyDescent="0.25">
      <c r="A139" s="93">
        <v>43281</v>
      </c>
      <c r="B139" s="94" t="s">
        <v>2</v>
      </c>
      <c r="C139" s="94">
        <v>624</v>
      </c>
      <c r="D139" s="94">
        <v>5</v>
      </c>
      <c r="E139" s="95">
        <f>D139/C139</f>
        <v>8.0128205128205121E-3</v>
      </c>
      <c r="F139" s="94"/>
      <c r="G139" s="96">
        <f t="shared" si="16"/>
        <v>619</v>
      </c>
      <c r="H139" s="96">
        <f>SUMIFS($D:$D,$A:$A,$A139)</f>
        <v>58</v>
      </c>
      <c r="I139" s="96">
        <f>SUMIFS($G:$G,$A:$A,$A139)</f>
        <v>1073</v>
      </c>
      <c r="J139" s="95">
        <f t="shared" si="17"/>
        <v>8.6206896551724144E-2</v>
      </c>
      <c r="K139" s="95">
        <f t="shared" si="18"/>
        <v>0.57688723205964587</v>
      </c>
      <c r="L139" s="97">
        <f t="shared" si="19"/>
        <v>1</v>
      </c>
      <c r="M139" s="97">
        <f t="shared" si="20"/>
        <v>1</v>
      </c>
      <c r="N139" s="97">
        <f t="shared" si="21"/>
        <v>0.122682135167272</v>
      </c>
      <c r="O139" s="97">
        <f t="shared" si="22"/>
        <v>0</v>
      </c>
    </row>
    <row r="140" spans="1:15" s="91" customFormat="1" x14ac:dyDescent="0.25">
      <c r="A140" s="93">
        <v>43312</v>
      </c>
      <c r="B140" s="94" t="s">
        <v>10</v>
      </c>
      <c r="C140" s="94">
        <v>80</v>
      </c>
      <c r="D140" s="94">
        <v>26</v>
      </c>
      <c r="E140" s="95">
        <f>D140/C140</f>
        <v>0.32500000000000001</v>
      </c>
      <c r="F140" s="94"/>
      <c r="G140" s="96">
        <f t="shared" si="16"/>
        <v>54</v>
      </c>
      <c r="H140" s="96">
        <f>SUMIFS($D:$D,$A:$A,$A140)</f>
        <v>65</v>
      </c>
      <c r="I140" s="96">
        <f>SUMIFS($G:$G,$A:$A,$A140)</f>
        <v>1133</v>
      </c>
      <c r="J140" s="95">
        <f t="shared" si="17"/>
        <v>0.4</v>
      </c>
      <c r="K140" s="95">
        <f t="shared" si="18"/>
        <v>4.7661076787290382E-2</v>
      </c>
      <c r="L140" s="97">
        <f t="shared" si="19"/>
        <v>0.4</v>
      </c>
      <c r="M140" s="97">
        <f t="shared" si="20"/>
        <v>4.7661076787290382E-2</v>
      </c>
      <c r="N140" s="97">
        <f t="shared" si="21"/>
        <v>1.9064430714916154E-2</v>
      </c>
      <c r="O140" s="97">
        <f t="shared" si="22"/>
        <v>0.35233892321270965</v>
      </c>
    </row>
    <row r="141" spans="1:15" s="91" customFormat="1" x14ac:dyDescent="0.25">
      <c r="A141" s="93">
        <v>43312</v>
      </c>
      <c r="B141" s="94" t="s">
        <v>4</v>
      </c>
      <c r="C141" s="94">
        <v>121</v>
      </c>
      <c r="D141" s="94">
        <v>16</v>
      </c>
      <c r="E141" s="95">
        <f>D141/C141</f>
        <v>0.13223140495867769</v>
      </c>
      <c r="F141" s="94"/>
      <c r="G141" s="96">
        <f t="shared" si="16"/>
        <v>105</v>
      </c>
      <c r="H141" s="96">
        <f>SUMIFS($D:$D,$A:$A,$A141)</f>
        <v>65</v>
      </c>
      <c r="I141" s="96">
        <f>SUMIFS($G:$G,$A:$A,$A141)</f>
        <v>1133</v>
      </c>
      <c r="J141" s="95">
        <f t="shared" si="17"/>
        <v>0.24615384615384617</v>
      </c>
      <c r="K141" s="95">
        <f t="shared" si="18"/>
        <v>9.2674315975286845E-2</v>
      </c>
      <c r="L141" s="97">
        <f t="shared" si="19"/>
        <v>0.64615384615384619</v>
      </c>
      <c r="M141" s="97">
        <f t="shared" si="20"/>
        <v>0.14033539276257723</v>
      </c>
      <c r="N141" s="97">
        <f t="shared" si="21"/>
        <v>4.6276054043044336E-2</v>
      </c>
      <c r="O141" s="97">
        <f t="shared" si="22"/>
        <v>0.50581845339126896</v>
      </c>
    </row>
    <row r="142" spans="1:15" s="91" customFormat="1" x14ac:dyDescent="0.25">
      <c r="A142" s="93">
        <v>43312</v>
      </c>
      <c r="B142" s="94" t="s">
        <v>8</v>
      </c>
      <c r="C142" s="94">
        <v>83</v>
      </c>
      <c r="D142" s="94">
        <v>7</v>
      </c>
      <c r="E142" s="95">
        <f>D142/C142</f>
        <v>8.4337349397590355E-2</v>
      </c>
      <c r="F142" s="94"/>
      <c r="G142" s="96">
        <f t="shared" si="16"/>
        <v>76</v>
      </c>
      <c r="H142" s="96">
        <f>SUMIFS($D:$D,$A:$A,$A142)</f>
        <v>65</v>
      </c>
      <c r="I142" s="96">
        <f>SUMIFS($G:$G,$A:$A,$A142)</f>
        <v>1133</v>
      </c>
      <c r="J142" s="95">
        <f t="shared" si="17"/>
        <v>0.1076923076923077</v>
      </c>
      <c r="K142" s="95">
        <f t="shared" si="18"/>
        <v>6.7078552515445714E-2</v>
      </c>
      <c r="L142" s="97">
        <f t="shared" si="19"/>
        <v>0.75384615384615383</v>
      </c>
      <c r="M142" s="97">
        <f t="shared" si="20"/>
        <v>0.20741394527802293</v>
      </c>
      <c r="N142" s="97">
        <f t="shared" si="21"/>
        <v>3.7449928712064651E-2</v>
      </c>
      <c r="O142" s="97">
        <f t="shared" si="22"/>
        <v>0.54643220856813091</v>
      </c>
    </row>
    <row r="143" spans="1:15" s="91" customFormat="1" x14ac:dyDescent="0.25">
      <c r="A143" s="93">
        <v>43312</v>
      </c>
      <c r="B143" s="94" t="s">
        <v>6</v>
      </c>
      <c r="C143" s="94">
        <v>256</v>
      </c>
      <c r="D143" s="94">
        <v>10</v>
      </c>
      <c r="E143" s="95">
        <f>D143/C143</f>
        <v>3.90625E-2</v>
      </c>
      <c r="F143" s="94"/>
      <c r="G143" s="96">
        <f t="shared" si="16"/>
        <v>246</v>
      </c>
      <c r="H143" s="96">
        <f>SUMIFS($D:$D,$A:$A,$A143)</f>
        <v>65</v>
      </c>
      <c r="I143" s="96">
        <f>SUMIFS($G:$G,$A:$A,$A143)</f>
        <v>1133</v>
      </c>
      <c r="J143" s="95">
        <f t="shared" si="17"/>
        <v>0.15384615384615385</v>
      </c>
      <c r="K143" s="95">
        <f t="shared" si="18"/>
        <v>0.21712268314210062</v>
      </c>
      <c r="L143" s="97">
        <f t="shared" si="19"/>
        <v>0.90769230769230769</v>
      </c>
      <c r="M143" s="97">
        <f t="shared" si="20"/>
        <v>0.42453662842012352</v>
      </c>
      <c r="N143" s="97">
        <f t="shared" si="21"/>
        <v>9.7223165184330232E-2</v>
      </c>
      <c r="O143" s="97">
        <f t="shared" si="22"/>
        <v>0.48315567927218417</v>
      </c>
    </row>
    <row r="144" spans="1:15" s="91" customFormat="1" x14ac:dyDescent="0.25">
      <c r="A144" s="93">
        <v>43312</v>
      </c>
      <c r="B144" s="94" t="s">
        <v>2</v>
      </c>
      <c r="C144" s="94">
        <v>658</v>
      </c>
      <c r="D144" s="94">
        <v>6</v>
      </c>
      <c r="E144" s="95">
        <f>D144/C144</f>
        <v>9.11854103343465E-3</v>
      </c>
      <c r="F144" s="94"/>
      <c r="G144" s="96">
        <f t="shared" si="16"/>
        <v>652</v>
      </c>
      <c r="H144" s="96">
        <f>SUMIFS($D:$D,$A:$A,$A144)</f>
        <v>65</v>
      </c>
      <c r="I144" s="96">
        <f>SUMIFS($G:$G,$A:$A,$A144)</f>
        <v>1133</v>
      </c>
      <c r="J144" s="95">
        <f t="shared" si="17"/>
        <v>9.2307692307692313E-2</v>
      </c>
      <c r="K144" s="95">
        <f t="shared" si="18"/>
        <v>0.57546337157987648</v>
      </c>
      <c r="L144" s="97">
        <f t="shared" si="19"/>
        <v>1</v>
      </c>
      <c r="M144" s="97">
        <f t="shared" si="20"/>
        <v>1</v>
      </c>
      <c r="N144" s="97">
        <f t="shared" si="21"/>
        <v>0.13149568877724219</v>
      </c>
      <c r="O144" s="97">
        <f t="shared" si="22"/>
        <v>0</v>
      </c>
    </row>
    <row r="145" spans="1:15" s="91" customFormat="1" x14ac:dyDescent="0.25">
      <c r="A145" s="93">
        <v>43343</v>
      </c>
      <c r="B145" s="94" t="s">
        <v>10</v>
      </c>
      <c r="C145" s="94">
        <v>45</v>
      </c>
      <c r="D145" s="94">
        <v>17</v>
      </c>
      <c r="E145" s="95">
        <f>D145/C145</f>
        <v>0.37777777777777777</v>
      </c>
      <c r="F145" s="94"/>
      <c r="G145" s="96">
        <f t="shared" si="16"/>
        <v>28</v>
      </c>
      <c r="H145" s="96">
        <f>SUMIFS($D:$D,$A:$A,$A145)</f>
        <v>72</v>
      </c>
      <c r="I145" s="96">
        <f>SUMIFS($G:$G,$A:$A,$A145)</f>
        <v>1131</v>
      </c>
      <c r="J145" s="95">
        <f t="shared" si="17"/>
        <v>0.2361111111111111</v>
      </c>
      <c r="K145" s="95">
        <f t="shared" si="18"/>
        <v>2.475685234305924E-2</v>
      </c>
      <c r="L145" s="97">
        <f t="shared" si="19"/>
        <v>0.2361111111111111</v>
      </c>
      <c r="M145" s="97">
        <f t="shared" si="20"/>
        <v>2.475685234305924E-2</v>
      </c>
      <c r="N145" s="97">
        <f t="shared" si="21"/>
        <v>5.8453679143334316E-3</v>
      </c>
      <c r="O145" s="97">
        <f t="shared" si="22"/>
        <v>0.21135425876805186</v>
      </c>
    </row>
    <row r="146" spans="1:15" s="91" customFormat="1" x14ac:dyDescent="0.25">
      <c r="A146" s="93">
        <v>43343</v>
      </c>
      <c r="B146" s="94" t="s">
        <v>4</v>
      </c>
      <c r="C146" s="94">
        <v>133</v>
      </c>
      <c r="D146" s="94">
        <v>25</v>
      </c>
      <c r="E146" s="95">
        <f>D146/C146</f>
        <v>0.18796992481203006</v>
      </c>
      <c r="F146" s="94"/>
      <c r="G146" s="96">
        <f t="shared" si="16"/>
        <v>108</v>
      </c>
      <c r="H146" s="96">
        <f>SUMIFS($D:$D,$A:$A,$A146)</f>
        <v>72</v>
      </c>
      <c r="I146" s="96">
        <f>SUMIFS($G:$G,$A:$A,$A146)</f>
        <v>1131</v>
      </c>
      <c r="J146" s="95">
        <f t="shared" si="17"/>
        <v>0.34722222222222221</v>
      </c>
      <c r="K146" s="95">
        <f t="shared" si="18"/>
        <v>9.5490716180371346E-2</v>
      </c>
      <c r="L146" s="97">
        <f t="shared" si="19"/>
        <v>0.58333333333333326</v>
      </c>
      <c r="M146" s="97">
        <f t="shared" si="20"/>
        <v>0.12024756852343059</v>
      </c>
      <c r="N146" s="97">
        <f t="shared" si="21"/>
        <v>5.0348757245308975E-2</v>
      </c>
      <c r="O146" s="97">
        <f t="shared" si="22"/>
        <v>0.46308576480990266</v>
      </c>
    </row>
    <row r="147" spans="1:15" s="91" customFormat="1" x14ac:dyDescent="0.25">
      <c r="A147" s="93">
        <v>43343</v>
      </c>
      <c r="B147" s="94" t="s">
        <v>8</v>
      </c>
      <c r="C147" s="94">
        <v>95</v>
      </c>
      <c r="D147" s="94">
        <v>12</v>
      </c>
      <c r="E147" s="95">
        <f>D147/C147</f>
        <v>0.12631578947368421</v>
      </c>
      <c r="F147" s="94"/>
      <c r="G147" s="96">
        <f t="shared" si="16"/>
        <v>83</v>
      </c>
      <c r="H147" s="96">
        <f>SUMIFS($D:$D,$A:$A,$A147)</f>
        <v>72</v>
      </c>
      <c r="I147" s="96">
        <f>SUMIFS($G:$G,$A:$A,$A147)</f>
        <v>1131</v>
      </c>
      <c r="J147" s="95">
        <f t="shared" si="17"/>
        <v>0.16666666666666666</v>
      </c>
      <c r="K147" s="95">
        <f t="shared" si="18"/>
        <v>7.3386383731211313E-2</v>
      </c>
      <c r="L147" s="97">
        <f t="shared" si="19"/>
        <v>0.74999999999999989</v>
      </c>
      <c r="M147" s="97">
        <f t="shared" si="20"/>
        <v>0.19363395225464192</v>
      </c>
      <c r="N147" s="97">
        <f t="shared" si="21"/>
        <v>5.2313586796345408E-2</v>
      </c>
      <c r="O147" s="97">
        <f t="shared" si="22"/>
        <v>0.55636604774535803</v>
      </c>
    </row>
    <row r="148" spans="1:15" s="91" customFormat="1" x14ac:dyDescent="0.25">
      <c r="A148" s="93">
        <v>43343</v>
      </c>
      <c r="B148" s="94" t="s">
        <v>6</v>
      </c>
      <c r="C148" s="94">
        <v>264</v>
      </c>
      <c r="D148" s="94">
        <v>10</v>
      </c>
      <c r="E148" s="95">
        <f>D148/C148</f>
        <v>3.787878787878788E-2</v>
      </c>
      <c r="F148" s="94"/>
      <c r="G148" s="96">
        <f t="shared" si="16"/>
        <v>254</v>
      </c>
      <c r="H148" s="96">
        <f>SUMIFS($D:$D,$A:$A,$A148)</f>
        <v>72</v>
      </c>
      <c r="I148" s="96">
        <f>SUMIFS($G:$G,$A:$A,$A148)</f>
        <v>1131</v>
      </c>
      <c r="J148" s="95">
        <f t="shared" si="17"/>
        <v>0.1388888888888889</v>
      </c>
      <c r="K148" s="95">
        <f t="shared" si="18"/>
        <v>0.22458001768346597</v>
      </c>
      <c r="L148" s="97">
        <f t="shared" si="19"/>
        <v>0.88888888888888884</v>
      </c>
      <c r="M148" s="97">
        <f t="shared" si="20"/>
        <v>0.41821396993810789</v>
      </c>
      <c r="N148" s="97">
        <f t="shared" si="21"/>
        <v>8.497887808232632E-2</v>
      </c>
      <c r="O148" s="97">
        <f t="shared" si="22"/>
        <v>0.47067491895078095</v>
      </c>
    </row>
    <row r="149" spans="1:15" s="91" customFormat="1" x14ac:dyDescent="0.25">
      <c r="A149" s="93">
        <v>43343</v>
      </c>
      <c r="B149" s="94" t="s">
        <v>2</v>
      </c>
      <c r="C149" s="94">
        <v>666</v>
      </c>
      <c r="D149" s="94">
        <v>8</v>
      </c>
      <c r="E149" s="95">
        <f>D149/C149</f>
        <v>1.2012012012012012E-2</v>
      </c>
      <c r="F149" s="94"/>
      <c r="G149" s="96">
        <f t="shared" si="16"/>
        <v>658</v>
      </c>
      <c r="H149" s="96">
        <f>SUMIFS($D:$D,$A:$A,$A149)</f>
        <v>72</v>
      </c>
      <c r="I149" s="96">
        <f>SUMIFS($G:$G,$A:$A,$A149)</f>
        <v>1131</v>
      </c>
      <c r="J149" s="95">
        <f t="shared" si="17"/>
        <v>0.1111111111111111</v>
      </c>
      <c r="K149" s="95">
        <f t="shared" si="18"/>
        <v>0.58178603006189211</v>
      </c>
      <c r="L149" s="97">
        <f t="shared" si="19"/>
        <v>1</v>
      </c>
      <c r="M149" s="97">
        <f t="shared" si="20"/>
        <v>1</v>
      </c>
      <c r="N149" s="97">
        <f t="shared" si="21"/>
        <v>0.15757932999312316</v>
      </c>
      <c r="O149" s="97">
        <f t="shared" si="22"/>
        <v>0</v>
      </c>
    </row>
    <row r="150" spans="1:15" s="91" customFormat="1" x14ac:dyDescent="0.25">
      <c r="A150" s="93">
        <v>43373</v>
      </c>
      <c r="B150" s="94" t="s">
        <v>10</v>
      </c>
      <c r="C150" s="94">
        <v>34</v>
      </c>
      <c r="D150" s="94">
        <v>14</v>
      </c>
      <c r="E150" s="95">
        <f>D150/C150</f>
        <v>0.41176470588235292</v>
      </c>
      <c r="F150" s="94"/>
      <c r="G150" s="96">
        <f t="shared" si="16"/>
        <v>20</v>
      </c>
      <c r="H150" s="96">
        <f>SUMIFS($D:$D,$A:$A,$A150)</f>
        <v>75</v>
      </c>
      <c r="I150" s="96">
        <f>SUMIFS($G:$G,$A:$A,$A150)</f>
        <v>1092</v>
      </c>
      <c r="J150" s="95">
        <f t="shared" si="17"/>
        <v>0.18666666666666668</v>
      </c>
      <c r="K150" s="95">
        <f t="shared" si="18"/>
        <v>1.8315018315018316E-2</v>
      </c>
      <c r="L150" s="97">
        <f t="shared" si="19"/>
        <v>0.18666666666666668</v>
      </c>
      <c r="M150" s="97">
        <f t="shared" si="20"/>
        <v>1.8315018315018316E-2</v>
      </c>
      <c r="N150" s="97">
        <f t="shared" si="21"/>
        <v>3.4188034188034192E-3</v>
      </c>
      <c r="O150" s="97">
        <f t="shared" si="22"/>
        <v>0.16835164835164837</v>
      </c>
    </row>
    <row r="151" spans="1:15" s="91" customFormat="1" x14ac:dyDescent="0.25">
      <c r="A151" s="93">
        <v>43373</v>
      </c>
      <c r="B151" s="94" t="s">
        <v>4</v>
      </c>
      <c r="C151" s="94">
        <v>97</v>
      </c>
      <c r="D151" s="94">
        <v>20</v>
      </c>
      <c r="E151" s="95">
        <f>D151/C151</f>
        <v>0.20618556701030927</v>
      </c>
      <c r="F151" s="94"/>
      <c r="G151" s="96">
        <f t="shared" si="16"/>
        <v>77</v>
      </c>
      <c r="H151" s="96">
        <f>SUMIFS($D:$D,$A:$A,$A151)</f>
        <v>75</v>
      </c>
      <c r="I151" s="96">
        <f>SUMIFS($G:$G,$A:$A,$A151)</f>
        <v>1092</v>
      </c>
      <c r="J151" s="95">
        <f t="shared" si="17"/>
        <v>0.26666666666666666</v>
      </c>
      <c r="K151" s="95">
        <f t="shared" si="18"/>
        <v>7.0512820512820512E-2</v>
      </c>
      <c r="L151" s="97">
        <f t="shared" si="19"/>
        <v>0.45333333333333337</v>
      </c>
      <c r="M151" s="97">
        <f t="shared" si="20"/>
        <v>8.8827838827838831E-2</v>
      </c>
      <c r="N151" s="97">
        <f t="shared" si="21"/>
        <v>2.8571428571428574E-2</v>
      </c>
      <c r="O151" s="97">
        <f t="shared" si="22"/>
        <v>0.36450549450549452</v>
      </c>
    </row>
    <row r="152" spans="1:15" s="91" customFormat="1" x14ac:dyDescent="0.25">
      <c r="A152" s="93">
        <v>43373</v>
      </c>
      <c r="B152" s="94" t="s">
        <v>8</v>
      </c>
      <c r="C152" s="94">
        <v>137</v>
      </c>
      <c r="D152" s="94">
        <v>15</v>
      </c>
      <c r="E152" s="95">
        <f>D152/C152</f>
        <v>0.10948905109489052</v>
      </c>
      <c r="F152" s="94"/>
      <c r="G152" s="96">
        <f t="shared" si="16"/>
        <v>122</v>
      </c>
      <c r="H152" s="96">
        <f>SUMIFS($D:$D,$A:$A,$A152)</f>
        <v>75</v>
      </c>
      <c r="I152" s="96">
        <f>SUMIFS($G:$G,$A:$A,$A152)</f>
        <v>1092</v>
      </c>
      <c r="J152" s="95">
        <f t="shared" si="17"/>
        <v>0.2</v>
      </c>
      <c r="K152" s="95">
        <f t="shared" si="18"/>
        <v>0.11172161172161173</v>
      </c>
      <c r="L152" s="97">
        <f t="shared" si="19"/>
        <v>0.65333333333333332</v>
      </c>
      <c r="M152" s="97">
        <f t="shared" si="20"/>
        <v>0.20054945054945056</v>
      </c>
      <c r="N152" s="97">
        <f t="shared" si="21"/>
        <v>5.7875457875457885E-2</v>
      </c>
      <c r="O152" s="97">
        <f t="shared" si="22"/>
        <v>0.45278388278388276</v>
      </c>
    </row>
    <row r="153" spans="1:15" s="91" customFormat="1" x14ac:dyDescent="0.25">
      <c r="A153" s="93">
        <v>43373</v>
      </c>
      <c r="B153" s="94" t="s">
        <v>6</v>
      </c>
      <c r="C153" s="94">
        <v>270</v>
      </c>
      <c r="D153" s="94">
        <v>12</v>
      </c>
      <c r="E153" s="95">
        <f>D153/C153</f>
        <v>4.4444444444444446E-2</v>
      </c>
      <c r="F153" s="94"/>
      <c r="G153" s="96">
        <f t="shared" si="16"/>
        <v>258</v>
      </c>
      <c r="H153" s="96">
        <f>SUMIFS($D:$D,$A:$A,$A153)</f>
        <v>75</v>
      </c>
      <c r="I153" s="96">
        <f>SUMIFS($G:$G,$A:$A,$A153)</f>
        <v>1092</v>
      </c>
      <c r="J153" s="95">
        <f t="shared" si="17"/>
        <v>0.16</v>
      </c>
      <c r="K153" s="95">
        <f t="shared" si="18"/>
        <v>0.23626373626373626</v>
      </c>
      <c r="L153" s="97">
        <f t="shared" si="19"/>
        <v>0.81333333333333335</v>
      </c>
      <c r="M153" s="97">
        <f t="shared" si="20"/>
        <v>0.43681318681318682</v>
      </c>
      <c r="N153" s="97">
        <f t="shared" si="21"/>
        <v>0.10197802197802198</v>
      </c>
      <c r="O153" s="97">
        <f t="shared" si="22"/>
        <v>0.37652014652014654</v>
      </c>
    </row>
    <row r="154" spans="1:15" s="91" customFormat="1" x14ac:dyDescent="0.25">
      <c r="A154" s="93">
        <v>43373</v>
      </c>
      <c r="B154" s="94" t="s">
        <v>2</v>
      </c>
      <c r="C154" s="94">
        <v>629</v>
      </c>
      <c r="D154" s="94">
        <v>14</v>
      </c>
      <c r="E154" s="95">
        <f>D154/C154</f>
        <v>2.2257551669316374E-2</v>
      </c>
      <c r="F154" s="94"/>
      <c r="G154" s="96">
        <f t="shared" si="16"/>
        <v>615</v>
      </c>
      <c r="H154" s="96">
        <f>SUMIFS($D:$D,$A:$A,$A154)</f>
        <v>75</v>
      </c>
      <c r="I154" s="96">
        <f>SUMIFS($G:$G,$A:$A,$A154)</f>
        <v>1092</v>
      </c>
      <c r="J154" s="95">
        <f t="shared" si="17"/>
        <v>0.18666666666666668</v>
      </c>
      <c r="K154" s="95">
        <f t="shared" si="18"/>
        <v>0.56318681318681318</v>
      </c>
      <c r="L154" s="97">
        <f t="shared" si="19"/>
        <v>1</v>
      </c>
      <c r="M154" s="97">
        <f t="shared" si="20"/>
        <v>1</v>
      </c>
      <c r="N154" s="97">
        <f t="shared" si="21"/>
        <v>0.26820512820512815</v>
      </c>
      <c r="O154" s="97">
        <f t="shared" si="22"/>
        <v>0</v>
      </c>
    </row>
    <row r="155" spans="1:15" s="91" customFormat="1" x14ac:dyDescent="0.25">
      <c r="A155" s="93">
        <v>43404</v>
      </c>
      <c r="B155" s="94" t="s">
        <v>10</v>
      </c>
      <c r="C155" s="94">
        <v>59</v>
      </c>
      <c r="D155" s="94">
        <v>22</v>
      </c>
      <c r="E155" s="95">
        <f>D155/C155</f>
        <v>0.3728813559322034</v>
      </c>
      <c r="F155" s="94"/>
      <c r="G155" s="96">
        <f t="shared" si="16"/>
        <v>37</v>
      </c>
      <c r="H155" s="96">
        <f>SUMIFS($D:$D,$A:$A,$A155)</f>
        <v>80</v>
      </c>
      <c r="I155" s="96">
        <f>SUMIFS($G:$G,$A:$A,$A155)</f>
        <v>1143</v>
      </c>
      <c r="J155" s="95">
        <f t="shared" si="17"/>
        <v>0.27500000000000002</v>
      </c>
      <c r="K155" s="95">
        <f t="shared" si="18"/>
        <v>3.2370953630796152E-2</v>
      </c>
      <c r="L155" s="97">
        <f t="shared" si="19"/>
        <v>0.27500000000000002</v>
      </c>
      <c r="M155" s="97">
        <f t="shared" si="20"/>
        <v>3.2370953630796152E-2</v>
      </c>
      <c r="N155" s="97">
        <f t="shared" si="21"/>
        <v>8.9020122484689424E-3</v>
      </c>
      <c r="O155" s="97">
        <f t="shared" si="22"/>
        <v>0.24262904636920388</v>
      </c>
    </row>
    <row r="156" spans="1:15" s="91" customFormat="1" x14ac:dyDescent="0.25">
      <c r="A156" s="93">
        <v>43404</v>
      </c>
      <c r="B156" s="94" t="s">
        <v>4</v>
      </c>
      <c r="C156" s="94">
        <v>129</v>
      </c>
      <c r="D156" s="94">
        <v>24</v>
      </c>
      <c r="E156" s="95">
        <f>D156/C156</f>
        <v>0.18604651162790697</v>
      </c>
      <c r="F156" s="94"/>
      <c r="G156" s="96">
        <f t="shared" si="16"/>
        <v>105</v>
      </c>
      <c r="H156" s="96">
        <f>SUMIFS($D:$D,$A:$A,$A156)</f>
        <v>80</v>
      </c>
      <c r="I156" s="96">
        <f>SUMIFS($G:$G,$A:$A,$A156)</f>
        <v>1143</v>
      </c>
      <c r="J156" s="95">
        <f t="shared" si="17"/>
        <v>0.3</v>
      </c>
      <c r="K156" s="95">
        <f t="shared" si="18"/>
        <v>9.1863517060367453E-2</v>
      </c>
      <c r="L156" s="97">
        <f t="shared" si="19"/>
        <v>0.57499999999999996</v>
      </c>
      <c r="M156" s="97">
        <f t="shared" si="20"/>
        <v>0.12423447069116361</v>
      </c>
      <c r="N156" s="97">
        <f t="shared" si="21"/>
        <v>4.6981627296587933E-2</v>
      </c>
      <c r="O156" s="97">
        <f t="shared" si="22"/>
        <v>0.45076552930883634</v>
      </c>
    </row>
    <row r="157" spans="1:15" s="91" customFormat="1" x14ac:dyDescent="0.25">
      <c r="A157" s="93">
        <v>43404</v>
      </c>
      <c r="B157" s="94" t="s">
        <v>8</v>
      </c>
      <c r="C157" s="94">
        <v>87</v>
      </c>
      <c r="D157" s="94">
        <v>12</v>
      </c>
      <c r="E157" s="95">
        <f>D157/C157</f>
        <v>0.13793103448275862</v>
      </c>
      <c r="F157" s="94"/>
      <c r="G157" s="96">
        <f t="shared" si="16"/>
        <v>75</v>
      </c>
      <c r="H157" s="96">
        <f>SUMIFS($D:$D,$A:$A,$A157)</f>
        <v>80</v>
      </c>
      <c r="I157" s="96">
        <f>SUMIFS($G:$G,$A:$A,$A157)</f>
        <v>1143</v>
      </c>
      <c r="J157" s="95">
        <f t="shared" si="17"/>
        <v>0.15</v>
      </c>
      <c r="K157" s="95">
        <f t="shared" si="18"/>
        <v>6.5616797900262466E-2</v>
      </c>
      <c r="L157" s="97">
        <f t="shared" si="19"/>
        <v>0.72499999999999998</v>
      </c>
      <c r="M157" s="97">
        <f t="shared" si="20"/>
        <v>0.18985126859142609</v>
      </c>
      <c r="N157" s="97">
        <f t="shared" si="21"/>
        <v>4.7112860892388461E-2</v>
      </c>
      <c r="O157" s="97">
        <f t="shared" si="22"/>
        <v>0.53514873140857389</v>
      </c>
    </row>
    <row r="158" spans="1:15" s="91" customFormat="1" x14ac:dyDescent="0.25">
      <c r="A158" s="93">
        <v>43404</v>
      </c>
      <c r="B158" s="94" t="s">
        <v>6</v>
      </c>
      <c r="C158" s="94">
        <v>290</v>
      </c>
      <c r="D158" s="94">
        <v>7</v>
      </c>
      <c r="E158" s="95">
        <f>D158/C158</f>
        <v>2.4137931034482758E-2</v>
      </c>
      <c r="F158" s="94"/>
      <c r="G158" s="96">
        <f t="shared" si="16"/>
        <v>283</v>
      </c>
      <c r="H158" s="96">
        <f>SUMIFS($D:$D,$A:$A,$A158)</f>
        <v>80</v>
      </c>
      <c r="I158" s="96">
        <f>SUMIFS($G:$G,$A:$A,$A158)</f>
        <v>1143</v>
      </c>
      <c r="J158" s="95">
        <f t="shared" si="17"/>
        <v>8.7499999999999994E-2</v>
      </c>
      <c r="K158" s="95">
        <f t="shared" si="18"/>
        <v>0.24759405074365703</v>
      </c>
      <c r="L158" s="97">
        <f t="shared" si="19"/>
        <v>0.8125</v>
      </c>
      <c r="M158" s="97">
        <f t="shared" si="20"/>
        <v>0.43744531933508313</v>
      </c>
      <c r="N158" s="97">
        <f t="shared" si="21"/>
        <v>5.4888451443569568E-2</v>
      </c>
      <c r="O158" s="97">
        <f t="shared" si="22"/>
        <v>0.37505468066491687</v>
      </c>
    </row>
    <row r="159" spans="1:15" s="91" customFormat="1" x14ac:dyDescent="0.25">
      <c r="A159" s="93">
        <v>43404</v>
      </c>
      <c r="B159" s="94" t="s">
        <v>2</v>
      </c>
      <c r="C159" s="94">
        <v>658</v>
      </c>
      <c r="D159" s="94">
        <v>15</v>
      </c>
      <c r="E159" s="95">
        <f>D159/C159</f>
        <v>2.2796352583586626E-2</v>
      </c>
      <c r="F159" s="94"/>
      <c r="G159" s="96">
        <f t="shared" si="16"/>
        <v>643</v>
      </c>
      <c r="H159" s="96">
        <f>SUMIFS($D:$D,$A:$A,$A159)</f>
        <v>80</v>
      </c>
      <c r="I159" s="96">
        <f>SUMIFS($G:$G,$A:$A,$A159)</f>
        <v>1143</v>
      </c>
      <c r="J159" s="95">
        <f t="shared" si="17"/>
        <v>0.1875</v>
      </c>
      <c r="K159" s="95">
        <f t="shared" si="18"/>
        <v>0.56255468066491687</v>
      </c>
      <c r="L159" s="97">
        <f t="shared" si="19"/>
        <v>1</v>
      </c>
      <c r="M159" s="97">
        <f t="shared" si="20"/>
        <v>1</v>
      </c>
      <c r="N159" s="97">
        <f t="shared" si="21"/>
        <v>0.26952099737532809</v>
      </c>
      <c r="O159" s="97">
        <f t="shared" si="22"/>
        <v>0</v>
      </c>
    </row>
    <row r="160" spans="1:15" s="91" customFormat="1" x14ac:dyDescent="0.25">
      <c r="A160" s="93">
        <v>43434</v>
      </c>
      <c r="B160" s="94" t="s">
        <v>10</v>
      </c>
      <c r="C160" s="94">
        <v>63</v>
      </c>
      <c r="D160" s="94">
        <v>27</v>
      </c>
      <c r="E160" s="95">
        <f>D160/C160</f>
        <v>0.42857142857142855</v>
      </c>
      <c r="F160" s="94"/>
      <c r="G160" s="96">
        <f t="shared" si="16"/>
        <v>36</v>
      </c>
      <c r="H160" s="96">
        <f>SUMIFS($D:$D,$A:$A,$A160)</f>
        <v>84</v>
      </c>
      <c r="I160" s="96">
        <f>SUMIFS($G:$G,$A:$A,$A160)</f>
        <v>1154</v>
      </c>
      <c r="J160" s="95">
        <f t="shared" si="17"/>
        <v>0.32142857142857145</v>
      </c>
      <c r="K160" s="95">
        <f t="shared" si="18"/>
        <v>3.1195840554592721E-2</v>
      </c>
      <c r="L160" s="97">
        <f t="shared" si="19"/>
        <v>0.32142857142857145</v>
      </c>
      <c r="M160" s="97">
        <f t="shared" si="20"/>
        <v>3.1195840554592721E-2</v>
      </c>
      <c r="N160" s="97">
        <f t="shared" si="21"/>
        <v>1.0027234463976232E-2</v>
      </c>
      <c r="O160" s="97">
        <f t="shared" si="22"/>
        <v>0.29023273087397872</v>
      </c>
    </row>
    <row r="161" spans="1:15" s="91" customFormat="1" x14ac:dyDescent="0.25">
      <c r="A161" s="93">
        <v>43434</v>
      </c>
      <c r="B161" s="94" t="s">
        <v>4</v>
      </c>
      <c r="C161" s="94">
        <v>130</v>
      </c>
      <c r="D161" s="94">
        <v>24</v>
      </c>
      <c r="E161" s="95">
        <f>D161/C161</f>
        <v>0.18461538461538463</v>
      </c>
      <c r="F161" s="94"/>
      <c r="G161" s="96">
        <f t="shared" si="16"/>
        <v>106</v>
      </c>
      <c r="H161" s="96">
        <f>SUMIFS($D:$D,$A:$A,$A161)</f>
        <v>84</v>
      </c>
      <c r="I161" s="96">
        <f>SUMIFS($G:$G,$A:$A,$A161)</f>
        <v>1154</v>
      </c>
      <c r="J161" s="95">
        <f t="shared" si="17"/>
        <v>0.2857142857142857</v>
      </c>
      <c r="K161" s="95">
        <f t="shared" si="18"/>
        <v>9.1854419410745236E-2</v>
      </c>
      <c r="L161" s="97">
        <f t="shared" si="19"/>
        <v>0.60714285714285721</v>
      </c>
      <c r="M161" s="97">
        <f t="shared" si="20"/>
        <v>0.12305025996533796</v>
      </c>
      <c r="N161" s="97">
        <f t="shared" si="21"/>
        <v>4.4070314434265907E-2</v>
      </c>
      <c r="O161" s="97">
        <f t="shared" si="22"/>
        <v>0.48409259717751923</v>
      </c>
    </row>
    <row r="162" spans="1:15" s="91" customFormat="1" x14ac:dyDescent="0.25">
      <c r="A162" s="93">
        <v>43434</v>
      </c>
      <c r="B162" s="94" t="s">
        <v>8</v>
      </c>
      <c r="C162" s="94">
        <v>78</v>
      </c>
      <c r="D162" s="94">
        <v>11</v>
      </c>
      <c r="E162" s="95">
        <f>D162/C162</f>
        <v>0.14102564102564102</v>
      </c>
      <c r="F162" s="94"/>
      <c r="G162" s="96">
        <f t="shared" si="16"/>
        <v>67</v>
      </c>
      <c r="H162" s="96">
        <f>SUMIFS($D:$D,$A:$A,$A162)</f>
        <v>84</v>
      </c>
      <c r="I162" s="96">
        <f>SUMIFS($G:$G,$A:$A,$A162)</f>
        <v>1154</v>
      </c>
      <c r="J162" s="95">
        <f t="shared" si="17"/>
        <v>0.13095238095238096</v>
      </c>
      <c r="K162" s="95">
        <f t="shared" si="18"/>
        <v>5.8058925476603122E-2</v>
      </c>
      <c r="L162" s="97">
        <f t="shared" si="19"/>
        <v>0.73809523809523814</v>
      </c>
      <c r="M162" s="97">
        <f t="shared" si="20"/>
        <v>0.18110918544194107</v>
      </c>
      <c r="N162" s="97">
        <f t="shared" si="21"/>
        <v>3.9830403565238912E-2</v>
      </c>
      <c r="O162" s="97">
        <f t="shared" si="22"/>
        <v>0.55698605265329704</v>
      </c>
    </row>
    <row r="163" spans="1:15" s="91" customFormat="1" x14ac:dyDescent="0.25">
      <c r="A163" s="93">
        <v>43434</v>
      </c>
      <c r="B163" s="94" t="s">
        <v>6</v>
      </c>
      <c r="C163" s="94">
        <v>305</v>
      </c>
      <c r="D163" s="94">
        <v>9</v>
      </c>
      <c r="E163" s="95">
        <f>D163/C163</f>
        <v>2.9508196721311476E-2</v>
      </c>
      <c r="F163" s="94"/>
      <c r="G163" s="96">
        <f t="shared" si="16"/>
        <v>296</v>
      </c>
      <c r="H163" s="96">
        <f>SUMIFS($D:$D,$A:$A,$A163)</f>
        <v>84</v>
      </c>
      <c r="I163" s="96">
        <f>SUMIFS($G:$G,$A:$A,$A163)</f>
        <v>1154</v>
      </c>
      <c r="J163" s="95">
        <f t="shared" si="17"/>
        <v>0.10714285714285714</v>
      </c>
      <c r="K163" s="95">
        <f t="shared" si="18"/>
        <v>0.25649913344887348</v>
      </c>
      <c r="L163" s="97">
        <f t="shared" si="19"/>
        <v>0.84523809523809523</v>
      </c>
      <c r="M163" s="97">
        <f t="shared" si="20"/>
        <v>0.43760831889081453</v>
      </c>
      <c r="N163" s="97">
        <f t="shared" si="21"/>
        <v>6.6291161178509486E-2</v>
      </c>
      <c r="O163" s="97">
        <f t="shared" si="22"/>
        <v>0.4076297763472807</v>
      </c>
    </row>
    <row r="164" spans="1:15" s="91" customFormat="1" x14ac:dyDescent="0.25">
      <c r="A164" s="93">
        <v>43434</v>
      </c>
      <c r="B164" s="94" t="s">
        <v>2</v>
      </c>
      <c r="C164" s="94">
        <v>662</v>
      </c>
      <c r="D164" s="94">
        <v>13</v>
      </c>
      <c r="E164" s="95">
        <f>D164/C164</f>
        <v>1.9637462235649546E-2</v>
      </c>
      <c r="F164" s="94"/>
      <c r="G164" s="96">
        <f t="shared" si="16"/>
        <v>649</v>
      </c>
      <c r="H164" s="96">
        <f>SUMIFS($D:$D,$A:$A,$A164)</f>
        <v>84</v>
      </c>
      <c r="I164" s="96">
        <f>SUMIFS($G:$G,$A:$A,$A164)</f>
        <v>1154</v>
      </c>
      <c r="J164" s="95">
        <f t="shared" si="17"/>
        <v>0.15476190476190477</v>
      </c>
      <c r="K164" s="95">
        <f t="shared" si="18"/>
        <v>0.56239168110918547</v>
      </c>
      <c r="L164" s="97">
        <f t="shared" si="19"/>
        <v>1</v>
      </c>
      <c r="M164" s="97">
        <f t="shared" si="20"/>
        <v>1</v>
      </c>
      <c r="N164" s="97">
        <f t="shared" si="21"/>
        <v>0.22248700173310226</v>
      </c>
      <c r="O164" s="97">
        <f t="shared" si="22"/>
        <v>0</v>
      </c>
    </row>
    <row r="165" spans="1:15" s="91" customFormat="1" x14ac:dyDescent="0.25">
      <c r="A165" s="93">
        <v>43465</v>
      </c>
      <c r="B165" s="94" t="s">
        <v>10</v>
      </c>
      <c r="C165" s="94">
        <v>53</v>
      </c>
      <c r="D165" s="94">
        <v>24</v>
      </c>
      <c r="E165" s="95">
        <f>D165/C165</f>
        <v>0.45283018867924529</v>
      </c>
      <c r="F165" s="94"/>
      <c r="G165" s="96">
        <f t="shared" si="16"/>
        <v>29</v>
      </c>
      <c r="H165" s="96">
        <f>SUMIFS($D:$D,$A:$A,$A165)</f>
        <v>90</v>
      </c>
      <c r="I165" s="96">
        <f>SUMIFS($G:$G,$A:$A,$A165)</f>
        <v>1116</v>
      </c>
      <c r="J165" s="95">
        <f t="shared" si="17"/>
        <v>0.26666666666666666</v>
      </c>
      <c r="K165" s="95">
        <f t="shared" si="18"/>
        <v>2.5985663082437275E-2</v>
      </c>
      <c r="L165" s="97">
        <f t="shared" si="19"/>
        <v>0.26666666666666666</v>
      </c>
      <c r="M165" s="97">
        <f t="shared" si="20"/>
        <v>2.5985663082437275E-2</v>
      </c>
      <c r="N165" s="97">
        <f t="shared" si="21"/>
        <v>6.9295101553166066E-3</v>
      </c>
      <c r="O165" s="97">
        <f t="shared" si="22"/>
        <v>0.24068100358422939</v>
      </c>
    </row>
    <row r="166" spans="1:15" s="91" customFormat="1" x14ac:dyDescent="0.25">
      <c r="A166" s="93">
        <v>43465</v>
      </c>
      <c r="B166" s="94" t="s">
        <v>4</v>
      </c>
      <c r="C166" s="94">
        <v>103</v>
      </c>
      <c r="D166" s="94">
        <v>21</v>
      </c>
      <c r="E166" s="95">
        <f>D166/C166</f>
        <v>0.20388349514563106</v>
      </c>
      <c r="F166" s="94"/>
      <c r="G166" s="96">
        <f t="shared" si="16"/>
        <v>82</v>
      </c>
      <c r="H166" s="96">
        <f>SUMIFS($D:$D,$A:$A,$A166)</f>
        <v>90</v>
      </c>
      <c r="I166" s="96">
        <f>SUMIFS($G:$G,$A:$A,$A166)</f>
        <v>1116</v>
      </c>
      <c r="J166" s="95">
        <f t="shared" si="17"/>
        <v>0.23333333333333334</v>
      </c>
      <c r="K166" s="95">
        <f t="shared" si="18"/>
        <v>7.3476702508960573E-2</v>
      </c>
      <c r="L166" s="97">
        <f t="shared" si="19"/>
        <v>0.5</v>
      </c>
      <c r="M166" s="97">
        <f t="shared" si="20"/>
        <v>9.9462365591397844E-2</v>
      </c>
      <c r="N166" s="97">
        <f t="shared" si="21"/>
        <v>2.9271206690561529E-2</v>
      </c>
      <c r="O166" s="97">
        <f t="shared" si="22"/>
        <v>0.40053763440860213</v>
      </c>
    </row>
    <row r="167" spans="1:15" s="91" customFormat="1" x14ac:dyDescent="0.25">
      <c r="A167" s="93">
        <v>43465</v>
      </c>
      <c r="B167" s="94" t="s">
        <v>8</v>
      </c>
      <c r="C167" s="94">
        <v>124</v>
      </c>
      <c r="D167" s="94">
        <v>22</v>
      </c>
      <c r="E167" s="95">
        <f>D167/C167</f>
        <v>0.17741935483870969</v>
      </c>
      <c r="F167" s="94"/>
      <c r="G167" s="96">
        <f t="shared" si="16"/>
        <v>102</v>
      </c>
      <c r="H167" s="96">
        <f>SUMIFS($D:$D,$A:$A,$A167)</f>
        <v>90</v>
      </c>
      <c r="I167" s="96">
        <f>SUMIFS($G:$G,$A:$A,$A167)</f>
        <v>1116</v>
      </c>
      <c r="J167" s="95">
        <f t="shared" si="17"/>
        <v>0.24444444444444444</v>
      </c>
      <c r="K167" s="95">
        <f t="shared" si="18"/>
        <v>9.1397849462365593E-2</v>
      </c>
      <c r="L167" s="97">
        <f t="shared" si="19"/>
        <v>0.74444444444444446</v>
      </c>
      <c r="M167" s="97">
        <f t="shared" si="20"/>
        <v>0.19086021505376344</v>
      </c>
      <c r="N167" s="97">
        <f t="shared" si="21"/>
        <v>7.0967741935483872E-2</v>
      </c>
      <c r="O167" s="97">
        <f t="shared" si="22"/>
        <v>0.55358422939068097</v>
      </c>
    </row>
    <row r="168" spans="1:15" s="91" customFormat="1" x14ac:dyDescent="0.25">
      <c r="A168" s="93">
        <v>43465</v>
      </c>
      <c r="B168" s="94" t="s">
        <v>6</v>
      </c>
      <c r="C168" s="94">
        <v>301</v>
      </c>
      <c r="D168" s="94">
        <v>8</v>
      </c>
      <c r="E168" s="95">
        <f>D168/C168</f>
        <v>2.6578073089700997E-2</v>
      </c>
      <c r="F168" s="94"/>
      <c r="G168" s="96">
        <f t="shared" si="16"/>
        <v>293</v>
      </c>
      <c r="H168" s="96">
        <f>SUMIFS($D:$D,$A:$A,$A168)</f>
        <v>90</v>
      </c>
      <c r="I168" s="96">
        <f>SUMIFS($G:$G,$A:$A,$A168)</f>
        <v>1116</v>
      </c>
      <c r="J168" s="95">
        <f t="shared" si="17"/>
        <v>8.8888888888888892E-2</v>
      </c>
      <c r="K168" s="95">
        <f t="shared" si="18"/>
        <v>0.26254480286738352</v>
      </c>
      <c r="L168" s="97">
        <f t="shared" si="19"/>
        <v>0.83333333333333337</v>
      </c>
      <c r="M168" s="97">
        <f t="shared" si="20"/>
        <v>0.45340501792114696</v>
      </c>
      <c r="N168" s="97">
        <f t="shared" si="21"/>
        <v>5.7268020708880929E-2</v>
      </c>
      <c r="O168" s="97">
        <f t="shared" si="22"/>
        <v>0.37992831541218641</v>
      </c>
    </row>
    <row r="169" spans="1:15" s="91" customFormat="1" x14ac:dyDescent="0.25">
      <c r="A169" s="93">
        <v>43465</v>
      </c>
      <c r="B169" s="94" t="s">
        <v>2</v>
      </c>
      <c r="C169" s="94">
        <v>625</v>
      </c>
      <c r="D169" s="94">
        <v>15</v>
      </c>
      <c r="E169" s="95">
        <f>D169/C169</f>
        <v>2.4E-2</v>
      </c>
      <c r="F169" s="94"/>
      <c r="G169" s="96">
        <f t="shared" si="16"/>
        <v>610</v>
      </c>
      <c r="H169" s="96">
        <f>SUMIFS($D:$D,$A:$A,$A169)</f>
        <v>90</v>
      </c>
      <c r="I169" s="96">
        <f>SUMIFS($G:$G,$A:$A,$A169)</f>
        <v>1116</v>
      </c>
      <c r="J169" s="95">
        <f t="shared" si="17"/>
        <v>0.16666666666666666</v>
      </c>
      <c r="K169" s="95">
        <f t="shared" si="18"/>
        <v>0.54659498207885304</v>
      </c>
      <c r="L169" s="97">
        <f t="shared" si="19"/>
        <v>1</v>
      </c>
      <c r="M169" s="97">
        <f t="shared" si="20"/>
        <v>1</v>
      </c>
      <c r="N169" s="97">
        <f t="shared" si="21"/>
        <v>0.24223416965352443</v>
      </c>
      <c r="O169" s="97">
        <f t="shared" si="22"/>
        <v>0</v>
      </c>
    </row>
    <row r="170" spans="1:15" s="91" customFormat="1" x14ac:dyDescent="0.25">
      <c r="A170" s="93">
        <v>43496</v>
      </c>
      <c r="B170" s="94" t="s">
        <v>10</v>
      </c>
      <c r="C170" s="94">
        <v>85</v>
      </c>
      <c r="D170" s="94">
        <v>39</v>
      </c>
      <c r="E170" s="95">
        <f>D170/C170</f>
        <v>0.45882352941176469</v>
      </c>
      <c r="F170" s="94"/>
      <c r="G170" s="96">
        <f t="shared" si="16"/>
        <v>46</v>
      </c>
      <c r="H170" s="96">
        <f>SUMIFS($D:$D,$A:$A,$A170)</f>
        <v>98</v>
      </c>
      <c r="I170" s="96">
        <f>SUMIFS($G:$G,$A:$A,$A170)</f>
        <v>1109</v>
      </c>
      <c r="J170" s="95">
        <f t="shared" si="17"/>
        <v>0.39795918367346939</v>
      </c>
      <c r="K170" s="95">
        <f t="shared" si="18"/>
        <v>4.1478809738503153E-2</v>
      </c>
      <c r="L170" s="97">
        <f t="shared" si="19"/>
        <v>0.39795918367346939</v>
      </c>
      <c r="M170" s="97">
        <f t="shared" si="20"/>
        <v>4.1478809738503153E-2</v>
      </c>
      <c r="N170" s="97">
        <f t="shared" si="21"/>
        <v>1.6506873263281867E-2</v>
      </c>
      <c r="O170" s="97">
        <f t="shared" si="22"/>
        <v>0.35648037393496623</v>
      </c>
    </row>
    <row r="171" spans="1:15" s="91" customFormat="1" x14ac:dyDescent="0.25">
      <c r="A171" s="93">
        <v>43496</v>
      </c>
      <c r="B171" s="94" t="s">
        <v>8</v>
      </c>
      <c r="C171" s="94">
        <v>84</v>
      </c>
      <c r="D171" s="94">
        <v>17</v>
      </c>
      <c r="E171" s="95">
        <f>D171/C171</f>
        <v>0.20238095238095238</v>
      </c>
      <c r="F171" s="94"/>
      <c r="G171" s="96">
        <f t="shared" si="16"/>
        <v>67</v>
      </c>
      <c r="H171" s="96">
        <f>SUMIFS($D:$D,$A:$A,$A171)</f>
        <v>98</v>
      </c>
      <c r="I171" s="96">
        <f>SUMIFS($G:$G,$A:$A,$A171)</f>
        <v>1109</v>
      </c>
      <c r="J171" s="95">
        <f t="shared" si="17"/>
        <v>0.17346938775510204</v>
      </c>
      <c r="K171" s="95">
        <f t="shared" si="18"/>
        <v>6.0414788097385035E-2</v>
      </c>
      <c r="L171" s="97">
        <f t="shared" si="19"/>
        <v>0.5714285714285714</v>
      </c>
      <c r="M171" s="97">
        <f t="shared" si="20"/>
        <v>0.10189359783588819</v>
      </c>
      <c r="N171" s="97">
        <f t="shared" si="21"/>
        <v>2.4870723762904619E-2</v>
      </c>
      <c r="O171" s="97">
        <f t="shared" si="22"/>
        <v>0.4695349735926832</v>
      </c>
    </row>
    <row r="172" spans="1:15" s="91" customFormat="1" x14ac:dyDescent="0.25">
      <c r="A172" s="93">
        <v>43496</v>
      </c>
      <c r="B172" s="94" t="s">
        <v>4</v>
      </c>
      <c r="C172" s="94">
        <v>122</v>
      </c>
      <c r="D172" s="94">
        <v>24</v>
      </c>
      <c r="E172" s="95">
        <f>D172/C172</f>
        <v>0.19672131147540983</v>
      </c>
      <c r="F172" s="94"/>
      <c r="G172" s="96">
        <f t="shared" si="16"/>
        <v>98</v>
      </c>
      <c r="H172" s="96">
        <f>SUMIFS($D:$D,$A:$A,$A172)</f>
        <v>98</v>
      </c>
      <c r="I172" s="96">
        <f>SUMIFS($G:$G,$A:$A,$A172)</f>
        <v>1109</v>
      </c>
      <c r="J172" s="95">
        <f t="shared" si="17"/>
        <v>0.24489795918367346</v>
      </c>
      <c r="K172" s="95">
        <f t="shared" si="18"/>
        <v>8.8367899008115425E-2</v>
      </c>
      <c r="L172" s="97">
        <f t="shared" si="19"/>
        <v>0.81632653061224492</v>
      </c>
      <c r="M172" s="97">
        <f t="shared" si="20"/>
        <v>0.19026149684400362</v>
      </c>
      <c r="N172" s="97">
        <f t="shared" si="21"/>
        <v>7.1548186452218415E-2</v>
      </c>
      <c r="O172" s="97">
        <f t="shared" si="22"/>
        <v>0.6260650337682413</v>
      </c>
    </row>
    <row r="173" spans="1:15" s="91" customFormat="1" x14ac:dyDescent="0.25">
      <c r="A173" s="93">
        <v>43496</v>
      </c>
      <c r="B173" s="94" t="s">
        <v>6</v>
      </c>
      <c r="C173" s="94">
        <v>298</v>
      </c>
      <c r="D173" s="94">
        <v>8</v>
      </c>
      <c r="E173" s="95">
        <f>D173/C173</f>
        <v>2.6845637583892617E-2</v>
      </c>
      <c r="F173" s="94"/>
      <c r="G173" s="96">
        <f t="shared" si="16"/>
        <v>290</v>
      </c>
      <c r="H173" s="96">
        <f>SUMIFS($D:$D,$A:$A,$A173)</f>
        <v>98</v>
      </c>
      <c r="I173" s="96">
        <f>SUMIFS($G:$G,$A:$A,$A173)</f>
        <v>1109</v>
      </c>
      <c r="J173" s="95">
        <f t="shared" si="17"/>
        <v>8.1632653061224483E-2</v>
      </c>
      <c r="K173" s="95">
        <f t="shared" si="18"/>
        <v>0.26149684400360684</v>
      </c>
      <c r="L173" s="97">
        <f t="shared" si="19"/>
        <v>0.89795918367346939</v>
      </c>
      <c r="M173" s="97">
        <f t="shared" si="20"/>
        <v>0.45175834084761046</v>
      </c>
      <c r="N173" s="97">
        <f t="shared" si="21"/>
        <v>5.2409782668703178E-2</v>
      </c>
      <c r="O173" s="97">
        <f t="shared" si="22"/>
        <v>0.44620084282585892</v>
      </c>
    </row>
    <row r="174" spans="1:15" s="91" customFormat="1" x14ac:dyDescent="0.25">
      <c r="A174" s="93">
        <v>43496</v>
      </c>
      <c r="B174" s="94" t="s">
        <v>2</v>
      </c>
      <c r="C174" s="94">
        <v>618</v>
      </c>
      <c r="D174" s="94">
        <v>10</v>
      </c>
      <c r="E174" s="95">
        <f>D174/C174</f>
        <v>1.6181229773462782E-2</v>
      </c>
      <c r="F174" s="94"/>
      <c r="G174" s="96">
        <f t="shared" si="16"/>
        <v>608</v>
      </c>
      <c r="H174" s="96">
        <f>SUMIFS($D:$D,$A:$A,$A174)</f>
        <v>98</v>
      </c>
      <c r="I174" s="96">
        <f>SUMIFS($G:$G,$A:$A,$A174)</f>
        <v>1109</v>
      </c>
      <c r="J174" s="95">
        <f t="shared" si="17"/>
        <v>0.10204081632653061</v>
      </c>
      <c r="K174" s="95">
        <f t="shared" si="18"/>
        <v>0.54824165915238954</v>
      </c>
      <c r="L174" s="97">
        <f t="shared" si="19"/>
        <v>1</v>
      </c>
      <c r="M174" s="97">
        <f t="shared" si="20"/>
        <v>1</v>
      </c>
      <c r="N174" s="97">
        <f t="shared" si="21"/>
        <v>0.14813860620893984</v>
      </c>
      <c r="O174" s="97">
        <f t="shared" si="22"/>
        <v>0</v>
      </c>
    </row>
    <row r="175" spans="1:15" s="91" customFormat="1" x14ac:dyDescent="0.25">
      <c r="A175" s="93">
        <v>43524</v>
      </c>
      <c r="B175" s="94" t="s">
        <v>10</v>
      </c>
      <c r="C175" s="94">
        <v>64</v>
      </c>
      <c r="D175" s="94">
        <v>33</v>
      </c>
      <c r="E175" s="95">
        <f>D175/C175</f>
        <v>0.515625</v>
      </c>
      <c r="F175" s="94"/>
      <c r="G175" s="96">
        <f t="shared" si="16"/>
        <v>31</v>
      </c>
      <c r="H175" s="96">
        <f>SUMIFS($D:$D,$A:$A,$A175)</f>
        <v>104</v>
      </c>
      <c r="I175" s="96">
        <f>SUMIFS($G:$G,$A:$A,$A175)</f>
        <v>1089</v>
      </c>
      <c r="J175" s="95">
        <f t="shared" si="17"/>
        <v>0.31730769230769229</v>
      </c>
      <c r="K175" s="95">
        <f t="shared" si="18"/>
        <v>2.8466483011937556E-2</v>
      </c>
      <c r="L175" s="97">
        <f t="shared" si="19"/>
        <v>0.31730769230769229</v>
      </c>
      <c r="M175" s="97">
        <f t="shared" si="20"/>
        <v>2.8466483011937556E-2</v>
      </c>
      <c r="N175" s="97">
        <f t="shared" si="21"/>
        <v>9.0326340326340321E-3</v>
      </c>
      <c r="O175" s="97">
        <f t="shared" si="22"/>
        <v>0.28884120929575474</v>
      </c>
    </row>
    <row r="176" spans="1:15" s="91" customFormat="1" x14ac:dyDescent="0.25">
      <c r="A176" s="93">
        <v>43524</v>
      </c>
      <c r="B176" s="94" t="s">
        <v>4</v>
      </c>
      <c r="C176" s="94">
        <v>120</v>
      </c>
      <c r="D176" s="94">
        <v>30</v>
      </c>
      <c r="E176" s="95">
        <f>D176/C176</f>
        <v>0.25</v>
      </c>
      <c r="F176" s="94"/>
      <c r="G176" s="96">
        <f t="shared" si="16"/>
        <v>90</v>
      </c>
      <c r="H176" s="96">
        <f>SUMIFS($D:$D,$A:$A,$A176)</f>
        <v>104</v>
      </c>
      <c r="I176" s="96">
        <f>SUMIFS($G:$G,$A:$A,$A176)</f>
        <v>1089</v>
      </c>
      <c r="J176" s="95">
        <f t="shared" si="17"/>
        <v>0.28846153846153844</v>
      </c>
      <c r="K176" s="95">
        <f t="shared" si="18"/>
        <v>8.2644628099173556E-2</v>
      </c>
      <c r="L176" s="97">
        <f t="shared" si="19"/>
        <v>0.60576923076923073</v>
      </c>
      <c r="M176" s="97">
        <f t="shared" si="20"/>
        <v>0.1111111111111111</v>
      </c>
      <c r="N176" s="97">
        <f t="shared" si="21"/>
        <v>4.0262767535494799E-2</v>
      </c>
      <c r="O176" s="97">
        <f t="shared" si="22"/>
        <v>0.49465811965811962</v>
      </c>
    </row>
    <row r="177" spans="1:15" s="91" customFormat="1" x14ac:dyDescent="0.25">
      <c r="A177" s="93">
        <v>43524</v>
      </c>
      <c r="B177" s="94" t="s">
        <v>8</v>
      </c>
      <c r="C177" s="94">
        <v>100</v>
      </c>
      <c r="D177" s="94">
        <v>19</v>
      </c>
      <c r="E177" s="95">
        <f>D177/C177</f>
        <v>0.19</v>
      </c>
      <c r="F177" s="94"/>
      <c r="G177" s="96">
        <f t="shared" si="16"/>
        <v>81</v>
      </c>
      <c r="H177" s="96">
        <f>SUMIFS($D:$D,$A:$A,$A177)</f>
        <v>104</v>
      </c>
      <c r="I177" s="96">
        <f>SUMIFS($G:$G,$A:$A,$A177)</f>
        <v>1089</v>
      </c>
      <c r="J177" s="95">
        <f t="shared" si="17"/>
        <v>0.18269230769230768</v>
      </c>
      <c r="K177" s="95">
        <f t="shared" si="18"/>
        <v>7.43801652892562E-2</v>
      </c>
      <c r="L177" s="97">
        <f t="shared" si="19"/>
        <v>0.78846153846153844</v>
      </c>
      <c r="M177" s="97">
        <f t="shared" si="20"/>
        <v>0.18549127640036731</v>
      </c>
      <c r="N177" s="97">
        <f t="shared" si="21"/>
        <v>5.4186974641520093E-2</v>
      </c>
      <c r="O177" s="97">
        <f t="shared" si="22"/>
        <v>0.6029702620611711</v>
      </c>
    </row>
    <row r="178" spans="1:15" s="91" customFormat="1" x14ac:dyDescent="0.25">
      <c r="A178" s="93">
        <v>43524</v>
      </c>
      <c r="B178" s="94" t="s">
        <v>6</v>
      </c>
      <c r="C178" s="94">
        <v>295</v>
      </c>
      <c r="D178" s="94">
        <v>9</v>
      </c>
      <c r="E178" s="95">
        <f>D178/C178</f>
        <v>3.0508474576271188E-2</v>
      </c>
      <c r="F178" s="94"/>
      <c r="G178" s="96">
        <f t="shared" si="16"/>
        <v>286</v>
      </c>
      <c r="H178" s="96">
        <f>SUMIFS($D:$D,$A:$A,$A178)</f>
        <v>104</v>
      </c>
      <c r="I178" s="96">
        <f>SUMIFS($G:$G,$A:$A,$A178)</f>
        <v>1089</v>
      </c>
      <c r="J178" s="95">
        <f t="shared" si="17"/>
        <v>8.6538461538461536E-2</v>
      </c>
      <c r="K178" s="95">
        <f t="shared" si="18"/>
        <v>0.26262626262626265</v>
      </c>
      <c r="L178" s="97">
        <f t="shared" si="19"/>
        <v>0.875</v>
      </c>
      <c r="M178" s="97">
        <f t="shared" si="20"/>
        <v>0.44811753902662999</v>
      </c>
      <c r="N178" s="97">
        <f t="shared" si="21"/>
        <v>5.4831532104259402E-2</v>
      </c>
      <c r="O178" s="97">
        <f t="shared" si="22"/>
        <v>0.42688246097337001</v>
      </c>
    </row>
    <row r="179" spans="1:15" s="91" customFormat="1" x14ac:dyDescent="0.25">
      <c r="A179" s="93">
        <v>43524</v>
      </c>
      <c r="B179" s="94" t="s">
        <v>2</v>
      </c>
      <c r="C179" s="94">
        <v>614</v>
      </c>
      <c r="D179" s="94">
        <v>13</v>
      </c>
      <c r="E179" s="95">
        <f>D179/C179</f>
        <v>2.1172638436482084E-2</v>
      </c>
      <c r="F179" s="94"/>
      <c r="G179" s="96">
        <f t="shared" si="16"/>
        <v>601</v>
      </c>
      <c r="H179" s="96">
        <f>SUMIFS($D:$D,$A:$A,$A179)</f>
        <v>104</v>
      </c>
      <c r="I179" s="96">
        <f>SUMIFS($G:$G,$A:$A,$A179)</f>
        <v>1089</v>
      </c>
      <c r="J179" s="95">
        <f t="shared" si="17"/>
        <v>0.125</v>
      </c>
      <c r="K179" s="95">
        <f t="shared" si="18"/>
        <v>0.55188246097337001</v>
      </c>
      <c r="L179" s="97">
        <f t="shared" si="19"/>
        <v>1</v>
      </c>
      <c r="M179" s="97">
        <f t="shared" si="20"/>
        <v>1</v>
      </c>
      <c r="N179" s="97">
        <f t="shared" si="21"/>
        <v>0.18101469237832873</v>
      </c>
      <c r="O179" s="97">
        <f t="shared" si="22"/>
        <v>0</v>
      </c>
    </row>
    <row r="180" spans="1:15" s="91" customFormat="1" x14ac:dyDescent="0.25">
      <c r="A180" s="93">
        <v>43555</v>
      </c>
      <c r="B180" s="94" t="s">
        <v>10</v>
      </c>
      <c r="C180" s="94">
        <v>57</v>
      </c>
      <c r="D180" s="94">
        <v>35</v>
      </c>
      <c r="E180" s="95">
        <f>D180/C180</f>
        <v>0.61403508771929827</v>
      </c>
      <c r="F180" s="94"/>
      <c r="G180" s="96">
        <f t="shared" si="16"/>
        <v>22</v>
      </c>
      <c r="H180" s="96">
        <f>SUMIFS($D:$D,$A:$A,$A180)</f>
        <v>107</v>
      </c>
      <c r="I180" s="96">
        <f>SUMIFS($G:$G,$A:$A,$A180)</f>
        <v>1079</v>
      </c>
      <c r="J180" s="95">
        <f t="shared" si="17"/>
        <v>0.32710280373831774</v>
      </c>
      <c r="K180" s="95">
        <f t="shared" si="18"/>
        <v>2.0389249304911955E-2</v>
      </c>
      <c r="L180" s="97">
        <f t="shared" si="19"/>
        <v>0.32710280373831774</v>
      </c>
      <c r="M180" s="97">
        <f t="shared" si="20"/>
        <v>2.0389249304911955E-2</v>
      </c>
      <c r="N180" s="97">
        <f t="shared" si="21"/>
        <v>6.6693806137562463E-3</v>
      </c>
      <c r="O180" s="97">
        <f t="shared" si="22"/>
        <v>0.30671355443340576</v>
      </c>
    </row>
    <row r="181" spans="1:15" s="91" customFormat="1" x14ac:dyDescent="0.25">
      <c r="A181" s="93">
        <v>43555</v>
      </c>
      <c r="B181" s="94" t="s">
        <v>8</v>
      </c>
      <c r="C181" s="94">
        <v>143</v>
      </c>
      <c r="D181" s="94">
        <v>34</v>
      </c>
      <c r="E181" s="95">
        <f>D181/C181</f>
        <v>0.23776223776223776</v>
      </c>
      <c r="F181" s="94"/>
      <c r="G181" s="96">
        <f t="shared" si="16"/>
        <v>109</v>
      </c>
      <c r="H181" s="96">
        <f>SUMIFS($D:$D,$A:$A,$A181)</f>
        <v>107</v>
      </c>
      <c r="I181" s="96">
        <f>SUMIFS($G:$G,$A:$A,$A181)</f>
        <v>1079</v>
      </c>
      <c r="J181" s="95">
        <f t="shared" si="17"/>
        <v>0.31775700934579437</v>
      </c>
      <c r="K181" s="95">
        <f t="shared" si="18"/>
        <v>0.1010194624652456</v>
      </c>
      <c r="L181" s="97">
        <f t="shared" si="19"/>
        <v>0.64485981308411211</v>
      </c>
      <c r="M181" s="97">
        <f t="shared" si="20"/>
        <v>0.12140871177015755</v>
      </c>
      <c r="N181" s="97">
        <f t="shared" si="21"/>
        <v>4.505729604254545E-2</v>
      </c>
      <c r="O181" s="97">
        <f t="shared" si="22"/>
        <v>0.52345110131395456</v>
      </c>
    </row>
    <row r="182" spans="1:15" s="91" customFormat="1" x14ac:dyDescent="0.25">
      <c r="A182" s="93">
        <v>43555</v>
      </c>
      <c r="B182" s="94" t="s">
        <v>4</v>
      </c>
      <c r="C182" s="94">
        <v>75</v>
      </c>
      <c r="D182" s="94">
        <v>15</v>
      </c>
      <c r="E182" s="95">
        <f>D182/C182</f>
        <v>0.2</v>
      </c>
      <c r="F182" s="94"/>
      <c r="G182" s="96">
        <f t="shared" si="16"/>
        <v>60</v>
      </c>
      <c r="H182" s="96">
        <f>SUMIFS($D:$D,$A:$A,$A182)</f>
        <v>107</v>
      </c>
      <c r="I182" s="96">
        <f>SUMIFS($G:$G,$A:$A,$A182)</f>
        <v>1079</v>
      </c>
      <c r="J182" s="95">
        <f t="shared" si="17"/>
        <v>0.14018691588785046</v>
      </c>
      <c r="K182" s="95">
        <f t="shared" si="18"/>
        <v>5.5607043558850787E-2</v>
      </c>
      <c r="L182" s="97">
        <f t="shared" si="19"/>
        <v>0.78504672897196259</v>
      </c>
      <c r="M182" s="97">
        <f t="shared" si="20"/>
        <v>0.17701575532900835</v>
      </c>
      <c r="N182" s="97">
        <f t="shared" si="21"/>
        <v>4.1835205668107375E-2</v>
      </c>
      <c r="O182" s="97">
        <f t="shared" si="22"/>
        <v>0.60803097364295422</v>
      </c>
    </row>
    <row r="183" spans="1:15" s="91" customFormat="1" x14ac:dyDescent="0.25">
      <c r="A183" s="93">
        <v>43555</v>
      </c>
      <c r="B183" s="94" t="s">
        <v>6</v>
      </c>
      <c r="C183" s="94">
        <v>311</v>
      </c>
      <c r="D183" s="94">
        <v>9</v>
      </c>
      <c r="E183" s="95">
        <f>D183/C183</f>
        <v>2.8938906752411574E-2</v>
      </c>
      <c r="F183" s="94"/>
      <c r="G183" s="96">
        <f t="shared" si="16"/>
        <v>302</v>
      </c>
      <c r="H183" s="96">
        <f>SUMIFS($D:$D,$A:$A,$A183)</f>
        <v>107</v>
      </c>
      <c r="I183" s="96">
        <f>SUMIFS($G:$G,$A:$A,$A183)</f>
        <v>1079</v>
      </c>
      <c r="J183" s="95">
        <f t="shared" si="17"/>
        <v>8.4112149532710276E-2</v>
      </c>
      <c r="K183" s="95">
        <f t="shared" si="18"/>
        <v>0.2798887859128823</v>
      </c>
      <c r="L183" s="97">
        <f t="shared" si="19"/>
        <v>0.86915887850467288</v>
      </c>
      <c r="M183" s="97">
        <f t="shared" si="20"/>
        <v>0.45690454124189062</v>
      </c>
      <c r="N183" s="97">
        <f t="shared" si="21"/>
        <v>5.3320398776991511E-2</v>
      </c>
      <c r="O183" s="97">
        <f t="shared" si="22"/>
        <v>0.41225433726278227</v>
      </c>
    </row>
    <row r="184" spans="1:15" s="91" customFormat="1" x14ac:dyDescent="0.25">
      <c r="A184" s="93">
        <v>43555</v>
      </c>
      <c r="B184" s="94" t="s">
        <v>2</v>
      </c>
      <c r="C184" s="94">
        <v>600</v>
      </c>
      <c r="D184" s="94">
        <v>14</v>
      </c>
      <c r="E184" s="95">
        <f>D184/C184</f>
        <v>2.3333333333333334E-2</v>
      </c>
      <c r="F184" s="94"/>
      <c r="G184" s="96">
        <f t="shared" si="16"/>
        <v>586</v>
      </c>
      <c r="H184" s="96">
        <f>SUMIFS($D:$D,$A:$A,$A184)</f>
        <v>107</v>
      </c>
      <c r="I184" s="96">
        <f>SUMIFS($G:$G,$A:$A,$A184)</f>
        <v>1079</v>
      </c>
      <c r="J184" s="95">
        <f t="shared" si="17"/>
        <v>0.13084112149532709</v>
      </c>
      <c r="K184" s="95">
        <f t="shared" si="18"/>
        <v>0.54309545875810938</v>
      </c>
      <c r="L184" s="97">
        <f t="shared" si="19"/>
        <v>1</v>
      </c>
      <c r="M184" s="97">
        <f t="shared" si="20"/>
        <v>1</v>
      </c>
      <c r="N184" s="97">
        <f t="shared" si="21"/>
        <v>0.19062302408772402</v>
      </c>
      <c r="O184" s="97">
        <f t="shared" si="22"/>
        <v>0</v>
      </c>
    </row>
    <row r="185" spans="1:15" s="91" customFormat="1" x14ac:dyDescent="0.25">
      <c r="A185" s="93">
        <v>43585</v>
      </c>
      <c r="B185" s="94" t="s">
        <v>10</v>
      </c>
      <c r="C185" s="94">
        <v>105</v>
      </c>
      <c r="D185" s="94">
        <v>57</v>
      </c>
      <c r="E185" s="95">
        <f>D185/C185</f>
        <v>0.54285714285714282</v>
      </c>
      <c r="F185" s="94"/>
      <c r="G185" s="96">
        <f t="shared" si="16"/>
        <v>48</v>
      </c>
      <c r="H185" s="96">
        <f>SUMIFS($D:$D,$A:$A,$A185)</f>
        <v>107</v>
      </c>
      <c r="I185" s="96">
        <f>SUMIFS($G:$G,$A:$A,$A185)</f>
        <v>1083</v>
      </c>
      <c r="J185" s="95">
        <f t="shared" si="17"/>
        <v>0.53271028037383172</v>
      </c>
      <c r="K185" s="95">
        <f t="shared" si="18"/>
        <v>4.4321329639889197E-2</v>
      </c>
      <c r="L185" s="97">
        <f t="shared" si="19"/>
        <v>0.53271028037383172</v>
      </c>
      <c r="M185" s="97">
        <f t="shared" si="20"/>
        <v>4.4321329639889197E-2</v>
      </c>
      <c r="N185" s="97">
        <f t="shared" si="21"/>
        <v>2.3610427939006393E-2</v>
      </c>
      <c r="O185" s="97">
        <f t="shared" si="22"/>
        <v>0.48838895073394251</v>
      </c>
    </row>
    <row r="186" spans="1:15" s="91" customFormat="1" x14ac:dyDescent="0.25">
      <c r="A186" s="93">
        <v>43585</v>
      </c>
      <c r="B186" s="94" t="s">
        <v>4</v>
      </c>
      <c r="C186" s="94">
        <v>104</v>
      </c>
      <c r="D186" s="94">
        <v>22</v>
      </c>
      <c r="E186" s="95">
        <f>D186/C186</f>
        <v>0.21153846153846154</v>
      </c>
      <c r="F186" s="94"/>
      <c r="G186" s="96">
        <f t="shared" si="16"/>
        <v>82</v>
      </c>
      <c r="H186" s="96">
        <f>SUMIFS($D:$D,$A:$A,$A186)</f>
        <v>107</v>
      </c>
      <c r="I186" s="96">
        <f>SUMIFS($G:$G,$A:$A,$A186)</f>
        <v>1083</v>
      </c>
      <c r="J186" s="95">
        <f t="shared" si="17"/>
        <v>0.20560747663551401</v>
      </c>
      <c r="K186" s="95">
        <f t="shared" si="18"/>
        <v>7.5715604801477376E-2</v>
      </c>
      <c r="L186" s="97">
        <f t="shared" si="19"/>
        <v>0.73831775700934577</v>
      </c>
      <c r="M186" s="97">
        <f t="shared" si="20"/>
        <v>0.12003693444136657</v>
      </c>
      <c r="N186" s="97">
        <f t="shared" si="21"/>
        <v>3.3793287941940441E-2</v>
      </c>
      <c r="O186" s="97">
        <f t="shared" si="22"/>
        <v>0.61828082256797923</v>
      </c>
    </row>
    <row r="187" spans="1:15" s="91" customFormat="1" x14ac:dyDescent="0.25">
      <c r="A187" s="93">
        <v>43585</v>
      </c>
      <c r="B187" s="94" t="s">
        <v>8</v>
      </c>
      <c r="C187" s="94">
        <v>66</v>
      </c>
      <c r="D187" s="94">
        <v>6</v>
      </c>
      <c r="E187" s="95">
        <f>D187/C187</f>
        <v>9.0909090909090912E-2</v>
      </c>
      <c r="F187" s="94"/>
      <c r="G187" s="96">
        <f t="shared" si="16"/>
        <v>60</v>
      </c>
      <c r="H187" s="96">
        <f>SUMIFS($D:$D,$A:$A,$A187)</f>
        <v>107</v>
      </c>
      <c r="I187" s="96">
        <f>SUMIFS($G:$G,$A:$A,$A187)</f>
        <v>1083</v>
      </c>
      <c r="J187" s="95">
        <f t="shared" si="17"/>
        <v>5.6074766355140186E-2</v>
      </c>
      <c r="K187" s="95">
        <f t="shared" si="18"/>
        <v>5.5401662049861494E-2</v>
      </c>
      <c r="L187" s="97">
        <f t="shared" si="19"/>
        <v>0.79439252336448596</v>
      </c>
      <c r="M187" s="97">
        <f t="shared" si="20"/>
        <v>0.17543859649122806</v>
      </c>
      <c r="N187" s="97">
        <f t="shared" si="21"/>
        <v>1.6568721360706241E-2</v>
      </c>
      <c r="O187" s="97">
        <f t="shared" si="22"/>
        <v>0.6189539268732579</v>
      </c>
    </row>
    <row r="188" spans="1:15" s="91" customFormat="1" x14ac:dyDescent="0.25">
      <c r="A188" s="93">
        <v>43585</v>
      </c>
      <c r="B188" s="94" t="s">
        <v>6</v>
      </c>
      <c r="C188" s="94">
        <v>314</v>
      </c>
      <c r="D188" s="94">
        <v>11</v>
      </c>
      <c r="E188" s="95">
        <f>D188/C188</f>
        <v>3.5031847133757961E-2</v>
      </c>
      <c r="F188" s="94"/>
      <c r="G188" s="96">
        <f t="shared" si="16"/>
        <v>303</v>
      </c>
      <c r="H188" s="96">
        <f>SUMIFS($D:$D,$A:$A,$A188)</f>
        <v>107</v>
      </c>
      <c r="I188" s="96">
        <f>SUMIFS($G:$G,$A:$A,$A188)</f>
        <v>1083</v>
      </c>
      <c r="J188" s="95">
        <f t="shared" si="17"/>
        <v>0.10280373831775701</v>
      </c>
      <c r="K188" s="95">
        <f t="shared" si="18"/>
        <v>0.27977839335180055</v>
      </c>
      <c r="L188" s="97">
        <f t="shared" si="19"/>
        <v>0.89719626168224298</v>
      </c>
      <c r="M188" s="97">
        <f t="shared" si="20"/>
        <v>0.45521698984302861</v>
      </c>
      <c r="N188" s="97">
        <f t="shared" si="21"/>
        <v>6.4833751866138545E-2</v>
      </c>
      <c r="O188" s="97">
        <f t="shared" si="22"/>
        <v>0.44197927183921437</v>
      </c>
    </row>
    <row r="189" spans="1:15" s="91" customFormat="1" x14ac:dyDescent="0.25">
      <c r="A189" s="93">
        <v>43585</v>
      </c>
      <c r="B189" s="94" t="s">
        <v>2</v>
      </c>
      <c r="C189" s="94">
        <v>601</v>
      </c>
      <c r="D189" s="94">
        <v>11</v>
      </c>
      <c r="E189" s="95">
        <f>D189/C189</f>
        <v>1.8302828618968387E-2</v>
      </c>
      <c r="F189" s="94"/>
      <c r="G189" s="96">
        <f t="shared" si="16"/>
        <v>590</v>
      </c>
      <c r="H189" s="96">
        <f>SUMIFS($D:$D,$A:$A,$A189)</f>
        <v>107</v>
      </c>
      <c r="I189" s="96">
        <f>SUMIFS($G:$G,$A:$A,$A189)</f>
        <v>1083</v>
      </c>
      <c r="J189" s="95">
        <f t="shared" si="17"/>
        <v>0.10280373831775701</v>
      </c>
      <c r="K189" s="95">
        <f t="shared" si="18"/>
        <v>0.54478301015697139</v>
      </c>
      <c r="L189" s="97">
        <f t="shared" si="19"/>
        <v>1</v>
      </c>
      <c r="M189" s="97">
        <f t="shared" si="20"/>
        <v>1</v>
      </c>
      <c r="N189" s="97">
        <f t="shared" si="21"/>
        <v>0.14960174661937678</v>
      </c>
      <c r="O189" s="97">
        <f t="shared" si="22"/>
        <v>0</v>
      </c>
    </row>
    <row r="190" spans="1:15" s="91" customFormat="1" x14ac:dyDescent="0.25">
      <c r="A190" s="93">
        <v>43616</v>
      </c>
      <c r="B190" s="94" t="s">
        <v>10</v>
      </c>
      <c r="C190" s="94">
        <v>68</v>
      </c>
      <c r="D190" s="94">
        <v>35</v>
      </c>
      <c r="E190" s="95">
        <f>D190/C190</f>
        <v>0.51470588235294112</v>
      </c>
      <c r="F190" s="94"/>
      <c r="G190" s="96">
        <f t="shared" si="16"/>
        <v>33</v>
      </c>
      <c r="H190" s="96">
        <f>SUMIFS($D:$D,$A:$A,$A190)</f>
        <v>94</v>
      </c>
      <c r="I190" s="96">
        <f>SUMIFS($G:$G,$A:$A,$A190)</f>
        <v>1084</v>
      </c>
      <c r="J190" s="95">
        <f t="shared" si="17"/>
        <v>0.37234042553191488</v>
      </c>
      <c r="K190" s="95">
        <f t="shared" si="18"/>
        <v>3.0442804428044281E-2</v>
      </c>
      <c r="L190" s="97">
        <f t="shared" si="19"/>
        <v>0.37234042553191488</v>
      </c>
      <c r="M190" s="97">
        <f t="shared" si="20"/>
        <v>3.0442804428044281E-2</v>
      </c>
      <c r="N190" s="97">
        <f t="shared" si="21"/>
        <v>1.133508675512287E-2</v>
      </c>
      <c r="O190" s="97">
        <f t="shared" si="22"/>
        <v>0.34189762110387062</v>
      </c>
    </row>
    <row r="191" spans="1:15" s="91" customFormat="1" x14ac:dyDescent="0.25">
      <c r="A191" s="93">
        <v>43616</v>
      </c>
      <c r="B191" s="94" t="s">
        <v>4</v>
      </c>
      <c r="C191" s="94">
        <v>107</v>
      </c>
      <c r="D191" s="94">
        <v>26</v>
      </c>
      <c r="E191" s="95">
        <f>D191/C191</f>
        <v>0.24299065420560748</v>
      </c>
      <c r="F191" s="94"/>
      <c r="G191" s="96">
        <f t="shared" si="16"/>
        <v>81</v>
      </c>
      <c r="H191" s="96">
        <f>SUMIFS($D:$D,$A:$A,$A191)</f>
        <v>94</v>
      </c>
      <c r="I191" s="96">
        <f>SUMIFS($G:$G,$A:$A,$A191)</f>
        <v>1084</v>
      </c>
      <c r="J191" s="95">
        <f t="shared" si="17"/>
        <v>0.27659574468085107</v>
      </c>
      <c r="K191" s="95">
        <f t="shared" si="18"/>
        <v>7.4723247232472326E-2</v>
      </c>
      <c r="L191" s="97">
        <f t="shared" si="19"/>
        <v>0.64893617021276595</v>
      </c>
      <c r="M191" s="97">
        <f t="shared" si="20"/>
        <v>0.10516605166051661</v>
      </c>
      <c r="N191" s="97">
        <f t="shared" si="21"/>
        <v>3.750883253513386E-2</v>
      </c>
      <c r="O191" s="97">
        <f t="shared" si="22"/>
        <v>0.54377011855224933</v>
      </c>
    </row>
    <row r="192" spans="1:15" s="91" customFormat="1" x14ac:dyDescent="0.25">
      <c r="A192" s="93">
        <v>43616</v>
      </c>
      <c r="B192" s="94" t="s">
        <v>8</v>
      </c>
      <c r="C192" s="94">
        <v>88</v>
      </c>
      <c r="D192" s="94">
        <v>17</v>
      </c>
      <c r="E192" s="95">
        <f>D192/C192</f>
        <v>0.19318181818181818</v>
      </c>
      <c r="F192" s="94"/>
      <c r="G192" s="96">
        <f t="shared" si="16"/>
        <v>71</v>
      </c>
      <c r="H192" s="96">
        <f>SUMIFS($D:$D,$A:$A,$A192)</f>
        <v>94</v>
      </c>
      <c r="I192" s="96">
        <f>SUMIFS($G:$G,$A:$A,$A192)</f>
        <v>1084</v>
      </c>
      <c r="J192" s="95">
        <f t="shared" si="17"/>
        <v>0.18085106382978725</v>
      </c>
      <c r="K192" s="95">
        <f t="shared" si="18"/>
        <v>6.5498154981549817E-2</v>
      </c>
      <c r="L192" s="97">
        <f t="shared" si="19"/>
        <v>0.82978723404255317</v>
      </c>
      <c r="M192" s="97">
        <f t="shared" si="20"/>
        <v>0.17066420664206644</v>
      </c>
      <c r="N192" s="97">
        <f t="shared" si="21"/>
        <v>4.9884195650467145E-2</v>
      </c>
      <c r="O192" s="97">
        <f t="shared" si="22"/>
        <v>0.65912302740048667</v>
      </c>
    </row>
    <row r="193" spans="1:15" s="91" customFormat="1" x14ac:dyDescent="0.25">
      <c r="A193" s="93">
        <v>43616</v>
      </c>
      <c r="B193" s="94" t="s">
        <v>6</v>
      </c>
      <c r="C193" s="94">
        <v>323</v>
      </c>
      <c r="D193" s="94">
        <v>8</v>
      </c>
      <c r="E193" s="95">
        <f>D193/C193</f>
        <v>2.4767801857585141E-2</v>
      </c>
      <c r="F193" s="94"/>
      <c r="G193" s="96">
        <f t="shared" si="16"/>
        <v>315</v>
      </c>
      <c r="H193" s="96">
        <f>SUMIFS($D:$D,$A:$A,$A193)</f>
        <v>94</v>
      </c>
      <c r="I193" s="96">
        <f>SUMIFS($G:$G,$A:$A,$A193)</f>
        <v>1084</v>
      </c>
      <c r="J193" s="95">
        <f t="shared" si="17"/>
        <v>8.5106382978723402E-2</v>
      </c>
      <c r="K193" s="95">
        <f t="shared" si="18"/>
        <v>0.29059040590405905</v>
      </c>
      <c r="L193" s="97">
        <f t="shared" si="19"/>
        <v>0.91489361702127658</v>
      </c>
      <c r="M193" s="97">
        <f t="shared" si="20"/>
        <v>0.46125461254612549</v>
      </c>
      <c r="N193" s="97">
        <f t="shared" si="21"/>
        <v>5.3780325037292936E-2</v>
      </c>
      <c r="O193" s="97">
        <f t="shared" si="22"/>
        <v>0.4536390044751511</v>
      </c>
    </row>
    <row r="194" spans="1:15" s="91" customFormat="1" x14ac:dyDescent="0.25">
      <c r="A194" s="93">
        <v>43616</v>
      </c>
      <c r="B194" s="94" t="s">
        <v>2</v>
      </c>
      <c r="C194" s="94">
        <v>592</v>
      </c>
      <c r="D194" s="94">
        <v>8</v>
      </c>
      <c r="E194" s="95">
        <f>D194/C194</f>
        <v>1.3513513513513514E-2</v>
      </c>
      <c r="F194" s="94"/>
      <c r="G194" s="96">
        <f t="shared" ref="G194:G257" si="23">C194-D194</f>
        <v>584</v>
      </c>
      <c r="H194" s="96">
        <f>SUMIFS($D:$D,$A:$A,$A194)</f>
        <v>94</v>
      </c>
      <c r="I194" s="96">
        <f>SUMIFS($G:$G,$A:$A,$A194)</f>
        <v>1084</v>
      </c>
      <c r="J194" s="95">
        <f t="shared" ref="J194:J257" si="24">IFERROR(D194/H194,0)</f>
        <v>8.5106382978723402E-2</v>
      </c>
      <c r="K194" s="95">
        <f t="shared" ref="K194:K257" si="25">IFERROR(G194/I194,0)</f>
        <v>0.53874538745387457</v>
      </c>
      <c r="L194" s="97">
        <f t="shared" ref="L194:L257" si="26">IF(A194&lt;&gt;A193,J194,L193+J194)</f>
        <v>1</v>
      </c>
      <c r="M194" s="97">
        <f t="shared" ref="M194:M257" si="27">IF(A194&lt;&gt;A193,K194,M193+K194)</f>
        <v>1</v>
      </c>
      <c r="N194" s="97">
        <f t="shared" si="21"/>
        <v>0.12436209468477664</v>
      </c>
      <c r="O194" s="97">
        <f t="shared" si="22"/>
        <v>0</v>
      </c>
    </row>
    <row r="195" spans="1:15" s="91" customFormat="1" x14ac:dyDescent="0.25">
      <c r="A195" s="93">
        <v>43646</v>
      </c>
      <c r="B195" s="94" t="s">
        <v>10</v>
      </c>
      <c r="C195" s="94">
        <v>56</v>
      </c>
      <c r="D195" s="94">
        <v>28</v>
      </c>
      <c r="E195" s="95">
        <f>D195/C195</f>
        <v>0.5</v>
      </c>
      <c r="F195" s="94"/>
      <c r="G195" s="96">
        <f t="shared" si="23"/>
        <v>28</v>
      </c>
      <c r="H195" s="96">
        <f>SUMIFS($D:$D,$A:$A,$A195)</f>
        <v>85</v>
      </c>
      <c r="I195" s="96">
        <f>SUMIFS($G:$G,$A:$A,$A195)</f>
        <v>1078</v>
      </c>
      <c r="J195" s="95">
        <f t="shared" si="24"/>
        <v>0.32941176470588235</v>
      </c>
      <c r="K195" s="95">
        <f t="shared" si="25"/>
        <v>2.5974025974025976E-2</v>
      </c>
      <c r="L195" s="97">
        <f t="shared" si="26"/>
        <v>0.32941176470588235</v>
      </c>
      <c r="M195" s="97">
        <f t="shared" si="27"/>
        <v>2.5974025974025976E-2</v>
      </c>
      <c r="N195" s="97">
        <f t="shared" ref="N195:N258" si="28">(M195+(M195-K195))*(L195-(L195-J195))</f>
        <v>8.5561497326203211E-3</v>
      </c>
      <c r="O195" s="97">
        <f t="shared" ref="O195:O258" si="29">ABS(L195-M195)</f>
        <v>0.30343773873185637</v>
      </c>
    </row>
    <row r="196" spans="1:15" s="91" customFormat="1" x14ac:dyDescent="0.25">
      <c r="A196" s="93">
        <v>43646</v>
      </c>
      <c r="B196" s="94" t="s">
        <v>4</v>
      </c>
      <c r="C196" s="94">
        <v>62</v>
      </c>
      <c r="D196" s="94">
        <v>11</v>
      </c>
      <c r="E196" s="95">
        <f>D196/C196</f>
        <v>0.17741935483870969</v>
      </c>
      <c r="F196" s="94"/>
      <c r="G196" s="96">
        <f t="shared" si="23"/>
        <v>51</v>
      </c>
      <c r="H196" s="96">
        <f>SUMIFS($D:$D,$A:$A,$A196)</f>
        <v>85</v>
      </c>
      <c r="I196" s="96">
        <f>SUMIFS($G:$G,$A:$A,$A196)</f>
        <v>1078</v>
      </c>
      <c r="J196" s="95">
        <f t="shared" si="24"/>
        <v>0.12941176470588237</v>
      </c>
      <c r="K196" s="95">
        <f t="shared" si="25"/>
        <v>4.7309833024118737E-2</v>
      </c>
      <c r="L196" s="97">
        <f t="shared" si="26"/>
        <v>0.45882352941176474</v>
      </c>
      <c r="M196" s="97">
        <f t="shared" si="27"/>
        <v>7.3283858998144713E-2</v>
      </c>
      <c r="N196" s="97">
        <f t="shared" si="28"/>
        <v>1.2845138055222088E-2</v>
      </c>
      <c r="O196" s="97">
        <f t="shared" si="29"/>
        <v>0.38553967041362003</v>
      </c>
    </row>
    <row r="197" spans="1:15" s="91" customFormat="1" x14ac:dyDescent="0.25">
      <c r="A197" s="93">
        <v>43646</v>
      </c>
      <c r="B197" s="94" t="s">
        <v>8</v>
      </c>
      <c r="C197" s="94">
        <v>155</v>
      </c>
      <c r="D197" s="94">
        <v>24</v>
      </c>
      <c r="E197" s="95">
        <f>D197/C197</f>
        <v>0.15483870967741936</v>
      </c>
      <c r="F197" s="94"/>
      <c r="G197" s="96">
        <f t="shared" si="23"/>
        <v>131</v>
      </c>
      <c r="H197" s="96">
        <f>SUMIFS($D:$D,$A:$A,$A197)</f>
        <v>85</v>
      </c>
      <c r="I197" s="96">
        <f>SUMIFS($G:$G,$A:$A,$A197)</f>
        <v>1078</v>
      </c>
      <c r="J197" s="95">
        <f t="shared" si="24"/>
        <v>0.28235294117647058</v>
      </c>
      <c r="K197" s="95">
        <f t="shared" si="25"/>
        <v>0.12152133580705009</v>
      </c>
      <c r="L197" s="97">
        <f t="shared" si="26"/>
        <v>0.74117647058823533</v>
      </c>
      <c r="M197" s="97">
        <f t="shared" si="27"/>
        <v>0.19480519480519481</v>
      </c>
      <c r="N197" s="97">
        <f t="shared" si="28"/>
        <v>7.5695732838589977E-2</v>
      </c>
      <c r="O197" s="97">
        <f t="shared" si="29"/>
        <v>0.54637127578304057</v>
      </c>
    </row>
    <row r="198" spans="1:15" s="91" customFormat="1" x14ac:dyDescent="0.25">
      <c r="A198" s="93">
        <v>43646</v>
      </c>
      <c r="B198" s="94" t="s">
        <v>6</v>
      </c>
      <c r="C198" s="94">
        <v>317</v>
      </c>
      <c r="D198" s="94">
        <v>9</v>
      </c>
      <c r="E198" s="95">
        <f>D198/C198</f>
        <v>2.8391167192429023E-2</v>
      </c>
      <c r="F198" s="94"/>
      <c r="G198" s="96">
        <f t="shared" si="23"/>
        <v>308</v>
      </c>
      <c r="H198" s="96">
        <f>SUMIFS($D:$D,$A:$A,$A198)</f>
        <v>85</v>
      </c>
      <c r="I198" s="96">
        <f>SUMIFS($G:$G,$A:$A,$A198)</f>
        <v>1078</v>
      </c>
      <c r="J198" s="95">
        <f t="shared" si="24"/>
        <v>0.10588235294117647</v>
      </c>
      <c r="K198" s="95">
        <f t="shared" si="25"/>
        <v>0.2857142857142857</v>
      </c>
      <c r="L198" s="97">
        <f t="shared" si="26"/>
        <v>0.84705882352941175</v>
      </c>
      <c r="M198" s="97">
        <f t="shared" si="27"/>
        <v>0.48051948051948051</v>
      </c>
      <c r="N198" s="97">
        <f t="shared" si="28"/>
        <v>7.150496562261266E-2</v>
      </c>
      <c r="O198" s="97">
        <f t="shared" si="29"/>
        <v>0.36653934300993124</v>
      </c>
    </row>
    <row r="199" spans="1:15" s="91" customFormat="1" x14ac:dyDescent="0.25">
      <c r="A199" s="93">
        <v>43646</v>
      </c>
      <c r="B199" s="94" t="s">
        <v>2</v>
      </c>
      <c r="C199" s="94">
        <v>573</v>
      </c>
      <c r="D199" s="94">
        <v>13</v>
      </c>
      <c r="E199" s="95">
        <f>D199/C199</f>
        <v>2.2687609075043629E-2</v>
      </c>
      <c r="F199" s="94"/>
      <c r="G199" s="96">
        <f t="shared" si="23"/>
        <v>560</v>
      </c>
      <c r="H199" s="96">
        <f>SUMIFS($D:$D,$A:$A,$A199)</f>
        <v>85</v>
      </c>
      <c r="I199" s="96">
        <f>SUMIFS($G:$G,$A:$A,$A199)</f>
        <v>1078</v>
      </c>
      <c r="J199" s="95">
        <f t="shared" si="24"/>
        <v>0.15294117647058825</v>
      </c>
      <c r="K199" s="95">
        <f t="shared" si="25"/>
        <v>0.51948051948051943</v>
      </c>
      <c r="L199" s="97">
        <f t="shared" si="26"/>
        <v>1</v>
      </c>
      <c r="M199" s="97">
        <f t="shared" si="27"/>
        <v>1</v>
      </c>
      <c r="N199" s="97">
        <f t="shared" si="28"/>
        <v>0.22643239113827351</v>
      </c>
      <c r="O199" s="97">
        <f t="shared" si="29"/>
        <v>0</v>
      </c>
    </row>
    <row r="200" spans="1:15" s="91" customFormat="1" x14ac:dyDescent="0.25">
      <c r="A200" s="93">
        <v>43677</v>
      </c>
      <c r="B200" s="94" t="s">
        <v>10</v>
      </c>
      <c r="C200" s="94">
        <v>94</v>
      </c>
      <c r="D200" s="94">
        <v>42</v>
      </c>
      <c r="E200" s="95">
        <f>D200/C200</f>
        <v>0.44680851063829785</v>
      </c>
      <c r="F200" s="94"/>
      <c r="G200" s="96">
        <f t="shared" si="23"/>
        <v>52</v>
      </c>
      <c r="H200" s="96">
        <f>SUMIFS($D:$D,$A:$A,$A200)</f>
        <v>81</v>
      </c>
      <c r="I200" s="96">
        <f>SUMIFS($G:$G,$A:$A,$A200)</f>
        <v>1072</v>
      </c>
      <c r="J200" s="95">
        <f t="shared" si="24"/>
        <v>0.51851851851851849</v>
      </c>
      <c r="K200" s="95">
        <f t="shared" si="25"/>
        <v>4.8507462686567165E-2</v>
      </c>
      <c r="L200" s="97">
        <f t="shared" si="26"/>
        <v>0.51851851851851849</v>
      </c>
      <c r="M200" s="97">
        <f t="shared" si="27"/>
        <v>4.8507462686567165E-2</v>
      </c>
      <c r="N200" s="97">
        <f t="shared" si="28"/>
        <v>2.5152017689331122E-2</v>
      </c>
      <c r="O200" s="97">
        <f t="shared" si="29"/>
        <v>0.47001105583195135</v>
      </c>
    </row>
    <row r="201" spans="1:15" s="91" customFormat="1" x14ac:dyDescent="0.25">
      <c r="A201" s="93">
        <v>43677</v>
      </c>
      <c r="B201" s="94" t="s">
        <v>4</v>
      </c>
      <c r="C201" s="94">
        <v>87</v>
      </c>
      <c r="D201" s="94">
        <v>17</v>
      </c>
      <c r="E201" s="95">
        <f>D201/C201</f>
        <v>0.19540229885057472</v>
      </c>
      <c r="F201" s="94"/>
      <c r="G201" s="96">
        <f t="shared" si="23"/>
        <v>70</v>
      </c>
      <c r="H201" s="96">
        <f>SUMIFS($D:$D,$A:$A,$A201)</f>
        <v>81</v>
      </c>
      <c r="I201" s="96">
        <f>SUMIFS($G:$G,$A:$A,$A201)</f>
        <v>1072</v>
      </c>
      <c r="J201" s="95">
        <f t="shared" si="24"/>
        <v>0.20987654320987653</v>
      </c>
      <c r="K201" s="95">
        <f t="shared" si="25"/>
        <v>6.5298507462686561E-2</v>
      </c>
      <c r="L201" s="97">
        <f t="shared" si="26"/>
        <v>0.72839506172839497</v>
      </c>
      <c r="M201" s="97">
        <f t="shared" si="27"/>
        <v>0.11380597014925373</v>
      </c>
      <c r="N201" s="97">
        <f t="shared" si="28"/>
        <v>3.4065782200110563E-2</v>
      </c>
      <c r="O201" s="97">
        <f t="shared" si="29"/>
        <v>0.61458909157914121</v>
      </c>
    </row>
    <row r="202" spans="1:15" s="91" customFormat="1" x14ac:dyDescent="0.25">
      <c r="A202" s="93">
        <v>43677</v>
      </c>
      <c r="B202" s="94" t="s">
        <v>8</v>
      </c>
      <c r="C202" s="94">
        <v>71</v>
      </c>
      <c r="D202" s="94">
        <v>4</v>
      </c>
      <c r="E202" s="95">
        <f>D202/C202</f>
        <v>5.6338028169014086E-2</v>
      </c>
      <c r="F202" s="94"/>
      <c r="G202" s="96">
        <f t="shared" si="23"/>
        <v>67</v>
      </c>
      <c r="H202" s="96">
        <f>SUMIFS($D:$D,$A:$A,$A202)</f>
        <v>81</v>
      </c>
      <c r="I202" s="96">
        <f>SUMIFS($G:$G,$A:$A,$A202)</f>
        <v>1072</v>
      </c>
      <c r="J202" s="95">
        <f t="shared" si="24"/>
        <v>4.9382716049382713E-2</v>
      </c>
      <c r="K202" s="95">
        <f t="shared" si="25"/>
        <v>6.25E-2</v>
      </c>
      <c r="L202" s="97">
        <f t="shared" si="26"/>
        <v>0.77777777777777768</v>
      </c>
      <c r="M202" s="97">
        <f t="shared" si="27"/>
        <v>0.17630597014925373</v>
      </c>
      <c r="N202" s="97">
        <f t="shared" si="28"/>
        <v>1.4326515570296664E-2</v>
      </c>
      <c r="O202" s="97">
        <f t="shared" si="29"/>
        <v>0.60147180762852392</v>
      </c>
    </row>
    <row r="203" spans="1:15" s="91" customFormat="1" x14ac:dyDescent="0.25">
      <c r="A203" s="93">
        <v>43677</v>
      </c>
      <c r="B203" s="94" t="s">
        <v>6</v>
      </c>
      <c r="C203" s="94">
        <v>320</v>
      </c>
      <c r="D203" s="94">
        <v>9</v>
      </c>
      <c r="E203" s="95">
        <f>D203/C203</f>
        <v>2.8125000000000001E-2</v>
      </c>
      <c r="F203" s="94"/>
      <c r="G203" s="96">
        <f t="shared" si="23"/>
        <v>311</v>
      </c>
      <c r="H203" s="96">
        <f>SUMIFS($D:$D,$A:$A,$A203)</f>
        <v>81</v>
      </c>
      <c r="I203" s="96">
        <f>SUMIFS($G:$G,$A:$A,$A203)</f>
        <v>1072</v>
      </c>
      <c r="J203" s="95">
        <f t="shared" si="24"/>
        <v>0.1111111111111111</v>
      </c>
      <c r="K203" s="95">
        <f t="shared" si="25"/>
        <v>0.29011194029850745</v>
      </c>
      <c r="L203" s="97">
        <f t="shared" si="26"/>
        <v>0.88888888888888884</v>
      </c>
      <c r="M203" s="97">
        <f t="shared" si="27"/>
        <v>0.46641791044776115</v>
      </c>
      <c r="N203" s="97">
        <f t="shared" si="28"/>
        <v>7.1413764510779451E-2</v>
      </c>
      <c r="O203" s="97">
        <f t="shared" si="29"/>
        <v>0.42247097844112769</v>
      </c>
    </row>
    <row r="204" spans="1:15" s="91" customFormat="1" x14ac:dyDescent="0.25">
      <c r="A204" s="93">
        <v>43677</v>
      </c>
      <c r="B204" s="94" t="s">
        <v>2</v>
      </c>
      <c r="C204" s="94">
        <v>581</v>
      </c>
      <c r="D204" s="94">
        <v>9</v>
      </c>
      <c r="E204" s="95">
        <f>D204/C204</f>
        <v>1.549053356282272E-2</v>
      </c>
      <c r="F204" s="94"/>
      <c r="G204" s="96">
        <f t="shared" si="23"/>
        <v>572</v>
      </c>
      <c r="H204" s="96">
        <f>SUMIFS($D:$D,$A:$A,$A204)</f>
        <v>81</v>
      </c>
      <c r="I204" s="96">
        <f>SUMIFS($G:$G,$A:$A,$A204)</f>
        <v>1072</v>
      </c>
      <c r="J204" s="95">
        <f t="shared" si="24"/>
        <v>0.1111111111111111</v>
      </c>
      <c r="K204" s="95">
        <f t="shared" si="25"/>
        <v>0.53358208955223885</v>
      </c>
      <c r="L204" s="97">
        <f t="shared" si="26"/>
        <v>1</v>
      </c>
      <c r="M204" s="97">
        <f t="shared" si="27"/>
        <v>1</v>
      </c>
      <c r="N204" s="97">
        <f t="shared" si="28"/>
        <v>0.16293532338308464</v>
      </c>
      <c r="O204" s="97">
        <f t="shared" si="29"/>
        <v>0</v>
      </c>
    </row>
    <row r="205" spans="1:15" s="91" customFormat="1" x14ac:dyDescent="0.25">
      <c r="A205" s="93">
        <v>43708</v>
      </c>
      <c r="B205" s="94" t="s">
        <v>10</v>
      </c>
      <c r="C205" s="94">
        <v>56</v>
      </c>
      <c r="D205" s="94">
        <v>31</v>
      </c>
      <c r="E205" s="95">
        <f>D205/C205</f>
        <v>0.5535714285714286</v>
      </c>
      <c r="F205" s="94"/>
      <c r="G205" s="96">
        <f t="shared" si="23"/>
        <v>25</v>
      </c>
      <c r="H205" s="96">
        <f>SUMIFS($D:$D,$A:$A,$A205)</f>
        <v>74</v>
      </c>
      <c r="I205" s="96">
        <f>SUMIFS($G:$G,$A:$A,$A205)</f>
        <v>1103</v>
      </c>
      <c r="J205" s="95">
        <f t="shared" si="24"/>
        <v>0.41891891891891891</v>
      </c>
      <c r="K205" s="95">
        <f t="shared" si="25"/>
        <v>2.2665457842248413E-2</v>
      </c>
      <c r="L205" s="97">
        <f t="shared" si="26"/>
        <v>0.41891891891891891</v>
      </c>
      <c r="M205" s="97">
        <f t="shared" si="27"/>
        <v>2.2665457842248413E-2</v>
      </c>
      <c r="N205" s="97">
        <f t="shared" si="28"/>
        <v>9.4949890960770375E-3</v>
      </c>
      <c r="O205" s="97">
        <f t="shared" si="29"/>
        <v>0.39625346107667048</v>
      </c>
    </row>
    <row r="206" spans="1:15" s="91" customFormat="1" x14ac:dyDescent="0.25">
      <c r="A206" s="93">
        <v>43708</v>
      </c>
      <c r="B206" s="94" t="s">
        <v>8</v>
      </c>
      <c r="C206" s="94">
        <v>121</v>
      </c>
      <c r="D206" s="94">
        <v>19</v>
      </c>
      <c r="E206" s="95">
        <f>D206/C206</f>
        <v>0.15702479338842976</v>
      </c>
      <c r="F206" s="94"/>
      <c r="G206" s="96">
        <f t="shared" si="23"/>
        <v>102</v>
      </c>
      <c r="H206" s="96">
        <f>SUMIFS($D:$D,$A:$A,$A206)</f>
        <v>74</v>
      </c>
      <c r="I206" s="96">
        <f>SUMIFS($G:$G,$A:$A,$A206)</f>
        <v>1103</v>
      </c>
      <c r="J206" s="95">
        <f t="shared" si="24"/>
        <v>0.25675675675675674</v>
      </c>
      <c r="K206" s="95">
        <f t="shared" si="25"/>
        <v>9.2475067996373533E-2</v>
      </c>
      <c r="L206" s="97">
        <f t="shared" si="26"/>
        <v>0.67567567567567566</v>
      </c>
      <c r="M206" s="97">
        <f t="shared" si="27"/>
        <v>0.11514052583862194</v>
      </c>
      <c r="N206" s="97">
        <f t="shared" si="28"/>
        <v>3.5382617431574816E-2</v>
      </c>
      <c r="O206" s="97">
        <f t="shared" si="29"/>
        <v>0.56053514983705366</v>
      </c>
    </row>
    <row r="207" spans="1:15" s="91" customFormat="1" x14ac:dyDescent="0.25">
      <c r="A207" s="93">
        <v>43708</v>
      </c>
      <c r="B207" s="94" t="s">
        <v>4</v>
      </c>
      <c r="C207" s="94">
        <v>72</v>
      </c>
      <c r="D207" s="94">
        <v>11</v>
      </c>
      <c r="E207" s="95">
        <f>D207/C207</f>
        <v>0.15277777777777779</v>
      </c>
      <c r="F207" s="94"/>
      <c r="G207" s="96">
        <f t="shared" si="23"/>
        <v>61</v>
      </c>
      <c r="H207" s="96">
        <f>SUMIFS($D:$D,$A:$A,$A207)</f>
        <v>74</v>
      </c>
      <c r="I207" s="96">
        <f>SUMIFS($G:$G,$A:$A,$A207)</f>
        <v>1103</v>
      </c>
      <c r="J207" s="95">
        <f t="shared" si="24"/>
        <v>0.14864864864864866</v>
      </c>
      <c r="K207" s="95">
        <f t="shared" si="25"/>
        <v>5.5303717135086132E-2</v>
      </c>
      <c r="L207" s="97">
        <f t="shared" si="26"/>
        <v>0.82432432432432434</v>
      </c>
      <c r="M207" s="97">
        <f t="shared" si="27"/>
        <v>0.17044424297370808</v>
      </c>
      <c r="N207" s="97">
        <f t="shared" si="28"/>
        <v>4.2451789958589607E-2</v>
      </c>
      <c r="O207" s="97">
        <f t="shared" si="29"/>
        <v>0.65388008135061626</v>
      </c>
    </row>
    <row r="208" spans="1:15" s="91" customFormat="1" x14ac:dyDescent="0.25">
      <c r="A208" s="93">
        <v>43708</v>
      </c>
      <c r="B208" s="94" t="s">
        <v>6</v>
      </c>
      <c r="C208" s="94">
        <v>344</v>
      </c>
      <c r="D208" s="94">
        <v>8</v>
      </c>
      <c r="E208" s="95">
        <f>D208/C208</f>
        <v>2.3255813953488372E-2</v>
      </c>
      <c r="F208" s="94"/>
      <c r="G208" s="96">
        <f t="shared" si="23"/>
        <v>336</v>
      </c>
      <c r="H208" s="96">
        <f>SUMIFS($D:$D,$A:$A,$A208)</f>
        <v>74</v>
      </c>
      <c r="I208" s="96">
        <f>SUMIFS($G:$G,$A:$A,$A208)</f>
        <v>1103</v>
      </c>
      <c r="J208" s="95">
        <f t="shared" si="24"/>
        <v>0.10810810810810811</v>
      </c>
      <c r="K208" s="95">
        <f t="shared" si="25"/>
        <v>0.30462375339981868</v>
      </c>
      <c r="L208" s="97">
        <f t="shared" si="26"/>
        <v>0.93243243243243246</v>
      </c>
      <c r="M208" s="97">
        <f t="shared" si="27"/>
        <v>0.47506799637352676</v>
      </c>
      <c r="N208" s="97">
        <f t="shared" si="28"/>
        <v>6.9785106956457815E-2</v>
      </c>
      <c r="O208" s="97">
        <f t="shared" si="29"/>
        <v>0.4573644360589057</v>
      </c>
    </row>
    <row r="209" spans="1:15" s="91" customFormat="1" x14ac:dyDescent="0.25">
      <c r="A209" s="93">
        <v>43708</v>
      </c>
      <c r="B209" s="94" t="s">
        <v>2</v>
      </c>
      <c r="C209" s="94">
        <v>584</v>
      </c>
      <c r="D209" s="94">
        <v>5</v>
      </c>
      <c r="E209" s="95">
        <f>D209/C209</f>
        <v>8.5616438356164379E-3</v>
      </c>
      <c r="F209" s="94"/>
      <c r="G209" s="96">
        <f t="shared" si="23"/>
        <v>579</v>
      </c>
      <c r="H209" s="96">
        <f>SUMIFS($D:$D,$A:$A,$A209)</f>
        <v>74</v>
      </c>
      <c r="I209" s="96">
        <f>SUMIFS($G:$G,$A:$A,$A209)</f>
        <v>1103</v>
      </c>
      <c r="J209" s="95">
        <f t="shared" si="24"/>
        <v>6.7567567567567571E-2</v>
      </c>
      <c r="K209" s="95">
        <f t="shared" si="25"/>
        <v>0.5249320036264733</v>
      </c>
      <c r="L209" s="97">
        <f t="shared" si="26"/>
        <v>1</v>
      </c>
      <c r="M209" s="97">
        <f t="shared" si="27"/>
        <v>1</v>
      </c>
      <c r="N209" s="97">
        <f t="shared" si="28"/>
        <v>9.9666756511724741E-2</v>
      </c>
      <c r="O209" s="97">
        <f t="shared" si="29"/>
        <v>0</v>
      </c>
    </row>
    <row r="210" spans="1:15" s="91" customFormat="1" x14ac:dyDescent="0.25">
      <c r="A210" s="93">
        <v>43738</v>
      </c>
      <c r="B210" s="94" t="s">
        <v>10</v>
      </c>
      <c r="C210" s="94">
        <v>77</v>
      </c>
      <c r="D210" s="94">
        <v>30</v>
      </c>
      <c r="E210" s="95">
        <f>D210/C210</f>
        <v>0.38961038961038963</v>
      </c>
      <c r="F210" s="94"/>
      <c r="G210" s="96">
        <f t="shared" si="23"/>
        <v>47</v>
      </c>
      <c r="H210" s="96">
        <f>SUMIFS($D:$D,$A:$A,$A210)</f>
        <v>70</v>
      </c>
      <c r="I210" s="96">
        <f>SUMIFS($G:$G,$A:$A,$A210)</f>
        <v>1091</v>
      </c>
      <c r="J210" s="95">
        <f t="shared" si="24"/>
        <v>0.42857142857142855</v>
      </c>
      <c r="K210" s="95">
        <f t="shared" si="25"/>
        <v>4.3079743354720437E-2</v>
      </c>
      <c r="L210" s="97">
        <f t="shared" si="26"/>
        <v>0.42857142857142855</v>
      </c>
      <c r="M210" s="97">
        <f t="shared" si="27"/>
        <v>4.3079743354720437E-2</v>
      </c>
      <c r="N210" s="97">
        <f t="shared" si="28"/>
        <v>1.8462747152023045E-2</v>
      </c>
      <c r="O210" s="97">
        <f t="shared" si="29"/>
        <v>0.38549168521670812</v>
      </c>
    </row>
    <row r="211" spans="1:15" s="91" customFormat="1" x14ac:dyDescent="0.25">
      <c r="A211" s="93">
        <v>43738</v>
      </c>
      <c r="B211" s="94" t="s">
        <v>4</v>
      </c>
      <c r="C211" s="94">
        <v>103</v>
      </c>
      <c r="D211" s="94">
        <v>20</v>
      </c>
      <c r="E211" s="95">
        <f>D211/C211</f>
        <v>0.1941747572815534</v>
      </c>
      <c r="F211" s="94"/>
      <c r="G211" s="96">
        <f t="shared" si="23"/>
        <v>83</v>
      </c>
      <c r="H211" s="96">
        <f>SUMIFS($D:$D,$A:$A,$A211)</f>
        <v>70</v>
      </c>
      <c r="I211" s="96">
        <f>SUMIFS($G:$G,$A:$A,$A211)</f>
        <v>1091</v>
      </c>
      <c r="J211" s="95">
        <f t="shared" si="24"/>
        <v>0.2857142857142857</v>
      </c>
      <c r="K211" s="95">
        <f t="shared" si="25"/>
        <v>7.6076993583868005E-2</v>
      </c>
      <c r="L211" s="97">
        <f t="shared" si="26"/>
        <v>0.71428571428571419</v>
      </c>
      <c r="M211" s="97">
        <f t="shared" si="27"/>
        <v>0.11915673693858844</v>
      </c>
      <c r="N211" s="97">
        <f t="shared" si="28"/>
        <v>4.6353280083802538E-2</v>
      </c>
      <c r="O211" s="97">
        <f t="shared" si="29"/>
        <v>0.59512897734712578</v>
      </c>
    </row>
    <row r="212" spans="1:15" s="91" customFormat="1" x14ac:dyDescent="0.25">
      <c r="A212" s="93">
        <v>43738</v>
      </c>
      <c r="B212" s="94" t="s">
        <v>8</v>
      </c>
      <c r="C212" s="94">
        <v>71</v>
      </c>
      <c r="D212" s="94">
        <v>3</v>
      </c>
      <c r="E212" s="95">
        <f>D212/C212</f>
        <v>4.2253521126760563E-2</v>
      </c>
      <c r="F212" s="94"/>
      <c r="G212" s="96">
        <f t="shared" si="23"/>
        <v>68</v>
      </c>
      <c r="H212" s="96">
        <f>SUMIFS($D:$D,$A:$A,$A212)</f>
        <v>70</v>
      </c>
      <c r="I212" s="96">
        <f>SUMIFS($G:$G,$A:$A,$A212)</f>
        <v>1091</v>
      </c>
      <c r="J212" s="95">
        <f t="shared" si="24"/>
        <v>4.2857142857142858E-2</v>
      </c>
      <c r="K212" s="95">
        <f t="shared" si="25"/>
        <v>6.2328139321723187E-2</v>
      </c>
      <c r="L212" s="97">
        <f t="shared" si="26"/>
        <v>0.75714285714285701</v>
      </c>
      <c r="M212" s="97">
        <f t="shared" si="27"/>
        <v>0.18148487626031162</v>
      </c>
      <c r="N212" s="97">
        <f t="shared" si="28"/>
        <v>1.2884640565667132E-2</v>
      </c>
      <c r="O212" s="97">
        <f t="shared" si="29"/>
        <v>0.57565798088254538</v>
      </c>
    </row>
    <row r="213" spans="1:15" s="91" customFormat="1" x14ac:dyDescent="0.25">
      <c r="A213" s="93">
        <v>43738</v>
      </c>
      <c r="B213" s="94" t="s">
        <v>6</v>
      </c>
      <c r="C213" s="94">
        <v>344</v>
      </c>
      <c r="D213" s="94">
        <v>9</v>
      </c>
      <c r="E213" s="95">
        <f>D213/C213</f>
        <v>2.616279069767442E-2</v>
      </c>
      <c r="F213" s="94"/>
      <c r="G213" s="96">
        <f t="shared" si="23"/>
        <v>335</v>
      </c>
      <c r="H213" s="96">
        <f>SUMIFS($D:$D,$A:$A,$A213)</f>
        <v>70</v>
      </c>
      <c r="I213" s="96">
        <f>SUMIFS($G:$G,$A:$A,$A213)</f>
        <v>1091</v>
      </c>
      <c r="J213" s="95">
        <f t="shared" si="24"/>
        <v>0.12857142857142856</v>
      </c>
      <c r="K213" s="95">
        <f t="shared" si="25"/>
        <v>0.30705774518790102</v>
      </c>
      <c r="L213" s="97">
        <f t="shared" si="26"/>
        <v>0.88571428571428557</v>
      </c>
      <c r="M213" s="97">
        <f t="shared" si="27"/>
        <v>0.48854262144821264</v>
      </c>
      <c r="N213" s="97">
        <f t="shared" si="28"/>
        <v>8.6146392562524543E-2</v>
      </c>
      <c r="O213" s="97">
        <f t="shared" si="29"/>
        <v>0.39717166426607292</v>
      </c>
    </row>
    <row r="214" spans="1:15" s="91" customFormat="1" x14ac:dyDescent="0.25">
      <c r="A214" s="93">
        <v>43738</v>
      </c>
      <c r="B214" s="94" t="s">
        <v>2</v>
      </c>
      <c r="C214" s="94">
        <v>566</v>
      </c>
      <c r="D214" s="94">
        <v>8</v>
      </c>
      <c r="E214" s="95">
        <f>D214/C214</f>
        <v>1.4134275618374558E-2</v>
      </c>
      <c r="F214" s="94"/>
      <c r="G214" s="96">
        <f t="shared" si="23"/>
        <v>558</v>
      </c>
      <c r="H214" s="96">
        <f>SUMIFS($D:$D,$A:$A,$A214)</f>
        <v>70</v>
      </c>
      <c r="I214" s="96">
        <f>SUMIFS($G:$G,$A:$A,$A214)</f>
        <v>1091</v>
      </c>
      <c r="J214" s="95">
        <f t="shared" si="24"/>
        <v>0.11428571428571428</v>
      </c>
      <c r="K214" s="95">
        <f t="shared" si="25"/>
        <v>0.5114573785517873</v>
      </c>
      <c r="L214" s="97">
        <f t="shared" si="26"/>
        <v>0.99999999999999989</v>
      </c>
      <c r="M214" s="97">
        <f t="shared" si="27"/>
        <v>1</v>
      </c>
      <c r="N214" s="97">
        <f t="shared" si="28"/>
        <v>0.17011915673693864</v>
      </c>
      <c r="O214" s="97">
        <f t="shared" si="29"/>
        <v>1.1102230246251565E-16</v>
      </c>
    </row>
    <row r="215" spans="1:15" s="91" customFormat="1" x14ac:dyDescent="0.25">
      <c r="A215" s="93">
        <v>43769</v>
      </c>
      <c r="B215" s="94" t="s">
        <v>10</v>
      </c>
      <c r="C215" s="94">
        <v>63</v>
      </c>
      <c r="D215" s="94">
        <v>24</v>
      </c>
      <c r="E215" s="95">
        <f>D215/C215</f>
        <v>0.38095238095238093</v>
      </c>
      <c r="F215" s="94"/>
      <c r="G215" s="96">
        <f t="shared" si="23"/>
        <v>39</v>
      </c>
      <c r="H215" s="96">
        <f>SUMIFS($D:$D,$A:$A,$A215)</f>
        <v>70</v>
      </c>
      <c r="I215" s="96">
        <f>SUMIFS($G:$G,$A:$A,$A215)</f>
        <v>1113</v>
      </c>
      <c r="J215" s="95">
        <f t="shared" si="24"/>
        <v>0.34285714285714286</v>
      </c>
      <c r="K215" s="95">
        <f t="shared" si="25"/>
        <v>3.5040431266846361E-2</v>
      </c>
      <c r="L215" s="97">
        <f t="shared" si="26"/>
        <v>0.34285714285714286</v>
      </c>
      <c r="M215" s="97">
        <f t="shared" si="27"/>
        <v>3.5040431266846361E-2</v>
      </c>
      <c r="N215" s="97">
        <f t="shared" si="28"/>
        <v>1.2013862148633038E-2</v>
      </c>
      <c r="O215" s="97">
        <f t="shared" si="29"/>
        <v>0.3078167115902965</v>
      </c>
    </row>
    <row r="216" spans="1:15" s="91" customFormat="1" x14ac:dyDescent="0.25">
      <c r="A216" s="93">
        <v>43769</v>
      </c>
      <c r="B216" s="94" t="s">
        <v>8</v>
      </c>
      <c r="C216" s="94">
        <v>94</v>
      </c>
      <c r="D216" s="94">
        <v>16</v>
      </c>
      <c r="E216" s="95">
        <f>D216/C216</f>
        <v>0.1702127659574468</v>
      </c>
      <c r="F216" s="94"/>
      <c r="G216" s="96">
        <f t="shared" si="23"/>
        <v>78</v>
      </c>
      <c r="H216" s="96">
        <f>SUMIFS($D:$D,$A:$A,$A216)</f>
        <v>70</v>
      </c>
      <c r="I216" s="96">
        <f>SUMIFS($G:$G,$A:$A,$A216)</f>
        <v>1113</v>
      </c>
      <c r="J216" s="95">
        <f t="shared" si="24"/>
        <v>0.22857142857142856</v>
      </c>
      <c r="K216" s="95">
        <f t="shared" si="25"/>
        <v>7.0080862533692723E-2</v>
      </c>
      <c r="L216" s="97">
        <f t="shared" si="26"/>
        <v>0.5714285714285714</v>
      </c>
      <c r="M216" s="97">
        <f t="shared" si="27"/>
        <v>0.10512129380053908</v>
      </c>
      <c r="N216" s="97">
        <f t="shared" si="28"/>
        <v>3.2036965729688095E-2</v>
      </c>
      <c r="O216" s="97">
        <f t="shared" si="29"/>
        <v>0.46630727762803231</v>
      </c>
    </row>
    <row r="217" spans="1:15" s="91" customFormat="1" x14ac:dyDescent="0.25">
      <c r="A217" s="93">
        <v>43769</v>
      </c>
      <c r="B217" s="94" t="s">
        <v>4</v>
      </c>
      <c r="C217" s="94">
        <v>99</v>
      </c>
      <c r="D217" s="94">
        <v>14</v>
      </c>
      <c r="E217" s="95">
        <f>D217/C217</f>
        <v>0.14141414141414141</v>
      </c>
      <c r="F217" s="94"/>
      <c r="G217" s="96">
        <f t="shared" si="23"/>
        <v>85</v>
      </c>
      <c r="H217" s="96">
        <f>SUMIFS($D:$D,$A:$A,$A217)</f>
        <v>70</v>
      </c>
      <c r="I217" s="96">
        <f>SUMIFS($G:$G,$A:$A,$A217)</f>
        <v>1113</v>
      </c>
      <c r="J217" s="95">
        <f t="shared" si="24"/>
        <v>0.2</v>
      </c>
      <c r="K217" s="95">
        <f t="shared" si="25"/>
        <v>7.637017070979335E-2</v>
      </c>
      <c r="L217" s="97">
        <f t="shared" si="26"/>
        <v>0.77142857142857135</v>
      </c>
      <c r="M217" s="97">
        <f t="shared" si="27"/>
        <v>0.18149146451033243</v>
      </c>
      <c r="N217" s="97">
        <f t="shared" si="28"/>
        <v>5.7322551662174294E-2</v>
      </c>
      <c r="O217" s="97">
        <f t="shared" si="29"/>
        <v>0.58993710691823886</v>
      </c>
    </row>
    <row r="218" spans="1:15" s="91" customFormat="1" x14ac:dyDescent="0.25">
      <c r="A218" s="93">
        <v>43769</v>
      </c>
      <c r="B218" s="94" t="s">
        <v>6</v>
      </c>
      <c r="C218" s="94">
        <v>354</v>
      </c>
      <c r="D218" s="94">
        <v>10</v>
      </c>
      <c r="E218" s="95">
        <f>D218/C218</f>
        <v>2.8248587570621469E-2</v>
      </c>
      <c r="F218" s="94"/>
      <c r="G218" s="96">
        <f t="shared" si="23"/>
        <v>344</v>
      </c>
      <c r="H218" s="96">
        <f>SUMIFS($D:$D,$A:$A,$A218)</f>
        <v>70</v>
      </c>
      <c r="I218" s="96">
        <f>SUMIFS($G:$G,$A:$A,$A218)</f>
        <v>1113</v>
      </c>
      <c r="J218" s="95">
        <f t="shared" si="24"/>
        <v>0.14285714285714285</v>
      </c>
      <c r="K218" s="95">
        <f t="shared" si="25"/>
        <v>0.30907457322551662</v>
      </c>
      <c r="L218" s="97">
        <f t="shared" si="26"/>
        <v>0.91428571428571415</v>
      </c>
      <c r="M218" s="97">
        <f t="shared" si="27"/>
        <v>0.49056603773584906</v>
      </c>
      <c r="N218" s="97">
        <f t="shared" si="28"/>
        <v>9.6008214606597309E-2</v>
      </c>
      <c r="O218" s="97">
        <f t="shared" si="29"/>
        <v>0.42371967654986509</v>
      </c>
    </row>
    <row r="219" spans="1:15" s="91" customFormat="1" x14ac:dyDescent="0.25">
      <c r="A219" s="93">
        <v>43769</v>
      </c>
      <c r="B219" s="94" t="s">
        <v>2</v>
      </c>
      <c r="C219" s="94">
        <v>573</v>
      </c>
      <c r="D219" s="94">
        <v>6</v>
      </c>
      <c r="E219" s="95">
        <f>D219/C219</f>
        <v>1.0471204188481676E-2</v>
      </c>
      <c r="F219" s="94"/>
      <c r="G219" s="96">
        <f t="shared" si="23"/>
        <v>567</v>
      </c>
      <c r="H219" s="96">
        <f>SUMIFS($D:$D,$A:$A,$A219)</f>
        <v>70</v>
      </c>
      <c r="I219" s="96">
        <f>SUMIFS($G:$G,$A:$A,$A219)</f>
        <v>1113</v>
      </c>
      <c r="J219" s="95">
        <f t="shared" si="24"/>
        <v>8.5714285714285715E-2</v>
      </c>
      <c r="K219" s="95">
        <f t="shared" si="25"/>
        <v>0.50943396226415094</v>
      </c>
      <c r="L219" s="97">
        <f t="shared" si="26"/>
        <v>0.99999999999999989</v>
      </c>
      <c r="M219" s="97">
        <f t="shared" si="27"/>
        <v>1</v>
      </c>
      <c r="N219" s="97">
        <f t="shared" si="28"/>
        <v>0.12776280323450137</v>
      </c>
      <c r="O219" s="97">
        <f t="shared" si="29"/>
        <v>1.1102230246251565E-16</v>
      </c>
    </row>
    <row r="220" spans="1:15" s="91" customFormat="1" x14ac:dyDescent="0.25">
      <c r="A220" s="93">
        <v>43799</v>
      </c>
      <c r="B220" s="94" t="s">
        <v>10</v>
      </c>
      <c r="C220" s="94">
        <v>56</v>
      </c>
      <c r="D220" s="94">
        <v>25</v>
      </c>
      <c r="E220" s="95">
        <f>D220/C220</f>
        <v>0.44642857142857145</v>
      </c>
      <c r="F220" s="94"/>
      <c r="G220" s="96">
        <f t="shared" si="23"/>
        <v>31</v>
      </c>
      <c r="H220" s="96">
        <f>SUMIFS($D:$D,$A:$A,$A220)</f>
        <v>67</v>
      </c>
      <c r="I220" s="96">
        <f>SUMIFS($G:$G,$A:$A,$A220)</f>
        <v>1148</v>
      </c>
      <c r="J220" s="95">
        <f t="shared" si="24"/>
        <v>0.37313432835820898</v>
      </c>
      <c r="K220" s="95">
        <f t="shared" si="25"/>
        <v>2.7003484320557491E-2</v>
      </c>
      <c r="L220" s="97">
        <f t="shared" si="26"/>
        <v>0.37313432835820898</v>
      </c>
      <c r="M220" s="97">
        <f t="shared" si="27"/>
        <v>2.7003484320557491E-2</v>
      </c>
      <c r="N220" s="97">
        <f t="shared" si="28"/>
        <v>1.0075926985282646E-2</v>
      </c>
      <c r="O220" s="97">
        <f t="shared" si="29"/>
        <v>0.34613084403765149</v>
      </c>
    </row>
    <row r="221" spans="1:15" s="91" customFormat="1" x14ac:dyDescent="0.25">
      <c r="A221" s="93">
        <v>43799</v>
      </c>
      <c r="B221" s="94" t="s">
        <v>8</v>
      </c>
      <c r="C221" s="94">
        <v>124</v>
      </c>
      <c r="D221" s="94">
        <v>24</v>
      </c>
      <c r="E221" s="95">
        <f>D221/C221</f>
        <v>0.19354838709677419</v>
      </c>
      <c r="F221" s="94"/>
      <c r="G221" s="96">
        <f t="shared" si="23"/>
        <v>100</v>
      </c>
      <c r="H221" s="96">
        <f>SUMIFS($D:$D,$A:$A,$A221)</f>
        <v>67</v>
      </c>
      <c r="I221" s="96">
        <f>SUMIFS($G:$G,$A:$A,$A221)</f>
        <v>1148</v>
      </c>
      <c r="J221" s="95">
        <f t="shared" si="24"/>
        <v>0.35820895522388058</v>
      </c>
      <c r="K221" s="95">
        <f t="shared" si="25"/>
        <v>8.7108013937282236E-2</v>
      </c>
      <c r="L221" s="97">
        <f t="shared" si="26"/>
        <v>0.73134328358208955</v>
      </c>
      <c r="M221" s="97">
        <f t="shared" si="27"/>
        <v>0.11411149825783973</v>
      </c>
      <c r="N221" s="97">
        <f t="shared" si="28"/>
        <v>5.0548650475843775E-2</v>
      </c>
      <c r="O221" s="97">
        <f t="shared" si="29"/>
        <v>0.61723178532424983</v>
      </c>
    </row>
    <row r="222" spans="1:15" s="91" customFormat="1" x14ac:dyDescent="0.25">
      <c r="A222" s="93">
        <v>43799</v>
      </c>
      <c r="B222" s="94" t="s">
        <v>4</v>
      </c>
      <c r="C222" s="94">
        <v>86</v>
      </c>
      <c r="D222" s="94">
        <v>6</v>
      </c>
      <c r="E222" s="95">
        <f>D222/C222</f>
        <v>6.9767441860465115E-2</v>
      </c>
      <c r="F222" s="94"/>
      <c r="G222" s="96">
        <f t="shared" si="23"/>
        <v>80</v>
      </c>
      <c r="H222" s="96">
        <f>SUMIFS($D:$D,$A:$A,$A222)</f>
        <v>67</v>
      </c>
      <c r="I222" s="96">
        <f>SUMIFS($G:$G,$A:$A,$A222)</f>
        <v>1148</v>
      </c>
      <c r="J222" s="95">
        <f t="shared" si="24"/>
        <v>8.9552238805970144E-2</v>
      </c>
      <c r="K222" s="95">
        <f t="shared" si="25"/>
        <v>6.968641114982578E-2</v>
      </c>
      <c r="L222" s="97">
        <f t="shared" si="26"/>
        <v>0.82089552238805974</v>
      </c>
      <c r="M222" s="97">
        <f t="shared" si="27"/>
        <v>0.18379790940766549</v>
      </c>
      <c r="N222" s="97">
        <f t="shared" si="28"/>
        <v>2.667845441780645E-2</v>
      </c>
      <c r="O222" s="97">
        <f t="shared" si="29"/>
        <v>0.63709761298039425</v>
      </c>
    </row>
    <row r="223" spans="1:15" s="91" customFormat="1" x14ac:dyDescent="0.25">
      <c r="A223" s="93">
        <v>43799</v>
      </c>
      <c r="B223" s="94" t="s">
        <v>6</v>
      </c>
      <c r="C223" s="94">
        <v>373</v>
      </c>
      <c r="D223" s="94">
        <v>6</v>
      </c>
      <c r="E223" s="95">
        <f>D223/C223</f>
        <v>1.6085790884718499E-2</v>
      </c>
      <c r="F223" s="94"/>
      <c r="G223" s="96">
        <f t="shared" si="23"/>
        <v>367</v>
      </c>
      <c r="H223" s="96">
        <f>SUMIFS($D:$D,$A:$A,$A223)</f>
        <v>67</v>
      </c>
      <c r="I223" s="96">
        <f>SUMIFS($G:$G,$A:$A,$A223)</f>
        <v>1148</v>
      </c>
      <c r="J223" s="95">
        <f t="shared" si="24"/>
        <v>8.9552238805970144E-2</v>
      </c>
      <c r="K223" s="95">
        <f t="shared" si="25"/>
        <v>0.31968641114982577</v>
      </c>
      <c r="L223" s="97">
        <f t="shared" si="26"/>
        <v>0.91044776119402993</v>
      </c>
      <c r="M223" s="97">
        <f t="shared" si="27"/>
        <v>0.50348432055749126</v>
      </c>
      <c r="N223" s="97">
        <f t="shared" si="28"/>
        <v>6.1547662384939437E-2</v>
      </c>
      <c r="O223" s="97">
        <f t="shared" si="29"/>
        <v>0.40696344063653866</v>
      </c>
    </row>
    <row r="224" spans="1:15" s="91" customFormat="1" x14ac:dyDescent="0.25">
      <c r="A224" s="93">
        <v>43799</v>
      </c>
      <c r="B224" s="94" t="s">
        <v>2</v>
      </c>
      <c r="C224" s="94">
        <v>576</v>
      </c>
      <c r="D224" s="94">
        <v>6</v>
      </c>
      <c r="E224" s="95">
        <f>D224/C224</f>
        <v>1.0416666666666666E-2</v>
      </c>
      <c r="F224" s="94"/>
      <c r="G224" s="96">
        <f t="shared" si="23"/>
        <v>570</v>
      </c>
      <c r="H224" s="96">
        <f>SUMIFS($D:$D,$A:$A,$A224)</f>
        <v>67</v>
      </c>
      <c r="I224" s="96">
        <f>SUMIFS($G:$G,$A:$A,$A224)</f>
        <v>1148</v>
      </c>
      <c r="J224" s="95">
        <f t="shared" si="24"/>
        <v>8.9552238805970144E-2</v>
      </c>
      <c r="K224" s="95">
        <f t="shared" si="25"/>
        <v>0.49651567944250868</v>
      </c>
      <c r="L224" s="97">
        <f t="shared" si="26"/>
        <v>1</v>
      </c>
      <c r="M224" s="97">
        <f t="shared" si="27"/>
        <v>1</v>
      </c>
      <c r="N224" s="97">
        <f t="shared" si="28"/>
        <v>0.13464038691559629</v>
      </c>
      <c r="O224" s="97">
        <f t="shared" si="29"/>
        <v>0</v>
      </c>
    </row>
    <row r="225" spans="1:15" s="91" customFormat="1" x14ac:dyDescent="0.25">
      <c r="A225" s="93">
        <v>43830</v>
      </c>
      <c r="B225" s="94" t="s">
        <v>10</v>
      </c>
      <c r="C225" s="94">
        <v>74</v>
      </c>
      <c r="D225" s="94">
        <v>36</v>
      </c>
      <c r="E225" s="95">
        <f>D225/C225</f>
        <v>0.48648648648648651</v>
      </c>
      <c r="F225" s="94"/>
      <c r="G225" s="96">
        <f t="shared" si="23"/>
        <v>38</v>
      </c>
      <c r="H225" s="96">
        <f>SUMIFS($D:$D,$A:$A,$A225)</f>
        <v>66</v>
      </c>
      <c r="I225" s="96">
        <f>SUMIFS($G:$G,$A:$A,$A225)</f>
        <v>1112</v>
      </c>
      <c r="J225" s="95">
        <f t="shared" si="24"/>
        <v>0.54545454545454541</v>
      </c>
      <c r="K225" s="95">
        <f t="shared" si="25"/>
        <v>3.41726618705036E-2</v>
      </c>
      <c r="L225" s="97">
        <f t="shared" si="26"/>
        <v>0.54545454545454541</v>
      </c>
      <c r="M225" s="97">
        <f t="shared" si="27"/>
        <v>3.41726618705036E-2</v>
      </c>
      <c r="N225" s="97">
        <f t="shared" si="28"/>
        <v>1.8639633747547416E-2</v>
      </c>
      <c r="O225" s="97">
        <f t="shared" si="29"/>
        <v>0.51128188358404181</v>
      </c>
    </row>
    <row r="226" spans="1:15" s="91" customFormat="1" x14ac:dyDescent="0.25">
      <c r="A226" s="93">
        <v>43830</v>
      </c>
      <c r="B226" s="94" t="s">
        <v>8</v>
      </c>
      <c r="C226" s="94">
        <v>109</v>
      </c>
      <c r="D226" s="94">
        <v>16</v>
      </c>
      <c r="E226" s="95">
        <f>D226/C226</f>
        <v>0.14678899082568808</v>
      </c>
      <c r="F226" s="94"/>
      <c r="G226" s="96">
        <f t="shared" si="23"/>
        <v>93</v>
      </c>
      <c r="H226" s="96">
        <f>SUMIFS($D:$D,$A:$A,$A226)</f>
        <v>66</v>
      </c>
      <c r="I226" s="96">
        <f>SUMIFS($G:$G,$A:$A,$A226)</f>
        <v>1112</v>
      </c>
      <c r="J226" s="95">
        <f t="shared" si="24"/>
        <v>0.24242424242424243</v>
      </c>
      <c r="K226" s="95">
        <f t="shared" si="25"/>
        <v>8.363309352517985E-2</v>
      </c>
      <c r="L226" s="97">
        <f t="shared" si="26"/>
        <v>0.78787878787878785</v>
      </c>
      <c r="M226" s="97">
        <f t="shared" si="27"/>
        <v>0.11780575539568344</v>
      </c>
      <c r="N226" s="97">
        <f t="shared" si="28"/>
        <v>3.6843252670590798E-2</v>
      </c>
      <c r="O226" s="97">
        <f t="shared" si="29"/>
        <v>0.67007303248310435</v>
      </c>
    </row>
    <row r="227" spans="1:15" s="91" customFormat="1" x14ac:dyDescent="0.25">
      <c r="A227" s="93">
        <v>43830</v>
      </c>
      <c r="B227" s="94" t="s">
        <v>4</v>
      </c>
      <c r="C227" s="94">
        <v>88</v>
      </c>
      <c r="D227" s="94">
        <v>4</v>
      </c>
      <c r="E227" s="95">
        <f>D227/C227</f>
        <v>4.5454545454545456E-2</v>
      </c>
      <c r="F227" s="94"/>
      <c r="G227" s="96">
        <f t="shared" si="23"/>
        <v>84</v>
      </c>
      <c r="H227" s="96">
        <f>SUMIFS($D:$D,$A:$A,$A227)</f>
        <v>66</v>
      </c>
      <c r="I227" s="96">
        <f>SUMIFS($G:$G,$A:$A,$A227)</f>
        <v>1112</v>
      </c>
      <c r="J227" s="95">
        <f t="shared" si="24"/>
        <v>6.0606060606060608E-2</v>
      </c>
      <c r="K227" s="95">
        <f t="shared" si="25"/>
        <v>7.5539568345323743E-2</v>
      </c>
      <c r="L227" s="97">
        <f t="shared" si="26"/>
        <v>0.8484848484848484</v>
      </c>
      <c r="M227" s="97">
        <f t="shared" si="27"/>
        <v>0.19334532374100719</v>
      </c>
      <c r="N227" s="97">
        <f t="shared" si="28"/>
        <v>1.8857641159799415E-2</v>
      </c>
      <c r="O227" s="97">
        <f t="shared" si="29"/>
        <v>0.65513952474384118</v>
      </c>
    </row>
    <row r="228" spans="1:15" s="91" customFormat="1" x14ac:dyDescent="0.25">
      <c r="A228" s="93">
        <v>43830</v>
      </c>
      <c r="B228" s="94" t="s">
        <v>6</v>
      </c>
      <c r="C228" s="94">
        <v>362</v>
      </c>
      <c r="D228" s="94">
        <v>7</v>
      </c>
      <c r="E228" s="95">
        <f>D228/C228</f>
        <v>1.9337016574585635E-2</v>
      </c>
      <c r="F228" s="94"/>
      <c r="G228" s="96">
        <f t="shared" si="23"/>
        <v>355</v>
      </c>
      <c r="H228" s="96">
        <f>SUMIFS($D:$D,$A:$A,$A228)</f>
        <v>66</v>
      </c>
      <c r="I228" s="96">
        <f>SUMIFS($G:$G,$A:$A,$A228)</f>
        <v>1112</v>
      </c>
      <c r="J228" s="95">
        <f t="shared" si="24"/>
        <v>0.10606060606060606</v>
      </c>
      <c r="K228" s="95">
        <f t="shared" si="25"/>
        <v>0.31924460431654678</v>
      </c>
      <c r="L228" s="97">
        <f t="shared" si="26"/>
        <v>0.95454545454545447</v>
      </c>
      <c r="M228" s="97">
        <f t="shared" si="27"/>
        <v>0.51258992805755399</v>
      </c>
      <c r="N228" s="97">
        <f t="shared" si="28"/>
        <v>7.4871920645301959E-2</v>
      </c>
      <c r="O228" s="97">
        <f t="shared" si="29"/>
        <v>0.44195552648790049</v>
      </c>
    </row>
    <row r="229" spans="1:15" s="91" customFormat="1" x14ac:dyDescent="0.25">
      <c r="A229" s="93">
        <v>43830</v>
      </c>
      <c r="B229" s="94" t="s">
        <v>2</v>
      </c>
      <c r="C229" s="94">
        <v>545</v>
      </c>
      <c r="D229" s="94">
        <v>3</v>
      </c>
      <c r="E229" s="95">
        <f>D229/C229</f>
        <v>5.5045871559633031E-3</v>
      </c>
      <c r="F229" s="94"/>
      <c r="G229" s="96">
        <f t="shared" si="23"/>
        <v>542</v>
      </c>
      <c r="H229" s="96">
        <f>SUMIFS($D:$D,$A:$A,$A229)</f>
        <v>66</v>
      </c>
      <c r="I229" s="96">
        <f>SUMIFS($G:$G,$A:$A,$A229)</f>
        <v>1112</v>
      </c>
      <c r="J229" s="95">
        <f t="shared" si="24"/>
        <v>4.5454545454545456E-2</v>
      </c>
      <c r="K229" s="95">
        <f t="shared" si="25"/>
        <v>0.48741007194244607</v>
      </c>
      <c r="L229" s="97">
        <f t="shared" si="26"/>
        <v>0.99999999999999989</v>
      </c>
      <c r="M229" s="97">
        <f t="shared" si="27"/>
        <v>1</v>
      </c>
      <c r="N229" s="97">
        <f t="shared" si="28"/>
        <v>6.8754087638979666E-2</v>
      </c>
      <c r="O229" s="97">
        <f t="shared" si="29"/>
        <v>1.1102230246251565E-16</v>
      </c>
    </row>
    <row r="230" spans="1:15" s="91" customFormat="1" x14ac:dyDescent="0.25">
      <c r="A230" s="93">
        <v>43861</v>
      </c>
      <c r="B230" s="94" t="s">
        <v>10</v>
      </c>
      <c r="C230" s="94">
        <v>89</v>
      </c>
      <c r="D230" s="94">
        <v>37</v>
      </c>
      <c r="E230" s="95">
        <f>D230/C230</f>
        <v>0.4157303370786517</v>
      </c>
      <c r="F230" s="94"/>
      <c r="G230" s="96">
        <f t="shared" si="23"/>
        <v>52</v>
      </c>
      <c r="H230" s="96">
        <f>SUMIFS($D:$D,$A:$A,$A230)</f>
        <v>57</v>
      </c>
      <c r="I230" s="96">
        <f>SUMIFS($G:$G,$A:$A,$A230)</f>
        <v>1124</v>
      </c>
      <c r="J230" s="95">
        <f t="shared" si="24"/>
        <v>0.64912280701754388</v>
      </c>
      <c r="K230" s="95">
        <f t="shared" si="25"/>
        <v>4.6263345195729534E-2</v>
      </c>
      <c r="L230" s="97">
        <f t="shared" si="26"/>
        <v>0.64912280701754388</v>
      </c>
      <c r="M230" s="97">
        <f t="shared" si="27"/>
        <v>4.6263345195729534E-2</v>
      </c>
      <c r="N230" s="97">
        <f t="shared" si="28"/>
        <v>3.003059249547356E-2</v>
      </c>
      <c r="O230" s="97">
        <f t="shared" si="29"/>
        <v>0.60285946182181438</v>
      </c>
    </row>
    <row r="231" spans="1:15" s="91" customFormat="1" x14ac:dyDescent="0.25">
      <c r="A231" s="93">
        <v>43861</v>
      </c>
      <c r="B231" s="94" t="s">
        <v>8</v>
      </c>
      <c r="C231" s="94">
        <v>90</v>
      </c>
      <c r="D231" s="94">
        <v>7</v>
      </c>
      <c r="E231" s="95">
        <f>D231/C231</f>
        <v>7.7777777777777779E-2</v>
      </c>
      <c r="F231" s="94"/>
      <c r="G231" s="96">
        <f t="shared" si="23"/>
        <v>83</v>
      </c>
      <c r="H231" s="96">
        <f>SUMIFS($D:$D,$A:$A,$A231)</f>
        <v>57</v>
      </c>
      <c r="I231" s="96">
        <f>SUMIFS($G:$G,$A:$A,$A231)</f>
        <v>1124</v>
      </c>
      <c r="J231" s="95">
        <f t="shared" si="24"/>
        <v>0.12280701754385964</v>
      </c>
      <c r="K231" s="95">
        <f t="shared" si="25"/>
        <v>7.384341637010676E-2</v>
      </c>
      <c r="L231" s="97">
        <f t="shared" si="26"/>
        <v>0.77192982456140347</v>
      </c>
      <c r="M231" s="97">
        <f t="shared" si="27"/>
        <v>0.1201067615658363</v>
      </c>
      <c r="N231" s="97">
        <f t="shared" si="28"/>
        <v>2.0431416619841408E-2</v>
      </c>
      <c r="O231" s="97">
        <f t="shared" si="29"/>
        <v>0.65182306299556714</v>
      </c>
    </row>
    <row r="232" spans="1:15" s="91" customFormat="1" x14ac:dyDescent="0.25">
      <c r="A232" s="93">
        <v>43861</v>
      </c>
      <c r="B232" s="94" t="s">
        <v>4</v>
      </c>
      <c r="C232" s="94">
        <v>96</v>
      </c>
      <c r="D232" s="94">
        <v>5</v>
      </c>
      <c r="E232" s="95">
        <f>D232/C232</f>
        <v>5.2083333333333336E-2</v>
      </c>
      <c r="F232" s="94"/>
      <c r="G232" s="96">
        <f t="shared" si="23"/>
        <v>91</v>
      </c>
      <c r="H232" s="96">
        <f>SUMIFS($D:$D,$A:$A,$A232)</f>
        <v>57</v>
      </c>
      <c r="I232" s="96">
        <f>SUMIFS($G:$G,$A:$A,$A232)</f>
        <v>1124</v>
      </c>
      <c r="J232" s="95">
        <f t="shared" si="24"/>
        <v>8.771929824561403E-2</v>
      </c>
      <c r="K232" s="95">
        <f t="shared" si="25"/>
        <v>8.0960854092526693E-2</v>
      </c>
      <c r="L232" s="97">
        <f t="shared" si="26"/>
        <v>0.85964912280701755</v>
      </c>
      <c r="M232" s="97">
        <f t="shared" si="27"/>
        <v>0.20106761565836301</v>
      </c>
      <c r="N232" s="97">
        <f t="shared" si="28"/>
        <v>2.8173190984578905E-2</v>
      </c>
      <c r="O232" s="97">
        <f t="shared" si="29"/>
        <v>0.65858150714865449</v>
      </c>
    </row>
    <row r="233" spans="1:15" s="91" customFormat="1" x14ac:dyDescent="0.25">
      <c r="A233" s="93">
        <v>43861</v>
      </c>
      <c r="B233" s="94" t="s">
        <v>6</v>
      </c>
      <c r="C233" s="94">
        <v>369</v>
      </c>
      <c r="D233" s="94">
        <v>5</v>
      </c>
      <c r="E233" s="95">
        <f>D233/C233</f>
        <v>1.3550135501355014E-2</v>
      </c>
      <c r="F233" s="94"/>
      <c r="G233" s="96">
        <f t="shared" si="23"/>
        <v>364</v>
      </c>
      <c r="H233" s="96">
        <f>SUMIFS($D:$D,$A:$A,$A233)</f>
        <v>57</v>
      </c>
      <c r="I233" s="96">
        <f>SUMIFS($G:$G,$A:$A,$A233)</f>
        <v>1124</v>
      </c>
      <c r="J233" s="95">
        <f t="shared" si="24"/>
        <v>8.771929824561403E-2</v>
      </c>
      <c r="K233" s="95">
        <f t="shared" si="25"/>
        <v>0.32384341637010677</v>
      </c>
      <c r="L233" s="97">
        <f t="shared" si="26"/>
        <v>0.94736842105263164</v>
      </c>
      <c r="M233" s="97">
        <f t="shared" si="27"/>
        <v>0.52491103202846978</v>
      </c>
      <c r="N233" s="97">
        <f t="shared" si="28"/>
        <v>6.3682337516388882E-2</v>
      </c>
      <c r="O233" s="97">
        <f t="shared" si="29"/>
        <v>0.42245738902416186</v>
      </c>
    </row>
    <row r="234" spans="1:15" s="91" customFormat="1" x14ac:dyDescent="0.25">
      <c r="A234" s="93">
        <v>43861</v>
      </c>
      <c r="B234" s="94" t="s">
        <v>2</v>
      </c>
      <c r="C234" s="94">
        <v>537</v>
      </c>
      <c r="D234" s="94">
        <v>3</v>
      </c>
      <c r="E234" s="95">
        <f>D234/C234</f>
        <v>5.5865921787709499E-3</v>
      </c>
      <c r="F234" s="94"/>
      <c r="G234" s="96">
        <f t="shared" si="23"/>
        <v>534</v>
      </c>
      <c r="H234" s="96">
        <f>SUMIFS($D:$D,$A:$A,$A234)</f>
        <v>57</v>
      </c>
      <c r="I234" s="96">
        <f>SUMIFS($G:$G,$A:$A,$A234)</f>
        <v>1124</v>
      </c>
      <c r="J234" s="95">
        <f t="shared" si="24"/>
        <v>5.2631578947368418E-2</v>
      </c>
      <c r="K234" s="95">
        <f t="shared" si="25"/>
        <v>0.47508896797153027</v>
      </c>
      <c r="L234" s="97">
        <f t="shared" si="26"/>
        <v>1</v>
      </c>
      <c r="M234" s="97">
        <f t="shared" si="27"/>
        <v>1</v>
      </c>
      <c r="N234" s="97">
        <f t="shared" si="28"/>
        <v>8.0258475369919369E-2</v>
      </c>
      <c r="O234" s="97">
        <f t="shared" si="29"/>
        <v>0</v>
      </c>
    </row>
    <row r="235" spans="1:15" s="91" customFormat="1" x14ac:dyDescent="0.25">
      <c r="A235" s="93">
        <v>43890</v>
      </c>
      <c r="B235" s="94" t="s">
        <v>10</v>
      </c>
      <c r="C235" s="94">
        <v>62</v>
      </c>
      <c r="D235" s="94">
        <v>25</v>
      </c>
      <c r="E235" s="95">
        <f>D235/C235</f>
        <v>0.40322580645161288</v>
      </c>
      <c r="F235" s="94"/>
      <c r="G235" s="96">
        <f t="shared" si="23"/>
        <v>37</v>
      </c>
      <c r="H235" s="96">
        <f>SUMIFS($D:$D,$A:$A,$A235)</f>
        <v>43</v>
      </c>
      <c r="I235" s="96">
        <f>SUMIFS($G:$G,$A:$A,$A235)</f>
        <v>1146</v>
      </c>
      <c r="J235" s="95">
        <f t="shared" si="24"/>
        <v>0.58139534883720934</v>
      </c>
      <c r="K235" s="95">
        <f t="shared" si="25"/>
        <v>3.2286212914485163E-2</v>
      </c>
      <c r="L235" s="97">
        <f t="shared" si="26"/>
        <v>0.58139534883720934</v>
      </c>
      <c r="M235" s="97">
        <f t="shared" si="27"/>
        <v>3.2286212914485163E-2</v>
      </c>
      <c r="N235" s="97">
        <f t="shared" si="28"/>
        <v>1.8771054020049513E-2</v>
      </c>
      <c r="O235" s="97">
        <f t="shared" si="29"/>
        <v>0.54910913592272415</v>
      </c>
    </row>
    <row r="236" spans="1:15" s="91" customFormat="1" x14ac:dyDescent="0.25">
      <c r="A236" s="93">
        <v>43890</v>
      </c>
      <c r="B236" s="94" t="s">
        <v>4</v>
      </c>
      <c r="C236" s="94">
        <v>81</v>
      </c>
      <c r="D236" s="94">
        <v>4</v>
      </c>
      <c r="E236" s="95">
        <f>D236/C236</f>
        <v>4.9382716049382713E-2</v>
      </c>
      <c r="F236" s="94"/>
      <c r="G236" s="96">
        <f t="shared" si="23"/>
        <v>77</v>
      </c>
      <c r="H236" s="96">
        <f>SUMIFS($D:$D,$A:$A,$A236)</f>
        <v>43</v>
      </c>
      <c r="I236" s="96">
        <f>SUMIFS($G:$G,$A:$A,$A236)</f>
        <v>1146</v>
      </c>
      <c r="J236" s="95">
        <f t="shared" si="24"/>
        <v>9.3023255813953487E-2</v>
      </c>
      <c r="K236" s="95">
        <f t="shared" si="25"/>
        <v>6.7190226876090747E-2</v>
      </c>
      <c r="L236" s="97">
        <f t="shared" si="26"/>
        <v>0.67441860465116288</v>
      </c>
      <c r="M236" s="97">
        <f t="shared" si="27"/>
        <v>9.947643979057591E-2</v>
      </c>
      <c r="N236" s="97">
        <f t="shared" si="28"/>
        <v>1.2256990949307999E-2</v>
      </c>
      <c r="O236" s="97">
        <f t="shared" si="29"/>
        <v>0.57494216486058702</v>
      </c>
    </row>
    <row r="237" spans="1:15" s="91" customFormat="1" x14ac:dyDescent="0.25">
      <c r="A237" s="93">
        <v>43890</v>
      </c>
      <c r="B237" s="94" t="s">
        <v>8</v>
      </c>
      <c r="C237" s="94">
        <v>160</v>
      </c>
      <c r="D237" s="94">
        <v>6</v>
      </c>
      <c r="E237" s="95">
        <f>D237/C237</f>
        <v>3.7499999999999999E-2</v>
      </c>
      <c r="F237" s="94"/>
      <c r="G237" s="96">
        <f t="shared" si="23"/>
        <v>154</v>
      </c>
      <c r="H237" s="96">
        <f>SUMIFS($D:$D,$A:$A,$A237)</f>
        <v>43</v>
      </c>
      <c r="I237" s="96">
        <f>SUMIFS($G:$G,$A:$A,$A237)</f>
        <v>1146</v>
      </c>
      <c r="J237" s="95">
        <f t="shared" si="24"/>
        <v>0.13953488372093023</v>
      </c>
      <c r="K237" s="95">
        <f t="shared" si="25"/>
        <v>0.13438045375218149</v>
      </c>
      <c r="L237" s="97">
        <f t="shared" si="26"/>
        <v>0.81395348837209314</v>
      </c>
      <c r="M237" s="97">
        <f t="shared" si="27"/>
        <v>0.2338568935427574</v>
      </c>
      <c r="N237" s="97">
        <f t="shared" si="28"/>
        <v>4.651162790697675E-2</v>
      </c>
      <c r="O237" s="97">
        <f t="shared" si="29"/>
        <v>0.58009659482933573</v>
      </c>
    </row>
    <row r="238" spans="1:15" s="91" customFormat="1" x14ac:dyDescent="0.25">
      <c r="A238" s="93">
        <v>43890</v>
      </c>
      <c r="B238" s="94" t="s">
        <v>6</v>
      </c>
      <c r="C238" s="94">
        <v>373</v>
      </c>
      <c r="D238" s="94">
        <v>5</v>
      </c>
      <c r="E238" s="95">
        <f>D238/C238</f>
        <v>1.3404825737265416E-2</v>
      </c>
      <c r="F238" s="94"/>
      <c r="G238" s="96">
        <f t="shared" si="23"/>
        <v>368</v>
      </c>
      <c r="H238" s="96">
        <f>SUMIFS($D:$D,$A:$A,$A238)</f>
        <v>43</v>
      </c>
      <c r="I238" s="96">
        <f>SUMIFS($G:$G,$A:$A,$A238)</f>
        <v>1146</v>
      </c>
      <c r="J238" s="95">
        <f t="shared" si="24"/>
        <v>0.11627906976744186</v>
      </c>
      <c r="K238" s="95">
        <f t="shared" si="25"/>
        <v>0.32111692844677137</v>
      </c>
      <c r="L238" s="97">
        <f t="shared" si="26"/>
        <v>0.93023255813953498</v>
      </c>
      <c r="M238" s="97">
        <f t="shared" si="27"/>
        <v>0.55497382198952883</v>
      </c>
      <c r="N238" s="97">
        <f t="shared" si="28"/>
        <v>9.1724501806079786E-2</v>
      </c>
      <c r="O238" s="97">
        <f t="shared" si="29"/>
        <v>0.37525873615000616</v>
      </c>
    </row>
    <row r="239" spans="1:15" s="91" customFormat="1" x14ac:dyDescent="0.25">
      <c r="A239" s="93">
        <v>43890</v>
      </c>
      <c r="B239" s="94" t="s">
        <v>2</v>
      </c>
      <c r="C239" s="94">
        <v>513</v>
      </c>
      <c r="D239" s="94">
        <v>3</v>
      </c>
      <c r="E239" s="95">
        <f>D239/C239</f>
        <v>5.8479532163742687E-3</v>
      </c>
      <c r="F239" s="94"/>
      <c r="G239" s="96">
        <f t="shared" si="23"/>
        <v>510</v>
      </c>
      <c r="H239" s="96">
        <f>SUMIFS($D:$D,$A:$A,$A239)</f>
        <v>43</v>
      </c>
      <c r="I239" s="96">
        <f>SUMIFS($G:$G,$A:$A,$A239)</f>
        <v>1146</v>
      </c>
      <c r="J239" s="95">
        <f t="shared" si="24"/>
        <v>6.9767441860465115E-2</v>
      </c>
      <c r="K239" s="95">
        <f t="shared" si="25"/>
        <v>0.44502617801047123</v>
      </c>
      <c r="L239" s="97">
        <f t="shared" si="26"/>
        <v>1</v>
      </c>
      <c r="M239" s="97">
        <f t="shared" si="27"/>
        <v>1</v>
      </c>
      <c r="N239" s="97">
        <f t="shared" si="28"/>
        <v>0.10848654572019971</v>
      </c>
      <c r="O239" s="97">
        <f t="shared" si="29"/>
        <v>0</v>
      </c>
    </row>
    <row r="240" spans="1:15" s="91" customFormat="1" x14ac:dyDescent="0.25">
      <c r="A240" s="93">
        <v>43921</v>
      </c>
      <c r="B240" s="94" t="s">
        <v>10</v>
      </c>
      <c r="C240" s="94">
        <v>88</v>
      </c>
      <c r="D240" s="94">
        <v>13</v>
      </c>
      <c r="E240" s="95">
        <f>D240/C240</f>
        <v>0.14772727272727273</v>
      </c>
      <c r="F240" s="94"/>
      <c r="G240" s="96">
        <f t="shared" si="23"/>
        <v>75</v>
      </c>
      <c r="H240" s="96">
        <f>SUMIFS($D:$D,$A:$A,$A240)</f>
        <v>27</v>
      </c>
      <c r="I240" s="96">
        <f>SUMIFS($G:$G,$A:$A,$A240)</f>
        <v>1132</v>
      </c>
      <c r="J240" s="95">
        <f t="shared" si="24"/>
        <v>0.48148148148148145</v>
      </c>
      <c r="K240" s="95">
        <f t="shared" si="25"/>
        <v>6.6254416961130741E-2</v>
      </c>
      <c r="L240" s="97">
        <f t="shared" si="26"/>
        <v>0.48148148148148145</v>
      </c>
      <c r="M240" s="97">
        <f t="shared" si="27"/>
        <v>6.6254416961130741E-2</v>
      </c>
      <c r="N240" s="97">
        <f t="shared" si="28"/>
        <v>3.1900274833137024E-2</v>
      </c>
      <c r="O240" s="97">
        <f t="shared" si="29"/>
        <v>0.41522706452035074</v>
      </c>
    </row>
    <row r="241" spans="1:15" s="91" customFormat="1" x14ac:dyDescent="0.25">
      <c r="A241" s="93">
        <v>43921</v>
      </c>
      <c r="B241" s="94" t="s">
        <v>4</v>
      </c>
      <c r="C241" s="94">
        <v>85</v>
      </c>
      <c r="D241" s="94">
        <v>5</v>
      </c>
      <c r="E241" s="95">
        <f>D241/C241</f>
        <v>5.8823529411764705E-2</v>
      </c>
      <c r="F241" s="94"/>
      <c r="G241" s="96">
        <f t="shared" si="23"/>
        <v>80</v>
      </c>
      <c r="H241" s="96">
        <f>SUMIFS($D:$D,$A:$A,$A241)</f>
        <v>27</v>
      </c>
      <c r="I241" s="96">
        <f>SUMIFS($G:$G,$A:$A,$A241)</f>
        <v>1132</v>
      </c>
      <c r="J241" s="95">
        <f t="shared" si="24"/>
        <v>0.18518518518518517</v>
      </c>
      <c r="K241" s="95">
        <f t="shared" si="25"/>
        <v>7.0671378091872794E-2</v>
      </c>
      <c r="L241" s="97">
        <f t="shared" si="26"/>
        <v>0.66666666666666663</v>
      </c>
      <c r="M241" s="97">
        <f t="shared" si="27"/>
        <v>0.13692579505300354</v>
      </c>
      <c r="N241" s="97">
        <f t="shared" si="28"/>
        <v>3.7625965187802639E-2</v>
      </c>
      <c r="O241" s="97">
        <f t="shared" si="29"/>
        <v>0.52974087161366312</v>
      </c>
    </row>
    <row r="242" spans="1:15" s="91" customFormat="1" x14ac:dyDescent="0.25">
      <c r="A242" s="93">
        <v>43921</v>
      </c>
      <c r="B242" s="94" t="s">
        <v>8</v>
      </c>
      <c r="C242" s="94">
        <v>140</v>
      </c>
      <c r="D242" s="94">
        <v>6</v>
      </c>
      <c r="E242" s="95">
        <f>D242/C242</f>
        <v>4.2857142857142858E-2</v>
      </c>
      <c r="F242" s="94"/>
      <c r="G242" s="96">
        <f t="shared" si="23"/>
        <v>134</v>
      </c>
      <c r="H242" s="96">
        <f>SUMIFS($D:$D,$A:$A,$A242)</f>
        <v>27</v>
      </c>
      <c r="I242" s="96">
        <f>SUMIFS($G:$G,$A:$A,$A242)</f>
        <v>1132</v>
      </c>
      <c r="J242" s="95">
        <f t="shared" si="24"/>
        <v>0.22222222222222221</v>
      </c>
      <c r="K242" s="95">
        <f t="shared" si="25"/>
        <v>0.11837455830388692</v>
      </c>
      <c r="L242" s="97">
        <f t="shared" si="26"/>
        <v>0.88888888888888884</v>
      </c>
      <c r="M242" s="97">
        <f t="shared" si="27"/>
        <v>0.25530035335689044</v>
      </c>
      <c r="N242" s="97">
        <f t="shared" si="28"/>
        <v>8.7161366313309757E-2</v>
      </c>
      <c r="O242" s="97">
        <f t="shared" si="29"/>
        <v>0.63358853553199834</v>
      </c>
    </row>
    <row r="243" spans="1:15" s="91" customFormat="1" x14ac:dyDescent="0.25">
      <c r="A243" s="93">
        <v>43921</v>
      </c>
      <c r="B243" s="94" t="s">
        <v>2</v>
      </c>
      <c r="C243" s="94">
        <v>489</v>
      </c>
      <c r="D243" s="94">
        <v>2</v>
      </c>
      <c r="E243" s="95">
        <f>D243/C243</f>
        <v>4.0899795501022499E-3</v>
      </c>
      <c r="F243" s="94"/>
      <c r="G243" s="96">
        <f t="shared" si="23"/>
        <v>487</v>
      </c>
      <c r="H243" s="96">
        <f>SUMIFS($D:$D,$A:$A,$A243)</f>
        <v>27</v>
      </c>
      <c r="I243" s="96">
        <f>SUMIFS($G:$G,$A:$A,$A243)</f>
        <v>1132</v>
      </c>
      <c r="J243" s="95">
        <f t="shared" si="24"/>
        <v>7.407407407407407E-2</v>
      </c>
      <c r="K243" s="95">
        <f t="shared" si="25"/>
        <v>0.43021201413427562</v>
      </c>
      <c r="L243" s="97">
        <f t="shared" si="26"/>
        <v>0.96296296296296291</v>
      </c>
      <c r="M243" s="97">
        <f t="shared" si="27"/>
        <v>0.68551236749116606</v>
      </c>
      <c r="N243" s="97">
        <f t="shared" si="28"/>
        <v>6.9689831173930114E-2</v>
      </c>
      <c r="O243" s="97">
        <f t="shared" si="29"/>
        <v>0.27745059547179685</v>
      </c>
    </row>
    <row r="244" spans="1:15" s="91" customFormat="1" x14ac:dyDescent="0.25">
      <c r="A244" s="93">
        <v>43921</v>
      </c>
      <c r="B244" s="94" t="s">
        <v>6</v>
      </c>
      <c r="C244" s="94">
        <v>357</v>
      </c>
      <c r="D244" s="94">
        <v>1</v>
      </c>
      <c r="E244" s="95">
        <f>D244/C244</f>
        <v>2.8011204481792717E-3</v>
      </c>
      <c r="F244" s="94"/>
      <c r="G244" s="96">
        <f t="shared" si="23"/>
        <v>356</v>
      </c>
      <c r="H244" s="96">
        <f>SUMIFS($D:$D,$A:$A,$A244)</f>
        <v>27</v>
      </c>
      <c r="I244" s="96">
        <f>SUMIFS($G:$G,$A:$A,$A244)</f>
        <v>1132</v>
      </c>
      <c r="J244" s="95">
        <f t="shared" si="24"/>
        <v>3.7037037037037035E-2</v>
      </c>
      <c r="K244" s="95">
        <f t="shared" si="25"/>
        <v>0.31448763250883394</v>
      </c>
      <c r="L244" s="97">
        <f t="shared" si="26"/>
        <v>1</v>
      </c>
      <c r="M244" s="97">
        <f t="shared" si="27"/>
        <v>1</v>
      </c>
      <c r="N244" s="97">
        <f t="shared" si="28"/>
        <v>6.2426383981154202E-2</v>
      </c>
      <c r="O244" s="97">
        <f t="shared" si="29"/>
        <v>0</v>
      </c>
    </row>
    <row r="245" spans="1:15" s="91" customFormat="1" x14ac:dyDescent="0.25">
      <c r="A245" s="93">
        <v>43951</v>
      </c>
      <c r="B245" s="94" t="s">
        <v>10</v>
      </c>
      <c r="C245" s="94">
        <v>67</v>
      </c>
      <c r="D245" s="94">
        <v>12</v>
      </c>
      <c r="E245" s="95">
        <f>D245/C245</f>
        <v>0.17910447761194029</v>
      </c>
      <c r="F245" s="94"/>
      <c r="G245" s="96">
        <f t="shared" si="23"/>
        <v>55</v>
      </c>
      <c r="H245" s="96">
        <f>SUMIFS($D:$D,$A:$A,$A245)</f>
        <v>26</v>
      </c>
      <c r="I245" s="96">
        <f>SUMIFS($G:$G,$A:$A,$A245)</f>
        <v>1156</v>
      </c>
      <c r="J245" s="95">
        <f t="shared" si="24"/>
        <v>0.46153846153846156</v>
      </c>
      <c r="K245" s="95">
        <f t="shared" si="25"/>
        <v>4.7577854671280277E-2</v>
      </c>
      <c r="L245" s="97">
        <f t="shared" si="26"/>
        <v>0.46153846153846156</v>
      </c>
      <c r="M245" s="97">
        <f t="shared" si="27"/>
        <v>4.7577854671280277E-2</v>
      </c>
      <c r="N245" s="97">
        <f t="shared" si="28"/>
        <v>2.1959009848283206E-2</v>
      </c>
      <c r="O245" s="97">
        <f t="shared" si="29"/>
        <v>0.41396060686718128</v>
      </c>
    </row>
    <row r="246" spans="1:15" s="91" customFormat="1" x14ac:dyDescent="0.25">
      <c r="A246" s="93">
        <v>43951</v>
      </c>
      <c r="B246" s="94" t="s">
        <v>4</v>
      </c>
      <c r="C246" s="94">
        <v>74</v>
      </c>
      <c r="D246" s="94">
        <v>5</v>
      </c>
      <c r="E246" s="95">
        <f>D246/C246</f>
        <v>6.7567567567567571E-2</v>
      </c>
      <c r="F246" s="94"/>
      <c r="G246" s="96">
        <f t="shared" si="23"/>
        <v>69</v>
      </c>
      <c r="H246" s="96">
        <f>SUMIFS($D:$D,$A:$A,$A246)</f>
        <v>26</v>
      </c>
      <c r="I246" s="96">
        <f>SUMIFS($G:$G,$A:$A,$A246)</f>
        <v>1156</v>
      </c>
      <c r="J246" s="95">
        <f t="shared" si="24"/>
        <v>0.19230769230769232</v>
      </c>
      <c r="K246" s="95">
        <f t="shared" si="25"/>
        <v>5.9688581314878891E-2</v>
      </c>
      <c r="L246" s="97">
        <f t="shared" si="26"/>
        <v>0.65384615384615385</v>
      </c>
      <c r="M246" s="97">
        <f t="shared" si="27"/>
        <v>0.10726643598615918</v>
      </c>
      <c r="N246" s="97">
        <f t="shared" si="28"/>
        <v>2.977774820335374E-2</v>
      </c>
      <c r="O246" s="97">
        <f t="shared" si="29"/>
        <v>0.54657971785999471</v>
      </c>
    </row>
    <row r="247" spans="1:15" s="91" customFormat="1" x14ac:dyDescent="0.25">
      <c r="A247" s="93">
        <v>43951</v>
      </c>
      <c r="B247" s="94" t="s">
        <v>8</v>
      </c>
      <c r="C247" s="94">
        <v>168</v>
      </c>
      <c r="D247" s="94">
        <v>3</v>
      </c>
      <c r="E247" s="95">
        <f>D247/C247</f>
        <v>1.7857142857142856E-2</v>
      </c>
      <c r="F247" s="94"/>
      <c r="G247" s="96">
        <f t="shared" si="23"/>
        <v>165</v>
      </c>
      <c r="H247" s="96">
        <f>SUMIFS($D:$D,$A:$A,$A247)</f>
        <v>26</v>
      </c>
      <c r="I247" s="96">
        <f>SUMIFS($G:$G,$A:$A,$A247)</f>
        <v>1156</v>
      </c>
      <c r="J247" s="95">
        <f t="shared" si="24"/>
        <v>0.11538461538461539</v>
      </c>
      <c r="K247" s="95">
        <f t="shared" si="25"/>
        <v>0.14273356401384082</v>
      </c>
      <c r="L247" s="97">
        <f t="shared" si="26"/>
        <v>0.76923076923076927</v>
      </c>
      <c r="M247" s="97">
        <f t="shared" si="27"/>
        <v>0.25</v>
      </c>
      <c r="N247" s="97">
        <f t="shared" si="28"/>
        <v>4.1223050306095299E-2</v>
      </c>
      <c r="O247" s="97">
        <f t="shared" si="29"/>
        <v>0.51923076923076927</v>
      </c>
    </row>
    <row r="248" spans="1:15" s="91" customFormat="1" x14ac:dyDescent="0.25">
      <c r="A248" s="93">
        <v>43951</v>
      </c>
      <c r="B248" s="94" t="s">
        <v>2</v>
      </c>
      <c r="C248" s="94">
        <v>498</v>
      </c>
      <c r="D248" s="94">
        <v>4</v>
      </c>
      <c r="E248" s="95">
        <f>D248/C248</f>
        <v>8.0321285140562242E-3</v>
      </c>
      <c r="F248" s="94"/>
      <c r="G248" s="96">
        <f t="shared" si="23"/>
        <v>494</v>
      </c>
      <c r="H248" s="96">
        <f>SUMIFS($D:$D,$A:$A,$A248)</f>
        <v>26</v>
      </c>
      <c r="I248" s="96">
        <f>SUMIFS($G:$G,$A:$A,$A248)</f>
        <v>1156</v>
      </c>
      <c r="J248" s="95">
        <f t="shared" si="24"/>
        <v>0.15384615384615385</v>
      </c>
      <c r="K248" s="95">
        <f t="shared" si="25"/>
        <v>0.4273356401384083</v>
      </c>
      <c r="L248" s="97">
        <f t="shared" si="26"/>
        <v>0.92307692307692313</v>
      </c>
      <c r="M248" s="97">
        <f t="shared" si="27"/>
        <v>0.6773356401384083</v>
      </c>
      <c r="N248" s="97">
        <f t="shared" si="28"/>
        <v>0.14266702155975514</v>
      </c>
      <c r="O248" s="97">
        <f t="shared" si="29"/>
        <v>0.24574128293851483</v>
      </c>
    </row>
    <row r="249" spans="1:15" s="91" customFormat="1" x14ac:dyDescent="0.25">
      <c r="A249" s="93">
        <v>43951</v>
      </c>
      <c r="B249" s="94" t="s">
        <v>6</v>
      </c>
      <c r="C249" s="94">
        <v>375</v>
      </c>
      <c r="D249" s="94">
        <v>2</v>
      </c>
      <c r="E249" s="95">
        <f>D249/C249</f>
        <v>5.3333333333333332E-3</v>
      </c>
      <c r="F249" s="94"/>
      <c r="G249" s="96">
        <f t="shared" si="23"/>
        <v>373</v>
      </c>
      <c r="H249" s="96">
        <f>SUMIFS($D:$D,$A:$A,$A249)</f>
        <v>26</v>
      </c>
      <c r="I249" s="96">
        <f>SUMIFS($G:$G,$A:$A,$A249)</f>
        <v>1156</v>
      </c>
      <c r="J249" s="95">
        <f t="shared" si="24"/>
        <v>7.6923076923076927E-2</v>
      </c>
      <c r="K249" s="95">
        <f t="shared" si="25"/>
        <v>0.3226643598615917</v>
      </c>
      <c r="L249" s="97">
        <f t="shared" si="26"/>
        <v>1</v>
      </c>
      <c r="M249" s="97">
        <f t="shared" si="27"/>
        <v>1</v>
      </c>
      <c r="N249" s="97">
        <f t="shared" si="28"/>
        <v>0.12902581847218517</v>
      </c>
      <c r="O249" s="97">
        <f t="shared" si="29"/>
        <v>0</v>
      </c>
    </row>
    <row r="250" spans="1:15" s="91" customFormat="1" x14ac:dyDescent="0.25">
      <c r="A250" s="93">
        <v>43982</v>
      </c>
      <c r="B250" s="94" t="s">
        <v>10</v>
      </c>
      <c r="C250" s="94">
        <v>58</v>
      </c>
      <c r="D250" s="94">
        <v>10</v>
      </c>
      <c r="E250" s="95">
        <f>D250/C250</f>
        <v>0.17241379310344829</v>
      </c>
      <c r="F250" s="94"/>
      <c r="G250" s="96">
        <f t="shared" si="23"/>
        <v>48</v>
      </c>
      <c r="H250" s="96">
        <f>SUMIFS($D:$D,$A:$A,$A250)</f>
        <v>23</v>
      </c>
      <c r="I250" s="96">
        <f>SUMIFS($G:$G,$A:$A,$A250)</f>
        <v>1173</v>
      </c>
      <c r="J250" s="95">
        <f t="shared" si="24"/>
        <v>0.43478260869565216</v>
      </c>
      <c r="K250" s="95">
        <f t="shared" si="25"/>
        <v>4.0920716112531973E-2</v>
      </c>
      <c r="L250" s="97">
        <f t="shared" si="26"/>
        <v>0.43478260869565216</v>
      </c>
      <c r="M250" s="97">
        <f t="shared" si="27"/>
        <v>4.0920716112531973E-2</v>
      </c>
      <c r="N250" s="97">
        <f t="shared" si="28"/>
        <v>1.7791615701100858E-2</v>
      </c>
      <c r="O250" s="97">
        <f t="shared" si="29"/>
        <v>0.39386189258312021</v>
      </c>
    </row>
    <row r="251" spans="1:15" s="91" customFormat="1" x14ac:dyDescent="0.25">
      <c r="A251" s="93">
        <v>43982</v>
      </c>
      <c r="B251" s="94" t="s">
        <v>4</v>
      </c>
      <c r="C251" s="94">
        <v>82</v>
      </c>
      <c r="D251" s="94">
        <v>4</v>
      </c>
      <c r="E251" s="95">
        <f>D251/C251</f>
        <v>4.878048780487805E-2</v>
      </c>
      <c r="F251" s="94"/>
      <c r="G251" s="96">
        <f t="shared" si="23"/>
        <v>78</v>
      </c>
      <c r="H251" s="96">
        <f>SUMIFS($D:$D,$A:$A,$A251)</f>
        <v>23</v>
      </c>
      <c r="I251" s="96">
        <f>SUMIFS($G:$G,$A:$A,$A251)</f>
        <v>1173</v>
      </c>
      <c r="J251" s="95">
        <f t="shared" si="24"/>
        <v>0.17391304347826086</v>
      </c>
      <c r="K251" s="95">
        <f t="shared" si="25"/>
        <v>6.6496163682864456E-2</v>
      </c>
      <c r="L251" s="97">
        <f t="shared" si="26"/>
        <v>0.60869565217391308</v>
      </c>
      <c r="M251" s="97">
        <f t="shared" si="27"/>
        <v>0.10741687979539644</v>
      </c>
      <c r="N251" s="97">
        <f t="shared" si="28"/>
        <v>2.5797842766596246E-2</v>
      </c>
      <c r="O251" s="97">
        <f t="shared" si="29"/>
        <v>0.50127877237851659</v>
      </c>
    </row>
    <row r="252" spans="1:15" s="91" customFormat="1" x14ac:dyDescent="0.25">
      <c r="A252" s="93">
        <v>43982</v>
      </c>
      <c r="B252" s="94" t="s">
        <v>8</v>
      </c>
      <c r="C252" s="94">
        <v>151</v>
      </c>
      <c r="D252" s="94">
        <v>5</v>
      </c>
      <c r="E252" s="95">
        <f>D252/C252</f>
        <v>3.3112582781456956E-2</v>
      </c>
      <c r="F252" s="94"/>
      <c r="G252" s="96">
        <f t="shared" si="23"/>
        <v>146</v>
      </c>
      <c r="H252" s="96">
        <f>SUMIFS($D:$D,$A:$A,$A252)</f>
        <v>23</v>
      </c>
      <c r="I252" s="96">
        <f>SUMIFS($G:$G,$A:$A,$A252)</f>
        <v>1173</v>
      </c>
      <c r="J252" s="95">
        <f t="shared" si="24"/>
        <v>0.21739130434782608</v>
      </c>
      <c r="K252" s="95">
        <f t="shared" si="25"/>
        <v>0.12446717817561807</v>
      </c>
      <c r="L252" s="97">
        <f t="shared" si="26"/>
        <v>0.82608695652173914</v>
      </c>
      <c r="M252" s="97">
        <f t="shared" si="27"/>
        <v>0.23188405797101452</v>
      </c>
      <c r="N252" s="97">
        <f t="shared" si="28"/>
        <v>7.3761073427480631E-2</v>
      </c>
      <c r="O252" s="97">
        <f t="shared" si="29"/>
        <v>0.59420289855072461</v>
      </c>
    </row>
    <row r="253" spans="1:15" s="91" customFormat="1" x14ac:dyDescent="0.25">
      <c r="A253" s="93">
        <v>43982</v>
      </c>
      <c r="B253" s="94" t="s">
        <v>6</v>
      </c>
      <c r="C253" s="94">
        <v>394</v>
      </c>
      <c r="D253" s="94">
        <v>2</v>
      </c>
      <c r="E253" s="95">
        <f>D253/C253</f>
        <v>5.076142131979695E-3</v>
      </c>
      <c r="F253" s="94"/>
      <c r="G253" s="96">
        <f t="shared" si="23"/>
        <v>392</v>
      </c>
      <c r="H253" s="96">
        <f>SUMIFS($D:$D,$A:$A,$A253)</f>
        <v>23</v>
      </c>
      <c r="I253" s="96">
        <f>SUMIFS($G:$G,$A:$A,$A253)</f>
        <v>1173</v>
      </c>
      <c r="J253" s="95">
        <f t="shared" si="24"/>
        <v>8.6956521739130432E-2</v>
      </c>
      <c r="K253" s="95">
        <f t="shared" si="25"/>
        <v>0.33418584825234443</v>
      </c>
      <c r="L253" s="97">
        <f t="shared" si="26"/>
        <v>0.91304347826086962</v>
      </c>
      <c r="M253" s="97">
        <f t="shared" si="27"/>
        <v>0.56606990622335895</v>
      </c>
      <c r="N253" s="97">
        <f t="shared" si="28"/>
        <v>6.9387301234293305E-2</v>
      </c>
      <c r="O253" s="97">
        <f t="shared" si="29"/>
        <v>0.34697357203751067</v>
      </c>
    </row>
    <row r="254" spans="1:15" s="91" customFormat="1" x14ac:dyDescent="0.25">
      <c r="A254" s="93">
        <v>43982</v>
      </c>
      <c r="B254" s="94" t="s">
        <v>2</v>
      </c>
      <c r="C254" s="94">
        <v>511</v>
      </c>
      <c r="D254" s="94">
        <v>2</v>
      </c>
      <c r="E254" s="95">
        <f>D254/C254</f>
        <v>3.9138943248532287E-3</v>
      </c>
      <c r="F254" s="94"/>
      <c r="G254" s="96">
        <f t="shared" si="23"/>
        <v>509</v>
      </c>
      <c r="H254" s="96">
        <f>SUMIFS($D:$D,$A:$A,$A254)</f>
        <v>23</v>
      </c>
      <c r="I254" s="96">
        <f>SUMIFS($G:$G,$A:$A,$A254)</f>
        <v>1173</v>
      </c>
      <c r="J254" s="95">
        <f t="shared" si="24"/>
        <v>8.6956521739130432E-2</v>
      </c>
      <c r="K254" s="95">
        <f t="shared" si="25"/>
        <v>0.4339300937766411</v>
      </c>
      <c r="L254" s="97">
        <f t="shared" si="26"/>
        <v>1</v>
      </c>
      <c r="M254" s="97">
        <f t="shared" si="27"/>
        <v>1</v>
      </c>
      <c r="N254" s="97">
        <f t="shared" si="28"/>
        <v>0.13617999184550938</v>
      </c>
      <c r="O254" s="97">
        <f t="shared" si="29"/>
        <v>0</v>
      </c>
    </row>
    <row r="255" spans="1:15" s="91" customFormat="1" x14ac:dyDescent="0.25">
      <c r="A255" s="93">
        <v>44012</v>
      </c>
      <c r="B255" s="94" t="s">
        <v>10</v>
      </c>
      <c r="C255" s="94">
        <v>56</v>
      </c>
      <c r="D255" s="94">
        <v>9</v>
      </c>
      <c r="E255" s="95">
        <f>D255/C255</f>
        <v>0.16071428571428573</v>
      </c>
      <c r="F255" s="94"/>
      <c r="G255" s="96">
        <f t="shared" si="23"/>
        <v>47</v>
      </c>
      <c r="H255" s="96">
        <f>SUMIFS($D:$D,$A:$A,$A255)</f>
        <v>20</v>
      </c>
      <c r="I255" s="96">
        <f>SUMIFS($G:$G,$A:$A,$A255)</f>
        <v>1147</v>
      </c>
      <c r="J255" s="95">
        <f t="shared" si="24"/>
        <v>0.45</v>
      </c>
      <c r="K255" s="95">
        <f t="shared" si="25"/>
        <v>4.0976460331299043E-2</v>
      </c>
      <c r="L255" s="97">
        <f t="shared" si="26"/>
        <v>0.45</v>
      </c>
      <c r="M255" s="97">
        <f t="shared" si="27"/>
        <v>4.0976460331299043E-2</v>
      </c>
      <c r="N255" s="97">
        <f t="shared" si="28"/>
        <v>1.8439407149084569E-2</v>
      </c>
      <c r="O255" s="97">
        <f t="shared" si="29"/>
        <v>0.40902353966870098</v>
      </c>
    </row>
    <row r="256" spans="1:15" s="91" customFormat="1" x14ac:dyDescent="0.25">
      <c r="A256" s="93">
        <v>44012</v>
      </c>
      <c r="B256" s="94" t="s">
        <v>8</v>
      </c>
      <c r="C256" s="94">
        <v>134</v>
      </c>
      <c r="D256" s="94">
        <v>8</v>
      </c>
      <c r="E256" s="95">
        <f>D256/C256</f>
        <v>5.9701492537313432E-2</v>
      </c>
      <c r="F256" s="94"/>
      <c r="G256" s="96">
        <f t="shared" si="23"/>
        <v>126</v>
      </c>
      <c r="H256" s="96">
        <f>SUMIFS($D:$D,$A:$A,$A256)</f>
        <v>20</v>
      </c>
      <c r="I256" s="96">
        <f>SUMIFS($G:$G,$A:$A,$A256)</f>
        <v>1147</v>
      </c>
      <c r="J256" s="95">
        <f t="shared" si="24"/>
        <v>0.4</v>
      </c>
      <c r="K256" s="95">
        <f t="shared" si="25"/>
        <v>0.10985178727114212</v>
      </c>
      <c r="L256" s="97">
        <f t="shared" si="26"/>
        <v>0.85000000000000009</v>
      </c>
      <c r="M256" s="97">
        <f t="shared" si="27"/>
        <v>0.15082824760244115</v>
      </c>
      <c r="N256" s="97">
        <f t="shared" si="28"/>
        <v>7.6721883173496083E-2</v>
      </c>
      <c r="O256" s="97">
        <f t="shared" si="29"/>
        <v>0.69917175239755891</v>
      </c>
    </row>
    <row r="257" spans="1:15" s="91" customFormat="1" x14ac:dyDescent="0.25">
      <c r="A257" s="93">
        <v>44012</v>
      </c>
      <c r="B257" s="94" t="s">
        <v>4</v>
      </c>
      <c r="C257" s="94">
        <v>89</v>
      </c>
      <c r="D257" s="94">
        <v>2</v>
      </c>
      <c r="E257" s="95">
        <f>D257/C257</f>
        <v>2.247191011235955E-2</v>
      </c>
      <c r="F257" s="94"/>
      <c r="G257" s="96">
        <f t="shared" si="23"/>
        <v>87</v>
      </c>
      <c r="H257" s="96">
        <f>SUMIFS($D:$D,$A:$A,$A257)</f>
        <v>20</v>
      </c>
      <c r="I257" s="96">
        <f>SUMIFS($G:$G,$A:$A,$A257)</f>
        <v>1147</v>
      </c>
      <c r="J257" s="95">
        <f t="shared" si="24"/>
        <v>0.1</v>
      </c>
      <c r="K257" s="95">
        <f t="shared" si="25"/>
        <v>7.5850043591979083E-2</v>
      </c>
      <c r="L257" s="97">
        <f t="shared" si="26"/>
        <v>0.95000000000000007</v>
      </c>
      <c r="M257" s="97">
        <f t="shared" si="27"/>
        <v>0.22667829119442023</v>
      </c>
      <c r="N257" s="97">
        <f t="shared" si="28"/>
        <v>3.7750653879686125E-2</v>
      </c>
      <c r="O257" s="97">
        <f t="shared" si="29"/>
        <v>0.72332170880557989</v>
      </c>
    </row>
    <row r="258" spans="1:15" s="91" customFormat="1" x14ac:dyDescent="0.25">
      <c r="A258" s="93">
        <v>44012</v>
      </c>
      <c r="B258" s="94" t="s">
        <v>6</v>
      </c>
      <c r="C258" s="94">
        <v>396</v>
      </c>
      <c r="D258" s="94">
        <v>1</v>
      </c>
      <c r="E258" s="95">
        <f>D258/C258</f>
        <v>2.5252525252525255E-3</v>
      </c>
      <c r="F258" s="94"/>
      <c r="G258" s="96">
        <f t="shared" ref="G258:G289" si="30">C258-D258</f>
        <v>395</v>
      </c>
      <c r="H258" s="96">
        <f>SUMIFS($D:$D,$A:$A,$A258)</f>
        <v>20</v>
      </c>
      <c r="I258" s="96">
        <f>SUMIFS($G:$G,$A:$A,$A258)</f>
        <v>1147</v>
      </c>
      <c r="J258" s="95">
        <f t="shared" ref="J258:J289" si="31">IFERROR(D258/H258,0)</f>
        <v>0.05</v>
      </c>
      <c r="K258" s="95">
        <f t="shared" ref="K258:K289" si="32">IFERROR(G258/I258,0)</f>
        <v>0.34437663469921537</v>
      </c>
      <c r="L258" s="97">
        <f t="shared" ref="L258:L289" si="33">IF(A258&lt;&gt;A257,J258,L257+J258)</f>
        <v>1</v>
      </c>
      <c r="M258" s="97">
        <f t="shared" ref="M258:M289" si="34">IF(A258&lt;&gt;A257,K258,M257+K258)</f>
        <v>0.5710549258936356</v>
      </c>
      <c r="N258" s="97">
        <f t="shared" si="28"/>
        <v>3.9886660854402824E-2</v>
      </c>
      <c r="O258" s="97">
        <f t="shared" si="29"/>
        <v>0.4289450741063644</v>
      </c>
    </row>
    <row r="259" spans="1:15" s="91" customFormat="1" x14ac:dyDescent="0.25">
      <c r="A259" s="93">
        <v>44012</v>
      </c>
      <c r="B259" s="94" t="s">
        <v>2</v>
      </c>
      <c r="C259" s="94">
        <v>492</v>
      </c>
      <c r="D259" s="94">
        <v>0</v>
      </c>
      <c r="E259" s="95">
        <f>D259/C259</f>
        <v>0</v>
      </c>
      <c r="F259" s="94"/>
      <c r="G259" s="96">
        <f t="shared" si="30"/>
        <v>492</v>
      </c>
      <c r="H259" s="96">
        <f>SUMIFS($D:$D,$A:$A,$A259)</f>
        <v>20</v>
      </c>
      <c r="I259" s="96">
        <f>SUMIFS($G:$G,$A:$A,$A259)</f>
        <v>1147</v>
      </c>
      <c r="J259" s="95">
        <f t="shared" si="31"/>
        <v>0</v>
      </c>
      <c r="K259" s="95">
        <f t="shared" si="32"/>
        <v>0.42894507410636445</v>
      </c>
      <c r="L259" s="97">
        <f t="shared" si="33"/>
        <v>1</v>
      </c>
      <c r="M259" s="97">
        <f t="shared" si="34"/>
        <v>1</v>
      </c>
      <c r="N259" s="97">
        <f t="shared" ref="N259:N289" si="35">(M259+(M259-K259))*(L259-(L259-J259))</f>
        <v>0</v>
      </c>
      <c r="O259" s="97">
        <f t="shared" ref="O259:O289" si="36">ABS(L259-M259)</f>
        <v>0</v>
      </c>
    </row>
    <row r="260" spans="1:15" s="91" customFormat="1" x14ac:dyDescent="0.25">
      <c r="A260" s="93">
        <v>44043</v>
      </c>
      <c r="B260" s="94" t="s">
        <v>10</v>
      </c>
      <c r="C260" s="94">
        <v>49</v>
      </c>
      <c r="D260" s="94">
        <v>12</v>
      </c>
      <c r="E260" s="95">
        <f>D260/C260</f>
        <v>0.24489795918367346</v>
      </c>
      <c r="F260" s="94"/>
      <c r="G260" s="96">
        <f t="shared" si="30"/>
        <v>37</v>
      </c>
      <c r="H260" s="96">
        <f>SUMIFS($D:$D,$A:$A,$A260)</f>
        <v>20</v>
      </c>
      <c r="I260" s="96">
        <f>SUMIFS($G:$G,$A:$A,$A260)</f>
        <v>1150</v>
      </c>
      <c r="J260" s="95">
        <f t="shared" si="31"/>
        <v>0.6</v>
      </c>
      <c r="K260" s="95">
        <f t="shared" si="32"/>
        <v>3.2173913043478261E-2</v>
      </c>
      <c r="L260" s="97">
        <f t="shared" si="33"/>
        <v>0.6</v>
      </c>
      <c r="M260" s="97">
        <f t="shared" si="34"/>
        <v>3.2173913043478261E-2</v>
      </c>
      <c r="N260" s="97">
        <f t="shared" si="35"/>
        <v>1.9304347826086955E-2</v>
      </c>
      <c r="O260" s="97">
        <f t="shared" si="36"/>
        <v>0.5678260869565217</v>
      </c>
    </row>
    <row r="261" spans="1:15" s="91" customFormat="1" x14ac:dyDescent="0.25">
      <c r="A261" s="93">
        <v>44043</v>
      </c>
      <c r="B261" s="94" t="s">
        <v>8</v>
      </c>
      <c r="C261" s="94">
        <v>123</v>
      </c>
      <c r="D261" s="94">
        <v>5</v>
      </c>
      <c r="E261" s="95">
        <f>D261/C261</f>
        <v>4.065040650406504E-2</v>
      </c>
      <c r="F261" s="94"/>
      <c r="G261" s="96">
        <f t="shared" si="30"/>
        <v>118</v>
      </c>
      <c r="H261" s="96">
        <f>SUMIFS($D:$D,$A:$A,$A261)</f>
        <v>20</v>
      </c>
      <c r="I261" s="96">
        <f>SUMIFS($G:$G,$A:$A,$A261)</f>
        <v>1150</v>
      </c>
      <c r="J261" s="95">
        <f t="shared" si="31"/>
        <v>0.25</v>
      </c>
      <c r="K261" s="95">
        <f t="shared" si="32"/>
        <v>0.10260869565217391</v>
      </c>
      <c r="L261" s="97">
        <f t="shared" si="33"/>
        <v>0.85</v>
      </c>
      <c r="M261" s="97">
        <f t="shared" si="34"/>
        <v>0.13478260869565217</v>
      </c>
      <c r="N261" s="97">
        <f t="shared" si="35"/>
        <v>4.1739130434782612E-2</v>
      </c>
      <c r="O261" s="97">
        <f t="shared" si="36"/>
        <v>0.7152173913043478</v>
      </c>
    </row>
    <row r="262" spans="1:15" s="91" customFormat="1" x14ac:dyDescent="0.25">
      <c r="A262" s="93">
        <v>44043</v>
      </c>
      <c r="B262" s="94" t="s">
        <v>4</v>
      </c>
      <c r="C262" s="94">
        <v>98</v>
      </c>
      <c r="D262" s="94">
        <v>1</v>
      </c>
      <c r="E262" s="95">
        <f>D262/C262</f>
        <v>1.020408163265306E-2</v>
      </c>
      <c r="F262" s="94"/>
      <c r="G262" s="96">
        <f t="shared" si="30"/>
        <v>97</v>
      </c>
      <c r="H262" s="96">
        <f>SUMIFS($D:$D,$A:$A,$A262)</f>
        <v>20</v>
      </c>
      <c r="I262" s="96">
        <f>SUMIFS($G:$G,$A:$A,$A262)</f>
        <v>1150</v>
      </c>
      <c r="J262" s="95">
        <f t="shared" si="31"/>
        <v>0.05</v>
      </c>
      <c r="K262" s="95">
        <f t="shared" si="32"/>
        <v>8.4347826086956526E-2</v>
      </c>
      <c r="L262" s="97">
        <f t="shared" si="33"/>
        <v>0.9</v>
      </c>
      <c r="M262" s="97">
        <f t="shared" si="34"/>
        <v>0.21913043478260869</v>
      </c>
      <c r="N262" s="97">
        <f t="shared" si="35"/>
        <v>1.769565217391306E-2</v>
      </c>
      <c r="O262" s="97">
        <f t="shared" si="36"/>
        <v>0.68086956521739128</v>
      </c>
    </row>
    <row r="263" spans="1:15" s="91" customFormat="1" x14ac:dyDescent="0.25">
      <c r="A263" s="93">
        <v>44043</v>
      </c>
      <c r="B263" s="94" t="s">
        <v>6</v>
      </c>
      <c r="C263" s="94">
        <v>404</v>
      </c>
      <c r="D263" s="94">
        <v>2</v>
      </c>
      <c r="E263" s="95">
        <f>D263/C263</f>
        <v>4.9504950495049506E-3</v>
      </c>
      <c r="F263" s="94"/>
      <c r="G263" s="96">
        <f t="shared" si="30"/>
        <v>402</v>
      </c>
      <c r="H263" s="96">
        <f>SUMIFS($D:$D,$A:$A,$A263)</f>
        <v>20</v>
      </c>
      <c r="I263" s="96">
        <f>SUMIFS($G:$G,$A:$A,$A263)</f>
        <v>1150</v>
      </c>
      <c r="J263" s="95">
        <f t="shared" si="31"/>
        <v>0.1</v>
      </c>
      <c r="K263" s="95">
        <f t="shared" si="32"/>
        <v>0.34956521739130436</v>
      </c>
      <c r="L263" s="97">
        <f t="shared" si="33"/>
        <v>1</v>
      </c>
      <c r="M263" s="97">
        <f t="shared" si="34"/>
        <v>0.56869565217391305</v>
      </c>
      <c r="N263" s="97">
        <f t="shared" si="35"/>
        <v>7.8782608695652151E-2</v>
      </c>
      <c r="O263" s="97">
        <f t="shared" si="36"/>
        <v>0.43130434782608695</v>
      </c>
    </row>
    <row r="264" spans="1:15" s="91" customFormat="1" x14ac:dyDescent="0.25">
      <c r="A264" s="93">
        <v>44043</v>
      </c>
      <c r="B264" s="94" t="s">
        <v>2</v>
      </c>
      <c r="C264" s="94">
        <v>496</v>
      </c>
      <c r="D264" s="94">
        <v>0</v>
      </c>
      <c r="E264" s="95">
        <f>D264/C264</f>
        <v>0</v>
      </c>
      <c r="F264" s="94"/>
      <c r="G264" s="96">
        <f t="shared" si="30"/>
        <v>496</v>
      </c>
      <c r="H264" s="96">
        <f>SUMIFS($D:$D,$A:$A,$A264)</f>
        <v>20</v>
      </c>
      <c r="I264" s="96">
        <f>SUMIFS($G:$G,$A:$A,$A264)</f>
        <v>1150</v>
      </c>
      <c r="J264" s="95">
        <f t="shared" si="31"/>
        <v>0</v>
      </c>
      <c r="K264" s="95">
        <f t="shared" si="32"/>
        <v>0.43130434782608695</v>
      </c>
      <c r="L264" s="97">
        <f t="shared" si="33"/>
        <v>1</v>
      </c>
      <c r="M264" s="97">
        <f t="shared" si="34"/>
        <v>1</v>
      </c>
      <c r="N264" s="97">
        <f t="shared" si="35"/>
        <v>0</v>
      </c>
      <c r="O264" s="97">
        <f t="shared" si="36"/>
        <v>0</v>
      </c>
    </row>
    <row r="265" spans="1:15" s="91" customFormat="1" x14ac:dyDescent="0.25">
      <c r="A265" s="93">
        <v>44074</v>
      </c>
      <c r="B265" s="94" t="s">
        <v>10</v>
      </c>
      <c r="C265" s="94">
        <v>46</v>
      </c>
      <c r="D265" s="94">
        <v>13</v>
      </c>
      <c r="E265" s="95">
        <f>D265/C265</f>
        <v>0.28260869565217389</v>
      </c>
      <c r="F265" s="94"/>
      <c r="G265" s="96">
        <f t="shared" si="30"/>
        <v>33</v>
      </c>
      <c r="H265" s="96">
        <f>SUMIFS($D:$D,$A:$A,$A265)</f>
        <v>20</v>
      </c>
      <c r="I265" s="96">
        <f>SUMIFS($G:$G,$A:$A,$A265)</f>
        <v>1157</v>
      </c>
      <c r="J265" s="95">
        <f t="shared" si="31"/>
        <v>0.65</v>
      </c>
      <c r="K265" s="95">
        <f t="shared" si="32"/>
        <v>2.8522039757994815E-2</v>
      </c>
      <c r="L265" s="97">
        <f t="shared" si="33"/>
        <v>0.65</v>
      </c>
      <c r="M265" s="97">
        <f t="shared" si="34"/>
        <v>2.8522039757994815E-2</v>
      </c>
      <c r="N265" s="97">
        <f t="shared" si="35"/>
        <v>1.853932584269663E-2</v>
      </c>
      <c r="O265" s="97">
        <f t="shared" si="36"/>
        <v>0.62147796024200519</v>
      </c>
    </row>
    <row r="266" spans="1:15" s="91" customFormat="1" x14ac:dyDescent="0.25">
      <c r="A266" s="93">
        <v>44074</v>
      </c>
      <c r="B266" s="94" t="s">
        <v>8</v>
      </c>
      <c r="C266" s="94">
        <v>107</v>
      </c>
      <c r="D266" s="94">
        <v>4</v>
      </c>
      <c r="E266" s="95">
        <f>D266/C266</f>
        <v>3.7383177570093455E-2</v>
      </c>
      <c r="F266" s="94"/>
      <c r="G266" s="96">
        <f t="shared" si="30"/>
        <v>103</v>
      </c>
      <c r="H266" s="96">
        <f>SUMIFS($D:$D,$A:$A,$A266)</f>
        <v>20</v>
      </c>
      <c r="I266" s="96">
        <f>SUMIFS($G:$G,$A:$A,$A266)</f>
        <v>1157</v>
      </c>
      <c r="J266" s="95">
        <f t="shared" si="31"/>
        <v>0.2</v>
      </c>
      <c r="K266" s="95">
        <f t="shared" si="32"/>
        <v>8.9023336214347451E-2</v>
      </c>
      <c r="L266" s="97">
        <f t="shared" si="33"/>
        <v>0.85000000000000009</v>
      </c>
      <c r="M266" s="97">
        <f t="shared" si="34"/>
        <v>0.11754537597234227</v>
      </c>
      <c r="N266" s="97">
        <f t="shared" si="35"/>
        <v>2.9213483146067414E-2</v>
      </c>
      <c r="O266" s="97">
        <f t="shared" si="36"/>
        <v>0.73245462402765782</v>
      </c>
    </row>
    <row r="267" spans="1:15" s="91" customFormat="1" x14ac:dyDescent="0.25">
      <c r="A267" s="93">
        <v>44074</v>
      </c>
      <c r="B267" s="94" t="s">
        <v>4</v>
      </c>
      <c r="C267" s="94">
        <v>104</v>
      </c>
      <c r="D267" s="94">
        <v>1</v>
      </c>
      <c r="E267" s="95">
        <f>D267/C267</f>
        <v>9.6153846153846159E-3</v>
      </c>
      <c r="F267" s="94"/>
      <c r="G267" s="96">
        <f t="shared" si="30"/>
        <v>103</v>
      </c>
      <c r="H267" s="96">
        <f>SUMIFS($D:$D,$A:$A,$A267)</f>
        <v>20</v>
      </c>
      <c r="I267" s="96">
        <f>SUMIFS($G:$G,$A:$A,$A267)</f>
        <v>1157</v>
      </c>
      <c r="J267" s="95">
        <f t="shared" si="31"/>
        <v>0.05</v>
      </c>
      <c r="K267" s="95">
        <f t="shared" si="32"/>
        <v>8.9023336214347451E-2</v>
      </c>
      <c r="L267" s="97">
        <f t="shared" si="33"/>
        <v>0.90000000000000013</v>
      </c>
      <c r="M267" s="97">
        <f t="shared" si="34"/>
        <v>0.20656871218668971</v>
      </c>
      <c r="N267" s="97">
        <f t="shared" si="35"/>
        <v>1.6205704407951615E-2</v>
      </c>
      <c r="O267" s="97">
        <f t="shared" si="36"/>
        <v>0.69343128781331043</v>
      </c>
    </row>
    <row r="268" spans="1:15" s="91" customFormat="1" x14ac:dyDescent="0.25">
      <c r="A268" s="93">
        <v>44074</v>
      </c>
      <c r="B268" s="94" t="s">
        <v>6</v>
      </c>
      <c r="C268" s="94">
        <v>412</v>
      </c>
      <c r="D268" s="94">
        <v>2</v>
      </c>
      <c r="E268" s="95">
        <f>D268/C268</f>
        <v>4.8543689320388345E-3</v>
      </c>
      <c r="F268" s="94"/>
      <c r="G268" s="96">
        <f t="shared" si="30"/>
        <v>410</v>
      </c>
      <c r="H268" s="96">
        <f>SUMIFS($D:$D,$A:$A,$A268)</f>
        <v>20</v>
      </c>
      <c r="I268" s="96">
        <f>SUMIFS($G:$G,$A:$A,$A268)</f>
        <v>1157</v>
      </c>
      <c r="J268" s="95">
        <f t="shared" si="31"/>
        <v>0.1</v>
      </c>
      <c r="K268" s="95">
        <f t="shared" si="32"/>
        <v>0.35436473638720828</v>
      </c>
      <c r="L268" s="97">
        <f t="shared" si="33"/>
        <v>1.0000000000000002</v>
      </c>
      <c r="M268" s="97">
        <f t="shared" si="34"/>
        <v>0.56093344857389793</v>
      </c>
      <c r="N268" s="97">
        <f t="shared" si="35"/>
        <v>7.6750216076058753E-2</v>
      </c>
      <c r="O268" s="97">
        <f t="shared" si="36"/>
        <v>0.43906655142610229</v>
      </c>
    </row>
    <row r="269" spans="1:15" s="91" customFormat="1" x14ac:dyDescent="0.25">
      <c r="A269" s="93">
        <v>44074</v>
      </c>
      <c r="B269" s="94" t="s">
        <v>2</v>
      </c>
      <c r="C269" s="94">
        <v>508</v>
      </c>
      <c r="D269" s="94">
        <v>0</v>
      </c>
      <c r="E269" s="95">
        <f>D269/C269</f>
        <v>0</v>
      </c>
      <c r="F269" s="94"/>
      <c r="G269" s="96">
        <f t="shared" si="30"/>
        <v>508</v>
      </c>
      <c r="H269" s="96">
        <f>SUMIFS($D:$D,$A:$A,$A269)</f>
        <v>20</v>
      </c>
      <c r="I269" s="96">
        <f>SUMIFS($G:$G,$A:$A,$A269)</f>
        <v>1157</v>
      </c>
      <c r="J269" s="95">
        <f t="shared" si="31"/>
        <v>0</v>
      </c>
      <c r="K269" s="95">
        <f t="shared" si="32"/>
        <v>0.43906655142610201</v>
      </c>
      <c r="L269" s="97">
        <f t="shared" si="33"/>
        <v>1.0000000000000002</v>
      </c>
      <c r="M269" s="97">
        <f t="shared" si="34"/>
        <v>1</v>
      </c>
      <c r="N269" s="97">
        <f t="shared" si="35"/>
        <v>0</v>
      </c>
      <c r="O269" s="97">
        <f t="shared" si="36"/>
        <v>2.2204460492503131E-16</v>
      </c>
    </row>
    <row r="270" spans="1:15" s="91" customFormat="1" x14ac:dyDescent="0.25">
      <c r="A270" s="93">
        <v>44104</v>
      </c>
      <c r="B270" s="94" t="s">
        <v>10</v>
      </c>
      <c r="C270" s="94">
        <v>40</v>
      </c>
      <c r="D270" s="94">
        <v>10</v>
      </c>
      <c r="E270" s="95">
        <f>D270/C270</f>
        <v>0.25</v>
      </c>
      <c r="F270" s="94"/>
      <c r="G270" s="96">
        <f t="shared" si="30"/>
        <v>30</v>
      </c>
      <c r="H270" s="96">
        <f>SUMIFS($D:$D,$A:$A,$A270)</f>
        <v>15</v>
      </c>
      <c r="I270" s="96">
        <f>SUMIFS($G:$G,$A:$A,$A270)</f>
        <v>1169</v>
      </c>
      <c r="J270" s="95">
        <f t="shared" si="31"/>
        <v>0.66666666666666663</v>
      </c>
      <c r="K270" s="95">
        <f t="shared" si="32"/>
        <v>2.5662959794696322E-2</v>
      </c>
      <c r="L270" s="97">
        <f t="shared" si="33"/>
        <v>0.66666666666666663</v>
      </c>
      <c r="M270" s="97">
        <f t="shared" si="34"/>
        <v>2.5662959794696322E-2</v>
      </c>
      <c r="N270" s="97">
        <f t="shared" si="35"/>
        <v>1.7108639863130881E-2</v>
      </c>
      <c r="O270" s="97">
        <f t="shared" si="36"/>
        <v>0.64100370687197028</v>
      </c>
    </row>
    <row r="271" spans="1:15" s="91" customFormat="1" x14ac:dyDescent="0.25">
      <c r="A271" s="93">
        <v>44104</v>
      </c>
      <c r="B271" s="94" t="s">
        <v>8</v>
      </c>
      <c r="C271" s="94">
        <v>100</v>
      </c>
      <c r="D271" s="94">
        <v>4</v>
      </c>
      <c r="E271" s="95">
        <f>D271/C271</f>
        <v>0.04</v>
      </c>
      <c r="F271" s="94"/>
      <c r="G271" s="96">
        <f t="shared" si="30"/>
        <v>96</v>
      </c>
      <c r="H271" s="96">
        <f>SUMIFS($D:$D,$A:$A,$A271)</f>
        <v>15</v>
      </c>
      <c r="I271" s="96">
        <f>SUMIFS($G:$G,$A:$A,$A271)</f>
        <v>1169</v>
      </c>
      <c r="J271" s="95">
        <f t="shared" si="31"/>
        <v>0.26666666666666666</v>
      </c>
      <c r="K271" s="95">
        <f t="shared" si="32"/>
        <v>8.2121471343028232E-2</v>
      </c>
      <c r="L271" s="97">
        <f t="shared" si="33"/>
        <v>0.93333333333333335</v>
      </c>
      <c r="M271" s="97">
        <f t="shared" si="34"/>
        <v>0.10778443113772455</v>
      </c>
      <c r="N271" s="97">
        <f t="shared" si="35"/>
        <v>3.5585970915312223E-2</v>
      </c>
      <c r="O271" s="97">
        <f t="shared" si="36"/>
        <v>0.82554890219560884</v>
      </c>
    </row>
    <row r="272" spans="1:15" s="91" customFormat="1" x14ac:dyDescent="0.25">
      <c r="A272" s="93">
        <v>44104</v>
      </c>
      <c r="B272" s="94" t="s">
        <v>6</v>
      </c>
      <c r="C272" s="94">
        <v>430</v>
      </c>
      <c r="D272" s="94">
        <v>1</v>
      </c>
      <c r="E272" s="95">
        <f>D272/C272</f>
        <v>2.3255813953488372E-3</v>
      </c>
      <c r="F272" s="94"/>
      <c r="G272" s="96">
        <f t="shared" si="30"/>
        <v>429</v>
      </c>
      <c r="H272" s="96">
        <f>SUMIFS($D:$D,$A:$A,$A272)</f>
        <v>15</v>
      </c>
      <c r="I272" s="96">
        <f>SUMIFS($G:$G,$A:$A,$A272)</f>
        <v>1169</v>
      </c>
      <c r="J272" s="95">
        <f t="shared" si="31"/>
        <v>6.6666666666666666E-2</v>
      </c>
      <c r="K272" s="95">
        <f t="shared" si="32"/>
        <v>0.3669803250641574</v>
      </c>
      <c r="L272" s="97">
        <f t="shared" si="33"/>
        <v>1</v>
      </c>
      <c r="M272" s="97">
        <f t="shared" si="34"/>
        <v>0.47476475620188197</v>
      </c>
      <c r="N272" s="97">
        <f t="shared" si="35"/>
        <v>3.8836612489307087E-2</v>
      </c>
      <c r="O272" s="97">
        <f t="shared" si="36"/>
        <v>0.52523524379811803</v>
      </c>
    </row>
    <row r="273" spans="1:15" s="91" customFormat="1" x14ac:dyDescent="0.25">
      <c r="A273" s="93">
        <v>44104</v>
      </c>
      <c r="B273" s="94" t="s">
        <v>2</v>
      </c>
      <c r="C273" s="94">
        <v>507</v>
      </c>
      <c r="D273" s="94">
        <v>0</v>
      </c>
      <c r="E273" s="95">
        <f>D273/C273</f>
        <v>0</v>
      </c>
      <c r="F273" s="94"/>
      <c r="G273" s="96">
        <f t="shared" si="30"/>
        <v>507</v>
      </c>
      <c r="H273" s="96">
        <f>SUMIFS($D:$D,$A:$A,$A273)</f>
        <v>15</v>
      </c>
      <c r="I273" s="96">
        <f>SUMIFS($G:$G,$A:$A,$A273)</f>
        <v>1169</v>
      </c>
      <c r="J273" s="95">
        <f t="shared" si="31"/>
        <v>0</v>
      </c>
      <c r="K273" s="95">
        <f t="shared" si="32"/>
        <v>0.43370402053036783</v>
      </c>
      <c r="L273" s="97">
        <f t="shared" si="33"/>
        <v>1</v>
      </c>
      <c r="M273" s="97">
        <f t="shared" si="34"/>
        <v>0.90846877673224979</v>
      </c>
      <c r="N273" s="97">
        <f t="shared" si="35"/>
        <v>0</v>
      </c>
      <c r="O273" s="97">
        <f t="shared" si="36"/>
        <v>9.1531223267750206E-2</v>
      </c>
    </row>
    <row r="274" spans="1:15" s="91" customFormat="1" x14ac:dyDescent="0.25">
      <c r="A274" s="93">
        <v>44104</v>
      </c>
      <c r="B274" s="94" t="s">
        <v>4</v>
      </c>
      <c r="C274" s="94">
        <v>107</v>
      </c>
      <c r="D274" s="94">
        <v>0</v>
      </c>
      <c r="E274" s="95">
        <f>D274/C274</f>
        <v>0</v>
      </c>
      <c r="F274" s="94"/>
      <c r="G274" s="96">
        <f t="shared" si="30"/>
        <v>107</v>
      </c>
      <c r="H274" s="96">
        <f>SUMIFS($D:$D,$A:$A,$A274)</f>
        <v>15</v>
      </c>
      <c r="I274" s="96">
        <f>SUMIFS($G:$G,$A:$A,$A274)</f>
        <v>1169</v>
      </c>
      <c r="J274" s="95">
        <f t="shared" si="31"/>
        <v>0</v>
      </c>
      <c r="K274" s="95">
        <f t="shared" si="32"/>
        <v>9.153122326775022E-2</v>
      </c>
      <c r="L274" s="97">
        <f t="shared" si="33"/>
        <v>1</v>
      </c>
      <c r="M274" s="97">
        <f t="shared" si="34"/>
        <v>1</v>
      </c>
      <c r="N274" s="97">
        <f t="shared" si="35"/>
        <v>0</v>
      </c>
      <c r="O274" s="97">
        <f t="shared" si="36"/>
        <v>0</v>
      </c>
    </row>
    <row r="275" spans="1:15" s="91" customFormat="1" x14ac:dyDescent="0.25">
      <c r="A275" s="93">
        <v>44135</v>
      </c>
      <c r="B275" s="94" t="s">
        <v>10</v>
      </c>
      <c r="C275" s="94">
        <v>36</v>
      </c>
      <c r="D275" s="94">
        <v>10</v>
      </c>
      <c r="E275" s="95">
        <f>D275/C275</f>
        <v>0.27777777777777779</v>
      </c>
      <c r="F275" s="94"/>
      <c r="G275" s="96">
        <f t="shared" si="30"/>
        <v>26</v>
      </c>
      <c r="H275" s="96">
        <f>SUMIFS($D:$D,$A:$A,$A275)</f>
        <v>13</v>
      </c>
      <c r="I275" s="96">
        <f>SUMIFS($G:$G,$A:$A,$A275)</f>
        <v>1203</v>
      </c>
      <c r="J275" s="95">
        <f t="shared" si="31"/>
        <v>0.76923076923076927</v>
      </c>
      <c r="K275" s="95">
        <f t="shared" si="32"/>
        <v>2.1612635078969242E-2</v>
      </c>
      <c r="L275" s="97">
        <f t="shared" si="33"/>
        <v>0.76923076923076927</v>
      </c>
      <c r="M275" s="97">
        <f t="shared" si="34"/>
        <v>2.1612635078969242E-2</v>
      </c>
      <c r="N275" s="97">
        <f t="shared" si="35"/>
        <v>1.6625103906899419E-2</v>
      </c>
      <c r="O275" s="97">
        <f t="shared" si="36"/>
        <v>0.74761813415180001</v>
      </c>
    </row>
    <row r="276" spans="1:15" s="91" customFormat="1" x14ac:dyDescent="0.25">
      <c r="A276" s="93">
        <v>44135</v>
      </c>
      <c r="B276" s="94" t="s">
        <v>6</v>
      </c>
      <c r="C276" s="94">
        <v>444</v>
      </c>
      <c r="D276" s="94">
        <v>2</v>
      </c>
      <c r="E276" s="95">
        <f>D276/C276</f>
        <v>4.5045045045045045E-3</v>
      </c>
      <c r="F276" s="94"/>
      <c r="G276" s="96">
        <f t="shared" si="30"/>
        <v>442</v>
      </c>
      <c r="H276" s="96">
        <f>SUMIFS($D:$D,$A:$A,$A276)</f>
        <v>13</v>
      </c>
      <c r="I276" s="96">
        <f>SUMIFS($G:$G,$A:$A,$A276)</f>
        <v>1203</v>
      </c>
      <c r="J276" s="95">
        <f t="shared" si="31"/>
        <v>0.15384615384615385</v>
      </c>
      <c r="K276" s="95">
        <f t="shared" si="32"/>
        <v>0.36741479634247715</v>
      </c>
      <c r="L276" s="97">
        <f t="shared" si="33"/>
        <v>0.92307692307692313</v>
      </c>
      <c r="M276" s="97">
        <f t="shared" si="34"/>
        <v>0.38902743142144641</v>
      </c>
      <c r="N276" s="97">
        <f t="shared" si="35"/>
        <v>6.31753948462178E-2</v>
      </c>
      <c r="O276" s="97">
        <f t="shared" si="36"/>
        <v>0.53404949165547677</v>
      </c>
    </row>
    <row r="277" spans="1:15" s="91" customFormat="1" x14ac:dyDescent="0.25">
      <c r="A277" s="93">
        <v>44135</v>
      </c>
      <c r="B277" s="94" t="s">
        <v>2</v>
      </c>
      <c r="C277" s="94">
        <v>520</v>
      </c>
      <c r="D277" s="94">
        <v>1</v>
      </c>
      <c r="E277" s="95">
        <f>D277/C277</f>
        <v>1.9230769230769232E-3</v>
      </c>
      <c r="F277" s="94"/>
      <c r="G277" s="96">
        <f t="shared" si="30"/>
        <v>519</v>
      </c>
      <c r="H277" s="96">
        <f>SUMIFS($D:$D,$A:$A,$A277)</f>
        <v>13</v>
      </c>
      <c r="I277" s="96">
        <f>SUMIFS($G:$G,$A:$A,$A277)</f>
        <v>1203</v>
      </c>
      <c r="J277" s="95">
        <f t="shared" si="31"/>
        <v>7.6923076923076927E-2</v>
      </c>
      <c r="K277" s="95">
        <f t="shared" si="32"/>
        <v>0.4314214463840399</v>
      </c>
      <c r="L277" s="97">
        <f t="shared" si="33"/>
        <v>1</v>
      </c>
      <c r="M277" s="97">
        <f t="shared" si="34"/>
        <v>0.82044887780548637</v>
      </c>
      <c r="N277" s="97">
        <f t="shared" si="35"/>
        <v>9.3036639171302477E-2</v>
      </c>
      <c r="O277" s="97">
        <f t="shared" si="36"/>
        <v>0.17955112219451363</v>
      </c>
    </row>
    <row r="278" spans="1:15" s="91" customFormat="1" x14ac:dyDescent="0.25">
      <c r="A278" s="93">
        <v>44135</v>
      </c>
      <c r="B278" s="94" t="s">
        <v>4</v>
      </c>
      <c r="C278" s="94">
        <v>97</v>
      </c>
      <c r="D278" s="94">
        <v>0</v>
      </c>
      <c r="E278" s="95">
        <f>D278/C278</f>
        <v>0</v>
      </c>
      <c r="F278" s="94"/>
      <c r="G278" s="96">
        <f t="shared" si="30"/>
        <v>97</v>
      </c>
      <c r="H278" s="96">
        <f>SUMIFS($D:$D,$A:$A,$A278)</f>
        <v>13</v>
      </c>
      <c r="I278" s="96">
        <f>SUMIFS($G:$G,$A:$A,$A278)</f>
        <v>1203</v>
      </c>
      <c r="J278" s="95">
        <f t="shared" si="31"/>
        <v>0</v>
      </c>
      <c r="K278" s="95">
        <f t="shared" si="32"/>
        <v>8.0631753948462184E-2</v>
      </c>
      <c r="L278" s="97">
        <f t="shared" si="33"/>
        <v>1</v>
      </c>
      <c r="M278" s="97">
        <f t="shared" si="34"/>
        <v>0.90108063175394859</v>
      </c>
      <c r="N278" s="97">
        <f t="shared" si="35"/>
        <v>0</v>
      </c>
      <c r="O278" s="97">
        <f t="shared" si="36"/>
        <v>9.8919368246051409E-2</v>
      </c>
    </row>
    <row r="279" spans="1:15" s="91" customFormat="1" x14ac:dyDescent="0.25">
      <c r="A279" s="93">
        <v>44135</v>
      </c>
      <c r="B279" s="94" t="s">
        <v>8</v>
      </c>
      <c r="C279" s="94">
        <v>119</v>
      </c>
      <c r="D279" s="94">
        <v>0</v>
      </c>
      <c r="E279" s="95">
        <f>D279/C279</f>
        <v>0</v>
      </c>
      <c r="F279" s="94"/>
      <c r="G279" s="96">
        <f t="shared" si="30"/>
        <v>119</v>
      </c>
      <c r="H279" s="96">
        <f>SUMIFS($D:$D,$A:$A,$A279)</f>
        <v>13</v>
      </c>
      <c r="I279" s="96">
        <f>SUMIFS($G:$G,$A:$A,$A279)</f>
        <v>1203</v>
      </c>
      <c r="J279" s="95">
        <f t="shared" si="31"/>
        <v>0</v>
      </c>
      <c r="K279" s="95">
        <f t="shared" si="32"/>
        <v>9.8919368246051534E-2</v>
      </c>
      <c r="L279" s="97">
        <f t="shared" si="33"/>
        <v>1</v>
      </c>
      <c r="M279" s="97">
        <f t="shared" si="34"/>
        <v>1.0000000000000002</v>
      </c>
      <c r="N279" s="97">
        <f t="shared" si="35"/>
        <v>0</v>
      </c>
      <c r="O279" s="97">
        <f t="shared" si="36"/>
        <v>2.2204460492503131E-16</v>
      </c>
    </row>
    <row r="280" spans="1:15" s="91" customFormat="1" x14ac:dyDescent="0.25">
      <c r="A280" s="93">
        <v>44165</v>
      </c>
      <c r="B280" s="94" t="s">
        <v>10</v>
      </c>
      <c r="C280" s="94">
        <v>76</v>
      </c>
      <c r="D280" s="94">
        <v>6</v>
      </c>
      <c r="E280" s="95">
        <f>D280/C280</f>
        <v>7.8947368421052627E-2</v>
      </c>
      <c r="F280" s="94"/>
      <c r="G280" s="96">
        <f t="shared" si="30"/>
        <v>70</v>
      </c>
      <c r="H280" s="96">
        <f>SUMIFS($D:$D,$A:$A,$A280)</f>
        <v>7</v>
      </c>
      <c r="I280" s="96">
        <f>SUMIFS($G:$G,$A:$A,$A280)</f>
        <v>1196</v>
      </c>
      <c r="J280" s="95">
        <f t="shared" si="31"/>
        <v>0.8571428571428571</v>
      </c>
      <c r="K280" s="95">
        <f t="shared" si="32"/>
        <v>5.8528428093645488E-2</v>
      </c>
      <c r="L280" s="97">
        <f t="shared" si="33"/>
        <v>0.8571428571428571</v>
      </c>
      <c r="M280" s="97">
        <f t="shared" si="34"/>
        <v>5.8528428093645488E-2</v>
      </c>
      <c r="N280" s="97">
        <f t="shared" si="35"/>
        <v>5.016722408026756E-2</v>
      </c>
      <c r="O280" s="97">
        <f t="shared" si="36"/>
        <v>0.79861442904921165</v>
      </c>
    </row>
    <row r="281" spans="1:15" s="91" customFormat="1" x14ac:dyDescent="0.25">
      <c r="A281" s="93">
        <v>44165</v>
      </c>
      <c r="B281" s="94" t="s">
        <v>6</v>
      </c>
      <c r="C281" s="94">
        <v>432</v>
      </c>
      <c r="D281" s="94">
        <v>1</v>
      </c>
      <c r="E281" s="95">
        <f>D281/C281</f>
        <v>2.3148148148148147E-3</v>
      </c>
      <c r="F281" s="94"/>
      <c r="G281" s="96">
        <f t="shared" si="30"/>
        <v>431</v>
      </c>
      <c r="H281" s="96">
        <f>SUMIFS($D:$D,$A:$A,$A281)</f>
        <v>7</v>
      </c>
      <c r="I281" s="96">
        <f>SUMIFS($G:$G,$A:$A,$A281)</f>
        <v>1196</v>
      </c>
      <c r="J281" s="95">
        <f t="shared" si="31"/>
        <v>0.14285714285714285</v>
      </c>
      <c r="K281" s="95">
        <f t="shared" si="32"/>
        <v>0.36036789297658861</v>
      </c>
      <c r="L281" s="97">
        <f t="shared" si="33"/>
        <v>1</v>
      </c>
      <c r="M281" s="97">
        <f t="shared" si="34"/>
        <v>0.41889632107023411</v>
      </c>
      <c r="N281" s="97">
        <f t="shared" si="35"/>
        <v>6.8203535594839909E-2</v>
      </c>
      <c r="O281" s="97">
        <f t="shared" si="36"/>
        <v>0.58110367892976589</v>
      </c>
    </row>
    <row r="282" spans="1:15" s="91" customFormat="1" x14ac:dyDescent="0.25">
      <c r="A282" s="93">
        <v>44165</v>
      </c>
      <c r="B282" s="94" t="s">
        <v>2</v>
      </c>
      <c r="C282" s="94">
        <v>483</v>
      </c>
      <c r="D282" s="94">
        <v>0</v>
      </c>
      <c r="E282" s="95">
        <f>D282/C282</f>
        <v>0</v>
      </c>
      <c r="F282" s="94"/>
      <c r="G282" s="96">
        <f t="shared" si="30"/>
        <v>483</v>
      </c>
      <c r="H282" s="96">
        <f>SUMIFS($D:$D,$A:$A,$A282)</f>
        <v>7</v>
      </c>
      <c r="I282" s="96">
        <f>SUMIFS($G:$G,$A:$A,$A282)</f>
        <v>1196</v>
      </c>
      <c r="J282" s="95">
        <f t="shared" si="31"/>
        <v>0</v>
      </c>
      <c r="K282" s="95">
        <f t="shared" si="32"/>
        <v>0.40384615384615385</v>
      </c>
      <c r="L282" s="97">
        <f t="shared" si="33"/>
        <v>1</v>
      </c>
      <c r="M282" s="97">
        <f t="shared" si="34"/>
        <v>0.82274247491638797</v>
      </c>
      <c r="N282" s="97">
        <f t="shared" si="35"/>
        <v>0</v>
      </c>
      <c r="O282" s="97">
        <f t="shared" si="36"/>
        <v>0.17725752508361203</v>
      </c>
    </row>
    <row r="283" spans="1:15" s="91" customFormat="1" x14ac:dyDescent="0.25">
      <c r="A283" s="93">
        <v>44165</v>
      </c>
      <c r="B283" s="94" t="s">
        <v>4</v>
      </c>
      <c r="C283" s="94">
        <v>92</v>
      </c>
      <c r="D283" s="94">
        <v>0</v>
      </c>
      <c r="E283" s="95">
        <f>D283/C283</f>
        <v>0</v>
      </c>
      <c r="F283" s="94"/>
      <c r="G283" s="96">
        <f t="shared" si="30"/>
        <v>92</v>
      </c>
      <c r="H283" s="96">
        <f>SUMIFS($D:$D,$A:$A,$A283)</f>
        <v>7</v>
      </c>
      <c r="I283" s="96">
        <f>SUMIFS($G:$G,$A:$A,$A283)</f>
        <v>1196</v>
      </c>
      <c r="J283" s="95">
        <f t="shared" si="31"/>
        <v>0</v>
      </c>
      <c r="K283" s="95">
        <f t="shared" si="32"/>
        <v>7.6923076923076927E-2</v>
      </c>
      <c r="L283" s="97">
        <f t="shared" si="33"/>
        <v>1</v>
      </c>
      <c r="M283" s="97">
        <f t="shared" si="34"/>
        <v>0.89966555183946495</v>
      </c>
      <c r="N283" s="97">
        <f t="shared" si="35"/>
        <v>0</v>
      </c>
      <c r="O283" s="97">
        <f t="shared" si="36"/>
        <v>0.10033444816053505</v>
      </c>
    </row>
    <row r="284" spans="1:15" s="91" customFormat="1" x14ac:dyDescent="0.25">
      <c r="A284" s="93">
        <v>44165</v>
      </c>
      <c r="B284" s="94" t="s">
        <v>8</v>
      </c>
      <c r="C284" s="94">
        <v>120</v>
      </c>
      <c r="D284" s="94">
        <v>0</v>
      </c>
      <c r="E284" s="95">
        <f>D284/C284</f>
        <v>0</v>
      </c>
      <c r="F284" s="94"/>
      <c r="G284" s="96">
        <f t="shared" si="30"/>
        <v>120</v>
      </c>
      <c r="H284" s="96">
        <f>SUMIFS($D:$D,$A:$A,$A284)</f>
        <v>7</v>
      </c>
      <c r="I284" s="96">
        <f>SUMIFS($G:$G,$A:$A,$A284)</f>
        <v>1196</v>
      </c>
      <c r="J284" s="95">
        <f t="shared" si="31"/>
        <v>0</v>
      </c>
      <c r="K284" s="95">
        <f t="shared" si="32"/>
        <v>0.10033444816053512</v>
      </c>
      <c r="L284" s="97">
        <f t="shared" si="33"/>
        <v>1</v>
      </c>
      <c r="M284" s="97">
        <f t="shared" si="34"/>
        <v>1</v>
      </c>
      <c r="N284" s="97">
        <f t="shared" si="35"/>
        <v>0</v>
      </c>
      <c r="O284" s="97">
        <f t="shared" si="36"/>
        <v>0</v>
      </c>
    </row>
    <row r="285" spans="1:15" s="91" customFormat="1" x14ac:dyDescent="0.25">
      <c r="A285" s="93">
        <v>44196</v>
      </c>
      <c r="B285" s="94" t="s">
        <v>2</v>
      </c>
      <c r="C285" s="94">
        <v>495</v>
      </c>
      <c r="D285" s="94">
        <v>0</v>
      </c>
      <c r="E285" s="95">
        <f>D285/C285</f>
        <v>0</v>
      </c>
      <c r="F285" s="94"/>
      <c r="G285" s="96">
        <f t="shared" si="30"/>
        <v>495</v>
      </c>
      <c r="H285" s="96">
        <f>SUMIFS($D:$D,$A:$A,$A285)</f>
        <v>0</v>
      </c>
      <c r="I285" s="96">
        <f>SUMIFS($G:$G,$A:$A,$A285)</f>
        <v>1244</v>
      </c>
      <c r="J285" s="95">
        <f t="shared" si="31"/>
        <v>0</v>
      </c>
      <c r="K285" s="95">
        <f t="shared" si="32"/>
        <v>0.39790996784565918</v>
      </c>
      <c r="L285" s="97">
        <f t="shared" si="33"/>
        <v>0</v>
      </c>
      <c r="M285" s="97">
        <f t="shared" si="34"/>
        <v>0.39790996784565918</v>
      </c>
      <c r="N285" s="97">
        <f t="shared" si="35"/>
        <v>0</v>
      </c>
      <c r="O285" s="97">
        <f t="shared" si="36"/>
        <v>0.39790996784565918</v>
      </c>
    </row>
    <row r="286" spans="1:15" s="91" customFormat="1" x14ac:dyDescent="0.25">
      <c r="A286" s="93">
        <v>44196</v>
      </c>
      <c r="B286" s="94" t="s">
        <v>4</v>
      </c>
      <c r="C286" s="94">
        <v>83</v>
      </c>
      <c r="D286" s="94">
        <v>0</v>
      </c>
      <c r="E286" s="95">
        <f>D286/C286</f>
        <v>0</v>
      </c>
      <c r="F286" s="94"/>
      <c r="G286" s="96">
        <f t="shared" si="30"/>
        <v>83</v>
      </c>
      <c r="H286" s="96">
        <f>SUMIFS($D:$D,$A:$A,$A286)</f>
        <v>0</v>
      </c>
      <c r="I286" s="96">
        <f>SUMIFS($G:$G,$A:$A,$A286)</f>
        <v>1244</v>
      </c>
      <c r="J286" s="95">
        <f t="shared" si="31"/>
        <v>0</v>
      </c>
      <c r="K286" s="95">
        <f t="shared" si="32"/>
        <v>6.6720257234726688E-2</v>
      </c>
      <c r="L286" s="97">
        <f t="shared" si="33"/>
        <v>0</v>
      </c>
      <c r="M286" s="97">
        <f t="shared" si="34"/>
        <v>0.46463022508038587</v>
      </c>
      <c r="N286" s="97">
        <f t="shared" si="35"/>
        <v>0</v>
      </c>
      <c r="O286" s="97">
        <f t="shared" si="36"/>
        <v>0.46463022508038587</v>
      </c>
    </row>
    <row r="287" spans="1:15" s="91" customFormat="1" x14ac:dyDescent="0.25">
      <c r="A287" s="93">
        <v>44196</v>
      </c>
      <c r="B287" s="94" t="s">
        <v>6</v>
      </c>
      <c r="C287" s="94">
        <v>443</v>
      </c>
      <c r="D287" s="94">
        <v>0</v>
      </c>
      <c r="E287" s="95">
        <f>D287/C287</f>
        <v>0</v>
      </c>
      <c r="F287" s="94"/>
      <c r="G287" s="96">
        <f t="shared" si="30"/>
        <v>443</v>
      </c>
      <c r="H287" s="96">
        <f>SUMIFS($D:$D,$A:$A,$A287)</f>
        <v>0</v>
      </c>
      <c r="I287" s="96">
        <f>SUMIFS($G:$G,$A:$A,$A287)</f>
        <v>1244</v>
      </c>
      <c r="J287" s="95">
        <f t="shared" si="31"/>
        <v>0</v>
      </c>
      <c r="K287" s="95">
        <f t="shared" si="32"/>
        <v>0.35610932475884244</v>
      </c>
      <c r="L287" s="97">
        <f t="shared" si="33"/>
        <v>0</v>
      </c>
      <c r="M287" s="97">
        <f t="shared" si="34"/>
        <v>0.82073954983922826</v>
      </c>
      <c r="N287" s="97">
        <f t="shared" si="35"/>
        <v>0</v>
      </c>
      <c r="O287" s="97">
        <f t="shared" si="36"/>
        <v>0.82073954983922826</v>
      </c>
    </row>
    <row r="288" spans="1:15" s="91" customFormat="1" x14ac:dyDescent="0.25">
      <c r="A288" s="93">
        <v>44196</v>
      </c>
      <c r="B288" s="94" t="s">
        <v>8</v>
      </c>
      <c r="C288" s="94">
        <v>140</v>
      </c>
      <c r="D288" s="94">
        <v>0</v>
      </c>
      <c r="E288" s="95">
        <f>D288/C288</f>
        <v>0</v>
      </c>
      <c r="F288" s="94"/>
      <c r="G288" s="96">
        <f t="shared" si="30"/>
        <v>140</v>
      </c>
      <c r="H288" s="96">
        <f>SUMIFS($D:$D,$A:$A,$A288)</f>
        <v>0</v>
      </c>
      <c r="I288" s="96">
        <f>SUMIFS($G:$G,$A:$A,$A288)</f>
        <v>1244</v>
      </c>
      <c r="J288" s="95">
        <f t="shared" si="31"/>
        <v>0</v>
      </c>
      <c r="K288" s="95">
        <f t="shared" si="32"/>
        <v>0.11254019292604502</v>
      </c>
      <c r="L288" s="97">
        <f t="shared" si="33"/>
        <v>0</v>
      </c>
      <c r="M288" s="97">
        <f t="shared" si="34"/>
        <v>0.93327974276527326</v>
      </c>
      <c r="N288" s="97">
        <f t="shared" si="35"/>
        <v>0</v>
      </c>
      <c r="O288" s="97">
        <f t="shared" si="36"/>
        <v>0.93327974276527326</v>
      </c>
    </row>
    <row r="289" spans="1:15" s="91" customFormat="1" ht="13.2" customHeight="1" x14ac:dyDescent="0.25">
      <c r="A289" s="93">
        <v>44196</v>
      </c>
      <c r="B289" s="94" t="s">
        <v>10</v>
      </c>
      <c r="C289" s="94">
        <v>83</v>
      </c>
      <c r="D289" s="94">
        <v>0</v>
      </c>
      <c r="E289" s="95">
        <f>D289/C289</f>
        <v>0</v>
      </c>
      <c r="F289" s="94"/>
      <c r="G289" s="96">
        <f t="shared" si="30"/>
        <v>83</v>
      </c>
      <c r="H289" s="96">
        <f>SUMIFS($D:$D,$A:$A,$A289)</f>
        <v>0</v>
      </c>
      <c r="I289" s="96">
        <f>SUMIFS($G:$G,$A:$A,$A289)</f>
        <v>1244</v>
      </c>
      <c r="J289" s="95">
        <f t="shared" si="31"/>
        <v>0</v>
      </c>
      <c r="K289" s="95">
        <f t="shared" si="32"/>
        <v>6.6720257234726688E-2</v>
      </c>
      <c r="L289" s="97">
        <f t="shared" si="33"/>
        <v>0</v>
      </c>
      <c r="M289" s="97">
        <f t="shared" si="34"/>
        <v>1</v>
      </c>
      <c r="N289" s="97">
        <f t="shared" si="35"/>
        <v>0</v>
      </c>
      <c r="O289" s="97">
        <f t="shared" si="36"/>
        <v>1</v>
      </c>
    </row>
    <row r="290" spans="1:15" s="91" customFormat="1" x14ac:dyDescent="0.25">
      <c r="A290" s="127">
        <f>F_12Snp_ODR_Corp!A354</f>
        <v>44227</v>
      </c>
      <c r="B290" s="127" t="str">
        <f>F_12Snp_ODR_Corp!B354</f>
        <v>C_05</v>
      </c>
      <c r="C290" s="94">
        <f>F_12Snp_ODR_Corp!H354</f>
        <v>87</v>
      </c>
      <c r="D290" s="94">
        <f>F_12Snp_ODR_Corp!C354</f>
        <v>47</v>
      </c>
      <c r="E290" s="95">
        <f>D290/C290</f>
        <v>0.54022988505747127</v>
      </c>
      <c r="F290" s="94"/>
      <c r="G290" s="96">
        <f t="shared" ref="G290:G349" si="37">C290-D290</f>
        <v>40</v>
      </c>
      <c r="H290" s="96">
        <f>SUMIFS($D:$D,$A:$A,$A290)</f>
        <v>90</v>
      </c>
      <c r="I290" s="96">
        <f>SUMIFS($G:$G,$A:$A,$A290)</f>
        <v>1100</v>
      </c>
      <c r="J290" s="95">
        <f t="shared" ref="J290:J349" si="38">IFERROR(D290/H290,0)</f>
        <v>0.52222222222222225</v>
      </c>
      <c r="K290" s="95">
        <f t="shared" ref="K290:K349" si="39">IFERROR(G290/I290,0)</f>
        <v>3.6363636363636362E-2</v>
      </c>
      <c r="L290" s="97">
        <f t="shared" ref="L290:L349" si="40">IF(A290&lt;&gt;A289,J290,L289+J290)</f>
        <v>0.52222222222222225</v>
      </c>
      <c r="M290" s="97">
        <f t="shared" ref="M290:M349" si="41">IF(A290&lt;&gt;A289,K290,M289+K290)</f>
        <v>3.6363636363636362E-2</v>
      </c>
      <c r="N290" s="97">
        <f t="shared" ref="N290:N349" si="42">(M290+(M290-K290))*(L290-(L290-J290))</f>
        <v>1.8989898989898991E-2</v>
      </c>
      <c r="O290" s="97">
        <f t="shared" ref="O290:O349" si="43">ABS(L290-M290)</f>
        <v>0.48585858585858588</v>
      </c>
    </row>
    <row r="291" spans="1:15" s="91" customFormat="1" x14ac:dyDescent="0.25">
      <c r="A291" s="127">
        <f>F_12Snp_ODR_Corp!A351</f>
        <v>44227</v>
      </c>
      <c r="B291" s="127" t="str">
        <f>F_12Snp_ODR_Corp!B351</f>
        <v>C_02</v>
      </c>
      <c r="C291" s="94">
        <f>F_12Snp_ODR_Corp!H351</f>
        <v>78</v>
      </c>
      <c r="D291" s="94">
        <f>F_12Snp_ODR_Corp!C351</f>
        <v>12</v>
      </c>
      <c r="E291" s="95">
        <f>D291/C291</f>
        <v>0.15384615384615385</v>
      </c>
      <c r="F291" s="94"/>
      <c r="G291" s="96">
        <f t="shared" si="37"/>
        <v>66</v>
      </c>
      <c r="H291" s="96">
        <f>SUMIFS($D:$D,$A:$A,$A291)</f>
        <v>90</v>
      </c>
      <c r="I291" s="96">
        <f>SUMIFS($G:$G,$A:$A,$A291)</f>
        <v>1100</v>
      </c>
      <c r="J291" s="95">
        <f t="shared" si="38"/>
        <v>0.13333333333333333</v>
      </c>
      <c r="K291" s="95">
        <f t="shared" si="39"/>
        <v>0.06</v>
      </c>
      <c r="L291" s="97">
        <f t="shared" si="40"/>
        <v>0.65555555555555556</v>
      </c>
      <c r="M291" s="97">
        <f t="shared" si="41"/>
        <v>9.636363636363636E-2</v>
      </c>
      <c r="N291" s="97">
        <f t="shared" si="42"/>
        <v>1.7696969696969694E-2</v>
      </c>
      <c r="O291" s="97">
        <f t="shared" si="43"/>
        <v>0.55919191919191924</v>
      </c>
    </row>
    <row r="292" spans="1:15" s="91" customFormat="1" x14ac:dyDescent="0.25">
      <c r="A292" s="127">
        <f>F_12Snp_ODR_Corp!A353</f>
        <v>44227</v>
      </c>
      <c r="B292" s="127" t="str">
        <f>F_12Snp_ODR_Corp!B353</f>
        <v>C_04</v>
      </c>
      <c r="C292" s="94">
        <f>F_12Snp_ODR_Corp!H353</f>
        <v>150</v>
      </c>
      <c r="D292" s="94">
        <f>F_12Snp_ODR_Corp!C353</f>
        <v>15</v>
      </c>
      <c r="E292" s="95">
        <f>D292/C292</f>
        <v>0.1</v>
      </c>
      <c r="F292" s="94"/>
      <c r="G292" s="96">
        <f t="shared" si="37"/>
        <v>135</v>
      </c>
      <c r="H292" s="96">
        <f>SUMIFS($D:$D,$A:$A,$A292)</f>
        <v>90</v>
      </c>
      <c r="I292" s="96">
        <f>SUMIFS($G:$G,$A:$A,$A292)</f>
        <v>1100</v>
      </c>
      <c r="J292" s="95">
        <f t="shared" si="38"/>
        <v>0.16666666666666666</v>
      </c>
      <c r="K292" s="95">
        <f t="shared" si="39"/>
        <v>0.12272727272727273</v>
      </c>
      <c r="L292" s="97">
        <f t="shared" si="40"/>
        <v>0.82222222222222219</v>
      </c>
      <c r="M292" s="97">
        <f t="shared" si="41"/>
        <v>0.21909090909090909</v>
      </c>
      <c r="N292" s="97">
        <f t="shared" si="42"/>
        <v>5.257575757575756E-2</v>
      </c>
      <c r="O292" s="97">
        <f t="shared" si="43"/>
        <v>0.60313131313131307</v>
      </c>
    </row>
    <row r="293" spans="1:15" s="91" customFormat="1" x14ac:dyDescent="0.25">
      <c r="A293" s="127">
        <f>F_12Snp_ODR_Corp!A350</f>
        <v>44227</v>
      </c>
      <c r="B293" s="127" t="str">
        <f>F_12Snp_ODR_Corp!B350</f>
        <v>C_01</v>
      </c>
      <c r="C293" s="94">
        <f>F_12Snp_ODR_Corp!H350</f>
        <v>446</v>
      </c>
      <c r="D293" s="94">
        <f>F_12Snp_ODR_Corp!C350</f>
        <v>9</v>
      </c>
      <c r="E293" s="95">
        <f>D293/C293</f>
        <v>2.0179372197309416E-2</v>
      </c>
      <c r="F293" s="94"/>
      <c r="G293" s="96">
        <f t="shared" si="37"/>
        <v>437</v>
      </c>
      <c r="H293" s="96">
        <f>SUMIFS($D:$D,$A:$A,$A293)</f>
        <v>90</v>
      </c>
      <c r="I293" s="96">
        <f>SUMIFS($G:$G,$A:$A,$A293)</f>
        <v>1100</v>
      </c>
      <c r="J293" s="95">
        <f t="shared" si="38"/>
        <v>0.1</v>
      </c>
      <c r="K293" s="95">
        <f t="shared" si="39"/>
        <v>0.39727272727272728</v>
      </c>
      <c r="L293" s="97">
        <f t="shared" si="40"/>
        <v>0.92222222222222217</v>
      </c>
      <c r="M293" s="97">
        <f t="shared" si="41"/>
        <v>0.61636363636363634</v>
      </c>
      <c r="N293" s="97">
        <f t="shared" si="42"/>
        <v>8.354545454545452E-2</v>
      </c>
      <c r="O293" s="97">
        <f t="shared" si="43"/>
        <v>0.30585858585858583</v>
      </c>
    </row>
    <row r="294" spans="1:15" s="91" customFormat="1" x14ac:dyDescent="0.25">
      <c r="A294" s="127">
        <f>F_12Snp_ODR_Corp!A352</f>
        <v>44227</v>
      </c>
      <c r="B294" s="127" t="str">
        <f>F_12Snp_ODR_Corp!B352</f>
        <v>C_03</v>
      </c>
      <c r="C294" s="94">
        <f>F_12Snp_ODR_Corp!H352</f>
        <v>429</v>
      </c>
      <c r="D294" s="94">
        <f>F_12Snp_ODR_Corp!C352</f>
        <v>7</v>
      </c>
      <c r="E294" s="95">
        <f>D294/C294</f>
        <v>1.6317016317016316E-2</v>
      </c>
      <c r="F294" s="94"/>
      <c r="G294" s="96">
        <f t="shared" si="37"/>
        <v>422</v>
      </c>
      <c r="H294" s="96">
        <f>SUMIFS($D:$D,$A:$A,$A294)</f>
        <v>90</v>
      </c>
      <c r="I294" s="96">
        <f>SUMIFS($G:$G,$A:$A,$A294)</f>
        <v>1100</v>
      </c>
      <c r="J294" s="95">
        <f t="shared" si="38"/>
        <v>7.7777777777777779E-2</v>
      </c>
      <c r="K294" s="95">
        <f t="shared" si="39"/>
        <v>0.38363636363636361</v>
      </c>
      <c r="L294" s="97">
        <f t="shared" si="40"/>
        <v>1</v>
      </c>
      <c r="M294" s="97">
        <f t="shared" si="41"/>
        <v>1</v>
      </c>
      <c r="N294" s="97">
        <f t="shared" si="42"/>
        <v>0.12571717171717164</v>
      </c>
      <c r="O294" s="97">
        <f t="shared" si="43"/>
        <v>0</v>
      </c>
    </row>
    <row r="295" spans="1:15" s="91" customFormat="1" x14ac:dyDescent="0.25">
      <c r="A295" s="127">
        <f>F_12Snp_ODR_Corp!A360</f>
        <v>44255</v>
      </c>
      <c r="B295" s="127" t="str">
        <f>F_12Snp_ODR_Corp!B360</f>
        <v>C_05</v>
      </c>
      <c r="C295" s="94">
        <f>F_12Snp_ODR_Corp!H360</f>
        <v>75</v>
      </c>
      <c r="D295" s="94">
        <f>F_12Snp_ODR_Corp!C360</f>
        <v>40</v>
      </c>
      <c r="E295" s="95">
        <f>D295/C295</f>
        <v>0.53333333333333333</v>
      </c>
      <c r="F295" s="94"/>
      <c r="G295" s="96">
        <f t="shared" si="37"/>
        <v>35</v>
      </c>
      <c r="H295" s="96">
        <f>SUMIFS($D:$D,$A:$A,$A295)</f>
        <v>84</v>
      </c>
      <c r="I295" s="96">
        <f>SUMIFS($G:$G,$A:$A,$A295)</f>
        <v>1096</v>
      </c>
      <c r="J295" s="95">
        <f t="shared" si="38"/>
        <v>0.47619047619047616</v>
      </c>
      <c r="K295" s="95">
        <f t="shared" si="39"/>
        <v>3.1934306569343068E-2</v>
      </c>
      <c r="L295" s="97">
        <f t="shared" si="40"/>
        <v>0.47619047619047616</v>
      </c>
      <c r="M295" s="97">
        <f t="shared" si="41"/>
        <v>3.1934306569343068E-2</v>
      </c>
      <c r="N295" s="97">
        <f t="shared" si="42"/>
        <v>1.5206812652068127E-2</v>
      </c>
      <c r="O295" s="97">
        <f t="shared" si="43"/>
        <v>0.44425616962113312</v>
      </c>
    </row>
    <row r="296" spans="1:15" s="91" customFormat="1" x14ac:dyDescent="0.25">
      <c r="A296" s="127">
        <f>F_12Snp_ODR_Corp!A357</f>
        <v>44255</v>
      </c>
      <c r="B296" s="127" t="str">
        <f>F_12Snp_ODR_Corp!B357</f>
        <v>C_02</v>
      </c>
      <c r="C296" s="94">
        <f>F_12Snp_ODR_Corp!H357</f>
        <v>61</v>
      </c>
      <c r="D296" s="94">
        <f>F_12Snp_ODR_Corp!C357</f>
        <v>11</v>
      </c>
      <c r="E296" s="95">
        <f>D296/C296</f>
        <v>0.18032786885245902</v>
      </c>
      <c r="F296" s="94"/>
      <c r="G296" s="96">
        <f t="shared" si="37"/>
        <v>50</v>
      </c>
      <c r="H296" s="96">
        <f>SUMIFS($D:$D,$A:$A,$A296)</f>
        <v>84</v>
      </c>
      <c r="I296" s="96">
        <f>SUMIFS($G:$G,$A:$A,$A296)</f>
        <v>1096</v>
      </c>
      <c r="J296" s="95">
        <f t="shared" si="38"/>
        <v>0.13095238095238096</v>
      </c>
      <c r="K296" s="95">
        <f t="shared" si="39"/>
        <v>4.5620437956204379E-2</v>
      </c>
      <c r="L296" s="97">
        <f t="shared" si="40"/>
        <v>0.6071428571428571</v>
      </c>
      <c r="M296" s="97">
        <f t="shared" si="41"/>
        <v>7.7554744525547448E-2</v>
      </c>
      <c r="N296" s="97">
        <f t="shared" si="42"/>
        <v>1.4337851929092803E-2</v>
      </c>
      <c r="O296" s="97">
        <f t="shared" si="43"/>
        <v>0.52958811261730965</v>
      </c>
    </row>
    <row r="297" spans="1:15" s="91" customFormat="1" x14ac:dyDescent="0.25">
      <c r="A297" s="127">
        <f>F_12Snp_ODR_Corp!A359</f>
        <v>44255</v>
      </c>
      <c r="B297" s="127" t="str">
        <f>F_12Snp_ODR_Corp!B359</f>
        <v>C_04</v>
      </c>
      <c r="C297" s="94">
        <f>F_12Snp_ODR_Corp!H359</f>
        <v>202</v>
      </c>
      <c r="D297" s="94">
        <f>F_12Snp_ODR_Corp!C359</f>
        <v>18</v>
      </c>
      <c r="E297" s="95">
        <f>D297/C297</f>
        <v>8.9108910891089105E-2</v>
      </c>
      <c r="F297" s="94"/>
      <c r="G297" s="96">
        <f t="shared" si="37"/>
        <v>184</v>
      </c>
      <c r="H297" s="96">
        <f>SUMIFS($D:$D,$A:$A,$A297)</f>
        <v>84</v>
      </c>
      <c r="I297" s="96">
        <f>SUMIFS($G:$G,$A:$A,$A297)</f>
        <v>1096</v>
      </c>
      <c r="J297" s="95">
        <f t="shared" si="38"/>
        <v>0.21428571428571427</v>
      </c>
      <c r="K297" s="95">
        <f t="shared" si="39"/>
        <v>0.16788321167883211</v>
      </c>
      <c r="L297" s="97">
        <f t="shared" si="40"/>
        <v>0.8214285714285714</v>
      </c>
      <c r="M297" s="97">
        <f t="shared" si="41"/>
        <v>0.24543795620437955</v>
      </c>
      <c r="N297" s="97">
        <f t="shared" si="42"/>
        <v>6.9212721584984371E-2</v>
      </c>
      <c r="O297" s="97">
        <f t="shared" si="43"/>
        <v>0.57599061522419182</v>
      </c>
    </row>
    <row r="298" spans="1:15" s="91" customFormat="1" x14ac:dyDescent="0.25">
      <c r="A298" s="127">
        <f>F_12Snp_ODR_Corp!A358</f>
        <v>44255</v>
      </c>
      <c r="B298" s="127" t="str">
        <f>F_12Snp_ODR_Corp!B358</f>
        <v>C_03</v>
      </c>
      <c r="C298" s="94">
        <f>F_12Snp_ODR_Corp!H358</f>
        <v>422</v>
      </c>
      <c r="D298" s="94">
        <f>F_12Snp_ODR_Corp!C358</f>
        <v>9</v>
      </c>
      <c r="E298" s="95">
        <f>D298/C298</f>
        <v>2.132701421800948E-2</v>
      </c>
      <c r="F298" s="94"/>
      <c r="G298" s="96">
        <f t="shared" si="37"/>
        <v>413</v>
      </c>
      <c r="H298" s="96">
        <f>SUMIFS($D:$D,$A:$A,$A298)</f>
        <v>84</v>
      </c>
      <c r="I298" s="96">
        <f>SUMIFS($G:$G,$A:$A,$A298)</f>
        <v>1096</v>
      </c>
      <c r="J298" s="95">
        <f t="shared" si="38"/>
        <v>0.10714285714285714</v>
      </c>
      <c r="K298" s="95">
        <f t="shared" si="39"/>
        <v>0.3768248175182482</v>
      </c>
      <c r="L298" s="97">
        <f t="shared" si="40"/>
        <v>0.92857142857142849</v>
      </c>
      <c r="M298" s="97">
        <f t="shared" si="41"/>
        <v>0.62226277372262773</v>
      </c>
      <c r="N298" s="97">
        <f t="shared" si="42"/>
        <v>9.2967935349322156E-2</v>
      </c>
      <c r="O298" s="97">
        <f t="shared" si="43"/>
        <v>0.30630865484880077</v>
      </c>
    </row>
    <row r="299" spans="1:15" s="91" customFormat="1" x14ac:dyDescent="0.25">
      <c r="A299" s="127">
        <f>F_12Snp_ODR_Corp!A356</f>
        <v>44255</v>
      </c>
      <c r="B299" s="127" t="str">
        <f>F_12Snp_ODR_Corp!B356</f>
        <v>C_01</v>
      </c>
      <c r="C299" s="94">
        <f>F_12Snp_ODR_Corp!H356</f>
        <v>420</v>
      </c>
      <c r="D299" s="94">
        <f>F_12Snp_ODR_Corp!C356</f>
        <v>6</v>
      </c>
      <c r="E299" s="95">
        <f>D299/C299</f>
        <v>1.4285714285714285E-2</v>
      </c>
      <c r="F299" s="94"/>
      <c r="G299" s="96">
        <f t="shared" si="37"/>
        <v>414</v>
      </c>
      <c r="H299" s="96">
        <f>SUMIFS($D:$D,$A:$A,$A299)</f>
        <v>84</v>
      </c>
      <c r="I299" s="96">
        <f>SUMIFS($G:$G,$A:$A,$A299)</f>
        <v>1096</v>
      </c>
      <c r="J299" s="95">
        <f t="shared" si="38"/>
        <v>7.1428571428571425E-2</v>
      </c>
      <c r="K299" s="95">
        <f t="shared" si="39"/>
        <v>0.37773722627737227</v>
      </c>
      <c r="L299" s="97">
        <f t="shared" si="40"/>
        <v>0.99999999999999989</v>
      </c>
      <c r="M299" s="97">
        <f t="shared" si="41"/>
        <v>1</v>
      </c>
      <c r="N299" s="97">
        <f t="shared" si="42"/>
        <v>0.11587591240875908</v>
      </c>
      <c r="O299" s="97">
        <f t="shared" si="43"/>
        <v>1.1102230246251565E-16</v>
      </c>
    </row>
    <row r="300" spans="1:15" s="91" customFormat="1" x14ac:dyDescent="0.25">
      <c r="A300" s="127">
        <f>F_12Snp_ODR_Corp!A366</f>
        <v>44286</v>
      </c>
      <c r="B300" s="127" t="str">
        <f>F_12Snp_ODR_Corp!B366</f>
        <v>C_05</v>
      </c>
      <c r="C300" s="94">
        <f>F_12Snp_ODR_Corp!H366</f>
        <v>73</v>
      </c>
      <c r="D300" s="94">
        <f>F_12Snp_ODR_Corp!C366</f>
        <v>34</v>
      </c>
      <c r="E300" s="95">
        <f>D300/C300</f>
        <v>0.46575342465753422</v>
      </c>
      <c r="F300" s="94"/>
      <c r="G300" s="96">
        <f t="shared" si="37"/>
        <v>39</v>
      </c>
      <c r="H300" s="96">
        <f>SUMIFS($D:$D,$A:$A,$A300)</f>
        <v>73</v>
      </c>
      <c r="I300" s="96">
        <f>SUMIFS($G:$G,$A:$A,$A300)</f>
        <v>1112</v>
      </c>
      <c r="J300" s="95">
        <f t="shared" si="38"/>
        <v>0.46575342465753422</v>
      </c>
      <c r="K300" s="95">
        <f t="shared" si="39"/>
        <v>3.5071942446043163E-2</v>
      </c>
      <c r="L300" s="97">
        <f t="shared" si="40"/>
        <v>0.46575342465753422</v>
      </c>
      <c r="M300" s="97">
        <f t="shared" si="41"/>
        <v>3.5071942446043163E-2</v>
      </c>
      <c r="N300" s="97">
        <f t="shared" si="42"/>
        <v>1.6334877303636541E-2</v>
      </c>
      <c r="O300" s="97">
        <f t="shared" si="43"/>
        <v>0.43068148221149105</v>
      </c>
    </row>
    <row r="301" spans="1:15" s="91" customFormat="1" x14ac:dyDescent="0.25">
      <c r="A301" s="127">
        <f>F_12Snp_ODR_Corp!A363</f>
        <v>44286</v>
      </c>
      <c r="B301" s="127" t="str">
        <f>F_12Snp_ODR_Corp!B363</f>
        <v>C_02</v>
      </c>
      <c r="C301" s="94">
        <f>F_12Snp_ODR_Corp!H363</f>
        <v>82</v>
      </c>
      <c r="D301" s="94">
        <f>F_12Snp_ODR_Corp!C363</f>
        <v>13</v>
      </c>
      <c r="E301" s="95">
        <f>D301/C301</f>
        <v>0.15853658536585366</v>
      </c>
      <c r="F301" s="94"/>
      <c r="G301" s="96">
        <f t="shared" si="37"/>
        <v>69</v>
      </c>
      <c r="H301" s="96">
        <f>SUMIFS($D:$D,$A:$A,$A301)</f>
        <v>73</v>
      </c>
      <c r="I301" s="96">
        <f>SUMIFS($G:$G,$A:$A,$A301)</f>
        <v>1112</v>
      </c>
      <c r="J301" s="95">
        <f t="shared" si="38"/>
        <v>0.17808219178082191</v>
      </c>
      <c r="K301" s="95">
        <f t="shared" si="39"/>
        <v>6.2050359712230219E-2</v>
      </c>
      <c r="L301" s="97">
        <f t="shared" si="40"/>
        <v>0.64383561643835607</v>
      </c>
      <c r="M301" s="97">
        <f t="shared" si="41"/>
        <v>9.7122302158273388E-2</v>
      </c>
      <c r="N301" s="97">
        <f t="shared" si="42"/>
        <v>2.3541440819946784E-2</v>
      </c>
      <c r="O301" s="97">
        <f t="shared" si="43"/>
        <v>0.54671331428008263</v>
      </c>
    </row>
    <row r="302" spans="1:15" s="91" customFormat="1" x14ac:dyDescent="0.25">
      <c r="A302" s="127">
        <f>F_12Snp_ODR_Corp!A365</f>
        <v>44286</v>
      </c>
      <c r="B302" s="127" t="str">
        <f>F_12Snp_ODR_Corp!B365</f>
        <v>C_04</v>
      </c>
      <c r="C302" s="94">
        <f>F_12Snp_ODR_Corp!H365</f>
        <v>162</v>
      </c>
      <c r="D302" s="94">
        <f>F_12Snp_ODR_Corp!C365</f>
        <v>11</v>
      </c>
      <c r="E302" s="95">
        <f>D302/C302</f>
        <v>6.7901234567901231E-2</v>
      </c>
      <c r="F302" s="94"/>
      <c r="G302" s="96">
        <f t="shared" si="37"/>
        <v>151</v>
      </c>
      <c r="H302" s="96">
        <f>SUMIFS($D:$D,$A:$A,$A302)</f>
        <v>73</v>
      </c>
      <c r="I302" s="96">
        <f>SUMIFS($G:$G,$A:$A,$A302)</f>
        <v>1112</v>
      </c>
      <c r="J302" s="95">
        <f t="shared" si="38"/>
        <v>0.15068493150684931</v>
      </c>
      <c r="K302" s="95">
        <f t="shared" si="39"/>
        <v>0.13579136690647481</v>
      </c>
      <c r="L302" s="97">
        <f t="shared" si="40"/>
        <v>0.79452054794520532</v>
      </c>
      <c r="M302" s="97">
        <f t="shared" si="41"/>
        <v>0.2329136690647482</v>
      </c>
      <c r="N302" s="97">
        <f t="shared" si="42"/>
        <v>4.9731447718537478E-2</v>
      </c>
      <c r="O302" s="97">
        <f t="shared" si="43"/>
        <v>0.56160687888045713</v>
      </c>
    </row>
    <row r="303" spans="1:15" s="91" customFormat="1" x14ac:dyDescent="0.25">
      <c r="A303" s="127">
        <f>F_12Snp_ODR_Corp!A364</f>
        <v>44286</v>
      </c>
      <c r="B303" s="127" t="str">
        <f>F_12Snp_ODR_Corp!B364</f>
        <v>C_03</v>
      </c>
      <c r="C303" s="94">
        <f>F_12Snp_ODR_Corp!H364</f>
        <v>441</v>
      </c>
      <c r="D303" s="94">
        <f>F_12Snp_ODR_Corp!C364</f>
        <v>8</v>
      </c>
      <c r="E303" s="95">
        <f>D303/C303</f>
        <v>1.8140589569160998E-2</v>
      </c>
      <c r="F303" s="94"/>
      <c r="G303" s="96">
        <f t="shared" si="37"/>
        <v>433</v>
      </c>
      <c r="H303" s="96">
        <f>SUMIFS($D:$D,$A:$A,$A303)</f>
        <v>73</v>
      </c>
      <c r="I303" s="96">
        <f>SUMIFS($G:$G,$A:$A,$A303)</f>
        <v>1112</v>
      </c>
      <c r="J303" s="95">
        <f t="shared" si="38"/>
        <v>0.1095890410958904</v>
      </c>
      <c r="K303" s="95">
        <f t="shared" si="39"/>
        <v>0.38938848920863312</v>
      </c>
      <c r="L303" s="97">
        <f t="shared" si="40"/>
        <v>0.90410958904109573</v>
      </c>
      <c r="M303" s="97">
        <f t="shared" si="41"/>
        <v>0.62230215827338131</v>
      </c>
      <c r="N303" s="97">
        <f t="shared" si="42"/>
        <v>9.3722282448014185E-2</v>
      </c>
      <c r="O303" s="97">
        <f t="shared" si="43"/>
        <v>0.28180743076771442</v>
      </c>
    </row>
    <row r="304" spans="1:15" s="91" customFormat="1" x14ac:dyDescent="0.25">
      <c r="A304" s="127">
        <f>F_12Snp_ODR_Corp!A362</f>
        <v>44286</v>
      </c>
      <c r="B304" s="127" t="str">
        <f>F_12Snp_ODR_Corp!B362</f>
        <v>C_01</v>
      </c>
      <c r="C304" s="94">
        <f>F_12Snp_ODR_Corp!H362</f>
        <v>427</v>
      </c>
      <c r="D304" s="94">
        <f>F_12Snp_ODR_Corp!C362</f>
        <v>7</v>
      </c>
      <c r="E304" s="95">
        <f>D304/C304</f>
        <v>1.6393442622950821E-2</v>
      </c>
      <c r="F304" s="94"/>
      <c r="G304" s="96">
        <f t="shared" si="37"/>
        <v>420</v>
      </c>
      <c r="H304" s="96">
        <f>SUMIFS($D:$D,$A:$A,$A304)</f>
        <v>73</v>
      </c>
      <c r="I304" s="96">
        <f>SUMIFS($G:$G,$A:$A,$A304)</f>
        <v>1112</v>
      </c>
      <c r="J304" s="95">
        <f t="shared" si="38"/>
        <v>9.5890410958904104E-2</v>
      </c>
      <c r="K304" s="95">
        <f t="shared" si="39"/>
        <v>0.37769784172661869</v>
      </c>
      <c r="L304" s="97">
        <f t="shared" si="40"/>
        <v>0.99999999999999978</v>
      </c>
      <c r="M304" s="97">
        <f t="shared" si="41"/>
        <v>1</v>
      </c>
      <c r="N304" s="97">
        <f t="shared" si="42"/>
        <v>0.15556322065635153</v>
      </c>
      <c r="O304" s="97">
        <f t="shared" si="43"/>
        <v>2.2204460492503131E-16</v>
      </c>
    </row>
    <row r="305" spans="1:15" s="91" customFormat="1" x14ac:dyDescent="0.25">
      <c r="A305" s="127">
        <f>F_12Snp_ODR_Corp!A372</f>
        <v>44316</v>
      </c>
      <c r="B305" s="127" t="str">
        <f>F_12Snp_ODR_Corp!B372</f>
        <v>C_05</v>
      </c>
      <c r="C305" s="94">
        <f>F_12Snp_ODR_Corp!H372</f>
        <v>61</v>
      </c>
      <c r="D305" s="94">
        <f>F_12Snp_ODR_Corp!C372</f>
        <v>30</v>
      </c>
      <c r="E305" s="95">
        <f>D305/C305</f>
        <v>0.49180327868852458</v>
      </c>
      <c r="F305" s="94"/>
      <c r="G305" s="96">
        <f t="shared" si="37"/>
        <v>31</v>
      </c>
      <c r="H305" s="96">
        <f>SUMIFS($D:$D,$A:$A,$A305)</f>
        <v>70</v>
      </c>
      <c r="I305" s="96">
        <f>SUMIFS($G:$G,$A:$A,$A305)</f>
        <v>1115</v>
      </c>
      <c r="J305" s="95">
        <f t="shared" si="38"/>
        <v>0.42857142857142855</v>
      </c>
      <c r="K305" s="95">
        <f t="shared" si="39"/>
        <v>2.780269058295964E-2</v>
      </c>
      <c r="L305" s="97">
        <f t="shared" si="40"/>
        <v>0.42857142857142855</v>
      </c>
      <c r="M305" s="97">
        <f t="shared" si="41"/>
        <v>2.780269058295964E-2</v>
      </c>
      <c r="N305" s="97">
        <f t="shared" si="42"/>
        <v>1.1915438821268417E-2</v>
      </c>
      <c r="O305" s="97">
        <f t="shared" si="43"/>
        <v>0.4007687379884689</v>
      </c>
    </row>
    <row r="306" spans="1:15" s="91" customFormat="1" x14ac:dyDescent="0.25">
      <c r="A306" s="127">
        <f>F_12Snp_ODR_Corp!A369</f>
        <v>44316</v>
      </c>
      <c r="B306" s="127" t="str">
        <f>F_12Snp_ODR_Corp!B369</f>
        <v>C_02</v>
      </c>
      <c r="C306" s="94">
        <f>F_12Snp_ODR_Corp!H369</f>
        <v>77</v>
      </c>
      <c r="D306" s="94">
        <f>F_12Snp_ODR_Corp!C369</f>
        <v>13</v>
      </c>
      <c r="E306" s="95">
        <f>D306/C306</f>
        <v>0.16883116883116883</v>
      </c>
      <c r="F306" s="94"/>
      <c r="G306" s="96">
        <f t="shared" si="37"/>
        <v>64</v>
      </c>
      <c r="H306" s="96">
        <f>SUMIFS($D:$D,$A:$A,$A306)</f>
        <v>70</v>
      </c>
      <c r="I306" s="96">
        <f>SUMIFS($G:$G,$A:$A,$A306)</f>
        <v>1115</v>
      </c>
      <c r="J306" s="95">
        <f t="shared" si="38"/>
        <v>0.18571428571428572</v>
      </c>
      <c r="K306" s="95">
        <f t="shared" si="39"/>
        <v>5.7399103139013453E-2</v>
      </c>
      <c r="L306" s="97">
        <f t="shared" si="40"/>
        <v>0.61428571428571432</v>
      </c>
      <c r="M306" s="97">
        <f t="shared" si="41"/>
        <v>8.520179372197309E-2</v>
      </c>
      <c r="N306" s="97">
        <f t="shared" si="42"/>
        <v>2.0986547085201795E-2</v>
      </c>
      <c r="O306" s="97">
        <f t="shared" si="43"/>
        <v>0.52908392056374121</v>
      </c>
    </row>
    <row r="307" spans="1:15" s="91" customFormat="1" x14ac:dyDescent="0.25">
      <c r="A307" s="127">
        <f>F_12Snp_ODR_Corp!A371</f>
        <v>44316</v>
      </c>
      <c r="B307" s="127" t="str">
        <f>F_12Snp_ODR_Corp!B371</f>
        <v>C_04</v>
      </c>
      <c r="C307" s="94">
        <f>F_12Snp_ODR_Corp!H371</f>
        <v>171</v>
      </c>
      <c r="D307" s="94">
        <f>F_12Snp_ODR_Corp!C371</f>
        <v>14</v>
      </c>
      <c r="E307" s="95">
        <f>D307/C307</f>
        <v>8.1871345029239762E-2</v>
      </c>
      <c r="F307" s="94"/>
      <c r="G307" s="96">
        <f t="shared" si="37"/>
        <v>157</v>
      </c>
      <c r="H307" s="96">
        <f>SUMIFS($D:$D,$A:$A,$A307)</f>
        <v>70</v>
      </c>
      <c r="I307" s="96">
        <f>SUMIFS($G:$G,$A:$A,$A307)</f>
        <v>1115</v>
      </c>
      <c r="J307" s="95">
        <f t="shared" si="38"/>
        <v>0.2</v>
      </c>
      <c r="K307" s="95">
        <f t="shared" si="39"/>
        <v>0.14080717488789238</v>
      </c>
      <c r="L307" s="97">
        <f t="shared" si="40"/>
        <v>0.81428571428571428</v>
      </c>
      <c r="M307" s="97">
        <f t="shared" si="41"/>
        <v>0.22600896860986547</v>
      </c>
      <c r="N307" s="97">
        <f t="shared" si="42"/>
        <v>6.224215246636769E-2</v>
      </c>
      <c r="O307" s="97">
        <f t="shared" si="43"/>
        <v>0.58827674567584887</v>
      </c>
    </row>
    <row r="308" spans="1:15" s="91" customFormat="1" x14ac:dyDescent="0.25">
      <c r="A308" s="127">
        <f>F_12Snp_ODR_Corp!A370</f>
        <v>44316</v>
      </c>
      <c r="B308" s="127" t="str">
        <f>F_12Snp_ODR_Corp!B370</f>
        <v>C_03</v>
      </c>
      <c r="C308" s="94">
        <f>F_12Snp_ODR_Corp!H370</f>
        <v>452</v>
      </c>
      <c r="D308" s="94">
        <f>F_12Snp_ODR_Corp!C370</f>
        <v>9</v>
      </c>
      <c r="E308" s="95">
        <f>D308/C308</f>
        <v>1.9911504424778761E-2</v>
      </c>
      <c r="F308" s="94"/>
      <c r="G308" s="96">
        <f t="shared" si="37"/>
        <v>443</v>
      </c>
      <c r="H308" s="96">
        <f>SUMIFS($D:$D,$A:$A,$A308)</f>
        <v>70</v>
      </c>
      <c r="I308" s="96">
        <f>SUMIFS($G:$G,$A:$A,$A308)</f>
        <v>1115</v>
      </c>
      <c r="J308" s="95">
        <f t="shared" si="38"/>
        <v>0.12857142857142856</v>
      </c>
      <c r="K308" s="95">
        <f t="shared" si="39"/>
        <v>0.39730941704035877</v>
      </c>
      <c r="L308" s="97">
        <f t="shared" si="40"/>
        <v>0.94285714285714284</v>
      </c>
      <c r="M308" s="97">
        <f t="shared" si="41"/>
        <v>0.62331838565022424</v>
      </c>
      <c r="N308" s="97">
        <f t="shared" si="42"/>
        <v>0.10919923126201152</v>
      </c>
      <c r="O308" s="97">
        <f t="shared" si="43"/>
        <v>0.3195387572069186</v>
      </c>
    </row>
    <row r="309" spans="1:15" s="91" customFormat="1" x14ac:dyDescent="0.25">
      <c r="A309" s="127">
        <f>F_12Snp_ODR_Corp!A368</f>
        <v>44316</v>
      </c>
      <c r="B309" s="127" t="str">
        <f>F_12Snp_ODR_Corp!B368</f>
        <v>C_01</v>
      </c>
      <c r="C309" s="94">
        <f>F_12Snp_ODR_Corp!H368</f>
        <v>424</v>
      </c>
      <c r="D309" s="94">
        <f>F_12Snp_ODR_Corp!C368</f>
        <v>4</v>
      </c>
      <c r="E309" s="95">
        <f>D309/C309</f>
        <v>9.433962264150943E-3</v>
      </c>
      <c r="F309" s="94"/>
      <c r="G309" s="96">
        <f t="shared" si="37"/>
        <v>420</v>
      </c>
      <c r="H309" s="96">
        <f>SUMIFS($D:$D,$A:$A,$A309)</f>
        <v>70</v>
      </c>
      <c r="I309" s="96">
        <f>SUMIFS($G:$G,$A:$A,$A309)</f>
        <v>1115</v>
      </c>
      <c r="J309" s="95">
        <f t="shared" si="38"/>
        <v>5.7142857142857141E-2</v>
      </c>
      <c r="K309" s="95">
        <f t="shared" si="39"/>
        <v>0.37668161434977576</v>
      </c>
      <c r="L309" s="97">
        <f t="shared" si="40"/>
        <v>1</v>
      </c>
      <c r="M309" s="97">
        <f t="shared" si="41"/>
        <v>1</v>
      </c>
      <c r="N309" s="97">
        <f t="shared" si="42"/>
        <v>9.2761050608584278E-2</v>
      </c>
      <c r="O309" s="97">
        <f t="shared" si="43"/>
        <v>0</v>
      </c>
    </row>
    <row r="310" spans="1:15" s="91" customFormat="1" x14ac:dyDescent="0.25">
      <c r="A310" s="127">
        <f>F_12Snp_ODR_Corp!A378</f>
        <v>44347</v>
      </c>
      <c r="B310" s="127" t="str">
        <f>F_12Snp_ODR_Corp!B378</f>
        <v>C_05</v>
      </c>
      <c r="C310" s="94">
        <f>F_12Snp_ODR_Corp!H378</f>
        <v>74</v>
      </c>
      <c r="D310" s="94">
        <f>F_12Snp_ODR_Corp!C378</f>
        <v>25</v>
      </c>
      <c r="E310" s="95">
        <f>D310/C310</f>
        <v>0.33783783783783783</v>
      </c>
      <c r="F310" s="94"/>
      <c r="G310" s="96">
        <f t="shared" si="37"/>
        <v>49</v>
      </c>
      <c r="H310" s="96">
        <f>SUMIFS($D:$D,$A:$A,$A310)</f>
        <v>63</v>
      </c>
      <c r="I310" s="96">
        <f>SUMIFS($G:$G,$A:$A,$A310)</f>
        <v>1112</v>
      </c>
      <c r="J310" s="95">
        <f t="shared" si="38"/>
        <v>0.3968253968253968</v>
      </c>
      <c r="K310" s="95">
        <f t="shared" si="39"/>
        <v>4.4064748201438846E-2</v>
      </c>
      <c r="L310" s="97">
        <f t="shared" si="40"/>
        <v>0.3968253968253968</v>
      </c>
      <c r="M310" s="97">
        <f t="shared" si="41"/>
        <v>4.4064748201438846E-2</v>
      </c>
      <c r="N310" s="97">
        <f t="shared" si="42"/>
        <v>1.748601119104716E-2</v>
      </c>
      <c r="O310" s="97">
        <f t="shared" si="43"/>
        <v>0.35276064862395795</v>
      </c>
    </row>
    <row r="311" spans="1:15" s="91" customFormat="1" x14ac:dyDescent="0.25">
      <c r="A311" s="127">
        <f>F_12Snp_ODR_Corp!A375</f>
        <v>44347</v>
      </c>
      <c r="B311" s="127" t="str">
        <f>F_12Snp_ODR_Corp!B375</f>
        <v>C_02</v>
      </c>
      <c r="C311" s="94">
        <f>F_12Snp_ODR_Corp!H375</f>
        <v>76</v>
      </c>
      <c r="D311" s="94">
        <f>F_12Snp_ODR_Corp!C375</f>
        <v>14</v>
      </c>
      <c r="E311" s="95">
        <f>D311/C311</f>
        <v>0.18421052631578946</v>
      </c>
      <c r="F311" s="94"/>
      <c r="G311" s="96">
        <f t="shared" si="37"/>
        <v>62</v>
      </c>
      <c r="H311" s="96">
        <f>SUMIFS($D:$D,$A:$A,$A311)</f>
        <v>63</v>
      </c>
      <c r="I311" s="96">
        <f>SUMIFS($G:$G,$A:$A,$A311)</f>
        <v>1112</v>
      </c>
      <c r="J311" s="95">
        <f t="shared" si="38"/>
        <v>0.22222222222222221</v>
      </c>
      <c r="K311" s="95">
        <f t="shared" si="39"/>
        <v>5.5755395683453238E-2</v>
      </c>
      <c r="L311" s="97">
        <f t="shared" si="40"/>
        <v>0.61904761904761907</v>
      </c>
      <c r="M311" s="97">
        <f t="shared" si="41"/>
        <v>9.9820143884892076E-2</v>
      </c>
      <c r="N311" s="97">
        <f t="shared" si="42"/>
        <v>3.1974420463629097E-2</v>
      </c>
      <c r="O311" s="97">
        <f t="shared" si="43"/>
        <v>0.51922747516272705</v>
      </c>
    </row>
    <row r="312" spans="1:15" s="91" customFormat="1" x14ac:dyDescent="0.25">
      <c r="A312" s="127">
        <f>F_12Snp_ODR_Corp!A377</f>
        <v>44347</v>
      </c>
      <c r="B312" s="127" t="str">
        <f>F_12Snp_ODR_Corp!B377</f>
        <v>C_04</v>
      </c>
      <c r="C312" s="94">
        <f>F_12Snp_ODR_Corp!H377</f>
        <v>172</v>
      </c>
      <c r="D312" s="94">
        <f>F_12Snp_ODR_Corp!C377</f>
        <v>13</v>
      </c>
      <c r="E312" s="95">
        <f>D312/C312</f>
        <v>7.5581395348837205E-2</v>
      </c>
      <c r="F312" s="94"/>
      <c r="G312" s="96">
        <f t="shared" si="37"/>
        <v>159</v>
      </c>
      <c r="H312" s="96">
        <f>SUMIFS($D:$D,$A:$A,$A312)</f>
        <v>63</v>
      </c>
      <c r="I312" s="96">
        <f>SUMIFS($G:$G,$A:$A,$A312)</f>
        <v>1112</v>
      </c>
      <c r="J312" s="95">
        <f t="shared" si="38"/>
        <v>0.20634920634920634</v>
      </c>
      <c r="K312" s="95">
        <f t="shared" si="39"/>
        <v>0.14298561151079137</v>
      </c>
      <c r="L312" s="97">
        <f t="shared" si="40"/>
        <v>0.82539682539682535</v>
      </c>
      <c r="M312" s="97">
        <f t="shared" si="41"/>
        <v>0.24280575539568344</v>
      </c>
      <c r="N312" s="97">
        <f t="shared" si="42"/>
        <v>7.0700582391229852E-2</v>
      </c>
      <c r="O312" s="97">
        <f t="shared" si="43"/>
        <v>0.58259107000114185</v>
      </c>
    </row>
    <row r="313" spans="1:15" s="91" customFormat="1" x14ac:dyDescent="0.25">
      <c r="A313" s="127">
        <f>F_12Snp_ODR_Corp!A376</f>
        <v>44347</v>
      </c>
      <c r="B313" s="127" t="str">
        <f>F_12Snp_ODR_Corp!B376</f>
        <v>C_03</v>
      </c>
      <c r="C313" s="94">
        <f>F_12Snp_ODR_Corp!H376</f>
        <v>443</v>
      </c>
      <c r="D313" s="94">
        <f>F_12Snp_ODR_Corp!C376</f>
        <v>6</v>
      </c>
      <c r="E313" s="95">
        <f>D313/C313</f>
        <v>1.3544018058690745E-2</v>
      </c>
      <c r="F313" s="94"/>
      <c r="G313" s="96">
        <f t="shared" si="37"/>
        <v>437</v>
      </c>
      <c r="H313" s="96">
        <f>SUMIFS($D:$D,$A:$A,$A313)</f>
        <v>63</v>
      </c>
      <c r="I313" s="96">
        <f>SUMIFS($G:$G,$A:$A,$A313)</f>
        <v>1112</v>
      </c>
      <c r="J313" s="95">
        <f t="shared" si="38"/>
        <v>9.5238095238095233E-2</v>
      </c>
      <c r="K313" s="95">
        <f t="shared" si="39"/>
        <v>0.39298561151079137</v>
      </c>
      <c r="L313" s="97">
        <f t="shared" si="40"/>
        <v>0.92063492063492058</v>
      </c>
      <c r="M313" s="97">
        <f t="shared" si="41"/>
        <v>0.63579136690647475</v>
      </c>
      <c r="N313" s="97">
        <f t="shared" si="42"/>
        <v>8.3675916409729337E-2</v>
      </c>
      <c r="O313" s="97">
        <f t="shared" si="43"/>
        <v>0.28484355372844583</v>
      </c>
    </row>
    <row r="314" spans="1:15" s="91" customFormat="1" x14ac:dyDescent="0.25">
      <c r="A314" s="127">
        <f>F_12Snp_ODR_Corp!A374</f>
        <v>44347</v>
      </c>
      <c r="B314" s="127" t="str">
        <f>F_12Snp_ODR_Corp!B374</f>
        <v>C_01</v>
      </c>
      <c r="C314" s="94">
        <f>F_12Snp_ODR_Corp!H374</f>
        <v>410</v>
      </c>
      <c r="D314" s="94">
        <f>F_12Snp_ODR_Corp!C374</f>
        <v>5</v>
      </c>
      <c r="E314" s="95">
        <f>D314/C314</f>
        <v>1.2195121951219513E-2</v>
      </c>
      <c r="F314" s="94"/>
      <c r="G314" s="96">
        <f t="shared" si="37"/>
        <v>405</v>
      </c>
      <c r="H314" s="96">
        <f>SUMIFS($D:$D,$A:$A,$A314)</f>
        <v>63</v>
      </c>
      <c r="I314" s="96">
        <f>SUMIFS($G:$G,$A:$A,$A314)</f>
        <v>1112</v>
      </c>
      <c r="J314" s="95">
        <f t="shared" si="38"/>
        <v>7.9365079365079361E-2</v>
      </c>
      <c r="K314" s="95">
        <f t="shared" si="39"/>
        <v>0.36420863309352519</v>
      </c>
      <c r="L314" s="97">
        <f t="shared" si="40"/>
        <v>1</v>
      </c>
      <c r="M314" s="97">
        <f t="shared" si="41"/>
        <v>1</v>
      </c>
      <c r="N314" s="97">
        <f t="shared" si="42"/>
        <v>0.12982471165924392</v>
      </c>
      <c r="O314" s="97">
        <f t="shared" si="43"/>
        <v>0</v>
      </c>
    </row>
    <row r="315" spans="1:15" s="91" customFormat="1" x14ac:dyDescent="0.25">
      <c r="A315" s="127">
        <f>F_12Snp_ODR_Corp!A384</f>
        <v>44377</v>
      </c>
      <c r="B315" s="127" t="str">
        <f>F_12Snp_ODR_Corp!B384</f>
        <v>C_05</v>
      </c>
      <c r="C315" s="94">
        <f>F_12Snp_ODR_Corp!H384</f>
        <v>70</v>
      </c>
      <c r="D315" s="94">
        <f>F_12Snp_ODR_Corp!C384</f>
        <v>25</v>
      </c>
      <c r="E315" s="95">
        <f>D315/C315</f>
        <v>0.35714285714285715</v>
      </c>
      <c r="F315" s="94"/>
      <c r="G315" s="96">
        <f t="shared" si="37"/>
        <v>45</v>
      </c>
      <c r="H315" s="96">
        <f>SUMIFS($D:$D,$A:$A,$A315)</f>
        <v>61</v>
      </c>
      <c r="I315" s="96">
        <f>SUMIFS($G:$G,$A:$A,$A315)</f>
        <v>1127</v>
      </c>
      <c r="J315" s="95">
        <f t="shared" si="38"/>
        <v>0.4098360655737705</v>
      </c>
      <c r="K315" s="95">
        <f t="shared" si="39"/>
        <v>3.992901508429459E-2</v>
      </c>
      <c r="L315" s="97">
        <f t="shared" si="40"/>
        <v>0.4098360655737705</v>
      </c>
      <c r="M315" s="97">
        <f t="shared" si="41"/>
        <v>3.992901508429459E-2</v>
      </c>
      <c r="N315" s="97">
        <f t="shared" si="42"/>
        <v>1.636435044438303E-2</v>
      </c>
      <c r="O315" s="97">
        <f t="shared" si="43"/>
        <v>0.36990705048947592</v>
      </c>
    </row>
    <row r="316" spans="1:15" s="91" customFormat="1" x14ac:dyDescent="0.25">
      <c r="A316" s="127">
        <f>F_12Snp_ODR_Corp!A381</f>
        <v>44377</v>
      </c>
      <c r="B316" s="127" t="str">
        <f>F_12Snp_ODR_Corp!B381</f>
        <v>C_02</v>
      </c>
      <c r="C316" s="94">
        <f>F_12Snp_ODR_Corp!H381</f>
        <v>74</v>
      </c>
      <c r="D316" s="94">
        <f>F_12Snp_ODR_Corp!C381</f>
        <v>16</v>
      </c>
      <c r="E316" s="95">
        <f>D316/C316</f>
        <v>0.21621621621621623</v>
      </c>
      <c r="F316" s="94"/>
      <c r="G316" s="96">
        <f t="shared" si="37"/>
        <v>58</v>
      </c>
      <c r="H316" s="96">
        <f>SUMIFS($D:$D,$A:$A,$A316)</f>
        <v>61</v>
      </c>
      <c r="I316" s="96">
        <f>SUMIFS($G:$G,$A:$A,$A316)</f>
        <v>1127</v>
      </c>
      <c r="J316" s="95">
        <f t="shared" si="38"/>
        <v>0.26229508196721313</v>
      </c>
      <c r="K316" s="95">
        <f t="shared" si="39"/>
        <v>5.1464063886424133E-2</v>
      </c>
      <c r="L316" s="97">
        <f t="shared" si="40"/>
        <v>0.67213114754098369</v>
      </c>
      <c r="M316" s="97">
        <f t="shared" si="41"/>
        <v>9.1393078970718716E-2</v>
      </c>
      <c r="N316" s="97">
        <f t="shared" si="42"/>
        <v>3.4445139424265789E-2</v>
      </c>
      <c r="O316" s="97">
        <f t="shared" si="43"/>
        <v>0.580738068570265</v>
      </c>
    </row>
    <row r="317" spans="1:15" x14ac:dyDescent="0.25">
      <c r="A317" s="127">
        <f>F_12Snp_ODR_Corp!A383</f>
        <v>44377</v>
      </c>
      <c r="B317" s="127" t="str">
        <f>F_12Snp_ODR_Corp!B383</f>
        <v>C_04</v>
      </c>
      <c r="C317" s="94">
        <f>F_12Snp_ODR_Corp!H383</f>
        <v>163</v>
      </c>
      <c r="D317" s="94">
        <f>F_12Snp_ODR_Corp!C383</f>
        <v>7</v>
      </c>
      <c r="E317" s="95">
        <f>D317/C317</f>
        <v>4.2944785276073622E-2</v>
      </c>
      <c r="F317" s="94"/>
      <c r="G317" s="96">
        <f t="shared" si="37"/>
        <v>156</v>
      </c>
      <c r="H317" s="96">
        <f>SUMIFS($D:$D,$A:$A,$A317)</f>
        <v>61</v>
      </c>
      <c r="I317" s="96">
        <f>SUMIFS($G:$G,$A:$A,$A317)</f>
        <v>1127</v>
      </c>
      <c r="J317" s="95">
        <f t="shared" si="38"/>
        <v>0.11475409836065574</v>
      </c>
      <c r="K317" s="95">
        <f t="shared" si="39"/>
        <v>0.13842058562555457</v>
      </c>
      <c r="L317" s="97">
        <f t="shared" si="40"/>
        <v>0.78688524590163944</v>
      </c>
      <c r="M317" s="97">
        <f t="shared" si="41"/>
        <v>0.22981366459627328</v>
      </c>
      <c r="N317" s="97">
        <f t="shared" si="42"/>
        <v>3.6859790245392529E-2</v>
      </c>
      <c r="O317" s="97">
        <f t="shared" si="43"/>
        <v>0.55707158130536616</v>
      </c>
    </row>
    <row r="318" spans="1:15" x14ac:dyDescent="0.25">
      <c r="A318" s="127">
        <f>F_12Snp_ODR_Corp!A382</f>
        <v>44377</v>
      </c>
      <c r="B318" s="127" t="str">
        <f>F_12Snp_ODR_Corp!B382</f>
        <v>C_03</v>
      </c>
      <c r="C318" s="94">
        <f>F_12Snp_ODR_Corp!H382</f>
        <v>463</v>
      </c>
      <c r="D318" s="94">
        <f>F_12Snp_ODR_Corp!C382</f>
        <v>8</v>
      </c>
      <c r="E318" s="95">
        <f>D318/C318</f>
        <v>1.7278617710583154E-2</v>
      </c>
      <c r="F318" s="94"/>
      <c r="G318" s="96">
        <f t="shared" si="37"/>
        <v>455</v>
      </c>
      <c r="H318" s="96">
        <f>SUMIFS($D:$D,$A:$A,$A318)</f>
        <v>61</v>
      </c>
      <c r="I318" s="96">
        <f>SUMIFS($G:$G,$A:$A,$A318)</f>
        <v>1127</v>
      </c>
      <c r="J318" s="95">
        <f t="shared" si="38"/>
        <v>0.13114754098360656</v>
      </c>
      <c r="K318" s="95">
        <f t="shared" si="39"/>
        <v>0.40372670807453415</v>
      </c>
      <c r="L318" s="97">
        <f t="shared" si="40"/>
        <v>0.91803278688524603</v>
      </c>
      <c r="M318" s="97">
        <f t="shared" si="41"/>
        <v>0.63354037267080743</v>
      </c>
      <c r="N318" s="97">
        <f t="shared" si="42"/>
        <v>0.11322675898584668</v>
      </c>
      <c r="O318" s="97">
        <f t="shared" si="43"/>
        <v>0.2844924142144386</v>
      </c>
    </row>
    <row r="319" spans="1:15" x14ac:dyDescent="0.25">
      <c r="A319" s="127">
        <f>F_12Snp_ODR_Corp!A380</f>
        <v>44377</v>
      </c>
      <c r="B319" s="127" t="str">
        <f>F_12Snp_ODR_Corp!B380</f>
        <v>C_01</v>
      </c>
      <c r="C319" s="94">
        <f>F_12Snp_ODR_Corp!H380</f>
        <v>418</v>
      </c>
      <c r="D319" s="94">
        <f>F_12Snp_ODR_Corp!C380</f>
        <v>5</v>
      </c>
      <c r="E319" s="95">
        <f>D319/C319</f>
        <v>1.1961722488038277E-2</v>
      </c>
      <c r="F319" s="94"/>
      <c r="G319" s="96">
        <f t="shared" si="37"/>
        <v>413</v>
      </c>
      <c r="H319" s="96">
        <f>SUMIFS($D:$D,$A:$A,$A319)</f>
        <v>61</v>
      </c>
      <c r="I319" s="96">
        <f>SUMIFS($G:$G,$A:$A,$A319)</f>
        <v>1127</v>
      </c>
      <c r="J319" s="95">
        <f t="shared" si="38"/>
        <v>8.1967213114754092E-2</v>
      </c>
      <c r="K319" s="95">
        <f t="shared" si="39"/>
        <v>0.36645962732919257</v>
      </c>
      <c r="L319" s="97">
        <f t="shared" si="40"/>
        <v>1.0000000000000002</v>
      </c>
      <c r="M319" s="97">
        <f t="shared" si="41"/>
        <v>1</v>
      </c>
      <c r="N319" s="97">
        <f t="shared" si="42"/>
        <v>0.13389675185826289</v>
      </c>
      <c r="O319" s="97">
        <f t="shared" si="43"/>
        <v>2.2204460492503131E-16</v>
      </c>
    </row>
    <row r="320" spans="1:15" x14ac:dyDescent="0.25">
      <c r="A320" s="127">
        <f>F_12Snp_ODR_Corp!A390</f>
        <v>44408</v>
      </c>
      <c r="B320" s="127" t="str">
        <f>F_12Snp_ODR_Corp!B390</f>
        <v>C_05</v>
      </c>
      <c r="C320" s="94">
        <f>F_12Snp_ODR_Corp!H390</f>
        <v>71</v>
      </c>
      <c r="D320" s="94">
        <f>F_12Snp_ODR_Corp!C390</f>
        <v>24</v>
      </c>
      <c r="E320" s="95">
        <f>D320/C320</f>
        <v>0.3380281690140845</v>
      </c>
      <c r="F320" s="94"/>
      <c r="G320" s="96">
        <f t="shared" si="37"/>
        <v>47</v>
      </c>
      <c r="H320" s="96">
        <f>SUMIFS($D:$D,$A:$A,$A320)</f>
        <v>59</v>
      </c>
      <c r="I320" s="96">
        <f>SUMIFS($G:$G,$A:$A,$A320)</f>
        <v>1127</v>
      </c>
      <c r="J320" s="95">
        <f t="shared" si="38"/>
        <v>0.40677966101694918</v>
      </c>
      <c r="K320" s="95">
        <f t="shared" si="39"/>
        <v>4.17036379769299E-2</v>
      </c>
      <c r="L320" s="97">
        <f t="shared" si="40"/>
        <v>0.40677966101694918</v>
      </c>
      <c r="M320" s="97">
        <f t="shared" si="41"/>
        <v>4.17036379769299E-2</v>
      </c>
      <c r="N320" s="97">
        <f t="shared" si="42"/>
        <v>1.6964191719429113E-2</v>
      </c>
      <c r="O320" s="97">
        <f t="shared" si="43"/>
        <v>0.36507602304001929</v>
      </c>
    </row>
    <row r="321" spans="1:15" x14ac:dyDescent="0.25">
      <c r="A321" s="127">
        <f>F_12Snp_ODR_Corp!A387</f>
        <v>44408</v>
      </c>
      <c r="B321" s="127" t="str">
        <f>F_12Snp_ODR_Corp!B387</f>
        <v>C_02</v>
      </c>
      <c r="C321" s="94">
        <f>F_12Snp_ODR_Corp!H387</f>
        <v>67</v>
      </c>
      <c r="D321" s="94">
        <f>F_12Snp_ODR_Corp!C387</f>
        <v>14</v>
      </c>
      <c r="E321" s="95">
        <f>D321/C321</f>
        <v>0.20895522388059701</v>
      </c>
      <c r="F321" s="94"/>
      <c r="G321" s="96">
        <f t="shared" si="37"/>
        <v>53</v>
      </c>
      <c r="H321" s="96">
        <f>SUMIFS($D:$D,$A:$A,$A321)</f>
        <v>59</v>
      </c>
      <c r="I321" s="96">
        <f>SUMIFS($G:$G,$A:$A,$A321)</f>
        <v>1127</v>
      </c>
      <c r="J321" s="95">
        <f t="shared" si="38"/>
        <v>0.23728813559322035</v>
      </c>
      <c r="K321" s="95">
        <f t="shared" si="39"/>
        <v>4.7027506654835849E-2</v>
      </c>
      <c r="L321" s="97">
        <f t="shared" si="40"/>
        <v>0.64406779661016955</v>
      </c>
      <c r="M321" s="97">
        <f t="shared" si="41"/>
        <v>8.8731144631765749E-2</v>
      </c>
      <c r="N321" s="97">
        <f t="shared" si="42"/>
        <v>3.0950626381724397E-2</v>
      </c>
      <c r="O321" s="97">
        <f t="shared" si="43"/>
        <v>0.55533665197840376</v>
      </c>
    </row>
    <row r="322" spans="1:15" x14ac:dyDescent="0.25">
      <c r="A322" s="127">
        <f>F_12Snp_ODR_Corp!A389</f>
        <v>44408</v>
      </c>
      <c r="B322" s="127" t="str">
        <f>F_12Snp_ODR_Corp!B389</f>
        <v>C_04</v>
      </c>
      <c r="C322" s="94">
        <f>F_12Snp_ODR_Corp!H389</f>
        <v>187</v>
      </c>
      <c r="D322" s="94">
        <f>F_12Snp_ODR_Corp!C389</f>
        <v>12</v>
      </c>
      <c r="E322" s="95">
        <f>D322/C322</f>
        <v>6.4171122994652413E-2</v>
      </c>
      <c r="F322" s="94"/>
      <c r="G322" s="96">
        <f t="shared" si="37"/>
        <v>175</v>
      </c>
      <c r="H322" s="96">
        <f>SUMIFS($D:$D,$A:$A,$A322)</f>
        <v>59</v>
      </c>
      <c r="I322" s="96">
        <f>SUMIFS($G:$G,$A:$A,$A322)</f>
        <v>1127</v>
      </c>
      <c r="J322" s="95">
        <f t="shared" si="38"/>
        <v>0.20338983050847459</v>
      </c>
      <c r="K322" s="95">
        <f t="shared" si="39"/>
        <v>0.15527950310559005</v>
      </c>
      <c r="L322" s="97">
        <f t="shared" si="40"/>
        <v>0.84745762711864414</v>
      </c>
      <c r="M322" s="97">
        <f t="shared" si="41"/>
        <v>0.24401064773735581</v>
      </c>
      <c r="N322" s="97">
        <f t="shared" si="42"/>
        <v>6.7676296753041681E-2</v>
      </c>
      <c r="O322" s="97">
        <f t="shared" si="43"/>
        <v>0.60344697938128833</v>
      </c>
    </row>
    <row r="323" spans="1:15" x14ac:dyDescent="0.25">
      <c r="A323" s="127">
        <f>F_12Snp_ODR_Corp!A386</f>
        <v>44408</v>
      </c>
      <c r="B323" s="127" t="str">
        <f>F_12Snp_ODR_Corp!B386</f>
        <v>C_01</v>
      </c>
      <c r="C323" s="94">
        <f>F_12Snp_ODR_Corp!H386</f>
        <v>416</v>
      </c>
      <c r="D323" s="94">
        <f>F_12Snp_ODR_Corp!C386</f>
        <v>5</v>
      </c>
      <c r="E323" s="95">
        <f>D323/C323</f>
        <v>1.201923076923077E-2</v>
      </c>
      <c r="F323" s="94"/>
      <c r="G323" s="96">
        <f t="shared" si="37"/>
        <v>411</v>
      </c>
      <c r="H323" s="96">
        <f>SUMIFS($D:$D,$A:$A,$A323)</f>
        <v>59</v>
      </c>
      <c r="I323" s="96">
        <f>SUMIFS($G:$G,$A:$A,$A323)</f>
        <v>1127</v>
      </c>
      <c r="J323" s="95">
        <f t="shared" si="38"/>
        <v>8.4745762711864403E-2</v>
      </c>
      <c r="K323" s="95">
        <f t="shared" si="39"/>
        <v>0.36468500443655721</v>
      </c>
      <c r="L323" s="97">
        <f t="shared" si="40"/>
        <v>0.93220338983050854</v>
      </c>
      <c r="M323" s="97">
        <f t="shared" si="41"/>
        <v>0.60869565217391308</v>
      </c>
      <c r="N323" s="97">
        <f t="shared" si="42"/>
        <v>7.2263245755192274E-2</v>
      </c>
      <c r="O323" s="97">
        <f t="shared" si="43"/>
        <v>0.32350773765659546</v>
      </c>
    </row>
    <row r="324" spans="1:15" x14ac:dyDescent="0.25">
      <c r="A324" s="127">
        <f>F_12Snp_ODR_Corp!A388</f>
        <v>44408</v>
      </c>
      <c r="B324" s="127" t="str">
        <f>F_12Snp_ODR_Corp!B388</f>
        <v>C_03</v>
      </c>
      <c r="C324" s="94">
        <f>F_12Snp_ODR_Corp!H388</f>
        <v>445</v>
      </c>
      <c r="D324" s="94">
        <f>F_12Snp_ODR_Corp!C388</f>
        <v>4</v>
      </c>
      <c r="E324" s="95">
        <f>D324/C324</f>
        <v>8.988764044943821E-3</v>
      </c>
      <c r="F324" s="94"/>
      <c r="G324" s="96">
        <f t="shared" si="37"/>
        <v>441</v>
      </c>
      <c r="H324" s="96">
        <f>SUMIFS($D:$D,$A:$A,$A324)</f>
        <v>59</v>
      </c>
      <c r="I324" s="96">
        <f>SUMIFS($G:$G,$A:$A,$A324)</f>
        <v>1127</v>
      </c>
      <c r="J324" s="95">
        <f t="shared" si="38"/>
        <v>6.7796610169491525E-2</v>
      </c>
      <c r="K324" s="95">
        <f t="shared" si="39"/>
        <v>0.39130434782608697</v>
      </c>
      <c r="L324" s="97">
        <f t="shared" si="40"/>
        <v>1</v>
      </c>
      <c r="M324" s="97">
        <f t="shared" si="41"/>
        <v>1</v>
      </c>
      <c r="N324" s="97">
        <f t="shared" si="42"/>
        <v>0.10906411201179078</v>
      </c>
      <c r="O324" s="97">
        <f t="shared" si="43"/>
        <v>0</v>
      </c>
    </row>
    <row r="325" spans="1:15" x14ac:dyDescent="0.25">
      <c r="A325" s="127">
        <f>F_12Snp_ODR_Corp!A396</f>
        <v>44439</v>
      </c>
      <c r="B325" s="127" t="str">
        <f>F_12Snp_ODR_Corp!B396</f>
        <v>C_05</v>
      </c>
      <c r="C325" s="94">
        <f>F_12Snp_ODR_Corp!H396</f>
        <v>87</v>
      </c>
      <c r="D325" s="94">
        <f>F_12Snp_ODR_Corp!C396</f>
        <v>26</v>
      </c>
      <c r="E325" s="95">
        <f>D325/C325</f>
        <v>0.2988505747126437</v>
      </c>
      <c r="F325" s="94"/>
      <c r="G325" s="96">
        <f t="shared" si="37"/>
        <v>61</v>
      </c>
      <c r="H325" s="96">
        <f>SUMIFS($D:$D,$A:$A,$A325)</f>
        <v>55</v>
      </c>
      <c r="I325" s="96">
        <f>SUMIFS($G:$G,$A:$A,$A325)</f>
        <v>1150</v>
      </c>
      <c r="J325" s="95">
        <f t="shared" si="38"/>
        <v>0.47272727272727272</v>
      </c>
      <c r="K325" s="95">
        <f t="shared" si="39"/>
        <v>5.3043478260869567E-2</v>
      </c>
      <c r="L325" s="97">
        <f t="shared" si="40"/>
        <v>0.47272727272727272</v>
      </c>
      <c r="M325" s="97">
        <f t="shared" si="41"/>
        <v>5.3043478260869567E-2</v>
      </c>
      <c r="N325" s="97">
        <f t="shared" si="42"/>
        <v>2.5075098814229251E-2</v>
      </c>
      <c r="O325" s="97">
        <f t="shared" si="43"/>
        <v>0.41968379446640314</v>
      </c>
    </row>
    <row r="326" spans="1:15" x14ac:dyDescent="0.25">
      <c r="A326" s="127">
        <f>F_12Snp_ODR_Corp!A393</f>
        <v>44439</v>
      </c>
      <c r="B326" s="127" t="str">
        <f>F_12Snp_ODR_Corp!B393</f>
        <v>C_02</v>
      </c>
      <c r="C326" s="94">
        <f>F_12Snp_ODR_Corp!H393</f>
        <v>74</v>
      </c>
      <c r="D326" s="94">
        <f>F_12Snp_ODR_Corp!C393</f>
        <v>11</v>
      </c>
      <c r="E326" s="95">
        <f>D326/C326</f>
        <v>0.14864864864864866</v>
      </c>
      <c r="F326" s="94"/>
      <c r="G326" s="96">
        <f t="shared" si="37"/>
        <v>63</v>
      </c>
      <c r="H326" s="96">
        <f>SUMIFS($D:$D,$A:$A,$A326)</f>
        <v>55</v>
      </c>
      <c r="I326" s="96">
        <f>SUMIFS($G:$G,$A:$A,$A326)</f>
        <v>1150</v>
      </c>
      <c r="J326" s="95">
        <f t="shared" si="38"/>
        <v>0.2</v>
      </c>
      <c r="K326" s="95">
        <f t="shared" si="39"/>
        <v>5.4782608695652171E-2</v>
      </c>
      <c r="L326" s="97">
        <f t="shared" si="40"/>
        <v>0.67272727272727273</v>
      </c>
      <c r="M326" s="97">
        <f t="shared" si="41"/>
        <v>0.10782608695652174</v>
      </c>
      <c r="N326" s="97">
        <f t="shared" si="42"/>
        <v>3.2173913043478268E-2</v>
      </c>
      <c r="O326" s="97">
        <f t="shared" si="43"/>
        <v>0.56490118577075099</v>
      </c>
    </row>
    <row r="327" spans="1:15" x14ac:dyDescent="0.25">
      <c r="A327" s="127">
        <f>F_12Snp_ODR_Corp!A395</f>
        <v>44439</v>
      </c>
      <c r="B327" s="127" t="str">
        <f>F_12Snp_ODR_Corp!B395</f>
        <v>C_04</v>
      </c>
      <c r="C327" s="94">
        <f>F_12Snp_ODR_Corp!H395</f>
        <v>156</v>
      </c>
      <c r="D327" s="94">
        <f>F_12Snp_ODR_Corp!C395</f>
        <v>12</v>
      </c>
      <c r="E327" s="95">
        <f>D327/C327</f>
        <v>7.6923076923076927E-2</v>
      </c>
      <c r="F327" s="94"/>
      <c r="G327" s="96">
        <f t="shared" si="37"/>
        <v>144</v>
      </c>
      <c r="H327" s="96">
        <f>SUMIFS($D:$D,$A:$A,$A327)</f>
        <v>55</v>
      </c>
      <c r="I327" s="96">
        <f>SUMIFS($G:$G,$A:$A,$A327)</f>
        <v>1150</v>
      </c>
      <c r="J327" s="95">
        <f t="shared" si="38"/>
        <v>0.21818181818181817</v>
      </c>
      <c r="K327" s="95">
        <f t="shared" si="39"/>
        <v>0.12521739130434784</v>
      </c>
      <c r="L327" s="97">
        <f t="shared" si="40"/>
        <v>0.89090909090909087</v>
      </c>
      <c r="M327" s="97">
        <f t="shared" si="41"/>
        <v>0.23304347826086957</v>
      </c>
      <c r="N327" s="97">
        <f t="shared" si="42"/>
        <v>7.4371541501976279E-2</v>
      </c>
      <c r="O327" s="97">
        <f t="shared" si="43"/>
        <v>0.6578656126482213</v>
      </c>
    </row>
    <row r="328" spans="1:15" x14ac:dyDescent="0.25">
      <c r="A328" s="127">
        <f>F_12Snp_ODR_Corp!A392</f>
        <v>44439</v>
      </c>
      <c r="B328" s="127" t="str">
        <f>F_12Snp_ODR_Corp!B392</f>
        <v>C_01</v>
      </c>
      <c r="C328" s="94">
        <f>F_12Snp_ODR_Corp!H392</f>
        <v>412</v>
      </c>
      <c r="D328" s="94">
        <f>F_12Snp_ODR_Corp!C392</f>
        <v>3</v>
      </c>
      <c r="E328" s="95">
        <f>D328/C328</f>
        <v>7.2815533980582527E-3</v>
      </c>
      <c r="F328" s="94"/>
      <c r="G328" s="96">
        <f t="shared" si="37"/>
        <v>409</v>
      </c>
      <c r="H328" s="96">
        <f>SUMIFS($D:$D,$A:$A,$A328)</f>
        <v>55</v>
      </c>
      <c r="I328" s="96">
        <f>SUMIFS($G:$G,$A:$A,$A328)</f>
        <v>1150</v>
      </c>
      <c r="J328" s="95">
        <f t="shared" si="38"/>
        <v>5.4545454545454543E-2</v>
      </c>
      <c r="K328" s="95">
        <f t="shared" si="39"/>
        <v>0.35565217391304349</v>
      </c>
      <c r="L328" s="97">
        <f t="shared" si="40"/>
        <v>0.94545454545454544</v>
      </c>
      <c r="M328" s="97">
        <f t="shared" si="41"/>
        <v>0.58869565217391306</v>
      </c>
      <c r="N328" s="97">
        <f t="shared" si="42"/>
        <v>4.4822134387351796E-2</v>
      </c>
      <c r="O328" s="97">
        <f t="shared" si="43"/>
        <v>0.35675889328063237</v>
      </c>
    </row>
    <row r="329" spans="1:15" x14ac:dyDescent="0.25">
      <c r="A329" s="127">
        <f>F_12Snp_ODR_Corp!A394</f>
        <v>44439</v>
      </c>
      <c r="B329" s="127" t="str">
        <f>F_12Snp_ODR_Corp!B394</f>
        <v>C_03</v>
      </c>
      <c r="C329" s="94">
        <f>F_12Snp_ODR_Corp!H394</f>
        <v>476</v>
      </c>
      <c r="D329" s="94">
        <f>F_12Snp_ODR_Corp!C394</f>
        <v>3</v>
      </c>
      <c r="E329" s="95">
        <f>D329/C329</f>
        <v>6.3025210084033615E-3</v>
      </c>
      <c r="F329" s="94"/>
      <c r="G329" s="96">
        <f t="shared" si="37"/>
        <v>473</v>
      </c>
      <c r="H329" s="96">
        <f>SUMIFS($D:$D,$A:$A,$A329)</f>
        <v>55</v>
      </c>
      <c r="I329" s="96">
        <f>SUMIFS($G:$G,$A:$A,$A329)</f>
        <v>1150</v>
      </c>
      <c r="J329" s="95">
        <f t="shared" si="38"/>
        <v>5.4545454545454543E-2</v>
      </c>
      <c r="K329" s="95">
        <f t="shared" si="39"/>
        <v>0.41130434782608694</v>
      </c>
      <c r="L329" s="97">
        <f t="shared" si="40"/>
        <v>1</v>
      </c>
      <c r="M329" s="97">
        <f t="shared" si="41"/>
        <v>1</v>
      </c>
      <c r="N329" s="97">
        <f t="shared" si="42"/>
        <v>8.6656126482213464E-2</v>
      </c>
      <c r="O329" s="97">
        <f t="shared" si="43"/>
        <v>0</v>
      </c>
    </row>
    <row r="330" spans="1:15" x14ac:dyDescent="0.25">
      <c r="A330" s="127">
        <f>F_12Snp_ODR_Corp!A402</f>
        <v>44469</v>
      </c>
      <c r="B330" s="127" t="str">
        <f>F_12Snp_ODR_Corp!B402</f>
        <v>C_05</v>
      </c>
      <c r="C330" s="94">
        <f>F_12Snp_ODR_Corp!H402</f>
        <v>86</v>
      </c>
      <c r="D330" s="94">
        <f>F_12Snp_ODR_Corp!C402</f>
        <v>27</v>
      </c>
      <c r="E330" s="95">
        <f>D330/C330</f>
        <v>0.31395348837209303</v>
      </c>
      <c r="F330" s="94"/>
      <c r="G330" s="96">
        <f t="shared" si="37"/>
        <v>59</v>
      </c>
      <c r="H330" s="96">
        <f>SUMIFS($D:$D,$A:$A,$A330)</f>
        <v>49</v>
      </c>
      <c r="I330" s="96">
        <f>SUMIFS($G:$G,$A:$A,$A330)</f>
        <v>1181</v>
      </c>
      <c r="J330" s="95">
        <f t="shared" si="38"/>
        <v>0.55102040816326525</v>
      </c>
      <c r="K330" s="95">
        <f t="shared" si="39"/>
        <v>4.9957662997459781E-2</v>
      </c>
      <c r="L330" s="97">
        <f t="shared" si="40"/>
        <v>0.55102040816326525</v>
      </c>
      <c r="M330" s="97">
        <f t="shared" si="41"/>
        <v>4.9957662997459781E-2</v>
      </c>
      <c r="N330" s="97">
        <f t="shared" si="42"/>
        <v>2.7527691855743143E-2</v>
      </c>
      <c r="O330" s="97">
        <f t="shared" si="43"/>
        <v>0.50106274516580551</v>
      </c>
    </row>
    <row r="331" spans="1:15" x14ac:dyDescent="0.25">
      <c r="A331" s="127">
        <f>F_12Snp_ODR_Corp!A399</f>
        <v>44469</v>
      </c>
      <c r="B331" s="127" t="str">
        <f>F_12Snp_ODR_Corp!B399</f>
        <v>C_02</v>
      </c>
      <c r="C331" s="94">
        <f>F_12Snp_ODR_Corp!H399</f>
        <v>76</v>
      </c>
      <c r="D331" s="94">
        <f>F_12Snp_ODR_Corp!C399</f>
        <v>10</v>
      </c>
      <c r="E331" s="95">
        <f>D331/C331</f>
        <v>0.13157894736842105</v>
      </c>
      <c r="F331" s="94"/>
      <c r="G331" s="96">
        <f t="shared" si="37"/>
        <v>66</v>
      </c>
      <c r="H331" s="96">
        <f>SUMIFS($D:$D,$A:$A,$A331)</f>
        <v>49</v>
      </c>
      <c r="I331" s="96">
        <f>SUMIFS($G:$G,$A:$A,$A331)</f>
        <v>1181</v>
      </c>
      <c r="J331" s="95">
        <f t="shared" si="38"/>
        <v>0.20408163265306123</v>
      </c>
      <c r="K331" s="95">
        <f t="shared" si="39"/>
        <v>5.5884843353090602E-2</v>
      </c>
      <c r="L331" s="97">
        <f t="shared" si="40"/>
        <v>0.75510204081632648</v>
      </c>
      <c r="M331" s="97">
        <f t="shared" si="41"/>
        <v>0.10584250635055038</v>
      </c>
      <c r="N331" s="97">
        <f t="shared" si="42"/>
        <v>3.1795952928165339E-2</v>
      </c>
      <c r="O331" s="97">
        <f t="shared" si="43"/>
        <v>0.64925953446577611</v>
      </c>
    </row>
    <row r="332" spans="1:15" x14ac:dyDescent="0.25">
      <c r="A332" s="127">
        <f>F_12Snp_ODR_Corp!A401</f>
        <v>44469</v>
      </c>
      <c r="B332" s="127" t="str">
        <f>F_12Snp_ODR_Corp!B401</f>
        <v>C_04</v>
      </c>
      <c r="C332" s="94">
        <f>F_12Snp_ODR_Corp!H401</f>
        <v>143</v>
      </c>
      <c r="D332" s="94">
        <f>F_12Snp_ODR_Corp!C401</f>
        <v>6</v>
      </c>
      <c r="E332" s="95">
        <f>D332/C332</f>
        <v>4.195804195804196E-2</v>
      </c>
      <c r="F332" s="94"/>
      <c r="G332" s="96">
        <f t="shared" si="37"/>
        <v>137</v>
      </c>
      <c r="H332" s="96">
        <f>SUMIFS($D:$D,$A:$A,$A332)</f>
        <v>49</v>
      </c>
      <c r="I332" s="96">
        <f>SUMIFS($G:$G,$A:$A,$A332)</f>
        <v>1181</v>
      </c>
      <c r="J332" s="95">
        <f t="shared" si="38"/>
        <v>0.12244897959183673</v>
      </c>
      <c r="K332" s="95">
        <f t="shared" si="39"/>
        <v>0.11600338696020322</v>
      </c>
      <c r="L332" s="97">
        <f t="shared" si="40"/>
        <v>0.87755102040816324</v>
      </c>
      <c r="M332" s="97">
        <f t="shared" si="41"/>
        <v>0.22184589331075361</v>
      </c>
      <c r="N332" s="97">
        <f t="shared" si="42"/>
        <v>4.0125110162608661E-2</v>
      </c>
      <c r="O332" s="97">
        <f t="shared" si="43"/>
        <v>0.65570512709740969</v>
      </c>
    </row>
    <row r="333" spans="1:15" x14ac:dyDescent="0.25">
      <c r="A333" s="127">
        <f>F_12Snp_ODR_Corp!A398</f>
        <v>44469</v>
      </c>
      <c r="B333" s="127" t="str">
        <f>F_12Snp_ODR_Corp!B398</f>
        <v>C_01</v>
      </c>
      <c r="C333" s="94">
        <f>F_12Snp_ODR_Corp!H398</f>
        <v>412</v>
      </c>
      <c r="D333" s="94">
        <f>F_12Snp_ODR_Corp!C398</f>
        <v>3</v>
      </c>
      <c r="E333" s="95">
        <f>D333/C333</f>
        <v>7.2815533980582527E-3</v>
      </c>
      <c r="F333" s="94"/>
      <c r="G333" s="96">
        <f t="shared" si="37"/>
        <v>409</v>
      </c>
      <c r="H333" s="96">
        <f>SUMIFS($D:$D,$A:$A,$A333)</f>
        <v>49</v>
      </c>
      <c r="I333" s="96">
        <f>SUMIFS($G:$G,$A:$A,$A333)</f>
        <v>1181</v>
      </c>
      <c r="J333" s="95">
        <f t="shared" si="38"/>
        <v>6.1224489795918366E-2</v>
      </c>
      <c r="K333" s="95">
        <f t="shared" si="39"/>
        <v>0.34631668077900085</v>
      </c>
      <c r="L333" s="97">
        <f t="shared" si="40"/>
        <v>0.93877551020408156</v>
      </c>
      <c r="M333" s="97">
        <f t="shared" si="41"/>
        <v>0.56816257408975446</v>
      </c>
      <c r="N333" s="97">
        <f t="shared" si="42"/>
        <v>4.8367865351051482E-2</v>
      </c>
      <c r="O333" s="97">
        <f t="shared" si="43"/>
        <v>0.37061293611432711</v>
      </c>
    </row>
    <row r="334" spans="1:15" x14ac:dyDescent="0.25">
      <c r="A334" s="127">
        <f>F_12Snp_ODR_Corp!A400</f>
        <v>44469</v>
      </c>
      <c r="B334" s="127" t="str">
        <f>F_12Snp_ODR_Corp!B400</f>
        <v>C_03</v>
      </c>
      <c r="C334" s="94">
        <f>F_12Snp_ODR_Corp!H400</f>
        <v>513</v>
      </c>
      <c r="D334" s="94">
        <f>F_12Snp_ODR_Corp!C400</f>
        <v>3</v>
      </c>
      <c r="E334" s="95">
        <f>D334/C334</f>
        <v>5.8479532163742687E-3</v>
      </c>
      <c r="F334" s="94"/>
      <c r="G334" s="96">
        <f t="shared" si="37"/>
        <v>510</v>
      </c>
      <c r="H334" s="96">
        <f>SUMIFS($D:$D,$A:$A,$A334)</f>
        <v>49</v>
      </c>
      <c r="I334" s="96">
        <f>SUMIFS($G:$G,$A:$A,$A334)</f>
        <v>1181</v>
      </c>
      <c r="J334" s="95">
        <f t="shared" si="38"/>
        <v>6.1224489795918366E-2</v>
      </c>
      <c r="K334" s="95">
        <f t="shared" si="39"/>
        <v>0.43183742591024554</v>
      </c>
      <c r="L334" s="97">
        <f t="shared" si="40"/>
        <v>0.99999999999999989</v>
      </c>
      <c r="M334" s="97">
        <f t="shared" si="41"/>
        <v>1</v>
      </c>
      <c r="N334" s="97">
        <f t="shared" si="42"/>
        <v>9.6009953515699187E-2</v>
      </c>
      <c r="O334" s="97">
        <f t="shared" si="43"/>
        <v>1.1102230246251565E-16</v>
      </c>
    </row>
    <row r="335" spans="1:15" x14ac:dyDescent="0.25">
      <c r="A335" s="127">
        <f>F_12Snp_ODR_Corp!A408</f>
        <v>44500</v>
      </c>
      <c r="B335" s="127" t="str">
        <f>F_12Snp_ODR_Corp!B408</f>
        <v>C_05</v>
      </c>
      <c r="C335" s="94">
        <f>F_12Snp_ODR_Corp!H408</f>
        <v>64</v>
      </c>
      <c r="D335" s="94">
        <f>F_12Snp_ODR_Corp!C408</f>
        <v>17</v>
      </c>
      <c r="E335" s="95">
        <f>D335/C335</f>
        <v>0.265625</v>
      </c>
      <c r="F335" s="94"/>
      <c r="G335" s="96">
        <f t="shared" si="37"/>
        <v>47</v>
      </c>
      <c r="H335" s="96">
        <f>SUMIFS($D:$D,$A:$A,$A335)</f>
        <v>39</v>
      </c>
      <c r="I335" s="96">
        <f>SUMIFS($G:$G,$A:$A,$A335)</f>
        <v>1187</v>
      </c>
      <c r="J335" s="95">
        <f t="shared" si="38"/>
        <v>0.4358974358974359</v>
      </c>
      <c r="K335" s="95">
        <f t="shared" si="39"/>
        <v>3.9595619208087615E-2</v>
      </c>
      <c r="L335" s="97">
        <f t="shared" si="40"/>
        <v>0.4358974358974359</v>
      </c>
      <c r="M335" s="97">
        <f t="shared" si="41"/>
        <v>3.9595619208087615E-2</v>
      </c>
      <c r="N335" s="97">
        <f t="shared" si="42"/>
        <v>1.7259628885576653E-2</v>
      </c>
      <c r="O335" s="97">
        <f t="shared" si="43"/>
        <v>0.39630181668934827</v>
      </c>
    </row>
    <row r="336" spans="1:15" x14ac:dyDescent="0.25">
      <c r="A336" s="127">
        <f>F_12Snp_ODR_Corp!A407</f>
        <v>44500</v>
      </c>
      <c r="B336" s="127" t="str">
        <f>F_12Snp_ODR_Corp!B407</f>
        <v>C_04</v>
      </c>
      <c r="C336" s="94">
        <f>F_12Snp_ODR_Corp!H407</f>
        <v>167</v>
      </c>
      <c r="D336" s="94">
        <f>F_12Snp_ODR_Corp!C407</f>
        <v>13</v>
      </c>
      <c r="E336" s="95">
        <f>D336/C336</f>
        <v>7.7844311377245512E-2</v>
      </c>
      <c r="F336" s="94"/>
      <c r="G336" s="96">
        <f t="shared" si="37"/>
        <v>154</v>
      </c>
      <c r="H336" s="96">
        <f>SUMIFS($D:$D,$A:$A,$A336)</f>
        <v>39</v>
      </c>
      <c r="I336" s="96">
        <f>SUMIFS($G:$G,$A:$A,$A336)</f>
        <v>1187</v>
      </c>
      <c r="J336" s="95">
        <f t="shared" si="38"/>
        <v>0.33333333333333331</v>
      </c>
      <c r="K336" s="95">
        <f t="shared" si="39"/>
        <v>0.12973883740522324</v>
      </c>
      <c r="L336" s="97">
        <f t="shared" si="40"/>
        <v>0.76923076923076916</v>
      </c>
      <c r="M336" s="97">
        <f t="shared" si="41"/>
        <v>0.16933445661331087</v>
      </c>
      <c r="N336" s="97">
        <f t="shared" si="42"/>
        <v>6.9643358607132833E-2</v>
      </c>
      <c r="O336" s="97">
        <f t="shared" si="43"/>
        <v>0.59989631261745835</v>
      </c>
    </row>
    <row r="337" spans="1:15" x14ac:dyDescent="0.25">
      <c r="A337" s="127">
        <f>F_12Snp_ODR_Corp!A405</f>
        <v>44500</v>
      </c>
      <c r="B337" s="127" t="str">
        <f>F_12Snp_ODR_Corp!B405</f>
        <v>C_02</v>
      </c>
      <c r="C337" s="94">
        <f>F_12Snp_ODR_Corp!H405</f>
        <v>67</v>
      </c>
      <c r="D337" s="94">
        <f>F_12Snp_ODR_Corp!C405</f>
        <v>5</v>
      </c>
      <c r="E337" s="95">
        <f>D337/C337</f>
        <v>7.4626865671641784E-2</v>
      </c>
      <c r="F337" s="94"/>
      <c r="G337" s="96">
        <f t="shared" si="37"/>
        <v>62</v>
      </c>
      <c r="H337" s="96">
        <f>SUMIFS($D:$D,$A:$A,$A337)</f>
        <v>39</v>
      </c>
      <c r="I337" s="96">
        <f>SUMIFS($G:$G,$A:$A,$A337)</f>
        <v>1187</v>
      </c>
      <c r="J337" s="95">
        <f t="shared" si="38"/>
        <v>0.12820512820512819</v>
      </c>
      <c r="K337" s="95">
        <f t="shared" si="39"/>
        <v>5.2232518955349617E-2</v>
      </c>
      <c r="L337" s="97">
        <f t="shared" si="40"/>
        <v>0.89743589743589736</v>
      </c>
      <c r="M337" s="97">
        <f t="shared" si="41"/>
        <v>0.22156697556866048</v>
      </c>
      <c r="N337" s="97">
        <f t="shared" si="42"/>
        <v>5.0115568228457863E-2</v>
      </c>
      <c r="O337" s="97">
        <f t="shared" si="43"/>
        <v>0.6758689218672369</v>
      </c>
    </row>
    <row r="338" spans="1:15" x14ac:dyDescent="0.25">
      <c r="A338" s="127">
        <f>F_12Snp_ODR_Corp!A404</f>
        <v>44500</v>
      </c>
      <c r="B338" s="127" t="str">
        <f>F_12Snp_ODR_Corp!B404</f>
        <v>C_01</v>
      </c>
      <c r="C338" s="94">
        <f>F_12Snp_ODR_Corp!H404</f>
        <v>407</v>
      </c>
      <c r="D338" s="94">
        <f>F_12Snp_ODR_Corp!C404</f>
        <v>3</v>
      </c>
      <c r="E338" s="95">
        <f>D338/C338</f>
        <v>7.3710073710073713E-3</v>
      </c>
      <c r="F338" s="94"/>
      <c r="G338" s="96">
        <f t="shared" si="37"/>
        <v>404</v>
      </c>
      <c r="H338" s="96">
        <f>SUMIFS($D:$D,$A:$A,$A338)</f>
        <v>39</v>
      </c>
      <c r="I338" s="96">
        <f>SUMIFS($G:$G,$A:$A,$A338)</f>
        <v>1187</v>
      </c>
      <c r="J338" s="95">
        <f t="shared" si="38"/>
        <v>7.6923076923076927E-2</v>
      </c>
      <c r="K338" s="95">
        <f t="shared" si="39"/>
        <v>0.34035383319292334</v>
      </c>
      <c r="L338" s="97">
        <f t="shared" si="40"/>
        <v>0.97435897435897423</v>
      </c>
      <c r="M338" s="97">
        <f t="shared" si="41"/>
        <v>0.56192080876158379</v>
      </c>
      <c r="N338" s="97">
        <f t="shared" si="42"/>
        <v>6.0268291102326441E-2</v>
      </c>
      <c r="O338" s="97">
        <f t="shared" si="43"/>
        <v>0.41243816559739044</v>
      </c>
    </row>
    <row r="339" spans="1:15" x14ac:dyDescent="0.25">
      <c r="A339" s="127">
        <f>F_12Snp_ODR_Corp!A406</f>
        <v>44500</v>
      </c>
      <c r="B339" s="127" t="str">
        <f>F_12Snp_ODR_Corp!B406</f>
        <v>C_03</v>
      </c>
      <c r="C339" s="94">
        <f>F_12Snp_ODR_Corp!H406</f>
        <v>521</v>
      </c>
      <c r="D339" s="94">
        <f>F_12Snp_ODR_Corp!C406</f>
        <v>1</v>
      </c>
      <c r="E339" s="95">
        <f>D339/C339</f>
        <v>1.9193857965451055E-3</v>
      </c>
      <c r="F339" s="94"/>
      <c r="G339" s="96">
        <f t="shared" si="37"/>
        <v>520</v>
      </c>
      <c r="H339" s="96">
        <f>SUMIFS($D:$D,$A:$A,$A339)</f>
        <v>39</v>
      </c>
      <c r="I339" s="96">
        <f>SUMIFS($G:$G,$A:$A,$A339)</f>
        <v>1187</v>
      </c>
      <c r="J339" s="95">
        <f t="shared" si="38"/>
        <v>2.564102564102564E-2</v>
      </c>
      <c r="K339" s="95">
        <f t="shared" si="39"/>
        <v>0.43807919123841615</v>
      </c>
      <c r="L339" s="97">
        <f t="shared" si="40"/>
        <v>0.99999999999999989</v>
      </c>
      <c r="M339" s="97">
        <f t="shared" si="41"/>
        <v>1</v>
      </c>
      <c r="N339" s="97">
        <f t="shared" si="42"/>
        <v>4.0049251506707309E-2</v>
      </c>
      <c r="O339" s="97">
        <f t="shared" si="43"/>
        <v>1.1102230246251565E-16</v>
      </c>
    </row>
    <row r="340" spans="1:15" x14ac:dyDescent="0.25">
      <c r="A340" s="127">
        <f>F_12Snp_ODR_Corp!A414</f>
        <v>44530</v>
      </c>
      <c r="B340" s="127" t="str">
        <f>F_12Snp_ODR_Corp!B414</f>
        <v>C_05</v>
      </c>
      <c r="C340" s="94">
        <f>F_12Snp_ODR_Corp!H414</f>
        <v>76</v>
      </c>
      <c r="D340" s="94">
        <f>F_12Snp_ODR_Corp!C414</f>
        <v>23</v>
      </c>
      <c r="E340" s="95">
        <f>D340/C340</f>
        <v>0.30263157894736842</v>
      </c>
      <c r="F340" s="94"/>
      <c r="G340" s="96">
        <f t="shared" si="37"/>
        <v>53</v>
      </c>
      <c r="H340" s="96">
        <f>SUMIFS($D:$D,$A:$A,$A340)</f>
        <v>37</v>
      </c>
      <c r="I340" s="96">
        <f>SUMIFS($G:$G,$A:$A,$A340)</f>
        <v>1227</v>
      </c>
      <c r="J340" s="95">
        <f t="shared" si="38"/>
        <v>0.6216216216216216</v>
      </c>
      <c r="K340" s="95">
        <f t="shared" si="39"/>
        <v>4.3194784026079867E-2</v>
      </c>
      <c r="L340" s="97">
        <f t="shared" si="40"/>
        <v>0.6216216216216216</v>
      </c>
      <c r="M340" s="97">
        <f t="shared" si="41"/>
        <v>4.3194784026079867E-2</v>
      </c>
      <c r="N340" s="97">
        <f t="shared" si="42"/>
        <v>2.6850811691887484E-2</v>
      </c>
      <c r="O340" s="97">
        <f t="shared" si="43"/>
        <v>0.5784268375955417</v>
      </c>
    </row>
    <row r="341" spans="1:15" x14ac:dyDescent="0.25">
      <c r="A341" s="127">
        <f>F_12Snp_ODR_Corp!A411</f>
        <v>44530</v>
      </c>
      <c r="B341" s="127" t="str">
        <f>F_12Snp_ODR_Corp!B411</f>
        <v>C_02</v>
      </c>
      <c r="C341" s="94">
        <f>F_12Snp_ODR_Corp!H411</f>
        <v>76</v>
      </c>
      <c r="D341" s="94">
        <f>F_12Snp_ODR_Corp!C411</f>
        <v>4</v>
      </c>
      <c r="E341" s="95">
        <f>D341/C341</f>
        <v>5.2631578947368418E-2</v>
      </c>
      <c r="F341" s="94"/>
      <c r="G341" s="96">
        <f t="shared" si="37"/>
        <v>72</v>
      </c>
      <c r="H341" s="96">
        <f>SUMIFS($D:$D,$A:$A,$A341)</f>
        <v>37</v>
      </c>
      <c r="I341" s="96">
        <f>SUMIFS($G:$G,$A:$A,$A341)</f>
        <v>1227</v>
      </c>
      <c r="J341" s="95">
        <f t="shared" si="38"/>
        <v>0.10810810810810811</v>
      </c>
      <c r="K341" s="95">
        <f t="shared" si="39"/>
        <v>5.8679706601466992E-2</v>
      </c>
      <c r="L341" s="97">
        <f t="shared" si="40"/>
        <v>0.72972972972972971</v>
      </c>
      <c r="M341" s="97">
        <f t="shared" si="41"/>
        <v>0.10187449062754686</v>
      </c>
      <c r="N341" s="97">
        <f t="shared" si="42"/>
        <v>1.5683164827419108E-2</v>
      </c>
      <c r="O341" s="97">
        <f t="shared" si="43"/>
        <v>0.62785523910218288</v>
      </c>
    </row>
    <row r="342" spans="1:15" x14ac:dyDescent="0.25">
      <c r="A342" s="127">
        <f>F_12Snp_ODR_Corp!A413</f>
        <v>44530</v>
      </c>
      <c r="B342" s="127" t="str">
        <f>F_12Snp_ODR_Corp!B413</f>
        <v>C_04</v>
      </c>
      <c r="C342" s="94">
        <f>F_12Snp_ODR_Corp!H413</f>
        <v>143</v>
      </c>
      <c r="D342" s="94">
        <f>F_12Snp_ODR_Corp!C413</f>
        <v>5</v>
      </c>
      <c r="E342" s="95">
        <f>D342/C342</f>
        <v>3.4965034965034968E-2</v>
      </c>
      <c r="F342" s="94"/>
      <c r="G342" s="96">
        <f t="shared" si="37"/>
        <v>138</v>
      </c>
      <c r="H342" s="96">
        <f>SUMIFS($D:$D,$A:$A,$A342)</f>
        <v>37</v>
      </c>
      <c r="I342" s="96">
        <f>SUMIFS($G:$G,$A:$A,$A342)</f>
        <v>1227</v>
      </c>
      <c r="J342" s="95">
        <f t="shared" si="38"/>
        <v>0.13513513513513514</v>
      </c>
      <c r="K342" s="95">
        <f t="shared" si="39"/>
        <v>0.11246943765281174</v>
      </c>
      <c r="L342" s="97">
        <f t="shared" si="40"/>
        <v>0.86486486486486491</v>
      </c>
      <c r="M342" s="97">
        <f t="shared" si="41"/>
        <v>0.21434392828035859</v>
      </c>
      <c r="N342" s="97">
        <f t="shared" si="42"/>
        <v>4.2732218771338558E-2</v>
      </c>
      <c r="O342" s="97">
        <f t="shared" si="43"/>
        <v>0.65052093658450638</v>
      </c>
    </row>
    <row r="343" spans="1:15" x14ac:dyDescent="0.25">
      <c r="A343" s="127">
        <f>F_12Snp_ODR_Corp!A410</f>
        <v>44530</v>
      </c>
      <c r="B343" s="127" t="str">
        <f>F_12Snp_ODR_Corp!B410</f>
        <v>C_01</v>
      </c>
      <c r="C343" s="94">
        <f>F_12Snp_ODR_Corp!H410</f>
        <v>413</v>
      </c>
      <c r="D343" s="94">
        <f>F_12Snp_ODR_Corp!C410</f>
        <v>4</v>
      </c>
      <c r="E343" s="95">
        <f>D343/C343</f>
        <v>9.6852300242130755E-3</v>
      </c>
      <c r="F343" s="94"/>
      <c r="G343" s="96">
        <f t="shared" si="37"/>
        <v>409</v>
      </c>
      <c r="H343" s="96">
        <f>SUMIFS($D:$D,$A:$A,$A343)</f>
        <v>37</v>
      </c>
      <c r="I343" s="96">
        <f>SUMIFS($G:$G,$A:$A,$A343)</f>
        <v>1227</v>
      </c>
      <c r="J343" s="95">
        <f t="shared" si="38"/>
        <v>0.10810810810810811</v>
      </c>
      <c r="K343" s="95">
        <f t="shared" si="39"/>
        <v>0.33333333333333331</v>
      </c>
      <c r="L343" s="97">
        <f t="shared" si="40"/>
        <v>0.97297297297297303</v>
      </c>
      <c r="M343" s="97">
        <f t="shared" si="41"/>
        <v>0.5476772616136919</v>
      </c>
      <c r="N343" s="97">
        <f t="shared" si="42"/>
        <v>8.2380669177735205E-2</v>
      </c>
      <c r="O343" s="97">
        <f t="shared" si="43"/>
        <v>0.42529571135928113</v>
      </c>
    </row>
    <row r="344" spans="1:15" x14ac:dyDescent="0.25">
      <c r="A344" s="127">
        <f>F_12Snp_ODR_Corp!A412</f>
        <v>44530</v>
      </c>
      <c r="B344" s="127" t="str">
        <f>F_12Snp_ODR_Corp!B412</f>
        <v>C_03</v>
      </c>
      <c r="C344" s="94">
        <f>F_12Snp_ODR_Corp!H412</f>
        <v>556</v>
      </c>
      <c r="D344" s="94">
        <f>F_12Snp_ODR_Corp!C412</f>
        <v>1</v>
      </c>
      <c r="E344" s="95">
        <f>D344/C344</f>
        <v>1.7985611510791368E-3</v>
      </c>
      <c r="F344" s="94"/>
      <c r="G344" s="96">
        <f t="shared" si="37"/>
        <v>555</v>
      </c>
      <c r="H344" s="96">
        <f>SUMIFS($D:$D,$A:$A,$A344)</f>
        <v>37</v>
      </c>
      <c r="I344" s="96">
        <f>SUMIFS($G:$G,$A:$A,$A344)</f>
        <v>1227</v>
      </c>
      <c r="J344" s="95">
        <f t="shared" si="38"/>
        <v>2.7027027027027029E-2</v>
      </c>
      <c r="K344" s="95">
        <f t="shared" si="39"/>
        <v>0.45232273838630804</v>
      </c>
      <c r="L344" s="97">
        <f t="shared" si="40"/>
        <v>1</v>
      </c>
      <c r="M344" s="97">
        <f t="shared" si="41"/>
        <v>1</v>
      </c>
      <c r="N344" s="97">
        <f t="shared" si="42"/>
        <v>4.182911517874835E-2</v>
      </c>
      <c r="O344" s="97">
        <f t="shared" si="43"/>
        <v>0</v>
      </c>
    </row>
    <row r="345" spans="1:15" x14ac:dyDescent="0.25">
      <c r="A345" s="127">
        <f>F_12Snp_ODR_Corp!A420</f>
        <v>44561</v>
      </c>
      <c r="B345" s="127" t="str">
        <f>F_12Snp_ODR_Corp!B420</f>
        <v>C_05</v>
      </c>
      <c r="C345" s="94">
        <f>F_12Snp_ODR_Corp!H420</f>
        <v>61</v>
      </c>
      <c r="D345" s="94">
        <f>F_12Snp_ODR_Corp!C420</f>
        <v>16</v>
      </c>
      <c r="E345" s="95">
        <f>D345/C345</f>
        <v>0.26229508196721313</v>
      </c>
      <c r="F345" s="94"/>
      <c r="G345" s="96">
        <f t="shared" si="37"/>
        <v>45</v>
      </c>
      <c r="H345" s="96">
        <f>SUMIFS($D:$D,$A:$A,$A345)</f>
        <v>32</v>
      </c>
      <c r="I345" s="96">
        <f>SUMIFS($G:$G,$A:$A,$A345)</f>
        <v>1293</v>
      </c>
      <c r="J345" s="95">
        <f t="shared" si="38"/>
        <v>0.5</v>
      </c>
      <c r="K345" s="95">
        <f t="shared" si="39"/>
        <v>3.4802784222737818E-2</v>
      </c>
      <c r="L345" s="97">
        <f t="shared" si="40"/>
        <v>0.5</v>
      </c>
      <c r="M345" s="97">
        <f t="shared" si="41"/>
        <v>3.4802784222737818E-2</v>
      </c>
      <c r="N345" s="97">
        <f t="shared" si="42"/>
        <v>1.7401392111368909E-2</v>
      </c>
      <c r="O345" s="97">
        <f t="shared" si="43"/>
        <v>0.4651972157772622</v>
      </c>
    </row>
    <row r="346" spans="1:15" x14ac:dyDescent="0.25">
      <c r="A346" s="127">
        <f>F_12Snp_ODR_Corp!A419</f>
        <v>44561</v>
      </c>
      <c r="B346" s="127" t="str">
        <f>F_12Snp_ODR_Corp!B419</f>
        <v>C_04</v>
      </c>
      <c r="C346" s="94">
        <f>F_12Snp_ODR_Corp!H419</f>
        <v>164</v>
      </c>
      <c r="D346" s="94">
        <f>F_12Snp_ODR_Corp!C419</f>
        <v>8</v>
      </c>
      <c r="E346" s="95">
        <f>D346/C346</f>
        <v>4.878048780487805E-2</v>
      </c>
      <c r="F346" s="94"/>
      <c r="G346" s="96">
        <f t="shared" si="37"/>
        <v>156</v>
      </c>
      <c r="H346" s="96">
        <f>SUMIFS($D:$D,$A:$A,$A346)</f>
        <v>32</v>
      </c>
      <c r="I346" s="96">
        <f>SUMIFS($G:$G,$A:$A,$A346)</f>
        <v>1293</v>
      </c>
      <c r="J346" s="95">
        <f t="shared" si="38"/>
        <v>0.25</v>
      </c>
      <c r="K346" s="95">
        <f t="shared" si="39"/>
        <v>0.12064965197215777</v>
      </c>
      <c r="L346" s="97">
        <f t="shared" si="40"/>
        <v>0.75</v>
      </c>
      <c r="M346" s="97">
        <f t="shared" si="41"/>
        <v>0.15545243619489557</v>
      </c>
      <c r="N346" s="97">
        <f t="shared" si="42"/>
        <v>4.7563805104408344E-2</v>
      </c>
      <c r="O346" s="97">
        <f t="shared" si="43"/>
        <v>0.59454756380510443</v>
      </c>
    </row>
    <row r="347" spans="1:15" x14ac:dyDescent="0.25">
      <c r="A347" s="127">
        <f>F_12Snp_ODR_Corp!A417</f>
        <v>44561</v>
      </c>
      <c r="B347" s="127" t="str">
        <f>F_12Snp_ODR_Corp!B417</f>
        <v>C_02</v>
      </c>
      <c r="C347" s="94">
        <f>F_12Snp_ODR_Corp!H417</f>
        <v>67</v>
      </c>
      <c r="D347" s="94">
        <f>F_12Snp_ODR_Corp!C417</f>
        <v>3</v>
      </c>
      <c r="E347" s="95">
        <f>D347/C347</f>
        <v>4.4776119402985072E-2</v>
      </c>
      <c r="F347" s="94"/>
      <c r="G347" s="96">
        <f t="shared" si="37"/>
        <v>64</v>
      </c>
      <c r="H347" s="96">
        <f>SUMIFS($D:$D,$A:$A,$A347)</f>
        <v>32</v>
      </c>
      <c r="I347" s="96">
        <f>SUMIFS($G:$G,$A:$A,$A347)</f>
        <v>1293</v>
      </c>
      <c r="J347" s="95">
        <f t="shared" si="38"/>
        <v>9.375E-2</v>
      </c>
      <c r="K347" s="95">
        <f t="shared" si="39"/>
        <v>4.9497293116782679E-2</v>
      </c>
      <c r="L347" s="97">
        <f t="shared" si="40"/>
        <v>0.84375</v>
      </c>
      <c r="M347" s="97">
        <f t="shared" si="41"/>
        <v>0.20494972931167826</v>
      </c>
      <c r="N347" s="97">
        <f t="shared" si="42"/>
        <v>3.3787703016241295E-2</v>
      </c>
      <c r="O347" s="97">
        <f t="shared" si="43"/>
        <v>0.63880027068832179</v>
      </c>
    </row>
    <row r="348" spans="1:15" x14ac:dyDescent="0.25">
      <c r="A348" s="127">
        <f>F_12Snp_ODR_Corp!A418</f>
        <v>44561</v>
      </c>
      <c r="B348" s="127" t="str">
        <f>F_12Snp_ODR_Corp!B418</f>
        <v>C_03</v>
      </c>
      <c r="C348" s="94">
        <f>F_12Snp_ODR_Corp!H418</f>
        <v>617</v>
      </c>
      <c r="D348" s="94">
        <f>F_12Snp_ODR_Corp!C418</f>
        <v>3</v>
      </c>
      <c r="E348" s="95">
        <f>D348/C348</f>
        <v>4.8622366288492711E-3</v>
      </c>
      <c r="F348" s="94"/>
      <c r="G348" s="96">
        <f t="shared" si="37"/>
        <v>614</v>
      </c>
      <c r="H348" s="96">
        <f>SUMIFS($D:$D,$A:$A,$A348)</f>
        <v>32</v>
      </c>
      <c r="I348" s="96">
        <f>SUMIFS($G:$G,$A:$A,$A348)</f>
        <v>1293</v>
      </c>
      <c r="J348" s="95">
        <f t="shared" si="38"/>
        <v>9.375E-2</v>
      </c>
      <c r="K348" s="95">
        <f t="shared" si="39"/>
        <v>0.47486465583913379</v>
      </c>
      <c r="L348" s="97">
        <f t="shared" si="40"/>
        <v>0.9375</v>
      </c>
      <c r="M348" s="97">
        <f t="shared" si="41"/>
        <v>0.67981438515081205</v>
      </c>
      <c r="N348" s="97">
        <f t="shared" si="42"/>
        <v>8.2946635730858462E-2</v>
      </c>
      <c r="O348" s="97">
        <f t="shared" si="43"/>
        <v>0.25768561484918795</v>
      </c>
    </row>
    <row r="349" spans="1:15" x14ac:dyDescent="0.25">
      <c r="A349" s="127">
        <f>F_12Snp_ODR_Corp!A416</f>
        <v>44561</v>
      </c>
      <c r="B349" s="127" t="str">
        <f>F_12Snp_ODR_Corp!B416</f>
        <v>C_01</v>
      </c>
      <c r="C349" s="94">
        <f>F_12Snp_ODR_Corp!H416</f>
        <v>416</v>
      </c>
      <c r="D349" s="94">
        <f>F_12Snp_ODR_Corp!C416</f>
        <v>2</v>
      </c>
      <c r="E349" s="95">
        <f>D349/C349</f>
        <v>4.807692307692308E-3</v>
      </c>
      <c r="F349" s="94"/>
      <c r="G349" s="96">
        <f t="shared" si="37"/>
        <v>414</v>
      </c>
      <c r="H349" s="96">
        <f>SUMIFS($D:$D,$A:$A,$A349)</f>
        <v>32</v>
      </c>
      <c r="I349" s="96">
        <f>SUMIFS($G:$G,$A:$A,$A349)</f>
        <v>1293</v>
      </c>
      <c r="J349" s="95">
        <f t="shared" si="38"/>
        <v>6.25E-2</v>
      </c>
      <c r="K349" s="95">
        <f t="shared" si="39"/>
        <v>0.32018561484918795</v>
      </c>
      <c r="L349" s="97">
        <f t="shared" si="40"/>
        <v>1</v>
      </c>
      <c r="M349" s="97">
        <f t="shared" si="41"/>
        <v>1</v>
      </c>
      <c r="N349" s="97">
        <f t="shared" si="42"/>
        <v>0.10498839907192575</v>
      </c>
      <c r="O349" s="97">
        <f t="shared" si="43"/>
        <v>0</v>
      </c>
    </row>
    <row r="350" spans="1:15" x14ac:dyDescent="0.25">
      <c r="A350" s="127">
        <f>F_12Snp_ODR_Corp!A426</f>
        <v>44592</v>
      </c>
      <c r="B350" s="127" t="str">
        <f>F_12Snp_ODR_Corp!B426</f>
        <v>C_05</v>
      </c>
      <c r="C350" s="94">
        <f>F_12Snp_ODR_Corp!H426</f>
        <v>82</v>
      </c>
      <c r="D350" s="94">
        <f>F_12Snp_ODR_Corp!C426</f>
        <v>15</v>
      </c>
      <c r="E350" s="95">
        <f>D350/C350</f>
        <v>0.18292682926829268</v>
      </c>
      <c r="F350" s="94"/>
      <c r="G350" s="96">
        <f t="shared" ref="G350:G364" si="44">C350-D350</f>
        <v>67</v>
      </c>
      <c r="H350" s="96">
        <f>SUMIFS($D:$D,$A:$A,$A350)</f>
        <v>23</v>
      </c>
      <c r="I350" s="96">
        <f>SUMIFS($G:$G,$A:$A,$A350)</f>
        <v>1317</v>
      </c>
      <c r="J350" s="95">
        <f t="shared" ref="J350:J364" si="45">IFERROR(D350/H350,0)</f>
        <v>0.65217391304347827</v>
      </c>
      <c r="K350" s="95">
        <f t="shared" ref="K350:K364" si="46">IFERROR(G350/I350,0)</f>
        <v>5.0873196659073652E-2</v>
      </c>
      <c r="L350" s="97">
        <f t="shared" ref="L350:L364" si="47">IF(A350&lt;&gt;A349,J350,L349+J350)</f>
        <v>0.65217391304347827</v>
      </c>
      <c r="M350" s="97">
        <f t="shared" ref="M350:M364" si="48">IF(A350&lt;&gt;A349,K350,M349+K350)</f>
        <v>5.0873196659073652E-2</v>
      </c>
      <c r="N350" s="97">
        <f t="shared" ref="N350:N364" si="49">(M350+(M350-K350))*(L350-(L350-J350))</f>
        <v>3.3178171734178467E-2</v>
      </c>
      <c r="O350" s="97">
        <f t="shared" ref="O350:O364" si="50">ABS(L350-M350)</f>
        <v>0.60130071638440463</v>
      </c>
    </row>
    <row r="351" spans="1:15" x14ac:dyDescent="0.25">
      <c r="A351" s="127">
        <f>F_12Snp_ODR_Corp!A425</f>
        <v>44592</v>
      </c>
      <c r="B351" s="127" t="str">
        <f>F_12Snp_ODR_Corp!B425</f>
        <v>C_04</v>
      </c>
      <c r="C351" s="94">
        <f>F_12Snp_ODR_Corp!H425</f>
        <v>167</v>
      </c>
      <c r="D351" s="94">
        <f>F_12Snp_ODR_Corp!C425</f>
        <v>7</v>
      </c>
      <c r="E351" s="95">
        <f>D351/C351</f>
        <v>4.1916167664670656E-2</v>
      </c>
      <c r="F351" s="94"/>
      <c r="G351" s="96">
        <f t="shared" si="44"/>
        <v>160</v>
      </c>
      <c r="H351" s="96">
        <f>SUMIFS($D:$D,$A:$A,$A351)</f>
        <v>23</v>
      </c>
      <c r="I351" s="96">
        <f>SUMIFS($G:$G,$A:$A,$A351)</f>
        <v>1317</v>
      </c>
      <c r="J351" s="95">
        <f t="shared" si="45"/>
        <v>0.30434782608695654</v>
      </c>
      <c r="K351" s="95">
        <f t="shared" si="46"/>
        <v>0.12148823082763857</v>
      </c>
      <c r="L351" s="97">
        <f t="shared" si="47"/>
        <v>0.95652173913043481</v>
      </c>
      <c r="M351" s="97">
        <f t="shared" si="48"/>
        <v>0.17236142748671224</v>
      </c>
      <c r="N351" s="97">
        <f t="shared" si="49"/>
        <v>6.7940972566108759E-2</v>
      </c>
      <c r="O351" s="97">
        <f t="shared" si="50"/>
        <v>0.78416031164372257</v>
      </c>
    </row>
    <row r="352" spans="1:15" x14ac:dyDescent="0.25">
      <c r="A352" s="127">
        <f>F_12Snp_ODR_Corp!A424</f>
        <v>44592</v>
      </c>
      <c r="B352" s="127" t="str">
        <f>F_12Snp_ODR_Corp!B424</f>
        <v>C_03</v>
      </c>
      <c r="C352" s="94">
        <f>F_12Snp_ODR_Corp!H424</f>
        <v>622</v>
      </c>
      <c r="D352" s="94">
        <f>F_12Snp_ODR_Corp!C424</f>
        <v>1</v>
      </c>
      <c r="E352" s="95">
        <f>D352/C352</f>
        <v>1.6077170418006431E-3</v>
      </c>
      <c r="F352" s="94"/>
      <c r="G352" s="96">
        <f t="shared" si="44"/>
        <v>621</v>
      </c>
      <c r="H352" s="96">
        <f>SUMIFS($D:$D,$A:$A,$A352)</f>
        <v>23</v>
      </c>
      <c r="I352" s="96">
        <f>SUMIFS($G:$G,$A:$A,$A352)</f>
        <v>1317</v>
      </c>
      <c r="J352" s="95">
        <f t="shared" si="45"/>
        <v>4.3478260869565216E-2</v>
      </c>
      <c r="K352" s="95">
        <f t="shared" si="46"/>
        <v>0.47152619589977218</v>
      </c>
      <c r="L352" s="97">
        <f t="shared" si="47"/>
        <v>1</v>
      </c>
      <c r="M352" s="97">
        <f t="shared" si="48"/>
        <v>0.64388762338648442</v>
      </c>
      <c r="N352" s="97">
        <f t="shared" si="49"/>
        <v>3.548908916839983E-2</v>
      </c>
      <c r="O352" s="97">
        <f t="shared" si="50"/>
        <v>0.35611237661351558</v>
      </c>
    </row>
    <row r="353" spans="1:15" x14ac:dyDescent="0.25">
      <c r="A353" s="127">
        <f>F_12Snp_ODR_Corp!A422</f>
        <v>44592</v>
      </c>
      <c r="B353" s="127" t="str">
        <f>F_12Snp_ODR_Corp!B422</f>
        <v>C_01</v>
      </c>
      <c r="C353" s="94">
        <f>F_12Snp_ODR_Corp!H422</f>
        <v>400</v>
      </c>
      <c r="D353" s="94">
        <f>F_12Snp_ODR_Corp!C422</f>
        <v>0</v>
      </c>
      <c r="E353" s="95">
        <f>D353/C353</f>
        <v>0</v>
      </c>
      <c r="F353" s="94"/>
      <c r="G353" s="96">
        <f t="shared" si="44"/>
        <v>400</v>
      </c>
      <c r="H353" s="96">
        <f>SUMIFS($D:$D,$A:$A,$A353)</f>
        <v>23</v>
      </c>
      <c r="I353" s="96">
        <f>SUMIFS($G:$G,$A:$A,$A353)</f>
        <v>1317</v>
      </c>
      <c r="J353" s="95">
        <f t="shared" si="45"/>
        <v>0</v>
      </c>
      <c r="K353" s="95">
        <f t="shared" si="46"/>
        <v>0.30372057706909644</v>
      </c>
      <c r="L353" s="97">
        <f t="shared" si="47"/>
        <v>1</v>
      </c>
      <c r="M353" s="97">
        <f t="shared" si="48"/>
        <v>0.94760820045558081</v>
      </c>
      <c r="N353" s="97">
        <f t="shared" si="49"/>
        <v>0</v>
      </c>
      <c r="O353" s="97">
        <f t="shared" si="50"/>
        <v>5.2391799544419193E-2</v>
      </c>
    </row>
    <row r="354" spans="1:15" x14ac:dyDescent="0.25">
      <c r="A354" s="127">
        <f>F_12Snp_ODR_Corp!A423</f>
        <v>44592</v>
      </c>
      <c r="B354" s="127" t="str">
        <f>F_12Snp_ODR_Corp!B423</f>
        <v>C_02</v>
      </c>
      <c r="C354" s="94">
        <f>F_12Snp_ODR_Corp!H423</f>
        <v>69</v>
      </c>
      <c r="D354" s="94">
        <f>F_12Snp_ODR_Corp!C423</f>
        <v>0</v>
      </c>
      <c r="E354" s="95">
        <f>D354/C354</f>
        <v>0</v>
      </c>
      <c r="F354" s="94"/>
      <c r="G354" s="96">
        <f t="shared" si="44"/>
        <v>69</v>
      </c>
      <c r="H354" s="96">
        <f>SUMIFS($D:$D,$A:$A,$A354)</f>
        <v>23</v>
      </c>
      <c r="I354" s="96">
        <f>SUMIFS($G:$G,$A:$A,$A354)</f>
        <v>1317</v>
      </c>
      <c r="J354" s="95">
        <f t="shared" si="45"/>
        <v>0</v>
      </c>
      <c r="K354" s="95">
        <f t="shared" si="46"/>
        <v>5.2391799544419138E-2</v>
      </c>
      <c r="L354" s="97">
        <f t="shared" si="47"/>
        <v>1</v>
      </c>
      <c r="M354" s="97">
        <f t="shared" si="48"/>
        <v>1</v>
      </c>
      <c r="N354" s="97">
        <f t="shared" si="49"/>
        <v>0</v>
      </c>
      <c r="O354" s="97">
        <f t="shared" si="50"/>
        <v>0</v>
      </c>
    </row>
    <row r="355" spans="1:15" x14ac:dyDescent="0.25">
      <c r="A355" s="127">
        <f>F_12Snp_ODR_Corp!A432</f>
        <v>44620</v>
      </c>
      <c r="B355" s="127" t="str">
        <f>F_12Snp_ODR_Corp!B432</f>
        <v>C_05</v>
      </c>
      <c r="C355" s="94">
        <f>F_12Snp_ODR_Corp!H432</f>
        <v>83</v>
      </c>
      <c r="D355" s="94">
        <f>F_12Snp_ODR_Corp!C432</f>
        <v>17</v>
      </c>
      <c r="E355" s="95">
        <f>D355/C355</f>
        <v>0.20481927710843373</v>
      </c>
      <c r="F355" s="94"/>
      <c r="G355" s="96">
        <f t="shared" si="44"/>
        <v>66</v>
      </c>
      <c r="H355" s="96">
        <f>SUMIFS($D:$D,$A:$A,$A355)</f>
        <v>20</v>
      </c>
      <c r="I355" s="96">
        <f>SUMIFS($G:$G,$A:$A,$A355)</f>
        <v>1348</v>
      </c>
      <c r="J355" s="95">
        <f t="shared" si="45"/>
        <v>0.85</v>
      </c>
      <c r="K355" s="95">
        <f t="shared" si="46"/>
        <v>4.8961424332344211E-2</v>
      </c>
      <c r="L355" s="97">
        <f t="shared" si="47"/>
        <v>0.85</v>
      </c>
      <c r="M355" s="97">
        <f t="shared" si="48"/>
        <v>4.8961424332344211E-2</v>
      </c>
      <c r="N355" s="97">
        <f t="shared" si="49"/>
        <v>4.1617210682492578E-2</v>
      </c>
      <c r="O355" s="97">
        <f t="shared" si="50"/>
        <v>0.80103857566765579</v>
      </c>
    </row>
    <row r="356" spans="1:15" x14ac:dyDescent="0.25">
      <c r="A356" s="127">
        <f>F_12Snp_ODR_Corp!A431</f>
        <v>44620</v>
      </c>
      <c r="B356" s="127" t="str">
        <f>F_12Snp_ODR_Corp!B431</f>
        <v>C_04</v>
      </c>
      <c r="C356" s="94">
        <f>F_12Snp_ODR_Corp!H431</f>
        <v>224</v>
      </c>
      <c r="D356" s="94">
        <f>F_12Snp_ODR_Corp!C431</f>
        <v>3</v>
      </c>
      <c r="E356" s="95">
        <f>D356/C356</f>
        <v>1.3392857142857142E-2</v>
      </c>
      <c r="F356" s="94"/>
      <c r="G356" s="96">
        <f t="shared" si="44"/>
        <v>221</v>
      </c>
      <c r="H356" s="96">
        <f>SUMIFS($D:$D,$A:$A,$A356)</f>
        <v>20</v>
      </c>
      <c r="I356" s="96">
        <f>SUMIFS($G:$G,$A:$A,$A356)</f>
        <v>1348</v>
      </c>
      <c r="J356" s="95">
        <f t="shared" si="45"/>
        <v>0.15</v>
      </c>
      <c r="K356" s="95">
        <f t="shared" si="46"/>
        <v>0.16394658753709199</v>
      </c>
      <c r="L356" s="97">
        <f t="shared" si="47"/>
        <v>1</v>
      </c>
      <c r="M356" s="97">
        <f t="shared" si="48"/>
        <v>0.2129080118694362</v>
      </c>
      <c r="N356" s="97">
        <f t="shared" si="49"/>
        <v>3.9280415430267064E-2</v>
      </c>
      <c r="O356" s="97">
        <f t="shared" si="50"/>
        <v>0.7870919881305638</v>
      </c>
    </row>
    <row r="357" spans="1:15" x14ac:dyDescent="0.25">
      <c r="A357" s="127">
        <f>F_12Snp_ODR_Corp!A428</f>
        <v>44620</v>
      </c>
      <c r="B357" s="127" t="str">
        <f>F_12Snp_ODR_Corp!B428</f>
        <v>C_01</v>
      </c>
      <c r="C357" s="94">
        <f>F_12Snp_ODR_Corp!H428</f>
        <v>373</v>
      </c>
      <c r="D357" s="94">
        <f>F_12Snp_ODR_Corp!C428</f>
        <v>0</v>
      </c>
      <c r="E357" s="95">
        <f>D357/C357</f>
        <v>0</v>
      </c>
      <c r="F357" s="94"/>
      <c r="G357" s="96">
        <f t="shared" si="44"/>
        <v>373</v>
      </c>
      <c r="H357" s="96">
        <f>SUMIFS($D:$D,$A:$A,$A357)</f>
        <v>20</v>
      </c>
      <c r="I357" s="96">
        <f>SUMIFS($G:$G,$A:$A,$A357)</f>
        <v>1348</v>
      </c>
      <c r="J357" s="95">
        <f t="shared" si="45"/>
        <v>0</v>
      </c>
      <c r="K357" s="95">
        <f t="shared" si="46"/>
        <v>0.27670623145400591</v>
      </c>
      <c r="L357" s="97">
        <f t="shared" si="47"/>
        <v>1</v>
      </c>
      <c r="M357" s="97">
        <f t="shared" si="48"/>
        <v>0.48961424332344211</v>
      </c>
      <c r="N357" s="97">
        <f t="shared" si="49"/>
        <v>0</v>
      </c>
      <c r="O357" s="97">
        <f t="shared" si="50"/>
        <v>0.51038575667655794</v>
      </c>
    </row>
    <row r="358" spans="1:15" x14ac:dyDescent="0.25">
      <c r="A358" s="127">
        <f>F_12Snp_ODR_Corp!A429</f>
        <v>44620</v>
      </c>
      <c r="B358" s="127" t="str">
        <f>F_12Snp_ODR_Corp!B429</f>
        <v>C_02</v>
      </c>
      <c r="C358" s="94">
        <f>F_12Snp_ODR_Corp!H429</f>
        <v>60</v>
      </c>
      <c r="D358" s="94">
        <f>F_12Snp_ODR_Corp!C429</f>
        <v>0</v>
      </c>
      <c r="E358" s="95">
        <f>D358/C358</f>
        <v>0</v>
      </c>
      <c r="F358" s="94"/>
      <c r="G358" s="96">
        <f t="shared" si="44"/>
        <v>60</v>
      </c>
      <c r="H358" s="96">
        <f>SUMIFS($D:$D,$A:$A,$A358)</f>
        <v>20</v>
      </c>
      <c r="I358" s="96">
        <f>SUMIFS($G:$G,$A:$A,$A358)</f>
        <v>1348</v>
      </c>
      <c r="J358" s="95">
        <f t="shared" si="45"/>
        <v>0</v>
      </c>
      <c r="K358" s="95">
        <f t="shared" si="46"/>
        <v>4.4510385756676561E-2</v>
      </c>
      <c r="L358" s="97">
        <f t="shared" si="47"/>
        <v>1</v>
      </c>
      <c r="M358" s="97">
        <f t="shared" si="48"/>
        <v>0.53412462908011871</v>
      </c>
      <c r="N358" s="97">
        <f t="shared" si="49"/>
        <v>0</v>
      </c>
      <c r="O358" s="97">
        <f t="shared" si="50"/>
        <v>0.46587537091988129</v>
      </c>
    </row>
    <row r="359" spans="1:15" x14ac:dyDescent="0.25">
      <c r="A359" s="127">
        <f>F_12Snp_ODR_Corp!A430</f>
        <v>44620</v>
      </c>
      <c r="B359" s="127" t="str">
        <f>F_12Snp_ODR_Corp!B430</f>
        <v>C_03</v>
      </c>
      <c r="C359" s="94">
        <f>F_12Snp_ODR_Corp!H430</f>
        <v>628</v>
      </c>
      <c r="D359" s="94">
        <f>F_12Snp_ODR_Corp!C430</f>
        <v>0</v>
      </c>
      <c r="E359" s="95">
        <f>D359/C359</f>
        <v>0</v>
      </c>
      <c r="F359" s="94"/>
      <c r="G359" s="96">
        <f t="shared" si="44"/>
        <v>628</v>
      </c>
      <c r="H359" s="96">
        <f>SUMIFS($D:$D,$A:$A,$A359)</f>
        <v>20</v>
      </c>
      <c r="I359" s="96">
        <f>SUMIFS($G:$G,$A:$A,$A359)</f>
        <v>1348</v>
      </c>
      <c r="J359" s="95">
        <f t="shared" si="45"/>
        <v>0</v>
      </c>
      <c r="K359" s="95">
        <f t="shared" si="46"/>
        <v>0.46587537091988129</v>
      </c>
      <c r="L359" s="97">
        <f t="shared" si="47"/>
        <v>1</v>
      </c>
      <c r="M359" s="97">
        <f t="shared" si="48"/>
        <v>1</v>
      </c>
      <c r="N359" s="97">
        <f t="shared" si="49"/>
        <v>0</v>
      </c>
      <c r="O359" s="97">
        <f t="shared" si="50"/>
        <v>0</v>
      </c>
    </row>
    <row r="360" spans="1:15" x14ac:dyDescent="0.25">
      <c r="A360" s="127">
        <f>F_12Snp_ODR_Corp!A438</f>
        <v>44651</v>
      </c>
      <c r="B360" s="127" t="str">
        <f>F_12Snp_ODR_Corp!B438</f>
        <v>C_05</v>
      </c>
      <c r="C360" s="94">
        <f>F_12Snp_ODR_Corp!H438</f>
        <v>98</v>
      </c>
      <c r="D360" s="94">
        <f>F_12Snp_ODR_Corp!C438</f>
        <v>12</v>
      </c>
      <c r="E360" s="95">
        <f>D360/C360</f>
        <v>0.12244897959183673</v>
      </c>
      <c r="F360" s="94"/>
      <c r="G360" s="96">
        <f t="shared" si="44"/>
        <v>86</v>
      </c>
      <c r="H360" s="96">
        <f>SUMIFS($D:$D,$A:$A,$A360)</f>
        <v>12</v>
      </c>
      <c r="I360" s="96">
        <f>SUMIFS($G:$G,$A:$A,$A360)</f>
        <v>1407</v>
      </c>
      <c r="J360" s="95">
        <f t="shared" si="45"/>
        <v>1</v>
      </c>
      <c r="K360" s="95">
        <f t="shared" si="46"/>
        <v>6.1122956645344707E-2</v>
      </c>
      <c r="L360" s="97">
        <f t="shared" si="47"/>
        <v>1</v>
      </c>
      <c r="M360" s="97">
        <f t="shared" si="48"/>
        <v>6.1122956645344707E-2</v>
      </c>
      <c r="N360" s="97">
        <f t="shared" si="49"/>
        <v>6.1122956645344707E-2</v>
      </c>
      <c r="O360" s="97">
        <f t="shared" si="50"/>
        <v>0.93887704335465527</v>
      </c>
    </row>
    <row r="361" spans="1:15" x14ac:dyDescent="0.25">
      <c r="A361" s="127">
        <f>F_12Snp_ODR_Corp!A434</f>
        <v>44651</v>
      </c>
      <c r="B361" s="127" t="str">
        <f>F_12Snp_ODR_Corp!B434</f>
        <v>C_01</v>
      </c>
      <c r="C361" s="94">
        <f>F_12Snp_ODR_Corp!H434</f>
        <v>385</v>
      </c>
      <c r="D361" s="94">
        <f>F_12Snp_ODR_Corp!C434</f>
        <v>0</v>
      </c>
      <c r="E361" s="95">
        <f>D361/C361</f>
        <v>0</v>
      </c>
      <c r="F361" s="94"/>
      <c r="G361" s="96">
        <f t="shared" si="44"/>
        <v>385</v>
      </c>
      <c r="H361" s="96">
        <f>SUMIFS($D:$D,$A:$A,$A361)</f>
        <v>12</v>
      </c>
      <c r="I361" s="96">
        <f>SUMIFS($G:$G,$A:$A,$A361)</f>
        <v>1407</v>
      </c>
      <c r="J361" s="95">
        <f t="shared" si="45"/>
        <v>0</v>
      </c>
      <c r="K361" s="95">
        <f t="shared" si="46"/>
        <v>0.27363184079601988</v>
      </c>
      <c r="L361" s="97">
        <f t="shared" si="47"/>
        <v>1</v>
      </c>
      <c r="M361" s="97">
        <f t="shared" si="48"/>
        <v>0.3347547974413646</v>
      </c>
      <c r="N361" s="97">
        <f t="shared" si="49"/>
        <v>0</v>
      </c>
      <c r="O361" s="97">
        <f t="shared" si="50"/>
        <v>0.6652452025586354</v>
      </c>
    </row>
    <row r="362" spans="1:15" x14ac:dyDescent="0.25">
      <c r="A362" s="127">
        <f>F_12Snp_ODR_Corp!A435</f>
        <v>44651</v>
      </c>
      <c r="B362" s="127" t="str">
        <f>F_12Snp_ODR_Corp!B435</f>
        <v>C_02</v>
      </c>
      <c r="C362" s="94">
        <f>F_12Snp_ODR_Corp!H435</f>
        <v>65</v>
      </c>
      <c r="D362" s="94">
        <f>F_12Snp_ODR_Corp!C435</f>
        <v>0</v>
      </c>
      <c r="E362" s="95">
        <f>D362/C362</f>
        <v>0</v>
      </c>
      <c r="F362" s="94"/>
      <c r="G362" s="96">
        <f t="shared" si="44"/>
        <v>65</v>
      </c>
      <c r="H362" s="96">
        <f>SUMIFS($D:$D,$A:$A,$A362)</f>
        <v>12</v>
      </c>
      <c r="I362" s="96">
        <f>SUMIFS($G:$G,$A:$A,$A362)</f>
        <v>1407</v>
      </c>
      <c r="J362" s="95">
        <f t="shared" si="45"/>
        <v>0</v>
      </c>
      <c r="K362" s="95">
        <f t="shared" si="46"/>
        <v>4.6197583511016348E-2</v>
      </c>
      <c r="L362" s="97">
        <f t="shared" si="47"/>
        <v>1</v>
      </c>
      <c r="M362" s="97">
        <f t="shared" si="48"/>
        <v>0.38095238095238093</v>
      </c>
      <c r="N362" s="97">
        <f t="shared" si="49"/>
        <v>0</v>
      </c>
      <c r="O362" s="97">
        <f t="shared" si="50"/>
        <v>0.61904761904761907</v>
      </c>
    </row>
    <row r="363" spans="1:15" x14ac:dyDescent="0.25">
      <c r="A363" s="127">
        <f>F_12Snp_ODR_Corp!A436</f>
        <v>44651</v>
      </c>
      <c r="B363" s="127" t="str">
        <f>F_12Snp_ODR_Corp!B436</f>
        <v>C_03</v>
      </c>
      <c r="C363" s="94">
        <f>F_12Snp_ODR_Corp!H436</f>
        <v>697</v>
      </c>
      <c r="D363" s="94">
        <f>F_12Snp_ODR_Corp!C436</f>
        <v>0</v>
      </c>
      <c r="E363" s="95">
        <f>D363/C363</f>
        <v>0</v>
      </c>
      <c r="F363" s="94"/>
      <c r="G363" s="96">
        <f t="shared" si="44"/>
        <v>697</v>
      </c>
      <c r="H363" s="96">
        <f>SUMIFS($D:$D,$A:$A,$A363)</f>
        <v>12</v>
      </c>
      <c r="I363" s="96">
        <f>SUMIFS($G:$G,$A:$A,$A363)</f>
        <v>1407</v>
      </c>
      <c r="J363" s="95">
        <f t="shared" si="45"/>
        <v>0</v>
      </c>
      <c r="K363" s="95">
        <f t="shared" si="46"/>
        <v>0.49538024164889838</v>
      </c>
      <c r="L363" s="97">
        <f t="shared" si="47"/>
        <v>1</v>
      </c>
      <c r="M363" s="97">
        <f t="shared" si="48"/>
        <v>0.87633262260127931</v>
      </c>
      <c r="N363" s="97">
        <f t="shared" si="49"/>
        <v>0</v>
      </c>
      <c r="O363" s="97">
        <f t="shared" si="50"/>
        <v>0.12366737739872069</v>
      </c>
    </row>
    <row r="364" spans="1:15" x14ac:dyDescent="0.25">
      <c r="A364" s="127">
        <f>F_12Snp_ODR_Corp!A437</f>
        <v>44651</v>
      </c>
      <c r="B364" s="127" t="str">
        <f>F_12Snp_ODR_Corp!B437</f>
        <v>C_04</v>
      </c>
      <c r="C364" s="94">
        <f>F_12Snp_ODR_Corp!H437</f>
        <v>174</v>
      </c>
      <c r="D364" s="94">
        <f>F_12Snp_ODR_Corp!C437</f>
        <v>0</v>
      </c>
      <c r="E364" s="95">
        <f>D364/C364</f>
        <v>0</v>
      </c>
      <c r="F364" s="94"/>
      <c r="G364" s="96">
        <f t="shared" si="44"/>
        <v>174</v>
      </c>
      <c r="H364" s="96">
        <f>SUMIFS($D:$D,$A:$A,$A364)</f>
        <v>12</v>
      </c>
      <c r="I364" s="96">
        <f>SUMIFS($G:$G,$A:$A,$A364)</f>
        <v>1407</v>
      </c>
      <c r="J364" s="95">
        <f t="shared" si="45"/>
        <v>0</v>
      </c>
      <c r="K364" s="95">
        <f t="shared" si="46"/>
        <v>0.12366737739872068</v>
      </c>
      <c r="L364" s="97">
        <f t="shared" si="47"/>
        <v>1</v>
      </c>
      <c r="M364" s="97">
        <f t="shared" si="48"/>
        <v>1</v>
      </c>
      <c r="N364" s="97">
        <f t="shared" si="49"/>
        <v>0</v>
      </c>
      <c r="O364" s="97">
        <f t="shared" si="50"/>
        <v>0</v>
      </c>
    </row>
    <row r="365" spans="1:15" x14ac:dyDescent="0.25">
      <c r="A365" s="127">
        <f>F_12Snp_ODR_Corp!A444</f>
        <v>44681</v>
      </c>
      <c r="B365" s="127" t="str">
        <f>F_12Snp_ODR_Corp!B444</f>
        <v>C_05</v>
      </c>
      <c r="C365" s="94">
        <f>F_12Snp_ODR_Corp!H444</f>
        <v>97</v>
      </c>
      <c r="D365" s="94">
        <f>F_12Snp_ODR_Corp!C444</f>
        <v>6</v>
      </c>
      <c r="E365" s="95">
        <f>D365/C365</f>
        <v>6.1855670103092786E-2</v>
      </c>
      <c r="F365" s="94"/>
      <c r="G365" s="96">
        <f t="shared" ref="G365:G379" si="51">C365-D365</f>
        <v>91</v>
      </c>
      <c r="H365" s="96">
        <f>SUMIFS($D:$D,$A:$A,$A365)</f>
        <v>6</v>
      </c>
      <c r="I365" s="96">
        <f>SUMIFS($G:$G,$A:$A,$A365)</f>
        <v>1466</v>
      </c>
      <c r="J365" s="95">
        <f t="shared" ref="J365:J379" si="52">IFERROR(D365/H365,0)</f>
        <v>1</v>
      </c>
      <c r="K365" s="95">
        <f t="shared" ref="K365:K379" si="53">IFERROR(G365/I365,0)</f>
        <v>6.207366984993179E-2</v>
      </c>
      <c r="L365" s="97">
        <f t="shared" ref="L365:L379" si="54">IF(A365&lt;&gt;A364,J365,L364+J365)</f>
        <v>1</v>
      </c>
      <c r="M365" s="97">
        <f t="shared" ref="M365:M379" si="55">IF(A365&lt;&gt;A364,K365,M364+K365)</f>
        <v>6.207366984993179E-2</v>
      </c>
      <c r="N365" s="97">
        <f t="shared" ref="N365:N379" si="56">(M365+(M365-K365))*(L365-(L365-J365))</f>
        <v>6.207366984993179E-2</v>
      </c>
      <c r="O365" s="97">
        <f t="shared" ref="O365:O379" si="57">ABS(L365-M365)</f>
        <v>0.93792633015006821</v>
      </c>
    </row>
    <row r="366" spans="1:15" x14ac:dyDescent="0.25">
      <c r="A366" s="127">
        <f>F_12Snp_ODR_Corp!A440</f>
        <v>44681</v>
      </c>
      <c r="B366" s="127" t="str">
        <f>F_12Snp_ODR_Corp!B440</f>
        <v>C_01</v>
      </c>
      <c r="C366" s="94">
        <f>F_12Snp_ODR_Corp!H440</f>
        <v>387</v>
      </c>
      <c r="D366" s="94">
        <f>F_12Snp_ODR_Corp!C440</f>
        <v>0</v>
      </c>
      <c r="E366" s="95">
        <f>D366/C366</f>
        <v>0</v>
      </c>
      <c r="F366" s="94"/>
      <c r="G366" s="96">
        <f t="shared" si="51"/>
        <v>387</v>
      </c>
      <c r="H366" s="96">
        <f>SUMIFS($D:$D,$A:$A,$A366)</f>
        <v>6</v>
      </c>
      <c r="I366" s="96">
        <f>SUMIFS($G:$G,$A:$A,$A366)</f>
        <v>1466</v>
      </c>
      <c r="J366" s="95">
        <f t="shared" si="52"/>
        <v>0</v>
      </c>
      <c r="K366" s="95">
        <f t="shared" si="53"/>
        <v>0.26398362892223737</v>
      </c>
      <c r="L366" s="97">
        <f t="shared" si="54"/>
        <v>1</v>
      </c>
      <c r="M366" s="97">
        <f t="shared" si="55"/>
        <v>0.32605729877216916</v>
      </c>
      <c r="N366" s="97">
        <f t="shared" si="56"/>
        <v>0</v>
      </c>
      <c r="O366" s="97">
        <f t="shared" si="57"/>
        <v>0.67394270122783084</v>
      </c>
    </row>
    <row r="367" spans="1:15" x14ac:dyDescent="0.25">
      <c r="A367" s="127">
        <f>F_12Snp_ODR_Corp!A441</f>
        <v>44681</v>
      </c>
      <c r="B367" s="127" t="str">
        <f>F_12Snp_ODR_Corp!B441</f>
        <v>C_02</v>
      </c>
      <c r="C367" s="94">
        <f>F_12Snp_ODR_Corp!H441</f>
        <v>54</v>
      </c>
      <c r="D367" s="94">
        <f>F_12Snp_ODR_Corp!C441</f>
        <v>0</v>
      </c>
      <c r="E367" s="95">
        <f>D367/C367</f>
        <v>0</v>
      </c>
      <c r="F367" s="94"/>
      <c r="G367" s="96">
        <f t="shared" si="51"/>
        <v>54</v>
      </c>
      <c r="H367" s="96">
        <f>SUMIFS($D:$D,$A:$A,$A367)</f>
        <v>6</v>
      </c>
      <c r="I367" s="96">
        <f>SUMIFS($G:$G,$A:$A,$A367)</f>
        <v>1466</v>
      </c>
      <c r="J367" s="95">
        <f t="shared" si="52"/>
        <v>0</v>
      </c>
      <c r="K367" s="95">
        <f t="shared" si="53"/>
        <v>3.6834924965893585E-2</v>
      </c>
      <c r="L367" s="97">
        <f t="shared" si="54"/>
        <v>1</v>
      </c>
      <c r="M367" s="97">
        <f t="shared" si="55"/>
        <v>0.36289222373806274</v>
      </c>
      <c r="N367" s="97">
        <f t="shared" si="56"/>
        <v>0</v>
      </c>
      <c r="O367" s="97">
        <f t="shared" si="57"/>
        <v>0.63710777626193726</v>
      </c>
    </row>
    <row r="368" spans="1:15" x14ac:dyDescent="0.25">
      <c r="A368" s="127">
        <f>F_12Snp_ODR_Corp!A442</f>
        <v>44681</v>
      </c>
      <c r="B368" s="127" t="str">
        <f>F_12Snp_ODR_Corp!B442</f>
        <v>C_03</v>
      </c>
      <c r="C368" s="94">
        <f>F_12Snp_ODR_Corp!H442</f>
        <v>751</v>
      </c>
      <c r="D368" s="94">
        <f>F_12Snp_ODR_Corp!C442</f>
        <v>0</v>
      </c>
      <c r="E368" s="95">
        <f>D368/C368</f>
        <v>0</v>
      </c>
      <c r="F368" s="94"/>
      <c r="G368" s="96">
        <f t="shared" si="51"/>
        <v>751</v>
      </c>
      <c r="H368" s="96">
        <f>SUMIFS($D:$D,$A:$A,$A368)</f>
        <v>6</v>
      </c>
      <c r="I368" s="96">
        <f>SUMIFS($G:$G,$A:$A,$A368)</f>
        <v>1466</v>
      </c>
      <c r="J368" s="95">
        <f t="shared" si="52"/>
        <v>0</v>
      </c>
      <c r="K368" s="95">
        <f t="shared" si="53"/>
        <v>0.51227830832196453</v>
      </c>
      <c r="L368" s="97">
        <f t="shared" si="54"/>
        <v>1</v>
      </c>
      <c r="M368" s="97">
        <f t="shared" si="55"/>
        <v>0.87517053206002726</v>
      </c>
      <c r="N368" s="97">
        <f t="shared" si="56"/>
        <v>0</v>
      </c>
      <c r="O368" s="97">
        <f t="shared" si="57"/>
        <v>0.12482946793997274</v>
      </c>
    </row>
    <row r="369" spans="1:15" x14ac:dyDescent="0.25">
      <c r="A369" s="127">
        <f>F_12Snp_ODR_Corp!A443</f>
        <v>44681</v>
      </c>
      <c r="B369" s="127" t="str">
        <f>F_12Snp_ODR_Corp!B443</f>
        <v>C_04</v>
      </c>
      <c r="C369" s="94">
        <f>F_12Snp_ODR_Corp!H443</f>
        <v>183</v>
      </c>
      <c r="D369" s="94">
        <f>F_12Snp_ODR_Corp!C443</f>
        <v>0</v>
      </c>
      <c r="E369" s="95">
        <f>D369/C369</f>
        <v>0</v>
      </c>
      <c r="F369" s="94"/>
      <c r="G369" s="96">
        <f t="shared" si="51"/>
        <v>183</v>
      </c>
      <c r="H369" s="96">
        <f>SUMIFS($D:$D,$A:$A,$A369)</f>
        <v>6</v>
      </c>
      <c r="I369" s="96">
        <f>SUMIFS($G:$G,$A:$A,$A369)</f>
        <v>1466</v>
      </c>
      <c r="J369" s="95">
        <f t="shared" si="52"/>
        <v>0</v>
      </c>
      <c r="K369" s="95">
        <f t="shared" si="53"/>
        <v>0.12482946793997271</v>
      </c>
      <c r="L369" s="97">
        <f t="shared" si="54"/>
        <v>1</v>
      </c>
      <c r="M369" s="97">
        <f t="shared" si="55"/>
        <v>1</v>
      </c>
      <c r="N369" s="97">
        <f t="shared" si="56"/>
        <v>0</v>
      </c>
      <c r="O369" s="97">
        <f t="shared" si="57"/>
        <v>0</v>
      </c>
    </row>
    <row r="370" spans="1:15" x14ac:dyDescent="0.25">
      <c r="A370" s="127">
        <f>F_12Snp_ODR_Corp!A450</f>
        <v>44712</v>
      </c>
      <c r="B370" s="127" t="str">
        <f>F_12Snp_ODR_Corp!B450</f>
        <v>C_05</v>
      </c>
      <c r="C370" s="94">
        <f>F_12Snp_ODR_Corp!H450</f>
        <v>105</v>
      </c>
      <c r="D370" s="94">
        <f>F_12Snp_ODR_Corp!C450</f>
        <v>2</v>
      </c>
      <c r="E370" s="95">
        <f>D370/C370</f>
        <v>1.9047619047619049E-2</v>
      </c>
      <c r="F370" s="94"/>
      <c r="G370" s="96">
        <f t="shared" si="51"/>
        <v>103</v>
      </c>
      <c r="H370" s="96">
        <f>SUMIFS($D:$D,$A:$A,$A370)</f>
        <v>2</v>
      </c>
      <c r="I370" s="96">
        <f>SUMIFS($G:$G,$A:$A,$A370)</f>
        <v>1490</v>
      </c>
      <c r="J370" s="95">
        <f t="shared" si="52"/>
        <v>1</v>
      </c>
      <c r="K370" s="95">
        <f t="shared" si="53"/>
        <v>6.9127516778523496E-2</v>
      </c>
      <c r="L370" s="97">
        <f t="shared" si="54"/>
        <v>1</v>
      </c>
      <c r="M370" s="97">
        <f t="shared" si="55"/>
        <v>6.9127516778523496E-2</v>
      </c>
      <c r="N370" s="97">
        <f t="shared" si="56"/>
        <v>6.9127516778523496E-2</v>
      </c>
      <c r="O370" s="97">
        <f t="shared" si="57"/>
        <v>0.93087248322147653</v>
      </c>
    </row>
    <row r="371" spans="1:15" x14ac:dyDescent="0.25">
      <c r="A371" s="127">
        <f>F_12Snp_ODR_Corp!A446</f>
        <v>44712</v>
      </c>
      <c r="B371" s="127" t="str">
        <f>F_12Snp_ODR_Corp!B446</f>
        <v>C_01</v>
      </c>
      <c r="C371" s="94">
        <f>F_12Snp_ODR_Corp!H446</f>
        <v>405</v>
      </c>
      <c r="D371" s="94">
        <f>F_12Snp_ODR_Corp!C446</f>
        <v>0</v>
      </c>
      <c r="E371" s="95">
        <f>D371/C371</f>
        <v>0</v>
      </c>
      <c r="F371" s="94"/>
      <c r="G371" s="96">
        <f t="shared" si="51"/>
        <v>405</v>
      </c>
      <c r="H371" s="96">
        <f>SUMIFS($D:$D,$A:$A,$A371)</f>
        <v>2</v>
      </c>
      <c r="I371" s="96">
        <f>SUMIFS($G:$G,$A:$A,$A371)</f>
        <v>1490</v>
      </c>
      <c r="J371" s="95">
        <f t="shared" si="52"/>
        <v>0</v>
      </c>
      <c r="K371" s="95">
        <f t="shared" si="53"/>
        <v>0.27181208053691275</v>
      </c>
      <c r="L371" s="97">
        <f t="shared" si="54"/>
        <v>1</v>
      </c>
      <c r="M371" s="97">
        <f t="shared" si="55"/>
        <v>0.34093959731543622</v>
      </c>
      <c r="N371" s="97">
        <f t="shared" si="56"/>
        <v>0</v>
      </c>
      <c r="O371" s="97">
        <f t="shared" si="57"/>
        <v>0.65906040268456378</v>
      </c>
    </row>
    <row r="372" spans="1:15" x14ac:dyDescent="0.25">
      <c r="A372" s="127">
        <f>F_12Snp_ODR_Corp!A447</f>
        <v>44712</v>
      </c>
      <c r="B372" s="127" t="str">
        <f>F_12Snp_ODR_Corp!B447</f>
        <v>C_02</v>
      </c>
      <c r="C372" s="94">
        <f>F_12Snp_ODR_Corp!H447</f>
        <v>61</v>
      </c>
      <c r="D372" s="94">
        <f>F_12Snp_ODR_Corp!C447</f>
        <v>0</v>
      </c>
      <c r="E372" s="95">
        <f>D372/C372</f>
        <v>0</v>
      </c>
      <c r="F372" s="94"/>
      <c r="G372" s="96">
        <f t="shared" si="51"/>
        <v>61</v>
      </c>
      <c r="H372" s="96">
        <f>SUMIFS($D:$D,$A:$A,$A372)</f>
        <v>2</v>
      </c>
      <c r="I372" s="96">
        <f>SUMIFS($G:$G,$A:$A,$A372)</f>
        <v>1490</v>
      </c>
      <c r="J372" s="95">
        <f t="shared" si="52"/>
        <v>0</v>
      </c>
      <c r="K372" s="95">
        <f t="shared" si="53"/>
        <v>4.0939597315436241E-2</v>
      </c>
      <c r="L372" s="97">
        <f t="shared" si="54"/>
        <v>1</v>
      </c>
      <c r="M372" s="97">
        <f t="shared" si="55"/>
        <v>0.38187919463087244</v>
      </c>
      <c r="N372" s="97">
        <f t="shared" si="56"/>
        <v>0</v>
      </c>
      <c r="O372" s="97">
        <f t="shared" si="57"/>
        <v>0.61812080536912761</v>
      </c>
    </row>
    <row r="373" spans="1:15" x14ac:dyDescent="0.25">
      <c r="A373" s="127">
        <f>F_12Snp_ODR_Corp!A448</f>
        <v>44712</v>
      </c>
      <c r="B373" s="127" t="str">
        <f>F_12Snp_ODR_Corp!B448</f>
        <v>C_03</v>
      </c>
      <c r="C373" s="94">
        <f>F_12Snp_ODR_Corp!H448</f>
        <v>772</v>
      </c>
      <c r="D373" s="94">
        <f>F_12Snp_ODR_Corp!C448</f>
        <v>0</v>
      </c>
      <c r="E373" s="95">
        <f>D373/C373</f>
        <v>0</v>
      </c>
      <c r="F373" s="94"/>
      <c r="G373" s="96">
        <f t="shared" si="51"/>
        <v>772</v>
      </c>
      <c r="H373" s="96">
        <f>SUMIFS($D:$D,$A:$A,$A373)</f>
        <v>2</v>
      </c>
      <c r="I373" s="96">
        <f>SUMIFS($G:$G,$A:$A,$A373)</f>
        <v>1490</v>
      </c>
      <c r="J373" s="95">
        <f t="shared" si="52"/>
        <v>0</v>
      </c>
      <c r="K373" s="95">
        <f t="shared" si="53"/>
        <v>0.51812080536912752</v>
      </c>
      <c r="L373" s="97">
        <f t="shared" si="54"/>
        <v>1</v>
      </c>
      <c r="M373" s="97">
        <f t="shared" si="55"/>
        <v>0.89999999999999991</v>
      </c>
      <c r="N373" s="97">
        <f t="shared" si="56"/>
        <v>0</v>
      </c>
      <c r="O373" s="97">
        <f t="shared" si="57"/>
        <v>0.10000000000000009</v>
      </c>
    </row>
    <row r="374" spans="1:15" x14ac:dyDescent="0.25">
      <c r="A374" s="127">
        <f>F_12Snp_ODR_Corp!A449</f>
        <v>44712</v>
      </c>
      <c r="B374" s="127" t="str">
        <f>F_12Snp_ODR_Corp!B449</f>
        <v>C_04</v>
      </c>
      <c r="C374" s="94">
        <f>F_12Snp_ODR_Corp!H449</f>
        <v>149</v>
      </c>
      <c r="D374" s="94">
        <f>F_12Snp_ODR_Corp!C449</f>
        <v>0</v>
      </c>
      <c r="E374" s="95">
        <f>D374/C374</f>
        <v>0</v>
      </c>
      <c r="F374" s="94"/>
      <c r="G374" s="96">
        <f t="shared" si="51"/>
        <v>149</v>
      </c>
      <c r="H374" s="96">
        <f>SUMIFS($D:$D,$A:$A,$A374)</f>
        <v>2</v>
      </c>
      <c r="I374" s="96">
        <f>SUMIFS($G:$G,$A:$A,$A374)</f>
        <v>1490</v>
      </c>
      <c r="J374" s="95">
        <f t="shared" si="52"/>
        <v>0</v>
      </c>
      <c r="K374" s="95">
        <f t="shared" si="53"/>
        <v>0.1</v>
      </c>
      <c r="L374" s="97">
        <f t="shared" si="54"/>
        <v>1</v>
      </c>
      <c r="M374" s="97">
        <f t="shared" si="55"/>
        <v>0.99999999999999989</v>
      </c>
      <c r="N374" s="97">
        <f t="shared" si="56"/>
        <v>0</v>
      </c>
      <c r="O374" s="97">
        <f t="shared" si="57"/>
        <v>1.1102230246251565E-16</v>
      </c>
    </row>
    <row r="375" spans="1:15" x14ac:dyDescent="0.25">
      <c r="A375" s="127">
        <f>F_12Snp_ODR_Corp!A452</f>
        <v>44742</v>
      </c>
      <c r="B375" s="127" t="str">
        <f>F_12Snp_ODR_Corp!B452</f>
        <v>C_01</v>
      </c>
      <c r="C375" s="94">
        <f>F_12Snp_ODR_Corp!H452</f>
        <v>409</v>
      </c>
      <c r="D375" s="94">
        <f>F_12Snp_ODR_Corp!C452</f>
        <v>0</v>
      </c>
      <c r="E375" s="95">
        <f>D375/C375</f>
        <v>0</v>
      </c>
      <c r="F375" s="94"/>
      <c r="G375" s="96">
        <f t="shared" si="51"/>
        <v>409</v>
      </c>
      <c r="H375" s="96">
        <f>SUMIFS($D:$D,$A:$A,$A375)</f>
        <v>0</v>
      </c>
      <c r="I375" s="96">
        <f>SUMIFS($G:$G,$A:$A,$A375)</f>
        <v>1529</v>
      </c>
      <c r="J375" s="95">
        <f t="shared" si="52"/>
        <v>0</v>
      </c>
      <c r="K375" s="95">
        <f t="shared" si="53"/>
        <v>0.26749509483322431</v>
      </c>
      <c r="L375" s="97">
        <f t="shared" si="54"/>
        <v>0</v>
      </c>
      <c r="M375" s="97">
        <f t="shared" si="55"/>
        <v>0.26749509483322431</v>
      </c>
      <c r="N375" s="97">
        <f t="shared" si="56"/>
        <v>0</v>
      </c>
      <c r="O375" s="97">
        <f t="shared" si="57"/>
        <v>0.26749509483322431</v>
      </c>
    </row>
    <row r="376" spans="1:15" x14ac:dyDescent="0.25">
      <c r="A376" s="127">
        <f>F_12Snp_ODR_Corp!A453</f>
        <v>44742</v>
      </c>
      <c r="B376" s="127" t="str">
        <f>F_12Snp_ODR_Corp!B453</f>
        <v>C_02</v>
      </c>
      <c r="C376" s="94">
        <f>F_12Snp_ODR_Corp!H453</f>
        <v>66</v>
      </c>
      <c r="D376" s="94">
        <f>F_12Snp_ODR_Corp!C453</f>
        <v>0</v>
      </c>
      <c r="E376" s="95">
        <f>D376/C376</f>
        <v>0</v>
      </c>
      <c r="F376" s="94"/>
      <c r="G376" s="96">
        <f t="shared" si="51"/>
        <v>66</v>
      </c>
      <c r="H376" s="96">
        <f>SUMIFS($D:$D,$A:$A,$A376)</f>
        <v>0</v>
      </c>
      <c r="I376" s="96">
        <f>SUMIFS($G:$G,$A:$A,$A376)</f>
        <v>1529</v>
      </c>
      <c r="J376" s="95">
        <f t="shared" si="52"/>
        <v>0</v>
      </c>
      <c r="K376" s="95">
        <f t="shared" si="53"/>
        <v>4.3165467625899283E-2</v>
      </c>
      <c r="L376" s="97">
        <f t="shared" si="54"/>
        <v>0</v>
      </c>
      <c r="M376" s="97">
        <f t="shared" si="55"/>
        <v>0.3106605624591236</v>
      </c>
      <c r="N376" s="97">
        <f t="shared" si="56"/>
        <v>0</v>
      </c>
      <c r="O376" s="97">
        <f t="shared" si="57"/>
        <v>0.3106605624591236</v>
      </c>
    </row>
    <row r="377" spans="1:15" x14ac:dyDescent="0.25">
      <c r="A377" s="127">
        <f>F_12Snp_ODR_Corp!A454</f>
        <v>44742</v>
      </c>
      <c r="B377" s="127" t="str">
        <f>F_12Snp_ODR_Corp!B454</f>
        <v>C_03</v>
      </c>
      <c r="C377" s="94">
        <f>F_12Snp_ODR_Corp!H454</f>
        <v>821</v>
      </c>
      <c r="D377" s="94">
        <f>F_12Snp_ODR_Corp!C454</f>
        <v>0</v>
      </c>
      <c r="E377" s="95">
        <f>D377/C377</f>
        <v>0</v>
      </c>
      <c r="F377" s="94"/>
      <c r="G377" s="96">
        <f t="shared" si="51"/>
        <v>821</v>
      </c>
      <c r="H377" s="96">
        <f>SUMIFS($D:$D,$A:$A,$A377)</f>
        <v>0</v>
      </c>
      <c r="I377" s="96">
        <f>SUMIFS($G:$G,$A:$A,$A377)</f>
        <v>1529</v>
      </c>
      <c r="J377" s="95">
        <f t="shared" si="52"/>
        <v>0</v>
      </c>
      <c r="K377" s="95">
        <f t="shared" si="53"/>
        <v>0.53695225637671684</v>
      </c>
      <c r="L377" s="97">
        <f t="shared" si="54"/>
        <v>0</v>
      </c>
      <c r="M377" s="97">
        <f t="shared" si="55"/>
        <v>0.8476128188358405</v>
      </c>
      <c r="N377" s="97">
        <f t="shared" si="56"/>
        <v>0</v>
      </c>
      <c r="O377" s="97">
        <f t="shared" si="57"/>
        <v>0.8476128188358405</v>
      </c>
    </row>
    <row r="378" spans="1:15" x14ac:dyDescent="0.25">
      <c r="A378" s="127">
        <f>F_12Snp_ODR_Corp!A455</f>
        <v>44742</v>
      </c>
      <c r="B378" s="127" t="str">
        <f>F_12Snp_ODR_Corp!B455</f>
        <v>C_04</v>
      </c>
      <c r="C378" s="94">
        <f>F_12Snp_ODR_Corp!H455</f>
        <v>148</v>
      </c>
      <c r="D378" s="94">
        <f>F_12Snp_ODR_Corp!C455</f>
        <v>0</v>
      </c>
      <c r="E378" s="95">
        <f>D378/C378</f>
        <v>0</v>
      </c>
      <c r="F378" s="94"/>
      <c r="G378" s="96">
        <f t="shared" si="51"/>
        <v>148</v>
      </c>
      <c r="H378" s="96">
        <f>SUMIFS($D:$D,$A:$A,$A378)</f>
        <v>0</v>
      </c>
      <c r="I378" s="96">
        <f>SUMIFS($G:$G,$A:$A,$A378)</f>
        <v>1529</v>
      </c>
      <c r="J378" s="95">
        <f t="shared" si="52"/>
        <v>0</v>
      </c>
      <c r="K378" s="95">
        <f t="shared" si="53"/>
        <v>9.6795291039895356E-2</v>
      </c>
      <c r="L378" s="97">
        <f t="shared" si="54"/>
        <v>0</v>
      </c>
      <c r="M378" s="97">
        <f t="shared" si="55"/>
        <v>0.94440810987573587</v>
      </c>
      <c r="N378" s="97">
        <f t="shared" si="56"/>
        <v>0</v>
      </c>
      <c r="O378" s="97">
        <f t="shared" si="57"/>
        <v>0.94440810987573587</v>
      </c>
    </row>
    <row r="379" spans="1:15" x14ac:dyDescent="0.25">
      <c r="A379" s="127">
        <f>F_12Snp_ODR_Corp!A456</f>
        <v>44742</v>
      </c>
      <c r="B379" s="127" t="str">
        <f>F_12Snp_ODR_Corp!B456</f>
        <v>C_05</v>
      </c>
      <c r="C379" s="94">
        <f>F_12Snp_ODR_Corp!H456</f>
        <v>85</v>
      </c>
      <c r="D379" s="94">
        <f>F_12Snp_ODR_Corp!C456</f>
        <v>0</v>
      </c>
      <c r="E379" s="95">
        <f>D379/C379</f>
        <v>0</v>
      </c>
      <c r="F379" s="94"/>
      <c r="G379" s="96">
        <f t="shared" si="51"/>
        <v>85</v>
      </c>
      <c r="H379" s="96">
        <f>SUMIFS($D:$D,$A:$A,$A379)</f>
        <v>0</v>
      </c>
      <c r="I379" s="96">
        <f>SUMIFS($G:$G,$A:$A,$A379)</f>
        <v>1529</v>
      </c>
      <c r="J379" s="95">
        <f t="shared" si="52"/>
        <v>0</v>
      </c>
      <c r="K379" s="95">
        <f t="shared" si="53"/>
        <v>5.5591890124264222E-2</v>
      </c>
      <c r="L379" s="97">
        <f t="shared" si="54"/>
        <v>0</v>
      </c>
      <c r="M379" s="97">
        <f t="shared" si="55"/>
        <v>1</v>
      </c>
      <c r="N379" s="97">
        <f t="shared" si="56"/>
        <v>0</v>
      </c>
      <c r="O379" s="97">
        <f t="shared" si="57"/>
        <v>1</v>
      </c>
    </row>
    <row r="380" spans="1:15" x14ac:dyDescent="0.25">
      <c r="A380" s="127">
        <f>F_12Snp_ODR_Corp!A458</f>
        <v>0</v>
      </c>
      <c r="B380" s="127">
        <f>F_12Snp_ODR_Corp!B458</f>
        <v>0</v>
      </c>
      <c r="C380" s="127">
        <f>F_12Snp_ODR_Corp!C458</f>
        <v>0</v>
      </c>
      <c r="D380" s="127">
        <f>F_12Snp_ODR_Corp!D458</f>
        <v>0</v>
      </c>
    </row>
    <row r="381" spans="1:15" x14ac:dyDescent="0.25">
      <c r="A381" s="127">
        <f>F_12Snp_ODR_Corp!A459</f>
        <v>0</v>
      </c>
      <c r="B381" s="127">
        <f>F_12Snp_ODR_Corp!B459</f>
        <v>0</v>
      </c>
      <c r="C381" s="127">
        <f>F_12Snp_ODR_Corp!C459</f>
        <v>0</v>
      </c>
      <c r="D381" s="127">
        <f>F_12Snp_ODR_Corp!D459</f>
        <v>0</v>
      </c>
    </row>
    <row r="382" spans="1:15" x14ac:dyDescent="0.25">
      <c r="A382" s="127">
        <f>F_12Snp_ODR_Corp!A460</f>
        <v>0</v>
      </c>
      <c r="B382" s="127">
        <f>F_12Snp_ODR_Corp!B460</f>
        <v>0</v>
      </c>
      <c r="C382" s="127">
        <f>F_12Snp_ODR_Corp!C460</f>
        <v>0</v>
      </c>
      <c r="D382" s="127">
        <f>F_12Snp_ODR_Corp!D460</f>
        <v>0</v>
      </c>
    </row>
    <row r="383" spans="1:15" x14ac:dyDescent="0.25">
      <c r="A383" s="127">
        <f>F_12Snp_ODR_Corp!A461</f>
        <v>0</v>
      </c>
      <c r="B383" s="127">
        <f>F_12Snp_ODR_Corp!B461</f>
        <v>0</v>
      </c>
      <c r="C383" s="127">
        <f>F_12Snp_ODR_Corp!C461</f>
        <v>0</v>
      </c>
      <c r="D383" s="127">
        <f>F_12Snp_ODR_Corp!D461</f>
        <v>0</v>
      </c>
    </row>
    <row r="384" spans="1:15" x14ac:dyDescent="0.25">
      <c r="A384" s="127">
        <f>F_12Snp_ODR_Corp!A462</f>
        <v>0</v>
      </c>
      <c r="B384" s="127">
        <f>F_12Snp_ODR_Corp!B462</f>
        <v>0</v>
      </c>
      <c r="C384" s="127">
        <f>F_12Snp_ODR_Corp!C462</f>
        <v>0</v>
      </c>
      <c r="D384" s="127">
        <f>F_12Snp_ODR_Corp!D462</f>
        <v>0</v>
      </c>
    </row>
    <row r="385" spans="1:4" x14ac:dyDescent="0.25">
      <c r="A385" s="127">
        <f>F_12Snp_ODR_Corp!A464</f>
        <v>0</v>
      </c>
      <c r="B385" s="127">
        <f>F_12Snp_ODR_Corp!B464</f>
        <v>0</v>
      </c>
      <c r="C385" s="127">
        <f>F_12Snp_ODR_Corp!C464</f>
        <v>0</v>
      </c>
      <c r="D385" s="127">
        <f>F_12Snp_ODR_Corp!D464</f>
        <v>0</v>
      </c>
    </row>
    <row r="386" spans="1:4" x14ac:dyDescent="0.25">
      <c r="A386" s="127">
        <f>F_12Snp_ODR_Corp!A465</f>
        <v>0</v>
      </c>
      <c r="B386" s="127">
        <f>F_12Snp_ODR_Corp!B465</f>
        <v>0</v>
      </c>
      <c r="C386" s="127">
        <f>F_12Snp_ODR_Corp!C465</f>
        <v>0</v>
      </c>
      <c r="D386" s="127">
        <f>F_12Snp_ODR_Corp!D465</f>
        <v>0</v>
      </c>
    </row>
    <row r="387" spans="1:4" x14ac:dyDescent="0.25">
      <c r="A387" s="127">
        <f>F_12Snp_ODR_Corp!A466</f>
        <v>0</v>
      </c>
      <c r="B387" s="127">
        <f>F_12Snp_ODR_Corp!B466</f>
        <v>0</v>
      </c>
      <c r="C387" s="127">
        <f>F_12Snp_ODR_Corp!C466</f>
        <v>0</v>
      </c>
      <c r="D387" s="127">
        <f>F_12Snp_ODR_Corp!D466</f>
        <v>0</v>
      </c>
    </row>
    <row r="388" spans="1:4" x14ac:dyDescent="0.25">
      <c r="A388" s="127">
        <f>F_12Snp_ODR_Corp!A467</f>
        <v>0</v>
      </c>
      <c r="B388" s="127">
        <f>F_12Snp_ODR_Corp!B467</f>
        <v>0</v>
      </c>
      <c r="C388" s="127">
        <f>F_12Snp_ODR_Corp!C467</f>
        <v>0</v>
      </c>
      <c r="D388" s="127">
        <f>F_12Snp_ODR_Corp!D467</f>
        <v>0</v>
      </c>
    </row>
    <row r="389" spans="1:4" x14ac:dyDescent="0.25">
      <c r="A389" s="127">
        <f>F_12Snp_ODR_Corp!A468</f>
        <v>0</v>
      </c>
      <c r="B389" s="127">
        <f>F_12Snp_ODR_Corp!B468</f>
        <v>0</v>
      </c>
      <c r="C389" s="127">
        <f>F_12Snp_ODR_Corp!C468</f>
        <v>0</v>
      </c>
      <c r="D389" s="127">
        <f>F_12Snp_ODR_Corp!D468</f>
        <v>0</v>
      </c>
    </row>
    <row r="390" spans="1:4" x14ac:dyDescent="0.25">
      <c r="A390" s="127">
        <f>F_12Snp_ODR_Corp!A468</f>
        <v>0</v>
      </c>
      <c r="B390" s="127">
        <f>F_12Snp_ODR_Corp!B468</f>
        <v>0</v>
      </c>
      <c r="C390" s="127">
        <f>F_12Snp_ODR_Corp!C468</f>
        <v>0</v>
      </c>
      <c r="D390" s="127">
        <f>F_12Snp_ODR_Corp!D468</f>
        <v>0</v>
      </c>
    </row>
    <row r="391" spans="1:4" x14ac:dyDescent="0.25">
      <c r="A391" s="127">
        <f>F_12Snp_ODR_Corp!A470</f>
        <v>0</v>
      </c>
      <c r="B391" s="127">
        <f>F_12Snp_ODR_Corp!B470</f>
        <v>0</v>
      </c>
      <c r="C391" s="127">
        <f>F_12Snp_ODR_Corp!C470</f>
        <v>0</v>
      </c>
      <c r="D391" s="127">
        <f>F_12Snp_ODR_Corp!D470</f>
        <v>0</v>
      </c>
    </row>
    <row r="392" spans="1:4" x14ac:dyDescent="0.25">
      <c r="A392" s="127">
        <f>F_12Snp_ODR_Corp!A471</f>
        <v>0</v>
      </c>
      <c r="B392" s="127">
        <f>F_12Snp_ODR_Corp!B471</f>
        <v>0</v>
      </c>
      <c r="C392" s="127">
        <f>F_12Snp_ODR_Corp!C471</f>
        <v>0</v>
      </c>
      <c r="D392" s="127">
        <f>F_12Snp_ODR_Corp!D471</f>
        <v>0</v>
      </c>
    </row>
    <row r="393" spans="1:4" x14ac:dyDescent="0.25">
      <c r="A393" s="127">
        <f>F_12Snp_ODR_Corp!A472</f>
        <v>0</v>
      </c>
      <c r="B393" s="127">
        <f>F_12Snp_ODR_Corp!B472</f>
        <v>0</v>
      </c>
      <c r="C393" s="127">
        <f>F_12Snp_ODR_Corp!C472</f>
        <v>0</v>
      </c>
      <c r="D393" s="127">
        <f>F_12Snp_ODR_Corp!D472</f>
        <v>0</v>
      </c>
    </row>
    <row r="394" spans="1:4" x14ac:dyDescent="0.25">
      <c r="A394" s="127">
        <f>F_12Snp_ODR_Corp!A473</f>
        <v>0</v>
      </c>
      <c r="B394" s="127">
        <f>F_12Snp_ODR_Corp!B473</f>
        <v>0</v>
      </c>
      <c r="C394" s="127">
        <f>F_12Snp_ODR_Corp!C473</f>
        <v>0</v>
      </c>
      <c r="D394" s="127">
        <f>F_12Snp_ODR_Corp!D473</f>
        <v>0</v>
      </c>
    </row>
    <row r="395" spans="1:4" x14ac:dyDescent="0.25">
      <c r="A395" s="127">
        <f>F_12Snp_ODR_Corp!A474</f>
        <v>0</v>
      </c>
      <c r="B395" s="127">
        <f>F_12Snp_ODR_Corp!B474</f>
        <v>0</v>
      </c>
      <c r="C395" s="127">
        <f>F_12Snp_ODR_Corp!C474</f>
        <v>0</v>
      </c>
      <c r="D395" s="127">
        <f>F_12Snp_ODR_Corp!D474</f>
        <v>0</v>
      </c>
    </row>
  </sheetData>
  <sortState xmlns:xlrd2="http://schemas.microsoft.com/office/spreadsheetml/2017/richdata2" ref="A2:E379">
    <sortCondition ref="A2:A379"/>
    <sortCondition descending="1" ref="E2:E379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36CEC-DF54-48CC-ABCB-6322983F478C}">
  <sheetPr>
    <tabColor rgb="FF99CCFF"/>
  </sheetPr>
  <dimension ref="A1:BJ52"/>
  <sheetViews>
    <sheetView zoomScaleNormal="100" workbookViewId="0">
      <pane xSplit="2" topLeftCell="C1" activePane="topRight" state="frozen"/>
      <selection activeCell="S7" sqref="S7"/>
      <selection pane="topRight" activeCell="C23" sqref="C23"/>
    </sheetView>
  </sheetViews>
  <sheetFormatPr defaultColWidth="8.8984375" defaultRowHeight="10.199999999999999" x14ac:dyDescent="0.2"/>
  <cols>
    <col min="1" max="1" width="3.8984375" style="18" customWidth="1"/>
    <col min="2" max="2" width="20.69921875" style="18" customWidth="1"/>
    <col min="3" max="22" width="8.3984375" style="18" bestFit="1" customWidth="1"/>
    <col min="23" max="60" width="8.3984375" style="18" customWidth="1"/>
    <col min="61" max="61" width="7.59765625" style="18" bestFit="1" customWidth="1"/>
    <col min="62" max="62" width="9.3984375" style="18" bestFit="1" customWidth="1"/>
    <col min="63" max="16384" width="8.8984375" style="18"/>
  </cols>
  <sheetData>
    <row r="1" spans="2:16" ht="13.8" x14ac:dyDescent="0.25">
      <c r="B1" s="92" t="s">
        <v>152</v>
      </c>
    </row>
    <row r="14" spans="2:16" x14ac:dyDescent="0.2">
      <c r="L14" s="18" t="s">
        <v>250</v>
      </c>
      <c r="M14" s="392">
        <f>EOMONTH('Lifetime PD Parameter- R'!E5,-45)</f>
        <v>43008</v>
      </c>
      <c r="O14" s="18" t="s">
        <v>253</v>
      </c>
      <c r="P14" s="18" t="s">
        <v>251</v>
      </c>
    </row>
    <row r="15" spans="2:16" x14ac:dyDescent="0.2">
      <c r="O15" s="18" t="s">
        <v>254</v>
      </c>
      <c r="P15" s="18" t="s">
        <v>252</v>
      </c>
    </row>
    <row r="18" spans="2:62" x14ac:dyDescent="0.2">
      <c r="BA18" s="391"/>
    </row>
    <row r="21" spans="2:62" s="94" customFormat="1" x14ac:dyDescent="0.2">
      <c r="B21" s="86" t="s">
        <v>153</v>
      </c>
    </row>
    <row r="22" spans="2:62" s="86" customFormat="1" x14ac:dyDescent="0.2">
      <c r="B22" s="105"/>
      <c r="C22" s="386">
        <f>M14</f>
        <v>43008</v>
      </c>
      <c r="D22" s="106">
        <f t="shared" ref="D22:M22" si="0">EOMONTH(C22,1)</f>
        <v>43039</v>
      </c>
      <c r="E22" s="106">
        <f t="shared" si="0"/>
        <v>43069</v>
      </c>
      <c r="F22" s="106">
        <f t="shared" si="0"/>
        <v>43100</v>
      </c>
      <c r="G22" s="106">
        <f t="shared" si="0"/>
        <v>43131</v>
      </c>
      <c r="H22" s="106">
        <f t="shared" si="0"/>
        <v>43159</v>
      </c>
      <c r="I22" s="106">
        <f t="shared" si="0"/>
        <v>43190</v>
      </c>
      <c r="J22" s="106">
        <f t="shared" si="0"/>
        <v>43220</v>
      </c>
      <c r="K22" s="106">
        <f t="shared" si="0"/>
        <v>43251</v>
      </c>
      <c r="L22" s="106">
        <f t="shared" si="0"/>
        <v>43281</v>
      </c>
      <c r="M22" s="106">
        <f t="shared" si="0"/>
        <v>43312</v>
      </c>
      <c r="N22" s="106">
        <f t="shared" ref="N22:BH22" si="1">EOMONTH(M22,1)</f>
        <v>43343</v>
      </c>
      <c r="O22" s="106">
        <f t="shared" si="1"/>
        <v>43373</v>
      </c>
      <c r="P22" s="106">
        <f t="shared" si="1"/>
        <v>43404</v>
      </c>
      <c r="Q22" s="106">
        <f t="shared" si="1"/>
        <v>43434</v>
      </c>
      <c r="R22" s="106">
        <f t="shared" si="1"/>
        <v>43465</v>
      </c>
      <c r="S22" s="106">
        <f t="shared" si="1"/>
        <v>43496</v>
      </c>
      <c r="T22" s="106">
        <f t="shared" si="1"/>
        <v>43524</v>
      </c>
      <c r="U22" s="106">
        <f t="shared" si="1"/>
        <v>43555</v>
      </c>
      <c r="V22" s="106">
        <f t="shared" si="1"/>
        <v>43585</v>
      </c>
      <c r="W22" s="106">
        <f t="shared" si="1"/>
        <v>43616</v>
      </c>
      <c r="X22" s="106">
        <f t="shared" si="1"/>
        <v>43646</v>
      </c>
      <c r="Y22" s="106">
        <f t="shared" si="1"/>
        <v>43677</v>
      </c>
      <c r="Z22" s="106">
        <f t="shared" si="1"/>
        <v>43708</v>
      </c>
      <c r="AA22" s="106">
        <f t="shared" si="1"/>
        <v>43738</v>
      </c>
      <c r="AB22" s="106">
        <f t="shared" si="1"/>
        <v>43769</v>
      </c>
      <c r="AC22" s="106">
        <f t="shared" si="1"/>
        <v>43799</v>
      </c>
      <c r="AD22" s="106">
        <f t="shared" si="1"/>
        <v>43830</v>
      </c>
      <c r="AE22" s="106">
        <f t="shared" si="1"/>
        <v>43861</v>
      </c>
      <c r="AF22" s="106">
        <f t="shared" si="1"/>
        <v>43890</v>
      </c>
      <c r="AG22" s="106">
        <f t="shared" si="1"/>
        <v>43921</v>
      </c>
      <c r="AH22" s="106">
        <f t="shared" si="1"/>
        <v>43951</v>
      </c>
      <c r="AI22" s="106">
        <f t="shared" si="1"/>
        <v>43982</v>
      </c>
      <c r="AJ22" s="106">
        <f t="shared" si="1"/>
        <v>44012</v>
      </c>
      <c r="AK22" s="106">
        <f t="shared" si="1"/>
        <v>44043</v>
      </c>
      <c r="AL22" s="106">
        <f t="shared" si="1"/>
        <v>44074</v>
      </c>
      <c r="AM22" s="106">
        <f t="shared" si="1"/>
        <v>44104</v>
      </c>
      <c r="AN22" s="106">
        <f t="shared" si="1"/>
        <v>44135</v>
      </c>
      <c r="AO22" s="106">
        <f t="shared" si="1"/>
        <v>44165</v>
      </c>
      <c r="AP22" s="106">
        <f t="shared" si="1"/>
        <v>44196</v>
      </c>
      <c r="AQ22" s="106">
        <f t="shared" si="1"/>
        <v>44227</v>
      </c>
      <c r="AR22" s="106">
        <f t="shared" si="1"/>
        <v>44255</v>
      </c>
      <c r="AS22" s="106">
        <f t="shared" si="1"/>
        <v>44286</v>
      </c>
      <c r="AT22" s="106">
        <f t="shared" si="1"/>
        <v>44316</v>
      </c>
      <c r="AU22" s="106">
        <f t="shared" si="1"/>
        <v>44347</v>
      </c>
      <c r="AV22" s="106">
        <f t="shared" si="1"/>
        <v>44377</v>
      </c>
      <c r="AW22" s="106">
        <f t="shared" si="1"/>
        <v>44408</v>
      </c>
      <c r="AX22" s="106">
        <f t="shared" si="1"/>
        <v>44439</v>
      </c>
      <c r="AY22" s="106">
        <f t="shared" si="1"/>
        <v>44469</v>
      </c>
      <c r="AZ22" s="106">
        <f t="shared" si="1"/>
        <v>44500</v>
      </c>
      <c r="BA22" s="106">
        <f t="shared" si="1"/>
        <v>44530</v>
      </c>
      <c r="BB22" s="106">
        <f t="shared" si="1"/>
        <v>44561</v>
      </c>
      <c r="BC22" s="106">
        <f t="shared" si="1"/>
        <v>44592</v>
      </c>
      <c r="BD22" s="106">
        <f t="shared" si="1"/>
        <v>44620</v>
      </c>
      <c r="BE22" s="106">
        <f t="shared" si="1"/>
        <v>44651</v>
      </c>
      <c r="BF22" s="106">
        <f t="shared" si="1"/>
        <v>44681</v>
      </c>
      <c r="BG22" s="106">
        <f t="shared" si="1"/>
        <v>44712</v>
      </c>
      <c r="BH22" s="106">
        <f t="shared" si="1"/>
        <v>44742</v>
      </c>
      <c r="BI22" s="388" t="s">
        <v>154</v>
      </c>
    </row>
    <row r="23" spans="2:62" s="94" customFormat="1" x14ac:dyDescent="0.2">
      <c r="B23" s="108" t="str">
        <f>'Corp - 12m PD'!A4</f>
        <v>C_01</v>
      </c>
      <c r="C23" s="109">
        <f>SUMIFS(F_12Snp_ODR_Corp!$H:$H,F_12Snp_ODR_Corp!$A:$A,C$22,F_12Snp_ODR_Corp!$B:$B,$B23)</f>
        <v>724</v>
      </c>
      <c r="D23" s="109">
        <f>SUMIFS(F_12Snp_ODR_Corp!$H:$H,F_12Snp_ODR_Corp!$A:$A,D$22,F_12Snp_ODR_Corp!$B:$B,$B23)</f>
        <v>729</v>
      </c>
      <c r="E23" s="109">
        <f>SUMIFS(F_12Snp_ODR_Corp!$H:$H,F_12Snp_ODR_Corp!$A:$A,E$22,F_12Snp_ODR_Corp!$B:$B,$B23)</f>
        <v>735</v>
      </c>
      <c r="F23" s="109">
        <f>SUMIFS(F_12Snp_ODR_Corp!$H:$H,F_12Snp_ODR_Corp!$A:$A,F$22,F_12Snp_ODR_Corp!$B:$B,$B23)</f>
        <v>678</v>
      </c>
      <c r="G23" s="109">
        <f>SUMIFS(F_12Snp_ODR_Corp!$H:$H,F_12Snp_ODR_Corp!$A:$A,G$22,F_12Snp_ODR_Corp!$B:$B,$B23)</f>
        <v>695</v>
      </c>
      <c r="H23" s="109">
        <f>SUMIFS(F_12Snp_ODR_Corp!$H:$H,F_12Snp_ODR_Corp!$A:$A,H$22,F_12Snp_ODR_Corp!$B:$B,$B23)</f>
        <v>687</v>
      </c>
      <c r="I23" s="109">
        <f>SUMIFS(F_12Snp_ODR_Corp!$H:$H,F_12Snp_ODR_Corp!$A:$A,I$22,F_12Snp_ODR_Corp!$B:$B,$B23)</f>
        <v>638</v>
      </c>
      <c r="J23" s="109">
        <f>SUMIFS(F_12Snp_ODR_Corp!$H:$H,F_12Snp_ODR_Corp!$A:$A,J$22,F_12Snp_ODR_Corp!$B:$B,$B23)</f>
        <v>670</v>
      </c>
      <c r="K23" s="109">
        <f>SUMIFS(F_12Snp_ODR_Corp!$H:$H,F_12Snp_ODR_Corp!$A:$A,K$22,F_12Snp_ODR_Corp!$B:$B,$B23)</f>
        <v>666</v>
      </c>
      <c r="L23" s="109">
        <f>SUMIFS(F_12Snp_ODR_Corp!$H:$H,F_12Snp_ODR_Corp!$A:$A,L$22,F_12Snp_ODR_Corp!$B:$B,$B23)</f>
        <v>625</v>
      </c>
      <c r="M23" s="109">
        <f>SUMIFS(F_12Snp_ODR_Corp!$H:$H,F_12Snp_ODR_Corp!$A:$A,M$22,F_12Snp_ODR_Corp!$B:$B,$B23)</f>
        <v>659</v>
      </c>
      <c r="N23" s="109">
        <f>SUMIFS(F_12Snp_ODR_Corp!$H:$H,F_12Snp_ODR_Corp!$A:$A,N$22,F_12Snp_ODR_Corp!$B:$B,$B23)</f>
        <v>667</v>
      </c>
      <c r="O23" s="109">
        <f>SUMIFS(F_12Snp_ODR_Corp!$H:$H,F_12Snp_ODR_Corp!$A:$A,O$22,F_12Snp_ODR_Corp!$B:$B,$B23)</f>
        <v>630</v>
      </c>
      <c r="P23" s="109">
        <f>SUMIFS(F_12Snp_ODR_Corp!$H:$H,F_12Snp_ODR_Corp!$A:$A,P$22,F_12Snp_ODR_Corp!$B:$B,$B23)</f>
        <v>659</v>
      </c>
      <c r="Q23" s="109">
        <f>SUMIFS(F_12Snp_ODR_Corp!$H:$H,F_12Snp_ODR_Corp!$A:$A,Q$22,F_12Snp_ODR_Corp!$B:$B,$B23)</f>
        <v>663</v>
      </c>
      <c r="R23" s="109">
        <f>SUMIFS(F_12Snp_ODR_Corp!$H:$H,F_12Snp_ODR_Corp!$A:$A,R$22,F_12Snp_ODR_Corp!$B:$B,$B23)</f>
        <v>626</v>
      </c>
      <c r="S23" s="109">
        <f>SUMIFS(F_12Snp_ODR_Corp!$H:$H,F_12Snp_ODR_Corp!$A:$A,S$22,F_12Snp_ODR_Corp!$B:$B,$B23)</f>
        <v>619</v>
      </c>
      <c r="T23" s="109">
        <f>SUMIFS(F_12Snp_ODR_Corp!$H:$H,F_12Snp_ODR_Corp!$A:$A,T$22,F_12Snp_ODR_Corp!$B:$B,$B23)</f>
        <v>615</v>
      </c>
      <c r="U23" s="109">
        <f>SUMIFS(F_12Snp_ODR_Corp!$H:$H,F_12Snp_ODR_Corp!$A:$A,U$22,F_12Snp_ODR_Corp!$B:$B,$B23)</f>
        <v>601</v>
      </c>
      <c r="V23" s="109">
        <f>SUMIFS(F_12Snp_ODR_Corp!$H:$H,F_12Snp_ODR_Corp!$A:$A,V$22,F_12Snp_ODR_Corp!$B:$B,$B23)</f>
        <v>602</v>
      </c>
      <c r="W23" s="109">
        <f>SUMIFS(F_12Snp_ODR_Corp!$H:$H,F_12Snp_ODR_Corp!$A:$A,W$22,F_12Snp_ODR_Corp!$B:$B,$B23)</f>
        <v>593</v>
      </c>
      <c r="X23" s="109">
        <f>SUMIFS(F_12Snp_ODR_Corp!$H:$H,F_12Snp_ODR_Corp!$A:$A,X$22,F_12Snp_ODR_Corp!$B:$B,$B23)</f>
        <v>574</v>
      </c>
      <c r="Y23" s="109">
        <f>SUMIFS(F_12Snp_ODR_Corp!$H:$H,F_12Snp_ODR_Corp!$A:$A,Y$22,F_12Snp_ODR_Corp!$B:$B,$B23)</f>
        <v>582</v>
      </c>
      <c r="Z23" s="109">
        <f>SUMIFS(F_12Snp_ODR_Corp!$H:$H,F_12Snp_ODR_Corp!$A:$A,Z$22,F_12Snp_ODR_Corp!$B:$B,$B23)</f>
        <v>585</v>
      </c>
      <c r="AA23" s="109">
        <f>SUMIFS(F_12Snp_ODR_Corp!$H:$H,F_12Snp_ODR_Corp!$A:$A,AA$22,F_12Snp_ODR_Corp!$B:$B,$B23)</f>
        <v>567</v>
      </c>
      <c r="AB23" s="109">
        <f>SUMIFS(F_12Snp_ODR_Corp!$H:$H,F_12Snp_ODR_Corp!$A:$A,AB$22,F_12Snp_ODR_Corp!$B:$B,$B23)</f>
        <v>574</v>
      </c>
      <c r="AC23" s="109">
        <f>SUMIFS(F_12Snp_ODR_Corp!$H:$H,F_12Snp_ODR_Corp!$A:$A,AC$22,F_12Snp_ODR_Corp!$B:$B,$B23)</f>
        <v>577</v>
      </c>
      <c r="AD23" s="109">
        <f>SUMIFS(F_12Snp_ODR_Corp!$H:$H,F_12Snp_ODR_Corp!$A:$A,AD$22,F_12Snp_ODR_Corp!$B:$B,$B23)</f>
        <v>546</v>
      </c>
      <c r="AE23" s="109">
        <f>SUMIFS(F_12Snp_ODR_Corp!$H:$H,F_12Snp_ODR_Corp!$A:$A,AE$22,F_12Snp_ODR_Corp!$B:$B,$B23)</f>
        <v>538</v>
      </c>
      <c r="AF23" s="109">
        <f>SUMIFS(F_12Snp_ODR_Corp!$H:$H,F_12Snp_ODR_Corp!$A:$A,AF$22,F_12Snp_ODR_Corp!$B:$B,$B23)</f>
        <v>514</v>
      </c>
      <c r="AG23" s="109">
        <f>SUMIFS(F_12Snp_ODR_Corp!$H:$H,F_12Snp_ODR_Corp!$A:$A,AG$22,F_12Snp_ODR_Corp!$B:$B,$B23)</f>
        <v>490</v>
      </c>
      <c r="AH23" s="109">
        <f>SUMIFS(F_12Snp_ODR_Corp!$H:$H,F_12Snp_ODR_Corp!$A:$A,AH$22,F_12Snp_ODR_Corp!$B:$B,$B23)</f>
        <v>498</v>
      </c>
      <c r="AI23" s="109">
        <f>SUMIFS(F_12Snp_ODR_Corp!$H:$H,F_12Snp_ODR_Corp!$A:$A,AI$22,F_12Snp_ODR_Corp!$B:$B,$B23)</f>
        <v>512</v>
      </c>
      <c r="AJ23" s="109">
        <f>SUMIFS(F_12Snp_ODR_Corp!$H:$H,F_12Snp_ODR_Corp!$A:$A,AJ$22,F_12Snp_ODR_Corp!$B:$B,$B23)</f>
        <v>493</v>
      </c>
      <c r="AK23" s="109">
        <f>SUMIFS(F_12Snp_ODR_Corp!$H:$H,F_12Snp_ODR_Corp!$A:$A,AK$22,F_12Snp_ODR_Corp!$B:$B,$B23)</f>
        <v>497</v>
      </c>
      <c r="AL23" s="109">
        <f>SUMIFS(F_12Snp_ODR_Corp!$H:$H,F_12Snp_ODR_Corp!$A:$A,AL$22,F_12Snp_ODR_Corp!$B:$B,$B23)</f>
        <v>509</v>
      </c>
      <c r="AM23" s="109">
        <f>SUMIFS(F_12Snp_ODR_Corp!$H:$H,F_12Snp_ODR_Corp!$A:$A,AM$22,F_12Snp_ODR_Corp!$B:$B,$B23)</f>
        <v>508</v>
      </c>
      <c r="AN23" s="109">
        <f>SUMIFS(F_12Snp_ODR_Corp!$H:$H,F_12Snp_ODR_Corp!$A:$A,AN$22,F_12Snp_ODR_Corp!$B:$B,$B23)</f>
        <v>521</v>
      </c>
      <c r="AO23" s="109">
        <f>SUMIFS(F_12Snp_ODR_Corp!$H:$H,F_12Snp_ODR_Corp!$A:$A,AO$22,F_12Snp_ODR_Corp!$B:$B,$B23)</f>
        <v>484</v>
      </c>
      <c r="AP23" s="109">
        <f>SUMIFS(F_12Snp_ODR_Corp!$H:$H,F_12Snp_ODR_Corp!$A:$A,AP$22,F_12Snp_ODR_Corp!$B:$B,$B23)</f>
        <v>496</v>
      </c>
      <c r="AQ23" s="109">
        <f>SUMIFS(F_12Snp_ODR_Corp!$H:$H,F_12Snp_ODR_Corp!$A:$A,AQ$22,F_12Snp_ODR_Corp!$B:$B,$B23)</f>
        <v>446</v>
      </c>
      <c r="AR23" s="109">
        <f>SUMIFS(F_12Snp_ODR_Corp!$H:$H,F_12Snp_ODR_Corp!$A:$A,AR$22,F_12Snp_ODR_Corp!$B:$B,$B23)</f>
        <v>420</v>
      </c>
      <c r="AS23" s="109">
        <f>SUMIFS(F_12Snp_ODR_Corp!$H:$H,F_12Snp_ODR_Corp!$A:$A,AS$22,F_12Snp_ODR_Corp!$B:$B,$B23)</f>
        <v>427</v>
      </c>
      <c r="AT23" s="109">
        <f>SUMIFS(F_12Snp_ODR_Corp!$H:$H,F_12Snp_ODR_Corp!$A:$A,AT$22,F_12Snp_ODR_Corp!$B:$B,$B23)</f>
        <v>424</v>
      </c>
      <c r="AU23" s="109">
        <f>SUMIFS(F_12Snp_ODR_Corp!$H:$H,F_12Snp_ODR_Corp!$A:$A,AU$22,F_12Snp_ODR_Corp!$B:$B,$B23)</f>
        <v>410</v>
      </c>
      <c r="AV23" s="109">
        <f>SUMIFS(F_12Snp_ODR_Corp!$H:$H,F_12Snp_ODR_Corp!$A:$A,AV$22,F_12Snp_ODR_Corp!$B:$B,$B23)</f>
        <v>418</v>
      </c>
      <c r="AW23" s="109">
        <f>SUMIFS(F_12Snp_ODR_Corp!$H:$H,F_12Snp_ODR_Corp!$A:$A,AW$22,F_12Snp_ODR_Corp!$B:$B,$B23)</f>
        <v>416</v>
      </c>
      <c r="AX23" s="109">
        <f>SUMIFS(F_12Snp_ODR_Corp!$H:$H,F_12Snp_ODR_Corp!$A:$A,AX$22,F_12Snp_ODR_Corp!$B:$B,$B23)</f>
        <v>412</v>
      </c>
      <c r="AY23" s="109">
        <f>SUMIFS(F_12Snp_ODR_Corp!$H:$H,F_12Snp_ODR_Corp!$A:$A,AY$22,F_12Snp_ODR_Corp!$B:$B,$B23)</f>
        <v>412</v>
      </c>
      <c r="AZ23" s="109">
        <f>SUMIFS(F_12Snp_ODR_Corp!$H:$H,F_12Snp_ODR_Corp!$A:$A,AZ$22,F_12Snp_ODR_Corp!$B:$B,$B23)</f>
        <v>407</v>
      </c>
      <c r="BA23" s="109">
        <f>SUMIFS(F_12Snp_ODR_Corp!$H:$H,F_12Snp_ODR_Corp!$A:$A,BA$22,F_12Snp_ODR_Corp!$B:$B,$B23)</f>
        <v>413</v>
      </c>
      <c r="BB23" s="109">
        <f>SUMIFS(F_12Snp_ODR_Corp!$H:$H,F_12Snp_ODR_Corp!$A:$A,BB$22,F_12Snp_ODR_Corp!$B:$B,$B23)</f>
        <v>416</v>
      </c>
      <c r="BC23" s="109">
        <f>SUMIFS(F_12Snp_ODR_Corp!$H:$H,F_12Snp_ODR_Corp!$A:$A,BC$22,F_12Snp_ODR_Corp!$B:$B,$B23)</f>
        <v>400</v>
      </c>
      <c r="BD23" s="109">
        <f>SUMIFS(F_12Snp_ODR_Corp!$H:$H,F_12Snp_ODR_Corp!$A:$A,BD$22,F_12Snp_ODR_Corp!$B:$B,$B23)</f>
        <v>373</v>
      </c>
      <c r="BE23" s="109">
        <f>SUMIFS(F_12Snp_ODR_Corp!$H:$H,F_12Snp_ODR_Corp!$A:$A,BE$22,F_12Snp_ODR_Corp!$B:$B,$B23)</f>
        <v>385</v>
      </c>
      <c r="BF23" s="109">
        <f>SUMIFS(F_12Snp_ODR_Corp!$H:$H,F_12Snp_ODR_Corp!$A:$A,BF$22,F_12Snp_ODR_Corp!$B:$B,$B23)</f>
        <v>387</v>
      </c>
      <c r="BG23" s="109">
        <f>SUMIFS(F_12Snp_ODR_Corp!$H:$H,F_12Snp_ODR_Corp!$A:$A,BG$22,F_12Snp_ODR_Corp!$B:$B,$B23)</f>
        <v>405</v>
      </c>
      <c r="BH23" s="109">
        <f>SUMIFS(F_12Snp_ODR_Corp!$H:$H,F_12Snp_ODR_Corp!$A:$A,BH$22,F_12Snp_ODR_Corp!$B:$B,$B23)</f>
        <v>409</v>
      </c>
      <c r="BI23" s="110">
        <f>AVERAGE(M23:BA23)</f>
        <v>526.92682926829264</v>
      </c>
    </row>
    <row r="24" spans="2:62" s="94" customFormat="1" x14ac:dyDescent="0.2">
      <c r="B24" s="108" t="str">
        <f>'Corp - 12m PD'!A5</f>
        <v>C_02</v>
      </c>
      <c r="C24" s="109">
        <f>SUMIFS(F_12Snp_ODR_Corp!$H:$H,F_12Snp_ODR_Corp!$A:$A,C$22,F_12Snp_ODR_Corp!$B:$B,$B24)</f>
        <v>85</v>
      </c>
      <c r="D24" s="109">
        <f>SUMIFS(F_12Snp_ODR_Corp!$H:$H,F_12Snp_ODR_Corp!$A:$A,D$22,F_12Snp_ODR_Corp!$B:$B,$B24)</f>
        <v>117</v>
      </c>
      <c r="E24" s="109">
        <f>SUMIFS(F_12Snp_ODR_Corp!$H:$H,F_12Snp_ODR_Corp!$A:$A,E$22,F_12Snp_ODR_Corp!$B:$B,$B24)</f>
        <v>124</v>
      </c>
      <c r="F24" s="109">
        <f>SUMIFS(F_12Snp_ODR_Corp!$H:$H,F_12Snp_ODR_Corp!$A:$A,F$22,F_12Snp_ODR_Corp!$B:$B,$B24)</f>
        <v>98</v>
      </c>
      <c r="G24" s="109">
        <f>SUMIFS(F_12Snp_ODR_Corp!$H:$H,F_12Snp_ODR_Corp!$A:$A,G$22,F_12Snp_ODR_Corp!$B:$B,$B24)</f>
        <v>114</v>
      </c>
      <c r="H24" s="109">
        <f>SUMIFS(F_12Snp_ODR_Corp!$H:$H,F_12Snp_ODR_Corp!$A:$A,H$22,F_12Snp_ODR_Corp!$B:$B,$B24)</f>
        <v>113</v>
      </c>
      <c r="I24" s="109">
        <f>SUMIFS(F_12Snp_ODR_Corp!$H:$H,F_12Snp_ODR_Corp!$A:$A,I$22,F_12Snp_ODR_Corp!$B:$B,$B24)</f>
        <v>92</v>
      </c>
      <c r="J24" s="109">
        <f>SUMIFS(F_12Snp_ODR_Corp!$H:$H,F_12Snp_ODR_Corp!$A:$A,J$22,F_12Snp_ODR_Corp!$B:$B,$B24)</f>
        <v>114</v>
      </c>
      <c r="K24" s="109">
        <f>SUMIFS(F_12Snp_ODR_Corp!$H:$H,F_12Snp_ODR_Corp!$A:$A,K$22,F_12Snp_ODR_Corp!$B:$B,$B24)</f>
        <v>118</v>
      </c>
      <c r="L24" s="109">
        <f>SUMIFS(F_12Snp_ODR_Corp!$H:$H,F_12Snp_ODR_Corp!$A:$A,L$22,F_12Snp_ODR_Corp!$B:$B,$B24)</f>
        <v>92</v>
      </c>
      <c r="M24" s="109">
        <f>SUMIFS(F_12Snp_ODR_Corp!$H:$H,F_12Snp_ODR_Corp!$A:$A,M$22,F_12Snp_ODR_Corp!$B:$B,$B24)</f>
        <v>121</v>
      </c>
      <c r="N24" s="109">
        <f>SUMIFS(F_12Snp_ODR_Corp!$H:$H,F_12Snp_ODR_Corp!$A:$A,N$22,F_12Snp_ODR_Corp!$B:$B,$B24)</f>
        <v>133</v>
      </c>
      <c r="O24" s="109">
        <f>SUMIFS(F_12Snp_ODR_Corp!$H:$H,F_12Snp_ODR_Corp!$A:$A,O$22,F_12Snp_ODR_Corp!$B:$B,$B24)</f>
        <v>97</v>
      </c>
      <c r="P24" s="109">
        <f>SUMIFS(F_12Snp_ODR_Corp!$H:$H,F_12Snp_ODR_Corp!$A:$A,P$22,F_12Snp_ODR_Corp!$B:$B,$B24)</f>
        <v>129</v>
      </c>
      <c r="Q24" s="109">
        <f>SUMIFS(F_12Snp_ODR_Corp!$H:$H,F_12Snp_ODR_Corp!$A:$A,Q$22,F_12Snp_ODR_Corp!$B:$B,$B24)</f>
        <v>130</v>
      </c>
      <c r="R24" s="109">
        <f>SUMIFS(F_12Snp_ODR_Corp!$H:$H,F_12Snp_ODR_Corp!$A:$A,R$22,F_12Snp_ODR_Corp!$B:$B,$B24)</f>
        <v>103</v>
      </c>
      <c r="S24" s="109">
        <f>SUMIFS(F_12Snp_ODR_Corp!$H:$H,F_12Snp_ODR_Corp!$A:$A,S$22,F_12Snp_ODR_Corp!$B:$B,$B24)</f>
        <v>122</v>
      </c>
      <c r="T24" s="109">
        <f>SUMIFS(F_12Snp_ODR_Corp!$H:$H,F_12Snp_ODR_Corp!$A:$A,T$22,F_12Snp_ODR_Corp!$B:$B,$B24)</f>
        <v>120</v>
      </c>
      <c r="U24" s="109">
        <f>SUMIFS(F_12Snp_ODR_Corp!$H:$H,F_12Snp_ODR_Corp!$A:$A,U$22,F_12Snp_ODR_Corp!$B:$B,$B24)</f>
        <v>75</v>
      </c>
      <c r="V24" s="109">
        <f>SUMIFS(F_12Snp_ODR_Corp!$H:$H,F_12Snp_ODR_Corp!$A:$A,V$22,F_12Snp_ODR_Corp!$B:$B,$B24)</f>
        <v>104</v>
      </c>
      <c r="W24" s="109">
        <f>SUMIFS(F_12Snp_ODR_Corp!$H:$H,F_12Snp_ODR_Corp!$A:$A,W$22,F_12Snp_ODR_Corp!$B:$B,$B24)</f>
        <v>107</v>
      </c>
      <c r="X24" s="109">
        <f>SUMIFS(F_12Snp_ODR_Corp!$H:$H,F_12Snp_ODR_Corp!$A:$A,X$22,F_12Snp_ODR_Corp!$B:$B,$B24)</f>
        <v>62</v>
      </c>
      <c r="Y24" s="109">
        <f>SUMIFS(F_12Snp_ODR_Corp!$H:$H,F_12Snp_ODR_Corp!$A:$A,Y$22,F_12Snp_ODR_Corp!$B:$B,$B24)</f>
        <v>87</v>
      </c>
      <c r="Z24" s="109">
        <f>SUMIFS(F_12Snp_ODR_Corp!$H:$H,F_12Snp_ODR_Corp!$A:$A,Z$22,F_12Snp_ODR_Corp!$B:$B,$B24)</f>
        <v>72</v>
      </c>
      <c r="AA24" s="109">
        <f>SUMIFS(F_12Snp_ODR_Corp!$H:$H,F_12Snp_ODR_Corp!$A:$A,AA$22,F_12Snp_ODR_Corp!$B:$B,$B24)</f>
        <v>103</v>
      </c>
      <c r="AB24" s="109">
        <f>SUMIFS(F_12Snp_ODR_Corp!$H:$H,F_12Snp_ODR_Corp!$A:$A,AB$22,F_12Snp_ODR_Corp!$B:$B,$B24)</f>
        <v>99</v>
      </c>
      <c r="AC24" s="109">
        <f>SUMIFS(F_12Snp_ODR_Corp!$H:$H,F_12Snp_ODR_Corp!$A:$A,AC$22,F_12Snp_ODR_Corp!$B:$B,$B24)</f>
        <v>86</v>
      </c>
      <c r="AD24" s="109">
        <f>SUMIFS(F_12Snp_ODR_Corp!$H:$H,F_12Snp_ODR_Corp!$A:$A,AD$22,F_12Snp_ODR_Corp!$B:$B,$B24)</f>
        <v>88</v>
      </c>
      <c r="AE24" s="109">
        <f>SUMIFS(F_12Snp_ODR_Corp!$H:$H,F_12Snp_ODR_Corp!$A:$A,AE$22,F_12Snp_ODR_Corp!$B:$B,$B24)</f>
        <v>96</v>
      </c>
      <c r="AF24" s="109">
        <f>SUMIFS(F_12Snp_ODR_Corp!$H:$H,F_12Snp_ODR_Corp!$A:$A,AF$22,F_12Snp_ODR_Corp!$B:$B,$B24)</f>
        <v>81</v>
      </c>
      <c r="AG24" s="109">
        <f>SUMIFS(F_12Snp_ODR_Corp!$H:$H,F_12Snp_ODR_Corp!$A:$A,AG$22,F_12Snp_ODR_Corp!$B:$B,$B24)</f>
        <v>85</v>
      </c>
      <c r="AH24" s="109">
        <f>SUMIFS(F_12Snp_ODR_Corp!$H:$H,F_12Snp_ODR_Corp!$A:$A,AH$22,F_12Snp_ODR_Corp!$B:$B,$B24)</f>
        <v>74</v>
      </c>
      <c r="AI24" s="109">
        <f>SUMIFS(F_12Snp_ODR_Corp!$H:$H,F_12Snp_ODR_Corp!$A:$A,AI$22,F_12Snp_ODR_Corp!$B:$B,$B24)</f>
        <v>82</v>
      </c>
      <c r="AJ24" s="109">
        <f>SUMIFS(F_12Snp_ODR_Corp!$H:$H,F_12Snp_ODR_Corp!$A:$A,AJ$22,F_12Snp_ODR_Corp!$B:$B,$B24)</f>
        <v>89</v>
      </c>
      <c r="AK24" s="109">
        <f>SUMIFS(F_12Snp_ODR_Corp!$H:$H,F_12Snp_ODR_Corp!$A:$A,AK$22,F_12Snp_ODR_Corp!$B:$B,$B24)</f>
        <v>98</v>
      </c>
      <c r="AL24" s="109">
        <f>SUMIFS(F_12Snp_ODR_Corp!$H:$H,F_12Snp_ODR_Corp!$A:$A,AL$22,F_12Snp_ODR_Corp!$B:$B,$B24)</f>
        <v>104</v>
      </c>
      <c r="AM24" s="109">
        <f>SUMIFS(F_12Snp_ODR_Corp!$H:$H,F_12Snp_ODR_Corp!$A:$A,AM$22,F_12Snp_ODR_Corp!$B:$B,$B24)</f>
        <v>107</v>
      </c>
      <c r="AN24" s="109">
        <f>SUMIFS(F_12Snp_ODR_Corp!$H:$H,F_12Snp_ODR_Corp!$A:$A,AN$22,F_12Snp_ODR_Corp!$B:$B,$B24)</f>
        <v>97</v>
      </c>
      <c r="AO24" s="109">
        <f>SUMIFS(F_12Snp_ODR_Corp!$H:$H,F_12Snp_ODR_Corp!$A:$A,AO$22,F_12Snp_ODR_Corp!$B:$B,$B24)</f>
        <v>92</v>
      </c>
      <c r="AP24" s="109">
        <f>SUMIFS(F_12Snp_ODR_Corp!$H:$H,F_12Snp_ODR_Corp!$A:$A,AP$22,F_12Snp_ODR_Corp!$B:$B,$B24)</f>
        <v>83</v>
      </c>
      <c r="AQ24" s="109">
        <f>SUMIFS(F_12Snp_ODR_Corp!$H:$H,F_12Snp_ODR_Corp!$A:$A,AQ$22,F_12Snp_ODR_Corp!$B:$B,$B24)</f>
        <v>78</v>
      </c>
      <c r="AR24" s="109">
        <f>SUMIFS(F_12Snp_ODR_Corp!$H:$H,F_12Snp_ODR_Corp!$A:$A,AR$22,F_12Snp_ODR_Corp!$B:$B,$B24)</f>
        <v>61</v>
      </c>
      <c r="AS24" s="109">
        <f>SUMIFS(F_12Snp_ODR_Corp!$H:$H,F_12Snp_ODR_Corp!$A:$A,AS$22,F_12Snp_ODR_Corp!$B:$B,$B24)</f>
        <v>82</v>
      </c>
      <c r="AT24" s="109">
        <f>SUMIFS(F_12Snp_ODR_Corp!$H:$H,F_12Snp_ODR_Corp!$A:$A,AT$22,F_12Snp_ODR_Corp!$B:$B,$B24)</f>
        <v>77</v>
      </c>
      <c r="AU24" s="109">
        <f>SUMIFS(F_12Snp_ODR_Corp!$H:$H,F_12Snp_ODR_Corp!$A:$A,AU$22,F_12Snp_ODR_Corp!$B:$B,$B24)</f>
        <v>76</v>
      </c>
      <c r="AV24" s="109">
        <f>SUMIFS(F_12Snp_ODR_Corp!$H:$H,F_12Snp_ODR_Corp!$A:$A,AV$22,F_12Snp_ODR_Corp!$B:$B,$B24)</f>
        <v>74</v>
      </c>
      <c r="AW24" s="109">
        <f>SUMIFS(F_12Snp_ODR_Corp!$H:$H,F_12Snp_ODR_Corp!$A:$A,AW$22,F_12Snp_ODR_Corp!$B:$B,$B24)</f>
        <v>67</v>
      </c>
      <c r="AX24" s="109">
        <f>SUMIFS(F_12Snp_ODR_Corp!$H:$H,F_12Snp_ODR_Corp!$A:$A,AX$22,F_12Snp_ODR_Corp!$B:$B,$B24)</f>
        <v>74</v>
      </c>
      <c r="AY24" s="109">
        <f>SUMIFS(F_12Snp_ODR_Corp!$H:$H,F_12Snp_ODR_Corp!$A:$A,AY$22,F_12Snp_ODR_Corp!$B:$B,$B24)</f>
        <v>76</v>
      </c>
      <c r="AZ24" s="109">
        <f>SUMIFS(F_12Snp_ODR_Corp!$H:$H,F_12Snp_ODR_Corp!$A:$A,AZ$22,F_12Snp_ODR_Corp!$B:$B,$B24)</f>
        <v>67</v>
      </c>
      <c r="BA24" s="109">
        <f>SUMIFS(F_12Snp_ODR_Corp!$H:$H,F_12Snp_ODR_Corp!$A:$A,BA$22,F_12Snp_ODR_Corp!$B:$B,$B24)</f>
        <v>76</v>
      </c>
      <c r="BB24" s="109">
        <f>SUMIFS(F_12Snp_ODR_Corp!$H:$H,F_12Snp_ODR_Corp!$A:$A,BB$22,F_12Snp_ODR_Corp!$B:$B,$B24)</f>
        <v>67</v>
      </c>
      <c r="BC24" s="109">
        <f>SUMIFS(F_12Snp_ODR_Corp!$H:$H,F_12Snp_ODR_Corp!$A:$A,BC$22,F_12Snp_ODR_Corp!$B:$B,$B24)</f>
        <v>69</v>
      </c>
      <c r="BD24" s="109">
        <f>SUMIFS(F_12Snp_ODR_Corp!$H:$H,F_12Snp_ODR_Corp!$A:$A,BD$22,F_12Snp_ODR_Corp!$B:$B,$B24)</f>
        <v>60</v>
      </c>
      <c r="BE24" s="109">
        <f>SUMIFS(F_12Snp_ODR_Corp!$H:$H,F_12Snp_ODR_Corp!$A:$A,BE$22,F_12Snp_ODR_Corp!$B:$B,$B24)</f>
        <v>65</v>
      </c>
      <c r="BF24" s="109">
        <f>SUMIFS(F_12Snp_ODR_Corp!$H:$H,F_12Snp_ODR_Corp!$A:$A,BF$22,F_12Snp_ODR_Corp!$B:$B,$B24)</f>
        <v>54</v>
      </c>
      <c r="BG24" s="109">
        <f>SUMIFS(F_12Snp_ODR_Corp!$H:$H,F_12Snp_ODR_Corp!$A:$A,BG$22,F_12Snp_ODR_Corp!$B:$B,$B24)</f>
        <v>61</v>
      </c>
      <c r="BH24" s="109">
        <f>SUMIFS(F_12Snp_ODR_Corp!$H:$H,F_12Snp_ODR_Corp!$A:$A,BH$22,F_12Snp_ODR_Corp!$B:$B,$B24)</f>
        <v>66</v>
      </c>
      <c r="BI24" s="110">
        <f t="shared" ref="BI24:BI27" si="2">AVERAGE(M24:BA24)</f>
        <v>91.073170731707322</v>
      </c>
    </row>
    <row r="25" spans="2:62" s="94" customFormat="1" x14ac:dyDescent="0.2">
      <c r="B25" s="108" t="str">
        <f>'Corp - 12m PD'!A6</f>
        <v>C_03</v>
      </c>
      <c r="C25" s="109">
        <f>SUMIFS(F_12Snp_ODR_Corp!$H:$H,F_12Snp_ODR_Corp!$A:$A,C$22,F_12Snp_ODR_Corp!$B:$B,$B25)</f>
        <v>127</v>
      </c>
      <c r="D25" s="109">
        <f>SUMIFS(F_12Snp_ODR_Corp!$H:$H,F_12Snp_ODR_Corp!$A:$A,D$22,F_12Snp_ODR_Corp!$B:$B,$B25)</f>
        <v>144</v>
      </c>
      <c r="E25" s="109">
        <f>SUMIFS(F_12Snp_ODR_Corp!$H:$H,F_12Snp_ODR_Corp!$A:$A,E$22,F_12Snp_ODR_Corp!$B:$B,$B25)</f>
        <v>170</v>
      </c>
      <c r="F25" s="109">
        <f>SUMIFS(F_12Snp_ODR_Corp!$H:$H,F_12Snp_ODR_Corp!$A:$A,F$22,F_12Snp_ODR_Corp!$B:$B,$B25)</f>
        <v>177</v>
      </c>
      <c r="G25" s="109">
        <f>SUMIFS(F_12Snp_ODR_Corp!$H:$H,F_12Snp_ODR_Corp!$A:$A,G$22,F_12Snp_ODR_Corp!$B:$B,$B25)</f>
        <v>188</v>
      </c>
      <c r="H25" s="109">
        <f>SUMIFS(F_12Snp_ODR_Corp!$H:$H,F_12Snp_ODR_Corp!$A:$A,H$22,F_12Snp_ODR_Corp!$B:$B,$B25)</f>
        <v>192</v>
      </c>
      <c r="I25" s="109">
        <f>SUMIFS(F_12Snp_ODR_Corp!$H:$H,F_12Snp_ODR_Corp!$A:$A,I$22,F_12Snp_ODR_Corp!$B:$B,$B25)</f>
        <v>206</v>
      </c>
      <c r="J25" s="109">
        <f>SUMIFS(F_12Snp_ODR_Corp!$H:$H,F_12Snp_ODR_Corp!$A:$A,J$22,F_12Snp_ODR_Corp!$B:$B,$B25)</f>
        <v>222</v>
      </c>
      <c r="K25" s="109">
        <f>SUMIFS(F_12Snp_ODR_Corp!$H:$H,F_12Snp_ODR_Corp!$A:$A,K$22,F_12Snp_ODR_Corp!$B:$B,$B25)</f>
        <v>234</v>
      </c>
      <c r="L25" s="109">
        <f>SUMIFS(F_12Snp_ODR_Corp!$H:$H,F_12Snp_ODR_Corp!$A:$A,L$22,F_12Snp_ODR_Corp!$B:$B,$B25)</f>
        <v>221</v>
      </c>
      <c r="M25" s="109">
        <f>SUMIFS(F_12Snp_ODR_Corp!$H:$H,F_12Snp_ODR_Corp!$A:$A,M$22,F_12Snp_ODR_Corp!$B:$B,$B25)</f>
        <v>255</v>
      </c>
      <c r="N25" s="109">
        <f>SUMIFS(F_12Snp_ODR_Corp!$H:$H,F_12Snp_ODR_Corp!$A:$A,N$22,F_12Snp_ODR_Corp!$B:$B,$B25)</f>
        <v>263</v>
      </c>
      <c r="O25" s="109">
        <f>SUMIFS(F_12Snp_ODR_Corp!$H:$H,F_12Snp_ODR_Corp!$A:$A,O$22,F_12Snp_ODR_Corp!$B:$B,$B25)</f>
        <v>269</v>
      </c>
      <c r="P25" s="109">
        <f>SUMIFS(F_12Snp_ODR_Corp!$H:$H,F_12Snp_ODR_Corp!$A:$A,P$22,F_12Snp_ODR_Corp!$B:$B,$B25)</f>
        <v>289</v>
      </c>
      <c r="Q25" s="109">
        <f>SUMIFS(F_12Snp_ODR_Corp!$H:$H,F_12Snp_ODR_Corp!$A:$A,Q$22,F_12Snp_ODR_Corp!$B:$B,$B25)</f>
        <v>304</v>
      </c>
      <c r="R25" s="109">
        <f>SUMIFS(F_12Snp_ODR_Corp!$H:$H,F_12Snp_ODR_Corp!$A:$A,R$22,F_12Snp_ODR_Corp!$B:$B,$B25)</f>
        <v>300</v>
      </c>
      <c r="S25" s="109">
        <f>SUMIFS(F_12Snp_ODR_Corp!$H:$H,F_12Snp_ODR_Corp!$A:$A,S$22,F_12Snp_ODR_Corp!$B:$B,$B25)</f>
        <v>297</v>
      </c>
      <c r="T25" s="109">
        <f>SUMIFS(F_12Snp_ODR_Corp!$H:$H,F_12Snp_ODR_Corp!$A:$A,T$22,F_12Snp_ODR_Corp!$B:$B,$B25)</f>
        <v>294</v>
      </c>
      <c r="U25" s="109">
        <f>SUMIFS(F_12Snp_ODR_Corp!$H:$H,F_12Snp_ODR_Corp!$A:$A,U$22,F_12Snp_ODR_Corp!$B:$B,$B25)</f>
        <v>310</v>
      </c>
      <c r="V25" s="109">
        <f>SUMIFS(F_12Snp_ODR_Corp!$H:$H,F_12Snp_ODR_Corp!$A:$A,V$22,F_12Snp_ODR_Corp!$B:$B,$B25)</f>
        <v>313</v>
      </c>
      <c r="W25" s="109">
        <f>SUMIFS(F_12Snp_ODR_Corp!$H:$H,F_12Snp_ODR_Corp!$A:$A,W$22,F_12Snp_ODR_Corp!$B:$B,$B25)</f>
        <v>322</v>
      </c>
      <c r="X25" s="109">
        <f>SUMIFS(F_12Snp_ODR_Corp!$H:$H,F_12Snp_ODR_Corp!$A:$A,X$22,F_12Snp_ODR_Corp!$B:$B,$B25)</f>
        <v>316</v>
      </c>
      <c r="Y25" s="109">
        <f>SUMIFS(F_12Snp_ODR_Corp!$H:$H,F_12Snp_ODR_Corp!$A:$A,Y$22,F_12Snp_ODR_Corp!$B:$B,$B25)</f>
        <v>319</v>
      </c>
      <c r="Z25" s="109">
        <f>SUMIFS(F_12Snp_ODR_Corp!$H:$H,F_12Snp_ODR_Corp!$A:$A,Z$22,F_12Snp_ODR_Corp!$B:$B,$B25)</f>
        <v>343</v>
      </c>
      <c r="AA25" s="109">
        <f>SUMIFS(F_12Snp_ODR_Corp!$H:$H,F_12Snp_ODR_Corp!$A:$A,AA$22,F_12Snp_ODR_Corp!$B:$B,$B25)</f>
        <v>343</v>
      </c>
      <c r="AB25" s="109">
        <f>SUMIFS(F_12Snp_ODR_Corp!$H:$H,F_12Snp_ODR_Corp!$A:$A,AB$22,F_12Snp_ODR_Corp!$B:$B,$B25)</f>
        <v>353</v>
      </c>
      <c r="AC25" s="109">
        <f>SUMIFS(F_12Snp_ODR_Corp!$H:$H,F_12Snp_ODR_Corp!$A:$A,AC$22,F_12Snp_ODR_Corp!$B:$B,$B25)</f>
        <v>372</v>
      </c>
      <c r="AD25" s="109">
        <f>SUMIFS(F_12Snp_ODR_Corp!$H:$H,F_12Snp_ODR_Corp!$A:$A,AD$22,F_12Snp_ODR_Corp!$B:$B,$B25)</f>
        <v>361</v>
      </c>
      <c r="AE25" s="109">
        <f>SUMIFS(F_12Snp_ODR_Corp!$H:$H,F_12Snp_ODR_Corp!$A:$A,AE$22,F_12Snp_ODR_Corp!$B:$B,$B25)</f>
        <v>368</v>
      </c>
      <c r="AF25" s="109">
        <f>SUMIFS(F_12Snp_ODR_Corp!$H:$H,F_12Snp_ODR_Corp!$A:$A,AF$22,F_12Snp_ODR_Corp!$B:$B,$B25)</f>
        <v>372</v>
      </c>
      <c r="AG25" s="109">
        <f>SUMIFS(F_12Snp_ODR_Corp!$H:$H,F_12Snp_ODR_Corp!$A:$A,AG$22,F_12Snp_ODR_Corp!$B:$B,$B25)</f>
        <v>356</v>
      </c>
      <c r="AH25" s="109">
        <f>SUMIFS(F_12Snp_ODR_Corp!$H:$H,F_12Snp_ODR_Corp!$A:$A,AH$22,F_12Snp_ODR_Corp!$B:$B,$B25)</f>
        <v>375</v>
      </c>
      <c r="AI25" s="109">
        <f>SUMIFS(F_12Snp_ODR_Corp!$H:$H,F_12Snp_ODR_Corp!$A:$A,AI$22,F_12Snp_ODR_Corp!$B:$B,$B25)</f>
        <v>393</v>
      </c>
      <c r="AJ25" s="109">
        <f>SUMIFS(F_12Snp_ODR_Corp!$H:$H,F_12Snp_ODR_Corp!$A:$A,AJ$22,F_12Snp_ODR_Corp!$B:$B,$B25)</f>
        <v>395</v>
      </c>
      <c r="AK25" s="109">
        <f>SUMIFS(F_12Snp_ODR_Corp!$H:$H,F_12Snp_ODR_Corp!$A:$A,AK$22,F_12Snp_ODR_Corp!$B:$B,$B25)</f>
        <v>403</v>
      </c>
      <c r="AL25" s="109">
        <f>SUMIFS(F_12Snp_ODR_Corp!$H:$H,F_12Snp_ODR_Corp!$A:$A,AL$22,F_12Snp_ODR_Corp!$B:$B,$B25)</f>
        <v>411</v>
      </c>
      <c r="AM25" s="109">
        <f>SUMIFS(F_12Snp_ODR_Corp!$H:$H,F_12Snp_ODR_Corp!$A:$A,AM$22,F_12Snp_ODR_Corp!$B:$B,$B25)</f>
        <v>429</v>
      </c>
      <c r="AN25" s="109">
        <f>SUMIFS(F_12Snp_ODR_Corp!$H:$H,F_12Snp_ODR_Corp!$A:$A,AN$22,F_12Snp_ODR_Corp!$B:$B,$B25)</f>
        <v>443</v>
      </c>
      <c r="AO25" s="109">
        <f>SUMIFS(F_12Snp_ODR_Corp!$H:$H,F_12Snp_ODR_Corp!$A:$A,AO$22,F_12Snp_ODR_Corp!$B:$B,$B25)</f>
        <v>431</v>
      </c>
      <c r="AP25" s="109">
        <f>SUMIFS(F_12Snp_ODR_Corp!$H:$H,F_12Snp_ODR_Corp!$A:$A,AP$22,F_12Snp_ODR_Corp!$B:$B,$B25)</f>
        <v>442</v>
      </c>
      <c r="AQ25" s="109">
        <f>SUMIFS(F_12Snp_ODR_Corp!$H:$H,F_12Snp_ODR_Corp!$A:$A,AQ$22,F_12Snp_ODR_Corp!$B:$B,$B25)</f>
        <v>429</v>
      </c>
      <c r="AR25" s="109">
        <f>SUMIFS(F_12Snp_ODR_Corp!$H:$H,F_12Snp_ODR_Corp!$A:$A,AR$22,F_12Snp_ODR_Corp!$B:$B,$B25)</f>
        <v>422</v>
      </c>
      <c r="AS25" s="109">
        <f>SUMIFS(F_12Snp_ODR_Corp!$H:$H,F_12Snp_ODR_Corp!$A:$A,AS$22,F_12Snp_ODR_Corp!$B:$B,$B25)</f>
        <v>441</v>
      </c>
      <c r="AT25" s="109">
        <f>SUMIFS(F_12Snp_ODR_Corp!$H:$H,F_12Snp_ODR_Corp!$A:$A,AT$22,F_12Snp_ODR_Corp!$B:$B,$B25)</f>
        <v>452</v>
      </c>
      <c r="AU25" s="109">
        <f>SUMIFS(F_12Snp_ODR_Corp!$H:$H,F_12Snp_ODR_Corp!$A:$A,AU$22,F_12Snp_ODR_Corp!$B:$B,$B25)</f>
        <v>443</v>
      </c>
      <c r="AV25" s="109">
        <f>SUMIFS(F_12Snp_ODR_Corp!$H:$H,F_12Snp_ODR_Corp!$A:$A,AV$22,F_12Snp_ODR_Corp!$B:$B,$B25)</f>
        <v>463</v>
      </c>
      <c r="AW25" s="109">
        <f>SUMIFS(F_12Snp_ODR_Corp!$H:$H,F_12Snp_ODR_Corp!$A:$A,AW$22,F_12Snp_ODR_Corp!$B:$B,$B25)</f>
        <v>445</v>
      </c>
      <c r="AX25" s="109">
        <f>SUMIFS(F_12Snp_ODR_Corp!$H:$H,F_12Snp_ODR_Corp!$A:$A,AX$22,F_12Snp_ODR_Corp!$B:$B,$B25)</f>
        <v>476</v>
      </c>
      <c r="AY25" s="109">
        <f>SUMIFS(F_12Snp_ODR_Corp!$H:$H,F_12Snp_ODR_Corp!$A:$A,AY$22,F_12Snp_ODR_Corp!$B:$B,$B25)</f>
        <v>513</v>
      </c>
      <c r="AZ25" s="109">
        <f>SUMIFS(F_12Snp_ODR_Corp!$H:$H,F_12Snp_ODR_Corp!$A:$A,AZ$22,F_12Snp_ODR_Corp!$B:$B,$B25)</f>
        <v>521</v>
      </c>
      <c r="BA25" s="109">
        <f>SUMIFS(F_12Snp_ODR_Corp!$H:$H,F_12Snp_ODR_Corp!$A:$A,BA$22,F_12Snp_ODR_Corp!$B:$B,$B25)</f>
        <v>556</v>
      </c>
      <c r="BB25" s="109">
        <f>SUMIFS(F_12Snp_ODR_Corp!$H:$H,F_12Snp_ODR_Corp!$A:$A,BB$22,F_12Snp_ODR_Corp!$B:$B,$B25)</f>
        <v>617</v>
      </c>
      <c r="BC25" s="109">
        <f>SUMIFS(F_12Snp_ODR_Corp!$H:$H,F_12Snp_ODR_Corp!$A:$A,BC$22,F_12Snp_ODR_Corp!$B:$B,$B25)</f>
        <v>622</v>
      </c>
      <c r="BD25" s="109">
        <f>SUMIFS(F_12Snp_ODR_Corp!$H:$H,F_12Snp_ODR_Corp!$A:$A,BD$22,F_12Snp_ODR_Corp!$B:$B,$B25)</f>
        <v>628</v>
      </c>
      <c r="BE25" s="109">
        <f>SUMIFS(F_12Snp_ODR_Corp!$H:$H,F_12Snp_ODR_Corp!$A:$A,BE$22,F_12Snp_ODR_Corp!$B:$B,$B25)</f>
        <v>697</v>
      </c>
      <c r="BF25" s="109">
        <f>SUMIFS(F_12Snp_ODR_Corp!$H:$H,F_12Snp_ODR_Corp!$A:$A,BF$22,F_12Snp_ODR_Corp!$B:$B,$B25)</f>
        <v>751</v>
      </c>
      <c r="BG25" s="109">
        <f>SUMIFS(F_12Snp_ODR_Corp!$H:$H,F_12Snp_ODR_Corp!$A:$A,BG$22,F_12Snp_ODR_Corp!$B:$B,$B25)</f>
        <v>772</v>
      </c>
      <c r="BH25" s="109">
        <f>SUMIFS(F_12Snp_ODR_Corp!$H:$H,F_12Snp_ODR_Corp!$A:$A,BH$22,F_12Snp_ODR_Corp!$B:$B,$B25)</f>
        <v>821</v>
      </c>
      <c r="BI25" s="110">
        <f t="shared" si="2"/>
        <v>380.53658536585368</v>
      </c>
    </row>
    <row r="26" spans="2:62" s="94" customFormat="1" x14ac:dyDescent="0.2">
      <c r="B26" s="108" t="str">
        <f>'Corp - 12m PD'!A7</f>
        <v>C_04</v>
      </c>
      <c r="C26" s="109">
        <f>SUMIFS(F_12Snp_ODR_Corp!$H:$H,F_12Snp_ODR_Corp!$A:$A,C$22,F_12Snp_ODR_Corp!$B:$B,$B26)</f>
        <v>127</v>
      </c>
      <c r="D26" s="109">
        <f>SUMIFS(F_12Snp_ODR_Corp!$H:$H,F_12Snp_ODR_Corp!$A:$A,D$22,F_12Snp_ODR_Corp!$B:$B,$B26)</f>
        <v>77</v>
      </c>
      <c r="E26" s="109">
        <f>SUMIFS(F_12Snp_ODR_Corp!$H:$H,F_12Snp_ODR_Corp!$A:$A,E$22,F_12Snp_ODR_Corp!$B:$B,$B26)</f>
        <v>76</v>
      </c>
      <c r="F26" s="109">
        <f>SUMIFS(F_12Snp_ODR_Corp!$H:$H,F_12Snp_ODR_Corp!$A:$A,F$22,F_12Snp_ODR_Corp!$B:$B,$B26)</f>
        <v>116</v>
      </c>
      <c r="G26" s="109">
        <f>SUMIFS(F_12Snp_ODR_Corp!$H:$H,F_12Snp_ODR_Corp!$A:$A,G$22,F_12Snp_ODR_Corp!$B:$B,$B26)</f>
        <v>85</v>
      </c>
      <c r="H26" s="109">
        <f>SUMIFS(F_12Snp_ODR_Corp!$H:$H,F_12Snp_ODR_Corp!$A:$A,H$22,F_12Snp_ODR_Corp!$B:$B,$B26)</f>
        <v>111</v>
      </c>
      <c r="I26" s="109">
        <f>SUMIFS(F_12Snp_ODR_Corp!$H:$H,F_12Snp_ODR_Corp!$A:$A,I$22,F_12Snp_ODR_Corp!$B:$B,$B26)</f>
        <v>146</v>
      </c>
      <c r="J26" s="109">
        <f>SUMIFS(F_12Snp_ODR_Corp!$H:$H,F_12Snp_ODR_Corp!$A:$A,J$22,F_12Snp_ODR_Corp!$B:$B,$B26)</f>
        <v>92</v>
      </c>
      <c r="K26" s="109">
        <f>SUMIFS(F_12Snp_ODR_Corp!$H:$H,F_12Snp_ODR_Corp!$A:$A,K$22,F_12Snp_ODR_Corp!$B:$B,$B26)</f>
        <v>101</v>
      </c>
      <c r="L26" s="109">
        <f>SUMIFS(F_12Snp_ODR_Corp!$H:$H,F_12Snp_ODR_Corp!$A:$A,L$22,F_12Snp_ODR_Corp!$B:$B,$B26)</f>
        <v>149</v>
      </c>
      <c r="M26" s="109">
        <f>SUMIFS(F_12Snp_ODR_Corp!$H:$H,F_12Snp_ODR_Corp!$A:$A,M$22,F_12Snp_ODR_Corp!$B:$B,$B26)</f>
        <v>83</v>
      </c>
      <c r="N26" s="109">
        <f>SUMIFS(F_12Snp_ODR_Corp!$H:$H,F_12Snp_ODR_Corp!$A:$A,N$22,F_12Snp_ODR_Corp!$B:$B,$B26)</f>
        <v>95</v>
      </c>
      <c r="O26" s="109">
        <f>SUMIFS(F_12Snp_ODR_Corp!$H:$H,F_12Snp_ODR_Corp!$A:$A,O$22,F_12Snp_ODR_Corp!$B:$B,$B26)</f>
        <v>137</v>
      </c>
      <c r="P26" s="109">
        <f>SUMIFS(F_12Snp_ODR_Corp!$H:$H,F_12Snp_ODR_Corp!$A:$A,P$22,F_12Snp_ODR_Corp!$B:$B,$B26)</f>
        <v>87</v>
      </c>
      <c r="Q26" s="109">
        <f>SUMIFS(F_12Snp_ODR_Corp!$H:$H,F_12Snp_ODR_Corp!$A:$A,Q$22,F_12Snp_ODR_Corp!$B:$B,$B26)</f>
        <v>78</v>
      </c>
      <c r="R26" s="109">
        <f>SUMIFS(F_12Snp_ODR_Corp!$H:$H,F_12Snp_ODR_Corp!$A:$A,R$22,F_12Snp_ODR_Corp!$B:$B,$B26)</f>
        <v>124</v>
      </c>
      <c r="S26" s="109">
        <f>SUMIFS(F_12Snp_ODR_Corp!$H:$H,F_12Snp_ODR_Corp!$A:$A,S$22,F_12Snp_ODR_Corp!$B:$B,$B26)</f>
        <v>84</v>
      </c>
      <c r="T26" s="109">
        <f>SUMIFS(F_12Snp_ODR_Corp!$H:$H,F_12Snp_ODR_Corp!$A:$A,T$22,F_12Snp_ODR_Corp!$B:$B,$B26)</f>
        <v>100</v>
      </c>
      <c r="U26" s="109">
        <f>SUMIFS(F_12Snp_ODR_Corp!$H:$H,F_12Snp_ODR_Corp!$A:$A,U$22,F_12Snp_ODR_Corp!$B:$B,$B26)</f>
        <v>143</v>
      </c>
      <c r="V26" s="109">
        <f>SUMIFS(F_12Snp_ODR_Corp!$H:$H,F_12Snp_ODR_Corp!$A:$A,V$22,F_12Snp_ODR_Corp!$B:$B,$B26)</f>
        <v>66</v>
      </c>
      <c r="W26" s="109">
        <f>SUMIFS(F_12Snp_ODR_Corp!$H:$H,F_12Snp_ODR_Corp!$A:$A,W$22,F_12Snp_ODR_Corp!$B:$B,$B26)</f>
        <v>88</v>
      </c>
      <c r="X26" s="109">
        <f>SUMIFS(F_12Snp_ODR_Corp!$H:$H,F_12Snp_ODR_Corp!$A:$A,X$22,F_12Snp_ODR_Corp!$B:$B,$B26)</f>
        <v>155</v>
      </c>
      <c r="Y26" s="109">
        <f>SUMIFS(F_12Snp_ODR_Corp!$H:$H,F_12Snp_ODR_Corp!$A:$A,Y$22,F_12Snp_ODR_Corp!$B:$B,$B26)</f>
        <v>71</v>
      </c>
      <c r="Z26" s="109">
        <f>SUMIFS(F_12Snp_ODR_Corp!$H:$H,F_12Snp_ODR_Corp!$A:$A,Z$22,F_12Snp_ODR_Corp!$B:$B,$B26)</f>
        <v>121</v>
      </c>
      <c r="AA26" s="109">
        <f>SUMIFS(F_12Snp_ODR_Corp!$H:$H,F_12Snp_ODR_Corp!$A:$A,AA$22,F_12Snp_ODR_Corp!$B:$B,$B26)</f>
        <v>71</v>
      </c>
      <c r="AB26" s="109">
        <f>SUMIFS(F_12Snp_ODR_Corp!$H:$H,F_12Snp_ODR_Corp!$A:$A,AB$22,F_12Snp_ODR_Corp!$B:$B,$B26)</f>
        <v>94</v>
      </c>
      <c r="AC26" s="109">
        <f>SUMIFS(F_12Snp_ODR_Corp!$H:$H,F_12Snp_ODR_Corp!$A:$A,AC$22,F_12Snp_ODR_Corp!$B:$B,$B26)</f>
        <v>124</v>
      </c>
      <c r="AD26" s="109">
        <f>SUMIFS(F_12Snp_ODR_Corp!$H:$H,F_12Snp_ODR_Corp!$A:$A,AD$22,F_12Snp_ODR_Corp!$B:$B,$B26)</f>
        <v>109</v>
      </c>
      <c r="AE26" s="109">
        <f>SUMIFS(F_12Snp_ODR_Corp!$H:$H,F_12Snp_ODR_Corp!$A:$A,AE$22,F_12Snp_ODR_Corp!$B:$B,$B26)</f>
        <v>90</v>
      </c>
      <c r="AF26" s="109">
        <f>SUMIFS(F_12Snp_ODR_Corp!$H:$H,F_12Snp_ODR_Corp!$A:$A,AF$22,F_12Snp_ODR_Corp!$B:$B,$B26)</f>
        <v>160</v>
      </c>
      <c r="AG26" s="109">
        <f>SUMIFS(F_12Snp_ODR_Corp!$H:$H,F_12Snp_ODR_Corp!$A:$A,AG$22,F_12Snp_ODR_Corp!$B:$B,$B26)</f>
        <v>140</v>
      </c>
      <c r="AH26" s="109">
        <f>SUMIFS(F_12Snp_ODR_Corp!$H:$H,F_12Snp_ODR_Corp!$A:$A,AH$22,F_12Snp_ODR_Corp!$B:$B,$B26)</f>
        <v>168</v>
      </c>
      <c r="AI26" s="109">
        <f>SUMIFS(F_12Snp_ODR_Corp!$H:$H,F_12Snp_ODR_Corp!$A:$A,AI$22,F_12Snp_ODR_Corp!$B:$B,$B26)</f>
        <v>151</v>
      </c>
      <c r="AJ26" s="109">
        <f>SUMIFS(F_12Snp_ODR_Corp!$H:$H,F_12Snp_ODR_Corp!$A:$A,AJ$22,F_12Snp_ODR_Corp!$B:$B,$B26)</f>
        <v>134</v>
      </c>
      <c r="AK26" s="109">
        <f>SUMIFS(F_12Snp_ODR_Corp!$H:$H,F_12Snp_ODR_Corp!$A:$A,AK$22,F_12Snp_ODR_Corp!$B:$B,$B26)</f>
        <v>123</v>
      </c>
      <c r="AL26" s="109">
        <f>SUMIFS(F_12Snp_ODR_Corp!$H:$H,F_12Snp_ODR_Corp!$A:$A,AL$22,F_12Snp_ODR_Corp!$B:$B,$B26)</f>
        <v>107</v>
      </c>
      <c r="AM26" s="109">
        <f>SUMIFS(F_12Snp_ODR_Corp!$H:$H,F_12Snp_ODR_Corp!$A:$A,AM$22,F_12Snp_ODR_Corp!$B:$B,$B26)</f>
        <v>100</v>
      </c>
      <c r="AN26" s="109">
        <f>SUMIFS(F_12Snp_ODR_Corp!$H:$H,F_12Snp_ODR_Corp!$A:$A,AN$22,F_12Snp_ODR_Corp!$B:$B,$B26)</f>
        <v>119</v>
      </c>
      <c r="AO26" s="109">
        <f>SUMIFS(F_12Snp_ODR_Corp!$H:$H,F_12Snp_ODR_Corp!$A:$A,AO$22,F_12Snp_ODR_Corp!$B:$B,$B26)</f>
        <v>120</v>
      </c>
      <c r="AP26" s="109">
        <f>SUMIFS(F_12Snp_ODR_Corp!$H:$H,F_12Snp_ODR_Corp!$A:$A,AP$22,F_12Snp_ODR_Corp!$B:$B,$B26)</f>
        <v>140</v>
      </c>
      <c r="AQ26" s="109">
        <f>SUMIFS(F_12Snp_ODR_Corp!$H:$H,F_12Snp_ODR_Corp!$A:$A,AQ$22,F_12Snp_ODR_Corp!$B:$B,$B26)</f>
        <v>150</v>
      </c>
      <c r="AR26" s="109">
        <f>SUMIFS(F_12Snp_ODR_Corp!$H:$H,F_12Snp_ODR_Corp!$A:$A,AR$22,F_12Snp_ODR_Corp!$B:$B,$B26)</f>
        <v>202</v>
      </c>
      <c r="AS26" s="109">
        <f>SUMIFS(F_12Snp_ODR_Corp!$H:$H,F_12Snp_ODR_Corp!$A:$A,AS$22,F_12Snp_ODR_Corp!$B:$B,$B26)</f>
        <v>162</v>
      </c>
      <c r="AT26" s="109">
        <f>SUMIFS(F_12Snp_ODR_Corp!$H:$H,F_12Snp_ODR_Corp!$A:$A,AT$22,F_12Snp_ODR_Corp!$B:$B,$B26)</f>
        <v>171</v>
      </c>
      <c r="AU26" s="109">
        <f>SUMIFS(F_12Snp_ODR_Corp!$H:$H,F_12Snp_ODR_Corp!$A:$A,AU$22,F_12Snp_ODR_Corp!$B:$B,$B26)</f>
        <v>172</v>
      </c>
      <c r="AV26" s="109">
        <f>SUMIFS(F_12Snp_ODR_Corp!$H:$H,F_12Snp_ODR_Corp!$A:$A,AV$22,F_12Snp_ODR_Corp!$B:$B,$B26)</f>
        <v>163</v>
      </c>
      <c r="AW26" s="109">
        <f>SUMIFS(F_12Snp_ODR_Corp!$H:$H,F_12Snp_ODR_Corp!$A:$A,AW$22,F_12Snp_ODR_Corp!$B:$B,$B26)</f>
        <v>187</v>
      </c>
      <c r="AX26" s="109">
        <f>SUMIFS(F_12Snp_ODR_Corp!$H:$H,F_12Snp_ODR_Corp!$A:$A,AX$22,F_12Snp_ODR_Corp!$B:$B,$B26)</f>
        <v>156</v>
      </c>
      <c r="AY26" s="109">
        <f>SUMIFS(F_12Snp_ODR_Corp!$H:$H,F_12Snp_ODR_Corp!$A:$A,AY$22,F_12Snp_ODR_Corp!$B:$B,$B26)</f>
        <v>143</v>
      </c>
      <c r="AZ26" s="109">
        <f>SUMIFS(F_12Snp_ODR_Corp!$H:$H,F_12Snp_ODR_Corp!$A:$A,AZ$22,F_12Snp_ODR_Corp!$B:$B,$B26)</f>
        <v>167</v>
      </c>
      <c r="BA26" s="109">
        <f>SUMIFS(F_12Snp_ODR_Corp!$H:$H,F_12Snp_ODR_Corp!$A:$A,BA$22,F_12Snp_ODR_Corp!$B:$B,$B26)</f>
        <v>143</v>
      </c>
      <c r="BB26" s="109">
        <f>SUMIFS(F_12Snp_ODR_Corp!$H:$H,F_12Snp_ODR_Corp!$A:$A,BB$22,F_12Snp_ODR_Corp!$B:$B,$B26)</f>
        <v>164</v>
      </c>
      <c r="BC26" s="109">
        <f>SUMIFS(F_12Snp_ODR_Corp!$H:$H,F_12Snp_ODR_Corp!$A:$A,BC$22,F_12Snp_ODR_Corp!$B:$B,$B26)</f>
        <v>167</v>
      </c>
      <c r="BD26" s="109">
        <f>SUMIFS(F_12Snp_ODR_Corp!$H:$H,F_12Snp_ODR_Corp!$A:$A,BD$22,F_12Snp_ODR_Corp!$B:$B,$B26)</f>
        <v>224</v>
      </c>
      <c r="BE26" s="109">
        <f>SUMIFS(F_12Snp_ODR_Corp!$H:$H,F_12Snp_ODR_Corp!$A:$A,BE$22,F_12Snp_ODR_Corp!$B:$B,$B26)</f>
        <v>174</v>
      </c>
      <c r="BF26" s="109">
        <f>SUMIFS(F_12Snp_ODR_Corp!$H:$H,F_12Snp_ODR_Corp!$A:$A,BF$22,F_12Snp_ODR_Corp!$B:$B,$B26)</f>
        <v>183</v>
      </c>
      <c r="BG26" s="109">
        <f>SUMIFS(F_12Snp_ODR_Corp!$H:$H,F_12Snp_ODR_Corp!$A:$A,BG$22,F_12Snp_ODR_Corp!$B:$B,$B26)</f>
        <v>149</v>
      </c>
      <c r="BH26" s="109">
        <f>SUMIFS(F_12Snp_ODR_Corp!$H:$H,F_12Snp_ODR_Corp!$A:$A,BH$22,F_12Snp_ODR_Corp!$B:$B,$B26)</f>
        <v>148</v>
      </c>
      <c r="BI26" s="110">
        <f t="shared" si="2"/>
        <v>126.78048780487805</v>
      </c>
    </row>
    <row r="27" spans="2:62" s="94" customFormat="1" x14ac:dyDescent="0.2">
      <c r="B27" s="108" t="str">
        <f>'Corp - 12m PD'!A8</f>
        <v>C_05</v>
      </c>
      <c r="C27" s="109">
        <f>SUMIFS(F_12Snp_ODR_Corp!$H:$H,F_12Snp_ODR_Corp!$A:$A,C$22,F_12Snp_ODR_Corp!$B:$B,$B27)</f>
        <v>58</v>
      </c>
      <c r="D27" s="109">
        <f>SUMIFS(F_12Snp_ODR_Corp!$H:$H,F_12Snp_ODR_Corp!$A:$A,D$22,F_12Snp_ODR_Corp!$B:$B,$B27)</f>
        <v>98</v>
      </c>
      <c r="E27" s="109">
        <f>SUMIFS(F_12Snp_ODR_Corp!$H:$H,F_12Snp_ODR_Corp!$A:$A,E$22,F_12Snp_ODR_Corp!$B:$B,$B27)</f>
        <v>60</v>
      </c>
      <c r="F27" s="109">
        <f>SUMIFS(F_12Snp_ODR_Corp!$H:$H,F_12Snp_ODR_Corp!$A:$A,F$22,F_12Snp_ODR_Corp!$B:$B,$B27)</f>
        <v>37</v>
      </c>
      <c r="G27" s="109">
        <f>SUMIFS(F_12Snp_ODR_Corp!$H:$H,F_12Snp_ODR_Corp!$A:$A,G$22,F_12Snp_ODR_Corp!$B:$B,$B27)</f>
        <v>70</v>
      </c>
      <c r="H27" s="109">
        <f>SUMIFS(F_12Snp_ODR_Corp!$H:$H,F_12Snp_ODR_Corp!$A:$A,H$22,F_12Snp_ODR_Corp!$B:$B,$B27)</f>
        <v>49</v>
      </c>
      <c r="I27" s="109">
        <f>SUMIFS(F_12Snp_ODR_Corp!$H:$H,F_12Snp_ODR_Corp!$A:$A,I$22,F_12Snp_ODR_Corp!$B:$B,$B27)</f>
        <v>35</v>
      </c>
      <c r="J27" s="109">
        <f>SUMIFS(F_12Snp_ODR_Corp!$H:$H,F_12Snp_ODR_Corp!$A:$A,J$22,F_12Snp_ODR_Corp!$B:$B,$B27)</f>
        <v>68</v>
      </c>
      <c r="K27" s="109">
        <f>SUMIFS(F_12Snp_ODR_Corp!$H:$H,F_12Snp_ODR_Corp!$A:$A,K$22,F_12Snp_ODR_Corp!$B:$B,$B27)</f>
        <v>59</v>
      </c>
      <c r="L27" s="109">
        <f>SUMIFS(F_12Snp_ODR_Corp!$H:$H,F_12Snp_ODR_Corp!$A:$A,L$22,F_12Snp_ODR_Corp!$B:$B,$B27)</f>
        <v>44</v>
      </c>
      <c r="M27" s="109">
        <f>SUMIFS(F_12Snp_ODR_Corp!$H:$H,F_12Snp_ODR_Corp!$A:$A,M$22,F_12Snp_ODR_Corp!$B:$B,$B27)</f>
        <v>80</v>
      </c>
      <c r="N27" s="109">
        <f>SUMIFS(F_12Snp_ODR_Corp!$H:$H,F_12Snp_ODR_Corp!$A:$A,N$22,F_12Snp_ODR_Corp!$B:$B,$B27)</f>
        <v>45</v>
      </c>
      <c r="O27" s="109">
        <f>SUMIFS(F_12Snp_ODR_Corp!$H:$H,F_12Snp_ODR_Corp!$A:$A,O$22,F_12Snp_ODR_Corp!$B:$B,$B27)</f>
        <v>34</v>
      </c>
      <c r="P27" s="109">
        <f>SUMIFS(F_12Snp_ODR_Corp!$H:$H,F_12Snp_ODR_Corp!$A:$A,P$22,F_12Snp_ODR_Corp!$B:$B,$B27)</f>
        <v>59</v>
      </c>
      <c r="Q27" s="109">
        <f>SUMIFS(F_12Snp_ODR_Corp!$H:$H,F_12Snp_ODR_Corp!$A:$A,Q$22,F_12Snp_ODR_Corp!$B:$B,$B27)</f>
        <v>63</v>
      </c>
      <c r="R27" s="109">
        <f>SUMIFS(F_12Snp_ODR_Corp!$H:$H,F_12Snp_ODR_Corp!$A:$A,R$22,F_12Snp_ODR_Corp!$B:$B,$B27)</f>
        <v>53</v>
      </c>
      <c r="S27" s="109">
        <f>SUMIFS(F_12Snp_ODR_Corp!$H:$H,F_12Snp_ODR_Corp!$A:$A,S$22,F_12Snp_ODR_Corp!$B:$B,$B27)</f>
        <v>85</v>
      </c>
      <c r="T27" s="109">
        <f>SUMIFS(F_12Snp_ODR_Corp!$H:$H,F_12Snp_ODR_Corp!$A:$A,T$22,F_12Snp_ODR_Corp!$B:$B,$B27)</f>
        <v>64</v>
      </c>
      <c r="U27" s="109">
        <f>SUMIFS(F_12Snp_ODR_Corp!$H:$H,F_12Snp_ODR_Corp!$A:$A,U$22,F_12Snp_ODR_Corp!$B:$B,$B27)</f>
        <v>57</v>
      </c>
      <c r="V27" s="109">
        <f>SUMIFS(F_12Snp_ODR_Corp!$H:$H,F_12Snp_ODR_Corp!$A:$A,V$22,F_12Snp_ODR_Corp!$B:$B,$B27)</f>
        <v>105</v>
      </c>
      <c r="W27" s="109">
        <f>SUMIFS(F_12Snp_ODR_Corp!$H:$H,F_12Snp_ODR_Corp!$A:$A,W$22,F_12Snp_ODR_Corp!$B:$B,$B27)</f>
        <v>68</v>
      </c>
      <c r="X27" s="109">
        <f>SUMIFS(F_12Snp_ODR_Corp!$H:$H,F_12Snp_ODR_Corp!$A:$A,X$22,F_12Snp_ODR_Corp!$B:$B,$B27)</f>
        <v>56</v>
      </c>
      <c r="Y27" s="109">
        <f>SUMIFS(F_12Snp_ODR_Corp!$H:$H,F_12Snp_ODR_Corp!$A:$A,Y$22,F_12Snp_ODR_Corp!$B:$B,$B27)</f>
        <v>94</v>
      </c>
      <c r="Z27" s="109">
        <f>SUMIFS(F_12Snp_ODR_Corp!$H:$H,F_12Snp_ODR_Corp!$A:$A,Z$22,F_12Snp_ODR_Corp!$B:$B,$B27)</f>
        <v>56</v>
      </c>
      <c r="AA27" s="109">
        <f>SUMIFS(F_12Snp_ODR_Corp!$H:$H,F_12Snp_ODR_Corp!$A:$A,AA$22,F_12Snp_ODR_Corp!$B:$B,$B27)</f>
        <v>77</v>
      </c>
      <c r="AB27" s="109">
        <f>SUMIFS(F_12Snp_ODR_Corp!$H:$H,F_12Snp_ODR_Corp!$A:$A,AB$22,F_12Snp_ODR_Corp!$B:$B,$B27)</f>
        <v>63</v>
      </c>
      <c r="AC27" s="109">
        <f>SUMIFS(F_12Snp_ODR_Corp!$H:$H,F_12Snp_ODR_Corp!$A:$A,AC$22,F_12Snp_ODR_Corp!$B:$B,$B27)</f>
        <v>56</v>
      </c>
      <c r="AD27" s="109">
        <f>SUMIFS(F_12Snp_ODR_Corp!$H:$H,F_12Snp_ODR_Corp!$A:$A,AD$22,F_12Snp_ODR_Corp!$B:$B,$B27)</f>
        <v>74</v>
      </c>
      <c r="AE27" s="109">
        <f>SUMIFS(F_12Snp_ODR_Corp!$H:$H,F_12Snp_ODR_Corp!$A:$A,AE$22,F_12Snp_ODR_Corp!$B:$B,$B27)</f>
        <v>89</v>
      </c>
      <c r="AF27" s="109">
        <f>SUMIFS(F_12Snp_ODR_Corp!$H:$H,F_12Snp_ODR_Corp!$A:$A,AF$22,F_12Snp_ODR_Corp!$B:$B,$B27)</f>
        <v>62</v>
      </c>
      <c r="AG27" s="109">
        <f>SUMIFS(F_12Snp_ODR_Corp!$H:$H,F_12Snp_ODR_Corp!$A:$A,AG$22,F_12Snp_ODR_Corp!$B:$B,$B27)</f>
        <v>88</v>
      </c>
      <c r="AH27" s="109">
        <f>SUMIFS(F_12Snp_ODR_Corp!$H:$H,F_12Snp_ODR_Corp!$A:$A,AH$22,F_12Snp_ODR_Corp!$B:$B,$B27)</f>
        <v>67</v>
      </c>
      <c r="AI27" s="109">
        <f>SUMIFS(F_12Snp_ODR_Corp!$H:$H,F_12Snp_ODR_Corp!$A:$A,AI$22,F_12Snp_ODR_Corp!$B:$B,$B27)</f>
        <v>58</v>
      </c>
      <c r="AJ27" s="109">
        <f>SUMIFS(F_12Snp_ODR_Corp!$H:$H,F_12Snp_ODR_Corp!$A:$A,AJ$22,F_12Snp_ODR_Corp!$B:$B,$B27)</f>
        <v>56</v>
      </c>
      <c r="AK27" s="109">
        <f>SUMIFS(F_12Snp_ODR_Corp!$H:$H,F_12Snp_ODR_Corp!$A:$A,AK$22,F_12Snp_ODR_Corp!$B:$B,$B27)</f>
        <v>49</v>
      </c>
      <c r="AL27" s="109">
        <f>SUMIFS(F_12Snp_ODR_Corp!$H:$H,F_12Snp_ODR_Corp!$A:$A,AL$22,F_12Snp_ODR_Corp!$B:$B,$B27)</f>
        <v>46</v>
      </c>
      <c r="AM27" s="109">
        <f>SUMIFS(F_12Snp_ODR_Corp!$H:$H,F_12Snp_ODR_Corp!$A:$A,AM$22,F_12Snp_ODR_Corp!$B:$B,$B27)</f>
        <v>40</v>
      </c>
      <c r="AN27" s="109">
        <f>SUMIFS(F_12Snp_ODR_Corp!$H:$H,F_12Snp_ODR_Corp!$A:$A,AN$22,F_12Snp_ODR_Corp!$B:$B,$B27)</f>
        <v>36</v>
      </c>
      <c r="AO27" s="109">
        <f>SUMIFS(F_12Snp_ODR_Corp!$H:$H,F_12Snp_ODR_Corp!$A:$A,AO$22,F_12Snp_ODR_Corp!$B:$B,$B27)</f>
        <v>76</v>
      </c>
      <c r="AP27" s="109">
        <f>SUMIFS(F_12Snp_ODR_Corp!$H:$H,F_12Snp_ODR_Corp!$A:$A,AP$22,F_12Snp_ODR_Corp!$B:$B,$B27)</f>
        <v>83</v>
      </c>
      <c r="AQ27" s="109">
        <f>SUMIFS(F_12Snp_ODR_Corp!$H:$H,F_12Snp_ODR_Corp!$A:$A,AQ$22,F_12Snp_ODR_Corp!$B:$B,$B27)</f>
        <v>87</v>
      </c>
      <c r="AR27" s="109">
        <f>SUMIFS(F_12Snp_ODR_Corp!$H:$H,F_12Snp_ODR_Corp!$A:$A,AR$22,F_12Snp_ODR_Corp!$B:$B,$B27)</f>
        <v>75</v>
      </c>
      <c r="AS27" s="109">
        <f>SUMIFS(F_12Snp_ODR_Corp!$H:$H,F_12Snp_ODR_Corp!$A:$A,AS$22,F_12Snp_ODR_Corp!$B:$B,$B27)</f>
        <v>73</v>
      </c>
      <c r="AT27" s="109">
        <f>SUMIFS(F_12Snp_ODR_Corp!$H:$H,F_12Snp_ODR_Corp!$A:$A,AT$22,F_12Snp_ODR_Corp!$B:$B,$B27)</f>
        <v>61</v>
      </c>
      <c r="AU27" s="109">
        <f>SUMIFS(F_12Snp_ODR_Corp!$H:$H,F_12Snp_ODR_Corp!$A:$A,AU$22,F_12Snp_ODR_Corp!$B:$B,$B27)</f>
        <v>74</v>
      </c>
      <c r="AV27" s="109">
        <f>SUMIFS(F_12Snp_ODR_Corp!$H:$H,F_12Snp_ODR_Corp!$A:$A,AV$22,F_12Snp_ODR_Corp!$B:$B,$B27)</f>
        <v>70</v>
      </c>
      <c r="AW27" s="109">
        <f>SUMIFS(F_12Snp_ODR_Corp!$H:$H,F_12Snp_ODR_Corp!$A:$A,AW$22,F_12Snp_ODR_Corp!$B:$B,$B27)</f>
        <v>71</v>
      </c>
      <c r="AX27" s="109">
        <f>SUMIFS(F_12Snp_ODR_Corp!$H:$H,F_12Snp_ODR_Corp!$A:$A,AX$22,F_12Snp_ODR_Corp!$B:$B,$B27)</f>
        <v>87</v>
      </c>
      <c r="AY27" s="109">
        <f>SUMIFS(F_12Snp_ODR_Corp!$H:$H,F_12Snp_ODR_Corp!$A:$A,AY$22,F_12Snp_ODR_Corp!$B:$B,$B27)</f>
        <v>86</v>
      </c>
      <c r="AZ27" s="109">
        <f>SUMIFS(F_12Snp_ODR_Corp!$H:$H,F_12Snp_ODR_Corp!$A:$A,AZ$22,F_12Snp_ODR_Corp!$B:$B,$B27)</f>
        <v>64</v>
      </c>
      <c r="BA27" s="109">
        <f>SUMIFS(F_12Snp_ODR_Corp!$H:$H,F_12Snp_ODR_Corp!$A:$A,BA$22,F_12Snp_ODR_Corp!$B:$B,$B27)</f>
        <v>76</v>
      </c>
      <c r="BB27" s="109">
        <f>SUMIFS(F_12Snp_ODR_Corp!$H:$H,F_12Snp_ODR_Corp!$A:$A,BB$22,F_12Snp_ODR_Corp!$B:$B,$B27)</f>
        <v>61</v>
      </c>
      <c r="BC27" s="109">
        <f>SUMIFS(F_12Snp_ODR_Corp!$H:$H,F_12Snp_ODR_Corp!$A:$A,BC$22,F_12Snp_ODR_Corp!$B:$B,$B27)</f>
        <v>82</v>
      </c>
      <c r="BD27" s="109">
        <f>SUMIFS(F_12Snp_ODR_Corp!$H:$H,F_12Snp_ODR_Corp!$A:$A,BD$22,F_12Snp_ODR_Corp!$B:$B,$B27)</f>
        <v>83</v>
      </c>
      <c r="BE27" s="109">
        <f>SUMIFS(F_12Snp_ODR_Corp!$H:$H,F_12Snp_ODR_Corp!$A:$A,BE$22,F_12Snp_ODR_Corp!$B:$B,$B27)</f>
        <v>98</v>
      </c>
      <c r="BF27" s="109">
        <f>SUMIFS(F_12Snp_ODR_Corp!$H:$H,F_12Snp_ODR_Corp!$A:$A,BF$22,F_12Snp_ODR_Corp!$B:$B,$B27)</f>
        <v>97</v>
      </c>
      <c r="BG27" s="109">
        <f>SUMIFS(F_12Snp_ODR_Corp!$H:$H,F_12Snp_ODR_Corp!$A:$A,BG$22,F_12Snp_ODR_Corp!$B:$B,$B27)</f>
        <v>105</v>
      </c>
      <c r="BH27" s="109">
        <f>SUMIFS(F_12Snp_ODR_Corp!$H:$H,F_12Snp_ODR_Corp!$A:$A,BH$22,F_12Snp_ODR_Corp!$B:$B,$B27)</f>
        <v>85</v>
      </c>
      <c r="BI27" s="110">
        <f t="shared" si="2"/>
        <v>67.390243902439025</v>
      </c>
    </row>
    <row r="28" spans="2:62" s="94" customFormat="1" ht="10.8" thickBot="1" x14ac:dyDescent="0.25">
      <c r="C28" s="111">
        <f t="shared" ref="C28:V28" si="3">SUM(C23:C27)</f>
        <v>1121</v>
      </c>
      <c r="D28" s="111">
        <f t="shared" si="3"/>
        <v>1165</v>
      </c>
      <c r="E28" s="111">
        <f t="shared" si="3"/>
        <v>1165</v>
      </c>
      <c r="F28" s="111">
        <f t="shared" si="3"/>
        <v>1106</v>
      </c>
      <c r="G28" s="111">
        <f t="shared" si="3"/>
        <v>1152</v>
      </c>
      <c r="H28" s="111">
        <f t="shared" si="3"/>
        <v>1152</v>
      </c>
      <c r="I28" s="111">
        <f t="shared" si="3"/>
        <v>1117</v>
      </c>
      <c r="J28" s="111">
        <f t="shared" si="3"/>
        <v>1166</v>
      </c>
      <c r="K28" s="111">
        <f t="shared" si="3"/>
        <v>1178</v>
      </c>
      <c r="L28" s="111">
        <f t="shared" si="3"/>
        <v>1131</v>
      </c>
      <c r="M28" s="111">
        <f t="shared" si="3"/>
        <v>1198</v>
      </c>
      <c r="N28" s="111">
        <f t="shared" si="3"/>
        <v>1203</v>
      </c>
      <c r="O28" s="111">
        <f t="shared" si="3"/>
        <v>1167</v>
      </c>
      <c r="P28" s="111">
        <f t="shared" si="3"/>
        <v>1223</v>
      </c>
      <c r="Q28" s="111">
        <f t="shared" si="3"/>
        <v>1238</v>
      </c>
      <c r="R28" s="111">
        <f t="shared" si="3"/>
        <v>1206</v>
      </c>
      <c r="S28" s="111">
        <f t="shared" si="3"/>
        <v>1207</v>
      </c>
      <c r="T28" s="111">
        <f t="shared" si="3"/>
        <v>1193</v>
      </c>
      <c r="U28" s="111">
        <f t="shared" si="3"/>
        <v>1186</v>
      </c>
      <c r="V28" s="111">
        <f t="shared" si="3"/>
        <v>1190</v>
      </c>
      <c r="W28" s="111">
        <f t="shared" ref="W28:BH28" si="4">SUM(W23:W27)</f>
        <v>1178</v>
      </c>
      <c r="X28" s="111">
        <f t="shared" si="4"/>
        <v>1163</v>
      </c>
      <c r="Y28" s="111">
        <f t="shared" si="4"/>
        <v>1153</v>
      </c>
      <c r="Z28" s="111">
        <f t="shared" si="4"/>
        <v>1177</v>
      </c>
      <c r="AA28" s="111">
        <f t="shared" si="4"/>
        <v>1161</v>
      </c>
      <c r="AB28" s="111">
        <f t="shared" si="4"/>
        <v>1183</v>
      </c>
      <c r="AC28" s="111">
        <f t="shared" si="4"/>
        <v>1215</v>
      </c>
      <c r="AD28" s="111">
        <f t="shared" si="4"/>
        <v>1178</v>
      </c>
      <c r="AE28" s="111">
        <f t="shared" si="4"/>
        <v>1181</v>
      </c>
      <c r="AF28" s="111">
        <f t="shared" si="4"/>
        <v>1189</v>
      </c>
      <c r="AG28" s="111">
        <f t="shared" si="4"/>
        <v>1159</v>
      </c>
      <c r="AH28" s="111">
        <f t="shared" si="4"/>
        <v>1182</v>
      </c>
      <c r="AI28" s="111">
        <f t="shared" si="4"/>
        <v>1196</v>
      </c>
      <c r="AJ28" s="111">
        <f t="shared" si="4"/>
        <v>1167</v>
      </c>
      <c r="AK28" s="111">
        <f t="shared" si="4"/>
        <v>1170</v>
      </c>
      <c r="AL28" s="111">
        <f t="shared" si="4"/>
        <v>1177</v>
      </c>
      <c r="AM28" s="111">
        <f t="shared" si="4"/>
        <v>1184</v>
      </c>
      <c r="AN28" s="111">
        <f t="shared" si="4"/>
        <v>1216</v>
      </c>
      <c r="AO28" s="111">
        <f t="shared" si="4"/>
        <v>1203</v>
      </c>
      <c r="AP28" s="111">
        <f t="shared" si="4"/>
        <v>1244</v>
      </c>
      <c r="AQ28" s="111">
        <f t="shared" si="4"/>
        <v>1190</v>
      </c>
      <c r="AR28" s="111">
        <f t="shared" si="4"/>
        <v>1180</v>
      </c>
      <c r="AS28" s="111">
        <f t="shared" si="4"/>
        <v>1185</v>
      </c>
      <c r="AT28" s="111">
        <f t="shared" si="4"/>
        <v>1185</v>
      </c>
      <c r="AU28" s="111">
        <f t="shared" si="4"/>
        <v>1175</v>
      </c>
      <c r="AV28" s="111">
        <f t="shared" si="4"/>
        <v>1188</v>
      </c>
      <c r="AW28" s="111">
        <f t="shared" si="4"/>
        <v>1186</v>
      </c>
      <c r="AX28" s="111">
        <f t="shared" si="4"/>
        <v>1205</v>
      </c>
      <c r="AY28" s="111">
        <f t="shared" si="4"/>
        <v>1230</v>
      </c>
      <c r="AZ28" s="111">
        <f t="shared" si="4"/>
        <v>1226</v>
      </c>
      <c r="BA28" s="111">
        <f t="shared" si="4"/>
        <v>1264</v>
      </c>
      <c r="BB28" s="111">
        <f t="shared" si="4"/>
        <v>1325</v>
      </c>
      <c r="BC28" s="111">
        <f t="shared" si="4"/>
        <v>1340</v>
      </c>
      <c r="BD28" s="111">
        <f t="shared" si="4"/>
        <v>1368</v>
      </c>
      <c r="BE28" s="111">
        <f t="shared" si="4"/>
        <v>1419</v>
      </c>
      <c r="BF28" s="111">
        <f t="shared" si="4"/>
        <v>1472</v>
      </c>
      <c r="BG28" s="111">
        <f t="shared" si="4"/>
        <v>1492</v>
      </c>
      <c r="BH28" s="111">
        <f t="shared" si="4"/>
        <v>1529</v>
      </c>
      <c r="BI28" s="112">
        <f t="shared" ref="BI28" si="5">AVERAGE(C28:BA28)</f>
        <v>1183.4117647058824</v>
      </c>
    </row>
    <row r="29" spans="2:62" s="94" customFormat="1" x14ac:dyDescent="0.2"/>
    <row r="30" spans="2:62" s="94" customFormat="1" x14ac:dyDescent="0.2">
      <c r="B30" s="86" t="s">
        <v>155</v>
      </c>
    </row>
    <row r="31" spans="2:62" s="86" customFormat="1" x14ac:dyDescent="0.2">
      <c r="B31" s="105"/>
      <c r="C31" s="106">
        <f t="shared" ref="C31:BH31" si="6">C22</f>
        <v>43008</v>
      </c>
      <c r="D31" s="106">
        <f t="shared" si="6"/>
        <v>43039</v>
      </c>
      <c r="E31" s="106">
        <f t="shared" si="6"/>
        <v>43069</v>
      </c>
      <c r="F31" s="106">
        <f t="shared" si="6"/>
        <v>43100</v>
      </c>
      <c r="G31" s="106">
        <f t="shared" si="6"/>
        <v>43131</v>
      </c>
      <c r="H31" s="106">
        <f t="shared" si="6"/>
        <v>43159</v>
      </c>
      <c r="I31" s="106">
        <f t="shared" si="6"/>
        <v>43190</v>
      </c>
      <c r="J31" s="106">
        <f t="shared" si="6"/>
        <v>43220</v>
      </c>
      <c r="K31" s="106">
        <f t="shared" si="6"/>
        <v>43251</v>
      </c>
      <c r="L31" s="106">
        <f t="shared" si="6"/>
        <v>43281</v>
      </c>
      <c r="M31" s="106">
        <f t="shared" si="6"/>
        <v>43312</v>
      </c>
      <c r="N31" s="106">
        <f t="shared" si="6"/>
        <v>43343</v>
      </c>
      <c r="O31" s="106">
        <f t="shared" si="6"/>
        <v>43373</v>
      </c>
      <c r="P31" s="106">
        <f t="shared" si="6"/>
        <v>43404</v>
      </c>
      <c r="Q31" s="106">
        <f t="shared" si="6"/>
        <v>43434</v>
      </c>
      <c r="R31" s="106">
        <f t="shared" si="6"/>
        <v>43465</v>
      </c>
      <c r="S31" s="106">
        <f t="shared" si="6"/>
        <v>43496</v>
      </c>
      <c r="T31" s="106">
        <f t="shared" si="6"/>
        <v>43524</v>
      </c>
      <c r="U31" s="106">
        <f t="shared" si="6"/>
        <v>43555</v>
      </c>
      <c r="V31" s="106">
        <f t="shared" si="6"/>
        <v>43585</v>
      </c>
      <c r="W31" s="106">
        <f t="shared" si="6"/>
        <v>43616</v>
      </c>
      <c r="X31" s="106">
        <f t="shared" si="6"/>
        <v>43646</v>
      </c>
      <c r="Y31" s="106">
        <f t="shared" si="6"/>
        <v>43677</v>
      </c>
      <c r="Z31" s="106">
        <f t="shared" si="6"/>
        <v>43708</v>
      </c>
      <c r="AA31" s="106">
        <f t="shared" si="6"/>
        <v>43738</v>
      </c>
      <c r="AB31" s="106">
        <f t="shared" si="6"/>
        <v>43769</v>
      </c>
      <c r="AC31" s="106">
        <f t="shared" si="6"/>
        <v>43799</v>
      </c>
      <c r="AD31" s="106">
        <f t="shared" si="6"/>
        <v>43830</v>
      </c>
      <c r="AE31" s="106">
        <f t="shared" si="6"/>
        <v>43861</v>
      </c>
      <c r="AF31" s="106">
        <f t="shared" si="6"/>
        <v>43890</v>
      </c>
      <c r="AG31" s="106">
        <f t="shared" si="6"/>
        <v>43921</v>
      </c>
      <c r="AH31" s="106">
        <f t="shared" si="6"/>
        <v>43951</v>
      </c>
      <c r="AI31" s="106">
        <f t="shared" si="6"/>
        <v>43982</v>
      </c>
      <c r="AJ31" s="106">
        <f t="shared" si="6"/>
        <v>44012</v>
      </c>
      <c r="AK31" s="106">
        <f t="shared" si="6"/>
        <v>44043</v>
      </c>
      <c r="AL31" s="106">
        <f t="shared" si="6"/>
        <v>44074</v>
      </c>
      <c r="AM31" s="106">
        <f t="shared" si="6"/>
        <v>44104</v>
      </c>
      <c r="AN31" s="106">
        <f t="shared" si="6"/>
        <v>44135</v>
      </c>
      <c r="AO31" s="106">
        <f t="shared" si="6"/>
        <v>44165</v>
      </c>
      <c r="AP31" s="106">
        <f t="shared" si="6"/>
        <v>44196</v>
      </c>
      <c r="AQ31" s="106">
        <f t="shared" si="6"/>
        <v>44227</v>
      </c>
      <c r="AR31" s="106">
        <f t="shared" si="6"/>
        <v>44255</v>
      </c>
      <c r="AS31" s="106">
        <f t="shared" si="6"/>
        <v>44286</v>
      </c>
      <c r="AT31" s="106">
        <f t="shared" si="6"/>
        <v>44316</v>
      </c>
      <c r="AU31" s="106">
        <f t="shared" si="6"/>
        <v>44347</v>
      </c>
      <c r="AV31" s="106">
        <f t="shared" si="6"/>
        <v>44377</v>
      </c>
      <c r="AW31" s="106">
        <f t="shared" si="6"/>
        <v>44408</v>
      </c>
      <c r="AX31" s="106">
        <f t="shared" si="6"/>
        <v>44439</v>
      </c>
      <c r="AY31" s="106">
        <f t="shared" si="6"/>
        <v>44469</v>
      </c>
      <c r="AZ31" s="106">
        <f t="shared" si="6"/>
        <v>44500</v>
      </c>
      <c r="BA31" s="106">
        <f t="shared" si="6"/>
        <v>44530</v>
      </c>
      <c r="BB31" s="106">
        <f t="shared" si="6"/>
        <v>44561</v>
      </c>
      <c r="BC31" s="106">
        <f t="shared" si="6"/>
        <v>44592</v>
      </c>
      <c r="BD31" s="106">
        <f t="shared" si="6"/>
        <v>44620</v>
      </c>
      <c r="BE31" s="106">
        <f t="shared" si="6"/>
        <v>44651</v>
      </c>
      <c r="BF31" s="106">
        <f t="shared" si="6"/>
        <v>44681</v>
      </c>
      <c r="BG31" s="106">
        <f t="shared" si="6"/>
        <v>44712</v>
      </c>
      <c r="BH31" s="106">
        <f t="shared" si="6"/>
        <v>44742</v>
      </c>
      <c r="BI31" s="388" t="s">
        <v>156</v>
      </c>
      <c r="BJ31" s="107" t="s">
        <v>157</v>
      </c>
    </row>
    <row r="32" spans="2:62" s="117" customFormat="1" x14ac:dyDescent="0.2">
      <c r="B32" s="113" t="str">
        <f>B23</f>
        <v>C_01</v>
      </c>
      <c r="C32" s="114">
        <f t="shared" ref="C32:BH36" si="7">IFERROR(C23/C$28,0)</f>
        <v>0.64585191793041929</v>
      </c>
      <c r="D32" s="114">
        <f t="shared" si="7"/>
        <v>0.62575107296137344</v>
      </c>
      <c r="E32" s="114">
        <f t="shared" si="7"/>
        <v>0.63090128755364805</v>
      </c>
      <c r="F32" s="114">
        <f t="shared" si="7"/>
        <v>0.61301989150090419</v>
      </c>
      <c r="G32" s="114">
        <f t="shared" si="7"/>
        <v>0.60329861111111116</v>
      </c>
      <c r="H32" s="114">
        <f t="shared" si="7"/>
        <v>0.59635416666666663</v>
      </c>
      <c r="I32" s="114">
        <f t="shared" si="7"/>
        <v>0.57117278424350937</v>
      </c>
      <c r="J32" s="114">
        <f t="shared" si="7"/>
        <v>0.57461406518010294</v>
      </c>
      <c r="K32" s="114">
        <f t="shared" si="7"/>
        <v>0.56536502546689305</v>
      </c>
      <c r="L32" s="114">
        <f t="shared" si="7"/>
        <v>0.55260831122900089</v>
      </c>
      <c r="M32" s="114">
        <f t="shared" si="7"/>
        <v>0.55008347245409017</v>
      </c>
      <c r="N32" s="114">
        <f t="shared" si="7"/>
        <v>0.55444721529509555</v>
      </c>
      <c r="O32" s="114">
        <f t="shared" si="7"/>
        <v>0.53984575835475579</v>
      </c>
      <c r="P32" s="114">
        <f t="shared" si="7"/>
        <v>0.5388389206868357</v>
      </c>
      <c r="Q32" s="114">
        <f t="shared" si="7"/>
        <v>0.53554119547657508</v>
      </c>
      <c r="R32" s="114">
        <f t="shared" si="7"/>
        <v>0.5190713101160862</v>
      </c>
      <c r="S32" s="114">
        <f t="shared" si="7"/>
        <v>0.51284175642087826</v>
      </c>
      <c r="T32" s="114">
        <f t="shared" si="7"/>
        <v>0.5155071248952221</v>
      </c>
      <c r="U32" s="114">
        <f t="shared" si="7"/>
        <v>0.50674536256323777</v>
      </c>
      <c r="V32" s="114">
        <f t="shared" si="7"/>
        <v>0.50588235294117645</v>
      </c>
      <c r="W32" s="114">
        <f t="shared" si="7"/>
        <v>0.50339558573853993</v>
      </c>
      <c r="X32" s="114">
        <f t="shared" si="7"/>
        <v>0.4935511607910576</v>
      </c>
      <c r="Y32" s="114">
        <f t="shared" si="7"/>
        <v>0.5047701647875108</v>
      </c>
      <c r="Z32" s="114">
        <f t="shared" si="7"/>
        <v>0.49702633814783348</v>
      </c>
      <c r="AA32" s="114">
        <f t="shared" si="7"/>
        <v>0.48837209302325579</v>
      </c>
      <c r="AB32" s="114">
        <f t="shared" si="7"/>
        <v>0.48520710059171596</v>
      </c>
      <c r="AC32" s="114">
        <f t="shared" si="7"/>
        <v>0.47489711934156381</v>
      </c>
      <c r="AD32" s="114">
        <f t="shared" si="7"/>
        <v>0.46349745331069608</v>
      </c>
      <c r="AE32" s="114">
        <f t="shared" si="7"/>
        <v>0.45554614733276882</v>
      </c>
      <c r="AF32" s="114">
        <f t="shared" si="7"/>
        <v>0.43229604709840203</v>
      </c>
      <c r="AG32" s="114">
        <f t="shared" si="7"/>
        <v>0.42277825711820533</v>
      </c>
      <c r="AH32" s="114">
        <f t="shared" si="7"/>
        <v>0.42131979695431471</v>
      </c>
      <c r="AI32" s="114">
        <f t="shared" si="7"/>
        <v>0.42809364548494983</v>
      </c>
      <c r="AJ32" s="114">
        <f t="shared" si="7"/>
        <v>0.42245072836332476</v>
      </c>
      <c r="AK32" s="114">
        <f t="shared" si="7"/>
        <v>0.42478632478632478</v>
      </c>
      <c r="AL32" s="114">
        <f t="shared" si="7"/>
        <v>0.43245539507221747</v>
      </c>
      <c r="AM32" s="114">
        <f t="shared" si="7"/>
        <v>0.42905405405405406</v>
      </c>
      <c r="AN32" s="114">
        <f t="shared" si="7"/>
        <v>0.42845394736842107</v>
      </c>
      <c r="AO32" s="114">
        <f t="shared" si="7"/>
        <v>0.40232751454696591</v>
      </c>
      <c r="AP32" s="114">
        <f t="shared" si="7"/>
        <v>0.3987138263665595</v>
      </c>
      <c r="AQ32" s="114">
        <f t="shared" si="7"/>
        <v>0.37478991596638656</v>
      </c>
      <c r="AR32" s="114">
        <f t="shared" si="7"/>
        <v>0.3559322033898305</v>
      </c>
      <c r="AS32" s="114">
        <f t="shared" si="7"/>
        <v>0.36033755274261603</v>
      </c>
      <c r="AT32" s="114">
        <f t="shared" si="7"/>
        <v>0.35780590717299576</v>
      </c>
      <c r="AU32" s="114">
        <f t="shared" si="7"/>
        <v>0.34893617021276596</v>
      </c>
      <c r="AV32" s="114">
        <f t="shared" si="7"/>
        <v>0.35185185185185186</v>
      </c>
      <c r="AW32" s="114">
        <f t="shared" si="7"/>
        <v>0.35075885328836426</v>
      </c>
      <c r="AX32" s="114">
        <f t="shared" si="7"/>
        <v>0.34190871369294606</v>
      </c>
      <c r="AY32" s="114">
        <f t="shared" si="7"/>
        <v>0.33495934959349594</v>
      </c>
      <c r="AZ32" s="114">
        <f t="shared" si="7"/>
        <v>0.33197389885807504</v>
      </c>
      <c r="BA32" s="114">
        <f t="shared" si="7"/>
        <v>0.32674050632911394</v>
      </c>
      <c r="BB32" s="114">
        <f t="shared" si="7"/>
        <v>0.31396226415094342</v>
      </c>
      <c r="BC32" s="114">
        <f t="shared" si="7"/>
        <v>0.29850746268656714</v>
      </c>
      <c r="BD32" s="114">
        <f t="shared" si="7"/>
        <v>0.27266081871345027</v>
      </c>
      <c r="BE32" s="114">
        <f t="shared" si="7"/>
        <v>0.27131782945736432</v>
      </c>
      <c r="BF32" s="114">
        <f t="shared" si="7"/>
        <v>0.26290760869565216</v>
      </c>
      <c r="BG32" s="114">
        <f t="shared" si="7"/>
        <v>0.27144772117962468</v>
      </c>
      <c r="BH32" s="114">
        <f t="shared" si="7"/>
        <v>0.26749509483322431</v>
      </c>
      <c r="BI32" s="115">
        <f>AVERAGE(M32:BH32)</f>
        <v>0.41837689358953961</v>
      </c>
      <c r="BJ32" s="389">
        <f>IFERROR(BI23/$BI$28,0)</f>
        <v>0.4452607663565451</v>
      </c>
    </row>
    <row r="33" spans="1:62" s="117" customFormat="1" x14ac:dyDescent="0.2">
      <c r="B33" s="113" t="str">
        <f>B24</f>
        <v>C_02</v>
      </c>
      <c r="C33" s="114">
        <f t="shared" si="7"/>
        <v>7.5825156110615521E-2</v>
      </c>
      <c r="D33" s="114">
        <f t="shared" si="7"/>
        <v>0.10042918454935622</v>
      </c>
      <c r="E33" s="114">
        <f t="shared" si="7"/>
        <v>0.10643776824034334</v>
      </c>
      <c r="F33" s="114">
        <f t="shared" si="7"/>
        <v>8.8607594936708861E-2</v>
      </c>
      <c r="G33" s="114">
        <f t="shared" si="7"/>
        <v>9.8958333333333329E-2</v>
      </c>
      <c r="H33" s="114">
        <f t="shared" si="7"/>
        <v>9.8090277777777776E-2</v>
      </c>
      <c r="I33" s="114">
        <f t="shared" si="7"/>
        <v>8.2363473589973146E-2</v>
      </c>
      <c r="J33" s="114">
        <f t="shared" si="7"/>
        <v>9.7770154373927956E-2</v>
      </c>
      <c r="K33" s="114">
        <f t="shared" si="7"/>
        <v>0.100169779286927</v>
      </c>
      <c r="L33" s="114">
        <f t="shared" si="7"/>
        <v>8.1343943412908931E-2</v>
      </c>
      <c r="M33" s="114">
        <f t="shared" si="7"/>
        <v>0.1010016694490818</v>
      </c>
      <c r="N33" s="114">
        <f t="shared" si="7"/>
        <v>0.11055694098088113</v>
      </c>
      <c r="O33" s="114">
        <f t="shared" si="7"/>
        <v>8.3119108826049698E-2</v>
      </c>
      <c r="P33" s="114">
        <f t="shared" si="7"/>
        <v>0.10547833197056419</v>
      </c>
      <c r="Q33" s="114">
        <f t="shared" si="7"/>
        <v>0.1050080775444265</v>
      </c>
      <c r="R33" s="114">
        <f t="shared" si="7"/>
        <v>8.5406301824212272E-2</v>
      </c>
      <c r="S33" s="114">
        <f t="shared" si="7"/>
        <v>0.10107705053852527</v>
      </c>
      <c r="T33" s="114">
        <f t="shared" si="7"/>
        <v>0.10058675607711651</v>
      </c>
      <c r="U33" s="114">
        <f t="shared" si="7"/>
        <v>6.3237774030354132E-2</v>
      </c>
      <c r="V33" s="114">
        <f t="shared" si="7"/>
        <v>8.7394957983193272E-2</v>
      </c>
      <c r="W33" s="114">
        <f t="shared" si="7"/>
        <v>9.0831918505942272E-2</v>
      </c>
      <c r="X33" s="114">
        <f t="shared" si="7"/>
        <v>5.3310404127257092E-2</v>
      </c>
      <c r="Y33" s="114">
        <f t="shared" si="7"/>
        <v>7.5455333911535125E-2</v>
      </c>
      <c r="Z33" s="114">
        <f t="shared" si="7"/>
        <v>6.117247238742566E-2</v>
      </c>
      <c r="AA33" s="114">
        <f t="shared" si="7"/>
        <v>8.8716623600344532E-2</v>
      </c>
      <c r="AB33" s="114">
        <f t="shared" si="7"/>
        <v>8.3685545224006758E-2</v>
      </c>
      <c r="AC33" s="114">
        <f t="shared" si="7"/>
        <v>7.0781893004115221E-2</v>
      </c>
      <c r="AD33" s="114">
        <f t="shared" si="7"/>
        <v>7.4702886247877756E-2</v>
      </c>
      <c r="AE33" s="114">
        <f t="shared" si="7"/>
        <v>8.1287044877222686E-2</v>
      </c>
      <c r="AF33" s="114">
        <f t="shared" si="7"/>
        <v>6.8124474348191758E-2</v>
      </c>
      <c r="AG33" s="114">
        <f t="shared" si="7"/>
        <v>7.3339085418464192E-2</v>
      </c>
      <c r="AH33" s="114">
        <f t="shared" si="7"/>
        <v>6.2605752961082908E-2</v>
      </c>
      <c r="AI33" s="114">
        <f t="shared" si="7"/>
        <v>6.8561872909698993E-2</v>
      </c>
      <c r="AJ33" s="114">
        <f t="shared" si="7"/>
        <v>7.6263924592973431E-2</v>
      </c>
      <c r="AK33" s="114">
        <f t="shared" si="7"/>
        <v>8.3760683760683755E-2</v>
      </c>
      <c r="AL33" s="114">
        <f t="shared" si="7"/>
        <v>8.8360237892948168E-2</v>
      </c>
      <c r="AM33" s="114">
        <f t="shared" si="7"/>
        <v>9.0371621621621628E-2</v>
      </c>
      <c r="AN33" s="114">
        <f t="shared" si="7"/>
        <v>7.9769736842105268E-2</v>
      </c>
      <c r="AO33" s="114">
        <f t="shared" si="7"/>
        <v>7.647547797173733E-2</v>
      </c>
      <c r="AP33" s="114">
        <f t="shared" si="7"/>
        <v>6.6720257234726688E-2</v>
      </c>
      <c r="AQ33" s="114">
        <f t="shared" si="7"/>
        <v>6.5546218487394961E-2</v>
      </c>
      <c r="AR33" s="114">
        <f t="shared" si="7"/>
        <v>5.1694915254237285E-2</v>
      </c>
      <c r="AS33" s="114">
        <f t="shared" si="7"/>
        <v>6.9198312236286919E-2</v>
      </c>
      <c r="AT33" s="114">
        <f t="shared" si="7"/>
        <v>6.4978902953586493E-2</v>
      </c>
      <c r="AU33" s="114">
        <f t="shared" si="7"/>
        <v>6.4680851063829786E-2</v>
      </c>
      <c r="AV33" s="114">
        <f t="shared" si="7"/>
        <v>6.2289562289562291E-2</v>
      </c>
      <c r="AW33" s="114">
        <f t="shared" si="7"/>
        <v>5.6492411467116359E-2</v>
      </c>
      <c r="AX33" s="114">
        <f t="shared" si="7"/>
        <v>6.1410788381742736E-2</v>
      </c>
      <c r="AY33" s="114">
        <f t="shared" si="7"/>
        <v>6.1788617886178863E-2</v>
      </c>
      <c r="AZ33" s="114">
        <f t="shared" si="7"/>
        <v>5.4649265905383361E-2</v>
      </c>
      <c r="BA33" s="114">
        <f t="shared" si="7"/>
        <v>6.0126582278481014E-2</v>
      </c>
      <c r="BB33" s="114">
        <f t="shared" si="7"/>
        <v>5.0566037735849056E-2</v>
      </c>
      <c r="BC33" s="114">
        <f t="shared" si="7"/>
        <v>5.1492537313432833E-2</v>
      </c>
      <c r="BD33" s="114">
        <f t="shared" si="7"/>
        <v>4.3859649122807015E-2</v>
      </c>
      <c r="BE33" s="114">
        <f t="shared" si="7"/>
        <v>4.5806906272022552E-2</v>
      </c>
      <c r="BF33" s="114">
        <f t="shared" si="7"/>
        <v>3.6684782608695655E-2</v>
      </c>
      <c r="BG33" s="114">
        <f t="shared" si="7"/>
        <v>4.0884718498659517E-2</v>
      </c>
      <c r="BH33" s="114">
        <f t="shared" si="7"/>
        <v>4.3165467625899283E-2</v>
      </c>
      <c r="BI33" s="115">
        <f t="shared" ref="BI33:BI36" si="8">AVERAGE(M33:BH33)</f>
        <v>7.1718348834281909E-2</v>
      </c>
      <c r="BJ33" s="116">
        <f>IFERROR(BI24/$BI$28,0)</f>
        <v>7.6958142083657644E-2</v>
      </c>
    </row>
    <row r="34" spans="1:62" s="117" customFormat="1" x14ac:dyDescent="0.2">
      <c r="B34" s="113" t="str">
        <f>B25</f>
        <v>C_03</v>
      </c>
      <c r="C34" s="114">
        <f t="shared" si="7"/>
        <v>0.11329170383586083</v>
      </c>
      <c r="D34" s="114">
        <f t="shared" si="7"/>
        <v>0.12360515021459227</v>
      </c>
      <c r="E34" s="114">
        <f t="shared" si="7"/>
        <v>0.14592274678111589</v>
      </c>
      <c r="F34" s="114">
        <f t="shared" si="7"/>
        <v>0.16003616636528029</v>
      </c>
      <c r="G34" s="114">
        <f t="shared" si="7"/>
        <v>0.16319444444444445</v>
      </c>
      <c r="H34" s="114">
        <f t="shared" si="7"/>
        <v>0.16666666666666666</v>
      </c>
      <c r="I34" s="114">
        <f t="shared" si="7"/>
        <v>0.18442256042972247</v>
      </c>
      <c r="J34" s="114">
        <f t="shared" si="7"/>
        <v>0.19039451114922812</v>
      </c>
      <c r="K34" s="114">
        <f t="shared" si="7"/>
        <v>0.19864176570458403</v>
      </c>
      <c r="L34" s="114">
        <f t="shared" si="7"/>
        <v>0.19540229885057472</v>
      </c>
      <c r="M34" s="114">
        <f t="shared" si="7"/>
        <v>0.21285475792988315</v>
      </c>
      <c r="N34" s="114">
        <f t="shared" si="7"/>
        <v>0.21862011637572734</v>
      </c>
      <c r="O34" s="114">
        <f t="shared" si="7"/>
        <v>0.23050556983718937</v>
      </c>
      <c r="P34" s="114">
        <f t="shared" si="7"/>
        <v>0.23630417007358953</v>
      </c>
      <c r="Q34" s="114">
        <f t="shared" si="7"/>
        <v>0.2455573505654281</v>
      </c>
      <c r="R34" s="114">
        <f t="shared" si="7"/>
        <v>0.24875621890547264</v>
      </c>
      <c r="S34" s="114">
        <f t="shared" si="7"/>
        <v>0.24606462303231152</v>
      </c>
      <c r="T34" s="114">
        <f t="shared" si="7"/>
        <v>0.24643755238893544</v>
      </c>
      <c r="U34" s="114">
        <f t="shared" si="7"/>
        <v>0.26138279932546377</v>
      </c>
      <c r="V34" s="114">
        <f t="shared" si="7"/>
        <v>0.26302521008403362</v>
      </c>
      <c r="W34" s="114">
        <f t="shared" si="7"/>
        <v>0.27334465195246183</v>
      </c>
      <c r="X34" s="114">
        <f t="shared" si="7"/>
        <v>0.2717110920034394</v>
      </c>
      <c r="Y34" s="114">
        <f t="shared" si="7"/>
        <v>0.27666955767562879</v>
      </c>
      <c r="Z34" s="114">
        <f t="shared" si="7"/>
        <v>0.29141886151231944</v>
      </c>
      <c r="AA34" s="114">
        <f t="shared" si="7"/>
        <v>0.29543496985357448</v>
      </c>
      <c r="AB34" s="114">
        <f t="shared" si="7"/>
        <v>0.29839391377852914</v>
      </c>
      <c r="AC34" s="114">
        <f t="shared" si="7"/>
        <v>0.30617283950617286</v>
      </c>
      <c r="AD34" s="114">
        <f t="shared" si="7"/>
        <v>0.30645161290322581</v>
      </c>
      <c r="AE34" s="114">
        <f t="shared" si="7"/>
        <v>0.31160033869602033</v>
      </c>
      <c r="AF34" s="114">
        <f t="shared" si="7"/>
        <v>0.31286795626576958</v>
      </c>
      <c r="AG34" s="114">
        <f t="shared" si="7"/>
        <v>0.30716134598792061</v>
      </c>
      <c r="AH34" s="114">
        <f t="shared" si="7"/>
        <v>0.31725888324873097</v>
      </c>
      <c r="AI34" s="114">
        <f t="shared" si="7"/>
        <v>0.32859531772575251</v>
      </c>
      <c r="AJ34" s="114">
        <f t="shared" si="7"/>
        <v>0.33847472150814051</v>
      </c>
      <c r="AK34" s="114">
        <f t="shared" si="7"/>
        <v>0.34444444444444444</v>
      </c>
      <c r="AL34" s="114">
        <f t="shared" si="7"/>
        <v>0.34919286321155479</v>
      </c>
      <c r="AM34" s="114">
        <f t="shared" si="7"/>
        <v>0.36233108108108109</v>
      </c>
      <c r="AN34" s="114">
        <f t="shared" si="7"/>
        <v>0.36430921052631576</v>
      </c>
      <c r="AO34" s="114">
        <f t="shared" si="7"/>
        <v>0.35827098919368244</v>
      </c>
      <c r="AP34" s="114">
        <f t="shared" si="7"/>
        <v>0.35530546623794212</v>
      </c>
      <c r="AQ34" s="114">
        <f t="shared" si="7"/>
        <v>0.36050420168067226</v>
      </c>
      <c r="AR34" s="114">
        <f t="shared" si="7"/>
        <v>0.35762711864406782</v>
      </c>
      <c r="AS34" s="114">
        <f t="shared" si="7"/>
        <v>0.3721518987341772</v>
      </c>
      <c r="AT34" s="114">
        <f t="shared" si="7"/>
        <v>0.38143459915611816</v>
      </c>
      <c r="AU34" s="114">
        <f t="shared" si="7"/>
        <v>0.37702127659574469</v>
      </c>
      <c r="AV34" s="114">
        <f t="shared" si="7"/>
        <v>0.38973063973063971</v>
      </c>
      <c r="AW34" s="114">
        <f t="shared" si="7"/>
        <v>0.3752107925801012</v>
      </c>
      <c r="AX34" s="114">
        <f t="shared" si="7"/>
        <v>0.39502074688796679</v>
      </c>
      <c r="AY34" s="114">
        <f t="shared" si="7"/>
        <v>0.4170731707317073</v>
      </c>
      <c r="AZ34" s="114">
        <f t="shared" si="7"/>
        <v>0.42495921696574224</v>
      </c>
      <c r="BA34" s="114">
        <f t="shared" si="7"/>
        <v>0.439873417721519</v>
      </c>
      <c r="BB34" s="114">
        <f t="shared" si="7"/>
        <v>0.46566037735849058</v>
      </c>
      <c r="BC34" s="114">
        <f t="shared" si="7"/>
        <v>0.46417910447761196</v>
      </c>
      <c r="BD34" s="114">
        <f t="shared" si="7"/>
        <v>0.45906432748538012</v>
      </c>
      <c r="BE34" s="114">
        <f t="shared" si="7"/>
        <v>0.49119097956307256</v>
      </c>
      <c r="BF34" s="114">
        <f t="shared" si="7"/>
        <v>0.51019021739130432</v>
      </c>
      <c r="BG34" s="114">
        <f t="shared" si="7"/>
        <v>0.51742627345844505</v>
      </c>
      <c r="BH34" s="114">
        <f t="shared" si="7"/>
        <v>0.53695225637671684</v>
      </c>
      <c r="BI34" s="115">
        <f t="shared" si="8"/>
        <v>0.34404560627854636</v>
      </c>
      <c r="BJ34" s="389">
        <f>IFERROR(BI25/$BI$28,0)</f>
        <v>0.32155890005067661</v>
      </c>
    </row>
    <row r="35" spans="1:62" s="117" customFormat="1" x14ac:dyDescent="0.2">
      <c r="B35" s="113" t="str">
        <f>B26</f>
        <v>C_04</v>
      </c>
      <c r="C35" s="114">
        <f t="shared" si="7"/>
        <v>0.11329170383586083</v>
      </c>
      <c r="D35" s="114">
        <f t="shared" si="7"/>
        <v>6.6094420600858364E-2</v>
      </c>
      <c r="E35" s="114">
        <f t="shared" si="7"/>
        <v>6.5236051502145925E-2</v>
      </c>
      <c r="F35" s="114">
        <f t="shared" si="7"/>
        <v>0.10488245931283906</v>
      </c>
      <c r="G35" s="114">
        <f t="shared" si="7"/>
        <v>7.3784722222222224E-2</v>
      </c>
      <c r="H35" s="114">
        <f t="shared" si="7"/>
        <v>9.6354166666666671E-2</v>
      </c>
      <c r="I35" s="114">
        <f t="shared" si="7"/>
        <v>0.13070725156669652</v>
      </c>
      <c r="J35" s="114">
        <f t="shared" si="7"/>
        <v>7.8902229845626073E-2</v>
      </c>
      <c r="K35" s="114">
        <f t="shared" si="7"/>
        <v>8.5738539898132432E-2</v>
      </c>
      <c r="L35" s="114">
        <f t="shared" si="7"/>
        <v>0.13174182139699381</v>
      </c>
      <c r="M35" s="114">
        <f t="shared" si="7"/>
        <v>6.9282136894824708E-2</v>
      </c>
      <c r="N35" s="114">
        <f t="shared" si="7"/>
        <v>7.896924355777224E-2</v>
      </c>
      <c r="O35" s="114">
        <f t="shared" si="7"/>
        <v>0.11739502999143102</v>
      </c>
      <c r="P35" s="114">
        <f t="shared" si="7"/>
        <v>7.1136549468520036E-2</v>
      </c>
      <c r="Q35" s="114">
        <f t="shared" si="7"/>
        <v>6.3004846526655903E-2</v>
      </c>
      <c r="R35" s="114">
        <f t="shared" si="7"/>
        <v>0.10281923714759536</v>
      </c>
      <c r="S35" s="114">
        <f t="shared" si="7"/>
        <v>6.9594034797017396E-2</v>
      </c>
      <c r="T35" s="114">
        <f t="shared" si="7"/>
        <v>8.3822296730930432E-2</v>
      </c>
      <c r="U35" s="114">
        <f t="shared" si="7"/>
        <v>0.12057335581787521</v>
      </c>
      <c r="V35" s="114">
        <f t="shared" si="7"/>
        <v>5.5462184873949577E-2</v>
      </c>
      <c r="W35" s="114">
        <f t="shared" si="7"/>
        <v>7.4702886247877756E-2</v>
      </c>
      <c r="X35" s="114">
        <f t="shared" si="7"/>
        <v>0.13327601031814273</v>
      </c>
      <c r="Y35" s="114">
        <f t="shared" si="7"/>
        <v>6.157849089332177E-2</v>
      </c>
      <c r="Z35" s="114">
        <f t="shared" si="7"/>
        <v>0.10280373831775701</v>
      </c>
      <c r="AA35" s="114">
        <f t="shared" si="7"/>
        <v>6.1154177433247199E-2</v>
      </c>
      <c r="AB35" s="114">
        <f t="shared" si="7"/>
        <v>7.945900253592561E-2</v>
      </c>
      <c r="AC35" s="114">
        <f t="shared" si="7"/>
        <v>0.10205761316872428</v>
      </c>
      <c r="AD35" s="114">
        <f t="shared" si="7"/>
        <v>9.2529711375212223E-2</v>
      </c>
      <c r="AE35" s="114">
        <f t="shared" si="7"/>
        <v>7.620660457239628E-2</v>
      </c>
      <c r="AF35" s="114">
        <f t="shared" si="7"/>
        <v>0.13456686291000841</v>
      </c>
      <c r="AG35" s="114">
        <f t="shared" si="7"/>
        <v>0.12079378774805867</v>
      </c>
      <c r="AH35" s="114">
        <f t="shared" si="7"/>
        <v>0.14213197969543148</v>
      </c>
      <c r="AI35" s="114">
        <f t="shared" si="7"/>
        <v>0.12625418060200669</v>
      </c>
      <c r="AJ35" s="114">
        <f t="shared" si="7"/>
        <v>0.11482433590402742</v>
      </c>
      <c r="AK35" s="114">
        <f t="shared" si="7"/>
        <v>0.10512820512820513</v>
      </c>
      <c r="AL35" s="114">
        <f t="shared" si="7"/>
        <v>9.0909090909090912E-2</v>
      </c>
      <c r="AM35" s="114">
        <f t="shared" si="7"/>
        <v>8.4459459459459457E-2</v>
      </c>
      <c r="AN35" s="114">
        <f t="shared" si="7"/>
        <v>9.7861842105263164E-2</v>
      </c>
      <c r="AO35" s="114">
        <f t="shared" si="7"/>
        <v>9.9750623441396513E-2</v>
      </c>
      <c r="AP35" s="114">
        <f t="shared" si="7"/>
        <v>0.11254019292604502</v>
      </c>
      <c r="AQ35" s="114">
        <f t="shared" si="7"/>
        <v>0.12605042016806722</v>
      </c>
      <c r="AR35" s="114">
        <f t="shared" si="7"/>
        <v>0.1711864406779661</v>
      </c>
      <c r="AS35" s="114">
        <f t="shared" si="7"/>
        <v>0.13670886075949368</v>
      </c>
      <c r="AT35" s="114">
        <f t="shared" si="7"/>
        <v>0.14430379746835442</v>
      </c>
      <c r="AU35" s="114">
        <f t="shared" si="7"/>
        <v>0.14638297872340425</v>
      </c>
      <c r="AV35" s="114">
        <f t="shared" si="7"/>
        <v>0.13720538720538722</v>
      </c>
      <c r="AW35" s="114">
        <f t="shared" si="7"/>
        <v>0.15767284991568298</v>
      </c>
      <c r="AX35" s="114">
        <f t="shared" si="7"/>
        <v>0.12946058091286308</v>
      </c>
      <c r="AY35" s="114">
        <f t="shared" si="7"/>
        <v>0.11626016260162601</v>
      </c>
      <c r="AZ35" s="114">
        <f t="shared" si="7"/>
        <v>0.13621533442088091</v>
      </c>
      <c r="BA35" s="114">
        <f t="shared" si="7"/>
        <v>0.11313291139240507</v>
      </c>
      <c r="BB35" s="114">
        <f t="shared" si="7"/>
        <v>0.12377358490566037</v>
      </c>
      <c r="BC35" s="114">
        <f t="shared" si="7"/>
        <v>0.12462686567164179</v>
      </c>
      <c r="BD35" s="114">
        <f t="shared" si="7"/>
        <v>0.16374269005847952</v>
      </c>
      <c r="BE35" s="114">
        <f t="shared" si="7"/>
        <v>0.1226215644820296</v>
      </c>
      <c r="BF35" s="114">
        <f t="shared" si="7"/>
        <v>0.12432065217391304</v>
      </c>
      <c r="BG35" s="114">
        <f t="shared" si="7"/>
        <v>9.9865951742627343E-2</v>
      </c>
      <c r="BH35" s="114">
        <f t="shared" si="7"/>
        <v>9.6795291039895356E-2</v>
      </c>
      <c r="BI35" s="115">
        <f t="shared" si="8"/>
        <v>0.10865362574621977</v>
      </c>
      <c r="BJ35" s="389">
        <f>IFERROR(BI26/$BI$28,0)</f>
        <v>0.10713133972974086</v>
      </c>
    </row>
    <row r="36" spans="1:62" s="117" customFormat="1" x14ac:dyDescent="0.2">
      <c r="B36" s="113" t="str">
        <f>B27</f>
        <v>C_05</v>
      </c>
      <c r="C36" s="114">
        <f t="shared" si="7"/>
        <v>5.1739518287243533E-2</v>
      </c>
      <c r="D36" s="114">
        <f t="shared" si="7"/>
        <v>8.4120171673819744E-2</v>
      </c>
      <c r="E36" s="114">
        <f t="shared" si="7"/>
        <v>5.1502145922746781E-2</v>
      </c>
      <c r="F36" s="114">
        <f t="shared" si="7"/>
        <v>3.3453887884267633E-2</v>
      </c>
      <c r="G36" s="114">
        <f t="shared" si="7"/>
        <v>6.0763888888888888E-2</v>
      </c>
      <c r="H36" s="114">
        <f t="shared" si="7"/>
        <v>4.2534722222222224E-2</v>
      </c>
      <c r="I36" s="114">
        <f t="shared" si="7"/>
        <v>3.133393017009848E-2</v>
      </c>
      <c r="J36" s="114">
        <f t="shared" si="7"/>
        <v>5.8319039451114926E-2</v>
      </c>
      <c r="K36" s="114">
        <f t="shared" si="7"/>
        <v>5.0084889643463498E-2</v>
      </c>
      <c r="L36" s="114">
        <f t="shared" si="7"/>
        <v>3.8903625110521665E-2</v>
      </c>
      <c r="M36" s="114">
        <f t="shared" si="7"/>
        <v>6.6777963272120197E-2</v>
      </c>
      <c r="N36" s="114">
        <f t="shared" si="7"/>
        <v>3.7406483790523692E-2</v>
      </c>
      <c r="O36" s="114">
        <f t="shared" si="7"/>
        <v>2.913453299057412E-2</v>
      </c>
      <c r="P36" s="114">
        <f t="shared" si="7"/>
        <v>4.8242027800490597E-2</v>
      </c>
      <c r="Q36" s="114">
        <f t="shared" si="7"/>
        <v>5.0888529886914377E-2</v>
      </c>
      <c r="R36" s="114">
        <f t="shared" ref="R36:BH36" si="9">IFERROR(R27/R$28,0)</f>
        <v>4.39469320066335E-2</v>
      </c>
      <c r="S36" s="114">
        <f t="shared" si="9"/>
        <v>7.0422535211267609E-2</v>
      </c>
      <c r="T36" s="114">
        <f t="shared" si="9"/>
        <v>5.3646269907795474E-2</v>
      </c>
      <c r="U36" s="114">
        <f t="shared" si="9"/>
        <v>4.8060708263069137E-2</v>
      </c>
      <c r="V36" s="114">
        <f t="shared" si="9"/>
        <v>8.8235294117647065E-2</v>
      </c>
      <c r="W36" s="114">
        <f t="shared" si="9"/>
        <v>5.7724957555178265E-2</v>
      </c>
      <c r="X36" s="114">
        <f t="shared" si="9"/>
        <v>4.815133276010318E-2</v>
      </c>
      <c r="Y36" s="114">
        <f t="shared" si="9"/>
        <v>8.1526452732003471E-2</v>
      </c>
      <c r="Z36" s="114">
        <f t="shared" si="9"/>
        <v>4.7578589634664402E-2</v>
      </c>
      <c r="AA36" s="114">
        <f t="shared" si="9"/>
        <v>6.6322136089577946E-2</v>
      </c>
      <c r="AB36" s="114">
        <f t="shared" si="9"/>
        <v>5.3254437869822487E-2</v>
      </c>
      <c r="AC36" s="114">
        <f t="shared" si="9"/>
        <v>4.6090534979423871E-2</v>
      </c>
      <c r="AD36" s="114">
        <f t="shared" si="9"/>
        <v>6.2818336162988112E-2</v>
      </c>
      <c r="AE36" s="114">
        <f t="shared" si="9"/>
        <v>7.5359864521591866E-2</v>
      </c>
      <c r="AF36" s="114">
        <f t="shared" si="9"/>
        <v>5.2144659377628258E-2</v>
      </c>
      <c r="AG36" s="114">
        <f t="shared" si="9"/>
        <v>7.5927523727351162E-2</v>
      </c>
      <c r="AH36" s="114">
        <f t="shared" si="9"/>
        <v>5.6683587140439931E-2</v>
      </c>
      <c r="AI36" s="114">
        <f t="shared" si="9"/>
        <v>4.8494983277591976E-2</v>
      </c>
      <c r="AJ36" s="114">
        <f t="shared" si="9"/>
        <v>4.7986289631533847E-2</v>
      </c>
      <c r="AK36" s="114">
        <f t="shared" si="9"/>
        <v>4.1880341880341877E-2</v>
      </c>
      <c r="AL36" s="114">
        <f t="shared" si="9"/>
        <v>3.9082412914188618E-2</v>
      </c>
      <c r="AM36" s="114">
        <f t="shared" si="9"/>
        <v>3.3783783783783786E-2</v>
      </c>
      <c r="AN36" s="114">
        <f t="shared" si="9"/>
        <v>2.9605263157894735E-2</v>
      </c>
      <c r="AO36" s="114">
        <f t="shared" si="9"/>
        <v>6.3175394846217786E-2</v>
      </c>
      <c r="AP36" s="114">
        <f t="shared" si="9"/>
        <v>6.6720257234726688E-2</v>
      </c>
      <c r="AQ36" s="114">
        <f t="shared" si="9"/>
        <v>7.3109243697478996E-2</v>
      </c>
      <c r="AR36" s="114">
        <f t="shared" si="9"/>
        <v>6.3559322033898302E-2</v>
      </c>
      <c r="AS36" s="114">
        <f t="shared" si="9"/>
        <v>6.160337552742616E-2</v>
      </c>
      <c r="AT36" s="114">
        <f t="shared" si="9"/>
        <v>5.1476793248945149E-2</v>
      </c>
      <c r="AU36" s="114">
        <f t="shared" si="9"/>
        <v>6.2978723404255324E-2</v>
      </c>
      <c r="AV36" s="114">
        <f t="shared" si="9"/>
        <v>5.8922558922558925E-2</v>
      </c>
      <c r="AW36" s="114">
        <f t="shared" si="9"/>
        <v>5.9865092748735242E-2</v>
      </c>
      <c r="AX36" s="114">
        <f t="shared" si="9"/>
        <v>7.2199170124481321E-2</v>
      </c>
      <c r="AY36" s="114">
        <f t="shared" si="9"/>
        <v>6.9918699186991867E-2</v>
      </c>
      <c r="AZ36" s="114">
        <f t="shared" si="9"/>
        <v>5.2202283849918436E-2</v>
      </c>
      <c r="BA36" s="114">
        <f t="shared" si="9"/>
        <v>6.0126582278481014E-2</v>
      </c>
      <c r="BB36" s="114">
        <f t="shared" si="9"/>
        <v>4.6037735849056606E-2</v>
      </c>
      <c r="BC36" s="114">
        <f t="shared" si="9"/>
        <v>6.1194029850746269E-2</v>
      </c>
      <c r="BD36" s="114">
        <f t="shared" si="9"/>
        <v>6.0672514619883038E-2</v>
      </c>
      <c r="BE36" s="114">
        <f t="shared" si="9"/>
        <v>6.9062720225510923E-2</v>
      </c>
      <c r="BF36" s="114">
        <f t="shared" si="9"/>
        <v>6.5896739130434784E-2</v>
      </c>
      <c r="BG36" s="114">
        <f t="shared" si="9"/>
        <v>7.0375335120643437E-2</v>
      </c>
      <c r="BH36" s="114">
        <f t="shared" si="9"/>
        <v>5.5591890124264222E-2</v>
      </c>
      <c r="BI36" s="115">
        <f t="shared" si="8"/>
        <v>5.7205525551412457E-2</v>
      </c>
      <c r="BJ36" s="116">
        <f>IFERROR(BI27/$BI$28,0)</f>
        <v>5.6945727524677567E-2</v>
      </c>
    </row>
    <row r="37" spans="1:62" s="117" customFormat="1" ht="10.8" thickBot="1" x14ac:dyDescent="0.25">
      <c r="B37" s="118"/>
      <c r="C37" s="119">
        <f t="shared" ref="C37:BJ37" si="10">SUM(C32:C36)</f>
        <v>1</v>
      </c>
      <c r="D37" s="119">
        <f t="shared" si="10"/>
        <v>1</v>
      </c>
      <c r="E37" s="119">
        <f t="shared" si="10"/>
        <v>1</v>
      </c>
      <c r="F37" s="119">
        <f t="shared" si="10"/>
        <v>1</v>
      </c>
      <c r="G37" s="119">
        <f t="shared" si="10"/>
        <v>1</v>
      </c>
      <c r="H37" s="119">
        <f t="shared" si="10"/>
        <v>0.99999999999999989</v>
      </c>
      <c r="I37" s="119">
        <f t="shared" si="10"/>
        <v>0.99999999999999989</v>
      </c>
      <c r="J37" s="119">
        <f t="shared" si="10"/>
        <v>1</v>
      </c>
      <c r="K37" s="119">
        <f t="shared" si="10"/>
        <v>1</v>
      </c>
      <c r="L37" s="119">
        <f t="shared" si="10"/>
        <v>1</v>
      </c>
      <c r="M37" s="119">
        <f t="shared" si="10"/>
        <v>1</v>
      </c>
      <c r="N37" s="119">
        <f t="shared" si="10"/>
        <v>0.99999999999999989</v>
      </c>
      <c r="O37" s="119">
        <f t="shared" si="10"/>
        <v>1</v>
      </c>
      <c r="P37" s="119">
        <f t="shared" si="10"/>
        <v>1</v>
      </c>
      <c r="Q37" s="119">
        <f t="shared" si="10"/>
        <v>1</v>
      </c>
      <c r="R37" s="119">
        <f t="shared" si="10"/>
        <v>0.99999999999999989</v>
      </c>
      <c r="S37" s="119">
        <f t="shared" si="10"/>
        <v>1</v>
      </c>
      <c r="T37" s="119">
        <f t="shared" si="10"/>
        <v>1</v>
      </c>
      <c r="U37" s="119">
        <f t="shared" si="10"/>
        <v>1</v>
      </c>
      <c r="V37" s="119">
        <f t="shared" si="10"/>
        <v>1</v>
      </c>
      <c r="W37" s="119">
        <f t="shared" ref="W37:BH37" si="11">SUM(W32:W36)</f>
        <v>1.0000000000000002</v>
      </c>
      <c r="X37" s="119">
        <f t="shared" si="11"/>
        <v>1</v>
      </c>
      <c r="Y37" s="119">
        <f t="shared" si="11"/>
        <v>0.99999999999999989</v>
      </c>
      <c r="Z37" s="119">
        <f t="shared" si="11"/>
        <v>1</v>
      </c>
      <c r="AA37" s="119">
        <f t="shared" si="11"/>
        <v>1</v>
      </c>
      <c r="AB37" s="119">
        <f t="shared" si="11"/>
        <v>1</v>
      </c>
      <c r="AC37" s="119">
        <f t="shared" si="11"/>
        <v>1</v>
      </c>
      <c r="AD37" s="119">
        <f t="shared" si="11"/>
        <v>1</v>
      </c>
      <c r="AE37" s="119">
        <f t="shared" si="11"/>
        <v>0.99999999999999989</v>
      </c>
      <c r="AF37" s="119">
        <f t="shared" si="11"/>
        <v>1</v>
      </c>
      <c r="AG37" s="119">
        <f t="shared" si="11"/>
        <v>1</v>
      </c>
      <c r="AH37" s="119">
        <f t="shared" si="11"/>
        <v>1</v>
      </c>
      <c r="AI37" s="119">
        <f t="shared" si="11"/>
        <v>1</v>
      </c>
      <c r="AJ37" s="119">
        <f t="shared" si="11"/>
        <v>1</v>
      </c>
      <c r="AK37" s="119">
        <f t="shared" si="11"/>
        <v>0.99999999999999989</v>
      </c>
      <c r="AL37" s="119">
        <f t="shared" si="11"/>
        <v>1</v>
      </c>
      <c r="AM37" s="119">
        <f t="shared" si="11"/>
        <v>1</v>
      </c>
      <c r="AN37" s="119">
        <f t="shared" si="11"/>
        <v>0.99999999999999989</v>
      </c>
      <c r="AO37" s="119">
        <f t="shared" si="11"/>
        <v>1</v>
      </c>
      <c r="AP37" s="119">
        <f t="shared" si="11"/>
        <v>1</v>
      </c>
      <c r="AQ37" s="119">
        <f t="shared" si="11"/>
        <v>1</v>
      </c>
      <c r="AR37" s="119">
        <f t="shared" si="11"/>
        <v>1</v>
      </c>
      <c r="AS37" s="119">
        <f t="shared" si="11"/>
        <v>1</v>
      </c>
      <c r="AT37" s="119">
        <f t="shared" si="11"/>
        <v>1</v>
      </c>
      <c r="AU37" s="119">
        <f t="shared" si="11"/>
        <v>1</v>
      </c>
      <c r="AV37" s="119">
        <f t="shared" si="11"/>
        <v>1</v>
      </c>
      <c r="AW37" s="119">
        <f t="shared" si="11"/>
        <v>1</v>
      </c>
      <c r="AX37" s="119">
        <f t="shared" si="11"/>
        <v>1</v>
      </c>
      <c r="AY37" s="119">
        <f t="shared" si="11"/>
        <v>0.99999999999999989</v>
      </c>
      <c r="AZ37" s="119">
        <f t="shared" si="11"/>
        <v>1.0000000000000002</v>
      </c>
      <c r="BA37" s="119">
        <f t="shared" si="11"/>
        <v>1.0000000000000002</v>
      </c>
      <c r="BB37" s="119">
        <f t="shared" si="11"/>
        <v>1</v>
      </c>
      <c r="BC37" s="119">
        <f t="shared" si="11"/>
        <v>1</v>
      </c>
      <c r="BD37" s="119">
        <f t="shared" si="11"/>
        <v>1</v>
      </c>
      <c r="BE37" s="119">
        <f t="shared" si="11"/>
        <v>1</v>
      </c>
      <c r="BF37" s="119">
        <f t="shared" si="11"/>
        <v>1</v>
      </c>
      <c r="BG37" s="119">
        <f t="shared" si="11"/>
        <v>1</v>
      </c>
      <c r="BH37" s="119">
        <f t="shared" si="11"/>
        <v>1</v>
      </c>
      <c r="BI37" s="119">
        <f>SUM(BI32:BI36)</f>
        <v>1</v>
      </c>
      <c r="BJ37" s="119">
        <f t="shared" si="10"/>
        <v>1.0078548757452979</v>
      </c>
    </row>
    <row r="38" spans="1:62" s="94" customFormat="1" x14ac:dyDescent="0.2"/>
    <row r="39" spans="1:62" s="94" customFormat="1" x14ac:dyDescent="0.2">
      <c r="B39" s="86" t="s">
        <v>158</v>
      </c>
    </row>
    <row r="40" spans="1:62" s="86" customFormat="1" x14ac:dyDescent="0.2">
      <c r="B40" s="105"/>
      <c r="C40" s="106">
        <f t="shared" ref="C40:BH40" si="12">C22</f>
        <v>43008</v>
      </c>
      <c r="D40" s="106">
        <f t="shared" si="12"/>
        <v>43039</v>
      </c>
      <c r="E40" s="106">
        <f t="shared" si="12"/>
        <v>43069</v>
      </c>
      <c r="F40" s="106">
        <f t="shared" si="12"/>
        <v>43100</v>
      </c>
      <c r="G40" s="106">
        <f t="shared" si="12"/>
        <v>43131</v>
      </c>
      <c r="H40" s="106">
        <f t="shared" si="12"/>
        <v>43159</v>
      </c>
      <c r="I40" s="106">
        <f t="shared" si="12"/>
        <v>43190</v>
      </c>
      <c r="J40" s="106">
        <f t="shared" si="12"/>
        <v>43220</v>
      </c>
      <c r="K40" s="106">
        <f t="shared" si="12"/>
        <v>43251</v>
      </c>
      <c r="L40" s="106">
        <f t="shared" si="12"/>
        <v>43281</v>
      </c>
      <c r="M40" s="106">
        <f t="shared" si="12"/>
        <v>43312</v>
      </c>
      <c r="N40" s="106">
        <f t="shared" si="12"/>
        <v>43343</v>
      </c>
      <c r="O40" s="106">
        <f t="shared" si="12"/>
        <v>43373</v>
      </c>
      <c r="P40" s="106">
        <f t="shared" si="12"/>
        <v>43404</v>
      </c>
      <c r="Q40" s="106">
        <f t="shared" si="12"/>
        <v>43434</v>
      </c>
      <c r="R40" s="106">
        <f t="shared" si="12"/>
        <v>43465</v>
      </c>
      <c r="S40" s="106">
        <f t="shared" si="12"/>
        <v>43496</v>
      </c>
      <c r="T40" s="106">
        <f t="shared" si="12"/>
        <v>43524</v>
      </c>
      <c r="U40" s="106">
        <f t="shared" si="12"/>
        <v>43555</v>
      </c>
      <c r="V40" s="106">
        <f t="shared" si="12"/>
        <v>43585</v>
      </c>
      <c r="W40" s="106">
        <f t="shared" si="12"/>
        <v>43616</v>
      </c>
      <c r="X40" s="106">
        <f t="shared" si="12"/>
        <v>43646</v>
      </c>
      <c r="Y40" s="106">
        <f t="shared" si="12"/>
        <v>43677</v>
      </c>
      <c r="Z40" s="106">
        <f t="shared" si="12"/>
        <v>43708</v>
      </c>
      <c r="AA40" s="106">
        <f t="shared" si="12"/>
        <v>43738</v>
      </c>
      <c r="AB40" s="106">
        <f t="shared" si="12"/>
        <v>43769</v>
      </c>
      <c r="AC40" s="106">
        <f t="shared" si="12"/>
        <v>43799</v>
      </c>
      <c r="AD40" s="106">
        <f t="shared" si="12"/>
        <v>43830</v>
      </c>
      <c r="AE40" s="106">
        <f t="shared" si="12"/>
        <v>43861</v>
      </c>
      <c r="AF40" s="106">
        <f t="shared" si="12"/>
        <v>43890</v>
      </c>
      <c r="AG40" s="106">
        <f t="shared" si="12"/>
        <v>43921</v>
      </c>
      <c r="AH40" s="106">
        <f t="shared" si="12"/>
        <v>43951</v>
      </c>
      <c r="AI40" s="106">
        <f t="shared" si="12"/>
        <v>43982</v>
      </c>
      <c r="AJ40" s="106">
        <f t="shared" si="12"/>
        <v>44012</v>
      </c>
      <c r="AK40" s="106">
        <f t="shared" si="12"/>
        <v>44043</v>
      </c>
      <c r="AL40" s="106">
        <f t="shared" si="12"/>
        <v>44074</v>
      </c>
      <c r="AM40" s="106">
        <f t="shared" si="12"/>
        <v>44104</v>
      </c>
      <c r="AN40" s="106">
        <f t="shared" si="12"/>
        <v>44135</v>
      </c>
      <c r="AO40" s="106">
        <f t="shared" si="12"/>
        <v>44165</v>
      </c>
      <c r="AP40" s="106">
        <f t="shared" si="12"/>
        <v>44196</v>
      </c>
      <c r="AQ40" s="106">
        <f t="shared" si="12"/>
        <v>44227</v>
      </c>
      <c r="AR40" s="106">
        <f t="shared" si="12"/>
        <v>44255</v>
      </c>
      <c r="AS40" s="106">
        <f t="shared" si="12"/>
        <v>44286</v>
      </c>
      <c r="AT40" s="106">
        <f t="shared" si="12"/>
        <v>44316</v>
      </c>
      <c r="AU40" s="106">
        <f t="shared" si="12"/>
        <v>44347</v>
      </c>
      <c r="AV40" s="106">
        <f t="shared" si="12"/>
        <v>44377</v>
      </c>
      <c r="AW40" s="106">
        <f t="shared" si="12"/>
        <v>44408</v>
      </c>
      <c r="AX40" s="106">
        <f t="shared" si="12"/>
        <v>44439</v>
      </c>
      <c r="AY40" s="106">
        <f t="shared" si="12"/>
        <v>44469</v>
      </c>
      <c r="AZ40" s="106">
        <f t="shared" si="12"/>
        <v>44500</v>
      </c>
      <c r="BA40" s="106">
        <f t="shared" si="12"/>
        <v>44530</v>
      </c>
      <c r="BB40" s="106">
        <f t="shared" si="12"/>
        <v>44561</v>
      </c>
      <c r="BC40" s="106">
        <f t="shared" si="12"/>
        <v>44592</v>
      </c>
      <c r="BD40" s="106">
        <f t="shared" si="12"/>
        <v>44620</v>
      </c>
      <c r="BE40" s="106">
        <f t="shared" si="12"/>
        <v>44651</v>
      </c>
      <c r="BF40" s="106">
        <f t="shared" si="12"/>
        <v>44681</v>
      </c>
      <c r="BG40" s="106">
        <f t="shared" si="12"/>
        <v>44712</v>
      </c>
      <c r="BH40" s="106">
        <f t="shared" si="12"/>
        <v>44742</v>
      </c>
    </row>
    <row r="41" spans="1:62" s="94" customFormat="1" x14ac:dyDescent="0.2">
      <c r="B41" s="113" t="str">
        <f>B32</f>
        <v>C_01</v>
      </c>
      <c r="C41" s="114">
        <f t="shared" ref="C41:AH41" si="13">IFERROR((C32-$BI32)*LN(C32/$BI32),0)</f>
        <v>9.876682639741767E-2</v>
      </c>
      <c r="D41" s="114">
        <f t="shared" si="13"/>
        <v>8.3482614972751515E-2</v>
      </c>
      <c r="E41" s="114">
        <f t="shared" si="13"/>
        <v>8.7297949634657868E-2</v>
      </c>
      <c r="F41" s="114">
        <f t="shared" si="13"/>
        <v>7.4356486310359154E-2</v>
      </c>
      <c r="G41" s="114">
        <f t="shared" si="13"/>
        <v>6.7686821872593658E-2</v>
      </c>
      <c r="H41" s="114">
        <f t="shared" si="13"/>
        <v>6.3084408293468786E-2</v>
      </c>
      <c r="I41" s="114">
        <f t="shared" si="13"/>
        <v>4.75667477925402E-2</v>
      </c>
      <c r="J41" s="114">
        <f t="shared" si="13"/>
        <v>4.9576544790809994E-2</v>
      </c>
      <c r="K41" s="114">
        <f t="shared" si="13"/>
        <v>4.4256494900568766E-2</v>
      </c>
      <c r="L41" s="114">
        <f t="shared" si="13"/>
        <v>3.735214261946216E-2</v>
      </c>
      <c r="M41" s="114">
        <f t="shared" si="13"/>
        <v>3.604642444558348E-2</v>
      </c>
      <c r="N41" s="114">
        <f t="shared" si="13"/>
        <v>3.8315895388108812E-2</v>
      </c>
      <c r="O41" s="114">
        <f t="shared" si="13"/>
        <v>3.0962508435327791E-2</v>
      </c>
      <c r="P41" s="114">
        <f t="shared" si="13"/>
        <v>3.0480987627121824E-2</v>
      </c>
      <c r="Q41" s="114">
        <f t="shared" si="13"/>
        <v>2.8927295586081304E-2</v>
      </c>
      <c r="R41" s="114">
        <f t="shared" si="13"/>
        <v>2.17156156086343E-2</v>
      </c>
      <c r="S41" s="114">
        <f t="shared" si="13"/>
        <v>1.9231595563537353E-2</v>
      </c>
      <c r="T41" s="114">
        <f t="shared" si="13"/>
        <v>2.0277726780219829E-2</v>
      </c>
      <c r="U41" s="114">
        <f t="shared" si="13"/>
        <v>1.6933691674006091E-2</v>
      </c>
      <c r="V41" s="114">
        <f t="shared" si="13"/>
        <v>1.6619163951024973E-2</v>
      </c>
      <c r="W41" s="114">
        <f t="shared" si="13"/>
        <v>1.5727916324529384E-2</v>
      </c>
      <c r="X41" s="114">
        <f t="shared" si="13"/>
        <v>1.2422084371357622E-2</v>
      </c>
      <c r="Y41" s="114">
        <f t="shared" si="13"/>
        <v>1.6217789868532555E-2</v>
      </c>
      <c r="Z41" s="114">
        <f t="shared" si="13"/>
        <v>1.3548179539324011E-2</v>
      </c>
      <c r="AA41" s="114">
        <f t="shared" si="13"/>
        <v>1.0827901457093168E-2</v>
      </c>
      <c r="AB41" s="114">
        <f t="shared" si="13"/>
        <v>9.903777269771841E-3</v>
      </c>
      <c r="AC41" s="114">
        <f t="shared" si="13"/>
        <v>7.161988900064249E-3</v>
      </c>
      <c r="AD41" s="114">
        <f t="shared" si="13"/>
        <v>4.6211667323576731E-3</v>
      </c>
      <c r="AE41" s="114">
        <f t="shared" si="13"/>
        <v>3.1636364027902773E-3</v>
      </c>
      <c r="AF41" s="114">
        <f t="shared" si="13"/>
        <v>4.5554552943770902E-4</v>
      </c>
      <c r="AG41" s="114">
        <f t="shared" si="13"/>
        <v>4.6060890658084153E-5</v>
      </c>
      <c r="AH41" s="114">
        <f t="shared" si="13"/>
        <v>2.0628200092074267E-5</v>
      </c>
      <c r="AI41" s="114">
        <f t="shared" ref="AI41:BH41" si="14">IFERROR((AI32-$BI32)*LN(AI32/$BI32),0)</f>
        <v>2.2308966566121646E-4</v>
      </c>
      <c r="AJ41" s="114">
        <f t="shared" si="14"/>
        <v>3.9476009573273895E-5</v>
      </c>
      <c r="AK41" s="114">
        <f t="shared" si="14"/>
        <v>9.744637499425253E-5</v>
      </c>
      <c r="AL41" s="114">
        <f>IFERROR((AL32-$BI32)*LN(AL32/$BI32),0)</f>
        <v>4.6594916223594951E-4</v>
      </c>
      <c r="AM41" s="114">
        <f t="shared" si="14"/>
        <v>2.6906685180437708E-4</v>
      </c>
      <c r="AN41" s="114">
        <f t="shared" si="14"/>
        <v>2.3983965036155592E-4</v>
      </c>
      <c r="AO41" s="114">
        <f t="shared" si="14"/>
        <v>6.2779097497148043E-4</v>
      </c>
      <c r="AP41" s="114">
        <f t="shared" si="14"/>
        <v>9.465555396390037E-4</v>
      </c>
      <c r="AQ41" s="114">
        <f t="shared" si="14"/>
        <v>4.7953102904014526E-3</v>
      </c>
      <c r="AR41" s="114">
        <f t="shared" si="14"/>
        <v>1.0093710389147163E-2</v>
      </c>
      <c r="AS41" s="114">
        <f t="shared" si="14"/>
        <v>8.6676791413942827E-3</v>
      </c>
      <c r="AT41" s="114">
        <f t="shared" si="14"/>
        <v>9.4728180065401409E-3</v>
      </c>
      <c r="AU41" s="114">
        <f t="shared" si="14"/>
        <v>1.2603051974555973E-2</v>
      </c>
      <c r="AV41" s="114">
        <f t="shared" si="14"/>
        <v>1.152030606033615E-2</v>
      </c>
      <c r="AW41" s="114">
        <f t="shared" si="14"/>
        <v>1.1919960081913143E-2</v>
      </c>
      <c r="AX41" s="114">
        <f t="shared" si="14"/>
        <v>1.5434253557917981E-2</v>
      </c>
      <c r="AY41" s="114">
        <f t="shared" si="14"/>
        <v>1.8549851688119064E-2</v>
      </c>
      <c r="AZ41" s="114">
        <f t="shared" si="14"/>
        <v>1.9987288333284999E-2</v>
      </c>
      <c r="BA41" s="114">
        <f t="shared" si="14"/>
        <v>2.2654016699317249E-2</v>
      </c>
      <c r="BB41" s="114">
        <f t="shared" si="14"/>
        <v>2.9978472224979541E-2</v>
      </c>
      <c r="BC41" s="114">
        <f t="shared" si="14"/>
        <v>4.0466451764094302E-2</v>
      </c>
      <c r="BD41" s="114">
        <f t="shared" si="14"/>
        <v>6.2388932728158826E-2</v>
      </c>
      <c r="BE41" s="114">
        <f t="shared" si="14"/>
        <v>6.3690067360340413E-2</v>
      </c>
      <c r="BF41" s="114">
        <f t="shared" si="14"/>
        <v>7.2227922374747663E-2</v>
      </c>
      <c r="BG41" s="114">
        <f t="shared" si="14"/>
        <v>6.3563487732640464E-2</v>
      </c>
      <c r="BH41" s="114">
        <f t="shared" si="14"/>
        <v>6.7486630704564302E-2</v>
      </c>
    </row>
    <row r="42" spans="1:62" s="94" customFormat="1" x14ac:dyDescent="0.2">
      <c r="B42" s="113" t="str">
        <f>B33</f>
        <v>C_02</v>
      </c>
      <c r="C42" s="114">
        <f t="shared" ref="C42:AH42" si="15">IFERROR((C33-$BI33)*LN(C33/$BI33),0)</f>
        <v>2.2868134677864034E-4</v>
      </c>
      <c r="D42" s="114">
        <f t="shared" si="15"/>
        <v>9.6671170153827032E-3</v>
      </c>
      <c r="E42" s="114">
        <f t="shared" si="15"/>
        <v>1.3707707732415071E-2</v>
      </c>
      <c r="F42" s="114">
        <f t="shared" si="15"/>
        <v>3.5715849094036124E-3</v>
      </c>
      <c r="G42" s="114">
        <f t="shared" si="15"/>
        <v>8.7699745728585347E-3</v>
      </c>
      <c r="H42" s="114">
        <f t="shared" si="15"/>
        <v>8.2581488249839925E-3</v>
      </c>
      <c r="I42" s="114">
        <f t="shared" si="15"/>
        <v>1.4732366273221629E-3</v>
      </c>
      <c r="J42" s="114">
        <f t="shared" si="15"/>
        <v>8.0727442181840296E-3</v>
      </c>
      <c r="K42" s="114">
        <f t="shared" si="15"/>
        <v>9.5061894719182249E-3</v>
      </c>
      <c r="L42" s="114">
        <f t="shared" si="15"/>
        <v>1.2122450117174901E-3</v>
      </c>
      <c r="M42" s="114">
        <f t="shared" si="15"/>
        <v>1.0026328439033134E-2</v>
      </c>
      <c r="N42" s="114">
        <f t="shared" si="15"/>
        <v>1.6808723793752974E-2</v>
      </c>
      <c r="O42" s="114">
        <f t="shared" si="15"/>
        <v>1.6819313099844914E-3</v>
      </c>
      <c r="P42" s="114">
        <f t="shared" si="15"/>
        <v>1.3023214686989484E-2</v>
      </c>
      <c r="Q42" s="114">
        <f t="shared" si="15"/>
        <v>1.2693062301875649E-2</v>
      </c>
      <c r="R42" s="114">
        <f t="shared" si="15"/>
        <v>2.3909194240592868E-3</v>
      </c>
      <c r="S42" s="114">
        <f t="shared" si="15"/>
        <v>1.0074041458426082E-2</v>
      </c>
      <c r="T42" s="114">
        <f t="shared" si="15"/>
        <v>9.7654308290476884E-3</v>
      </c>
      <c r="U42" s="114">
        <f t="shared" si="15"/>
        <v>1.0672363513710692E-3</v>
      </c>
      <c r="V42" s="114">
        <f t="shared" si="15"/>
        <v>3.0991240052294974E-3</v>
      </c>
      <c r="W42" s="114">
        <f t="shared" si="15"/>
        <v>4.5158507787279988E-3</v>
      </c>
      <c r="X42" s="114">
        <f t="shared" si="15"/>
        <v>5.4600746283578272E-3</v>
      </c>
      <c r="Y42" s="114">
        <f t="shared" si="15"/>
        <v>1.8981735906026283E-4</v>
      </c>
      <c r="Z42" s="114">
        <f t="shared" si="15"/>
        <v>1.677314639506033E-3</v>
      </c>
      <c r="AA42" s="114">
        <f t="shared" si="15"/>
        <v>3.6155442519253352E-3</v>
      </c>
      <c r="AB42" s="114">
        <f t="shared" si="15"/>
        <v>1.8467734273642483E-3</v>
      </c>
      <c r="AC42" s="114">
        <f t="shared" si="15"/>
        <v>1.230821975961963E-5</v>
      </c>
      <c r="AD42" s="114">
        <f t="shared" si="15"/>
        <v>1.2168586732874077E-4</v>
      </c>
      <c r="AE42" s="114">
        <f t="shared" si="15"/>
        <v>1.1983837619623803E-3</v>
      </c>
      <c r="AF42" s="114">
        <f t="shared" si="15"/>
        <v>1.8476140761387386E-4</v>
      </c>
      <c r="AG42" s="114">
        <f t="shared" si="15"/>
        <v>3.6218707495556279E-5</v>
      </c>
      <c r="AH42" s="114">
        <f t="shared" si="15"/>
        <v>1.2383056582575219E-3</v>
      </c>
      <c r="AI42" s="114">
        <f t="shared" ref="AI42:BH42" si="16">IFERROR((AI33-$BI33)*LN(AI33/$BI33),0)</f>
        <v>1.4207308978219426E-4</v>
      </c>
      <c r="AJ42" s="114">
        <f t="shared" si="16"/>
        <v>2.7934104143943615E-4</v>
      </c>
      <c r="AK42" s="114">
        <f t="shared" si="16"/>
        <v>1.8691763499971553E-3</v>
      </c>
      <c r="AL42" s="114">
        <f t="shared" si="16"/>
        <v>3.4727536012970519E-3</v>
      </c>
      <c r="AM42" s="114">
        <f t="shared" si="16"/>
        <v>4.312332096244537E-3</v>
      </c>
      <c r="AN42" s="114">
        <f t="shared" si="16"/>
        <v>8.5664811011141424E-4</v>
      </c>
      <c r="AO42" s="114">
        <f t="shared" si="16"/>
        <v>3.0551954963212809E-4</v>
      </c>
      <c r="AP42" s="114">
        <f t="shared" si="16"/>
        <v>3.6105220396259367E-4</v>
      </c>
      <c r="AQ42" s="114">
        <f t="shared" si="16"/>
        <v>5.5543683948383073E-4</v>
      </c>
      <c r="AR42" s="114">
        <f t="shared" si="16"/>
        <v>6.5554158619152191E-3</v>
      </c>
      <c r="AS42" s="114">
        <f t="shared" si="16"/>
        <v>9.0142095699133519E-5</v>
      </c>
      <c r="AT42" s="114">
        <f t="shared" si="16"/>
        <v>6.6507533452627799E-4</v>
      </c>
      <c r="AU42" s="114">
        <f t="shared" si="16"/>
        <v>7.2684285723231389E-4</v>
      </c>
      <c r="AV42" s="114">
        <f t="shared" si="16"/>
        <v>1.3290134286543743E-3</v>
      </c>
      <c r="AW42" s="114">
        <f t="shared" si="16"/>
        <v>3.6335223717402559E-3</v>
      </c>
      <c r="AX42" s="114">
        <f t="shared" si="16"/>
        <v>1.5993324162941653E-3</v>
      </c>
      <c r="AY42" s="114">
        <f t="shared" si="16"/>
        <v>1.4798025338298073E-3</v>
      </c>
      <c r="AZ42" s="114">
        <f t="shared" si="16"/>
        <v>4.6395618407305602E-3</v>
      </c>
      <c r="BA42" s="114">
        <f t="shared" si="16"/>
        <v>2.0435656340503025E-3</v>
      </c>
      <c r="BB42" s="114">
        <f t="shared" si="16"/>
        <v>7.3920234100606956E-3</v>
      </c>
      <c r="BC42" s="114">
        <f t="shared" si="16"/>
        <v>6.7010082642091134E-3</v>
      </c>
      <c r="BD42" s="114">
        <f t="shared" si="16"/>
        <v>1.3699568042761632E-2</v>
      </c>
      <c r="BE42" s="114">
        <f t="shared" si="16"/>
        <v>1.1616404273226705E-2</v>
      </c>
      <c r="BF42" s="114">
        <f t="shared" si="16"/>
        <v>2.3485963274603838E-2</v>
      </c>
      <c r="BG42" s="114">
        <f t="shared" si="16"/>
        <v>1.732820004288153E-2</v>
      </c>
      <c r="BH42" s="114">
        <f t="shared" si="16"/>
        <v>1.4496463710394357E-2</v>
      </c>
    </row>
    <row r="43" spans="1:62" s="94" customFormat="1" x14ac:dyDescent="0.2">
      <c r="B43" s="113" t="str">
        <f>B34</f>
        <v>C_03</v>
      </c>
      <c r="C43" s="114">
        <f t="shared" ref="C43:AH43" si="17">IFERROR((C34-$BI34)*LN(C34/$BI34),0)</f>
        <v>0.25632334607756424</v>
      </c>
      <c r="D43" s="114">
        <f t="shared" si="17"/>
        <v>0.22566092968204707</v>
      </c>
      <c r="E43" s="114">
        <f t="shared" si="17"/>
        <v>0.16992935744600454</v>
      </c>
      <c r="F43" s="114">
        <f t="shared" si="17"/>
        <v>0.1408361138405283</v>
      </c>
      <c r="G43" s="114">
        <f t="shared" si="17"/>
        <v>0.13488455197934934</v>
      </c>
      <c r="H43" s="114">
        <f t="shared" si="17"/>
        <v>0.12856042674582843</v>
      </c>
      <c r="I43" s="114">
        <f t="shared" si="17"/>
        <v>9.9532084487454944E-2</v>
      </c>
      <c r="J43" s="114">
        <f t="shared" si="17"/>
        <v>9.0911654764890118E-2</v>
      </c>
      <c r="K43" s="114">
        <f t="shared" si="17"/>
        <v>7.9866141247656272E-2</v>
      </c>
      <c r="L43" s="114">
        <f t="shared" si="17"/>
        <v>8.4089558486368399E-2</v>
      </c>
      <c r="M43" s="114">
        <f t="shared" si="17"/>
        <v>6.2993146056803326E-2</v>
      </c>
      <c r="N43" s="114">
        <f t="shared" si="17"/>
        <v>5.687276228250273E-2</v>
      </c>
      <c r="O43" s="114">
        <f t="shared" si="17"/>
        <v>4.5472693612819262E-2</v>
      </c>
      <c r="P43" s="114">
        <f t="shared" si="17"/>
        <v>4.0473543879896344E-2</v>
      </c>
      <c r="Q43" s="114">
        <f t="shared" si="17"/>
        <v>3.3214543549836856E-2</v>
      </c>
      <c r="R43" s="114">
        <f t="shared" si="17"/>
        <v>3.09024291901243E-2</v>
      </c>
      <c r="S43" s="114">
        <f t="shared" si="17"/>
        <v>3.2841268736329851E-2</v>
      </c>
      <c r="T43" s="114">
        <f t="shared" si="17"/>
        <v>3.2568449939520072E-2</v>
      </c>
      <c r="U43" s="114">
        <f t="shared" si="17"/>
        <v>2.2714766250210277E-2</v>
      </c>
      <c r="V43" s="114">
        <f t="shared" si="17"/>
        <v>2.1755948541088855E-2</v>
      </c>
      <c r="W43" s="114">
        <f t="shared" si="17"/>
        <v>1.626410159550809E-2</v>
      </c>
      <c r="X43" s="114">
        <f t="shared" si="17"/>
        <v>1.7073468753150977E-2</v>
      </c>
      <c r="Y43" s="114">
        <f t="shared" si="17"/>
        <v>1.4684634282793136E-2</v>
      </c>
      <c r="Z43" s="114">
        <f t="shared" si="17"/>
        <v>8.7367030486350337E-3</v>
      </c>
      <c r="AA43" s="114">
        <f t="shared" si="17"/>
        <v>7.4046385521504736E-3</v>
      </c>
      <c r="AB43" s="114">
        <f t="shared" si="17"/>
        <v>6.4989636701605373E-3</v>
      </c>
      <c r="AC43" s="114">
        <f t="shared" si="17"/>
        <v>4.4168904999885919E-3</v>
      </c>
      <c r="AD43" s="114">
        <f t="shared" si="17"/>
        <v>4.3501645777642168E-3</v>
      </c>
      <c r="AE43" s="114">
        <f t="shared" si="17"/>
        <v>3.2137953802422142E-3</v>
      </c>
      <c r="AF43" s="114">
        <f t="shared" si="17"/>
        <v>2.9616581463941354E-3</v>
      </c>
      <c r="AG43" s="114">
        <f t="shared" si="17"/>
        <v>4.182714158305895E-3</v>
      </c>
      <c r="AH43" s="114">
        <f t="shared" si="17"/>
        <v>2.171227782484738E-3</v>
      </c>
      <c r="AI43" s="114">
        <f t="shared" ref="AI43:BH43" si="18">IFERROR((AI34-$BI34)*LN(AI34/$BI34),0)</f>
        <v>7.0989855864244408E-4</v>
      </c>
      <c r="AJ43" s="114">
        <f t="shared" si="18"/>
        <v>9.0943654240284357E-5</v>
      </c>
      <c r="AK43" s="114">
        <f t="shared" si="18"/>
        <v>4.620891767535581E-7</v>
      </c>
      <c r="AL43" s="114">
        <f t="shared" si="18"/>
        <v>7.6437595404269589E-5</v>
      </c>
      <c r="AM43" s="114">
        <f t="shared" si="18"/>
        <v>9.4689790693842772E-4</v>
      </c>
      <c r="AN43" s="114">
        <f t="shared" si="18"/>
        <v>1.1596609751145784E-3</v>
      </c>
      <c r="AO43" s="114">
        <f t="shared" si="18"/>
        <v>5.7634747917906899E-4</v>
      </c>
      <c r="AP43" s="114">
        <f t="shared" si="18"/>
        <v>3.6260873312363899E-4</v>
      </c>
      <c r="AQ43" s="114">
        <f t="shared" si="18"/>
        <v>7.6910007118375767E-4</v>
      </c>
      <c r="AR43" s="114">
        <f t="shared" si="18"/>
        <v>5.2583066862272384E-4</v>
      </c>
      <c r="AS43" s="114">
        <f t="shared" si="18"/>
        <v>2.2071274454787296E-3</v>
      </c>
      <c r="AT43" s="114">
        <f t="shared" si="18"/>
        <v>3.8572421902569624E-3</v>
      </c>
      <c r="AU43" s="114">
        <f t="shared" si="18"/>
        <v>3.0181772840266918E-3</v>
      </c>
      <c r="AV43" s="114">
        <f t="shared" si="18"/>
        <v>5.6960834400493375E-3</v>
      </c>
      <c r="AW43" s="114">
        <f t="shared" si="18"/>
        <v>2.7024503797723402E-3</v>
      </c>
      <c r="AX43" s="114">
        <f t="shared" si="18"/>
        <v>7.0429325035103445E-3</v>
      </c>
      <c r="AY43" s="114">
        <f t="shared" si="18"/>
        <v>1.4056889720407738E-2</v>
      </c>
      <c r="AZ43" s="114">
        <f t="shared" si="18"/>
        <v>1.7090490257776543E-2</v>
      </c>
      <c r="BA43" s="114">
        <f t="shared" si="18"/>
        <v>2.3546117332770792E-2</v>
      </c>
      <c r="BB43" s="114">
        <f t="shared" si="18"/>
        <v>3.6810643427037028E-2</v>
      </c>
      <c r="BC43" s="114">
        <f t="shared" si="18"/>
        <v>3.5979532666426429E-2</v>
      </c>
      <c r="BD43" s="114">
        <f t="shared" si="18"/>
        <v>3.3173253561320636E-2</v>
      </c>
      <c r="BE43" s="114">
        <f t="shared" si="18"/>
        <v>5.2392403213457395E-2</v>
      </c>
      <c r="BF43" s="114">
        <f t="shared" si="18"/>
        <v>6.5462539614454918E-2</v>
      </c>
      <c r="BG43" s="114">
        <f t="shared" si="18"/>
        <v>7.0755405969215091E-2</v>
      </c>
      <c r="BH43" s="114">
        <f t="shared" si="18"/>
        <v>8.5869493498405572E-2</v>
      </c>
    </row>
    <row r="44" spans="1:62" s="94" customFormat="1" x14ac:dyDescent="0.2">
      <c r="B44" s="113" t="str">
        <f>B35</f>
        <v>C_04</v>
      </c>
      <c r="C44" s="114">
        <f t="shared" ref="C44:AH44" si="19">IFERROR((C35-$BI35)*LN(C35/$BI35),0)</f>
        <v>1.9387567767045695E-4</v>
      </c>
      <c r="D44" s="114">
        <f t="shared" si="19"/>
        <v>2.1155361280698896E-2</v>
      </c>
      <c r="E44" s="114">
        <f t="shared" si="19"/>
        <v>2.2149598101335492E-2</v>
      </c>
      <c r="F44" s="114">
        <f t="shared" si="19"/>
        <v>1.3321565862003899E-4</v>
      </c>
      <c r="G44" s="114">
        <f t="shared" si="19"/>
        <v>1.3494732307698452E-2</v>
      </c>
      <c r="H44" s="114">
        <f t="shared" si="19"/>
        <v>1.4775886040785207E-3</v>
      </c>
      <c r="I44" s="114">
        <f t="shared" si="19"/>
        <v>4.0754003258959412E-3</v>
      </c>
      <c r="J44" s="114">
        <f t="shared" si="19"/>
        <v>9.519125366395504E-3</v>
      </c>
      <c r="K44" s="114">
        <f t="shared" si="19"/>
        <v>5.4277278538845397E-3</v>
      </c>
      <c r="L44" s="114">
        <f t="shared" si="19"/>
        <v>4.448611183650108E-3</v>
      </c>
      <c r="M44" s="114">
        <f t="shared" si="19"/>
        <v>1.7716302586836895E-2</v>
      </c>
      <c r="N44" s="114">
        <f t="shared" si="19"/>
        <v>9.4724829387394082E-3</v>
      </c>
      <c r="O44" s="114">
        <f t="shared" si="19"/>
        <v>6.7640545043040027E-4</v>
      </c>
      <c r="P44" s="114">
        <f t="shared" si="19"/>
        <v>1.5890875958720567E-2</v>
      </c>
      <c r="Q44" s="114">
        <f t="shared" si="19"/>
        <v>2.4876458564485431E-2</v>
      </c>
      <c r="R44" s="114">
        <f t="shared" si="19"/>
        <v>3.2201513291715432E-4</v>
      </c>
      <c r="S44" s="114">
        <f t="shared" si="19"/>
        <v>1.7400509538374104E-2</v>
      </c>
      <c r="T44" s="114">
        <f t="shared" si="19"/>
        <v>6.4428864623782885E-3</v>
      </c>
      <c r="U44" s="114">
        <f t="shared" si="19"/>
        <v>1.2407634739608714E-3</v>
      </c>
      <c r="V44" s="114">
        <f t="shared" si="19"/>
        <v>3.5769310058771465E-2</v>
      </c>
      <c r="W44" s="114">
        <f t="shared" si="19"/>
        <v>1.2719520557410132E-2</v>
      </c>
      <c r="X44" s="114">
        <f t="shared" si="19"/>
        <v>5.0292985015907487E-3</v>
      </c>
      <c r="Y44" s="114">
        <f t="shared" si="19"/>
        <v>2.6731730249438118E-2</v>
      </c>
      <c r="Z44" s="114">
        <f t="shared" si="19"/>
        <v>3.2375242420491855E-4</v>
      </c>
      <c r="AA44" s="114">
        <f t="shared" si="19"/>
        <v>2.7301110786857003E-2</v>
      </c>
      <c r="AB44" s="114">
        <f t="shared" si="19"/>
        <v>9.1356947628887571E-3</v>
      </c>
      <c r="AC44" s="114">
        <f t="shared" si="19"/>
        <v>4.1309235955847847E-4</v>
      </c>
      <c r="AD44" s="114">
        <f t="shared" si="19"/>
        <v>2.5900695001163355E-3</v>
      </c>
      <c r="AE44" s="114">
        <f t="shared" si="19"/>
        <v>1.1509508189813488E-2</v>
      </c>
      <c r="AF44" s="114">
        <f t="shared" si="19"/>
        <v>5.5427408988931639E-3</v>
      </c>
      <c r="AG44" s="114">
        <f t="shared" si="19"/>
        <v>1.2858833032714961E-3</v>
      </c>
      <c r="AH44" s="114">
        <f t="shared" si="19"/>
        <v>8.9919840095882397E-3</v>
      </c>
      <c r="AI44" s="114">
        <f t="shared" ref="AI44:BH44" si="20">IFERROR((AI35-$BI35)*LN(AI35/$BI35),0)</f>
        <v>2.6424083366401985E-3</v>
      </c>
      <c r="AJ44" s="114">
        <f t="shared" si="20"/>
        <v>3.4085996851398678E-4</v>
      </c>
      <c r="AK44" s="114">
        <f t="shared" si="20"/>
        <v>1.1628413224766588E-4</v>
      </c>
      <c r="AL44" s="114">
        <f t="shared" si="20"/>
        <v>3.1639405412080108E-3</v>
      </c>
      <c r="AM44" s="114">
        <f t="shared" si="20"/>
        <v>6.0943514714856574E-3</v>
      </c>
      <c r="AN44" s="114">
        <f t="shared" si="20"/>
        <v>1.1289108686520868E-3</v>
      </c>
      <c r="AO44" s="114">
        <f t="shared" si="20"/>
        <v>7.6113343636759895E-4</v>
      </c>
      <c r="AP44" s="114">
        <f t="shared" si="20"/>
        <v>1.365947687526275E-4</v>
      </c>
      <c r="AQ44" s="114">
        <f t="shared" si="20"/>
        <v>2.5837181505017691E-3</v>
      </c>
      <c r="AR44" s="114">
        <f t="shared" si="20"/>
        <v>2.8426678648723901E-2</v>
      </c>
      <c r="AS44" s="114">
        <f t="shared" si="20"/>
        <v>6.4439643877638678E-3</v>
      </c>
      <c r="AT44" s="114">
        <f t="shared" si="20"/>
        <v>1.0115939606425726E-2</v>
      </c>
      <c r="AU44" s="114">
        <f t="shared" si="20"/>
        <v>1.1245658192724359E-2</v>
      </c>
      <c r="AV44" s="114">
        <f t="shared" si="20"/>
        <v>6.6615228989857491E-3</v>
      </c>
      <c r="AW44" s="114">
        <f t="shared" si="20"/>
        <v>1.8252662982036715E-2</v>
      </c>
      <c r="AX44" s="114">
        <f t="shared" si="20"/>
        <v>3.6456149804593193E-3</v>
      </c>
      <c r="AY44" s="114">
        <f t="shared" si="20"/>
        <v>5.1469923608221896E-4</v>
      </c>
      <c r="AZ44" s="114">
        <f t="shared" si="20"/>
        <v>6.2309277887888188E-3</v>
      </c>
      <c r="BA44" s="114">
        <f t="shared" si="20"/>
        <v>1.8095533498919901E-4</v>
      </c>
      <c r="BB44" s="114">
        <f t="shared" si="20"/>
        <v>1.9699627162825845E-3</v>
      </c>
      <c r="BC44" s="114">
        <f t="shared" si="20"/>
        <v>2.1908755545183563E-3</v>
      </c>
      <c r="BD44" s="114">
        <f t="shared" si="20"/>
        <v>2.2593741608854839E-2</v>
      </c>
      <c r="BE44" s="114">
        <f t="shared" si="20"/>
        <v>1.6892521166136669E-3</v>
      </c>
      <c r="BF44" s="114">
        <f t="shared" si="20"/>
        <v>2.1103336624307468E-3</v>
      </c>
      <c r="BG44" s="114">
        <f t="shared" si="20"/>
        <v>7.4111967259582272E-4</v>
      </c>
      <c r="BH44" s="114">
        <f t="shared" si="20"/>
        <v>1.3704289677390954E-3</v>
      </c>
    </row>
    <row r="45" spans="1:62" s="94" customFormat="1" x14ac:dyDescent="0.2">
      <c r="B45" s="113" t="str">
        <f>B36</f>
        <v>C_05</v>
      </c>
      <c r="C45" s="120">
        <f t="shared" ref="C45:AH45" si="21">IFERROR((C36-$BI36)*LN(C36/$BI36),0)</f>
        <v>5.4894360915633169E-4</v>
      </c>
      <c r="D45" s="120">
        <f t="shared" si="21"/>
        <v>1.0378177124329502E-2</v>
      </c>
      <c r="E45" s="120">
        <f t="shared" si="21"/>
        <v>5.9900896099452684E-4</v>
      </c>
      <c r="F45" s="120">
        <f t="shared" si="21"/>
        <v>1.2742337591965049E-2</v>
      </c>
      <c r="G45" s="120">
        <f t="shared" si="21"/>
        <v>2.1473009569872892E-4</v>
      </c>
      <c r="H45" s="120">
        <f t="shared" si="21"/>
        <v>4.3473956065490918E-3</v>
      </c>
      <c r="I45" s="120">
        <f t="shared" si="21"/>
        <v>1.5573379748781657E-2</v>
      </c>
      <c r="J45" s="120">
        <f t="shared" si="21"/>
        <v>2.1466457896641567E-5</v>
      </c>
      <c r="K45" s="120">
        <f t="shared" si="21"/>
        <v>9.4655421738840302E-4</v>
      </c>
      <c r="L45" s="120">
        <f t="shared" si="21"/>
        <v>7.056536691777947E-3</v>
      </c>
      <c r="M45" s="120">
        <f t="shared" si="21"/>
        <v>1.4810728421917419E-3</v>
      </c>
      <c r="N45" s="120">
        <f t="shared" si="21"/>
        <v>8.4107604753869466E-3</v>
      </c>
      <c r="O45" s="120">
        <f t="shared" si="21"/>
        <v>1.8940237592345886E-2</v>
      </c>
      <c r="P45" s="120">
        <f t="shared" si="21"/>
        <v>1.5275584537226439E-3</v>
      </c>
      <c r="Q45" s="120">
        <f t="shared" si="21"/>
        <v>7.3917024819018838E-4</v>
      </c>
      <c r="R45" s="120">
        <f t="shared" si="21"/>
        <v>3.4958625870513895E-3</v>
      </c>
      <c r="S45" s="120">
        <f t="shared" si="21"/>
        <v>2.7473249012595707E-3</v>
      </c>
      <c r="T45" s="120">
        <f t="shared" si="21"/>
        <v>2.2864143595303988E-4</v>
      </c>
      <c r="U45" s="120">
        <f t="shared" si="21"/>
        <v>1.5928948187836432E-3</v>
      </c>
      <c r="V45" s="120">
        <f t="shared" si="21"/>
        <v>1.3446953414830709E-2</v>
      </c>
      <c r="W45" s="120">
        <f t="shared" si="21"/>
        <v>4.6952111628629843E-6</v>
      </c>
      <c r="X45" s="120">
        <f t="shared" si="21"/>
        <v>1.5600526024646341E-3</v>
      </c>
      <c r="Y45" s="120">
        <f t="shared" si="21"/>
        <v>8.6163462548785805E-3</v>
      </c>
      <c r="Z45" s="120">
        <f t="shared" si="21"/>
        <v>1.7739326829886973E-3</v>
      </c>
      <c r="AA45" s="120">
        <f t="shared" si="21"/>
        <v>1.3481026001490545E-3</v>
      </c>
      <c r="AB45" s="120">
        <f t="shared" si="21"/>
        <v>2.8277678852024377E-4</v>
      </c>
      <c r="AC45" s="120">
        <f t="shared" si="21"/>
        <v>2.4013145779770953E-3</v>
      </c>
      <c r="AD45" s="120">
        <f t="shared" si="21"/>
        <v>5.2533950533207793E-4</v>
      </c>
      <c r="AE45" s="120">
        <f t="shared" si="21"/>
        <v>5.0037776649769737E-3</v>
      </c>
      <c r="AF45" s="120">
        <f t="shared" si="21"/>
        <v>4.6878159085561838E-4</v>
      </c>
      <c r="AG45" s="120">
        <f t="shared" si="21"/>
        <v>5.3007360506020246E-3</v>
      </c>
      <c r="AH45" s="120">
        <f t="shared" si="21"/>
        <v>4.7839798838057005E-6</v>
      </c>
      <c r="AI45" s="120">
        <f t="shared" ref="AI45:BH45" si="22">IFERROR((AI36-$BI36)*LN(AI36/$BI36),0)</f>
        <v>1.4388956911676905E-3</v>
      </c>
      <c r="AJ45" s="120">
        <f t="shared" si="22"/>
        <v>1.6201438703124581E-3</v>
      </c>
      <c r="AK45" s="120">
        <f t="shared" si="22"/>
        <v>4.7789124815156552E-3</v>
      </c>
      <c r="AL45" s="120">
        <f t="shared" si="22"/>
        <v>6.9045058662529175E-3</v>
      </c>
      <c r="AM45" s="120">
        <f t="shared" si="22"/>
        <v>1.233551882039593E-2</v>
      </c>
      <c r="AN45" s="120">
        <f t="shared" si="22"/>
        <v>1.8180247004434585E-2</v>
      </c>
      <c r="AO45" s="120">
        <f t="shared" si="22"/>
        <v>5.9259554750176735E-4</v>
      </c>
      <c r="AP45" s="120">
        <f t="shared" si="22"/>
        <v>1.4639187215846352E-3</v>
      </c>
      <c r="AQ45" s="120">
        <f t="shared" si="22"/>
        <v>3.9012507217442731E-3</v>
      </c>
      <c r="AR45" s="120">
        <f t="shared" si="22"/>
        <v>6.6920205562358346E-4</v>
      </c>
      <c r="AS45" s="120">
        <f t="shared" si="22"/>
        <v>3.2573191403739547E-4</v>
      </c>
      <c r="AT45" s="120">
        <f t="shared" si="22"/>
        <v>6.0449242214560589E-4</v>
      </c>
      <c r="AU45" s="120">
        <f t="shared" si="22"/>
        <v>5.5507248642680822E-4</v>
      </c>
      <c r="AV45" s="120">
        <f t="shared" si="22"/>
        <v>5.0778732485947128E-5</v>
      </c>
      <c r="AW45" s="120">
        <f t="shared" si="22"/>
        <v>1.2085893075477043E-4</v>
      </c>
      <c r="AX45" s="120">
        <f t="shared" si="22"/>
        <v>3.490191457703404E-3</v>
      </c>
      <c r="AY45" s="120">
        <f t="shared" si="22"/>
        <v>2.551313153886358E-3</v>
      </c>
      <c r="AZ45" s="120">
        <f t="shared" si="22"/>
        <v>4.5791793641153562E-4</v>
      </c>
      <c r="BA45" s="120">
        <f t="shared" si="22"/>
        <v>1.454731534996986E-4</v>
      </c>
      <c r="BB45" s="120">
        <f t="shared" si="22"/>
        <v>2.4255220775647817E-3</v>
      </c>
      <c r="BC45" s="120">
        <f t="shared" si="22"/>
        <v>2.6882175580070726E-4</v>
      </c>
      <c r="BD45" s="120">
        <f t="shared" si="22"/>
        <v>2.0399865721678248E-4</v>
      </c>
      <c r="BE45" s="120">
        <f t="shared" si="22"/>
        <v>2.2334755685554123E-3</v>
      </c>
      <c r="BF45" s="120">
        <f t="shared" si="22"/>
        <v>1.2292718982810944E-3</v>
      </c>
      <c r="BG45" s="120">
        <f t="shared" si="22"/>
        <v>2.7286838477841441E-3</v>
      </c>
      <c r="BH45" s="120">
        <f t="shared" si="22"/>
        <v>4.6171216284697477E-5</v>
      </c>
    </row>
    <row r="46" spans="1:62" s="94" customFormat="1" ht="10.8" thickBot="1" x14ac:dyDescent="0.25">
      <c r="B46" s="121" t="s">
        <v>159</v>
      </c>
      <c r="C46" s="122">
        <f>SUM(C41:C45)</f>
        <v>0.35606167310858727</v>
      </c>
      <c r="D46" s="122">
        <f t="shared" ref="D46:BG46" si="23">SUM(D41:D45)</f>
        <v>0.35034420007520967</v>
      </c>
      <c r="E46" s="122">
        <f t="shared" si="23"/>
        <v>0.29368362187540747</v>
      </c>
      <c r="F46" s="122">
        <f t="shared" si="23"/>
        <v>0.23163973831087614</v>
      </c>
      <c r="G46" s="122">
        <f t="shared" si="23"/>
        <v>0.22505081082819872</v>
      </c>
      <c r="H46" s="122">
        <f t="shared" si="23"/>
        <v>0.20572796807490881</v>
      </c>
      <c r="I46" s="122">
        <f t="shared" si="23"/>
        <v>0.16822084898199488</v>
      </c>
      <c r="J46" s="122">
        <f t="shared" si="23"/>
        <v>0.15810153559817627</v>
      </c>
      <c r="K46" s="122">
        <f t="shared" si="23"/>
        <v>0.14000310769141622</v>
      </c>
      <c r="L46" s="122">
        <f t="shared" si="23"/>
        <v>0.1341590939929761</v>
      </c>
      <c r="M46" s="122">
        <f t="shared" si="23"/>
        <v>0.12826327437044857</v>
      </c>
      <c r="N46" s="122">
        <f t="shared" si="23"/>
        <v>0.12988062487849089</v>
      </c>
      <c r="O46" s="122">
        <f t="shared" si="23"/>
        <v>9.7733776400907829E-2</v>
      </c>
      <c r="P46" s="122">
        <f t="shared" si="23"/>
        <v>0.10139618060645088</v>
      </c>
      <c r="Q46" s="122">
        <f t="shared" si="23"/>
        <v>0.10045053025046943</v>
      </c>
      <c r="R46" s="122">
        <f t="shared" si="23"/>
        <v>5.8826841942786423E-2</v>
      </c>
      <c r="S46" s="122">
        <f t="shared" si="23"/>
        <v>8.2294740197926972E-2</v>
      </c>
      <c r="T46" s="122">
        <f t="shared" si="23"/>
        <v>6.9283135447118907E-2</v>
      </c>
      <c r="U46" s="122">
        <f t="shared" si="23"/>
        <v>4.354935256833195E-2</v>
      </c>
      <c r="V46" s="122">
        <f t="shared" si="23"/>
        <v>9.0690499970945498E-2</v>
      </c>
      <c r="W46" s="122">
        <f t="shared" si="23"/>
        <v>4.9232084467338469E-2</v>
      </c>
      <c r="X46" s="122">
        <f t="shared" si="23"/>
        <v>4.1544978856921808E-2</v>
      </c>
      <c r="Y46" s="122">
        <f t="shared" si="23"/>
        <v>6.6440318014702654E-2</v>
      </c>
      <c r="Z46" s="122">
        <f t="shared" si="23"/>
        <v>2.6059882334658693E-2</v>
      </c>
      <c r="AA46" s="122">
        <f t="shared" si="23"/>
        <v>5.0497297648175031E-2</v>
      </c>
      <c r="AB46" s="122">
        <f t="shared" si="23"/>
        <v>2.7667985918705628E-2</v>
      </c>
      <c r="AC46" s="122">
        <f t="shared" si="23"/>
        <v>1.4405594557348035E-2</v>
      </c>
      <c r="AD46" s="122">
        <f t="shared" si="23"/>
        <v>1.2208426182899045E-2</v>
      </c>
      <c r="AE46" s="122">
        <f t="shared" si="23"/>
        <v>2.4089101399785335E-2</v>
      </c>
      <c r="AF46" s="122">
        <f t="shared" si="23"/>
        <v>9.6134875731944992E-3</v>
      </c>
      <c r="AG46" s="122">
        <f t="shared" si="23"/>
        <v>1.0851613110333056E-2</v>
      </c>
      <c r="AH46" s="122">
        <f t="shared" si="23"/>
        <v>1.242692963030638E-2</v>
      </c>
      <c r="AI46" s="122">
        <f t="shared" si="23"/>
        <v>5.1563653418937438E-3</v>
      </c>
      <c r="AJ46" s="122">
        <f t="shared" si="23"/>
        <v>2.3707645440794395E-3</v>
      </c>
      <c r="AK46" s="122">
        <f t="shared" si="23"/>
        <v>6.8622814279314832E-3</v>
      </c>
      <c r="AL46" s="122">
        <f t="shared" si="23"/>
        <v>1.40835867663982E-2</v>
      </c>
      <c r="AM46" s="122">
        <f t="shared" si="23"/>
        <v>2.3958167146868929E-2</v>
      </c>
      <c r="AN46" s="122">
        <f t="shared" si="23"/>
        <v>2.1565306608674222E-2</v>
      </c>
      <c r="AO46" s="122">
        <f t="shared" si="23"/>
        <v>2.8633869876520438E-3</v>
      </c>
      <c r="AP46" s="122">
        <f t="shared" si="23"/>
        <v>3.2707299670624991E-3</v>
      </c>
      <c r="AQ46" s="122">
        <f t="shared" si="23"/>
        <v>1.2604816073315084E-2</v>
      </c>
      <c r="AR46" s="122">
        <f t="shared" si="23"/>
        <v>4.6270837624032592E-2</v>
      </c>
      <c r="AS46" s="122">
        <f t="shared" si="23"/>
        <v>1.773464498437341E-2</v>
      </c>
      <c r="AT46" s="122">
        <f>SUM(AT41:AT45)</f>
        <v>2.4715567559894711E-2</v>
      </c>
      <c r="AU46" s="122">
        <f t="shared" si="23"/>
        <v>2.8148802794966146E-2</v>
      </c>
      <c r="AV46" s="122">
        <f t="shared" si="23"/>
        <v>2.525770456051156E-2</v>
      </c>
      <c r="AW46" s="122">
        <f t="shared" si="23"/>
        <v>3.6629454746217226E-2</v>
      </c>
      <c r="AX46" s="122">
        <f t="shared" si="23"/>
        <v>3.1212324915885215E-2</v>
      </c>
      <c r="AY46" s="122">
        <f t="shared" si="23"/>
        <v>3.7152556332325185E-2</v>
      </c>
      <c r="AZ46" s="122">
        <f t="shared" si="23"/>
        <v>4.8406186156992451E-2</v>
      </c>
      <c r="BA46" s="122">
        <f t="shared" si="23"/>
        <v>4.8570128154627239E-2</v>
      </c>
      <c r="BB46" s="122">
        <f t="shared" si="23"/>
        <v>7.8576623855924635E-2</v>
      </c>
      <c r="BC46" s="122">
        <f t="shared" si="23"/>
        <v>8.5606690005048905E-2</v>
      </c>
      <c r="BD46" s="122">
        <f t="shared" si="23"/>
        <v>0.1320594945983127</v>
      </c>
      <c r="BE46" s="122">
        <f t="shared" si="23"/>
        <v>0.1316216025321936</v>
      </c>
      <c r="BF46" s="122">
        <f t="shared" si="23"/>
        <v>0.16451603082451827</v>
      </c>
      <c r="BG46" s="122">
        <f t="shared" si="23"/>
        <v>0.15511689726511707</v>
      </c>
      <c r="BH46" s="122">
        <f>SUM(BH41:BH45)</f>
        <v>0.169269188097388</v>
      </c>
    </row>
    <row r="48" spans="1:62" x14ac:dyDescent="0.2">
      <c r="A48" s="18" t="s">
        <v>2</v>
      </c>
      <c r="B48" s="18" t="s">
        <v>3</v>
      </c>
    </row>
    <row r="49" spans="1:2" x14ac:dyDescent="0.2">
      <c r="A49" s="18" t="s">
        <v>4</v>
      </c>
      <c r="B49" s="18" t="s">
        <v>5</v>
      </c>
    </row>
    <row r="50" spans="1:2" x14ac:dyDescent="0.2">
      <c r="A50" s="18" t="s">
        <v>6</v>
      </c>
      <c r="B50" s="18" t="s">
        <v>7</v>
      </c>
    </row>
    <row r="51" spans="1:2" x14ac:dyDescent="0.2">
      <c r="A51" s="18" t="s">
        <v>8</v>
      </c>
      <c r="B51" s="18" t="s">
        <v>9</v>
      </c>
    </row>
    <row r="52" spans="1:2" x14ac:dyDescent="0.2">
      <c r="A52" s="18" t="s">
        <v>10</v>
      </c>
      <c r="B52" s="18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55BFC-1EC0-4562-942D-6EFB69FE61A2}">
  <sheetPr>
    <tabColor rgb="FF92D050"/>
  </sheetPr>
  <dimension ref="A1:U1206"/>
  <sheetViews>
    <sheetView zoomScaleNormal="100" workbookViewId="0">
      <pane ySplit="2" topLeftCell="A3" activePane="bottomLeft" state="frozen"/>
      <selection pane="bottomLeft" activeCell="N3" sqref="N3"/>
    </sheetView>
  </sheetViews>
  <sheetFormatPr defaultColWidth="8.8984375" defaultRowHeight="10.199999999999999" x14ac:dyDescent="0.2"/>
  <cols>
    <col min="1" max="1" width="11" style="94" bestFit="1" customWidth="1"/>
    <col min="2" max="2" width="10.3984375" style="94" bestFit="1" customWidth="1"/>
    <col min="3" max="3" width="4.69921875" style="94" bestFit="1" customWidth="1"/>
    <col min="4" max="4" width="9" style="94" bestFit="1" customWidth="1"/>
    <col min="5" max="5" width="1.3984375" style="94" customWidth="1"/>
    <col min="6" max="9" width="11.59765625" style="94" customWidth="1"/>
    <col min="10" max="10" width="17.69921875" style="94" bestFit="1" customWidth="1"/>
    <col min="11" max="11" width="3.59765625" style="94" customWidth="1"/>
    <col min="12" max="12" width="11" style="94" bestFit="1" customWidth="1"/>
    <col min="13" max="13" width="9.19921875" style="94" customWidth="1"/>
    <col min="14" max="14" width="31" style="94" customWidth="1"/>
    <col min="15" max="15" width="3.69921875" style="148" customWidth="1"/>
    <col min="16" max="16" width="9.69921875" style="94" bestFit="1" customWidth="1"/>
    <col min="17" max="17" width="8.8984375" style="94"/>
    <col min="18" max="18" width="9.69921875" style="143" bestFit="1" customWidth="1"/>
    <col min="19" max="19" width="12.19921875" style="143" bestFit="1" customWidth="1"/>
    <col min="20" max="20" width="8.8984375" style="94"/>
    <col min="21" max="21" width="9.69921875" style="94" bestFit="1" customWidth="1"/>
    <col min="22" max="16384" width="8.8984375" style="94"/>
  </cols>
  <sheetData>
    <row r="1" spans="1:21" x14ac:dyDescent="0.2">
      <c r="A1" s="104"/>
      <c r="D1" s="97">
        <f>SUBTOTAL(9,D497:D768)/SUBTOTAL(9,C497:C768)</f>
        <v>5.4522534780483481E-2</v>
      </c>
      <c r="F1" s="145" t="s">
        <v>186</v>
      </c>
      <c r="G1" s="145" t="s">
        <v>187</v>
      </c>
      <c r="H1" s="429" t="s">
        <v>188</v>
      </c>
      <c r="I1" s="429"/>
      <c r="J1" s="145" t="s">
        <v>189</v>
      </c>
    </row>
    <row r="2" spans="1:21" x14ac:dyDescent="0.2">
      <c r="A2" s="81" t="s">
        <v>52</v>
      </c>
      <c r="B2" s="82" t="s">
        <v>53</v>
      </c>
      <c r="C2" s="82" t="s">
        <v>59</v>
      </c>
      <c r="D2" s="82" t="s">
        <v>54</v>
      </c>
      <c r="F2" s="144" t="s">
        <v>193</v>
      </c>
      <c r="G2" s="144" t="s">
        <v>194</v>
      </c>
      <c r="H2" s="144" t="s">
        <v>190</v>
      </c>
      <c r="I2" s="144" t="s">
        <v>191</v>
      </c>
      <c r="J2" s="144" t="s">
        <v>192</v>
      </c>
      <c r="L2" s="86" t="s">
        <v>185</v>
      </c>
      <c r="M2" s="93">
        <f>EOMONTH(M3,-17)</f>
        <v>43861</v>
      </c>
      <c r="N2" s="147"/>
    </row>
    <row r="3" spans="1:21" ht="11.4" x14ac:dyDescent="0.2">
      <c r="A3" s="93">
        <v>42400</v>
      </c>
      <c r="B3" s="94" t="s">
        <v>30</v>
      </c>
      <c r="C3" s="94">
        <f>SUMIFS(F_12Snp_ODR_Ret!$H:$H,F_12Snp_ODR_Ret!$A:$A,'Backtesting - Retail'!A3,F_12Snp_ODR_Ret!$B:$B,'Backtesting - Retail'!B3)</f>
        <v>1552</v>
      </c>
      <c r="D3" s="94">
        <f>SUMIFS(F_12Snp_ODR_Ret!$C:$C,F_12Snp_ODR_Ret!$A:$A,'Backtesting - Retail'!A3,F_12Snp_ODR_Ret!$B:$B,'Backtesting - Retail'!B3)</f>
        <v>136</v>
      </c>
      <c r="F3" s="142">
        <f>SUMIFS(F_12Snp_ODR_Ret!$C:$C,F_12Snp_ODR_Ret!$A:$A,"&gt;="&amp;$M$2,F_12Snp_ODR_Ret!$A:$A,"&lt;="&amp;$M$3,F_12Snp_ODR_Ret!$B:$B,$B3)/SUMIFS(F_12Snp_ODR_Ret!$H:$H,F_12Snp_ODR_Ret!$A:$A,"&gt;="&amp;$M$2,F_12Snp_ODR_Ret!$A:$A,"&lt;="&amp;$M$3,F_12Snp_ODR_Ret!$B:$B,$B3)</f>
        <v>0.11058389350204297</v>
      </c>
      <c r="G3" s="95">
        <f t="shared" ref="G3:G66" si="0">D3/C3</f>
        <v>8.7628865979381437E-2</v>
      </c>
      <c r="H3" s="95">
        <f>(G3-F3)^2</f>
        <v>5.2693328856614824E-4</v>
      </c>
      <c r="I3" s="95">
        <f>F3-G3</f>
        <v>2.2955027522661528E-2</v>
      </c>
      <c r="J3" s="95">
        <f>IFERROR(ABS(G3-F3)/ABS(G3),0)</f>
        <v>0.26195737290566684</v>
      </c>
      <c r="L3" s="86" t="s">
        <v>68</v>
      </c>
      <c r="M3" s="455">
        <f>'Lifetime PD Parameter- R'!E5</f>
        <v>44377</v>
      </c>
      <c r="N3" s="447"/>
      <c r="Q3" s="146"/>
    </row>
    <row r="4" spans="1:21" x14ac:dyDescent="0.2">
      <c r="A4" s="93">
        <v>42400</v>
      </c>
      <c r="B4" s="94" t="s">
        <v>12</v>
      </c>
      <c r="C4" s="94">
        <f>SUMIFS(F_12Snp_ODR_Ret!$H:$H,F_12Snp_ODR_Ret!$A:$A,'Backtesting - Retail'!A4,F_12Snp_ODR_Ret!$B:$B,'Backtesting - Retail'!B4)</f>
        <v>12</v>
      </c>
      <c r="D4" s="94">
        <f>SUMIFS(F_12Snp_ODR_Ret!$C:$C,F_12Snp_ODR_Ret!$A:$A,'Backtesting - Retail'!A4,F_12Snp_ODR_Ret!$B:$B,'Backtesting - Retail'!B4)</f>
        <v>0</v>
      </c>
      <c r="F4" s="142">
        <f>SUMIFS(F_12Snp_ODR_Ret!$C:$C,F_12Snp_ODR_Ret!A:A,"&gt;="&amp;$M$2,F_12Snp_ODR_Ret!A:A,"&lt;="&amp;$M$3,F_12Snp_ODR_Ret!$B:$B,$B4)/SUMIFS(F_12Snp_ODR_Ret!$H:$H,F_12Snp_ODR_Ret!A:A,"&gt;="&amp;$M$2,F_12Snp_ODR_Ret!A:A,"&lt;="&amp;$M$3,F_12Snp_ODR_Ret!$B:$B,$B4)</f>
        <v>9.2718843741478052E-4</v>
      </c>
      <c r="G4" s="95">
        <f t="shared" si="0"/>
        <v>0</v>
      </c>
      <c r="H4" s="95">
        <f t="shared" ref="H4:H67" si="1">(G4-F4)^2</f>
        <v>8.5967839847566235E-7</v>
      </c>
      <c r="I4" s="95">
        <f t="shared" ref="I4:I67" si="2">F4-G4</f>
        <v>9.2718843741478052E-4</v>
      </c>
      <c r="J4" s="95">
        <f t="shared" ref="J4:J67" si="3">IFERROR(ABS(G4-F4)/ABS(G4),0)</f>
        <v>0</v>
      </c>
      <c r="R4" s="94"/>
      <c r="T4" s="143"/>
    </row>
    <row r="5" spans="1:21" x14ac:dyDescent="0.2">
      <c r="A5" s="93">
        <v>42400</v>
      </c>
      <c r="B5" s="94" t="s">
        <v>20</v>
      </c>
      <c r="C5" s="94">
        <f>SUMIFS(F_12Snp_ODR_Ret!$H:$H,F_12Snp_ODR_Ret!$A:$A,'Backtesting - Retail'!A5,F_12Snp_ODR_Ret!$B:$B,'Backtesting - Retail'!B5)</f>
        <v>2006</v>
      </c>
      <c r="D5" s="94">
        <f>SUMIFS(F_12Snp_ODR_Ret!$C:$C,F_12Snp_ODR_Ret!$A:$A,'Backtesting - Retail'!A5,F_12Snp_ODR_Ret!$B:$B,'Backtesting - Retail'!B5)</f>
        <v>188</v>
      </c>
      <c r="F5" s="142">
        <f>SUMIFS(F_12Snp_ODR_Ret!$C:$C,F_12Snp_ODR_Ret!A:A,"&gt;="&amp;$M$2,F_12Snp_ODR_Ret!A:A,"&lt;="&amp;$M$3,F_12Snp_ODR_Ret!$B:$B,$B5)/SUMIFS(F_12Snp_ODR_Ret!$H:$H,F_12Snp_ODR_Ret!A:A,"&gt;="&amp;$M$2,F_12Snp_ODR_Ret!A:A,"&lt;="&amp;$M$3,F_12Snp_ODR_Ret!$B:$B,$B5)</f>
        <v>8.9829886182841753E-2</v>
      </c>
      <c r="G5" s="95">
        <f t="shared" si="0"/>
        <v>9.3718843469591223E-2</v>
      </c>
      <c r="H5" s="95">
        <f t="shared" si="1"/>
        <v>1.5123988778161798E-5</v>
      </c>
      <c r="I5" s="95">
        <f t="shared" si="2"/>
        <v>-3.8889572867494698E-3</v>
      </c>
      <c r="J5" s="95">
        <f t="shared" si="3"/>
        <v>4.1496001687337428E-2</v>
      </c>
      <c r="L5" s="86"/>
      <c r="M5" s="86"/>
      <c r="N5" s="86"/>
      <c r="O5" s="149"/>
      <c r="P5" s="86"/>
      <c r="Q5" s="86"/>
      <c r="R5" s="86"/>
      <c r="S5" s="90"/>
      <c r="T5" s="90"/>
      <c r="U5" s="90"/>
    </row>
    <row r="6" spans="1:21" x14ac:dyDescent="0.2">
      <c r="A6" s="93">
        <v>42400</v>
      </c>
      <c r="B6" s="94" t="s">
        <v>28</v>
      </c>
      <c r="C6" s="94">
        <f>SUMIFS(F_12Snp_ODR_Ret!$H:$H,F_12Snp_ODR_Ret!$A:$A,'Backtesting - Retail'!A6,F_12Snp_ODR_Ret!$B:$B,'Backtesting - Retail'!B6)</f>
        <v>945</v>
      </c>
      <c r="D6" s="94">
        <f>SUMIFS(F_12Snp_ODR_Ret!$C:$C,F_12Snp_ODR_Ret!$A:$A,'Backtesting - Retail'!A6,F_12Snp_ODR_Ret!$B:$B,'Backtesting - Retail'!B6)</f>
        <v>2</v>
      </c>
      <c r="F6" s="142">
        <f>SUMIFS(F_12Snp_ODR_Ret!$C:$C,F_12Snp_ODR_Ret!A:A,"&gt;="&amp;$M$2,F_12Snp_ODR_Ret!A:A,"&lt;="&amp;$M$3,F_12Snp_ODR_Ret!$B:$B,$B6)/SUMIFS(F_12Snp_ODR_Ret!$H:$H,F_12Snp_ODR_Ret!A:A,"&gt;="&amp;$M$2,F_12Snp_ODR_Ret!A:A,"&lt;="&amp;$M$3,F_12Snp_ODR_Ret!$B:$B,$B6)</f>
        <v>8.694480016175777E-3</v>
      </c>
      <c r="G6" s="95">
        <f t="shared" si="0"/>
        <v>2.1164021164021165E-3</v>
      </c>
      <c r="H6" s="95">
        <f t="shared" si="1"/>
        <v>4.3271108855490647E-5</v>
      </c>
      <c r="I6" s="95">
        <f t="shared" si="2"/>
        <v>6.57807789977366E-3</v>
      </c>
      <c r="J6" s="95">
        <f t="shared" si="3"/>
        <v>3.108141807643054</v>
      </c>
      <c r="L6" s="168" t="s">
        <v>53</v>
      </c>
      <c r="M6" s="169"/>
      <c r="N6" s="169"/>
      <c r="O6" s="170" t="s">
        <v>180</v>
      </c>
      <c r="P6" s="170" t="s">
        <v>181</v>
      </c>
      <c r="Q6" s="170" t="s">
        <v>182</v>
      </c>
      <c r="R6" s="170" t="s">
        <v>183</v>
      </c>
      <c r="S6" s="170" t="s">
        <v>196</v>
      </c>
      <c r="T6" s="170" t="s">
        <v>184</v>
      </c>
      <c r="U6" s="171" t="s">
        <v>195</v>
      </c>
    </row>
    <row r="7" spans="1:21" x14ac:dyDescent="0.2">
      <c r="A7" s="93">
        <v>42400</v>
      </c>
      <c r="B7" s="94" t="s">
        <v>22</v>
      </c>
      <c r="C7" s="94">
        <f>SUMIFS(F_12Snp_ODR_Ret!$H:$H,F_12Snp_ODR_Ret!$A:$A,'Backtesting - Retail'!A7,F_12Snp_ODR_Ret!$B:$B,'Backtesting - Retail'!B7)</f>
        <v>588</v>
      </c>
      <c r="D7" s="94">
        <f>SUMIFS(F_12Snp_ODR_Ret!$C:$C,F_12Snp_ODR_Ret!$A:$A,'Backtesting - Retail'!A7,F_12Snp_ODR_Ret!$B:$B,'Backtesting - Retail'!B7)</f>
        <v>94</v>
      </c>
      <c r="F7" s="142">
        <f>SUMIFS(F_12Snp_ODR_Ret!$C:$C,F_12Snp_ODR_Ret!A:A,"&gt;="&amp;$M$2,F_12Snp_ODR_Ret!A:A,"&lt;="&amp;$M$3,F_12Snp_ODR_Ret!$B:$B,$B7)/SUMIFS(F_12Snp_ODR_Ret!$H:$H,F_12Snp_ODR_Ret!A:A,"&gt;="&amp;$M$2,F_12Snp_ODR_Ret!A:A,"&lt;="&amp;$M$3,F_12Snp_ODR_Ret!$B:$B,$B7)</f>
        <v>0.11878527277613544</v>
      </c>
      <c r="G7" s="95">
        <f t="shared" si="0"/>
        <v>0.1598639455782313</v>
      </c>
      <c r="H7" s="95">
        <f t="shared" si="1"/>
        <v>1.68745735918165E-3</v>
      </c>
      <c r="I7" s="95">
        <f t="shared" si="2"/>
        <v>-4.1078672802095859E-2</v>
      </c>
      <c r="J7" s="95">
        <f t="shared" si="3"/>
        <v>0.25696020859183366</v>
      </c>
      <c r="L7" s="150" t="s">
        <v>12</v>
      </c>
      <c r="M7" s="151" t="s">
        <v>13</v>
      </c>
      <c r="N7" s="151"/>
      <c r="O7" s="152">
        <f>COUNTIFS($B:$B,$L7,$A:$A,"&gt;="&amp;$M$2,$A:$A,"&lt;="&amp;$M$3)</f>
        <v>12</v>
      </c>
      <c r="P7" s="151">
        <f>1/(O7-1)</f>
        <v>9.0909090909090912E-2</v>
      </c>
      <c r="Q7" s="151">
        <f>P7*(SUMIFS($H:$H,$B:$B,$L7,$A:$A,"&gt;="&amp;$M$2,$A:$A,"&lt;="&amp;$M$3)-(1/O7)*(SUMIFS($I:$I,$B:$B,$L7,$A:$A,"&gt;="&amp;$M$2,$A:$A,"&lt;="&amp;$M$3)^2))</f>
        <v>6.2650380983513621E-6</v>
      </c>
      <c r="R7" s="151">
        <f>SUMIFS($I:$I,$B:$B,$L7,$A:$A,"&gt;="&amp;$M$2,$A:$A,"&lt;="&amp;$M$3)/(SQRT(Q7)*SQRT(O7))</f>
        <v>-1.2164679908599256</v>
      </c>
      <c r="S7" s="153" t="str">
        <f t="shared" ref="S7:S22" si="4">IF(ABS(R7)&lt;=1.96,"Pass","Not Pass")</f>
        <v>Pass</v>
      </c>
      <c r="T7" s="154">
        <f t="shared" ref="T7:T22" si="5">AVERAGEIFS(J:J,$B:$B,$L7,$A:$A,"&gt;="&amp;$M$2,$A:$A,"&lt;="&amp;$M$3)</f>
        <v>0.31293488470745084</v>
      </c>
      <c r="U7" s="155" t="str">
        <f t="shared" ref="U7:U22" si="6">IF(T7&lt;0.1,"Pass",IF(T7&lt;0.3,"Acceptable","Not Pass"))</f>
        <v>Not Pass</v>
      </c>
    </row>
    <row r="8" spans="1:21" x14ac:dyDescent="0.2">
      <c r="A8" s="93">
        <v>42400</v>
      </c>
      <c r="B8" s="94" t="s">
        <v>32</v>
      </c>
      <c r="C8" s="94">
        <f>SUMIFS(F_12Snp_ODR_Ret!$H:$H,F_12Snp_ODR_Ret!$A:$A,'Backtesting - Retail'!A8,F_12Snp_ODR_Ret!$B:$B,'Backtesting - Retail'!B8)</f>
        <v>10001</v>
      </c>
      <c r="D8" s="94">
        <f>SUMIFS(F_12Snp_ODR_Ret!$C:$C,F_12Snp_ODR_Ret!$A:$A,'Backtesting - Retail'!A8,F_12Snp_ODR_Ret!$B:$B,'Backtesting - Retail'!B8)</f>
        <v>50</v>
      </c>
      <c r="F8" s="142">
        <f>SUMIFS(F_12Snp_ODR_Ret!$C:$C,F_12Snp_ODR_Ret!A:A,"&gt;="&amp;$M$2,F_12Snp_ODR_Ret!A:A,"&lt;="&amp;$M$3,F_12Snp_ODR_Ret!$B:$B,$B8)/SUMIFS(F_12Snp_ODR_Ret!$H:$H,F_12Snp_ODR_Ret!A:A,"&gt;="&amp;$M$2,F_12Snp_ODR_Ret!A:A,"&lt;="&amp;$M$3,F_12Snp_ODR_Ret!$B:$B,$B8)</f>
        <v>2.2352492146289427E-2</v>
      </c>
      <c r="G8" s="95">
        <f t="shared" si="0"/>
        <v>4.9995000499950008E-3</v>
      </c>
      <c r="H8" s="95">
        <f t="shared" si="1"/>
        <v>3.0112633469405679E-4</v>
      </c>
      <c r="I8" s="95">
        <f t="shared" si="2"/>
        <v>1.7352992096294425E-2</v>
      </c>
      <c r="J8" s="95">
        <f t="shared" si="3"/>
        <v>3.4709454791008105</v>
      </c>
      <c r="L8" s="156" t="s">
        <v>14</v>
      </c>
      <c r="M8" s="157" t="s">
        <v>15</v>
      </c>
      <c r="N8" s="157"/>
      <c r="O8" s="158">
        <f t="shared" ref="O8:O22" si="7">COUNTIFS($B:$B,$L8,$A:$A,"&gt;="&amp;$M$2,$A:$A,"&lt;="&amp;$M$3)</f>
        <v>12</v>
      </c>
      <c r="P8" s="157">
        <f t="shared" ref="P8:P22" si="8">1/(O8-1)</f>
        <v>9.0909090909090912E-2</v>
      </c>
      <c r="Q8" s="157">
        <f>P8*(SUMIFS($H:$H,$B:$B,$L8,$A:$A,"&gt;="&amp;$M$2,$A:$A,"&lt;="&amp;$M$3)-(1/O8)*(SUMIFS($I:$I,$B:$B,$L8,$A:$A,"&gt;="&amp;$M$2,$A:$A,"&lt;="&amp;$M$3)^2))</f>
        <v>1.7566075336932138E-5</v>
      </c>
      <c r="R8" s="157">
        <f t="shared" ref="R7:R22" si="9">SUMIFS($I:$I,$B:$B,$L8,$A:$A,"&gt;="&amp;$M$2,$A:$A,"&lt;="&amp;$M$3)/(SQRT(Q8)*SQRT(O8))</f>
        <v>1.1123511294945403</v>
      </c>
      <c r="S8" s="159" t="str">
        <f t="shared" si="4"/>
        <v>Pass</v>
      </c>
      <c r="T8" s="160">
        <f t="shared" si="5"/>
        <v>1.7864952280150559</v>
      </c>
      <c r="U8" s="161" t="str">
        <f t="shared" si="6"/>
        <v>Not Pass</v>
      </c>
    </row>
    <row r="9" spans="1:21" x14ac:dyDescent="0.2">
      <c r="A9" s="93">
        <v>42400</v>
      </c>
      <c r="B9" s="94" t="s">
        <v>38</v>
      </c>
      <c r="C9" s="94">
        <f>SUMIFS(F_12Snp_ODR_Ret!$H:$H,F_12Snp_ODR_Ret!$A:$A,'Backtesting - Retail'!A9,F_12Snp_ODR_Ret!$B:$B,'Backtesting - Retail'!B9)</f>
        <v>1721</v>
      </c>
      <c r="D9" s="94">
        <f>SUMIFS(F_12Snp_ODR_Ret!$C:$C,F_12Snp_ODR_Ret!$A:$A,'Backtesting - Retail'!A9,F_12Snp_ODR_Ret!$B:$B,'Backtesting - Retail'!B9)</f>
        <v>518</v>
      </c>
      <c r="F9" s="142">
        <f>SUMIFS(F_12Snp_ODR_Ret!$C:$C,F_12Snp_ODR_Ret!A:A,"&gt;="&amp;$M$2,F_12Snp_ODR_Ret!A:A,"&lt;="&amp;$M$3,F_12Snp_ODR_Ret!$B:$B,$B9)/SUMIFS(F_12Snp_ODR_Ret!$H:$H,F_12Snp_ODR_Ret!A:A,"&gt;="&amp;$M$2,F_12Snp_ODR_Ret!A:A,"&lt;="&amp;$M$3,F_12Snp_ODR_Ret!$B:$B,$B9)</f>
        <v>0.22160275367237117</v>
      </c>
      <c r="G9" s="95">
        <f t="shared" si="0"/>
        <v>0.30098779779198143</v>
      </c>
      <c r="H9" s="95">
        <f t="shared" si="1"/>
        <v>6.3019852298724669E-3</v>
      </c>
      <c r="I9" s="95">
        <f t="shared" si="2"/>
        <v>-7.9385044119610254E-2</v>
      </c>
      <c r="J9" s="95">
        <f t="shared" si="3"/>
        <v>0.26374838017345414</v>
      </c>
      <c r="L9" s="150" t="s">
        <v>16</v>
      </c>
      <c r="M9" s="151" t="s">
        <v>17</v>
      </c>
      <c r="N9" s="151"/>
      <c r="O9" s="152">
        <f t="shared" si="7"/>
        <v>12</v>
      </c>
      <c r="P9" s="151">
        <f t="shared" si="8"/>
        <v>9.0909090909090912E-2</v>
      </c>
      <c r="Q9" s="151">
        <f t="shared" ref="Q9:Q22" si="10">P9*(SUMIFS($H:$H,$B:$B,$L9,$A:$A,"&gt;="&amp;$M$2,$A:$A,"&lt;="&amp;$M$3)-(1/O9)*(SUMIFS($I:$I,$B:$B,$L9,$A:$A,"&gt;="&amp;$M$2,$A:$A,"&lt;="&amp;$M$3)^2))</f>
        <v>2.1470515025661905E-6</v>
      </c>
      <c r="R9" s="151">
        <f t="shared" si="9"/>
        <v>0.40656607690786062</v>
      </c>
      <c r="S9" s="153" t="str">
        <f t="shared" si="4"/>
        <v>Pass</v>
      </c>
      <c r="T9" s="154">
        <f t="shared" si="5"/>
        <v>0.36278839620597192</v>
      </c>
      <c r="U9" s="155" t="str">
        <f t="shared" si="6"/>
        <v>Not Pass</v>
      </c>
    </row>
    <row r="10" spans="1:21" x14ac:dyDescent="0.2">
      <c r="A10" s="93">
        <v>42400</v>
      </c>
      <c r="B10" s="94" t="s">
        <v>14</v>
      </c>
      <c r="C10" s="94">
        <f>SUMIFS(F_12Snp_ODR_Ret!$H:$H,F_12Snp_ODR_Ret!$A:$A,'Backtesting - Retail'!A10,F_12Snp_ODR_Ret!$B:$B,'Backtesting - Retail'!B10)</f>
        <v>181</v>
      </c>
      <c r="D10" s="94">
        <f>SUMIFS(F_12Snp_ODR_Ret!$C:$C,F_12Snp_ODR_Ret!$A:$A,'Backtesting - Retail'!A10,F_12Snp_ODR_Ret!$B:$B,'Backtesting - Retail'!B10)</f>
        <v>7</v>
      </c>
      <c r="F10" s="142">
        <f>SUMIFS(F_12Snp_ODR_Ret!$C:$C,F_12Snp_ODR_Ret!A:A,"&gt;="&amp;$M$2,F_12Snp_ODR_Ret!A:A,"&lt;="&amp;$M$3,F_12Snp_ODR_Ret!$B:$B,$B10)/SUMIFS(F_12Snp_ODR_Ret!$H:$H,F_12Snp_ODR_Ret!A:A,"&gt;="&amp;$M$2,F_12Snp_ODR_Ret!A:A,"&lt;="&amp;$M$3,F_12Snp_ODR_Ret!$B:$B,$B10)</f>
        <v>6.8419927303827238E-3</v>
      </c>
      <c r="G10" s="95">
        <f t="shared" si="0"/>
        <v>3.8674033149171269E-2</v>
      </c>
      <c r="H10" s="95">
        <f t="shared" si="1"/>
        <v>1.0132787972233876E-3</v>
      </c>
      <c r="I10" s="95">
        <f t="shared" si="2"/>
        <v>-3.1832040418788544E-2</v>
      </c>
      <c r="J10" s="95">
        <f t="shared" si="3"/>
        <v>0.82308561654296097</v>
      </c>
      <c r="L10" s="150" t="s">
        <v>18</v>
      </c>
      <c r="M10" s="151" t="s">
        <v>19</v>
      </c>
      <c r="N10" s="151"/>
      <c r="O10" s="152">
        <f t="shared" si="7"/>
        <v>12</v>
      </c>
      <c r="P10" s="151">
        <f t="shared" si="8"/>
        <v>9.0909090909090912E-2</v>
      </c>
      <c r="Q10" s="151">
        <f t="shared" si="10"/>
        <v>3.1856550620017873E-6</v>
      </c>
      <c r="R10" s="151">
        <f t="shared" si="9"/>
        <v>-0.46463985227517235</v>
      </c>
      <c r="S10" s="153" t="str">
        <f t="shared" si="4"/>
        <v>Pass</v>
      </c>
      <c r="T10" s="154">
        <f t="shared" si="5"/>
        <v>0.18992613267353356</v>
      </c>
      <c r="U10" s="155" t="str">
        <f t="shared" si="6"/>
        <v>Acceptable</v>
      </c>
    </row>
    <row r="11" spans="1:21" x14ac:dyDescent="0.2">
      <c r="A11" s="93">
        <v>42400</v>
      </c>
      <c r="B11" s="94" t="s">
        <v>18</v>
      </c>
      <c r="C11" s="94">
        <f>SUMIFS(F_12Snp_ODR_Ret!$H:$H,F_12Snp_ODR_Ret!$A:$A,'Backtesting - Retail'!A11,F_12Snp_ODR_Ret!$B:$B,'Backtesting - Retail'!B11)</f>
        <v>7403</v>
      </c>
      <c r="D11" s="94">
        <f>SUMIFS(F_12Snp_ODR_Ret!$C:$C,F_12Snp_ODR_Ret!$A:$A,'Backtesting - Retail'!A11,F_12Snp_ODR_Ret!$B:$B,'Backtesting - Retail'!B11)</f>
        <v>138</v>
      </c>
      <c r="F11" s="142">
        <f>SUMIFS(F_12Snp_ODR_Ret!$C:$C,F_12Snp_ODR_Ret!A:A,"&gt;="&amp;$M$2,F_12Snp_ODR_Ret!A:A,"&lt;="&amp;$M$3,F_12Snp_ODR_Ret!$B:$B,$B11)/SUMIFS(F_12Snp_ODR_Ret!$H:$H,F_12Snp_ODR_Ret!A:A,"&gt;="&amp;$M$2,F_12Snp_ODR_Ret!A:A,"&lt;="&amp;$M$3,F_12Snp_ODR_Ret!$B:$B,$B11)</f>
        <v>7.5688521388111206E-3</v>
      </c>
      <c r="G11" s="95">
        <f t="shared" si="0"/>
        <v>1.8641091449412402E-2</v>
      </c>
      <c r="H11" s="95">
        <f t="shared" si="1"/>
        <v>1.2259448335122435E-4</v>
      </c>
      <c r="I11" s="95">
        <f t="shared" si="2"/>
        <v>-1.1072239310601282E-2</v>
      </c>
      <c r="J11" s="95">
        <f t="shared" si="3"/>
        <v>0.59396947548102375</v>
      </c>
      <c r="L11" s="150" t="s">
        <v>20</v>
      </c>
      <c r="M11" s="151" t="s">
        <v>21</v>
      </c>
      <c r="N11" s="151"/>
      <c r="O11" s="152">
        <f t="shared" si="7"/>
        <v>12</v>
      </c>
      <c r="P11" s="151">
        <f t="shared" si="8"/>
        <v>9.0909090909090912E-2</v>
      </c>
      <c r="Q11" s="151">
        <f t="shared" si="10"/>
        <v>2.8961075808422602E-4</v>
      </c>
      <c r="R11" s="151">
        <f t="shared" si="9"/>
        <v>-2.9413107629225728E-2</v>
      </c>
      <c r="S11" s="153" t="str">
        <f t="shared" si="4"/>
        <v>Pass</v>
      </c>
      <c r="T11" s="154">
        <f t="shared" si="5"/>
        <v>0.14884723558132054</v>
      </c>
      <c r="U11" s="155" t="str">
        <f t="shared" si="6"/>
        <v>Acceptable</v>
      </c>
    </row>
    <row r="12" spans="1:21" x14ac:dyDescent="0.2">
      <c r="A12" s="93">
        <v>42400</v>
      </c>
      <c r="B12" s="94" t="s">
        <v>26</v>
      </c>
      <c r="C12" s="94">
        <f>SUMIFS(F_12Snp_ODR_Ret!$H:$H,F_12Snp_ODR_Ret!$A:$A,'Backtesting - Retail'!A12,F_12Snp_ODR_Ret!$B:$B,'Backtesting - Retail'!B12)</f>
        <v>65</v>
      </c>
      <c r="D12" s="94">
        <f>SUMIFS(F_12Snp_ODR_Ret!$C:$C,F_12Snp_ODR_Ret!$A:$A,'Backtesting - Retail'!A12,F_12Snp_ODR_Ret!$B:$B,'Backtesting - Retail'!B12)</f>
        <v>35</v>
      </c>
      <c r="F12" s="142">
        <f>SUMIFS(F_12Snp_ODR_Ret!$C:$C,F_12Snp_ODR_Ret!A:A,"&gt;="&amp;$M$2,F_12Snp_ODR_Ret!A:A,"&lt;="&amp;$M$3,F_12Snp_ODR_Ret!$B:$B,$B12)/SUMIFS(F_12Snp_ODR_Ret!$H:$H,F_12Snp_ODR_Ret!A:A,"&gt;="&amp;$M$2,F_12Snp_ODR_Ret!A:A,"&lt;="&amp;$M$3,F_12Snp_ODR_Ret!$B:$B,$B12)</f>
        <v>0.42494105318312814</v>
      </c>
      <c r="G12" s="95">
        <f t="shared" si="0"/>
        <v>0.53846153846153844</v>
      </c>
      <c r="H12" s="95">
        <f t="shared" si="1"/>
        <v>1.2886900577845769E-2</v>
      </c>
      <c r="I12" s="95">
        <f t="shared" si="2"/>
        <v>-0.1135204852784103</v>
      </c>
      <c r="J12" s="95">
        <f t="shared" si="3"/>
        <v>0.21082375837419057</v>
      </c>
      <c r="L12" s="150" t="s">
        <v>22</v>
      </c>
      <c r="M12" s="151" t="s">
        <v>23</v>
      </c>
      <c r="N12" s="151"/>
      <c r="O12" s="152">
        <f t="shared" si="7"/>
        <v>12</v>
      </c>
      <c r="P12" s="151">
        <f t="shared" si="8"/>
        <v>9.0909090909090912E-2</v>
      </c>
      <c r="Q12" s="151">
        <f t="shared" si="10"/>
        <v>2.0593917822794039E-4</v>
      </c>
      <c r="R12" s="151">
        <f t="shared" si="9"/>
        <v>-0.98818304752377784</v>
      </c>
      <c r="S12" s="153" t="str">
        <f t="shared" si="4"/>
        <v>Pass</v>
      </c>
      <c r="T12" s="154">
        <f t="shared" si="5"/>
        <v>9.0356848611565857E-2</v>
      </c>
      <c r="U12" s="155" t="str">
        <f t="shared" si="6"/>
        <v>Pass</v>
      </c>
    </row>
    <row r="13" spans="1:21" x14ac:dyDescent="0.2">
      <c r="A13" s="93">
        <v>42400</v>
      </c>
      <c r="B13" s="94" t="s">
        <v>40</v>
      </c>
      <c r="C13" s="94">
        <f>SUMIFS(F_12Snp_ODR_Ret!$H:$H,F_12Snp_ODR_Ret!$A:$A,'Backtesting - Retail'!A13,F_12Snp_ODR_Ret!$B:$B,'Backtesting - Retail'!B13)</f>
        <v>1875</v>
      </c>
      <c r="D13" s="94">
        <f>SUMIFS(F_12Snp_ODR_Ret!$C:$C,F_12Snp_ODR_Ret!$A:$A,'Backtesting - Retail'!A13,F_12Snp_ODR_Ret!$B:$B,'Backtesting - Retail'!B13)</f>
        <v>922</v>
      </c>
      <c r="F13" s="142">
        <f>SUMIFS(F_12Snp_ODR_Ret!$C:$C,F_12Snp_ODR_Ret!A:A,"&gt;="&amp;$M$2,F_12Snp_ODR_Ret!A:A,"&lt;="&amp;$M$3,F_12Snp_ODR_Ret!$B:$B,$B13)/SUMIFS(F_12Snp_ODR_Ret!$H:$H,F_12Snp_ODR_Ret!A:A,"&gt;="&amp;$M$2,F_12Snp_ODR_Ret!A:A,"&lt;="&amp;$M$3,F_12Snp_ODR_Ret!$B:$B,$B13)</f>
        <v>0.60292481322524238</v>
      </c>
      <c r="G13" s="95">
        <f t="shared" si="0"/>
        <v>0.49173333333333336</v>
      </c>
      <c r="H13" s="95">
        <f t="shared" si="1"/>
        <v>1.2363545200552811E-2</v>
      </c>
      <c r="I13" s="95">
        <f t="shared" si="2"/>
        <v>0.11119147989190903</v>
      </c>
      <c r="J13" s="95">
        <f t="shared" si="3"/>
        <v>0.22612150194938116</v>
      </c>
      <c r="L13" s="150" t="s">
        <v>24</v>
      </c>
      <c r="M13" s="151" t="s">
        <v>25</v>
      </c>
      <c r="N13" s="151"/>
      <c r="O13" s="152">
        <f t="shared" si="7"/>
        <v>12</v>
      </c>
      <c r="P13" s="151">
        <f t="shared" si="8"/>
        <v>9.0909090909090912E-2</v>
      </c>
      <c r="Q13" s="151">
        <f t="shared" si="10"/>
        <v>1.201298312311135E-3</v>
      </c>
      <c r="R13" s="151">
        <f t="shared" si="9"/>
        <v>1.2121182866573836</v>
      </c>
      <c r="S13" s="153" t="str">
        <f t="shared" si="4"/>
        <v>Pass</v>
      </c>
      <c r="T13" s="154">
        <f t="shared" si="5"/>
        <v>9.5869290734124299E-2</v>
      </c>
      <c r="U13" s="155" t="str">
        <f t="shared" si="6"/>
        <v>Pass</v>
      </c>
    </row>
    <row r="14" spans="1:21" x14ac:dyDescent="0.2">
      <c r="A14" s="93">
        <v>42400</v>
      </c>
      <c r="B14" s="94" t="s">
        <v>24</v>
      </c>
      <c r="C14" s="94">
        <f>SUMIFS(F_12Snp_ODR_Ret!$H:$H,F_12Snp_ODR_Ret!$A:$A,'Backtesting - Retail'!A14,F_12Snp_ODR_Ret!$B:$B,'Backtesting - Retail'!B14)</f>
        <v>538</v>
      </c>
      <c r="D14" s="94">
        <f>SUMIFS(F_12Snp_ODR_Ret!$C:$C,F_12Snp_ODR_Ret!$A:$A,'Backtesting - Retail'!A14,F_12Snp_ODR_Ret!$B:$B,'Backtesting - Retail'!B14)</f>
        <v>231</v>
      </c>
      <c r="F14" s="142">
        <f>SUMIFS(F_12Snp_ODR_Ret!$C:$C,F_12Snp_ODR_Ret!A:A,"&gt;="&amp;$M$2,F_12Snp_ODR_Ret!A:A,"&lt;="&amp;$M$3,F_12Snp_ODR_Ret!$B:$B,$B14)/SUMIFS(F_12Snp_ODR_Ret!$H:$H,F_12Snp_ODR_Ret!A:A,"&gt;="&amp;$M$2,F_12Snp_ODR_Ret!A:A,"&lt;="&amp;$M$3,F_12Snp_ODR_Ret!$B:$B,$B14)</f>
        <v>0.31635926222935046</v>
      </c>
      <c r="G14" s="95">
        <f t="shared" si="0"/>
        <v>0.42936802973977695</v>
      </c>
      <c r="H14" s="95">
        <f t="shared" si="1"/>
        <v>1.2770981534225626E-2</v>
      </c>
      <c r="I14" s="95">
        <f t="shared" si="2"/>
        <v>-0.11300876751042649</v>
      </c>
      <c r="J14" s="95">
        <f t="shared" si="3"/>
        <v>0.26319790874722704</v>
      </c>
      <c r="L14" s="150" t="s">
        <v>26</v>
      </c>
      <c r="M14" s="151" t="s">
        <v>27</v>
      </c>
      <c r="N14" s="151"/>
      <c r="O14" s="152">
        <f t="shared" si="7"/>
        <v>12</v>
      </c>
      <c r="P14" s="151">
        <f t="shared" si="8"/>
        <v>9.0909090909090912E-2</v>
      </c>
      <c r="Q14" s="151">
        <f t="shared" si="10"/>
        <v>9.7402835790295107E-3</v>
      </c>
      <c r="R14" s="151">
        <f t="shared" si="9"/>
        <v>-0.36632958755037137</v>
      </c>
      <c r="S14" s="153" t="str">
        <f t="shared" si="4"/>
        <v>Pass</v>
      </c>
      <c r="T14" s="154">
        <f t="shared" si="5"/>
        <v>0.13441444830473698</v>
      </c>
      <c r="U14" s="155" t="str">
        <f t="shared" si="6"/>
        <v>Acceptable</v>
      </c>
    </row>
    <row r="15" spans="1:21" x14ac:dyDescent="0.2">
      <c r="A15" s="93">
        <v>42400</v>
      </c>
      <c r="B15" s="94" t="s">
        <v>36</v>
      </c>
      <c r="C15" s="94">
        <f>SUMIFS(F_12Snp_ODR_Ret!$H:$H,F_12Snp_ODR_Ret!$A:$A,'Backtesting - Retail'!A15,F_12Snp_ODR_Ret!$B:$B,'Backtesting - Retail'!B15)</f>
        <v>3398</v>
      </c>
      <c r="D15" s="94">
        <f>SUMIFS(F_12Snp_ODR_Ret!$C:$C,F_12Snp_ODR_Ret!$A:$A,'Backtesting - Retail'!A15,F_12Snp_ODR_Ret!$B:$B,'Backtesting - Retail'!B15)</f>
        <v>474</v>
      </c>
      <c r="F15" s="142">
        <f>SUMIFS(F_12Snp_ODR_Ret!$C:$C,F_12Snp_ODR_Ret!A:A,"&gt;="&amp;$M$2,F_12Snp_ODR_Ret!A:A,"&lt;="&amp;$M$3,F_12Snp_ODR_Ret!$B:$B,$B15)/SUMIFS(F_12Snp_ODR_Ret!$H:$H,F_12Snp_ODR_Ret!A:A,"&gt;="&amp;$M$2,F_12Snp_ODR_Ret!A:A,"&lt;="&amp;$M$3,F_12Snp_ODR_Ret!$B:$B,$B15)</f>
        <v>0.3147813516443802</v>
      </c>
      <c r="G15" s="95">
        <f t="shared" si="0"/>
        <v>0.13949381989405532</v>
      </c>
      <c r="H15" s="95">
        <f t="shared" si="1"/>
        <v>3.0725718787121152E-2</v>
      </c>
      <c r="I15" s="95">
        <f t="shared" si="2"/>
        <v>0.17528753175032488</v>
      </c>
      <c r="J15" s="95">
        <f t="shared" si="3"/>
        <v>1.2565971157966329</v>
      </c>
      <c r="L15" s="156" t="s">
        <v>28</v>
      </c>
      <c r="M15" s="157" t="s">
        <v>29</v>
      </c>
      <c r="N15" s="157"/>
      <c r="O15" s="158">
        <f t="shared" si="7"/>
        <v>12</v>
      </c>
      <c r="P15" s="157">
        <f t="shared" si="8"/>
        <v>9.0909090909090912E-2</v>
      </c>
      <c r="Q15" s="157">
        <f t="shared" si="10"/>
        <v>5.4232711381083147E-6</v>
      </c>
      <c r="R15" s="157">
        <f t="shared" si="9"/>
        <v>-1.5786088526320219</v>
      </c>
      <c r="S15" s="159" t="str">
        <f t="shared" si="4"/>
        <v>Pass</v>
      </c>
      <c r="T15" s="160">
        <f t="shared" si="5"/>
        <v>0.20599121990578784</v>
      </c>
      <c r="U15" s="161" t="str">
        <f t="shared" si="6"/>
        <v>Acceptable</v>
      </c>
    </row>
    <row r="16" spans="1:21" x14ac:dyDescent="0.2">
      <c r="A16" s="93">
        <v>42400</v>
      </c>
      <c r="B16" s="94" t="s">
        <v>16</v>
      </c>
      <c r="C16" s="94">
        <f>SUMIFS(F_12Snp_ODR_Ret!$H:$H,F_12Snp_ODR_Ret!$A:$A,'Backtesting - Retail'!A16,F_12Snp_ODR_Ret!$B:$B,'Backtesting - Retail'!B16)</f>
        <v>83</v>
      </c>
      <c r="D16" s="94">
        <f>SUMIFS(F_12Snp_ODR_Ret!$C:$C,F_12Snp_ODR_Ret!$A:$A,'Backtesting - Retail'!A16,F_12Snp_ODR_Ret!$B:$B,'Backtesting - Retail'!B16)</f>
        <v>3</v>
      </c>
      <c r="F16" s="142">
        <f>SUMIFS(F_12Snp_ODR_Ret!$C:$C,F_12Snp_ODR_Ret!A:A,"&gt;="&amp;$M$2,F_12Snp_ODR_Ret!A:A,"&lt;="&amp;$M$3,F_12Snp_ODR_Ret!$B:$B,$B16)/SUMIFS(F_12Snp_ODR_Ret!$H:$H,F_12Snp_ODR_Ret!A:A,"&gt;="&amp;$M$2,F_12Snp_ODR_Ret!A:A,"&lt;="&amp;$M$3,F_12Snp_ODR_Ret!$B:$B,$B16)</f>
        <v>2.5973315835520561E-3</v>
      </c>
      <c r="G16" s="95">
        <f t="shared" si="0"/>
        <v>3.614457831325301E-2</v>
      </c>
      <c r="H16" s="95">
        <f t="shared" si="1"/>
        <v>1.1254177631434313E-3</v>
      </c>
      <c r="I16" s="95">
        <f t="shared" si="2"/>
        <v>-3.3547246729700955E-2</v>
      </c>
      <c r="J16" s="95">
        <f t="shared" si="3"/>
        <v>0.92814049285505984</v>
      </c>
      <c r="L16" s="150" t="s">
        <v>30</v>
      </c>
      <c r="M16" s="151" t="s">
        <v>31</v>
      </c>
      <c r="N16" s="151"/>
      <c r="O16" s="152">
        <f t="shared" si="7"/>
        <v>12</v>
      </c>
      <c r="P16" s="151">
        <f t="shared" si="8"/>
        <v>9.0909090909090912E-2</v>
      </c>
      <c r="Q16" s="151">
        <f t="shared" si="10"/>
        <v>7.787751414042415E-5</v>
      </c>
      <c r="R16" s="151">
        <f t="shared" si="9"/>
        <v>-1.8173338743050649</v>
      </c>
      <c r="S16" s="153" t="str">
        <f t="shared" si="4"/>
        <v>Pass</v>
      </c>
      <c r="T16" s="154">
        <f t="shared" si="5"/>
        <v>6.9105960551018863E-2</v>
      </c>
      <c r="U16" s="155" t="str">
        <f t="shared" si="6"/>
        <v>Pass</v>
      </c>
    </row>
    <row r="17" spans="1:21" x14ac:dyDescent="0.2">
      <c r="A17" s="93">
        <v>42400</v>
      </c>
      <c r="B17" s="94" t="s">
        <v>34</v>
      </c>
      <c r="C17" s="94">
        <f>SUMIFS(F_12Snp_ODR_Ret!$H:$H,F_12Snp_ODR_Ret!$A:$A,'Backtesting - Retail'!A17,F_12Snp_ODR_Ret!$B:$B,'Backtesting - Retail'!B17)</f>
        <v>14833</v>
      </c>
      <c r="D17" s="94">
        <f>SUMIFS(F_12Snp_ODR_Ret!$C:$C,F_12Snp_ODR_Ret!$A:$A,'Backtesting - Retail'!A17,F_12Snp_ODR_Ret!$B:$B,'Backtesting - Retail'!B17)</f>
        <v>578</v>
      </c>
      <c r="F17" s="142">
        <f>SUMIFS(F_12Snp_ODR_Ret!$C:$C,F_12Snp_ODR_Ret!A:A,"&gt;="&amp;$M$2,F_12Snp_ODR_Ret!A:A,"&lt;="&amp;$M$3,F_12Snp_ODR_Ret!$B:$B,$B17)/SUMIFS(F_12Snp_ODR_Ret!$H:$H,F_12Snp_ODR_Ret!A:A,"&gt;="&amp;$M$2,F_12Snp_ODR_Ret!A:A,"&lt;="&amp;$M$3,F_12Snp_ODR_Ret!$B:$B,$B17)</f>
        <v>5.9121533399488169E-2</v>
      </c>
      <c r="G17" s="95">
        <f t="shared" si="0"/>
        <v>3.8967167801523629E-2</v>
      </c>
      <c r="H17" s="95">
        <f t="shared" si="1"/>
        <v>4.061984526564165E-4</v>
      </c>
      <c r="I17" s="95">
        <f t="shared" si="2"/>
        <v>2.0154365597964539E-2</v>
      </c>
      <c r="J17" s="95">
        <f t="shared" si="3"/>
        <v>0.51721402234361247</v>
      </c>
      <c r="L17" s="150" t="s">
        <v>32</v>
      </c>
      <c r="M17" s="151" t="s">
        <v>33</v>
      </c>
      <c r="N17" s="151"/>
      <c r="O17" s="152">
        <f t="shared" si="7"/>
        <v>12</v>
      </c>
      <c r="P17" s="151">
        <f t="shared" si="8"/>
        <v>9.0909090909090912E-2</v>
      </c>
      <c r="Q17" s="151">
        <f t="shared" si="10"/>
        <v>4.6830034774754918E-6</v>
      </c>
      <c r="R17" s="151">
        <f t="shared" si="9"/>
        <v>-0.69431891071238472</v>
      </c>
      <c r="S17" s="153" t="str">
        <f t="shared" si="4"/>
        <v>Pass</v>
      </c>
      <c r="T17" s="154">
        <f t="shared" si="5"/>
        <v>8.5330420548688404E-2</v>
      </c>
      <c r="U17" s="155" t="str">
        <f t="shared" si="6"/>
        <v>Pass</v>
      </c>
    </row>
    <row r="18" spans="1:21" x14ac:dyDescent="0.2">
      <c r="A18" s="93">
        <v>42400</v>
      </c>
      <c r="B18" s="94" t="s">
        <v>42</v>
      </c>
      <c r="C18" s="94">
        <f>SUMIFS(F_12Snp_ODR_Ret!$H:$H,F_12Snp_ODR_Ret!$A:$A,'Backtesting - Retail'!A18,F_12Snp_ODR_Ret!$B:$B,'Backtesting - Retail'!B18)</f>
        <v>332</v>
      </c>
      <c r="D18" s="94">
        <f>SUMIFS(F_12Snp_ODR_Ret!$C:$C,F_12Snp_ODR_Ret!$A:$A,'Backtesting - Retail'!A18,F_12Snp_ODR_Ret!$B:$B,'Backtesting - Retail'!B18)</f>
        <v>273</v>
      </c>
      <c r="F18" s="142">
        <f>SUMIFS(F_12Snp_ODR_Ret!$C:$C,F_12Snp_ODR_Ret!A:A,"&gt;="&amp;$M$2,F_12Snp_ODR_Ret!A:A,"&lt;="&amp;$M$3,F_12Snp_ODR_Ret!$B:$B,$B18)/SUMIFS(F_12Snp_ODR_Ret!$H:$H,F_12Snp_ODR_Ret!A:A,"&gt;="&amp;$M$2,F_12Snp_ODR_Ret!A:A,"&lt;="&amp;$M$3,F_12Snp_ODR_Ret!$B:$B,$B18)</f>
        <v>0.66168573429838895</v>
      </c>
      <c r="G18" s="95">
        <f t="shared" si="0"/>
        <v>0.82228915662650603</v>
      </c>
      <c r="H18" s="95">
        <f t="shared" si="1"/>
        <v>2.5793459263503536E-2</v>
      </c>
      <c r="I18" s="95">
        <f t="shared" si="2"/>
        <v>-0.16060342232811708</v>
      </c>
      <c r="J18" s="95">
        <f t="shared" si="3"/>
        <v>0.19531258686056729</v>
      </c>
      <c r="L18" s="150" t="s">
        <v>34</v>
      </c>
      <c r="M18" s="151" t="s">
        <v>35</v>
      </c>
      <c r="N18" s="151"/>
      <c r="O18" s="152">
        <f t="shared" si="7"/>
        <v>12</v>
      </c>
      <c r="P18" s="151">
        <f t="shared" si="8"/>
        <v>9.0909090909090912E-2</v>
      </c>
      <c r="Q18" s="151">
        <f t="shared" si="10"/>
        <v>4.1339763895291594E-4</v>
      </c>
      <c r="R18" s="151">
        <f t="shared" si="9"/>
        <v>-6.9730830603081342E-2</v>
      </c>
      <c r="S18" s="153" t="str">
        <f t="shared" si="4"/>
        <v>Pass</v>
      </c>
      <c r="T18" s="154">
        <f t="shared" si="5"/>
        <v>0.33527810168622718</v>
      </c>
      <c r="U18" s="155" t="str">
        <f t="shared" si="6"/>
        <v>Not Pass</v>
      </c>
    </row>
    <row r="19" spans="1:21" x14ac:dyDescent="0.2">
      <c r="A19" s="93">
        <v>42429</v>
      </c>
      <c r="B19" s="94" t="s">
        <v>42</v>
      </c>
      <c r="C19" s="94">
        <f>SUMIFS(F_12Snp_ODR_Ret!$H:$H,F_12Snp_ODR_Ret!$A:$A,'Backtesting - Retail'!A19,F_12Snp_ODR_Ret!$B:$B,'Backtesting - Retail'!B19)</f>
        <v>435</v>
      </c>
      <c r="D19" s="94">
        <f>SUMIFS(F_12Snp_ODR_Ret!$C:$C,F_12Snp_ODR_Ret!$A:$A,'Backtesting - Retail'!A19,F_12Snp_ODR_Ret!$B:$B,'Backtesting - Retail'!B19)</f>
        <v>380</v>
      </c>
      <c r="F19" s="142">
        <f>SUMIFS(F_12Snp_ODR_Ret!$C:$C,F_12Snp_ODR_Ret!A:A,"&gt;="&amp;$M$2,F_12Snp_ODR_Ret!A:A,"&lt;="&amp;$M$3,F_12Snp_ODR_Ret!$B:$B,$B19)/SUMIFS(F_12Snp_ODR_Ret!$H:$H,F_12Snp_ODR_Ret!A:A,"&gt;="&amp;$M$2,F_12Snp_ODR_Ret!A:A,"&lt;="&amp;$M$3,F_12Snp_ODR_Ret!$B:$B,$B19)</f>
        <v>0.66168573429838895</v>
      </c>
      <c r="G19" s="95">
        <f t="shared" si="0"/>
        <v>0.87356321839080464</v>
      </c>
      <c r="H19" s="95">
        <f t="shared" si="1"/>
        <v>4.4892068265331861E-2</v>
      </c>
      <c r="I19" s="95">
        <f t="shared" si="2"/>
        <v>-0.21187748409241569</v>
      </c>
      <c r="J19" s="95">
        <f t="shared" si="3"/>
        <v>0.24254396205316006</v>
      </c>
      <c r="L19" s="150" t="s">
        <v>36</v>
      </c>
      <c r="M19" s="151" t="s">
        <v>37</v>
      </c>
      <c r="N19" s="151"/>
      <c r="O19" s="152">
        <f t="shared" si="7"/>
        <v>12</v>
      </c>
      <c r="P19" s="151">
        <f t="shared" si="8"/>
        <v>9.0909090909090912E-2</v>
      </c>
      <c r="Q19" s="151">
        <f t="shared" si="10"/>
        <v>2.3532869200756281E-3</v>
      </c>
      <c r="R19" s="151">
        <f t="shared" si="9"/>
        <v>2.5411881961388164E-2</v>
      </c>
      <c r="S19" s="153" t="str">
        <f t="shared" si="4"/>
        <v>Pass</v>
      </c>
      <c r="T19" s="154">
        <f t="shared" si="5"/>
        <v>0.1342434392202895</v>
      </c>
      <c r="U19" s="155" t="str">
        <f t="shared" si="6"/>
        <v>Acceptable</v>
      </c>
    </row>
    <row r="20" spans="1:21" x14ac:dyDescent="0.2">
      <c r="A20" s="93">
        <v>42429</v>
      </c>
      <c r="B20" s="94" t="s">
        <v>34</v>
      </c>
      <c r="C20" s="94">
        <f>SUMIFS(F_12Snp_ODR_Ret!$H:$H,F_12Snp_ODR_Ret!$A:$A,'Backtesting - Retail'!A20,F_12Snp_ODR_Ret!$B:$B,'Backtesting - Retail'!B20)</f>
        <v>16693</v>
      </c>
      <c r="D20" s="94">
        <f>SUMIFS(F_12Snp_ODR_Ret!$C:$C,F_12Snp_ODR_Ret!$A:$A,'Backtesting - Retail'!A20,F_12Snp_ODR_Ret!$B:$B,'Backtesting - Retail'!B20)</f>
        <v>839</v>
      </c>
      <c r="F20" s="142">
        <f>SUMIFS(F_12Snp_ODR_Ret!$C:$C,F_12Snp_ODR_Ret!A:A,"&gt;="&amp;$M$2,F_12Snp_ODR_Ret!A:A,"&lt;="&amp;$M$3,F_12Snp_ODR_Ret!$B:$B,$B20)/SUMIFS(F_12Snp_ODR_Ret!$H:$H,F_12Snp_ODR_Ret!A:A,"&gt;="&amp;$M$2,F_12Snp_ODR_Ret!A:A,"&lt;="&amp;$M$3,F_12Snp_ODR_Ret!$B:$B,$B20)</f>
        <v>5.9121533399488169E-2</v>
      </c>
      <c r="G20" s="95">
        <f t="shared" si="0"/>
        <v>5.0260588270532557E-2</v>
      </c>
      <c r="H20" s="95">
        <f t="shared" si="1"/>
        <v>7.8516348578362184E-5</v>
      </c>
      <c r="I20" s="95">
        <f t="shared" si="2"/>
        <v>8.8609451289556121E-3</v>
      </c>
      <c r="J20" s="95">
        <f t="shared" si="3"/>
        <v>0.17630006798290351</v>
      </c>
      <c r="L20" s="150" t="s">
        <v>38</v>
      </c>
      <c r="M20" s="151" t="s">
        <v>39</v>
      </c>
      <c r="N20" s="151"/>
      <c r="O20" s="152">
        <f t="shared" si="7"/>
        <v>12</v>
      </c>
      <c r="P20" s="151">
        <f t="shared" si="8"/>
        <v>9.0909090909090912E-2</v>
      </c>
      <c r="Q20" s="151">
        <f t="shared" si="10"/>
        <v>1.4683646269946192E-3</v>
      </c>
      <c r="R20" s="151">
        <f t="shared" si="9"/>
        <v>-0.26758611469198174</v>
      </c>
      <c r="S20" s="153" t="str">
        <f t="shared" si="4"/>
        <v>Pass</v>
      </c>
      <c r="T20" s="154">
        <f t="shared" si="5"/>
        <v>0.14422203132170919</v>
      </c>
      <c r="U20" s="155" t="str">
        <f t="shared" si="6"/>
        <v>Acceptable</v>
      </c>
    </row>
    <row r="21" spans="1:21" x14ac:dyDescent="0.2">
      <c r="A21" s="93">
        <v>42429</v>
      </c>
      <c r="B21" s="94" t="s">
        <v>30</v>
      </c>
      <c r="C21" s="94">
        <f>SUMIFS(F_12Snp_ODR_Ret!$H:$H,F_12Snp_ODR_Ret!$A:$A,'Backtesting - Retail'!A21,F_12Snp_ODR_Ret!$B:$B,'Backtesting - Retail'!B21)</f>
        <v>1335</v>
      </c>
      <c r="D21" s="94">
        <f>SUMIFS(F_12Snp_ODR_Ret!$C:$C,F_12Snp_ODR_Ret!$A:$A,'Backtesting - Retail'!A21,F_12Snp_ODR_Ret!$B:$B,'Backtesting - Retail'!B21)</f>
        <v>113</v>
      </c>
      <c r="F21" s="142">
        <f>SUMIFS(F_12Snp_ODR_Ret!$C:$C,F_12Snp_ODR_Ret!A:A,"&gt;="&amp;$M$2,F_12Snp_ODR_Ret!A:A,"&lt;="&amp;$M$3,F_12Snp_ODR_Ret!$B:$B,$B21)/SUMIFS(F_12Snp_ODR_Ret!$H:$H,F_12Snp_ODR_Ret!A:A,"&gt;="&amp;$M$2,F_12Snp_ODR_Ret!A:A,"&lt;="&amp;$M$3,F_12Snp_ODR_Ret!$B:$B,$B21)</f>
        <v>0.11058389350204297</v>
      </c>
      <c r="G21" s="95">
        <f t="shared" si="0"/>
        <v>8.4644194756554311E-2</v>
      </c>
      <c r="H21" s="95">
        <f t="shared" si="1"/>
        <v>6.7286797100670566E-4</v>
      </c>
      <c r="I21" s="95">
        <f t="shared" si="2"/>
        <v>2.5939698745488654E-2</v>
      </c>
      <c r="J21" s="95">
        <f t="shared" si="3"/>
        <v>0.30645573296661371</v>
      </c>
      <c r="L21" s="150" t="s">
        <v>40</v>
      </c>
      <c r="M21" s="151" t="s">
        <v>41</v>
      </c>
      <c r="N21" s="151"/>
      <c r="O21" s="152">
        <f t="shared" si="7"/>
        <v>12</v>
      </c>
      <c r="P21" s="151">
        <f t="shared" si="8"/>
        <v>9.0909090909090912E-2</v>
      </c>
      <c r="Q21" s="151">
        <f t="shared" si="10"/>
        <v>4.1655131219646441E-3</v>
      </c>
      <c r="R21" s="151">
        <f t="shared" si="9"/>
        <v>0.19374852466211751</v>
      </c>
      <c r="S21" s="153" t="str">
        <f t="shared" si="4"/>
        <v>Pass</v>
      </c>
      <c r="T21" s="154">
        <f t="shared" si="5"/>
        <v>9.0242119832682488E-2</v>
      </c>
      <c r="U21" s="155" t="str">
        <f t="shared" si="6"/>
        <v>Pass</v>
      </c>
    </row>
    <row r="22" spans="1:21" x14ac:dyDescent="0.2">
      <c r="A22" s="93">
        <v>42429</v>
      </c>
      <c r="B22" s="94" t="s">
        <v>12</v>
      </c>
      <c r="C22" s="94">
        <f>SUMIFS(F_12Snp_ODR_Ret!$H:$H,F_12Snp_ODR_Ret!$A:$A,'Backtesting - Retail'!A22,F_12Snp_ODR_Ret!$B:$B,'Backtesting - Retail'!B22)</f>
        <v>11</v>
      </c>
      <c r="D22" s="94">
        <f>SUMIFS(F_12Snp_ODR_Ret!$C:$C,F_12Snp_ODR_Ret!$A:$A,'Backtesting - Retail'!A22,F_12Snp_ODR_Ret!$B:$B,'Backtesting - Retail'!B22)</f>
        <v>0</v>
      </c>
      <c r="F22" s="142">
        <f>SUMIFS(F_12Snp_ODR_Ret!$C:$C,F_12Snp_ODR_Ret!A:A,"&gt;="&amp;$M$2,F_12Snp_ODR_Ret!A:A,"&lt;="&amp;$M$3,F_12Snp_ODR_Ret!$B:$B,$B22)/SUMIFS(F_12Snp_ODR_Ret!$H:$H,F_12Snp_ODR_Ret!A:A,"&gt;="&amp;$M$2,F_12Snp_ODR_Ret!A:A,"&lt;="&amp;$M$3,F_12Snp_ODR_Ret!$B:$B,$B22)</f>
        <v>9.2718843741478052E-4</v>
      </c>
      <c r="G22" s="95">
        <f t="shared" si="0"/>
        <v>0</v>
      </c>
      <c r="H22" s="95">
        <f t="shared" si="1"/>
        <v>8.5967839847566235E-7</v>
      </c>
      <c r="I22" s="95">
        <f t="shared" si="2"/>
        <v>9.2718843741478052E-4</v>
      </c>
      <c r="J22" s="95">
        <f t="shared" si="3"/>
        <v>0</v>
      </c>
      <c r="L22" s="162" t="s">
        <v>42</v>
      </c>
      <c r="M22" s="163" t="s">
        <v>43</v>
      </c>
      <c r="N22" s="163"/>
      <c r="O22" s="164">
        <f t="shared" si="7"/>
        <v>12</v>
      </c>
      <c r="P22" s="163">
        <f t="shared" si="8"/>
        <v>9.0909090909090912E-2</v>
      </c>
      <c r="Q22" s="163">
        <f t="shared" si="10"/>
        <v>4.2911134080655475E-3</v>
      </c>
      <c r="R22" s="163">
        <f t="shared" si="9"/>
        <v>0.22022143904326938</v>
      </c>
      <c r="S22" s="165" t="str">
        <f t="shared" si="4"/>
        <v>Pass</v>
      </c>
      <c r="T22" s="166">
        <f t="shared" si="5"/>
        <v>8.3200695473012259E-2</v>
      </c>
      <c r="U22" s="167" t="str">
        <f t="shared" si="6"/>
        <v>Pass</v>
      </c>
    </row>
    <row r="23" spans="1:21" x14ac:dyDescent="0.2">
      <c r="A23" s="93">
        <v>42429</v>
      </c>
      <c r="B23" s="94" t="s">
        <v>20</v>
      </c>
      <c r="C23" s="94">
        <f>SUMIFS(F_12Snp_ODR_Ret!$H:$H,F_12Snp_ODR_Ret!$A:$A,'Backtesting - Retail'!A23,F_12Snp_ODR_Ret!$B:$B,'Backtesting - Retail'!B23)</f>
        <v>386</v>
      </c>
      <c r="D23" s="94">
        <f>SUMIFS(F_12Snp_ODR_Ret!$C:$C,F_12Snp_ODR_Ret!$A:$A,'Backtesting - Retail'!A23,F_12Snp_ODR_Ret!$B:$B,'Backtesting - Retail'!B23)</f>
        <v>85</v>
      </c>
      <c r="F23" s="142">
        <f>SUMIFS(F_12Snp_ODR_Ret!$C:$C,F_12Snp_ODR_Ret!A:A,"&gt;="&amp;$M$2,F_12Snp_ODR_Ret!A:A,"&lt;="&amp;$M$3,F_12Snp_ODR_Ret!$B:$B,$B23)/SUMIFS(F_12Snp_ODR_Ret!$H:$H,F_12Snp_ODR_Ret!A:A,"&gt;="&amp;$M$2,F_12Snp_ODR_Ret!A:A,"&lt;="&amp;$M$3,F_12Snp_ODR_Ret!$B:$B,$B23)</f>
        <v>8.9829886182841753E-2</v>
      </c>
      <c r="G23" s="95">
        <f t="shared" si="0"/>
        <v>0.22020725388601037</v>
      </c>
      <c r="H23" s="95">
        <f t="shared" si="1"/>
        <v>1.6998258009207231E-2</v>
      </c>
      <c r="I23" s="95">
        <f t="shared" si="2"/>
        <v>-0.1303773677031686</v>
      </c>
      <c r="J23" s="95">
        <f t="shared" si="3"/>
        <v>0.59206663451085972</v>
      </c>
      <c r="U23" s="143"/>
    </row>
    <row r="24" spans="1:21" x14ac:dyDescent="0.2">
      <c r="A24" s="93">
        <v>42429</v>
      </c>
      <c r="B24" s="94" t="s">
        <v>22</v>
      </c>
      <c r="C24" s="94">
        <f>SUMIFS(F_12Snp_ODR_Ret!$H:$H,F_12Snp_ODR_Ret!$A:$A,'Backtesting - Retail'!A24,F_12Snp_ODR_Ret!$B:$B,'Backtesting - Retail'!B24)</f>
        <v>629</v>
      </c>
      <c r="D24" s="94">
        <f>SUMIFS(F_12Snp_ODR_Ret!$C:$C,F_12Snp_ODR_Ret!$A:$A,'Backtesting - Retail'!A24,F_12Snp_ODR_Ret!$B:$B,'Backtesting - Retail'!B24)</f>
        <v>120</v>
      </c>
      <c r="F24" s="142">
        <f>SUMIFS(F_12Snp_ODR_Ret!$C:$C,F_12Snp_ODR_Ret!A:A,"&gt;="&amp;$M$2,F_12Snp_ODR_Ret!A:A,"&lt;="&amp;$M$3,F_12Snp_ODR_Ret!$B:$B,$B24)/SUMIFS(F_12Snp_ODR_Ret!$H:$H,F_12Snp_ODR_Ret!A:A,"&gt;="&amp;$M$2,F_12Snp_ODR_Ret!A:A,"&lt;="&amp;$M$3,F_12Snp_ODR_Ret!$B:$B,$B24)</f>
        <v>0.11878527277613544</v>
      </c>
      <c r="G24" s="95">
        <f t="shared" si="0"/>
        <v>0.19077901430842609</v>
      </c>
      <c r="H24" s="95">
        <f t="shared" si="1"/>
        <v>5.1830988198182703E-3</v>
      </c>
      <c r="I24" s="95">
        <f t="shared" si="2"/>
        <v>-7.1993741532290642E-2</v>
      </c>
      <c r="J24" s="95">
        <f t="shared" si="3"/>
        <v>0.37736719519842343</v>
      </c>
      <c r="U24" s="143"/>
    </row>
    <row r="25" spans="1:21" x14ac:dyDescent="0.2">
      <c r="A25" s="93">
        <v>42429</v>
      </c>
      <c r="B25" s="94" t="s">
        <v>32</v>
      </c>
      <c r="C25" s="94">
        <f>SUMIFS(F_12Snp_ODR_Ret!$H:$H,F_12Snp_ODR_Ret!$A:$A,'Backtesting - Retail'!A25,F_12Snp_ODR_Ret!$B:$B,'Backtesting - Retail'!B25)</f>
        <v>9994</v>
      </c>
      <c r="D25" s="94">
        <f>SUMIFS(F_12Snp_ODR_Ret!$C:$C,F_12Snp_ODR_Ret!$A:$A,'Backtesting - Retail'!A25,F_12Snp_ODR_Ret!$B:$B,'Backtesting - Retail'!B25)</f>
        <v>63</v>
      </c>
      <c r="F25" s="142">
        <f>SUMIFS(F_12Snp_ODR_Ret!$C:$C,F_12Snp_ODR_Ret!A:A,"&gt;="&amp;$M$2,F_12Snp_ODR_Ret!A:A,"&lt;="&amp;$M$3,F_12Snp_ODR_Ret!$B:$B,$B25)/SUMIFS(F_12Snp_ODR_Ret!$H:$H,F_12Snp_ODR_Ret!A:A,"&gt;="&amp;$M$2,F_12Snp_ODR_Ret!A:A,"&lt;="&amp;$M$3,F_12Snp_ODR_Ret!$B:$B,$B25)</f>
        <v>2.2352492146289427E-2</v>
      </c>
      <c r="G25" s="95">
        <f t="shared" si="0"/>
        <v>6.3037822693616172E-3</v>
      </c>
      <c r="H25" s="95">
        <f t="shared" si="1"/>
        <v>2.575610887138002E-4</v>
      </c>
      <c r="I25" s="95">
        <f t="shared" si="2"/>
        <v>1.6048709876927809E-2</v>
      </c>
      <c r="J25" s="95">
        <f t="shared" si="3"/>
        <v>2.5458858176193098</v>
      </c>
    </row>
    <row r="26" spans="1:21" x14ac:dyDescent="0.2">
      <c r="A26" s="93">
        <v>42429</v>
      </c>
      <c r="B26" s="94" t="s">
        <v>18</v>
      </c>
      <c r="C26" s="94">
        <f>SUMIFS(F_12Snp_ODR_Ret!$H:$H,F_12Snp_ODR_Ret!$A:$A,'Backtesting - Retail'!A26,F_12Snp_ODR_Ret!$B:$B,'Backtesting - Retail'!B26)</f>
        <v>8858</v>
      </c>
      <c r="D26" s="94">
        <f>SUMIFS(F_12Snp_ODR_Ret!$C:$C,F_12Snp_ODR_Ret!$A:$A,'Backtesting - Retail'!A26,F_12Snp_ODR_Ret!$B:$B,'Backtesting - Retail'!B26)</f>
        <v>258</v>
      </c>
      <c r="F26" s="142">
        <f>SUMIFS(F_12Snp_ODR_Ret!$C:$C,F_12Snp_ODR_Ret!A:A,"&gt;="&amp;$M$2,F_12Snp_ODR_Ret!A:A,"&lt;="&amp;$M$3,F_12Snp_ODR_Ret!$B:$B,$B26)/SUMIFS(F_12Snp_ODR_Ret!$H:$H,F_12Snp_ODR_Ret!A:A,"&gt;="&amp;$M$2,F_12Snp_ODR_Ret!A:A,"&lt;="&amp;$M$3,F_12Snp_ODR_Ret!$B:$B,$B26)</f>
        <v>7.5688521388111206E-3</v>
      </c>
      <c r="G26" s="95">
        <f t="shared" si="0"/>
        <v>2.9126213592233011E-2</v>
      </c>
      <c r="H26" s="95">
        <f t="shared" si="1"/>
        <v>4.6471983283347996E-4</v>
      </c>
      <c r="I26" s="95">
        <f t="shared" si="2"/>
        <v>-2.1557361453421891E-2</v>
      </c>
      <c r="J26" s="95">
        <f t="shared" si="3"/>
        <v>0.74013607656748492</v>
      </c>
    </row>
    <row r="27" spans="1:21" x14ac:dyDescent="0.2">
      <c r="A27" s="93">
        <v>42429</v>
      </c>
      <c r="B27" s="94" t="s">
        <v>28</v>
      </c>
      <c r="C27" s="94">
        <f>SUMIFS(F_12Snp_ODR_Ret!$H:$H,F_12Snp_ODR_Ret!$A:$A,'Backtesting - Retail'!A27,F_12Snp_ODR_Ret!$B:$B,'Backtesting - Retail'!B27)</f>
        <v>960</v>
      </c>
      <c r="D27" s="94">
        <f>SUMIFS(F_12Snp_ODR_Ret!$C:$C,F_12Snp_ODR_Ret!$A:$A,'Backtesting - Retail'!A27,F_12Snp_ODR_Ret!$B:$B,'Backtesting - Retail'!B27)</f>
        <v>8</v>
      </c>
      <c r="F27" s="142">
        <f>SUMIFS(F_12Snp_ODR_Ret!$C:$C,F_12Snp_ODR_Ret!A:A,"&gt;="&amp;$M$2,F_12Snp_ODR_Ret!A:A,"&lt;="&amp;$M$3,F_12Snp_ODR_Ret!$B:$B,$B27)/SUMIFS(F_12Snp_ODR_Ret!$H:$H,F_12Snp_ODR_Ret!A:A,"&gt;="&amp;$M$2,F_12Snp_ODR_Ret!A:A,"&lt;="&amp;$M$3,F_12Snp_ODR_Ret!$B:$B,$B27)</f>
        <v>8.694480016175777E-3</v>
      </c>
      <c r="G27" s="95">
        <f t="shared" si="0"/>
        <v>8.3333333333333332E-3</v>
      </c>
      <c r="H27" s="95">
        <f t="shared" si="1"/>
        <v>1.3042692652810064E-7</v>
      </c>
      <c r="I27" s="95">
        <f t="shared" si="2"/>
        <v>3.6114668284244374E-4</v>
      </c>
      <c r="J27" s="95">
        <f t="shared" si="3"/>
        <v>4.3337601941093248E-2</v>
      </c>
    </row>
    <row r="28" spans="1:21" x14ac:dyDescent="0.2">
      <c r="A28" s="93">
        <v>42429</v>
      </c>
      <c r="B28" s="94" t="s">
        <v>24</v>
      </c>
      <c r="C28" s="94">
        <f>SUMIFS(F_12Snp_ODR_Ret!$H:$H,F_12Snp_ODR_Ret!$A:$A,'Backtesting - Retail'!A28,F_12Snp_ODR_Ret!$B:$B,'Backtesting - Retail'!B28)</f>
        <v>547</v>
      </c>
      <c r="D28" s="94">
        <f>SUMIFS(F_12Snp_ODR_Ret!$C:$C,F_12Snp_ODR_Ret!$A:$A,'Backtesting - Retail'!A28,F_12Snp_ODR_Ret!$B:$B,'Backtesting - Retail'!B28)</f>
        <v>268</v>
      </c>
      <c r="F28" s="142">
        <f>SUMIFS(F_12Snp_ODR_Ret!$C:$C,F_12Snp_ODR_Ret!A:A,"&gt;="&amp;$M$2,F_12Snp_ODR_Ret!A:A,"&lt;="&amp;$M$3,F_12Snp_ODR_Ret!$B:$B,$B28)/SUMIFS(F_12Snp_ODR_Ret!$H:$H,F_12Snp_ODR_Ret!A:A,"&gt;="&amp;$M$2,F_12Snp_ODR_Ret!A:A,"&lt;="&amp;$M$3,F_12Snp_ODR_Ret!$B:$B,$B28)</f>
        <v>0.31635926222935046</v>
      </c>
      <c r="G28" s="95">
        <f t="shared" si="0"/>
        <v>0.489945155393053</v>
      </c>
      <c r="H28" s="95">
        <f t="shared" si="1"/>
        <v>3.0132062305440355E-2</v>
      </c>
      <c r="I28" s="95">
        <f t="shared" si="2"/>
        <v>-0.17358589316370254</v>
      </c>
      <c r="J28" s="95">
        <f t="shared" si="3"/>
        <v>0.35429658044979589</v>
      </c>
      <c r="L28" s="97"/>
    </row>
    <row r="29" spans="1:21" x14ac:dyDescent="0.2">
      <c r="A29" s="93">
        <v>42429</v>
      </c>
      <c r="B29" s="94" t="s">
        <v>38</v>
      </c>
      <c r="C29" s="94">
        <f>SUMIFS(F_12Snp_ODR_Ret!$H:$H,F_12Snp_ODR_Ret!$A:$A,'Backtesting - Retail'!A29,F_12Snp_ODR_Ret!$B:$B,'Backtesting - Retail'!B29)</f>
        <v>1820</v>
      </c>
      <c r="D29" s="94">
        <f>SUMIFS(F_12Snp_ODR_Ret!$C:$C,F_12Snp_ODR_Ret!$A:$A,'Backtesting - Retail'!A29,F_12Snp_ODR_Ret!$B:$B,'Backtesting - Retail'!B29)</f>
        <v>511</v>
      </c>
      <c r="F29" s="142">
        <f>SUMIFS(F_12Snp_ODR_Ret!$C:$C,F_12Snp_ODR_Ret!A:A,"&gt;="&amp;$M$2,F_12Snp_ODR_Ret!A:A,"&lt;="&amp;$M$3,F_12Snp_ODR_Ret!$B:$B,$B29)/SUMIFS(F_12Snp_ODR_Ret!$H:$H,F_12Snp_ODR_Ret!A:A,"&gt;="&amp;$M$2,F_12Snp_ODR_Ret!A:A,"&lt;="&amp;$M$3,F_12Snp_ODR_Ret!$B:$B,$B29)</f>
        <v>0.22160275367237117</v>
      </c>
      <c r="G29" s="95">
        <f t="shared" si="0"/>
        <v>0.28076923076923077</v>
      </c>
      <c r="H29" s="95">
        <f t="shared" si="1"/>
        <v>3.5006720120532115E-3</v>
      </c>
      <c r="I29" s="95">
        <f t="shared" si="2"/>
        <v>-5.9166477096859599E-2</v>
      </c>
      <c r="J29" s="95">
        <f t="shared" si="3"/>
        <v>0.21072991842717118</v>
      </c>
      <c r="L29" s="97"/>
    </row>
    <row r="30" spans="1:21" x14ac:dyDescent="0.2">
      <c r="A30" s="93">
        <v>42429</v>
      </c>
      <c r="B30" s="94" t="s">
        <v>40</v>
      </c>
      <c r="C30" s="94">
        <f>SUMIFS(F_12Snp_ODR_Ret!$H:$H,F_12Snp_ODR_Ret!$A:$A,'Backtesting - Retail'!A30,F_12Snp_ODR_Ret!$B:$B,'Backtesting - Retail'!B30)</f>
        <v>2049</v>
      </c>
      <c r="D30" s="94">
        <f>SUMIFS(F_12Snp_ODR_Ret!$C:$C,F_12Snp_ODR_Ret!$A:$A,'Backtesting - Retail'!A30,F_12Snp_ODR_Ret!$B:$B,'Backtesting - Retail'!B30)</f>
        <v>1172</v>
      </c>
      <c r="F30" s="142">
        <f>SUMIFS(F_12Snp_ODR_Ret!$C:$C,F_12Snp_ODR_Ret!A:A,"&gt;="&amp;$M$2,F_12Snp_ODR_Ret!A:A,"&lt;="&amp;$M$3,F_12Snp_ODR_Ret!$B:$B,$B30)/SUMIFS(F_12Snp_ODR_Ret!$H:$H,F_12Snp_ODR_Ret!A:A,"&gt;="&amp;$M$2,F_12Snp_ODR_Ret!A:A,"&lt;="&amp;$M$3,F_12Snp_ODR_Ret!$B:$B,$B30)</f>
        <v>0.60292481322524238</v>
      </c>
      <c r="G30" s="95">
        <f t="shared" si="0"/>
        <v>0.57198633479746219</v>
      </c>
      <c r="H30" s="95">
        <f t="shared" si="1"/>
        <v>9.5718944742622031E-4</v>
      </c>
      <c r="I30" s="95">
        <f t="shared" si="2"/>
        <v>3.0938478427780192E-2</v>
      </c>
      <c r="J30" s="95">
        <f t="shared" si="3"/>
        <v>5.4089541210342672E-2</v>
      </c>
      <c r="L30" s="97"/>
    </row>
    <row r="31" spans="1:21" x14ac:dyDescent="0.2">
      <c r="A31" s="93">
        <v>42429</v>
      </c>
      <c r="B31" s="94" t="s">
        <v>16</v>
      </c>
      <c r="C31" s="94">
        <f>SUMIFS(F_12Snp_ODR_Ret!$H:$H,F_12Snp_ODR_Ret!$A:$A,'Backtesting - Retail'!A31,F_12Snp_ODR_Ret!$B:$B,'Backtesting - Retail'!B31)</f>
        <v>84</v>
      </c>
      <c r="D31" s="94">
        <f>SUMIFS(F_12Snp_ODR_Ret!$C:$C,F_12Snp_ODR_Ret!$A:$A,'Backtesting - Retail'!A31,F_12Snp_ODR_Ret!$B:$B,'Backtesting - Retail'!B31)</f>
        <v>3</v>
      </c>
      <c r="F31" s="142">
        <f>SUMIFS(F_12Snp_ODR_Ret!$C:$C,F_12Snp_ODR_Ret!A:A,"&gt;="&amp;$M$2,F_12Snp_ODR_Ret!A:A,"&lt;="&amp;$M$3,F_12Snp_ODR_Ret!$B:$B,$B31)/SUMIFS(F_12Snp_ODR_Ret!$H:$H,F_12Snp_ODR_Ret!A:A,"&gt;="&amp;$M$2,F_12Snp_ODR_Ret!A:A,"&lt;="&amp;$M$3,F_12Snp_ODR_Ret!$B:$B,$B31)</f>
        <v>2.5973315835520561E-3</v>
      </c>
      <c r="G31" s="95">
        <f t="shared" si="0"/>
        <v>3.5714285714285712E-2</v>
      </c>
      <c r="H31" s="95">
        <f t="shared" si="1"/>
        <v>1.096732650897117E-3</v>
      </c>
      <c r="I31" s="95">
        <f t="shared" si="2"/>
        <v>-3.3116954130733657E-2</v>
      </c>
      <c r="J31" s="95">
        <f t="shared" si="3"/>
        <v>0.92727471566054243</v>
      </c>
      <c r="L31" s="97"/>
    </row>
    <row r="32" spans="1:21" x14ac:dyDescent="0.2">
      <c r="A32" s="93">
        <v>42429</v>
      </c>
      <c r="B32" s="94" t="s">
        <v>36</v>
      </c>
      <c r="C32" s="94">
        <f>SUMIFS(F_12Snp_ODR_Ret!$H:$H,F_12Snp_ODR_Ret!$A:$A,'Backtesting - Retail'!A32,F_12Snp_ODR_Ret!$B:$B,'Backtesting - Retail'!B32)</f>
        <v>1253</v>
      </c>
      <c r="D32" s="94">
        <f>SUMIFS(F_12Snp_ODR_Ret!$C:$C,F_12Snp_ODR_Ret!$A:$A,'Backtesting - Retail'!A32,F_12Snp_ODR_Ret!$B:$B,'Backtesting - Retail'!B32)</f>
        <v>234</v>
      </c>
      <c r="F32" s="142">
        <f>SUMIFS(F_12Snp_ODR_Ret!$C:$C,F_12Snp_ODR_Ret!A:A,"&gt;="&amp;$M$2,F_12Snp_ODR_Ret!A:A,"&lt;="&amp;$M$3,F_12Snp_ODR_Ret!$B:$B,$B32)/SUMIFS(F_12Snp_ODR_Ret!$H:$H,F_12Snp_ODR_Ret!A:A,"&gt;="&amp;$M$2,F_12Snp_ODR_Ret!A:A,"&lt;="&amp;$M$3,F_12Snp_ODR_Ret!$B:$B,$B32)</f>
        <v>0.3147813516443802</v>
      </c>
      <c r="G32" s="95">
        <f t="shared" si="0"/>
        <v>0.18675179569034317</v>
      </c>
      <c r="H32" s="95">
        <f t="shared" si="1"/>
        <v>1.63915671977879E-2</v>
      </c>
      <c r="I32" s="95">
        <f t="shared" si="2"/>
        <v>0.12802955595403703</v>
      </c>
      <c r="J32" s="95">
        <f t="shared" si="3"/>
        <v>0.685559972694053</v>
      </c>
      <c r="L32" s="97"/>
    </row>
    <row r="33" spans="1:21" x14ac:dyDescent="0.2">
      <c r="A33" s="93">
        <v>42429</v>
      </c>
      <c r="B33" s="94" t="s">
        <v>14</v>
      </c>
      <c r="C33" s="94">
        <f>SUMIFS(F_12Snp_ODR_Ret!$H:$H,F_12Snp_ODR_Ret!$A:$A,'Backtesting - Retail'!A33,F_12Snp_ODR_Ret!$B:$B,'Backtesting - Retail'!B33)</f>
        <v>160</v>
      </c>
      <c r="D33" s="94">
        <f>SUMIFS(F_12Snp_ODR_Ret!$C:$C,F_12Snp_ODR_Ret!$A:$A,'Backtesting - Retail'!A33,F_12Snp_ODR_Ret!$B:$B,'Backtesting - Retail'!B33)</f>
        <v>4</v>
      </c>
      <c r="F33" s="142">
        <f>SUMIFS(F_12Snp_ODR_Ret!$C:$C,F_12Snp_ODR_Ret!A:A,"&gt;="&amp;$M$2,F_12Snp_ODR_Ret!A:A,"&lt;="&amp;$M$3,F_12Snp_ODR_Ret!$B:$B,$B33)/SUMIFS(F_12Snp_ODR_Ret!$H:$H,F_12Snp_ODR_Ret!A:A,"&gt;="&amp;$M$2,F_12Snp_ODR_Ret!A:A,"&lt;="&amp;$M$3,F_12Snp_ODR_Ret!$B:$B,$B33)</f>
        <v>6.8419927303827238E-3</v>
      </c>
      <c r="G33" s="95">
        <f t="shared" si="0"/>
        <v>2.5000000000000001E-2</v>
      </c>
      <c r="H33" s="95">
        <f t="shared" si="1"/>
        <v>3.2971322800347388E-4</v>
      </c>
      <c r="I33" s="95">
        <f t="shared" si="2"/>
        <v>-1.8158007269617277E-2</v>
      </c>
      <c r="J33" s="95">
        <f t="shared" si="3"/>
        <v>0.72632029078469107</v>
      </c>
      <c r="L33" s="97"/>
    </row>
    <row r="34" spans="1:21" x14ac:dyDescent="0.2">
      <c r="A34" s="93">
        <v>42429</v>
      </c>
      <c r="B34" s="94" t="s">
        <v>26</v>
      </c>
      <c r="C34" s="94">
        <f>SUMIFS(F_12Snp_ODR_Ret!$H:$H,F_12Snp_ODR_Ret!$A:$A,'Backtesting - Retail'!A34,F_12Snp_ODR_Ret!$B:$B,'Backtesting - Retail'!B34)</f>
        <v>78</v>
      </c>
      <c r="D34" s="94">
        <f>SUMIFS(F_12Snp_ODR_Ret!$C:$C,F_12Snp_ODR_Ret!$A:$A,'Backtesting - Retail'!A34,F_12Snp_ODR_Ret!$B:$B,'Backtesting - Retail'!B34)</f>
        <v>46</v>
      </c>
      <c r="F34" s="142">
        <f>SUMIFS(F_12Snp_ODR_Ret!$C:$C,F_12Snp_ODR_Ret!A:A,"&gt;="&amp;$M$2,F_12Snp_ODR_Ret!A:A,"&lt;="&amp;$M$3,F_12Snp_ODR_Ret!$B:$B,$B34)/SUMIFS(F_12Snp_ODR_Ret!$H:$H,F_12Snp_ODR_Ret!A:A,"&gt;="&amp;$M$2,F_12Snp_ODR_Ret!A:A,"&lt;="&amp;$M$3,F_12Snp_ODR_Ret!$B:$B,$B34)</f>
        <v>0.42494105318312814</v>
      </c>
      <c r="G34" s="95">
        <f t="shared" si="0"/>
        <v>0.58974358974358976</v>
      </c>
      <c r="H34" s="95">
        <f t="shared" si="1"/>
        <v>2.7159876056762289E-2</v>
      </c>
      <c r="I34" s="95">
        <f t="shared" si="2"/>
        <v>-0.16480253656046162</v>
      </c>
      <c r="J34" s="95">
        <f t="shared" si="3"/>
        <v>0.27944777938513055</v>
      </c>
      <c r="L34" s="97"/>
    </row>
    <row r="35" spans="1:21" x14ac:dyDescent="0.2">
      <c r="A35" s="93">
        <v>42460</v>
      </c>
      <c r="B35" s="94" t="s">
        <v>26</v>
      </c>
      <c r="C35" s="94">
        <f>SUMIFS(F_12Snp_ODR_Ret!$H:$H,F_12Snp_ODR_Ret!$A:$A,'Backtesting - Retail'!A35,F_12Snp_ODR_Ret!$B:$B,'Backtesting - Retail'!B35)</f>
        <v>28</v>
      </c>
      <c r="D35" s="94">
        <f>SUMIFS(F_12Snp_ODR_Ret!$C:$C,F_12Snp_ODR_Ret!$A:$A,'Backtesting - Retail'!A35,F_12Snp_ODR_Ret!$B:$B,'Backtesting - Retail'!B35)</f>
        <v>22</v>
      </c>
      <c r="F35" s="142">
        <f>SUMIFS(F_12Snp_ODR_Ret!$C:$C,F_12Snp_ODR_Ret!A:A,"&gt;="&amp;$M$2,F_12Snp_ODR_Ret!A:A,"&lt;="&amp;$M$3,F_12Snp_ODR_Ret!$B:$B,$B35)/SUMIFS(F_12Snp_ODR_Ret!$H:$H,F_12Snp_ODR_Ret!A:A,"&gt;="&amp;$M$2,F_12Snp_ODR_Ret!A:A,"&lt;="&amp;$M$3,F_12Snp_ODR_Ret!$B:$B,$B35)</f>
        <v>0.42494105318312814</v>
      </c>
      <c r="G35" s="95">
        <f t="shared" si="0"/>
        <v>0.7857142857142857</v>
      </c>
      <c r="H35" s="95">
        <f t="shared" si="1"/>
        <v>0.13015732531098068</v>
      </c>
      <c r="I35" s="95">
        <f t="shared" si="2"/>
        <v>-0.36077323253115756</v>
      </c>
      <c r="J35" s="95">
        <f t="shared" si="3"/>
        <v>0.45916593231238234</v>
      </c>
    </row>
    <row r="36" spans="1:21" x14ac:dyDescent="0.2">
      <c r="A36" s="93">
        <v>42460</v>
      </c>
      <c r="B36" s="94" t="s">
        <v>14</v>
      </c>
      <c r="C36" s="94">
        <f>SUMIFS(F_12Snp_ODR_Ret!$H:$H,F_12Snp_ODR_Ret!$A:$A,'Backtesting - Retail'!A36,F_12Snp_ODR_Ret!$B:$B,'Backtesting - Retail'!B36)</f>
        <v>156</v>
      </c>
      <c r="D36" s="94">
        <f>SUMIFS(F_12Snp_ODR_Ret!$C:$C,F_12Snp_ODR_Ret!$A:$A,'Backtesting - Retail'!A36,F_12Snp_ODR_Ret!$B:$B,'Backtesting - Retail'!B36)</f>
        <v>6</v>
      </c>
      <c r="F36" s="142">
        <f>SUMIFS(F_12Snp_ODR_Ret!$C:$C,F_12Snp_ODR_Ret!A:A,"&gt;="&amp;$M$2,F_12Snp_ODR_Ret!A:A,"&lt;="&amp;$M$3,F_12Snp_ODR_Ret!$B:$B,$B36)/SUMIFS(F_12Snp_ODR_Ret!$H:$H,F_12Snp_ODR_Ret!A:A,"&gt;="&amp;$M$2,F_12Snp_ODR_Ret!A:A,"&lt;="&amp;$M$3,F_12Snp_ODR_Ret!$B:$B,$B36)</f>
        <v>6.8419927303827238E-3</v>
      </c>
      <c r="G36" s="95">
        <f t="shared" si="0"/>
        <v>3.8461538461538464E-2</v>
      </c>
      <c r="H36" s="95">
        <f t="shared" si="1"/>
        <v>9.9979567224464921E-4</v>
      </c>
      <c r="I36" s="95">
        <f t="shared" si="2"/>
        <v>-3.1619545731155739E-2</v>
      </c>
      <c r="J36" s="95">
        <f t="shared" si="3"/>
        <v>0.82210818901004912</v>
      </c>
    </row>
    <row r="37" spans="1:21" x14ac:dyDescent="0.2">
      <c r="A37" s="93">
        <v>42460</v>
      </c>
      <c r="B37" s="94" t="s">
        <v>34</v>
      </c>
      <c r="C37" s="94">
        <f>SUMIFS(F_12Snp_ODR_Ret!$H:$H,F_12Snp_ODR_Ret!$A:$A,'Backtesting - Retail'!A37,F_12Snp_ODR_Ret!$B:$B,'Backtesting - Retail'!B37)</f>
        <v>16068</v>
      </c>
      <c r="D37" s="94">
        <f>SUMIFS(F_12Snp_ODR_Ret!$C:$C,F_12Snp_ODR_Ret!$A:$A,'Backtesting - Retail'!A37,F_12Snp_ODR_Ret!$B:$B,'Backtesting - Retail'!B37)</f>
        <v>875</v>
      </c>
      <c r="F37" s="142">
        <f>SUMIFS(F_12Snp_ODR_Ret!$C:$C,F_12Snp_ODR_Ret!A:A,"&gt;="&amp;$M$2,F_12Snp_ODR_Ret!A:A,"&lt;="&amp;$M$3,F_12Snp_ODR_Ret!$B:$B,$B37)/SUMIFS(F_12Snp_ODR_Ret!$H:$H,F_12Snp_ODR_Ret!A:A,"&gt;="&amp;$M$2,F_12Snp_ODR_Ret!A:A,"&lt;="&amp;$M$3,F_12Snp_ODR_Ret!$B:$B,$B37)</f>
        <v>5.9121533399488169E-2</v>
      </c>
      <c r="G37" s="95">
        <f t="shared" si="0"/>
        <v>5.4456061737615136E-2</v>
      </c>
      <c r="H37" s="95">
        <f t="shared" si="1"/>
        <v>2.1766625827740319E-5</v>
      </c>
      <c r="I37" s="95">
        <f t="shared" si="2"/>
        <v>4.665471661873033E-3</v>
      </c>
      <c r="J37" s="95">
        <f t="shared" si="3"/>
        <v>8.5674055614829589E-2</v>
      </c>
    </row>
    <row r="38" spans="1:21" x14ac:dyDescent="0.2">
      <c r="A38" s="93">
        <v>42460</v>
      </c>
      <c r="B38" s="94" t="s">
        <v>42</v>
      </c>
      <c r="C38" s="94">
        <f>SUMIFS(F_12Snp_ODR_Ret!$H:$H,F_12Snp_ODR_Ret!$A:$A,'Backtesting - Retail'!A38,F_12Snp_ODR_Ret!$B:$B,'Backtesting - Retail'!B38)</f>
        <v>128</v>
      </c>
      <c r="D38" s="94">
        <f>SUMIFS(F_12Snp_ODR_Ret!$C:$C,F_12Snp_ODR_Ret!$A:$A,'Backtesting - Retail'!A38,F_12Snp_ODR_Ret!$B:$B,'Backtesting - Retail'!B38)</f>
        <v>116</v>
      </c>
      <c r="F38" s="142">
        <f>SUMIFS(F_12Snp_ODR_Ret!$C:$C,F_12Snp_ODR_Ret!A:A,"&gt;="&amp;$M$2,F_12Snp_ODR_Ret!A:A,"&lt;="&amp;$M$3,F_12Snp_ODR_Ret!$B:$B,$B38)/SUMIFS(F_12Snp_ODR_Ret!$H:$H,F_12Snp_ODR_Ret!A:A,"&gt;="&amp;$M$2,F_12Snp_ODR_Ret!A:A,"&lt;="&amp;$M$3,F_12Snp_ODR_Ret!$B:$B,$B38)</f>
        <v>0.66168573429838895</v>
      </c>
      <c r="G38" s="95">
        <f t="shared" si="0"/>
        <v>0.90625</v>
      </c>
      <c r="H38" s="95">
        <f t="shared" si="1"/>
        <v>5.9811680058168205E-2</v>
      </c>
      <c r="I38" s="95">
        <f t="shared" si="2"/>
        <v>-0.24456426570161105</v>
      </c>
      <c r="J38" s="95">
        <f t="shared" si="3"/>
        <v>0.26986401732591564</v>
      </c>
    </row>
    <row r="39" spans="1:21" x14ac:dyDescent="0.2">
      <c r="A39" s="93">
        <v>42460</v>
      </c>
      <c r="B39" s="94" t="s">
        <v>20</v>
      </c>
      <c r="C39" s="94">
        <f>SUMIFS(F_12Snp_ODR_Ret!$H:$H,F_12Snp_ODR_Ret!$A:$A,'Backtesting - Retail'!A39,F_12Snp_ODR_Ret!$B:$B,'Backtesting - Retail'!B39)</f>
        <v>711</v>
      </c>
      <c r="D39" s="94">
        <f>SUMIFS(F_12Snp_ODR_Ret!$C:$C,F_12Snp_ODR_Ret!$A:$A,'Backtesting - Retail'!A39,F_12Snp_ODR_Ret!$B:$B,'Backtesting - Retail'!B39)</f>
        <v>141</v>
      </c>
      <c r="F39" s="142">
        <f>SUMIFS(F_12Snp_ODR_Ret!$C:$C,F_12Snp_ODR_Ret!A:A,"&gt;="&amp;$M$2,F_12Snp_ODR_Ret!A:A,"&lt;="&amp;$M$3,F_12Snp_ODR_Ret!$B:$B,$B39)/SUMIFS(F_12Snp_ODR_Ret!$H:$H,F_12Snp_ODR_Ret!A:A,"&gt;="&amp;$M$2,F_12Snp_ODR_Ret!A:A,"&lt;="&amp;$M$3,F_12Snp_ODR_Ret!$B:$B,$B39)</f>
        <v>8.9829886182841753E-2</v>
      </c>
      <c r="G39" s="95">
        <f t="shared" si="0"/>
        <v>0.19831223628691982</v>
      </c>
      <c r="H39" s="95">
        <f t="shared" si="1"/>
        <v>1.1768420284103768E-2</v>
      </c>
      <c r="I39" s="95">
        <f t="shared" si="2"/>
        <v>-0.10848235010407807</v>
      </c>
      <c r="J39" s="95">
        <f t="shared" si="3"/>
        <v>0.54702802073758516</v>
      </c>
    </row>
    <row r="40" spans="1:21" x14ac:dyDescent="0.2">
      <c r="A40" s="93">
        <v>42460</v>
      </c>
      <c r="B40" s="94" t="s">
        <v>12</v>
      </c>
      <c r="C40" s="94">
        <f>SUMIFS(F_12Snp_ODR_Ret!$H:$H,F_12Snp_ODR_Ret!$A:$A,'Backtesting - Retail'!A40,F_12Snp_ODR_Ret!$B:$B,'Backtesting - Retail'!B40)</f>
        <v>13</v>
      </c>
      <c r="D40" s="94">
        <f>SUMIFS(F_12Snp_ODR_Ret!$C:$C,F_12Snp_ODR_Ret!$A:$A,'Backtesting - Retail'!A40,F_12Snp_ODR_Ret!$B:$B,'Backtesting - Retail'!B40)</f>
        <v>0</v>
      </c>
      <c r="F40" s="142">
        <f>SUMIFS(F_12Snp_ODR_Ret!$C:$C,F_12Snp_ODR_Ret!A:A,"&gt;="&amp;$M$2,F_12Snp_ODR_Ret!A:A,"&lt;="&amp;$M$3,F_12Snp_ODR_Ret!$B:$B,$B40)/SUMIFS(F_12Snp_ODR_Ret!$H:$H,F_12Snp_ODR_Ret!A:A,"&gt;="&amp;$M$2,F_12Snp_ODR_Ret!A:A,"&lt;="&amp;$M$3,F_12Snp_ODR_Ret!$B:$B,$B40)</f>
        <v>9.2718843741478052E-4</v>
      </c>
      <c r="G40" s="95">
        <f t="shared" si="0"/>
        <v>0</v>
      </c>
      <c r="H40" s="95">
        <f t="shared" si="1"/>
        <v>8.5967839847566235E-7</v>
      </c>
      <c r="I40" s="95">
        <f t="shared" si="2"/>
        <v>9.2718843741478052E-4</v>
      </c>
      <c r="J40" s="95">
        <f t="shared" si="3"/>
        <v>0</v>
      </c>
    </row>
    <row r="41" spans="1:21" x14ac:dyDescent="0.2">
      <c r="A41" s="93">
        <v>42460</v>
      </c>
      <c r="B41" s="94" t="s">
        <v>36</v>
      </c>
      <c r="C41" s="94">
        <f>SUMIFS(F_12Snp_ODR_Ret!$H:$H,F_12Snp_ODR_Ret!$A:$A,'Backtesting - Retail'!A41,F_12Snp_ODR_Ret!$B:$B,'Backtesting - Retail'!B41)</f>
        <v>2152</v>
      </c>
      <c r="D41" s="94">
        <f>SUMIFS(F_12Snp_ODR_Ret!$C:$C,F_12Snp_ODR_Ret!$A:$A,'Backtesting - Retail'!A41,F_12Snp_ODR_Ret!$B:$B,'Backtesting - Retail'!B41)</f>
        <v>504</v>
      </c>
      <c r="F41" s="142">
        <f>SUMIFS(F_12Snp_ODR_Ret!$C:$C,F_12Snp_ODR_Ret!A:A,"&gt;="&amp;$M$2,F_12Snp_ODR_Ret!A:A,"&lt;="&amp;$M$3,F_12Snp_ODR_Ret!$B:$B,$B41)/SUMIFS(F_12Snp_ODR_Ret!$H:$H,F_12Snp_ODR_Ret!A:A,"&gt;="&amp;$M$2,F_12Snp_ODR_Ret!A:A,"&lt;="&amp;$M$3,F_12Snp_ODR_Ret!$B:$B,$B41)</f>
        <v>0.3147813516443802</v>
      </c>
      <c r="G41" s="95">
        <f t="shared" si="0"/>
        <v>0.2342007434944238</v>
      </c>
      <c r="H41" s="95">
        <f t="shared" si="1"/>
        <v>6.4932344098168207E-3</v>
      </c>
      <c r="I41" s="95">
        <f t="shared" si="2"/>
        <v>8.0580608149956406E-2</v>
      </c>
      <c r="J41" s="95">
        <f t="shared" si="3"/>
        <v>0.34406640622759166</v>
      </c>
    </row>
    <row r="42" spans="1:21" x14ac:dyDescent="0.2">
      <c r="A42" s="93">
        <v>42460</v>
      </c>
      <c r="B42" s="94" t="s">
        <v>16</v>
      </c>
      <c r="C42" s="94">
        <f>SUMIFS(F_12Snp_ODR_Ret!$H:$H,F_12Snp_ODR_Ret!$A:$A,'Backtesting - Retail'!A42,F_12Snp_ODR_Ret!$B:$B,'Backtesting - Retail'!B42)</f>
        <v>82</v>
      </c>
      <c r="D42" s="94">
        <f>SUMIFS(F_12Snp_ODR_Ret!$C:$C,F_12Snp_ODR_Ret!$A:$A,'Backtesting - Retail'!A42,F_12Snp_ODR_Ret!$B:$B,'Backtesting - Retail'!B42)</f>
        <v>2</v>
      </c>
      <c r="F42" s="142">
        <f>SUMIFS(F_12Snp_ODR_Ret!$C:$C,F_12Snp_ODR_Ret!A:A,"&gt;="&amp;$M$2,F_12Snp_ODR_Ret!A:A,"&lt;="&amp;$M$3,F_12Snp_ODR_Ret!$B:$B,$B42)/SUMIFS(F_12Snp_ODR_Ret!$H:$H,F_12Snp_ODR_Ret!A:A,"&gt;="&amp;$M$2,F_12Snp_ODR_Ret!A:A,"&lt;="&amp;$M$3,F_12Snp_ODR_Ret!$B:$B,$B42)</f>
        <v>2.5973315835520561E-3</v>
      </c>
      <c r="G42" s="95">
        <f t="shared" si="0"/>
        <v>2.4390243902439025E-2</v>
      </c>
      <c r="H42" s="95">
        <f t="shared" si="1"/>
        <v>4.7493102733869543E-4</v>
      </c>
      <c r="I42" s="95">
        <f t="shared" si="2"/>
        <v>-2.179291231888697E-2</v>
      </c>
      <c r="J42" s="95">
        <f t="shared" si="3"/>
        <v>0.89350940507436571</v>
      </c>
    </row>
    <row r="43" spans="1:21" x14ac:dyDescent="0.2">
      <c r="A43" s="93">
        <v>42460</v>
      </c>
      <c r="B43" s="94" t="s">
        <v>32</v>
      </c>
      <c r="C43" s="94">
        <f>SUMIFS(F_12Snp_ODR_Ret!$H:$H,F_12Snp_ODR_Ret!$A:$A,'Backtesting - Retail'!A43,F_12Snp_ODR_Ret!$B:$B,'Backtesting - Retail'!B43)</f>
        <v>9944</v>
      </c>
      <c r="D43" s="94">
        <f>SUMIFS(F_12Snp_ODR_Ret!$C:$C,F_12Snp_ODR_Ret!$A:$A,'Backtesting - Retail'!A43,F_12Snp_ODR_Ret!$B:$B,'Backtesting - Retail'!B43)</f>
        <v>89</v>
      </c>
      <c r="F43" s="142">
        <f>SUMIFS(F_12Snp_ODR_Ret!$C:$C,F_12Snp_ODR_Ret!A:A,"&gt;="&amp;$M$2,F_12Snp_ODR_Ret!A:A,"&lt;="&amp;$M$3,F_12Snp_ODR_Ret!$B:$B,$B43)/SUMIFS(F_12Snp_ODR_Ret!$H:$H,F_12Snp_ODR_Ret!A:A,"&gt;="&amp;$M$2,F_12Snp_ODR_Ret!A:A,"&lt;="&amp;$M$3,F_12Snp_ODR_Ret!$B:$B,$B43)</f>
        <v>2.2352492146289427E-2</v>
      </c>
      <c r="G43" s="95">
        <f t="shared" si="0"/>
        <v>8.9501206757843926E-3</v>
      </c>
      <c r="H43" s="95">
        <f t="shared" si="1"/>
        <v>1.7962356103340727E-4</v>
      </c>
      <c r="I43" s="95">
        <f t="shared" si="2"/>
        <v>1.3402371470505034E-2</v>
      </c>
      <c r="J43" s="95">
        <f t="shared" si="3"/>
        <v>1.4974514820528322</v>
      </c>
    </row>
    <row r="44" spans="1:21" x14ac:dyDescent="0.2">
      <c r="A44" s="93">
        <v>42460</v>
      </c>
      <c r="B44" s="94" t="s">
        <v>40</v>
      </c>
      <c r="C44" s="94">
        <f>SUMIFS(F_12Snp_ODR_Ret!$H:$H,F_12Snp_ODR_Ret!$A:$A,'Backtesting - Retail'!A44,F_12Snp_ODR_Ret!$B:$B,'Backtesting - Retail'!B44)</f>
        <v>1036</v>
      </c>
      <c r="D44" s="94">
        <f>SUMIFS(F_12Snp_ODR_Ret!$C:$C,F_12Snp_ODR_Ret!$A:$A,'Backtesting - Retail'!A44,F_12Snp_ODR_Ret!$B:$B,'Backtesting - Retail'!B44)</f>
        <v>625</v>
      </c>
      <c r="F44" s="142">
        <f>SUMIFS(F_12Snp_ODR_Ret!$C:$C,F_12Snp_ODR_Ret!A:A,"&gt;="&amp;$M$2,F_12Snp_ODR_Ret!A:A,"&lt;="&amp;$M$3,F_12Snp_ODR_Ret!$B:$B,$B44)/SUMIFS(F_12Snp_ODR_Ret!$H:$H,F_12Snp_ODR_Ret!A:A,"&gt;="&amp;$M$2,F_12Snp_ODR_Ret!A:A,"&lt;="&amp;$M$3,F_12Snp_ODR_Ret!$B:$B,$B44)</f>
        <v>0.60292481322524238</v>
      </c>
      <c r="G44" s="95">
        <f t="shared" si="0"/>
        <v>0.60328185328185324</v>
      </c>
      <c r="H44" s="95">
        <f t="shared" si="1"/>
        <v>1.2747760202468454E-7</v>
      </c>
      <c r="I44" s="95">
        <f t="shared" si="2"/>
        <v>-3.570400566108578E-4</v>
      </c>
      <c r="J44" s="95">
        <f t="shared" si="3"/>
        <v>5.9182959783815798E-4</v>
      </c>
    </row>
    <row r="45" spans="1:21" x14ac:dyDescent="0.2">
      <c r="A45" s="93">
        <v>42460</v>
      </c>
      <c r="B45" s="94" t="s">
        <v>22</v>
      </c>
      <c r="C45" s="94">
        <f>SUMIFS(F_12Snp_ODR_Ret!$H:$H,F_12Snp_ODR_Ret!$A:$A,'Backtesting - Retail'!A45,F_12Snp_ODR_Ret!$B:$B,'Backtesting - Retail'!B45)</f>
        <v>720</v>
      </c>
      <c r="D45" s="94">
        <f>SUMIFS(F_12Snp_ODR_Ret!$C:$C,F_12Snp_ODR_Ret!$A:$A,'Backtesting - Retail'!A45,F_12Snp_ODR_Ret!$B:$B,'Backtesting - Retail'!B45)</f>
        <v>175</v>
      </c>
      <c r="F45" s="142">
        <f>SUMIFS(F_12Snp_ODR_Ret!$C:$C,F_12Snp_ODR_Ret!A:A,"&gt;="&amp;$M$2,F_12Snp_ODR_Ret!A:A,"&lt;="&amp;$M$3,F_12Snp_ODR_Ret!$B:$B,$B45)/SUMIFS(F_12Snp_ODR_Ret!$H:$H,F_12Snp_ODR_Ret!A:A,"&gt;="&amp;$M$2,F_12Snp_ODR_Ret!A:A,"&lt;="&amp;$M$3,F_12Snp_ODR_Ret!$B:$B,$B45)</f>
        <v>0.11878527277613544</v>
      </c>
      <c r="G45" s="95">
        <f t="shared" si="0"/>
        <v>0.24305555555555555</v>
      </c>
      <c r="H45" s="95">
        <f t="shared" si="1"/>
        <v>1.5443103182077037E-2</v>
      </c>
      <c r="I45" s="95">
        <f t="shared" si="2"/>
        <v>-0.12427028277942011</v>
      </c>
      <c r="J45" s="95">
        <f t="shared" si="3"/>
        <v>0.51128344914961421</v>
      </c>
    </row>
    <row r="46" spans="1:21" x14ac:dyDescent="0.2">
      <c r="A46" s="93">
        <v>42460</v>
      </c>
      <c r="B46" s="94" t="s">
        <v>38</v>
      </c>
      <c r="C46" s="94">
        <f>SUMIFS(F_12Snp_ODR_Ret!$H:$H,F_12Snp_ODR_Ret!$A:$A,'Backtesting - Retail'!A46,F_12Snp_ODR_Ret!$B:$B,'Backtesting - Retail'!B46)</f>
        <v>2066</v>
      </c>
      <c r="D46" s="94">
        <f>SUMIFS(F_12Snp_ODR_Ret!$C:$C,F_12Snp_ODR_Ret!$A:$A,'Backtesting - Retail'!A46,F_12Snp_ODR_Ret!$B:$B,'Backtesting - Retail'!B46)</f>
        <v>699</v>
      </c>
      <c r="F46" s="142">
        <f>SUMIFS(F_12Snp_ODR_Ret!$C:$C,F_12Snp_ODR_Ret!A:A,"&gt;="&amp;$M$2,F_12Snp_ODR_Ret!A:A,"&lt;="&amp;$M$3,F_12Snp_ODR_Ret!$B:$B,$B46)/SUMIFS(F_12Snp_ODR_Ret!$H:$H,F_12Snp_ODR_Ret!A:A,"&gt;="&amp;$M$2,F_12Snp_ODR_Ret!A:A,"&lt;="&amp;$M$3,F_12Snp_ODR_Ret!$B:$B,$B46)</f>
        <v>0.22160275367237117</v>
      </c>
      <c r="G46" s="95">
        <f t="shared" si="0"/>
        <v>0.33833494675701842</v>
      </c>
      <c r="H46" s="95">
        <f t="shared" si="1"/>
        <v>1.3626404902351365E-2</v>
      </c>
      <c r="I46" s="95">
        <f t="shared" si="2"/>
        <v>-0.11673219308464725</v>
      </c>
      <c r="J46" s="95">
        <f t="shared" si="3"/>
        <v>0.34501961503988726</v>
      </c>
    </row>
    <row r="47" spans="1:21" x14ac:dyDescent="0.2">
      <c r="A47" s="93">
        <v>42460</v>
      </c>
      <c r="B47" s="94" t="s">
        <v>18</v>
      </c>
      <c r="C47" s="94">
        <f>SUMIFS(F_12Snp_ODR_Ret!$H:$H,F_12Snp_ODR_Ret!$A:$A,'Backtesting - Retail'!A47,F_12Snp_ODR_Ret!$B:$B,'Backtesting - Retail'!B47)</f>
        <v>8541</v>
      </c>
      <c r="D47" s="94">
        <f>SUMIFS(F_12Snp_ODR_Ret!$C:$C,F_12Snp_ODR_Ret!$A:$A,'Backtesting - Retail'!A47,F_12Snp_ODR_Ret!$B:$B,'Backtesting - Retail'!B47)</f>
        <v>257</v>
      </c>
      <c r="F47" s="142">
        <f>SUMIFS(F_12Snp_ODR_Ret!$C:$C,F_12Snp_ODR_Ret!A:A,"&gt;="&amp;$M$2,F_12Snp_ODR_Ret!A:A,"&lt;="&amp;$M$3,F_12Snp_ODR_Ret!$B:$B,$B47)/SUMIFS(F_12Snp_ODR_Ret!$H:$H,F_12Snp_ODR_Ret!A:A,"&gt;="&amp;$M$2,F_12Snp_ODR_Ret!A:A,"&lt;="&amp;$M$3,F_12Snp_ODR_Ret!$B:$B,$B47)</f>
        <v>7.5688521388111206E-3</v>
      </c>
      <c r="G47" s="95">
        <f t="shared" si="0"/>
        <v>3.009015337782461E-2</v>
      </c>
      <c r="H47" s="95">
        <f t="shared" si="1"/>
        <v>5.0720900949839057E-4</v>
      </c>
      <c r="I47" s="95">
        <f t="shared" si="2"/>
        <v>-2.252130123901349E-2</v>
      </c>
      <c r="J47" s="95">
        <f t="shared" si="3"/>
        <v>0.74846083222729265</v>
      </c>
    </row>
    <row r="48" spans="1:21" x14ac:dyDescent="0.2">
      <c r="A48" s="93">
        <v>42460</v>
      </c>
      <c r="B48" s="94" t="s">
        <v>30</v>
      </c>
      <c r="C48" s="94">
        <f>SUMIFS(F_12Snp_ODR_Ret!$H:$H,F_12Snp_ODR_Ret!$A:$A,'Backtesting - Retail'!A48,F_12Snp_ODR_Ret!$B:$B,'Backtesting - Retail'!B48)</f>
        <v>1151</v>
      </c>
      <c r="D48" s="94">
        <f>SUMIFS(F_12Snp_ODR_Ret!$C:$C,F_12Snp_ODR_Ret!$A:$A,'Backtesting - Retail'!A48,F_12Snp_ODR_Ret!$B:$B,'Backtesting - Retail'!B48)</f>
        <v>80</v>
      </c>
      <c r="F48" s="142">
        <f>SUMIFS(F_12Snp_ODR_Ret!$C:$C,F_12Snp_ODR_Ret!A:A,"&gt;="&amp;$M$2,F_12Snp_ODR_Ret!A:A,"&lt;="&amp;$M$3,F_12Snp_ODR_Ret!$B:$B,$B48)/SUMIFS(F_12Snp_ODR_Ret!$H:$H,F_12Snp_ODR_Ret!A:A,"&gt;="&amp;$M$2,F_12Snp_ODR_Ret!A:A,"&lt;="&amp;$M$3,F_12Snp_ODR_Ret!$B:$B,$B48)</f>
        <v>0.11058389350204297</v>
      </c>
      <c r="G48" s="95">
        <f t="shared" si="0"/>
        <v>6.9504778453518684E-2</v>
      </c>
      <c r="H48" s="95">
        <f t="shared" si="1"/>
        <v>1.6874936931698941E-3</v>
      </c>
      <c r="I48" s="95">
        <f t="shared" si="2"/>
        <v>4.1079115048524281E-2</v>
      </c>
      <c r="J48" s="95">
        <f t="shared" si="3"/>
        <v>0.59102576776064308</v>
      </c>
      <c r="U48" s="141"/>
    </row>
    <row r="49" spans="1:10" x14ac:dyDescent="0.2">
      <c r="A49" s="93">
        <v>42460</v>
      </c>
      <c r="B49" s="94" t="s">
        <v>28</v>
      </c>
      <c r="C49" s="94">
        <f>SUMIFS(F_12Snp_ODR_Ret!$H:$H,F_12Snp_ODR_Ret!$A:$A,'Backtesting - Retail'!A49,F_12Snp_ODR_Ret!$B:$B,'Backtesting - Retail'!B49)</f>
        <v>1028</v>
      </c>
      <c r="D49" s="94">
        <f>SUMIFS(F_12Snp_ODR_Ret!$C:$C,F_12Snp_ODR_Ret!$A:$A,'Backtesting - Retail'!A49,F_12Snp_ODR_Ret!$B:$B,'Backtesting - Retail'!B49)</f>
        <v>11</v>
      </c>
      <c r="F49" s="142">
        <f>SUMIFS(F_12Snp_ODR_Ret!$C:$C,F_12Snp_ODR_Ret!A:A,"&gt;="&amp;$M$2,F_12Snp_ODR_Ret!A:A,"&lt;="&amp;$M$3,F_12Snp_ODR_Ret!$B:$B,$B49)/SUMIFS(F_12Snp_ODR_Ret!$H:$H,F_12Snp_ODR_Ret!A:A,"&gt;="&amp;$M$2,F_12Snp_ODR_Ret!A:A,"&lt;="&amp;$M$3,F_12Snp_ODR_Ret!$B:$B,$B49)</f>
        <v>8.694480016175777E-3</v>
      </c>
      <c r="G49" s="95">
        <f t="shared" si="0"/>
        <v>1.0700389105058366E-2</v>
      </c>
      <c r="H49" s="95">
        <f t="shared" si="1"/>
        <v>4.0236712728617782E-6</v>
      </c>
      <c r="I49" s="95">
        <f t="shared" si="2"/>
        <v>-2.005909088882589E-3</v>
      </c>
      <c r="J49" s="95">
        <f t="shared" si="3"/>
        <v>0.18746132212466377</v>
      </c>
    </row>
    <row r="50" spans="1:10" x14ac:dyDescent="0.2">
      <c r="A50" s="93">
        <v>42460</v>
      </c>
      <c r="B50" s="94" t="s">
        <v>24</v>
      </c>
      <c r="C50" s="94">
        <f>SUMIFS(F_12Snp_ODR_Ret!$H:$H,F_12Snp_ODR_Ret!$A:$A,'Backtesting - Retail'!A50,F_12Snp_ODR_Ret!$B:$B,'Backtesting - Retail'!B50)</f>
        <v>270</v>
      </c>
      <c r="D50" s="94">
        <f>SUMIFS(F_12Snp_ODR_Ret!$C:$C,F_12Snp_ODR_Ret!$A:$A,'Backtesting - Retail'!A50,F_12Snp_ODR_Ret!$B:$B,'Backtesting - Retail'!B50)</f>
        <v>169</v>
      </c>
      <c r="F50" s="142">
        <f>SUMIFS(F_12Snp_ODR_Ret!$C:$C,F_12Snp_ODR_Ret!A:A,"&gt;="&amp;$M$2,F_12Snp_ODR_Ret!A:A,"&lt;="&amp;$M$3,F_12Snp_ODR_Ret!$B:$B,$B50)/SUMIFS(F_12Snp_ODR_Ret!$H:$H,F_12Snp_ODR_Ret!A:A,"&gt;="&amp;$M$2,F_12Snp_ODR_Ret!A:A,"&lt;="&amp;$M$3,F_12Snp_ODR_Ret!$B:$B,$B50)</f>
        <v>0.31635926222935046</v>
      </c>
      <c r="G50" s="95">
        <f t="shared" si="0"/>
        <v>0.62592592592592589</v>
      </c>
      <c r="H50" s="95">
        <f t="shared" si="1"/>
        <v>9.5831519272228632E-2</v>
      </c>
      <c r="I50" s="95">
        <f t="shared" si="2"/>
        <v>-0.30956666369657543</v>
      </c>
      <c r="J50" s="95">
        <f t="shared" si="3"/>
        <v>0.49457395975192525</v>
      </c>
    </row>
    <row r="51" spans="1:10" x14ac:dyDescent="0.2">
      <c r="A51" s="93">
        <v>42490</v>
      </c>
      <c r="B51" s="94" t="s">
        <v>40</v>
      </c>
      <c r="C51" s="94">
        <f>SUMIFS(F_12Snp_ODR_Ret!$H:$H,F_12Snp_ODR_Ret!$A:$A,'Backtesting - Retail'!A51,F_12Snp_ODR_Ret!$B:$B,'Backtesting - Retail'!B51)</f>
        <v>1197</v>
      </c>
      <c r="D51" s="94">
        <f>SUMIFS(F_12Snp_ODR_Ret!$C:$C,F_12Snp_ODR_Ret!$A:$A,'Backtesting - Retail'!A51,F_12Snp_ODR_Ret!$B:$B,'Backtesting - Retail'!B51)</f>
        <v>617</v>
      </c>
      <c r="F51" s="142">
        <f>SUMIFS(F_12Snp_ODR_Ret!$C:$C,F_12Snp_ODR_Ret!A:A,"&gt;="&amp;$M$2,F_12Snp_ODR_Ret!A:A,"&lt;="&amp;$M$3,F_12Snp_ODR_Ret!$B:$B,$B51)/SUMIFS(F_12Snp_ODR_Ret!$H:$H,F_12Snp_ODR_Ret!A:A,"&gt;="&amp;$M$2,F_12Snp_ODR_Ret!A:A,"&lt;="&amp;$M$3,F_12Snp_ODR_Ret!$B:$B,$B51)</f>
        <v>0.60292481322524238</v>
      </c>
      <c r="G51" s="95">
        <f t="shared" si="0"/>
        <v>0.51545530492898917</v>
      </c>
      <c r="H51" s="95">
        <f t="shared" si="1"/>
        <v>7.6509148815883101E-3</v>
      </c>
      <c r="I51" s="95">
        <f t="shared" si="2"/>
        <v>8.7469508296253218E-2</v>
      </c>
      <c r="J51" s="95">
        <f t="shared" si="3"/>
        <v>0.16969368141104554</v>
      </c>
    </row>
    <row r="52" spans="1:10" x14ac:dyDescent="0.2">
      <c r="A52" s="93">
        <v>42490</v>
      </c>
      <c r="B52" s="94" t="s">
        <v>16</v>
      </c>
      <c r="C52" s="94">
        <f>SUMIFS(F_12Snp_ODR_Ret!$H:$H,F_12Snp_ODR_Ret!$A:$A,'Backtesting - Retail'!A52,F_12Snp_ODR_Ret!$B:$B,'Backtesting - Retail'!B52)</f>
        <v>79</v>
      </c>
      <c r="D52" s="94">
        <f>SUMIFS(F_12Snp_ODR_Ret!$C:$C,F_12Snp_ODR_Ret!$A:$A,'Backtesting - Retail'!A52,F_12Snp_ODR_Ret!$B:$B,'Backtesting - Retail'!B52)</f>
        <v>2</v>
      </c>
      <c r="F52" s="142">
        <f>SUMIFS(F_12Snp_ODR_Ret!$C:$C,F_12Snp_ODR_Ret!A:A,"&gt;="&amp;$M$2,F_12Snp_ODR_Ret!A:A,"&lt;="&amp;$M$3,F_12Snp_ODR_Ret!$B:$B,$B52)/SUMIFS(F_12Snp_ODR_Ret!$H:$H,F_12Snp_ODR_Ret!A:A,"&gt;="&amp;$M$2,F_12Snp_ODR_Ret!A:A,"&lt;="&amp;$M$3,F_12Snp_ODR_Ret!$B:$B,$B52)</f>
        <v>2.5973315835520561E-3</v>
      </c>
      <c r="G52" s="95">
        <f t="shared" si="0"/>
        <v>2.5316455696202531E-2</v>
      </c>
      <c r="H52" s="95">
        <f t="shared" si="1"/>
        <v>5.1615860044601633E-4</v>
      </c>
      <c r="I52" s="95">
        <f t="shared" si="2"/>
        <v>-2.2719124112650476E-2</v>
      </c>
      <c r="J52" s="95">
        <f t="shared" si="3"/>
        <v>0.8974054024496938</v>
      </c>
    </row>
    <row r="53" spans="1:10" x14ac:dyDescent="0.2">
      <c r="A53" s="93">
        <v>42490</v>
      </c>
      <c r="B53" s="94" t="s">
        <v>26</v>
      </c>
      <c r="C53" s="94">
        <f>SUMIFS(F_12Snp_ODR_Ret!$H:$H,F_12Snp_ODR_Ret!$A:$A,'Backtesting - Retail'!A53,F_12Snp_ODR_Ret!$B:$B,'Backtesting - Retail'!B53)</f>
        <v>45</v>
      </c>
      <c r="D53" s="94">
        <f>SUMIFS(F_12Snp_ODR_Ret!$C:$C,F_12Snp_ODR_Ret!$A:$A,'Backtesting - Retail'!A53,F_12Snp_ODR_Ret!$B:$B,'Backtesting - Retail'!B53)</f>
        <v>35</v>
      </c>
      <c r="F53" s="142">
        <f>SUMIFS(F_12Snp_ODR_Ret!$C:$C,F_12Snp_ODR_Ret!A:A,"&gt;="&amp;$M$2,F_12Snp_ODR_Ret!A:A,"&lt;="&amp;$M$3,F_12Snp_ODR_Ret!$B:$B,$B53)/SUMIFS(F_12Snp_ODR_Ret!$H:$H,F_12Snp_ODR_Ret!A:A,"&gt;="&amp;$M$2,F_12Snp_ODR_Ret!A:A,"&lt;="&amp;$M$3,F_12Snp_ODR_Ret!$B:$B,$B53)</f>
        <v>0.42494105318312814</v>
      </c>
      <c r="G53" s="95">
        <f t="shared" si="0"/>
        <v>0.77777777777777779</v>
      </c>
      <c r="H53" s="95">
        <f t="shared" si="1"/>
        <v>0.12449375422268065</v>
      </c>
      <c r="I53" s="95">
        <f t="shared" si="2"/>
        <v>-0.35283672459464965</v>
      </c>
      <c r="J53" s="95">
        <f t="shared" si="3"/>
        <v>0.45364721733597813</v>
      </c>
    </row>
    <row r="54" spans="1:10" x14ac:dyDescent="0.2">
      <c r="A54" s="93">
        <v>42490</v>
      </c>
      <c r="B54" s="94" t="s">
        <v>34</v>
      </c>
      <c r="C54" s="94">
        <f>SUMIFS(F_12Snp_ODR_Ret!$H:$H,F_12Snp_ODR_Ret!$A:$A,'Backtesting - Retail'!A54,F_12Snp_ODR_Ret!$B:$B,'Backtesting - Retail'!B54)</f>
        <v>13632</v>
      </c>
      <c r="D54" s="94">
        <f>SUMIFS(F_12Snp_ODR_Ret!$C:$C,F_12Snp_ODR_Ret!$A:$A,'Backtesting - Retail'!A54,F_12Snp_ODR_Ret!$B:$B,'Backtesting - Retail'!B54)</f>
        <v>614</v>
      </c>
      <c r="F54" s="142">
        <f>SUMIFS(F_12Snp_ODR_Ret!$C:$C,F_12Snp_ODR_Ret!A:A,"&gt;="&amp;$M$2,F_12Snp_ODR_Ret!A:A,"&lt;="&amp;$M$3,F_12Snp_ODR_Ret!$B:$B,$B54)/SUMIFS(F_12Snp_ODR_Ret!$H:$H,F_12Snp_ODR_Ret!A:A,"&gt;="&amp;$M$2,F_12Snp_ODR_Ret!A:A,"&lt;="&amp;$M$3,F_12Snp_ODR_Ret!$B:$B,$B54)</f>
        <v>5.9121533399488169E-2</v>
      </c>
      <c r="G54" s="95">
        <f t="shared" si="0"/>
        <v>4.5041079812206571E-2</v>
      </c>
      <c r="H54" s="95">
        <f t="shared" si="1"/>
        <v>1.9825917322359123E-4</v>
      </c>
      <c r="I54" s="95">
        <f t="shared" si="2"/>
        <v>1.4080453587281598E-2</v>
      </c>
      <c r="J54" s="95">
        <f t="shared" si="3"/>
        <v>0.31261358843945075</v>
      </c>
    </row>
    <row r="55" spans="1:10" x14ac:dyDescent="0.2">
      <c r="A55" s="93">
        <v>42490</v>
      </c>
      <c r="B55" s="94" t="s">
        <v>42</v>
      </c>
      <c r="C55" s="94">
        <f>SUMIFS(F_12Snp_ODR_Ret!$H:$H,F_12Snp_ODR_Ret!$A:$A,'Backtesting - Retail'!A55,F_12Snp_ODR_Ret!$B:$B,'Backtesting - Retail'!B55)</f>
        <v>145</v>
      </c>
      <c r="D55" s="94">
        <f>SUMIFS(F_12Snp_ODR_Ret!$C:$C,F_12Snp_ODR_Ret!$A:$A,'Backtesting - Retail'!A55,F_12Snp_ODR_Ret!$B:$B,'Backtesting - Retail'!B55)</f>
        <v>127</v>
      </c>
      <c r="F55" s="142">
        <f>SUMIFS(F_12Snp_ODR_Ret!$C:$C,F_12Snp_ODR_Ret!A:A,"&gt;="&amp;$M$2,F_12Snp_ODR_Ret!A:A,"&lt;="&amp;$M$3,F_12Snp_ODR_Ret!$B:$B,$B55)/SUMIFS(F_12Snp_ODR_Ret!$H:$H,F_12Snp_ODR_Ret!A:A,"&gt;="&amp;$M$2,F_12Snp_ODR_Ret!A:A,"&lt;="&amp;$M$3,F_12Snp_ODR_Ret!$B:$B,$B55)</f>
        <v>0.66168573429838895</v>
      </c>
      <c r="G55" s="95">
        <f t="shared" si="0"/>
        <v>0.87586206896551722</v>
      </c>
      <c r="H55" s="95">
        <f t="shared" si="1"/>
        <v>4.5871502331445727E-2</v>
      </c>
      <c r="I55" s="95">
        <f t="shared" si="2"/>
        <v>-0.21417633466712827</v>
      </c>
      <c r="J55" s="95">
        <f t="shared" si="3"/>
        <v>0.24453203564357165</v>
      </c>
    </row>
    <row r="56" spans="1:10" x14ac:dyDescent="0.2">
      <c r="A56" s="93">
        <v>42490</v>
      </c>
      <c r="B56" s="94" t="s">
        <v>30</v>
      </c>
      <c r="C56" s="94">
        <f>SUMIFS(F_12Snp_ODR_Ret!$H:$H,F_12Snp_ODR_Ret!$A:$A,'Backtesting - Retail'!A56,F_12Snp_ODR_Ret!$B:$B,'Backtesting - Retail'!B56)</f>
        <v>1111</v>
      </c>
      <c r="D56" s="94">
        <f>SUMIFS(F_12Snp_ODR_Ret!$C:$C,F_12Snp_ODR_Ret!$A:$A,'Backtesting - Retail'!A56,F_12Snp_ODR_Ret!$B:$B,'Backtesting - Retail'!B56)</f>
        <v>76</v>
      </c>
      <c r="F56" s="142">
        <f>SUMIFS(F_12Snp_ODR_Ret!$C:$C,F_12Snp_ODR_Ret!A:A,"&gt;="&amp;$M$2,F_12Snp_ODR_Ret!A:A,"&lt;="&amp;$M$3,F_12Snp_ODR_Ret!$B:$B,$B56)/SUMIFS(F_12Snp_ODR_Ret!$H:$H,F_12Snp_ODR_Ret!A:A,"&gt;="&amp;$M$2,F_12Snp_ODR_Ret!A:A,"&lt;="&amp;$M$3,F_12Snp_ODR_Ret!$B:$B,$B56)</f>
        <v>0.11058389350204297</v>
      </c>
      <c r="G56" s="95">
        <f t="shared" si="0"/>
        <v>6.840684068406841E-2</v>
      </c>
      <c r="H56" s="95">
        <f t="shared" si="1"/>
        <v>1.7789037844102155E-3</v>
      </c>
      <c r="I56" s="95">
        <f t="shared" si="2"/>
        <v>4.2177052817974556E-2</v>
      </c>
      <c r="J56" s="95">
        <f t="shared" si="3"/>
        <v>0.61656191685223327</v>
      </c>
    </row>
    <row r="57" spans="1:10" x14ac:dyDescent="0.2">
      <c r="A57" s="93">
        <v>42490</v>
      </c>
      <c r="B57" s="94" t="s">
        <v>20</v>
      </c>
      <c r="C57" s="94">
        <f>SUMIFS(F_12Snp_ODR_Ret!$H:$H,F_12Snp_ODR_Ret!$A:$A,'Backtesting - Retail'!A57,F_12Snp_ODR_Ret!$B:$B,'Backtesting - Retail'!B57)</f>
        <v>2056</v>
      </c>
      <c r="D57" s="94">
        <f>SUMIFS(F_12Snp_ODR_Ret!$C:$C,F_12Snp_ODR_Ret!$A:$A,'Backtesting - Retail'!A57,F_12Snp_ODR_Ret!$B:$B,'Backtesting - Retail'!B57)</f>
        <v>221</v>
      </c>
      <c r="F57" s="142">
        <f>SUMIFS(F_12Snp_ODR_Ret!$C:$C,F_12Snp_ODR_Ret!A:A,"&gt;="&amp;$M$2,F_12Snp_ODR_Ret!A:A,"&lt;="&amp;$M$3,F_12Snp_ODR_Ret!$B:$B,$B57)/SUMIFS(F_12Snp_ODR_Ret!$H:$H,F_12Snp_ODR_Ret!A:A,"&gt;="&amp;$M$2,F_12Snp_ODR_Ret!A:A,"&lt;="&amp;$M$3,F_12Snp_ODR_Ret!$B:$B,$B57)</f>
        <v>8.9829886182841753E-2</v>
      </c>
      <c r="G57" s="95">
        <f t="shared" si="0"/>
        <v>0.10749027237354086</v>
      </c>
      <c r="H57" s="95">
        <f t="shared" si="1"/>
        <v>3.118892404046358E-4</v>
      </c>
      <c r="I57" s="95">
        <f t="shared" si="2"/>
        <v>-1.7660386190699109E-2</v>
      </c>
      <c r="J57" s="95">
        <f t="shared" si="3"/>
        <v>0.16429752944831388</v>
      </c>
    </row>
    <row r="58" spans="1:10" x14ac:dyDescent="0.2">
      <c r="A58" s="93">
        <v>42490</v>
      </c>
      <c r="B58" s="94" t="s">
        <v>28</v>
      </c>
      <c r="C58" s="94">
        <f>SUMIFS(F_12Snp_ODR_Ret!$H:$H,F_12Snp_ODR_Ret!$A:$A,'Backtesting - Retail'!A58,F_12Snp_ODR_Ret!$B:$B,'Backtesting - Retail'!B58)</f>
        <v>1132</v>
      </c>
      <c r="D58" s="94">
        <f>SUMIFS(F_12Snp_ODR_Ret!$C:$C,F_12Snp_ODR_Ret!$A:$A,'Backtesting - Retail'!A58,F_12Snp_ODR_Ret!$B:$B,'Backtesting - Retail'!B58)</f>
        <v>12</v>
      </c>
      <c r="F58" s="142">
        <f>SUMIFS(F_12Snp_ODR_Ret!$C:$C,F_12Snp_ODR_Ret!A:A,"&gt;="&amp;$M$2,F_12Snp_ODR_Ret!A:A,"&lt;="&amp;$M$3,F_12Snp_ODR_Ret!$B:$B,$B58)/SUMIFS(F_12Snp_ODR_Ret!$H:$H,F_12Snp_ODR_Ret!A:A,"&gt;="&amp;$M$2,F_12Snp_ODR_Ret!A:A,"&lt;="&amp;$M$3,F_12Snp_ODR_Ret!$B:$B,$B58)</f>
        <v>8.694480016175777E-3</v>
      </c>
      <c r="G58" s="95">
        <f t="shared" si="0"/>
        <v>1.0600706713780919E-2</v>
      </c>
      <c r="H58" s="95">
        <f t="shared" si="1"/>
        <v>3.6337002226626074E-6</v>
      </c>
      <c r="I58" s="95">
        <f t="shared" si="2"/>
        <v>-1.9062266976051425E-3</v>
      </c>
      <c r="J58" s="95">
        <f t="shared" si="3"/>
        <v>0.1798207184740851</v>
      </c>
    </row>
    <row r="59" spans="1:10" x14ac:dyDescent="0.2">
      <c r="A59" s="93">
        <v>42490</v>
      </c>
      <c r="B59" s="94" t="s">
        <v>38</v>
      </c>
      <c r="C59" s="94">
        <f>SUMIFS(F_12Snp_ODR_Ret!$H:$H,F_12Snp_ODR_Ret!$A:$A,'Backtesting - Retail'!A59,F_12Snp_ODR_Ret!$B:$B,'Backtesting - Retail'!B59)</f>
        <v>2070</v>
      </c>
      <c r="D59" s="94">
        <f>SUMIFS(F_12Snp_ODR_Ret!$C:$C,F_12Snp_ODR_Ret!$A:$A,'Backtesting - Retail'!A59,F_12Snp_ODR_Ret!$B:$B,'Backtesting - Retail'!B59)</f>
        <v>648</v>
      </c>
      <c r="F59" s="142">
        <f>SUMIFS(F_12Snp_ODR_Ret!$C:$C,F_12Snp_ODR_Ret!A:A,"&gt;="&amp;$M$2,F_12Snp_ODR_Ret!A:A,"&lt;="&amp;$M$3,F_12Snp_ODR_Ret!$B:$B,$B59)/SUMIFS(F_12Snp_ODR_Ret!$H:$H,F_12Snp_ODR_Ret!A:A,"&gt;="&amp;$M$2,F_12Snp_ODR_Ret!A:A,"&lt;="&amp;$M$3,F_12Snp_ODR_Ret!$B:$B,$B59)</f>
        <v>0.22160275367237117</v>
      </c>
      <c r="G59" s="95">
        <f t="shared" si="0"/>
        <v>0.31304347826086959</v>
      </c>
      <c r="H59" s="95">
        <f t="shared" si="1"/>
        <v>8.3614061132696194E-3</v>
      </c>
      <c r="I59" s="95">
        <f t="shared" si="2"/>
        <v>-9.1440724588498418E-2</v>
      </c>
      <c r="J59" s="95">
        <f t="shared" si="3"/>
        <v>0.29210231465770325</v>
      </c>
    </row>
    <row r="60" spans="1:10" x14ac:dyDescent="0.2">
      <c r="A60" s="93">
        <v>42490</v>
      </c>
      <c r="B60" s="94" t="s">
        <v>12</v>
      </c>
      <c r="C60" s="94">
        <f>SUMIFS(F_12Snp_ODR_Ret!$H:$H,F_12Snp_ODR_Ret!$A:$A,'Backtesting - Retail'!A60,F_12Snp_ODR_Ret!$B:$B,'Backtesting - Retail'!B60)</f>
        <v>13</v>
      </c>
      <c r="D60" s="94">
        <f>SUMIFS(F_12Snp_ODR_Ret!$C:$C,F_12Snp_ODR_Ret!$A:$A,'Backtesting - Retail'!A60,F_12Snp_ODR_Ret!$B:$B,'Backtesting - Retail'!B60)</f>
        <v>0</v>
      </c>
      <c r="F60" s="142">
        <f>SUMIFS(F_12Snp_ODR_Ret!$C:$C,F_12Snp_ODR_Ret!A:A,"&gt;="&amp;$M$2,F_12Snp_ODR_Ret!A:A,"&lt;="&amp;$M$3,F_12Snp_ODR_Ret!$B:$B,$B60)/SUMIFS(F_12Snp_ODR_Ret!$H:$H,F_12Snp_ODR_Ret!A:A,"&gt;="&amp;$M$2,F_12Snp_ODR_Ret!A:A,"&lt;="&amp;$M$3,F_12Snp_ODR_Ret!$B:$B,$B60)</f>
        <v>9.2718843741478052E-4</v>
      </c>
      <c r="G60" s="95">
        <f t="shared" si="0"/>
        <v>0</v>
      </c>
      <c r="H60" s="95">
        <f t="shared" si="1"/>
        <v>8.5967839847566235E-7</v>
      </c>
      <c r="I60" s="95">
        <f t="shared" si="2"/>
        <v>9.2718843741478052E-4</v>
      </c>
      <c r="J60" s="95">
        <f t="shared" si="3"/>
        <v>0</v>
      </c>
    </row>
    <row r="61" spans="1:10" x14ac:dyDescent="0.2">
      <c r="A61" s="93">
        <v>42490</v>
      </c>
      <c r="B61" s="94" t="s">
        <v>22</v>
      </c>
      <c r="C61" s="94">
        <f>SUMIFS(F_12Snp_ODR_Ret!$H:$H,F_12Snp_ODR_Ret!$A:$A,'Backtesting - Retail'!A61,F_12Snp_ODR_Ret!$B:$B,'Backtesting - Retail'!B61)</f>
        <v>728</v>
      </c>
      <c r="D61" s="94">
        <f>SUMIFS(F_12Snp_ODR_Ret!$C:$C,F_12Snp_ODR_Ret!$A:$A,'Backtesting - Retail'!A61,F_12Snp_ODR_Ret!$B:$B,'Backtesting - Retail'!B61)</f>
        <v>174</v>
      </c>
      <c r="F61" s="142">
        <f>SUMIFS(F_12Snp_ODR_Ret!$C:$C,F_12Snp_ODR_Ret!A:A,"&gt;="&amp;$M$2,F_12Snp_ODR_Ret!A:A,"&lt;="&amp;$M$3,F_12Snp_ODR_Ret!$B:$B,$B61)/SUMIFS(F_12Snp_ODR_Ret!$H:$H,F_12Snp_ODR_Ret!A:A,"&gt;="&amp;$M$2,F_12Snp_ODR_Ret!A:A,"&lt;="&amp;$M$3,F_12Snp_ODR_Ret!$B:$B,$B61)</f>
        <v>0.11878527277613544</v>
      </c>
      <c r="G61" s="95">
        <f t="shared" si="0"/>
        <v>0.23901098901098902</v>
      </c>
      <c r="H61" s="95">
        <f t="shared" si="1"/>
        <v>1.4454222844183535E-2</v>
      </c>
      <c r="I61" s="95">
        <f t="shared" si="2"/>
        <v>-0.12022571623485358</v>
      </c>
      <c r="J61" s="95">
        <f t="shared" si="3"/>
        <v>0.50301334148835286</v>
      </c>
    </row>
    <row r="62" spans="1:10" x14ac:dyDescent="0.2">
      <c r="A62" s="93">
        <v>42490</v>
      </c>
      <c r="B62" s="94" t="s">
        <v>36</v>
      </c>
      <c r="C62" s="94">
        <f>SUMIFS(F_12Snp_ODR_Ret!$H:$H,F_12Snp_ODR_Ret!$A:$A,'Backtesting - Retail'!A62,F_12Snp_ODR_Ret!$B:$B,'Backtesting - Retail'!B62)</f>
        <v>3731</v>
      </c>
      <c r="D62" s="94">
        <f>SUMIFS(F_12Snp_ODR_Ret!$C:$C,F_12Snp_ODR_Ret!$A:$A,'Backtesting - Retail'!A62,F_12Snp_ODR_Ret!$B:$B,'Backtesting - Retail'!B62)</f>
        <v>644</v>
      </c>
      <c r="F62" s="142">
        <f>SUMIFS(F_12Snp_ODR_Ret!$C:$C,F_12Snp_ODR_Ret!A:A,"&gt;="&amp;$M$2,F_12Snp_ODR_Ret!A:A,"&lt;="&amp;$M$3,F_12Snp_ODR_Ret!$B:$B,$B62)/SUMIFS(F_12Snp_ODR_Ret!$H:$H,F_12Snp_ODR_Ret!A:A,"&gt;="&amp;$M$2,F_12Snp_ODR_Ret!A:A,"&lt;="&amp;$M$3,F_12Snp_ODR_Ret!$B:$B,$B62)</f>
        <v>0.3147813516443802</v>
      </c>
      <c r="G62" s="95">
        <f t="shared" si="0"/>
        <v>0.17260787992495311</v>
      </c>
      <c r="H62" s="95">
        <f t="shared" si="1"/>
        <v>2.0213296060754737E-2</v>
      </c>
      <c r="I62" s="95">
        <f t="shared" si="2"/>
        <v>0.1421734717194271</v>
      </c>
      <c r="J62" s="95">
        <f t="shared" si="3"/>
        <v>0.82367891767885482</v>
      </c>
    </row>
    <row r="63" spans="1:10" x14ac:dyDescent="0.2">
      <c r="A63" s="93">
        <v>42490</v>
      </c>
      <c r="B63" s="94" t="s">
        <v>18</v>
      </c>
      <c r="C63" s="94">
        <f>SUMIFS(F_12Snp_ODR_Ret!$H:$H,F_12Snp_ODR_Ret!$A:$A,'Backtesting - Retail'!A63,F_12Snp_ODR_Ret!$B:$B,'Backtesting - Retail'!B63)</f>
        <v>6896</v>
      </c>
      <c r="D63" s="94">
        <f>SUMIFS(F_12Snp_ODR_Ret!$C:$C,F_12Snp_ODR_Ret!$A:$A,'Backtesting - Retail'!A63,F_12Snp_ODR_Ret!$B:$B,'Backtesting - Retail'!B63)</f>
        <v>121</v>
      </c>
      <c r="F63" s="142">
        <f>SUMIFS(F_12Snp_ODR_Ret!$C:$C,F_12Snp_ODR_Ret!A:A,"&gt;="&amp;$M$2,F_12Snp_ODR_Ret!A:A,"&lt;="&amp;$M$3,F_12Snp_ODR_Ret!$B:$B,$B63)/SUMIFS(F_12Snp_ODR_Ret!$H:$H,F_12Snp_ODR_Ret!A:A,"&gt;="&amp;$M$2,F_12Snp_ODR_Ret!A:A,"&lt;="&amp;$M$3,F_12Snp_ODR_Ret!$B:$B,$B63)</f>
        <v>7.5688521388111206E-3</v>
      </c>
      <c r="G63" s="95">
        <f t="shared" si="0"/>
        <v>1.7546403712296984E-2</v>
      </c>
      <c r="H63" s="95">
        <f t="shared" si="1"/>
        <v>9.9551535401570243E-5</v>
      </c>
      <c r="I63" s="95">
        <f t="shared" si="2"/>
        <v>-9.9775515734858641E-3</v>
      </c>
      <c r="J63" s="95">
        <f t="shared" si="3"/>
        <v>0.5686379805847811</v>
      </c>
    </row>
    <row r="64" spans="1:10" x14ac:dyDescent="0.2">
      <c r="A64" s="93">
        <v>42490</v>
      </c>
      <c r="B64" s="94" t="s">
        <v>14</v>
      </c>
      <c r="C64" s="94">
        <f>SUMIFS(F_12Snp_ODR_Ret!$H:$H,F_12Snp_ODR_Ret!$A:$A,'Backtesting - Retail'!A64,F_12Snp_ODR_Ret!$B:$B,'Backtesting - Retail'!B64)</f>
        <v>157</v>
      </c>
      <c r="D64" s="94">
        <f>SUMIFS(F_12Snp_ODR_Ret!$C:$C,F_12Snp_ODR_Ret!$A:$A,'Backtesting - Retail'!A64,F_12Snp_ODR_Ret!$B:$B,'Backtesting - Retail'!B64)</f>
        <v>8</v>
      </c>
      <c r="F64" s="142">
        <f>SUMIFS(F_12Snp_ODR_Ret!$C:$C,F_12Snp_ODR_Ret!A:A,"&gt;="&amp;$M$2,F_12Snp_ODR_Ret!A:A,"&lt;="&amp;$M$3,F_12Snp_ODR_Ret!$B:$B,$B64)/SUMIFS(F_12Snp_ODR_Ret!$H:$H,F_12Snp_ODR_Ret!A:A,"&gt;="&amp;$M$2,F_12Snp_ODR_Ret!A:A,"&lt;="&amp;$M$3,F_12Snp_ODR_Ret!$B:$B,$B64)</f>
        <v>6.8419927303827238E-3</v>
      </c>
      <c r="G64" s="95">
        <f t="shared" si="0"/>
        <v>5.0955414012738856E-2</v>
      </c>
      <c r="H64" s="95">
        <f t="shared" si="1"/>
        <v>1.9459939372346309E-3</v>
      </c>
      <c r="I64" s="95">
        <f t="shared" si="2"/>
        <v>-4.4113421282356131E-2</v>
      </c>
      <c r="J64" s="95">
        <f t="shared" si="3"/>
        <v>0.86572589266623901</v>
      </c>
    </row>
    <row r="65" spans="1:10" x14ac:dyDescent="0.2">
      <c r="A65" s="93">
        <v>42490</v>
      </c>
      <c r="B65" s="94" t="s">
        <v>32</v>
      </c>
      <c r="C65" s="94">
        <f>SUMIFS(F_12Snp_ODR_Ret!$H:$H,F_12Snp_ODR_Ret!$A:$A,'Backtesting - Retail'!A65,F_12Snp_ODR_Ret!$B:$B,'Backtesting - Retail'!B65)</f>
        <v>9913</v>
      </c>
      <c r="D65" s="94">
        <f>SUMIFS(F_12Snp_ODR_Ret!$C:$C,F_12Snp_ODR_Ret!$A:$A,'Backtesting - Retail'!A65,F_12Snp_ODR_Ret!$B:$B,'Backtesting - Retail'!B65)</f>
        <v>96</v>
      </c>
      <c r="F65" s="142">
        <f>SUMIFS(F_12Snp_ODR_Ret!$C:$C,F_12Snp_ODR_Ret!A:A,"&gt;="&amp;$M$2,F_12Snp_ODR_Ret!A:A,"&lt;="&amp;$M$3,F_12Snp_ODR_Ret!$B:$B,$B65)/SUMIFS(F_12Snp_ODR_Ret!$H:$H,F_12Snp_ODR_Ret!A:A,"&gt;="&amp;$M$2,F_12Snp_ODR_Ret!A:A,"&lt;="&amp;$M$3,F_12Snp_ODR_Ret!$B:$B,$B65)</f>
        <v>2.2352492146289427E-2</v>
      </c>
      <c r="G65" s="95">
        <f t="shared" si="0"/>
        <v>9.6842530011096543E-3</v>
      </c>
      <c r="H65" s="95">
        <f t="shared" si="1"/>
        <v>1.6048428303946512E-4</v>
      </c>
      <c r="I65" s="95">
        <f t="shared" si="2"/>
        <v>1.2668239145179772E-2</v>
      </c>
      <c r="J65" s="95">
        <f t="shared" si="3"/>
        <v>1.3081276525642405</v>
      </c>
    </row>
    <row r="66" spans="1:10" x14ac:dyDescent="0.2">
      <c r="A66" s="93">
        <v>42490</v>
      </c>
      <c r="B66" s="94" t="s">
        <v>24</v>
      </c>
      <c r="C66" s="94">
        <f>SUMIFS(F_12Snp_ODR_Ret!$H:$H,F_12Snp_ODR_Ret!$A:$A,'Backtesting - Retail'!A66,F_12Snp_ODR_Ret!$B:$B,'Backtesting - Retail'!B66)</f>
        <v>367</v>
      </c>
      <c r="D66" s="94">
        <f>SUMIFS(F_12Snp_ODR_Ret!$C:$C,F_12Snp_ODR_Ret!$A:$A,'Backtesting - Retail'!A66,F_12Snp_ODR_Ret!$B:$B,'Backtesting - Retail'!B66)</f>
        <v>189</v>
      </c>
      <c r="F66" s="142">
        <f>SUMIFS(F_12Snp_ODR_Ret!$C:$C,F_12Snp_ODR_Ret!A:A,"&gt;="&amp;$M$2,F_12Snp_ODR_Ret!A:A,"&lt;="&amp;$M$3,F_12Snp_ODR_Ret!$B:$B,$B66)/SUMIFS(F_12Snp_ODR_Ret!$H:$H,F_12Snp_ODR_Ret!A:A,"&gt;="&amp;$M$2,F_12Snp_ODR_Ret!A:A,"&lt;="&amp;$M$3,F_12Snp_ODR_Ret!$B:$B,$B66)</f>
        <v>0.31635926222935046</v>
      </c>
      <c r="G66" s="95">
        <f t="shared" si="0"/>
        <v>0.51498637602179842</v>
      </c>
      <c r="H66" s="95">
        <f t="shared" si="1"/>
        <v>3.9452730333518073E-2</v>
      </c>
      <c r="I66" s="95">
        <f t="shared" si="2"/>
        <v>-0.19862711379244796</v>
      </c>
      <c r="J66" s="95">
        <f t="shared" si="3"/>
        <v>0.38569391937475339</v>
      </c>
    </row>
    <row r="67" spans="1:10" x14ac:dyDescent="0.2">
      <c r="A67" s="93">
        <v>42521</v>
      </c>
      <c r="B67" s="94" t="s">
        <v>24</v>
      </c>
      <c r="C67" s="94">
        <f>SUMIFS(F_12Snp_ODR_Ret!$H:$H,F_12Snp_ODR_Ret!$A:$A,'Backtesting - Retail'!A67,F_12Snp_ODR_Ret!$B:$B,'Backtesting - Retail'!B67)</f>
        <v>700</v>
      </c>
      <c r="D67" s="94">
        <f>SUMIFS(F_12Snp_ODR_Ret!$C:$C,F_12Snp_ODR_Ret!$A:$A,'Backtesting - Retail'!A67,F_12Snp_ODR_Ret!$B:$B,'Backtesting - Retail'!B67)</f>
        <v>301</v>
      </c>
      <c r="F67" s="142">
        <f>SUMIFS(F_12Snp_ODR_Ret!$C:$C,F_12Snp_ODR_Ret!A:A,"&gt;="&amp;$M$2,F_12Snp_ODR_Ret!A:A,"&lt;="&amp;$M$3,F_12Snp_ODR_Ret!$B:$B,$B67)/SUMIFS(F_12Snp_ODR_Ret!$H:$H,F_12Snp_ODR_Ret!A:A,"&gt;="&amp;$M$2,F_12Snp_ODR_Ret!A:A,"&lt;="&amp;$M$3,F_12Snp_ODR_Ret!$B:$B,$B67)</f>
        <v>0.31635926222935046</v>
      </c>
      <c r="G67" s="95">
        <f t="shared" ref="G67:G130" si="11">D67/C67</f>
        <v>0.43</v>
      </c>
      <c r="H67" s="95">
        <f t="shared" si="1"/>
        <v>1.2914217281057532E-2</v>
      </c>
      <c r="I67" s="95">
        <f t="shared" si="2"/>
        <v>-0.11364073777064954</v>
      </c>
      <c r="J67" s="95">
        <f t="shared" si="3"/>
        <v>0.26428078551313844</v>
      </c>
    </row>
    <row r="68" spans="1:10" x14ac:dyDescent="0.2">
      <c r="A68" s="93">
        <v>42521</v>
      </c>
      <c r="B68" s="94" t="s">
        <v>18</v>
      </c>
      <c r="C68" s="94">
        <f>SUMIFS(F_12Snp_ODR_Ret!$H:$H,F_12Snp_ODR_Ret!$A:$A,'Backtesting - Retail'!A68,F_12Snp_ODR_Ret!$B:$B,'Backtesting - Retail'!B68)</f>
        <v>7909</v>
      </c>
      <c r="D68" s="94">
        <f>SUMIFS(F_12Snp_ODR_Ret!$C:$C,F_12Snp_ODR_Ret!$A:$A,'Backtesting - Retail'!A68,F_12Snp_ODR_Ret!$B:$B,'Backtesting - Retail'!B68)</f>
        <v>175</v>
      </c>
      <c r="F68" s="142">
        <f>SUMIFS(F_12Snp_ODR_Ret!$C:$C,F_12Snp_ODR_Ret!A:A,"&gt;="&amp;$M$2,F_12Snp_ODR_Ret!A:A,"&lt;="&amp;$M$3,F_12Snp_ODR_Ret!$B:$B,$B68)/SUMIFS(F_12Snp_ODR_Ret!$H:$H,F_12Snp_ODR_Ret!A:A,"&gt;="&amp;$M$2,F_12Snp_ODR_Ret!A:A,"&lt;="&amp;$M$3,F_12Snp_ODR_Ret!$B:$B,$B68)</f>
        <v>7.5688521388111206E-3</v>
      </c>
      <c r="G68" s="95">
        <f t="shared" si="11"/>
        <v>2.2126691111392083E-2</v>
      </c>
      <c r="H68" s="95">
        <f t="shared" ref="H68:H131" si="12">(G68-F68)^2</f>
        <v>2.1193067555159718E-4</v>
      </c>
      <c r="I68" s="95">
        <f t="shared" ref="I68:I131" si="13">F68-G68</f>
        <v>-1.4557838972580964E-2</v>
      </c>
      <c r="J68" s="95">
        <f t="shared" ref="J68:J131" si="14">IFERROR(ABS(G68-F68)/ABS(G68),0)</f>
        <v>0.65793113390938773</v>
      </c>
    </row>
    <row r="69" spans="1:10" x14ac:dyDescent="0.2">
      <c r="A69" s="93">
        <v>42521</v>
      </c>
      <c r="B69" s="94" t="s">
        <v>40</v>
      </c>
      <c r="C69" s="94">
        <f>SUMIFS(F_12Snp_ODR_Ret!$H:$H,F_12Snp_ODR_Ret!$A:$A,'Backtesting - Retail'!A69,F_12Snp_ODR_Ret!$B:$B,'Backtesting - Retail'!B69)</f>
        <v>2031</v>
      </c>
      <c r="D69" s="94">
        <f>SUMIFS(F_12Snp_ODR_Ret!$C:$C,F_12Snp_ODR_Ret!$A:$A,'Backtesting - Retail'!A69,F_12Snp_ODR_Ret!$B:$B,'Backtesting - Retail'!B69)</f>
        <v>1006</v>
      </c>
      <c r="F69" s="142">
        <f>SUMIFS(F_12Snp_ODR_Ret!$C:$C,F_12Snp_ODR_Ret!A:A,"&gt;="&amp;$M$2,F_12Snp_ODR_Ret!A:A,"&lt;="&amp;$M$3,F_12Snp_ODR_Ret!$B:$B,$B69)/SUMIFS(F_12Snp_ODR_Ret!$H:$H,F_12Snp_ODR_Ret!A:A,"&gt;="&amp;$M$2,F_12Snp_ODR_Ret!A:A,"&lt;="&amp;$M$3,F_12Snp_ODR_Ret!$B:$B,$B69)</f>
        <v>0.60292481322524238</v>
      </c>
      <c r="G69" s="95">
        <f t="shared" si="11"/>
        <v>0.49532250123092075</v>
      </c>
      <c r="H69" s="95">
        <f t="shared" si="12"/>
        <v>1.1578257546523333E-2</v>
      </c>
      <c r="I69" s="95">
        <f t="shared" si="13"/>
        <v>0.10760231199432163</v>
      </c>
      <c r="J69" s="95">
        <f t="shared" si="14"/>
        <v>0.21723687441398332</v>
      </c>
    </row>
    <row r="70" spans="1:10" x14ac:dyDescent="0.2">
      <c r="A70" s="93">
        <v>42521</v>
      </c>
      <c r="B70" s="94" t="s">
        <v>16</v>
      </c>
      <c r="C70" s="94">
        <f>SUMIFS(F_12Snp_ODR_Ret!$H:$H,F_12Snp_ODR_Ret!$A:$A,'Backtesting - Retail'!A70,F_12Snp_ODR_Ret!$B:$B,'Backtesting - Retail'!B70)</f>
        <v>77</v>
      </c>
      <c r="D70" s="94">
        <f>SUMIFS(F_12Snp_ODR_Ret!$C:$C,F_12Snp_ODR_Ret!$A:$A,'Backtesting - Retail'!A70,F_12Snp_ODR_Ret!$B:$B,'Backtesting - Retail'!B70)</f>
        <v>2</v>
      </c>
      <c r="F70" s="142">
        <f>SUMIFS(F_12Snp_ODR_Ret!$C:$C,F_12Snp_ODR_Ret!A:A,"&gt;="&amp;$M$2,F_12Snp_ODR_Ret!A:A,"&lt;="&amp;$M$3,F_12Snp_ODR_Ret!$B:$B,$B70)/SUMIFS(F_12Snp_ODR_Ret!$H:$H,F_12Snp_ODR_Ret!A:A,"&gt;="&amp;$M$2,F_12Snp_ODR_Ret!A:A,"&lt;="&amp;$M$3,F_12Snp_ODR_Ret!$B:$B,$B70)</f>
        <v>2.5973315835520561E-3</v>
      </c>
      <c r="G70" s="95">
        <f t="shared" si="11"/>
        <v>2.5974025974025976E-2</v>
      </c>
      <c r="H70" s="95">
        <f t="shared" si="12"/>
        <v>5.4646984062561486E-4</v>
      </c>
      <c r="I70" s="95">
        <f t="shared" si="13"/>
        <v>-2.3376694390473921E-2</v>
      </c>
      <c r="J70" s="95">
        <f t="shared" si="14"/>
        <v>0.90000273403324593</v>
      </c>
    </row>
    <row r="71" spans="1:10" x14ac:dyDescent="0.2">
      <c r="A71" s="93">
        <v>42521</v>
      </c>
      <c r="B71" s="94" t="s">
        <v>26</v>
      </c>
      <c r="C71" s="94">
        <f>SUMIFS(F_12Snp_ODR_Ret!$H:$H,F_12Snp_ODR_Ret!$A:$A,'Backtesting - Retail'!A71,F_12Snp_ODR_Ret!$B:$B,'Backtesting - Retail'!B71)</f>
        <v>100</v>
      </c>
      <c r="D71" s="94">
        <f>SUMIFS(F_12Snp_ODR_Ret!$C:$C,F_12Snp_ODR_Ret!$A:$A,'Backtesting - Retail'!A71,F_12Snp_ODR_Ret!$B:$B,'Backtesting - Retail'!B71)</f>
        <v>72</v>
      </c>
      <c r="F71" s="142">
        <f>SUMIFS(F_12Snp_ODR_Ret!$C:$C,F_12Snp_ODR_Ret!A:A,"&gt;="&amp;$M$2,F_12Snp_ODR_Ret!A:A,"&lt;="&amp;$M$3,F_12Snp_ODR_Ret!$B:$B,$B71)/SUMIFS(F_12Snp_ODR_Ret!$H:$H,F_12Snp_ODR_Ret!A:A,"&gt;="&amp;$M$2,F_12Snp_ODR_Ret!A:A,"&lt;="&amp;$M$3,F_12Snp_ODR_Ret!$B:$B,$B71)</f>
        <v>0.42494105318312814</v>
      </c>
      <c r="G71" s="95">
        <f t="shared" si="11"/>
        <v>0.72</v>
      </c>
      <c r="H71" s="95">
        <f t="shared" si="12"/>
        <v>8.7059782096681609E-2</v>
      </c>
      <c r="I71" s="95">
        <f t="shared" si="13"/>
        <v>-0.29505894681687184</v>
      </c>
      <c r="J71" s="95">
        <f t="shared" si="14"/>
        <v>0.40980409280121088</v>
      </c>
    </row>
    <row r="72" spans="1:10" x14ac:dyDescent="0.2">
      <c r="A72" s="93">
        <v>42521</v>
      </c>
      <c r="B72" s="94" t="s">
        <v>14</v>
      </c>
      <c r="C72" s="94">
        <f>SUMIFS(F_12Snp_ODR_Ret!$H:$H,F_12Snp_ODR_Ret!$A:$A,'Backtesting - Retail'!A72,F_12Snp_ODR_Ret!$B:$B,'Backtesting - Retail'!B72)</f>
        <v>159</v>
      </c>
      <c r="D72" s="94">
        <f>SUMIFS(F_12Snp_ODR_Ret!$C:$C,F_12Snp_ODR_Ret!$A:$A,'Backtesting - Retail'!A72,F_12Snp_ODR_Ret!$B:$B,'Backtesting - Retail'!B72)</f>
        <v>9</v>
      </c>
      <c r="F72" s="142">
        <f>SUMIFS(F_12Snp_ODR_Ret!$C:$C,F_12Snp_ODR_Ret!A:A,"&gt;="&amp;$M$2,F_12Snp_ODR_Ret!A:A,"&lt;="&amp;$M$3,F_12Snp_ODR_Ret!$B:$B,$B72)/SUMIFS(F_12Snp_ODR_Ret!$H:$H,F_12Snp_ODR_Ret!A:A,"&gt;="&amp;$M$2,F_12Snp_ODR_Ret!A:A,"&lt;="&amp;$M$3,F_12Snp_ODR_Ret!$B:$B,$B72)</f>
        <v>6.8419927303827238E-3</v>
      </c>
      <c r="G72" s="95">
        <f t="shared" si="11"/>
        <v>5.6603773584905662E-2</v>
      </c>
      <c r="H72" s="95">
        <f t="shared" si="12"/>
        <v>2.4762348338135654E-3</v>
      </c>
      <c r="I72" s="95">
        <f t="shared" si="13"/>
        <v>-4.9761780854522937E-2</v>
      </c>
      <c r="J72" s="95">
        <f t="shared" si="14"/>
        <v>0.87912479509657182</v>
      </c>
    </row>
    <row r="73" spans="1:10" x14ac:dyDescent="0.2">
      <c r="A73" s="93">
        <v>42521</v>
      </c>
      <c r="B73" s="94" t="s">
        <v>42</v>
      </c>
      <c r="C73" s="94">
        <f>SUMIFS(F_12Snp_ODR_Ret!$H:$H,F_12Snp_ODR_Ret!$A:$A,'Backtesting - Retail'!A73,F_12Snp_ODR_Ret!$B:$B,'Backtesting - Retail'!B73)</f>
        <v>455</v>
      </c>
      <c r="D73" s="94">
        <f>SUMIFS(F_12Snp_ODR_Ret!$C:$C,F_12Snp_ODR_Ret!$A:$A,'Backtesting - Retail'!A73,F_12Snp_ODR_Ret!$B:$B,'Backtesting - Retail'!B73)</f>
        <v>374</v>
      </c>
      <c r="F73" s="142">
        <f>SUMIFS(F_12Snp_ODR_Ret!$C:$C,F_12Snp_ODR_Ret!A:A,"&gt;="&amp;$M$2,F_12Snp_ODR_Ret!A:A,"&lt;="&amp;$M$3,F_12Snp_ODR_Ret!$B:$B,$B73)/SUMIFS(F_12Snp_ODR_Ret!$H:$H,F_12Snp_ODR_Ret!A:A,"&gt;="&amp;$M$2,F_12Snp_ODR_Ret!A:A,"&lt;="&amp;$M$3,F_12Snp_ODR_Ret!$B:$B,$B73)</f>
        <v>0.66168573429838895</v>
      </c>
      <c r="G73" s="95">
        <f t="shared" si="11"/>
        <v>0.82197802197802194</v>
      </c>
      <c r="H73" s="95">
        <f t="shared" si="12"/>
        <v>2.5693617489570223E-2</v>
      </c>
      <c r="I73" s="95">
        <f t="shared" si="13"/>
        <v>-0.16029228767963299</v>
      </c>
      <c r="J73" s="95">
        <f t="shared" si="14"/>
        <v>0.1950079970434038</v>
      </c>
    </row>
    <row r="74" spans="1:10" x14ac:dyDescent="0.2">
      <c r="A74" s="93">
        <v>42521</v>
      </c>
      <c r="B74" s="94" t="s">
        <v>30</v>
      </c>
      <c r="C74" s="94">
        <f>SUMIFS(F_12Snp_ODR_Ret!$H:$H,F_12Snp_ODR_Ret!$A:$A,'Backtesting - Retail'!A74,F_12Snp_ODR_Ret!$B:$B,'Backtesting - Retail'!B74)</f>
        <v>1040</v>
      </c>
      <c r="D74" s="94">
        <f>SUMIFS(F_12Snp_ODR_Ret!$C:$C,F_12Snp_ODR_Ret!$A:$A,'Backtesting - Retail'!A74,F_12Snp_ODR_Ret!$B:$B,'Backtesting - Retail'!B74)</f>
        <v>75</v>
      </c>
      <c r="F74" s="142">
        <f>SUMIFS(F_12Snp_ODR_Ret!$C:$C,F_12Snp_ODR_Ret!A:A,"&gt;="&amp;$M$2,F_12Snp_ODR_Ret!A:A,"&lt;="&amp;$M$3,F_12Snp_ODR_Ret!$B:$B,$B74)/SUMIFS(F_12Snp_ODR_Ret!$H:$H,F_12Snp_ODR_Ret!A:A,"&gt;="&amp;$M$2,F_12Snp_ODR_Ret!A:A,"&lt;="&amp;$M$3,F_12Snp_ODR_Ret!$B:$B,$B74)</f>
        <v>0.11058389350204297</v>
      </c>
      <c r="G74" s="95">
        <f t="shared" si="11"/>
        <v>7.2115384615384609E-2</v>
      </c>
      <c r="H74" s="95">
        <f t="shared" si="12"/>
        <v>1.4798261759629129E-3</v>
      </c>
      <c r="I74" s="95">
        <f t="shared" si="13"/>
        <v>3.8468508886658356E-2</v>
      </c>
      <c r="J74" s="95">
        <f t="shared" si="14"/>
        <v>0.5334299898949959</v>
      </c>
    </row>
    <row r="75" spans="1:10" x14ac:dyDescent="0.2">
      <c r="A75" s="93">
        <v>42521</v>
      </c>
      <c r="B75" s="94" t="s">
        <v>32</v>
      </c>
      <c r="C75" s="94">
        <f>SUMIFS(F_12Snp_ODR_Ret!$H:$H,F_12Snp_ODR_Ret!$A:$A,'Backtesting - Retail'!A75,F_12Snp_ODR_Ret!$B:$B,'Backtesting - Retail'!B75)</f>
        <v>9914</v>
      </c>
      <c r="D75" s="94">
        <f>SUMIFS(F_12Snp_ODR_Ret!$C:$C,F_12Snp_ODR_Ret!$A:$A,'Backtesting - Retail'!A75,F_12Snp_ODR_Ret!$B:$B,'Backtesting - Retail'!B75)</f>
        <v>114</v>
      </c>
      <c r="F75" s="142">
        <f>SUMIFS(F_12Snp_ODR_Ret!$C:$C,F_12Snp_ODR_Ret!A:A,"&gt;="&amp;$M$2,F_12Snp_ODR_Ret!A:A,"&lt;="&amp;$M$3,F_12Snp_ODR_Ret!$B:$B,$B75)/SUMIFS(F_12Snp_ODR_Ret!$H:$H,F_12Snp_ODR_Ret!A:A,"&gt;="&amp;$M$2,F_12Snp_ODR_Ret!A:A,"&lt;="&amp;$M$3,F_12Snp_ODR_Ret!$B:$B,$B75)</f>
        <v>2.2352492146289427E-2</v>
      </c>
      <c r="G75" s="95">
        <f t="shared" si="11"/>
        <v>1.1498890457938268E-2</v>
      </c>
      <c r="H75" s="95">
        <f t="shared" si="12"/>
        <v>1.1780066960937911E-4</v>
      </c>
      <c r="I75" s="95">
        <f t="shared" si="13"/>
        <v>1.0853601688351158E-2</v>
      </c>
      <c r="J75" s="95">
        <f t="shared" si="14"/>
        <v>0.94388251875713503</v>
      </c>
    </row>
    <row r="76" spans="1:10" x14ac:dyDescent="0.2">
      <c r="A76" s="93">
        <v>42521</v>
      </c>
      <c r="B76" s="94" t="s">
        <v>22</v>
      </c>
      <c r="C76" s="94">
        <f>SUMIFS(F_12Snp_ODR_Ret!$H:$H,F_12Snp_ODR_Ret!$A:$A,'Backtesting - Retail'!A76,F_12Snp_ODR_Ret!$B:$B,'Backtesting - Retail'!B76)</f>
        <v>696</v>
      </c>
      <c r="D76" s="94">
        <f>SUMIFS(F_12Snp_ODR_Ret!$C:$C,F_12Snp_ODR_Ret!$A:$A,'Backtesting - Retail'!A76,F_12Snp_ODR_Ret!$B:$B,'Backtesting - Retail'!B76)</f>
        <v>156</v>
      </c>
      <c r="F76" s="142">
        <f>SUMIFS(F_12Snp_ODR_Ret!$C:$C,F_12Snp_ODR_Ret!A:A,"&gt;="&amp;$M$2,F_12Snp_ODR_Ret!A:A,"&lt;="&amp;$M$3,F_12Snp_ODR_Ret!$B:$B,$B76)/SUMIFS(F_12Snp_ODR_Ret!$H:$H,F_12Snp_ODR_Ret!A:A,"&gt;="&amp;$M$2,F_12Snp_ODR_Ret!A:A,"&lt;="&amp;$M$3,F_12Snp_ODR_Ret!$B:$B,$B76)</f>
        <v>0.11878527277613544</v>
      </c>
      <c r="G76" s="95">
        <f t="shared" si="11"/>
        <v>0.22413793103448276</v>
      </c>
      <c r="H76" s="95">
        <f t="shared" si="12"/>
        <v>1.1099182602100117E-2</v>
      </c>
      <c r="I76" s="95">
        <f t="shared" si="13"/>
        <v>-0.10535265825834732</v>
      </c>
      <c r="J76" s="95">
        <f t="shared" si="14"/>
        <v>0.47003493684493419</v>
      </c>
    </row>
    <row r="77" spans="1:10" x14ac:dyDescent="0.2">
      <c r="A77" s="93">
        <v>42521</v>
      </c>
      <c r="B77" s="94" t="s">
        <v>36</v>
      </c>
      <c r="C77" s="94">
        <f>SUMIFS(F_12Snp_ODR_Ret!$H:$H,F_12Snp_ODR_Ret!$A:$A,'Backtesting - Retail'!A77,F_12Snp_ODR_Ret!$B:$B,'Backtesting - Retail'!B77)</f>
        <v>1580</v>
      </c>
      <c r="D77" s="94">
        <f>SUMIFS(F_12Snp_ODR_Ret!$C:$C,F_12Snp_ODR_Ret!$A:$A,'Backtesting - Retail'!A77,F_12Snp_ODR_Ret!$B:$B,'Backtesting - Retail'!B77)</f>
        <v>293</v>
      </c>
      <c r="F77" s="142">
        <f>SUMIFS(F_12Snp_ODR_Ret!$C:$C,F_12Snp_ODR_Ret!A:A,"&gt;="&amp;$M$2,F_12Snp_ODR_Ret!A:A,"&lt;="&amp;$M$3,F_12Snp_ODR_Ret!$B:$B,$B77)/SUMIFS(F_12Snp_ODR_Ret!$H:$H,F_12Snp_ODR_Ret!A:A,"&gt;="&amp;$M$2,F_12Snp_ODR_Ret!A:A,"&lt;="&amp;$M$3,F_12Snp_ODR_Ret!$B:$B,$B77)</f>
        <v>0.3147813516443802</v>
      </c>
      <c r="G77" s="95">
        <f t="shared" si="11"/>
        <v>0.18544303797468353</v>
      </c>
      <c r="H77" s="95">
        <f t="shared" si="12"/>
        <v>1.6728399382920846E-2</v>
      </c>
      <c r="I77" s="95">
        <f t="shared" si="13"/>
        <v>0.12933831366969667</v>
      </c>
      <c r="J77" s="95">
        <f t="shared" si="14"/>
        <v>0.69745575289461004</v>
      </c>
    </row>
    <row r="78" spans="1:10" x14ac:dyDescent="0.2">
      <c r="A78" s="93">
        <v>42521</v>
      </c>
      <c r="B78" s="94" t="s">
        <v>20</v>
      </c>
      <c r="C78" s="94">
        <f>SUMIFS(F_12Snp_ODR_Ret!$H:$H,F_12Snp_ODR_Ret!$A:$A,'Backtesting - Retail'!A78,F_12Snp_ODR_Ret!$B:$B,'Backtesting - Retail'!B78)</f>
        <v>540</v>
      </c>
      <c r="D78" s="94">
        <f>SUMIFS(F_12Snp_ODR_Ret!$C:$C,F_12Snp_ODR_Ret!$A:$A,'Backtesting - Retail'!A78,F_12Snp_ODR_Ret!$B:$B,'Backtesting - Retail'!B78)</f>
        <v>65</v>
      </c>
      <c r="F78" s="142">
        <f>SUMIFS(F_12Snp_ODR_Ret!$C:$C,F_12Snp_ODR_Ret!A:A,"&gt;="&amp;$M$2,F_12Snp_ODR_Ret!A:A,"&lt;="&amp;$M$3,F_12Snp_ODR_Ret!$B:$B,$B78)/SUMIFS(F_12Snp_ODR_Ret!$H:$H,F_12Snp_ODR_Ret!A:A,"&gt;="&amp;$M$2,F_12Snp_ODR_Ret!A:A,"&lt;="&amp;$M$3,F_12Snp_ODR_Ret!$B:$B,$B78)</f>
        <v>8.9829886182841753E-2</v>
      </c>
      <c r="G78" s="95">
        <f t="shared" si="11"/>
        <v>0.12037037037037036</v>
      </c>
      <c r="H78" s="95">
        <f t="shared" si="12"/>
        <v>9.3272117440868505E-4</v>
      </c>
      <c r="I78" s="95">
        <f t="shared" si="13"/>
        <v>-3.054048418752861E-2</v>
      </c>
      <c r="J78" s="95">
        <f t="shared" si="14"/>
        <v>0.25372094555793001</v>
      </c>
    </row>
    <row r="79" spans="1:10" x14ac:dyDescent="0.2">
      <c r="A79" s="93">
        <v>42521</v>
      </c>
      <c r="B79" s="94" t="s">
        <v>28</v>
      </c>
      <c r="C79" s="94">
        <f>SUMIFS(F_12Snp_ODR_Ret!$H:$H,F_12Snp_ODR_Ret!$A:$A,'Backtesting - Retail'!A79,F_12Snp_ODR_Ret!$B:$B,'Backtesting - Retail'!B79)</f>
        <v>1224</v>
      </c>
      <c r="D79" s="94">
        <f>SUMIFS(F_12Snp_ODR_Ret!$C:$C,F_12Snp_ODR_Ret!$A:$A,'Backtesting - Retail'!A79,F_12Snp_ODR_Ret!$B:$B,'Backtesting - Retail'!B79)</f>
        <v>16</v>
      </c>
      <c r="F79" s="142">
        <f>SUMIFS(F_12Snp_ODR_Ret!$C:$C,F_12Snp_ODR_Ret!A:A,"&gt;="&amp;$M$2,F_12Snp_ODR_Ret!A:A,"&lt;="&amp;$M$3,F_12Snp_ODR_Ret!$B:$B,$B79)/SUMIFS(F_12Snp_ODR_Ret!$H:$H,F_12Snp_ODR_Ret!A:A,"&gt;="&amp;$M$2,F_12Snp_ODR_Ret!A:A,"&lt;="&amp;$M$3,F_12Snp_ODR_Ret!$B:$B,$B79)</f>
        <v>8.694480016175777E-3</v>
      </c>
      <c r="G79" s="95">
        <f t="shared" si="11"/>
        <v>1.3071895424836602E-2</v>
      </c>
      <c r="H79" s="95">
        <f t="shared" si="12"/>
        <v>1.9161765659981216E-5</v>
      </c>
      <c r="I79" s="95">
        <f t="shared" si="13"/>
        <v>-4.3774154086608247E-3</v>
      </c>
      <c r="J79" s="95">
        <f t="shared" si="14"/>
        <v>0.3348722787625531</v>
      </c>
    </row>
    <row r="80" spans="1:10" x14ac:dyDescent="0.2">
      <c r="A80" s="93">
        <v>42521</v>
      </c>
      <c r="B80" s="94" t="s">
        <v>12</v>
      </c>
      <c r="C80" s="94">
        <f>SUMIFS(F_12Snp_ODR_Ret!$H:$H,F_12Snp_ODR_Ret!$A:$A,'Backtesting - Retail'!A80,F_12Snp_ODR_Ret!$B:$B,'Backtesting - Retail'!B80)</f>
        <v>11</v>
      </c>
      <c r="D80" s="94">
        <f>SUMIFS(F_12Snp_ODR_Ret!$C:$C,F_12Snp_ODR_Ret!$A:$A,'Backtesting - Retail'!A80,F_12Snp_ODR_Ret!$B:$B,'Backtesting - Retail'!B80)</f>
        <v>0</v>
      </c>
      <c r="F80" s="142">
        <f>SUMIFS(F_12Snp_ODR_Ret!$C:$C,F_12Snp_ODR_Ret!A:A,"&gt;="&amp;$M$2,F_12Snp_ODR_Ret!A:A,"&lt;="&amp;$M$3,F_12Snp_ODR_Ret!$B:$B,$B80)/SUMIFS(F_12Snp_ODR_Ret!$H:$H,F_12Snp_ODR_Ret!A:A,"&gt;="&amp;$M$2,F_12Snp_ODR_Ret!A:A,"&lt;="&amp;$M$3,F_12Snp_ODR_Ret!$B:$B,$B80)</f>
        <v>9.2718843741478052E-4</v>
      </c>
      <c r="G80" s="95">
        <f t="shared" si="11"/>
        <v>0</v>
      </c>
      <c r="H80" s="95">
        <f t="shared" si="12"/>
        <v>8.5967839847566235E-7</v>
      </c>
      <c r="I80" s="95">
        <f t="shared" si="13"/>
        <v>9.2718843741478052E-4</v>
      </c>
      <c r="J80" s="95">
        <f t="shared" si="14"/>
        <v>0</v>
      </c>
    </row>
    <row r="81" spans="1:10" x14ac:dyDescent="0.2">
      <c r="A81" s="93">
        <v>42521</v>
      </c>
      <c r="B81" s="94" t="s">
        <v>34</v>
      </c>
      <c r="C81" s="94">
        <f>SUMIFS(F_12Snp_ODR_Ret!$H:$H,F_12Snp_ODR_Ret!$A:$A,'Backtesting - Retail'!A81,F_12Snp_ODR_Ret!$B:$B,'Backtesting - Retail'!B81)</f>
        <v>14492</v>
      </c>
      <c r="D81" s="94">
        <f>SUMIFS(F_12Snp_ODR_Ret!$C:$C,F_12Snp_ODR_Ret!$A:$A,'Backtesting - Retail'!A81,F_12Snp_ODR_Ret!$B:$B,'Backtesting - Retail'!B81)</f>
        <v>746</v>
      </c>
      <c r="F81" s="142">
        <f>SUMIFS(F_12Snp_ODR_Ret!$C:$C,F_12Snp_ODR_Ret!A:A,"&gt;="&amp;$M$2,F_12Snp_ODR_Ret!A:A,"&lt;="&amp;$M$3,F_12Snp_ODR_Ret!$B:$B,$B81)/SUMIFS(F_12Snp_ODR_Ret!$H:$H,F_12Snp_ODR_Ret!A:A,"&gt;="&amp;$M$2,F_12Snp_ODR_Ret!A:A,"&lt;="&amp;$M$3,F_12Snp_ODR_Ret!$B:$B,$B81)</f>
        <v>5.9121533399488169E-2</v>
      </c>
      <c r="G81" s="95">
        <f t="shared" si="11"/>
        <v>5.1476676787192935E-2</v>
      </c>
      <c r="H81" s="95">
        <f t="shared" si="12"/>
        <v>5.8443832622554158E-5</v>
      </c>
      <c r="I81" s="95">
        <f t="shared" si="13"/>
        <v>7.6448566122952338E-3</v>
      </c>
      <c r="J81" s="95">
        <f t="shared" si="14"/>
        <v>0.14851107510104897</v>
      </c>
    </row>
    <row r="82" spans="1:10" x14ac:dyDescent="0.2">
      <c r="A82" s="93">
        <v>42521</v>
      </c>
      <c r="B82" s="94" t="s">
        <v>38</v>
      </c>
      <c r="C82" s="94">
        <f>SUMIFS(F_12Snp_ODR_Ret!$H:$H,F_12Snp_ODR_Ret!$A:$A,'Backtesting - Retail'!A82,F_12Snp_ODR_Ret!$B:$B,'Backtesting - Retail'!B82)</f>
        <v>1872</v>
      </c>
      <c r="D82" s="94">
        <f>SUMIFS(F_12Snp_ODR_Ret!$C:$C,F_12Snp_ODR_Ret!$A:$A,'Backtesting - Retail'!A82,F_12Snp_ODR_Ret!$B:$B,'Backtesting - Retail'!B82)</f>
        <v>514</v>
      </c>
      <c r="F82" s="142">
        <f>SUMIFS(F_12Snp_ODR_Ret!$C:$C,F_12Snp_ODR_Ret!A:A,"&gt;="&amp;$M$2,F_12Snp_ODR_Ret!A:A,"&lt;="&amp;$M$3,F_12Snp_ODR_Ret!$B:$B,$B82)/SUMIFS(F_12Snp_ODR_Ret!$H:$H,F_12Snp_ODR_Ret!A:A,"&gt;="&amp;$M$2,F_12Snp_ODR_Ret!A:A,"&lt;="&amp;$M$3,F_12Snp_ODR_Ret!$B:$B,$B82)</f>
        <v>0.22160275367237117</v>
      </c>
      <c r="G82" s="95">
        <f t="shared" si="11"/>
        <v>0.2745726495726496</v>
      </c>
      <c r="H82" s="95">
        <f t="shared" si="12"/>
        <v>2.8058098716863332E-3</v>
      </c>
      <c r="I82" s="95">
        <f t="shared" si="13"/>
        <v>-5.2969895900278424E-2</v>
      </c>
      <c r="J82" s="95">
        <f t="shared" si="14"/>
        <v>0.19291759752008017</v>
      </c>
    </row>
    <row r="83" spans="1:10" x14ac:dyDescent="0.2">
      <c r="A83" s="93">
        <v>42551</v>
      </c>
      <c r="B83" s="94" t="s">
        <v>38</v>
      </c>
      <c r="C83" s="94">
        <f>SUMIFS(F_12Snp_ODR_Ret!$H:$H,F_12Snp_ODR_Ret!$A:$A,'Backtesting - Retail'!A83,F_12Snp_ODR_Ret!$B:$B,'Backtesting - Retail'!B83)</f>
        <v>2000</v>
      </c>
      <c r="D83" s="94">
        <f>SUMIFS(F_12Snp_ODR_Ret!$C:$C,F_12Snp_ODR_Ret!$A:$A,'Backtesting - Retail'!A83,F_12Snp_ODR_Ret!$B:$B,'Backtesting - Retail'!B83)</f>
        <v>605</v>
      </c>
      <c r="F83" s="142">
        <f>SUMIFS(F_12Snp_ODR_Ret!$C:$C,F_12Snp_ODR_Ret!A:A,"&gt;="&amp;$M$2,F_12Snp_ODR_Ret!A:A,"&lt;="&amp;$M$3,F_12Snp_ODR_Ret!$B:$B,$B83)/SUMIFS(F_12Snp_ODR_Ret!$H:$H,F_12Snp_ODR_Ret!A:A,"&gt;="&amp;$M$2,F_12Snp_ODR_Ret!A:A,"&lt;="&amp;$M$3,F_12Snp_ODR_Ret!$B:$B,$B83)</f>
        <v>0.22160275367237117</v>
      </c>
      <c r="G83" s="95">
        <f t="shared" si="11"/>
        <v>0.30249999999999999</v>
      </c>
      <c r="H83" s="95">
        <f t="shared" si="12"/>
        <v>6.5443644633930544E-3</v>
      </c>
      <c r="I83" s="95">
        <f t="shared" si="13"/>
        <v>-8.0897246327628819E-2</v>
      </c>
      <c r="J83" s="95">
        <f t="shared" si="14"/>
        <v>0.26742891347976472</v>
      </c>
    </row>
    <row r="84" spans="1:10" x14ac:dyDescent="0.2">
      <c r="A84" s="93">
        <v>42551</v>
      </c>
      <c r="B84" s="94" t="s">
        <v>32</v>
      </c>
      <c r="C84" s="94">
        <f>SUMIFS(F_12Snp_ODR_Ret!$H:$H,F_12Snp_ODR_Ret!$A:$A,'Backtesting - Retail'!A84,F_12Snp_ODR_Ret!$B:$B,'Backtesting - Retail'!B84)</f>
        <v>9936</v>
      </c>
      <c r="D84" s="94">
        <f>SUMIFS(F_12Snp_ODR_Ret!$C:$C,F_12Snp_ODR_Ret!$A:$A,'Backtesting - Retail'!A84,F_12Snp_ODR_Ret!$B:$B,'Backtesting - Retail'!B84)</f>
        <v>151</v>
      </c>
      <c r="F84" s="142">
        <f>SUMIFS(F_12Snp_ODR_Ret!$C:$C,F_12Snp_ODR_Ret!A:A,"&gt;="&amp;$M$2,F_12Snp_ODR_Ret!A:A,"&lt;="&amp;$M$3,F_12Snp_ODR_Ret!$B:$B,$B84)/SUMIFS(F_12Snp_ODR_Ret!$H:$H,F_12Snp_ODR_Ret!A:A,"&gt;="&amp;$M$2,F_12Snp_ODR_Ret!A:A,"&lt;="&amp;$M$3,F_12Snp_ODR_Ret!$B:$B,$B84)</f>
        <v>2.2352492146289427E-2</v>
      </c>
      <c r="G84" s="95">
        <f t="shared" si="11"/>
        <v>1.5197262479871175E-2</v>
      </c>
      <c r="H84" s="95">
        <f t="shared" si="12"/>
        <v>5.1197311579191841E-5</v>
      </c>
      <c r="I84" s="95">
        <f t="shared" si="13"/>
        <v>7.1552296664182512E-3</v>
      </c>
      <c r="J84" s="95">
        <f t="shared" si="14"/>
        <v>0.47082358917570694</v>
      </c>
    </row>
    <row r="85" spans="1:10" x14ac:dyDescent="0.2">
      <c r="A85" s="93">
        <v>42551</v>
      </c>
      <c r="B85" s="94" t="s">
        <v>18</v>
      </c>
      <c r="C85" s="94">
        <f>SUMIFS(F_12Snp_ODR_Ret!$H:$H,F_12Snp_ODR_Ret!$A:$A,'Backtesting - Retail'!A85,F_12Snp_ODR_Ret!$B:$B,'Backtesting - Retail'!B85)</f>
        <v>7866</v>
      </c>
      <c r="D85" s="94">
        <f>SUMIFS(F_12Snp_ODR_Ret!$C:$C,F_12Snp_ODR_Ret!$A:$A,'Backtesting - Retail'!A85,F_12Snp_ODR_Ret!$B:$B,'Backtesting - Retail'!B85)</f>
        <v>195</v>
      </c>
      <c r="F85" s="142">
        <f>SUMIFS(F_12Snp_ODR_Ret!$C:$C,F_12Snp_ODR_Ret!A:A,"&gt;="&amp;$M$2,F_12Snp_ODR_Ret!A:A,"&lt;="&amp;$M$3,F_12Snp_ODR_Ret!$B:$B,$B85)/SUMIFS(F_12Snp_ODR_Ret!$H:$H,F_12Snp_ODR_Ret!A:A,"&gt;="&amp;$M$2,F_12Snp_ODR_Ret!A:A,"&lt;="&amp;$M$3,F_12Snp_ODR_Ret!$B:$B,$B85)</f>
        <v>7.5688521388111206E-3</v>
      </c>
      <c r="G85" s="95">
        <f t="shared" si="11"/>
        <v>2.479023646071701E-2</v>
      </c>
      <c r="H85" s="95">
        <f t="shared" si="12"/>
        <v>2.9657607796278602E-4</v>
      </c>
      <c r="I85" s="95">
        <f t="shared" si="13"/>
        <v>-1.722138432190589E-2</v>
      </c>
      <c r="J85" s="95">
        <f t="shared" si="14"/>
        <v>0.69468414910826526</v>
      </c>
    </row>
    <row r="86" spans="1:10" x14ac:dyDescent="0.2">
      <c r="A86" s="93">
        <v>42551</v>
      </c>
      <c r="B86" s="94" t="s">
        <v>24</v>
      </c>
      <c r="C86" s="94">
        <f>SUMIFS(F_12Snp_ODR_Ret!$H:$H,F_12Snp_ODR_Ret!$A:$A,'Backtesting - Retail'!A86,F_12Snp_ODR_Ret!$B:$B,'Backtesting - Retail'!B86)</f>
        <v>441</v>
      </c>
      <c r="D86" s="94">
        <f>SUMIFS(F_12Snp_ODR_Ret!$C:$C,F_12Snp_ODR_Ret!$A:$A,'Backtesting - Retail'!A86,F_12Snp_ODR_Ret!$B:$B,'Backtesting - Retail'!B86)</f>
        <v>222</v>
      </c>
      <c r="F86" s="142">
        <f>SUMIFS(F_12Snp_ODR_Ret!$C:$C,F_12Snp_ODR_Ret!A:A,"&gt;="&amp;$M$2,F_12Snp_ODR_Ret!A:A,"&lt;="&amp;$M$3,F_12Snp_ODR_Ret!$B:$B,$B86)/SUMIFS(F_12Snp_ODR_Ret!$H:$H,F_12Snp_ODR_Ret!A:A,"&gt;="&amp;$M$2,F_12Snp_ODR_Ret!A:A,"&lt;="&amp;$M$3,F_12Snp_ODR_Ret!$B:$B,$B86)</f>
        <v>0.31635926222935046</v>
      </c>
      <c r="G86" s="95">
        <f t="shared" si="11"/>
        <v>0.50340136054421769</v>
      </c>
      <c r="H86" s="95">
        <f t="shared" si="12"/>
        <v>3.4984746542028461E-2</v>
      </c>
      <c r="I86" s="95">
        <f t="shared" si="13"/>
        <v>-0.18704209831486723</v>
      </c>
      <c r="J86" s="95">
        <f t="shared" si="14"/>
        <v>0.3715566007065606</v>
      </c>
    </row>
    <row r="87" spans="1:10" x14ac:dyDescent="0.2">
      <c r="A87" s="93">
        <v>42551</v>
      </c>
      <c r="B87" s="94" t="s">
        <v>40</v>
      </c>
      <c r="C87" s="94">
        <f>SUMIFS(F_12Snp_ODR_Ret!$H:$H,F_12Snp_ODR_Ret!$A:$A,'Backtesting - Retail'!A87,F_12Snp_ODR_Ret!$B:$B,'Backtesting - Retail'!B87)</f>
        <v>1397</v>
      </c>
      <c r="D87" s="94">
        <f>SUMIFS(F_12Snp_ODR_Ret!$C:$C,F_12Snp_ODR_Ret!$A:$A,'Backtesting - Retail'!A87,F_12Snp_ODR_Ret!$B:$B,'Backtesting - Retail'!B87)</f>
        <v>798</v>
      </c>
      <c r="F87" s="142">
        <f>SUMIFS(F_12Snp_ODR_Ret!$C:$C,F_12Snp_ODR_Ret!A:A,"&gt;="&amp;$M$2,F_12Snp_ODR_Ret!A:A,"&lt;="&amp;$M$3,F_12Snp_ODR_Ret!$B:$B,$B87)/SUMIFS(F_12Snp_ODR_Ret!$H:$H,F_12Snp_ODR_Ret!A:A,"&gt;="&amp;$M$2,F_12Snp_ODR_Ret!A:A,"&lt;="&amp;$M$3,F_12Snp_ODR_Ret!$B:$B,$B87)</f>
        <v>0.60292481322524238</v>
      </c>
      <c r="G87" s="95">
        <f t="shared" si="11"/>
        <v>0.57122405153901212</v>
      </c>
      <c r="H87" s="95">
        <f t="shared" si="12"/>
        <v>1.0049382914871644E-3</v>
      </c>
      <c r="I87" s="95">
        <f t="shared" si="13"/>
        <v>3.1700761686230261E-2</v>
      </c>
      <c r="J87" s="95">
        <f t="shared" si="14"/>
        <v>5.5496195583538445E-2</v>
      </c>
    </row>
    <row r="88" spans="1:10" x14ac:dyDescent="0.2">
      <c r="A88" s="93">
        <v>42551</v>
      </c>
      <c r="B88" s="94" t="s">
        <v>14</v>
      </c>
      <c r="C88" s="94">
        <f>SUMIFS(F_12Snp_ODR_Ret!$H:$H,F_12Snp_ODR_Ret!$A:$A,'Backtesting - Retail'!A88,F_12Snp_ODR_Ret!$B:$B,'Backtesting - Retail'!B88)</f>
        <v>169</v>
      </c>
      <c r="D88" s="94">
        <f>SUMIFS(F_12Snp_ODR_Ret!$C:$C,F_12Snp_ODR_Ret!$A:$A,'Backtesting - Retail'!A88,F_12Snp_ODR_Ret!$B:$B,'Backtesting - Retail'!B88)</f>
        <v>8</v>
      </c>
      <c r="F88" s="142">
        <f>SUMIFS(F_12Snp_ODR_Ret!$C:$C,F_12Snp_ODR_Ret!A:A,"&gt;="&amp;$M$2,F_12Snp_ODR_Ret!A:A,"&lt;="&amp;$M$3,F_12Snp_ODR_Ret!$B:$B,$B88)/SUMIFS(F_12Snp_ODR_Ret!$H:$H,F_12Snp_ODR_Ret!A:A,"&gt;="&amp;$M$2,F_12Snp_ODR_Ret!A:A,"&lt;="&amp;$M$3,F_12Snp_ODR_Ret!$B:$B,$B88)</f>
        <v>6.8419927303827238E-3</v>
      </c>
      <c r="G88" s="95">
        <f t="shared" si="11"/>
        <v>4.7337278106508875E-2</v>
      </c>
      <c r="H88" s="95">
        <f t="shared" si="12"/>
        <v>1.6398681376938965E-3</v>
      </c>
      <c r="I88" s="95">
        <f t="shared" si="13"/>
        <v>-4.049528537612615E-2</v>
      </c>
      <c r="J88" s="95">
        <f t="shared" si="14"/>
        <v>0.8554629035706649</v>
      </c>
    </row>
    <row r="89" spans="1:10" x14ac:dyDescent="0.2">
      <c r="A89" s="93">
        <v>42551</v>
      </c>
      <c r="B89" s="94" t="s">
        <v>26</v>
      </c>
      <c r="C89" s="94">
        <f>SUMIFS(F_12Snp_ODR_Ret!$H:$H,F_12Snp_ODR_Ret!$A:$A,'Backtesting - Retail'!A89,F_12Snp_ODR_Ret!$B:$B,'Backtesting - Retail'!B89)</f>
        <v>52</v>
      </c>
      <c r="D89" s="94">
        <f>SUMIFS(F_12Snp_ODR_Ret!$C:$C,F_12Snp_ODR_Ret!$A:$A,'Backtesting - Retail'!A89,F_12Snp_ODR_Ret!$B:$B,'Backtesting - Retail'!B89)</f>
        <v>39</v>
      </c>
      <c r="F89" s="142">
        <f>SUMIFS(F_12Snp_ODR_Ret!$C:$C,F_12Snp_ODR_Ret!A:A,"&gt;="&amp;$M$2,F_12Snp_ODR_Ret!A:A,"&lt;="&amp;$M$3,F_12Snp_ODR_Ret!$B:$B,$B89)/SUMIFS(F_12Snp_ODR_Ret!$H:$H,F_12Snp_ODR_Ret!A:A,"&gt;="&amp;$M$2,F_12Snp_ODR_Ret!A:A,"&lt;="&amp;$M$3,F_12Snp_ODR_Ret!$B:$B,$B89)</f>
        <v>0.42494105318312814</v>
      </c>
      <c r="G89" s="95">
        <f t="shared" si="11"/>
        <v>0.75</v>
      </c>
      <c r="H89" s="95">
        <f t="shared" si="12"/>
        <v>0.10566331890569393</v>
      </c>
      <c r="I89" s="95">
        <f t="shared" si="13"/>
        <v>-0.32505894681687186</v>
      </c>
      <c r="J89" s="95">
        <f t="shared" si="14"/>
        <v>0.43341192908916248</v>
      </c>
    </row>
    <row r="90" spans="1:10" x14ac:dyDescent="0.2">
      <c r="A90" s="93">
        <v>42551</v>
      </c>
      <c r="B90" s="94" t="s">
        <v>34</v>
      </c>
      <c r="C90" s="94">
        <f>SUMIFS(F_12Snp_ODR_Ret!$H:$H,F_12Snp_ODR_Ret!$A:$A,'Backtesting - Retail'!A90,F_12Snp_ODR_Ret!$B:$B,'Backtesting - Retail'!B90)</f>
        <v>14158</v>
      </c>
      <c r="D90" s="94">
        <f>SUMIFS(F_12Snp_ODR_Ret!$C:$C,F_12Snp_ODR_Ret!$A:$A,'Backtesting - Retail'!A90,F_12Snp_ODR_Ret!$B:$B,'Backtesting - Retail'!B90)</f>
        <v>782</v>
      </c>
      <c r="F90" s="142">
        <f>SUMIFS(F_12Snp_ODR_Ret!$C:$C,F_12Snp_ODR_Ret!A:A,"&gt;="&amp;$M$2,F_12Snp_ODR_Ret!A:A,"&lt;="&amp;$M$3,F_12Snp_ODR_Ret!$B:$B,$B90)/SUMIFS(F_12Snp_ODR_Ret!$H:$H,F_12Snp_ODR_Ret!A:A,"&gt;="&amp;$M$2,F_12Snp_ODR_Ret!A:A,"&lt;="&amp;$M$3,F_12Snp_ODR_Ret!$B:$B,$B90)</f>
        <v>5.9121533399488169E-2</v>
      </c>
      <c r="G90" s="95">
        <f t="shared" si="11"/>
        <v>5.5233790083345106E-2</v>
      </c>
      <c r="H90" s="95">
        <f t="shared" si="12"/>
        <v>1.5114548092215054E-5</v>
      </c>
      <c r="I90" s="95">
        <f t="shared" si="13"/>
        <v>3.8877433161430622E-3</v>
      </c>
      <c r="J90" s="95">
        <f t="shared" si="14"/>
        <v>7.0387045869505727E-2</v>
      </c>
    </row>
    <row r="91" spans="1:10" x14ac:dyDescent="0.2">
      <c r="A91" s="93">
        <v>42551</v>
      </c>
      <c r="B91" s="94" t="s">
        <v>12</v>
      </c>
      <c r="C91" s="94">
        <f>SUMIFS(F_12Snp_ODR_Ret!$H:$H,F_12Snp_ODR_Ret!$A:$A,'Backtesting - Retail'!A91,F_12Snp_ODR_Ret!$B:$B,'Backtesting - Retail'!B91)</f>
        <v>9</v>
      </c>
      <c r="D91" s="94">
        <f>SUMIFS(F_12Snp_ODR_Ret!$C:$C,F_12Snp_ODR_Ret!$A:$A,'Backtesting - Retail'!A91,F_12Snp_ODR_Ret!$B:$B,'Backtesting - Retail'!B91)</f>
        <v>0</v>
      </c>
      <c r="F91" s="142">
        <f>SUMIFS(F_12Snp_ODR_Ret!$C:$C,F_12Snp_ODR_Ret!A:A,"&gt;="&amp;$M$2,F_12Snp_ODR_Ret!A:A,"&lt;="&amp;$M$3,F_12Snp_ODR_Ret!$B:$B,$B91)/SUMIFS(F_12Snp_ODR_Ret!$H:$H,F_12Snp_ODR_Ret!A:A,"&gt;="&amp;$M$2,F_12Snp_ODR_Ret!A:A,"&lt;="&amp;$M$3,F_12Snp_ODR_Ret!$B:$B,$B91)</f>
        <v>9.2718843741478052E-4</v>
      </c>
      <c r="G91" s="95">
        <f t="shared" si="11"/>
        <v>0</v>
      </c>
      <c r="H91" s="95">
        <f t="shared" si="12"/>
        <v>8.5967839847566235E-7</v>
      </c>
      <c r="I91" s="95">
        <f t="shared" si="13"/>
        <v>9.2718843741478052E-4</v>
      </c>
      <c r="J91" s="95">
        <f t="shared" si="14"/>
        <v>0</v>
      </c>
    </row>
    <row r="92" spans="1:10" x14ac:dyDescent="0.2">
      <c r="A92" s="93">
        <v>42551</v>
      </c>
      <c r="B92" s="94" t="s">
        <v>42</v>
      </c>
      <c r="C92" s="94">
        <f>SUMIFS(F_12Snp_ODR_Ret!$H:$H,F_12Snp_ODR_Ret!$A:$A,'Backtesting - Retail'!A92,F_12Snp_ODR_Ret!$B:$B,'Backtesting - Retail'!B92)</f>
        <v>275</v>
      </c>
      <c r="D92" s="94">
        <f>SUMIFS(F_12Snp_ODR_Ret!$C:$C,F_12Snp_ODR_Ret!$A:$A,'Backtesting - Retail'!A92,F_12Snp_ODR_Ret!$B:$B,'Backtesting - Retail'!B92)</f>
        <v>248</v>
      </c>
      <c r="F92" s="142">
        <f>SUMIFS(F_12Snp_ODR_Ret!$C:$C,F_12Snp_ODR_Ret!A:A,"&gt;="&amp;$M$2,F_12Snp_ODR_Ret!A:A,"&lt;="&amp;$M$3,F_12Snp_ODR_Ret!$B:$B,$B92)/SUMIFS(F_12Snp_ODR_Ret!$H:$H,F_12Snp_ODR_Ret!A:A,"&gt;="&amp;$M$2,F_12Snp_ODR_Ret!A:A,"&lt;="&amp;$M$3,F_12Snp_ODR_Ret!$B:$B,$B92)</f>
        <v>0.66168573429838895</v>
      </c>
      <c r="G92" s="95">
        <f t="shared" si="11"/>
        <v>0.90181818181818185</v>
      </c>
      <c r="H92" s="95">
        <f t="shared" si="12"/>
        <v>5.7663592351846094E-2</v>
      </c>
      <c r="I92" s="95">
        <f t="shared" si="13"/>
        <v>-0.2401324475197929</v>
      </c>
      <c r="J92" s="95">
        <f t="shared" si="14"/>
        <v>0.26627589946751229</v>
      </c>
    </row>
    <row r="93" spans="1:10" x14ac:dyDescent="0.2">
      <c r="A93" s="93">
        <v>42551</v>
      </c>
      <c r="B93" s="94" t="s">
        <v>36</v>
      </c>
      <c r="C93" s="94">
        <f>SUMIFS(F_12Snp_ODR_Ret!$H:$H,F_12Snp_ODR_Ret!$A:$A,'Backtesting - Retail'!A93,F_12Snp_ODR_Ret!$B:$B,'Backtesting - Retail'!B93)</f>
        <v>1972</v>
      </c>
      <c r="D93" s="94">
        <f>SUMIFS(F_12Snp_ODR_Ret!$C:$C,F_12Snp_ODR_Ret!$A:$A,'Backtesting - Retail'!A93,F_12Snp_ODR_Ret!$B:$B,'Backtesting - Retail'!B93)</f>
        <v>427</v>
      </c>
      <c r="F93" s="142">
        <f>SUMIFS(F_12Snp_ODR_Ret!$C:$C,F_12Snp_ODR_Ret!A:A,"&gt;="&amp;$M$2,F_12Snp_ODR_Ret!A:A,"&lt;="&amp;$M$3,F_12Snp_ODR_Ret!$B:$B,$B93)/SUMIFS(F_12Snp_ODR_Ret!$H:$H,F_12Snp_ODR_Ret!A:A,"&gt;="&amp;$M$2,F_12Snp_ODR_Ret!A:A,"&lt;="&amp;$M$3,F_12Snp_ODR_Ret!$B:$B,$B93)</f>
        <v>0.3147813516443802</v>
      </c>
      <c r="G93" s="95">
        <f t="shared" si="11"/>
        <v>0.2165314401622718</v>
      </c>
      <c r="H93" s="95">
        <f t="shared" si="12"/>
        <v>9.6530451062421373E-3</v>
      </c>
      <c r="I93" s="95">
        <f t="shared" si="13"/>
        <v>9.8249911482108404E-2</v>
      </c>
      <c r="J93" s="95">
        <f t="shared" si="14"/>
        <v>0.4537443218799011</v>
      </c>
    </row>
    <row r="94" spans="1:10" x14ac:dyDescent="0.2">
      <c r="A94" s="93">
        <v>42551</v>
      </c>
      <c r="B94" s="94" t="s">
        <v>20</v>
      </c>
      <c r="C94" s="94">
        <f>SUMIFS(F_12Snp_ODR_Ret!$H:$H,F_12Snp_ODR_Ret!$A:$A,'Backtesting - Retail'!A94,F_12Snp_ODR_Ret!$B:$B,'Backtesting - Retail'!B94)</f>
        <v>586</v>
      </c>
      <c r="D94" s="94">
        <f>SUMIFS(F_12Snp_ODR_Ret!$C:$C,F_12Snp_ODR_Ret!$A:$A,'Backtesting - Retail'!A94,F_12Snp_ODR_Ret!$B:$B,'Backtesting - Retail'!B94)</f>
        <v>91</v>
      </c>
      <c r="F94" s="142">
        <f>SUMIFS(F_12Snp_ODR_Ret!$C:$C,F_12Snp_ODR_Ret!A:A,"&gt;="&amp;$M$2,F_12Snp_ODR_Ret!A:A,"&lt;="&amp;$M$3,F_12Snp_ODR_Ret!$B:$B,$B94)/SUMIFS(F_12Snp_ODR_Ret!$H:$H,F_12Snp_ODR_Ret!A:A,"&gt;="&amp;$M$2,F_12Snp_ODR_Ret!A:A,"&lt;="&amp;$M$3,F_12Snp_ODR_Ret!$B:$B,$B94)</f>
        <v>8.9829886182841753E-2</v>
      </c>
      <c r="G94" s="95">
        <f t="shared" si="11"/>
        <v>0.1552901023890785</v>
      </c>
      <c r="H94" s="95">
        <f t="shared" si="12"/>
        <v>4.2850399057672607E-3</v>
      </c>
      <c r="I94" s="95">
        <f t="shared" si="13"/>
        <v>-6.5460216206236752E-2</v>
      </c>
      <c r="J94" s="95">
        <f t="shared" si="14"/>
        <v>0.4215350186467553</v>
      </c>
    </row>
    <row r="95" spans="1:10" x14ac:dyDescent="0.2">
      <c r="A95" s="93">
        <v>42551</v>
      </c>
      <c r="B95" s="94" t="s">
        <v>30</v>
      </c>
      <c r="C95" s="94">
        <f>SUMIFS(F_12Snp_ODR_Ret!$H:$H,F_12Snp_ODR_Ret!$A:$A,'Backtesting - Retail'!A95,F_12Snp_ODR_Ret!$B:$B,'Backtesting - Retail'!B95)</f>
        <v>951</v>
      </c>
      <c r="D95" s="94">
        <f>SUMIFS(F_12Snp_ODR_Ret!$C:$C,F_12Snp_ODR_Ret!$A:$A,'Backtesting - Retail'!A95,F_12Snp_ODR_Ret!$B:$B,'Backtesting - Retail'!B95)</f>
        <v>68</v>
      </c>
      <c r="F95" s="142">
        <f>SUMIFS(F_12Snp_ODR_Ret!$C:$C,F_12Snp_ODR_Ret!A:A,"&gt;="&amp;$M$2,F_12Snp_ODR_Ret!A:A,"&lt;="&amp;$M$3,F_12Snp_ODR_Ret!$B:$B,$B95)/SUMIFS(F_12Snp_ODR_Ret!$H:$H,F_12Snp_ODR_Ret!A:A,"&gt;="&amp;$M$2,F_12Snp_ODR_Ret!A:A,"&lt;="&amp;$M$3,F_12Snp_ODR_Ret!$B:$B,$B95)</f>
        <v>0.11058389350204297</v>
      </c>
      <c r="G95" s="95">
        <f t="shared" si="11"/>
        <v>7.1503680336487907E-2</v>
      </c>
      <c r="H95" s="95">
        <f t="shared" si="12"/>
        <v>1.5272630610652228E-3</v>
      </c>
      <c r="I95" s="95">
        <f t="shared" si="13"/>
        <v>3.9080213165555058E-2</v>
      </c>
      <c r="J95" s="95">
        <f t="shared" si="14"/>
        <v>0.54654827530063033</v>
      </c>
    </row>
    <row r="96" spans="1:10" x14ac:dyDescent="0.2">
      <c r="A96" s="93">
        <v>42551</v>
      </c>
      <c r="B96" s="94" t="s">
        <v>28</v>
      </c>
      <c r="C96" s="94">
        <f>SUMIFS(F_12Snp_ODR_Ret!$H:$H,F_12Snp_ODR_Ret!$A:$A,'Backtesting - Retail'!A96,F_12Snp_ODR_Ret!$B:$B,'Backtesting - Retail'!B96)</f>
        <v>1448</v>
      </c>
      <c r="D96" s="94">
        <f>SUMIFS(F_12Snp_ODR_Ret!$C:$C,F_12Snp_ODR_Ret!$A:$A,'Backtesting - Retail'!A96,F_12Snp_ODR_Ret!$B:$B,'Backtesting - Retail'!B96)</f>
        <v>20</v>
      </c>
      <c r="F96" s="142">
        <f>SUMIFS(F_12Snp_ODR_Ret!$C:$C,F_12Snp_ODR_Ret!A:A,"&gt;="&amp;$M$2,F_12Snp_ODR_Ret!A:A,"&lt;="&amp;$M$3,F_12Snp_ODR_Ret!$B:$B,$B96)/SUMIFS(F_12Snp_ODR_Ret!$H:$H,F_12Snp_ODR_Ret!A:A,"&gt;="&amp;$M$2,F_12Snp_ODR_Ret!A:A,"&lt;="&amp;$M$3,F_12Snp_ODR_Ret!$B:$B,$B96)</f>
        <v>8.694480016175777E-3</v>
      </c>
      <c r="G96" s="95">
        <f t="shared" si="11"/>
        <v>1.3812154696132596E-2</v>
      </c>
      <c r="H96" s="95">
        <f t="shared" si="12"/>
        <v>2.619059412987113E-5</v>
      </c>
      <c r="I96" s="95">
        <f t="shared" si="13"/>
        <v>-5.1176746799568192E-3</v>
      </c>
      <c r="J96" s="95">
        <f t="shared" si="14"/>
        <v>0.37051964682887373</v>
      </c>
    </row>
    <row r="97" spans="1:10" x14ac:dyDescent="0.2">
      <c r="A97" s="93">
        <v>42551</v>
      </c>
      <c r="B97" s="94" t="s">
        <v>16</v>
      </c>
      <c r="C97" s="94">
        <f>SUMIFS(F_12Snp_ODR_Ret!$H:$H,F_12Snp_ODR_Ret!$A:$A,'Backtesting - Retail'!A97,F_12Snp_ODR_Ret!$B:$B,'Backtesting - Retail'!B97)</f>
        <v>80</v>
      </c>
      <c r="D97" s="94">
        <f>SUMIFS(F_12Snp_ODR_Ret!$C:$C,F_12Snp_ODR_Ret!$A:$A,'Backtesting - Retail'!A97,F_12Snp_ODR_Ret!$B:$B,'Backtesting - Retail'!B97)</f>
        <v>2</v>
      </c>
      <c r="F97" s="142">
        <f>SUMIFS(F_12Snp_ODR_Ret!$C:$C,F_12Snp_ODR_Ret!A:A,"&gt;="&amp;$M$2,F_12Snp_ODR_Ret!A:A,"&lt;="&amp;$M$3,F_12Snp_ODR_Ret!$B:$B,$B97)/SUMIFS(F_12Snp_ODR_Ret!$H:$H,F_12Snp_ODR_Ret!A:A,"&gt;="&amp;$M$2,F_12Snp_ODR_Ret!A:A,"&lt;="&amp;$M$3,F_12Snp_ODR_Ret!$B:$B,$B97)</f>
        <v>2.5973315835520561E-3</v>
      </c>
      <c r="G97" s="95">
        <f t="shared" si="11"/>
        <v>2.5000000000000001E-2</v>
      </c>
      <c r="H97" s="95">
        <f t="shared" si="12"/>
        <v>5.0187955217731429E-4</v>
      </c>
      <c r="I97" s="95">
        <f t="shared" si="13"/>
        <v>-2.2402668416447946E-2</v>
      </c>
      <c r="J97" s="95">
        <f t="shared" si="14"/>
        <v>0.89610673665791785</v>
      </c>
    </row>
    <row r="98" spans="1:10" x14ac:dyDescent="0.2">
      <c r="A98" s="93">
        <v>42551</v>
      </c>
      <c r="B98" s="94" t="s">
        <v>22</v>
      </c>
      <c r="C98" s="94">
        <f>SUMIFS(F_12Snp_ODR_Ret!$H:$H,F_12Snp_ODR_Ret!$A:$A,'Backtesting - Retail'!A98,F_12Snp_ODR_Ret!$B:$B,'Backtesting - Retail'!B98)</f>
        <v>740</v>
      </c>
      <c r="D98" s="94">
        <f>SUMIFS(F_12Snp_ODR_Ret!$C:$C,F_12Snp_ODR_Ret!$A:$A,'Backtesting - Retail'!A98,F_12Snp_ODR_Ret!$B:$B,'Backtesting - Retail'!B98)</f>
        <v>189</v>
      </c>
      <c r="F98" s="142">
        <f>SUMIFS(F_12Snp_ODR_Ret!$C:$C,F_12Snp_ODR_Ret!A:A,"&gt;="&amp;$M$2,F_12Snp_ODR_Ret!A:A,"&lt;="&amp;$M$3,F_12Snp_ODR_Ret!$B:$B,$B98)/SUMIFS(F_12Snp_ODR_Ret!$H:$H,F_12Snp_ODR_Ret!A:A,"&gt;="&amp;$M$2,F_12Snp_ODR_Ret!A:A,"&lt;="&amp;$M$3,F_12Snp_ODR_Ret!$B:$B,$B98)</f>
        <v>0.11878527277613544</v>
      </c>
      <c r="G98" s="95">
        <f t="shared" si="11"/>
        <v>0.25540540540540541</v>
      </c>
      <c r="H98" s="95">
        <f t="shared" si="12"/>
        <v>1.8665060639639318E-2</v>
      </c>
      <c r="I98" s="95">
        <f t="shared" si="13"/>
        <v>-0.13662013262926997</v>
      </c>
      <c r="J98" s="95">
        <f t="shared" si="14"/>
        <v>0.53491480500349087</v>
      </c>
    </row>
    <row r="99" spans="1:10" x14ac:dyDescent="0.2">
      <c r="A99" s="93">
        <v>42582</v>
      </c>
      <c r="B99" s="94" t="s">
        <v>22</v>
      </c>
      <c r="C99" s="94">
        <f>SUMIFS(F_12Snp_ODR_Ret!$H:$H,F_12Snp_ODR_Ret!$A:$A,'Backtesting - Retail'!A99,F_12Snp_ODR_Ret!$B:$B,'Backtesting - Retail'!B99)</f>
        <v>743</v>
      </c>
      <c r="D99" s="94">
        <f>SUMIFS(F_12Snp_ODR_Ret!$C:$C,F_12Snp_ODR_Ret!$A:$A,'Backtesting - Retail'!A99,F_12Snp_ODR_Ret!$B:$B,'Backtesting - Retail'!B99)</f>
        <v>215</v>
      </c>
      <c r="F99" s="142">
        <f>SUMIFS(F_12Snp_ODR_Ret!$C:$C,F_12Snp_ODR_Ret!A:A,"&gt;="&amp;$M$2,F_12Snp_ODR_Ret!A:A,"&lt;="&amp;$M$3,F_12Snp_ODR_Ret!$B:$B,$B99)/SUMIFS(F_12Snp_ODR_Ret!$H:$H,F_12Snp_ODR_Ret!A:A,"&gt;="&amp;$M$2,F_12Snp_ODR_Ret!A:A,"&lt;="&amp;$M$3,F_12Snp_ODR_Ret!$B:$B,$B99)</f>
        <v>0.11878527277613544</v>
      </c>
      <c r="G99" s="95">
        <f t="shared" si="11"/>
        <v>0.28936742934051146</v>
      </c>
      <c r="H99" s="95">
        <f t="shared" si="12"/>
        <v>2.9098272138153296E-2</v>
      </c>
      <c r="I99" s="95">
        <f t="shared" si="13"/>
        <v>-0.17058215656437603</v>
      </c>
      <c r="J99" s="95">
        <f t="shared" si="14"/>
        <v>0.58950019687130872</v>
      </c>
    </row>
    <row r="100" spans="1:10" x14ac:dyDescent="0.2">
      <c r="A100" s="93">
        <v>42582</v>
      </c>
      <c r="B100" s="94" t="s">
        <v>38</v>
      </c>
      <c r="C100" s="94">
        <f>SUMIFS(F_12Snp_ODR_Ret!$H:$H,F_12Snp_ODR_Ret!$A:$A,'Backtesting - Retail'!A100,F_12Snp_ODR_Ret!$B:$B,'Backtesting - Retail'!B100)</f>
        <v>1932</v>
      </c>
      <c r="D100" s="94">
        <f>SUMIFS(F_12Snp_ODR_Ret!$C:$C,F_12Snp_ODR_Ret!$A:$A,'Backtesting - Retail'!A100,F_12Snp_ODR_Ret!$B:$B,'Backtesting - Retail'!B100)</f>
        <v>665</v>
      </c>
      <c r="F100" s="142">
        <f>SUMIFS(F_12Snp_ODR_Ret!$C:$C,F_12Snp_ODR_Ret!A:A,"&gt;="&amp;$M$2,F_12Snp_ODR_Ret!A:A,"&lt;="&amp;$M$3,F_12Snp_ODR_Ret!$B:$B,$B100)/SUMIFS(F_12Snp_ODR_Ret!$H:$H,F_12Snp_ODR_Ret!A:A,"&gt;="&amp;$M$2,F_12Snp_ODR_Ret!A:A,"&lt;="&amp;$M$3,F_12Snp_ODR_Ret!$B:$B,$B100)</f>
        <v>0.22160275367237117</v>
      </c>
      <c r="G100" s="95">
        <f t="shared" si="11"/>
        <v>0.34420289855072461</v>
      </c>
      <c r="H100" s="95">
        <f t="shared" si="12"/>
        <v>1.5030795524193253E-2</v>
      </c>
      <c r="I100" s="95">
        <f t="shared" si="13"/>
        <v>-0.12260014487835344</v>
      </c>
      <c r="J100" s="95">
        <f t="shared" si="14"/>
        <v>0.3561856840676374</v>
      </c>
    </row>
    <row r="101" spans="1:10" x14ac:dyDescent="0.2">
      <c r="A101" s="93">
        <v>42582</v>
      </c>
      <c r="B101" s="94" t="s">
        <v>28</v>
      </c>
      <c r="C101" s="94">
        <f>SUMIFS(F_12Snp_ODR_Ret!$H:$H,F_12Snp_ODR_Ret!$A:$A,'Backtesting - Retail'!A101,F_12Snp_ODR_Ret!$B:$B,'Backtesting - Retail'!B101)</f>
        <v>1572</v>
      </c>
      <c r="D101" s="94">
        <f>SUMIFS(F_12Snp_ODR_Ret!$C:$C,F_12Snp_ODR_Ret!$A:$A,'Backtesting - Retail'!A101,F_12Snp_ODR_Ret!$B:$B,'Backtesting - Retail'!B101)</f>
        <v>21</v>
      </c>
      <c r="F101" s="142">
        <f>SUMIFS(F_12Snp_ODR_Ret!$C:$C,F_12Snp_ODR_Ret!A:A,"&gt;="&amp;$M$2,F_12Snp_ODR_Ret!A:A,"&lt;="&amp;$M$3,F_12Snp_ODR_Ret!$B:$B,$B101)/SUMIFS(F_12Snp_ODR_Ret!$H:$H,F_12Snp_ODR_Ret!A:A,"&gt;="&amp;$M$2,F_12Snp_ODR_Ret!A:A,"&lt;="&amp;$M$3,F_12Snp_ODR_Ret!$B:$B,$B101)</f>
        <v>8.694480016175777E-3</v>
      </c>
      <c r="G101" s="95">
        <f t="shared" si="11"/>
        <v>1.3358778625954198E-2</v>
      </c>
      <c r="H101" s="95">
        <f t="shared" si="12"/>
        <v>2.1755681521180915E-5</v>
      </c>
      <c r="I101" s="95">
        <f t="shared" si="13"/>
        <v>-4.6642986097784212E-3</v>
      </c>
      <c r="J101" s="95">
        <f t="shared" si="14"/>
        <v>0.3491560673605561</v>
      </c>
    </row>
    <row r="102" spans="1:10" x14ac:dyDescent="0.2">
      <c r="A102" s="93">
        <v>42582</v>
      </c>
      <c r="B102" s="94" t="s">
        <v>32</v>
      </c>
      <c r="C102" s="94">
        <f>SUMIFS(F_12Snp_ODR_Ret!$H:$H,F_12Snp_ODR_Ret!$A:$A,'Backtesting - Retail'!A102,F_12Snp_ODR_Ret!$B:$B,'Backtesting - Retail'!B102)</f>
        <v>9934</v>
      </c>
      <c r="D102" s="94">
        <f>SUMIFS(F_12Snp_ODR_Ret!$C:$C,F_12Snp_ODR_Ret!$A:$A,'Backtesting - Retail'!A102,F_12Snp_ODR_Ret!$B:$B,'Backtesting - Retail'!B102)</f>
        <v>197</v>
      </c>
      <c r="F102" s="142">
        <f>SUMIFS(F_12Snp_ODR_Ret!$C:$C,F_12Snp_ODR_Ret!A:A,"&gt;="&amp;$M$2,F_12Snp_ODR_Ret!A:A,"&lt;="&amp;$M$3,F_12Snp_ODR_Ret!$B:$B,$B102)/SUMIFS(F_12Snp_ODR_Ret!$H:$H,F_12Snp_ODR_Ret!A:A,"&gt;="&amp;$M$2,F_12Snp_ODR_Ret!A:A,"&lt;="&amp;$M$3,F_12Snp_ODR_Ret!$B:$B,$B102)</f>
        <v>2.2352492146289427E-2</v>
      </c>
      <c r="G102" s="95">
        <f t="shared" si="11"/>
        <v>1.9830883833299777E-2</v>
      </c>
      <c r="H102" s="95">
        <f t="shared" si="12"/>
        <v>6.3585084841385069E-6</v>
      </c>
      <c r="I102" s="95">
        <f t="shared" si="13"/>
        <v>2.5216083129896497E-3</v>
      </c>
      <c r="J102" s="95">
        <f t="shared" si="14"/>
        <v>0.12715561919410753</v>
      </c>
    </row>
    <row r="103" spans="1:10" x14ac:dyDescent="0.2">
      <c r="A103" s="93">
        <v>42582</v>
      </c>
      <c r="B103" s="94" t="s">
        <v>24</v>
      </c>
      <c r="C103" s="94">
        <f>SUMIFS(F_12Snp_ODR_Ret!$H:$H,F_12Snp_ODR_Ret!$A:$A,'Backtesting - Retail'!A103,F_12Snp_ODR_Ret!$B:$B,'Backtesting - Retail'!B103)</f>
        <v>296</v>
      </c>
      <c r="D103" s="94">
        <f>SUMIFS(F_12Snp_ODR_Ret!$C:$C,F_12Snp_ODR_Ret!$A:$A,'Backtesting - Retail'!A103,F_12Snp_ODR_Ret!$B:$B,'Backtesting - Retail'!B103)</f>
        <v>128</v>
      </c>
      <c r="F103" s="142">
        <f>SUMIFS(F_12Snp_ODR_Ret!$C:$C,F_12Snp_ODR_Ret!A:A,"&gt;="&amp;$M$2,F_12Snp_ODR_Ret!A:A,"&lt;="&amp;$M$3,F_12Snp_ODR_Ret!$B:$B,$B103)/SUMIFS(F_12Snp_ODR_Ret!$H:$H,F_12Snp_ODR_Ret!A:A,"&gt;="&amp;$M$2,F_12Snp_ODR_Ret!A:A,"&lt;="&amp;$M$3,F_12Snp_ODR_Ret!$B:$B,$B103)</f>
        <v>0.31635926222935046</v>
      </c>
      <c r="G103" s="95">
        <f t="shared" si="11"/>
        <v>0.43243243243243246</v>
      </c>
      <c r="H103" s="95">
        <f t="shared" si="12"/>
        <v>1.3472980840993644E-2</v>
      </c>
      <c r="I103" s="95">
        <f t="shared" si="13"/>
        <v>-0.116073170203082</v>
      </c>
      <c r="J103" s="95">
        <f t="shared" si="14"/>
        <v>0.26841920609462711</v>
      </c>
    </row>
    <row r="104" spans="1:10" x14ac:dyDescent="0.2">
      <c r="A104" s="93">
        <v>42582</v>
      </c>
      <c r="B104" s="94" t="s">
        <v>16</v>
      </c>
      <c r="C104" s="94">
        <f>SUMIFS(F_12Snp_ODR_Ret!$H:$H,F_12Snp_ODR_Ret!$A:$A,'Backtesting - Retail'!A104,F_12Snp_ODR_Ret!$B:$B,'Backtesting - Retail'!B104)</f>
        <v>83</v>
      </c>
      <c r="D104" s="94">
        <f>SUMIFS(F_12Snp_ODR_Ret!$C:$C,F_12Snp_ODR_Ret!$A:$A,'Backtesting - Retail'!A104,F_12Snp_ODR_Ret!$B:$B,'Backtesting - Retail'!B104)</f>
        <v>2</v>
      </c>
      <c r="F104" s="142">
        <f>SUMIFS(F_12Snp_ODR_Ret!$C:$C,F_12Snp_ODR_Ret!A:A,"&gt;="&amp;$M$2,F_12Snp_ODR_Ret!A:A,"&lt;="&amp;$M$3,F_12Snp_ODR_Ret!$B:$B,$B104)/SUMIFS(F_12Snp_ODR_Ret!$H:$H,F_12Snp_ODR_Ret!A:A,"&gt;="&amp;$M$2,F_12Snp_ODR_Ret!A:A,"&lt;="&amp;$M$3,F_12Snp_ODR_Ret!$B:$B,$B104)</f>
        <v>2.5973315835520561E-3</v>
      </c>
      <c r="G104" s="95">
        <f t="shared" si="11"/>
        <v>2.4096385542168676E-2</v>
      </c>
      <c r="H104" s="95">
        <f t="shared" si="12"/>
        <v>4.6220932111550901E-4</v>
      </c>
      <c r="I104" s="95">
        <f t="shared" si="13"/>
        <v>-2.1499053958616621E-2</v>
      </c>
      <c r="J104" s="95">
        <f t="shared" si="14"/>
        <v>0.89221073928258976</v>
      </c>
    </row>
    <row r="105" spans="1:10" x14ac:dyDescent="0.2">
      <c r="A105" s="93">
        <v>42582</v>
      </c>
      <c r="B105" s="94" t="s">
        <v>40</v>
      </c>
      <c r="C105" s="94">
        <f>SUMIFS(F_12Snp_ODR_Ret!$H:$H,F_12Snp_ODR_Ret!$A:$A,'Backtesting - Retail'!A105,F_12Snp_ODR_Ret!$B:$B,'Backtesting - Retail'!B105)</f>
        <v>1111</v>
      </c>
      <c r="D105" s="94">
        <f>SUMIFS(F_12Snp_ODR_Ret!$C:$C,F_12Snp_ODR_Ret!$A:$A,'Backtesting - Retail'!A105,F_12Snp_ODR_Ret!$B:$B,'Backtesting - Retail'!B105)</f>
        <v>571</v>
      </c>
      <c r="F105" s="142">
        <f>SUMIFS(F_12Snp_ODR_Ret!$C:$C,F_12Snp_ODR_Ret!A:A,"&gt;="&amp;$M$2,F_12Snp_ODR_Ret!A:A,"&lt;="&amp;$M$3,F_12Snp_ODR_Ret!$B:$B,$B105)/SUMIFS(F_12Snp_ODR_Ret!$H:$H,F_12Snp_ODR_Ret!A:A,"&gt;="&amp;$M$2,F_12Snp_ODR_Ret!A:A,"&lt;="&amp;$M$3,F_12Snp_ODR_Ret!$B:$B,$B105)</f>
        <v>0.60292481322524238</v>
      </c>
      <c r="G105" s="95">
        <f t="shared" si="11"/>
        <v>0.51395139513951393</v>
      </c>
      <c r="H105" s="95">
        <f t="shared" si="12"/>
        <v>7.9162691258578312E-3</v>
      </c>
      <c r="I105" s="95">
        <f t="shared" si="13"/>
        <v>8.8973418085728451E-2</v>
      </c>
      <c r="J105" s="95">
        <f t="shared" si="14"/>
        <v>0.17311640541724047</v>
      </c>
    </row>
    <row r="106" spans="1:10" x14ac:dyDescent="0.2">
      <c r="A106" s="93">
        <v>42582</v>
      </c>
      <c r="B106" s="94" t="s">
        <v>14</v>
      </c>
      <c r="C106" s="94">
        <f>SUMIFS(F_12Snp_ODR_Ret!$H:$H,F_12Snp_ODR_Ret!$A:$A,'Backtesting - Retail'!A106,F_12Snp_ODR_Ret!$B:$B,'Backtesting - Retail'!B106)</f>
        <v>156</v>
      </c>
      <c r="D106" s="94">
        <f>SUMIFS(F_12Snp_ODR_Ret!$C:$C,F_12Snp_ODR_Ret!$A:$A,'Backtesting - Retail'!A106,F_12Snp_ODR_Ret!$B:$B,'Backtesting - Retail'!B106)</f>
        <v>8</v>
      </c>
      <c r="F106" s="142">
        <f>SUMIFS(F_12Snp_ODR_Ret!$C:$C,F_12Snp_ODR_Ret!A:A,"&gt;="&amp;$M$2,F_12Snp_ODR_Ret!A:A,"&lt;="&amp;$M$3,F_12Snp_ODR_Ret!$B:$B,$B106)/SUMIFS(F_12Snp_ODR_Ret!$H:$H,F_12Snp_ODR_Ret!A:A,"&gt;="&amp;$M$2,F_12Snp_ODR_Ret!A:A,"&lt;="&amp;$M$3,F_12Snp_ODR_Ret!$B:$B,$B106)</f>
        <v>6.8419927303827238E-3</v>
      </c>
      <c r="G106" s="95">
        <f t="shared" si="11"/>
        <v>5.128205128205128E-2</v>
      </c>
      <c r="H106" s="95">
        <f t="shared" si="12"/>
        <v>1.9749188040757296E-3</v>
      </c>
      <c r="I106" s="95">
        <f t="shared" si="13"/>
        <v>-4.4440058551668556E-2</v>
      </c>
      <c r="J106" s="95">
        <f t="shared" si="14"/>
        <v>0.86658114175753687</v>
      </c>
    </row>
    <row r="107" spans="1:10" x14ac:dyDescent="0.2">
      <c r="A107" s="93">
        <v>42582</v>
      </c>
      <c r="B107" s="94" t="s">
        <v>26</v>
      </c>
      <c r="C107" s="94">
        <f>SUMIFS(F_12Snp_ODR_Ret!$H:$H,F_12Snp_ODR_Ret!$A:$A,'Backtesting - Retail'!A107,F_12Snp_ODR_Ret!$B:$B,'Backtesting - Retail'!B107)</f>
        <v>31</v>
      </c>
      <c r="D107" s="94">
        <f>SUMIFS(F_12Snp_ODR_Ret!$C:$C,F_12Snp_ODR_Ret!$A:$A,'Backtesting - Retail'!A107,F_12Snp_ODR_Ret!$B:$B,'Backtesting - Retail'!B107)</f>
        <v>17</v>
      </c>
      <c r="F107" s="142">
        <f>SUMIFS(F_12Snp_ODR_Ret!$C:$C,F_12Snp_ODR_Ret!A:A,"&gt;="&amp;$M$2,F_12Snp_ODR_Ret!A:A,"&lt;="&amp;$M$3,F_12Snp_ODR_Ret!$B:$B,$B107)/SUMIFS(F_12Snp_ODR_Ret!$H:$H,F_12Snp_ODR_Ret!A:A,"&gt;="&amp;$M$2,F_12Snp_ODR_Ret!A:A,"&lt;="&amp;$M$3,F_12Snp_ODR_Ret!$B:$B,$B107)</f>
        <v>0.42494105318312814</v>
      </c>
      <c r="G107" s="95">
        <f t="shared" si="11"/>
        <v>0.54838709677419351</v>
      </c>
      <c r="H107" s="95">
        <f t="shared" si="12"/>
        <v>1.5238925678287212E-2</v>
      </c>
      <c r="I107" s="95">
        <f t="shared" si="13"/>
        <v>-0.12344604359106537</v>
      </c>
      <c r="J107" s="95">
        <f t="shared" si="14"/>
        <v>0.22510749125429569</v>
      </c>
    </row>
    <row r="108" spans="1:10" x14ac:dyDescent="0.2">
      <c r="A108" s="93">
        <v>42582</v>
      </c>
      <c r="B108" s="94" t="s">
        <v>20</v>
      </c>
      <c r="C108" s="94">
        <f>SUMIFS(F_12Snp_ODR_Ret!$H:$H,F_12Snp_ODR_Ret!$A:$A,'Backtesting - Retail'!A108,F_12Snp_ODR_Ret!$B:$B,'Backtesting - Retail'!B108)</f>
        <v>1702</v>
      </c>
      <c r="D108" s="94">
        <f>SUMIFS(F_12Snp_ODR_Ret!$C:$C,F_12Snp_ODR_Ret!$A:$A,'Backtesting - Retail'!A108,F_12Snp_ODR_Ret!$B:$B,'Backtesting - Retail'!B108)</f>
        <v>161</v>
      </c>
      <c r="F108" s="142">
        <f>SUMIFS(F_12Snp_ODR_Ret!$C:$C,F_12Snp_ODR_Ret!A:A,"&gt;="&amp;$M$2,F_12Snp_ODR_Ret!A:A,"&lt;="&amp;$M$3,F_12Snp_ODR_Ret!$B:$B,$B108)/SUMIFS(F_12Snp_ODR_Ret!$H:$H,F_12Snp_ODR_Ret!A:A,"&gt;="&amp;$M$2,F_12Snp_ODR_Ret!A:A,"&lt;="&amp;$M$3,F_12Snp_ODR_Ret!$B:$B,$B108)</f>
        <v>8.9829886182841753E-2</v>
      </c>
      <c r="G108" s="95">
        <f t="shared" si="11"/>
        <v>9.45945945945946E-2</v>
      </c>
      <c r="H108" s="95">
        <f t="shared" si="12"/>
        <v>2.2702446249028334E-5</v>
      </c>
      <c r="I108" s="95">
        <f t="shared" si="13"/>
        <v>-4.7647084117528465E-3</v>
      </c>
      <c r="J108" s="95">
        <f t="shared" si="14"/>
        <v>5.0369774638530089E-2</v>
      </c>
    </row>
    <row r="109" spans="1:10" x14ac:dyDescent="0.2">
      <c r="A109" s="93">
        <v>42582</v>
      </c>
      <c r="B109" s="94" t="s">
        <v>30</v>
      </c>
      <c r="C109" s="94">
        <f>SUMIFS(F_12Snp_ODR_Ret!$H:$H,F_12Snp_ODR_Ret!$A:$A,'Backtesting - Retail'!A109,F_12Snp_ODR_Ret!$B:$B,'Backtesting - Retail'!B109)</f>
        <v>789</v>
      </c>
      <c r="D109" s="94">
        <f>SUMIFS(F_12Snp_ODR_Ret!$C:$C,F_12Snp_ODR_Ret!$A:$A,'Backtesting - Retail'!A109,F_12Snp_ODR_Ret!$B:$B,'Backtesting - Retail'!B109)</f>
        <v>65</v>
      </c>
      <c r="F109" s="142">
        <f>SUMIFS(F_12Snp_ODR_Ret!$C:$C,F_12Snp_ODR_Ret!A:A,"&gt;="&amp;$M$2,F_12Snp_ODR_Ret!A:A,"&lt;="&amp;$M$3,F_12Snp_ODR_Ret!$B:$B,$B109)/SUMIFS(F_12Snp_ODR_Ret!$H:$H,F_12Snp_ODR_Ret!A:A,"&gt;="&amp;$M$2,F_12Snp_ODR_Ret!A:A,"&lt;="&amp;$M$3,F_12Snp_ODR_Ret!$B:$B,$B109)</f>
        <v>0.11058389350204297</v>
      </c>
      <c r="G109" s="95">
        <f t="shared" si="11"/>
        <v>8.2382762991128011E-2</v>
      </c>
      <c r="H109" s="95">
        <f t="shared" si="12"/>
        <v>7.9530376209365839E-4</v>
      </c>
      <c r="I109" s="95">
        <f t="shared" si="13"/>
        <v>2.8201130510914954E-2</v>
      </c>
      <c r="J109" s="95">
        <f t="shared" si="14"/>
        <v>0.34231833804787537</v>
      </c>
    </row>
    <row r="110" spans="1:10" x14ac:dyDescent="0.2">
      <c r="A110" s="93">
        <v>42582</v>
      </c>
      <c r="B110" s="94" t="s">
        <v>34</v>
      </c>
      <c r="C110" s="94">
        <f>SUMIFS(F_12Snp_ODR_Ret!$H:$H,F_12Snp_ODR_Ret!$A:$A,'Backtesting - Retail'!A110,F_12Snp_ODR_Ret!$B:$B,'Backtesting - Retail'!B110)</f>
        <v>12760</v>
      </c>
      <c r="D110" s="94">
        <f>SUMIFS(F_12Snp_ODR_Ret!$C:$C,F_12Snp_ODR_Ret!$A:$A,'Backtesting - Retail'!A110,F_12Snp_ODR_Ret!$B:$B,'Backtesting - Retail'!B110)</f>
        <v>706</v>
      </c>
      <c r="F110" s="142">
        <f>SUMIFS(F_12Snp_ODR_Ret!$C:$C,F_12Snp_ODR_Ret!A:A,"&gt;="&amp;$M$2,F_12Snp_ODR_Ret!A:A,"&lt;="&amp;$M$3,F_12Snp_ODR_Ret!$B:$B,$B110)/SUMIFS(F_12Snp_ODR_Ret!$H:$H,F_12Snp_ODR_Ret!A:A,"&gt;="&amp;$M$2,F_12Snp_ODR_Ret!A:A,"&lt;="&amp;$M$3,F_12Snp_ODR_Ret!$B:$B,$B110)</f>
        <v>5.9121533399488169E-2</v>
      </c>
      <c r="G110" s="95">
        <f t="shared" si="11"/>
        <v>5.5329153605015675E-2</v>
      </c>
      <c r="H110" s="95">
        <f t="shared" si="12"/>
        <v>1.438214450552323E-5</v>
      </c>
      <c r="I110" s="95">
        <f t="shared" si="13"/>
        <v>3.7923797944724932E-3</v>
      </c>
      <c r="J110" s="95">
        <f t="shared" si="14"/>
        <v>6.8542161724460357E-2</v>
      </c>
    </row>
    <row r="111" spans="1:10" x14ac:dyDescent="0.2">
      <c r="A111" s="93">
        <v>42582</v>
      </c>
      <c r="B111" s="94" t="s">
        <v>42</v>
      </c>
      <c r="C111" s="94">
        <f>SUMIFS(F_12Snp_ODR_Ret!$H:$H,F_12Snp_ODR_Ret!$A:$A,'Backtesting - Retail'!A111,F_12Snp_ODR_Ret!$B:$B,'Backtesting - Retail'!B111)</f>
        <v>165</v>
      </c>
      <c r="D111" s="94">
        <f>SUMIFS(F_12Snp_ODR_Ret!$C:$C,F_12Snp_ODR_Ret!$A:$A,'Backtesting - Retail'!A111,F_12Snp_ODR_Ret!$B:$B,'Backtesting - Retail'!B111)</f>
        <v>126</v>
      </c>
      <c r="F111" s="142">
        <f>SUMIFS(F_12Snp_ODR_Ret!$C:$C,F_12Snp_ODR_Ret!A:A,"&gt;="&amp;$M$2,F_12Snp_ODR_Ret!A:A,"&lt;="&amp;$M$3,F_12Snp_ODR_Ret!$B:$B,$B111)/SUMIFS(F_12Snp_ODR_Ret!$H:$H,F_12Snp_ODR_Ret!A:A,"&gt;="&amp;$M$2,F_12Snp_ODR_Ret!A:A,"&lt;="&amp;$M$3,F_12Snp_ODR_Ret!$B:$B,$B111)</f>
        <v>0.66168573429838895</v>
      </c>
      <c r="G111" s="95">
        <f t="shared" si="11"/>
        <v>0.76363636363636367</v>
      </c>
      <c r="H111" s="95">
        <f t="shared" si="12"/>
        <v>1.0393930822409112E-2</v>
      </c>
      <c r="I111" s="95">
        <f t="shared" si="13"/>
        <v>-0.10195062933797472</v>
      </c>
      <c r="J111" s="95">
        <f t="shared" si="14"/>
        <v>0.13350677651401452</v>
      </c>
    </row>
    <row r="112" spans="1:10" x14ac:dyDescent="0.2">
      <c r="A112" s="93">
        <v>42582</v>
      </c>
      <c r="B112" s="94" t="s">
        <v>18</v>
      </c>
      <c r="C112" s="94">
        <f>SUMIFS(F_12Snp_ODR_Ret!$H:$H,F_12Snp_ODR_Ret!$A:$A,'Backtesting - Retail'!A112,F_12Snp_ODR_Ret!$B:$B,'Backtesting - Retail'!B112)</f>
        <v>6591</v>
      </c>
      <c r="D112" s="94">
        <f>SUMIFS(F_12Snp_ODR_Ret!$C:$C,F_12Snp_ODR_Ret!$A:$A,'Backtesting - Retail'!A112,F_12Snp_ODR_Ret!$B:$B,'Backtesting - Retail'!B112)</f>
        <v>135</v>
      </c>
      <c r="F112" s="142">
        <f>SUMIFS(F_12Snp_ODR_Ret!$C:$C,F_12Snp_ODR_Ret!A:A,"&gt;="&amp;$M$2,F_12Snp_ODR_Ret!A:A,"&lt;="&amp;$M$3,F_12Snp_ODR_Ret!$B:$B,$B112)/SUMIFS(F_12Snp_ODR_Ret!$H:$H,F_12Snp_ODR_Ret!A:A,"&gt;="&amp;$M$2,F_12Snp_ODR_Ret!A:A,"&lt;="&amp;$M$3,F_12Snp_ODR_Ret!$B:$B,$B112)</f>
        <v>7.5688521388111206E-3</v>
      </c>
      <c r="G112" s="95">
        <f t="shared" si="11"/>
        <v>2.0482476103777878E-2</v>
      </c>
      <c r="H112" s="95">
        <f t="shared" si="12"/>
        <v>1.6676168390856379E-4</v>
      </c>
      <c r="I112" s="95">
        <f t="shared" si="13"/>
        <v>-1.2913623964966758E-2</v>
      </c>
      <c r="J112" s="95">
        <f t="shared" si="14"/>
        <v>0.63047181891182158</v>
      </c>
    </row>
    <row r="113" spans="1:10" x14ac:dyDescent="0.2">
      <c r="A113" s="93">
        <v>42582</v>
      </c>
      <c r="B113" s="94" t="s">
        <v>12</v>
      </c>
      <c r="C113" s="94">
        <f>SUMIFS(F_12Snp_ODR_Ret!$H:$H,F_12Snp_ODR_Ret!$A:$A,'Backtesting - Retail'!A113,F_12Snp_ODR_Ret!$B:$B,'Backtesting - Retail'!B113)</f>
        <v>6</v>
      </c>
      <c r="D113" s="94">
        <f>SUMIFS(F_12Snp_ODR_Ret!$C:$C,F_12Snp_ODR_Ret!$A:$A,'Backtesting - Retail'!A113,F_12Snp_ODR_Ret!$B:$B,'Backtesting - Retail'!B113)</f>
        <v>0</v>
      </c>
      <c r="F113" s="142">
        <f>SUMIFS(F_12Snp_ODR_Ret!$C:$C,F_12Snp_ODR_Ret!A:A,"&gt;="&amp;$M$2,F_12Snp_ODR_Ret!A:A,"&lt;="&amp;$M$3,F_12Snp_ODR_Ret!$B:$B,$B113)/SUMIFS(F_12Snp_ODR_Ret!$H:$H,F_12Snp_ODR_Ret!A:A,"&gt;="&amp;$M$2,F_12Snp_ODR_Ret!A:A,"&lt;="&amp;$M$3,F_12Snp_ODR_Ret!$B:$B,$B113)</f>
        <v>9.2718843741478052E-4</v>
      </c>
      <c r="G113" s="95">
        <f t="shared" si="11"/>
        <v>0</v>
      </c>
      <c r="H113" s="95">
        <f t="shared" si="12"/>
        <v>8.5967839847566235E-7</v>
      </c>
      <c r="I113" s="95">
        <f t="shared" si="13"/>
        <v>9.2718843741478052E-4</v>
      </c>
      <c r="J113" s="95">
        <f t="shared" si="14"/>
        <v>0</v>
      </c>
    </row>
    <row r="114" spans="1:10" x14ac:dyDescent="0.2">
      <c r="A114" s="93">
        <v>42582</v>
      </c>
      <c r="B114" s="94" t="s">
        <v>36</v>
      </c>
      <c r="C114" s="94">
        <f>SUMIFS(F_12Snp_ODR_Ret!$H:$H,F_12Snp_ODR_Ret!$A:$A,'Backtesting - Retail'!A114,F_12Snp_ODR_Ret!$B:$B,'Backtesting - Retail'!B114)</f>
        <v>3040</v>
      </c>
      <c r="D114" s="94">
        <f>SUMIFS(F_12Snp_ODR_Ret!$C:$C,F_12Snp_ODR_Ret!$A:$A,'Backtesting - Retail'!A114,F_12Snp_ODR_Ret!$B:$B,'Backtesting - Retail'!B114)</f>
        <v>577</v>
      </c>
      <c r="F114" s="142">
        <f>SUMIFS(F_12Snp_ODR_Ret!$C:$C,F_12Snp_ODR_Ret!A:A,"&gt;="&amp;$M$2,F_12Snp_ODR_Ret!A:A,"&lt;="&amp;$M$3,F_12Snp_ODR_Ret!$B:$B,$B114)/SUMIFS(F_12Snp_ODR_Ret!$H:$H,F_12Snp_ODR_Ret!A:A,"&gt;="&amp;$M$2,F_12Snp_ODR_Ret!A:A,"&lt;="&amp;$M$3,F_12Snp_ODR_Ret!$B:$B,$B114)</f>
        <v>0.3147813516443802</v>
      </c>
      <c r="G114" s="95">
        <f t="shared" si="11"/>
        <v>0.18980263157894736</v>
      </c>
      <c r="H114" s="95">
        <f t="shared" si="12"/>
        <v>1.5619680469193825E-2</v>
      </c>
      <c r="I114" s="95">
        <f t="shared" si="13"/>
        <v>0.12497872006543284</v>
      </c>
      <c r="J114" s="95">
        <f t="shared" si="14"/>
        <v>0.65846674003278305</v>
      </c>
    </row>
    <row r="115" spans="1:10" x14ac:dyDescent="0.2">
      <c r="A115" s="93">
        <v>42613</v>
      </c>
      <c r="B115" s="94" t="s">
        <v>36</v>
      </c>
      <c r="C115" s="94">
        <f>SUMIFS(F_12Snp_ODR_Ret!$H:$H,F_12Snp_ODR_Ret!$A:$A,'Backtesting - Retail'!A115,F_12Snp_ODR_Ret!$B:$B,'Backtesting - Retail'!B115)</f>
        <v>1434</v>
      </c>
      <c r="D115" s="94">
        <f>SUMIFS(F_12Snp_ODR_Ret!$C:$C,F_12Snp_ODR_Ret!$A:$A,'Backtesting - Retail'!A115,F_12Snp_ODR_Ret!$B:$B,'Backtesting - Retail'!B115)</f>
        <v>327</v>
      </c>
      <c r="F115" s="142">
        <f>SUMIFS(F_12Snp_ODR_Ret!$C:$C,F_12Snp_ODR_Ret!A:A,"&gt;="&amp;$M$2,F_12Snp_ODR_Ret!A:A,"&lt;="&amp;$M$3,F_12Snp_ODR_Ret!$B:$B,$B115)/SUMIFS(F_12Snp_ODR_Ret!$H:$H,F_12Snp_ODR_Ret!A:A,"&gt;="&amp;$M$2,F_12Snp_ODR_Ret!A:A,"&lt;="&amp;$M$3,F_12Snp_ODR_Ret!$B:$B,$B115)</f>
        <v>0.3147813516443802</v>
      </c>
      <c r="G115" s="95">
        <f t="shared" si="11"/>
        <v>0.22803347280334729</v>
      </c>
      <c r="H115" s="95">
        <f t="shared" si="12"/>
        <v>7.5251944834185255E-3</v>
      </c>
      <c r="I115" s="95">
        <f t="shared" si="13"/>
        <v>8.674787884103291E-2</v>
      </c>
      <c r="J115" s="95">
        <f t="shared" si="14"/>
        <v>0.38041730354141035</v>
      </c>
    </row>
    <row r="116" spans="1:10" x14ac:dyDescent="0.2">
      <c r="A116" s="93">
        <v>42613</v>
      </c>
      <c r="B116" s="94" t="s">
        <v>12</v>
      </c>
      <c r="C116" s="94">
        <f>SUMIFS(F_12Snp_ODR_Ret!$H:$H,F_12Snp_ODR_Ret!$A:$A,'Backtesting - Retail'!A116,F_12Snp_ODR_Ret!$B:$B,'Backtesting - Retail'!B116)</f>
        <v>8</v>
      </c>
      <c r="D116" s="94">
        <f>SUMIFS(F_12Snp_ODR_Ret!$C:$C,F_12Snp_ODR_Ret!$A:$A,'Backtesting - Retail'!A116,F_12Snp_ODR_Ret!$B:$B,'Backtesting - Retail'!B116)</f>
        <v>0</v>
      </c>
      <c r="F116" s="142">
        <f>SUMIFS(F_12Snp_ODR_Ret!$C:$C,F_12Snp_ODR_Ret!A:A,"&gt;="&amp;$M$2,F_12Snp_ODR_Ret!A:A,"&lt;="&amp;$M$3,F_12Snp_ODR_Ret!$B:$B,$B116)/SUMIFS(F_12Snp_ODR_Ret!$H:$H,F_12Snp_ODR_Ret!A:A,"&gt;="&amp;$M$2,F_12Snp_ODR_Ret!A:A,"&lt;="&amp;$M$3,F_12Snp_ODR_Ret!$B:$B,$B116)</f>
        <v>9.2718843741478052E-4</v>
      </c>
      <c r="G116" s="95">
        <f t="shared" si="11"/>
        <v>0</v>
      </c>
      <c r="H116" s="95">
        <f t="shared" si="12"/>
        <v>8.5967839847566235E-7</v>
      </c>
      <c r="I116" s="95">
        <f t="shared" si="13"/>
        <v>9.2718843741478052E-4</v>
      </c>
      <c r="J116" s="95">
        <f t="shared" si="14"/>
        <v>0</v>
      </c>
    </row>
    <row r="117" spans="1:10" x14ac:dyDescent="0.2">
      <c r="A117" s="93">
        <v>42613</v>
      </c>
      <c r="B117" s="94" t="s">
        <v>22</v>
      </c>
      <c r="C117" s="94">
        <f>SUMIFS(F_12Snp_ODR_Ret!$H:$H,F_12Snp_ODR_Ret!$A:$A,'Backtesting - Retail'!A117,F_12Snp_ODR_Ret!$B:$B,'Backtesting - Retail'!B117)</f>
        <v>718</v>
      </c>
      <c r="D117" s="94">
        <f>SUMIFS(F_12Snp_ODR_Ret!$C:$C,F_12Snp_ODR_Ret!$A:$A,'Backtesting - Retail'!A117,F_12Snp_ODR_Ret!$B:$B,'Backtesting - Retail'!B117)</f>
        <v>177</v>
      </c>
      <c r="F117" s="142">
        <f>SUMIFS(F_12Snp_ODR_Ret!$C:$C,F_12Snp_ODR_Ret!A:A,"&gt;="&amp;$M$2,F_12Snp_ODR_Ret!A:A,"&lt;="&amp;$M$3,F_12Snp_ODR_Ret!$B:$B,$B117)/SUMIFS(F_12Snp_ODR_Ret!$H:$H,F_12Snp_ODR_Ret!A:A,"&gt;="&amp;$M$2,F_12Snp_ODR_Ret!A:A,"&lt;="&amp;$M$3,F_12Snp_ODR_Ret!$B:$B,$B117)</f>
        <v>0.11878527277613544</v>
      </c>
      <c r="G117" s="95">
        <f t="shared" si="11"/>
        <v>0.24651810584958217</v>
      </c>
      <c r="H117" s="95">
        <f t="shared" si="12"/>
        <v>1.631567664496901E-2</v>
      </c>
      <c r="I117" s="95">
        <f t="shared" si="13"/>
        <v>-0.12773283307344674</v>
      </c>
      <c r="J117" s="95">
        <f t="shared" si="14"/>
        <v>0.51814787653522465</v>
      </c>
    </row>
    <row r="118" spans="1:10" x14ac:dyDescent="0.2">
      <c r="A118" s="93">
        <v>42613</v>
      </c>
      <c r="B118" s="94" t="s">
        <v>28</v>
      </c>
      <c r="C118" s="94">
        <f>SUMIFS(F_12Snp_ODR_Ret!$H:$H,F_12Snp_ODR_Ret!$A:$A,'Backtesting - Retail'!A118,F_12Snp_ODR_Ret!$B:$B,'Backtesting - Retail'!B118)</f>
        <v>1945</v>
      </c>
      <c r="D118" s="94">
        <f>SUMIFS(F_12Snp_ODR_Ret!$C:$C,F_12Snp_ODR_Ret!$A:$A,'Backtesting - Retail'!A118,F_12Snp_ODR_Ret!$B:$B,'Backtesting - Retail'!B118)</f>
        <v>31</v>
      </c>
      <c r="F118" s="142">
        <f>SUMIFS(F_12Snp_ODR_Ret!$C:$C,F_12Snp_ODR_Ret!A:A,"&gt;="&amp;$M$2,F_12Snp_ODR_Ret!A:A,"&lt;="&amp;$M$3,F_12Snp_ODR_Ret!$B:$B,$B118)/SUMIFS(F_12Snp_ODR_Ret!$H:$H,F_12Snp_ODR_Ret!A:A,"&gt;="&amp;$M$2,F_12Snp_ODR_Ret!A:A,"&lt;="&amp;$M$3,F_12Snp_ODR_Ret!$B:$B,$B118)</f>
        <v>8.694480016175777E-3</v>
      </c>
      <c r="G118" s="95">
        <f t="shared" si="11"/>
        <v>1.5938303341902313E-2</v>
      </c>
      <c r="H118" s="95">
        <f t="shared" si="12"/>
        <v>5.2472976374339853E-5</v>
      </c>
      <c r="I118" s="95">
        <f t="shared" si="13"/>
        <v>-7.2438233257265359E-3</v>
      </c>
      <c r="J118" s="95">
        <f t="shared" si="14"/>
        <v>0.45449149575929398</v>
      </c>
    </row>
    <row r="119" spans="1:10" x14ac:dyDescent="0.2">
      <c r="A119" s="93">
        <v>42613</v>
      </c>
      <c r="B119" s="94" t="s">
        <v>38</v>
      </c>
      <c r="C119" s="94">
        <f>SUMIFS(F_12Snp_ODR_Ret!$H:$H,F_12Snp_ODR_Ret!$A:$A,'Backtesting - Retail'!A119,F_12Snp_ODR_Ret!$B:$B,'Backtesting - Retail'!B119)</f>
        <v>1860</v>
      </c>
      <c r="D119" s="94">
        <f>SUMIFS(F_12Snp_ODR_Ret!$C:$C,F_12Snp_ODR_Ret!$A:$A,'Backtesting - Retail'!A119,F_12Snp_ODR_Ret!$B:$B,'Backtesting - Retail'!B119)</f>
        <v>546</v>
      </c>
      <c r="F119" s="142">
        <f>SUMIFS(F_12Snp_ODR_Ret!$C:$C,F_12Snp_ODR_Ret!A:A,"&gt;="&amp;$M$2,F_12Snp_ODR_Ret!A:A,"&lt;="&amp;$M$3,F_12Snp_ODR_Ret!$B:$B,$B119)/SUMIFS(F_12Snp_ODR_Ret!$H:$H,F_12Snp_ODR_Ret!A:A,"&gt;="&amp;$M$2,F_12Snp_ODR_Ret!A:A,"&lt;="&amp;$M$3,F_12Snp_ODR_Ret!$B:$B,$B119)</f>
        <v>0.22160275367237117</v>
      </c>
      <c r="G119" s="95">
        <f t="shared" si="11"/>
        <v>0.29354838709677417</v>
      </c>
      <c r="H119" s="95">
        <f t="shared" si="12"/>
        <v>5.1761741688385729E-3</v>
      </c>
      <c r="I119" s="95">
        <f t="shared" si="13"/>
        <v>-7.1945633424402994E-2</v>
      </c>
      <c r="J119" s="95">
        <f t="shared" si="14"/>
        <v>0.24508952045675747</v>
      </c>
    </row>
    <row r="120" spans="1:10" x14ac:dyDescent="0.2">
      <c r="A120" s="93">
        <v>42613</v>
      </c>
      <c r="B120" s="94" t="s">
        <v>18</v>
      </c>
      <c r="C120" s="94">
        <f>SUMIFS(F_12Snp_ODR_Ret!$H:$H,F_12Snp_ODR_Ret!$A:$A,'Backtesting - Retail'!A120,F_12Snp_ODR_Ret!$B:$B,'Backtesting - Retail'!B120)</f>
        <v>7470</v>
      </c>
      <c r="D120" s="94">
        <f>SUMIFS(F_12Snp_ODR_Ret!$C:$C,F_12Snp_ODR_Ret!$A:$A,'Backtesting - Retail'!A120,F_12Snp_ODR_Ret!$B:$B,'Backtesting - Retail'!B120)</f>
        <v>190</v>
      </c>
      <c r="F120" s="142">
        <f>SUMIFS(F_12Snp_ODR_Ret!$C:$C,F_12Snp_ODR_Ret!A:A,"&gt;="&amp;$M$2,F_12Snp_ODR_Ret!A:A,"&lt;="&amp;$M$3,F_12Snp_ODR_Ret!$B:$B,$B120)/SUMIFS(F_12Snp_ODR_Ret!$H:$H,F_12Snp_ODR_Ret!A:A,"&gt;="&amp;$M$2,F_12Snp_ODR_Ret!A:A,"&lt;="&amp;$M$3,F_12Snp_ODR_Ret!$B:$B,$B120)</f>
        <v>7.5688521388111206E-3</v>
      </c>
      <c r="G120" s="95">
        <f t="shared" si="11"/>
        <v>2.5435073627844713E-2</v>
      </c>
      <c r="H120" s="95">
        <f t="shared" si="12"/>
        <v>3.1920187029520572E-4</v>
      </c>
      <c r="I120" s="95">
        <f t="shared" si="13"/>
        <v>-1.7866221489033593E-2</v>
      </c>
      <c r="J120" s="95">
        <f t="shared" si="14"/>
        <v>0.70242460275305751</v>
      </c>
    </row>
    <row r="121" spans="1:10" x14ac:dyDescent="0.2">
      <c r="A121" s="93">
        <v>42613</v>
      </c>
      <c r="B121" s="94" t="s">
        <v>24</v>
      </c>
      <c r="C121" s="94">
        <f>SUMIFS(F_12Snp_ODR_Ret!$H:$H,F_12Snp_ODR_Ret!$A:$A,'Backtesting - Retail'!A121,F_12Snp_ODR_Ret!$B:$B,'Backtesting - Retail'!B121)</f>
        <v>468</v>
      </c>
      <c r="D121" s="94">
        <f>SUMIFS(F_12Snp_ODR_Ret!$C:$C,F_12Snp_ODR_Ret!$A:$A,'Backtesting - Retail'!A121,F_12Snp_ODR_Ret!$B:$B,'Backtesting - Retail'!B121)</f>
        <v>194</v>
      </c>
      <c r="F121" s="142">
        <f>SUMIFS(F_12Snp_ODR_Ret!$C:$C,F_12Snp_ODR_Ret!A:A,"&gt;="&amp;$M$2,F_12Snp_ODR_Ret!A:A,"&lt;="&amp;$M$3,F_12Snp_ODR_Ret!$B:$B,$B121)/SUMIFS(F_12Snp_ODR_Ret!$H:$H,F_12Snp_ODR_Ret!A:A,"&gt;="&amp;$M$2,F_12Snp_ODR_Ret!A:A,"&lt;="&amp;$M$3,F_12Snp_ODR_Ret!$B:$B,$B121)</f>
        <v>0.31635926222935046</v>
      </c>
      <c r="G121" s="95">
        <f t="shared" si="11"/>
        <v>0.41452991452991456</v>
      </c>
      <c r="H121" s="95">
        <f t="shared" si="12"/>
        <v>9.6374769731182516E-3</v>
      </c>
      <c r="I121" s="95">
        <f t="shared" si="13"/>
        <v>-9.8170652300564099E-2</v>
      </c>
      <c r="J121" s="95">
        <f t="shared" si="14"/>
        <v>0.23682404781785565</v>
      </c>
    </row>
    <row r="122" spans="1:10" x14ac:dyDescent="0.2">
      <c r="A122" s="93">
        <v>42613</v>
      </c>
      <c r="B122" s="94" t="s">
        <v>16</v>
      </c>
      <c r="C122" s="94">
        <f>SUMIFS(F_12Snp_ODR_Ret!$H:$H,F_12Snp_ODR_Ret!$A:$A,'Backtesting - Retail'!A122,F_12Snp_ODR_Ret!$B:$B,'Backtesting - Retail'!B122)</f>
        <v>85</v>
      </c>
      <c r="D122" s="94">
        <f>SUMIFS(F_12Snp_ODR_Ret!$C:$C,F_12Snp_ODR_Ret!$A:$A,'Backtesting - Retail'!A122,F_12Snp_ODR_Ret!$B:$B,'Backtesting - Retail'!B122)</f>
        <v>3</v>
      </c>
      <c r="F122" s="142">
        <f>SUMIFS(F_12Snp_ODR_Ret!$C:$C,F_12Snp_ODR_Ret!A:A,"&gt;="&amp;$M$2,F_12Snp_ODR_Ret!A:A,"&lt;="&amp;$M$3,F_12Snp_ODR_Ret!$B:$B,$B122)/SUMIFS(F_12Snp_ODR_Ret!$H:$H,F_12Snp_ODR_Ret!A:A,"&gt;="&amp;$M$2,F_12Snp_ODR_Ret!A:A,"&lt;="&amp;$M$3,F_12Snp_ODR_Ret!$B:$B,$B122)</f>
        <v>2.5973315835520561E-3</v>
      </c>
      <c r="G122" s="95">
        <f t="shared" si="11"/>
        <v>3.5294117647058823E-2</v>
      </c>
      <c r="H122" s="95">
        <f t="shared" si="12"/>
        <v>1.0690798188827304E-3</v>
      </c>
      <c r="I122" s="95">
        <f t="shared" si="13"/>
        <v>-3.2696786063506768E-2</v>
      </c>
      <c r="J122" s="95">
        <f t="shared" si="14"/>
        <v>0.92640893846602512</v>
      </c>
    </row>
    <row r="123" spans="1:10" x14ac:dyDescent="0.2">
      <c r="A123" s="93">
        <v>42613</v>
      </c>
      <c r="B123" s="94" t="s">
        <v>42</v>
      </c>
      <c r="C123" s="94">
        <f>SUMIFS(F_12Snp_ODR_Ret!$H:$H,F_12Snp_ODR_Ret!$A:$A,'Backtesting - Retail'!A123,F_12Snp_ODR_Ret!$B:$B,'Backtesting - Retail'!B123)</f>
        <v>412</v>
      </c>
      <c r="D123" s="94">
        <f>SUMIFS(F_12Snp_ODR_Ret!$C:$C,F_12Snp_ODR_Ret!$A:$A,'Backtesting - Retail'!A123,F_12Snp_ODR_Ret!$B:$B,'Backtesting - Retail'!B123)</f>
        <v>326</v>
      </c>
      <c r="F123" s="142">
        <f>SUMIFS(F_12Snp_ODR_Ret!$C:$C,F_12Snp_ODR_Ret!A:A,"&gt;="&amp;$M$2,F_12Snp_ODR_Ret!A:A,"&lt;="&amp;$M$3,F_12Snp_ODR_Ret!$B:$B,$B123)/SUMIFS(F_12Snp_ODR_Ret!$H:$H,F_12Snp_ODR_Ret!A:A,"&gt;="&amp;$M$2,F_12Snp_ODR_Ret!A:A,"&lt;="&amp;$M$3,F_12Snp_ODR_Ret!$B:$B,$B123)</f>
        <v>0.66168573429838895</v>
      </c>
      <c r="G123" s="95">
        <f t="shared" si="11"/>
        <v>0.79126213592233008</v>
      </c>
      <c r="H123" s="95">
        <f t="shared" si="12"/>
        <v>1.6790043857808894E-2</v>
      </c>
      <c r="I123" s="95">
        <f t="shared" si="13"/>
        <v>-0.12957640162394113</v>
      </c>
      <c r="J123" s="95">
        <f t="shared" si="14"/>
        <v>0.16375913334068634</v>
      </c>
    </row>
    <row r="124" spans="1:10" x14ac:dyDescent="0.2">
      <c r="A124" s="93">
        <v>42613</v>
      </c>
      <c r="B124" s="94" t="s">
        <v>40</v>
      </c>
      <c r="C124" s="94">
        <f>SUMIFS(F_12Snp_ODR_Ret!$H:$H,F_12Snp_ODR_Ret!$A:$A,'Backtesting - Retail'!A124,F_12Snp_ODR_Ret!$B:$B,'Backtesting - Retail'!B124)</f>
        <v>1518</v>
      </c>
      <c r="D124" s="94">
        <f>SUMIFS(F_12Snp_ODR_Ret!$C:$C,F_12Snp_ODR_Ret!$A:$A,'Backtesting - Retail'!A124,F_12Snp_ODR_Ret!$B:$B,'Backtesting - Retail'!B124)</f>
        <v>780</v>
      </c>
      <c r="F124" s="142">
        <f>SUMIFS(F_12Snp_ODR_Ret!$C:$C,F_12Snp_ODR_Ret!A:A,"&gt;="&amp;$M$2,F_12Snp_ODR_Ret!A:A,"&lt;="&amp;$M$3,F_12Snp_ODR_Ret!$B:$B,$B124)/SUMIFS(F_12Snp_ODR_Ret!$H:$H,F_12Snp_ODR_Ret!A:A,"&gt;="&amp;$M$2,F_12Snp_ODR_Ret!A:A,"&lt;="&amp;$M$3,F_12Snp_ODR_Ret!$B:$B,$B124)</f>
        <v>0.60292481322524238</v>
      </c>
      <c r="G124" s="95">
        <f t="shared" si="11"/>
        <v>0.51383399209486169</v>
      </c>
      <c r="H124" s="95">
        <f t="shared" si="12"/>
        <v>7.9371744096854869E-3</v>
      </c>
      <c r="I124" s="95">
        <f t="shared" si="13"/>
        <v>8.9090821130380693E-2</v>
      </c>
      <c r="J124" s="95">
        <f t="shared" si="14"/>
        <v>0.17338444419989471</v>
      </c>
    </row>
    <row r="125" spans="1:10" x14ac:dyDescent="0.2">
      <c r="A125" s="93">
        <v>42613</v>
      </c>
      <c r="B125" s="94" t="s">
        <v>30</v>
      </c>
      <c r="C125" s="94">
        <f>SUMIFS(F_12Snp_ODR_Ret!$H:$H,F_12Snp_ODR_Ret!$A:$A,'Backtesting - Retail'!A125,F_12Snp_ODR_Ret!$B:$B,'Backtesting - Retail'!B125)</f>
        <v>666</v>
      </c>
      <c r="D125" s="94">
        <f>SUMIFS(F_12Snp_ODR_Ret!$C:$C,F_12Snp_ODR_Ret!$A:$A,'Backtesting - Retail'!A125,F_12Snp_ODR_Ret!$B:$B,'Backtesting - Retail'!B125)</f>
        <v>61</v>
      </c>
      <c r="F125" s="142">
        <f>SUMIFS(F_12Snp_ODR_Ret!$C:$C,F_12Snp_ODR_Ret!A:A,"&gt;="&amp;$M$2,F_12Snp_ODR_Ret!A:A,"&lt;="&amp;$M$3,F_12Snp_ODR_Ret!$B:$B,$B125)/SUMIFS(F_12Snp_ODR_Ret!$H:$H,F_12Snp_ODR_Ret!A:A,"&gt;="&amp;$M$2,F_12Snp_ODR_Ret!A:A,"&lt;="&amp;$M$3,F_12Snp_ODR_Ret!$B:$B,$B125)</f>
        <v>0.11058389350204297</v>
      </c>
      <c r="G125" s="95">
        <f t="shared" si="11"/>
        <v>9.1591591591591595E-2</v>
      </c>
      <c r="H125" s="95">
        <f t="shared" si="12"/>
        <v>3.6070753185773476E-4</v>
      </c>
      <c r="I125" s="95">
        <f t="shared" si="13"/>
        <v>1.899230191045137E-2</v>
      </c>
      <c r="J125" s="95">
        <f t="shared" si="14"/>
        <v>0.20735857495673135</v>
      </c>
    </row>
    <row r="126" spans="1:10" x14ac:dyDescent="0.2">
      <c r="A126" s="93">
        <v>42613</v>
      </c>
      <c r="B126" s="94" t="s">
        <v>34</v>
      </c>
      <c r="C126" s="94">
        <f>SUMIFS(F_12Snp_ODR_Ret!$H:$H,F_12Snp_ODR_Ret!$A:$A,'Backtesting - Retail'!A126,F_12Snp_ODR_Ret!$B:$B,'Backtesting - Retail'!B126)</f>
        <v>13649</v>
      </c>
      <c r="D126" s="94">
        <f>SUMIFS(F_12Snp_ODR_Ret!$C:$C,F_12Snp_ODR_Ret!$A:$A,'Backtesting - Retail'!A126,F_12Snp_ODR_Ret!$B:$B,'Backtesting - Retail'!B126)</f>
        <v>866</v>
      </c>
      <c r="F126" s="142">
        <f>SUMIFS(F_12Snp_ODR_Ret!$C:$C,F_12Snp_ODR_Ret!A:A,"&gt;="&amp;$M$2,F_12Snp_ODR_Ret!A:A,"&lt;="&amp;$M$3,F_12Snp_ODR_Ret!$B:$B,$B126)/SUMIFS(F_12Snp_ODR_Ret!$H:$H,F_12Snp_ODR_Ret!A:A,"&gt;="&amp;$M$2,F_12Snp_ODR_Ret!A:A,"&lt;="&amp;$M$3,F_12Snp_ODR_Ret!$B:$B,$B126)</f>
        <v>5.9121533399488169E-2</v>
      </c>
      <c r="G126" s="95">
        <f t="shared" si="11"/>
        <v>6.3447871638947911E-2</v>
      </c>
      <c r="H126" s="95">
        <f t="shared" si="12"/>
        <v>1.8717202562211627E-5</v>
      </c>
      <c r="I126" s="95">
        <f t="shared" si="13"/>
        <v>-4.3263382394597427E-3</v>
      </c>
      <c r="J126" s="95">
        <f t="shared" si="14"/>
        <v>6.8187287102062386E-2</v>
      </c>
    </row>
    <row r="127" spans="1:10" x14ac:dyDescent="0.2">
      <c r="A127" s="93">
        <v>42613</v>
      </c>
      <c r="B127" s="94" t="s">
        <v>14</v>
      </c>
      <c r="C127" s="94">
        <f>SUMIFS(F_12Snp_ODR_Ret!$H:$H,F_12Snp_ODR_Ret!$A:$A,'Backtesting - Retail'!A127,F_12Snp_ODR_Ret!$B:$B,'Backtesting - Retail'!B127)</f>
        <v>169</v>
      </c>
      <c r="D127" s="94">
        <f>SUMIFS(F_12Snp_ODR_Ret!$C:$C,F_12Snp_ODR_Ret!$A:$A,'Backtesting - Retail'!A127,F_12Snp_ODR_Ret!$B:$B,'Backtesting - Retail'!B127)</f>
        <v>8</v>
      </c>
      <c r="F127" s="142">
        <f>SUMIFS(F_12Snp_ODR_Ret!$C:$C,F_12Snp_ODR_Ret!A:A,"&gt;="&amp;$M$2,F_12Snp_ODR_Ret!A:A,"&lt;="&amp;$M$3,F_12Snp_ODR_Ret!$B:$B,$B127)/SUMIFS(F_12Snp_ODR_Ret!$H:$H,F_12Snp_ODR_Ret!A:A,"&gt;="&amp;$M$2,F_12Snp_ODR_Ret!A:A,"&lt;="&amp;$M$3,F_12Snp_ODR_Ret!$B:$B,$B127)</f>
        <v>6.8419927303827238E-3</v>
      </c>
      <c r="G127" s="95">
        <f t="shared" si="11"/>
        <v>4.7337278106508875E-2</v>
      </c>
      <c r="H127" s="95">
        <f t="shared" si="12"/>
        <v>1.6398681376938965E-3</v>
      </c>
      <c r="I127" s="95">
        <f t="shared" si="13"/>
        <v>-4.049528537612615E-2</v>
      </c>
      <c r="J127" s="95">
        <f t="shared" si="14"/>
        <v>0.8554629035706649</v>
      </c>
    </row>
    <row r="128" spans="1:10" x14ac:dyDescent="0.2">
      <c r="A128" s="93">
        <v>42613</v>
      </c>
      <c r="B128" s="94" t="s">
        <v>26</v>
      </c>
      <c r="C128" s="94">
        <f>SUMIFS(F_12Snp_ODR_Ret!$H:$H,F_12Snp_ODR_Ret!$A:$A,'Backtesting - Retail'!A128,F_12Snp_ODR_Ret!$B:$B,'Backtesting - Retail'!B128)</f>
        <v>114</v>
      </c>
      <c r="D128" s="94">
        <f>SUMIFS(F_12Snp_ODR_Ret!$C:$C,F_12Snp_ODR_Ret!$A:$A,'Backtesting - Retail'!A128,F_12Snp_ODR_Ret!$B:$B,'Backtesting - Retail'!B128)</f>
        <v>78</v>
      </c>
      <c r="F128" s="142">
        <f>SUMIFS(F_12Snp_ODR_Ret!$C:$C,F_12Snp_ODR_Ret!A:A,"&gt;="&amp;$M$2,F_12Snp_ODR_Ret!A:A,"&lt;="&amp;$M$3,F_12Snp_ODR_Ret!$B:$B,$B128)/SUMIFS(F_12Snp_ODR_Ret!$H:$H,F_12Snp_ODR_Ret!A:A,"&gt;="&amp;$M$2,F_12Snp_ODR_Ret!A:A,"&lt;="&amp;$M$3,F_12Snp_ODR_Ret!$B:$B,$B128)</f>
        <v>0.42494105318312814</v>
      </c>
      <c r="G128" s="95">
        <f t="shared" si="11"/>
        <v>0.68421052631578949</v>
      </c>
      <c r="H128" s="95">
        <f t="shared" si="12"/>
        <v>6.7220659698487811E-2</v>
      </c>
      <c r="I128" s="95">
        <f t="shared" si="13"/>
        <v>-0.25926947313266135</v>
      </c>
      <c r="J128" s="95">
        <f t="shared" si="14"/>
        <v>0.37893230688619733</v>
      </c>
    </row>
    <row r="129" spans="1:10" x14ac:dyDescent="0.2">
      <c r="A129" s="93">
        <v>42613</v>
      </c>
      <c r="B129" s="94" t="s">
        <v>32</v>
      </c>
      <c r="C129" s="94">
        <f>SUMIFS(F_12Snp_ODR_Ret!$H:$H,F_12Snp_ODR_Ret!$A:$A,'Backtesting - Retail'!A129,F_12Snp_ODR_Ret!$B:$B,'Backtesting - Retail'!B129)</f>
        <v>9803</v>
      </c>
      <c r="D129" s="94">
        <f>SUMIFS(F_12Snp_ODR_Ret!$C:$C,F_12Snp_ODR_Ret!$A:$A,'Backtesting - Retail'!A129,F_12Snp_ODR_Ret!$B:$B,'Backtesting - Retail'!B129)</f>
        <v>205</v>
      </c>
      <c r="F129" s="142">
        <f>SUMIFS(F_12Snp_ODR_Ret!$C:$C,F_12Snp_ODR_Ret!A:A,"&gt;="&amp;$M$2,F_12Snp_ODR_Ret!A:A,"&lt;="&amp;$M$3,F_12Snp_ODR_Ret!$B:$B,$B129)/SUMIFS(F_12Snp_ODR_Ret!$H:$H,F_12Snp_ODR_Ret!A:A,"&gt;="&amp;$M$2,F_12Snp_ODR_Ret!A:A,"&lt;="&amp;$M$3,F_12Snp_ODR_Ret!$B:$B,$B129)</f>
        <v>2.2352492146289427E-2</v>
      </c>
      <c r="G129" s="95">
        <f t="shared" si="11"/>
        <v>2.0911965724778128E-2</v>
      </c>
      <c r="H129" s="95">
        <f t="shared" si="12"/>
        <v>2.075116371072149E-6</v>
      </c>
      <c r="I129" s="95">
        <f t="shared" si="13"/>
        <v>1.4405264215112991E-3</v>
      </c>
      <c r="J129" s="95">
        <f t="shared" si="14"/>
        <v>6.8885270780854962E-2</v>
      </c>
    </row>
    <row r="130" spans="1:10" x14ac:dyDescent="0.2">
      <c r="A130" s="93">
        <v>42613</v>
      </c>
      <c r="B130" s="94" t="s">
        <v>20</v>
      </c>
      <c r="C130" s="94">
        <f>SUMIFS(F_12Snp_ODR_Ret!$H:$H,F_12Snp_ODR_Ret!$A:$A,'Backtesting - Retail'!A130,F_12Snp_ODR_Ret!$B:$B,'Backtesting - Retail'!B130)</f>
        <v>494</v>
      </c>
      <c r="D130" s="94">
        <f>SUMIFS(F_12Snp_ODR_Ret!$C:$C,F_12Snp_ODR_Ret!$A:$A,'Backtesting - Retail'!A130,F_12Snp_ODR_Ret!$B:$B,'Backtesting - Retail'!B130)</f>
        <v>72</v>
      </c>
      <c r="F130" s="142">
        <f>SUMIFS(F_12Snp_ODR_Ret!$C:$C,F_12Snp_ODR_Ret!A:A,"&gt;="&amp;$M$2,F_12Snp_ODR_Ret!A:A,"&lt;="&amp;$M$3,F_12Snp_ODR_Ret!$B:$B,$B130)/SUMIFS(F_12Snp_ODR_Ret!$H:$H,F_12Snp_ODR_Ret!A:A,"&gt;="&amp;$M$2,F_12Snp_ODR_Ret!A:A,"&lt;="&amp;$M$3,F_12Snp_ODR_Ret!$B:$B,$B130)</f>
        <v>8.9829886182841753E-2</v>
      </c>
      <c r="G130" s="95">
        <f t="shared" si="11"/>
        <v>0.145748987854251</v>
      </c>
      <c r="H130" s="95">
        <f t="shared" si="12"/>
        <v>3.1269459317374046E-3</v>
      </c>
      <c r="I130" s="95">
        <f t="shared" si="13"/>
        <v>-5.5919101671409246E-2</v>
      </c>
      <c r="J130" s="95">
        <f t="shared" si="14"/>
        <v>0.38366716980105792</v>
      </c>
    </row>
    <row r="131" spans="1:10" x14ac:dyDescent="0.2">
      <c r="A131" s="93">
        <v>42643</v>
      </c>
      <c r="B131" s="94" t="s">
        <v>20</v>
      </c>
      <c r="C131" s="94">
        <f>SUMIFS(F_12Snp_ODR_Ret!$H:$H,F_12Snp_ODR_Ret!$A:$A,'Backtesting - Retail'!A131,F_12Snp_ODR_Ret!$B:$B,'Backtesting - Retail'!B131)</f>
        <v>566</v>
      </c>
      <c r="D131" s="94">
        <f>SUMIFS(F_12Snp_ODR_Ret!$C:$C,F_12Snp_ODR_Ret!$A:$A,'Backtesting - Retail'!A131,F_12Snp_ODR_Ret!$B:$B,'Backtesting - Retail'!B131)</f>
        <v>118</v>
      </c>
      <c r="F131" s="142">
        <f>SUMIFS(F_12Snp_ODR_Ret!$C:$C,F_12Snp_ODR_Ret!A:A,"&gt;="&amp;$M$2,F_12Snp_ODR_Ret!A:A,"&lt;="&amp;$M$3,F_12Snp_ODR_Ret!$B:$B,$B131)/SUMIFS(F_12Snp_ODR_Ret!$H:$H,F_12Snp_ODR_Ret!A:A,"&gt;="&amp;$M$2,F_12Snp_ODR_Ret!A:A,"&lt;="&amp;$M$3,F_12Snp_ODR_Ret!$B:$B,$B131)</f>
        <v>8.9829886182841753E-2</v>
      </c>
      <c r="G131" s="95">
        <f t="shared" ref="G131:G194" si="15">D131/C131</f>
        <v>0.20848056537102475</v>
      </c>
      <c r="H131" s="95">
        <f t="shared" si="12"/>
        <v>1.407798367181712E-2</v>
      </c>
      <c r="I131" s="95">
        <f t="shared" si="13"/>
        <v>-0.11865067918818299</v>
      </c>
      <c r="J131" s="95">
        <f t="shared" si="14"/>
        <v>0.56912105441111505</v>
      </c>
    </row>
    <row r="132" spans="1:10" x14ac:dyDescent="0.2">
      <c r="A132" s="93">
        <v>42643</v>
      </c>
      <c r="B132" s="94" t="s">
        <v>36</v>
      </c>
      <c r="C132" s="94">
        <f>SUMIFS(F_12Snp_ODR_Ret!$H:$H,F_12Snp_ODR_Ret!$A:$A,'Backtesting - Retail'!A132,F_12Snp_ODR_Ret!$B:$B,'Backtesting - Retail'!B132)</f>
        <v>1875</v>
      </c>
      <c r="D132" s="94">
        <f>SUMIFS(F_12Snp_ODR_Ret!$C:$C,F_12Snp_ODR_Ret!$A:$A,'Backtesting - Retail'!A132,F_12Snp_ODR_Ret!$B:$B,'Backtesting - Retail'!B132)</f>
        <v>432</v>
      </c>
      <c r="F132" s="142">
        <f>SUMIFS(F_12Snp_ODR_Ret!$C:$C,F_12Snp_ODR_Ret!A:A,"&gt;="&amp;$M$2,F_12Snp_ODR_Ret!A:A,"&lt;="&amp;$M$3,F_12Snp_ODR_Ret!$B:$B,$B132)/SUMIFS(F_12Snp_ODR_Ret!$H:$H,F_12Snp_ODR_Ret!A:A,"&gt;="&amp;$M$2,F_12Snp_ODR_Ret!A:A,"&lt;="&amp;$M$3,F_12Snp_ODR_Ret!$B:$B,$B132)</f>
        <v>0.3147813516443802</v>
      </c>
      <c r="G132" s="95">
        <f t="shared" si="15"/>
        <v>0.23039999999999999</v>
      </c>
      <c r="H132" s="95">
        <f t="shared" ref="H132:H195" si="16">(G132-F132)^2</f>
        <v>7.1202125053325465E-3</v>
      </c>
      <c r="I132" s="95">
        <f t="shared" ref="I132:I195" si="17">F132-G132</f>
        <v>8.4381351644380209E-2</v>
      </c>
      <c r="J132" s="95">
        <f t="shared" ref="J132:J195" si="18">IFERROR(ABS(G132-F132)/ABS(G132),0)</f>
        <v>0.36623850540095576</v>
      </c>
    </row>
    <row r="133" spans="1:10" x14ac:dyDescent="0.2">
      <c r="A133" s="93">
        <v>42643</v>
      </c>
      <c r="B133" s="94" t="s">
        <v>12</v>
      </c>
      <c r="C133" s="94">
        <f>SUMIFS(F_12Snp_ODR_Ret!$H:$H,F_12Snp_ODR_Ret!$A:$A,'Backtesting - Retail'!A133,F_12Snp_ODR_Ret!$B:$B,'Backtesting - Retail'!B133)</f>
        <v>11</v>
      </c>
      <c r="D133" s="94">
        <f>SUMIFS(F_12Snp_ODR_Ret!$C:$C,F_12Snp_ODR_Ret!$A:$A,'Backtesting - Retail'!A133,F_12Snp_ODR_Ret!$B:$B,'Backtesting - Retail'!B133)</f>
        <v>0</v>
      </c>
      <c r="F133" s="142">
        <f>SUMIFS(F_12Snp_ODR_Ret!$C:$C,F_12Snp_ODR_Ret!A:A,"&gt;="&amp;$M$2,F_12Snp_ODR_Ret!A:A,"&lt;="&amp;$M$3,F_12Snp_ODR_Ret!$B:$B,$B133)/SUMIFS(F_12Snp_ODR_Ret!$H:$H,F_12Snp_ODR_Ret!A:A,"&gt;="&amp;$M$2,F_12Snp_ODR_Ret!A:A,"&lt;="&amp;$M$3,F_12Snp_ODR_Ret!$B:$B,$B133)</f>
        <v>9.2718843741478052E-4</v>
      </c>
      <c r="G133" s="95">
        <f t="shared" si="15"/>
        <v>0</v>
      </c>
      <c r="H133" s="95">
        <f t="shared" si="16"/>
        <v>8.5967839847566235E-7</v>
      </c>
      <c r="I133" s="95">
        <f t="shared" si="17"/>
        <v>9.2718843741478052E-4</v>
      </c>
      <c r="J133" s="95">
        <f t="shared" si="18"/>
        <v>0</v>
      </c>
    </row>
    <row r="134" spans="1:10" x14ac:dyDescent="0.2">
      <c r="A134" s="93">
        <v>42643</v>
      </c>
      <c r="B134" s="94" t="s">
        <v>22</v>
      </c>
      <c r="C134" s="94">
        <f>SUMIFS(F_12Snp_ODR_Ret!$H:$H,F_12Snp_ODR_Ret!$A:$A,'Backtesting - Retail'!A134,F_12Snp_ODR_Ret!$B:$B,'Backtesting - Retail'!B134)</f>
        <v>818</v>
      </c>
      <c r="D134" s="94">
        <f>SUMIFS(F_12Snp_ODR_Ret!$C:$C,F_12Snp_ODR_Ret!$A:$A,'Backtesting - Retail'!A134,F_12Snp_ODR_Ret!$B:$B,'Backtesting - Retail'!B134)</f>
        <v>229</v>
      </c>
      <c r="F134" s="142">
        <f>SUMIFS(F_12Snp_ODR_Ret!$C:$C,F_12Snp_ODR_Ret!A:A,"&gt;="&amp;$M$2,F_12Snp_ODR_Ret!A:A,"&lt;="&amp;$M$3,F_12Snp_ODR_Ret!$B:$B,$B134)/SUMIFS(F_12Snp_ODR_Ret!$H:$H,F_12Snp_ODR_Ret!A:A,"&gt;="&amp;$M$2,F_12Snp_ODR_Ret!A:A,"&lt;="&amp;$M$3,F_12Snp_ODR_Ret!$B:$B,$B134)</f>
        <v>0.11878527277613544</v>
      </c>
      <c r="G134" s="95">
        <f t="shared" si="15"/>
        <v>0.27995110024449876</v>
      </c>
      <c r="H134" s="95">
        <f t="shared" si="16"/>
        <v>2.5974423943562256E-2</v>
      </c>
      <c r="I134" s="95">
        <f t="shared" si="17"/>
        <v>-0.16116582746836333</v>
      </c>
      <c r="J134" s="95">
        <f t="shared" si="18"/>
        <v>0.57569278108786559</v>
      </c>
    </row>
    <row r="135" spans="1:10" x14ac:dyDescent="0.2">
      <c r="A135" s="93">
        <v>42643</v>
      </c>
      <c r="B135" s="94" t="s">
        <v>32</v>
      </c>
      <c r="C135" s="94">
        <f>SUMIFS(F_12Snp_ODR_Ret!$H:$H,F_12Snp_ODR_Ret!$A:$A,'Backtesting - Retail'!A135,F_12Snp_ODR_Ret!$B:$B,'Backtesting - Retail'!B135)</f>
        <v>9664</v>
      </c>
      <c r="D135" s="94">
        <f>SUMIFS(F_12Snp_ODR_Ret!$C:$C,F_12Snp_ODR_Ret!$A:$A,'Backtesting - Retail'!A135,F_12Snp_ODR_Ret!$B:$B,'Backtesting - Retail'!B135)</f>
        <v>215</v>
      </c>
      <c r="F135" s="142">
        <f>SUMIFS(F_12Snp_ODR_Ret!$C:$C,F_12Snp_ODR_Ret!A:A,"&gt;="&amp;$M$2,F_12Snp_ODR_Ret!A:A,"&lt;="&amp;$M$3,F_12Snp_ODR_Ret!$B:$B,$B135)/SUMIFS(F_12Snp_ODR_Ret!$H:$H,F_12Snp_ODR_Ret!A:A,"&gt;="&amp;$M$2,F_12Snp_ODR_Ret!A:A,"&lt;="&amp;$M$3,F_12Snp_ODR_Ret!$B:$B,$B135)</f>
        <v>2.2352492146289427E-2</v>
      </c>
      <c r="G135" s="95">
        <f t="shared" si="15"/>
        <v>2.224751655629139E-2</v>
      </c>
      <c r="H135" s="95">
        <f t="shared" si="16"/>
        <v>1.1019874495435912E-8</v>
      </c>
      <c r="I135" s="95">
        <f t="shared" si="17"/>
        <v>1.0497558999803674E-4</v>
      </c>
      <c r="J135" s="95">
        <f t="shared" si="18"/>
        <v>4.7185307057722196E-3</v>
      </c>
    </row>
    <row r="136" spans="1:10" x14ac:dyDescent="0.2">
      <c r="A136" s="93">
        <v>42643</v>
      </c>
      <c r="B136" s="94" t="s">
        <v>38</v>
      </c>
      <c r="C136" s="94">
        <f>SUMIFS(F_12Snp_ODR_Ret!$H:$H,F_12Snp_ODR_Ret!$A:$A,'Backtesting - Retail'!A136,F_12Snp_ODR_Ret!$B:$B,'Backtesting - Retail'!B136)</f>
        <v>2135</v>
      </c>
      <c r="D136" s="94">
        <f>SUMIFS(F_12Snp_ODR_Ret!$C:$C,F_12Snp_ODR_Ret!$A:$A,'Backtesting - Retail'!A136,F_12Snp_ODR_Ret!$B:$B,'Backtesting - Retail'!B136)</f>
        <v>709</v>
      </c>
      <c r="F136" s="142">
        <f>SUMIFS(F_12Snp_ODR_Ret!$C:$C,F_12Snp_ODR_Ret!A:A,"&gt;="&amp;$M$2,F_12Snp_ODR_Ret!A:A,"&lt;="&amp;$M$3,F_12Snp_ODR_Ret!$B:$B,$B136)/SUMIFS(F_12Snp_ODR_Ret!$H:$H,F_12Snp_ODR_Ret!A:A,"&gt;="&amp;$M$2,F_12Snp_ODR_Ret!A:A,"&lt;="&amp;$M$3,F_12Snp_ODR_Ret!$B:$B,$B136)</f>
        <v>0.22160275367237117</v>
      </c>
      <c r="G136" s="95">
        <f t="shared" si="15"/>
        <v>0.33208430913348946</v>
      </c>
      <c r="H136" s="95">
        <f t="shared" si="16"/>
        <v>1.2206174097108157E-2</v>
      </c>
      <c r="I136" s="95">
        <f t="shared" si="17"/>
        <v>-0.11048155546111829</v>
      </c>
      <c r="J136" s="95">
        <f t="shared" si="18"/>
        <v>0.33269128478065946</v>
      </c>
    </row>
    <row r="137" spans="1:10" x14ac:dyDescent="0.2">
      <c r="A137" s="93">
        <v>42643</v>
      </c>
      <c r="B137" s="94" t="s">
        <v>18</v>
      </c>
      <c r="C137" s="94">
        <f>SUMIFS(F_12Snp_ODR_Ret!$H:$H,F_12Snp_ODR_Ret!$A:$A,'Backtesting - Retail'!A137,F_12Snp_ODR_Ret!$B:$B,'Backtesting - Retail'!B137)</f>
        <v>7389</v>
      </c>
      <c r="D137" s="94">
        <f>SUMIFS(F_12Snp_ODR_Ret!$C:$C,F_12Snp_ODR_Ret!$A:$A,'Backtesting - Retail'!A137,F_12Snp_ODR_Ret!$B:$B,'Backtesting - Retail'!B137)</f>
        <v>220</v>
      </c>
      <c r="F137" s="142">
        <f>SUMIFS(F_12Snp_ODR_Ret!$C:$C,F_12Snp_ODR_Ret!A:A,"&gt;="&amp;$M$2,F_12Snp_ODR_Ret!A:A,"&lt;="&amp;$M$3,F_12Snp_ODR_Ret!$B:$B,$B137)/SUMIFS(F_12Snp_ODR_Ret!$H:$H,F_12Snp_ODR_Ret!A:A,"&gt;="&amp;$M$2,F_12Snp_ODR_Ret!A:A,"&lt;="&amp;$M$3,F_12Snp_ODR_Ret!$B:$B,$B137)</f>
        <v>7.5688521388111206E-3</v>
      </c>
      <c r="G137" s="95">
        <f t="shared" si="15"/>
        <v>2.9773988361077277E-2</v>
      </c>
      <c r="H137" s="95">
        <f t="shared" si="16"/>
        <v>4.9306807464939652E-4</v>
      </c>
      <c r="I137" s="95">
        <f t="shared" si="17"/>
        <v>-2.2205136222266157E-2</v>
      </c>
      <c r="J137" s="95">
        <f t="shared" si="18"/>
        <v>0.74578977975602112</v>
      </c>
    </row>
    <row r="138" spans="1:10" x14ac:dyDescent="0.2">
      <c r="A138" s="93">
        <v>42643</v>
      </c>
      <c r="B138" s="94" t="s">
        <v>26</v>
      </c>
      <c r="C138" s="94">
        <f>SUMIFS(F_12Snp_ODR_Ret!$H:$H,F_12Snp_ODR_Ret!$A:$A,'Backtesting - Retail'!A138,F_12Snp_ODR_Ret!$B:$B,'Backtesting - Retail'!B138)</f>
        <v>70</v>
      </c>
      <c r="D138" s="94">
        <f>SUMIFS(F_12Snp_ODR_Ret!$C:$C,F_12Snp_ODR_Ret!$A:$A,'Backtesting - Retail'!A138,F_12Snp_ODR_Ret!$B:$B,'Backtesting - Retail'!B138)</f>
        <v>53</v>
      </c>
      <c r="F138" s="142">
        <f>SUMIFS(F_12Snp_ODR_Ret!$C:$C,F_12Snp_ODR_Ret!A:A,"&gt;="&amp;$M$2,F_12Snp_ODR_Ret!A:A,"&lt;="&amp;$M$3,F_12Snp_ODR_Ret!$B:$B,$B138)/SUMIFS(F_12Snp_ODR_Ret!$H:$H,F_12Snp_ODR_Ret!A:A,"&gt;="&amp;$M$2,F_12Snp_ODR_Ret!A:A,"&lt;="&amp;$M$3,F_12Snp_ODR_Ret!$B:$B,$B138)</f>
        <v>0.42494105318312814</v>
      </c>
      <c r="G138" s="95">
        <f t="shared" si="15"/>
        <v>0.75714285714285712</v>
      </c>
      <c r="H138" s="95">
        <f t="shared" si="16"/>
        <v>0.1103580385540982</v>
      </c>
      <c r="I138" s="95">
        <f t="shared" si="17"/>
        <v>-0.33220180395972898</v>
      </c>
      <c r="J138" s="95">
        <f t="shared" si="18"/>
        <v>0.43875709956945341</v>
      </c>
    </row>
    <row r="139" spans="1:10" x14ac:dyDescent="0.2">
      <c r="A139" s="93">
        <v>42643</v>
      </c>
      <c r="B139" s="94" t="s">
        <v>24</v>
      </c>
      <c r="C139" s="94">
        <f>SUMIFS(F_12Snp_ODR_Ret!$H:$H,F_12Snp_ODR_Ret!$A:$A,'Backtesting - Retail'!A139,F_12Snp_ODR_Ret!$B:$B,'Backtesting - Retail'!B139)</f>
        <v>311</v>
      </c>
      <c r="D139" s="94">
        <f>SUMIFS(F_12Snp_ODR_Ret!$C:$C,F_12Snp_ODR_Ret!$A:$A,'Backtesting - Retail'!A139,F_12Snp_ODR_Ret!$B:$B,'Backtesting - Retail'!B139)</f>
        <v>142</v>
      </c>
      <c r="F139" s="142">
        <f>SUMIFS(F_12Snp_ODR_Ret!$C:$C,F_12Snp_ODR_Ret!A:A,"&gt;="&amp;$M$2,F_12Snp_ODR_Ret!A:A,"&lt;="&amp;$M$3,F_12Snp_ODR_Ret!$B:$B,$B139)/SUMIFS(F_12Snp_ODR_Ret!$H:$H,F_12Snp_ODR_Ret!A:A,"&gt;="&amp;$M$2,F_12Snp_ODR_Ret!A:A,"&lt;="&amp;$M$3,F_12Snp_ODR_Ret!$B:$B,$B139)</f>
        <v>0.31635926222935046</v>
      </c>
      <c r="G139" s="95">
        <f t="shared" si="15"/>
        <v>0.45659163987138263</v>
      </c>
      <c r="H139" s="95">
        <f t="shared" si="16"/>
        <v>1.9665119739137524E-2</v>
      </c>
      <c r="I139" s="95">
        <f t="shared" si="17"/>
        <v>-0.14023237764203217</v>
      </c>
      <c r="J139" s="95">
        <f t="shared" si="18"/>
        <v>0.30712865807515499</v>
      </c>
    </row>
    <row r="140" spans="1:10" x14ac:dyDescent="0.2">
      <c r="A140" s="93">
        <v>42643</v>
      </c>
      <c r="B140" s="94" t="s">
        <v>34</v>
      </c>
      <c r="C140" s="94">
        <f>SUMIFS(F_12Snp_ODR_Ret!$H:$H,F_12Snp_ODR_Ret!$A:$A,'Backtesting - Retail'!A140,F_12Snp_ODR_Ret!$B:$B,'Backtesting - Retail'!B140)</f>
        <v>12966</v>
      </c>
      <c r="D140" s="94">
        <f>SUMIFS(F_12Snp_ODR_Ret!$C:$C,F_12Snp_ODR_Ret!$A:$A,'Backtesting - Retail'!A140,F_12Snp_ODR_Ret!$B:$B,'Backtesting - Retail'!B140)</f>
        <v>878</v>
      </c>
      <c r="F140" s="142">
        <f>SUMIFS(F_12Snp_ODR_Ret!$C:$C,F_12Snp_ODR_Ret!A:A,"&gt;="&amp;$M$2,F_12Snp_ODR_Ret!A:A,"&lt;="&amp;$M$3,F_12Snp_ODR_Ret!$B:$B,$B140)/SUMIFS(F_12Snp_ODR_Ret!$H:$H,F_12Snp_ODR_Ret!A:A,"&gt;="&amp;$M$2,F_12Snp_ODR_Ret!A:A,"&lt;="&amp;$M$3,F_12Snp_ODR_Ret!$B:$B,$B140)</f>
        <v>5.9121533399488169E-2</v>
      </c>
      <c r="G140" s="95">
        <f t="shared" si="15"/>
        <v>6.7715563782199603E-2</v>
      </c>
      <c r="H140" s="95">
        <f t="shared" si="16"/>
        <v>7.3857358218967247E-5</v>
      </c>
      <c r="I140" s="95">
        <f t="shared" si="17"/>
        <v>-8.5940303827114345E-3</v>
      </c>
      <c r="J140" s="95">
        <f t="shared" si="18"/>
        <v>0.12691366508227386</v>
      </c>
    </row>
    <row r="141" spans="1:10" x14ac:dyDescent="0.2">
      <c r="A141" s="93">
        <v>42643</v>
      </c>
      <c r="B141" s="94" t="s">
        <v>14</v>
      </c>
      <c r="C141" s="94">
        <f>SUMIFS(F_12Snp_ODR_Ret!$H:$H,F_12Snp_ODR_Ret!$A:$A,'Backtesting - Retail'!A141,F_12Snp_ODR_Ret!$B:$B,'Backtesting - Retail'!B141)</f>
        <v>196</v>
      </c>
      <c r="D141" s="94">
        <f>SUMIFS(F_12Snp_ODR_Ret!$C:$C,F_12Snp_ODR_Ret!$A:$A,'Backtesting - Retail'!A141,F_12Snp_ODR_Ret!$B:$B,'Backtesting - Retail'!B141)</f>
        <v>10</v>
      </c>
      <c r="F141" s="142">
        <f>SUMIFS(F_12Snp_ODR_Ret!$C:$C,F_12Snp_ODR_Ret!A:A,"&gt;="&amp;$M$2,F_12Snp_ODR_Ret!A:A,"&lt;="&amp;$M$3,F_12Snp_ODR_Ret!$B:$B,$B141)/SUMIFS(F_12Snp_ODR_Ret!$H:$H,F_12Snp_ODR_Ret!A:A,"&gt;="&amp;$M$2,F_12Snp_ODR_Ret!A:A,"&lt;="&amp;$M$3,F_12Snp_ODR_Ret!$B:$B,$B141)</f>
        <v>6.8419927303827238E-3</v>
      </c>
      <c r="G141" s="95">
        <f t="shared" si="15"/>
        <v>5.1020408163265307E-2</v>
      </c>
      <c r="H141" s="95">
        <f t="shared" si="16"/>
        <v>1.9517323901603579E-3</v>
      </c>
      <c r="I141" s="95">
        <f t="shared" si="17"/>
        <v>-4.4178415432882583E-2</v>
      </c>
      <c r="J141" s="95">
        <f t="shared" si="18"/>
        <v>0.86589694248449856</v>
      </c>
    </row>
    <row r="142" spans="1:10" x14ac:dyDescent="0.2">
      <c r="A142" s="93">
        <v>42643</v>
      </c>
      <c r="B142" s="94" t="s">
        <v>16</v>
      </c>
      <c r="C142" s="94">
        <f>SUMIFS(F_12Snp_ODR_Ret!$H:$H,F_12Snp_ODR_Ret!$A:$A,'Backtesting - Retail'!A142,F_12Snp_ODR_Ret!$B:$B,'Backtesting - Retail'!B142)</f>
        <v>85</v>
      </c>
      <c r="D142" s="94">
        <f>SUMIFS(F_12Snp_ODR_Ret!$C:$C,F_12Snp_ODR_Ret!$A:$A,'Backtesting - Retail'!A142,F_12Snp_ODR_Ret!$B:$B,'Backtesting - Retail'!B142)</f>
        <v>3</v>
      </c>
      <c r="F142" s="142">
        <f>SUMIFS(F_12Snp_ODR_Ret!$C:$C,F_12Snp_ODR_Ret!A:A,"&gt;="&amp;$M$2,F_12Snp_ODR_Ret!A:A,"&lt;="&amp;$M$3,F_12Snp_ODR_Ret!$B:$B,$B142)/SUMIFS(F_12Snp_ODR_Ret!$H:$H,F_12Snp_ODR_Ret!A:A,"&gt;="&amp;$M$2,F_12Snp_ODR_Ret!A:A,"&lt;="&amp;$M$3,F_12Snp_ODR_Ret!$B:$B,$B142)</f>
        <v>2.5973315835520561E-3</v>
      </c>
      <c r="G142" s="95">
        <f t="shared" si="15"/>
        <v>3.5294117647058823E-2</v>
      </c>
      <c r="H142" s="95">
        <f t="shared" si="16"/>
        <v>1.0690798188827304E-3</v>
      </c>
      <c r="I142" s="95">
        <f t="shared" si="17"/>
        <v>-3.2696786063506768E-2</v>
      </c>
      <c r="J142" s="95">
        <f t="shared" si="18"/>
        <v>0.92640893846602512</v>
      </c>
    </row>
    <row r="143" spans="1:10" x14ac:dyDescent="0.2">
      <c r="A143" s="93">
        <v>42643</v>
      </c>
      <c r="B143" s="94" t="s">
        <v>40</v>
      </c>
      <c r="C143" s="94">
        <f>SUMIFS(F_12Snp_ODR_Ret!$H:$H,F_12Snp_ODR_Ret!$A:$A,'Backtesting - Retail'!A143,F_12Snp_ODR_Ret!$B:$B,'Backtesting - Retail'!B143)</f>
        <v>1194</v>
      </c>
      <c r="D143" s="94">
        <f>SUMIFS(F_12Snp_ODR_Ret!$C:$C,F_12Snp_ODR_Ret!$A:$A,'Backtesting - Retail'!A143,F_12Snp_ODR_Ret!$B:$B,'Backtesting - Retail'!B143)</f>
        <v>700</v>
      </c>
      <c r="F143" s="142">
        <f>SUMIFS(F_12Snp_ODR_Ret!$C:$C,F_12Snp_ODR_Ret!A:A,"&gt;="&amp;$M$2,F_12Snp_ODR_Ret!A:A,"&lt;="&amp;$M$3,F_12Snp_ODR_Ret!$B:$B,$B143)/SUMIFS(F_12Snp_ODR_Ret!$H:$H,F_12Snp_ODR_Ret!A:A,"&gt;="&amp;$M$2,F_12Snp_ODR_Ret!A:A,"&lt;="&amp;$M$3,F_12Snp_ODR_Ret!$B:$B,$B143)</f>
        <v>0.60292481322524238</v>
      </c>
      <c r="G143" s="95">
        <f t="shared" si="15"/>
        <v>0.58626465661641536</v>
      </c>
      <c r="H143" s="95">
        <f t="shared" si="16"/>
        <v>2.7756081823064285E-4</v>
      </c>
      <c r="I143" s="95">
        <f t="shared" si="17"/>
        <v>1.6660156608827026E-2</v>
      </c>
      <c r="J143" s="95">
        <f t="shared" si="18"/>
        <v>2.841746712991353E-2</v>
      </c>
    </row>
    <row r="144" spans="1:10" x14ac:dyDescent="0.2">
      <c r="A144" s="93">
        <v>42643</v>
      </c>
      <c r="B144" s="94" t="s">
        <v>42</v>
      </c>
      <c r="C144" s="94">
        <f>SUMIFS(F_12Snp_ODR_Ret!$H:$H,F_12Snp_ODR_Ret!$A:$A,'Backtesting - Retail'!A144,F_12Snp_ODR_Ret!$B:$B,'Backtesting - Retail'!B144)</f>
        <v>231</v>
      </c>
      <c r="D144" s="94">
        <f>SUMIFS(F_12Snp_ODR_Ret!$C:$C,F_12Snp_ODR_Ret!$A:$A,'Backtesting - Retail'!A144,F_12Snp_ODR_Ret!$B:$B,'Backtesting - Retail'!B144)</f>
        <v>202</v>
      </c>
      <c r="F144" s="142">
        <f>SUMIFS(F_12Snp_ODR_Ret!$C:$C,F_12Snp_ODR_Ret!A:A,"&gt;="&amp;$M$2,F_12Snp_ODR_Ret!A:A,"&lt;="&amp;$M$3,F_12Snp_ODR_Ret!$B:$B,$B144)/SUMIFS(F_12Snp_ODR_Ret!$H:$H,F_12Snp_ODR_Ret!A:A,"&gt;="&amp;$M$2,F_12Snp_ODR_Ret!A:A,"&lt;="&amp;$M$3,F_12Snp_ODR_Ret!$B:$B,$B144)</f>
        <v>0.66168573429838895</v>
      </c>
      <c r="G144" s="95">
        <f t="shared" si="15"/>
        <v>0.87445887445887449</v>
      </c>
      <c r="H144" s="95">
        <f t="shared" si="16"/>
        <v>4.5272409173753622E-2</v>
      </c>
      <c r="I144" s="95">
        <f t="shared" si="17"/>
        <v>-0.21277314016048554</v>
      </c>
      <c r="J144" s="95">
        <f t="shared" si="18"/>
        <v>0.24331977909441663</v>
      </c>
    </row>
    <row r="145" spans="1:10" x14ac:dyDescent="0.2">
      <c r="A145" s="93">
        <v>42643</v>
      </c>
      <c r="B145" s="94" t="s">
        <v>28</v>
      </c>
      <c r="C145" s="94">
        <f>SUMIFS(F_12Snp_ODR_Ret!$H:$H,F_12Snp_ODR_Ret!$A:$A,'Backtesting - Retail'!A145,F_12Snp_ODR_Ret!$B:$B,'Backtesting - Retail'!B145)</f>
        <v>2235</v>
      </c>
      <c r="D145" s="94">
        <f>SUMIFS(F_12Snp_ODR_Ret!$C:$C,F_12Snp_ODR_Ret!$A:$A,'Backtesting - Retail'!A145,F_12Snp_ODR_Ret!$B:$B,'Backtesting - Retail'!B145)</f>
        <v>39</v>
      </c>
      <c r="F145" s="142">
        <f>SUMIFS(F_12Snp_ODR_Ret!$C:$C,F_12Snp_ODR_Ret!A:A,"&gt;="&amp;$M$2,F_12Snp_ODR_Ret!A:A,"&lt;="&amp;$M$3,F_12Snp_ODR_Ret!$B:$B,$B145)/SUMIFS(F_12Snp_ODR_Ret!$H:$H,F_12Snp_ODR_Ret!A:A,"&gt;="&amp;$M$2,F_12Snp_ODR_Ret!A:A,"&lt;="&amp;$M$3,F_12Snp_ODR_Ret!$B:$B,$B145)</f>
        <v>8.694480016175777E-3</v>
      </c>
      <c r="G145" s="95">
        <f t="shared" si="15"/>
        <v>1.74496644295302E-2</v>
      </c>
      <c r="H145" s="95">
        <f t="shared" si="16"/>
        <v>7.6653254111844224E-5</v>
      </c>
      <c r="I145" s="95">
        <f t="shared" si="17"/>
        <v>-8.7551844133544228E-3</v>
      </c>
      <c r="J145" s="95">
        <f t="shared" si="18"/>
        <v>0.50173941445761894</v>
      </c>
    </row>
    <row r="146" spans="1:10" x14ac:dyDescent="0.2">
      <c r="A146" s="93">
        <v>42643</v>
      </c>
      <c r="B146" s="94" t="s">
        <v>30</v>
      </c>
      <c r="C146" s="94">
        <f>SUMIFS(F_12Snp_ODR_Ret!$H:$H,F_12Snp_ODR_Ret!$A:$A,'Backtesting - Retail'!A146,F_12Snp_ODR_Ret!$B:$B,'Backtesting - Retail'!B146)</f>
        <v>671</v>
      </c>
      <c r="D146" s="94">
        <f>SUMIFS(F_12Snp_ODR_Ret!$C:$C,F_12Snp_ODR_Ret!$A:$A,'Backtesting - Retail'!A146,F_12Snp_ODR_Ret!$B:$B,'Backtesting - Retail'!B146)</f>
        <v>70</v>
      </c>
      <c r="F146" s="142">
        <f>SUMIFS(F_12Snp_ODR_Ret!$C:$C,F_12Snp_ODR_Ret!A:A,"&gt;="&amp;$M$2,F_12Snp_ODR_Ret!A:A,"&lt;="&amp;$M$3,F_12Snp_ODR_Ret!$B:$B,$B146)/SUMIFS(F_12Snp_ODR_Ret!$H:$H,F_12Snp_ODR_Ret!A:A,"&gt;="&amp;$M$2,F_12Snp_ODR_Ret!A:A,"&lt;="&amp;$M$3,F_12Snp_ODR_Ret!$B:$B,$B146)</f>
        <v>0.11058389350204297</v>
      </c>
      <c r="G146" s="95">
        <f t="shared" si="15"/>
        <v>0.10432190760059612</v>
      </c>
      <c r="H146" s="95">
        <f t="shared" si="16"/>
        <v>3.9212467429919061E-5</v>
      </c>
      <c r="I146" s="95">
        <f t="shared" si="17"/>
        <v>6.2619859014468454E-3</v>
      </c>
      <c r="J146" s="95">
        <f t="shared" si="18"/>
        <v>6.0025607712440476E-2</v>
      </c>
    </row>
    <row r="147" spans="1:10" x14ac:dyDescent="0.2">
      <c r="A147" s="93">
        <v>42674</v>
      </c>
      <c r="B147" s="94" t="s">
        <v>30</v>
      </c>
      <c r="C147" s="94">
        <f>SUMIFS(F_12Snp_ODR_Ret!$H:$H,F_12Snp_ODR_Ret!$A:$A,'Backtesting - Retail'!A147,F_12Snp_ODR_Ret!$B:$B,'Backtesting - Retail'!B147)</f>
        <v>635</v>
      </c>
      <c r="D147" s="94">
        <f>SUMIFS(F_12Snp_ODR_Ret!$C:$C,F_12Snp_ODR_Ret!$A:$A,'Backtesting - Retail'!A147,F_12Snp_ODR_Ret!$B:$B,'Backtesting - Retail'!B147)</f>
        <v>70</v>
      </c>
      <c r="F147" s="142">
        <f>SUMIFS(F_12Snp_ODR_Ret!$C:$C,F_12Snp_ODR_Ret!A:A,"&gt;="&amp;$M$2,F_12Snp_ODR_Ret!A:A,"&lt;="&amp;$M$3,F_12Snp_ODR_Ret!$B:$B,$B147)/SUMIFS(F_12Snp_ODR_Ret!$H:$H,F_12Snp_ODR_Ret!A:A,"&gt;="&amp;$M$2,F_12Snp_ODR_Ret!A:A,"&lt;="&amp;$M$3,F_12Snp_ODR_Ret!$B:$B,$B147)</f>
        <v>0.11058389350204297</v>
      </c>
      <c r="G147" s="95">
        <f t="shared" si="15"/>
        <v>0.11023622047244094</v>
      </c>
      <c r="H147" s="95">
        <f t="shared" si="16"/>
        <v>1.2087653551264844E-7</v>
      </c>
      <c r="I147" s="95">
        <f t="shared" si="17"/>
        <v>3.4767302960202195E-4</v>
      </c>
      <c r="J147" s="95">
        <f t="shared" si="18"/>
        <v>3.1538910542469136E-3</v>
      </c>
    </row>
    <row r="148" spans="1:10" x14ac:dyDescent="0.2">
      <c r="A148" s="93">
        <v>42674</v>
      </c>
      <c r="B148" s="94" t="s">
        <v>42</v>
      </c>
      <c r="C148" s="94">
        <f>SUMIFS(F_12Snp_ODR_Ret!$H:$H,F_12Snp_ODR_Ret!$A:$A,'Backtesting - Retail'!A148,F_12Snp_ODR_Ret!$B:$B,'Backtesting - Retail'!B148)</f>
        <v>116</v>
      </c>
      <c r="D148" s="94">
        <f>SUMIFS(F_12Snp_ODR_Ret!$C:$C,F_12Snp_ODR_Ret!$A:$A,'Backtesting - Retail'!A148,F_12Snp_ODR_Ret!$B:$B,'Backtesting - Retail'!B148)</f>
        <v>91</v>
      </c>
      <c r="F148" s="142">
        <f>SUMIFS(F_12Snp_ODR_Ret!$C:$C,F_12Snp_ODR_Ret!A:A,"&gt;="&amp;$M$2,F_12Snp_ODR_Ret!A:A,"&lt;="&amp;$M$3,F_12Snp_ODR_Ret!$B:$B,$B148)/SUMIFS(F_12Snp_ODR_Ret!$H:$H,F_12Snp_ODR_Ret!A:A,"&gt;="&amp;$M$2,F_12Snp_ODR_Ret!A:A,"&lt;="&amp;$M$3,F_12Snp_ODR_Ret!$B:$B,$B148)</f>
        <v>0.66168573429838895</v>
      </c>
      <c r="G148" s="95">
        <f t="shared" si="15"/>
        <v>0.78448275862068961</v>
      </c>
      <c r="H148" s="95">
        <f t="shared" si="16"/>
        <v>1.5079109182411701E-2</v>
      </c>
      <c r="I148" s="95">
        <f t="shared" si="17"/>
        <v>-0.12279702432230066</v>
      </c>
      <c r="J148" s="95">
        <f t="shared" si="18"/>
        <v>0.15653247056469097</v>
      </c>
    </row>
    <row r="149" spans="1:10" x14ac:dyDescent="0.2">
      <c r="A149" s="93">
        <v>42674</v>
      </c>
      <c r="B149" s="94" t="s">
        <v>20</v>
      </c>
      <c r="C149" s="94">
        <f>SUMIFS(F_12Snp_ODR_Ret!$H:$H,F_12Snp_ODR_Ret!$A:$A,'Backtesting - Retail'!A149,F_12Snp_ODR_Ret!$B:$B,'Backtesting - Retail'!B149)</f>
        <v>581</v>
      </c>
      <c r="D149" s="94">
        <f>SUMIFS(F_12Snp_ODR_Ret!$C:$C,F_12Snp_ODR_Ret!$A:$A,'Backtesting - Retail'!A149,F_12Snp_ODR_Ret!$B:$B,'Backtesting - Retail'!B149)</f>
        <v>127</v>
      </c>
      <c r="F149" s="142">
        <f>SUMIFS(F_12Snp_ODR_Ret!$C:$C,F_12Snp_ODR_Ret!A:A,"&gt;="&amp;$M$2,F_12Snp_ODR_Ret!A:A,"&lt;="&amp;$M$3,F_12Snp_ODR_Ret!$B:$B,$B149)/SUMIFS(F_12Snp_ODR_Ret!$H:$H,F_12Snp_ODR_Ret!A:A,"&gt;="&amp;$M$2,F_12Snp_ODR_Ret!A:A,"&lt;="&amp;$M$3,F_12Snp_ODR_Ret!$B:$B,$B149)</f>
        <v>8.9829886182841753E-2</v>
      </c>
      <c r="G149" s="95">
        <f t="shared" si="15"/>
        <v>0.21858864027538727</v>
      </c>
      <c r="H149" s="95">
        <f t="shared" si="16"/>
        <v>1.6578816755464604E-2</v>
      </c>
      <c r="I149" s="95">
        <f t="shared" si="17"/>
        <v>-0.1287587540925455</v>
      </c>
      <c r="J149" s="95">
        <f t="shared" si="18"/>
        <v>0.58904595376196012</v>
      </c>
    </row>
    <row r="150" spans="1:10" x14ac:dyDescent="0.2">
      <c r="A150" s="93">
        <v>42674</v>
      </c>
      <c r="B150" s="94" t="s">
        <v>36</v>
      </c>
      <c r="C150" s="94">
        <f>SUMIFS(F_12Snp_ODR_Ret!$H:$H,F_12Snp_ODR_Ret!$A:$A,'Backtesting - Retail'!A150,F_12Snp_ODR_Ret!$B:$B,'Backtesting - Retail'!B150)</f>
        <v>2035</v>
      </c>
      <c r="D150" s="94">
        <f>SUMIFS(F_12Snp_ODR_Ret!$C:$C,F_12Snp_ODR_Ret!$A:$A,'Backtesting - Retail'!A150,F_12Snp_ODR_Ret!$B:$B,'Backtesting - Retail'!B150)</f>
        <v>531</v>
      </c>
      <c r="F150" s="142">
        <f>SUMIFS(F_12Snp_ODR_Ret!$C:$C,F_12Snp_ODR_Ret!A:A,"&gt;="&amp;$M$2,F_12Snp_ODR_Ret!A:A,"&lt;="&amp;$M$3,F_12Snp_ODR_Ret!$B:$B,$B150)/SUMIFS(F_12Snp_ODR_Ret!$H:$H,F_12Snp_ODR_Ret!A:A,"&gt;="&amp;$M$2,F_12Snp_ODR_Ret!A:A,"&lt;="&amp;$M$3,F_12Snp_ODR_Ret!$B:$B,$B150)</f>
        <v>0.3147813516443802</v>
      </c>
      <c r="G150" s="95">
        <f t="shared" si="15"/>
        <v>0.26093366093366094</v>
      </c>
      <c r="H150" s="95">
        <f t="shared" si="16"/>
        <v>2.899573794877282E-3</v>
      </c>
      <c r="I150" s="95">
        <f t="shared" si="17"/>
        <v>5.3847690710719265E-2</v>
      </c>
      <c r="J150" s="95">
        <f t="shared" si="18"/>
        <v>0.20636544368420659</v>
      </c>
    </row>
    <row r="151" spans="1:10" x14ac:dyDescent="0.2">
      <c r="A151" s="93">
        <v>42674</v>
      </c>
      <c r="B151" s="94" t="s">
        <v>28</v>
      </c>
      <c r="C151" s="94">
        <f>SUMIFS(F_12Snp_ODR_Ret!$H:$H,F_12Snp_ODR_Ret!$A:$A,'Backtesting - Retail'!A151,F_12Snp_ODR_Ret!$B:$B,'Backtesting - Retail'!B151)</f>
        <v>2407</v>
      </c>
      <c r="D151" s="94">
        <f>SUMIFS(F_12Snp_ODR_Ret!$C:$C,F_12Snp_ODR_Ret!$A:$A,'Backtesting - Retail'!A151,F_12Snp_ODR_Ret!$B:$B,'Backtesting - Retail'!B151)</f>
        <v>37</v>
      </c>
      <c r="F151" s="142">
        <f>SUMIFS(F_12Snp_ODR_Ret!$C:$C,F_12Snp_ODR_Ret!A:A,"&gt;="&amp;$M$2,F_12Snp_ODR_Ret!A:A,"&lt;="&amp;$M$3,F_12Snp_ODR_Ret!$B:$B,$B151)/SUMIFS(F_12Snp_ODR_Ret!$H:$H,F_12Snp_ODR_Ret!A:A,"&gt;="&amp;$M$2,F_12Snp_ODR_Ret!A:A,"&lt;="&amp;$M$3,F_12Snp_ODR_Ret!$B:$B,$B151)</f>
        <v>8.694480016175777E-3</v>
      </c>
      <c r="G151" s="95">
        <f t="shared" si="15"/>
        <v>1.5371832156211051E-2</v>
      </c>
      <c r="H151" s="95">
        <f t="shared" si="16"/>
        <v>4.4587031602033658E-5</v>
      </c>
      <c r="I151" s="95">
        <f t="shared" si="17"/>
        <v>-6.6773521400352743E-3</v>
      </c>
      <c r="J151" s="95">
        <f t="shared" si="18"/>
        <v>0.43438882705580822</v>
      </c>
    </row>
    <row r="152" spans="1:10" x14ac:dyDescent="0.2">
      <c r="A152" s="93">
        <v>42674</v>
      </c>
      <c r="B152" s="94" t="s">
        <v>22</v>
      </c>
      <c r="C152" s="94">
        <f>SUMIFS(F_12Snp_ODR_Ret!$H:$H,F_12Snp_ODR_Ret!$A:$A,'Backtesting - Retail'!A152,F_12Snp_ODR_Ret!$B:$B,'Backtesting - Retail'!B152)</f>
        <v>839</v>
      </c>
      <c r="D152" s="94">
        <f>SUMIFS(F_12Snp_ODR_Ret!$C:$C,F_12Snp_ODR_Ret!$A:$A,'Backtesting - Retail'!A152,F_12Snp_ODR_Ret!$B:$B,'Backtesting - Retail'!B152)</f>
        <v>247</v>
      </c>
      <c r="F152" s="142">
        <f>SUMIFS(F_12Snp_ODR_Ret!$C:$C,F_12Snp_ODR_Ret!A:A,"&gt;="&amp;$M$2,F_12Snp_ODR_Ret!A:A,"&lt;="&amp;$M$3,F_12Snp_ODR_Ret!$B:$B,$B152)/SUMIFS(F_12Snp_ODR_Ret!$H:$H,F_12Snp_ODR_Ret!A:A,"&gt;="&amp;$M$2,F_12Snp_ODR_Ret!A:A,"&lt;="&amp;$M$3,F_12Snp_ODR_Ret!$B:$B,$B152)</f>
        <v>0.11878527277613544</v>
      </c>
      <c r="G152" s="95">
        <f t="shared" si="15"/>
        <v>0.29439809296781883</v>
      </c>
      <c r="H152" s="95">
        <f t="shared" si="16"/>
        <v>3.0839862615676523E-2</v>
      </c>
      <c r="I152" s="95">
        <f t="shared" si="17"/>
        <v>-0.17561282019168339</v>
      </c>
      <c r="J152" s="95">
        <f t="shared" si="18"/>
        <v>0.59651480218956421</v>
      </c>
    </row>
    <row r="153" spans="1:10" x14ac:dyDescent="0.2">
      <c r="A153" s="93">
        <v>42674</v>
      </c>
      <c r="B153" s="94" t="s">
        <v>32</v>
      </c>
      <c r="C153" s="94">
        <f>SUMIFS(F_12Snp_ODR_Ret!$H:$H,F_12Snp_ODR_Ret!$A:$A,'Backtesting - Retail'!A153,F_12Snp_ODR_Ret!$B:$B,'Backtesting - Retail'!B153)</f>
        <v>9508</v>
      </c>
      <c r="D153" s="94">
        <f>SUMIFS(F_12Snp_ODR_Ret!$C:$C,F_12Snp_ODR_Ret!$A:$A,'Backtesting - Retail'!A153,F_12Snp_ODR_Ret!$B:$B,'Backtesting - Retail'!B153)</f>
        <v>222</v>
      </c>
      <c r="F153" s="142">
        <f>SUMIFS(F_12Snp_ODR_Ret!$C:$C,F_12Snp_ODR_Ret!A:A,"&gt;="&amp;$M$2,F_12Snp_ODR_Ret!A:A,"&lt;="&amp;$M$3,F_12Snp_ODR_Ret!$B:$B,$B153)/SUMIFS(F_12Snp_ODR_Ret!$H:$H,F_12Snp_ODR_Ret!A:A,"&gt;="&amp;$M$2,F_12Snp_ODR_Ret!A:A,"&lt;="&amp;$M$3,F_12Snp_ODR_Ret!$B:$B,$B153)</f>
        <v>2.2352492146289427E-2</v>
      </c>
      <c r="G153" s="95">
        <f t="shared" si="15"/>
        <v>2.3348758939840134E-2</v>
      </c>
      <c r="H153" s="95">
        <f t="shared" si="16"/>
        <v>9.9254752393180691E-7</v>
      </c>
      <c r="I153" s="95">
        <f t="shared" si="17"/>
        <v>-9.9626679355070691E-4</v>
      </c>
      <c r="J153" s="95">
        <f t="shared" si="18"/>
        <v>4.2668939968829374E-2</v>
      </c>
    </row>
    <row r="154" spans="1:10" x14ac:dyDescent="0.2">
      <c r="A154" s="93">
        <v>42674</v>
      </c>
      <c r="B154" s="94" t="s">
        <v>40</v>
      </c>
      <c r="C154" s="94">
        <f>SUMIFS(F_12Snp_ODR_Ret!$H:$H,F_12Snp_ODR_Ret!$A:$A,'Backtesting - Retail'!A154,F_12Snp_ODR_Ret!$B:$B,'Backtesting - Retail'!B154)</f>
        <v>1034</v>
      </c>
      <c r="D154" s="94">
        <f>SUMIFS(F_12Snp_ODR_Ret!$C:$C,F_12Snp_ODR_Ret!$A:$A,'Backtesting - Retail'!A154,F_12Snp_ODR_Ret!$B:$B,'Backtesting - Retail'!B154)</f>
        <v>526</v>
      </c>
      <c r="F154" s="142">
        <f>SUMIFS(F_12Snp_ODR_Ret!$C:$C,F_12Snp_ODR_Ret!A:A,"&gt;="&amp;$M$2,F_12Snp_ODR_Ret!A:A,"&lt;="&amp;$M$3,F_12Snp_ODR_Ret!$B:$B,$B154)/SUMIFS(F_12Snp_ODR_Ret!$H:$H,F_12Snp_ODR_Ret!A:A,"&gt;="&amp;$M$2,F_12Snp_ODR_Ret!A:A,"&lt;="&amp;$M$3,F_12Snp_ODR_Ret!$B:$B,$B154)</f>
        <v>0.60292481322524238</v>
      </c>
      <c r="G154" s="95">
        <f t="shared" si="15"/>
        <v>0.50870406189555128</v>
      </c>
      <c r="H154" s="95">
        <f t="shared" si="16"/>
        <v>8.877549981131487E-3</v>
      </c>
      <c r="I154" s="95">
        <f t="shared" si="17"/>
        <v>9.4220751329691099E-2</v>
      </c>
      <c r="J154" s="95">
        <f t="shared" si="18"/>
        <v>0.18521721839334712</v>
      </c>
    </row>
    <row r="155" spans="1:10" x14ac:dyDescent="0.2">
      <c r="A155" s="93">
        <v>42674</v>
      </c>
      <c r="B155" s="94" t="s">
        <v>34</v>
      </c>
      <c r="C155" s="94">
        <f>SUMIFS(F_12Snp_ODR_Ret!$H:$H,F_12Snp_ODR_Ret!$A:$A,'Backtesting - Retail'!A155,F_12Snp_ODR_Ret!$B:$B,'Backtesting - Retail'!B155)</f>
        <v>12244</v>
      </c>
      <c r="D155" s="94">
        <f>SUMIFS(F_12Snp_ODR_Ret!$C:$C,F_12Snp_ODR_Ret!$A:$A,'Backtesting - Retail'!A155,F_12Snp_ODR_Ret!$B:$B,'Backtesting - Retail'!B155)</f>
        <v>794</v>
      </c>
      <c r="F155" s="142">
        <f>SUMIFS(F_12Snp_ODR_Ret!$C:$C,F_12Snp_ODR_Ret!A:A,"&gt;="&amp;$M$2,F_12Snp_ODR_Ret!A:A,"&lt;="&amp;$M$3,F_12Snp_ODR_Ret!$B:$B,$B155)/SUMIFS(F_12Snp_ODR_Ret!$H:$H,F_12Snp_ODR_Ret!A:A,"&gt;="&amp;$M$2,F_12Snp_ODR_Ret!A:A,"&lt;="&amp;$M$3,F_12Snp_ODR_Ret!$B:$B,$B155)</f>
        <v>5.9121533399488169E-2</v>
      </c>
      <c r="G155" s="95">
        <f t="shared" si="15"/>
        <v>6.4848088859849717E-2</v>
      </c>
      <c r="H155" s="95">
        <f t="shared" si="16"/>
        <v>3.2793437440596667E-5</v>
      </c>
      <c r="I155" s="95">
        <f t="shared" si="17"/>
        <v>-5.7265554603615487E-3</v>
      </c>
      <c r="J155" s="95">
        <f t="shared" si="18"/>
        <v>8.8307235587741575E-2</v>
      </c>
    </row>
    <row r="156" spans="1:10" x14ac:dyDescent="0.2">
      <c r="A156" s="93">
        <v>42674</v>
      </c>
      <c r="B156" s="94" t="s">
        <v>38</v>
      </c>
      <c r="C156" s="94">
        <f>SUMIFS(F_12Snp_ODR_Ret!$H:$H,F_12Snp_ODR_Ret!$A:$A,'Backtesting - Retail'!A156,F_12Snp_ODR_Ret!$B:$B,'Backtesting - Retail'!B156)</f>
        <v>2277</v>
      </c>
      <c r="D156" s="94">
        <f>SUMIFS(F_12Snp_ODR_Ret!$C:$C,F_12Snp_ODR_Ret!$A:$A,'Backtesting - Retail'!A156,F_12Snp_ODR_Ret!$B:$B,'Backtesting - Retail'!B156)</f>
        <v>788</v>
      </c>
      <c r="F156" s="142">
        <f>SUMIFS(F_12Snp_ODR_Ret!$C:$C,F_12Snp_ODR_Ret!A:A,"&gt;="&amp;$M$2,F_12Snp_ODR_Ret!A:A,"&lt;="&amp;$M$3,F_12Snp_ODR_Ret!$B:$B,$B156)/SUMIFS(F_12Snp_ODR_Ret!$H:$H,F_12Snp_ODR_Ret!A:A,"&gt;="&amp;$M$2,F_12Snp_ODR_Ret!A:A,"&lt;="&amp;$M$3,F_12Snp_ODR_Ret!$B:$B,$B156)</f>
        <v>0.22160275367237117</v>
      </c>
      <c r="G156" s="95">
        <f t="shared" si="15"/>
        <v>0.34606938954765043</v>
      </c>
      <c r="H156" s="95">
        <f t="shared" si="16"/>
        <v>1.5491943446109354E-2</v>
      </c>
      <c r="I156" s="95">
        <f t="shared" si="17"/>
        <v>-0.12446663587527926</v>
      </c>
      <c r="J156" s="95">
        <f t="shared" si="18"/>
        <v>0.35965803285280568</v>
      </c>
    </row>
    <row r="157" spans="1:10" x14ac:dyDescent="0.2">
      <c r="A157" s="93">
        <v>42674</v>
      </c>
      <c r="B157" s="94" t="s">
        <v>16</v>
      </c>
      <c r="C157" s="94">
        <f>SUMIFS(F_12Snp_ODR_Ret!$H:$H,F_12Snp_ODR_Ret!$A:$A,'Backtesting - Retail'!A157,F_12Snp_ODR_Ret!$B:$B,'Backtesting - Retail'!B157)</f>
        <v>87</v>
      </c>
      <c r="D157" s="94">
        <f>SUMIFS(F_12Snp_ODR_Ret!$C:$C,F_12Snp_ODR_Ret!$A:$A,'Backtesting - Retail'!A157,F_12Snp_ODR_Ret!$B:$B,'Backtesting - Retail'!B157)</f>
        <v>3</v>
      </c>
      <c r="F157" s="142">
        <f>SUMIFS(F_12Snp_ODR_Ret!$C:$C,F_12Snp_ODR_Ret!A:A,"&gt;="&amp;$M$2,F_12Snp_ODR_Ret!A:A,"&lt;="&amp;$M$3,F_12Snp_ODR_Ret!$B:$B,$B157)/SUMIFS(F_12Snp_ODR_Ret!$H:$H,F_12Snp_ODR_Ret!A:A,"&gt;="&amp;$M$2,F_12Snp_ODR_Ret!A:A,"&lt;="&amp;$M$3,F_12Snp_ODR_Ret!$B:$B,$B157)</f>
        <v>2.5973315835520561E-3</v>
      </c>
      <c r="G157" s="95">
        <f t="shared" si="15"/>
        <v>3.4482758620689655E-2</v>
      </c>
      <c r="H157" s="95">
        <f t="shared" si="16"/>
        <v>1.0166804573406255E-3</v>
      </c>
      <c r="I157" s="95">
        <f t="shared" si="17"/>
        <v>-3.1885427037137599E-2</v>
      </c>
      <c r="J157" s="95">
        <f t="shared" si="18"/>
        <v>0.92467738407699041</v>
      </c>
    </row>
    <row r="158" spans="1:10" x14ac:dyDescent="0.2">
      <c r="A158" s="93">
        <v>42674</v>
      </c>
      <c r="B158" s="94" t="s">
        <v>18</v>
      </c>
      <c r="C158" s="94">
        <f>SUMIFS(F_12Snp_ODR_Ret!$H:$H,F_12Snp_ODR_Ret!$A:$A,'Backtesting - Retail'!A158,F_12Snp_ODR_Ret!$B:$B,'Backtesting - Retail'!B158)</f>
        <v>7188</v>
      </c>
      <c r="D158" s="94">
        <f>SUMIFS(F_12Snp_ODR_Ret!$C:$C,F_12Snp_ODR_Ret!$A:$A,'Backtesting - Retail'!A158,F_12Snp_ODR_Ret!$B:$B,'Backtesting - Retail'!B158)</f>
        <v>214</v>
      </c>
      <c r="F158" s="142">
        <f>SUMIFS(F_12Snp_ODR_Ret!$C:$C,F_12Snp_ODR_Ret!A:A,"&gt;="&amp;$M$2,F_12Snp_ODR_Ret!A:A,"&lt;="&amp;$M$3,F_12Snp_ODR_Ret!$B:$B,$B158)/SUMIFS(F_12Snp_ODR_Ret!$H:$H,F_12Snp_ODR_Ret!A:A,"&gt;="&amp;$M$2,F_12Snp_ODR_Ret!A:A,"&lt;="&amp;$M$3,F_12Snp_ODR_Ret!$B:$B,$B158)</f>
        <v>7.5688521388111206E-3</v>
      </c>
      <c r="G158" s="95">
        <f t="shared" si="15"/>
        <v>2.9771841958820256E-2</v>
      </c>
      <c r="H158" s="95">
        <f t="shared" si="16"/>
        <v>4.9297275694742937E-4</v>
      </c>
      <c r="I158" s="95">
        <f t="shared" si="17"/>
        <v>-2.2202989820009136E-2</v>
      </c>
      <c r="J158" s="95">
        <f t="shared" si="18"/>
        <v>0.74577145245899845</v>
      </c>
    </row>
    <row r="159" spans="1:10" x14ac:dyDescent="0.2">
      <c r="A159" s="93">
        <v>42674</v>
      </c>
      <c r="B159" s="94" t="s">
        <v>24</v>
      </c>
      <c r="C159" s="94">
        <f>SUMIFS(F_12Snp_ODR_Ret!$H:$H,F_12Snp_ODR_Ret!$A:$A,'Backtesting - Retail'!A159,F_12Snp_ODR_Ret!$B:$B,'Backtesting - Retail'!B159)</f>
        <v>268</v>
      </c>
      <c r="D159" s="94">
        <f>SUMIFS(F_12Snp_ODR_Ret!$C:$C,F_12Snp_ODR_Ret!$A:$A,'Backtesting - Retail'!A159,F_12Snp_ODR_Ret!$B:$B,'Backtesting - Retail'!B159)</f>
        <v>130</v>
      </c>
      <c r="F159" s="142">
        <f>SUMIFS(F_12Snp_ODR_Ret!$C:$C,F_12Snp_ODR_Ret!A:A,"&gt;="&amp;$M$2,F_12Snp_ODR_Ret!A:A,"&lt;="&amp;$M$3,F_12Snp_ODR_Ret!$B:$B,$B159)/SUMIFS(F_12Snp_ODR_Ret!$H:$H,F_12Snp_ODR_Ret!A:A,"&gt;="&amp;$M$2,F_12Snp_ODR_Ret!A:A,"&lt;="&amp;$M$3,F_12Snp_ODR_Ret!$B:$B,$B159)</f>
        <v>0.31635926222935046</v>
      </c>
      <c r="G159" s="95">
        <f t="shared" si="15"/>
        <v>0.48507462686567165</v>
      </c>
      <c r="H159" s="95">
        <f t="shared" si="16"/>
        <v>2.8464874264366821E-2</v>
      </c>
      <c r="I159" s="95">
        <f t="shared" si="17"/>
        <v>-0.1687153646363212</v>
      </c>
      <c r="J159" s="95">
        <f t="shared" si="18"/>
        <v>0.34781321325026215</v>
      </c>
    </row>
    <row r="160" spans="1:10" x14ac:dyDescent="0.2">
      <c r="A160" s="93">
        <v>42674</v>
      </c>
      <c r="B160" s="94" t="s">
        <v>26</v>
      </c>
      <c r="C160" s="94">
        <f>SUMIFS(F_12Snp_ODR_Ret!$H:$H,F_12Snp_ODR_Ret!$A:$A,'Backtesting - Retail'!A160,F_12Snp_ODR_Ret!$B:$B,'Backtesting - Retail'!B160)</f>
        <v>53</v>
      </c>
      <c r="D160" s="94">
        <f>SUMIFS(F_12Snp_ODR_Ret!$C:$C,F_12Snp_ODR_Ret!$A:$A,'Backtesting - Retail'!A160,F_12Snp_ODR_Ret!$B:$B,'Backtesting - Retail'!B160)</f>
        <v>40</v>
      </c>
      <c r="F160" s="142">
        <f>SUMIFS(F_12Snp_ODR_Ret!$C:$C,F_12Snp_ODR_Ret!A:A,"&gt;="&amp;$M$2,F_12Snp_ODR_Ret!A:A,"&lt;="&amp;$M$3,F_12Snp_ODR_Ret!$B:$B,$B160)/SUMIFS(F_12Snp_ODR_Ret!$H:$H,F_12Snp_ODR_Ret!A:A,"&gt;="&amp;$M$2,F_12Snp_ODR_Ret!A:A,"&lt;="&amp;$M$3,F_12Snp_ODR_Ret!$B:$B,$B160)</f>
        <v>0.42494105318312814</v>
      </c>
      <c r="G160" s="95">
        <f t="shared" si="15"/>
        <v>0.75471698113207553</v>
      </c>
      <c r="H160" s="95">
        <f t="shared" si="16"/>
        <v>0.10875216265458934</v>
      </c>
      <c r="I160" s="95">
        <f t="shared" si="17"/>
        <v>-0.32977592794894739</v>
      </c>
      <c r="J160" s="95">
        <f t="shared" si="18"/>
        <v>0.43695310453235525</v>
      </c>
    </row>
    <row r="161" spans="1:10" x14ac:dyDescent="0.2">
      <c r="A161" s="93">
        <v>42674</v>
      </c>
      <c r="B161" s="94" t="s">
        <v>12</v>
      </c>
      <c r="C161" s="94">
        <f>SUMIFS(F_12Snp_ODR_Ret!$H:$H,F_12Snp_ODR_Ret!$A:$A,'Backtesting - Retail'!A161,F_12Snp_ODR_Ret!$B:$B,'Backtesting - Retail'!B161)</f>
        <v>13</v>
      </c>
      <c r="D161" s="94">
        <f>SUMIFS(F_12Snp_ODR_Ret!$C:$C,F_12Snp_ODR_Ret!$A:$A,'Backtesting - Retail'!A161,F_12Snp_ODR_Ret!$B:$B,'Backtesting - Retail'!B161)</f>
        <v>0</v>
      </c>
      <c r="F161" s="142">
        <f>SUMIFS(F_12Snp_ODR_Ret!$C:$C,F_12Snp_ODR_Ret!A:A,"&gt;="&amp;$M$2,F_12Snp_ODR_Ret!A:A,"&lt;="&amp;$M$3,F_12Snp_ODR_Ret!$B:$B,$B161)/SUMIFS(F_12Snp_ODR_Ret!$H:$H,F_12Snp_ODR_Ret!A:A,"&gt;="&amp;$M$2,F_12Snp_ODR_Ret!A:A,"&lt;="&amp;$M$3,F_12Snp_ODR_Ret!$B:$B,$B161)</f>
        <v>9.2718843741478052E-4</v>
      </c>
      <c r="G161" s="95">
        <f t="shared" si="15"/>
        <v>0</v>
      </c>
      <c r="H161" s="95">
        <f t="shared" si="16"/>
        <v>8.5967839847566235E-7</v>
      </c>
      <c r="I161" s="95">
        <f t="shared" si="17"/>
        <v>9.2718843741478052E-4</v>
      </c>
      <c r="J161" s="95">
        <f t="shared" si="18"/>
        <v>0</v>
      </c>
    </row>
    <row r="162" spans="1:10" x14ac:dyDescent="0.2">
      <c r="A162" s="93">
        <v>42674</v>
      </c>
      <c r="B162" s="94" t="s">
        <v>14</v>
      </c>
      <c r="C162" s="94">
        <f>SUMIFS(F_12Snp_ODR_Ret!$H:$H,F_12Snp_ODR_Ret!$A:$A,'Backtesting - Retail'!A162,F_12Snp_ODR_Ret!$B:$B,'Backtesting - Retail'!B162)</f>
        <v>209</v>
      </c>
      <c r="D162" s="94">
        <f>SUMIFS(F_12Snp_ODR_Ret!$C:$C,F_12Snp_ODR_Ret!$A:$A,'Backtesting - Retail'!A162,F_12Snp_ODR_Ret!$B:$B,'Backtesting - Retail'!B162)</f>
        <v>15</v>
      </c>
      <c r="F162" s="142">
        <f>SUMIFS(F_12Snp_ODR_Ret!$C:$C,F_12Snp_ODR_Ret!A:A,"&gt;="&amp;$M$2,F_12Snp_ODR_Ret!A:A,"&lt;="&amp;$M$3,F_12Snp_ODR_Ret!$B:$B,$B162)/SUMIFS(F_12Snp_ODR_Ret!$H:$H,F_12Snp_ODR_Ret!A:A,"&gt;="&amp;$M$2,F_12Snp_ODR_Ret!A:A,"&lt;="&amp;$M$3,F_12Snp_ODR_Ret!$B:$B,$B162)</f>
        <v>6.8419927303827238E-3</v>
      </c>
      <c r="G162" s="95">
        <f t="shared" si="15"/>
        <v>7.1770334928229665E-2</v>
      </c>
      <c r="H162" s="95">
        <f t="shared" si="16"/>
        <v>4.215689620560713E-3</v>
      </c>
      <c r="I162" s="95">
        <f t="shared" si="17"/>
        <v>-6.4928342197846947E-2</v>
      </c>
      <c r="J162" s="95">
        <f t="shared" si="18"/>
        <v>0.90466823462333412</v>
      </c>
    </row>
    <row r="163" spans="1:10" x14ac:dyDescent="0.2">
      <c r="A163" s="93">
        <v>42704</v>
      </c>
      <c r="B163" s="94" t="s">
        <v>14</v>
      </c>
      <c r="C163" s="94">
        <f>SUMIFS(F_12Snp_ODR_Ret!$H:$H,F_12Snp_ODR_Ret!$A:$A,'Backtesting - Retail'!A163,F_12Snp_ODR_Ret!$B:$B,'Backtesting - Retail'!B163)</f>
        <v>208</v>
      </c>
      <c r="D163" s="94">
        <f>SUMIFS(F_12Snp_ODR_Ret!$C:$C,F_12Snp_ODR_Ret!$A:$A,'Backtesting - Retail'!A163,F_12Snp_ODR_Ret!$B:$B,'Backtesting - Retail'!B163)</f>
        <v>18</v>
      </c>
      <c r="F163" s="142">
        <f>SUMIFS(F_12Snp_ODR_Ret!$C:$C,F_12Snp_ODR_Ret!A:A,"&gt;="&amp;$M$2,F_12Snp_ODR_Ret!A:A,"&lt;="&amp;$M$3,F_12Snp_ODR_Ret!$B:$B,$B163)/SUMIFS(F_12Snp_ODR_Ret!$H:$H,F_12Snp_ODR_Ret!A:A,"&gt;="&amp;$M$2,F_12Snp_ODR_Ret!A:A,"&lt;="&amp;$M$3,F_12Snp_ODR_Ret!$B:$B,$B163)</f>
        <v>6.8419927303827238E-3</v>
      </c>
      <c r="G163" s="95">
        <f t="shared" si="15"/>
        <v>8.6538461538461536E-2</v>
      </c>
      <c r="H163" s="95">
        <f t="shared" si="16"/>
        <v>6.3515271404770797E-3</v>
      </c>
      <c r="I163" s="95">
        <f t="shared" si="17"/>
        <v>-7.9696468808078819E-2</v>
      </c>
      <c r="J163" s="95">
        <f t="shared" si="18"/>
        <v>0.9209369728933553</v>
      </c>
    </row>
    <row r="164" spans="1:10" x14ac:dyDescent="0.2">
      <c r="A164" s="93">
        <v>42704</v>
      </c>
      <c r="B164" s="94" t="s">
        <v>26</v>
      </c>
      <c r="C164" s="94">
        <f>SUMIFS(F_12Snp_ODR_Ret!$H:$H,F_12Snp_ODR_Ret!$A:$A,'Backtesting - Retail'!A164,F_12Snp_ODR_Ret!$B:$B,'Backtesting - Retail'!B164)</f>
        <v>87</v>
      </c>
      <c r="D164" s="94">
        <f>SUMIFS(F_12Snp_ODR_Ret!$C:$C,F_12Snp_ODR_Ret!$A:$A,'Backtesting - Retail'!A164,F_12Snp_ODR_Ret!$B:$B,'Backtesting - Retail'!B164)</f>
        <v>67</v>
      </c>
      <c r="F164" s="142">
        <f>SUMIFS(F_12Snp_ODR_Ret!$C:$C,F_12Snp_ODR_Ret!A:A,"&gt;="&amp;$M$2,F_12Snp_ODR_Ret!A:A,"&lt;="&amp;$M$3,F_12Snp_ODR_Ret!$B:$B,$B164)/SUMIFS(F_12Snp_ODR_Ret!$H:$H,F_12Snp_ODR_Ret!A:A,"&gt;="&amp;$M$2,F_12Snp_ODR_Ret!A:A,"&lt;="&amp;$M$3,F_12Snp_ODR_Ret!$B:$B,$B164)</f>
        <v>0.42494105318312814</v>
      </c>
      <c r="G164" s="95">
        <f t="shared" si="15"/>
        <v>0.77011494252873558</v>
      </c>
      <c r="H164" s="95">
        <f t="shared" si="16"/>
        <v>0.11914501388597365</v>
      </c>
      <c r="I164" s="95">
        <f t="shared" si="17"/>
        <v>-0.34517388934560744</v>
      </c>
      <c r="J164" s="95">
        <f t="shared" si="18"/>
        <v>0.44821087123981868</v>
      </c>
    </row>
    <row r="165" spans="1:10" x14ac:dyDescent="0.2">
      <c r="A165" s="93">
        <v>42704</v>
      </c>
      <c r="B165" s="94" t="s">
        <v>30</v>
      </c>
      <c r="C165" s="94">
        <f>SUMIFS(F_12Snp_ODR_Ret!$H:$H,F_12Snp_ODR_Ret!$A:$A,'Backtesting - Retail'!A165,F_12Snp_ODR_Ret!$B:$B,'Backtesting - Retail'!B165)</f>
        <v>628</v>
      </c>
      <c r="D165" s="94">
        <f>SUMIFS(F_12Snp_ODR_Ret!$C:$C,F_12Snp_ODR_Ret!$A:$A,'Backtesting - Retail'!A165,F_12Snp_ODR_Ret!$B:$B,'Backtesting - Retail'!B165)</f>
        <v>80</v>
      </c>
      <c r="F165" s="142">
        <f>SUMIFS(F_12Snp_ODR_Ret!$C:$C,F_12Snp_ODR_Ret!A:A,"&gt;="&amp;$M$2,F_12Snp_ODR_Ret!A:A,"&lt;="&amp;$M$3,F_12Snp_ODR_Ret!$B:$B,$B165)/SUMIFS(F_12Snp_ODR_Ret!$H:$H,F_12Snp_ODR_Ret!A:A,"&gt;="&amp;$M$2,F_12Snp_ODR_Ret!A:A,"&lt;="&amp;$M$3,F_12Snp_ODR_Ret!$B:$B,$B165)</f>
        <v>0.11058389350204297</v>
      </c>
      <c r="G165" s="95">
        <f t="shared" si="15"/>
        <v>0.12738853503184713</v>
      </c>
      <c r="H165" s="95">
        <f t="shared" si="16"/>
        <v>2.8239597694521896E-4</v>
      </c>
      <c r="I165" s="95">
        <f t="shared" si="17"/>
        <v>-1.6804641529804168E-2</v>
      </c>
      <c r="J165" s="95">
        <f t="shared" si="18"/>
        <v>0.13191643600896272</v>
      </c>
    </row>
    <row r="166" spans="1:10" x14ac:dyDescent="0.2">
      <c r="A166" s="93">
        <v>42704</v>
      </c>
      <c r="B166" s="94" t="s">
        <v>42</v>
      </c>
      <c r="C166" s="94">
        <f>SUMIFS(F_12Snp_ODR_Ret!$H:$H,F_12Snp_ODR_Ret!$A:$A,'Backtesting - Retail'!A166,F_12Snp_ODR_Ret!$B:$B,'Backtesting - Retail'!B166)</f>
        <v>244</v>
      </c>
      <c r="D166" s="94">
        <f>SUMIFS(F_12Snp_ODR_Ret!$C:$C,F_12Snp_ODR_Ret!$A:$A,'Backtesting - Retail'!A166,F_12Snp_ODR_Ret!$B:$B,'Backtesting - Retail'!B166)</f>
        <v>213</v>
      </c>
      <c r="F166" s="142">
        <f>SUMIFS(F_12Snp_ODR_Ret!$C:$C,F_12Snp_ODR_Ret!A:A,"&gt;="&amp;$M$2,F_12Snp_ODR_Ret!A:A,"&lt;="&amp;$M$3,F_12Snp_ODR_Ret!$B:$B,$B166)/SUMIFS(F_12Snp_ODR_Ret!$H:$H,F_12Snp_ODR_Ret!A:A,"&gt;="&amp;$M$2,F_12Snp_ODR_Ret!A:A,"&lt;="&amp;$M$3,F_12Snp_ODR_Ret!$B:$B,$B166)</f>
        <v>0.66168573429838895</v>
      </c>
      <c r="G166" s="95">
        <f t="shared" si="15"/>
        <v>0.87295081967213117</v>
      </c>
      <c r="H166" s="95">
        <f t="shared" si="16"/>
        <v>4.4632936297974588E-2</v>
      </c>
      <c r="I166" s="95">
        <f t="shared" si="17"/>
        <v>-0.21126508537374222</v>
      </c>
      <c r="J166" s="95">
        <f t="shared" si="18"/>
        <v>0.24201258606193943</v>
      </c>
    </row>
    <row r="167" spans="1:10" x14ac:dyDescent="0.2">
      <c r="A167" s="93">
        <v>42704</v>
      </c>
      <c r="B167" s="94" t="s">
        <v>20</v>
      </c>
      <c r="C167" s="94">
        <f>SUMIFS(F_12Snp_ODR_Ret!$H:$H,F_12Snp_ODR_Ret!$A:$A,'Backtesting - Retail'!A167,F_12Snp_ODR_Ret!$B:$B,'Backtesting - Retail'!B167)</f>
        <v>543</v>
      </c>
      <c r="D167" s="94">
        <f>SUMIFS(F_12Snp_ODR_Ret!$C:$C,F_12Snp_ODR_Ret!$A:$A,'Backtesting - Retail'!A167,F_12Snp_ODR_Ret!$B:$B,'Backtesting - Retail'!B167)</f>
        <v>120</v>
      </c>
      <c r="F167" s="142">
        <f>SUMIFS(F_12Snp_ODR_Ret!$C:$C,F_12Snp_ODR_Ret!A:A,"&gt;="&amp;$M$2,F_12Snp_ODR_Ret!A:A,"&lt;="&amp;$M$3,F_12Snp_ODR_Ret!$B:$B,$B167)/SUMIFS(F_12Snp_ODR_Ret!$H:$H,F_12Snp_ODR_Ret!A:A,"&gt;="&amp;$M$2,F_12Snp_ODR_Ret!A:A,"&lt;="&amp;$M$3,F_12Snp_ODR_Ret!$B:$B,$B167)</f>
        <v>8.9829886182841753E-2</v>
      </c>
      <c r="G167" s="95">
        <f t="shared" si="15"/>
        <v>0.22099447513812154</v>
      </c>
      <c r="H167" s="95">
        <f t="shared" si="16"/>
        <v>1.72041493958075E-2</v>
      </c>
      <c r="I167" s="95">
        <f t="shared" si="17"/>
        <v>-0.13116458895527977</v>
      </c>
      <c r="J167" s="95">
        <f t="shared" si="18"/>
        <v>0.59351976502264103</v>
      </c>
    </row>
    <row r="168" spans="1:10" x14ac:dyDescent="0.2">
      <c r="A168" s="93">
        <v>42704</v>
      </c>
      <c r="B168" s="94" t="s">
        <v>12</v>
      </c>
      <c r="C168" s="94">
        <f>SUMIFS(F_12Snp_ODR_Ret!$H:$H,F_12Snp_ODR_Ret!$A:$A,'Backtesting - Retail'!A168,F_12Snp_ODR_Ret!$B:$B,'Backtesting - Retail'!B168)</f>
        <v>14</v>
      </c>
      <c r="D168" s="94">
        <f>SUMIFS(F_12Snp_ODR_Ret!$C:$C,F_12Snp_ODR_Ret!$A:$A,'Backtesting - Retail'!A168,F_12Snp_ODR_Ret!$B:$B,'Backtesting - Retail'!B168)</f>
        <v>0</v>
      </c>
      <c r="F168" s="142">
        <f>SUMIFS(F_12Snp_ODR_Ret!$C:$C,F_12Snp_ODR_Ret!A:A,"&gt;="&amp;$M$2,F_12Snp_ODR_Ret!A:A,"&lt;="&amp;$M$3,F_12Snp_ODR_Ret!$B:$B,$B168)/SUMIFS(F_12Snp_ODR_Ret!$H:$H,F_12Snp_ODR_Ret!A:A,"&gt;="&amp;$M$2,F_12Snp_ODR_Ret!A:A,"&lt;="&amp;$M$3,F_12Snp_ODR_Ret!$B:$B,$B168)</f>
        <v>9.2718843741478052E-4</v>
      </c>
      <c r="G168" s="95">
        <f t="shared" si="15"/>
        <v>0</v>
      </c>
      <c r="H168" s="95">
        <f t="shared" si="16"/>
        <v>8.5967839847566235E-7</v>
      </c>
      <c r="I168" s="95">
        <f t="shared" si="17"/>
        <v>9.2718843741478052E-4</v>
      </c>
      <c r="J168" s="95">
        <f t="shared" si="18"/>
        <v>0</v>
      </c>
    </row>
    <row r="169" spans="1:10" x14ac:dyDescent="0.2">
      <c r="A169" s="93">
        <v>42704</v>
      </c>
      <c r="B169" s="94" t="s">
        <v>36</v>
      </c>
      <c r="C169" s="94">
        <f>SUMIFS(F_12Snp_ODR_Ret!$H:$H,F_12Snp_ODR_Ret!$A:$A,'Backtesting - Retail'!A169,F_12Snp_ODR_Ret!$B:$B,'Backtesting - Retail'!B169)</f>
        <v>1919</v>
      </c>
      <c r="D169" s="94">
        <f>SUMIFS(F_12Snp_ODR_Ret!$C:$C,F_12Snp_ODR_Ret!$A:$A,'Backtesting - Retail'!A169,F_12Snp_ODR_Ret!$B:$B,'Backtesting - Retail'!B169)</f>
        <v>509</v>
      </c>
      <c r="F169" s="142">
        <f>SUMIFS(F_12Snp_ODR_Ret!$C:$C,F_12Snp_ODR_Ret!A:A,"&gt;="&amp;$M$2,F_12Snp_ODR_Ret!A:A,"&lt;="&amp;$M$3,F_12Snp_ODR_Ret!$B:$B,$B169)/SUMIFS(F_12Snp_ODR_Ret!$H:$H,F_12Snp_ODR_Ret!A:A,"&gt;="&amp;$M$2,F_12Snp_ODR_Ret!A:A,"&lt;="&amp;$M$3,F_12Snp_ODR_Ret!$B:$B,$B169)</f>
        <v>0.3147813516443802</v>
      </c>
      <c r="G169" s="95">
        <f t="shared" si="15"/>
        <v>0.26524231370505469</v>
      </c>
      <c r="H169" s="95">
        <f t="shared" si="16"/>
        <v>2.4541162799539325E-3</v>
      </c>
      <c r="I169" s="95">
        <f t="shared" si="17"/>
        <v>4.9539037939325514E-2</v>
      </c>
      <c r="J169" s="95">
        <f t="shared" si="18"/>
        <v>0.18676898586555141</v>
      </c>
    </row>
    <row r="170" spans="1:10" x14ac:dyDescent="0.2">
      <c r="A170" s="93">
        <v>42704</v>
      </c>
      <c r="B170" s="94" t="s">
        <v>28</v>
      </c>
      <c r="C170" s="94">
        <f>SUMIFS(F_12Snp_ODR_Ret!$H:$H,F_12Snp_ODR_Ret!$A:$A,'Backtesting - Retail'!A170,F_12Snp_ODR_Ret!$B:$B,'Backtesting - Retail'!B170)</f>
        <v>2533</v>
      </c>
      <c r="D170" s="94">
        <f>SUMIFS(F_12Snp_ODR_Ret!$C:$C,F_12Snp_ODR_Ret!$A:$A,'Backtesting - Retail'!A170,F_12Snp_ODR_Ret!$B:$B,'Backtesting - Retail'!B170)</f>
        <v>39</v>
      </c>
      <c r="F170" s="142">
        <f>SUMIFS(F_12Snp_ODR_Ret!$C:$C,F_12Snp_ODR_Ret!A:A,"&gt;="&amp;$M$2,F_12Snp_ODR_Ret!A:A,"&lt;="&amp;$M$3,F_12Snp_ODR_Ret!$B:$B,$B170)/SUMIFS(F_12Snp_ODR_Ret!$H:$H,F_12Snp_ODR_Ret!A:A,"&gt;="&amp;$M$2,F_12Snp_ODR_Ret!A:A,"&lt;="&amp;$M$3,F_12Snp_ODR_Ret!$B:$B,$B170)</f>
        <v>8.694480016175777E-3</v>
      </c>
      <c r="G170" s="95">
        <f t="shared" si="15"/>
        <v>1.5396762731938412E-2</v>
      </c>
      <c r="H170" s="95">
        <f t="shared" si="16"/>
        <v>4.4920593602010567E-5</v>
      </c>
      <c r="I170" s="95">
        <f t="shared" si="17"/>
        <v>-6.7022827157626353E-3</v>
      </c>
      <c r="J170" s="95">
        <f t="shared" si="18"/>
        <v>0.4353046697186348</v>
      </c>
    </row>
    <row r="171" spans="1:10" x14ac:dyDescent="0.2">
      <c r="A171" s="93">
        <v>42704</v>
      </c>
      <c r="B171" s="94" t="s">
        <v>24</v>
      </c>
      <c r="C171" s="94">
        <f>SUMIFS(F_12Snp_ODR_Ret!$H:$H,F_12Snp_ODR_Ret!$A:$A,'Backtesting - Retail'!A171,F_12Snp_ODR_Ret!$B:$B,'Backtesting - Retail'!B171)</f>
        <v>353</v>
      </c>
      <c r="D171" s="94">
        <f>SUMIFS(F_12Snp_ODR_Ret!$C:$C,F_12Snp_ODR_Ret!$A:$A,'Backtesting - Retail'!A171,F_12Snp_ODR_Ret!$B:$B,'Backtesting - Retail'!B171)</f>
        <v>180</v>
      </c>
      <c r="F171" s="142">
        <f>SUMIFS(F_12Snp_ODR_Ret!$C:$C,F_12Snp_ODR_Ret!A:A,"&gt;="&amp;$M$2,F_12Snp_ODR_Ret!A:A,"&lt;="&amp;$M$3,F_12Snp_ODR_Ret!$B:$B,$B171)/SUMIFS(F_12Snp_ODR_Ret!$H:$H,F_12Snp_ODR_Ret!A:A,"&gt;="&amp;$M$2,F_12Snp_ODR_Ret!A:A,"&lt;="&amp;$M$3,F_12Snp_ODR_Ret!$B:$B,$B171)</f>
        <v>0.31635926222935046</v>
      </c>
      <c r="G171" s="95">
        <f t="shared" si="15"/>
        <v>0.50991501416430596</v>
      </c>
      <c r="H171" s="95">
        <f t="shared" si="16"/>
        <v>3.7463829107106029E-2</v>
      </c>
      <c r="I171" s="95">
        <f t="shared" si="17"/>
        <v>-0.1935557519349555</v>
      </c>
      <c r="J171" s="95">
        <f t="shared" si="18"/>
        <v>0.37958433573910716</v>
      </c>
    </row>
    <row r="172" spans="1:10" x14ac:dyDescent="0.2">
      <c r="A172" s="93">
        <v>42704</v>
      </c>
      <c r="B172" s="94" t="s">
        <v>18</v>
      </c>
      <c r="C172" s="94">
        <f>SUMIFS(F_12Snp_ODR_Ret!$H:$H,F_12Snp_ODR_Ret!$A:$A,'Backtesting - Retail'!A172,F_12Snp_ODR_Ret!$B:$B,'Backtesting - Retail'!B172)</f>
        <v>7030</v>
      </c>
      <c r="D172" s="94">
        <f>SUMIFS(F_12Snp_ODR_Ret!$C:$C,F_12Snp_ODR_Ret!$A:$A,'Backtesting - Retail'!A172,F_12Snp_ODR_Ret!$B:$B,'Backtesting - Retail'!B172)</f>
        <v>207</v>
      </c>
      <c r="F172" s="142">
        <f>SUMIFS(F_12Snp_ODR_Ret!$C:$C,F_12Snp_ODR_Ret!A:A,"&gt;="&amp;$M$2,F_12Snp_ODR_Ret!A:A,"&lt;="&amp;$M$3,F_12Snp_ODR_Ret!$B:$B,$B172)/SUMIFS(F_12Snp_ODR_Ret!$H:$H,F_12Snp_ODR_Ret!A:A,"&gt;="&amp;$M$2,F_12Snp_ODR_Ret!A:A,"&lt;="&amp;$M$3,F_12Snp_ODR_Ret!$B:$B,$B172)</f>
        <v>7.5688521388111206E-3</v>
      </c>
      <c r="G172" s="95">
        <f t="shared" si="15"/>
        <v>2.9445234708392602E-2</v>
      </c>
      <c r="H172" s="95">
        <f t="shared" si="16"/>
        <v>4.7857611433068851E-4</v>
      </c>
      <c r="I172" s="95">
        <f t="shared" si="17"/>
        <v>-2.1876382569581482E-2</v>
      </c>
      <c r="J172" s="95">
        <f t="shared" si="18"/>
        <v>0.74295154330511026</v>
      </c>
    </row>
    <row r="173" spans="1:10" x14ac:dyDescent="0.2">
      <c r="A173" s="93">
        <v>42704</v>
      </c>
      <c r="B173" s="94" t="s">
        <v>22</v>
      </c>
      <c r="C173" s="94">
        <f>SUMIFS(F_12Snp_ODR_Ret!$H:$H,F_12Snp_ODR_Ret!$A:$A,'Backtesting - Retail'!A173,F_12Snp_ODR_Ret!$B:$B,'Backtesting - Retail'!B173)</f>
        <v>859</v>
      </c>
      <c r="D173" s="94">
        <f>SUMIFS(F_12Snp_ODR_Ret!$C:$C,F_12Snp_ODR_Ret!$A:$A,'Backtesting - Retail'!A173,F_12Snp_ODR_Ret!$B:$B,'Backtesting - Retail'!B173)</f>
        <v>254</v>
      </c>
      <c r="F173" s="142">
        <f>SUMIFS(F_12Snp_ODR_Ret!$C:$C,F_12Snp_ODR_Ret!A:A,"&gt;="&amp;$M$2,F_12Snp_ODR_Ret!A:A,"&lt;="&amp;$M$3,F_12Snp_ODR_Ret!$B:$B,$B173)/SUMIFS(F_12Snp_ODR_Ret!$H:$H,F_12Snp_ODR_Ret!A:A,"&gt;="&amp;$M$2,F_12Snp_ODR_Ret!A:A,"&lt;="&amp;$M$3,F_12Snp_ODR_Ret!$B:$B,$B173)</f>
        <v>0.11878527277613544</v>
      </c>
      <c r="G173" s="95">
        <f t="shared" si="15"/>
        <v>0.29569266589057042</v>
      </c>
      <c r="H173" s="95">
        <f t="shared" si="16"/>
        <v>3.1296225738545236E-2</v>
      </c>
      <c r="I173" s="95">
        <f t="shared" si="17"/>
        <v>-0.17690739311443499</v>
      </c>
      <c r="J173" s="95">
        <f t="shared" si="18"/>
        <v>0.59828130191062856</v>
      </c>
    </row>
    <row r="174" spans="1:10" x14ac:dyDescent="0.2">
      <c r="A174" s="93">
        <v>42704</v>
      </c>
      <c r="B174" s="94" t="s">
        <v>16</v>
      </c>
      <c r="C174" s="94">
        <f>SUMIFS(F_12Snp_ODR_Ret!$H:$H,F_12Snp_ODR_Ret!$A:$A,'Backtesting - Retail'!A174,F_12Snp_ODR_Ret!$B:$B,'Backtesting - Retail'!B174)</f>
        <v>85</v>
      </c>
      <c r="D174" s="94">
        <f>SUMIFS(F_12Snp_ODR_Ret!$C:$C,F_12Snp_ODR_Ret!$A:$A,'Backtesting - Retail'!A174,F_12Snp_ODR_Ret!$B:$B,'Backtesting - Retail'!B174)</f>
        <v>2</v>
      </c>
      <c r="F174" s="142">
        <f>SUMIFS(F_12Snp_ODR_Ret!$C:$C,F_12Snp_ODR_Ret!A:A,"&gt;="&amp;$M$2,F_12Snp_ODR_Ret!A:A,"&lt;="&amp;$M$3,F_12Snp_ODR_Ret!$B:$B,$B174)/SUMIFS(F_12Snp_ODR_Ret!$H:$H,F_12Snp_ODR_Ret!A:A,"&gt;="&amp;$M$2,F_12Snp_ODR_Ret!A:A,"&lt;="&amp;$M$3,F_12Snp_ODR_Ret!$B:$B,$B174)</f>
        <v>2.5973315835520561E-3</v>
      </c>
      <c r="G174" s="95">
        <f t="shared" si="15"/>
        <v>2.3529411764705882E-2</v>
      </c>
      <c r="H174" s="95">
        <f t="shared" si="16"/>
        <v>4.3815198071025282E-4</v>
      </c>
      <c r="I174" s="95">
        <f t="shared" si="17"/>
        <v>-2.0932080181153827E-2</v>
      </c>
      <c r="J174" s="95">
        <f t="shared" si="18"/>
        <v>0.88961340769903763</v>
      </c>
    </row>
    <row r="175" spans="1:10" x14ac:dyDescent="0.2">
      <c r="A175" s="93">
        <v>42704</v>
      </c>
      <c r="B175" s="94" t="s">
        <v>32</v>
      </c>
      <c r="C175" s="94">
        <f>SUMIFS(F_12Snp_ODR_Ret!$H:$H,F_12Snp_ODR_Ret!$A:$A,'Backtesting - Retail'!A175,F_12Snp_ODR_Ret!$B:$B,'Backtesting - Retail'!B175)</f>
        <v>9625</v>
      </c>
      <c r="D175" s="94">
        <f>SUMIFS(F_12Snp_ODR_Ret!$C:$C,F_12Snp_ODR_Ret!$A:$A,'Backtesting - Retail'!A175,F_12Snp_ODR_Ret!$B:$B,'Backtesting - Retail'!B175)</f>
        <v>240</v>
      </c>
      <c r="F175" s="142">
        <f>SUMIFS(F_12Snp_ODR_Ret!$C:$C,F_12Snp_ODR_Ret!A:A,"&gt;="&amp;$M$2,F_12Snp_ODR_Ret!A:A,"&lt;="&amp;$M$3,F_12Snp_ODR_Ret!$B:$B,$B175)/SUMIFS(F_12Snp_ODR_Ret!$H:$H,F_12Snp_ODR_Ret!A:A,"&gt;="&amp;$M$2,F_12Snp_ODR_Ret!A:A,"&lt;="&amp;$M$3,F_12Snp_ODR_Ret!$B:$B,$B175)</f>
        <v>2.2352492146289427E-2</v>
      </c>
      <c r="G175" s="95">
        <f t="shared" si="15"/>
        <v>2.4935064935064935E-2</v>
      </c>
      <c r="H175" s="95">
        <f t="shared" si="16"/>
        <v>6.6696822093237072E-6</v>
      </c>
      <c r="I175" s="95">
        <f t="shared" si="17"/>
        <v>-2.5825727887755084E-3</v>
      </c>
      <c r="J175" s="95">
        <f t="shared" si="18"/>
        <v>0.10357192954985112</v>
      </c>
    </row>
    <row r="176" spans="1:10" x14ac:dyDescent="0.2">
      <c r="A176" s="93">
        <v>42704</v>
      </c>
      <c r="B176" s="94" t="s">
        <v>38</v>
      </c>
      <c r="C176" s="94">
        <f>SUMIFS(F_12Snp_ODR_Ret!$H:$H,F_12Snp_ODR_Ret!$A:$A,'Backtesting - Retail'!A176,F_12Snp_ODR_Ret!$B:$B,'Backtesting - Retail'!B176)</f>
        <v>2344</v>
      </c>
      <c r="D176" s="94">
        <f>SUMIFS(F_12Snp_ODR_Ret!$C:$C,F_12Snp_ODR_Ret!$A:$A,'Backtesting - Retail'!A176,F_12Snp_ODR_Ret!$B:$B,'Backtesting - Retail'!B176)</f>
        <v>808</v>
      </c>
      <c r="F176" s="142">
        <f>SUMIFS(F_12Snp_ODR_Ret!$C:$C,F_12Snp_ODR_Ret!A:A,"&gt;="&amp;$M$2,F_12Snp_ODR_Ret!A:A,"&lt;="&amp;$M$3,F_12Snp_ODR_Ret!$B:$B,$B176)/SUMIFS(F_12Snp_ODR_Ret!$H:$H,F_12Snp_ODR_Ret!A:A,"&gt;="&amp;$M$2,F_12Snp_ODR_Ret!A:A,"&lt;="&amp;$M$3,F_12Snp_ODR_Ret!$B:$B,$B176)</f>
        <v>0.22160275367237117</v>
      </c>
      <c r="G176" s="95">
        <f t="shared" si="15"/>
        <v>0.34470989761092152</v>
      </c>
      <c r="H176" s="95">
        <f t="shared" si="16"/>
        <v>1.5155368888706954E-2</v>
      </c>
      <c r="I176" s="95">
        <f t="shared" si="17"/>
        <v>-0.12310714393855035</v>
      </c>
      <c r="J176" s="95">
        <f t="shared" si="18"/>
        <v>0.35713260568312127</v>
      </c>
    </row>
    <row r="177" spans="1:10" x14ac:dyDescent="0.2">
      <c r="A177" s="93">
        <v>42704</v>
      </c>
      <c r="B177" s="94" t="s">
        <v>40</v>
      </c>
      <c r="C177" s="94">
        <f>SUMIFS(F_12Snp_ODR_Ret!$H:$H,F_12Snp_ODR_Ret!$A:$A,'Backtesting - Retail'!A177,F_12Snp_ODR_Ret!$B:$B,'Backtesting - Retail'!B177)</f>
        <v>1330</v>
      </c>
      <c r="D177" s="94">
        <f>SUMIFS(F_12Snp_ODR_Ret!$C:$C,F_12Snp_ODR_Ret!$A:$A,'Backtesting - Retail'!A177,F_12Snp_ODR_Ret!$B:$B,'Backtesting - Retail'!B177)</f>
        <v>741</v>
      </c>
      <c r="F177" s="142">
        <f>SUMIFS(F_12Snp_ODR_Ret!$C:$C,F_12Snp_ODR_Ret!A:A,"&gt;="&amp;$M$2,F_12Snp_ODR_Ret!A:A,"&lt;="&amp;$M$3,F_12Snp_ODR_Ret!$B:$B,$B177)/SUMIFS(F_12Snp_ODR_Ret!$H:$H,F_12Snp_ODR_Ret!A:A,"&gt;="&amp;$M$2,F_12Snp_ODR_Ret!A:A,"&lt;="&amp;$M$3,F_12Snp_ODR_Ret!$B:$B,$B177)</f>
        <v>0.60292481322524238</v>
      </c>
      <c r="G177" s="95">
        <f t="shared" si="15"/>
        <v>0.55714285714285716</v>
      </c>
      <c r="H177" s="95">
        <f t="shared" si="16"/>
        <v>2.0959875027294493E-3</v>
      </c>
      <c r="I177" s="95">
        <f t="shared" si="17"/>
        <v>4.5781956082385222E-2</v>
      </c>
      <c r="J177" s="95">
        <f t="shared" si="18"/>
        <v>8.2172741686332443E-2</v>
      </c>
    </row>
    <row r="178" spans="1:10" x14ac:dyDescent="0.2">
      <c r="A178" s="93">
        <v>42704</v>
      </c>
      <c r="B178" s="94" t="s">
        <v>34</v>
      </c>
      <c r="C178" s="94">
        <f>SUMIFS(F_12Snp_ODR_Ret!$H:$H,F_12Snp_ODR_Ret!$A:$A,'Backtesting - Retail'!A178,F_12Snp_ODR_Ret!$B:$B,'Backtesting - Retail'!B178)</f>
        <v>11722</v>
      </c>
      <c r="D178" s="94">
        <f>SUMIFS(F_12Snp_ODR_Ret!$C:$C,F_12Snp_ODR_Ret!$A:$A,'Backtesting - Retail'!A178,F_12Snp_ODR_Ret!$B:$B,'Backtesting - Retail'!B178)</f>
        <v>721</v>
      </c>
      <c r="F178" s="142">
        <f>SUMIFS(F_12Snp_ODR_Ret!$C:$C,F_12Snp_ODR_Ret!A:A,"&gt;="&amp;$M$2,F_12Snp_ODR_Ret!A:A,"&lt;="&amp;$M$3,F_12Snp_ODR_Ret!$B:$B,$B178)/SUMIFS(F_12Snp_ODR_Ret!$H:$H,F_12Snp_ODR_Ret!A:A,"&gt;="&amp;$M$2,F_12Snp_ODR_Ret!A:A,"&lt;="&amp;$M$3,F_12Snp_ODR_Ret!$B:$B,$B178)</f>
        <v>5.9121533399488169E-2</v>
      </c>
      <c r="G178" s="95">
        <f t="shared" si="15"/>
        <v>6.1508275038389355E-2</v>
      </c>
      <c r="H178" s="95">
        <f t="shared" si="16"/>
        <v>5.6965356508647223E-6</v>
      </c>
      <c r="I178" s="95">
        <f t="shared" si="17"/>
        <v>-2.3867416389011867E-3</v>
      </c>
      <c r="J178" s="95">
        <f t="shared" si="18"/>
        <v>3.8803585979472553E-2</v>
      </c>
    </row>
    <row r="179" spans="1:10" x14ac:dyDescent="0.2">
      <c r="A179" s="93">
        <v>42735</v>
      </c>
      <c r="B179" s="94" t="s">
        <v>34</v>
      </c>
      <c r="C179" s="94">
        <f>SUMIFS(F_12Snp_ODR_Ret!$H:$H,F_12Snp_ODR_Ret!$A:$A,'Backtesting - Retail'!A179,F_12Snp_ODR_Ret!$B:$B,'Backtesting - Retail'!B179)</f>
        <v>10762</v>
      </c>
      <c r="D179" s="94">
        <f>SUMIFS(F_12Snp_ODR_Ret!$C:$C,F_12Snp_ODR_Ret!$A:$A,'Backtesting - Retail'!A179,F_12Snp_ODR_Ret!$B:$B,'Backtesting - Retail'!B179)</f>
        <v>603</v>
      </c>
      <c r="F179" s="142">
        <f>SUMIFS(F_12Snp_ODR_Ret!$C:$C,F_12Snp_ODR_Ret!A:A,"&gt;="&amp;$M$2,F_12Snp_ODR_Ret!A:A,"&lt;="&amp;$M$3,F_12Snp_ODR_Ret!$B:$B,$B179)/SUMIFS(F_12Snp_ODR_Ret!$H:$H,F_12Snp_ODR_Ret!A:A,"&gt;="&amp;$M$2,F_12Snp_ODR_Ret!A:A,"&lt;="&amp;$M$3,F_12Snp_ODR_Ret!$B:$B,$B179)</f>
        <v>5.9121533399488169E-2</v>
      </c>
      <c r="G179" s="95">
        <f t="shared" si="15"/>
        <v>5.6030477606392862E-2</v>
      </c>
      <c r="H179" s="95">
        <f t="shared" si="16"/>
        <v>9.5546259160280567E-6</v>
      </c>
      <c r="I179" s="95">
        <f t="shared" si="17"/>
        <v>3.091055793095307E-3</v>
      </c>
      <c r="J179" s="95">
        <f t="shared" si="18"/>
        <v>5.5167400406785562E-2</v>
      </c>
    </row>
    <row r="180" spans="1:10" x14ac:dyDescent="0.2">
      <c r="A180" s="93">
        <v>42735</v>
      </c>
      <c r="B180" s="94" t="s">
        <v>40</v>
      </c>
      <c r="C180" s="94">
        <f>SUMIFS(F_12Snp_ODR_Ret!$H:$H,F_12Snp_ODR_Ret!$A:$A,'Backtesting - Retail'!A180,F_12Snp_ODR_Ret!$B:$B,'Backtesting - Retail'!B180)</f>
        <v>1268</v>
      </c>
      <c r="D180" s="94">
        <f>SUMIFS(F_12Snp_ODR_Ret!$C:$C,F_12Snp_ODR_Ret!$A:$A,'Backtesting - Retail'!A180,F_12Snp_ODR_Ret!$B:$B,'Backtesting - Retail'!B180)</f>
        <v>752</v>
      </c>
      <c r="F180" s="142">
        <f>SUMIFS(F_12Snp_ODR_Ret!$C:$C,F_12Snp_ODR_Ret!A:A,"&gt;="&amp;$M$2,F_12Snp_ODR_Ret!A:A,"&lt;="&amp;$M$3,F_12Snp_ODR_Ret!$B:$B,$B180)/SUMIFS(F_12Snp_ODR_Ret!$H:$H,F_12Snp_ODR_Ret!A:A,"&gt;="&amp;$M$2,F_12Snp_ODR_Ret!A:A,"&lt;="&amp;$M$3,F_12Snp_ODR_Ret!$B:$B,$B180)</f>
        <v>0.60292481322524238</v>
      </c>
      <c r="G180" s="95">
        <f t="shared" si="15"/>
        <v>0.59305993690851733</v>
      </c>
      <c r="H180" s="95">
        <f t="shared" si="16"/>
        <v>9.7315784744282942E-5</v>
      </c>
      <c r="I180" s="95">
        <f t="shared" si="17"/>
        <v>9.8648763167250575E-3</v>
      </c>
      <c r="J180" s="95">
        <f t="shared" si="18"/>
        <v>1.6633860597882147E-2</v>
      </c>
    </row>
    <row r="181" spans="1:10" x14ac:dyDescent="0.2">
      <c r="A181" s="93">
        <v>42735</v>
      </c>
      <c r="B181" s="94" t="s">
        <v>14</v>
      </c>
      <c r="C181" s="94">
        <f>SUMIFS(F_12Snp_ODR_Ret!$H:$H,F_12Snp_ODR_Ret!$A:$A,'Backtesting - Retail'!A181,F_12Snp_ODR_Ret!$B:$B,'Backtesting - Retail'!B181)</f>
        <v>210</v>
      </c>
      <c r="D181" s="94">
        <f>SUMIFS(F_12Snp_ODR_Ret!$C:$C,F_12Snp_ODR_Ret!$A:$A,'Backtesting - Retail'!A181,F_12Snp_ODR_Ret!$B:$B,'Backtesting - Retail'!B181)</f>
        <v>14</v>
      </c>
      <c r="F181" s="142">
        <f>SUMIFS(F_12Snp_ODR_Ret!$C:$C,F_12Snp_ODR_Ret!A:A,"&gt;="&amp;$M$2,F_12Snp_ODR_Ret!A:A,"&lt;="&amp;$M$3,F_12Snp_ODR_Ret!$B:$B,$B181)/SUMIFS(F_12Snp_ODR_Ret!$H:$H,F_12Snp_ODR_Ret!A:A,"&gt;="&amp;$M$2,F_12Snp_ODR_Ret!A:A,"&lt;="&amp;$M$3,F_12Snp_ODR_Ret!$B:$B,$B181)</f>
        <v>6.8419927303827238E-3</v>
      </c>
      <c r="G181" s="95">
        <f t="shared" si="15"/>
        <v>6.6666666666666666E-2</v>
      </c>
      <c r="H181" s="95">
        <f t="shared" si="16"/>
        <v>3.5789916115826913E-3</v>
      </c>
      <c r="I181" s="95">
        <f t="shared" si="17"/>
        <v>-5.9824673936283941E-2</v>
      </c>
      <c r="J181" s="95">
        <f t="shared" si="18"/>
        <v>0.89737010904425918</v>
      </c>
    </row>
    <row r="182" spans="1:10" x14ac:dyDescent="0.2">
      <c r="A182" s="93">
        <v>42735</v>
      </c>
      <c r="B182" s="94" t="s">
        <v>26</v>
      </c>
      <c r="C182" s="94">
        <f>SUMIFS(F_12Snp_ODR_Ret!$H:$H,F_12Snp_ODR_Ret!$A:$A,'Backtesting - Retail'!A182,F_12Snp_ODR_Ret!$B:$B,'Backtesting - Retail'!B182)</f>
        <v>85</v>
      </c>
      <c r="D182" s="94">
        <f>SUMIFS(F_12Snp_ODR_Ret!$C:$C,F_12Snp_ODR_Ret!$A:$A,'Backtesting - Retail'!A182,F_12Snp_ODR_Ret!$B:$B,'Backtesting - Retail'!B182)</f>
        <v>69</v>
      </c>
      <c r="F182" s="142">
        <f>SUMIFS(F_12Snp_ODR_Ret!$C:$C,F_12Snp_ODR_Ret!A:A,"&gt;="&amp;$M$2,F_12Snp_ODR_Ret!A:A,"&lt;="&amp;$M$3,F_12Snp_ODR_Ret!$B:$B,$B182)/SUMIFS(F_12Snp_ODR_Ret!$H:$H,F_12Snp_ODR_Ret!A:A,"&gt;="&amp;$M$2,F_12Snp_ODR_Ret!A:A,"&lt;="&amp;$M$3,F_12Snp_ODR_Ret!$B:$B,$B182)</f>
        <v>0.42494105318312814</v>
      </c>
      <c r="G182" s="95">
        <f t="shared" si="15"/>
        <v>0.81176470588235294</v>
      </c>
      <c r="H182" s="95">
        <f t="shared" si="16"/>
        <v>0.1496325382875705</v>
      </c>
      <c r="I182" s="95">
        <f t="shared" si="17"/>
        <v>-0.38682365269922481</v>
      </c>
      <c r="J182" s="95">
        <f t="shared" si="18"/>
        <v>0.47652189100629144</v>
      </c>
    </row>
    <row r="183" spans="1:10" x14ac:dyDescent="0.2">
      <c r="A183" s="93">
        <v>42735</v>
      </c>
      <c r="B183" s="94" t="s">
        <v>30</v>
      </c>
      <c r="C183" s="94">
        <f>SUMIFS(F_12Snp_ODR_Ret!$H:$H,F_12Snp_ODR_Ret!$A:$A,'Backtesting - Retail'!A183,F_12Snp_ODR_Ret!$B:$B,'Backtesting - Retail'!B183)</f>
        <v>614</v>
      </c>
      <c r="D183" s="94">
        <f>SUMIFS(F_12Snp_ODR_Ret!$C:$C,F_12Snp_ODR_Ret!$A:$A,'Backtesting - Retail'!A183,F_12Snp_ODR_Ret!$B:$B,'Backtesting - Retail'!B183)</f>
        <v>73</v>
      </c>
      <c r="F183" s="142">
        <f>SUMIFS(F_12Snp_ODR_Ret!$C:$C,F_12Snp_ODR_Ret!A:A,"&gt;="&amp;$M$2,F_12Snp_ODR_Ret!A:A,"&lt;="&amp;$M$3,F_12Snp_ODR_Ret!$B:$B,$B183)/SUMIFS(F_12Snp_ODR_Ret!$H:$H,F_12Snp_ODR_Ret!A:A,"&gt;="&amp;$M$2,F_12Snp_ODR_Ret!A:A,"&lt;="&amp;$M$3,F_12Snp_ODR_Ret!$B:$B,$B183)</f>
        <v>0.11058389350204297</v>
      </c>
      <c r="G183" s="95">
        <f t="shared" si="15"/>
        <v>0.11889250814332247</v>
      </c>
      <c r="H183" s="95">
        <f t="shared" si="16"/>
        <v>6.9033077257284203E-5</v>
      </c>
      <c r="I183" s="95">
        <f t="shared" si="17"/>
        <v>-8.3086146412795076E-3</v>
      </c>
      <c r="J183" s="95">
        <f t="shared" si="18"/>
        <v>6.9883416297885179E-2</v>
      </c>
    </row>
    <row r="184" spans="1:10" x14ac:dyDescent="0.2">
      <c r="A184" s="93">
        <v>42735</v>
      </c>
      <c r="B184" s="94" t="s">
        <v>20</v>
      </c>
      <c r="C184" s="94">
        <f>SUMIFS(F_12Snp_ODR_Ret!$H:$H,F_12Snp_ODR_Ret!$A:$A,'Backtesting - Retail'!A184,F_12Snp_ODR_Ret!$B:$B,'Backtesting - Retail'!B184)</f>
        <v>1444</v>
      </c>
      <c r="D184" s="94">
        <f>SUMIFS(F_12Snp_ODR_Ret!$C:$C,F_12Snp_ODR_Ret!$A:$A,'Backtesting - Retail'!A184,F_12Snp_ODR_Ret!$B:$B,'Backtesting - Retail'!B184)</f>
        <v>228</v>
      </c>
      <c r="F184" s="142">
        <f>SUMIFS(F_12Snp_ODR_Ret!$C:$C,F_12Snp_ODR_Ret!A:A,"&gt;="&amp;$M$2,F_12Snp_ODR_Ret!A:A,"&lt;="&amp;$M$3,F_12Snp_ODR_Ret!$B:$B,$B184)/SUMIFS(F_12Snp_ODR_Ret!$H:$H,F_12Snp_ODR_Ret!A:A,"&gt;="&amp;$M$2,F_12Snp_ODR_Ret!A:A,"&lt;="&amp;$M$3,F_12Snp_ODR_Ret!$B:$B,$B184)</f>
        <v>8.9829886182841753E-2</v>
      </c>
      <c r="G184" s="95">
        <f t="shared" si="15"/>
        <v>0.15789473684210525</v>
      </c>
      <c r="H184" s="95">
        <f t="shared" si="16"/>
        <v>4.6328238952678428E-3</v>
      </c>
      <c r="I184" s="95">
        <f t="shared" si="17"/>
        <v>-6.8064850659263501E-2</v>
      </c>
      <c r="J184" s="95">
        <f t="shared" si="18"/>
        <v>0.43107738750866886</v>
      </c>
    </row>
    <row r="185" spans="1:10" x14ac:dyDescent="0.2">
      <c r="A185" s="93">
        <v>42735</v>
      </c>
      <c r="B185" s="94" t="s">
        <v>12</v>
      </c>
      <c r="C185" s="94">
        <f>SUMIFS(F_12Snp_ODR_Ret!$H:$H,F_12Snp_ODR_Ret!$A:$A,'Backtesting - Retail'!A185,F_12Snp_ODR_Ret!$B:$B,'Backtesting - Retail'!B185)</f>
        <v>13</v>
      </c>
      <c r="D185" s="94">
        <f>SUMIFS(F_12Snp_ODR_Ret!$C:$C,F_12Snp_ODR_Ret!$A:$A,'Backtesting - Retail'!A185,F_12Snp_ODR_Ret!$B:$B,'Backtesting - Retail'!B185)</f>
        <v>0</v>
      </c>
      <c r="F185" s="142">
        <f>SUMIFS(F_12Snp_ODR_Ret!$C:$C,F_12Snp_ODR_Ret!A:A,"&gt;="&amp;$M$2,F_12Snp_ODR_Ret!A:A,"&lt;="&amp;$M$3,F_12Snp_ODR_Ret!$B:$B,$B185)/SUMIFS(F_12Snp_ODR_Ret!$H:$H,F_12Snp_ODR_Ret!A:A,"&gt;="&amp;$M$2,F_12Snp_ODR_Ret!A:A,"&lt;="&amp;$M$3,F_12Snp_ODR_Ret!$B:$B,$B185)</f>
        <v>9.2718843741478052E-4</v>
      </c>
      <c r="G185" s="95">
        <f t="shared" si="15"/>
        <v>0</v>
      </c>
      <c r="H185" s="95">
        <f t="shared" si="16"/>
        <v>8.5967839847566235E-7</v>
      </c>
      <c r="I185" s="95">
        <f t="shared" si="17"/>
        <v>9.2718843741478052E-4</v>
      </c>
      <c r="J185" s="95">
        <f t="shared" si="18"/>
        <v>0</v>
      </c>
    </row>
    <row r="186" spans="1:10" x14ac:dyDescent="0.2">
      <c r="A186" s="93">
        <v>42735</v>
      </c>
      <c r="B186" s="94" t="s">
        <v>38</v>
      </c>
      <c r="C186" s="94">
        <f>SUMIFS(F_12Snp_ODR_Ret!$H:$H,F_12Snp_ODR_Ret!$A:$A,'Backtesting - Retail'!A186,F_12Snp_ODR_Ret!$B:$B,'Backtesting - Retail'!B186)</f>
        <v>2322</v>
      </c>
      <c r="D186" s="94">
        <f>SUMIFS(F_12Snp_ODR_Ret!$C:$C,F_12Snp_ODR_Ret!$A:$A,'Backtesting - Retail'!A186,F_12Snp_ODR_Ret!$B:$B,'Backtesting - Retail'!B186)</f>
        <v>887</v>
      </c>
      <c r="F186" s="142">
        <f>SUMIFS(F_12Snp_ODR_Ret!$C:$C,F_12Snp_ODR_Ret!A:A,"&gt;="&amp;$M$2,F_12Snp_ODR_Ret!A:A,"&lt;="&amp;$M$3,F_12Snp_ODR_Ret!$B:$B,$B186)/SUMIFS(F_12Snp_ODR_Ret!$H:$H,F_12Snp_ODR_Ret!A:A,"&gt;="&amp;$M$2,F_12Snp_ODR_Ret!A:A,"&lt;="&amp;$M$3,F_12Snp_ODR_Ret!$B:$B,$B186)</f>
        <v>0.22160275367237117</v>
      </c>
      <c r="G186" s="95">
        <f t="shared" si="15"/>
        <v>0.38199827734711456</v>
      </c>
      <c r="H186" s="95">
        <f t="shared" si="16"/>
        <v>2.5726724014895164E-2</v>
      </c>
      <c r="I186" s="95">
        <f t="shared" si="17"/>
        <v>-0.16039552367474338</v>
      </c>
      <c r="J186" s="95">
        <f t="shared" si="18"/>
        <v>0.41988546332892235</v>
      </c>
    </row>
    <row r="187" spans="1:10" x14ac:dyDescent="0.2">
      <c r="A187" s="93">
        <v>42735</v>
      </c>
      <c r="B187" s="94" t="s">
        <v>16</v>
      </c>
      <c r="C187" s="94">
        <f>SUMIFS(F_12Snp_ODR_Ret!$H:$H,F_12Snp_ODR_Ret!$A:$A,'Backtesting - Retail'!A187,F_12Snp_ODR_Ret!$B:$B,'Backtesting - Retail'!B187)</f>
        <v>87</v>
      </c>
      <c r="D187" s="94">
        <f>SUMIFS(F_12Snp_ODR_Ret!$C:$C,F_12Snp_ODR_Ret!$A:$A,'Backtesting - Retail'!A187,F_12Snp_ODR_Ret!$B:$B,'Backtesting - Retail'!B187)</f>
        <v>2</v>
      </c>
      <c r="F187" s="142">
        <f>SUMIFS(F_12Snp_ODR_Ret!$C:$C,F_12Snp_ODR_Ret!A:A,"&gt;="&amp;$M$2,F_12Snp_ODR_Ret!A:A,"&lt;="&amp;$M$3,F_12Snp_ODR_Ret!$B:$B,$B187)/SUMIFS(F_12Snp_ODR_Ret!$H:$H,F_12Snp_ODR_Ret!A:A,"&gt;="&amp;$M$2,F_12Snp_ODR_Ret!A:A,"&lt;="&amp;$M$3,F_12Snp_ODR_Ret!$B:$B,$B187)</f>
        <v>2.5973315835520561E-3</v>
      </c>
      <c r="G187" s="95">
        <f t="shared" si="15"/>
        <v>2.2988505747126436E-2</v>
      </c>
      <c r="H187" s="95">
        <f t="shared" si="16"/>
        <v>4.1579998376922337E-4</v>
      </c>
      <c r="I187" s="95">
        <f t="shared" si="17"/>
        <v>-2.0391174163574381E-2</v>
      </c>
      <c r="J187" s="95">
        <f t="shared" si="18"/>
        <v>0.88701607611548561</v>
      </c>
    </row>
    <row r="188" spans="1:10" x14ac:dyDescent="0.2">
      <c r="A188" s="93">
        <v>42735</v>
      </c>
      <c r="B188" s="94" t="s">
        <v>36</v>
      </c>
      <c r="C188" s="94">
        <f>SUMIFS(F_12Snp_ODR_Ret!$H:$H,F_12Snp_ODR_Ret!$A:$A,'Backtesting - Retail'!A188,F_12Snp_ODR_Ret!$B:$B,'Backtesting - Retail'!B188)</f>
        <v>2532</v>
      </c>
      <c r="D188" s="94">
        <f>SUMIFS(F_12Snp_ODR_Ret!$C:$C,F_12Snp_ODR_Ret!$A:$A,'Backtesting - Retail'!A188,F_12Snp_ODR_Ret!$B:$B,'Backtesting - Retail'!B188)</f>
        <v>748</v>
      </c>
      <c r="F188" s="142">
        <f>SUMIFS(F_12Snp_ODR_Ret!$C:$C,F_12Snp_ODR_Ret!A:A,"&gt;="&amp;$M$2,F_12Snp_ODR_Ret!A:A,"&lt;="&amp;$M$3,F_12Snp_ODR_Ret!$B:$B,$B188)/SUMIFS(F_12Snp_ODR_Ret!$H:$H,F_12Snp_ODR_Ret!A:A,"&gt;="&amp;$M$2,F_12Snp_ODR_Ret!A:A,"&lt;="&amp;$M$3,F_12Snp_ODR_Ret!$B:$B,$B188)</f>
        <v>0.3147813516443802</v>
      </c>
      <c r="G188" s="95">
        <f t="shared" si="15"/>
        <v>0.29541864139020535</v>
      </c>
      <c r="H188" s="95">
        <f t="shared" si="16"/>
        <v>3.7491454838712798E-4</v>
      </c>
      <c r="I188" s="95">
        <f t="shared" si="17"/>
        <v>1.9362710254174853E-2</v>
      </c>
      <c r="J188" s="95">
        <f t="shared" si="18"/>
        <v>6.5543291929907391E-2</v>
      </c>
    </row>
    <row r="189" spans="1:10" x14ac:dyDescent="0.2">
      <c r="A189" s="93">
        <v>42735</v>
      </c>
      <c r="B189" s="94" t="s">
        <v>22</v>
      </c>
      <c r="C189" s="94">
        <f>SUMIFS(F_12Snp_ODR_Ret!$H:$H,F_12Snp_ODR_Ret!$A:$A,'Backtesting - Retail'!A189,F_12Snp_ODR_Ret!$B:$B,'Backtesting - Retail'!B189)</f>
        <v>856</v>
      </c>
      <c r="D189" s="94">
        <f>SUMIFS(F_12Snp_ODR_Ret!$C:$C,F_12Snp_ODR_Ret!$A:$A,'Backtesting - Retail'!A189,F_12Snp_ODR_Ret!$B:$B,'Backtesting - Retail'!B189)</f>
        <v>283</v>
      </c>
      <c r="F189" s="142">
        <f>SUMIFS(F_12Snp_ODR_Ret!$C:$C,F_12Snp_ODR_Ret!A:A,"&gt;="&amp;$M$2,F_12Snp_ODR_Ret!A:A,"&lt;="&amp;$M$3,F_12Snp_ODR_Ret!$B:$B,$B189)/SUMIFS(F_12Snp_ODR_Ret!$H:$H,F_12Snp_ODR_Ret!A:A,"&gt;="&amp;$M$2,F_12Snp_ODR_Ret!A:A,"&lt;="&amp;$M$3,F_12Snp_ODR_Ret!$B:$B,$B189)</f>
        <v>0.11878527277613544</v>
      </c>
      <c r="G189" s="95">
        <f t="shared" si="15"/>
        <v>0.33060747663551404</v>
      </c>
      <c r="H189" s="95">
        <f t="shared" si="16"/>
        <v>4.486864604784415E-2</v>
      </c>
      <c r="I189" s="95">
        <f t="shared" si="17"/>
        <v>-0.21182220385937861</v>
      </c>
      <c r="J189" s="95">
        <f t="shared" si="18"/>
        <v>0.64070603004815574</v>
      </c>
    </row>
    <row r="190" spans="1:10" x14ac:dyDescent="0.2">
      <c r="A190" s="93">
        <v>42735</v>
      </c>
      <c r="B190" s="94" t="s">
        <v>18</v>
      </c>
      <c r="C190" s="94">
        <f>SUMIFS(F_12Snp_ODR_Ret!$H:$H,F_12Snp_ODR_Ret!$A:$A,'Backtesting - Retail'!A190,F_12Snp_ODR_Ret!$B:$B,'Backtesting - Retail'!B190)</f>
        <v>5998</v>
      </c>
      <c r="D190" s="94">
        <f>SUMIFS(F_12Snp_ODR_Ret!$C:$C,F_12Snp_ODR_Ret!$A:$A,'Backtesting - Retail'!A190,F_12Snp_ODR_Ret!$B:$B,'Backtesting - Retail'!B190)</f>
        <v>136</v>
      </c>
      <c r="F190" s="142">
        <f>SUMIFS(F_12Snp_ODR_Ret!$C:$C,F_12Snp_ODR_Ret!A:A,"&gt;="&amp;$M$2,F_12Snp_ODR_Ret!A:A,"&lt;="&amp;$M$3,F_12Snp_ODR_Ret!$B:$B,$B190)/SUMIFS(F_12Snp_ODR_Ret!$H:$H,F_12Snp_ODR_Ret!A:A,"&gt;="&amp;$M$2,F_12Snp_ODR_Ret!A:A,"&lt;="&amp;$M$3,F_12Snp_ODR_Ret!$B:$B,$B190)</f>
        <v>7.5688521388111206E-3</v>
      </c>
      <c r="G190" s="95">
        <f t="shared" si="15"/>
        <v>2.2674224741580526E-2</v>
      </c>
      <c r="H190" s="95">
        <f t="shared" si="16"/>
        <v>2.2817228146849658E-4</v>
      </c>
      <c r="I190" s="95">
        <f t="shared" si="17"/>
        <v>-1.5105372602769406E-2</v>
      </c>
      <c r="J190" s="95">
        <f t="shared" si="18"/>
        <v>0.66619135934860962</v>
      </c>
    </row>
    <row r="191" spans="1:10" x14ac:dyDescent="0.2">
      <c r="A191" s="93">
        <v>42735</v>
      </c>
      <c r="B191" s="94" t="s">
        <v>28</v>
      </c>
      <c r="C191" s="94">
        <f>SUMIFS(F_12Snp_ODR_Ret!$H:$H,F_12Snp_ODR_Ret!$A:$A,'Backtesting - Retail'!A191,F_12Snp_ODR_Ret!$B:$B,'Backtesting - Retail'!B191)</f>
        <v>2633</v>
      </c>
      <c r="D191" s="94">
        <f>SUMIFS(F_12Snp_ODR_Ret!$C:$C,F_12Snp_ODR_Ret!$A:$A,'Backtesting - Retail'!A191,F_12Snp_ODR_Ret!$B:$B,'Backtesting - Retail'!B191)</f>
        <v>38</v>
      </c>
      <c r="F191" s="142">
        <f>SUMIFS(F_12Snp_ODR_Ret!$C:$C,F_12Snp_ODR_Ret!A:A,"&gt;="&amp;$M$2,F_12Snp_ODR_Ret!A:A,"&lt;="&amp;$M$3,F_12Snp_ODR_Ret!$B:$B,$B191)/SUMIFS(F_12Snp_ODR_Ret!$H:$H,F_12Snp_ODR_Ret!A:A,"&gt;="&amp;$M$2,F_12Snp_ODR_Ret!A:A,"&lt;="&amp;$M$3,F_12Snp_ODR_Ret!$B:$B,$B191)</f>
        <v>8.694480016175777E-3</v>
      </c>
      <c r="G191" s="95">
        <f t="shared" si="15"/>
        <v>1.4432206608431447E-2</v>
      </c>
      <c r="H191" s="95">
        <f t="shared" si="16"/>
        <v>3.2921506447477866E-5</v>
      </c>
      <c r="I191" s="95">
        <f t="shared" si="17"/>
        <v>-5.7377265922556701E-3</v>
      </c>
      <c r="J191" s="95">
        <f t="shared" si="18"/>
        <v>0.39756405572129422</v>
      </c>
    </row>
    <row r="192" spans="1:10" x14ac:dyDescent="0.2">
      <c r="A192" s="93">
        <v>42735</v>
      </c>
      <c r="B192" s="94" t="s">
        <v>24</v>
      </c>
      <c r="C192" s="94">
        <f>SUMIFS(F_12Snp_ODR_Ret!$H:$H,F_12Snp_ODR_Ret!$A:$A,'Backtesting - Retail'!A192,F_12Snp_ODR_Ret!$B:$B,'Backtesting - Retail'!B192)</f>
        <v>332</v>
      </c>
      <c r="D192" s="94">
        <f>SUMIFS(F_12Snp_ODR_Ret!$C:$C,F_12Snp_ODR_Ret!$A:$A,'Backtesting - Retail'!A192,F_12Snp_ODR_Ret!$B:$B,'Backtesting - Retail'!B192)</f>
        <v>184</v>
      </c>
      <c r="F192" s="142">
        <f>SUMIFS(F_12Snp_ODR_Ret!$C:$C,F_12Snp_ODR_Ret!A:A,"&gt;="&amp;$M$2,F_12Snp_ODR_Ret!A:A,"&lt;="&amp;$M$3,F_12Snp_ODR_Ret!$B:$B,$B192)/SUMIFS(F_12Snp_ODR_Ret!$H:$H,F_12Snp_ODR_Ret!A:A,"&gt;="&amp;$M$2,F_12Snp_ODR_Ret!A:A,"&lt;="&amp;$M$3,F_12Snp_ODR_Ret!$B:$B,$B192)</f>
        <v>0.31635926222935046</v>
      </c>
      <c r="G192" s="95">
        <f t="shared" si="15"/>
        <v>0.55421686746987953</v>
      </c>
      <c r="H192" s="95">
        <f t="shared" si="16"/>
        <v>5.6576240370759361E-2</v>
      </c>
      <c r="I192" s="95">
        <f t="shared" si="17"/>
        <v>-0.23785760524052907</v>
      </c>
      <c r="J192" s="95">
        <f t="shared" si="18"/>
        <v>0.42917785293399807</v>
      </c>
    </row>
    <row r="193" spans="1:10" x14ac:dyDescent="0.2">
      <c r="A193" s="93">
        <v>42735</v>
      </c>
      <c r="B193" s="94" t="s">
        <v>42</v>
      </c>
      <c r="C193" s="94">
        <f>SUMIFS(F_12Snp_ODR_Ret!$H:$H,F_12Snp_ODR_Ret!$A:$A,'Backtesting - Retail'!A193,F_12Snp_ODR_Ret!$B:$B,'Backtesting - Retail'!B193)</f>
        <v>250</v>
      </c>
      <c r="D193" s="94">
        <f>SUMIFS(F_12Snp_ODR_Ret!$C:$C,F_12Snp_ODR_Ret!$A:$A,'Backtesting - Retail'!A193,F_12Snp_ODR_Ret!$B:$B,'Backtesting - Retail'!B193)</f>
        <v>225</v>
      </c>
      <c r="F193" s="142">
        <f>SUMIFS(F_12Snp_ODR_Ret!$C:$C,F_12Snp_ODR_Ret!A:A,"&gt;="&amp;$M$2,F_12Snp_ODR_Ret!A:A,"&lt;="&amp;$M$3,F_12Snp_ODR_Ret!$B:$B,$B193)/SUMIFS(F_12Snp_ODR_Ret!$H:$H,F_12Snp_ODR_Ret!A:A,"&gt;="&amp;$M$2,F_12Snp_ODR_Ret!A:A,"&lt;="&amp;$M$3,F_12Snp_ODR_Ret!$B:$B,$B193)</f>
        <v>0.66168573429838895</v>
      </c>
      <c r="G193" s="95">
        <f t="shared" si="15"/>
        <v>0.9</v>
      </c>
      <c r="H193" s="95">
        <f t="shared" si="16"/>
        <v>5.6793689236898079E-2</v>
      </c>
      <c r="I193" s="95">
        <f t="shared" si="17"/>
        <v>-0.23831426570161107</v>
      </c>
      <c r="J193" s="95">
        <f t="shared" si="18"/>
        <v>0.26479362855734562</v>
      </c>
    </row>
    <row r="194" spans="1:10" x14ac:dyDescent="0.2">
      <c r="A194" s="93">
        <v>42735</v>
      </c>
      <c r="B194" s="94" t="s">
        <v>32</v>
      </c>
      <c r="C194" s="94">
        <f>SUMIFS(F_12Snp_ODR_Ret!$H:$H,F_12Snp_ODR_Ret!$A:$A,'Backtesting - Retail'!A194,F_12Snp_ODR_Ret!$B:$B,'Backtesting - Retail'!B194)</f>
        <v>9721</v>
      </c>
      <c r="D194" s="94">
        <f>SUMIFS(F_12Snp_ODR_Ret!$C:$C,F_12Snp_ODR_Ret!$A:$A,'Backtesting - Retail'!A194,F_12Snp_ODR_Ret!$B:$B,'Backtesting - Retail'!B194)</f>
        <v>257</v>
      </c>
      <c r="F194" s="142">
        <f>SUMIFS(F_12Snp_ODR_Ret!$C:$C,F_12Snp_ODR_Ret!A:A,"&gt;="&amp;$M$2,F_12Snp_ODR_Ret!A:A,"&lt;="&amp;$M$3,F_12Snp_ODR_Ret!$B:$B,$B194)/SUMIFS(F_12Snp_ODR_Ret!$H:$H,F_12Snp_ODR_Ret!A:A,"&gt;="&amp;$M$2,F_12Snp_ODR_Ret!A:A,"&lt;="&amp;$M$3,F_12Snp_ODR_Ret!$B:$B,$B194)</f>
        <v>2.2352492146289427E-2</v>
      </c>
      <c r="G194" s="95">
        <f t="shared" si="15"/>
        <v>2.6437609299454788E-2</v>
      </c>
      <c r="H194" s="95">
        <f t="shared" si="16"/>
        <v>1.6688182155085869E-5</v>
      </c>
      <c r="I194" s="95">
        <f t="shared" si="17"/>
        <v>-4.0851171531653616E-3</v>
      </c>
      <c r="J194" s="95">
        <f t="shared" si="18"/>
        <v>0.15451915893354273</v>
      </c>
    </row>
    <row r="195" spans="1:10" x14ac:dyDescent="0.2">
      <c r="A195" s="93">
        <v>42766</v>
      </c>
      <c r="B195" s="94" t="s">
        <v>32</v>
      </c>
      <c r="C195" s="94">
        <f>SUMIFS(F_12Snp_ODR_Ret!$H:$H,F_12Snp_ODR_Ret!$A:$A,'Backtesting - Retail'!A195,F_12Snp_ODR_Ret!$B:$B,'Backtesting - Retail'!B195)</f>
        <v>9834</v>
      </c>
      <c r="D195" s="94">
        <f>SUMIFS(F_12Snp_ODR_Ret!$C:$C,F_12Snp_ODR_Ret!$A:$A,'Backtesting - Retail'!A195,F_12Snp_ODR_Ret!$B:$B,'Backtesting - Retail'!B195)</f>
        <v>267</v>
      </c>
      <c r="F195" s="142">
        <f>SUMIFS(F_12Snp_ODR_Ret!$C:$C,F_12Snp_ODR_Ret!A:A,"&gt;="&amp;$M$2,F_12Snp_ODR_Ret!A:A,"&lt;="&amp;$M$3,F_12Snp_ODR_Ret!$B:$B,$B195)/SUMIFS(F_12Snp_ODR_Ret!$H:$H,F_12Snp_ODR_Ret!A:A,"&gt;="&amp;$M$2,F_12Snp_ODR_Ret!A:A,"&lt;="&amp;$M$3,F_12Snp_ODR_Ret!$B:$B,$B195)</f>
        <v>2.2352492146289427E-2</v>
      </c>
      <c r="G195" s="95">
        <f t="shared" ref="G195:G258" si="19">D195/C195</f>
        <v>2.7150701647345944E-2</v>
      </c>
      <c r="H195" s="95">
        <f t="shared" si="16"/>
        <v>2.3022814416029028E-5</v>
      </c>
      <c r="I195" s="95">
        <f t="shared" si="17"/>
        <v>-4.7982095010565169E-3</v>
      </c>
      <c r="J195" s="95">
        <f t="shared" si="18"/>
        <v>0.17672506454453105</v>
      </c>
    </row>
    <row r="196" spans="1:10" x14ac:dyDescent="0.2">
      <c r="A196" s="93">
        <v>42766</v>
      </c>
      <c r="B196" s="94" t="s">
        <v>24</v>
      </c>
      <c r="C196" s="94">
        <f>SUMIFS(F_12Snp_ODR_Ret!$H:$H,F_12Snp_ODR_Ret!$A:$A,'Backtesting - Retail'!A196,F_12Snp_ODR_Ret!$B:$B,'Backtesting - Retail'!B196)</f>
        <v>425</v>
      </c>
      <c r="D196" s="94">
        <f>SUMIFS(F_12Snp_ODR_Ret!$C:$C,F_12Snp_ODR_Ret!$A:$A,'Backtesting - Retail'!A196,F_12Snp_ODR_Ret!$B:$B,'Backtesting - Retail'!B196)</f>
        <v>237</v>
      </c>
      <c r="F196" s="142">
        <f>SUMIFS(F_12Snp_ODR_Ret!$C:$C,F_12Snp_ODR_Ret!A:A,"&gt;="&amp;$M$2,F_12Snp_ODR_Ret!A:A,"&lt;="&amp;$M$3,F_12Snp_ODR_Ret!$B:$B,$B196)/SUMIFS(F_12Snp_ODR_Ret!$H:$H,F_12Snp_ODR_Ret!A:A,"&gt;="&amp;$M$2,F_12Snp_ODR_Ret!A:A,"&lt;="&amp;$M$3,F_12Snp_ODR_Ret!$B:$B,$B196)</f>
        <v>0.31635926222935046</v>
      </c>
      <c r="G196" s="95">
        <f t="shared" si="19"/>
        <v>0.55764705882352938</v>
      </c>
      <c r="H196" s="95">
        <f t="shared" ref="H196:H259" si="20">(G196-F196)^2</f>
        <v>5.8219800785273862E-2</v>
      </c>
      <c r="I196" s="95">
        <f t="shared" ref="I196:I259" si="21">F196-G196</f>
        <v>-0.24128779659417893</v>
      </c>
      <c r="J196" s="95">
        <f t="shared" ref="J196:J259" si="22">IFERROR(ABS(G196-F196)/ABS(G196),0)</f>
        <v>0.43268908671951917</v>
      </c>
    </row>
    <row r="197" spans="1:10" x14ac:dyDescent="0.2">
      <c r="A197" s="93">
        <v>42766</v>
      </c>
      <c r="B197" s="94" t="s">
        <v>34</v>
      </c>
      <c r="C197" s="94">
        <f>SUMIFS(F_12Snp_ODR_Ret!$H:$H,F_12Snp_ODR_Ret!$A:$A,'Backtesting - Retail'!A197,F_12Snp_ODR_Ret!$B:$B,'Backtesting - Retail'!B197)</f>
        <v>10967</v>
      </c>
      <c r="D197" s="94">
        <f>SUMIFS(F_12Snp_ODR_Ret!$C:$C,F_12Snp_ODR_Ret!$A:$A,'Backtesting - Retail'!A197,F_12Snp_ODR_Ret!$B:$B,'Backtesting - Retail'!B197)</f>
        <v>655</v>
      </c>
      <c r="F197" s="142">
        <f>SUMIFS(F_12Snp_ODR_Ret!$C:$C,F_12Snp_ODR_Ret!A:A,"&gt;="&amp;$M$2,F_12Snp_ODR_Ret!A:A,"&lt;="&amp;$M$3,F_12Snp_ODR_Ret!$B:$B,$B197)/SUMIFS(F_12Snp_ODR_Ret!$H:$H,F_12Snp_ODR_Ret!A:A,"&gt;="&amp;$M$2,F_12Snp_ODR_Ret!A:A,"&lt;="&amp;$M$3,F_12Snp_ODR_Ret!$B:$B,$B197)</f>
        <v>5.9121533399488169E-2</v>
      </c>
      <c r="G197" s="95">
        <f t="shared" si="19"/>
        <v>5.9724628430746787E-2</v>
      </c>
      <c r="H197" s="95">
        <f t="shared" si="20"/>
        <v>3.6372361672883418E-7</v>
      </c>
      <c r="I197" s="95">
        <f t="shared" si="21"/>
        <v>-6.0309503125861863E-4</v>
      </c>
      <c r="J197" s="95">
        <f t="shared" si="22"/>
        <v>1.0097928561546978E-2</v>
      </c>
    </row>
    <row r="198" spans="1:10" x14ac:dyDescent="0.2">
      <c r="A198" s="93">
        <v>42766</v>
      </c>
      <c r="B198" s="94" t="s">
        <v>40</v>
      </c>
      <c r="C198" s="94">
        <f>SUMIFS(F_12Snp_ODR_Ret!$H:$H,F_12Snp_ODR_Ret!$A:$A,'Backtesting - Retail'!A198,F_12Snp_ODR_Ret!$B:$B,'Backtesting - Retail'!B198)</f>
        <v>1455</v>
      </c>
      <c r="D198" s="94">
        <f>SUMIFS(F_12Snp_ODR_Ret!$C:$C,F_12Snp_ODR_Ret!$A:$A,'Backtesting - Retail'!A198,F_12Snp_ODR_Ret!$B:$B,'Backtesting - Retail'!B198)</f>
        <v>870</v>
      </c>
      <c r="F198" s="142">
        <f>SUMIFS(F_12Snp_ODR_Ret!$C:$C,F_12Snp_ODR_Ret!A:A,"&gt;="&amp;$M$2,F_12Snp_ODR_Ret!A:A,"&lt;="&amp;$M$3,F_12Snp_ODR_Ret!$B:$B,$B198)/SUMIFS(F_12Snp_ODR_Ret!$H:$H,F_12Snp_ODR_Ret!A:A,"&gt;="&amp;$M$2,F_12Snp_ODR_Ret!A:A,"&lt;="&amp;$M$3,F_12Snp_ODR_Ret!$B:$B,$B198)</f>
        <v>0.60292481322524238</v>
      </c>
      <c r="G198" s="95">
        <f t="shared" si="19"/>
        <v>0.59793814432989689</v>
      </c>
      <c r="H198" s="95">
        <f t="shared" si="20"/>
        <v>2.4866866671806229E-5</v>
      </c>
      <c r="I198" s="95">
        <f t="shared" si="21"/>
        <v>4.9866688953454918E-3</v>
      </c>
      <c r="J198" s="95">
        <f t="shared" si="22"/>
        <v>8.3397738422157364E-3</v>
      </c>
    </row>
    <row r="199" spans="1:10" x14ac:dyDescent="0.2">
      <c r="A199" s="93">
        <v>42766</v>
      </c>
      <c r="B199" s="94" t="s">
        <v>14</v>
      </c>
      <c r="C199" s="94">
        <f>SUMIFS(F_12Snp_ODR_Ret!$H:$H,F_12Snp_ODR_Ret!$A:$A,'Backtesting - Retail'!A199,F_12Snp_ODR_Ret!$B:$B,'Backtesting - Retail'!B199)</f>
        <v>205</v>
      </c>
      <c r="D199" s="94">
        <f>SUMIFS(F_12Snp_ODR_Ret!$C:$C,F_12Snp_ODR_Ret!$A:$A,'Backtesting - Retail'!A199,F_12Snp_ODR_Ret!$B:$B,'Backtesting - Retail'!B199)</f>
        <v>13</v>
      </c>
      <c r="F199" s="142">
        <f>SUMIFS(F_12Snp_ODR_Ret!$C:$C,F_12Snp_ODR_Ret!A:A,"&gt;="&amp;$M$2,F_12Snp_ODR_Ret!A:A,"&lt;="&amp;$M$3,F_12Snp_ODR_Ret!$B:$B,$B199)/SUMIFS(F_12Snp_ODR_Ret!$H:$H,F_12Snp_ODR_Ret!A:A,"&gt;="&amp;$M$2,F_12Snp_ODR_Ret!A:A,"&lt;="&amp;$M$3,F_12Snp_ODR_Ret!$B:$B,$B199)</f>
        <v>6.8419927303827238E-3</v>
      </c>
      <c r="G199" s="95">
        <f t="shared" si="19"/>
        <v>6.3414634146341464E-2</v>
      </c>
      <c r="H199" s="95">
        <f t="shared" si="20"/>
        <v>3.2004637567786499E-3</v>
      </c>
      <c r="I199" s="95">
        <f t="shared" si="21"/>
        <v>-5.657264141595874E-2</v>
      </c>
      <c r="J199" s="95">
        <f t="shared" si="22"/>
        <v>0.89210703771319555</v>
      </c>
    </row>
    <row r="200" spans="1:10" x14ac:dyDescent="0.2">
      <c r="A200" s="93">
        <v>42766</v>
      </c>
      <c r="B200" s="94" t="s">
        <v>42</v>
      </c>
      <c r="C200" s="94">
        <f>SUMIFS(F_12Snp_ODR_Ret!$H:$H,F_12Snp_ODR_Ret!$A:$A,'Backtesting - Retail'!A200,F_12Snp_ODR_Ret!$B:$B,'Backtesting - Retail'!B200)</f>
        <v>501</v>
      </c>
      <c r="D200" s="94">
        <f>SUMIFS(F_12Snp_ODR_Ret!$C:$C,F_12Snp_ODR_Ret!$A:$A,'Backtesting - Retail'!A200,F_12Snp_ODR_Ret!$B:$B,'Backtesting - Retail'!B200)</f>
        <v>414</v>
      </c>
      <c r="F200" s="142">
        <f>SUMIFS(F_12Snp_ODR_Ret!$C:$C,F_12Snp_ODR_Ret!A:A,"&gt;="&amp;$M$2,F_12Snp_ODR_Ret!A:A,"&lt;="&amp;$M$3,F_12Snp_ODR_Ret!$B:$B,$B200)/SUMIFS(F_12Snp_ODR_Ret!$H:$H,F_12Snp_ODR_Ret!A:A,"&gt;="&amp;$M$2,F_12Snp_ODR_Ret!A:A,"&lt;="&amp;$M$3,F_12Snp_ODR_Ret!$B:$B,$B200)</f>
        <v>0.66168573429838895</v>
      </c>
      <c r="G200" s="95">
        <f t="shared" si="19"/>
        <v>0.82634730538922152</v>
      </c>
      <c r="H200" s="95">
        <f t="shared" si="20"/>
        <v>2.7113432994101308E-2</v>
      </c>
      <c r="I200" s="95">
        <f t="shared" si="21"/>
        <v>-0.16466157109083257</v>
      </c>
      <c r="J200" s="95">
        <f t="shared" si="22"/>
        <v>0.19926436501571768</v>
      </c>
    </row>
    <row r="201" spans="1:10" x14ac:dyDescent="0.2">
      <c r="A201" s="93">
        <v>42766</v>
      </c>
      <c r="B201" s="94" t="s">
        <v>30</v>
      </c>
      <c r="C201" s="94">
        <f>SUMIFS(F_12Snp_ODR_Ret!$H:$H,F_12Snp_ODR_Ret!$A:$A,'Backtesting - Retail'!A201,F_12Snp_ODR_Ret!$B:$B,'Backtesting - Retail'!B201)</f>
        <v>580</v>
      </c>
      <c r="D201" s="94">
        <f>SUMIFS(F_12Snp_ODR_Ret!$C:$C,F_12Snp_ODR_Ret!$A:$A,'Backtesting - Retail'!A201,F_12Snp_ODR_Ret!$B:$B,'Backtesting - Retail'!B201)</f>
        <v>66</v>
      </c>
      <c r="F201" s="142">
        <f>SUMIFS(F_12Snp_ODR_Ret!$C:$C,F_12Snp_ODR_Ret!A:A,"&gt;="&amp;$M$2,F_12Snp_ODR_Ret!A:A,"&lt;="&amp;$M$3,F_12Snp_ODR_Ret!$B:$B,$B201)/SUMIFS(F_12Snp_ODR_Ret!$H:$H,F_12Snp_ODR_Ret!A:A,"&gt;="&amp;$M$2,F_12Snp_ODR_Ret!A:A,"&lt;="&amp;$M$3,F_12Snp_ODR_Ret!$B:$B,$B201)</f>
        <v>0.11058389350204297</v>
      </c>
      <c r="G201" s="95">
        <f t="shared" si="19"/>
        <v>0.11379310344827587</v>
      </c>
      <c r="H201" s="95">
        <f t="shared" si="20"/>
        <v>1.0299028479000187E-5</v>
      </c>
      <c r="I201" s="95">
        <f t="shared" si="21"/>
        <v>-3.2092099462329021E-3</v>
      </c>
      <c r="J201" s="95">
        <f t="shared" si="22"/>
        <v>2.8202148012349746E-2</v>
      </c>
    </row>
    <row r="202" spans="1:10" x14ac:dyDescent="0.2">
      <c r="A202" s="93">
        <v>42766</v>
      </c>
      <c r="B202" s="94" t="s">
        <v>22</v>
      </c>
      <c r="C202" s="94">
        <f>SUMIFS(F_12Snp_ODR_Ret!$H:$H,F_12Snp_ODR_Ret!$A:$A,'Backtesting - Retail'!A202,F_12Snp_ODR_Ret!$B:$B,'Backtesting - Retail'!B202)</f>
        <v>790</v>
      </c>
      <c r="D202" s="94">
        <f>SUMIFS(F_12Snp_ODR_Ret!$C:$C,F_12Snp_ODR_Ret!$A:$A,'Backtesting - Retail'!A202,F_12Snp_ODR_Ret!$B:$B,'Backtesting - Retail'!B202)</f>
        <v>216</v>
      </c>
      <c r="F202" s="142">
        <f>SUMIFS(F_12Snp_ODR_Ret!$C:$C,F_12Snp_ODR_Ret!A:A,"&gt;="&amp;$M$2,F_12Snp_ODR_Ret!A:A,"&lt;="&amp;$M$3,F_12Snp_ODR_Ret!$B:$B,$B202)/SUMIFS(F_12Snp_ODR_Ret!$H:$H,F_12Snp_ODR_Ret!A:A,"&gt;="&amp;$M$2,F_12Snp_ODR_Ret!A:A,"&lt;="&amp;$M$3,F_12Snp_ODR_Ret!$B:$B,$B202)</f>
        <v>0.11878527277613544</v>
      </c>
      <c r="G202" s="95">
        <f t="shared" si="19"/>
        <v>0.27341772151898736</v>
      </c>
      <c r="H202" s="95">
        <f t="shared" si="20"/>
        <v>2.3911194204210728E-2</v>
      </c>
      <c r="I202" s="95">
        <f t="shared" si="21"/>
        <v>-0.15463244874285192</v>
      </c>
      <c r="J202" s="95">
        <f t="shared" si="22"/>
        <v>0.56555386345765279</v>
      </c>
    </row>
    <row r="203" spans="1:10" x14ac:dyDescent="0.2">
      <c r="A203" s="93">
        <v>42766</v>
      </c>
      <c r="B203" s="94" t="s">
        <v>28</v>
      </c>
      <c r="C203" s="94">
        <f>SUMIFS(F_12Snp_ODR_Ret!$H:$H,F_12Snp_ODR_Ret!$A:$A,'Backtesting - Retail'!A203,F_12Snp_ODR_Ret!$B:$B,'Backtesting - Retail'!B203)</f>
        <v>2593</v>
      </c>
      <c r="D203" s="94">
        <f>SUMIFS(F_12Snp_ODR_Ret!$C:$C,F_12Snp_ODR_Ret!$A:$A,'Backtesting - Retail'!A203,F_12Snp_ODR_Ret!$B:$B,'Backtesting - Retail'!B203)</f>
        <v>34</v>
      </c>
      <c r="F203" s="142">
        <f>SUMIFS(F_12Snp_ODR_Ret!$C:$C,F_12Snp_ODR_Ret!A:A,"&gt;="&amp;$M$2,F_12Snp_ODR_Ret!A:A,"&lt;="&amp;$M$3,F_12Snp_ODR_Ret!$B:$B,$B203)/SUMIFS(F_12Snp_ODR_Ret!$H:$H,F_12Snp_ODR_Ret!A:A,"&gt;="&amp;$M$2,F_12Snp_ODR_Ret!A:A,"&lt;="&amp;$M$3,F_12Snp_ODR_Ret!$B:$B,$B203)</f>
        <v>8.694480016175777E-3</v>
      </c>
      <c r="G203" s="95">
        <f t="shared" si="19"/>
        <v>1.3112225221750868E-2</v>
      </c>
      <c r="H203" s="95">
        <f t="shared" si="20"/>
        <v>1.95164727013817E-5</v>
      </c>
      <c r="I203" s="95">
        <f t="shared" si="21"/>
        <v>-4.4177452055750906E-3</v>
      </c>
      <c r="J203" s="95">
        <f t="shared" si="22"/>
        <v>0.33691803876635912</v>
      </c>
    </row>
    <row r="204" spans="1:10" x14ac:dyDescent="0.2">
      <c r="A204" s="93">
        <v>42766</v>
      </c>
      <c r="B204" s="94" t="s">
        <v>20</v>
      </c>
      <c r="C204" s="94">
        <f>SUMIFS(F_12Snp_ODR_Ret!$H:$H,F_12Snp_ODR_Ret!$A:$A,'Backtesting - Retail'!A204,F_12Snp_ODR_Ret!$B:$B,'Backtesting - Retail'!B204)</f>
        <v>473</v>
      </c>
      <c r="D204" s="94">
        <f>SUMIFS(F_12Snp_ODR_Ret!$C:$C,F_12Snp_ODR_Ret!$A:$A,'Backtesting - Retail'!A204,F_12Snp_ODR_Ret!$B:$B,'Backtesting - Retail'!B204)</f>
        <v>78</v>
      </c>
      <c r="F204" s="142">
        <f>SUMIFS(F_12Snp_ODR_Ret!$C:$C,F_12Snp_ODR_Ret!A:A,"&gt;="&amp;$M$2,F_12Snp_ODR_Ret!A:A,"&lt;="&amp;$M$3,F_12Snp_ODR_Ret!$B:$B,$B204)/SUMIFS(F_12Snp_ODR_Ret!$H:$H,F_12Snp_ODR_Ret!A:A,"&gt;="&amp;$M$2,F_12Snp_ODR_Ret!A:A,"&lt;="&amp;$M$3,F_12Snp_ODR_Ret!$B:$B,$B204)</f>
        <v>8.9829886182841753E-2</v>
      </c>
      <c r="G204" s="95">
        <f t="shared" si="19"/>
        <v>0.16490486257928119</v>
      </c>
      <c r="H204" s="95">
        <f t="shared" si="20"/>
        <v>5.6362520809259391E-3</v>
      </c>
      <c r="I204" s="95">
        <f t="shared" si="21"/>
        <v>-7.5074976396439438E-2</v>
      </c>
      <c r="J204" s="95">
        <f t="shared" si="22"/>
        <v>0.45526235686558786</v>
      </c>
    </row>
    <row r="205" spans="1:10" x14ac:dyDescent="0.2">
      <c r="A205" s="93">
        <v>42766</v>
      </c>
      <c r="B205" s="94" t="s">
        <v>12</v>
      </c>
      <c r="C205" s="94">
        <f>SUMIFS(F_12Snp_ODR_Ret!$H:$H,F_12Snp_ODR_Ret!$A:$A,'Backtesting - Retail'!A205,F_12Snp_ODR_Ret!$B:$B,'Backtesting - Retail'!B205)</f>
        <v>13</v>
      </c>
      <c r="D205" s="94">
        <f>SUMIFS(F_12Snp_ODR_Ret!$C:$C,F_12Snp_ODR_Ret!$A:$A,'Backtesting - Retail'!A205,F_12Snp_ODR_Ret!$B:$B,'Backtesting - Retail'!B205)</f>
        <v>0</v>
      </c>
      <c r="F205" s="142">
        <f>SUMIFS(F_12Snp_ODR_Ret!$C:$C,F_12Snp_ODR_Ret!A:A,"&gt;="&amp;$M$2,F_12Snp_ODR_Ret!A:A,"&lt;="&amp;$M$3,F_12Snp_ODR_Ret!$B:$B,$B205)/SUMIFS(F_12Snp_ODR_Ret!$H:$H,F_12Snp_ODR_Ret!A:A,"&gt;="&amp;$M$2,F_12Snp_ODR_Ret!A:A,"&lt;="&amp;$M$3,F_12Snp_ODR_Ret!$B:$B,$B205)</f>
        <v>9.2718843741478052E-4</v>
      </c>
      <c r="G205" s="95">
        <f t="shared" si="19"/>
        <v>0</v>
      </c>
      <c r="H205" s="95">
        <f t="shared" si="20"/>
        <v>8.5967839847566235E-7</v>
      </c>
      <c r="I205" s="95">
        <f t="shared" si="21"/>
        <v>9.2718843741478052E-4</v>
      </c>
      <c r="J205" s="95">
        <f t="shared" si="22"/>
        <v>0</v>
      </c>
    </row>
    <row r="206" spans="1:10" x14ac:dyDescent="0.2">
      <c r="A206" s="93">
        <v>42766</v>
      </c>
      <c r="B206" s="94" t="s">
        <v>36</v>
      </c>
      <c r="C206" s="94">
        <f>SUMIFS(F_12Snp_ODR_Ret!$H:$H,F_12Snp_ODR_Ret!$A:$A,'Backtesting - Retail'!A206,F_12Snp_ODR_Ret!$B:$B,'Backtesting - Retail'!B206)</f>
        <v>1483</v>
      </c>
      <c r="D206" s="94">
        <f>SUMIFS(F_12Snp_ODR_Ret!$C:$C,F_12Snp_ODR_Ret!$A:$A,'Backtesting - Retail'!A206,F_12Snp_ODR_Ret!$B:$B,'Backtesting - Retail'!B206)</f>
        <v>377</v>
      </c>
      <c r="F206" s="142">
        <f>SUMIFS(F_12Snp_ODR_Ret!$C:$C,F_12Snp_ODR_Ret!A:A,"&gt;="&amp;$M$2,F_12Snp_ODR_Ret!A:A,"&lt;="&amp;$M$3,F_12Snp_ODR_Ret!$B:$B,$B206)/SUMIFS(F_12Snp_ODR_Ret!$H:$H,F_12Snp_ODR_Ret!A:A,"&gt;="&amp;$M$2,F_12Snp_ODR_Ret!A:A,"&lt;="&amp;$M$3,F_12Snp_ODR_Ret!$B:$B,$B206)</f>
        <v>0.3147813516443802</v>
      </c>
      <c r="G206" s="95">
        <f t="shared" si="19"/>
        <v>0.25421443020903572</v>
      </c>
      <c r="H206" s="95">
        <f t="shared" si="20"/>
        <v>3.6683519721551904E-3</v>
      </c>
      <c r="I206" s="95">
        <f t="shared" si="21"/>
        <v>6.0566921435344478E-2</v>
      </c>
      <c r="J206" s="95">
        <f t="shared" si="22"/>
        <v>0.23825131164089089</v>
      </c>
    </row>
    <row r="207" spans="1:10" x14ac:dyDescent="0.2">
      <c r="A207" s="93">
        <v>42766</v>
      </c>
      <c r="B207" s="94" t="s">
        <v>38</v>
      </c>
      <c r="C207" s="94">
        <f>SUMIFS(F_12Snp_ODR_Ret!$H:$H,F_12Snp_ODR_Ret!$A:$A,'Backtesting - Retail'!A207,F_12Snp_ODR_Ret!$B:$B,'Backtesting - Retail'!B207)</f>
        <v>2137</v>
      </c>
      <c r="D207" s="94">
        <f>SUMIFS(F_12Snp_ODR_Ret!$C:$C,F_12Snp_ODR_Ret!$A:$A,'Backtesting - Retail'!A207,F_12Snp_ODR_Ret!$B:$B,'Backtesting - Retail'!B207)</f>
        <v>649</v>
      </c>
      <c r="F207" s="142">
        <f>SUMIFS(F_12Snp_ODR_Ret!$C:$C,F_12Snp_ODR_Ret!A:A,"&gt;="&amp;$M$2,F_12Snp_ODR_Ret!A:A,"&lt;="&amp;$M$3,F_12Snp_ODR_Ret!$B:$B,$B207)/SUMIFS(F_12Snp_ODR_Ret!$H:$H,F_12Snp_ODR_Ret!A:A,"&gt;="&amp;$M$2,F_12Snp_ODR_Ret!A:A,"&lt;="&amp;$M$3,F_12Snp_ODR_Ret!$B:$B,$B207)</f>
        <v>0.22160275367237117</v>
      </c>
      <c r="G207" s="95">
        <f t="shared" si="19"/>
        <v>0.30369677117454374</v>
      </c>
      <c r="H207" s="95">
        <f t="shared" si="20"/>
        <v>6.7394277096470166E-3</v>
      </c>
      <c r="I207" s="95">
        <f t="shared" si="21"/>
        <v>-8.2094017502172573E-2</v>
      </c>
      <c r="J207" s="95">
        <f t="shared" si="22"/>
        <v>0.27031574021901816</v>
      </c>
    </row>
    <row r="208" spans="1:10" x14ac:dyDescent="0.2">
      <c r="A208" s="93">
        <v>42766</v>
      </c>
      <c r="B208" s="94" t="s">
        <v>16</v>
      </c>
      <c r="C208" s="94">
        <f>SUMIFS(F_12Snp_ODR_Ret!$H:$H,F_12Snp_ODR_Ret!$A:$A,'Backtesting - Retail'!A208,F_12Snp_ODR_Ret!$B:$B,'Backtesting - Retail'!B208)</f>
        <v>86</v>
      </c>
      <c r="D208" s="94">
        <f>SUMIFS(F_12Snp_ODR_Ret!$C:$C,F_12Snp_ODR_Ret!$A:$A,'Backtesting - Retail'!A208,F_12Snp_ODR_Ret!$B:$B,'Backtesting - Retail'!B208)</f>
        <v>1</v>
      </c>
      <c r="F208" s="142">
        <f>SUMIFS(F_12Snp_ODR_Ret!$C:$C,F_12Snp_ODR_Ret!A:A,"&gt;="&amp;$M$2,F_12Snp_ODR_Ret!A:A,"&lt;="&amp;$M$3,F_12Snp_ODR_Ret!$B:$B,$B208)/SUMIFS(F_12Snp_ODR_Ret!$H:$H,F_12Snp_ODR_Ret!A:A,"&gt;="&amp;$M$2,F_12Snp_ODR_Ret!A:A,"&lt;="&amp;$M$3,F_12Snp_ODR_Ret!$B:$B,$B208)</f>
        <v>2.5973315835520561E-3</v>
      </c>
      <c r="G208" s="95">
        <f t="shared" si="19"/>
        <v>1.1627906976744186E-2</v>
      </c>
      <c r="H208" s="95">
        <f t="shared" si="20"/>
        <v>8.15512919321272E-5</v>
      </c>
      <c r="I208" s="95">
        <f t="shared" si="21"/>
        <v>-9.0305753931921307E-3</v>
      </c>
      <c r="J208" s="95">
        <f t="shared" si="22"/>
        <v>0.77662948381452324</v>
      </c>
    </row>
    <row r="209" spans="1:10" x14ac:dyDescent="0.2">
      <c r="A209" s="93">
        <v>42766</v>
      </c>
      <c r="B209" s="94" t="s">
        <v>26</v>
      </c>
      <c r="C209" s="94">
        <f>SUMIFS(F_12Snp_ODR_Ret!$H:$H,F_12Snp_ODR_Ret!$A:$A,'Backtesting - Retail'!A209,F_12Snp_ODR_Ret!$B:$B,'Backtesting - Retail'!B209)</f>
        <v>158</v>
      </c>
      <c r="D209" s="94">
        <f>SUMIFS(F_12Snp_ODR_Ret!$C:$C,F_12Snp_ODR_Ret!$A:$A,'Backtesting - Retail'!A209,F_12Snp_ODR_Ret!$B:$B,'Backtesting - Retail'!B209)</f>
        <v>123</v>
      </c>
      <c r="F209" s="142">
        <f>SUMIFS(F_12Snp_ODR_Ret!$C:$C,F_12Snp_ODR_Ret!A:A,"&gt;="&amp;$M$2,F_12Snp_ODR_Ret!A:A,"&lt;="&amp;$M$3,F_12Snp_ODR_Ret!$B:$B,$B209)/SUMIFS(F_12Snp_ODR_Ret!$H:$H,F_12Snp_ODR_Ret!A:A,"&gt;="&amp;$M$2,F_12Snp_ODR_Ret!A:A,"&lt;="&amp;$M$3,F_12Snp_ODR_Ret!$B:$B,$B209)</f>
        <v>0.42494105318312814</v>
      </c>
      <c r="G209" s="95">
        <f t="shared" si="19"/>
        <v>0.77848101265822789</v>
      </c>
      <c r="H209" s="95">
        <f t="shared" si="20"/>
        <v>0.12499050294565517</v>
      </c>
      <c r="I209" s="95">
        <f t="shared" si="21"/>
        <v>-0.35353995947509975</v>
      </c>
      <c r="J209" s="95">
        <f t="shared" si="22"/>
        <v>0.45414076095175415</v>
      </c>
    </row>
    <row r="210" spans="1:10" x14ac:dyDescent="0.2">
      <c r="A210" s="93">
        <v>42766</v>
      </c>
      <c r="B210" s="94" t="s">
        <v>18</v>
      </c>
      <c r="C210" s="94">
        <f>SUMIFS(F_12Snp_ODR_Ret!$H:$H,F_12Snp_ODR_Ret!$A:$A,'Backtesting - Retail'!A210,F_12Snp_ODR_Ret!$B:$B,'Backtesting - Retail'!B210)</f>
        <v>6678</v>
      </c>
      <c r="D210" s="94">
        <f>SUMIFS(F_12Snp_ODR_Ret!$C:$C,F_12Snp_ODR_Ret!$A:$A,'Backtesting - Retail'!A210,F_12Snp_ODR_Ret!$B:$B,'Backtesting - Retail'!B210)</f>
        <v>177</v>
      </c>
      <c r="F210" s="142">
        <f>SUMIFS(F_12Snp_ODR_Ret!$C:$C,F_12Snp_ODR_Ret!A:A,"&gt;="&amp;$M$2,F_12Snp_ODR_Ret!A:A,"&lt;="&amp;$M$3,F_12Snp_ODR_Ret!$B:$B,$B210)/SUMIFS(F_12Snp_ODR_Ret!$H:$H,F_12Snp_ODR_Ret!A:A,"&gt;="&amp;$M$2,F_12Snp_ODR_Ret!A:A,"&lt;="&amp;$M$3,F_12Snp_ODR_Ret!$B:$B,$B210)</f>
        <v>7.5688521388111206E-3</v>
      </c>
      <c r="G210" s="95">
        <f t="shared" si="19"/>
        <v>2.6504941599281222E-2</v>
      </c>
      <c r="H210" s="95">
        <f t="shared" si="20"/>
        <v>3.5857548405492692E-4</v>
      </c>
      <c r="I210" s="95">
        <f t="shared" si="21"/>
        <v>-1.8936089460470103E-2</v>
      </c>
      <c r="J210" s="95">
        <f t="shared" si="22"/>
        <v>0.71443618879671944</v>
      </c>
    </row>
    <row r="211" spans="1:10" x14ac:dyDescent="0.2">
      <c r="A211" s="93">
        <v>42794</v>
      </c>
      <c r="B211" s="94" t="s">
        <v>18</v>
      </c>
      <c r="C211" s="94">
        <f>SUMIFS(F_12Snp_ODR_Ret!$H:$H,F_12Snp_ODR_Ret!$A:$A,'Backtesting - Retail'!A211,F_12Snp_ODR_Ret!$B:$B,'Backtesting - Retail'!B211)</f>
        <v>6704</v>
      </c>
      <c r="D211" s="94">
        <f>SUMIFS(F_12Snp_ODR_Ret!$C:$C,F_12Snp_ODR_Ret!$A:$A,'Backtesting - Retail'!A211,F_12Snp_ODR_Ret!$B:$B,'Backtesting - Retail'!B211)</f>
        <v>185</v>
      </c>
      <c r="F211" s="142">
        <f>SUMIFS(F_12Snp_ODR_Ret!$C:$C,F_12Snp_ODR_Ret!A:A,"&gt;="&amp;$M$2,F_12Snp_ODR_Ret!A:A,"&lt;="&amp;$M$3,F_12Snp_ODR_Ret!$B:$B,$B211)/SUMIFS(F_12Snp_ODR_Ret!$H:$H,F_12Snp_ODR_Ret!A:A,"&gt;="&amp;$M$2,F_12Snp_ODR_Ret!A:A,"&lt;="&amp;$M$3,F_12Snp_ODR_Ret!$B:$B,$B211)</f>
        <v>7.5688521388111206E-3</v>
      </c>
      <c r="G211" s="95">
        <f t="shared" si="19"/>
        <v>2.759546539379475E-2</v>
      </c>
      <c r="H211" s="95">
        <f t="shared" si="20"/>
        <v>4.0106523846468602E-4</v>
      </c>
      <c r="I211" s="95">
        <f t="shared" si="21"/>
        <v>-2.002661325498363E-2</v>
      </c>
      <c r="J211" s="95">
        <f t="shared" si="22"/>
        <v>0.72572116357519056</v>
      </c>
    </row>
    <row r="212" spans="1:10" x14ac:dyDescent="0.2">
      <c r="A212" s="93">
        <v>42794</v>
      </c>
      <c r="B212" s="94" t="s">
        <v>38</v>
      </c>
      <c r="C212" s="94">
        <f>SUMIFS(F_12Snp_ODR_Ret!$H:$H,F_12Snp_ODR_Ret!$A:$A,'Backtesting - Retail'!A212,F_12Snp_ODR_Ret!$B:$B,'Backtesting - Retail'!B212)</f>
        <v>2272</v>
      </c>
      <c r="D212" s="94">
        <f>SUMIFS(F_12Snp_ODR_Ret!$C:$C,F_12Snp_ODR_Ret!$A:$A,'Backtesting - Retail'!A212,F_12Snp_ODR_Ret!$B:$B,'Backtesting - Retail'!B212)</f>
        <v>761</v>
      </c>
      <c r="F212" s="142">
        <f>SUMIFS(F_12Snp_ODR_Ret!$C:$C,F_12Snp_ODR_Ret!A:A,"&gt;="&amp;$M$2,F_12Snp_ODR_Ret!A:A,"&lt;="&amp;$M$3,F_12Snp_ODR_Ret!$B:$B,$B212)/SUMIFS(F_12Snp_ODR_Ret!$H:$H,F_12Snp_ODR_Ret!A:A,"&gt;="&amp;$M$2,F_12Snp_ODR_Ret!A:A,"&lt;="&amp;$M$3,F_12Snp_ODR_Ret!$B:$B,$B212)</f>
        <v>0.22160275367237117</v>
      </c>
      <c r="G212" s="95">
        <f t="shared" si="19"/>
        <v>0.33494718309859156</v>
      </c>
      <c r="H212" s="95">
        <f t="shared" si="20"/>
        <v>1.2846959681955454E-2</v>
      </c>
      <c r="I212" s="95">
        <f t="shared" si="21"/>
        <v>-0.11334442942622039</v>
      </c>
      <c r="J212" s="95">
        <f t="shared" si="22"/>
        <v>0.33839493253137021</v>
      </c>
    </row>
    <row r="213" spans="1:10" x14ac:dyDescent="0.2">
      <c r="A213" s="93">
        <v>42794</v>
      </c>
      <c r="B213" s="94" t="s">
        <v>32</v>
      </c>
      <c r="C213" s="94">
        <f>SUMIFS(F_12Snp_ODR_Ret!$H:$H,F_12Snp_ODR_Ret!$A:$A,'Backtesting - Retail'!A213,F_12Snp_ODR_Ret!$B:$B,'Backtesting - Retail'!B213)</f>
        <v>9969</v>
      </c>
      <c r="D213" s="94">
        <f>SUMIFS(F_12Snp_ODR_Ret!$C:$C,F_12Snp_ODR_Ret!$A:$A,'Backtesting - Retail'!A213,F_12Snp_ODR_Ret!$B:$B,'Backtesting - Retail'!B213)</f>
        <v>282</v>
      </c>
      <c r="F213" s="142">
        <f>SUMIFS(F_12Snp_ODR_Ret!$C:$C,F_12Snp_ODR_Ret!A:A,"&gt;="&amp;$M$2,F_12Snp_ODR_Ret!A:A,"&lt;="&amp;$M$3,F_12Snp_ODR_Ret!$B:$B,$B213)/SUMIFS(F_12Snp_ODR_Ret!$H:$H,F_12Snp_ODR_Ret!A:A,"&gt;="&amp;$M$2,F_12Snp_ODR_Ret!A:A,"&lt;="&amp;$M$3,F_12Snp_ODR_Ret!$B:$B,$B213)</f>
        <v>2.2352492146289427E-2</v>
      </c>
      <c r="G213" s="95">
        <f t="shared" si="19"/>
        <v>2.8287691844718629E-2</v>
      </c>
      <c r="H213" s="95">
        <f t="shared" si="20"/>
        <v>3.522659546023409E-5</v>
      </c>
      <c r="I213" s="95">
        <f t="shared" si="21"/>
        <v>-5.935199698429202E-3</v>
      </c>
      <c r="J213" s="95">
        <f t="shared" si="22"/>
        <v>0.20981562338170465</v>
      </c>
    </row>
    <row r="214" spans="1:10" x14ac:dyDescent="0.2">
      <c r="A214" s="93">
        <v>42794</v>
      </c>
      <c r="B214" s="94" t="s">
        <v>40</v>
      </c>
      <c r="C214" s="94">
        <f>SUMIFS(F_12Snp_ODR_Ret!$H:$H,F_12Snp_ODR_Ret!$A:$A,'Backtesting - Retail'!A214,F_12Snp_ODR_Ret!$B:$B,'Backtesting - Retail'!B214)</f>
        <v>1184</v>
      </c>
      <c r="D214" s="94">
        <f>SUMIFS(F_12Snp_ODR_Ret!$C:$C,F_12Snp_ODR_Ret!$A:$A,'Backtesting - Retail'!A214,F_12Snp_ODR_Ret!$B:$B,'Backtesting - Retail'!B214)</f>
        <v>755</v>
      </c>
      <c r="F214" s="142">
        <f>SUMIFS(F_12Snp_ODR_Ret!$C:$C,F_12Snp_ODR_Ret!A:A,"&gt;="&amp;$M$2,F_12Snp_ODR_Ret!A:A,"&lt;="&amp;$M$3,F_12Snp_ODR_Ret!$B:$B,$B214)/SUMIFS(F_12Snp_ODR_Ret!$H:$H,F_12Snp_ODR_Ret!A:A,"&gt;="&amp;$M$2,F_12Snp_ODR_Ret!A:A,"&lt;="&amp;$M$3,F_12Snp_ODR_Ret!$B:$B,$B214)</f>
        <v>0.60292481322524238</v>
      </c>
      <c r="G214" s="95">
        <f t="shared" si="19"/>
        <v>0.63766891891891897</v>
      </c>
      <c r="H214" s="95">
        <f t="shared" si="20"/>
        <v>1.2071528804533697E-3</v>
      </c>
      <c r="I214" s="95">
        <f t="shared" si="21"/>
        <v>-3.4744105693676586E-2</v>
      </c>
      <c r="J214" s="95">
        <f t="shared" si="22"/>
        <v>5.4486120716970961E-2</v>
      </c>
    </row>
    <row r="215" spans="1:10" x14ac:dyDescent="0.2">
      <c r="A215" s="93">
        <v>42794</v>
      </c>
      <c r="B215" s="94" t="s">
        <v>14</v>
      </c>
      <c r="C215" s="94">
        <f>SUMIFS(F_12Snp_ODR_Ret!$H:$H,F_12Snp_ODR_Ret!$A:$A,'Backtesting - Retail'!A215,F_12Snp_ODR_Ret!$B:$B,'Backtesting - Retail'!B215)</f>
        <v>217</v>
      </c>
      <c r="D215" s="94">
        <f>SUMIFS(F_12Snp_ODR_Ret!$C:$C,F_12Snp_ODR_Ret!$A:$A,'Backtesting - Retail'!A215,F_12Snp_ODR_Ret!$B:$B,'Backtesting - Retail'!B215)</f>
        <v>11</v>
      </c>
      <c r="F215" s="142">
        <f>SUMIFS(F_12Snp_ODR_Ret!$C:$C,F_12Snp_ODR_Ret!A:A,"&gt;="&amp;$M$2,F_12Snp_ODR_Ret!A:A,"&lt;="&amp;$M$3,F_12Snp_ODR_Ret!$B:$B,$B215)/SUMIFS(F_12Snp_ODR_Ret!$H:$H,F_12Snp_ODR_Ret!A:A,"&gt;="&amp;$M$2,F_12Snp_ODR_Ret!A:A,"&lt;="&amp;$M$3,F_12Snp_ODR_Ret!$B:$B,$B215)</f>
        <v>6.8419927303827238E-3</v>
      </c>
      <c r="G215" s="95">
        <f t="shared" si="19"/>
        <v>5.0691244239631339E-2</v>
      </c>
      <c r="H215" s="95">
        <f t="shared" si="20"/>
        <v>1.9227568579213419E-3</v>
      </c>
      <c r="I215" s="95">
        <f t="shared" si="21"/>
        <v>-4.3849251509248614E-2</v>
      </c>
      <c r="J215" s="95">
        <f t="shared" si="22"/>
        <v>0.86502614340972261</v>
      </c>
    </row>
    <row r="216" spans="1:10" x14ac:dyDescent="0.2">
      <c r="A216" s="93">
        <v>42794</v>
      </c>
      <c r="B216" s="94" t="s">
        <v>26</v>
      </c>
      <c r="C216" s="94">
        <f>SUMIFS(F_12Snp_ODR_Ret!$H:$H,F_12Snp_ODR_Ret!$A:$A,'Backtesting - Retail'!A216,F_12Snp_ODR_Ret!$B:$B,'Backtesting - Retail'!B216)</f>
        <v>117</v>
      </c>
      <c r="D216" s="94">
        <f>SUMIFS(F_12Snp_ODR_Ret!$C:$C,F_12Snp_ODR_Ret!$A:$A,'Backtesting - Retail'!A216,F_12Snp_ODR_Ret!$B:$B,'Backtesting - Retail'!B216)</f>
        <v>101</v>
      </c>
      <c r="F216" s="142">
        <f>SUMIFS(F_12Snp_ODR_Ret!$C:$C,F_12Snp_ODR_Ret!A:A,"&gt;="&amp;$M$2,F_12Snp_ODR_Ret!A:A,"&lt;="&amp;$M$3,F_12Snp_ODR_Ret!$B:$B,$B216)/SUMIFS(F_12Snp_ODR_Ret!$H:$H,F_12Snp_ODR_Ret!A:A,"&gt;="&amp;$M$2,F_12Snp_ODR_Ret!A:A,"&lt;="&amp;$M$3,F_12Snp_ODR_Ret!$B:$B,$B216)</f>
        <v>0.42494105318312814</v>
      </c>
      <c r="G216" s="95">
        <f t="shared" si="19"/>
        <v>0.86324786324786329</v>
      </c>
      <c r="H216" s="95">
        <f t="shared" si="20"/>
        <v>0.19211285974912382</v>
      </c>
      <c r="I216" s="95">
        <f t="shared" si="21"/>
        <v>-0.43830681006473515</v>
      </c>
      <c r="J216" s="95">
        <f t="shared" si="22"/>
        <v>0.50774155225320805</v>
      </c>
    </row>
    <row r="217" spans="1:10" x14ac:dyDescent="0.2">
      <c r="A217" s="93">
        <v>42794</v>
      </c>
      <c r="B217" s="94" t="s">
        <v>34</v>
      </c>
      <c r="C217" s="94">
        <f>SUMIFS(F_12Snp_ODR_Ret!$H:$H,F_12Snp_ODR_Ret!$A:$A,'Backtesting - Retail'!A217,F_12Snp_ODR_Ret!$B:$B,'Backtesting - Retail'!B217)</f>
        <v>10528</v>
      </c>
      <c r="D217" s="94">
        <f>SUMIFS(F_12Snp_ODR_Ret!$C:$C,F_12Snp_ODR_Ret!$A:$A,'Backtesting - Retail'!A217,F_12Snp_ODR_Ret!$B:$B,'Backtesting - Retail'!B217)</f>
        <v>603</v>
      </c>
      <c r="F217" s="142">
        <f>SUMIFS(F_12Snp_ODR_Ret!$C:$C,F_12Snp_ODR_Ret!A:A,"&gt;="&amp;$M$2,F_12Snp_ODR_Ret!A:A,"&lt;="&amp;$M$3,F_12Snp_ODR_Ret!$B:$B,$B217)/SUMIFS(F_12Snp_ODR_Ret!$H:$H,F_12Snp_ODR_Ret!A:A,"&gt;="&amp;$M$2,F_12Snp_ODR_Ret!A:A,"&lt;="&amp;$M$3,F_12Snp_ODR_Ret!$B:$B,$B217)</f>
        <v>5.9121533399488169E-2</v>
      </c>
      <c r="G217" s="95">
        <f t="shared" si="19"/>
        <v>5.72758358662614E-2</v>
      </c>
      <c r="H217" s="95">
        <f t="shared" si="20"/>
        <v>3.4065993841593786E-6</v>
      </c>
      <c r="I217" s="95">
        <f t="shared" si="21"/>
        <v>1.8456975332267686E-3</v>
      </c>
      <c r="J217" s="95">
        <f t="shared" si="22"/>
        <v>3.2224715803999035E-2</v>
      </c>
    </row>
    <row r="218" spans="1:10" x14ac:dyDescent="0.2">
      <c r="A218" s="93">
        <v>42794</v>
      </c>
      <c r="B218" s="94" t="s">
        <v>42</v>
      </c>
      <c r="C218" s="94">
        <f>SUMIFS(F_12Snp_ODR_Ret!$H:$H,F_12Snp_ODR_Ret!$A:$A,'Backtesting - Retail'!A218,F_12Snp_ODR_Ret!$B:$B,'Backtesting - Retail'!B218)</f>
        <v>329</v>
      </c>
      <c r="D218" s="94">
        <f>SUMIFS(F_12Snp_ODR_Ret!$C:$C,F_12Snp_ODR_Ret!$A:$A,'Backtesting - Retail'!A218,F_12Snp_ODR_Ret!$B:$B,'Backtesting - Retail'!B218)</f>
        <v>298</v>
      </c>
      <c r="F218" s="142">
        <f>SUMIFS(F_12Snp_ODR_Ret!$C:$C,F_12Snp_ODR_Ret!A:A,"&gt;="&amp;$M$2,F_12Snp_ODR_Ret!A:A,"&lt;="&amp;$M$3,F_12Snp_ODR_Ret!$B:$B,$B218)/SUMIFS(F_12Snp_ODR_Ret!$H:$H,F_12Snp_ODR_Ret!A:A,"&gt;="&amp;$M$2,F_12Snp_ODR_Ret!A:A,"&lt;="&amp;$M$3,F_12Snp_ODR_Ret!$B:$B,$B218)</f>
        <v>0.66168573429838895</v>
      </c>
      <c r="G218" s="95">
        <f t="shared" si="19"/>
        <v>0.9057750759878419</v>
      </c>
      <c r="H218" s="95">
        <f t="shared" si="20"/>
        <v>5.9579606726390517E-2</v>
      </c>
      <c r="I218" s="95">
        <f t="shared" si="21"/>
        <v>-0.24408934168945295</v>
      </c>
      <c r="J218" s="95">
        <f t="shared" si="22"/>
        <v>0.26948118595916115</v>
      </c>
    </row>
    <row r="219" spans="1:10" x14ac:dyDescent="0.2">
      <c r="A219" s="93">
        <v>42794</v>
      </c>
      <c r="B219" s="94" t="s">
        <v>36</v>
      </c>
      <c r="C219" s="94">
        <f>SUMIFS(F_12Snp_ODR_Ret!$H:$H,F_12Snp_ODR_Ret!$A:$A,'Backtesting - Retail'!A219,F_12Snp_ODR_Ret!$B:$B,'Backtesting - Retail'!B219)</f>
        <v>1609</v>
      </c>
      <c r="D219" s="94">
        <f>SUMIFS(F_12Snp_ODR_Ret!$C:$C,F_12Snp_ODR_Ret!$A:$A,'Backtesting - Retail'!A219,F_12Snp_ODR_Ret!$B:$B,'Backtesting - Retail'!B219)</f>
        <v>434</v>
      </c>
      <c r="F219" s="142">
        <f>SUMIFS(F_12Snp_ODR_Ret!$C:$C,F_12Snp_ODR_Ret!A:A,"&gt;="&amp;$M$2,F_12Snp_ODR_Ret!A:A,"&lt;="&amp;$M$3,F_12Snp_ODR_Ret!$B:$B,$B219)/SUMIFS(F_12Snp_ODR_Ret!$H:$H,F_12Snp_ODR_Ret!A:A,"&gt;="&amp;$M$2,F_12Snp_ODR_Ret!A:A,"&lt;="&amp;$M$3,F_12Snp_ODR_Ret!$B:$B,$B219)</f>
        <v>0.3147813516443802</v>
      </c>
      <c r="G219" s="95">
        <f t="shared" si="19"/>
        <v>0.2697327532628962</v>
      </c>
      <c r="H219" s="95">
        <f t="shared" si="20"/>
        <v>2.0293762161362433E-3</v>
      </c>
      <c r="I219" s="95">
        <f t="shared" si="21"/>
        <v>4.5048598381484006E-2</v>
      </c>
      <c r="J219" s="95">
        <f t="shared" si="22"/>
        <v>0.16701196957559394</v>
      </c>
    </row>
    <row r="220" spans="1:10" x14ac:dyDescent="0.2">
      <c r="A220" s="93">
        <v>42794</v>
      </c>
      <c r="B220" s="94" t="s">
        <v>30</v>
      </c>
      <c r="C220" s="94">
        <f>SUMIFS(F_12Snp_ODR_Ret!$H:$H,F_12Snp_ODR_Ret!$A:$A,'Backtesting - Retail'!A220,F_12Snp_ODR_Ret!$B:$B,'Backtesting - Retail'!B220)</f>
        <v>516</v>
      </c>
      <c r="D220" s="94">
        <f>SUMIFS(F_12Snp_ODR_Ret!$C:$C,F_12Snp_ODR_Ret!$A:$A,'Backtesting - Retail'!A220,F_12Snp_ODR_Ret!$B:$B,'Backtesting - Retail'!B220)</f>
        <v>62</v>
      </c>
      <c r="F220" s="142">
        <f>SUMIFS(F_12Snp_ODR_Ret!$C:$C,F_12Snp_ODR_Ret!A:A,"&gt;="&amp;$M$2,F_12Snp_ODR_Ret!A:A,"&lt;="&amp;$M$3,F_12Snp_ODR_Ret!$B:$B,$B220)/SUMIFS(F_12Snp_ODR_Ret!$H:$H,F_12Snp_ODR_Ret!A:A,"&gt;="&amp;$M$2,F_12Snp_ODR_Ret!A:A,"&lt;="&amp;$M$3,F_12Snp_ODR_Ret!$B:$B,$B220)</f>
        <v>0.11058389350204297</v>
      </c>
      <c r="G220" s="95">
        <f t="shared" si="19"/>
        <v>0.12015503875968993</v>
      </c>
      <c r="H220" s="95">
        <f t="shared" si="20"/>
        <v>9.1606821542977937E-5</v>
      </c>
      <c r="I220" s="95">
        <f t="shared" si="21"/>
        <v>-9.5711452576469624E-3</v>
      </c>
      <c r="J220" s="95">
        <f t="shared" si="22"/>
        <v>7.9656628273319874E-2</v>
      </c>
    </row>
    <row r="221" spans="1:10" x14ac:dyDescent="0.2">
      <c r="A221" s="93">
        <v>42794</v>
      </c>
      <c r="B221" s="94" t="s">
        <v>16</v>
      </c>
      <c r="C221" s="94">
        <f>SUMIFS(F_12Snp_ODR_Ret!$H:$H,F_12Snp_ODR_Ret!$A:$A,'Backtesting - Retail'!A221,F_12Snp_ODR_Ret!$B:$B,'Backtesting - Retail'!B221)</f>
        <v>86</v>
      </c>
      <c r="D221" s="94">
        <f>SUMIFS(F_12Snp_ODR_Ret!$C:$C,F_12Snp_ODR_Ret!$A:$A,'Backtesting - Retail'!A221,F_12Snp_ODR_Ret!$B:$B,'Backtesting - Retail'!B221)</f>
        <v>1</v>
      </c>
      <c r="F221" s="142">
        <f>SUMIFS(F_12Snp_ODR_Ret!$C:$C,F_12Snp_ODR_Ret!A:A,"&gt;="&amp;$M$2,F_12Snp_ODR_Ret!A:A,"&lt;="&amp;$M$3,F_12Snp_ODR_Ret!$B:$B,$B221)/SUMIFS(F_12Snp_ODR_Ret!$H:$H,F_12Snp_ODR_Ret!A:A,"&gt;="&amp;$M$2,F_12Snp_ODR_Ret!A:A,"&lt;="&amp;$M$3,F_12Snp_ODR_Ret!$B:$B,$B221)</f>
        <v>2.5973315835520561E-3</v>
      </c>
      <c r="G221" s="95">
        <f t="shared" si="19"/>
        <v>1.1627906976744186E-2</v>
      </c>
      <c r="H221" s="95">
        <f t="shared" si="20"/>
        <v>8.15512919321272E-5</v>
      </c>
      <c r="I221" s="95">
        <f t="shared" si="21"/>
        <v>-9.0305753931921307E-3</v>
      </c>
      <c r="J221" s="95">
        <f t="shared" si="22"/>
        <v>0.77662948381452324</v>
      </c>
    </row>
    <row r="222" spans="1:10" x14ac:dyDescent="0.2">
      <c r="A222" s="93">
        <v>42794</v>
      </c>
      <c r="B222" s="94" t="s">
        <v>20</v>
      </c>
      <c r="C222" s="94">
        <f>SUMIFS(F_12Snp_ODR_Ret!$H:$H,F_12Snp_ODR_Ret!$A:$A,'Backtesting - Retail'!A222,F_12Snp_ODR_Ret!$B:$B,'Backtesting - Retail'!B222)</f>
        <v>434</v>
      </c>
      <c r="D222" s="94">
        <f>SUMIFS(F_12Snp_ODR_Ret!$C:$C,F_12Snp_ODR_Ret!$A:$A,'Backtesting - Retail'!A222,F_12Snp_ODR_Ret!$B:$B,'Backtesting - Retail'!B222)</f>
        <v>81</v>
      </c>
      <c r="F222" s="142">
        <f>SUMIFS(F_12Snp_ODR_Ret!$C:$C,F_12Snp_ODR_Ret!A:A,"&gt;="&amp;$M$2,F_12Snp_ODR_Ret!A:A,"&lt;="&amp;$M$3,F_12Snp_ODR_Ret!$B:$B,$B222)/SUMIFS(F_12Snp_ODR_Ret!$H:$H,F_12Snp_ODR_Ret!A:A,"&gt;="&amp;$M$2,F_12Snp_ODR_Ret!A:A,"&lt;="&amp;$M$3,F_12Snp_ODR_Ret!$B:$B,$B222)</f>
        <v>8.9829886182841753E-2</v>
      </c>
      <c r="G222" s="95">
        <f t="shared" si="19"/>
        <v>0.18663594470046083</v>
      </c>
      <c r="H222" s="95">
        <f t="shared" si="20"/>
        <v>9.371412965716688E-3</v>
      </c>
      <c r="I222" s="95">
        <f t="shared" si="21"/>
        <v>-9.6806058517619073E-2</v>
      </c>
      <c r="J222" s="95">
        <f t="shared" si="22"/>
        <v>0.51868925181045278</v>
      </c>
    </row>
    <row r="223" spans="1:10" x14ac:dyDescent="0.2">
      <c r="A223" s="93">
        <v>42794</v>
      </c>
      <c r="B223" s="94" t="s">
        <v>22</v>
      </c>
      <c r="C223" s="94">
        <f>SUMIFS(F_12Snp_ODR_Ret!$H:$H,F_12Snp_ODR_Ret!$A:$A,'Backtesting - Retail'!A223,F_12Snp_ODR_Ret!$B:$B,'Backtesting - Retail'!B223)</f>
        <v>802</v>
      </c>
      <c r="D223" s="94">
        <f>SUMIFS(F_12Snp_ODR_Ret!$C:$C,F_12Snp_ODR_Ret!$A:$A,'Backtesting - Retail'!A223,F_12Snp_ODR_Ret!$B:$B,'Backtesting - Retail'!B223)</f>
        <v>221</v>
      </c>
      <c r="F223" s="142">
        <f>SUMIFS(F_12Snp_ODR_Ret!$C:$C,F_12Snp_ODR_Ret!A:A,"&gt;="&amp;$M$2,F_12Snp_ODR_Ret!A:A,"&lt;="&amp;$M$3,F_12Snp_ODR_Ret!$B:$B,$B223)/SUMIFS(F_12Snp_ODR_Ret!$H:$H,F_12Snp_ODR_Ret!A:A,"&gt;="&amp;$M$2,F_12Snp_ODR_Ret!A:A,"&lt;="&amp;$M$3,F_12Snp_ODR_Ret!$B:$B,$B223)</f>
        <v>0.11878527277613544</v>
      </c>
      <c r="G223" s="95">
        <f t="shared" si="19"/>
        <v>0.27556109725685785</v>
      </c>
      <c r="H223" s="95">
        <f t="shared" si="20"/>
        <v>2.4578659141610282E-2</v>
      </c>
      <c r="I223" s="95">
        <f t="shared" si="21"/>
        <v>-0.15677582448072241</v>
      </c>
      <c r="J223" s="95">
        <f t="shared" si="22"/>
        <v>0.56893308250470309</v>
      </c>
    </row>
    <row r="224" spans="1:10" x14ac:dyDescent="0.2">
      <c r="A224" s="93">
        <v>42794</v>
      </c>
      <c r="B224" s="94" t="s">
        <v>12</v>
      </c>
      <c r="C224" s="94">
        <f>SUMIFS(F_12Snp_ODR_Ret!$H:$H,F_12Snp_ODR_Ret!$A:$A,'Backtesting - Retail'!A224,F_12Snp_ODR_Ret!$B:$B,'Backtesting - Retail'!B224)</f>
        <v>11</v>
      </c>
      <c r="D224" s="94">
        <f>SUMIFS(F_12Snp_ODR_Ret!$C:$C,F_12Snp_ODR_Ret!$A:$A,'Backtesting - Retail'!A224,F_12Snp_ODR_Ret!$B:$B,'Backtesting - Retail'!B224)</f>
        <v>0</v>
      </c>
      <c r="F224" s="142">
        <f>SUMIFS(F_12Snp_ODR_Ret!$C:$C,F_12Snp_ODR_Ret!A:A,"&gt;="&amp;$M$2,F_12Snp_ODR_Ret!A:A,"&lt;="&amp;$M$3,F_12Snp_ODR_Ret!$B:$B,$B224)/SUMIFS(F_12Snp_ODR_Ret!$H:$H,F_12Snp_ODR_Ret!A:A,"&gt;="&amp;$M$2,F_12Snp_ODR_Ret!A:A,"&lt;="&amp;$M$3,F_12Snp_ODR_Ret!$B:$B,$B224)</f>
        <v>9.2718843741478052E-4</v>
      </c>
      <c r="G224" s="95">
        <f t="shared" si="19"/>
        <v>0</v>
      </c>
      <c r="H224" s="95">
        <f t="shared" si="20"/>
        <v>8.5967839847566235E-7</v>
      </c>
      <c r="I224" s="95">
        <f t="shared" si="21"/>
        <v>9.2718843741478052E-4</v>
      </c>
      <c r="J224" s="95">
        <f t="shared" si="22"/>
        <v>0</v>
      </c>
    </row>
    <row r="225" spans="1:10" x14ac:dyDescent="0.2">
      <c r="A225" s="93">
        <v>42794</v>
      </c>
      <c r="B225" s="94" t="s">
        <v>24</v>
      </c>
      <c r="C225" s="94">
        <f>SUMIFS(F_12Snp_ODR_Ret!$H:$H,F_12Snp_ODR_Ret!$A:$A,'Backtesting - Retail'!A225,F_12Snp_ODR_Ret!$B:$B,'Backtesting - Retail'!B225)</f>
        <v>326</v>
      </c>
      <c r="D225" s="94">
        <f>SUMIFS(F_12Snp_ODR_Ret!$C:$C,F_12Snp_ODR_Ret!$A:$A,'Backtesting - Retail'!A225,F_12Snp_ODR_Ret!$B:$B,'Backtesting - Retail'!B225)</f>
        <v>209</v>
      </c>
      <c r="F225" s="142">
        <f>SUMIFS(F_12Snp_ODR_Ret!$C:$C,F_12Snp_ODR_Ret!A:A,"&gt;="&amp;$M$2,F_12Snp_ODR_Ret!A:A,"&lt;="&amp;$M$3,F_12Snp_ODR_Ret!$B:$B,$B225)/SUMIFS(F_12Snp_ODR_Ret!$H:$H,F_12Snp_ODR_Ret!A:A,"&gt;="&amp;$M$2,F_12Snp_ODR_Ret!A:A,"&lt;="&amp;$M$3,F_12Snp_ODR_Ret!$B:$B,$B225)</f>
        <v>0.31635926222935046</v>
      </c>
      <c r="G225" s="95">
        <f t="shared" si="19"/>
        <v>0.64110429447852757</v>
      </c>
      <c r="H225" s="95">
        <f t="shared" si="20"/>
        <v>0.10545933597051908</v>
      </c>
      <c r="I225" s="95">
        <f t="shared" si="21"/>
        <v>-0.32474503224917711</v>
      </c>
      <c r="J225" s="95">
        <f t="shared" si="22"/>
        <v>0.50654009814943424</v>
      </c>
    </row>
    <row r="226" spans="1:10" x14ac:dyDescent="0.2">
      <c r="A226" s="93">
        <v>42794</v>
      </c>
      <c r="B226" s="94" t="s">
        <v>28</v>
      </c>
      <c r="C226" s="94">
        <f>SUMIFS(F_12Snp_ODR_Ret!$H:$H,F_12Snp_ODR_Ret!$A:$A,'Backtesting - Retail'!A226,F_12Snp_ODR_Ret!$B:$B,'Backtesting - Retail'!B226)</f>
        <v>2528</v>
      </c>
      <c r="D226" s="94">
        <f>SUMIFS(F_12Snp_ODR_Ret!$C:$C,F_12Snp_ODR_Ret!$A:$A,'Backtesting - Retail'!A226,F_12Snp_ODR_Ret!$B:$B,'Backtesting - Retail'!B226)</f>
        <v>34</v>
      </c>
      <c r="F226" s="142">
        <f>SUMIFS(F_12Snp_ODR_Ret!$C:$C,F_12Snp_ODR_Ret!A:A,"&gt;="&amp;$M$2,F_12Snp_ODR_Ret!A:A,"&lt;="&amp;$M$3,F_12Snp_ODR_Ret!$B:$B,$B226)/SUMIFS(F_12Snp_ODR_Ret!$H:$H,F_12Snp_ODR_Ret!A:A,"&gt;="&amp;$M$2,F_12Snp_ODR_Ret!A:A,"&lt;="&amp;$M$3,F_12Snp_ODR_Ret!$B:$B,$B226)</f>
        <v>8.694480016175777E-3</v>
      </c>
      <c r="G226" s="95">
        <f t="shared" si="19"/>
        <v>1.3449367088607595E-2</v>
      </c>
      <c r="H226" s="95">
        <f t="shared" si="20"/>
        <v>2.260895107157923E-5</v>
      </c>
      <c r="I226" s="95">
        <f t="shared" si="21"/>
        <v>-4.7548870724318185E-3</v>
      </c>
      <c r="J226" s="95">
        <f t="shared" si="22"/>
        <v>0.35353983879728346</v>
      </c>
    </row>
    <row r="227" spans="1:10" x14ac:dyDescent="0.2">
      <c r="A227" s="93">
        <v>42825</v>
      </c>
      <c r="B227" s="94" t="s">
        <v>28</v>
      </c>
      <c r="C227" s="94">
        <f>SUMIFS(F_12Snp_ODR_Ret!$H:$H,F_12Snp_ODR_Ret!$A:$A,'Backtesting - Retail'!A227,F_12Snp_ODR_Ret!$B:$B,'Backtesting - Retail'!B227)</f>
        <v>2493</v>
      </c>
      <c r="D227" s="94">
        <f>SUMIFS(F_12Snp_ODR_Ret!$C:$C,F_12Snp_ODR_Ret!$A:$A,'Backtesting - Retail'!A227,F_12Snp_ODR_Ret!$B:$B,'Backtesting - Retail'!B227)</f>
        <v>37</v>
      </c>
      <c r="F227" s="142">
        <f>SUMIFS(F_12Snp_ODR_Ret!$C:$C,F_12Snp_ODR_Ret!A:A,"&gt;="&amp;$M$2,F_12Snp_ODR_Ret!A:A,"&lt;="&amp;$M$3,F_12Snp_ODR_Ret!$B:$B,$B227)/SUMIFS(F_12Snp_ODR_Ret!$H:$H,F_12Snp_ODR_Ret!A:A,"&gt;="&amp;$M$2,F_12Snp_ODR_Ret!A:A,"&lt;="&amp;$M$3,F_12Snp_ODR_Ret!$B:$B,$B227)</f>
        <v>8.694480016175777E-3</v>
      </c>
      <c r="G227" s="95">
        <f t="shared" si="19"/>
        <v>1.4841556357801846E-2</v>
      </c>
      <c r="H227" s="95">
        <f t="shared" si="20"/>
        <v>3.7786547549778935E-5</v>
      </c>
      <c r="I227" s="95">
        <f t="shared" si="21"/>
        <v>-6.147076341626069E-3</v>
      </c>
      <c r="J227" s="95">
        <f t="shared" si="22"/>
        <v>0.41418003566685918</v>
      </c>
    </row>
    <row r="228" spans="1:10" x14ac:dyDescent="0.2">
      <c r="A228" s="93">
        <v>42825</v>
      </c>
      <c r="B228" s="94" t="s">
        <v>22</v>
      </c>
      <c r="C228" s="94">
        <f>SUMIFS(F_12Snp_ODR_Ret!$H:$H,F_12Snp_ODR_Ret!$A:$A,'Backtesting - Retail'!A228,F_12Snp_ODR_Ret!$B:$B,'Backtesting - Retail'!B228)</f>
        <v>797</v>
      </c>
      <c r="D228" s="94">
        <f>SUMIFS(F_12Snp_ODR_Ret!$C:$C,F_12Snp_ODR_Ret!$A:$A,'Backtesting - Retail'!A228,F_12Snp_ODR_Ret!$B:$B,'Backtesting - Retail'!B228)</f>
        <v>236</v>
      </c>
      <c r="F228" s="142">
        <f>SUMIFS(F_12Snp_ODR_Ret!$C:$C,F_12Snp_ODR_Ret!A:A,"&gt;="&amp;$M$2,F_12Snp_ODR_Ret!A:A,"&lt;="&amp;$M$3,F_12Snp_ODR_Ret!$B:$B,$B228)/SUMIFS(F_12Snp_ODR_Ret!$H:$H,F_12Snp_ODR_Ret!A:A,"&gt;="&amp;$M$2,F_12Snp_ODR_Ret!A:A,"&lt;="&amp;$M$3,F_12Snp_ODR_Ret!$B:$B,$B228)</f>
        <v>0.11878527277613544</v>
      </c>
      <c r="G228" s="95">
        <f t="shared" si="19"/>
        <v>0.29611041405269761</v>
      </c>
      <c r="H228" s="95">
        <f t="shared" si="20"/>
        <v>3.1444205728752735E-2</v>
      </c>
      <c r="I228" s="95">
        <f t="shared" si="21"/>
        <v>-0.17732514127656218</v>
      </c>
      <c r="J228" s="95">
        <f t="shared" si="22"/>
        <v>0.59884804066703412</v>
      </c>
    </row>
    <row r="229" spans="1:10" x14ac:dyDescent="0.2">
      <c r="A229" s="93">
        <v>42825</v>
      </c>
      <c r="B229" s="94" t="s">
        <v>38</v>
      </c>
      <c r="C229" s="94">
        <f>SUMIFS(F_12Snp_ODR_Ret!$H:$H,F_12Snp_ODR_Ret!$A:$A,'Backtesting - Retail'!A229,F_12Snp_ODR_Ret!$B:$B,'Backtesting - Retail'!B229)</f>
        <v>2205</v>
      </c>
      <c r="D229" s="94">
        <f>SUMIFS(F_12Snp_ODR_Ret!$C:$C,F_12Snp_ODR_Ret!$A:$A,'Backtesting - Retail'!A229,F_12Snp_ODR_Ret!$B:$B,'Backtesting - Retail'!B229)</f>
        <v>723</v>
      </c>
      <c r="F229" s="142">
        <f>SUMIFS(F_12Snp_ODR_Ret!$C:$C,F_12Snp_ODR_Ret!A:A,"&gt;="&amp;$M$2,F_12Snp_ODR_Ret!A:A,"&lt;="&amp;$M$3,F_12Snp_ODR_Ret!$B:$B,$B229)/SUMIFS(F_12Snp_ODR_Ret!$H:$H,F_12Snp_ODR_Ret!A:A,"&gt;="&amp;$M$2,F_12Snp_ODR_Ret!A:A,"&lt;="&amp;$M$3,F_12Snp_ODR_Ret!$B:$B,$B229)</f>
        <v>0.22160275367237117</v>
      </c>
      <c r="G229" s="95">
        <f t="shared" si="19"/>
        <v>0.32789115646258504</v>
      </c>
      <c r="H229" s="95">
        <f t="shared" si="20"/>
        <v>1.1297224567694743E-2</v>
      </c>
      <c r="I229" s="95">
        <f t="shared" si="21"/>
        <v>-0.10628840279021387</v>
      </c>
      <c r="J229" s="95">
        <f t="shared" si="22"/>
        <v>0.3241575769743037</v>
      </c>
    </row>
    <row r="230" spans="1:10" x14ac:dyDescent="0.2">
      <c r="A230" s="93">
        <v>42825</v>
      </c>
      <c r="B230" s="94" t="s">
        <v>32</v>
      </c>
      <c r="C230" s="94">
        <f>SUMIFS(F_12Snp_ODR_Ret!$H:$H,F_12Snp_ODR_Ret!$A:$A,'Backtesting - Retail'!A230,F_12Snp_ODR_Ret!$B:$B,'Backtesting - Retail'!B230)</f>
        <v>10124</v>
      </c>
      <c r="D230" s="94">
        <f>SUMIFS(F_12Snp_ODR_Ret!$C:$C,F_12Snp_ODR_Ret!$A:$A,'Backtesting - Retail'!A230,F_12Snp_ODR_Ret!$B:$B,'Backtesting - Retail'!B230)</f>
        <v>273</v>
      </c>
      <c r="F230" s="142">
        <f>SUMIFS(F_12Snp_ODR_Ret!$C:$C,F_12Snp_ODR_Ret!A:A,"&gt;="&amp;$M$2,F_12Snp_ODR_Ret!A:A,"&lt;="&amp;$M$3,F_12Snp_ODR_Ret!$B:$B,$B230)/SUMIFS(F_12Snp_ODR_Ret!$H:$H,F_12Snp_ODR_Ret!A:A,"&gt;="&amp;$M$2,F_12Snp_ODR_Ret!A:A,"&lt;="&amp;$M$3,F_12Snp_ODR_Ret!$B:$B,$B230)</f>
        <v>2.2352492146289427E-2</v>
      </c>
      <c r="G230" s="95">
        <f t="shared" si="19"/>
        <v>2.6965626234689847E-2</v>
      </c>
      <c r="H230" s="95">
        <f t="shared" si="20"/>
        <v>2.1281006117561978E-5</v>
      </c>
      <c r="I230" s="95">
        <f t="shared" si="21"/>
        <v>-4.6131340884004203E-3</v>
      </c>
      <c r="J230" s="95">
        <f t="shared" si="22"/>
        <v>0.17107461359328152</v>
      </c>
    </row>
    <row r="231" spans="1:10" x14ac:dyDescent="0.2">
      <c r="A231" s="93">
        <v>42825</v>
      </c>
      <c r="B231" s="94" t="s">
        <v>18</v>
      </c>
      <c r="C231" s="94">
        <f>SUMIFS(F_12Snp_ODR_Ret!$H:$H,F_12Snp_ODR_Ret!$A:$A,'Backtesting - Retail'!A231,F_12Snp_ODR_Ret!$B:$B,'Backtesting - Retail'!B231)</f>
        <v>6493</v>
      </c>
      <c r="D231" s="94">
        <f>SUMIFS(F_12Snp_ODR_Ret!$C:$C,F_12Snp_ODR_Ret!$A:$A,'Backtesting - Retail'!A231,F_12Snp_ODR_Ret!$B:$B,'Backtesting - Retail'!B231)</f>
        <v>185</v>
      </c>
      <c r="F231" s="142">
        <f>SUMIFS(F_12Snp_ODR_Ret!$C:$C,F_12Snp_ODR_Ret!A:A,"&gt;="&amp;$M$2,F_12Snp_ODR_Ret!A:A,"&lt;="&amp;$M$3,F_12Snp_ODR_Ret!$B:$B,$B231)/SUMIFS(F_12Snp_ODR_Ret!$H:$H,F_12Snp_ODR_Ret!A:A,"&gt;="&amp;$M$2,F_12Snp_ODR_Ret!A:A,"&lt;="&amp;$M$3,F_12Snp_ODR_Ret!$B:$B,$B231)</f>
        <v>7.5688521388111206E-3</v>
      </c>
      <c r="G231" s="95">
        <f t="shared" si="19"/>
        <v>2.8492222393346683E-2</v>
      </c>
      <c r="H231" s="95">
        <f t="shared" si="20"/>
        <v>4.377874228083836E-4</v>
      </c>
      <c r="I231" s="95">
        <f t="shared" si="21"/>
        <v>-2.0923370254535563E-2</v>
      </c>
      <c r="J231" s="95">
        <f t="shared" si="22"/>
        <v>0.73435374628486161</v>
      </c>
    </row>
    <row r="232" spans="1:10" x14ac:dyDescent="0.2">
      <c r="A232" s="93">
        <v>42825</v>
      </c>
      <c r="B232" s="94" t="s">
        <v>42</v>
      </c>
      <c r="C232" s="94">
        <f>SUMIFS(F_12Snp_ODR_Ret!$H:$H,F_12Snp_ODR_Ret!$A:$A,'Backtesting - Retail'!A232,F_12Snp_ODR_Ret!$B:$B,'Backtesting - Retail'!B232)</f>
        <v>231</v>
      </c>
      <c r="D232" s="94">
        <f>SUMIFS(F_12Snp_ODR_Ret!$C:$C,F_12Snp_ODR_Ret!$A:$A,'Backtesting - Retail'!A232,F_12Snp_ODR_Ret!$B:$B,'Backtesting - Retail'!B232)</f>
        <v>206</v>
      </c>
      <c r="F232" s="142">
        <f>SUMIFS(F_12Snp_ODR_Ret!$C:$C,F_12Snp_ODR_Ret!A:A,"&gt;="&amp;$M$2,F_12Snp_ODR_Ret!A:A,"&lt;="&amp;$M$3,F_12Snp_ODR_Ret!$B:$B,$B232)/SUMIFS(F_12Snp_ODR_Ret!$H:$H,F_12Snp_ODR_Ret!A:A,"&gt;="&amp;$M$2,F_12Snp_ODR_Ret!A:A,"&lt;="&amp;$M$3,F_12Snp_ODR_Ret!$B:$B,$B232)</f>
        <v>0.66168573429838895</v>
      </c>
      <c r="G232" s="95">
        <f t="shared" si="19"/>
        <v>0.89177489177489178</v>
      </c>
      <c r="H232" s="95">
        <f t="shared" si="20"/>
        <v>5.2941020388246919E-2</v>
      </c>
      <c r="I232" s="95">
        <f t="shared" si="21"/>
        <v>-0.23008915747650283</v>
      </c>
      <c r="J232" s="95">
        <f t="shared" si="22"/>
        <v>0.25801259891782596</v>
      </c>
    </row>
    <row r="233" spans="1:10" x14ac:dyDescent="0.2">
      <c r="A233" s="93">
        <v>42825</v>
      </c>
      <c r="B233" s="94" t="s">
        <v>14</v>
      </c>
      <c r="C233" s="94">
        <f>SUMIFS(F_12Snp_ODR_Ret!$H:$H,F_12Snp_ODR_Ret!$A:$A,'Backtesting - Retail'!A233,F_12Snp_ODR_Ret!$B:$B,'Backtesting - Retail'!B233)</f>
        <v>209</v>
      </c>
      <c r="D233" s="94">
        <f>SUMIFS(F_12Snp_ODR_Ret!$C:$C,F_12Snp_ODR_Ret!$A:$A,'Backtesting - Retail'!A233,F_12Snp_ODR_Ret!$B:$B,'Backtesting - Retail'!B233)</f>
        <v>9</v>
      </c>
      <c r="F233" s="142">
        <f>SUMIFS(F_12Snp_ODR_Ret!$C:$C,F_12Snp_ODR_Ret!A:A,"&gt;="&amp;$M$2,F_12Snp_ODR_Ret!A:A,"&lt;="&amp;$M$3,F_12Snp_ODR_Ret!$B:$B,$B233)/SUMIFS(F_12Snp_ODR_Ret!$H:$H,F_12Snp_ODR_Ret!A:A,"&gt;="&amp;$M$2,F_12Snp_ODR_Ret!A:A,"&lt;="&amp;$M$3,F_12Snp_ODR_Ret!$B:$B,$B233)</f>
        <v>6.8419927303827238E-3</v>
      </c>
      <c r="G233" s="95">
        <f t="shared" si="19"/>
        <v>4.3062200956937802E-2</v>
      </c>
      <c r="H233" s="95">
        <f t="shared" si="20"/>
        <v>1.3119034839750082E-3</v>
      </c>
      <c r="I233" s="95">
        <f t="shared" si="21"/>
        <v>-3.6220208226555077E-2</v>
      </c>
      <c r="J233" s="95">
        <f t="shared" si="22"/>
        <v>0.84111372437222343</v>
      </c>
    </row>
    <row r="234" spans="1:10" x14ac:dyDescent="0.2">
      <c r="A234" s="93">
        <v>42825</v>
      </c>
      <c r="B234" s="94" t="s">
        <v>26</v>
      </c>
      <c r="C234" s="94">
        <f>SUMIFS(F_12Snp_ODR_Ret!$H:$H,F_12Snp_ODR_Ret!$A:$A,'Backtesting - Retail'!A234,F_12Snp_ODR_Ret!$B:$B,'Backtesting - Retail'!B234)</f>
        <v>70</v>
      </c>
      <c r="D234" s="94">
        <f>SUMIFS(F_12Snp_ODR_Ret!$C:$C,F_12Snp_ODR_Ret!$A:$A,'Backtesting - Retail'!A234,F_12Snp_ODR_Ret!$B:$B,'Backtesting - Retail'!B234)</f>
        <v>58</v>
      </c>
      <c r="F234" s="142">
        <f>SUMIFS(F_12Snp_ODR_Ret!$C:$C,F_12Snp_ODR_Ret!A:A,"&gt;="&amp;$M$2,F_12Snp_ODR_Ret!A:A,"&lt;="&amp;$M$3,F_12Snp_ODR_Ret!$B:$B,$B234)/SUMIFS(F_12Snp_ODR_Ret!$H:$H,F_12Snp_ODR_Ret!A:A,"&gt;="&amp;$M$2,F_12Snp_ODR_Ret!A:A,"&lt;="&amp;$M$3,F_12Snp_ODR_Ret!$B:$B,$B234)</f>
        <v>0.42494105318312814</v>
      </c>
      <c r="G234" s="95">
        <f t="shared" si="19"/>
        <v>0.82857142857142863</v>
      </c>
      <c r="H234" s="95">
        <f t="shared" si="20"/>
        <v>0.16291747993610037</v>
      </c>
      <c r="I234" s="95">
        <f t="shared" si="21"/>
        <v>-0.40363037538830049</v>
      </c>
      <c r="J234" s="95">
        <f t="shared" si="22"/>
        <v>0.48714010822725917</v>
      </c>
    </row>
    <row r="235" spans="1:10" x14ac:dyDescent="0.2">
      <c r="A235" s="93">
        <v>42825</v>
      </c>
      <c r="B235" s="94" t="s">
        <v>20</v>
      </c>
      <c r="C235" s="94">
        <f>SUMIFS(F_12Snp_ODR_Ret!$H:$H,F_12Snp_ODR_Ret!$A:$A,'Backtesting - Retail'!A235,F_12Snp_ODR_Ret!$B:$B,'Backtesting - Retail'!B235)</f>
        <v>539</v>
      </c>
      <c r="D235" s="94">
        <f>SUMIFS(F_12Snp_ODR_Ret!$C:$C,F_12Snp_ODR_Ret!$A:$A,'Backtesting - Retail'!A235,F_12Snp_ODR_Ret!$B:$B,'Backtesting - Retail'!B235)</f>
        <v>109</v>
      </c>
      <c r="F235" s="142">
        <f>SUMIFS(F_12Snp_ODR_Ret!$C:$C,F_12Snp_ODR_Ret!A:A,"&gt;="&amp;$M$2,F_12Snp_ODR_Ret!A:A,"&lt;="&amp;$M$3,F_12Snp_ODR_Ret!$B:$B,$B235)/SUMIFS(F_12Snp_ODR_Ret!$H:$H,F_12Snp_ODR_Ret!A:A,"&gt;="&amp;$M$2,F_12Snp_ODR_Ret!A:A,"&lt;="&amp;$M$3,F_12Snp_ODR_Ret!$B:$B,$B235)</f>
        <v>8.9829886182841753E-2</v>
      </c>
      <c r="G235" s="95">
        <f t="shared" si="19"/>
        <v>0.20222634508348794</v>
      </c>
      <c r="H235" s="95">
        <f t="shared" si="20"/>
        <v>1.2632963973404647E-2</v>
      </c>
      <c r="I235" s="95">
        <f t="shared" si="21"/>
        <v>-0.11239645890064619</v>
      </c>
      <c r="J235" s="95">
        <f t="shared" si="22"/>
        <v>0.55579533346282839</v>
      </c>
    </row>
    <row r="236" spans="1:10" x14ac:dyDescent="0.2">
      <c r="A236" s="93">
        <v>42825</v>
      </c>
      <c r="B236" s="94" t="s">
        <v>34</v>
      </c>
      <c r="C236" s="94">
        <f>SUMIFS(F_12Snp_ODR_Ret!$H:$H,F_12Snp_ODR_Ret!$A:$A,'Backtesting - Retail'!A236,F_12Snp_ODR_Ret!$B:$B,'Backtesting - Retail'!B236)</f>
        <v>10131</v>
      </c>
      <c r="D236" s="94">
        <f>SUMIFS(F_12Snp_ODR_Ret!$C:$C,F_12Snp_ODR_Ret!$A:$A,'Backtesting - Retail'!A236,F_12Snp_ODR_Ret!$B:$B,'Backtesting - Retail'!B236)</f>
        <v>593</v>
      </c>
      <c r="F236" s="142">
        <f>SUMIFS(F_12Snp_ODR_Ret!$C:$C,F_12Snp_ODR_Ret!A:A,"&gt;="&amp;$M$2,F_12Snp_ODR_Ret!A:A,"&lt;="&amp;$M$3,F_12Snp_ODR_Ret!$B:$B,$B236)/SUMIFS(F_12Snp_ODR_Ret!$H:$H,F_12Snp_ODR_Ret!A:A,"&gt;="&amp;$M$2,F_12Snp_ODR_Ret!A:A,"&lt;="&amp;$M$3,F_12Snp_ODR_Ret!$B:$B,$B236)</f>
        <v>5.9121533399488169E-2</v>
      </c>
      <c r="G236" s="95">
        <f t="shared" si="19"/>
        <v>5.8533214885006415E-2</v>
      </c>
      <c r="H236" s="95">
        <f t="shared" si="20"/>
        <v>3.4611867448201684E-7</v>
      </c>
      <c r="I236" s="95">
        <f t="shared" si="21"/>
        <v>5.8831851448175321E-4</v>
      </c>
      <c r="J236" s="95">
        <f t="shared" si="22"/>
        <v>1.0051020017225366E-2</v>
      </c>
    </row>
    <row r="237" spans="1:10" x14ac:dyDescent="0.2">
      <c r="A237" s="93">
        <v>42825</v>
      </c>
      <c r="B237" s="94" t="s">
        <v>16</v>
      </c>
      <c r="C237" s="94">
        <f>SUMIFS(F_12Snp_ODR_Ret!$H:$H,F_12Snp_ODR_Ret!$A:$A,'Backtesting - Retail'!A237,F_12Snp_ODR_Ret!$B:$B,'Backtesting - Retail'!B237)</f>
        <v>84</v>
      </c>
      <c r="D237" s="94">
        <f>SUMIFS(F_12Snp_ODR_Ret!$C:$C,F_12Snp_ODR_Ret!$A:$A,'Backtesting - Retail'!A237,F_12Snp_ODR_Ret!$B:$B,'Backtesting - Retail'!B237)</f>
        <v>0</v>
      </c>
      <c r="F237" s="142">
        <f>SUMIFS(F_12Snp_ODR_Ret!$C:$C,F_12Snp_ODR_Ret!A:A,"&gt;="&amp;$M$2,F_12Snp_ODR_Ret!A:A,"&lt;="&amp;$M$3,F_12Snp_ODR_Ret!$B:$B,$B237)/SUMIFS(F_12Snp_ODR_Ret!$H:$H,F_12Snp_ODR_Ret!A:A,"&gt;="&amp;$M$2,F_12Snp_ODR_Ret!A:A,"&lt;="&amp;$M$3,F_12Snp_ODR_Ret!$B:$B,$B237)</f>
        <v>2.5973315835520561E-3</v>
      </c>
      <c r="G237" s="95">
        <f t="shared" si="19"/>
        <v>0</v>
      </c>
      <c r="H237" s="95">
        <f t="shared" si="20"/>
        <v>6.7461313549170314E-6</v>
      </c>
      <c r="I237" s="95">
        <f t="shared" si="21"/>
        <v>2.5973315835520561E-3</v>
      </c>
      <c r="J237" s="95">
        <f t="shared" si="22"/>
        <v>0</v>
      </c>
    </row>
    <row r="238" spans="1:10" x14ac:dyDescent="0.2">
      <c r="A238" s="93">
        <v>42825</v>
      </c>
      <c r="B238" s="94" t="s">
        <v>30</v>
      </c>
      <c r="C238" s="94">
        <f>SUMIFS(F_12Snp_ODR_Ret!$H:$H,F_12Snp_ODR_Ret!$A:$A,'Backtesting - Retail'!A238,F_12Snp_ODR_Ret!$B:$B,'Backtesting - Retail'!B238)</f>
        <v>479</v>
      </c>
      <c r="D238" s="94">
        <f>SUMIFS(F_12Snp_ODR_Ret!$C:$C,F_12Snp_ODR_Ret!$A:$A,'Backtesting - Retail'!A238,F_12Snp_ODR_Ret!$B:$B,'Backtesting - Retail'!B238)</f>
        <v>46</v>
      </c>
      <c r="F238" s="142">
        <f>SUMIFS(F_12Snp_ODR_Ret!$C:$C,F_12Snp_ODR_Ret!A:A,"&gt;="&amp;$M$2,F_12Snp_ODR_Ret!A:A,"&lt;="&amp;$M$3,F_12Snp_ODR_Ret!$B:$B,$B238)/SUMIFS(F_12Snp_ODR_Ret!$H:$H,F_12Snp_ODR_Ret!A:A,"&gt;="&amp;$M$2,F_12Snp_ODR_Ret!A:A,"&lt;="&amp;$M$3,F_12Snp_ODR_Ret!$B:$B,$B238)</f>
        <v>0.11058389350204297</v>
      </c>
      <c r="G238" s="95">
        <f t="shared" si="19"/>
        <v>9.6033402922755737E-2</v>
      </c>
      <c r="H238" s="95">
        <f t="shared" si="20"/>
        <v>2.1171677609792638E-4</v>
      </c>
      <c r="I238" s="95">
        <f t="shared" si="21"/>
        <v>1.4550490579287229E-2</v>
      </c>
      <c r="J238" s="95">
        <f t="shared" si="22"/>
        <v>0.15151489103214311</v>
      </c>
    </row>
    <row r="239" spans="1:10" x14ac:dyDescent="0.2">
      <c r="A239" s="93">
        <v>42825</v>
      </c>
      <c r="B239" s="94" t="s">
        <v>40</v>
      </c>
      <c r="C239" s="94">
        <f>SUMIFS(F_12Snp_ODR_Ret!$H:$H,F_12Snp_ODR_Ret!$A:$A,'Backtesting - Retail'!A239,F_12Snp_ODR_Ret!$B:$B,'Backtesting - Retail'!B239)</f>
        <v>989</v>
      </c>
      <c r="D239" s="94">
        <f>SUMIFS(F_12Snp_ODR_Ret!$C:$C,F_12Snp_ODR_Ret!$A:$A,'Backtesting - Retail'!A239,F_12Snp_ODR_Ret!$B:$B,'Backtesting - Retail'!B239)</f>
        <v>622</v>
      </c>
      <c r="F239" s="142">
        <f>SUMIFS(F_12Snp_ODR_Ret!$C:$C,F_12Snp_ODR_Ret!A:A,"&gt;="&amp;$M$2,F_12Snp_ODR_Ret!A:A,"&lt;="&amp;$M$3,F_12Snp_ODR_Ret!$B:$B,$B239)/SUMIFS(F_12Snp_ODR_Ret!$H:$H,F_12Snp_ODR_Ret!A:A,"&gt;="&amp;$M$2,F_12Snp_ODR_Ret!A:A,"&lt;="&amp;$M$3,F_12Snp_ODR_Ret!$B:$B,$B239)</f>
        <v>0.60292481322524238</v>
      </c>
      <c r="G239" s="95">
        <f t="shared" si="19"/>
        <v>0.62891809908998986</v>
      </c>
      <c r="H239" s="95">
        <f t="shared" si="20"/>
        <v>6.7565091004648074E-4</v>
      </c>
      <c r="I239" s="95">
        <f t="shared" si="21"/>
        <v>-2.5993285864747473E-2</v>
      </c>
      <c r="J239" s="95">
        <f t="shared" si="22"/>
        <v>4.1330160321921626E-2</v>
      </c>
    </row>
    <row r="240" spans="1:10" x14ac:dyDescent="0.2">
      <c r="A240" s="93">
        <v>42825</v>
      </c>
      <c r="B240" s="94" t="s">
        <v>36</v>
      </c>
      <c r="C240" s="94">
        <f>SUMIFS(F_12Snp_ODR_Ret!$H:$H,F_12Snp_ODR_Ret!$A:$A,'Backtesting - Retail'!A240,F_12Snp_ODR_Ret!$B:$B,'Backtesting - Retail'!B240)</f>
        <v>1517</v>
      </c>
      <c r="D240" s="94">
        <f>SUMIFS(F_12Snp_ODR_Ret!$C:$C,F_12Snp_ODR_Ret!$A:$A,'Backtesting - Retail'!A240,F_12Snp_ODR_Ret!$B:$B,'Backtesting - Retail'!B240)</f>
        <v>429</v>
      </c>
      <c r="F240" s="142">
        <f>SUMIFS(F_12Snp_ODR_Ret!$C:$C,F_12Snp_ODR_Ret!A:A,"&gt;="&amp;$M$2,F_12Snp_ODR_Ret!A:A,"&lt;="&amp;$M$3,F_12Snp_ODR_Ret!$B:$B,$B240)/SUMIFS(F_12Snp_ODR_Ret!$H:$H,F_12Snp_ODR_Ret!A:A,"&gt;="&amp;$M$2,F_12Snp_ODR_Ret!A:A,"&lt;="&amp;$M$3,F_12Snp_ODR_Ret!$B:$B,$B240)</f>
        <v>0.3147813516443802</v>
      </c>
      <c r="G240" s="95">
        <f t="shared" si="19"/>
        <v>0.28279499011206327</v>
      </c>
      <c r="H240" s="95">
        <f t="shared" si="20"/>
        <v>1.0231273240760843E-3</v>
      </c>
      <c r="I240" s="95">
        <f t="shared" si="21"/>
        <v>3.1986361532316931E-2</v>
      </c>
      <c r="J240" s="95">
        <f t="shared" si="22"/>
        <v>0.11310794975413703</v>
      </c>
    </row>
    <row r="241" spans="1:10" x14ac:dyDescent="0.2">
      <c r="A241" s="93">
        <v>42825</v>
      </c>
      <c r="B241" s="94" t="s">
        <v>24</v>
      </c>
      <c r="C241" s="94">
        <f>SUMIFS(F_12Snp_ODR_Ret!$H:$H,F_12Snp_ODR_Ret!$A:$A,'Backtesting - Retail'!A241,F_12Snp_ODR_Ret!$B:$B,'Backtesting - Retail'!B241)</f>
        <v>218</v>
      </c>
      <c r="D241" s="94">
        <f>SUMIFS(F_12Snp_ODR_Ret!$C:$C,F_12Snp_ODR_Ret!$A:$A,'Backtesting - Retail'!A241,F_12Snp_ODR_Ret!$B:$B,'Backtesting - Retail'!B241)</f>
        <v>131</v>
      </c>
      <c r="F241" s="142">
        <f>SUMIFS(F_12Snp_ODR_Ret!$C:$C,F_12Snp_ODR_Ret!A:A,"&gt;="&amp;$M$2,F_12Snp_ODR_Ret!A:A,"&lt;="&amp;$M$3,F_12Snp_ODR_Ret!$B:$B,$B241)/SUMIFS(F_12Snp_ODR_Ret!$H:$H,F_12Snp_ODR_Ret!A:A,"&gt;="&amp;$M$2,F_12Snp_ODR_Ret!A:A,"&lt;="&amp;$M$3,F_12Snp_ODR_Ret!$B:$B,$B241)</f>
        <v>0.31635926222935046</v>
      </c>
      <c r="G241" s="95">
        <f t="shared" si="19"/>
        <v>0.6009174311926605</v>
      </c>
      <c r="H241" s="95">
        <f t="shared" si="20"/>
        <v>8.0973351523751708E-2</v>
      </c>
      <c r="I241" s="95">
        <f t="shared" si="21"/>
        <v>-0.28455816896331004</v>
      </c>
      <c r="J241" s="95">
        <f t="shared" si="22"/>
        <v>0.47353954835115719</v>
      </c>
    </row>
    <row r="242" spans="1:10" x14ac:dyDescent="0.2">
      <c r="A242" s="93">
        <v>42825</v>
      </c>
      <c r="B242" s="94" t="s">
        <v>12</v>
      </c>
      <c r="C242" s="94">
        <f>SUMIFS(F_12Snp_ODR_Ret!$H:$H,F_12Snp_ODR_Ret!$A:$A,'Backtesting - Retail'!A242,F_12Snp_ODR_Ret!$B:$B,'Backtesting - Retail'!B242)</f>
        <v>12</v>
      </c>
      <c r="D242" s="94">
        <f>SUMIFS(F_12Snp_ODR_Ret!$C:$C,F_12Snp_ODR_Ret!$A:$A,'Backtesting - Retail'!A242,F_12Snp_ODR_Ret!$B:$B,'Backtesting - Retail'!B242)</f>
        <v>0</v>
      </c>
      <c r="F242" s="142">
        <f>SUMIFS(F_12Snp_ODR_Ret!$C:$C,F_12Snp_ODR_Ret!A:A,"&gt;="&amp;$M$2,F_12Snp_ODR_Ret!A:A,"&lt;="&amp;$M$3,F_12Snp_ODR_Ret!$B:$B,$B242)/SUMIFS(F_12Snp_ODR_Ret!$H:$H,F_12Snp_ODR_Ret!A:A,"&gt;="&amp;$M$2,F_12Snp_ODR_Ret!A:A,"&lt;="&amp;$M$3,F_12Snp_ODR_Ret!$B:$B,$B242)</f>
        <v>9.2718843741478052E-4</v>
      </c>
      <c r="G242" s="95">
        <f t="shared" si="19"/>
        <v>0</v>
      </c>
      <c r="H242" s="95">
        <f t="shared" si="20"/>
        <v>8.5967839847566235E-7</v>
      </c>
      <c r="I242" s="95">
        <f t="shared" si="21"/>
        <v>9.2718843741478052E-4</v>
      </c>
      <c r="J242" s="95">
        <f t="shared" si="22"/>
        <v>0</v>
      </c>
    </row>
    <row r="243" spans="1:10" x14ac:dyDescent="0.2">
      <c r="A243" s="93">
        <v>42855</v>
      </c>
      <c r="B243" s="94" t="s">
        <v>12</v>
      </c>
      <c r="C243" s="94">
        <f>SUMIFS(F_12Snp_ODR_Ret!$H:$H,F_12Snp_ODR_Ret!$A:$A,'Backtesting - Retail'!A243,F_12Snp_ODR_Ret!$B:$B,'Backtesting - Retail'!B243)</f>
        <v>12</v>
      </c>
      <c r="D243" s="94">
        <f>SUMIFS(F_12Snp_ODR_Ret!$C:$C,F_12Snp_ODR_Ret!$A:$A,'Backtesting - Retail'!A243,F_12Snp_ODR_Ret!$B:$B,'Backtesting - Retail'!B243)</f>
        <v>0</v>
      </c>
      <c r="F243" s="142">
        <f>SUMIFS(F_12Snp_ODR_Ret!$C:$C,F_12Snp_ODR_Ret!A:A,"&gt;="&amp;$M$2,F_12Snp_ODR_Ret!A:A,"&lt;="&amp;$M$3,F_12Snp_ODR_Ret!$B:$B,$B243)/SUMIFS(F_12Snp_ODR_Ret!$H:$H,F_12Snp_ODR_Ret!A:A,"&gt;="&amp;$M$2,F_12Snp_ODR_Ret!A:A,"&lt;="&amp;$M$3,F_12Snp_ODR_Ret!$B:$B,$B243)</f>
        <v>9.2718843741478052E-4</v>
      </c>
      <c r="G243" s="95">
        <f t="shared" si="19"/>
        <v>0</v>
      </c>
      <c r="H243" s="95">
        <f t="shared" si="20"/>
        <v>8.5967839847566235E-7</v>
      </c>
      <c r="I243" s="95">
        <f t="shared" si="21"/>
        <v>9.2718843741478052E-4</v>
      </c>
      <c r="J243" s="95">
        <f t="shared" si="22"/>
        <v>0</v>
      </c>
    </row>
    <row r="244" spans="1:10" x14ac:dyDescent="0.2">
      <c r="A244" s="93">
        <v>42855</v>
      </c>
      <c r="B244" s="94" t="s">
        <v>36</v>
      </c>
      <c r="C244" s="94">
        <f>SUMIFS(F_12Snp_ODR_Ret!$H:$H,F_12Snp_ODR_Ret!$A:$A,'Backtesting - Retail'!A244,F_12Snp_ODR_Ret!$B:$B,'Backtesting - Retail'!B244)</f>
        <v>1886</v>
      </c>
      <c r="D244" s="94">
        <f>SUMIFS(F_12Snp_ODR_Ret!$C:$C,F_12Snp_ODR_Ret!$A:$A,'Backtesting - Retail'!A244,F_12Snp_ODR_Ret!$B:$B,'Backtesting - Retail'!B244)</f>
        <v>442</v>
      </c>
      <c r="F244" s="142">
        <f>SUMIFS(F_12Snp_ODR_Ret!$C:$C,F_12Snp_ODR_Ret!A:A,"&gt;="&amp;$M$2,F_12Snp_ODR_Ret!A:A,"&lt;="&amp;$M$3,F_12Snp_ODR_Ret!$B:$B,$B244)/SUMIFS(F_12Snp_ODR_Ret!$H:$H,F_12Snp_ODR_Ret!A:A,"&gt;="&amp;$M$2,F_12Snp_ODR_Ret!A:A,"&lt;="&amp;$M$3,F_12Snp_ODR_Ret!$B:$B,$B244)</f>
        <v>0.3147813516443802</v>
      </c>
      <c r="G244" s="95">
        <f t="shared" si="19"/>
        <v>0.23435843054082714</v>
      </c>
      <c r="H244" s="95">
        <f t="shared" si="20"/>
        <v>6.467846238828321E-3</v>
      </c>
      <c r="I244" s="95">
        <f t="shared" si="21"/>
        <v>8.0422921103553063E-2</v>
      </c>
      <c r="J244" s="95">
        <f t="shared" si="22"/>
        <v>0.34316205701651831</v>
      </c>
    </row>
    <row r="245" spans="1:10" x14ac:dyDescent="0.2">
      <c r="A245" s="93">
        <v>42855</v>
      </c>
      <c r="B245" s="94" t="s">
        <v>28</v>
      </c>
      <c r="C245" s="94">
        <f>SUMIFS(F_12Snp_ODR_Ret!$H:$H,F_12Snp_ODR_Ret!$A:$A,'Backtesting - Retail'!A245,F_12Snp_ODR_Ret!$B:$B,'Backtesting - Retail'!B245)</f>
        <v>2409</v>
      </c>
      <c r="D245" s="94">
        <f>SUMIFS(F_12Snp_ODR_Ret!$C:$C,F_12Snp_ODR_Ret!$A:$A,'Backtesting - Retail'!A245,F_12Snp_ODR_Ret!$B:$B,'Backtesting - Retail'!B245)</f>
        <v>29</v>
      </c>
      <c r="F245" s="142">
        <f>SUMIFS(F_12Snp_ODR_Ret!$C:$C,F_12Snp_ODR_Ret!A:A,"&gt;="&amp;$M$2,F_12Snp_ODR_Ret!A:A,"&lt;="&amp;$M$3,F_12Snp_ODR_Ret!$B:$B,$B245)/SUMIFS(F_12Snp_ODR_Ret!$H:$H,F_12Snp_ODR_Ret!A:A,"&gt;="&amp;$M$2,F_12Snp_ODR_Ret!A:A,"&lt;="&amp;$M$3,F_12Snp_ODR_Ret!$B:$B,$B245)</f>
        <v>8.694480016175777E-3</v>
      </c>
      <c r="G245" s="95">
        <f t="shared" si="19"/>
        <v>1.2038190120381901E-2</v>
      </c>
      <c r="H245" s="95">
        <f t="shared" si="20"/>
        <v>1.1180397260970132E-5</v>
      </c>
      <c r="I245" s="95">
        <f t="shared" si="21"/>
        <v>-3.3437101042061244E-3</v>
      </c>
      <c r="J245" s="95">
        <f t="shared" si="22"/>
        <v>0.27775853934595013</v>
      </c>
    </row>
    <row r="246" spans="1:10" x14ac:dyDescent="0.2">
      <c r="A246" s="93">
        <v>42855</v>
      </c>
      <c r="B246" s="94" t="s">
        <v>22</v>
      </c>
      <c r="C246" s="94">
        <f>SUMIFS(F_12Snp_ODR_Ret!$H:$H,F_12Snp_ODR_Ret!$A:$A,'Backtesting - Retail'!A246,F_12Snp_ODR_Ret!$B:$B,'Backtesting - Retail'!B246)</f>
        <v>783</v>
      </c>
      <c r="D246" s="94">
        <f>SUMIFS(F_12Snp_ODR_Ret!$C:$C,F_12Snp_ODR_Ret!$A:$A,'Backtesting - Retail'!A246,F_12Snp_ODR_Ret!$B:$B,'Backtesting - Retail'!B246)</f>
        <v>220</v>
      </c>
      <c r="F246" s="142">
        <f>SUMIFS(F_12Snp_ODR_Ret!$C:$C,F_12Snp_ODR_Ret!A:A,"&gt;="&amp;$M$2,F_12Snp_ODR_Ret!A:A,"&lt;="&amp;$M$3,F_12Snp_ODR_Ret!$B:$B,$B246)/SUMIFS(F_12Snp_ODR_Ret!$H:$H,F_12Snp_ODR_Ret!A:A,"&gt;="&amp;$M$2,F_12Snp_ODR_Ret!A:A,"&lt;="&amp;$M$3,F_12Snp_ODR_Ret!$B:$B,$B246)</f>
        <v>0.11878527277613544</v>
      </c>
      <c r="G246" s="95">
        <f t="shared" si="19"/>
        <v>0.28097062579821203</v>
      </c>
      <c r="H246" s="95">
        <f t="shared" si="20"/>
        <v>2.6304088734895609E-2</v>
      </c>
      <c r="I246" s="95">
        <f t="shared" si="21"/>
        <v>-0.16218535302207659</v>
      </c>
      <c r="J246" s="95">
        <f t="shared" si="22"/>
        <v>0.57723241552857252</v>
      </c>
    </row>
    <row r="247" spans="1:10" x14ac:dyDescent="0.2">
      <c r="A247" s="93">
        <v>42855</v>
      </c>
      <c r="B247" s="94" t="s">
        <v>18</v>
      </c>
      <c r="C247" s="94">
        <f>SUMIFS(F_12Snp_ODR_Ret!$H:$H,F_12Snp_ODR_Ret!$A:$A,'Backtesting - Retail'!A247,F_12Snp_ODR_Ret!$B:$B,'Backtesting - Retail'!B247)</f>
        <v>5519</v>
      </c>
      <c r="D247" s="94">
        <f>SUMIFS(F_12Snp_ODR_Ret!$C:$C,F_12Snp_ODR_Ret!$A:$A,'Backtesting - Retail'!A247,F_12Snp_ODR_Ret!$B:$B,'Backtesting - Retail'!B247)</f>
        <v>126</v>
      </c>
      <c r="F247" s="142">
        <f>SUMIFS(F_12Snp_ODR_Ret!$C:$C,F_12Snp_ODR_Ret!A:A,"&gt;="&amp;$M$2,F_12Snp_ODR_Ret!A:A,"&lt;="&amp;$M$3,F_12Snp_ODR_Ret!$B:$B,$B247)/SUMIFS(F_12Snp_ODR_Ret!$H:$H,F_12Snp_ODR_Ret!A:A,"&gt;="&amp;$M$2,F_12Snp_ODR_Ret!A:A,"&lt;="&amp;$M$3,F_12Snp_ODR_Ret!$B:$B,$B247)</f>
        <v>7.5688521388111206E-3</v>
      </c>
      <c r="G247" s="95">
        <f t="shared" si="19"/>
        <v>2.2830222866461317E-2</v>
      </c>
      <c r="H247" s="95">
        <f t="shared" si="20"/>
        <v>2.3290943648677831E-4</v>
      </c>
      <c r="I247" s="95">
        <f t="shared" si="21"/>
        <v>-1.5261370727650197E-2</v>
      </c>
      <c r="J247" s="95">
        <f t="shared" si="22"/>
        <v>0.66847226226905898</v>
      </c>
    </row>
    <row r="248" spans="1:10" x14ac:dyDescent="0.2">
      <c r="A248" s="93">
        <v>42855</v>
      </c>
      <c r="B248" s="94" t="s">
        <v>24</v>
      </c>
      <c r="C248" s="94">
        <f>SUMIFS(F_12Snp_ODR_Ret!$H:$H,F_12Snp_ODR_Ret!$A:$A,'Backtesting - Retail'!A248,F_12Snp_ODR_Ret!$B:$B,'Backtesting - Retail'!B248)</f>
        <v>291</v>
      </c>
      <c r="D248" s="94">
        <f>SUMIFS(F_12Snp_ODR_Ret!$C:$C,F_12Snp_ODR_Ret!$A:$A,'Backtesting - Retail'!A248,F_12Snp_ODR_Ret!$B:$B,'Backtesting - Retail'!B248)</f>
        <v>161</v>
      </c>
      <c r="F248" s="142">
        <f>SUMIFS(F_12Snp_ODR_Ret!$C:$C,F_12Snp_ODR_Ret!A:A,"&gt;="&amp;$M$2,F_12Snp_ODR_Ret!A:A,"&lt;="&amp;$M$3,F_12Snp_ODR_Ret!$B:$B,$B248)/SUMIFS(F_12Snp_ODR_Ret!$H:$H,F_12Snp_ODR_Ret!A:A,"&gt;="&amp;$M$2,F_12Snp_ODR_Ret!A:A,"&lt;="&amp;$M$3,F_12Snp_ODR_Ret!$B:$B,$B248)</f>
        <v>0.31635926222935046</v>
      </c>
      <c r="G248" s="95">
        <f t="shared" si="19"/>
        <v>0.5532646048109966</v>
      </c>
      <c r="H248" s="95">
        <f t="shared" si="20"/>
        <v>5.6124141343727119E-2</v>
      </c>
      <c r="I248" s="95">
        <f t="shared" si="21"/>
        <v>-0.23690534258164614</v>
      </c>
      <c r="J248" s="95">
        <f t="shared" si="22"/>
        <v>0.42819537075316161</v>
      </c>
    </row>
    <row r="249" spans="1:10" x14ac:dyDescent="0.2">
      <c r="A249" s="93">
        <v>42855</v>
      </c>
      <c r="B249" s="94" t="s">
        <v>32</v>
      </c>
      <c r="C249" s="94">
        <f>SUMIFS(F_12Snp_ODR_Ret!$H:$H,F_12Snp_ODR_Ret!$A:$A,'Backtesting - Retail'!A249,F_12Snp_ODR_Ret!$B:$B,'Backtesting - Retail'!B249)</f>
        <v>10336</v>
      </c>
      <c r="D249" s="94">
        <f>SUMIFS(F_12Snp_ODR_Ret!$C:$C,F_12Snp_ODR_Ret!$A:$A,'Backtesting - Retail'!A249,F_12Snp_ODR_Ret!$B:$B,'Backtesting - Retail'!B249)</f>
        <v>266</v>
      </c>
      <c r="F249" s="142">
        <f>SUMIFS(F_12Snp_ODR_Ret!$C:$C,F_12Snp_ODR_Ret!A:A,"&gt;="&amp;$M$2,F_12Snp_ODR_Ret!A:A,"&lt;="&amp;$M$3,F_12Snp_ODR_Ret!$B:$B,$B249)/SUMIFS(F_12Snp_ODR_Ret!$H:$H,F_12Snp_ODR_Ret!A:A,"&gt;="&amp;$M$2,F_12Snp_ODR_Ret!A:A,"&lt;="&amp;$M$3,F_12Snp_ODR_Ret!$B:$B,$B249)</f>
        <v>2.2352492146289427E-2</v>
      </c>
      <c r="G249" s="95">
        <f t="shared" si="19"/>
        <v>2.5735294117647058E-2</v>
      </c>
      <c r="H249" s="95">
        <f t="shared" si="20"/>
        <v>1.1443349177421075E-5</v>
      </c>
      <c r="I249" s="95">
        <f t="shared" si="21"/>
        <v>-3.382801971357631E-3</v>
      </c>
      <c r="J249" s="95">
        <f t="shared" si="22"/>
        <v>0.13144601945846796</v>
      </c>
    </row>
    <row r="250" spans="1:10" x14ac:dyDescent="0.2">
      <c r="A250" s="93">
        <v>42855</v>
      </c>
      <c r="B250" s="94" t="s">
        <v>42</v>
      </c>
      <c r="C250" s="94">
        <f>SUMIFS(F_12Snp_ODR_Ret!$H:$H,F_12Snp_ODR_Ret!$A:$A,'Backtesting - Retail'!A250,F_12Snp_ODR_Ret!$B:$B,'Backtesting - Retail'!B250)</f>
        <v>321</v>
      </c>
      <c r="D250" s="94">
        <f>SUMIFS(F_12Snp_ODR_Ret!$C:$C,F_12Snp_ODR_Ret!$A:$A,'Backtesting - Retail'!A250,F_12Snp_ODR_Ret!$B:$B,'Backtesting - Retail'!B250)</f>
        <v>289</v>
      </c>
      <c r="F250" s="142">
        <f>SUMIFS(F_12Snp_ODR_Ret!$C:$C,F_12Snp_ODR_Ret!A:A,"&gt;="&amp;$M$2,F_12Snp_ODR_Ret!A:A,"&lt;="&amp;$M$3,F_12Snp_ODR_Ret!$B:$B,$B250)/SUMIFS(F_12Snp_ODR_Ret!$H:$H,F_12Snp_ODR_Ret!A:A,"&gt;="&amp;$M$2,F_12Snp_ODR_Ret!A:A,"&lt;="&amp;$M$3,F_12Snp_ODR_Ret!$B:$B,$B250)</f>
        <v>0.66168573429838895</v>
      </c>
      <c r="G250" s="95">
        <f t="shared" si="19"/>
        <v>0.90031152647975077</v>
      </c>
      <c r="H250" s="95">
        <f t="shared" si="20"/>
        <v>5.694226869418248E-2</v>
      </c>
      <c r="I250" s="95">
        <f t="shared" si="21"/>
        <v>-0.23862579218136182</v>
      </c>
      <c r="J250" s="95">
        <f t="shared" si="22"/>
        <v>0.26504802522566484</v>
      </c>
    </row>
    <row r="251" spans="1:10" x14ac:dyDescent="0.2">
      <c r="A251" s="93">
        <v>42855</v>
      </c>
      <c r="B251" s="94" t="s">
        <v>30</v>
      </c>
      <c r="C251" s="94">
        <f>SUMIFS(F_12Snp_ODR_Ret!$H:$H,F_12Snp_ODR_Ret!$A:$A,'Backtesting - Retail'!A251,F_12Snp_ODR_Ret!$B:$B,'Backtesting - Retail'!B251)</f>
        <v>401</v>
      </c>
      <c r="D251" s="94">
        <f>SUMIFS(F_12Snp_ODR_Ret!$C:$C,F_12Snp_ODR_Ret!$A:$A,'Backtesting - Retail'!A251,F_12Snp_ODR_Ret!$B:$B,'Backtesting - Retail'!B251)</f>
        <v>40</v>
      </c>
      <c r="F251" s="142">
        <f>SUMIFS(F_12Snp_ODR_Ret!$C:$C,F_12Snp_ODR_Ret!A:A,"&gt;="&amp;$M$2,F_12Snp_ODR_Ret!A:A,"&lt;="&amp;$M$3,F_12Snp_ODR_Ret!$B:$B,$B251)/SUMIFS(F_12Snp_ODR_Ret!$H:$H,F_12Snp_ODR_Ret!A:A,"&gt;="&amp;$M$2,F_12Snp_ODR_Ret!A:A,"&lt;="&amp;$M$3,F_12Snp_ODR_Ret!$B:$B,$B251)</f>
        <v>0.11058389350204297</v>
      </c>
      <c r="G251" s="95">
        <f t="shared" si="19"/>
        <v>9.9750623441396513E-2</v>
      </c>
      <c r="H251" s="95">
        <f t="shared" si="20"/>
        <v>1.1735974020689879E-4</v>
      </c>
      <c r="I251" s="95">
        <f t="shared" si="21"/>
        <v>1.0833270060646452E-2</v>
      </c>
      <c r="J251" s="95">
        <f t="shared" si="22"/>
        <v>0.10860353235798068</v>
      </c>
    </row>
    <row r="252" spans="1:10" x14ac:dyDescent="0.2">
      <c r="A252" s="93">
        <v>42855</v>
      </c>
      <c r="B252" s="94" t="s">
        <v>14</v>
      </c>
      <c r="C252" s="94">
        <f>SUMIFS(F_12Snp_ODR_Ret!$H:$H,F_12Snp_ODR_Ret!$A:$A,'Backtesting - Retail'!A252,F_12Snp_ODR_Ret!$B:$B,'Backtesting - Retail'!B252)</f>
        <v>202</v>
      </c>
      <c r="D252" s="94">
        <f>SUMIFS(F_12Snp_ODR_Ret!$C:$C,F_12Snp_ODR_Ret!$A:$A,'Backtesting - Retail'!A252,F_12Snp_ODR_Ret!$B:$B,'Backtesting - Retail'!B252)</f>
        <v>7</v>
      </c>
      <c r="F252" s="142">
        <f>SUMIFS(F_12Snp_ODR_Ret!$C:$C,F_12Snp_ODR_Ret!A:A,"&gt;="&amp;$M$2,F_12Snp_ODR_Ret!A:A,"&lt;="&amp;$M$3,F_12Snp_ODR_Ret!$B:$B,$B252)/SUMIFS(F_12Snp_ODR_Ret!$H:$H,F_12Snp_ODR_Ret!A:A,"&gt;="&amp;$M$2,F_12Snp_ODR_Ret!A:A,"&lt;="&amp;$M$3,F_12Snp_ODR_Ret!$B:$B,$B252)</f>
        <v>6.8419927303827238E-3</v>
      </c>
      <c r="G252" s="95">
        <f t="shared" si="19"/>
        <v>3.4653465346534656E-2</v>
      </c>
      <c r="H252" s="95">
        <f t="shared" si="20"/>
        <v>7.7347800907896877E-4</v>
      </c>
      <c r="I252" s="95">
        <f t="shared" si="21"/>
        <v>-2.7811472616151932E-2</v>
      </c>
      <c r="J252" s="95">
        <f t="shared" si="22"/>
        <v>0.80255963835181277</v>
      </c>
    </row>
    <row r="253" spans="1:10" x14ac:dyDescent="0.2">
      <c r="A253" s="93">
        <v>42855</v>
      </c>
      <c r="B253" s="94" t="s">
        <v>26</v>
      </c>
      <c r="C253" s="94">
        <f>SUMIFS(F_12Snp_ODR_Ret!$H:$H,F_12Snp_ODR_Ret!$A:$A,'Backtesting - Retail'!A253,F_12Snp_ODR_Ret!$B:$B,'Backtesting - Retail'!B253)</f>
        <v>97</v>
      </c>
      <c r="D253" s="94">
        <f>SUMIFS(F_12Snp_ODR_Ret!$C:$C,F_12Snp_ODR_Ret!$A:$A,'Backtesting - Retail'!A253,F_12Snp_ODR_Ret!$B:$B,'Backtesting - Retail'!B253)</f>
        <v>75</v>
      </c>
      <c r="F253" s="142">
        <f>SUMIFS(F_12Snp_ODR_Ret!$C:$C,F_12Snp_ODR_Ret!A:A,"&gt;="&amp;$M$2,F_12Snp_ODR_Ret!A:A,"&lt;="&amp;$M$3,F_12Snp_ODR_Ret!$B:$B,$B253)/SUMIFS(F_12Snp_ODR_Ret!$H:$H,F_12Snp_ODR_Ret!A:A,"&gt;="&amp;$M$2,F_12Snp_ODR_Ret!A:A,"&lt;="&amp;$M$3,F_12Snp_ODR_Ret!$B:$B,$B253)</f>
        <v>0.42494105318312814</v>
      </c>
      <c r="G253" s="95">
        <f t="shared" si="19"/>
        <v>0.77319587628865982</v>
      </c>
      <c r="H253" s="95">
        <f t="shared" si="20"/>
        <v>0.12128142181626517</v>
      </c>
      <c r="I253" s="95">
        <f t="shared" si="21"/>
        <v>-0.34825482310553169</v>
      </c>
      <c r="J253" s="95">
        <f t="shared" si="22"/>
        <v>0.45040957121648761</v>
      </c>
    </row>
    <row r="254" spans="1:10" x14ac:dyDescent="0.2">
      <c r="A254" s="93">
        <v>42855</v>
      </c>
      <c r="B254" s="94" t="s">
        <v>34</v>
      </c>
      <c r="C254" s="94">
        <f>SUMIFS(F_12Snp_ODR_Ret!$H:$H,F_12Snp_ODR_Ret!$A:$A,'Backtesting - Retail'!A254,F_12Snp_ODR_Ret!$B:$B,'Backtesting - Retail'!B254)</f>
        <v>9220</v>
      </c>
      <c r="D254" s="94">
        <f>SUMIFS(F_12Snp_ODR_Ret!$C:$C,F_12Snp_ODR_Ret!$A:$A,'Backtesting - Retail'!A254,F_12Snp_ODR_Ret!$B:$B,'Backtesting - Retail'!B254)</f>
        <v>453</v>
      </c>
      <c r="F254" s="142">
        <f>SUMIFS(F_12Snp_ODR_Ret!$C:$C,F_12Snp_ODR_Ret!A:A,"&gt;="&amp;$M$2,F_12Snp_ODR_Ret!A:A,"&lt;="&amp;$M$3,F_12Snp_ODR_Ret!$B:$B,$B254)/SUMIFS(F_12Snp_ODR_Ret!$H:$H,F_12Snp_ODR_Ret!A:A,"&gt;="&amp;$M$2,F_12Snp_ODR_Ret!A:A,"&lt;="&amp;$M$3,F_12Snp_ODR_Ret!$B:$B,$B254)</f>
        <v>5.9121533399488169E-2</v>
      </c>
      <c r="G254" s="95">
        <f t="shared" si="19"/>
        <v>4.9132321041214753E-2</v>
      </c>
      <c r="H254" s="95">
        <f t="shared" si="20"/>
        <v>9.9784363538682331E-5</v>
      </c>
      <c r="I254" s="95">
        <f t="shared" si="21"/>
        <v>9.9892123582734152E-3</v>
      </c>
      <c r="J254" s="95">
        <f t="shared" si="22"/>
        <v>0.20331244579090701</v>
      </c>
    </row>
    <row r="255" spans="1:10" x14ac:dyDescent="0.2">
      <c r="A255" s="93">
        <v>42855</v>
      </c>
      <c r="B255" s="94" t="s">
        <v>20</v>
      </c>
      <c r="C255" s="94">
        <f>SUMIFS(F_12Snp_ODR_Ret!$H:$H,F_12Snp_ODR_Ret!$A:$A,'Backtesting - Retail'!A255,F_12Snp_ODR_Ret!$B:$B,'Backtesting - Retail'!B255)</f>
        <v>1335</v>
      </c>
      <c r="D255" s="94">
        <f>SUMIFS(F_12Snp_ODR_Ret!$C:$C,F_12Snp_ODR_Ret!$A:$A,'Backtesting - Retail'!A255,F_12Snp_ODR_Ret!$B:$B,'Backtesting - Retail'!B255)</f>
        <v>141</v>
      </c>
      <c r="F255" s="142">
        <f>SUMIFS(F_12Snp_ODR_Ret!$C:$C,F_12Snp_ODR_Ret!A:A,"&gt;="&amp;$M$2,F_12Snp_ODR_Ret!A:A,"&lt;="&amp;$M$3,F_12Snp_ODR_Ret!$B:$B,$B255)/SUMIFS(F_12Snp_ODR_Ret!$H:$H,F_12Snp_ODR_Ret!A:A,"&gt;="&amp;$M$2,F_12Snp_ODR_Ret!A:A,"&lt;="&amp;$M$3,F_12Snp_ODR_Ret!$B:$B,$B255)</f>
        <v>8.9829886182841753E-2</v>
      </c>
      <c r="G255" s="95">
        <f t="shared" si="19"/>
        <v>0.10561797752808989</v>
      </c>
      <c r="H255" s="95">
        <f t="shared" si="20"/>
        <v>2.4926382832589919E-4</v>
      </c>
      <c r="I255" s="95">
        <f t="shared" si="21"/>
        <v>-1.578809134524814E-2</v>
      </c>
      <c r="J255" s="95">
        <f t="shared" si="22"/>
        <v>0.14948299252415792</v>
      </c>
    </row>
    <row r="256" spans="1:10" x14ac:dyDescent="0.2">
      <c r="A256" s="93">
        <v>42855</v>
      </c>
      <c r="B256" s="94" t="s">
        <v>38</v>
      </c>
      <c r="C256" s="94">
        <f>SUMIFS(F_12Snp_ODR_Ret!$H:$H,F_12Snp_ODR_Ret!$A:$A,'Backtesting - Retail'!A256,F_12Snp_ODR_Ret!$B:$B,'Backtesting - Retail'!B256)</f>
        <v>2164</v>
      </c>
      <c r="D256" s="94">
        <f>SUMIFS(F_12Snp_ODR_Ret!$C:$C,F_12Snp_ODR_Ret!$A:$A,'Backtesting - Retail'!A256,F_12Snp_ODR_Ret!$B:$B,'Backtesting - Retail'!B256)</f>
        <v>665</v>
      </c>
      <c r="F256" s="142">
        <f>SUMIFS(F_12Snp_ODR_Ret!$C:$C,F_12Snp_ODR_Ret!A:A,"&gt;="&amp;$M$2,F_12Snp_ODR_Ret!A:A,"&lt;="&amp;$M$3,F_12Snp_ODR_Ret!$B:$B,$B256)/SUMIFS(F_12Snp_ODR_Ret!$H:$H,F_12Snp_ODR_Ret!A:A,"&gt;="&amp;$M$2,F_12Snp_ODR_Ret!A:A,"&lt;="&amp;$M$3,F_12Snp_ODR_Ret!$B:$B,$B256)</f>
        <v>0.22160275367237117</v>
      </c>
      <c r="G256" s="95">
        <f t="shared" si="19"/>
        <v>0.30730129390018485</v>
      </c>
      <c r="H256" s="95">
        <f t="shared" si="20"/>
        <v>7.3442397971781983E-3</v>
      </c>
      <c r="I256" s="95">
        <f t="shared" si="21"/>
        <v>-8.5698540227813674E-2</v>
      </c>
      <c r="J256" s="95">
        <f t="shared" si="22"/>
        <v>0.27887464819998314</v>
      </c>
    </row>
    <row r="257" spans="1:10" x14ac:dyDescent="0.2">
      <c r="A257" s="93">
        <v>42855</v>
      </c>
      <c r="B257" s="94" t="s">
        <v>40</v>
      </c>
      <c r="C257" s="94">
        <f>SUMIFS(F_12Snp_ODR_Ret!$H:$H,F_12Snp_ODR_Ret!$A:$A,'Backtesting - Retail'!A257,F_12Snp_ODR_Ret!$B:$B,'Backtesting - Retail'!B257)</f>
        <v>1154</v>
      </c>
      <c r="D257" s="94">
        <f>SUMIFS(F_12Snp_ODR_Ret!$C:$C,F_12Snp_ODR_Ret!$A:$A,'Backtesting - Retail'!A257,F_12Snp_ODR_Ret!$B:$B,'Backtesting - Retail'!B257)</f>
        <v>714</v>
      </c>
      <c r="F257" s="142">
        <f>SUMIFS(F_12Snp_ODR_Ret!$C:$C,F_12Snp_ODR_Ret!A:A,"&gt;="&amp;$M$2,F_12Snp_ODR_Ret!A:A,"&lt;="&amp;$M$3,F_12Snp_ODR_Ret!$B:$B,$B257)/SUMIFS(F_12Snp_ODR_Ret!$H:$H,F_12Snp_ODR_Ret!A:A,"&gt;="&amp;$M$2,F_12Snp_ODR_Ret!A:A,"&lt;="&amp;$M$3,F_12Snp_ODR_Ret!$B:$B,$B257)</f>
        <v>0.60292481322524238</v>
      </c>
      <c r="G257" s="95">
        <f t="shared" si="19"/>
        <v>0.61871750433275563</v>
      </c>
      <c r="H257" s="95">
        <f t="shared" si="20"/>
        <v>2.4940909241732794E-4</v>
      </c>
      <c r="I257" s="95">
        <f t="shared" si="21"/>
        <v>-1.5792691107513246E-2</v>
      </c>
      <c r="J257" s="95">
        <f t="shared" si="22"/>
        <v>2.5524881705980794E-2</v>
      </c>
    </row>
    <row r="258" spans="1:10" x14ac:dyDescent="0.2">
      <c r="A258" s="93">
        <v>42855</v>
      </c>
      <c r="B258" s="94" t="s">
        <v>16</v>
      </c>
      <c r="C258" s="94">
        <f>SUMIFS(F_12Snp_ODR_Ret!$H:$H,F_12Snp_ODR_Ret!$A:$A,'Backtesting - Retail'!A258,F_12Snp_ODR_Ret!$B:$B,'Backtesting - Retail'!B258)</f>
        <v>83</v>
      </c>
      <c r="D258" s="94">
        <f>SUMIFS(F_12Snp_ODR_Ret!$C:$C,F_12Snp_ODR_Ret!$A:$A,'Backtesting - Retail'!A258,F_12Snp_ODR_Ret!$B:$B,'Backtesting - Retail'!B258)</f>
        <v>0</v>
      </c>
      <c r="F258" s="142">
        <f>SUMIFS(F_12Snp_ODR_Ret!$C:$C,F_12Snp_ODR_Ret!A:A,"&gt;="&amp;$M$2,F_12Snp_ODR_Ret!A:A,"&lt;="&amp;$M$3,F_12Snp_ODR_Ret!$B:$B,$B258)/SUMIFS(F_12Snp_ODR_Ret!$H:$H,F_12Snp_ODR_Ret!A:A,"&gt;="&amp;$M$2,F_12Snp_ODR_Ret!A:A,"&lt;="&amp;$M$3,F_12Snp_ODR_Ret!$B:$B,$B258)</f>
        <v>2.5973315835520561E-3</v>
      </c>
      <c r="G258" s="95">
        <f t="shared" si="19"/>
        <v>0</v>
      </c>
      <c r="H258" s="95">
        <f t="shared" si="20"/>
        <v>6.7461313549170314E-6</v>
      </c>
      <c r="I258" s="95">
        <f t="shared" si="21"/>
        <v>2.5973315835520561E-3</v>
      </c>
      <c r="J258" s="95">
        <f t="shared" si="22"/>
        <v>0</v>
      </c>
    </row>
    <row r="259" spans="1:10" x14ac:dyDescent="0.2">
      <c r="A259" s="93">
        <v>42886</v>
      </c>
      <c r="B259" s="94" t="s">
        <v>16</v>
      </c>
      <c r="C259" s="94">
        <f>SUMIFS(F_12Snp_ODR_Ret!$H:$H,F_12Snp_ODR_Ret!$A:$A,'Backtesting - Retail'!A259,F_12Snp_ODR_Ret!$B:$B,'Backtesting - Retail'!B259)</f>
        <v>86</v>
      </c>
      <c r="D259" s="94">
        <f>SUMIFS(F_12Snp_ODR_Ret!$C:$C,F_12Snp_ODR_Ret!$A:$A,'Backtesting - Retail'!A259,F_12Snp_ODR_Ret!$B:$B,'Backtesting - Retail'!B259)</f>
        <v>0</v>
      </c>
      <c r="F259" s="142">
        <f>SUMIFS(F_12Snp_ODR_Ret!$C:$C,F_12Snp_ODR_Ret!A:A,"&gt;="&amp;$M$2,F_12Snp_ODR_Ret!A:A,"&lt;="&amp;$M$3,F_12Snp_ODR_Ret!$B:$B,$B259)/SUMIFS(F_12Snp_ODR_Ret!$H:$H,F_12Snp_ODR_Ret!A:A,"&gt;="&amp;$M$2,F_12Snp_ODR_Ret!A:A,"&lt;="&amp;$M$3,F_12Snp_ODR_Ret!$B:$B,$B259)</f>
        <v>2.5973315835520561E-3</v>
      </c>
      <c r="G259" s="95">
        <f t="shared" ref="G259:G322" si="23">D259/C259</f>
        <v>0</v>
      </c>
      <c r="H259" s="95">
        <f t="shared" si="20"/>
        <v>6.7461313549170314E-6</v>
      </c>
      <c r="I259" s="95">
        <f t="shared" si="21"/>
        <v>2.5973315835520561E-3</v>
      </c>
      <c r="J259" s="95">
        <f t="shared" si="22"/>
        <v>0</v>
      </c>
    </row>
    <row r="260" spans="1:10" x14ac:dyDescent="0.2">
      <c r="A260" s="93">
        <v>42886</v>
      </c>
      <c r="B260" s="94" t="s">
        <v>20</v>
      </c>
      <c r="C260" s="94">
        <f>SUMIFS(F_12Snp_ODR_Ret!$H:$H,F_12Snp_ODR_Ret!$A:$A,'Backtesting - Retail'!A260,F_12Snp_ODR_Ret!$B:$B,'Backtesting - Retail'!B260)</f>
        <v>466</v>
      </c>
      <c r="D260" s="94">
        <f>SUMIFS(F_12Snp_ODR_Ret!$C:$C,F_12Snp_ODR_Ret!$A:$A,'Backtesting - Retail'!A260,F_12Snp_ODR_Ret!$B:$B,'Backtesting - Retail'!B260)</f>
        <v>76</v>
      </c>
      <c r="F260" s="142">
        <f>SUMIFS(F_12Snp_ODR_Ret!$C:$C,F_12Snp_ODR_Ret!A:A,"&gt;="&amp;$M$2,F_12Snp_ODR_Ret!A:A,"&lt;="&amp;$M$3,F_12Snp_ODR_Ret!$B:$B,$B260)/SUMIFS(F_12Snp_ODR_Ret!$H:$H,F_12Snp_ODR_Ret!A:A,"&gt;="&amp;$M$2,F_12Snp_ODR_Ret!A:A,"&lt;="&amp;$M$3,F_12Snp_ODR_Ret!$B:$B,$B260)</f>
        <v>8.9829886182841753E-2</v>
      </c>
      <c r="G260" s="95">
        <f t="shared" si="23"/>
        <v>0.1630901287553648</v>
      </c>
      <c r="H260" s="95">
        <f t="shared" ref="H260:H323" si="24">(G260-F260)^2</f>
        <v>5.367063141784918E-3</v>
      </c>
      <c r="I260" s="95">
        <f t="shared" ref="I260:I323" si="25">F260-G260</f>
        <v>-7.3260242572523046E-2</v>
      </c>
      <c r="J260" s="95">
        <f t="shared" ref="J260:J323" si="26">IFERROR(ABS(G260-F260)/ABS(G260),0)</f>
        <v>0.44920096103678608</v>
      </c>
    </row>
    <row r="261" spans="1:10" x14ac:dyDescent="0.2">
      <c r="A261" s="93">
        <v>42886</v>
      </c>
      <c r="B261" s="94" t="s">
        <v>12</v>
      </c>
      <c r="C261" s="94">
        <f>SUMIFS(F_12Snp_ODR_Ret!$H:$H,F_12Snp_ODR_Ret!$A:$A,'Backtesting - Retail'!A261,F_12Snp_ODR_Ret!$B:$B,'Backtesting - Retail'!B261)</f>
        <v>17</v>
      </c>
      <c r="D261" s="94">
        <f>SUMIFS(F_12Snp_ODR_Ret!$C:$C,F_12Snp_ODR_Ret!$A:$A,'Backtesting - Retail'!A261,F_12Snp_ODR_Ret!$B:$B,'Backtesting - Retail'!B261)</f>
        <v>0</v>
      </c>
      <c r="F261" s="142">
        <f>SUMIFS(F_12Snp_ODR_Ret!$C:$C,F_12Snp_ODR_Ret!A:A,"&gt;="&amp;$M$2,F_12Snp_ODR_Ret!A:A,"&lt;="&amp;$M$3,F_12Snp_ODR_Ret!$B:$B,$B261)/SUMIFS(F_12Snp_ODR_Ret!$H:$H,F_12Snp_ODR_Ret!A:A,"&gt;="&amp;$M$2,F_12Snp_ODR_Ret!A:A,"&lt;="&amp;$M$3,F_12Snp_ODR_Ret!$B:$B,$B261)</f>
        <v>9.2718843741478052E-4</v>
      </c>
      <c r="G261" s="95">
        <f t="shared" si="23"/>
        <v>0</v>
      </c>
      <c r="H261" s="95">
        <f t="shared" si="24"/>
        <v>8.5967839847566235E-7</v>
      </c>
      <c r="I261" s="95">
        <f t="shared" si="25"/>
        <v>9.2718843741478052E-4</v>
      </c>
      <c r="J261" s="95">
        <f t="shared" si="26"/>
        <v>0</v>
      </c>
    </row>
    <row r="262" spans="1:10" x14ac:dyDescent="0.2">
      <c r="A262" s="93">
        <v>42886</v>
      </c>
      <c r="B262" s="94" t="s">
        <v>36</v>
      </c>
      <c r="C262" s="94">
        <f>SUMIFS(F_12Snp_ODR_Ret!$H:$H,F_12Snp_ODR_Ret!$A:$A,'Backtesting - Retail'!A262,F_12Snp_ODR_Ret!$B:$B,'Backtesting - Retail'!B262)</f>
        <v>1228</v>
      </c>
      <c r="D262" s="94">
        <f>SUMIFS(F_12Snp_ODR_Ret!$C:$C,F_12Snp_ODR_Ret!$A:$A,'Backtesting - Retail'!A262,F_12Snp_ODR_Ret!$B:$B,'Backtesting - Retail'!B262)</f>
        <v>286</v>
      </c>
      <c r="F262" s="142">
        <f>SUMIFS(F_12Snp_ODR_Ret!$C:$C,F_12Snp_ODR_Ret!A:A,"&gt;="&amp;$M$2,F_12Snp_ODR_Ret!A:A,"&lt;="&amp;$M$3,F_12Snp_ODR_Ret!$B:$B,$B262)/SUMIFS(F_12Snp_ODR_Ret!$H:$H,F_12Snp_ODR_Ret!A:A,"&gt;="&amp;$M$2,F_12Snp_ODR_Ret!A:A,"&lt;="&amp;$M$3,F_12Snp_ODR_Ret!$B:$B,$B262)</f>
        <v>0.3147813516443802</v>
      </c>
      <c r="G262" s="95">
        <f t="shared" si="23"/>
        <v>0.23289902280130292</v>
      </c>
      <c r="H262" s="95">
        <f t="shared" si="24"/>
        <v>6.7047157767658452E-3</v>
      </c>
      <c r="I262" s="95">
        <f t="shared" si="25"/>
        <v>8.1882328843077279E-2</v>
      </c>
      <c r="J262" s="95">
        <f t="shared" si="26"/>
        <v>0.35157867069684928</v>
      </c>
    </row>
    <row r="263" spans="1:10" x14ac:dyDescent="0.2">
      <c r="A263" s="93">
        <v>42886</v>
      </c>
      <c r="B263" s="94" t="s">
        <v>28</v>
      </c>
      <c r="C263" s="94">
        <f>SUMIFS(F_12Snp_ODR_Ret!$H:$H,F_12Snp_ODR_Ret!$A:$A,'Backtesting - Retail'!A263,F_12Snp_ODR_Ret!$B:$B,'Backtesting - Retail'!B263)</f>
        <v>2605</v>
      </c>
      <c r="D263" s="94">
        <f>SUMIFS(F_12Snp_ODR_Ret!$C:$C,F_12Snp_ODR_Ret!$A:$A,'Backtesting - Retail'!A263,F_12Snp_ODR_Ret!$B:$B,'Backtesting - Retail'!B263)</f>
        <v>26</v>
      </c>
      <c r="F263" s="142">
        <f>SUMIFS(F_12Snp_ODR_Ret!$C:$C,F_12Snp_ODR_Ret!A:A,"&gt;="&amp;$M$2,F_12Snp_ODR_Ret!A:A,"&lt;="&amp;$M$3,F_12Snp_ODR_Ret!$B:$B,$B263)/SUMIFS(F_12Snp_ODR_Ret!$H:$H,F_12Snp_ODR_Ret!A:A,"&gt;="&amp;$M$2,F_12Snp_ODR_Ret!A:A,"&lt;="&amp;$M$3,F_12Snp_ODR_Ret!$B:$B,$B263)</f>
        <v>8.694480016175777E-3</v>
      </c>
      <c r="G263" s="95">
        <f t="shared" si="23"/>
        <v>9.9808061420345491E-3</v>
      </c>
      <c r="H263" s="95">
        <f t="shared" si="24"/>
        <v>1.6546349020668377E-6</v>
      </c>
      <c r="I263" s="95">
        <f t="shared" si="25"/>
        <v>-1.2863261258587722E-3</v>
      </c>
      <c r="J263" s="95">
        <f t="shared" si="26"/>
        <v>0.12887998299469622</v>
      </c>
    </row>
    <row r="264" spans="1:10" x14ac:dyDescent="0.2">
      <c r="A264" s="93">
        <v>42886</v>
      </c>
      <c r="B264" s="94" t="s">
        <v>38</v>
      </c>
      <c r="C264" s="94">
        <f>SUMIFS(F_12Snp_ODR_Ret!$H:$H,F_12Snp_ODR_Ret!$A:$A,'Backtesting - Retail'!A264,F_12Snp_ODR_Ret!$B:$B,'Backtesting - Retail'!B264)</f>
        <v>1933</v>
      </c>
      <c r="D264" s="94">
        <f>SUMIFS(F_12Snp_ODR_Ret!$C:$C,F_12Snp_ODR_Ret!$A:$A,'Backtesting - Retail'!A264,F_12Snp_ODR_Ret!$B:$B,'Backtesting - Retail'!B264)</f>
        <v>466</v>
      </c>
      <c r="F264" s="142">
        <f>SUMIFS(F_12Snp_ODR_Ret!$C:$C,F_12Snp_ODR_Ret!A:A,"&gt;="&amp;$M$2,F_12Snp_ODR_Ret!A:A,"&lt;="&amp;$M$3,F_12Snp_ODR_Ret!$B:$B,$B264)/SUMIFS(F_12Snp_ODR_Ret!$H:$H,F_12Snp_ODR_Ret!A:A,"&gt;="&amp;$M$2,F_12Snp_ODR_Ret!A:A,"&lt;="&amp;$M$3,F_12Snp_ODR_Ret!$B:$B,$B264)</f>
        <v>0.22160275367237117</v>
      </c>
      <c r="G264" s="95">
        <f t="shared" si="23"/>
        <v>0.24107604759441284</v>
      </c>
      <c r="H264" s="95">
        <f t="shared" si="24"/>
        <v>3.7920917617422498E-4</v>
      </c>
      <c r="I264" s="95">
        <f t="shared" si="25"/>
        <v>-1.9473293922041668E-2</v>
      </c>
      <c r="J264" s="95">
        <f t="shared" si="26"/>
        <v>8.0776560410529066E-2</v>
      </c>
    </row>
    <row r="265" spans="1:10" x14ac:dyDescent="0.2">
      <c r="A265" s="93">
        <v>42886</v>
      </c>
      <c r="B265" s="94" t="s">
        <v>32</v>
      </c>
      <c r="C265" s="94">
        <f>SUMIFS(F_12Snp_ODR_Ret!$H:$H,F_12Snp_ODR_Ret!$A:$A,'Backtesting - Retail'!A265,F_12Snp_ODR_Ret!$B:$B,'Backtesting - Retail'!B265)</f>
        <v>10466</v>
      </c>
      <c r="D265" s="94">
        <f>SUMIFS(F_12Snp_ODR_Ret!$C:$C,F_12Snp_ODR_Ret!$A:$A,'Backtesting - Retail'!A265,F_12Snp_ODR_Ret!$B:$B,'Backtesting - Retail'!B265)</f>
        <v>259</v>
      </c>
      <c r="F265" s="142">
        <f>SUMIFS(F_12Snp_ODR_Ret!$C:$C,F_12Snp_ODR_Ret!A:A,"&gt;="&amp;$M$2,F_12Snp_ODR_Ret!A:A,"&lt;="&amp;$M$3,F_12Snp_ODR_Ret!$B:$B,$B265)/SUMIFS(F_12Snp_ODR_Ret!$H:$H,F_12Snp_ODR_Ret!A:A,"&gt;="&amp;$M$2,F_12Snp_ODR_Ret!A:A,"&lt;="&amp;$M$3,F_12Snp_ODR_Ret!$B:$B,$B265)</f>
        <v>2.2352492146289427E-2</v>
      </c>
      <c r="G265" s="95">
        <f t="shared" si="23"/>
        <v>2.4746799159182112E-2</v>
      </c>
      <c r="H265" s="95">
        <f t="shared" si="24"/>
        <v>5.7327060719870931E-6</v>
      </c>
      <c r="I265" s="95">
        <f t="shared" si="25"/>
        <v>-2.3943070128926852E-3</v>
      </c>
      <c r="J265" s="95">
        <f t="shared" si="26"/>
        <v>9.6752189949555381E-2</v>
      </c>
    </row>
    <row r="266" spans="1:10" x14ac:dyDescent="0.2">
      <c r="A266" s="93">
        <v>42886</v>
      </c>
      <c r="B266" s="94" t="s">
        <v>24</v>
      </c>
      <c r="C266" s="94">
        <f>SUMIFS(F_12Snp_ODR_Ret!$H:$H,F_12Snp_ODR_Ret!$A:$A,'Backtesting - Retail'!A266,F_12Snp_ODR_Ret!$B:$B,'Backtesting - Retail'!B266)</f>
        <v>354</v>
      </c>
      <c r="D266" s="94">
        <f>SUMIFS(F_12Snp_ODR_Ret!$C:$C,F_12Snp_ODR_Ret!$A:$A,'Backtesting - Retail'!A266,F_12Snp_ODR_Ret!$B:$B,'Backtesting - Retail'!B266)</f>
        <v>187</v>
      </c>
      <c r="F266" s="142">
        <f>SUMIFS(F_12Snp_ODR_Ret!$C:$C,F_12Snp_ODR_Ret!A:A,"&gt;="&amp;$M$2,F_12Snp_ODR_Ret!A:A,"&lt;="&amp;$M$3,F_12Snp_ODR_Ret!$B:$B,$B266)/SUMIFS(F_12Snp_ODR_Ret!$H:$H,F_12Snp_ODR_Ret!A:A,"&gt;="&amp;$M$2,F_12Snp_ODR_Ret!A:A,"&lt;="&amp;$M$3,F_12Snp_ODR_Ret!$B:$B,$B266)</f>
        <v>0.31635926222935046</v>
      </c>
      <c r="G266" s="95">
        <f t="shared" si="23"/>
        <v>0.52824858757062143</v>
      </c>
      <c r="H266" s="95">
        <f t="shared" si="24"/>
        <v>4.4897086193578975E-2</v>
      </c>
      <c r="I266" s="95">
        <f t="shared" si="25"/>
        <v>-0.21188932534127097</v>
      </c>
      <c r="J266" s="95">
        <f t="shared" si="26"/>
        <v>0.40111669075299428</v>
      </c>
    </row>
    <row r="267" spans="1:10" x14ac:dyDescent="0.2">
      <c r="A267" s="93">
        <v>42886</v>
      </c>
      <c r="B267" s="94" t="s">
        <v>34</v>
      </c>
      <c r="C267" s="94">
        <f>SUMIFS(F_12Snp_ODR_Ret!$H:$H,F_12Snp_ODR_Ret!$A:$A,'Backtesting - Retail'!A267,F_12Snp_ODR_Ret!$B:$B,'Backtesting - Retail'!B267)</f>
        <v>9266</v>
      </c>
      <c r="D267" s="94">
        <f>SUMIFS(F_12Snp_ODR_Ret!$C:$C,F_12Snp_ODR_Ret!$A:$A,'Backtesting - Retail'!A267,F_12Snp_ODR_Ret!$B:$B,'Backtesting - Retail'!B267)</f>
        <v>463</v>
      </c>
      <c r="F267" s="142">
        <f>SUMIFS(F_12Snp_ODR_Ret!$C:$C,F_12Snp_ODR_Ret!A:A,"&gt;="&amp;$M$2,F_12Snp_ODR_Ret!A:A,"&lt;="&amp;$M$3,F_12Snp_ODR_Ret!$B:$B,$B267)/SUMIFS(F_12Snp_ODR_Ret!$H:$H,F_12Snp_ODR_Ret!A:A,"&gt;="&amp;$M$2,F_12Snp_ODR_Ret!A:A,"&lt;="&amp;$M$3,F_12Snp_ODR_Ret!$B:$B,$B267)</f>
        <v>5.9121533399488169E-2</v>
      </c>
      <c r="G267" s="95">
        <f t="shared" si="23"/>
        <v>4.996762357004101E-2</v>
      </c>
      <c r="H267" s="95">
        <f t="shared" si="24"/>
        <v>8.3794065165649303E-5</v>
      </c>
      <c r="I267" s="95">
        <f t="shared" si="25"/>
        <v>9.1539098294471585E-3</v>
      </c>
      <c r="J267" s="95">
        <f t="shared" si="26"/>
        <v>0.18319682177031829</v>
      </c>
    </row>
    <row r="268" spans="1:10" x14ac:dyDescent="0.2">
      <c r="A268" s="93">
        <v>42886</v>
      </c>
      <c r="B268" s="94" t="s">
        <v>18</v>
      </c>
      <c r="C268" s="94">
        <f>SUMIFS(F_12Snp_ODR_Ret!$H:$H,F_12Snp_ODR_Ret!$A:$A,'Backtesting - Retail'!A268,F_12Snp_ODR_Ret!$B:$B,'Backtesting - Retail'!B268)</f>
        <v>6188</v>
      </c>
      <c r="D268" s="94">
        <f>SUMIFS(F_12Snp_ODR_Ret!$C:$C,F_12Snp_ODR_Ret!$A:$A,'Backtesting - Retail'!A268,F_12Snp_ODR_Ret!$B:$B,'Backtesting - Retail'!B268)</f>
        <v>167</v>
      </c>
      <c r="F268" s="142">
        <f>SUMIFS(F_12Snp_ODR_Ret!$C:$C,F_12Snp_ODR_Ret!A:A,"&gt;="&amp;$M$2,F_12Snp_ODR_Ret!A:A,"&lt;="&amp;$M$3,F_12Snp_ODR_Ret!$B:$B,$B268)/SUMIFS(F_12Snp_ODR_Ret!$H:$H,F_12Snp_ODR_Ret!A:A,"&gt;="&amp;$M$2,F_12Snp_ODR_Ret!A:A,"&lt;="&amp;$M$3,F_12Snp_ODR_Ret!$B:$B,$B268)</f>
        <v>7.5688521388111206E-3</v>
      </c>
      <c r="G268" s="95">
        <f t="shared" si="23"/>
        <v>2.6987718164188754E-2</v>
      </c>
      <c r="H268" s="95">
        <f t="shared" si="24"/>
        <v>3.7709235771156576E-4</v>
      </c>
      <c r="I268" s="95">
        <f t="shared" si="25"/>
        <v>-1.9418866025377634E-2</v>
      </c>
      <c r="J268" s="95">
        <f t="shared" si="26"/>
        <v>0.71954456865291494</v>
      </c>
    </row>
    <row r="269" spans="1:10" x14ac:dyDescent="0.2">
      <c r="A269" s="93">
        <v>42886</v>
      </c>
      <c r="B269" s="94" t="s">
        <v>40</v>
      </c>
      <c r="C269" s="94">
        <f>SUMIFS(F_12Snp_ODR_Ret!$H:$H,F_12Snp_ODR_Ret!$A:$A,'Backtesting - Retail'!A269,F_12Snp_ODR_Ret!$B:$B,'Backtesting - Retail'!B269)</f>
        <v>1227</v>
      </c>
      <c r="D269" s="94">
        <f>SUMIFS(F_12Snp_ODR_Ret!$C:$C,F_12Snp_ODR_Ret!$A:$A,'Backtesting - Retail'!A269,F_12Snp_ODR_Ret!$B:$B,'Backtesting - Retail'!B269)</f>
        <v>765</v>
      </c>
      <c r="F269" s="142">
        <f>SUMIFS(F_12Snp_ODR_Ret!$C:$C,F_12Snp_ODR_Ret!A:A,"&gt;="&amp;$M$2,F_12Snp_ODR_Ret!A:A,"&lt;="&amp;$M$3,F_12Snp_ODR_Ret!$B:$B,$B269)/SUMIFS(F_12Snp_ODR_Ret!$H:$H,F_12Snp_ODR_Ret!A:A,"&gt;="&amp;$M$2,F_12Snp_ODR_Ret!A:A,"&lt;="&amp;$M$3,F_12Snp_ODR_Ret!$B:$B,$B269)</f>
        <v>0.60292481322524238</v>
      </c>
      <c r="G269" s="95">
        <f t="shared" si="23"/>
        <v>0.62347188264058684</v>
      </c>
      <c r="H269" s="95">
        <f t="shared" si="24"/>
        <v>4.221820615589835E-4</v>
      </c>
      <c r="I269" s="95">
        <f t="shared" si="25"/>
        <v>-2.0547069415344454E-2</v>
      </c>
      <c r="J269" s="95">
        <f t="shared" si="26"/>
        <v>3.29558878073564E-2</v>
      </c>
    </row>
    <row r="270" spans="1:10" x14ac:dyDescent="0.2">
      <c r="A270" s="93">
        <v>42886</v>
      </c>
      <c r="B270" s="94" t="s">
        <v>14</v>
      </c>
      <c r="C270" s="94">
        <f>SUMIFS(F_12Snp_ODR_Ret!$H:$H,F_12Snp_ODR_Ret!$A:$A,'Backtesting - Retail'!A270,F_12Snp_ODR_Ret!$B:$B,'Backtesting - Retail'!B270)</f>
        <v>215</v>
      </c>
      <c r="D270" s="94">
        <f>SUMIFS(F_12Snp_ODR_Ret!$C:$C,F_12Snp_ODR_Ret!$A:$A,'Backtesting - Retail'!A270,F_12Snp_ODR_Ret!$B:$B,'Backtesting - Retail'!B270)</f>
        <v>6</v>
      </c>
      <c r="F270" s="142">
        <f>SUMIFS(F_12Snp_ODR_Ret!$C:$C,F_12Snp_ODR_Ret!A:A,"&gt;="&amp;$M$2,F_12Snp_ODR_Ret!A:A,"&lt;="&amp;$M$3,F_12Snp_ODR_Ret!$B:$B,$B270)/SUMIFS(F_12Snp_ODR_Ret!$H:$H,F_12Snp_ODR_Ret!A:A,"&gt;="&amp;$M$2,F_12Snp_ODR_Ret!A:A,"&lt;="&amp;$M$3,F_12Snp_ODR_Ret!$B:$B,$B270)</f>
        <v>6.8419927303827238E-3</v>
      </c>
      <c r="G270" s="95">
        <f t="shared" si="23"/>
        <v>2.7906976744186046E-2</v>
      </c>
      <c r="H270" s="95">
        <f t="shared" si="24"/>
        <v>4.4373355150178947E-4</v>
      </c>
      <c r="I270" s="95">
        <f t="shared" si="25"/>
        <v>-2.1064984013803321E-2</v>
      </c>
      <c r="J270" s="95">
        <f t="shared" si="26"/>
        <v>0.75482859382795231</v>
      </c>
    </row>
    <row r="271" spans="1:10" x14ac:dyDescent="0.2">
      <c r="A271" s="93">
        <v>42886</v>
      </c>
      <c r="B271" s="94" t="s">
        <v>42</v>
      </c>
      <c r="C271" s="94">
        <f>SUMIFS(F_12Snp_ODR_Ret!$H:$H,F_12Snp_ODR_Ret!$A:$A,'Backtesting - Retail'!A271,F_12Snp_ODR_Ret!$B:$B,'Backtesting - Retail'!B271)</f>
        <v>506</v>
      </c>
      <c r="D271" s="94">
        <f>SUMIFS(F_12Snp_ODR_Ret!$C:$C,F_12Snp_ODR_Ret!$A:$A,'Backtesting - Retail'!A271,F_12Snp_ODR_Ret!$B:$B,'Backtesting - Retail'!B271)</f>
        <v>431</v>
      </c>
      <c r="F271" s="142">
        <f>SUMIFS(F_12Snp_ODR_Ret!$C:$C,F_12Snp_ODR_Ret!A:A,"&gt;="&amp;$M$2,F_12Snp_ODR_Ret!A:A,"&lt;="&amp;$M$3,F_12Snp_ODR_Ret!$B:$B,$B271)/SUMIFS(F_12Snp_ODR_Ret!$H:$H,F_12Snp_ODR_Ret!A:A,"&gt;="&amp;$M$2,F_12Snp_ODR_Ret!A:A,"&lt;="&amp;$M$3,F_12Snp_ODR_Ret!$B:$B,$B271)</f>
        <v>0.66168573429838895</v>
      </c>
      <c r="G271" s="95">
        <f t="shared" si="23"/>
        <v>0.85177865612648218</v>
      </c>
      <c r="H271" s="95">
        <f t="shared" si="24"/>
        <v>3.6135318929141562E-2</v>
      </c>
      <c r="I271" s="95">
        <f t="shared" si="25"/>
        <v>-0.19009292182809323</v>
      </c>
      <c r="J271" s="95">
        <f t="shared" si="26"/>
        <v>0.22317173653135772</v>
      </c>
    </row>
    <row r="272" spans="1:10" x14ac:dyDescent="0.2">
      <c r="A272" s="93">
        <v>42886</v>
      </c>
      <c r="B272" s="94" t="s">
        <v>30</v>
      </c>
      <c r="C272" s="94">
        <f>SUMIFS(F_12Snp_ODR_Ret!$H:$H,F_12Snp_ODR_Ret!$A:$A,'Backtesting - Retail'!A272,F_12Snp_ODR_Ret!$B:$B,'Backtesting - Retail'!B272)</f>
        <v>398</v>
      </c>
      <c r="D272" s="94">
        <f>SUMIFS(F_12Snp_ODR_Ret!$C:$C,F_12Snp_ODR_Ret!$A:$A,'Backtesting - Retail'!A272,F_12Snp_ODR_Ret!$B:$B,'Backtesting - Retail'!B272)</f>
        <v>43</v>
      </c>
      <c r="F272" s="142">
        <f>SUMIFS(F_12Snp_ODR_Ret!$C:$C,F_12Snp_ODR_Ret!A:A,"&gt;="&amp;$M$2,F_12Snp_ODR_Ret!A:A,"&lt;="&amp;$M$3,F_12Snp_ODR_Ret!$B:$B,$B272)/SUMIFS(F_12Snp_ODR_Ret!$H:$H,F_12Snp_ODR_Ret!A:A,"&gt;="&amp;$M$2,F_12Snp_ODR_Ret!A:A,"&lt;="&amp;$M$3,F_12Snp_ODR_Ret!$B:$B,$B272)</f>
        <v>0.11058389350204297</v>
      </c>
      <c r="G272" s="95">
        <f t="shared" si="23"/>
        <v>0.10804020100502512</v>
      </c>
      <c r="H272" s="95">
        <f t="shared" si="24"/>
        <v>6.4703715193848728E-6</v>
      </c>
      <c r="I272" s="95">
        <f t="shared" si="25"/>
        <v>2.5436924970178437E-3</v>
      </c>
      <c r="J272" s="95">
        <f t="shared" si="26"/>
        <v>2.354394450728144E-2</v>
      </c>
    </row>
    <row r="273" spans="1:10" x14ac:dyDescent="0.2">
      <c r="A273" s="93">
        <v>42886</v>
      </c>
      <c r="B273" s="94" t="s">
        <v>22</v>
      </c>
      <c r="C273" s="94">
        <f>SUMIFS(F_12Snp_ODR_Ret!$H:$H,F_12Snp_ODR_Ret!$A:$A,'Backtesting - Retail'!A273,F_12Snp_ODR_Ret!$B:$B,'Backtesting - Retail'!B273)</f>
        <v>723</v>
      </c>
      <c r="D273" s="94">
        <f>SUMIFS(F_12Snp_ODR_Ret!$C:$C,F_12Snp_ODR_Ret!$A:$A,'Backtesting - Retail'!A273,F_12Snp_ODR_Ret!$B:$B,'Backtesting - Retail'!B273)</f>
        <v>169</v>
      </c>
      <c r="F273" s="142">
        <f>SUMIFS(F_12Snp_ODR_Ret!$C:$C,F_12Snp_ODR_Ret!A:A,"&gt;="&amp;$M$2,F_12Snp_ODR_Ret!A:A,"&lt;="&amp;$M$3,F_12Snp_ODR_Ret!$B:$B,$B273)/SUMIFS(F_12Snp_ODR_Ret!$H:$H,F_12Snp_ODR_Ret!A:A,"&gt;="&amp;$M$2,F_12Snp_ODR_Ret!A:A,"&lt;="&amp;$M$3,F_12Snp_ODR_Ret!$B:$B,$B273)</f>
        <v>0.11878527277613544</v>
      </c>
      <c r="G273" s="95">
        <f t="shared" si="23"/>
        <v>0.23374827109266944</v>
      </c>
      <c r="H273" s="95">
        <f t="shared" si="24"/>
        <v>1.3216490981927398E-2</v>
      </c>
      <c r="I273" s="95">
        <f t="shared" si="25"/>
        <v>-0.11496299831653399</v>
      </c>
      <c r="J273" s="95">
        <f t="shared" si="26"/>
        <v>0.49182395137783474</v>
      </c>
    </row>
    <row r="274" spans="1:10" x14ac:dyDescent="0.2">
      <c r="A274" s="93">
        <v>42886</v>
      </c>
      <c r="B274" s="94" t="s">
        <v>26</v>
      </c>
      <c r="C274" s="94">
        <f>SUMIFS(F_12Snp_ODR_Ret!$H:$H,F_12Snp_ODR_Ret!$A:$A,'Backtesting - Retail'!A274,F_12Snp_ODR_Ret!$B:$B,'Backtesting - Retail'!B274)</f>
        <v>156</v>
      </c>
      <c r="D274" s="94">
        <f>SUMIFS(F_12Snp_ODR_Ret!$C:$C,F_12Snp_ODR_Ret!$A:$A,'Backtesting - Retail'!A274,F_12Snp_ODR_Ret!$B:$B,'Backtesting - Retail'!B274)</f>
        <v>119</v>
      </c>
      <c r="F274" s="142">
        <f>SUMIFS(F_12Snp_ODR_Ret!$C:$C,F_12Snp_ODR_Ret!A:A,"&gt;="&amp;$M$2,F_12Snp_ODR_Ret!A:A,"&lt;="&amp;$M$3,F_12Snp_ODR_Ret!$B:$B,$B274)/SUMIFS(F_12Snp_ODR_Ret!$H:$H,F_12Snp_ODR_Ret!A:A,"&gt;="&amp;$M$2,F_12Snp_ODR_Ret!A:A,"&lt;="&amp;$M$3,F_12Snp_ODR_Ret!$B:$B,$B274)</f>
        <v>0.42494105318312814</v>
      </c>
      <c r="G274" s="95">
        <f t="shared" si="23"/>
        <v>0.76282051282051277</v>
      </c>
      <c r="H274" s="95">
        <f t="shared" si="24"/>
        <v>0.11416252924485104</v>
      </c>
      <c r="I274" s="95">
        <f t="shared" si="25"/>
        <v>-0.33787945963738464</v>
      </c>
      <c r="J274" s="95">
        <f t="shared" si="26"/>
        <v>0.44293441767589919</v>
      </c>
    </row>
    <row r="275" spans="1:10" x14ac:dyDescent="0.2">
      <c r="A275" s="93">
        <v>42916</v>
      </c>
      <c r="B275" s="94" t="s">
        <v>30</v>
      </c>
      <c r="C275" s="94">
        <f>SUMIFS(F_12Snp_ODR_Ret!$H:$H,F_12Snp_ODR_Ret!$A:$A,'Backtesting - Retail'!A275,F_12Snp_ODR_Ret!$B:$B,'Backtesting - Retail'!B275)</f>
        <v>371</v>
      </c>
      <c r="D275" s="94">
        <f>SUMIFS(F_12Snp_ODR_Ret!$C:$C,F_12Snp_ODR_Ret!$A:$A,'Backtesting - Retail'!A275,F_12Snp_ODR_Ret!$B:$B,'Backtesting - Retail'!B275)</f>
        <v>44</v>
      </c>
      <c r="F275" s="142">
        <f>SUMIFS(F_12Snp_ODR_Ret!$C:$C,F_12Snp_ODR_Ret!A:A,"&gt;="&amp;$M$2,F_12Snp_ODR_Ret!A:A,"&lt;="&amp;$M$3,F_12Snp_ODR_Ret!$B:$B,$B275)/SUMIFS(F_12Snp_ODR_Ret!$H:$H,F_12Snp_ODR_Ret!A:A,"&gt;="&amp;$M$2,F_12Snp_ODR_Ret!A:A,"&lt;="&amp;$M$3,F_12Snp_ODR_Ret!$B:$B,$B275)</f>
        <v>0.11058389350204297</v>
      </c>
      <c r="G275" s="95">
        <f t="shared" si="23"/>
        <v>0.11859838274932614</v>
      </c>
      <c r="H275" s="95">
        <f t="shared" si="24"/>
        <v>6.4232037894817713E-5</v>
      </c>
      <c r="I275" s="95">
        <f t="shared" si="25"/>
        <v>-8.0144892472831797E-3</v>
      </c>
      <c r="J275" s="95">
        <f t="shared" si="26"/>
        <v>6.7576716153228633E-2</v>
      </c>
    </row>
    <row r="276" spans="1:10" x14ac:dyDescent="0.2">
      <c r="A276" s="93">
        <v>42916</v>
      </c>
      <c r="B276" s="94" t="s">
        <v>12</v>
      </c>
      <c r="C276" s="94">
        <f>SUMIFS(F_12Snp_ODR_Ret!$H:$H,F_12Snp_ODR_Ret!$A:$A,'Backtesting - Retail'!A276,F_12Snp_ODR_Ret!$B:$B,'Backtesting - Retail'!B276)</f>
        <v>23</v>
      </c>
      <c r="D276" s="94">
        <f>SUMIFS(F_12Snp_ODR_Ret!$C:$C,F_12Snp_ODR_Ret!$A:$A,'Backtesting - Retail'!A276,F_12Snp_ODR_Ret!$B:$B,'Backtesting - Retail'!B276)</f>
        <v>0</v>
      </c>
      <c r="F276" s="142">
        <f>SUMIFS(F_12Snp_ODR_Ret!$C:$C,F_12Snp_ODR_Ret!A:A,"&gt;="&amp;$M$2,F_12Snp_ODR_Ret!A:A,"&lt;="&amp;$M$3,F_12Snp_ODR_Ret!$B:$B,$B276)/SUMIFS(F_12Snp_ODR_Ret!$H:$H,F_12Snp_ODR_Ret!A:A,"&gt;="&amp;$M$2,F_12Snp_ODR_Ret!A:A,"&lt;="&amp;$M$3,F_12Snp_ODR_Ret!$B:$B,$B276)</f>
        <v>9.2718843741478052E-4</v>
      </c>
      <c r="G276" s="95">
        <f t="shared" si="23"/>
        <v>0</v>
      </c>
      <c r="H276" s="95">
        <f t="shared" si="24"/>
        <v>8.5967839847566235E-7</v>
      </c>
      <c r="I276" s="95">
        <f t="shared" si="25"/>
        <v>9.2718843741478052E-4</v>
      </c>
      <c r="J276" s="95">
        <f t="shared" si="26"/>
        <v>0</v>
      </c>
    </row>
    <row r="277" spans="1:10" x14ac:dyDescent="0.2">
      <c r="A277" s="93">
        <v>42916</v>
      </c>
      <c r="B277" s="94" t="s">
        <v>20</v>
      </c>
      <c r="C277" s="94">
        <f>SUMIFS(F_12Snp_ODR_Ret!$H:$H,F_12Snp_ODR_Ret!$A:$A,'Backtesting - Retail'!A277,F_12Snp_ODR_Ret!$B:$B,'Backtesting - Retail'!B277)</f>
        <v>385</v>
      </c>
      <c r="D277" s="94">
        <f>SUMIFS(F_12Snp_ODR_Ret!$C:$C,F_12Snp_ODR_Ret!$A:$A,'Backtesting - Retail'!A277,F_12Snp_ODR_Ret!$B:$B,'Backtesting - Retail'!B277)</f>
        <v>88</v>
      </c>
      <c r="F277" s="142">
        <f>SUMIFS(F_12Snp_ODR_Ret!$C:$C,F_12Snp_ODR_Ret!A:A,"&gt;="&amp;$M$2,F_12Snp_ODR_Ret!A:A,"&lt;="&amp;$M$3,F_12Snp_ODR_Ret!$B:$B,$B277)/SUMIFS(F_12Snp_ODR_Ret!$H:$H,F_12Snp_ODR_Ret!A:A,"&gt;="&amp;$M$2,F_12Snp_ODR_Ret!A:A,"&lt;="&amp;$M$3,F_12Snp_ODR_Ret!$B:$B,$B277)</f>
        <v>8.9829886182841753E-2</v>
      </c>
      <c r="G277" s="95">
        <f t="shared" si="23"/>
        <v>0.22857142857142856</v>
      </c>
      <c r="H277" s="95">
        <f t="shared" si="24"/>
        <v>1.9249215584364036E-2</v>
      </c>
      <c r="I277" s="95">
        <f t="shared" si="25"/>
        <v>-0.13874154238858682</v>
      </c>
      <c r="J277" s="95">
        <f t="shared" si="26"/>
        <v>0.6069942479500674</v>
      </c>
    </row>
    <row r="278" spans="1:10" x14ac:dyDescent="0.2">
      <c r="A278" s="93">
        <v>42916</v>
      </c>
      <c r="B278" s="94" t="s">
        <v>16</v>
      </c>
      <c r="C278" s="94">
        <f>SUMIFS(F_12Snp_ODR_Ret!$H:$H,F_12Snp_ODR_Ret!$A:$A,'Backtesting - Retail'!A278,F_12Snp_ODR_Ret!$B:$B,'Backtesting - Retail'!B278)</f>
        <v>89</v>
      </c>
      <c r="D278" s="94">
        <f>SUMIFS(F_12Snp_ODR_Ret!$C:$C,F_12Snp_ODR_Ret!$A:$A,'Backtesting - Retail'!A278,F_12Snp_ODR_Ret!$B:$B,'Backtesting - Retail'!B278)</f>
        <v>1</v>
      </c>
      <c r="F278" s="142">
        <f>SUMIFS(F_12Snp_ODR_Ret!$C:$C,F_12Snp_ODR_Ret!A:A,"&gt;="&amp;$M$2,F_12Snp_ODR_Ret!A:A,"&lt;="&amp;$M$3,F_12Snp_ODR_Ret!$B:$B,$B278)/SUMIFS(F_12Snp_ODR_Ret!$H:$H,F_12Snp_ODR_Ret!A:A,"&gt;="&amp;$M$2,F_12Snp_ODR_Ret!A:A,"&lt;="&amp;$M$3,F_12Snp_ODR_Ret!$B:$B,$B278)</f>
        <v>2.5973315835520561E-3</v>
      </c>
      <c r="G278" s="95">
        <f t="shared" si="23"/>
        <v>1.1235955056179775E-2</v>
      </c>
      <c r="H278" s="95">
        <f t="shared" si="24"/>
        <v>7.4625815501834597E-5</v>
      </c>
      <c r="I278" s="95">
        <f t="shared" si="25"/>
        <v>-8.6386234726277197E-3</v>
      </c>
      <c r="J278" s="95">
        <f t="shared" si="26"/>
        <v>0.76883748906386706</v>
      </c>
    </row>
    <row r="279" spans="1:10" x14ac:dyDescent="0.2">
      <c r="A279" s="93">
        <v>42916</v>
      </c>
      <c r="B279" s="94" t="s">
        <v>22</v>
      </c>
      <c r="C279" s="94">
        <f>SUMIFS(F_12Snp_ODR_Ret!$H:$H,F_12Snp_ODR_Ret!$A:$A,'Backtesting - Retail'!A279,F_12Snp_ODR_Ret!$B:$B,'Backtesting - Retail'!B279)</f>
        <v>776</v>
      </c>
      <c r="D279" s="94">
        <f>SUMIFS(F_12Snp_ODR_Ret!$C:$C,F_12Snp_ODR_Ret!$A:$A,'Backtesting - Retail'!A279,F_12Snp_ODR_Ret!$B:$B,'Backtesting - Retail'!B279)</f>
        <v>207</v>
      </c>
      <c r="F279" s="142">
        <f>SUMIFS(F_12Snp_ODR_Ret!$C:$C,F_12Snp_ODR_Ret!A:A,"&gt;="&amp;$M$2,F_12Snp_ODR_Ret!A:A,"&lt;="&amp;$M$3,F_12Snp_ODR_Ret!$B:$B,$B279)/SUMIFS(F_12Snp_ODR_Ret!$H:$H,F_12Snp_ODR_Ret!A:A,"&gt;="&amp;$M$2,F_12Snp_ODR_Ret!A:A,"&lt;="&amp;$M$3,F_12Snp_ODR_Ret!$B:$B,$B279)</f>
        <v>0.11878527277613544</v>
      </c>
      <c r="G279" s="95">
        <f t="shared" si="23"/>
        <v>0.26675257731958762</v>
      </c>
      <c r="H279" s="95">
        <f t="shared" si="24"/>
        <v>2.1894323213854729E-2</v>
      </c>
      <c r="I279" s="95">
        <f t="shared" si="25"/>
        <v>-0.14796730454345219</v>
      </c>
      <c r="J279" s="95">
        <f t="shared" si="26"/>
        <v>0.55469868756385943</v>
      </c>
    </row>
    <row r="280" spans="1:10" x14ac:dyDescent="0.2">
      <c r="A280" s="93">
        <v>42916</v>
      </c>
      <c r="B280" s="94" t="s">
        <v>28</v>
      </c>
      <c r="C280" s="94">
        <f>SUMIFS(F_12Snp_ODR_Ret!$H:$H,F_12Snp_ODR_Ret!$A:$A,'Backtesting - Retail'!A280,F_12Snp_ODR_Ret!$B:$B,'Backtesting - Retail'!B280)</f>
        <v>2953</v>
      </c>
      <c r="D280" s="94">
        <f>SUMIFS(F_12Snp_ODR_Ret!$C:$C,F_12Snp_ODR_Ret!$A:$A,'Backtesting - Retail'!A280,F_12Snp_ODR_Ret!$B:$B,'Backtesting - Retail'!B280)</f>
        <v>35</v>
      </c>
      <c r="F280" s="142">
        <f>SUMIFS(F_12Snp_ODR_Ret!$C:$C,F_12Snp_ODR_Ret!A:A,"&gt;="&amp;$M$2,F_12Snp_ODR_Ret!A:A,"&lt;="&amp;$M$3,F_12Snp_ODR_Ret!$B:$B,$B280)/SUMIFS(F_12Snp_ODR_Ret!$H:$H,F_12Snp_ODR_Ret!A:A,"&gt;="&amp;$M$2,F_12Snp_ODR_Ret!A:A,"&lt;="&amp;$M$3,F_12Snp_ODR_Ret!$B:$B,$B280)</f>
        <v>8.694480016175777E-3</v>
      </c>
      <c r="G280" s="95">
        <f t="shared" si="23"/>
        <v>1.1852353538774127E-2</v>
      </c>
      <c r="H280" s="95">
        <f t="shared" si="24"/>
        <v>9.972165184727713E-6</v>
      </c>
      <c r="I280" s="95">
        <f t="shared" si="25"/>
        <v>-3.1578735225983503E-3</v>
      </c>
      <c r="J280" s="95">
        <f t="shared" si="26"/>
        <v>0.26643430034951227</v>
      </c>
    </row>
    <row r="281" spans="1:10" x14ac:dyDescent="0.2">
      <c r="A281" s="93">
        <v>42916</v>
      </c>
      <c r="B281" s="94" t="s">
        <v>38</v>
      </c>
      <c r="C281" s="94">
        <f>SUMIFS(F_12Snp_ODR_Ret!$H:$H,F_12Snp_ODR_Ret!$A:$A,'Backtesting - Retail'!A281,F_12Snp_ODR_Ret!$B:$B,'Backtesting - Retail'!B281)</f>
        <v>2041</v>
      </c>
      <c r="D281" s="94">
        <f>SUMIFS(F_12Snp_ODR_Ret!$C:$C,F_12Snp_ODR_Ret!$A:$A,'Backtesting - Retail'!A281,F_12Snp_ODR_Ret!$B:$B,'Backtesting - Retail'!B281)</f>
        <v>595</v>
      </c>
      <c r="F281" s="142">
        <f>SUMIFS(F_12Snp_ODR_Ret!$C:$C,F_12Snp_ODR_Ret!A:A,"&gt;="&amp;$M$2,F_12Snp_ODR_Ret!A:A,"&lt;="&amp;$M$3,F_12Snp_ODR_Ret!$B:$B,$B281)/SUMIFS(F_12Snp_ODR_Ret!$H:$H,F_12Snp_ODR_Ret!A:A,"&gt;="&amp;$M$2,F_12Snp_ODR_Ret!A:A,"&lt;="&amp;$M$3,F_12Snp_ODR_Ret!$B:$B,$B281)</f>
        <v>0.22160275367237117</v>
      </c>
      <c r="G281" s="95">
        <f t="shared" si="23"/>
        <v>0.29152376286134246</v>
      </c>
      <c r="H281" s="95">
        <f t="shared" si="24"/>
        <v>4.8889475260042075E-3</v>
      </c>
      <c r="I281" s="95">
        <f t="shared" si="25"/>
        <v>-6.9921009188971289E-2</v>
      </c>
      <c r="J281" s="95">
        <f t="shared" si="26"/>
        <v>0.23984668866334521</v>
      </c>
    </row>
    <row r="282" spans="1:10" x14ac:dyDescent="0.2">
      <c r="A282" s="93">
        <v>42916</v>
      </c>
      <c r="B282" s="94" t="s">
        <v>14</v>
      </c>
      <c r="C282" s="94">
        <f>SUMIFS(F_12Snp_ODR_Ret!$H:$H,F_12Snp_ODR_Ret!$A:$A,'Backtesting - Retail'!A282,F_12Snp_ODR_Ret!$B:$B,'Backtesting - Retail'!B282)</f>
        <v>246</v>
      </c>
      <c r="D282" s="94">
        <f>SUMIFS(F_12Snp_ODR_Ret!$C:$C,F_12Snp_ODR_Ret!$A:$A,'Backtesting - Retail'!A282,F_12Snp_ODR_Ret!$B:$B,'Backtesting - Retail'!B282)</f>
        <v>7</v>
      </c>
      <c r="F282" s="142">
        <f>SUMIFS(F_12Snp_ODR_Ret!$C:$C,F_12Snp_ODR_Ret!A:A,"&gt;="&amp;$M$2,F_12Snp_ODR_Ret!A:A,"&lt;="&amp;$M$3,F_12Snp_ODR_Ret!$B:$B,$B282)/SUMIFS(F_12Snp_ODR_Ret!$H:$H,F_12Snp_ODR_Ret!A:A,"&gt;="&amp;$M$2,F_12Snp_ODR_Ret!A:A,"&lt;="&amp;$M$3,F_12Snp_ODR_Ret!$B:$B,$B282)</f>
        <v>6.8419927303827238E-3</v>
      </c>
      <c r="G282" s="95">
        <f t="shared" si="23"/>
        <v>2.8455284552845527E-2</v>
      </c>
      <c r="H282" s="95">
        <f t="shared" si="24"/>
        <v>4.6713438340293745E-4</v>
      </c>
      <c r="I282" s="95">
        <f t="shared" si="25"/>
        <v>-2.1613291822462802E-2</v>
      </c>
      <c r="J282" s="95">
        <f t="shared" si="26"/>
        <v>0.75955282690369286</v>
      </c>
    </row>
    <row r="283" spans="1:10" x14ac:dyDescent="0.2">
      <c r="A283" s="93">
        <v>42916</v>
      </c>
      <c r="B283" s="94" t="s">
        <v>32</v>
      </c>
      <c r="C283" s="94">
        <f>SUMIFS(F_12Snp_ODR_Ret!$H:$H,F_12Snp_ODR_Ret!$A:$A,'Backtesting - Retail'!A283,F_12Snp_ODR_Ret!$B:$B,'Backtesting - Retail'!B283)</f>
        <v>10605</v>
      </c>
      <c r="D283" s="94">
        <f>SUMIFS(F_12Snp_ODR_Ret!$C:$C,F_12Snp_ODR_Ret!$A:$A,'Backtesting - Retail'!A283,F_12Snp_ODR_Ret!$B:$B,'Backtesting - Retail'!B283)</f>
        <v>246</v>
      </c>
      <c r="F283" s="142">
        <f>SUMIFS(F_12Snp_ODR_Ret!$C:$C,F_12Snp_ODR_Ret!A:A,"&gt;="&amp;$M$2,F_12Snp_ODR_Ret!A:A,"&lt;="&amp;$M$3,F_12Snp_ODR_Ret!$B:$B,$B283)/SUMIFS(F_12Snp_ODR_Ret!$H:$H,F_12Snp_ODR_Ret!A:A,"&gt;="&amp;$M$2,F_12Snp_ODR_Ret!A:A,"&lt;="&amp;$M$3,F_12Snp_ODR_Ret!$B:$B,$B283)</f>
        <v>2.2352492146289427E-2</v>
      </c>
      <c r="G283" s="95">
        <f t="shared" si="23"/>
        <v>2.3196605374823195E-2</v>
      </c>
      <c r="H283" s="95">
        <f t="shared" si="24"/>
        <v>7.1252714258570258E-7</v>
      </c>
      <c r="I283" s="95">
        <f t="shared" si="25"/>
        <v>-8.441132285337688E-4</v>
      </c>
      <c r="J283" s="95">
        <f t="shared" si="26"/>
        <v>3.6389515400815524E-2</v>
      </c>
    </row>
    <row r="284" spans="1:10" x14ac:dyDescent="0.2">
      <c r="A284" s="93">
        <v>42916</v>
      </c>
      <c r="B284" s="94" t="s">
        <v>26</v>
      </c>
      <c r="C284" s="94">
        <f>SUMIFS(F_12Snp_ODR_Ret!$H:$H,F_12Snp_ODR_Ret!$A:$A,'Backtesting - Retail'!A284,F_12Snp_ODR_Ret!$B:$B,'Backtesting - Retail'!B284)</f>
        <v>103</v>
      </c>
      <c r="D284" s="94">
        <f>SUMIFS(F_12Snp_ODR_Ret!$C:$C,F_12Snp_ODR_Ret!$A:$A,'Backtesting - Retail'!A284,F_12Snp_ODR_Ret!$B:$B,'Backtesting - Retail'!B284)</f>
        <v>91</v>
      </c>
      <c r="F284" s="142">
        <f>SUMIFS(F_12Snp_ODR_Ret!$C:$C,F_12Snp_ODR_Ret!A:A,"&gt;="&amp;$M$2,F_12Snp_ODR_Ret!A:A,"&lt;="&amp;$M$3,F_12Snp_ODR_Ret!$B:$B,$B284)/SUMIFS(F_12Snp_ODR_Ret!$H:$H,F_12Snp_ODR_Ret!A:A,"&gt;="&amp;$M$2,F_12Snp_ODR_Ret!A:A,"&lt;="&amp;$M$3,F_12Snp_ODR_Ret!$B:$B,$B284)</f>
        <v>0.42494105318312814</v>
      </c>
      <c r="G284" s="95">
        <f t="shared" si="23"/>
        <v>0.88349514563106801</v>
      </c>
      <c r="H284" s="95">
        <f t="shared" si="24"/>
        <v>0.2102718557007538</v>
      </c>
      <c r="I284" s="95">
        <f t="shared" si="25"/>
        <v>-0.45855409244793988</v>
      </c>
      <c r="J284" s="95">
        <f t="shared" si="26"/>
        <v>0.51902276397953628</v>
      </c>
    </row>
    <row r="285" spans="1:10" x14ac:dyDescent="0.2">
      <c r="A285" s="93">
        <v>42916</v>
      </c>
      <c r="B285" s="94" t="s">
        <v>24</v>
      </c>
      <c r="C285" s="94">
        <f>SUMIFS(F_12Snp_ODR_Ret!$H:$H,F_12Snp_ODR_Ret!$A:$A,'Backtesting - Retail'!A285,F_12Snp_ODR_Ret!$B:$B,'Backtesting - Retail'!B285)</f>
        <v>242</v>
      </c>
      <c r="D285" s="94">
        <f>SUMIFS(F_12Snp_ODR_Ret!$C:$C,F_12Snp_ODR_Ret!$A:$A,'Backtesting - Retail'!A285,F_12Snp_ODR_Ret!$B:$B,'Backtesting - Retail'!B285)</f>
        <v>144</v>
      </c>
      <c r="F285" s="142">
        <f>SUMIFS(F_12Snp_ODR_Ret!$C:$C,F_12Snp_ODR_Ret!A:A,"&gt;="&amp;$M$2,F_12Snp_ODR_Ret!A:A,"&lt;="&amp;$M$3,F_12Snp_ODR_Ret!$B:$B,$B285)/SUMIFS(F_12Snp_ODR_Ret!$H:$H,F_12Snp_ODR_Ret!A:A,"&gt;="&amp;$M$2,F_12Snp_ODR_Ret!A:A,"&lt;="&amp;$M$3,F_12Snp_ODR_Ret!$B:$B,$B285)</f>
        <v>0.31635926222935046</v>
      </c>
      <c r="G285" s="95">
        <f t="shared" si="23"/>
        <v>0.5950413223140496</v>
      </c>
      <c r="H285" s="95">
        <f t="shared" si="24"/>
        <v>7.7663690613051867E-2</v>
      </c>
      <c r="I285" s="95">
        <f t="shared" si="25"/>
        <v>-0.27868206008469915</v>
      </c>
      <c r="J285" s="95">
        <f t="shared" si="26"/>
        <v>0.46834068430900827</v>
      </c>
    </row>
    <row r="286" spans="1:10" x14ac:dyDescent="0.2">
      <c r="A286" s="93">
        <v>42916</v>
      </c>
      <c r="B286" s="94" t="s">
        <v>18</v>
      </c>
      <c r="C286" s="94">
        <f>SUMIFS(F_12Snp_ODR_Ret!$H:$H,F_12Snp_ODR_Ret!$A:$A,'Backtesting - Retail'!A286,F_12Snp_ODR_Ret!$B:$B,'Backtesting - Retail'!B286)</f>
        <v>6218</v>
      </c>
      <c r="D286" s="94">
        <f>SUMIFS(F_12Snp_ODR_Ret!$C:$C,F_12Snp_ODR_Ret!$A:$A,'Backtesting - Retail'!A286,F_12Snp_ODR_Ret!$B:$B,'Backtesting - Retail'!B286)</f>
        <v>168</v>
      </c>
      <c r="F286" s="142">
        <f>SUMIFS(F_12Snp_ODR_Ret!$C:$C,F_12Snp_ODR_Ret!A:A,"&gt;="&amp;$M$2,F_12Snp_ODR_Ret!A:A,"&lt;="&amp;$M$3,F_12Snp_ODR_Ret!$B:$B,$B286)/SUMIFS(F_12Snp_ODR_Ret!$H:$H,F_12Snp_ODR_Ret!A:A,"&gt;="&amp;$M$2,F_12Snp_ODR_Ret!A:A,"&lt;="&amp;$M$3,F_12Snp_ODR_Ret!$B:$B,$B286)</f>
        <v>7.5688521388111206E-3</v>
      </c>
      <c r="G286" s="95">
        <f t="shared" si="23"/>
        <v>2.7018333869411385E-2</v>
      </c>
      <c r="H286" s="95">
        <f t="shared" si="24"/>
        <v>3.782823395889535E-4</v>
      </c>
      <c r="I286" s="95">
        <f t="shared" si="25"/>
        <v>-1.9449481730600265E-2</v>
      </c>
      <c r="J286" s="95">
        <f t="shared" si="26"/>
        <v>0.71986236548138371</v>
      </c>
    </row>
    <row r="287" spans="1:10" x14ac:dyDescent="0.2">
      <c r="A287" s="93">
        <v>42916</v>
      </c>
      <c r="B287" s="94" t="s">
        <v>34</v>
      </c>
      <c r="C287" s="94">
        <f>SUMIFS(F_12Snp_ODR_Ret!$H:$H,F_12Snp_ODR_Ret!$A:$A,'Backtesting - Retail'!A287,F_12Snp_ODR_Ret!$B:$B,'Backtesting - Retail'!B287)</f>
        <v>8831</v>
      </c>
      <c r="D287" s="94">
        <f>SUMIFS(F_12Snp_ODR_Ret!$C:$C,F_12Snp_ODR_Ret!$A:$A,'Backtesting - Retail'!A287,F_12Snp_ODR_Ret!$B:$B,'Backtesting - Retail'!B287)</f>
        <v>418</v>
      </c>
      <c r="F287" s="142">
        <f>SUMIFS(F_12Snp_ODR_Ret!$C:$C,F_12Snp_ODR_Ret!A:A,"&gt;="&amp;$M$2,F_12Snp_ODR_Ret!A:A,"&lt;="&amp;$M$3,F_12Snp_ODR_Ret!$B:$B,$B287)/SUMIFS(F_12Snp_ODR_Ret!$H:$H,F_12Snp_ODR_Ret!A:A,"&gt;="&amp;$M$2,F_12Snp_ODR_Ret!A:A,"&lt;="&amp;$M$3,F_12Snp_ODR_Ret!$B:$B,$B287)</f>
        <v>5.9121533399488169E-2</v>
      </c>
      <c r="G287" s="95">
        <f t="shared" si="23"/>
        <v>4.7333257841694031E-2</v>
      </c>
      <c r="H287" s="95">
        <f t="shared" si="24"/>
        <v>1.3896344062648669E-4</v>
      </c>
      <c r="I287" s="95">
        <f t="shared" si="25"/>
        <v>1.1788275557794138E-2</v>
      </c>
      <c r="J287" s="95">
        <f t="shared" si="26"/>
        <v>0.24904847237052641</v>
      </c>
    </row>
    <row r="288" spans="1:10" x14ac:dyDescent="0.2">
      <c r="A288" s="93">
        <v>42916</v>
      </c>
      <c r="B288" s="94" t="s">
        <v>36</v>
      </c>
      <c r="C288" s="94">
        <f>SUMIFS(F_12Snp_ODR_Ret!$H:$H,F_12Snp_ODR_Ret!$A:$A,'Backtesting - Retail'!A288,F_12Snp_ODR_Ret!$B:$B,'Backtesting - Retail'!B288)</f>
        <v>1307</v>
      </c>
      <c r="D288" s="94">
        <f>SUMIFS(F_12Snp_ODR_Ret!$C:$C,F_12Snp_ODR_Ret!$A:$A,'Backtesting - Retail'!A288,F_12Snp_ODR_Ret!$B:$B,'Backtesting - Retail'!B288)</f>
        <v>326</v>
      </c>
      <c r="F288" s="142">
        <f>SUMIFS(F_12Snp_ODR_Ret!$C:$C,F_12Snp_ODR_Ret!A:A,"&gt;="&amp;$M$2,F_12Snp_ODR_Ret!A:A,"&lt;="&amp;$M$3,F_12Snp_ODR_Ret!$B:$B,$B288)/SUMIFS(F_12Snp_ODR_Ret!$H:$H,F_12Snp_ODR_Ret!A:A,"&gt;="&amp;$M$2,F_12Snp_ODR_Ret!A:A,"&lt;="&amp;$M$3,F_12Snp_ODR_Ret!$B:$B,$B288)</f>
        <v>0.3147813516443802</v>
      </c>
      <c r="G288" s="95">
        <f t="shared" si="23"/>
        <v>0.24942616679418517</v>
      </c>
      <c r="H288" s="95">
        <f t="shared" si="24"/>
        <v>4.2713001868031628E-3</v>
      </c>
      <c r="I288" s="95">
        <f t="shared" si="25"/>
        <v>6.5355184850195036E-2</v>
      </c>
      <c r="J288" s="95">
        <f t="shared" si="26"/>
        <v>0.26202216748222362</v>
      </c>
    </row>
    <row r="289" spans="1:10" x14ac:dyDescent="0.2">
      <c r="A289" s="93">
        <v>42916</v>
      </c>
      <c r="B289" s="94" t="s">
        <v>42</v>
      </c>
      <c r="C289" s="94">
        <f>SUMIFS(F_12Snp_ODR_Ret!$H:$H,F_12Snp_ODR_Ret!$A:$A,'Backtesting - Retail'!A289,F_12Snp_ODR_Ret!$B:$B,'Backtesting - Retail'!B289)</f>
        <v>326</v>
      </c>
      <c r="D289" s="94">
        <f>SUMIFS(F_12Snp_ODR_Ret!$C:$C,F_12Snp_ODR_Ret!$A:$A,'Backtesting - Retail'!A289,F_12Snp_ODR_Ret!$B:$B,'Backtesting - Retail'!B289)</f>
        <v>296</v>
      </c>
      <c r="F289" s="142">
        <f>SUMIFS(F_12Snp_ODR_Ret!$C:$C,F_12Snp_ODR_Ret!A:A,"&gt;="&amp;$M$2,F_12Snp_ODR_Ret!A:A,"&lt;="&amp;$M$3,F_12Snp_ODR_Ret!$B:$B,$B289)/SUMIFS(F_12Snp_ODR_Ret!$H:$H,F_12Snp_ODR_Ret!A:A,"&gt;="&amp;$M$2,F_12Snp_ODR_Ret!A:A,"&lt;="&amp;$M$3,F_12Snp_ODR_Ret!$B:$B,$B289)</f>
        <v>0.66168573429838895</v>
      </c>
      <c r="G289" s="95">
        <f t="shared" si="23"/>
        <v>0.90797546012269936</v>
      </c>
      <c r="H289" s="95">
        <f t="shared" si="24"/>
        <v>6.0658629046613996E-2</v>
      </c>
      <c r="I289" s="95">
        <f t="shared" si="25"/>
        <v>-0.24628972582431041</v>
      </c>
      <c r="J289" s="95">
        <f t="shared" si="26"/>
        <v>0.27125152236055811</v>
      </c>
    </row>
    <row r="290" spans="1:10" x14ac:dyDescent="0.2">
      <c r="A290" s="93">
        <v>42916</v>
      </c>
      <c r="B290" s="94" t="s">
        <v>40</v>
      </c>
      <c r="C290" s="94">
        <f>SUMIFS(F_12Snp_ODR_Ret!$H:$H,F_12Snp_ODR_Ret!$A:$A,'Backtesting - Retail'!A290,F_12Snp_ODR_Ret!$B:$B,'Backtesting - Retail'!B290)</f>
        <v>1018</v>
      </c>
      <c r="D290" s="94">
        <f>SUMIFS(F_12Snp_ODR_Ret!$C:$C,F_12Snp_ODR_Ret!$A:$A,'Backtesting - Retail'!A290,F_12Snp_ODR_Ret!$B:$B,'Backtesting - Retail'!B290)</f>
        <v>633</v>
      </c>
      <c r="F290" s="142">
        <f>SUMIFS(F_12Snp_ODR_Ret!$C:$C,F_12Snp_ODR_Ret!A:A,"&gt;="&amp;$M$2,F_12Snp_ODR_Ret!A:A,"&lt;="&amp;$M$3,F_12Snp_ODR_Ret!$B:$B,$B290)/SUMIFS(F_12Snp_ODR_Ret!$H:$H,F_12Snp_ODR_Ret!A:A,"&gt;="&amp;$M$2,F_12Snp_ODR_Ret!A:A,"&lt;="&amp;$M$3,F_12Snp_ODR_Ret!$B:$B,$B290)</f>
        <v>0.60292481322524238</v>
      </c>
      <c r="G290" s="95">
        <f t="shared" si="23"/>
        <v>0.62180746561886047</v>
      </c>
      <c r="H290" s="95">
        <f t="shared" si="24"/>
        <v>3.5655456141821067E-4</v>
      </c>
      <c r="I290" s="95">
        <f t="shared" si="25"/>
        <v>-1.8882652393618082E-2</v>
      </c>
      <c r="J290" s="95">
        <f t="shared" si="26"/>
        <v>3.0367361985313125E-2</v>
      </c>
    </row>
    <row r="291" spans="1:10" x14ac:dyDescent="0.2">
      <c r="A291" s="93">
        <v>42947</v>
      </c>
      <c r="B291" s="94" t="s">
        <v>34</v>
      </c>
      <c r="C291" s="94">
        <f>SUMIFS(F_12Snp_ODR_Ret!$H:$H,F_12Snp_ODR_Ret!$A:$A,'Backtesting - Retail'!A291,F_12Snp_ODR_Ret!$B:$B,'Backtesting - Retail'!B291)</f>
        <v>8480</v>
      </c>
      <c r="D291" s="94">
        <f>SUMIFS(F_12Snp_ODR_Ret!$C:$C,F_12Snp_ODR_Ret!$A:$A,'Backtesting - Retail'!A291,F_12Snp_ODR_Ret!$B:$B,'Backtesting - Retail'!B291)</f>
        <v>384</v>
      </c>
      <c r="F291" s="142">
        <f>SUMIFS(F_12Snp_ODR_Ret!$C:$C,F_12Snp_ODR_Ret!A:A,"&gt;="&amp;$M$2,F_12Snp_ODR_Ret!A:A,"&lt;="&amp;$M$3,F_12Snp_ODR_Ret!$B:$B,$B291)/SUMIFS(F_12Snp_ODR_Ret!$H:$H,F_12Snp_ODR_Ret!A:A,"&gt;="&amp;$M$2,F_12Snp_ODR_Ret!A:A,"&lt;="&amp;$M$3,F_12Snp_ODR_Ret!$B:$B,$B291)</f>
        <v>5.9121533399488169E-2</v>
      </c>
      <c r="G291" s="95">
        <f t="shared" si="23"/>
        <v>4.5283018867924525E-2</v>
      </c>
      <c r="H291" s="95">
        <f t="shared" si="24"/>
        <v>1.9150448444029813E-4</v>
      </c>
      <c r="I291" s="95">
        <f t="shared" si="25"/>
        <v>1.3838514531563643E-2</v>
      </c>
      <c r="J291" s="95">
        <f t="shared" si="26"/>
        <v>0.30560052923869713</v>
      </c>
    </row>
    <row r="292" spans="1:10" x14ac:dyDescent="0.2">
      <c r="A292" s="93">
        <v>42947</v>
      </c>
      <c r="B292" s="94" t="s">
        <v>42</v>
      </c>
      <c r="C292" s="94">
        <f>SUMIFS(F_12Snp_ODR_Ret!$H:$H,F_12Snp_ODR_Ret!$A:$A,'Backtesting - Retail'!A292,F_12Snp_ODR_Ret!$B:$B,'Backtesting - Retail'!B292)</f>
        <v>207</v>
      </c>
      <c r="D292" s="94">
        <f>SUMIFS(F_12Snp_ODR_Ret!$C:$C,F_12Snp_ODR_Ret!$A:$A,'Backtesting - Retail'!A292,F_12Snp_ODR_Ret!$B:$B,'Backtesting - Retail'!B292)</f>
        <v>175</v>
      </c>
      <c r="F292" s="142">
        <f>SUMIFS(F_12Snp_ODR_Ret!$C:$C,F_12Snp_ODR_Ret!A:A,"&gt;="&amp;$M$2,F_12Snp_ODR_Ret!A:A,"&lt;="&amp;$M$3,F_12Snp_ODR_Ret!$B:$B,$B292)/SUMIFS(F_12Snp_ODR_Ret!$H:$H,F_12Snp_ODR_Ret!A:A,"&gt;="&amp;$M$2,F_12Snp_ODR_Ret!A:A,"&lt;="&amp;$M$3,F_12Snp_ODR_Ret!$B:$B,$B292)</f>
        <v>0.66168573429838895</v>
      </c>
      <c r="G292" s="95">
        <f t="shared" si="23"/>
        <v>0.84541062801932365</v>
      </c>
      <c r="H292" s="95">
        <f t="shared" si="24"/>
        <v>3.3754836572768752E-2</v>
      </c>
      <c r="I292" s="95">
        <f t="shared" si="25"/>
        <v>-0.1837248937209347</v>
      </c>
      <c r="J292" s="95">
        <f t="shared" si="26"/>
        <v>0.21732030285847706</v>
      </c>
    </row>
    <row r="293" spans="1:10" x14ac:dyDescent="0.2">
      <c r="A293" s="93">
        <v>42947</v>
      </c>
      <c r="B293" s="94" t="s">
        <v>30</v>
      </c>
      <c r="C293" s="94">
        <f>SUMIFS(F_12Snp_ODR_Ret!$H:$H,F_12Snp_ODR_Ret!$A:$A,'Backtesting - Retail'!A293,F_12Snp_ODR_Ret!$B:$B,'Backtesting - Retail'!B293)</f>
        <v>296</v>
      </c>
      <c r="D293" s="94">
        <f>SUMIFS(F_12Snp_ODR_Ret!$C:$C,F_12Snp_ODR_Ret!$A:$A,'Backtesting - Retail'!A293,F_12Snp_ODR_Ret!$B:$B,'Backtesting - Retail'!B293)</f>
        <v>48</v>
      </c>
      <c r="F293" s="142">
        <f>SUMIFS(F_12Snp_ODR_Ret!$C:$C,F_12Snp_ODR_Ret!A:A,"&gt;="&amp;$M$2,F_12Snp_ODR_Ret!A:A,"&lt;="&amp;$M$3,F_12Snp_ODR_Ret!$B:$B,$B293)/SUMIFS(F_12Snp_ODR_Ret!$H:$H,F_12Snp_ODR_Ret!A:A,"&gt;="&amp;$M$2,F_12Snp_ODR_Ret!A:A,"&lt;="&amp;$M$3,F_12Snp_ODR_Ret!$B:$B,$B293)</f>
        <v>0.11058389350204297</v>
      </c>
      <c r="G293" s="95">
        <f t="shared" si="23"/>
        <v>0.16216216216216217</v>
      </c>
      <c r="H293" s="95">
        <f t="shared" si="24"/>
        <v>2.660317797975435E-3</v>
      </c>
      <c r="I293" s="95">
        <f t="shared" si="25"/>
        <v>-5.1578268660119206E-2</v>
      </c>
      <c r="J293" s="95">
        <f t="shared" si="26"/>
        <v>0.31806599007073511</v>
      </c>
    </row>
    <row r="294" spans="1:10" x14ac:dyDescent="0.2">
      <c r="A294" s="93">
        <v>42947</v>
      </c>
      <c r="B294" s="94" t="s">
        <v>12</v>
      </c>
      <c r="C294" s="94">
        <f>SUMIFS(F_12Snp_ODR_Ret!$H:$H,F_12Snp_ODR_Ret!$A:$A,'Backtesting - Retail'!A294,F_12Snp_ODR_Ret!$B:$B,'Backtesting - Retail'!B294)</f>
        <v>24</v>
      </c>
      <c r="D294" s="94">
        <f>SUMIFS(F_12Snp_ODR_Ret!$C:$C,F_12Snp_ODR_Ret!$A:$A,'Backtesting - Retail'!A294,F_12Snp_ODR_Ret!$B:$B,'Backtesting - Retail'!B294)</f>
        <v>0</v>
      </c>
      <c r="F294" s="142">
        <f>SUMIFS(F_12Snp_ODR_Ret!$C:$C,F_12Snp_ODR_Ret!A:A,"&gt;="&amp;$M$2,F_12Snp_ODR_Ret!A:A,"&lt;="&amp;$M$3,F_12Snp_ODR_Ret!$B:$B,$B294)/SUMIFS(F_12Snp_ODR_Ret!$H:$H,F_12Snp_ODR_Ret!A:A,"&gt;="&amp;$M$2,F_12Snp_ODR_Ret!A:A,"&lt;="&amp;$M$3,F_12Snp_ODR_Ret!$B:$B,$B294)</f>
        <v>9.2718843741478052E-4</v>
      </c>
      <c r="G294" s="95">
        <f t="shared" si="23"/>
        <v>0</v>
      </c>
      <c r="H294" s="95">
        <f t="shared" si="24"/>
        <v>8.5967839847566235E-7</v>
      </c>
      <c r="I294" s="95">
        <f t="shared" si="25"/>
        <v>9.2718843741478052E-4</v>
      </c>
      <c r="J294" s="95">
        <f t="shared" si="26"/>
        <v>0</v>
      </c>
    </row>
    <row r="295" spans="1:10" x14ac:dyDescent="0.2">
      <c r="A295" s="93">
        <v>42947</v>
      </c>
      <c r="B295" s="94" t="s">
        <v>36</v>
      </c>
      <c r="C295" s="94">
        <f>SUMIFS(F_12Snp_ODR_Ret!$H:$H,F_12Snp_ODR_Ret!$A:$A,'Backtesting - Retail'!A295,F_12Snp_ODR_Ret!$B:$B,'Backtesting - Retail'!B295)</f>
        <v>1133</v>
      </c>
      <c r="D295" s="94">
        <f>SUMIFS(F_12Snp_ODR_Ret!$C:$C,F_12Snp_ODR_Ret!$A:$A,'Backtesting - Retail'!A295,F_12Snp_ODR_Ret!$B:$B,'Backtesting - Retail'!B295)</f>
        <v>274</v>
      </c>
      <c r="F295" s="142">
        <f>SUMIFS(F_12Snp_ODR_Ret!$C:$C,F_12Snp_ODR_Ret!A:A,"&gt;="&amp;$M$2,F_12Snp_ODR_Ret!A:A,"&lt;="&amp;$M$3,F_12Snp_ODR_Ret!$B:$B,$B295)/SUMIFS(F_12Snp_ODR_Ret!$H:$H,F_12Snp_ODR_Ret!A:A,"&gt;="&amp;$M$2,F_12Snp_ODR_Ret!A:A,"&lt;="&amp;$M$3,F_12Snp_ODR_Ret!$B:$B,$B295)</f>
        <v>0.3147813516443802</v>
      </c>
      <c r="G295" s="95">
        <f t="shared" si="23"/>
        <v>0.24183583406884379</v>
      </c>
      <c r="H295" s="95">
        <f t="shared" si="24"/>
        <v>5.3210485343628917E-3</v>
      </c>
      <c r="I295" s="95">
        <f t="shared" si="25"/>
        <v>7.2945517575536412E-2</v>
      </c>
      <c r="J295" s="95">
        <f t="shared" si="26"/>
        <v>0.30163237742001003</v>
      </c>
    </row>
    <row r="296" spans="1:10" x14ac:dyDescent="0.2">
      <c r="A296" s="93">
        <v>42947</v>
      </c>
      <c r="B296" s="94" t="s">
        <v>16</v>
      </c>
      <c r="C296" s="94">
        <f>SUMIFS(F_12Snp_ODR_Ret!$H:$H,F_12Snp_ODR_Ret!$A:$A,'Backtesting - Retail'!A296,F_12Snp_ODR_Ret!$B:$B,'Backtesting - Retail'!B296)</f>
        <v>92</v>
      </c>
      <c r="D296" s="94">
        <f>SUMIFS(F_12Snp_ODR_Ret!$C:$C,F_12Snp_ODR_Ret!$A:$A,'Backtesting - Retail'!A296,F_12Snp_ODR_Ret!$B:$B,'Backtesting - Retail'!B296)</f>
        <v>1</v>
      </c>
      <c r="F296" s="142">
        <f>SUMIFS(F_12Snp_ODR_Ret!$C:$C,F_12Snp_ODR_Ret!A:A,"&gt;="&amp;$M$2,F_12Snp_ODR_Ret!A:A,"&lt;="&amp;$M$3,F_12Snp_ODR_Ret!$B:$B,$B296)/SUMIFS(F_12Snp_ODR_Ret!$H:$H,F_12Snp_ODR_Ret!A:A,"&gt;="&amp;$M$2,F_12Snp_ODR_Ret!A:A,"&lt;="&amp;$M$3,F_12Snp_ODR_Ret!$B:$B,$B296)</f>
        <v>2.5973315835520561E-3</v>
      </c>
      <c r="G296" s="95">
        <f t="shared" si="23"/>
        <v>1.0869565217391304E-2</v>
      </c>
      <c r="H296" s="95">
        <f t="shared" si="24"/>
        <v>6.842984929282131E-5</v>
      </c>
      <c r="I296" s="95">
        <f t="shared" si="25"/>
        <v>-8.2722336338392488E-3</v>
      </c>
      <c r="J296" s="95">
        <f t="shared" si="26"/>
        <v>0.76104549431321089</v>
      </c>
    </row>
    <row r="297" spans="1:10" x14ac:dyDescent="0.2">
      <c r="A297" s="93">
        <v>42947</v>
      </c>
      <c r="B297" s="94" t="s">
        <v>22</v>
      </c>
      <c r="C297" s="94">
        <f>SUMIFS(F_12Snp_ODR_Ret!$H:$H,F_12Snp_ODR_Ret!$A:$A,'Backtesting - Retail'!A297,F_12Snp_ODR_Ret!$B:$B,'Backtesting - Retail'!B297)</f>
        <v>755</v>
      </c>
      <c r="D297" s="94">
        <f>SUMIFS(F_12Snp_ODR_Ret!$C:$C,F_12Snp_ODR_Ret!$A:$A,'Backtesting - Retail'!A297,F_12Snp_ODR_Ret!$B:$B,'Backtesting - Retail'!B297)</f>
        <v>189</v>
      </c>
      <c r="F297" s="142">
        <f>SUMIFS(F_12Snp_ODR_Ret!$C:$C,F_12Snp_ODR_Ret!A:A,"&gt;="&amp;$M$2,F_12Snp_ODR_Ret!A:A,"&lt;="&amp;$M$3,F_12Snp_ODR_Ret!$B:$B,$B297)/SUMIFS(F_12Snp_ODR_Ret!$H:$H,F_12Snp_ODR_Ret!A:A,"&gt;="&amp;$M$2,F_12Snp_ODR_Ret!A:A,"&lt;="&amp;$M$3,F_12Snp_ODR_Ret!$B:$B,$B297)</f>
        <v>0.11878527277613544</v>
      </c>
      <c r="G297" s="95">
        <f t="shared" si="23"/>
        <v>0.25033112582781458</v>
      </c>
      <c r="H297" s="95">
        <f t="shared" si="24"/>
        <v>1.7304311455093965E-2</v>
      </c>
      <c r="I297" s="95">
        <f t="shared" si="25"/>
        <v>-0.13154585305167915</v>
      </c>
      <c r="J297" s="95">
        <f t="shared" si="26"/>
        <v>0.52548740240221037</v>
      </c>
    </row>
    <row r="298" spans="1:10" x14ac:dyDescent="0.2">
      <c r="A298" s="93">
        <v>42947</v>
      </c>
      <c r="B298" s="94" t="s">
        <v>32</v>
      </c>
      <c r="C298" s="94">
        <f>SUMIFS(F_12Snp_ODR_Ret!$H:$H,F_12Snp_ODR_Ret!$A:$A,'Backtesting - Retail'!A298,F_12Snp_ODR_Ret!$B:$B,'Backtesting - Retail'!B298)</f>
        <v>10746</v>
      </c>
      <c r="D298" s="94">
        <f>SUMIFS(F_12Snp_ODR_Ret!$C:$C,F_12Snp_ODR_Ret!$A:$A,'Backtesting - Retail'!A298,F_12Snp_ODR_Ret!$B:$B,'Backtesting - Retail'!B298)</f>
        <v>247</v>
      </c>
      <c r="F298" s="142">
        <f>SUMIFS(F_12Snp_ODR_Ret!$C:$C,F_12Snp_ODR_Ret!A:A,"&gt;="&amp;$M$2,F_12Snp_ODR_Ret!A:A,"&lt;="&amp;$M$3,F_12Snp_ODR_Ret!$B:$B,$B298)/SUMIFS(F_12Snp_ODR_Ret!$H:$H,F_12Snp_ODR_Ret!A:A,"&gt;="&amp;$M$2,F_12Snp_ODR_Ret!A:A,"&lt;="&amp;$M$3,F_12Snp_ODR_Ret!$B:$B,$B298)</f>
        <v>2.2352492146289427E-2</v>
      </c>
      <c r="G298" s="95">
        <f t="shared" si="23"/>
        <v>2.2985296854643587E-2</v>
      </c>
      <c r="H298" s="95">
        <f t="shared" si="24"/>
        <v>4.0044179891519444E-7</v>
      </c>
      <c r="I298" s="95">
        <f t="shared" si="25"/>
        <v>-6.3280470835416075E-4</v>
      </c>
      <c r="J298" s="95">
        <f t="shared" si="26"/>
        <v>2.7530847756978994E-2</v>
      </c>
    </row>
    <row r="299" spans="1:10" x14ac:dyDescent="0.2">
      <c r="A299" s="93">
        <v>42947</v>
      </c>
      <c r="B299" s="94" t="s">
        <v>28</v>
      </c>
      <c r="C299" s="94">
        <f>SUMIFS(F_12Snp_ODR_Ret!$H:$H,F_12Snp_ODR_Ret!$A:$A,'Backtesting - Retail'!A299,F_12Snp_ODR_Ret!$B:$B,'Backtesting - Retail'!B299)</f>
        <v>3188</v>
      </c>
      <c r="D299" s="94">
        <f>SUMIFS(F_12Snp_ODR_Ret!$C:$C,F_12Snp_ODR_Ret!$A:$A,'Backtesting - Retail'!A299,F_12Snp_ODR_Ret!$B:$B,'Backtesting - Retail'!B299)</f>
        <v>36</v>
      </c>
      <c r="F299" s="142">
        <f>SUMIFS(F_12Snp_ODR_Ret!$C:$C,F_12Snp_ODR_Ret!A:A,"&gt;="&amp;$M$2,F_12Snp_ODR_Ret!A:A,"&lt;="&amp;$M$3,F_12Snp_ODR_Ret!$B:$B,$B299)/SUMIFS(F_12Snp_ODR_Ret!$H:$H,F_12Snp_ODR_Ret!A:A,"&gt;="&amp;$M$2,F_12Snp_ODR_Ret!A:A,"&lt;="&amp;$M$3,F_12Snp_ODR_Ret!$B:$B,$B299)</f>
        <v>8.694480016175777E-3</v>
      </c>
      <c r="G299" s="95">
        <f t="shared" si="23"/>
        <v>1.1292346298619825E-2</v>
      </c>
      <c r="H299" s="95">
        <f t="shared" si="24"/>
        <v>6.7489092214596587E-6</v>
      </c>
      <c r="I299" s="95">
        <f t="shared" si="25"/>
        <v>-2.5978662824440481E-3</v>
      </c>
      <c r="J299" s="95">
        <f t="shared" si="26"/>
        <v>0.23005549190087846</v>
      </c>
    </row>
    <row r="300" spans="1:10" x14ac:dyDescent="0.2">
      <c r="A300" s="93">
        <v>42947</v>
      </c>
      <c r="B300" s="94" t="s">
        <v>40</v>
      </c>
      <c r="C300" s="94">
        <f>SUMIFS(F_12Snp_ODR_Ret!$H:$H,F_12Snp_ODR_Ret!$A:$A,'Backtesting - Retail'!A300,F_12Snp_ODR_Ret!$B:$B,'Backtesting - Retail'!B300)</f>
        <v>894</v>
      </c>
      <c r="D300" s="94">
        <f>SUMIFS(F_12Snp_ODR_Ret!$C:$C,F_12Snp_ODR_Ret!$A:$A,'Backtesting - Retail'!A300,F_12Snp_ODR_Ret!$B:$B,'Backtesting - Retail'!B300)</f>
        <v>521</v>
      </c>
      <c r="F300" s="142">
        <f>SUMIFS(F_12Snp_ODR_Ret!$C:$C,F_12Snp_ODR_Ret!A:A,"&gt;="&amp;$M$2,F_12Snp_ODR_Ret!A:A,"&lt;="&amp;$M$3,F_12Snp_ODR_Ret!$B:$B,$B300)/SUMIFS(F_12Snp_ODR_Ret!$H:$H,F_12Snp_ODR_Ret!A:A,"&gt;="&amp;$M$2,F_12Snp_ODR_Ret!A:A,"&lt;="&amp;$M$3,F_12Snp_ODR_Ret!$B:$B,$B300)</f>
        <v>0.60292481322524238</v>
      </c>
      <c r="G300" s="95">
        <f t="shared" si="23"/>
        <v>0.58277404921700227</v>
      </c>
      <c r="H300" s="95">
        <f t="shared" si="24"/>
        <v>4.0605329011578537E-4</v>
      </c>
      <c r="I300" s="95">
        <f t="shared" si="25"/>
        <v>2.0150764008240118E-2</v>
      </c>
      <c r="J300" s="95">
        <f t="shared" si="26"/>
        <v>3.4577318662891869E-2</v>
      </c>
    </row>
    <row r="301" spans="1:10" x14ac:dyDescent="0.2">
      <c r="A301" s="93">
        <v>42947</v>
      </c>
      <c r="B301" s="94" t="s">
        <v>38</v>
      </c>
      <c r="C301" s="94">
        <f>SUMIFS(F_12Snp_ODR_Ret!$H:$H,F_12Snp_ODR_Ret!$A:$A,'Backtesting - Retail'!A301,F_12Snp_ODR_Ret!$B:$B,'Backtesting - Retail'!B301)</f>
        <v>1969</v>
      </c>
      <c r="D301" s="94">
        <f>SUMIFS(F_12Snp_ODR_Ret!$C:$C,F_12Snp_ODR_Ret!$A:$A,'Backtesting - Retail'!A301,F_12Snp_ODR_Ret!$B:$B,'Backtesting - Retail'!B301)</f>
        <v>527</v>
      </c>
      <c r="F301" s="142">
        <f>SUMIFS(F_12Snp_ODR_Ret!$C:$C,F_12Snp_ODR_Ret!A:A,"&gt;="&amp;$M$2,F_12Snp_ODR_Ret!A:A,"&lt;="&amp;$M$3,F_12Snp_ODR_Ret!$B:$B,$B301)/SUMIFS(F_12Snp_ODR_Ret!$H:$H,F_12Snp_ODR_Ret!A:A,"&gt;="&amp;$M$2,F_12Snp_ODR_Ret!A:A,"&lt;="&amp;$M$3,F_12Snp_ODR_Ret!$B:$B,$B301)</f>
        <v>0.22160275367237117</v>
      </c>
      <c r="G301" s="95">
        <f t="shared" si="23"/>
        <v>0.26764855256475367</v>
      </c>
      <c r="H301" s="95">
        <f t="shared" si="24"/>
        <v>2.1202155956377335E-3</v>
      </c>
      <c r="I301" s="95">
        <f t="shared" si="25"/>
        <v>-4.60457988923825E-2</v>
      </c>
      <c r="J301" s="95">
        <f t="shared" si="26"/>
        <v>0.17203828846129249</v>
      </c>
    </row>
    <row r="302" spans="1:10" x14ac:dyDescent="0.2">
      <c r="A302" s="93">
        <v>42947</v>
      </c>
      <c r="B302" s="94" t="s">
        <v>14</v>
      </c>
      <c r="C302" s="94">
        <f>SUMIFS(F_12Snp_ODR_Ret!$H:$H,F_12Snp_ODR_Ret!$A:$A,'Backtesting - Retail'!A302,F_12Snp_ODR_Ret!$B:$B,'Backtesting - Retail'!B302)</f>
        <v>250</v>
      </c>
      <c r="D302" s="94">
        <f>SUMIFS(F_12Snp_ODR_Ret!$C:$C,F_12Snp_ODR_Ret!$A:$A,'Backtesting - Retail'!A302,F_12Snp_ODR_Ret!$B:$B,'Backtesting - Retail'!B302)</f>
        <v>4</v>
      </c>
      <c r="F302" s="142">
        <f>SUMIFS(F_12Snp_ODR_Ret!$C:$C,F_12Snp_ODR_Ret!A:A,"&gt;="&amp;$M$2,F_12Snp_ODR_Ret!A:A,"&lt;="&amp;$M$3,F_12Snp_ODR_Ret!$B:$B,$B302)/SUMIFS(F_12Snp_ODR_Ret!$H:$H,F_12Snp_ODR_Ret!A:A,"&gt;="&amp;$M$2,F_12Snp_ODR_Ret!A:A,"&lt;="&amp;$M$3,F_12Snp_ODR_Ret!$B:$B,$B302)</f>
        <v>6.8419927303827238E-3</v>
      </c>
      <c r="G302" s="95">
        <f t="shared" si="23"/>
        <v>1.6E-2</v>
      </c>
      <c r="H302" s="95">
        <f t="shared" si="24"/>
        <v>8.3869097150362875E-5</v>
      </c>
      <c r="I302" s="95">
        <f t="shared" si="25"/>
        <v>-9.1580072696172757E-3</v>
      </c>
      <c r="J302" s="95">
        <f t="shared" si="26"/>
        <v>0.57237545435107973</v>
      </c>
    </row>
    <row r="303" spans="1:10" x14ac:dyDescent="0.2">
      <c r="A303" s="93">
        <v>42947</v>
      </c>
      <c r="B303" s="94" t="s">
        <v>18</v>
      </c>
      <c r="C303" s="94">
        <f>SUMIFS(F_12Snp_ODR_Ret!$H:$H,F_12Snp_ODR_Ret!$A:$A,'Backtesting - Retail'!A303,F_12Snp_ODR_Ret!$B:$B,'Backtesting - Retail'!B303)</f>
        <v>6164</v>
      </c>
      <c r="D303" s="94">
        <f>SUMIFS(F_12Snp_ODR_Ret!$C:$C,F_12Snp_ODR_Ret!$A:$A,'Backtesting - Retail'!A303,F_12Snp_ODR_Ret!$B:$B,'Backtesting - Retail'!B303)</f>
        <v>149</v>
      </c>
      <c r="F303" s="142">
        <f>SUMIFS(F_12Snp_ODR_Ret!$C:$C,F_12Snp_ODR_Ret!A:A,"&gt;="&amp;$M$2,F_12Snp_ODR_Ret!A:A,"&lt;="&amp;$M$3,F_12Snp_ODR_Ret!$B:$B,$B303)/SUMIFS(F_12Snp_ODR_Ret!$H:$H,F_12Snp_ODR_Ret!A:A,"&gt;="&amp;$M$2,F_12Snp_ODR_Ret!A:A,"&lt;="&amp;$M$3,F_12Snp_ODR_Ret!$B:$B,$B303)</f>
        <v>7.5688521388111206E-3</v>
      </c>
      <c r="G303" s="95">
        <f t="shared" si="23"/>
        <v>2.4172615184944842E-2</v>
      </c>
      <c r="H303" s="95">
        <f t="shared" si="24"/>
        <v>2.7568494729215579E-4</v>
      </c>
      <c r="I303" s="95">
        <f t="shared" si="25"/>
        <v>-1.6603763046133722E-2</v>
      </c>
      <c r="J303" s="95">
        <f t="shared" si="26"/>
        <v>0.68688319071388093</v>
      </c>
    </row>
    <row r="304" spans="1:10" x14ac:dyDescent="0.2">
      <c r="A304" s="93">
        <v>42947</v>
      </c>
      <c r="B304" s="94" t="s">
        <v>24</v>
      </c>
      <c r="C304" s="94">
        <f>SUMIFS(F_12Snp_ODR_Ret!$H:$H,F_12Snp_ODR_Ret!$A:$A,'Backtesting - Retail'!A304,F_12Snp_ODR_Ret!$B:$B,'Backtesting - Retail'!B304)</f>
        <v>216</v>
      </c>
      <c r="D304" s="94">
        <f>SUMIFS(F_12Snp_ODR_Ret!$C:$C,F_12Snp_ODR_Ret!$A:$A,'Backtesting - Retail'!A304,F_12Snp_ODR_Ret!$B:$B,'Backtesting - Retail'!B304)</f>
        <v>123</v>
      </c>
      <c r="F304" s="142">
        <f>SUMIFS(F_12Snp_ODR_Ret!$C:$C,F_12Snp_ODR_Ret!A:A,"&gt;="&amp;$M$2,F_12Snp_ODR_Ret!A:A,"&lt;="&amp;$M$3,F_12Snp_ODR_Ret!$B:$B,$B304)/SUMIFS(F_12Snp_ODR_Ret!$H:$H,F_12Snp_ODR_Ret!A:A,"&gt;="&amp;$M$2,F_12Snp_ODR_Ret!A:A,"&lt;="&amp;$M$3,F_12Snp_ODR_Ret!$B:$B,$B304)</f>
        <v>0.31635926222935046</v>
      </c>
      <c r="G304" s="95">
        <f t="shared" si="23"/>
        <v>0.56944444444444442</v>
      </c>
      <c r="H304" s="95">
        <f t="shared" si="24"/>
        <v>6.405210945684732E-2</v>
      </c>
      <c r="I304" s="95">
        <f t="shared" si="25"/>
        <v>-0.25308518221509396</v>
      </c>
      <c r="J304" s="95">
        <f t="shared" si="26"/>
        <v>0.44444227120699431</v>
      </c>
    </row>
    <row r="305" spans="1:10" x14ac:dyDescent="0.2">
      <c r="A305" s="93">
        <v>42947</v>
      </c>
      <c r="B305" s="94" t="s">
        <v>20</v>
      </c>
      <c r="C305" s="94">
        <f>SUMIFS(F_12Snp_ODR_Ret!$H:$H,F_12Snp_ODR_Ret!$A:$A,'Backtesting - Retail'!A305,F_12Snp_ODR_Ret!$B:$B,'Backtesting - Retail'!B305)</f>
        <v>343</v>
      </c>
      <c r="D305" s="94">
        <f>SUMIFS(F_12Snp_ODR_Ret!$C:$C,F_12Snp_ODR_Ret!$A:$A,'Backtesting - Retail'!A305,F_12Snp_ODR_Ret!$B:$B,'Backtesting - Retail'!B305)</f>
        <v>79</v>
      </c>
      <c r="F305" s="142">
        <f>SUMIFS(F_12Snp_ODR_Ret!$C:$C,F_12Snp_ODR_Ret!A:A,"&gt;="&amp;$M$2,F_12Snp_ODR_Ret!A:A,"&lt;="&amp;$M$3,F_12Snp_ODR_Ret!$B:$B,$B305)/SUMIFS(F_12Snp_ODR_Ret!$H:$H,F_12Snp_ODR_Ret!A:A,"&gt;="&amp;$M$2,F_12Snp_ODR_Ret!A:A,"&lt;="&amp;$M$3,F_12Snp_ODR_Ret!$B:$B,$B305)</f>
        <v>8.9829886182841753E-2</v>
      </c>
      <c r="G305" s="95">
        <f t="shared" si="23"/>
        <v>0.23032069970845481</v>
      </c>
      <c r="H305" s="95">
        <f t="shared" si="24"/>
        <v>1.9737668685088576E-2</v>
      </c>
      <c r="I305" s="95">
        <f t="shared" si="25"/>
        <v>-0.14049081352561305</v>
      </c>
      <c r="J305" s="95">
        <f t="shared" si="26"/>
        <v>0.60997910176310477</v>
      </c>
    </row>
    <row r="306" spans="1:10" x14ac:dyDescent="0.2">
      <c r="A306" s="93">
        <v>42947</v>
      </c>
      <c r="B306" s="94" t="s">
        <v>26</v>
      </c>
      <c r="C306" s="94">
        <f>SUMIFS(F_12Snp_ODR_Ret!$H:$H,F_12Snp_ODR_Ret!$A:$A,'Backtesting - Retail'!A306,F_12Snp_ODR_Ret!$B:$B,'Backtesting - Retail'!B306)</f>
        <v>68</v>
      </c>
      <c r="D306" s="94">
        <f>SUMIFS(F_12Snp_ODR_Ret!$C:$C,F_12Snp_ODR_Ret!$A:$A,'Backtesting - Retail'!A306,F_12Snp_ODR_Ret!$B:$B,'Backtesting - Retail'!B306)</f>
        <v>56</v>
      </c>
      <c r="F306" s="142">
        <f>SUMIFS(F_12Snp_ODR_Ret!$C:$C,F_12Snp_ODR_Ret!A:A,"&gt;="&amp;$M$2,F_12Snp_ODR_Ret!A:A,"&lt;="&amp;$M$3,F_12Snp_ODR_Ret!$B:$B,$B306)/SUMIFS(F_12Snp_ODR_Ret!$H:$H,F_12Snp_ODR_Ret!A:A,"&gt;="&amp;$M$2,F_12Snp_ODR_Ret!A:A,"&lt;="&amp;$M$3,F_12Snp_ODR_Ret!$B:$B,$B306)</f>
        <v>0.42494105318312814</v>
      </c>
      <c r="G306" s="95">
        <f t="shared" si="23"/>
        <v>0.82352941176470584</v>
      </c>
      <c r="H306" s="95">
        <f t="shared" si="24"/>
        <v>0.15887267959675638</v>
      </c>
      <c r="I306" s="95">
        <f t="shared" si="25"/>
        <v>-0.39858835858157771</v>
      </c>
      <c r="J306" s="95">
        <f t="shared" si="26"/>
        <v>0.48400014970620153</v>
      </c>
    </row>
    <row r="307" spans="1:10" x14ac:dyDescent="0.2">
      <c r="A307" s="93">
        <v>42978</v>
      </c>
      <c r="B307" s="94" t="s">
        <v>26</v>
      </c>
      <c r="C307" s="94">
        <f>SUMIFS(F_12Snp_ODR_Ret!$H:$H,F_12Snp_ODR_Ret!$A:$A,'Backtesting - Retail'!A307,F_12Snp_ODR_Ret!$B:$B,'Backtesting - Retail'!B307)</f>
        <v>108</v>
      </c>
      <c r="D307" s="94">
        <f>SUMIFS(F_12Snp_ODR_Ret!$C:$C,F_12Snp_ODR_Ret!$A:$A,'Backtesting - Retail'!A307,F_12Snp_ODR_Ret!$B:$B,'Backtesting - Retail'!B307)</f>
        <v>88</v>
      </c>
      <c r="F307" s="142">
        <f>SUMIFS(F_12Snp_ODR_Ret!$C:$C,F_12Snp_ODR_Ret!A:A,"&gt;="&amp;$M$2,F_12Snp_ODR_Ret!A:A,"&lt;="&amp;$M$3,F_12Snp_ODR_Ret!$B:$B,$B307)/SUMIFS(F_12Snp_ODR_Ret!$H:$H,F_12Snp_ODR_Ret!A:A,"&gt;="&amp;$M$2,F_12Snp_ODR_Ret!A:A,"&lt;="&amp;$M$3,F_12Snp_ODR_Ret!$B:$B,$B307)</f>
        <v>0.42494105318312814</v>
      </c>
      <c r="G307" s="95">
        <f t="shared" si="23"/>
        <v>0.81481481481481477</v>
      </c>
      <c r="H307" s="95">
        <f t="shared" si="24"/>
        <v>0.15200155000884122</v>
      </c>
      <c r="I307" s="95">
        <f t="shared" si="25"/>
        <v>-0.38987376163168663</v>
      </c>
      <c r="J307" s="95">
        <f t="shared" si="26"/>
        <v>0.47848143472979726</v>
      </c>
    </row>
    <row r="308" spans="1:10" x14ac:dyDescent="0.2">
      <c r="A308" s="93">
        <v>42978</v>
      </c>
      <c r="B308" s="94" t="s">
        <v>14</v>
      </c>
      <c r="C308" s="94">
        <f>SUMIFS(F_12Snp_ODR_Ret!$H:$H,F_12Snp_ODR_Ret!$A:$A,'Backtesting - Retail'!A308,F_12Snp_ODR_Ret!$B:$B,'Backtesting - Retail'!B308)</f>
        <v>257</v>
      </c>
      <c r="D308" s="94">
        <f>SUMIFS(F_12Snp_ODR_Ret!$C:$C,F_12Snp_ODR_Ret!$A:$A,'Backtesting - Retail'!A308,F_12Snp_ODR_Ret!$B:$B,'Backtesting - Retail'!B308)</f>
        <v>6</v>
      </c>
      <c r="F308" s="142">
        <f>SUMIFS(F_12Snp_ODR_Ret!$C:$C,F_12Snp_ODR_Ret!A:A,"&gt;="&amp;$M$2,F_12Snp_ODR_Ret!A:A,"&lt;="&amp;$M$3,F_12Snp_ODR_Ret!$B:$B,$B308)/SUMIFS(F_12Snp_ODR_Ret!$H:$H,F_12Snp_ODR_Ret!A:A,"&gt;="&amp;$M$2,F_12Snp_ODR_Ret!A:A,"&lt;="&amp;$M$3,F_12Snp_ODR_Ret!$B:$B,$B308)</f>
        <v>6.8419927303827238E-3</v>
      </c>
      <c r="G308" s="95">
        <f t="shared" si="23"/>
        <v>2.3346303501945526E-2</v>
      </c>
      <c r="H308" s="95">
        <f t="shared" si="24"/>
        <v>2.723922740443239E-4</v>
      </c>
      <c r="I308" s="95">
        <f t="shared" si="25"/>
        <v>-1.6504310771562801E-2</v>
      </c>
      <c r="J308" s="95">
        <f t="shared" si="26"/>
        <v>0.70693464471527334</v>
      </c>
    </row>
    <row r="309" spans="1:10" x14ac:dyDescent="0.2">
      <c r="A309" s="93">
        <v>42978</v>
      </c>
      <c r="B309" s="94" t="s">
        <v>42</v>
      </c>
      <c r="C309" s="94">
        <f>SUMIFS(F_12Snp_ODR_Ret!$H:$H,F_12Snp_ODR_Ret!$A:$A,'Backtesting - Retail'!A309,F_12Snp_ODR_Ret!$B:$B,'Backtesting - Retail'!B309)</f>
        <v>274</v>
      </c>
      <c r="D309" s="94">
        <f>SUMIFS(F_12Snp_ODR_Ret!$C:$C,F_12Snp_ODR_Ret!$A:$A,'Backtesting - Retail'!A309,F_12Snp_ODR_Ret!$B:$B,'Backtesting - Retail'!B309)</f>
        <v>241</v>
      </c>
      <c r="F309" s="142">
        <f>SUMIFS(F_12Snp_ODR_Ret!$C:$C,F_12Snp_ODR_Ret!A:A,"&gt;="&amp;$M$2,F_12Snp_ODR_Ret!A:A,"&lt;="&amp;$M$3,F_12Snp_ODR_Ret!$B:$B,$B309)/SUMIFS(F_12Snp_ODR_Ret!$H:$H,F_12Snp_ODR_Ret!A:A,"&gt;="&amp;$M$2,F_12Snp_ODR_Ret!A:A,"&lt;="&amp;$M$3,F_12Snp_ODR_Ret!$B:$B,$B309)</f>
        <v>0.66168573429838895</v>
      </c>
      <c r="G309" s="95">
        <f t="shared" si="23"/>
        <v>0.87956204379562042</v>
      </c>
      <c r="H309" s="95">
        <f t="shared" si="24"/>
        <v>4.7470086240133394E-2</v>
      </c>
      <c r="I309" s="95">
        <f t="shared" si="25"/>
        <v>-0.21787630949723147</v>
      </c>
      <c r="J309" s="95">
        <f t="shared" si="26"/>
        <v>0.2477099950300474</v>
      </c>
    </row>
    <row r="310" spans="1:10" x14ac:dyDescent="0.2">
      <c r="A310" s="93">
        <v>42978</v>
      </c>
      <c r="B310" s="94" t="s">
        <v>34</v>
      </c>
      <c r="C310" s="94">
        <f>SUMIFS(F_12Snp_ODR_Ret!$H:$H,F_12Snp_ODR_Ret!$A:$A,'Backtesting - Retail'!A310,F_12Snp_ODR_Ret!$B:$B,'Backtesting - Retail'!B310)</f>
        <v>7782</v>
      </c>
      <c r="D310" s="94">
        <f>SUMIFS(F_12Snp_ODR_Ret!$C:$C,F_12Snp_ODR_Ret!$A:$A,'Backtesting - Retail'!A310,F_12Snp_ODR_Ret!$B:$B,'Backtesting - Retail'!B310)</f>
        <v>372</v>
      </c>
      <c r="F310" s="142">
        <f>SUMIFS(F_12Snp_ODR_Ret!$C:$C,F_12Snp_ODR_Ret!A:A,"&gt;="&amp;$M$2,F_12Snp_ODR_Ret!A:A,"&lt;="&amp;$M$3,F_12Snp_ODR_Ret!$B:$B,$B310)/SUMIFS(F_12Snp_ODR_Ret!$H:$H,F_12Snp_ODR_Ret!A:A,"&gt;="&amp;$M$2,F_12Snp_ODR_Ret!A:A,"&lt;="&amp;$M$3,F_12Snp_ODR_Ret!$B:$B,$B310)</f>
        <v>5.9121533399488169E-2</v>
      </c>
      <c r="G310" s="95">
        <f t="shared" si="23"/>
        <v>4.7802621434078645E-2</v>
      </c>
      <c r="H310" s="95">
        <f t="shared" si="24"/>
        <v>1.2811776808069089E-4</v>
      </c>
      <c r="I310" s="95">
        <f t="shared" si="25"/>
        <v>1.1318911965409524E-2</v>
      </c>
      <c r="J310" s="95">
        <f t="shared" si="26"/>
        <v>0.23678433579251859</v>
      </c>
    </row>
    <row r="311" spans="1:10" x14ac:dyDescent="0.2">
      <c r="A311" s="93">
        <v>42978</v>
      </c>
      <c r="B311" s="94" t="s">
        <v>20</v>
      </c>
      <c r="C311" s="94">
        <f>SUMIFS(F_12Snp_ODR_Ret!$H:$H,F_12Snp_ODR_Ret!$A:$A,'Backtesting - Retail'!A311,F_12Snp_ODR_Ret!$B:$B,'Backtesting - Retail'!B311)</f>
        <v>489</v>
      </c>
      <c r="D311" s="94">
        <f>SUMIFS(F_12Snp_ODR_Ret!$C:$C,F_12Snp_ODR_Ret!$A:$A,'Backtesting - Retail'!A311,F_12Snp_ODR_Ret!$B:$B,'Backtesting - Retail'!B311)</f>
        <v>89</v>
      </c>
      <c r="F311" s="142">
        <f>SUMIFS(F_12Snp_ODR_Ret!$C:$C,F_12Snp_ODR_Ret!A:A,"&gt;="&amp;$M$2,F_12Snp_ODR_Ret!A:A,"&lt;="&amp;$M$3,F_12Snp_ODR_Ret!$B:$B,$B311)/SUMIFS(F_12Snp_ODR_Ret!$H:$H,F_12Snp_ODR_Ret!A:A,"&gt;="&amp;$M$2,F_12Snp_ODR_Ret!A:A,"&lt;="&amp;$M$3,F_12Snp_ODR_Ret!$B:$B,$B311)</f>
        <v>8.9829886182841753E-2</v>
      </c>
      <c r="G311" s="95">
        <f t="shared" si="23"/>
        <v>0.18200408997955012</v>
      </c>
      <c r="H311" s="95">
        <f t="shared" si="24"/>
        <v>8.4960838455571258E-3</v>
      </c>
      <c r="I311" s="95">
        <f t="shared" si="25"/>
        <v>-9.2174203796708362E-2</v>
      </c>
      <c r="J311" s="95">
        <f t="shared" si="26"/>
        <v>0.5064402882762965</v>
      </c>
    </row>
    <row r="312" spans="1:10" x14ac:dyDescent="0.2">
      <c r="A312" s="93">
        <v>42978</v>
      </c>
      <c r="B312" s="94" t="s">
        <v>12</v>
      </c>
      <c r="C312" s="94">
        <f>SUMIFS(F_12Snp_ODR_Ret!$H:$H,F_12Snp_ODR_Ret!$A:$A,'Backtesting - Retail'!A312,F_12Snp_ODR_Ret!$B:$B,'Backtesting - Retail'!B312)</f>
        <v>26</v>
      </c>
      <c r="D312" s="94">
        <f>SUMIFS(F_12Snp_ODR_Ret!$C:$C,F_12Snp_ODR_Ret!$A:$A,'Backtesting - Retail'!A312,F_12Snp_ODR_Ret!$B:$B,'Backtesting - Retail'!B312)</f>
        <v>0</v>
      </c>
      <c r="F312" s="142">
        <f>SUMIFS(F_12Snp_ODR_Ret!$C:$C,F_12Snp_ODR_Ret!A:A,"&gt;="&amp;$M$2,F_12Snp_ODR_Ret!A:A,"&lt;="&amp;$M$3,F_12Snp_ODR_Ret!$B:$B,$B312)/SUMIFS(F_12Snp_ODR_Ret!$H:$H,F_12Snp_ODR_Ret!A:A,"&gt;="&amp;$M$2,F_12Snp_ODR_Ret!A:A,"&lt;="&amp;$M$3,F_12Snp_ODR_Ret!$B:$B,$B312)</f>
        <v>9.2718843741478052E-4</v>
      </c>
      <c r="G312" s="95">
        <f t="shared" si="23"/>
        <v>0</v>
      </c>
      <c r="H312" s="95">
        <f t="shared" si="24"/>
        <v>8.5967839847566235E-7</v>
      </c>
      <c r="I312" s="95">
        <f t="shared" si="25"/>
        <v>9.2718843741478052E-4</v>
      </c>
      <c r="J312" s="95">
        <f t="shared" si="26"/>
        <v>0</v>
      </c>
    </row>
    <row r="313" spans="1:10" x14ac:dyDescent="0.2">
      <c r="A313" s="93">
        <v>42978</v>
      </c>
      <c r="B313" s="94" t="s">
        <v>36</v>
      </c>
      <c r="C313" s="94">
        <f>SUMIFS(F_12Snp_ODR_Ret!$H:$H,F_12Snp_ODR_Ret!$A:$A,'Backtesting - Retail'!A313,F_12Snp_ODR_Ret!$B:$B,'Backtesting - Retail'!B313)</f>
        <v>1152</v>
      </c>
      <c r="D313" s="94">
        <f>SUMIFS(F_12Snp_ODR_Ret!$C:$C,F_12Snp_ODR_Ret!$A:$A,'Backtesting - Retail'!A313,F_12Snp_ODR_Ret!$B:$B,'Backtesting - Retail'!B313)</f>
        <v>257</v>
      </c>
      <c r="F313" s="142">
        <f>SUMIFS(F_12Snp_ODR_Ret!$C:$C,F_12Snp_ODR_Ret!A:A,"&gt;="&amp;$M$2,F_12Snp_ODR_Ret!A:A,"&lt;="&amp;$M$3,F_12Snp_ODR_Ret!$B:$B,$B313)/SUMIFS(F_12Snp_ODR_Ret!$H:$H,F_12Snp_ODR_Ret!A:A,"&gt;="&amp;$M$2,F_12Snp_ODR_Ret!A:A,"&lt;="&amp;$M$3,F_12Snp_ODR_Ret!$B:$B,$B313)</f>
        <v>0.3147813516443802</v>
      </c>
      <c r="G313" s="95">
        <f t="shared" si="23"/>
        <v>0.22309027777777779</v>
      </c>
      <c r="H313" s="95">
        <f t="shared" si="24"/>
        <v>8.4072530268107393E-3</v>
      </c>
      <c r="I313" s="95">
        <f t="shared" si="25"/>
        <v>9.1691073866602413E-2</v>
      </c>
      <c r="J313" s="95">
        <f t="shared" si="26"/>
        <v>0.4110043466705291</v>
      </c>
    </row>
    <row r="314" spans="1:10" x14ac:dyDescent="0.2">
      <c r="A314" s="93">
        <v>42978</v>
      </c>
      <c r="B314" s="94" t="s">
        <v>18</v>
      </c>
      <c r="C314" s="94">
        <f>SUMIFS(F_12Snp_ODR_Ret!$H:$H,F_12Snp_ODR_Ret!$A:$A,'Backtesting - Retail'!A314,F_12Snp_ODR_Ret!$B:$B,'Backtesting - Retail'!B314)</f>
        <v>5955</v>
      </c>
      <c r="D314" s="94">
        <f>SUMIFS(F_12Snp_ODR_Ret!$C:$C,F_12Snp_ODR_Ret!$A:$A,'Backtesting - Retail'!A314,F_12Snp_ODR_Ret!$B:$B,'Backtesting - Retail'!B314)</f>
        <v>128</v>
      </c>
      <c r="F314" s="142">
        <f>SUMIFS(F_12Snp_ODR_Ret!$C:$C,F_12Snp_ODR_Ret!A:A,"&gt;="&amp;$M$2,F_12Snp_ODR_Ret!A:A,"&lt;="&amp;$M$3,F_12Snp_ODR_Ret!$B:$B,$B314)/SUMIFS(F_12Snp_ODR_Ret!$H:$H,F_12Snp_ODR_Ret!A:A,"&gt;="&amp;$M$2,F_12Snp_ODR_Ret!A:A,"&lt;="&amp;$M$3,F_12Snp_ODR_Ret!$B:$B,$B314)</f>
        <v>7.5688521388111206E-3</v>
      </c>
      <c r="G314" s="95">
        <f t="shared" si="23"/>
        <v>2.1494542401343408E-2</v>
      </c>
      <c r="H314" s="95">
        <f t="shared" si="24"/>
        <v>1.9392484928798661E-4</v>
      </c>
      <c r="I314" s="95">
        <f t="shared" si="25"/>
        <v>-1.3925690262532289E-2</v>
      </c>
      <c r="J314" s="95">
        <f t="shared" si="26"/>
        <v>0.64787098057327952</v>
      </c>
    </row>
    <row r="315" spans="1:10" x14ac:dyDescent="0.2">
      <c r="A315" s="93">
        <v>42978</v>
      </c>
      <c r="B315" s="94" t="s">
        <v>16</v>
      </c>
      <c r="C315" s="94">
        <f>SUMIFS(F_12Snp_ODR_Ret!$H:$H,F_12Snp_ODR_Ret!$A:$A,'Backtesting - Retail'!A315,F_12Snp_ODR_Ret!$B:$B,'Backtesting - Retail'!B315)</f>
        <v>92</v>
      </c>
      <c r="D315" s="94">
        <f>SUMIFS(F_12Snp_ODR_Ret!$C:$C,F_12Snp_ODR_Ret!$A:$A,'Backtesting - Retail'!A315,F_12Snp_ODR_Ret!$B:$B,'Backtesting - Retail'!B315)</f>
        <v>1</v>
      </c>
      <c r="F315" s="142">
        <f>SUMIFS(F_12Snp_ODR_Ret!$C:$C,F_12Snp_ODR_Ret!A:A,"&gt;="&amp;$M$2,F_12Snp_ODR_Ret!A:A,"&lt;="&amp;$M$3,F_12Snp_ODR_Ret!$B:$B,$B315)/SUMIFS(F_12Snp_ODR_Ret!$H:$H,F_12Snp_ODR_Ret!A:A,"&gt;="&amp;$M$2,F_12Snp_ODR_Ret!A:A,"&lt;="&amp;$M$3,F_12Snp_ODR_Ret!$B:$B,$B315)</f>
        <v>2.5973315835520561E-3</v>
      </c>
      <c r="G315" s="95">
        <f t="shared" si="23"/>
        <v>1.0869565217391304E-2</v>
      </c>
      <c r="H315" s="95">
        <f t="shared" si="24"/>
        <v>6.842984929282131E-5</v>
      </c>
      <c r="I315" s="95">
        <f t="shared" si="25"/>
        <v>-8.2722336338392488E-3</v>
      </c>
      <c r="J315" s="95">
        <f t="shared" si="26"/>
        <v>0.76104549431321089</v>
      </c>
    </row>
    <row r="316" spans="1:10" x14ac:dyDescent="0.2">
      <c r="A316" s="93">
        <v>42978</v>
      </c>
      <c r="B316" s="94" t="s">
        <v>22</v>
      </c>
      <c r="C316" s="94">
        <f>SUMIFS(F_12Snp_ODR_Ret!$H:$H,F_12Snp_ODR_Ret!$A:$A,'Backtesting - Retail'!A316,F_12Snp_ODR_Ret!$B:$B,'Backtesting - Retail'!B316)</f>
        <v>745</v>
      </c>
      <c r="D316" s="94">
        <f>SUMIFS(F_12Snp_ODR_Ret!$C:$C,F_12Snp_ODR_Ret!$A:$A,'Backtesting - Retail'!A316,F_12Snp_ODR_Ret!$B:$B,'Backtesting - Retail'!B316)</f>
        <v>186</v>
      </c>
      <c r="F316" s="142">
        <f>SUMIFS(F_12Snp_ODR_Ret!$C:$C,F_12Snp_ODR_Ret!A:A,"&gt;="&amp;$M$2,F_12Snp_ODR_Ret!A:A,"&lt;="&amp;$M$3,F_12Snp_ODR_Ret!$B:$B,$B316)/SUMIFS(F_12Snp_ODR_Ret!$H:$H,F_12Snp_ODR_Ret!A:A,"&gt;="&amp;$M$2,F_12Snp_ODR_Ret!A:A,"&lt;="&amp;$M$3,F_12Snp_ODR_Ret!$B:$B,$B316)</f>
        <v>0.11878527277613544</v>
      </c>
      <c r="G316" s="95">
        <f t="shared" si="23"/>
        <v>0.24966442953020135</v>
      </c>
      <c r="H316" s="95">
        <f t="shared" si="24"/>
        <v>1.7129353672655358E-2</v>
      </c>
      <c r="I316" s="95">
        <f t="shared" si="25"/>
        <v>-0.13087915675406592</v>
      </c>
      <c r="J316" s="95">
        <f t="shared" si="26"/>
        <v>0.52422027839666185</v>
      </c>
    </row>
    <row r="317" spans="1:10" x14ac:dyDescent="0.2">
      <c r="A317" s="93">
        <v>42978</v>
      </c>
      <c r="B317" s="94" t="s">
        <v>28</v>
      </c>
      <c r="C317" s="94">
        <f>SUMIFS(F_12Snp_ODR_Ret!$H:$H,F_12Snp_ODR_Ret!$A:$A,'Backtesting - Retail'!A317,F_12Snp_ODR_Ret!$B:$B,'Backtesting - Retail'!B317)</f>
        <v>3553</v>
      </c>
      <c r="D317" s="94">
        <f>SUMIFS(F_12Snp_ODR_Ret!$C:$C,F_12Snp_ODR_Ret!$A:$A,'Backtesting - Retail'!A317,F_12Snp_ODR_Ret!$B:$B,'Backtesting - Retail'!B317)</f>
        <v>55</v>
      </c>
      <c r="F317" s="142">
        <f>SUMIFS(F_12Snp_ODR_Ret!$C:$C,F_12Snp_ODR_Ret!A:A,"&gt;="&amp;$M$2,F_12Snp_ODR_Ret!A:A,"&lt;="&amp;$M$3,F_12Snp_ODR_Ret!$B:$B,$B317)/SUMIFS(F_12Snp_ODR_Ret!$H:$H,F_12Snp_ODR_Ret!A:A,"&gt;="&amp;$M$2,F_12Snp_ODR_Ret!A:A,"&lt;="&amp;$M$3,F_12Snp_ODR_Ret!$B:$B,$B317)</f>
        <v>8.694480016175777E-3</v>
      </c>
      <c r="G317" s="95">
        <f t="shared" si="23"/>
        <v>1.5479876160990712E-2</v>
      </c>
      <c r="H317" s="95">
        <f t="shared" si="24"/>
        <v>4.6041600842069385E-5</v>
      </c>
      <c r="I317" s="95">
        <f t="shared" si="25"/>
        <v>-6.7853961448149352E-3</v>
      </c>
      <c r="J317" s="95">
        <f t="shared" si="26"/>
        <v>0.43833659095504479</v>
      </c>
    </row>
    <row r="318" spans="1:10" x14ac:dyDescent="0.2">
      <c r="A318" s="93">
        <v>42978</v>
      </c>
      <c r="B318" s="94" t="s">
        <v>40</v>
      </c>
      <c r="C318" s="94">
        <f>SUMIFS(F_12Snp_ODR_Ret!$H:$H,F_12Snp_ODR_Ret!$A:$A,'Backtesting - Retail'!A318,F_12Snp_ODR_Ret!$B:$B,'Backtesting - Retail'!B318)</f>
        <v>849</v>
      </c>
      <c r="D318" s="94">
        <f>SUMIFS(F_12Snp_ODR_Ret!$C:$C,F_12Snp_ODR_Ret!$A:$A,'Backtesting - Retail'!A318,F_12Snp_ODR_Ret!$B:$B,'Backtesting - Retail'!B318)</f>
        <v>525</v>
      </c>
      <c r="F318" s="142">
        <f>SUMIFS(F_12Snp_ODR_Ret!$C:$C,F_12Snp_ODR_Ret!A:A,"&gt;="&amp;$M$2,F_12Snp_ODR_Ret!A:A,"&lt;="&amp;$M$3,F_12Snp_ODR_Ret!$B:$B,$B318)/SUMIFS(F_12Snp_ODR_Ret!$H:$H,F_12Snp_ODR_Ret!A:A,"&gt;="&amp;$M$2,F_12Snp_ODR_Ret!A:A,"&lt;="&amp;$M$3,F_12Snp_ODR_Ret!$B:$B,$B318)</f>
        <v>0.60292481322524238</v>
      </c>
      <c r="G318" s="95">
        <f t="shared" si="23"/>
        <v>0.61837455830388688</v>
      </c>
      <c r="H318" s="95">
        <f t="shared" si="24"/>
        <v>2.3869462299509978E-4</v>
      </c>
      <c r="I318" s="95">
        <f t="shared" si="25"/>
        <v>-1.5449745078644495E-2</v>
      </c>
      <c r="J318" s="95">
        <f t="shared" si="26"/>
        <v>2.4984444898607957E-2</v>
      </c>
    </row>
    <row r="319" spans="1:10" x14ac:dyDescent="0.2">
      <c r="A319" s="93">
        <v>42978</v>
      </c>
      <c r="B319" s="94" t="s">
        <v>32</v>
      </c>
      <c r="C319" s="94">
        <f>SUMIFS(F_12Snp_ODR_Ret!$H:$H,F_12Snp_ODR_Ret!$A:$A,'Backtesting - Retail'!A319,F_12Snp_ODR_Ret!$B:$B,'Backtesting - Retail'!B319)</f>
        <v>10822</v>
      </c>
      <c r="D319" s="94">
        <f>SUMIFS(F_12Snp_ODR_Ret!$C:$C,F_12Snp_ODR_Ret!$A:$A,'Backtesting - Retail'!A319,F_12Snp_ODR_Ret!$B:$B,'Backtesting - Retail'!B319)</f>
        <v>238</v>
      </c>
      <c r="F319" s="142">
        <f>SUMIFS(F_12Snp_ODR_Ret!$C:$C,F_12Snp_ODR_Ret!A:A,"&gt;="&amp;$M$2,F_12Snp_ODR_Ret!A:A,"&lt;="&amp;$M$3,F_12Snp_ODR_Ret!$B:$B,$B319)/SUMIFS(F_12Snp_ODR_Ret!$H:$H,F_12Snp_ODR_Ret!A:A,"&gt;="&amp;$M$2,F_12Snp_ODR_Ret!A:A,"&lt;="&amp;$M$3,F_12Snp_ODR_Ret!$B:$B,$B319)</f>
        <v>2.2352492146289427E-2</v>
      </c>
      <c r="G319" s="95">
        <f t="shared" si="23"/>
        <v>2.1992238033635189E-2</v>
      </c>
      <c r="H319" s="95">
        <f t="shared" si="24"/>
        <v>1.2978302568429201E-7</v>
      </c>
      <c r="I319" s="95">
        <f t="shared" si="25"/>
        <v>3.6025411265423746E-4</v>
      </c>
      <c r="J319" s="95">
        <f t="shared" si="26"/>
        <v>1.638096641657209E-2</v>
      </c>
    </row>
    <row r="320" spans="1:10" x14ac:dyDescent="0.2">
      <c r="A320" s="93">
        <v>42978</v>
      </c>
      <c r="B320" s="94" t="s">
        <v>38</v>
      </c>
      <c r="C320" s="94">
        <f>SUMIFS(F_12Snp_ODR_Ret!$H:$H,F_12Snp_ODR_Ret!$A:$A,'Backtesting - Retail'!A320,F_12Snp_ODR_Ret!$B:$B,'Backtesting - Retail'!B320)</f>
        <v>1971</v>
      </c>
      <c r="D320" s="94">
        <f>SUMIFS(F_12Snp_ODR_Ret!$C:$C,F_12Snp_ODR_Ret!$A:$A,'Backtesting - Retail'!A320,F_12Snp_ODR_Ret!$B:$B,'Backtesting - Retail'!B320)</f>
        <v>513</v>
      </c>
      <c r="F320" s="142">
        <f>SUMIFS(F_12Snp_ODR_Ret!$C:$C,F_12Snp_ODR_Ret!A:A,"&gt;="&amp;$M$2,F_12Snp_ODR_Ret!A:A,"&lt;="&amp;$M$3,F_12Snp_ODR_Ret!$B:$B,$B320)/SUMIFS(F_12Snp_ODR_Ret!$H:$H,F_12Snp_ODR_Ret!A:A,"&gt;="&amp;$M$2,F_12Snp_ODR_Ret!A:A,"&lt;="&amp;$M$3,F_12Snp_ODR_Ret!$B:$B,$B320)</f>
        <v>0.22160275367237117</v>
      </c>
      <c r="G320" s="95">
        <f t="shared" si="23"/>
        <v>0.26027397260273971</v>
      </c>
      <c r="H320" s="95">
        <f t="shared" si="24"/>
        <v>1.4954631735604941E-3</v>
      </c>
      <c r="I320" s="95">
        <f t="shared" si="25"/>
        <v>-3.8671218930368539E-2</v>
      </c>
      <c r="J320" s="95">
        <f t="shared" si="26"/>
        <v>0.1485788937851002</v>
      </c>
    </row>
    <row r="321" spans="1:10" x14ac:dyDescent="0.2">
      <c r="A321" s="93">
        <v>42978</v>
      </c>
      <c r="B321" s="94" t="s">
        <v>30</v>
      </c>
      <c r="C321" s="94">
        <f>SUMIFS(F_12Snp_ODR_Ret!$H:$H,F_12Snp_ODR_Ret!$A:$A,'Backtesting - Retail'!A321,F_12Snp_ODR_Ret!$B:$B,'Backtesting - Retail'!B321)</f>
        <v>309</v>
      </c>
      <c r="D321" s="94">
        <f>SUMIFS(F_12Snp_ODR_Ret!$C:$C,F_12Snp_ODR_Ret!$A:$A,'Backtesting - Retail'!A321,F_12Snp_ODR_Ret!$B:$B,'Backtesting - Retail'!B321)</f>
        <v>46</v>
      </c>
      <c r="F321" s="142">
        <f>SUMIFS(F_12Snp_ODR_Ret!$C:$C,F_12Snp_ODR_Ret!A:A,"&gt;="&amp;$M$2,F_12Snp_ODR_Ret!A:A,"&lt;="&amp;$M$3,F_12Snp_ODR_Ret!$B:$B,$B321)/SUMIFS(F_12Snp_ODR_Ret!$H:$H,F_12Snp_ODR_Ret!A:A,"&gt;="&amp;$M$2,F_12Snp_ODR_Ret!A:A,"&lt;="&amp;$M$3,F_12Snp_ODR_Ret!$B:$B,$B321)</f>
        <v>0.11058389350204297</v>
      </c>
      <c r="G321" s="95">
        <f t="shared" si="23"/>
        <v>0.14886731391585761</v>
      </c>
      <c r="H321" s="95">
        <f t="shared" si="24"/>
        <v>1.4656202785808801E-3</v>
      </c>
      <c r="I321" s="95">
        <f t="shared" si="25"/>
        <v>-3.8283420413814648E-2</v>
      </c>
      <c r="J321" s="95">
        <f t="shared" si="26"/>
        <v>0.25716471538845054</v>
      </c>
    </row>
    <row r="322" spans="1:10" x14ac:dyDescent="0.2">
      <c r="A322" s="93">
        <v>42978</v>
      </c>
      <c r="B322" s="94" t="s">
        <v>24</v>
      </c>
      <c r="C322" s="94">
        <f>SUMIFS(F_12Snp_ODR_Ret!$H:$H,F_12Snp_ODR_Ret!$A:$A,'Backtesting - Retail'!A322,F_12Snp_ODR_Ret!$B:$B,'Backtesting - Retail'!B322)</f>
        <v>245</v>
      </c>
      <c r="D322" s="94">
        <f>SUMIFS(F_12Snp_ODR_Ret!$C:$C,F_12Snp_ODR_Ret!$A:$A,'Backtesting - Retail'!A322,F_12Snp_ODR_Ret!$B:$B,'Backtesting - Retail'!B322)</f>
        <v>154</v>
      </c>
      <c r="F322" s="142">
        <f>SUMIFS(F_12Snp_ODR_Ret!$C:$C,F_12Snp_ODR_Ret!A:A,"&gt;="&amp;$M$2,F_12Snp_ODR_Ret!A:A,"&lt;="&amp;$M$3,F_12Snp_ODR_Ret!$B:$B,$B322)/SUMIFS(F_12Snp_ODR_Ret!$H:$H,F_12Snp_ODR_Ret!A:A,"&gt;="&amp;$M$2,F_12Snp_ODR_Ret!A:A,"&lt;="&amp;$M$3,F_12Snp_ODR_Ret!$B:$B,$B322)</f>
        <v>0.31635926222935046</v>
      </c>
      <c r="G322" s="95">
        <f t="shared" si="23"/>
        <v>0.62857142857142856</v>
      </c>
      <c r="H322" s="95">
        <f t="shared" si="24"/>
        <v>9.7476436812013442E-2</v>
      </c>
      <c r="I322" s="95">
        <f t="shared" si="25"/>
        <v>-0.3122121663420781</v>
      </c>
      <c r="J322" s="95">
        <f t="shared" si="26"/>
        <v>0.49670117372603334</v>
      </c>
    </row>
    <row r="323" spans="1:10" x14ac:dyDescent="0.2">
      <c r="A323" s="93">
        <v>43008</v>
      </c>
      <c r="B323" s="94" t="s">
        <v>40</v>
      </c>
      <c r="C323" s="94">
        <f>SUMIFS(F_12Snp_ODR_Ret!$H:$H,F_12Snp_ODR_Ret!$A:$A,'Backtesting - Retail'!A323,F_12Snp_ODR_Ret!$B:$B,'Backtesting - Retail'!B323)</f>
        <v>810</v>
      </c>
      <c r="D323" s="94">
        <f>SUMIFS(F_12Snp_ODR_Ret!$C:$C,F_12Snp_ODR_Ret!$A:$A,'Backtesting - Retail'!A323,F_12Snp_ODR_Ret!$B:$B,'Backtesting - Retail'!B323)</f>
        <v>488</v>
      </c>
      <c r="F323" s="142">
        <f>SUMIFS(F_12Snp_ODR_Ret!$C:$C,F_12Snp_ODR_Ret!A:A,"&gt;="&amp;$M$2,F_12Snp_ODR_Ret!A:A,"&lt;="&amp;$M$3,F_12Snp_ODR_Ret!$B:$B,$B323)/SUMIFS(F_12Snp_ODR_Ret!$H:$H,F_12Snp_ODR_Ret!A:A,"&gt;="&amp;$M$2,F_12Snp_ODR_Ret!A:A,"&lt;="&amp;$M$3,F_12Snp_ODR_Ret!$B:$B,$B323)</f>
        <v>0.60292481322524238</v>
      </c>
      <c r="G323" s="95">
        <f t="shared" ref="G323:G386" si="27">D323/C323</f>
        <v>0.60246913580246919</v>
      </c>
      <c r="H323" s="95">
        <f t="shared" si="24"/>
        <v>2.0764191362521927E-7</v>
      </c>
      <c r="I323" s="95">
        <f t="shared" si="25"/>
        <v>4.5567742277319301E-4</v>
      </c>
      <c r="J323" s="95">
        <f t="shared" si="26"/>
        <v>7.5634982058665225E-4</v>
      </c>
    </row>
    <row r="324" spans="1:10" x14ac:dyDescent="0.2">
      <c r="A324" s="93">
        <v>43008</v>
      </c>
      <c r="B324" s="94" t="s">
        <v>18</v>
      </c>
      <c r="C324" s="94">
        <f>SUMIFS(F_12Snp_ODR_Ret!$H:$H,F_12Snp_ODR_Ret!$A:$A,'Backtesting - Retail'!A324,F_12Snp_ODR_Ret!$B:$B,'Backtesting - Retail'!B324)</f>
        <v>5116</v>
      </c>
      <c r="D324" s="94">
        <f>SUMIFS(F_12Snp_ODR_Ret!$C:$C,F_12Snp_ODR_Ret!$A:$A,'Backtesting - Retail'!A324,F_12Snp_ODR_Ret!$B:$B,'Backtesting - Retail'!B324)</f>
        <v>95</v>
      </c>
      <c r="F324" s="142">
        <f>SUMIFS(F_12Snp_ODR_Ret!$C:$C,F_12Snp_ODR_Ret!A:A,"&gt;="&amp;$M$2,F_12Snp_ODR_Ret!A:A,"&lt;="&amp;$M$3,F_12Snp_ODR_Ret!$B:$B,$B324)/SUMIFS(F_12Snp_ODR_Ret!$H:$H,F_12Snp_ODR_Ret!A:A,"&gt;="&amp;$M$2,F_12Snp_ODR_Ret!A:A,"&lt;="&amp;$M$3,F_12Snp_ODR_Ret!$B:$B,$B324)</f>
        <v>7.5688521388111206E-3</v>
      </c>
      <c r="G324" s="95">
        <f t="shared" si="27"/>
        <v>1.8569194683346363E-2</v>
      </c>
      <c r="H324" s="95">
        <f t="shared" ref="H324:H387" si="28">(G324-F324)^2</f>
        <v>1.2100753609711211E-4</v>
      </c>
      <c r="I324" s="95">
        <f t="shared" ref="I324:I387" si="29">F324-G324</f>
        <v>-1.1000342544535243E-2</v>
      </c>
      <c r="J324" s="95">
        <f t="shared" ref="J324:J387" si="30">IFERROR(ABS(G324-F324)/ABS(G324),0)</f>
        <v>0.59239739429307692</v>
      </c>
    </row>
    <row r="325" spans="1:10" x14ac:dyDescent="0.2">
      <c r="A325" s="93">
        <v>43008</v>
      </c>
      <c r="B325" s="94" t="s">
        <v>32</v>
      </c>
      <c r="C325" s="94">
        <f>SUMIFS(F_12Snp_ODR_Ret!$H:$H,F_12Snp_ODR_Ret!$A:$A,'Backtesting - Retail'!A325,F_12Snp_ODR_Ret!$B:$B,'Backtesting - Retail'!B325)</f>
        <v>10905</v>
      </c>
      <c r="D325" s="94">
        <f>SUMIFS(F_12Snp_ODR_Ret!$C:$C,F_12Snp_ODR_Ret!$A:$A,'Backtesting - Retail'!A325,F_12Snp_ODR_Ret!$B:$B,'Backtesting - Retail'!B325)</f>
        <v>240</v>
      </c>
      <c r="F325" s="142">
        <f>SUMIFS(F_12Snp_ODR_Ret!$C:$C,F_12Snp_ODR_Ret!A:A,"&gt;="&amp;$M$2,F_12Snp_ODR_Ret!A:A,"&lt;="&amp;$M$3,F_12Snp_ODR_Ret!$B:$B,$B325)/SUMIFS(F_12Snp_ODR_Ret!$H:$H,F_12Snp_ODR_Ret!A:A,"&gt;="&amp;$M$2,F_12Snp_ODR_Ret!A:A,"&lt;="&amp;$M$3,F_12Snp_ODR_Ret!$B:$B,$B325)</f>
        <v>2.2352492146289427E-2</v>
      </c>
      <c r="G325" s="95">
        <f t="shared" si="27"/>
        <v>2.2008253094910592E-2</v>
      </c>
      <c r="H325" s="95">
        <f t="shared" si="28"/>
        <v>1.1850052449420012E-7</v>
      </c>
      <c r="I325" s="95">
        <f t="shared" si="29"/>
        <v>3.4423905137883487E-4</v>
      </c>
      <c r="J325" s="95">
        <f t="shared" si="30"/>
        <v>1.5641361897025811E-2</v>
      </c>
    </row>
    <row r="326" spans="1:10" x14ac:dyDescent="0.2">
      <c r="A326" s="93">
        <v>43008</v>
      </c>
      <c r="B326" s="94" t="s">
        <v>26</v>
      </c>
      <c r="C326" s="94">
        <f>SUMIFS(F_12Snp_ODR_Ret!$H:$H,F_12Snp_ODR_Ret!$A:$A,'Backtesting - Retail'!A326,F_12Snp_ODR_Ret!$B:$B,'Backtesting - Retail'!B326)</f>
        <v>106</v>
      </c>
      <c r="D326" s="94">
        <f>SUMIFS(F_12Snp_ODR_Ret!$C:$C,F_12Snp_ODR_Ret!$A:$A,'Backtesting - Retail'!A326,F_12Snp_ODR_Ret!$B:$B,'Backtesting - Retail'!B326)</f>
        <v>79</v>
      </c>
      <c r="F326" s="142">
        <f>SUMIFS(F_12Snp_ODR_Ret!$C:$C,F_12Snp_ODR_Ret!A:A,"&gt;="&amp;$M$2,F_12Snp_ODR_Ret!A:A,"&lt;="&amp;$M$3,F_12Snp_ODR_Ret!$B:$B,$B326)/SUMIFS(F_12Snp_ODR_Ret!$H:$H,F_12Snp_ODR_Ret!A:A,"&gt;="&amp;$M$2,F_12Snp_ODR_Ret!A:A,"&lt;="&amp;$M$3,F_12Snp_ODR_Ret!$B:$B,$B326)</f>
        <v>0.42494105318312814</v>
      </c>
      <c r="G326" s="95">
        <f t="shared" si="27"/>
        <v>0.74528301886792447</v>
      </c>
      <c r="H326" s="95">
        <f t="shared" si="28"/>
        <v>0.10261897497879924</v>
      </c>
      <c r="I326" s="95">
        <f t="shared" si="29"/>
        <v>-0.32034196568479634</v>
      </c>
      <c r="J326" s="95">
        <f t="shared" si="30"/>
        <v>0.42982592864035968</v>
      </c>
    </row>
    <row r="327" spans="1:10" x14ac:dyDescent="0.2">
      <c r="A327" s="93">
        <v>43008</v>
      </c>
      <c r="B327" s="94" t="s">
        <v>42</v>
      </c>
      <c r="C327" s="94">
        <f>SUMIFS(F_12Snp_ODR_Ret!$H:$H,F_12Snp_ODR_Ret!$A:$A,'Backtesting - Retail'!A327,F_12Snp_ODR_Ret!$B:$B,'Backtesting - Retail'!B327)</f>
        <v>250</v>
      </c>
      <c r="D327" s="94">
        <f>SUMIFS(F_12Snp_ODR_Ret!$C:$C,F_12Snp_ODR_Ret!$A:$A,'Backtesting - Retail'!A327,F_12Snp_ODR_Ret!$B:$B,'Backtesting - Retail'!B327)</f>
        <v>217</v>
      </c>
      <c r="F327" s="142">
        <f>SUMIFS(F_12Snp_ODR_Ret!$C:$C,F_12Snp_ODR_Ret!A:A,"&gt;="&amp;$M$2,F_12Snp_ODR_Ret!A:A,"&lt;="&amp;$M$3,F_12Snp_ODR_Ret!$B:$B,$B327)/SUMIFS(F_12Snp_ODR_Ret!$H:$H,F_12Snp_ODR_Ret!A:A,"&gt;="&amp;$M$2,F_12Snp_ODR_Ret!A:A,"&lt;="&amp;$M$3,F_12Snp_ODR_Ret!$B:$B,$B327)</f>
        <v>0.66168573429838895</v>
      </c>
      <c r="G327" s="95">
        <f t="shared" si="27"/>
        <v>0.86799999999999999</v>
      </c>
      <c r="H327" s="95">
        <f t="shared" si="28"/>
        <v>4.2565576231994959E-2</v>
      </c>
      <c r="I327" s="95">
        <f t="shared" si="29"/>
        <v>-0.20631426570161104</v>
      </c>
      <c r="J327" s="95">
        <f t="shared" si="30"/>
        <v>0.23768924620001272</v>
      </c>
    </row>
    <row r="328" spans="1:10" x14ac:dyDescent="0.2">
      <c r="A328" s="93">
        <v>43008</v>
      </c>
      <c r="B328" s="94" t="s">
        <v>30</v>
      </c>
      <c r="C328" s="94">
        <f>SUMIFS(F_12Snp_ODR_Ret!$H:$H,F_12Snp_ODR_Ret!$A:$A,'Backtesting - Retail'!A328,F_12Snp_ODR_Ret!$B:$B,'Backtesting - Retail'!B328)</f>
        <v>522</v>
      </c>
      <c r="D328" s="94">
        <f>SUMIFS(F_12Snp_ODR_Ret!$C:$C,F_12Snp_ODR_Ret!$A:$A,'Backtesting - Retail'!A328,F_12Snp_ODR_Ret!$B:$B,'Backtesting - Retail'!B328)</f>
        <v>44</v>
      </c>
      <c r="F328" s="142">
        <f>SUMIFS(F_12Snp_ODR_Ret!$C:$C,F_12Snp_ODR_Ret!A:A,"&gt;="&amp;$M$2,F_12Snp_ODR_Ret!A:A,"&lt;="&amp;$M$3,F_12Snp_ODR_Ret!$B:$B,$B328)/SUMIFS(F_12Snp_ODR_Ret!$H:$H,F_12Snp_ODR_Ret!A:A,"&gt;="&amp;$M$2,F_12Snp_ODR_Ret!A:A,"&lt;="&amp;$M$3,F_12Snp_ODR_Ret!$B:$B,$B328)</f>
        <v>0.11058389350204297</v>
      </c>
      <c r="G328" s="95">
        <f t="shared" si="27"/>
        <v>8.4291187739463605E-2</v>
      </c>
      <c r="H328" s="95">
        <f t="shared" si="28"/>
        <v>6.9130637631757393E-4</v>
      </c>
      <c r="I328" s="95">
        <f t="shared" si="29"/>
        <v>2.629270576257936E-2</v>
      </c>
      <c r="J328" s="95">
        <f t="shared" si="30"/>
        <v>0.31192710018332787</v>
      </c>
    </row>
    <row r="329" spans="1:10" x14ac:dyDescent="0.2">
      <c r="A329" s="93">
        <v>43008</v>
      </c>
      <c r="B329" s="94" t="s">
        <v>20</v>
      </c>
      <c r="C329" s="94">
        <f>SUMIFS(F_12Snp_ODR_Ret!$H:$H,F_12Snp_ODR_Ret!$A:$A,'Backtesting - Retail'!A329,F_12Snp_ODR_Ret!$B:$B,'Backtesting - Retail'!B329)</f>
        <v>1213</v>
      </c>
      <c r="D329" s="94">
        <f>SUMIFS(F_12Snp_ODR_Ret!$C:$C,F_12Snp_ODR_Ret!$A:$A,'Backtesting - Retail'!A329,F_12Snp_ODR_Ret!$B:$B,'Backtesting - Retail'!B329)</f>
        <v>104</v>
      </c>
      <c r="F329" s="142">
        <f>SUMIFS(F_12Snp_ODR_Ret!$C:$C,F_12Snp_ODR_Ret!A:A,"&gt;="&amp;$M$2,F_12Snp_ODR_Ret!A:A,"&lt;="&amp;$M$3,F_12Snp_ODR_Ret!$B:$B,$B329)/SUMIFS(F_12Snp_ODR_Ret!$H:$H,F_12Snp_ODR_Ret!A:A,"&gt;="&amp;$M$2,F_12Snp_ODR_Ret!A:A,"&lt;="&amp;$M$3,F_12Snp_ODR_Ret!$B:$B,$B329)</f>
        <v>8.9829886182841753E-2</v>
      </c>
      <c r="G329" s="95">
        <f t="shared" si="27"/>
        <v>8.5737840065952184E-2</v>
      </c>
      <c r="H329" s="95">
        <f t="shared" si="28"/>
        <v>1.6744841422751005E-5</v>
      </c>
      <c r="I329" s="95">
        <f t="shared" si="29"/>
        <v>4.0920461168895694E-3</v>
      </c>
      <c r="J329" s="95">
        <f t="shared" si="30"/>
        <v>4.7727422497952379E-2</v>
      </c>
    </row>
    <row r="330" spans="1:10" x14ac:dyDescent="0.2">
      <c r="A330" s="93">
        <v>43008</v>
      </c>
      <c r="B330" s="94" t="s">
        <v>28</v>
      </c>
      <c r="C330" s="94">
        <f>SUMIFS(F_12Snp_ODR_Ret!$H:$H,F_12Snp_ODR_Ret!$A:$A,'Backtesting - Retail'!A330,F_12Snp_ODR_Ret!$B:$B,'Backtesting - Retail'!B330)</f>
        <v>3718</v>
      </c>
      <c r="D330" s="94">
        <f>SUMIFS(F_12Snp_ODR_Ret!$C:$C,F_12Snp_ODR_Ret!$A:$A,'Backtesting - Retail'!A330,F_12Snp_ODR_Ret!$B:$B,'Backtesting - Retail'!B330)</f>
        <v>57</v>
      </c>
      <c r="F330" s="142">
        <f>SUMIFS(F_12Snp_ODR_Ret!$C:$C,F_12Snp_ODR_Ret!A:A,"&gt;="&amp;$M$2,F_12Snp_ODR_Ret!A:A,"&lt;="&amp;$M$3,F_12Snp_ODR_Ret!$B:$B,$B330)/SUMIFS(F_12Snp_ODR_Ret!$H:$H,F_12Snp_ODR_Ret!A:A,"&gt;="&amp;$M$2,F_12Snp_ODR_Ret!A:A,"&lt;="&amp;$M$3,F_12Snp_ODR_Ret!$B:$B,$B330)</f>
        <v>8.694480016175777E-3</v>
      </c>
      <c r="G330" s="95">
        <f t="shared" si="27"/>
        <v>1.5330823023130715E-2</v>
      </c>
      <c r="H330" s="95">
        <f t="shared" si="28"/>
        <v>4.4041048505959707E-5</v>
      </c>
      <c r="I330" s="95">
        <f t="shared" si="29"/>
        <v>-6.6363430069549378E-3</v>
      </c>
      <c r="J330" s="95">
        <f t="shared" si="30"/>
        <v>0.43287584736593787</v>
      </c>
    </row>
    <row r="331" spans="1:10" x14ac:dyDescent="0.2">
      <c r="A331" s="93">
        <v>43008</v>
      </c>
      <c r="B331" s="94" t="s">
        <v>12</v>
      </c>
      <c r="C331" s="94">
        <f>SUMIFS(F_12Snp_ODR_Ret!$H:$H,F_12Snp_ODR_Ret!$A:$A,'Backtesting - Retail'!A331,F_12Snp_ODR_Ret!$B:$B,'Backtesting - Retail'!B331)</f>
        <v>32</v>
      </c>
      <c r="D331" s="94">
        <f>SUMIFS(F_12Snp_ODR_Ret!$C:$C,F_12Snp_ODR_Ret!$A:$A,'Backtesting - Retail'!A331,F_12Snp_ODR_Ret!$B:$B,'Backtesting - Retail'!B331)</f>
        <v>0</v>
      </c>
      <c r="F331" s="142">
        <f>SUMIFS(F_12Snp_ODR_Ret!$C:$C,F_12Snp_ODR_Ret!A:A,"&gt;="&amp;$M$2,F_12Snp_ODR_Ret!A:A,"&lt;="&amp;$M$3,F_12Snp_ODR_Ret!$B:$B,$B331)/SUMIFS(F_12Snp_ODR_Ret!$H:$H,F_12Snp_ODR_Ret!A:A,"&gt;="&amp;$M$2,F_12Snp_ODR_Ret!A:A,"&lt;="&amp;$M$3,F_12Snp_ODR_Ret!$B:$B,$B331)</f>
        <v>9.2718843741478052E-4</v>
      </c>
      <c r="G331" s="95">
        <f t="shared" si="27"/>
        <v>0</v>
      </c>
      <c r="H331" s="95">
        <f t="shared" si="28"/>
        <v>8.5967839847566235E-7</v>
      </c>
      <c r="I331" s="95">
        <f t="shared" si="29"/>
        <v>9.2718843741478052E-4</v>
      </c>
      <c r="J331" s="95">
        <f t="shared" si="30"/>
        <v>0</v>
      </c>
    </row>
    <row r="332" spans="1:10" x14ac:dyDescent="0.2">
      <c r="A332" s="93">
        <v>43008</v>
      </c>
      <c r="B332" s="94" t="s">
        <v>38</v>
      </c>
      <c r="C332" s="94">
        <f>SUMIFS(F_12Snp_ODR_Ret!$H:$H,F_12Snp_ODR_Ret!$A:$A,'Backtesting - Retail'!A332,F_12Snp_ODR_Ret!$B:$B,'Backtesting - Retail'!B332)</f>
        <v>1953</v>
      </c>
      <c r="D332" s="94">
        <f>SUMIFS(F_12Snp_ODR_Ret!$C:$C,F_12Snp_ODR_Ret!$A:$A,'Backtesting - Retail'!A332,F_12Snp_ODR_Ret!$B:$B,'Backtesting - Retail'!B332)</f>
        <v>534</v>
      </c>
      <c r="F332" s="142">
        <f>SUMIFS(F_12Snp_ODR_Ret!$C:$C,F_12Snp_ODR_Ret!A:A,"&gt;="&amp;$M$2,F_12Snp_ODR_Ret!A:A,"&lt;="&amp;$M$3,F_12Snp_ODR_Ret!$B:$B,$B332)/SUMIFS(F_12Snp_ODR_Ret!$H:$H,F_12Snp_ODR_Ret!A:A,"&gt;="&amp;$M$2,F_12Snp_ODR_Ret!A:A,"&lt;="&amp;$M$3,F_12Snp_ODR_Ret!$B:$B,$B332)</f>
        <v>0.22160275367237117</v>
      </c>
      <c r="G332" s="95">
        <f t="shared" si="27"/>
        <v>0.27342549923195086</v>
      </c>
      <c r="H332" s="95">
        <f t="shared" si="28"/>
        <v>2.6855969573329366E-3</v>
      </c>
      <c r="I332" s="95">
        <f t="shared" si="29"/>
        <v>-5.1822745559579692E-2</v>
      </c>
      <c r="J332" s="95">
        <f t="shared" si="30"/>
        <v>0.18953150201846281</v>
      </c>
    </row>
    <row r="333" spans="1:10" x14ac:dyDescent="0.2">
      <c r="A333" s="93">
        <v>43008</v>
      </c>
      <c r="B333" s="94" t="s">
        <v>16</v>
      </c>
      <c r="C333" s="94">
        <f>SUMIFS(F_12Snp_ODR_Ret!$H:$H,F_12Snp_ODR_Ret!$A:$A,'Backtesting - Retail'!A333,F_12Snp_ODR_Ret!$B:$B,'Backtesting - Retail'!B333)</f>
        <v>92</v>
      </c>
      <c r="D333" s="94">
        <f>SUMIFS(F_12Snp_ODR_Ret!$C:$C,F_12Snp_ODR_Ret!$A:$A,'Backtesting - Retail'!A333,F_12Snp_ODR_Ret!$B:$B,'Backtesting - Retail'!B333)</f>
        <v>1</v>
      </c>
      <c r="F333" s="142">
        <f>SUMIFS(F_12Snp_ODR_Ret!$C:$C,F_12Snp_ODR_Ret!A:A,"&gt;="&amp;$M$2,F_12Snp_ODR_Ret!A:A,"&lt;="&amp;$M$3,F_12Snp_ODR_Ret!$B:$B,$B333)/SUMIFS(F_12Snp_ODR_Ret!$H:$H,F_12Snp_ODR_Ret!A:A,"&gt;="&amp;$M$2,F_12Snp_ODR_Ret!A:A,"&lt;="&amp;$M$3,F_12Snp_ODR_Ret!$B:$B,$B333)</f>
        <v>2.5973315835520561E-3</v>
      </c>
      <c r="G333" s="95">
        <f t="shared" si="27"/>
        <v>1.0869565217391304E-2</v>
      </c>
      <c r="H333" s="95">
        <f t="shared" si="28"/>
        <v>6.842984929282131E-5</v>
      </c>
      <c r="I333" s="95">
        <f t="shared" si="29"/>
        <v>-8.2722336338392488E-3</v>
      </c>
      <c r="J333" s="95">
        <f t="shared" si="30"/>
        <v>0.76104549431321089</v>
      </c>
    </row>
    <row r="334" spans="1:10" x14ac:dyDescent="0.2">
      <c r="A334" s="93">
        <v>43008</v>
      </c>
      <c r="B334" s="94" t="s">
        <v>36</v>
      </c>
      <c r="C334" s="94">
        <f>SUMIFS(F_12Snp_ODR_Ret!$H:$H,F_12Snp_ODR_Ret!$A:$A,'Backtesting - Retail'!A334,F_12Snp_ODR_Ret!$B:$B,'Backtesting - Retail'!B334)</f>
        <v>1198</v>
      </c>
      <c r="D334" s="94">
        <f>SUMIFS(F_12Snp_ODR_Ret!$C:$C,F_12Snp_ODR_Ret!$A:$A,'Backtesting - Retail'!A334,F_12Snp_ODR_Ret!$B:$B,'Backtesting - Retail'!B334)</f>
        <v>244</v>
      </c>
      <c r="F334" s="142">
        <f>SUMIFS(F_12Snp_ODR_Ret!$C:$C,F_12Snp_ODR_Ret!A:A,"&gt;="&amp;$M$2,F_12Snp_ODR_Ret!A:A,"&lt;="&amp;$M$3,F_12Snp_ODR_Ret!$B:$B,$B334)/SUMIFS(F_12Snp_ODR_Ret!$H:$H,F_12Snp_ODR_Ret!A:A,"&gt;="&amp;$M$2,F_12Snp_ODR_Ret!A:A,"&lt;="&amp;$M$3,F_12Snp_ODR_Ret!$B:$B,$B334)</f>
        <v>0.3147813516443802</v>
      </c>
      <c r="G334" s="95">
        <f t="shared" si="27"/>
        <v>0.2036727879799666</v>
      </c>
      <c r="H334" s="95">
        <f t="shared" si="28"/>
        <v>1.2345112919569049E-2</v>
      </c>
      <c r="I334" s="95">
        <f t="shared" si="29"/>
        <v>0.1111085636644136</v>
      </c>
      <c r="J334" s="95">
        <f t="shared" si="30"/>
        <v>0.54552483307363731</v>
      </c>
    </row>
    <row r="335" spans="1:10" x14ac:dyDescent="0.2">
      <c r="A335" s="93">
        <v>43008</v>
      </c>
      <c r="B335" s="94" t="s">
        <v>14</v>
      </c>
      <c r="C335" s="94">
        <f>SUMIFS(F_12Snp_ODR_Ret!$H:$H,F_12Snp_ODR_Ret!$A:$A,'Backtesting - Retail'!A335,F_12Snp_ODR_Ret!$B:$B,'Backtesting - Retail'!B335)</f>
        <v>275</v>
      </c>
      <c r="D335" s="94">
        <f>SUMIFS(F_12Snp_ODR_Ret!$C:$C,F_12Snp_ODR_Ret!$A:$A,'Backtesting - Retail'!A335,F_12Snp_ODR_Ret!$B:$B,'Backtesting - Retail'!B335)</f>
        <v>5</v>
      </c>
      <c r="F335" s="142">
        <f>SUMIFS(F_12Snp_ODR_Ret!$C:$C,F_12Snp_ODR_Ret!A:A,"&gt;="&amp;$M$2,F_12Snp_ODR_Ret!A:A,"&lt;="&amp;$M$3,F_12Snp_ODR_Ret!$B:$B,$B335)/SUMIFS(F_12Snp_ODR_Ret!$H:$H,F_12Snp_ODR_Ret!A:A,"&gt;="&amp;$M$2,F_12Snp_ODR_Ret!A:A,"&lt;="&amp;$M$3,F_12Snp_ODR_Ret!$B:$B,$B335)</f>
        <v>6.8419927303827238E-3</v>
      </c>
      <c r="G335" s="95">
        <f t="shared" si="27"/>
        <v>1.8181818181818181E-2</v>
      </c>
      <c r="H335" s="95">
        <f t="shared" si="28"/>
        <v>1.2859164126902335E-4</v>
      </c>
      <c r="I335" s="95">
        <f t="shared" si="29"/>
        <v>-1.1339825451435456E-2</v>
      </c>
      <c r="J335" s="95">
        <f t="shared" si="30"/>
        <v>0.62369039982895014</v>
      </c>
    </row>
    <row r="336" spans="1:10" x14ac:dyDescent="0.2">
      <c r="A336" s="93">
        <v>43008</v>
      </c>
      <c r="B336" s="94" t="s">
        <v>22</v>
      </c>
      <c r="C336" s="94">
        <f>SUMIFS(F_12Snp_ODR_Ret!$H:$H,F_12Snp_ODR_Ret!$A:$A,'Backtesting - Retail'!A336,F_12Snp_ODR_Ret!$B:$B,'Backtesting - Retail'!B336)</f>
        <v>739</v>
      </c>
      <c r="D336" s="94">
        <f>SUMIFS(F_12Snp_ODR_Ret!$C:$C,F_12Snp_ODR_Ret!$A:$A,'Backtesting - Retail'!A336,F_12Snp_ODR_Ret!$B:$B,'Backtesting - Retail'!B336)</f>
        <v>197</v>
      </c>
      <c r="F336" s="142">
        <f>SUMIFS(F_12Snp_ODR_Ret!$C:$C,F_12Snp_ODR_Ret!A:A,"&gt;="&amp;$M$2,F_12Snp_ODR_Ret!A:A,"&lt;="&amp;$M$3,F_12Snp_ODR_Ret!$B:$B,$B336)/SUMIFS(F_12Snp_ODR_Ret!$H:$H,F_12Snp_ODR_Ret!A:A,"&gt;="&amp;$M$2,F_12Snp_ODR_Ret!A:A,"&lt;="&amp;$M$3,F_12Snp_ODR_Ret!$B:$B,$B336)</f>
        <v>0.11878527277613544</v>
      </c>
      <c r="G336" s="95">
        <f t="shared" si="27"/>
        <v>0.26657645466847091</v>
      </c>
      <c r="H336" s="95">
        <f t="shared" si="28"/>
        <v>2.1842233445133391E-2</v>
      </c>
      <c r="I336" s="95">
        <f t="shared" si="29"/>
        <v>-0.14779118189233548</v>
      </c>
      <c r="J336" s="95">
        <f t="shared" si="30"/>
        <v>0.55440448435754275</v>
      </c>
    </row>
    <row r="337" spans="1:10" x14ac:dyDescent="0.2">
      <c r="A337" s="93">
        <v>43008</v>
      </c>
      <c r="B337" s="94" t="s">
        <v>34</v>
      </c>
      <c r="C337" s="94">
        <f>SUMIFS(F_12Snp_ODR_Ret!$H:$H,F_12Snp_ODR_Ret!$A:$A,'Backtesting - Retail'!A337,F_12Snp_ODR_Ret!$B:$B,'Backtesting - Retail'!B337)</f>
        <v>6908</v>
      </c>
      <c r="D337" s="94">
        <f>SUMIFS(F_12Snp_ODR_Ret!$C:$C,F_12Snp_ODR_Ret!$A:$A,'Backtesting - Retail'!A337,F_12Snp_ODR_Ret!$B:$B,'Backtesting - Retail'!B337)</f>
        <v>339</v>
      </c>
      <c r="F337" s="142">
        <f>SUMIFS(F_12Snp_ODR_Ret!$C:$C,F_12Snp_ODR_Ret!A:A,"&gt;="&amp;$M$2,F_12Snp_ODR_Ret!A:A,"&lt;="&amp;$M$3,F_12Snp_ODR_Ret!$B:$B,$B337)/SUMIFS(F_12Snp_ODR_Ret!$H:$H,F_12Snp_ODR_Ret!A:A,"&gt;="&amp;$M$2,F_12Snp_ODR_Ret!A:A,"&lt;="&amp;$M$3,F_12Snp_ODR_Ret!$B:$B,$B337)</f>
        <v>5.9121533399488169E-2</v>
      </c>
      <c r="G337" s="95">
        <f t="shared" si="27"/>
        <v>4.9073537927041111E-2</v>
      </c>
      <c r="H337" s="95">
        <f t="shared" si="28"/>
        <v>1.0096221301431657E-4</v>
      </c>
      <c r="I337" s="95">
        <f t="shared" si="29"/>
        <v>1.0047995472447058E-2</v>
      </c>
      <c r="J337" s="95">
        <f t="shared" si="30"/>
        <v>0.20475384284266748</v>
      </c>
    </row>
    <row r="338" spans="1:10" x14ac:dyDescent="0.2">
      <c r="A338" s="93">
        <v>43008</v>
      </c>
      <c r="B338" s="94" t="s">
        <v>24</v>
      </c>
      <c r="C338" s="94">
        <f>SUMIFS(F_12Snp_ODR_Ret!$H:$H,F_12Snp_ODR_Ret!$A:$A,'Backtesting - Retail'!A338,F_12Snp_ODR_Ret!$B:$B,'Backtesting - Retail'!B338)</f>
        <v>274</v>
      </c>
      <c r="D338" s="94">
        <f>SUMIFS(F_12Snp_ODR_Ret!$C:$C,F_12Snp_ODR_Ret!$A:$A,'Backtesting - Retail'!A338,F_12Snp_ODR_Ret!$B:$B,'Backtesting - Retail'!B338)</f>
        <v>149</v>
      </c>
      <c r="F338" s="142">
        <f>SUMIFS(F_12Snp_ODR_Ret!$C:$C,F_12Snp_ODR_Ret!A:A,"&gt;="&amp;$M$2,F_12Snp_ODR_Ret!A:A,"&lt;="&amp;$M$3,F_12Snp_ODR_Ret!$B:$B,$B338)/SUMIFS(F_12Snp_ODR_Ret!$H:$H,F_12Snp_ODR_Ret!A:A,"&gt;="&amp;$M$2,F_12Snp_ODR_Ret!A:A,"&lt;="&amp;$M$3,F_12Snp_ODR_Ret!$B:$B,$B338)</f>
        <v>0.31635926222935046</v>
      </c>
      <c r="G338" s="95">
        <f t="shared" si="27"/>
        <v>0.54379562043795615</v>
      </c>
      <c r="H338" s="95">
        <f t="shared" si="28"/>
        <v>5.1727297035193201E-2</v>
      </c>
      <c r="I338" s="95">
        <f t="shared" si="29"/>
        <v>-0.22743635820860569</v>
      </c>
      <c r="J338" s="95">
        <f t="shared" si="30"/>
        <v>0.41823867214199978</v>
      </c>
    </row>
    <row r="339" spans="1:10" x14ac:dyDescent="0.2">
      <c r="A339" s="93">
        <v>43039</v>
      </c>
      <c r="B339" s="94" t="s">
        <v>24</v>
      </c>
      <c r="C339" s="94">
        <f>SUMIFS(F_12Snp_ODR_Ret!$H:$H,F_12Snp_ODR_Ret!$A:$A,'Backtesting - Retail'!A339,F_12Snp_ODR_Ret!$B:$B,'Backtesting - Retail'!B339)</f>
        <v>336</v>
      </c>
      <c r="D339" s="94">
        <f>SUMIFS(F_12Snp_ODR_Ret!$C:$C,F_12Snp_ODR_Ret!$A:$A,'Backtesting - Retail'!A339,F_12Snp_ODR_Ret!$B:$B,'Backtesting - Retail'!B339)</f>
        <v>160</v>
      </c>
      <c r="F339" s="142">
        <f>SUMIFS(F_12Snp_ODR_Ret!$C:$C,F_12Snp_ODR_Ret!A:A,"&gt;="&amp;$M$2,F_12Snp_ODR_Ret!A:A,"&lt;="&amp;$M$3,F_12Snp_ODR_Ret!$B:$B,$B339)/SUMIFS(F_12Snp_ODR_Ret!$H:$H,F_12Snp_ODR_Ret!A:A,"&gt;="&amp;$M$2,F_12Snp_ODR_Ret!A:A,"&lt;="&amp;$M$3,F_12Snp_ODR_Ret!$B:$B,$B339)</f>
        <v>0.31635926222935046</v>
      </c>
      <c r="G339" s="95">
        <f t="shared" si="27"/>
        <v>0.47619047619047616</v>
      </c>
      <c r="H339" s="95">
        <f t="shared" si="28"/>
        <v>2.5546016956287144E-2</v>
      </c>
      <c r="I339" s="95">
        <f t="shared" si="29"/>
        <v>-0.15983121396112571</v>
      </c>
      <c r="J339" s="95">
        <f t="shared" si="30"/>
        <v>0.33564554931836399</v>
      </c>
    </row>
    <row r="340" spans="1:10" x14ac:dyDescent="0.2">
      <c r="A340" s="93">
        <v>43039</v>
      </c>
      <c r="B340" s="94" t="s">
        <v>18</v>
      </c>
      <c r="C340" s="94">
        <f>SUMIFS(F_12Snp_ODR_Ret!$H:$H,F_12Snp_ODR_Ret!$A:$A,'Backtesting - Retail'!A340,F_12Snp_ODR_Ret!$B:$B,'Backtesting - Retail'!B340)</f>
        <v>5776</v>
      </c>
      <c r="D340" s="94">
        <f>SUMIFS(F_12Snp_ODR_Ret!$C:$C,F_12Snp_ODR_Ret!$A:$A,'Backtesting - Retail'!A340,F_12Snp_ODR_Ret!$B:$B,'Backtesting - Retail'!B340)</f>
        <v>99</v>
      </c>
      <c r="F340" s="142">
        <f>SUMIFS(F_12Snp_ODR_Ret!$C:$C,F_12Snp_ODR_Ret!A:A,"&gt;="&amp;$M$2,F_12Snp_ODR_Ret!A:A,"&lt;="&amp;$M$3,F_12Snp_ODR_Ret!$B:$B,$B340)/SUMIFS(F_12Snp_ODR_Ret!$H:$H,F_12Snp_ODR_Ret!A:A,"&gt;="&amp;$M$2,F_12Snp_ODR_Ret!A:A,"&lt;="&amp;$M$3,F_12Snp_ODR_Ret!$B:$B,$B340)</f>
        <v>7.5688521388111206E-3</v>
      </c>
      <c r="G340" s="95">
        <f t="shared" si="27"/>
        <v>1.71398891966759E-2</v>
      </c>
      <c r="H340" s="95">
        <f t="shared" si="28"/>
        <v>9.1604750363020904E-5</v>
      </c>
      <c r="I340" s="95">
        <f t="shared" si="29"/>
        <v>-9.5710370578647799E-3</v>
      </c>
      <c r="J340" s="95">
        <f t="shared" si="30"/>
        <v>0.55840717218411084</v>
      </c>
    </row>
    <row r="341" spans="1:10" x14ac:dyDescent="0.2">
      <c r="A341" s="93">
        <v>43039</v>
      </c>
      <c r="B341" s="94" t="s">
        <v>42</v>
      </c>
      <c r="C341" s="94">
        <f>SUMIFS(F_12Snp_ODR_Ret!$H:$H,F_12Snp_ODR_Ret!$A:$A,'Backtesting - Retail'!A341,F_12Snp_ODR_Ret!$B:$B,'Backtesting - Retail'!B341)</f>
        <v>380</v>
      </c>
      <c r="D341" s="94">
        <f>SUMIFS(F_12Snp_ODR_Ret!$C:$C,F_12Snp_ODR_Ret!$A:$A,'Backtesting - Retail'!A341,F_12Snp_ODR_Ret!$B:$B,'Backtesting - Retail'!B341)</f>
        <v>286</v>
      </c>
      <c r="F341" s="142">
        <f>SUMIFS(F_12Snp_ODR_Ret!$C:$C,F_12Snp_ODR_Ret!A:A,"&gt;="&amp;$M$2,F_12Snp_ODR_Ret!A:A,"&lt;="&amp;$M$3,F_12Snp_ODR_Ret!$B:$B,$B341)/SUMIFS(F_12Snp_ODR_Ret!$H:$H,F_12Snp_ODR_Ret!A:A,"&gt;="&amp;$M$2,F_12Snp_ODR_Ret!A:A,"&lt;="&amp;$M$3,F_12Snp_ODR_Ret!$B:$B,$B341)</f>
        <v>0.66168573429838895</v>
      </c>
      <c r="G341" s="95">
        <f t="shared" si="27"/>
        <v>0.75263157894736843</v>
      </c>
      <c r="H341" s="95">
        <f t="shared" si="28"/>
        <v>8.2711466589163087E-3</v>
      </c>
      <c r="I341" s="95">
        <f t="shared" si="29"/>
        <v>-9.0945844648979479E-2</v>
      </c>
      <c r="J341" s="95">
        <f t="shared" si="30"/>
        <v>0.12083713624689581</v>
      </c>
    </row>
    <row r="342" spans="1:10" x14ac:dyDescent="0.2">
      <c r="A342" s="93">
        <v>43039</v>
      </c>
      <c r="B342" s="94" t="s">
        <v>14</v>
      </c>
      <c r="C342" s="94">
        <f>SUMIFS(F_12Snp_ODR_Ret!$H:$H,F_12Snp_ODR_Ret!$A:$A,'Backtesting - Retail'!A342,F_12Snp_ODR_Ret!$B:$B,'Backtesting - Retail'!B342)</f>
        <v>283</v>
      </c>
      <c r="D342" s="94">
        <f>SUMIFS(F_12Snp_ODR_Ret!$C:$C,F_12Snp_ODR_Ret!$A:$A,'Backtesting - Retail'!A342,F_12Snp_ODR_Ret!$B:$B,'Backtesting - Retail'!B342)</f>
        <v>5</v>
      </c>
      <c r="F342" s="142">
        <f>SUMIFS(F_12Snp_ODR_Ret!$C:$C,F_12Snp_ODR_Ret!A:A,"&gt;="&amp;$M$2,F_12Snp_ODR_Ret!A:A,"&lt;="&amp;$M$3,F_12Snp_ODR_Ret!$B:$B,$B342)/SUMIFS(F_12Snp_ODR_Ret!$H:$H,F_12Snp_ODR_Ret!A:A,"&gt;="&amp;$M$2,F_12Snp_ODR_Ret!A:A,"&lt;="&amp;$M$3,F_12Snp_ODR_Ret!$B:$B,$B342)</f>
        <v>6.8419927303827238E-3</v>
      </c>
      <c r="G342" s="95">
        <f t="shared" si="27"/>
        <v>1.7667844522968199E-2</v>
      </c>
      <c r="H342" s="95">
        <f t="shared" si="28"/>
        <v>1.1719906703502612E-4</v>
      </c>
      <c r="I342" s="95">
        <f t="shared" si="29"/>
        <v>-1.0825851792585474E-2</v>
      </c>
      <c r="J342" s="95">
        <f t="shared" si="30"/>
        <v>0.61274321146033783</v>
      </c>
    </row>
    <row r="343" spans="1:10" x14ac:dyDescent="0.2">
      <c r="A343" s="93">
        <v>43039</v>
      </c>
      <c r="B343" s="94" t="s">
        <v>34</v>
      </c>
      <c r="C343" s="94">
        <f>SUMIFS(F_12Snp_ODR_Ret!$H:$H,F_12Snp_ODR_Ret!$A:$A,'Backtesting - Retail'!A343,F_12Snp_ODR_Ret!$B:$B,'Backtesting - Retail'!B343)</f>
        <v>6519</v>
      </c>
      <c r="D343" s="94">
        <f>SUMIFS(F_12Snp_ODR_Ret!$C:$C,F_12Snp_ODR_Ret!$A:$A,'Backtesting - Retail'!A343,F_12Snp_ODR_Ret!$B:$B,'Backtesting - Retail'!B343)</f>
        <v>312</v>
      </c>
      <c r="F343" s="142">
        <f>SUMIFS(F_12Snp_ODR_Ret!$C:$C,F_12Snp_ODR_Ret!A:A,"&gt;="&amp;$M$2,F_12Snp_ODR_Ret!A:A,"&lt;="&amp;$M$3,F_12Snp_ODR_Ret!$B:$B,$B343)/SUMIFS(F_12Snp_ODR_Ret!$H:$H,F_12Snp_ODR_Ret!A:A,"&gt;="&amp;$M$2,F_12Snp_ODR_Ret!A:A,"&lt;="&amp;$M$3,F_12Snp_ODR_Ret!$B:$B,$B343)</f>
        <v>5.9121533399488169E-2</v>
      </c>
      <c r="G343" s="95">
        <f t="shared" si="27"/>
        <v>4.7860101242521859E-2</v>
      </c>
      <c r="H343" s="95">
        <f t="shared" si="28"/>
        <v>1.2681985422595488E-4</v>
      </c>
      <c r="I343" s="95">
        <f t="shared" si="29"/>
        <v>1.126143215696631E-2</v>
      </c>
      <c r="J343" s="95">
        <f t="shared" si="30"/>
        <v>0.2352989622796903</v>
      </c>
    </row>
    <row r="344" spans="1:10" x14ac:dyDescent="0.2">
      <c r="A344" s="93">
        <v>43039</v>
      </c>
      <c r="B344" s="94" t="s">
        <v>26</v>
      </c>
      <c r="C344" s="94">
        <f>SUMIFS(F_12Snp_ODR_Ret!$H:$H,F_12Snp_ODR_Ret!$A:$A,'Backtesting - Retail'!A344,F_12Snp_ODR_Ret!$B:$B,'Backtesting - Retail'!B344)</f>
        <v>151</v>
      </c>
      <c r="D344" s="94">
        <f>SUMIFS(F_12Snp_ODR_Ret!$C:$C,F_12Snp_ODR_Ret!$A:$A,'Backtesting - Retail'!A344,F_12Snp_ODR_Ret!$B:$B,'Backtesting - Retail'!B344)</f>
        <v>104</v>
      </c>
      <c r="F344" s="142">
        <f>SUMIFS(F_12Snp_ODR_Ret!$C:$C,F_12Snp_ODR_Ret!A:A,"&gt;="&amp;$M$2,F_12Snp_ODR_Ret!A:A,"&lt;="&amp;$M$3,F_12Snp_ODR_Ret!$B:$B,$B344)/SUMIFS(F_12Snp_ODR_Ret!$H:$H,F_12Snp_ODR_Ret!A:A,"&gt;="&amp;$M$2,F_12Snp_ODR_Ret!A:A,"&lt;="&amp;$M$3,F_12Snp_ODR_Ret!$B:$B,$B344)</f>
        <v>0.42494105318312814</v>
      </c>
      <c r="G344" s="95">
        <f t="shared" si="27"/>
        <v>0.6887417218543046</v>
      </c>
      <c r="H344" s="95">
        <f t="shared" si="28"/>
        <v>6.9590792791359823E-2</v>
      </c>
      <c r="I344" s="95">
        <f t="shared" si="29"/>
        <v>-0.26380066867117646</v>
      </c>
      <c r="J344" s="95">
        <f t="shared" si="30"/>
        <v>0.38301827855141968</v>
      </c>
    </row>
    <row r="345" spans="1:10" x14ac:dyDescent="0.2">
      <c r="A345" s="93">
        <v>43039</v>
      </c>
      <c r="B345" s="94" t="s">
        <v>40</v>
      </c>
      <c r="C345" s="94">
        <f>SUMIFS(F_12Snp_ODR_Ret!$H:$H,F_12Snp_ODR_Ret!$A:$A,'Backtesting - Retail'!A345,F_12Snp_ODR_Ret!$B:$B,'Backtesting - Retail'!B345)</f>
        <v>765</v>
      </c>
      <c r="D345" s="94">
        <f>SUMIFS(F_12Snp_ODR_Ret!$C:$C,F_12Snp_ODR_Ret!$A:$A,'Backtesting - Retail'!A345,F_12Snp_ODR_Ret!$B:$B,'Backtesting - Retail'!B345)</f>
        <v>458</v>
      </c>
      <c r="F345" s="142">
        <f>SUMIFS(F_12Snp_ODR_Ret!$C:$C,F_12Snp_ODR_Ret!A:A,"&gt;="&amp;$M$2,F_12Snp_ODR_Ret!A:A,"&lt;="&amp;$M$3,F_12Snp_ODR_Ret!$B:$B,$B345)/SUMIFS(F_12Snp_ODR_Ret!$H:$H,F_12Snp_ODR_Ret!A:A,"&gt;="&amp;$M$2,F_12Snp_ODR_Ret!A:A,"&lt;="&amp;$M$3,F_12Snp_ODR_Ret!$B:$B,$B345)</f>
        <v>0.60292481322524238</v>
      </c>
      <c r="G345" s="95">
        <f t="shared" si="27"/>
        <v>0.59869281045751632</v>
      </c>
      <c r="H345" s="95">
        <f t="shared" si="28"/>
        <v>1.790984742604105E-5</v>
      </c>
      <c r="I345" s="95">
        <f t="shared" si="29"/>
        <v>4.2320027677260619E-3</v>
      </c>
      <c r="J345" s="95">
        <f t="shared" si="30"/>
        <v>7.0687382474027014E-3</v>
      </c>
    </row>
    <row r="346" spans="1:10" x14ac:dyDescent="0.2">
      <c r="A346" s="93">
        <v>43039</v>
      </c>
      <c r="B346" s="94" t="s">
        <v>30</v>
      </c>
      <c r="C346" s="94">
        <f>SUMIFS(F_12Snp_ODR_Ret!$H:$H,F_12Snp_ODR_Ret!$A:$A,'Backtesting - Retail'!A346,F_12Snp_ODR_Ret!$B:$B,'Backtesting - Retail'!B346)</f>
        <v>675</v>
      </c>
      <c r="D346" s="94">
        <f>SUMIFS(F_12Snp_ODR_Ret!$C:$C,F_12Snp_ODR_Ret!$A:$A,'Backtesting - Retail'!A346,F_12Snp_ODR_Ret!$B:$B,'Backtesting - Retail'!B346)</f>
        <v>48</v>
      </c>
      <c r="F346" s="142">
        <f>SUMIFS(F_12Snp_ODR_Ret!$C:$C,F_12Snp_ODR_Ret!A:A,"&gt;="&amp;$M$2,F_12Snp_ODR_Ret!A:A,"&lt;="&amp;$M$3,F_12Snp_ODR_Ret!$B:$B,$B346)/SUMIFS(F_12Snp_ODR_Ret!$H:$H,F_12Snp_ODR_Ret!A:A,"&gt;="&amp;$M$2,F_12Snp_ODR_Ret!A:A,"&lt;="&amp;$M$3,F_12Snp_ODR_Ret!$B:$B,$B346)</f>
        <v>0.11058389350204297</v>
      </c>
      <c r="G346" s="95">
        <f t="shared" si="27"/>
        <v>7.1111111111111111E-2</v>
      </c>
      <c r="H346" s="95">
        <f t="shared" si="28"/>
        <v>1.5581005496818599E-3</v>
      </c>
      <c r="I346" s="95">
        <f t="shared" si="29"/>
        <v>3.9472782390931854E-2</v>
      </c>
      <c r="J346" s="95">
        <f t="shared" si="30"/>
        <v>0.55508600237247918</v>
      </c>
    </row>
    <row r="347" spans="1:10" x14ac:dyDescent="0.2">
      <c r="A347" s="93">
        <v>43039</v>
      </c>
      <c r="B347" s="94" t="s">
        <v>12</v>
      </c>
      <c r="C347" s="94">
        <f>SUMIFS(F_12Snp_ODR_Ret!$H:$H,F_12Snp_ODR_Ret!$A:$A,'Backtesting - Retail'!A347,F_12Snp_ODR_Ret!$B:$B,'Backtesting - Retail'!B347)</f>
        <v>43</v>
      </c>
      <c r="D347" s="94">
        <f>SUMIFS(F_12Snp_ODR_Ret!$C:$C,F_12Snp_ODR_Ret!$A:$A,'Backtesting - Retail'!A347,F_12Snp_ODR_Ret!$B:$B,'Backtesting - Retail'!B347)</f>
        <v>0</v>
      </c>
      <c r="F347" s="142">
        <f>SUMIFS(F_12Snp_ODR_Ret!$C:$C,F_12Snp_ODR_Ret!A:A,"&gt;="&amp;$M$2,F_12Snp_ODR_Ret!A:A,"&lt;="&amp;$M$3,F_12Snp_ODR_Ret!$B:$B,$B347)/SUMIFS(F_12Snp_ODR_Ret!$H:$H,F_12Snp_ODR_Ret!A:A,"&gt;="&amp;$M$2,F_12Snp_ODR_Ret!A:A,"&lt;="&amp;$M$3,F_12Snp_ODR_Ret!$B:$B,$B347)</f>
        <v>9.2718843741478052E-4</v>
      </c>
      <c r="G347" s="95">
        <f t="shared" si="27"/>
        <v>0</v>
      </c>
      <c r="H347" s="95">
        <f t="shared" si="28"/>
        <v>8.5967839847566235E-7</v>
      </c>
      <c r="I347" s="95">
        <f t="shared" si="29"/>
        <v>9.2718843741478052E-4</v>
      </c>
      <c r="J347" s="95">
        <f t="shared" si="30"/>
        <v>0</v>
      </c>
    </row>
    <row r="348" spans="1:10" x14ac:dyDescent="0.2">
      <c r="A348" s="93">
        <v>43039</v>
      </c>
      <c r="B348" s="94" t="s">
        <v>16</v>
      </c>
      <c r="C348" s="94">
        <f>SUMIFS(F_12Snp_ODR_Ret!$H:$H,F_12Snp_ODR_Ret!$A:$A,'Backtesting - Retail'!A348,F_12Snp_ODR_Ret!$B:$B,'Backtesting - Retail'!B348)</f>
        <v>92</v>
      </c>
      <c r="D348" s="94">
        <f>SUMIFS(F_12Snp_ODR_Ret!$C:$C,F_12Snp_ODR_Ret!$A:$A,'Backtesting - Retail'!A348,F_12Snp_ODR_Ret!$B:$B,'Backtesting - Retail'!B348)</f>
        <v>0</v>
      </c>
      <c r="F348" s="142">
        <f>SUMIFS(F_12Snp_ODR_Ret!$C:$C,F_12Snp_ODR_Ret!A:A,"&gt;="&amp;$M$2,F_12Snp_ODR_Ret!A:A,"&lt;="&amp;$M$3,F_12Snp_ODR_Ret!$B:$B,$B348)/SUMIFS(F_12Snp_ODR_Ret!$H:$H,F_12Snp_ODR_Ret!A:A,"&gt;="&amp;$M$2,F_12Snp_ODR_Ret!A:A,"&lt;="&amp;$M$3,F_12Snp_ODR_Ret!$B:$B,$B348)</f>
        <v>2.5973315835520561E-3</v>
      </c>
      <c r="G348" s="95">
        <f t="shared" si="27"/>
        <v>0</v>
      </c>
      <c r="H348" s="95">
        <f t="shared" si="28"/>
        <v>6.7461313549170314E-6</v>
      </c>
      <c r="I348" s="95">
        <f t="shared" si="29"/>
        <v>2.5973315835520561E-3</v>
      </c>
      <c r="J348" s="95">
        <f t="shared" si="30"/>
        <v>0</v>
      </c>
    </row>
    <row r="349" spans="1:10" x14ac:dyDescent="0.2">
      <c r="A349" s="93">
        <v>43039</v>
      </c>
      <c r="B349" s="94" t="s">
        <v>20</v>
      </c>
      <c r="C349" s="94">
        <f>SUMIFS(F_12Snp_ODR_Ret!$H:$H,F_12Snp_ODR_Ret!$A:$A,'Backtesting - Retail'!A349,F_12Snp_ODR_Ret!$B:$B,'Backtesting - Retail'!B349)</f>
        <v>433</v>
      </c>
      <c r="D349" s="94">
        <f>SUMIFS(F_12Snp_ODR_Ret!$C:$C,F_12Snp_ODR_Ret!$A:$A,'Backtesting - Retail'!A349,F_12Snp_ODR_Ret!$B:$B,'Backtesting - Retail'!B349)</f>
        <v>61</v>
      </c>
      <c r="F349" s="142">
        <f>SUMIFS(F_12Snp_ODR_Ret!$C:$C,F_12Snp_ODR_Ret!A:A,"&gt;="&amp;$M$2,F_12Snp_ODR_Ret!A:A,"&lt;="&amp;$M$3,F_12Snp_ODR_Ret!$B:$B,$B349)/SUMIFS(F_12Snp_ODR_Ret!$H:$H,F_12Snp_ODR_Ret!A:A,"&gt;="&amp;$M$2,F_12Snp_ODR_Ret!A:A,"&lt;="&amp;$M$3,F_12Snp_ODR_Ret!$B:$B,$B349)</f>
        <v>8.9829886182841753E-2</v>
      </c>
      <c r="G349" s="95">
        <f t="shared" si="27"/>
        <v>0.14087759815242495</v>
      </c>
      <c r="H349" s="95">
        <f t="shared" si="28"/>
        <v>2.6058688973295279E-3</v>
      </c>
      <c r="I349" s="95">
        <f t="shared" si="29"/>
        <v>-5.1047711969583201E-2</v>
      </c>
      <c r="J349" s="95">
        <f t="shared" si="30"/>
        <v>0.36235507021032004</v>
      </c>
    </row>
    <row r="350" spans="1:10" x14ac:dyDescent="0.2">
      <c r="A350" s="93">
        <v>43039</v>
      </c>
      <c r="B350" s="94" t="s">
        <v>36</v>
      </c>
      <c r="C350" s="94">
        <f>SUMIFS(F_12Snp_ODR_Ret!$H:$H,F_12Snp_ODR_Ret!$A:$A,'Backtesting - Retail'!A350,F_12Snp_ODR_Ret!$B:$B,'Backtesting - Retail'!B350)</f>
        <v>990</v>
      </c>
      <c r="D350" s="94">
        <f>SUMIFS(F_12Snp_ODR_Ret!$C:$C,F_12Snp_ODR_Ret!$A:$A,'Backtesting - Retail'!A350,F_12Snp_ODR_Ret!$B:$B,'Backtesting - Retail'!B350)</f>
        <v>216</v>
      </c>
      <c r="F350" s="142">
        <f>SUMIFS(F_12Snp_ODR_Ret!$C:$C,F_12Snp_ODR_Ret!A:A,"&gt;="&amp;$M$2,F_12Snp_ODR_Ret!A:A,"&lt;="&amp;$M$3,F_12Snp_ODR_Ret!$B:$B,$B350)/SUMIFS(F_12Snp_ODR_Ret!$H:$H,F_12Snp_ODR_Ret!A:A,"&gt;="&amp;$M$2,F_12Snp_ODR_Ret!A:A,"&lt;="&amp;$M$3,F_12Snp_ODR_Ret!$B:$B,$B350)</f>
        <v>0.3147813516443802</v>
      </c>
      <c r="G350" s="95">
        <f t="shared" si="27"/>
        <v>0.21818181818181817</v>
      </c>
      <c r="H350" s="95">
        <f t="shared" si="28"/>
        <v>9.3314698651846412E-3</v>
      </c>
      <c r="I350" s="95">
        <f t="shared" si="29"/>
        <v>9.6599533462562032E-2</v>
      </c>
      <c r="J350" s="95">
        <f t="shared" si="30"/>
        <v>0.44274786170340935</v>
      </c>
    </row>
    <row r="351" spans="1:10" x14ac:dyDescent="0.2">
      <c r="A351" s="93">
        <v>43039</v>
      </c>
      <c r="B351" s="94" t="s">
        <v>28</v>
      </c>
      <c r="C351" s="94">
        <f>SUMIFS(F_12Snp_ODR_Ret!$H:$H,F_12Snp_ODR_Ret!$A:$A,'Backtesting - Retail'!A351,F_12Snp_ODR_Ret!$B:$B,'Backtesting - Retail'!B351)</f>
        <v>3706</v>
      </c>
      <c r="D351" s="94">
        <f>SUMIFS(F_12Snp_ODR_Ret!$C:$C,F_12Snp_ODR_Ret!$A:$A,'Backtesting - Retail'!A351,F_12Snp_ODR_Ret!$B:$B,'Backtesting - Retail'!B351)</f>
        <v>62</v>
      </c>
      <c r="F351" s="142">
        <f>SUMIFS(F_12Snp_ODR_Ret!$C:$C,F_12Snp_ODR_Ret!A:A,"&gt;="&amp;$M$2,F_12Snp_ODR_Ret!A:A,"&lt;="&amp;$M$3,F_12Snp_ODR_Ret!$B:$B,$B351)/SUMIFS(F_12Snp_ODR_Ret!$H:$H,F_12Snp_ODR_Ret!A:A,"&gt;="&amp;$M$2,F_12Snp_ODR_Ret!A:A,"&lt;="&amp;$M$3,F_12Snp_ODR_Ret!$B:$B,$B351)</f>
        <v>8.694480016175777E-3</v>
      </c>
      <c r="G351" s="95">
        <f t="shared" si="27"/>
        <v>1.6729627630868861E-2</v>
      </c>
      <c r="H351" s="95">
        <f t="shared" si="28"/>
        <v>6.4563597189907956E-5</v>
      </c>
      <c r="I351" s="95">
        <f t="shared" si="29"/>
        <v>-8.0351476146930841E-3</v>
      </c>
      <c r="J351" s="95">
        <f t="shared" si="30"/>
        <v>0.48029446871052534</v>
      </c>
    </row>
    <row r="352" spans="1:10" x14ac:dyDescent="0.2">
      <c r="A352" s="93">
        <v>43039</v>
      </c>
      <c r="B352" s="94" t="s">
        <v>22</v>
      </c>
      <c r="C352" s="94">
        <f>SUMIFS(F_12Snp_ODR_Ret!$H:$H,F_12Snp_ODR_Ret!$A:$A,'Backtesting - Retail'!A352,F_12Snp_ODR_Ret!$B:$B,'Backtesting - Retail'!B352)</f>
        <v>676</v>
      </c>
      <c r="D352" s="94">
        <f>SUMIFS(F_12Snp_ODR_Ret!$C:$C,F_12Snp_ODR_Ret!$A:$A,'Backtesting - Retail'!A352,F_12Snp_ODR_Ret!$B:$B,'Backtesting - Retail'!B352)</f>
        <v>146</v>
      </c>
      <c r="F352" s="142">
        <f>SUMIFS(F_12Snp_ODR_Ret!$C:$C,F_12Snp_ODR_Ret!A:A,"&gt;="&amp;$M$2,F_12Snp_ODR_Ret!A:A,"&lt;="&amp;$M$3,F_12Snp_ODR_Ret!$B:$B,$B352)/SUMIFS(F_12Snp_ODR_Ret!$H:$H,F_12Snp_ODR_Ret!A:A,"&gt;="&amp;$M$2,F_12Snp_ODR_Ret!A:A,"&lt;="&amp;$M$3,F_12Snp_ODR_Ret!$B:$B,$B352)</f>
        <v>0.11878527277613544</v>
      </c>
      <c r="G352" s="95">
        <f t="shared" si="27"/>
        <v>0.21597633136094674</v>
      </c>
      <c r="H352" s="95">
        <f t="shared" si="28"/>
        <v>9.4461018688362219E-3</v>
      </c>
      <c r="I352" s="95">
        <f t="shared" si="29"/>
        <v>-9.7191058584811293E-2</v>
      </c>
      <c r="J352" s="95">
        <f t="shared" si="30"/>
        <v>0.45000791509131804</v>
      </c>
    </row>
    <row r="353" spans="1:10" x14ac:dyDescent="0.2">
      <c r="A353" s="93">
        <v>43039</v>
      </c>
      <c r="B353" s="94" t="s">
        <v>32</v>
      </c>
      <c r="C353" s="94">
        <f>SUMIFS(F_12Snp_ODR_Ret!$H:$H,F_12Snp_ODR_Ret!$A:$A,'Backtesting - Retail'!A353,F_12Snp_ODR_Ret!$B:$B,'Backtesting - Retail'!B353)</f>
        <v>11180</v>
      </c>
      <c r="D353" s="94">
        <f>SUMIFS(F_12Snp_ODR_Ret!$C:$C,F_12Snp_ODR_Ret!$A:$A,'Backtesting - Retail'!A353,F_12Snp_ODR_Ret!$B:$B,'Backtesting - Retail'!B353)</f>
        <v>258</v>
      </c>
      <c r="F353" s="142">
        <f>SUMIFS(F_12Snp_ODR_Ret!$C:$C,F_12Snp_ODR_Ret!A:A,"&gt;="&amp;$M$2,F_12Snp_ODR_Ret!A:A,"&lt;="&amp;$M$3,F_12Snp_ODR_Ret!$B:$B,$B353)/SUMIFS(F_12Snp_ODR_Ret!$H:$H,F_12Snp_ODR_Ret!A:A,"&gt;="&amp;$M$2,F_12Snp_ODR_Ret!A:A,"&lt;="&amp;$M$3,F_12Snp_ODR_Ret!$B:$B,$B353)</f>
        <v>2.2352492146289427E-2</v>
      </c>
      <c r="G353" s="95">
        <f t="shared" si="27"/>
        <v>2.3076923076923078E-2</v>
      </c>
      <c r="H353" s="95">
        <f t="shared" si="28"/>
        <v>5.2480017325873853E-7</v>
      </c>
      <c r="I353" s="95">
        <f t="shared" si="29"/>
        <v>-7.244309306336516E-4</v>
      </c>
      <c r="J353" s="95">
        <f t="shared" si="30"/>
        <v>3.1392006994124901E-2</v>
      </c>
    </row>
    <row r="354" spans="1:10" x14ac:dyDescent="0.2">
      <c r="A354" s="93">
        <v>43039</v>
      </c>
      <c r="B354" s="94" t="s">
        <v>38</v>
      </c>
      <c r="C354" s="94">
        <f>SUMIFS(F_12Snp_ODR_Ret!$H:$H,F_12Snp_ODR_Ret!$A:$A,'Backtesting - Retail'!A354,F_12Snp_ODR_Ret!$B:$B,'Backtesting - Retail'!B354)</f>
        <v>1840</v>
      </c>
      <c r="D354" s="94">
        <f>SUMIFS(F_12Snp_ODR_Ret!$C:$C,F_12Snp_ODR_Ret!$A:$A,'Backtesting - Retail'!A354,F_12Snp_ODR_Ret!$B:$B,'Backtesting - Retail'!B354)</f>
        <v>447</v>
      </c>
      <c r="F354" s="142">
        <f>SUMIFS(F_12Snp_ODR_Ret!$C:$C,F_12Snp_ODR_Ret!A:A,"&gt;="&amp;$M$2,F_12Snp_ODR_Ret!A:A,"&lt;="&amp;$M$3,F_12Snp_ODR_Ret!$B:$B,$B354)/SUMIFS(F_12Snp_ODR_Ret!$H:$H,F_12Snp_ODR_Ret!A:A,"&gt;="&amp;$M$2,F_12Snp_ODR_Ret!A:A,"&lt;="&amp;$M$3,F_12Snp_ODR_Ret!$B:$B,$B354)</f>
        <v>0.22160275367237117</v>
      </c>
      <c r="G354" s="95">
        <f t="shared" si="27"/>
        <v>0.24293478260869567</v>
      </c>
      <c r="H354" s="95">
        <f t="shared" si="28"/>
        <v>4.5505545854018548E-4</v>
      </c>
      <c r="I354" s="95">
        <f t="shared" si="29"/>
        <v>-2.1332028936324493E-2</v>
      </c>
      <c r="J354" s="95">
        <f t="shared" si="30"/>
        <v>8.7809694055563908E-2</v>
      </c>
    </row>
    <row r="355" spans="1:10" x14ac:dyDescent="0.2">
      <c r="A355" s="93">
        <v>43069</v>
      </c>
      <c r="B355" s="94" t="s">
        <v>38</v>
      </c>
      <c r="C355" s="94">
        <f>SUMIFS(F_12Snp_ODR_Ret!$H:$H,F_12Snp_ODR_Ret!$A:$A,'Backtesting - Retail'!A355,F_12Snp_ODR_Ret!$B:$B,'Backtesting - Retail'!B355)</f>
        <v>1998</v>
      </c>
      <c r="D355" s="94">
        <f>SUMIFS(F_12Snp_ODR_Ret!$C:$C,F_12Snp_ODR_Ret!$A:$A,'Backtesting - Retail'!A355,F_12Snp_ODR_Ret!$B:$B,'Backtesting - Retail'!B355)</f>
        <v>533</v>
      </c>
      <c r="F355" s="142">
        <f>SUMIFS(F_12Snp_ODR_Ret!$C:$C,F_12Snp_ODR_Ret!A:A,"&gt;="&amp;$M$2,F_12Snp_ODR_Ret!A:A,"&lt;="&amp;$M$3,F_12Snp_ODR_Ret!$B:$B,$B355)/SUMIFS(F_12Snp_ODR_Ret!$H:$H,F_12Snp_ODR_Ret!A:A,"&gt;="&amp;$M$2,F_12Snp_ODR_Ret!A:A,"&lt;="&amp;$M$3,F_12Snp_ODR_Ret!$B:$B,$B355)</f>
        <v>0.22160275367237117</v>
      </c>
      <c r="G355" s="95">
        <f t="shared" si="27"/>
        <v>0.26676676676676675</v>
      </c>
      <c r="H355" s="95">
        <f t="shared" si="28"/>
        <v>2.0397880787907351E-3</v>
      </c>
      <c r="I355" s="95">
        <f t="shared" si="29"/>
        <v>-4.5164013094395578E-2</v>
      </c>
      <c r="J355" s="95">
        <f t="shared" si="30"/>
        <v>0.16930149749081119</v>
      </c>
    </row>
    <row r="356" spans="1:10" x14ac:dyDescent="0.2">
      <c r="A356" s="93">
        <v>43069</v>
      </c>
      <c r="B356" s="94" t="s">
        <v>14</v>
      </c>
      <c r="C356" s="94">
        <f>SUMIFS(F_12Snp_ODR_Ret!$H:$H,F_12Snp_ODR_Ret!$A:$A,'Backtesting - Retail'!A356,F_12Snp_ODR_Ret!$B:$B,'Backtesting - Retail'!B356)</f>
        <v>313</v>
      </c>
      <c r="D356" s="94">
        <f>SUMIFS(F_12Snp_ODR_Ret!$C:$C,F_12Snp_ODR_Ret!$A:$A,'Backtesting - Retail'!A356,F_12Snp_ODR_Ret!$B:$B,'Backtesting - Retail'!B356)</f>
        <v>5</v>
      </c>
      <c r="F356" s="142">
        <f>SUMIFS(F_12Snp_ODR_Ret!$C:$C,F_12Snp_ODR_Ret!A:A,"&gt;="&amp;$M$2,F_12Snp_ODR_Ret!A:A,"&lt;="&amp;$M$3,F_12Snp_ODR_Ret!$B:$B,$B356)/SUMIFS(F_12Snp_ODR_Ret!$H:$H,F_12Snp_ODR_Ret!A:A,"&gt;="&amp;$M$2,F_12Snp_ODR_Ret!A:A,"&lt;="&amp;$M$3,F_12Snp_ODR_Ret!$B:$B,$B356)</f>
        <v>6.8419927303827238E-3</v>
      </c>
      <c r="G356" s="95">
        <f t="shared" si="27"/>
        <v>1.5974440894568689E-2</v>
      </c>
      <c r="H356" s="95">
        <f t="shared" si="28"/>
        <v>8.3401609471543597E-5</v>
      </c>
      <c r="I356" s="95">
        <f t="shared" si="29"/>
        <v>-9.1324481641859648E-3</v>
      </c>
      <c r="J356" s="95">
        <f t="shared" si="30"/>
        <v>0.57169125507804142</v>
      </c>
    </row>
    <row r="357" spans="1:10" x14ac:dyDescent="0.2">
      <c r="A357" s="93">
        <v>43069</v>
      </c>
      <c r="B357" s="94" t="s">
        <v>24</v>
      </c>
      <c r="C357" s="94">
        <f>SUMIFS(F_12Snp_ODR_Ret!$H:$H,F_12Snp_ODR_Ret!$A:$A,'Backtesting - Retail'!A357,F_12Snp_ODR_Ret!$B:$B,'Backtesting - Retail'!B357)</f>
        <v>215</v>
      </c>
      <c r="D357" s="94">
        <f>SUMIFS(F_12Snp_ODR_Ret!$C:$C,F_12Snp_ODR_Ret!$A:$A,'Backtesting - Retail'!A357,F_12Snp_ODR_Ret!$B:$B,'Backtesting - Retail'!B357)</f>
        <v>112</v>
      </c>
      <c r="F357" s="142">
        <f>SUMIFS(F_12Snp_ODR_Ret!$C:$C,F_12Snp_ODR_Ret!A:A,"&gt;="&amp;$M$2,F_12Snp_ODR_Ret!A:A,"&lt;="&amp;$M$3,F_12Snp_ODR_Ret!$B:$B,$B357)/SUMIFS(F_12Snp_ODR_Ret!$H:$H,F_12Snp_ODR_Ret!A:A,"&gt;="&amp;$M$2,F_12Snp_ODR_Ret!A:A,"&lt;="&amp;$M$3,F_12Snp_ODR_Ret!$B:$B,$B357)</f>
        <v>0.31635926222935046</v>
      </c>
      <c r="G357" s="95">
        <f t="shared" si="27"/>
        <v>0.52093023255813953</v>
      </c>
      <c r="H357" s="95">
        <f t="shared" si="28"/>
        <v>4.1849281901262296E-2</v>
      </c>
      <c r="I357" s="95">
        <f t="shared" si="29"/>
        <v>-0.20457097032878907</v>
      </c>
      <c r="J357" s="95">
        <f t="shared" si="30"/>
        <v>0.39270320197044328</v>
      </c>
    </row>
    <row r="358" spans="1:10" x14ac:dyDescent="0.2">
      <c r="A358" s="93">
        <v>43069</v>
      </c>
      <c r="B358" s="94" t="s">
        <v>28</v>
      </c>
      <c r="C358" s="94">
        <f>SUMIFS(F_12Snp_ODR_Ret!$H:$H,F_12Snp_ODR_Ret!$A:$A,'Backtesting - Retail'!A358,F_12Snp_ODR_Ret!$B:$B,'Backtesting - Retail'!B358)</f>
        <v>3742</v>
      </c>
      <c r="D358" s="94">
        <f>SUMIFS(F_12Snp_ODR_Ret!$C:$C,F_12Snp_ODR_Ret!$A:$A,'Backtesting - Retail'!A358,F_12Snp_ODR_Ret!$B:$B,'Backtesting - Retail'!B358)</f>
        <v>65</v>
      </c>
      <c r="F358" s="142">
        <f>SUMIFS(F_12Snp_ODR_Ret!$C:$C,F_12Snp_ODR_Ret!A:A,"&gt;="&amp;$M$2,F_12Snp_ODR_Ret!A:A,"&lt;="&amp;$M$3,F_12Snp_ODR_Ret!$B:$B,$B358)/SUMIFS(F_12Snp_ODR_Ret!$H:$H,F_12Snp_ODR_Ret!A:A,"&gt;="&amp;$M$2,F_12Snp_ODR_Ret!A:A,"&lt;="&amp;$M$3,F_12Snp_ODR_Ret!$B:$B,$B358)</f>
        <v>8.694480016175777E-3</v>
      </c>
      <c r="G358" s="95">
        <f t="shared" si="27"/>
        <v>1.7370390165686797E-2</v>
      </c>
      <c r="H358" s="95">
        <f t="shared" si="28"/>
        <v>7.5271416922388328E-5</v>
      </c>
      <c r="I358" s="95">
        <f t="shared" si="29"/>
        <v>-8.6759101495110201E-3</v>
      </c>
      <c r="J358" s="95">
        <f t="shared" si="30"/>
        <v>0.4994654735303114</v>
      </c>
    </row>
    <row r="359" spans="1:10" x14ac:dyDescent="0.2">
      <c r="A359" s="93">
        <v>43069</v>
      </c>
      <c r="B359" s="94" t="s">
        <v>42</v>
      </c>
      <c r="C359" s="94">
        <f>SUMIFS(F_12Snp_ODR_Ret!$H:$H,F_12Snp_ODR_Ret!$A:$A,'Backtesting - Retail'!A359,F_12Snp_ODR_Ret!$B:$B,'Backtesting - Retail'!B359)</f>
        <v>247</v>
      </c>
      <c r="D359" s="94">
        <f>SUMIFS(F_12Snp_ODR_Ret!$C:$C,F_12Snp_ODR_Ret!$A:$A,'Backtesting - Retail'!A359,F_12Snp_ODR_Ret!$B:$B,'Backtesting - Retail'!B359)</f>
        <v>202</v>
      </c>
      <c r="F359" s="142">
        <f>SUMIFS(F_12Snp_ODR_Ret!$C:$C,F_12Snp_ODR_Ret!A:A,"&gt;="&amp;$M$2,F_12Snp_ODR_Ret!A:A,"&lt;="&amp;$M$3,F_12Snp_ODR_Ret!$B:$B,$B359)/SUMIFS(F_12Snp_ODR_Ret!$H:$H,F_12Snp_ODR_Ret!A:A,"&gt;="&amp;$M$2,F_12Snp_ODR_Ret!A:A,"&lt;="&amp;$M$3,F_12Snp_ODR_Ret!$B:$B,$B359)</f>
        <v>0.66168573429838895</v>
      </c>
      <c r="G359" s="95">
        <f t="shared" si="27"/>
        <v>0.81781376518218618</v>
      </c>
      <c r="H359" s="95">
        <f t="shared" si="28"/>
        <v>2.4375962027651941E-2</v>
      </c>
      <c r="I359" s="95">
        <f t="shared" si="29"/>
        <v>-0.15612803088379723</v>
      </c>
      <c r="J359" s="95">
        <f t="shared" si="30"/>
        <v>0.19090902786286099</v>
      </c>
    </row>
    <row r="360" spans="1:10" x14ac:dyDescent="0.2">
      <c r="A360" s="93">
        <v>43069</v>
      </c>
      <c r="B360" s="94" t="s">
        <v>32</v>
      </c>
      <c r="C360" s="94">
        <f>SUMIFS(F_12Snp_ODR_Ret!$H:$H,F_12Snp_ODR_Ret!$A:$A,'Backtesting - Retail'!A360,F_12Snp_ODR_Ret!$B:$B,'Backtesting - Retail'!B360)</f>
        <v>11427</v>
      </c>
      <c r="D360" s="94">
        <f>SUMIFS(F_12Snp_ODR_Ret!$C:$C,F_12Snp_ODR_Ret!$A:$A,'Backtesting - Retail'!A360,F_12Snp_ODR_Ret!$B:$B,'Backtesting - Retail'!B360)</f>
        <v>243</v>
      </c>
      <c r="F360" s="142">
        <f>SUMIFS(F_12Snp_ODR_Ret!$C:$C,F_12Snp_ODR_Ret!A:A,"&gt;="&amp;$M$2,F_12Snp_ODR_Ret!A:A,"&lt;="&amp;$M$3,F_12Snp_ODR_Ret!$B:$B,$B360)/SUMIFS(F_12Snp_ODR_Ret!$H:$H,F_12Snp_ODR_Ret!A:A,"&gt;="&amp;$M$2,F_12Snp_ODR_Ret!A:A,"&lt;="&amp;$M$3,F_12Snp_ODR_Ret!$B:$B,$B360)</f>
        <v>2.2352492146289427E-2</v>
      </c>
      <c r="G360" s="95">
        <f t="shared" si="27"/>
        <v>2.1265423995799424E-2</v>
      </c>
      <c r="H360" s="95">
        <f t="shared" si="28"/>
        <v>1.1817171638097546E-6</v>
      </c>
      <c r="I360" s="95">
        <f t="shared" si="29"/>
        <v>1.0870681504900025E-3</v>
      </c>
      <c r="J360" s="95">
        <f t="shared" si="30"/>
        <v>5.1119044261931097E-2</v>
      </c>
    </row>
    <row r="361" spans="1:10" x14ac:dyDescent="0.2">
      <c r="A361" s="93">
        <v>43069</v>
      </c>
      <c r="B361" s="94" t="s">
        <v>26</v>
      </c>
      <c r="C361" s="94">
        <f>SUMIFS(F_12Snp_ODR_Ret!$H:$H,F_12Snp_ODR_Ret!$A:$A,'Backtesting - Retail'!A361,F_12Snp_ODR_Ret!$B:$B,'Backtesting - Retail'!B361)</f>
        <v>99</v>
      </c>
      <c r="D361" s="94">
        <f>SUMIFS(F_12Snp_ODR_Ret!$C:$C,F_12Snp_ODR_Ret!$A:$A,'Backtesting - Retail'!A361,F_12Snp_ODR_Ret!$B:$B,'Backtesting - Retail'!B361)</f>
        <v>80</v>
      </c>
      <c r="F361" s="142">
        <f>SUMIFS(F_12Snp_ODR_Ret!$C:$C,F_12Snp_ODR_Ret!A:A,"&gt;="&amp;$M$2,F_12Snp_ODR_Ret!A:A,"&lt;="&amp;$M$3,F_12Snp_ODR_Ret!$B:$B,$B361)/SUMIFS(F_12Snp_ODR_Ret!$H:$H,F_12Snp_ODR_Ret!A:A,"&gt;="&amp;$M$2,F_12Snp_ODR_Ret!A:A,"&lt;="&amp;$M$3,F_12Snp_ODR_Ret!$B:$B,$B361)</f>
        <v>0.42494105318312814</v>
      </c>
      <c r="G361" s="95">
        <f t="shared" si="27"/>
        <v>0.80808080808080807</v>
      </c>
      <c r="H361" s="95">
        <f t="shared" si="28"/>
        <v>0.14679607178305426</v>
      </c>
      <c r="I361" s="95">
        <f t="shared" si="29"/>
        <v>-0.38313975489767993</v>
      </c>
      <c r="J361" s="95">
        <f t="shared" si="30"/>
        <v>0.47413544668587893</v>
      </c>
    </row>
    <row r="362" spans="1:10" x14ac:dyDescent="0.2">
      <c r="A362" s="93">
        <v>43069</v>
      </c>
      <c r="B362" s="94" t="s">
        <v>34</v>
      </c>
      <c r="C362" s="94">
        <f>SUMIFS(F_12Snp_ODR_Ret!$H:$H,F_12Snp_ODR_Ret!$A:$A,'Backtesting - Retail'!A362,F_12Snp_ODR_Ret!$B:$B,'Backtesting - Retail'!B362)</f>
        <v>6251</v>
      </c>
      <c r="D362" s="94">
        <f>SUMIFS(F_12Snp_ODR_Ret!$C:$C,F_12Snp_ODR_Ret!$A:$A,'Backtesting - Retail'!A362,F_12Snp_ODR_Ret!$B:$B,'Backtesting - Retail'!B362)</f>
        <v>303</v>
      </c>
      <c r="F362" s="142">
        <f>SUMIFS(F_12Snp_ODR_Ret!$C:$C,F_12Snp_ODR_Ret!A:A,"&gt;="&amp;$M$2,F_12Snp_ODR_Ret!A:A,"&lt;="&amp;$M$3,F_12Snp_ODR_Ret!$B:$B,$B362)/SUMIFS(F_12Snp_ODR_Ret!$H:$H,F_12Snp_ODR_Ret!A:A,"&gt;="&amp;$M$2,F_12Snp_ODR_Ret!A:A,"&lt;="&amp;$M$3,F_12Snp_ODR_Ret!$B:$B,$B362)</f>
        <v>5.9121533399488169E-2</v>
      </c>
      <c r="G362" s="95">
        <f t="shared" si="27"/>
        <v>4.8472244440889455E-2</v>
      </c>
      <c r="H362" s="95">
        <f t="shared" si="28"/>
        <v>1.1340735532373248E-4</v>
      </c>
      <c r="I362" s="95">
        <f t="shared" si="29"/>
        <v>1.0649288958598714E-2</v>
      </c>
      <c r="J362" s="95">
        <f t="shared" si="30"/>
        <v>0.21969869729439132</v>
      </c>
    </row>
    <row r="363" spans="1:10" x14ac:dyDescent="0.2">
      <c r="A363" s="93">
        <v>43069</v>
      </c>
      <c r="B363" s="94" t="s">
        <v>16</v>
      </c>
      <c r="C363" s="94">
        <f>SUMIFS(F_12Snp_ODR_Ret!$H:$H,F_12Snp_ODR_Ret!$A:$A,'Backtesting - Retail'!A363,F_12Snp_ODR_Ret!$B:$B,'Backtesting - Retail'!B363)</f>
        <v>90</v>
      </c>
      <c r="D363" s="94">
        <f>SUMIFS(F_12Snp_ODR_Ret!$C:$C,F_12Snp_ODR_Ret!$A:$A,'Backtesting - Retail'!A363,F_12Snp_ODR_Ret!$B:$B,'Backtesting - Retail'!B363)</f>
        <v>0</v>
      </c>
      <c r="F363" s="142">
        <f>SUMIFS(F_12Snp_ODR_Ret!$C:$C,F_12Snp_ODR_Ret!A:A,"&gt;="&amp;$M$2,F_12Snp_ODR_Ret!A:A,"&lt;="&amp;$M$3,F_12Snp_ODR_Ret!$B:$B,$B363)/SUMIFS(F_12Snp_ODR_Ret!$H:$H,F_12Snp_ODR_Ret!A:A,"&gt;="&amp;$M$2,F_12Snp_ODR_Ret!A:A,"&lt;="&amp;$M$3,F_12Snp_ODR_Ret!$B:$B,$B363)</f>
        <v>2.5973315835520561E-3</v>
      </c>
      <c r="G363" s="95">
        <f t="shared" si="27"/>
        <v>0</v>
      </c>
      <c r="H363" s="95">
        <f t="shared" si="28"/>
        <v>6.7461313549170314E-6</v>
      </c>
      <c r="I363" s="95">
        <f t="shared" si="29"/>
        <v>2.5973315835520561E-3</v>
      </c>
      <c r="J363" s="95">
        <f t="shared" si="30"/>
        <v>0</v>
      </c>
    </row>
    <row r="364" spans="1:10" x14ac:dyDescent="0.2">
      <c r="A364" s="93">
        <v>43069</v>
      </c>
      <c r="B364" s="94" t="s">
        <v>40</v>
      </c>
      <c r="C364" s="94">
        <f>SUMIFS(F_12Snp_ODR_Ret!$H:$H,F_12Snp_ODR_Ret!$A:$A,'Backtesting - Retail'!A364,F_12Snp_ODR_Ret!$B:$B,'Backtesting - Retail'!B364)</f>
        <v>702</v>
      </c>
      <c r="D364" s="94">
        <f>SUMIFS(F_12Snp_ODR_Ret!$C:$C,F_12Snp_ODR_Ret!$A:$A,'Backtesting - Retail'!A364,F_12Snp_ODR_Ret!$B:$B,'Backtesting - Retail'!B364)</f>
        <v>425</v>
      </c>
      <c r="F364" s="142">
        <f>SUMIFS(F_12Snp_ODR_Ret!$C:$C,F_12Snp_ODR_Ret!A:A,"&gt;="&amp;$M$2,F_12Snp_ODR_Ret!A:A,"&lt;="&amp;$M$3,F_12Snp_ODR_Ret!$B:$B,$B364)/SUMIFS(F_12Snp_ODR_Ret!$H:$H,F_12Snp_ODR_Ret!A:A,"&gt;="&amp;$M$2,F_12Snp_ODR_Ret!A:A,"&lt;="&amp;$M$3,F_12Snp_ODR_Ret!$B:$B,$B364)</f>
        <v>0.60292481322524238</v>
      </c>
      <c r="G364" s="95">
        <f t="shared" si="27"/>
        <v>0.60541310541310545</v>
      </c>
      <c r="H364" s="95">
        <f t="shared" si="28"/>
        <v>6.1915980121803411E-6</v>
      </c>
      <c r="I364" s="95">
        <f t="shared" si="29"/>
        <v>-2.4882921878630615E-3</v>
      </c>
      <c r="J364" s="95">
        <f t="shared" si="30"/>
        <v>4.1100732138349859E-3</v>
      </c>
    </row>
    <row r="365" spans="1:10" x14ac:dyDescent="0.2">
      <c r="A365" s="93">
        <v>43069</v>
      </c>
      <c r="B365" s="94" t="s">
        <v>36</v>
      </c>
      <c r="C365" s="94">
        <f>SUMIFS(F_12Snp_ODR_Ret!$H:$H,F_12Snp_ODR_Ret!$A:$A,'Backtesting - Retail'!A365,F_12Snp_ODR_Ret!$B:$B,'Backtesting - Retail'!B365)</f>
        <v>878</v>
      </c>
      <c r="D365" s="94">
        <f>SUMIFS(F_12Snp_ODR_Ret!$C:$C,F_12Snp_ODR_Ret!$A:$A,'Backtesting - Retail'!A365,F_12Snp_ODR_Ret!$B:$B,'Backtesting - Retail'!B365)</f>
        <v>180</v>
      </c>
      <c r="F365" s="142">
        <f>SUMIFS(F_12Snp_ODR_Ret!$C:$C,F_12Snp_ODR_Ret!A:A,"&gt;="&amp;$M$2,F_12Snp_ODR_Ret!A:A,"&lt;="&amp;$M$3,F_12Snp_ODR_Ret!$B:$B,$B365)/SUMIFS(F_12Snp_ODR_Ret!$H:$H,F_12Snp_ODR_Ret!A:A,"&gt;="&amp;$M$2,F_12Snp_ODR_Ret!A:A,"&lt;="&amp;$M$3,F_12Snp_ODR_Ret!$B:$B,$B365)</f>
        <v>0.3147813516443802</v>
      </c>
      <c r="G365" s="95">
        <f t="shared" si="27"/>
        <v>0.20501138952164008</v>
      </c>
      <c r="H365" s="95">
        <f t="shared" si="28"/>
        <v>1.2049444584427801E-2</v>
      </c>
      <c r="I365" s="95">
        <f t="shared" si="29"/>
        <v>0.10976996212274012</v>
      </c>
      <c r="J365" s="95">
        <f t="shared" si="30"/>
        <v>0.53543348190981022</v>
      </c>
    </row>
    <row r="366" spans="1:10" x14ac:dyDescent="0.2">
      <c r="A366" s="93">
        <v>43069</v>
      </c>
      <c r="B366" s="94" t="s">
        <v>30</v>
      </c>
      <c r="C366" s="94">
        <f>SUMIFS(F_12Snp_ODR_Ret!$H:$H,F_12Snp_ODR_Ret!$A:$A,'Backtesting - Retail'!A366,F_12Snp_ODR_Ret!$B:$B,'Backtesting - Retail'!B366)</f>
        <v>915</v>
      </c>
      <c r="D366" s="94">
        <f>SUMIFS(F_12Snp_ODR_Ret!$C:$C,F_12Snp_ODR_Ret!$A:$A,'Backtesting - Retail'!A366,F_12Snp_ODR_Ret!$B:$B,'Backtesting - Retail'!B366)</f>
        <v>58</v>
      </c>
      <c r="F366" s="142">
        <f>SUMIFS(F_12Snp_ODR_Ret!$C:$C,F_12Snp_ODR_Ret!A:A,"&gt;="&amp;$M$2,F_12Snp_ODR_Ret!A:A,"&lt;="&amp;$M$3,F_12Snp_ODR_Ret!$B:$B,$B366)/SUMIFS(F_12Snp_ODR_Ret!$H:$H,F_12Snp_ODR_Ret!A:A,"&gt;="&amp;$M$2,F_12Snp_ODR_Ret!A:A,"&lt;="&amp;$M$3,F_12Snp_ODR_Ret!$B:$B,$B366)</f>
        <v>0.11058389350204297</v>
      </c>
      <c r="G366" s="95">
        <f t="shared" si="27"/>
        <v>6.3387978142076501E-2</v>
      </c>
      <c r="H366" s="95">
        <f t="shared" si="28"/>
        <v>2.2274544266651184E-3</v>
      </c>
      <c r="I366" s="95">
        <f t="shared" si="29"/>
        <v>4.7195915359966464E-2</v>
      </c>
      <c r="J366" s="95">
        <f t="shared" si="30"/>
        <v>0.74455625093740196</v>
      </c>
    </row>
    <row r="367" spans="1:10" x14ac:dyDescent="0.2">
      <c r="A367" s="93">
        <v>43069</v>
      </c>
      <c r="B367" s="94" t="s">
        <v>12</v>
      </c>
      <c r="C367" s="94">
        <f>SUMIFS(F_12Snp_ODR_Ret!$H:$H,F_12Snp_ODR_Ret!$A:$A,'Backtesting - Retail'!A367,F_12Snp_ODR_Ret!$B:$B,'Backtesting - Retail'!B367)</f>
        <v>55</v>
      </c>
      <c r="D367" s="94">
        <f>SUMIFS(F_12Snp_ODR_Ret!$C:$C,F_12Snp_ODR_Ret!$A:$A,'Backtesting - Retail'!A367,F_12Snp_ODR_Ret!$B:$B,'Backtesting - Retail'!B367)</f>
        <v>0</v>
      </c>
      <c r="F367" s="142">
        <f>SUMIFS(F_12Snp_ODR_Ret!$C:$C,F_12Snp_ODR_Ret!A:A,"&gt;="&amp;$M$2,F_12Snp_ODR_Ret!A:A,"&lt;="&amp;$M$3,F_12Snp_ODR_Ret!$B:$B,$B367)/SUMIFS(F_12Snp_ODR_Ret!$H:$H,F_12Snp_ODR_Ret!A:A,"&gt;="&amp;$M$2,F_12Snp_ODR_Ret!A:A,"&lt;="&amp;$M$3,F_12Snp_ODR_Ret!$B:$B,$B367)</f>
        <v>9.2718843741478052E-4</v>
      </c>
      <c r="G367" s="95">
        <f t="shared" si="27"/>
        <v>0</v>
      </c>
      <c r="H367" s="95">
        <f t="shared" si="28"/>
        <v>8.5967839847566235E-7</v>
      </c>
      <c r="I367" s="95">
        <f t="shared" si="29"/>
        <v>9.2718843741478052E-4</v>
      </c>
      <c r="J367" s="95">
        <f t="shared" si="30"/>
        <v>0</v>
      </c>
    </row>
    <row r="368" spans="1:10" x14ac:dyDescent="0.2">
      <c r="A368" s="93">
        <v>43069</v>
      </c>
      <c r="B368" s="94" t="s">
        <v>18</v>
      </c>
      <c r="C368" s="94">
        <f>SUMIFS(F_12Snp_ODR_Ret!$H:$H,F_12Snp_ODR_Ret!$A:$A,'Backtesting - Retail'!A368,F_12Snp_ODR_Ret!$B:$B,'Backtesting - Retail'!B368)</f>
        <v>5862</v>
      </c>
      <c r="D368" s="94">
        <f>SUMIFS(F_12Snp_ODR_Ret!$C:$C,F_12Snp_ODR_Ret!$A:$A,'Backtesting - Retail'!A368,F_12Snp_ODR_Ret!$B:$B,'Backtesting - Retail'!B368)</f>
        <v>109</v>
      </c>
      <c r="F368" s="142">
        <f>SUMIFS(F_12Snp_ODR_Ret!$C:$C,F_12Snp_ODR_Ret!A:A,"&gt;="&amp;$M$2,F_12Snp_ODR_Ret!A:A,"&lt;="&amp;$M$3,F_12Snp_ODR_Ret!$B:$B,$B368)/SUMIFS(F_12Snp_ODR_Ret!$H:$H,F_12Snp_ODR_Ret!A:A,"&gt;="&amp;$M$2,F_12Snp_ODR_Ret!A:A,"&lt;="&amp;$M$3,F_12Snp_ODR_Ret!$B:$B,$B368)</f>
        <v>7.5688521388111206E-3</v>
      </c>
      <c r="G368" s="95">
        <f t="shared" si="27"/>
        <v>1.8594336403957693E-2</v>
      </c>
      <c r="H368" s="95">
        <f t="shared" si="28"/>
        <v>1.2156130328099468E-4</v>
      </c>
      <c r="I368" s="95">
        <f t="shared" si="29"/>
        <v>-1.1025484265146573E-2</v>
      </c>
      <c r="J368" s="95">
        <f t="shared" si="30"/>
        <v>0.59294852075494697</v>
      </c>
    </row>
    <row r="369" spans="1:10" x14ac:dyDescent="0.2">
      <c r="A369" s="93">
        <v>43069</v>
      </c>
      <c r="B369" s="94" t="s">
        <v>22</v>
      </c>
      <c r="C369" s="94">
        <f>SUMIFS(F_12Snp_ODR_Ret!$H:$H,F_12Snp_ODR_Ret!$A:$A,'Backtesting - Retail'!A369,F_12Snp_ODR_Ret!$B:$B,'Backtesting - Retail'!B369)</f>
        <v>739</v>
      </c>
      <c r="D369" s="94">
        <f>SUMIFS(F_12Snp_ODR_Ret!$C:$C,F_12Snp_ODR_Ret!$A:$A,'Backtesting - Retail'!A369,F_12Snp_ODR_Ret!$B:$B,'Backtesting - Retail'!B369)</f>
        <v>163</v>
      </c>
      <c r="F369" s="142">
        <f>SUMIFS(F_12Snp_ODR_Ret!$C:$C,F_12Snp_ODR_Ret!A:A,"&gt;="&amp;$M$2,F_12Snp_ODR_Ret!A:A,"&lt;="&amp;$M$3,F_12Snp_ODR_Ret!$B:$B,$B369)/SUMIFS(F_12Snp_ODR_Ret!$H:$H,F_12Snp_ODR_Ret!A:A,"&gt;="&amp;$M$2,F_12Snp_ODR_Ret!A:A,"&lt;="&amp;$M$3,F_12Snp_ODR_Ret!$B:$B,$B369)</f>
        <v>0.11878527277613544</v>
      </c>
      <c r="G369" s="95">
        <f t="shared" si="27"/>
        <v>0.22056833558863329</v>
      </c>
      <c r="H369" s="95">
        <f t="shared" si="28"/>
        <v>1.0359791875492881E-2</v>
      </c>
      <c r="I369" s="95">
        <f t="shared" si="29"/>
        <v>-0.10178306281249784</v>
      </c>
      <c r="J369" s="95">
        <f t="shared" si="30"/>
        <v>0.46145818048120185</v>
      </c>
    </row>
    <row r="370" spans="1:10" x14ac:dyDescent="0.2">
      <c r="A370" s="93">
        <v>43069</v>
      </c>
      <c r="B370" s="94" t="s">
        <v>20</v>
      </c>
      <c r="C370" s="94">
        <f>SUMIFS(F_12Snp_ODR_Ret!$H:$H,F_12Snp_ODR_Ret!$A:$A,'Backtesting - Retail'!A370,F_12Snp_ODR_Ret!$B:$B,'Backtesting - Retail'!B370)</f>
        <v>386</v>
      </c>
      <c r="D370" s="94">
        <f>SUMIFS(F_12Snp_ODR_Ret!$C:$C,F_12Snp_ODR_Ret!$A:$A,'Backtesting - Retail'!A370,F_12Snp_ODR_Ret!$B:$B,'Backtesting - Retail'!B370)</f>
        <v>59</v>
      </c>
      <c r="F370" s="142">
        <f>SUMIFS(F_12Snp_ODR_Ret!$C:$C,F_12Snp_ODR_Ret!A:A,"&gt;="&amp;$M$2,F_12Snp_ODR_Ret!A:A,"&lt;="&amp;$M$3,F_12Snp_ODR_Ret!$B:$B,$B370)/SUMIFS(F_12Snp_ODR_Ret!$H:$H,F_12Snp_ODR_Ret!A:A,"&gt;="&amp;$M$2,F_12Snp_ODR_Ret!A:A,"&lt;="&amp;$M$3,F_12Snp_ODR_Ret!$B:$B,$B370)</f>
        <v>8.9829886182841753E-2</v>
      </c>
      <c r="G370" s="95">
        <f t="shared" si="27"/>
        <v>0.15284974093264247</v>
      </c>
      <c r="H370" s="95">
        <f t="shared" si="28"/>
        <v>3.9715020926859804E-3</v>
      </c>
      <c r="I370" s="95">
        <f t="shared" si="29"/>
        <v>-6.3019854749800722E-2</v>
      </c>
      <c r="J370" s="95">
        <f t="shared" si="30"/>
        <v>0.4122993887020861</v>
      </c>
    </row>
    <row r="371" spans="1:10" x14ac:dyDescent="0.2">
      <c r="A371" s="93">
        <v>43100</v>
      </c>
      <c r="B371" s="94" t="s">
        <v>12</v>
      </c>
      <c r="C371" s="94">
        <f>SUMIFS(F_12Snp_ODR_Ret!$H:$H,F_12Snp_ODR_Ret!$A:$A,'Backtesting - Retail'!A371,F_12Snp_ODR_Ret!$B:$B,'Backtesting - Retail'!B371)</f>
        <v>51</v>
      </c>
      <c r="D371" s="94">
        <f>SUMIFS(F_12Snp_ODR_Ret!$C:$C,F_12Snp_ODR_Ret!$A:$A,'Backtesting - Retail'!A371,F_12Snp_ODR_Ret!$B:$B,'Backtesting - Retail'!B371)</f>
        <v>0</v>
      </c>
      <c r="F371" s="142">
        <f>SUMIFS(F_12Snp_ODR_Ret!$C:$C,F_12Snp_ODR_Ret!A:A,"&gt;="&amp;$M$2,F_12Snp_ODR_Ret!A:A,"&lt;="&amp;$M$3,F_12Snp_ODR_Ret!$B:$B,$B371)/SUMIFS(F_12Snp_ODR_Ret!$H:$H,F_12Snp_ODR_Ret!A:A,"&gt;="&amp;$M$2,F_12Snp_ODR_Ret!A:A,"&lt;="&amp;$M$3,F_12Snp_ODR_Ret!$B:$B,$B371)</f>
        <v>9.2718843741478052E-4</v>
      </c>
      <c r="G371" s="95">
        <f t="shared" si="27"/>
        <v>0</v>
      </c>
      <c r="H371" s="95">
        <f t="shared" si="28"/>
        <v>8.5967839847566235E-7</v>
      </c>
      <c r="I371" s="95">
        <f t="shared" si="29"/>
        <v>9.2718843741478052E-4</v>
      </c>
      <c r="J371" s="95">
        <f t="shared" si="30"/>
        <v>0</v>
      </c>
    </row>
    <row r="372" spans="1:10" x14ac:dyDescent="0.2">
      <c r="A372" s="93">
        <v>43100</v>
      </c>
      <c r="B372" s="94" t="s">
        <v>36</v>
      </c>
      <c r="C372" s="94">
        <f>SUMIFS(F_12Snp_ODR_Ret!$H:$H,F_12Snp_ODR_Ret!$A:$A,'Backtesting - Retail'!A372,F_12Snp_ODR_Ret!$B:$B,'Backtesting - Retail'!B372)</f>
        <v>884</v>
      </c>
      <c r="D372" s="94">
        <f>SUMIFS(F_12Snp_ODR_Ret!$C:$C,F_12Snp_ODR_Ret!$A:$A,'Backtesting - Retail'!A372,F_12Snp_ODR_Ret!$B:$B,'Backtesting - Retail'!B372)</f>
        <v>186</v>
      </c>
      <c r="F372" s="142">
        <f>SUMIFS(F_12Snp_ODR_Ret!$C:$C,F_12Snp_ODR_Ret!A:A,"&gt;="&amp;$M$2,F_12Snp_ODR_Ret!A:A,"&lt;="&amp;$M$3,F_12Snp_ODR_Ret!$B:$B,$B372)/SUMIFS(F_12Snp_ODR_Ret!$H:$H,F_12Snp_ODR_Ret!A:A,"&gt;="&amp;$M$2,F_12Snp_ODR_Ret!A:A,"&lt;="&amp;$M$3,F_12Snp_ODR_Ret!$B:$B,$B372)</f>
        <v>0.3147813516443802</v>
      </c>
      <c r="G372" s="95">
        <f t="shared" si="27"/>
        <v>0.21040723981900453</v>
      </c>
      <c r="H372" s="95">
        <f t="shared" si="28"/>
        <v>1.0893955219336027E-2</v>
      </c>
      <c r="I372" s="95">
        <f t="shared" si="29"/>
        <v>0.10437411182537568</v>
      </c>
      <c r="J372" s="95">
        <f t="shared" si="30"/>
        <v>0.49605760673995752</v>
      </c>
    </row>
    <row r="373" spans="1:10" x14ac:dyDescent="0.2">
      <c r="A373" s="93">
        <v>43100</v>
      </c>
      <c r="B373" s="94" t="s">
        <v>38</v>
      </c>
      <c r="C373" s="94">
        <f>SUMIFS(F_12Snp_ODR_Ret!$H:$H,F_12Snp_ODR_Ret!$A:$A,'Backtesting - Retail'!A373,F_12Snp_ODR_Ret!$B:$B,'Backtesting - Retail'!B373)</f>
        <v>2023</v>
      </c>
      <c r="D373" s="94">
        <f>SUMIFS(F_12Snp_ODR_Ret!$C:$C,F_12Snp_ODR_Ret!$A:$A,'Backtesting - Retail'!A373,F_12Snp_ODR_Ret!$B:$B,'Backtesting - Retail'!B373)</f>
        <v>513</v>
      </c>
      <c r="F373" s="142">
        <f>SUMIFS(F_12Snp_ODR_Ret!$C:$C,F_12Snp_ODR_Ret!A:A,"&gt;="&amp;$M$2,F_12Snp_ODR_Ret!A:A,"&lt;="&amp;$M$3,F_12Snp_ODR_Ret!$B:$B,$B373)/SUMIFS(F_12Snp_ODR_Ret!$H:$H,F_12Snp_ODR_Ret!A:A,"&gt;="&amp;$M$2,F_12Snp_ODR_Ret!A:A,"&lt;="&amp;$M$3,F_12Snp_ODR_Ret!$B:$B,$B373)</f>
        <v>0.22160275367237117</v>
      </c>
      <c r="G373" s="95">
        <f t="shared" si="27"/>
        <v>0.2535837864557588</v>
      </c>
      <c r="H373" s="95">
        <f t="shared" si="28"/>
        <v>1.0227864578921141E-3</v>
      </c>
      <c r="I373" s="95">
        <f t="shared" si="29"/>
        <v>-3.1981032783387625E-2</v>
      </c>
      <c r="J373" s="95">
        <f t="shared" si="30"/>
        <v>0.1261162364927742</v>
      </c>
    </row>
    <row r="374" spans="1:10" x14ac:dyDescent="0.2">
      <c r="A374" s="93">
        <v>43100</v>
      </c>
      <c r="B374" s="94" t="s">
        <v>18</v>
      </c>
      <c r="C374" s="94">
        <f>SUMIFS(F_12Snp_ODR_Ret!$H:$H,F_12Snp_ODR_Ret!$A:$A,'Backtesting - Retail'!A374,F_12Snp_ODR_Ret!$B:$B,'Backtesting - Retail'!B374)</f>
        <v>5201</v>
      </c>
      <c r="D374" s="94">
        <f>SUMIFS(F_12Snp_ODR_Ret!$C:$C,F_12Snp_ODR_Ret!$A:$A,'Backtesting - Retail'!A374,F_12Snp_ODR_Ret!$B:$B,'Backtesting - Retail'!B374)</f>
        <v>71</v>
      </c>
      <c r="F374" s="142">
        <f>SUMIFS(F_12Snp_ODR_Ret!$C:$C,F_12Snp_ODR_Ret!A:A,"&gt;="&amp;$M$2,F_12Snp_ODR_Ret!A:A,"&lt;="&amp;$M$3,F_12Snp_ODR_Ret!$B:$B,$B374)/SUMIFS(F_12Snp_ODR_Ret!$H:$H,F_12Snp_ODR_Ret!A:A,"&gt;="&amp;$M$2,F_12Snp_ODR_Ret!A:A,"&lt;="&amp;$M$3,F_12Snp_ODR_Ret!$B:$B,$B374)</f>
        <v>7.5688521388111206E-3</v>
      </c>
      <c r="G374" s="95">
        <f t="shared" si="27"/>
        <v>1.3651220919054028E-2</v>
      </c>
      <c r="H374" s="95">
        <f t="shared" si="28"/>
        <v>3.6995209978873591E-5</v>
      </c>
      <c r="I374" s="95">
        <f t="shared" si="29"/>
        <v>-6.0823687802429071E-3</v>
      </c>
      <c r="J374" s="95">
        <f t="shared" si="30"/>
        <v>0.4455549299442727</v>
      </c>
    </row>
    <row r="375" spans="1:10" x14ac:dyDescent="0.2">
      <c r="A375" s="93">
        <v>43100</v>
      </c>
      <c r="B375" s="94" t="s">
        <v>24</v>
      </c>
      <c r="C375" s="94">
        <f>SUMIFS(F_12Snp_ODR_Ret!$H:$H,F_12Snp_ODR_Ret!$A:$A,'Backtesting - Retail'!A375,F_12Snp_ODR_Ret!$B:$B,'Backtesting - Retail'!B375)</f>
        <v>188</v>
      </c>
      <c r="D375" s="94">
        <f>SUMIFS(F_12Snp_ODR_Ret!$C:$C,F_12Snp_ODR_Ret!$A:$A,'Backtesting - Retail'!A375,F_12Snp_ODR_Ret!$B:$B,'Backtesting - Retail'!B375)</f>
        <v>80</v>
      </c>
      <c r="F375" s="142">
        <f>SUMIFS(F_12Snp_ODR_Ret!$C:$C,F_12Snp_ODR_Ret!A:A,"&gt;="&amp;$M$2,F_12Snp_ODR_Ret!A:A,"&lt;="&amp;$M$3,F_12Snp_ODR_Ret!$B:$B,$B375)/SUMIFS(F_12Snp_ODR_Ret!$H:$H,F_12Snp_ODR_Ret!A:A,"&gt;="&amp;$M$2,F_12Snp_ODR_Ret!A:A,"&lt;="&amp;$M$3,F_12Snp_ODR_Ret!$B:$B,$B375)</f>
        <v>0.31635926222935046</v>
      </c>
      <c r="G375" s="95">
        <f t="shared" si="27"/>
        <v>0.42553191489361702</v>
      </c>
      <c r="H375" s="95">
        <f t="shared" si="28"/>
        <v>1.1918668089752589E-2</v>
      </c>
      <c r="I375" s="95">
        <f t="shared" si="29"/>
        <v>-0.10917265266426657</v>
      </c>
      <c r="J375" s="95">
        <f t="shared" si="30"/>
        <v>0.25655573376102642</v>
      </c>
    </row>
    <row r="376" spans="1:10" x14ac:dyDescent="0.2">
      <c r="A376" s="93">
        <v>43100</v>
      </c>
      <c r="B376" s="94" t="s">
        <v>28</v>
      </c>
      <c r="C376" s="94">
        <f>SUMIFS(F_12Snp_ODR_Ret!$H:$H,F_12Snp_ODR_Ret!$A:$A,'Backtesting - Retail'!A376,F_12Snp_ODR_Ret!$B:$B,'Backtesting - Retail'!B376)</f>
        <v>3682</v>
      </c>
      <c r="D376" s="94">
        <f>SUMIFS(F_12Snp_ODR_Ret!$C:$C,F_12Snp_ODR_Ret!$A:$A,'Backtesting - Retail'!A376,F_12Snp_ODR_Ret!$B:$B,'Backtesting - Retail'!B376)</f>
        <v>61</v>
      </c>
      <c r="F376" s="142">
        <f>SUMIFS(F_12Snp_ODR_Ret!$C:$C,F_12Snp_ODR_Ret!A:A,"&gt;="&amp;$M$2,F_12Snp_ODR_Ret!A:A,"&lt;="&amp;$M$3,F_12Snp_ODR_Ret!$B:$B,$B376)/SUMIFS(F_12Snp_ODR_Ret!$H:$H,F_12Snp_ODR_Ret!A:A,"&gt;="&amp;$M$2,F_12Snp_ODR_Ret!A:A,"&lt;="&amp;$M$3,F_12Snp_ODR_Ret!$B:$B,$B376)</f>
        <v>8.694480016175777E-3</v>
      </c>
      <c r="G376" s="95">
        <f t="shared" si="27"/>
        <v>1.6567083107007063E-2</v>
      </c>
      <c r="H376" s="95">
        <f t="shared" si="28"/>
        <v>6.1977879425766319E-5</v>
      </c>
      <c r="I376" s="95">
        <f t="shared" si="29"/>
        <v>-7.8726030908312858E-3</v>
      </c>
      <c r="J376" s="95">
        <f t="shared" si="30"/>
        <v>0.47519548492525887</v>
      </c>
    </row>
    <row r="377" spans="1:10" x14ac:dyDescent="0.2">
      <c r="A377" s="93">
        <v>43100</v>
      </c>
      <c r="B377" s="94" t="s">
        <v>42</v>
      </c>
      <c r="C377" s="94">
        <f>SUMIFS(F_12Snp_ODR_Ret!$H:$H,F_12Snp_ODR_Ret!$A:$A,'Backtesting - Retail'!A377,F_12Snp_ODR_Ret!$B:$B,'Backtesting - Retail'!B377)</f>
        <v>183</v>
      </c>
      <c r="D377" s="94">
        <f>SUMIFS(F_12Snp_ODR_Ret!$C:$C,F_12Snp_ODR_Ret!$A:$A,'Backtesting - Retail'!A377,F_12Snp_ODR_Ret!$B:$B,'Backtesting - Retail'!B377)</f>
        <v>136</v>
      </c>
      <c r="F377" s="142">
        <f>SUMIFS(F_12Snp_ODR_Ret!$C:$C,F_12Snp_ODR_Ret!A:A,"&gt;="&amp;$M$2,F_12Snp_ODR_Ret!A:A,"&lt;="&amp;$M$3,F_12Snp_ODR_Ret!$B:$B,$B377)/SUMIFS(F_12Snp_ODR_Ret!$H:$H,F_12Snp_ODR_Ret!A:A,"&gt;="&amp;$M$2,F_12Snp_ODR_Ret!A:A,"&lt;="&amp;$M$3,F_12Snp_ODR_Ret!$B:$B,$B377)</f>
        <v>0.66168573429838895</v>
      </c>
      <c r="G377" s="95">
        <f t="shared" si="27"/>
        <v>0.74316939890710387</v>
      </c>
      <c r="H377" s="95">
        <f t="shared" si="28"/>
        <v>6.6395875980655413E-3</v>
      </c>
      <c r="I377" s="95">
        <f t="shared" si="29"/>
        <v>-8.1483664608714923E-2</v>
      </c>
      <c r="J377" s="95">
        <f t="shared" si="30"/>
        <v>0.10964346046613846</v>
      </c>
    </row>
    <row r="378" spans="1:10" x14ac:dyDescent="0.2">
      <c r="A378" s="93">
        <v>43100</v>
      </c>
      <c r="B378" s="94" t="s">
        <v>32</v>
      </c>
      <c r="C378" s="94">
        <f>SUMIFS(F_12Snp_ODR_Ret!$H:$H,F_12Snp_ODR_Ret!$A:$A,'Backtesting - Retail'!A378,F_12Snp_ODR_Ret!$B:$B,'Backtesting - Retail'!B378)</f>
        <v>11859</v>
      </c>
      <c r="D378" s="94">
        <f>SUMIFS(F_12Snp_ODR_Ret!$C:$C,F_12Snp_ODR_Ret!$A:$A,'Backtesting - Retail'!A378,F_12Snp_ODR_Ret!$B:$B,'Backtesting - Retail'!B378)</f>
        <v>255</v>
      </c>
      <c r="F378" s="142">
        <f>SUMIFS(F_12Snp_ODR_Ret!$C:$C,F_12Snp_ODR_Ret!A:A,"&gt;="&amp;$M$2,F_12Snp_ODR_Ret!A:A,"&lt;="&amp;$M$3,F_12Snp_ODR_Ret!$B:$B,$B378)/SUMIFS(F_12Snp_ODR_Ret!$H:$H,F_12Snp_ODR_Ret!A:A,"&gt;="&amp;$M$2,F_12Snp_ODR_Ret!A:A,"&lt;="&amp;$M$3,F_12Snp_ODR_Ret!$B:$B,$B378)</f>
        <v>2.2352492146289427E-2</v>
      </c>
      <c r="G378" s="95">
        <f t="shared" si="27"/>
        <v>2.1502656210473058E-2</v>
      </c>
      <c r="H378" s="95">
        <f t="shared" si="28"/>
        <v>7.2222111780488363E-7</v>
      </c>
      <c r="I378" s="95">
        <f t="shared" si="29"/>
        <v>8.4983593581636901E-4</v>
      </c>
      <c r="J378" s="95">
        <f t="shared" si="30"/>
        <v>3.9522370050377731E-2</v>
      </c>
    </row>
    <row r="379" spans="1:10" x14ac:dyDescent="0.2">
      <c r="A379" s="93">
        <v>43100</v>
      </c>
      <c r="B379" s="94" t="s">
        <v>26</v>
      </c>
      <c r="C379" s="94">
        <f>SUMIFS(F_12Snp_ODR_Ret!$H:$H,F_12Snp_ODR_Ret!$A:$A,'Backtesting - Retail'!A379,F_12Snp_ODR_Ret!$B:$B,'Backtesting - Retail'!B379)</f>
        <v>71</v>
      </c>
      <c r="D379" s="94">
        <f>SUMIFS(F_12Snp_ODR_Ret!$C:$C,F_12Snp_ODR_Ret!$A:$A,'Backtesting - Retail'!A379,F_12Snp_ODR_Ret!$B:$B,'Backtesting - Retail'!B379)</f>
        <v>44</v>
      </c>
      <c r="F379" s="142">
        <f>SUMIFS(F_12Snp_ODR_Ret!$C:$C,F_12Snp_ODR_Ret!A:A,"&gt;="&amp;$M$2,F_12Snp_ODR_Ret!A:A,"&lt;="&amp;$M$3,F_12Snp_ODR_Ret!$B:$B,$B379)/SUMIFS(F_12Snp_ODR_Ret!$H:$H,F_12Snp_ODR_Ret!A:A,"&gt;="&amp;$M$2,F_12Snp_ODR_Ret!A:A,"&lt;="&amp;$M$3,F_12Snp_ODR_Ret!$B:$B,$B379)</f>
        <v>0.42494105318312814</v>
      </c>
      <c r="G379" s="95">
        <f t="shared" si="27"/>
        <v>0.61971830985915488</v>
      </c>
      <c r="H379" s="95">
        <f t="shared" si="28"/>
        <v>3.7938179718238804E-2</v>
      </c>
      <c r="I379" s="95">
        <f t="shared" si="29"/>
        <v>-0.19477725667602674</v>
      </c>
      <c r="J379" s="95">
        <f t="shared" si="30"/>
        <v>0.31429966418177047</v>
      </c>
    </row>
    <row r="380" spans="1:10" x14ac:dyDescent="0.2">
      <c r="A380" s="93">
        <v>43100</v>
      </c>
      <c r="B380" s="94" t="s">
        <v>40</v>
      </c>
      <c r="C380" s="94">
        <f>SUMIFS(F_12Snp_ODR_Ret!$H:$H,F_12Snp_ODR_Ret!$A:$A,'Backtesting - Retail'!A380,F_12Snp_ODR_Ret!$B:$B,'Backtesting - Retail'!B380)</f>
        <v>614</v>
      </c>
      <c r="D380" s="94">
        <f>SUMIFS(F_12Snp_ODR_Ret!$C:$C,F_12Snp_ODR_Ret!$A:$A,'Backtesting - Retail'!A380,F_12Snp_ODR_Ret!$B:$B,'Backtesting - Retail'!B380)</f>
        <v>357</v>
      </c>
      <c r="F380" s="142">
        <f>SUMIFS(F_12Snp_ODR_Ret!$C:$C,F_12Snp_ODR_Ret!A:A,"&gt;="&amp;$M$2,F_12Snp_ODR_Ret!A:A,"&lt;="&amp;$M$3,F_12Snp_ODR_Ret!$B:$B,$B380)/SUMIFS(F_12Snp_ODR_Ret!$H:$H,F_12Snp_ODR_Ret!A:A,"&gt;="&amp;$M$2,F_12Snp_ODR_Ret!A:A,"&lt;="&amp;$M$3,F_12Snp_ODR_Ret!$B:$B,$B380)</f>
        <v>0.60292481322524238</v>
      </c>
      <c r="G380" s="95">
        <f t="shared" si="27"/>
        <v>0.58143322475570036</v>
      </c>
      <c r="H380" s="95">
        <f t="shared" si="28"/>
        <v>4.6188837494415161E-4</v>
      </c>
      <c r="I380" s="95">
        <f t="shared" si="29"/>
        <v>2.1491588469542022E-2</v>
      </c>
      <c r="J380" s="95">
        <f t="shared" si="30"/>
        <v>3.696312414649524E-2</v>
      </c>
    </row>
    <row r="381" spans="1:10" x14ac:dyDescent="0.2">
      <c r="A381" s="93">
        <v>43100</v>
      </c>
      <c r="B381" s="94" t="s">
        <v>34</v>
      </c>
      <c r="C381" s="94">
        <f>SUMIFS(F_12Snp_ODR_Ret!$H:$H,F_12Snp_ODR_Ret!$A:$A,'Backtesting - Retail'!A381,F_12Snp_ODR_Ret!$B:$B,'Backtesting - Retail'!B381)</f>
        <v>5923</v>
      </c>
      <c r="D381" s="94">
        <f>SUMIFS(F_12Snp_ODR_Ret!$C:$C,F_12Snp_ODR_Ret!$A:$A,'Backtesting - Retail'!A381,F_12Snp_ODR_Ret!$B:$B,'Backtesting - Retail'!B381)</f>
        <v>230</v>
      </c>
      <c r="F381" s="142">
        <f>SUMIFS(F_12Snp_ODR_Ret!$C:$C,F_12Snp_ODR_Ret!A:A,"&gt;="&amp;$M$2,F_12Snp_ODR_Ret!A:A,"&lt;="&amp;$M$3,F_12Snp_ODR_Ret!$B:$B,$B381)/SUMIFS(F_12Snp_ODR_Ret!$H:$H,F_12Snp_ODR_Ret!A:A,"&gt;="&amp;$M$2,F_12Snp_ODR_Ret!A:A,"&lt;="&amp;$M$3,F_12Snp_ODR_Ret!$B:$B,$B381)</f>
        <v>5.9121533399488169E-2</v>
      </c>
      <c r="G381" s="95">
        <f t="shared" si="27"/>
        <v>3.8831673138612188E-2</v>
      </c>
      <c r="H381" s="95">
        <f t="shared" si="28"/>
        <v>4.1167842940587431E-4</v>
      </c>
      <c r="I381" s="95">
        <f t="shared" si="29"/>
        <v>2.028986026087598E-2</v>
      </c>
      <c r="J381" s="95">
        <f t="shared" si="30"/>
        <v>0.52250801010942793</v>
      </c>
    </row>
    <row r="382" spans="1:10" x14ac:dyDescent="0.2">
      <c r="A382" s="93">
        <v>43100</v>
      </c>
      <c r="B382" s="94" t="s">
        <v>16</v>
      </c>
      <c r="C382" s="94">
        <f>SUMIFS(F_12Snp_ODR_Ret!$H:$H,F_12Snp_ODR_Ret!$A:$A,'Backtesting - Retail'!A382,F_12Snp_ODR_Ret!$B:$B,'Backtesting - Retail'!B382)</f>
        <v>100</v>
      </c>
      <c r="D382" s="94">
        <f>SUMIFS(F_12Snp_ODR_Ret!$C:$C,F_12Snp_ODR_Ret!$A:$A,'Backtesting - Retail'!A382,F_12Snp_ODR_Ret!$B:$B,'Backtesting - Retail'!B382)</f>
        <v>0</v>
      </c>
      <c r="F382" s="142">
        <f>SUMIFS(F_12Snp_ODR_Ret!$C:$C,F_12Snp_ODR_Ret!A:A,"&gt;="&amp;$M$2,F_12Snp_ODR_Ret!A:A,"&lt;="&amp;$M$3,F_12Snp_ODR_Ret!$B:$B,$B382)/SUMIFS(F_12Snp_ODR_Ret!$H:$H,F_12Snp_ODR_Ret!A:A,"&gt;="&amp;$M$2,F_12Snp_ODR_Ret!A:A,"&lt;="&amp;$M$3,F_12Snp_ODR_Ret!$B:$B,$B382)</f>
        <v>2.5973315835520561E-3</v>
      </c>
      <c r="G382" s="95">
        <f t="shared" si="27"/>
        <v>0</v>
      </c>
      <c r="H382" s="95">
        <f t="shared" si="28"/>
        <v>6.7461313549170314E-6</v>
      </c>
      <c r="I382" s="95">
        <f t="shared" si="29"/>
        <v>2.5973315835520561E-3</v>
      </c>
      <c r="J382" s="95">
        <f t="shared" si="30"/>
        <v>0</v>
      </c>
    </row>
    <row r="383" spans="1:10" x14ac:dyDescent="0.2">
      <c r="A383" s="93">
        <v>43100</v>
      </c>
      <c r="B383" s="94" t="s">
        <v>20</v>
      </c>
      <c r="C383" s="94">
        <f>SUMIFS(F_12Snp_ODR_Ret!$H:$H,F_12Snp_ODR_Ret!$A:$A,'Backtesting - Retail'!A383,F_12Snp_ODR_Ret!$B:$B,'Backtesting - Retail'!B383)</f>
        <v>1024</v>
      </c>
      <c r="D383" s="94">
        <f>SUMIFS(F_12Snp_ODR_Ret!$C:$C,F_12Snp_ODR_Ret!$A:$A,'Backtesting - Retail'!A383,F_12Snp_ODR_Ret!$B:$B,'Backtesting - Retail'!B383)</f>
        <v>90</v>
      </c>
      <c r="F383" s="142">
        <f>SUMIFS(F_12Snp_ODR_Ret!$C:$C,F_12Snp_ODR_Ret!A:A,"&gt;="&amp;$M$2,F_12Snp_ODR_Ret!A:A,"&lt;="&amp;$M$3,F_12Snp_ODR_Ret!$B:$B,$B383)/SUMIFS(F_12Snp_ODR_Ret!$H:$H,F_12Snp_ODR_Ret!A:A,"&gt;="&amp;$M$2,F_12Snp_ODR_Ret!A:A,"&lt;="&amp;$M$3,F_12Snp_ODR_Ret!$B:$B,$B383)</f>
        <v>8.9829886182841753E-2</v>
      </c>
      <c r="G383" s="95">
        <f t="shared" si="27"/>
        <v>8.7890625E-2</v>
      </c>
      <c r="H383" s="95">
        <f t="shared" si="28"/>
        <v>3.7607339352767962E-6</v>
      </c>
      <c r="I383" s="95">
        <f t="shared" si="29"/>
        <v>1.9392611828417533E-3</v>
      </c>
      <c r="J383" s="95">
        <f t="shared" si="30"/>
        <v>2.2064482791443948E-2</v>
      </c>
    </row>
    <row r="384" spans="1:10" x14ac:dyDescent="0.2">
      <c r="A384" s="93">
        <v>43100</v>
      </c>
      <c r="B384" s="94" t="s">
        <v>14</v>
      </c>
      <c r="C384" s="94">
        <f>SUMIFS(F_12Snp_ODR_Ret!$H:$H,F_12Snp_ODR_Ret!$A:$A,'Backtesting - Retail'!A384,F_12Snp_ODR_Ret!$B:$B,'Backtesting - Retail'!B384)</f>
        <v>319</v>
      </c>
      <c r="D384" s="94">
        <f>SUMIFS(F_12Snp_ODR_Ret!$C:$C,F_12Snp_ODR_Ret!$A:$A,'Backtesting - Retail'!A384,F_12Snp_ODR_Ret!$B:$B,'Backtesting - Retail'!B384)</f>
        <v>5</v>
      </c>
      <c r="F384" s="142">
        <f>SUMIFS(F_12Snp_ODR_Ret!$C:$C,F_12Snp_ODR_Ret!A:A,"&gt;="&amp;$M$2,F_12Snp_ODR_Ret!A:A,"&lt;="&amp;$M$3,F_12Snp_ODR_Ret!$B:$B,$B384)/SUMIFS(F_12Snp_ODR_Ret!$H:$H,F_12Snp_ODR_Ret!A:A,"&gt;="&amp;$M$2,F_12Snp_ODR_Ret!A:A,"&lt;="&amp;$M$3,F_12Snp_ODR_Ret!$B:$B,$B384)</f>
        <v>6.8419927303827238E-3</v>
      </c>
      <c r="G384" s="95">
        <f t="shared" si="27"/>
        <v>1.5673981191222569E-2</v>
      </c>
      <c r="H384" s="95">
        <f t="shared" si="28"/>
        <v>7.8004020172408158E-5</v>
      </c>
      <c r="I384" s="95">
        <f t="shared" si="29"/>
        <v>-8.8319884608398444E-3</v>
      </c>
      <c r="J384" s="95">
        <f t="shared" si="30"/>
        <v>0.56348086380158213</v>
      </c>
    </row>
    <row r="385" spans="1:10" x14ac:dyDescent="0.2">
      <c r="A385" s="93">
        <v>43100</v>
      </c>
      <c r="B385" s="94" t="s">
        <v>22</v>
      </c>
      <c r="C385" s="94">
        <f>SUMIFS(F_12Snp_ODR_Ret!$H:$H,F_12Snp_ODR_Ret!$A:$A,'Backtesting - Retail'!A385,F_12Snp_ODR_Ret!$B:$B,'Backtesting - Retail'!B385)</f>
        <v>732</v>
      </c>
      <c r="D385" s="94">
        <f>SUMIFS(F_12Snp_ODR_Ret!$C:$C,F_12Snp_ODR_Ret!$A:$A,'Backtesting - Retail'!A385,F_12Snp_ODR_Ret!$B:$B,'Backtesting - Retail'!B385)</f>
        <v>149</v>
      </c>
      <c r="F385" s="142">
        <f>SUMIFS(F_12Snp_ODR_Ret!$C:$C,F_12Snp_ODR_Ret!A:A,"&gt;="&amp;$M$2,F_12Snp_ODR_Ret!A:A,"&lt;="&amp;$M$3,F_12Snp_ODR_Ret!$B:$B,$B385)/SUMIFS(F_12Snp_ODR_Ret!$H:$H,F_12Snp_ODR_Ret!A:A,"&gt;="&amp;$M$2,F_12Snp_ODR_Ret!A:A,"&lt;="&amp;$M$3,F_12Snp_ODR_Ret!$B:$B,$B385)</f>
        <v>0.11878527277613544</v>
      </c>
      <c r="G385" s="95">
        <f t="shared" si="27"/>
        <v>0.20355191256830601</v>
      </c>
      <c r="H385" s="95">
        <f t="shared" si="28"/>
        <v>7.185383221655595E-3</v>
      </c>
      <c r="I385" s="95">
        <f t="shared" si="29"/>
        <v>-8.476663979217057E-2</v>
      </c>
      <c r="J385" s="95">
        <f t="shared" si="30"/>
        <v>0.41643745186489167</v>
      </c>
    </row>
    <row r="386" spans="1:10" x14ac:dyDescent="0.2">
      <c r="A386" s="93">
        <v>43100</v>
      </c>
      <c r="B386" s="94" t="s">
        <v>30</v>
      </c>
      <c r="C386" s="94">
        <f>SUMIFS(F_12Snp_ODR_Ret!$H:$H,F_12Snp_ODR_Ret!$A:$A,'Backtesting - Retail'!A386,F_12Snp_ODR_Ret!$B:$B,'Backtesting - Retail'!B386)</f>
        <v>1058</v>
      </c>
      <c r="D386" s="94">
        <f>SUMIFS(F_12Snp_ODR_Ret!$C:$C,F_12Snp_ODR_Ret!$A:$A,'Backtesting - Retail'!A386,F_12Snp_ODR_Ret!$B:$B,'Backtesting - Retail'!B386)</f>
        <v>51</v>
      </c>
      <c r="F386" s="142">
        <f>SUMIFS(F_12Snp_ODR_Ret!$C:$C,F_12Snp_ODR_Ret!A:A,"&gt;="&amp;$M$2,F_12Snp_ODR_Ret!A:A,"&lt;="&amp;$M$3,F_12Snp_ODR_Ret!$B:$B,$B386)/SUMIFS(F_12Snp_ODR_Ret!$H:$H,F_12Snp_ODR_Ret!A:A,"&gt;="&amp;$M$2,F_12Snp_ODR_Ret!A:A,"&lt;="&amp;$M$3,F_12Snp_ODR_Ret!$B:$B,$B386)</f>
        <v>0.11058389350204297</v>
      </c>
      <c r="G386" s="95">
        <f t="shared" si="27"/>
        <v>4.8204158790170135E-2</v>
      </c>
      <c r="H386" s="95">
        <f t="shared" si="28"/>
        <v>3.891231302723632E-3</v>
      </c>
      <c r="I386" s="95">
        <f t="shared" si="29"/>
        <v>6.2379734711872831E-2</v>
      </c>
      <c r="J386" s="95">
        <f t="shared" si="30"/>
        <v>1.2940737122580677</v>
      </c>
    </row>
    <row r="387" spans="1:10" x14ac:dyDescent="0.2">
      <c r="A387" s="93">
        <v>43131</v>
      </c>
      <c r="B387" s="94" t="s">
        <v>22</v>
      </c>
      <c r="C387" s="94">
        <f>SUMIFS(F_12Snp_ODR_Ret!$H:$H,F_12Snp_ODR_Ret!$A:$A,'Backtesting - Retail'!A387,F_12Snp_ODR_Ret!$B:$B,'Backtesting - Retail'!B387)</f>
        <v>717</v>
      </c>
      <c r="D387" s="94">
        <f>SUMIFS(F_12Snp_ODR_Ret!$C:$C,F_12Snp_ODR_Ret!$A:$A,'Backtesting - Retail'!A387,F_12Snp_ODR_Ret!$B:$B,'Backtesting - Retail'!B387)</f>
        <v>124</v>
      </c>
      <c r="F387" s="142">
        <f>SUMIFS(F_12Snp_ODR_Ret!$C:$C,F_12Snp_ODR_Ret!A:A,"&gt;="&amp;$M$2,F_12Snp_ODR_Ret!A:A,"&lt;="&amp;$M$3,F_12Snp_ODR_Ret!$B:$B,$B387)/SUMIFS(F_12Snp_ODR_Ret!$H:$H,F_12Snp_ODR_Ret!A:A,"&gt;="&amp;$M$2,F_12Snp_ODR_Ret!A:A,"&lt;="&amp;$M$3,F_12Snp_ODR_Ret!$B:$B,$B387)</f>
        <v>0.11878527277613544</v>
      </c>
      <c r="G387" s="95">
        <f t="shared" ref="G387:G450" si="31">D387/C387</f>
        <v>0.17294281729428174</v>
      </c>
      <c r="H387" s="95">
        <f t="shared" si="28"/>
        <v>2.9330396282349976E-3</v>
      </c>
      <c r="I387" s="95">
        <f t="shared" si="29"/>
        <v>-5.4157544518146292E-2</v>
      </c>
      <c r="J387" s="95">
        <f t="shared" si="30"/>
        <v>0.31315289854444267</v>
      </c>
    </row>
    <row r="388" spans="1:10" x14ac:dyDescent="0.2">
      <c r="A388" s="93">
        <v>43131</v>
      </c>
      <c r="B388" s="94" t="s">
        <v>16</v>
      </c>
      <c r="C388" s="94">
        <f>SUMIFS(F_12Snp_ODR_Ret!$H:$H,F_12Snp_ODR_Ret!$A:$A,'Backtesting - Retail'!A388,F_12Snp_ODR_Ret!$B:$B,'Backtesting - Retail'!B388)</f>
        <v>110</v>
      </c>
      <c r="D388" s="94">
        <f>SUMIFS(F_12Snp_ODR_Ret!$C:$C,F_12Snp_ODR_Ret!$A:$A,'Backtesting - Retail'!A388,F_12Snp_ODR_Ret!$B:$B,'Backtesting - Retail'!B388)</f>
        <v>0</v>
      </c>
      <c r="F388" s="142">
        <f>SUMIFS(F_12Snp_ODR_Ret!$C:$C,F_12Snp_ODR_Ret!A:A,"&gt;="&amp;$M$2,F_12Snp_ODR_Ret!A:A,"&lt;="&amp;$M$3,F_12Snp_ODR_Ret!$B:$B,$B388)/SUMIFS(F_12Snp_ODR_Ret!$H:$H,F_12Snp_ODR_Ret!A:A,"&gt;="&amp;$M$2,F_12Snp_ODR_Ret!A:A,"&lt;="&amp;$M$3,F_12Snp_ODR_Ret!$B:$B,$B388)</f>
        <v>2.5973315835520561E-3</v>
      </c>
      <c r="G388" s="95">
        <f t="shared" si="31"/>
        <v>0</v>
      </c>
      <c r="H388" s="95">
        <f t="shared" ref="H388:H451" si="32">(G388-F388)^2</f>
        <v>6.7461313549170314E-6</v>
      </c>
      <c r="I388" s="95">
        <f t="shared" ref="I388:I451" si="33">F388-G388</f>
        <v>2.5973315835520561E-3</v>
      </c>
      <c r="J388" s="95">
        <f t="shared" ref="J388:J451" si="34">IFERROR(ABS(G388-F388)/ABS(G388),0)</f>
        <v>0</v>
      </c>
    </row>
    <row r="389" spans="1:10" x14ac:dyDescent="0.2">
      <c r="A389" s="93">
        <v>43131</v>
      </c>
      <c r="B389" s="94" t="s">
        <v>36</v>
      </c>
      <c r="C389" s="94">
        <f>SUMIFS(F_12Snp_ODR_Ret!$H:$H,F_12Snp_ODR_Ret!$A:$A,'Backtesting - Retail'!A389,F_12Snp_ODR_Ret!$B:$B,'Backtesting - Retail'!B389)</f>
        <v>741</v>
      </c>
      <c r="D389" s="94">
        <f>SUMIFS(F_12Snp_ODR_Ret!$C:$C,F_12Snp_ODR_Ret!$A:$A,'Backtesting - Retail'!A389,F_12Snp_ODR_Ret!$B:$B,'Backtesting - Retail'!B389)</f>
        <v>151</v>
      </c>
      <c r="F389" s="142">
        <f>SUMIFS(F_12Snp_ODR_Ret!$C:$C,F_12Snp_ODR_Ret!A:A,"&gt;="&amp;$M$2,F_12Snp_ODR_Ret!A:A,"&lt;="&amp;$M$3,F_12Snp_ODR_Ret!$B:$B,$B389)/SUMIFS(F_12Snp_ODR_Ret!$H:$H,F_12Snp_ODR_Ret!A:A,"&gt;="&amp;$M$2,F_12Snp_ODR_Ret!A:A,"&lt;="&amp;$M$3,F_12Snp_ODR_Ret!$B:$B,$B389)</f>
        <v>0.3147813516443802</v>
      </c>
      <c r="G389" s="95">
        <f t="shared" si="31"/>
        <v>0.203778677462888</v>
      </c>
      <c r="H389" s="95">
        <f t="shared" si="32"/>
        <v>1.2321593675442517E-2</v>
      </c>
      <c r="I389" s="95">
        <f t="shared" si="33"/>
        <v>0.11100267418149221</v>
      </c>
      <c r="J389" s="95">
        <f t="shared" si="34"/>
        <v>0.54472173224162734</v>
      </c>
    </row>
    <row r="390" spans="1:10" x14ac:dyDescent="0.2">
      <c r="A390" s="93">
        <v>43131</v>
      </c>
      <c r="B390" s="94" t="s">
        <v>12</v>
      </c>
      <c r="C390" s="94">
        <f>SUMIFS(F_12Snp_ODR_Ret!$H:$H,F_12Snp_ODR_Ret!$A:$A,'Backtesting - Retail'!A390,F_12Snp_ODR_Ret!$B:$B,'Backtesting - Retail'!B390)</f>
        <v>52</v>
      </c>
      <c r="D390" s="94">
        <f>SUMIFS(F_12Snp_ODR_Ret!$C:$C,F_12Snp_ODR_Ret!$A:$A,'Backtesting - Retail'!A390,F_12Snp_ODR_Ret!$B:$B,'Backtesting - Retail'!B390)</f>
        <v>0</v>
      </c>
      <c r="F390" s="142">
        <f>SUMIFS(F_12Snp_ODR_Ret!$C:$C,F_12Snp_ODR_Ret!A:A,"&gt;="&amp;$M$2,F_12Snp_ODR_Ret!A:A,"&lt;="&amp;$M$3,F_12Snp_ODR_Ret!$B:$B,$B390)/SUMIFS(F_12Snp_ODR_Ret!$H:$H,F_12Snp_ODR_Ret!A:A,"&gt;="&amp;$M$2,F_12Snp_ODR_Ret!A:A,"&lt;="&amp;$M$3,F_12Snp_ODR_Ret!$B:$B,$B390)</f>
        <v>9.2718843741478052E-4</v>
      </c>
      <c r="G390" s="95">
        <f t="shared" si="31"/>
        <v>0</v>
      </c>
      <c r="H390" s="95">
        <f t="shared" si="32"/>
        <v>8.5967839847566235E-7</v>
      </c>
      <c r="I390" s="95">
        <f t="shared" si="33"/>
        <v>9.2718843741478052E-4</v>
      </c>
      <c r="J390" s="95">
        <f t="shared" si="34"/>
        <v>0</v>
      </c>
    </row>
    <row r="391" spans="1:10" x14ac:dyDescent="0.2">
      <c r="A391" s="93">
        <v>43131</v>
      </c>
      <c r="B391" s="94" t="s">
        <v>38</v>
      </c>
      <c r="C391" s="94">
        <f>SUMIFS(F_12Snp_ODR_Ret!$H:$H,F_12Snp_ODR_Ret!$A:$A,'Backtesting - Retail'!A391,F_12Snp_ODR_Ret!$B:$B,'Backtesting - Retail'!B391)</f>
        <v>1768</v>
      </c>
      <c r="D391" s="94">
        <f>SUMIFS(F_12Snp_ODR_Ret!$C:$C,F_12Snp_ODR_Ret!$A:$A,'Backtesting - Retail'!A391,F_12Snp_ODR_Ret!$B:$B,'Backtesting - Retail'!B391)</f>
        <v>388</v>
      </c>
      <c r="F391" s="142">
        <f>SUMIFS(F_12Snp_ODR_Ret!$C:$C,F_12Snp_ODR_Ret!A:A,"&gt;="&amp;$M$2,F_12Snp_ODR_Ret!A:A,"&lt;="&amp;$M$3,F_12Snp_ODR_Ret!$B:$B,$B391)/SUMIFS(F_12Snp_ODR_Ret!$H:$H,F_12Snp_ODR_Ret!A:A,"&gt;="&amp;$M$2,F_12Snp_ODR_Ret!A:A,"&lt;="&amp;$M$3,F_12Snp_ODR_Ret!$B:$B,$B391)</f>
        <v>0.22160275367237117</v>
      </c>
      <c r="G391" s="95">
        <f t="shared" si="31"/>
        <v>0.21945701357466063</v>
      </c>
      <c r="H391" s="95">
        <f t="shared" si="32"/>
        <v>4.6042005669228429E-6</v>
      </c>
      <c r="I391" s="95">
        <f t="shared" si="33"/>
        <v>2.1457400977105412E-3</v>
      </c>
      <c r="J391" s="95">
        <f t="shared" si="34"/>
        <v>9.7774961153408169E-3</v>
      </c>
    </row>
    <row r="392" spans="1:10" x14ac:dyDescent="0.2">
      <c r="A392" s="93">
        <v>43131</v>
      </c>
      <c r="B392" s="94" t="s">
        <v>24</v>
      </c>
      <c r="C392" s="94">
        <f>SUMIFS(F_12Snp_ODR_Ret!$H:$H,F_12Snp_ODR_Ret!$A:$A,'Backtesting - Retail'!A392,F_12Snp_ODR_Ret!$B:$B,'Backtesting - Retail'!B392)</f>
        <v>256</v>
      </c>
      <c r="D392" s="94">
        <f>SUMIFS(F_12Snp_ODR_Ret!$C:$C,F_12Snp_ODR_Ret!$A:$A,'Backtesting - Retail'!A392,F_12Snp_ODR_Ret!$B:$B,'Backtesting - Retail'!B392)</f>
        <v>118</v>
      </c>
      <c r="F392" s="142">
        <f>SUMIFS(F_12Snp_ODR_Ret!$C:$C,F_12Snp_ODR_Ret!A:A,"&gt;="&amp;$M$2,F_12Snp_ODR_Ret!A:A,"&lt;="&amp;$M$3,F_12Snp_ODR_Ret!$B:$B,$B392)/SUMIFS(F_12Snp_ODR_Ret!$H:$H,F_12Snp_ODR_Ret!A:A,"&gt;="&amp;$M$2,F_12Snp_ODR_Ret!A:A,"&lt;="&amp;$M$3,F_12Snp_ODR_Ret!$B:$B,$B392)</f>
        <v>0.31635926222935046</v>
      </c>
      <c r="G392" s="95">
        <f t="shared" si="31"/>
        <v>0.4609375</v>
      </c>
      <c r="H392" s="95">
        <f t="shared" si="32"/>
        <v>2.0902866836866475E-2</v>
      </c>
      <c r="I392" s="95">
        <f t="shared" si="33"/>
        <v>-0.14457823777064954</v>
      </c>
      <c r="J392" s="95">
        <f t="shared" si="34"/>
        <v>0.31366126160412106</v>
      </c>
    </row>
    <row r="393" spans="1:10" x14ac:dyDescent="0.2">
      <c r="A393" s="93">
        <v>43131</v>
      </c>
      <c r="B393" s="94" t="s">
        <v>18</v>
      </c>
      <c r="C393" s="94">
        <f>SUMIFS(F_12Snp_ODR_Ret!$H:$H,F_12Snp_ODR_Ret!$A:$A,'Backtesting - Retail'!A393,F_12Snp_ODR_Ret!$B:$B,'Backtesting - Retail'!B393)</f>
        <v>5753</v>
      </c>
      <c r="D393" s="94">
        <f>SUMIFS(F_12Snp_ODR_Ret!$C:$C,F_12Snp_ODR_Ret!$A:$A,'Backtesting - Retail'!A393,F_12Snp_ODR_Ret!$B:$B,'Backtesting - Retail'!B393)</f>
        <v>87</v>
      </c>
      <c r="F393" s="142">
        <f>SUMIFS(F_12Snp_ODR_Ret!$C:$C,F_12Snp_ODR_Ret!A:A,"&gt;="&amp;$M$2,F_12Snp_ODR_Ret!A:A,"&lt;="&amp;$M$3,F_12Snp_ODR_Ret!$B:$B,$B393)/SUMIFS(F_12Snp_ODR_Ret!$H:$H,F_12Snp_ODR_Ret!A:A,"&gt;="&amp;$M$2,F_12Snp_ODR_Ret!A:A,"&lt;="&amp;$M$3,F_12Snp_ODR_Ret!$B:$B,$B393)</f>
        <v>7.5688521388111206E-3</v>
      </c>
      <c r="G393" s="95">
        <f t="shared" si="31"/>
        <v>1.512254475925604E-2</v>
      </c>
      <c r="H393" s="95">
        <f t="shared" si="32"/>
        <v>5.705827220416403E-5</v>
      </c>
      <c r="I393" s="95">
        <f t="shared" si="33"/>
        <v>-7.5536926204449193E-3</v>
      </c>
      <c r="J393" s="95">
        <f t="shared" si="34"/>
        <v>0.49949877753355887</v>
      </c>
    </row>
    <row r="394" spans="1:10" x14ac:dyDescent="0.2">
      <c r="A394" s="93">
        <v>43131</v>
      </c>
      <c r="B394" s="94" t="s">
        <v>28</v>
      </c>
      <c r="C394" s="94">
        <f>SUMIFS(F_12Snp_ODR_Ret!$H:$H,F_12Snp_ODR_Ret!$A:$A,'Backtesting - Retail'!A394,F_12Snp_ODR_Ret!$B:$B,'Backtesting - Retail'!B394)</f>
        <v>3639</v>
      </c>
      <c r="D394" s="94">
        <f>SUMIFS(F_12Snp_ODR_Ret!$C:$C,F_12Snp_ODR_Ret!$A:$A,'Backtesting - Retail'!A394,F_12Snp_ODR_Ret!$B:$B,'Backtesting - Retail'!B394)</f>
        <v>68</v>
      </c>
      <c r="F394" s="142">
        <f>SUMIFS(F_12Snp_ODR_Ret!$C:$C,F_12Snp_ODR_Ret!A:A,"&gt;="&amp;$M$2,F_12Snp_ODR_Ret!A:A,"&lt;="&amp;$M$3,F_12Snp_ODR_Ret!$B:$B,$B394)/SUMIFS(F_12Snp_ODR_Ret!$H:$H,F_12Snp_ODR_Ret!A:A,"&gt;="&amp;$M$2,F_12Snp_ODR_Ret!A:A,"&lt;="&amp;$M$3,F_12Snp_ODR_Ret!$B:$B,$B394)</f>
        <v>8.694480016175777E-3</v>
      </c>
      <c r="G394" s="95">
        <f t="shared" si="31"/>
        <v>1.8686452322066501E-2</v>
      </c>
      <c r="H394" s="95">
        <f t="shared" si="32"/>
        <v>9.9839510561687198E-5</v>
      </c>
      <c r="I394" s="95">
        <f t="shared" si="33"/>
        <v>-9.9919723058907242E-3</v>
      </c>
      <c r="J394" s="95">
        <f t="shared" si="34"/>
        <v>0.53471745913435809</v>
      </c>
    </row>
    <row r="395" spans="1:10" x14ac:dyDescent="0.2">
      <c r="A395" s="93">
        <v>43131</v>
      </c>
      <c r="B395" s="94" t="s">
        <v>40</v>
      </c>
      <c r="C395" s="94">
        <f>SUMIFS(F_12Snp_ODR_Ret!$H:$H,F_12Snp_ODR_Ret!$A:$A,'Backtesting - Retail'!A395,F_12Snp_ODR_Ret!$B:$B,'Backtesting - Retail'!B395)</f>
        <v>589</v>
      </c>
      <c r="D395" s="94">
        <f>SUMIFS(F_12Snp_ODR_Ret!$C:$C,F_12Snp_ODR_Ret!$A:$A,'Backtesting - Retail'!A395,F_12Snp_ODR_Ret!$B:$B,'Backtesting - Retail'!B395)</f>
        <v>341</v>
      </c>
      <c r="F395" s="142">
        <f>SUMIFS(F_12Snp_ODR_Ret!$C:$C,F_12Snp_ODR_Ret!A:A,"&gt;="&amp;$M$2,F_12Snp_ODR_Ret!A:A,"&lt;="&amp;$M$3,F_12Snp_ODR_Ret!$B:$B,$B395)/SUMIFS(F_12Snp_ODR_Ret!$H:$H,F_12Snp_ODR_Ret!A:A,"&gt;="&amp;$M$2,F_12Snp_ODR_Ret!A:A,"&lt;="&amp;$M$3,F_12Snp_ODR_Ret!$B:$B,$B395)</f>
        <v>0.60292481322524238</v>
      </c>
      <c r="G395" s="95">
        <f t="shared" si="31"/>
        <v>0.57894736842105265</v>
      </c>
      <c r="H395" s="95">
        <f t="shared" si="32"/>
        <v>5.7491785933796503E-4</v>
      </c>
      <c r="I395" s="95">
        <f t="shared" si="33"/>
        <v>2.3977444804189729E-2</v>
      </c>
      <c r="J395" s="95">
        <f t="shared" si="34"/>
        <v>4.1415586479964073E-2</v>
      </c>
    </row>
    <row r="396" spans="1:10" x14ac:dyDescent="0.2">
      <c r="A396" s="93">
        <v>43131</v>
      </c>
      <c r="B396" s="94" t="s">
        <v>42</v>
      </c>
      <c r="C396" s="94">
        <f>SUMIFS(F_12Snp_ODR_Ret!$H:$H,F_12Snp_ODR_Ret!$A:$A,'Backtesting - Retail'!A396,F_12Snp_ODR_Ret!$B:$B,'Backtesting - Retail'!B396)</f>
        <v>459</v>
      </c>
      <c r="D396" s="94">
        <f>SUMIFS(F_12Snp_ODR_Ret!$C:$C,F_12Snp_ODR_Ret!$A:$A,'Backtesting - Retail'!A396,F_12Snp_ODR_Ret!$B:$B,'Backtesting - Retail'!B396)</f>
        <v>324</v>
      </c>
      <c r="F396" s="142">
        <f>SUMIFS(F_12Snp_ODR_Ret!$C:$C,F_12Snp_ODR_Ret!A:A,"&gt;="&amp;$M$2,F_12Snp_ODR_Ret!A:A,"&lt;="&amp;$M$3,F_12Snp_ODR_Ret!$B:$B,$B396)/SUMIFS(F_12Snp_ODR_Ret!$H:$H,F_12Snp_ODR_Ret!A:A,"&gt;="&amp;$M$2,F_12Snp_ODR_Ret!A:A,"&lt;="&amp;$M$3,F_12Snp_ODR_Ret!$B:$B,$B396)</f>
        <v>0.66168573429838895</v>
      </c>
      <c r="G396" s="95">
        <f t="shared" si="31"/>
        <v>0.70588235294117652</v>
      </c>
      <c r="H396" s="95">
        <f t="shared" si="32"/>
        <v>1.9533410994559976E-3</v>
      </c>
      <c r="I396" s="95">
        <f t="shared" si="33"/>
        <v>-4.4196618642787566E-2</v>
      </c>
      <c r="J396" s="95">
        <f t="shared" si="34"/>
        <v>6.2611876410615719E-2</v>
      </c>
    </row>
    <row r="397" spans="1:10" x14ac:dyDescent="0.2">
      <c r="A397" s="93">
        <v>43131</v>
      </c>
      <c r="B397" s="94" t="s">
        <v>26</v>
      </c>
      <c r="C397" s="94">
        <f>SUMIFS(F_12Snp_ODR_Ret!$H:$H,F_12Snp_ODR_Ret!$A:$A,'Backtesting - Retail'!A397,F_12Snp_ODR_Ret!$B:$B,'Backtesting - Retail'!B397)</f>
        <v>159</v>
      </c>
      <c r="D397" s="94">
        <f>SUMIFS(F_12Snp_ODR_Ret!$C:$C,F_12Snp_ODR_Ret!$A:$A,'Backtesting - Retail'!A397,F_12Snp_ODR_Ret!$B:$B,'Backtesting - Retail'!B397)</f>
        <v>99</v>
      </c>
      <c r="F397" s="142">
        <f>SUMIFS(F_12Snp_ODR_Ret!$C:$C,F_12Snp_ODR_Ret!A:A,"&gt;="&amp;$M$2,F_12Snp_ODR_Ret!A:A,"&lt;="&amp;$M$3,F_12Snp_ODR_Ret!$B:$B,$B397)/SUMIFS(F_12Snp_ODR_Ret!$H:$H,F_12Snp_ODR_Ret!A:A,"&gt;="&amp;$M$2,F_12Snp_ODR_Ret!A:A,"&lt;="&amp;$M$3,F_12Snp_ODR_Ret!$B:$B,$B397)</f>
        <v>0.42494105318312814</v>
      </c>
      <c r="G397" s="95">
        <f t="shared" si="31"/>
        <v>0.62264150943396224</v>
      </c>
      <c r="H397" s="95">
        <f t="shared" si="32"/>
        <v>3.9085470401787968E-2</v>
      </c>
      <c r="I397" s="95">
        <f t="shared" si="33"/>
        <v>-0.1977004562508341</v>
      </c>
      <c r="J397" s="95">
        <f t="shared" si="34"/>
        <v>0.31751891458467296</v>
      </c>
    </row>
    <row r="398" spans="1:10" x14ac:dyDescent="0.2">
      <c r="A398" s="93">
        <v>43131</v>
      </c>
      <c r="B398" s="94" t="s">
        <v>30</v>
      </c>
      <c r="C398" s="94">
        <f>SUMIFS(F_12Snp_ODR_Ret!$H:$H,F_12Snp_ODR_Ret!$A:$A,'Backtesting - Retail'!A398,F_12Snp_ODR_Ret!$B:$B,'Backtesting - Retail'!B398)</f>
        <v>1155</v>
      </c>
      <c r="D398" s="94">
        <f>SUMIFS(F_12Snp_ODR_Ret!$C:$C,F_12Snp_ODR_Ret!$A:$A,'Backtesting - Retail'!A398,F_12Snp_ODR_Ret!$B:$B,'Backtesting - Retail'!B398)</f>
        <v>61</v>
      </c>
      <c r="F398" s="142">
        <f>SUMIFS(F_12Snp_ODR_Ret!$C:$C,F_12Snp_ODR_Ret!A:A,"&gt;="&amp;$M$2,F_12Snp_ODR_Ret!A:A,"&lt;="&amp;$M$3,F_12Snp_ODR_Ret!$B:$B,$B398)/SUMIFS(F_12Snp_ODR_Ret!$H:$H,F_12Snp_ODR_Ret!A:A,"&gt;="&amp;$M$2,F_12Snp_ODR_Ret!A:A,"&lt;="&amp;$M$3,F_12Snp_ODR_Ret!$B:$B,$B398)</f>
        <v>0.11058389350204297</v>
      </c>
      <c r="G398" s="95">
        <f t="shared" si="31"/>
        <v>5.2813852813852813E-2</v>
      </c>
      <c r="H398" s="95">
        <f t="shared" si="32"/>
        <v>3.3373776011151458E-3</v>
      </c>
      <c r="I398" s="95">
        <f t="shared" si="33"/>
        <v>5.7770040688190152E-2</v>
      </c>
      <c r="J398" s="95">
        <f t="shared" si="34"/>
        <v>1.0938425736862234</v>
      </c>
    </row>
    <row r="399" spans="1:10" x14ac:dyDescent="0.2">
      <c r="A399" s="93">
        <v>43131</v>
      </c>
      <c r="B399" s="94" t="s">
        <v>32</v>
      </c>
      <c r="C399" s="94">
        <f>SUMIFS(F_12Snp_ODR_Ret!$H:$H,F_12Snp_ODR_Ret!$A:$A,'Backtesting - Retail'!A399,F_12Snp_ODR_Ret!$B:$B,'Backtesting - Retail'!B399)</f>
        <v>12398</v>
      </c>
      <c r="D399" s="94">
        <f>SUMIFS(F_12Snp_ODR_Ret!$C:$C,F_12Snp_ODR_Ret!$A:$A,'Backtesting - Retail'!A399,F_12Snp_ODR_Ret!$B:$B,'Backtesting - Retail'!B399)</f>
        <v>268</v>
      </c>
      <c r="F399" s="142">
        <f>SUMIFS(F_12Snp_ODR_Ret!$C:$C,F_12Snp_ODR_Ret!A:A,"&gt;="&amp;$M$2,F_12Snp_ODR_Ret!A:A,"&lt;="&amp;$M$3,F_12Snp_ODR_Ret!$B:$B,$B399)/SUMIFS(F_12Snp_ODR_Ret!$H:$H,F_12Snp_ODR_Ret!A:A,"&gt;="&amp;$M$2,F_12Snp_ODR_Ret!A:A,"&lt;="&amp;$M$3,F_12Snp_ODR_Ret!$B:$B,$B399)</f>
        <v>2.2352492146289427E-2</v>
      </c>
      <c r="G399" s="95">
        <f t="shared" si="31"/>
        <v>2.1616389740280691E-2</v>
      </c>
      <c r="H399" s="95">
        <f t="shared" si="32"/>
        <v>5.4184675213184991E-7</v>
      </c>
      <c r="I399" s="95">
        <f t="shared" si="33"/>
        <v>7.3610240600873594E-4</v>
      </c>
      <c r="J399" s="95">
        <f t="shared" si="34"/>
        <v>3.4052976230210107E-2</v>
      </c>
    </row>
    <row r="400" spans="1:10" x14ac:dyDescent="0.2">
      <c r="A400" s="93">
        <v>43131</v>
      </c>
      <c r="B400" s="94" t="s">
        <v>14</v>
      </c>
      <c r="C400" s="94">
        <f>SUMIFS(F_12Snp_ODR_Ret!$H:$H,F_12Snp_ODR_Ret!$A:$A,'Backtesting - Retail'!A400,F_12Snp_ODR_Ret!$B:$B,'Backtesting - Retail'!B400)</f>
        <v>323</v>
      </c>
      <c r="D400" s="94">
        <f>SUMIFS(F_12Snp_ODR_Ret!$C:$C,F_12Snp_ODR_Ret!$A:$A,'Backtesting - Retail'!A400,F_12Snp_ODR_Ret!$B:$B,'Backtesting - Retail'!B400)</f>
        <v>3</v>
      </c>
      <c r="F400" s="142">
        <f>SUMIFS(F_12Snp_ODR_Ret!$C:$C,F_12Snp_ODR_Ret!A:A,"&gt;="&amp;$M$2,F_12Snp_ODR_Ret!A:A,"&lt;="&amp;$M$3,F_12Snp_ODR_Ret!$B:$B,$B400)/SUMIFS(F_12Snp_ODR_Ret!$H:$H,F_12Snp_ODR_Ret!A:A,"&gt;="&amp;$M$2,F_12Snp_ODR_Ret!A:A,"&lt;="&amp;$M$3,F_12Snp_ODR_Ret!$B:$B,$B400)</f>
        <v>6.8419927303827238E-3</v>
      </c>
      <c r="G400" s="95">
        <f t="shared" si="31"/>
        <v>9.2879256965944269E-3</v>
      </c>
      <c r="H400" s="95">
        <f t="shared" si="32"/>
        <v>5.9825880752011807E-6</v>
      </c>
      <c r="I400" s="95">
        <f t="shared" si="33"/>
        <v>-2.4459329662117031E-3</v>
      </c>
      <c r="J400" s="95">
        <f t="shared" si="34"/>
        <v>0.26334544936212673</v>
      </c>
    </row>
    <row r="401" spans="1:10" x14ac:dyDescent="0.2">
      <c r="A401" s="93">
        <v>43131</v>
      </c>
      <c r="B401" s="94" t="s">
        <v>20</v>
      </c>
      <c r="C401" s="94">
        <f>SUMIFS(F_12Snp_ODR_Ret!$H:$H,F_12Snp_ODR_Ret!$A:$A,'Backtesting - Retail'!A401,F_12Snp_ODR_Ret!$B:$B,'Backtesting - Retail'!B401)</f>
        <v>406</v>
      </c>
      <c r="D401" s="94">
        <f>SUMIFS(F_12Snp_ODR_Ret!$C:$C,F_12Snp_ODR_Ret!$A:$A,'Backtesting - Retail'!A401,F_12Snp_ODR_Ret!$B:$B,'Backtesting - Retail'!B401)</f>
        <v>54</v>
      </c>
      <c r="F401" s="142">
        <f>SUMIFS(F_12Snp_ODR_Ret!$C:$C,F_12Snp_ODR_Ret!A:A,"&gt;="&amp;$M$2,F_12Snp_ODR_Ret!A:A,"&lt;="&amp;$M$3,F_12Snp_ODR_Ret!$B:$B,$B401)/SUMIFS(F_12Snp_ODR_Ret!$H:$H,F_12Snp_ODR_Ret!A:A,"&gt;="&amp;$M$2,F_12Snp_ODR_Ret!A:A,"&lt;="&amp;$M$3,F_12Snp_ODR_Ret!$B:$B,$B401)</f>
        <v>8.9829886182841753E-2</v>
      </c>
      <c r="G401" s="95">
        <f t="shared" si="31"/>
        <v>0.13300492610837439</v>
      </c>
      <c r="H401" s="95">
        <f t="shared" si="32"/>
        <v>1.8640840725713372E-3</v>
      </c>
      <c r="I401" s="95">
        <f t="shared" si="33"/>
        <v>-4.3175039925532635E-2</v>
      </c>
      <c r="J401" s="95">
        <f t="shared" si="34"/>
        <v>0.32461233721789351</v>
      </c>
    </row>
    <row r="402" spans="1:10" x14ac:dyDescent="0.2">
      <c r="A402" s="93">
        <v>43131</v>
      </c>
      <c r="B402" s="94" t="s">
        <v>34</v>
      </c>
      <c r="C402" s="94">
        <f>SUMIFS(F_12Snp_ODR_Ret!$H:$H,F_12Snp_ODR_Ret!$A:$A,'Backtesting - Retail'!A402,F_12Snp_ODR_Ret!$B:$B,'Backtesting - Retail'!B402)</f>
        <v>5749</v>
      </c>
      <c r="D402" s="94">
        <f>SUMIFS(F_12Snp_ODR_Ret!$C:$C,F_12Snp_ODR_Ret!$A:$A,'Backtesting - Retail'!A402,F_12Snp_ODR_Ret!$B:$B,'Backtesting - Retail'!B402)</f>
        <v>231</v>
      </c>
      <c r="F402" s="142">
        <f>SUMIFS(F_12Snp_ODR_Ret!$C:$C,F_12Snp_ODR_Ret!A:A,"&gt;="&amp;$M$2,F_12Snp_ODR_Ret!A:A,"&lt;="&amp;$M$3,F_12Snp_ODR_Ret!$B:$B,$B402)/SUMIFS(F_12Snp_ODR_Ret!$H:$H,F_12Snp_ODR_Ret!A:A,"&gt;="&amp;$M$2,F_12Snp_ODR_Ret!A:A,"&lt;="&amp;$M$3,F_12Snp_ODR_Ret!$B:$B,$B402)</f>
        <v>5.9121533399488169E-2</v>
      </c>
      <c r="G402" s="95">
        <f t="shared" si="31"/>
        <v>4.0180901026265439E-2</v>
      </c>
      <c r="H402" s="95">
        <f t="shared" si="32"/>
        <v>3.5874755469757289E-4</v>
      </c>
      <c r="I402" s="95">
        <f t="shared" si="33"/>
        <v>1.8940632373222729E-2</v>
      </c>
      <c r="J402" s="95">
        <f t="shared" si="34"/>
        <v>0.47138396326258641</v>
      </c>
    </row>
    <row r="403" spans="1:10" x14ac:dyDescent="0.2">
      <c r="A403" s="93">
        <v>43159</v>
      </c>
      <c r="B403" s="94" t="s">
        <v>20</v>
      </c>
      <c r="C403" s="94">
        <f>SUMIFS(F_12Snp_ODR_Ret!$H:$H,F_12Snp_ODR_Ret!$A:$A,'Backtesting - Retail'!A403,F_12Snp_ODR_Ret!$B:$B,'Backtesting - Retail'!B403)</f>
        <v>332</v>
      </c>
      <c r="D403" s="94">
        <f>SUMIFS(F_12Snp_ODR_Ret!$C:$C,F_12Snp_ODR_Ret!$A:$A,'Backtesting - Retail'!A403,F_12Snp_ODR_Ret!$B:$B,'Backtesting - Retail'!B403)</f>
        <v>49</v>
      </c>
      <c r="F403" s="142">
        <f>SUMIFS(F_12Snp_ODR_Ret!$C:$C,F_12Snp_ODR_Ret!A:A,"&gt;="&amp;$M$2,F_12Snp_ODR_Ret!A:A,"&lt;="&amp;$M$3,F_12Snp_ODR_Ret!$B:$B,$B403)/SUMIFS(F_12Snp_ODR_Ret!$H:$H,F_12Snp_ODR_Ret!A:A,"&gt;="&amp;$M$2,F_12Snp_ODR_Ret!A:A,"&lt;="&amp;$M$3,F_12Snp_ODR_Ret!$B:$B,$B403)</f>
        <v>8.9829886182841753E-2</v>
      </c>
      <c r="G403" s="95">
        <f t="shared" si="31"/>
        <v>0.14759036144578314</v>
      </c>
      <c r="H403" s="95">
        <f t="shared" si="32"/>
        <v>3.3362725026008632E-3</v>
      </c>
      <c r="I403" s="95">
        <f t="shared" si="33"/>
        <v>-5.7760475262941383E-2</v>
      </c>
      <c r="J403" s="95">
        <f t="shared" si="34"/>
        <v>0.39135668953666403</v>
      </c>
    </row>
    <row r="404" spans="1:10" x14ac:dyDescent="0.2">
      <c r="A404" s="93">
        <v>43159</v>
      </c>
      <c r="B404" s="94" t="s">
        <v>22</v>
      </c>
      <c r="C404" s="94">
        <f>SUMIFS(F_12Snp_ODR_Ret!$H:$H,F_12Snp_ODR_Ret!$A:$A,'Backtesting - Retail'!A404,F_12Snp_ODR_Ret!$B:$B,'Backtesting - Retail'!B404)</f>
        <v>945</v>
      </c>
      <c r="D404" s="94">
        <f>SUMIFS(F_12Snp_ODR_Ret!$C:$C,F_12Snp_ODR_Ret!$A:$A,'Backtesting - Retail'!A404,F_12Snp_ODR_Ret!$B:$B,'Backtesting - Retail'!B404)</f>
        <v>183</v>
      </c>
      <c r="F404" s="142">
        <f>SUMIFS(F_12Snp_ODR_Ret!$C:$C,F_12Snp_ODR_Ret!A:A,"&gt;="&amp;$M$2,F_12Snp_ODR_Ret!A:A,"&lt;="&amp;$M$3,F_12Snp_ODR_Ret!$B:$B,$B404)/SUMIFS(F_12Snp_ODR_Ret!$H:$H,F_12Snp_ODR_Ret!A:A,"&gt;="&amp;$M$2,F_12Snp_ODR_Ret!A:A,"&lt;="&amp;$M$3,F_12Snp_ODR_Ret!$B:$B,$B404)</f>
        <v>0.11878527277613544</v>
      </c>
      <c r="G404" s="95">
        <f t="shared" si="31"/>
        <v>0.19365079365079366</v>
      </c>
      <c r="H404" s="95">
        <f t="shared" si="32"/>
        <v>5.6048462158338848E-3</v>
      </c>
      <c r="I404" s="95">
        <f t="shared" si="33"/>
        <v>-7.4865520874658212E-2</v>
      </c>
      <c r="J404" s="95">
        <f t="shared" si="34"/>
        <v>0.38660064058225141</v>
      </c>
    </row>
    <row r="405" spans="1:10" x14ac:dyDescent="0.2">
      <c r="A405" s="93">
        <v>43159</v>
      </c>
      <c r="B405" s="94" t="s">
        <v>16</v>
      </c>
      <c r="C405" s="94">
        <f>SUMIFS(F_12Snp_ODR_Ret!$H:$H,F_12Snp_ODR_Ret!$A:$A,'Backtesting - Retail'!A405,F_12Snp_ODR_Ret!$B:$B,'Backtesting - Retail'!B405)</f>
        <v>113</v>
      </c>
      <c r="D405" s="94">
        <f>SUMIFS(F_12Snp_ODR_Ret!$C:$C,F_12Snp_ODR_Ret!$A:$A,'Backtesting - Retail'!A405,F_12Snp_ODR_Ret!$B:$B,'Backtesting - Retail'!B405)</f>
        <v>0</v>
      </c>
      <c r="F405" s="142">
        <f>SUMIFS(F_12Snp_ODR_Ret!$C:$C,F_12Snp_ODR_Ret!A:A,"&gt;="&amp;$M$2,F_12Snp_ODR_Ret!A:A,"&lt;="&amp;$M$3,F_12Snp_ODR_Ret!$B:$B,$B405)/SUMIFS(F_12Snp_ODR_Ret!$H:$H,F_12Snp_ODR_Ret!A:A,"&gt;="&amp;$M$2,F_12Snp_ODR_Ret!A:A,"&lt;="&amp;$M$3,F_12Snp_ODR_Ret!$B:$B,$B405)</f>
        <v>2.5973315835520561E-3</v>
      </c>
      <c r="G405" s="95">
        <f t="shared" si="31"/>
        <v>0</v>
      </c>
      <c r="H405" s="95">
        <f t="shared" si="32"/>
        <v>6.7461313549170314E-6</v>
      </c>
      <c r="I405" s="95">
        <f t="shared" si="33"/>
        <v>2.5973315835520561E-3</v>
      </c>
      <c r="J405" s="95">
        <f t="shared" si="34"/>
        <v>0</v>
      </c>
    </row>
    <row r="406" spans="1:10" x14ac:dyDescent="0.2">
      <c r="A406" s="93">
        <v>43159</v>
      </c>
      <c r="B406" s="94" t="s">
        <v>36</v>
      </c>
      <c r="C406" s="94">
        <f>SUMIFS(F_12Snp_ODR_Ret!$H:$H,F_12Snp_ODR_Ret!$A:$A,'Backtesting - Retail'!A406,F_12Snp_ODR_Ret!$B:$B,'Backtesting - Retail'!B406)</f>
        <v>730</v>
      </c>
      <c r="D406" s="94">
        <f>SUMIFS(F_12Snp_ODR_Ret!$C:$C,F_12Snp_ODR_Ret!$A:$A,'Backtesting - Retail'!A406,F_12Snp_ODR_Ret!$B:$B,'Backtesting - Retail'!B406)</f>
        <v>144</v>
      </c>
      <c r="F406" s="142">
        <f>SUMIFS(F_12Snp_ODR_Ret!$C:$C,F_12Snp_ODR_Ret!A:A,"&gt;="&amp;$M$2,F_12Snp_ODR_Ret!A:A,"&lt;="&amp;$M$3,F_12Snp_ODR_Ret!$B:$B,$B406)/SUMIFS(F_12Snp_ODR_Ret!$H:$H,F_12Snp_ODR_Ret!A:A,"&gt;="&amp;$M$2,F_12Snp_ODR_Ret!A:A,"&lt;="&amp;$M$3,F_12Snp_ODR_Ret!$B:$B,$B406)</f>
        <v>0.3147813516443802</v>
      </c>
      <c r="G406" s="95">
        <f t="shared" si="31"/>
        <v>0.19726027397260273</v>
      </c>
      <c r="H406" s="95">
        <f t="shared" si="32"/>
        <v>1.3811203697135952E-2</v>
      </c>
      <c r="I406" s="95">
        <f t="shared" si="33"/>
        <v>0.11752107767177747</v>
      </c>
      <c r="J406" s="95">
        <f t="shared" si="34"/>
        <v>0.59576657430831637</v>
      </c>
    </row>
    <row r="407" spans="1:10" x14ac:dyDescent="0.2">
      <c r="A407" s="93">
        <v>43159</v>
      </c>
      <c r="B407" s="94" t="s">
        <v>38</v>
      </c>
      <c r="C407" s="94">
        <f>SUMIFS(F_12Snp_ODR_Ret!$H:$H,F_12Snp_ODR_Ret!$A:$A,'Backtesting - Retail'!A407,F_12Snp_ODR_Ret!$B:$B,'Backtesting - Retail'!B407)</f>
        <v>2016</v>
      </c>
      <c r="D407" s="94">
        <f>SUMIFS(F_12Snp_ODR_Ret!$C:$C,F_12Snp_ODR_Ret!$A:$A,'Backtesting - Retail'!A407,F_12Snp_ODR_Ret!$B:$B,'Backtesting - Retail'!B407)</f>
        <v>515</v>
      </c>
      <c r="F407" s="142">
        <f>SUMIFS(F_12Snp_ODR_Ret!$C:$C,F_12Snp_ODR_Ret!A:A,"&gt;="&amp;$M$2,F_12Snp_ODR_Ret!A:A,"&lt;="&amp;$M$3,F_12Snp_ODR_Ret!$B:$B,$B407)/SUMIFS(F_12Snp_ODR_Ret!$H:$H,F_12Snp_ODR_Ret!A:A,"&gt;="&amp;$M$2,F_12Snp_ODR_Ret!A:A,"&lt;="&amp;$M$3,F_12Snp_ODR_Ret!$B:$B,$B407)</f>
        <v>0.22160275367237117</v>
      </c>
      <c r="G407" s="95">
        <f t="shared" si="31"/>
        <v>0.25545634920634919</v>
      </c>
      <c r="H407" s="95">
        <f t="shared" si="32"/>
        <v>1.1460659305781763E-3</v>
      </c>
      <c r="I407" s="95">
        <f t="shared" si="33"/>
        <v>-3.3853595533978015E-2</v>
      </c>
      <c r="J407" s="95">
        <f t="shared" si="34"/>
        <v>0.13252203610970811</v>
      </c>
    </row>
    <row r="408" spans="1:10" x14ac:dyDescent="0.2">
      <c r="A408" s="93">
        <v>43159</v>
      </c>
      <c r="B408" s="94" t="s">
        <v>14</v>
      </c>
      <c r="C408" s="94">
        <f>SUMIFS(F_12Snp_ODR_Ret!$H:$H,F_12Snp_ODR_Ret!$A:$A,'Backtesting - Retail'!A408,F_12Snp_ODR_Ret!$B:$B,'Backtesting - Retail'!B408)</f>
        <v>329</v>
      </c>
      <c r="D408" s="94">
        <f>SUMIFS(F_12Snp_ODR_Ret!$C:$C,F_12Snp_ODR_Ret!$A:$A,'Backtesting - Retail'!A408,F_12Snp_ODR_Ret!$B:$B,'Backtesting - Retail'!B408)</f>
        <v>2</v>
      </c>
      <c r="F408" s="142">
        <f>SUMIFS(F_12Snp_ODR_Ret!$C:$C,F_12Snp_ODR_Ret!A:A,"&gt;="&amp;$M$2,F_12Snp_ODR_Ret!A:A,"&lt;="&amp;$M$3,F_12Snp_ODR_Ret!$B:$B,$B408)/SUMIFS(F_12Snp_ODR_Ret!$H:$H,F_12Snp_ODR_Ret!A:A,"&gt;="&amp;$M$2,F_12Snp_ODR_Ret!A:A,"&lt;="&amp;$M$3,F_12Snp_ODR_Ret!$B:$B,$B408)</f>
        <v>6.8419927303827238E-3</v>
      </c>
      <c r="G408" s="95">
        <f t="shared" si="31"/>
        <v>6.0790273556231003E-3</v>
      </c>
      <c r="H408" s="95">
        <f t="shared" si="32"/>
        <v>5.8211616308209272E-7</v>
      </c>
      <c r="I408" s="95">
        <f t="shared" si="33"/>
        <v>7.629653747596235E-4</v>
      </c>
      <c r="J408" s="95">
        <f t="shared" si="34"/>
        <v>0.12550780414795806</v>
      </c>
    </row>
    <row r="409" spans="1:10" x14ac:dyDescent="0.2">
      <c r="A409" s="93">
        <v>43159</v>
      </c>
      <c r="B409" s="94" t="s">
        <v>18</v>
      </c>
      <c r="C409" s="94">
        <f>SUMIFS(F_12Snp_ODR_Ret!$H:$H,F_12Snp_ODR_Ret!$A:$A,'Backtesting - Retail'!A409,F_12Snp_ODR_Ret!$B:$B,'Backtesting - Retail'!B409)</f>
        <v>5861</v>
      </c>
      <c r="D409" s="94">
        <f>SUMIFS(F_12Snp_ODR_Ret!$C:$C,F_12Snp_ODR_Ret!$A:$A,'Backtesting - Retail'!A409,F_12Snp_ODR_Ret!$B:$B,'Backtesting - Retail'!B409)</f>
        <v>88</v>
      </c>
      <c r="F409" s="142">
        <f>SUMIFS(F_12Snp_ODR_Ret!$C:$C,F_12Snp_ODR_Ret!A:A,"&gt;="&amp;$M$2,F_12Snp_ODR_Ret!A:A,"&lt;="&amp;$M$3,F_12Snp_ODR_Ret!$B:$B,$B409)/SUMIFS(F_12Snp_ODR_Ret!$H:$H,F_12Snp_ODR_Ret!A:A,"&gt;="&amp;$M$2,F_12Snp_ODR_Ret!A:A,"&lt;="&amp;$M$3,F_12Snp_ODR_Ret!$B:$B,$B409)</f>
        <v>7.5688521388111206E-3</v>
      </c>
      <c r="G409" s="95">
        <f t="shared" si="31"/>
        <v>1.5014502644599897E-2</v>
      </c>
      <c r="H409" s="95">
        <f t="shared" si="32"/>
        <v>5.5437711454352657E-5</v>
      </c>
      <c r="I409" s="95">
        <f t="shared" si="33"/>
        <v>-7.4456505057887762E-3</v>
      </c>
      <c r="J409" s="95">
        <f t="shared" si="34"/>
        <v>0.49589724561850024</v>
      </c>
    </row>
    <row r="410" spans="1:10" x14ac:dyDescent="0.2">
      <c r="A410" s="93">
        <v>43159</v>
      </c>
      <c r="B410" s="94" t="s">
        <v>12</v>
      </c>
      <c r="C410" s="94">
        <f>SUMIFS(F_12Snp_ODR_Ret!$H:$H,F_12Snp_ODR_Ret!$A:$A,'Backtesting - Retail'!A410,F_12Snp_ODR_Ret!$B:$B,'Backtesting - Retail'!B410)</f>
        <v>60</v>
      </c>
      <c r="D410" s="94">
        <f>SUMIFS(F_12Snp_ODR_Ret!$C:$C,F_12Snp_ODR_Ret!$A:$A,'Backtesting - Retail'!A410,F_12Snp_ODR_Ret!$B:$B,'Backtesting - Retail'!B410)</f>
        <v>0</v>
      </c>
      <c r="F410" s="142">
        <f>SUMIFS(F_12Snp_ODR_Ret!$C:$C,F_12Snp_ODR_Ret!A:A,"&gt;="&amp;$M$2,F_12Snp_ODR_Ret!A:A,"&lt;="&amp;$M$3,F_12Snp_ODR_Ret!$B:$B,$B410)/SUMIFS(F_12Snp_ODR_Ret!$H:$H,F_12Snp_ODR_Ret!A:A,"&gt;="&amp;$M$2,F_12Snp_ODR_Ret!A:A,"&lt;="&amp;$M$3,F_12Snp_ODR_Ret!$B:$B,$B410)</f>
        <v>9.2718843741478052E-4</v>
      </c>
      <c r="G410" s="95">
        <f t="shared" si="31"/>
        <v>0</v>
      </c>
      <c r="H410" s="95">
        <f t="shared" si="32"/>
        <v>8.5967839847566235E-7</v>
      </c>
      <c r="I410" s="95">
        <f t="shared" si="33"/>
        <v>9.2718843741478052E-4</v>
      </c>
      <c r="J410" s="95">
        <f t="shared" si="34"/>
        <v>0</v>
      </c>
    </row>
    <row r="411" spans="1:10" x14ac:dyDescent="0.2">
      <c r="A411" s="93">
        <v>43159</v>
      </c>
      <c r="B411" s="94" t="s">
        <v>40</v>
      </c>
      <c r="C411" s="94">
        <f>SUMIFS(F_12Snp_ODR_Ret!$H:$H,F_12Snp_ODR_Ret!$A:$A,'Backtesting - Retail'!A411,F_12Snp_ODR_Ret!$B:$B,'Backtesting - Retail'!B411)</f>
        <v>560</v>
      </c>
      <c r="D411" s="94">
        <f>SUMIFS(F_12Snp_ODR_Ret!$C:$C,F_12Snp_ODR_Ret!$A:$A,'Backtesting - Retail'!A411,F_12Snp_ODR_Ret!$B:$B,'Backtesting - Retail'!B411)</f>
        <v>321</v>
      </c>
      <c r="F411" s="142">
        <f>SUMIFS(F_12Snp_ODR_Ret!$C:$C,F_12Snp_ODR_Ret!A:A,"&gt;="&amp;$M$2,F_12Snp_ODR_Ret!A:A,"&lt;="&amp;$M$3,F_12Snp_ODR_Ret!$B:$B,$B411)/SUMIFS(F_12Snp_ODR_Ret!$H:$H,F_12Snp_ODR_Ret!A:A,"&gt;="&amp;$M$2,F_12Snp_ODR_Ret!A:A,"&lt;="&amp;$M$3,F_12Snp_ODR_Ret!$B:$B,$B411)</f>
        <v>0.60292481322524238</v>
      </c>
      <c r="G411" s="95">
        <f t="shared" si="31"/>
        <v>0.57321428571428568</v>
      </c>
      <c r="H411" s="95">
        <f t="shared" si="32"/>
        <v>8.8271544497931539E-4</v>
      </c>
      <c r="I411" s="95">
        <f t="shared" si="33"/>
        <v>2.9710527510956708E-2</v>
      </c>
      <c r="J411" s="95">
        <f t="shared" si="34"/>
        <v>5.1831449863351267E-2</v>
      </c>
    </row>
    <row r="412" spans="1:10" x14ac:dyDescent="0.2">
      <c r="A412" s="93">
        <v>43159</v>
      </c>
      <c r="B412" s="94" t="s">
        <v>24</v>
      </c>
      <c r="C412" s="94">
        <f>SUMIFS(F_12Snp_ODR_Ret!$H:$H,F_12Snp_ODR_Ret!$A:$A,'Backtesting - Retail'!A412,F_12Snp_ODR_Ret!$B:$B,'Backtesting - Retail'!B412)</f>
        <v>233</v>
      </c>
      <c r="D412" s="94">
        <f>SUMIFS(F_12Snp_ODR_Ret!$C:$C,F_12Snp_ODR_Ret!$A:$A,'Backtesting - Retail'!A412,F_12Snp_ODR_Ret!$B:$B,'Backtesting - Retail'!B412)</f>
        <v>117</v>
      </c>
      <c r="F412" s="142">
        <f>SUMIFS(F_12Snp_ODR_Ret!$C:$C,F_12Snp_ODR_Ret!A:A,"&gt;="&amp;$M$2,F_12Snp_ODR_Ret!A:A,"&lt;="&amp;$M$3,F_12Snp_ODR_Ret!$B:$B,$B412)/SUMIFS(F_12Snp_ODR_Ret!$H:$H,F_12Snp_ODR_Ret!A:A,"&gt;="&amp;$M$2,F_12Snp_ODR_Ret!A:A,"&lt;="&amp;$M$3,F_12Snp_ODR_Ret!$B:$B,$B412)</f>
        <v>0.31635926222935046</v>
      </c>
      <c r="G412" s="95">
        <f t="shared" si="31"/>
        <v>0.50214592274678116</v>
      </c>
      <c r="H412" s="95">
        <f t="shared" si="32"/>
        <v>3.4516683226219043E-2</v>
      </c>
      <c r="I412" s="95">
        <f t="shared" si="33"/>
        <v>-0.1857866605174307</v>
      </c>
      <c r="J412" s="95">
        <f t="shared" si="34"/>
        <v>0.36998540085949871</v>
      </c>
    </row>
    <row r="413" spans="1:10" x14ac:dyDescent="0.2">
      <c r="A413" s="93">
        <v>43159</v>
      </c>
      <c r="B413" s="94" t="s">
        <v>42</v>
      </c>
      <c r="C413" s="94">
        <f>SUMIFS(F_12Snp_ODR_Ret!$H:$H,F_12Snp_ODR_Ret!$A:$A,'Backtesting - Retail'!A413,F_12Snp_ODR_Ret!$B:$B,'Backtesting - Retail'!B413)</f>
        <v>254</v>
      </c>
      <c r="D413" s="94">
        <f>SUMIFS(F_12Snp_ODR_Ret!$C:$C,F_12Snp_ODR_Ret!$A:$A,'Backtesting - Retail'!A413,F_12Snp_ODR_Ret!$B:$B,'Backtesting - Retail'!B413)</f>
        <v>196</v>
      </c>
      <c r="F413" s="142">
        <f>SUMIFS(F_12Snp_ODR_Ret!$C:$C,F_12Snp_ODR_Ret!A:A,"&gt;="&amp;$M$2,F_12Snp_ODR_Ret!A:A,"&lt;="&amp;$M$3,F_12Snp_ODR_Ret!$B:$B,$B413)/SUMIFS(F_12Snp_ODR_Ret!$H:$H,F_12Snp_ODR_Ret!A:A,"&gt;="&amp;$M$2,F_12Snp_ODR_Ret!A:A,"&lt;="&amp;$M$3,F_12Snp_ODR_Ret!$B:$B,$B413)</f>
        <v>0.66168573429838895</v>
      </c>
      <c r="G413" s="95">
        <f t="shared" si="31"/>
        <v>0.77165354330708658</v>
      </c>
      <c r="H413" s="95">
        <f t="shared" si="32"/>
        <v>1.2092919018173399E-2</v>
      </c>
      <c r="I413" s="95">
        <f t="shared" si="33"/>
        <v>-0.10996780900869763</v>
      </c>
      <c r="J413" s="95">
        <f t="shared" si="34"/>
        <v>0.14250930351127142</v>
      </c>
    </row>
    <row r="414" spans="1:10" x14ac:dyDescent="0.2">
      <c r="A414" s="93">
        <v>43159</v>
      </c>
      <c r="B414" s="94" t="s">
        <v>26</v>
      </c>
      <c r="C414" s="94">
        <f>SUMIFS(F_12Snp_ODR_Ret!$H:$H,F_12Snp_ODR_Ret!$A:$A,'Backtesting - Retail'!A414,F_12Snp_ODR_Ret!$B:$B,'Backtesting - Retail'!B414)</f>
        <v>99</v>
      </c>
      <c r="D414" s="94">
        <f>SUMIFS(F_12Snp_ODR_Ret!$C:$C,F_12Snp_ODR_Ret!$A:$A,'Backtesting - Retail'!A414,F_12Snp_ODR_Ret!$B:$B,'Backtesting - Retail'!B414)</f>
        <v>78</v>
      </c>
      <c r="F414" s="142">
        <f>SUMIFS(F_12Snp_ODR_Ret!$C:$C,F_12Snp_ODR_Ret!A:A,"&gt;="&amp;$M$2,F_12Snp_ODR_Ret!A:A,"&lt;="&amp;$M$3,F_12Snp_ODR_Ret!$B:$B,$B414)/SUMIFS(F_12Snp_ODR_Ret!$H:$H,F_12Snp_ODR_Ret!A:A,"&gt;="&amp;$M$2,F_12Snp_ODR_Ret!A:A,"&lt;="&amp;$M$3,F_12Snp_ODR_Ret!$B:$B,$B414)</f>
        <v>0.42494105318312814</v>
      </c>
      <c r="G414" s="95">
        <f t="shared" si="31"/>
        <v>0.78787878787878785</v>
      </c>
      <c r="H414" s="95">
        <f t="shared" si="32"/>
        <v>0.13172379926601707</v>
      </c>
      <c r="I414" s="95">
        <f t="shared" si="33"/>
        <v>-0.36293773469565971</v>
      </c>
      <c r="J414" s="95">
        <f t="shared" si="34"/>
        <v>0.46065174019064503</v>
      </c>
    </row>
    <row r="415" spans="1:10" x14ac:dyDescent="0.2">
      <c r="A415" s="93">
        <v>43159</v>
      </c>
      <c r="B415" s="94" t="s">
        <v>28</v>
      </c>
      <c r="C415" s="94">
        <f>SUMIFS(F_12Snp_ODR_Ret!$H:$H,F_12Snp_ODR_Ret!$A:$A,'Backtesting - Retail'!A415,F_12Snp_ODR_Ret!$B:$B,'Backtesting - Retail'!B415)</f>
        <v>3676</v>
      </c>
      <c r="D415" s="94">
        <f>SUMIFS(F_12Snp_ODR_Ret!$C:$C,F_12Snp_ODR_Ret!$A:$A,'Backtesting - Retail'!A415,F_12Snp_ODR_Ret!$B:$B,'Backtesting - Retail'!B415)</f>
        <v>57</v>
      </c>
      <c r="F415" s="142">
        <f>SUMIFS(F_12Snp_ODR_Ret!$C:$C,F_12Snp_ODR_Ret!A:A,"&gt;="&amp;$M$2,F_12Snp_ODR_Ret!A:A,"&lt;="&amp;$M$3,F_12Snp_ODR_Ret!$B:$B,$B415)/SUMIFS(F_12Snp_ODR_Ret!$H:$H,F_12Snp_ODR_Ret!A:A,"&gt;="&amp;$M$2,F_12Snp_ODR_Ret!A:A,"&lt;="&amp;$M$3,F_12Snp_ODR_Ret!$B:$B,$B415)</f>
        <v>8.694480016175777E-3</v>
      </c>
      <c r="G415" s="95">
        <f t="shared" si="31"/>
        <v>1.5505984766050054E-2</v>
      </c>
      <c r="H415" s="95">
        <f t="shared" si="32"/>
        <v>4.6396596957559835E-5</v>
      </c>
      <c r="I415" s="95">
        <f t="shared" si="33"/>
        <v>-6.8115047498742767E-3</v>
      </c>
      <c r="J415" s="95">
        <f t="shared" si="34"/>
        <v>0.4392823063252253</v>
      </c>
    </row>
    <row r="416" spans="1:10" x14ac:dyDescent="0.2">
      <c r="A416" s="93">
        <v>43159</v>
      </c>
      <c r="B416" s="94" t="s">
        <v>34</v>
      </c>
      <c r="C416" s="94">
        <f>SUMIFS(F_12Snp_ODR_Ret!$H:$H,F_12Snp_ODR_Ret!$A:$A,'Backtesting - Retail'!A416,F_12Snp_ODR_Ret!$B:$B,'Backtesting - Retail'!B416)</f>
        <v>5610</v>
      </c>
      <c r="D416" s="94">
        <f>SUMIFS(F_12Snp_ODR_Ret!$C:$C,F_12Snp_ODR_Ret!$A:$A,'Backtesting - Retail'!A416,F_12Snp_ODR_Ret!$B:$B,'Backtesting - Retail'!B416)</f>
        <v>231</v>
      </c>
      <c r="F416" s="142">
        <f>SUMIFS(F_12Snp_ODR_Ret!$C:$C,F_12Snp_ODR_Ret!A:A,"&gt;="&amp;$M$2,F_12Snp_ODR_Ret!A:A,"&lt;="&amp;$M$3,F_12Snp_ODR_Ret!$B:$B,$B416)/SUMIFS(F_12Snp_ODR_Ret!$H:$H,F_12Snp_ODR_Ret!A:A,"&gt;="&amp;$M$2,F_12Snp_ODR_Ret!A:A,"&lt;="&amp;$M$3,F_12Snp_ODR_Ret!$B:$B,$B416)</f>
        <v>5.9121533399488169E-2</v>
      </c>
      <c r="G416" s="95">
        <f t="shared" si="31"/>
        <v>4.1176470588235294E-2</v>
      </c>
      <c r="H416" s="95">
        <f t="shared" si="32"/>
        <v>3.2202527929981096E-4</v>
      </c>
      <c r="I416" s="95">
        <f t="shared" si="33"/>
        <v>1.7945062811252875E-2</v>
      </c>
      <c r="J416" s="95">
        <f t="shared" si="34"/>
        <v>0.43580866827328413</v>
      </c>
    </row>
    <row r="417" spans="1:10" x14ac:dyDescent="0.2">
      <c r="A417" s="93">
        <v>43159</v>
      </c>
      <c r="B417" s="94" t="s">
        <v>30</v>
      </c>
      <c r="C417" s="94">
        <f>SUMIFS(F_12Snp_ODR_Ret!$H:$H,F_12Snp_ODR_Ret!$A:$A,'Backtesting - Retail'!A417,F_12Snp_ODR_Ret!$B:$B,'Backtesting - Retail'!B417)</f>
        <v>1376</v>
      </c>
      <c r="D417" s="94">
        <f>SUMIFS(F_12Snp_ODR_Ret!$C:$C,F_12Snp_ODR_Ret!$A:$A,'Backtesting - Retail'!A417,F_12Snp_ODR_Ret!$B:$B,'Backtesting - Retail'!B417)</f>
        <v>93</v>
      </c>
      <c r="F417" s="142">
        <f>SUMIFS(F_12Snp_ODR_Ret!$C:$C,F_12Snp_ODR_Ret!A:A,"&gt;="&amp;$M$2,F_12Snp_ODR_Ret!A:A,"&lt;="&amp;$M$3,F_12Snp_ODR_Ret!$B:$B,$B417)/SUMIFS(F_12Snp_ODR_Ret!$H:$H,F_12Snp_ODR_Ret!A:A,"&gt;="&amp;$M$2,F_12Snp_ODR_Ret!A:A,"&lt;="&amp;$M$3,F_12Snp_ODR_Ret!$B:$B,$B417)</f>
        <v>0.11058389350204297</v>
      </c>
      <c r="G417" s="95">
        <f t="shared" si="31"/>
        <v>6.7587209302325577E-2</v>
      </c>
      <c r="H417" s="95">
        <f t="shared" si="32"/>
        <v>1.848714852170227E-3</v>
      </c>
      <c r="I417" s="95">
        <f t="shared" si="33"/>
        <v>4.2996684199717389E-2</v>
      </c>
      <c r="J417" s="95">
        <f t="shared" si="34"/>
        <v>0.6361659941807648</v>
      </c>
    </row>
    <row r="418" spans="1:10" x14ac:dyDescent="0.2">
      <c r="A418" s="93">
        <v>43159</v>
      </c>
      <c r="B418" s="94" t="s">
        <v>32</v>
      </c>
      <c r="C418" s="94">
        <f>SUMIFS(F_12Snp_ODR_Ret!$H:$H,F_12Snp_ODR_Ret!$A:$A,'Backtesting - Retail'!A418,F_12Snp_ODR_Ret!$B:$B,'Backtesting - Retail'!B418)</f>
        <v>12738</v>
      </c>
      <c r="D418" s="94">
        <f>SUMIFS(F_12Snp_ODR_Ret!$C:$C,F_12Snp_ODR_Ret!$A:$A,'Backtesting - Retail'!A418,F_12Snp_ODR_Ret!$B:$B,'Backtesting - Retail'!B418)</f>
        <v>264</v>
      </c>
      <c r="F418" s="142">
        <f>SUMIFS(F_12Snp_ODR_Ret!$C:$C,F_12Snp_ODR_Ret!A:A,"&gt;="&amp;$M$2,F_12Snp_ODR_Ret!A:A,"&lt;="&amp;$M$3,F_12Snp_ODR_Ret!$B:$B,$B418)/SUMIFS(F_12Snp_ODR_Ret!$H:$H,F_12Snp_ODR_Ret!A:A,"&gt;="&amp;$M$2,F_12Snp_ODR_Ret!A:A,"&lt;="&amp;$M$3,F_12Snp_ODR_Ret!$B:$B,$B418)</f>
        <v>2.2352492146289427E-2</v>
      </c>
      <c r="G418" s="95">
        <f t="shared" si="31"/>
        <v>2.072538860103627E-2</v>
      </c>
      <c r="H418" s="95">
        <f t="shared" si="32"/>
        <v>2.6474659469753902E-6</v>
      </c>
      <c r="I418" s="95">
        <f t="shared" si="33"/>
        <v>1.6271035452531564E-3</v>
      </c>
      <c r="J418" s="95">
        <f t="shared" si="34"/>
        <v>7.8507746058464792E-2</v>
      </c>
    </row>
    <row r="419" spans="1:10" x14ac:dyDescent="0.2">
      <c r="A419" s="93">
        <v>43190</v>
      </c>
      <c r="B419" s="94" t="s">
        <v>30</v>
      </c>
      <c r="C419" s="94">
        <f>SUMIFS(F_12Snp_ODR_Ret!$H:$H,F_12Snp_ODR_Ret!$A:$A,'Backtesting - Retail'!A419,F_12Snp_ODR_Ret!$B:$B,'Backtesting - Retail'!B419)</f>
        <v>1428</v>
      </c>
      <c r="D419" s="94">
        <f>SUMIFS(F_12Snp_ODR_Ret!$C:$C,F_12Snp_ODR_Ret!$A:$A,'Backtesting - Retail'!A419,F_12Snp_ODR_Ret!$B:$B,'Backtesting - Retail'!B419)</f>
        <v>98</v>
      </c>
      <c r="F419" s="142">
        <f>SUMIFS(F_12Snp_ODR_Ret!$C:$C,F_12Snp_ODR_Ret!A:A,"&gt;="&amp;$M$2,F_12Snp_ODR_Ret!A:A,"&lt;="&amp;$M$3,F_12Snp_ODR_Ret!$B:$B,$B419)/SUMIFS(F_12Snp_ODR_Ret!$H:$H,F_12Snp_ODR_Ret!A:A,"&gt;="&amp;$M$2,F_12Snp_ODR_Ret!A:A,"&lt;="&amp;$M$3,F_12Snp_ODR_Ret!$B:$B,$B419)</f>
        <v>0.11058389350204297</v>
      </c>
      <c r="G419" s="95">
        <f t="shared" si="31"/>
        <v>6.8627450980392163E-2</v>
      </c>
      <c r="H419" s="95">
        <f t="shared" si="32"/>
        <v>1.7603430690725876E-3</v>
      </c>
      <c r="I419" s="95">
        <f t="shared" si="33"/>
        <v>4.1956442521650802E-2</v>
      </c>
      <c r="J419" s="95">
        <f t="shared" si="34"/>
        <v>0.61136530531548305</v>
      </c>
    </row>
    <row r="420" spans="1:10" x14ac:dyDescent="0.2">
      <c r="A420" s="93">
        <v>43190</v>
      </c>
      <c r="B420" s="94" t="s">
        <v>26</v>
      </c>
      <c r="C420" s="94">
        <f>SUMIFS(F_12Snp_ODR_Ret!$H:$H,F_12Snp_ODR_Ret!$A:$A,'Backtesting - Retail'!A420,F_12Snp_ODR_Ret!$B:$B,'Backtesting - Retail'!B420)</f>
        <v>57</v>
      </c>
      <c r="D420" s="94">
        <f>SUMIFS(F_12Snp_ODR_Ret!$C:$C,F_12Snp_ODR_Ret!$A:$A,'Backtesting - Retail'!A420,F_12Snp_ODR_Ret!$B:$B,'Backtesting - Retail'!B420)</f>
        <v>41</v>
      </c>
      <c r="F420" s="142">
        <f>SUMIFS(F_12Snp_ODR_Ret!$C:$C,F_12Snp_ODR_Ret!A:A,"&gt;="&amp;$M$2,F_12Snp_ODR_Ret!A:A,"&lt;="&amp;$M$3,F_12Snp_ODR_Ret!$B:$B,$B420)/SUMIFS(F_12Snp_ODR_Ret!$H:$H,F_12Snp_ODR_Ret!A:A,"&gt;="&amp;$M$2,F_12Snp_ODR_Ret!A:A,"&lt;="&amp;$M$3,F_12Snp_ODR_Ret!$B:$B,$B420)</f>
        <v>0.42494105318312814</v>
      </c>
      <c r="G420" s="95">
        <f t="shared" si="31"/>
        <v>0.7192982456140351</v>
      </c>
      <c r="H420" s="95">
        <f t="shared" si="32"/>
        <v>8.6646156735805988E-2</v>
      </c>
      <c r="I420" s="95">
        <f t="shared" si="33"/>
        <v>-0.29435719243090697</v>
      </c>
      <c r="J420" s="95">
        <f t="shared" si="34"/>
        <v>0.40922829191613896</v>
      </c>
    </row>
    <row r="421" spans="1:10" x14ac:dyDescent="0.2">
      <c r="A421" s="93">
        <v>43190</v>
      </c>
      <c r="B421" s="94" t="s">
        <v>20</v>
      </c>
      <c r="C421" s="94">
        <f>SUMIFS(F_12Snp_ODR_Ret!$H:$H,F_12Snp_ODR_Ret!$A:$A,'Backtesting - Retail'!A421,F_12Snp_ODR_Ret!$B:$B,'Backtesting - Retail'!B421)</f>
        <v>1230</v>
      </c>
      <c r="D421" s="94">
        <f>SUMIFS(F_12Snp_ODR_Ret!$C:$C,F_12Snp_ODR_Ret!$A:$A,'Backtesting - Retail'!A421,F_12Snp_ODR_Ret!$B:$B,'Backtesting - Retail'!B421)</f>
        <v>97</v>
      </c>
      <c r="F421" s="142">
        <f>SUMIFS(F_12Snp_ODR_Ret!$C:$C,F_12Snp_ODR_Ret!A:A,"&gt;="&amp;$M$2,F_12Snp_ODR_Ret!A:A,"&lt;="&amp;$M$3,F_12Snp_ODR_Ret!$B:$B,$B421)/SUMIFS(F_12Snp_ODR_Ret!$H:$H,F_12Snp_ODR_Ret!A:A,"&gt;="&amp;$M$2,F_12Snp_ODR_Ret!A:A,"&lt;="&amp;$M$3,F_12Snp_ODR_Ret!$B:$B,$B421)</f>
        <v>8.9829886182841753E-2</v>
      </c>
      <c r="G421" s="95">
        <f t="shared" si="31"/>
        <v>7.8861788617886175E-2</v>
      </c>
      <c r="H421" s="95">
        <f t="shared" si="32"/>
        <v>1.2029916419438448E-4</v>
      </c>
      <c r="I421" s="95">
        <f t="shared" si="33"/>
        <v>1.0968097564955578E-2</v>
      </c>
      <c r="J421" s="95">
        <f t="shared" si="34"/>
        <v>0.13908000005046764</v>
      </c>
    </row>
    <row r="422" spans="1:10" x14ac:dyDescent="0.2">
      <c r="A422" s="93">
        <v>43190</v>
      </c>
      <c r="B422" s="94" t="s">
        <v>36</v>
      </c>
      <c r="C422" s="94">
        <f>SUMIFS(F_12Snp_ODR_Ret!$H:$H,F_12Snp_ODR_Ret!$A:$A,'Backtesting - Retail'!A422,F_12Snp_ODR_Ret!$B:$B,'Backtesting - Retail'!B422)</f>
        <v>837</v>
      </c>
      <c r="D422" s="94">
        <f>SUMIFS(F_12Snp_ODR_Ret!$C:$C,F_12Snp_ODR_Ret!$A:$A,'Backtesting - Retail'!A422,F_12Snp_ODR_Ret!$B:$B,'Backtesting - Retail'!B422)</f>
        <v>170</v>
      </c>
      <c r="F422" s="142">
        <f>SUMIFS(F_12Snp_ODR_Ret!$C:$C,F_12Snp_ODR_Ret!A:A,"&gt;="&amp;$M$2,F_12Snp_ODR_Ret!A:A,"&lt;="&amp;$M$3,F_12Snp_ODR_Ret!$B:$B,$B422)/SUMIFS(F_12Snp_ODR_Ret!$H:$H,F_12Snp_ODR_Ret!A:A,"&gt;="&amp;$M$2,F_12Snp_ODR_Ret!A:A,"&lt;="&amp;$M$3,F_12Snp_ODR_Ret!$B:$B,$B422)</f>
        <v>0.3147813516443802</v>
      </c>
      <c r="G422" s="95">
        <f t="shared" si="31"/>
        <v>0.2031063321385902</v>
      </c>
      <c r="H422" s="95">
        <f t="shared" si="32"/>
        <v>1.2471309981618578E-2</v>
      </c>
      <c r="I422" s="95">
        <f t="shared" si="33"/>
        <v>0.11167501950579001</v>
      </c>
      <c r="J422" s="95">
        <f t="shared" si="34"/>
        <v>0.54983524309615439</v>
      </c>
    </row>
    <row r="423" spans="1:10" x14ac:dyDescent="0.2">
      <c r="A423" s="93">
        <v>43190</v>
      </c>
      <c r="B423" s="94" t="s">
        <v>22</v>
      </c>
      <c r="C423" s="94">
        <f>SUMIFS(F_12Snp_ODR_Ret!$H:$H,F_12Snp_ODR_Ret!$A:$A,'Backtesting - Retail'!A423,F_12Snp_ODR_Ret!$B:$B,'Backtesting - Retail'!B423)</f>
        <v>1014</v>
      </c>
      <c r="D423" s="94">
        <f>SUMIFS(F_12Snp_ODR_Ret!$C:$C,F_12Snp_ODR_Ret!$A:$A,'Backtesting - Retail'!A423,F_12Snp_ODR_Ret!$B:$B,'Backtesting - Retail'!B423)</f>
        <v>221</v>
      </c>
      <c r="F423" s="142">
        <f>SUMIFS(F_12Snp_ODR_Ret!$C:$C,F_12Snp_ODR_Ret!A:A,"&gt;="&amp;$M$2,F_12Snp_ODR_Ret!A:A,"&lt;="&amp;$M$3,F_12Snp_ODR_Ret!$B:$B,$B423)/SUMIFS(F_12Snp_ODR_Ret!$H:$H,F_12Snp_ODR_Ret!A:A,"&gt;="&amp;$M$2,F_12Snp_ODR_Ret!A:A,"&lt;="&amp;$M$3,F_12Snp_ODR_Ret!$B:$B,$B423)</f>
        <v>0.11878527277613544</v>
      </c>
      <c r="G423" s="95">
        <f t="shared" si="31"/>
        <v>0.21794871794871795</v>
      </c>
      <c r="H423" s="95">
        <f t="shared" si="32"/>
        <v>9.8333888584957764E-3</v>
      </c>
      <c r="I423" s="95">
        <f t="shared" si="33"/>
        <v>-9.9163445172582507E-2</v>
      </c>
      <c r="J423" s="95">
        <f t="shared" si="34"/>
        <v>0.45498521902714328</v>
      </c>
    </row>
    <row r="424" spans="1:10" x14ac:dyDescent="0.2">
      <c r="A424" s="93">
        <v>43190</v>
      </c>
      <c r="B424" s="94" t="s">
        <v>16</v>
      </c>
      <c r="C424" s="94">
        <f>SUMIFS(F_12Snp_ODR_Ret!$H:$H,F_12Snp_ODR_Ret!$A:$A,'Backtesting - Retail'!A424,F_12Snp_ODR_Ret!$B:$B,'Backtesting - Retail'!B424)</f>
        <v>118</v>
      </c>
      <c r="D424" s="94">
        <f>SUMIFS(F_12Snp_ODR_Ret!$C:$C,F_12Snp_ODR_Ret!$A:$A,'Backtesting - Retail'!A424,F_12Snp_ODR_Ret!$B:$B,'Backtesting - Retail'!B424)</f>
        <v>1</v>
      </c>
      <c r="F424" s="142">
        <f>SUMIFS(F_12Snp_ODR_Ret!$C:$C,F_12Snp_ODR_Ret!A:A,"&gt;="&amp;$M$2,F_12Snp_ODR_Ret!A:A,"&lt;="&amp;$M$3,F_12Snp_ODR_Ret!$B:$B,$B424)/SUMIFS(F_12Snp_ODR_Ret!$H:$H,F_12Snp_ODR_Ret!A:A,"&gt;="&amp;$M$2,F_12Snp_ODR_Ret!A:A,"&lt;="&amp;$M$3,F_12Snp_ODR_Ret!$B:$B,$B424)</f>
        <v>2.5973315835520561E-3</v>
      </c>
      <c r="G424" s="95">
        <f t="shared" si="31"/>
        <v>8.4745762711864406E-3</v>
      </c>
      <c r="H424" s="95">
        <f t="shared" si="32"/>
        <v>3.4542005118326596E-5</v>
      </c>
      <c r="I424" s="95">
        <f t="shared" si="33"/>
        <v>-5.8772446876343845E-3</v>
      </c>
      <c r="J424" s="95">
        <f t="shared" si="34"/>
        <v>0.69351487314085736</v>
      </c>
    </row>
    <row r="425" spans="1:10" x14ac:dyDescent="0.2">
      <c r="A425" s="93">
        <v>43190</v>
      </c>
      <c r="B425" s="94" t="s">
        <v>14</v>
      </c>
      <c r="C425" s="94">
        <f>SUMIFS(F_12Snp_ODR_Ret!$H:$H,F_12Snp_ODR_Ret!$A:$A,'Backtesting - Retail'!A425,F_12Snp_ODR_Ret!$B:$B,'Backtesting - Retail'!B425)</f>
        <v>348</v>
      </c>
      <c r="D425" s="94">
        <f>SUMIFS(F_12Snp_ODR_Ret!$C:$C,F_12Snp_ODR_Ret!$A:$A,'Backtesting - Retail'!A425,F_12Snp_ODR_Ret!$B:$B,'Backtesting - Retail'!B425)</f>
        <v>3</v>
      </c>
      <c r="F425" s="142">
        <f>SUMIFS(F_12Snp_ODR_Ret!$C:$C,F_12Snp_ODR_Ret!A:A,"&gt;="&amp;$M$2,F_12Snp_ODR_Ret!A:A,"&lt;="&amp;$M$3,F_12Snp_ODR_Ret!$B:$B,$B425)/SUMIFS(F_12Snp_ODR_Ret!$H:$H,F_12Snp_ODR_Ret!A:A,"&gt;="&amp;$M$2,F_12Snp_ODR_Ret!A:A,"&lt;="&amp;$M$3,F_12Snp_ODR_Ret!$B:$B,$B425)</f>
        <v>6.8419927303827238E-3</v>
      </c>
      <c r="G425" s="95">
        <f t="shared" si="31"/>
        <v>8.6206896551724137E-3</v>
      </c>
      <c r="H425" s="95">
        <f t="shared" si="32"/>
        <v>3.1637627502562998E-6</v>
      </c>
      <c r="I425" s="95">
        <f t="shared" si="33"/>
        <v>-1.7786969247896899E-3</v>
      </c>
      <c r="J425" s="95">
        <f t="shared" si="34"/>
        <v>0.20632884327560402</v>
      </c>
    </row>
    <row r="426" spans="1:10" x14ac:dyDescent="0.2">
      <c r="A426" s="93">
        <v>43190</v>
      </c>
      <c r="B426" s="94" t="s">
        <v>40</v>
      </c>
      <c r="C426" s="94">
        <f>SUMIFS(F_12Snp_ODR_Ret!$H:$H,F_12Snp_ODR_Ret!$A:$A,'Backtesting - Retail'!A426,F_12Snp_ODR_Ret!$B:$B,'Backtesting - Retail'!B426)</f>
        <v>503</v>
      </c>
      <c r="D426" s="94">
        <f>SUMIFS(F_12Snp_ODR_Ret!$C:$C,F_12Snp_ODR_Ret!$A:$A,'Backtesting - Retail'!A426,F_12Snp_ODR_Ret!$B:$B,'Backtesting - Retail'!B426)</f>
        <v>292</v>
      </c>
      <c r="F426" s="142">
        <f>SUMIFS(F_12Snp_ODR_Ret!$C:$C,F_12Snp_ODR_Ret!A:A,"&gt;="&amp;$M$2,F_12Snp_ODR_Ret!A:A,"&lt;="&amp;$M$3,F_12Snp_ODR_Ret!$B:$B,$B426)/SUMIFS(F_12Snp_ODR_Ret!$H:$H,F_12Snp_ODR_Ret!A:A,"&gt;="&amp;$M$2,F_12Snp_ODR_Ret!A:A,"&lt;="&amp;$M$3,F_12Snp_ODR_Ret!$B:$B,$B426)</f>
        <v>0.60292481322524238</v>
      </c>
      <c r="G426" s="95">
        <f t="shared" si="31"/>
        <v>0.58051689860834987</v>
      </c>
      <c r="H426" s="95">
        <f t="shared" si="32"/>
        <v>5.0211463747794501E-4</v>
      </c>
      <c r="I426" s="95">
        <f t="shared" si="33"/>
        <v>2.240791461689251E-2</v>
      </c>
      <c r="J426" s="95">
        <f t="shared" si="34"/>
        <v>3.8599935110605936E-2</v>
      </c>
    </row>
    <row r="427" spans="1:10" x14ac:dyDescent="0.2">
      <c r="A427" s="93">
        <v>43190</v>
      </c>
      <c r="B427" s="94" t="s">
        <v>12</v>
      </c>
      <c r="C427" s="94">
        <f>SUMIFS(F_12Snp_ODR_Ret!$H:$H,F_12Snp_ODR_Ret!$A:$A,'Backtesting - Retail'!A427,F_12Snp_ODR_Ret!$B:$B,'Backtesting - Retail'!B427)</f>
        <v>51</v>
      </c>
      <c r="D427" s="94">
        <f>SUMIFS(F_12Snp_ODR_Ret!$C:$C,F_12Snp_ODR_Ret!$A:$A,'Backtesting - Retail'!A427,F_12Snp_ODR_Ret!$B:$B,'Backtesting - Retail'!B427)</f>
        <v>0</v>
      </c>
      <c r="F427" s="142">
        <f>SUMIFS(F_12Snp_ODR_Ret!$C:$C,F_12Snp_ODR_Ret!A:A,"&gt;="&amp;$M$2,F_12Snp_ODR_Ret!A:A,"&lt;="&amp;$M$3,F_12Snp_ODR_Ret!$B:$B,$B427)/SUMIFS(F_12Snp_ODR_Ret!$H:$H,F_12Snp_ODR_Ret!A:A,"&gt;="&amp;$M$2,F_12Snp_ODR_Ret!A:A,"&lt;="&amp;$M$3,F_12Snp_ODR_Ret!$B:$B,$B427)</f>
        <v>9.2718843741478052E-4</v>
      </c>
      <c r="G427" s="95">
        <f t="shared" si="31"/>
        <v>0</v>
      </c>
      <c r="H427" s="95">
        <f t="shared" si="32"/>
        <v>8.5967839847566235E-7</v>
      </c>
      <c r="I427" s="95">
        <f t="shared" si="33"/>
        <v>9.2718843741478052E-4</v>
      </c>
      <c r="J427" s="95">
        <f t="shared" si="34"/>
        <v>0</v>
      </c>
    </row>
    <row r="428" spans="1:10" x14ac:dyDescent="0.2">
      <c r="A428" s="93">
        <v>43190</v>
      </c>
      <c r="B428" s="94" t="s">
        <v>38</v>
      </c>
      <c r="C428" s="94">
        <f>SUMIFS(F_12Snp_ODR_Ret!$H:$H,F_12Snp_ODR_Ret!$A:$A,'Backtesting - Retail'!A428,F_12Snp_ODR_Ret!$B:$B,'Backtesting - Retail'!B428)</f>
        <v>1972</v>
      </c>
      <c r="D428" s="94">
        <f>SUMIFS(F_12Snp_ODR_Ret!$C:$C,F_12Snp_ODR_Ret!$A:$A,'Backtesting - Retail'!A428,F_12Snp_ODR_Ret!$B:$B,'Backtesting - Retail'!B428)</f>
        <v>496</v>
      </c>
      <c r="F428" s="142">
        <f>SUMIFS(F_12Snp_ODR_Ret!$C:$C,F_12Snp_ODR_Ret!A:A,"&gt;="&amp;$M$2,F_12Snp_ODR_Ret!A:A,"&lt;="&amp;$M$3,F_12Snp_ODR_Ret!$B:$B,$B428)/SUMIFS(F_12Snp_ODR_Ret!$H:$H,F_12Snp_ODR_Ret!A:A,"&gt;="&amp;$M$2,F_12Snp_ODR_Ret!A:A,"&lt;="&amp;$M$3,F_12Snp_ODR_Ret!$B:$B,$B428)</f>
        <v>0.22160275367237117</v>
      </c>
      <c r="G428" s="95">
        <f t="shared" si="31"/>
        <v>0.25152129817444219</v>
      </c>
      <c r="H428" s="95">
        <f t="shared" si="32"/>
        <v>8.9511930512240379E-4</v>
      </c>
      <c r="I428" s="95">
        <f t="shared" si="33"/>
        <v>-2.9918544502071015E-2</v>
      </c>
      <c r="J428" s="95">
        <f t="shared" si="34"/>
        <v>0.1189503422542017</v>
      </c>
    </row>
    <row r="429" spans="1:10" x14ac:dyDescent="0.2">
      <c r="A429" s="93">
        <v>43190</v>
      </c>
      <c r="B429" s="94" t="s">
        <v>24</v>
      </c>
      <c r="C429" s="94">
        <f>SUMIFS(F_12Snp_ODR_Ret!$H:$H,F_12Snp_ODR_Ret!$A:$A,'Backtesting - Retail'!A429,F_12Snp_ODR_Ret!$B:$B,'Backtesting - Retail'!B429)</f>
        <v>177</v>
      </c>
      <c r="D429" s="94">
        <f>SUMIFS(F_12Snp_ODR_Ret!$C:$C,F_12Snp_ODR_Ret!$A:$A,'Backtesting - Retail'!A429,F_12Snp_ODR_Ret!$B:$B,'Backtesting - Retail'!B429)</f>
        <v>78</v>
      </c>
      <c r="F429" s="142">
        <f>SUMIFS(F_12Snp_ODR_Ret!$C:$C,F_12Snp_ODR_Ret!A:A,"&gt;="&amp;$M$2,F_12Snp_ODR_Ret!A:A,"&lt;="&amp;$M$3,F_12Snp_ODR_Ret!$B:$B,$B429)/SUMIFS(F_12Snp_ODR_Ret!$H:$H,F_12Snp_ODR_Ret!A:A,"&gt;="&amp;$M$2,F_12Snp_ODR_Ret!A:A,"&lt;="&amp;$M$3,F_12Snp_ODR_Ret!$B:$B,$B429)</f>
        <v>0.31635926222935046</v>
      </c>
      <c r="G429" s="95">
        <f t="shared" si="31"/>
        <v>0.44067796610169491</v>
      </c>
      <c r="H429" s="95">
        <f t="shared" si="32"/>
        <v>1.545514013249967E-2</v>
      </c>
      <c r="I429" s="95">
        <f t="shared" si="33"/>
        <v>-0.12431870387234445</v>
      </c>
      <c r="J429" s="95">
        <f t="shared" si="34"/>
        <v>0.28210782801801243</v>
      </c>
    </row>
    <row r="430" spans="1:10" x14ac:dyDescent="0.2">
      <c r="A430" s="93">
        <v>43190</v>
      </c>
      <c r="B430" s="94" t="s">
        <v>42</v>
      </c>
      <c r="C430" s="94">
        <f>SUMIFS(F_12Snp_ODR_Ret!$H:$H,F_12Snp_ODR_Ret!$A:$A,'Backtesting - Retail'!A430,F_12Snp_ODR_Ret!$B:$B,'Backtesting - Retail'!B430)</f>
        <v>202</v>
      </c>
      <c r="D430" s="94">
        <f>SUMIFS(F_12Snp_ODR_Ret!$C:$C,F_12Snp_ODR_Ret!$A:$A,'Backtesting - Retail'!A430,F_12Snp_ODR_Ret!$B:$B,'Backtesting - Retail'!B430)</f>
        <v>142</v>
      </c>
      <c r="F430" s="142">
        <f>SUMIFS(F_12Snp_ODR_Ret!$C:$C,F_12Snp_ODR_Ret!A:A,"&gt;="&amp;$M$2,F_12Snp_ODR_Ret!A:A,"&lt;="&amp;$M$3,F_12Snp_ODR_Ret!$B:$B,$B430)/SUMIFS(F_12Snp_ODR_Ret!$H:$H,F_12Snp_ODR_Ret!A:A,"&gt;="&amp;$M$2,F_12Snp_ODR_Ret!A:A,"&lt;="&amp;$M$3,F_12Snp_ODR_Ret!$B:$B,$B430)</f>
        <v>0.66168573429838895</v>
      </c>
      <c r="G430" s="95">
        <f t="shared" si="31"/>
        <v>0.70297029702970293</v>
      </c>
      <c r="H430" s="95">
        <f t="shared" si="32"/>
        <v>1.704415119915799E-3</v>
      </c>
      <c r="I430" s="95">
        <f t="shared" si="33"/>
        <v>-4.1284562731313978E-2</v>
      </c>
      <c r="J430" s="95">
        <f t="shared" si="34"/>
        <v>5.8728744167080453E-2</v>
      </c>
    </row>
    <row r="431" spans="1:10" x14ac:dyDescent="0.2">
      <c r="A431" s="93">
        <v>43190</v>
      </c>
      <c r="B431" s="94" t="s">
        <v>18</v>
      </c>
      <c r="C431" s="94">
        <f>SUMIFS(F_12Snp_ODR_Ret!$H:$H,F_12Snp_ODR_Ret!$A:$A,'Backtesting - Retail'!A431,F_12Snp_ODR_Ret!$B:$B,'Backtesting - Retail'!B431)</f>
        <v>4948</v>
      </c>
      <c r="D431" s="94">
        <f>SUMIFS(F_12Snp_ODR_Ret!$C:$C,F_12Snp_ODR_Ret!$A:$A,'Backtesting - Retail'!A431,F_12Snp_ODR_Ret!$B:$B,'Backtesting - Retail'!B431)</f>
        <v>53</v>
      </c>
      <c r="F431" s="142">
        <f>SUMIFS(F_12Snp_ODR_Ret!$C:$C,F_12Snp_ODR_Ret!A:A,"&gt;="&amp;$M$2,F_12Snp_ODR_Ret!A:A,"&lt;="&amp;$M$3,F_12Snp_ODR_Ret!$B:$B,$B431)/SUMIFS(F_12Snp_ODR_Ret!$H:$H,F_12Snp_ODR_Ret!A:A,"&gt;="&amp;$M$2,F_12Snp_ODR_Ret!A:A,"&lt;="&amp;$M$3,F_12Snp_ODR_Ret!$B:$B,$B431)</f>
        <v>7.5688521388111206E-3</v>
      </c>
      <c r="G431" s="95">
        <f t="shared" si="31"/>
        <v>1.0711398544866612E-2</v>
      </c>
      <c r="H431" s="95">
        <f t="shared" si="32"/>
        <v>9.8755979142122883E-6</v>
      </c>
      <c r="I431" s="95">
        <f t="shared" si="33"/>
        <v>-3.1425464060554917E-3</v>
      </c>
      <c r="J431" s="95">
        <f t="shared" si="34"/>
        <v>0.29338338900306743</v>
      </c>
    </row>
    <row r="432" spans="1:10" x14ac:dyDescent="0.2">
      <c r="A432" s="93">
        <v>43190</v>
      </c>
      <c r="B432" s="94" t="s">
        <v>32</v>
      </c>
      <c r="C432" s="94">
        <f>SUMIFS(F_12Snp_ODR_Ret!$H:$H,F_12Snp_ODR_Ret!$A:$A,'Backtesting - Retail'!A432,F_12Snp_ODR_Ret!$B:$B,'Backtesting - Retail'!B432)</f>
        <v>13076</v>
      </c>
      <c r="D432" s="94">
        <f>SUMIFS(F_12Snp_ODR_Ret!$C:$C,F_12Snp_ODR_Ret!$A:$A,'Backtesting - Retail'!A432,F_12Snp_ODR_Ret!$B:$B,'Backtesting - Retail'!B432)</f>
        <v>255</v>
      </c>
      <c r="F432" s="142">
        <f>SUMIFS(F_12Snp_ODR_Ret!$C:$C,F_12Snp_ODR_Ret!A:A,"&gt;="&amp;$M$2,F_12Snp_ODR_Ret!A:A,"&lt;="&amp;$M$3,F_12Snp_ODR_Ret!$B:$B,$B432)/SUMIFS(F_12Snp_ODR_Ret!$H:$H,F_12Snp_ODR_Ret!A:A,"&gt;="&amp;$M$2,F_12Snp_ODR_Ret!A:A,"&lt;="&amp;$M$3,F_12Snp_ODR_Ret!$B:$B,$B432)</f>
        <v>2.2352492146289427E-2</v>
      </c>
      <c r="G432" s="95">
        <f t="shared" si="31"/>
        <v>1.9501376567757724E-2</v>
      </c>
      <c r="H432" s="95">
        <f t="shared" si="32"/>
        <v>8.1288600421461673E-6</v>
      </c>
      <c r="I432" s="95">
        <f t="shared" si="33"/>
        <v>2.851115578531703E-3</v>
      </c>
      <c r="J432" s="95">
        <f t="shared" si="34"/>
        <v>0.14620073452894333</v>
      </c>
    </row>
    <row r="433" spans="1:10" x14ac:dyDescent="0.2">
      <c r="A433" s="93">
        <v>43190</v>
      </c>
      <c r="B433" s="94" t="s">
        <v>34</v>
      </c>
      <c r="C433" s="94">
        <f>SUMIFS(F_12Snp_ODR_Ret!$H:$H,F_12Snp_ODR_Ret!$A:$A,'Backtesting - Retail'!A433,F_12Snp_ODR_Ret!$B:$B,'Backtesting - Retail'!B433)</f>
        <v>5339</v>
      </c>
      <c r="D433" s="94">
        <f>SUMIFS(F_12Snp_ODR_Ret!$C:$C,F_12Snp_ODR_Ret!$A:$A,'Backtesting - Retail'!A433,F_12Snp_ODR_Ret!$B:$B,'Backtesting - Retail'!B433)</f>
        <v>213</v>
      </c>
      <c r="F433" s="142">
        <f>SUMIFS(F_12Snp_ODR_Ret!$C:$C,F_12Snp_ODR_Ret!A:A,"&gt;="&amp;$M$2,F_12Snp_ODR_Ret!A:A,"&lt;="&amp;$M$3,F_12Snp_ODR_Ret!$B:$B,$B433)/SUMIFS(F_12Snp_ODR_Ret!$H:$H,F_12Snp_ODR_Ret!A:A,"&gt;="&amp;$M$2,F_12Snp_ODR_Ret!A:A,"&lt;="&amp;$M$3,F_12Snp_ODR_Ret!$B:$B,$B433)</f>
        <v>5.9121533399488169E-2</v>
      </c>
      <c r="G433" s="95">
        <f t="shared" si="31"/>
        <v>3.9895111444090657E-2</v>
      </c>
      <c r="H433" s="95">
        <f t="shared" si="32"/>
        <v>3.6965530120699146E-4</v>
      </c>
      <c r="I433" s="95">
        <f t="shared" si="33"/>
        <v>1.9226421955397512E-2</v>
      </c>
      <c r="J433" s="95">
        <f t="shared" si="34"/>
        <v>0.48192425737026906</v>
      </c>
    </row>
    <row r="434" spans="1:10" x14ac:dyDescent="0.2">
      <c r="A434" s="93">
        <v>43190</v>
      </c>
      <c r="B434" s="94" t="s">
        <v>28</v>
      </c>
      <c r="C434" s="94">
        <f>SUMIFS(F_12Snp_ODR_Ret!$H:$H,F_12Snp_ODR_Ret!$A:$A,'Backtesting - Retail'!A434,F_12Snp_ODR_Ret!$B:$B,'Backtesting - Retail'!B434)</f>
        <v>3649</v>
      </c>
      <c r="D434" s="94">
        <f>SUMIFS(F_12Snp_ODR_Ret!$C:$C,F_12Snp_ODR_Ret!$A:$A,'Backtesting - Retail'!A434,F_12Snp_ODR_Ret!$B:$B,'Backtesting - Retail'!B434)</f>
        <v>56</v>
      </c>
      <c r="F434" s="142">
        <f>SUMIFS(F_12Snp_ODR_Ret!$C:$C,F_12Snp_ODR_Ret!A:A,"&gt;="&amp;$M$2,F_12Snp_ODR_Ret!A:A,"&lt;="&amp;$M$3,F_12Snp_ODR_Ret!$B:$B,$B434)/SUMIFS(F_12Snp_ODR_Ret!$H:$H,F_12Snp_ODR_Ret!A:A,"&gt;="&amp;$M$2,F_12Snp_ODR_Ret!A:A,"&lt;="&amp;$M$3,F_12Snp_ODR_Ret!$B:$B,$B434)</f>
        <v>8.694480016175777E-3</v>
      </c>
      <c r="G434" s="95">
        <f t="shared" si="31"/>
        <v>1.534667032063579E-2</v>
      </c>
      <c r="H434" s="95">
        <f t="shared" si="32"/>
        <v>4.4251635846751804E-5</v>
      </c>
      <c r="I434" s="95">
        <f t="shared" si="33"/>
        <v>-6.6521903044600133E-3</v>
      </c>
      <c r="J434" s="95">
        <f t="shared" si="34"/>
        <v>0.43346147180311767</v>
      </c>
    </row>
    <row r="435" spans="1:10" x14ac:dyDescent="0.2">
      <c r="A435" s="93">
        <v>43220</v>
      </c>
      <c r="B435" s="94" t="s">
        <v>26</v>
      </c>
      <c r="C435" s="94">
        <f>SUMIFS(F_12Snp_ODR_Ret!$H:$H,F_12Snp_ODR_Ret!$A:$A,'Backtesting - Retail'!A435,F_12Snp_ODR_Ret!$B:$B,'Backtesting - Retail'!B435)</f>
        <v>158</v>
      </c>
      <c r="D435" s="94">
        <f>SUMIFS(F_12Snp_ODR_Ret!$C:$C,F_12Snp_ODR_Ret!$A:$A,'Backtesting - Retail'!A435,F_12Snp_ODR_Ret!$B:$B,'Backtesting - Retail'!B435)</f>
        <v>98</v>
      </c>
      <c r="F435" s="142">
        <f>SUMIFS(F_12Snp_ODR_Ret!$C:$C,F_12Snp_ODR_Ret!A:A,"&gt;="&amp;$M$2,F_12Snp_ODR_Ret!A:A,"&lt;="&amp;$M$3,F_12Snp_ODR_Ret!$B:$B,$B435)/SUMIFS(F_12Snp_ODR_Ret!$H:$H,F_12Snp_ODR_Ret!A:A,"&gt;="&amp;$M$2,F_12Snp_ODR_Ret!A:A,"&lt;="&amp;$M$3,F_12Snp_ODR_Ret!$B:$B,$B435)</f>
        <v>0.42494105318312814</v>
      </c>
      <c r="G435" s="95">
        <f t="shared" si="31"/>
        <v>0.620253164556962</v>
      </c>
      <c r="H435" s="95">
        <f t="shared" si="32"/>
        <v>3.8146820849304881E-2</v>
      </c>
      <c r="I435" s="95">
        <f t="shared" si="33"/>
        <v>-0.19531211137383386</v>
      </c>
      <c r="J435" s="95">
        <f t="shared" si="34"/>
        <v>0.31489095507209952</v>
      </c>
    </row>
    <row r="436" spans="1:10" x14ac:dyDescent="0.2">
      <c r="A436" s="93">
        <v>43220</v>
      </c>
      <c r="B436" s="94" t="s">
        <v>34</v>
      </c>
      <c r="C436" s="94">
        <f>SUMIFS(F_12Snp_ODR_Ret!$H:$H,F_12Snp_ODR_Ret!$A:$A,'Backtesting - Retail'!A436,F_12Snp_ODR_Ret!$B:$B,'Backtesting - Retail'!B436)</f>
        <v>5481</v>
      </c>
      <c r="D436" s="94">
        <f>SUMIFS(F_12Snp_ODR_Ret!$C:$C,F_12Snp_ODR_Ret!$A:$A,'Backtesting - Retail'!A436,F_12Snp_ODR_Ret!$B:$B,'Backtesting - Retail'!B436)</f>
        <v>223</v>
      </c>
      <c r="F436" s="142">
        <f>SUMIFS(F_12Snp_ODR_Ret!$C:$C,F_12Snp_ODR_Ret!A:A,"&gt;="&amp;$M$2,F_12Snp_ODR_Ret!A:A,"&lt;="&amp;$M$3,F_12Snp_ODR_Ret!$B:$B,$B436)/SUMIFS(F_12Snp_ODR_Ret!$H:$H,F_12Snp_ODR_Ret!A:A,"&gt;="&amp;$M$2,F_12Snp_ODR_Ret!A:A,"&lt;="&amp;$M$3,F_12Snp_ODR_Ret!$B:$B,$B436)</f>
        <v>5.9121533399488169E-2</v>
      </c>
      <c r="G436" s="95">
        <f t="shared" si="31"/>
        <v>4.0686006203247582E-2</v>
      </c>
      <c r="H436" s="95">
        <f t="shared" si="32"/>
        <v>3.3986866300332629E-4</v>
      </c>
      <c r="I436" s="95">
        <f t="shared" si="33"/>
        <v>1.8435527196240586E-2</v>
      </c>
      <c r="J436" s="95">
        <f t="shared" si="34"/>
        <v>0.45311715050490875</v>
      </c>
    </row>
    <row r="437" spans="1:10" x14ac:dyDescent="0.2">
      <c r="A437" s="93">
        <v>43220</v>
      </c>
      <c r="B437" s="94" t="s">
        <v>30</v>
      </c>
      <c r="C437" s="94">
        <f>SUMIFS(F_12Snp_ODR_Ret!$H:$H,F_12Snp_ODR_Ret!$A:$A,'Backtesting - Retail'!A437,F_12Snp_ODR_Ret!$B:$B,'Backtesting - Retail'!B437)</f>
        <v>1286</v>
      </c>
      <c r="D437" s="94">
        <f>SUMIFS(F_12Snp_ODR_Ret!$C:$C,F_12Snp_ODR_Ret!$A:$A,'Backtesting - Retail'!A437,F_12Snp_ODR_Ret!$B:$B,'Backtesting - Retail'!B437)</f>
        <v>96</v>
      </c>
      <c r="F437" s="142">
        <f>SUMIFS(F_12Snp_ODR_Ret!$C:$C,F_12Snp_ODR_Ret!A:A,"&gt;="&amp;$M$2,F_12Snp_ODR_Ret!A:A,"&lt;="&amp;$M$3,F_12Snp_ODR_Ret!$B:$B,$B437)/SUMIFS(F_12Snp_ODR_Ret!$H:$H,F_12Snp_ODR_Ret!A:A,"&gt;="&amp;$M$2,F_12Snp_ODR_Ret!A:A,"&lt;="&amp;$M$3,F_12Snp_ODR_Ret!$B:$B,$B437)</f>
        <v>0.11058389350204297</v>
      </c>
      <c r="G437" s="95">
        <f t="shared" si="31"/>
        <v>7.4650077760497674E-2</v>
      </c>
      <c r="H437" s="95">
        <f t="shared" si="32"/>
        <v>1.2912391137473282E-3</v>
      </c>
      <c r="I437" s="95">
        <f t="shared" si="33"/>
        <v>3.5933815741545291E-2</v>
      </c>
      <c r="J437" s="95">
        <f t="shared" si="34"/>
        <v>0.48136340670445044</v>
      </c>
    </row>
    <row r="438" spans="1:10" x14ac:dyDescent="0.2">
      <c r="A438" s="93">
        <v>43220</v>
      </c>
      <c r="B438" s="94" t="s">
        <v>42</v>
      </c>
      <c r="C438" s="94">
        <f>SUMIFS(F_12Snp_ODR_Ret!$H:$H,F_12Snp_ODR_Ret!$A:$A,'Backtesting - Retail'!A438,F_12Snp_ODR_Ret!$B:$B,'Backtesting - Retail'!B438)</f>
        <v>485</v>
      </c>
      <c r="D438" s="94">
        <f>SUMIFS(F_12Snp_ODR_Ret!$C:$C,F_12Snp_ODR_Ret!$A:$A,'Backtesting - Retail'!A438,F_12Snp_ODR_Ret!$B:$B,'Backtesting - Retail'!B438)</f>
        <v>342</v>
      </c>
      <c r="F438" s="142">
        <f>SUMIFS(F_12Snp_ODR_Ret!$C:$C,F_12Snp_ODR_Ret!A:A,"&gt;="&amp;$M$2,F_12Snp_ODR_Ret!A:A,"&lt;="&amp;$M$3,F_12Snp_ODR_Ret!$B:$B,$B438)/SUMIFS(F_12Snp_ODR_Ret!$H:$H,F_12Snp_ODR_Ret!A:A,"&gt;="&amp;$M$2,F_12Snp_ODR_Ret!A:A,"&lt;="&amp;$M$3,F_12Snp_ODR_Ret!$B:$B,$B438)</f>
        <v>0.66168573429838895</v>
      </c>
      <c r="G438" s="95">
        <f t="shared" si="31"/>
        <v>0.70515463917525778</v>
      </c>
      <c r="H438" s="95">
        <f t="shared" si="32"/>
        <v>1.8895456911942707E-3</v>
      </c>
      <c r="I438" s="95">
        <f t="shared" si="33"/>
        <v>-4.346890487686883E-2</v>
      </c>
      <c r="J438" s="95">
        <f t="shared" si="34"/>
        <v>6.1644499606085909E-2</v>
      </c>
    </row>
    <row r="439" spans="1:10" x14ac:dyDescent="0.2">
      <c r="A439" s="93">
        <v>43220</v>
      </c>
      <c r="B439" s="94" t="s">
        <v>20</v>
      </c>
      <c r="C439" s="94">
        <f>SUMIFS(F_12Snp_ODR_Ret!$H:$H,F_12Snp_ODR_Ret!$A:$A,'Backtesting - Retail'!A439,F_12Snp_ODR_Ret!$B:$B,'Backtesting - Retail'!B439)</f>
        <v>248</v>
      </c>
      <c r="D439" s="94">
        <f>SUMIFS(F_12Snp_ODR_Ret!$C:$C,F_12Snp_ODR_Ret!$A:$A,'Backtesting - Retail'!A439,F_12Snp_ODR_Ret!$B:$B,'Backtesting - Retail'!B439)</f>
        <v>39</v>
      </c>
      <c r="F439" s="142">
        <f>SUMIFS(F_12Snp_ODR_Ret!$C:$C,F_12Snp_ODR_Ret!A:A,"&gt;="&amp;$M$2,F_12Snp_ODR_Ret!A:A,"&lt;="&amp;$M$3,F_12Snp_ODR_Ret!$B:$B,$B439)/SUMIFS(F_12Snp_ODR_Ret!$H:$H,F_12Snp_ODR_Ret!A:A,"&gt;="&amp;$M$2,F_12Snp_ODR_Ret!A:A,"&lt;="&amp;$M$3,F_12Snp_ODR_Ret!$B:$B,$B439)</f>
        <v>8.9829886182841753E-2</v>
      </c>
      <c r="G439" s="95">
        <f t="shared" si="31"/>
        <v>0.15725806451612903</v>
      </c>
      <c r="H439" s="95">
        <f t="shared" si="32"/>
        <v>4.5465592333455923E-3</v>
      </c>
      <c r="I439" s="95">
        <f t="shared" si="33"/>
        <v>-6.7428178333287278E-2</v>
      </c>
      <c r="J439" s="95">
        <f t="shared" si="34"/>
        <v>0.42877405709372424</v>
      </c>
    </row>
    <row r="440" spans="1:10" x14ac:dyDescent="0.2">
      <c r="A440" s="93">
        <v>43220</v>
      </c>
      <c r="B440" s="94" t="s">
        <v>12</v>
      </c>
      <c r="C440" s="94">
        <f>SUMIFS(F_12Snp_ODR_Ret!$H:$H,F_12Snp_ODR_Ret!$A:$A,'Backtesting - Retail'!A440,F_12Snp_ODR_Ret!$B:$B,'Backtesting - Retail'!B440)</f>
        <v>52</v>
      </c>
      <c r="D440" s="94">
        <f>SUMIFS(F_12Snp_ODR_Ret!$C:$C,F_12Snp_ODR_Ret!$A:$A,'Backtesting - Retail'!A440,F_12Snp_ODR_Ret!$B:$B,'Backtesting - Retail'!B440)</f>
        <v>0</v>
      </c>
      <c r="F440" s="142">
        <f>SUMIFS(F_12Snp_ODR_Ret!$C:$C,F_12Snp_ODR_Ret!A:A,"&gt;="&amp;$M$2,F_12Snp_ODR_Ret!A:A,"&lt;="&amp;$M$3,F_12Snp_ODR_Ret!$B:$B,$B440)/SUMIFS(F_12Snp_ODR_Ret!$H:$H,F_12Snp_ODR_Ret!A:A,"&gt;="&amp;$M$2,F_12Snp_ODR_Ret!A:A,"&lt;="&amp;$M$3,F_12Snp_ODR_Ret!$B:$B,$B440)</f>
        <v>9.2718843741478052E-4</v>
      </c>
      <c r="G440" s="95">
        <f t="shared" si="31"/>
        <v>0</v>
      </c>
      <c r="H440" s="95">
        <f t="shared" si="32"/>
        <v>8.5967839847566235E-7</v>
      </c>
      <c r="I440" s="95">
        <f t="shared" si="33"/>
        <v>9.2718843741478052E-4</v>
      </c>
      <c r="J440" s="95">
        <f t="shared" si="34"/>
        <v>0</v>
      </c>
    </row>
    <row r="441" spans="1:10" x14ac:dyDescent="0.2">
      <c r="A441" s="93">
        <v>43220</v>
      </c>
      <c r="B441" s="94" t="s">
        <v>22</v>
      </c>
      <c r="C441" s="94">
        <f>SUMIFS(F_12Snp_ODR_Ret!$H:$H,F_12Snp_ODR_Ret!$A:$A,'Backtesting - Retail'!A441,F_12Snp_ODR_Ret!$B:$B,'Backtesting - Retail'!B441)</f>
        <v>931</v>
      </c>
      <c r="D441" s="94">
        <f>SUMIFS(F_12Snp_ODR_Ret!$C:$C,F_12Snp_ODR_Ret!$A:$A,'Backtesting - Retail'!A441,F_12Snp_ODR_Ret!$B:$B,'Backtesting - Retail'!B441)</f>
        <v>169</v>
      </c>
      <c r="F441" s="142">
        <f>SUMIFS(F_12Snp_ODR_Ret!$C:$C,F_12Snp_ODR_Ret!A:A,"&gt;="&amp;$M$2,F_12Snp_ODR_Ret!A:A,"&lt;="&amp;$M$3,F_12Snp_ODR_Ret!$B:$B,$B441)/SUMIFS(F_12Snp_ODR_Ret!$H:$H,F_12Snp_ODR_Ret!A:A,"&gt;="&amp;$M$2,F_12Snp_ODR_Ret!A:A,"&lt;="&amp;$M$3,F_12Snp_ODR_Ret!$B:$B,$B441)</f>
        <v>0.11878527277613544</v>
      </c>
      <c r="G441" s="95">
        <f t="shared" si="31"/>
        <v>0.18152524167561762</v>
      </c>
      <c r="H441" s="95">
        <f t="shared" si="32"/>
        <v>3.936303697507991E-3</v>
      </c>
      <c r="I441" s="95">
        <f t="shared" si="33"/>
        <v>-6.2739968899482176E-2</v>
      </c>
      <c r="J441" s="95">
        <f t="shared" si="34"/>
        <v>0.3456266925764373</v>
      </c>
    </row>
    <row r="442" spans="1:10" x14ac:dyDescent="0.2">
      <c r="A442" s="93">
        <v>43220</v>
      </c>
      <c r="B442" s="94" t="s">
        <v>14</v>
      </c>
      <c r="C442" s="94">
        <f>SUMIFS(F_12Snp_ODR_Ret!$H:$H,F_12Snp_ODR_Ret!$A:$A,'Backtesting - Retail'!A442,F_12Snp_ODR_Ret!$B:$B,'Backtesting - Retail'!B442)</f>
        <v>358</v>
      </c>
      <c r="D442" s="94">
        <f>SUMIFS(F_12Snp_ODR_Ret!$C:$C,F_12Snp_ODR_Ret!$A:$A,'Backtesting - Retail'!A442,F_12Snp_ODR_Ret!$B:$B,'Backtesting - Retail'!B442)</f>
        <v>2</v>
      </c>
      <c r="F442" s="142">
        <f>SUMIFS(F_12Snp_ODR_Ret!$C:$C,F_12Snp_ODR_Ret!A:A,"&gt;="&amp;$M$2,F_12Snp_ODR_Ret!A:A,"&lt;="&amp;$M$3,F_12Snp_ODR_Ret!$B:$B,$B442)/SUMIFS(F_12Snp_ODR_Ret!$H:$H,F_12Snp_ODR_Ret!A:A,"&gt;="&amp;$M$2,F_12Snp_ODR_Ret!A:A,"&lt;="&amp;$M$3,F_12Snp_ODR_Ret!$B:$B,$B442)</f>
        <v>6.8419927303827238E-3</v>
      </c>
      <c r="G442" s="95">
        <f t="shared" si="31"/>
        <v>5.5865921787709499E-3</v>
      </c>
      <c r="H442" s="95">
        <f t="shared" si="32"/>
        <v>1.5760305449871463E-6</v>
      </c>
      <c r="I442" s="95">
        <f t="shared" si="33"/>
        <v>1.2554005516117739E-3</v>
      </c>
      <c r="J442" s="95">
        <f t="shared" si="34"/>
        <v>0.22471669873850753</v>
      </c>
    </row>
    <row r="443" spans="1:10" x14ac:dyDescent="0.2">
      <c r="A443" s="93">
        <v>43220</v>
      </c>
      <c r="B443" s="94" t="s">
        <v>24</v>
      </c>
      <c r="C443" s="94">
        <f>SUMIFS(F_12Snp_ODR_Ret!$H:$H,F_12Snp_ODR_Ret!$A:$A,'Backtesting - Retail'!A443,F_12Snp_ODR_Ret!$B:$B,'Backtesting - Retail'!B443)</f>
        <v>295</v>
      </c>
      <c r="D443" s="94">
        <f>SUMIFS(F_12Snp_ODR_Ret!$C:$C,F_12Snp_ODR_Ret!$A:$A,'Backtesting - Retail'!A443,F_12Snp_ODR_Ret!$B:$B,'Backtesting - Retail'!B443)</f>
        <v>100</v>
      </c>
      <c r="F443" s="142">
        <f>SUMIFS(F_12Snp_ODR_Ret!$C:$C,F_12Snp_ODR_Ret!A:A,"&gt;="&amp;$M$2,F_12Snp_ODR_Ret!A:A,"&lt;="&amp;$M$3,F_12Snp_ODR_Ret!$B:$B,$B443)/SUMIFS(F_12Snp_ODR_Ret!$H:$H,F_12Snp_ODR_Ret!A:A,"&gt;="&amp;$M$2,F_12Snp_ODR_Ret!A:A,"&lt;="&amp;$M$3,F_12Snp_ODR_Ret!$B:$B,$B443)</f>
        <v>0.31635926222935046</v>
      </c>
      <c r="G443" s="95">
        <f t="shared" si="31"/>
        <v>0.33898305084745761</v>
      </c>
      <c r="H443" s="95">
        <f t="shared" si="32"/>
        <v>5.118358114367948E-4</v>
      </c>
      <c r="I443" s="95">
        <f t="shared" si="33"/>
        <v>-2.2623788618107155E-2</v>
      </c>
      <c r="J443" s="95">
        <f t="shared" si="34"/>
        <v>6.6740176423416106E-2</v>
      </c>
    </row>
    <row r="444" spans="1:10" x14ac:dyDescent="0.2">
      <c r="A444" s="93">
        <v>43220</v>
      </c>
      <c r="B444" s="94" t="s">
        <v>38</v>
      </c>
      <c r="C444" s="94">
        <f>SUMIFS(F_12Snp_ODR_Ret!$H:$H,F_12Snp_ODR_Ret!$A:$A,'Backtesting - Retail'!A444,F_12Snp_ODR_Ret!$B:$B,'Backtesting - Retail'!B444)</f>
        <v>1683</v>
      </c>
      <c r="D444" s="94">
        <f>SUMIFS(F_12Snp_ODR_Ret!$C:$C,F_12Snp_ODR_Ret!$A:$A,'Backtesting - Retail'!A444,F_12Snp_ODR_Ret!$B:$B,'Backtesting - Retail'!B444)</f>
        <v>322</v>
      </c>
      <c r="F444" s="142">
        <f>SUMIFS(F_12Snp_ODR_Ret!$C:$C,F_12Snp_ODR_Ret!A:A,"&gt;="&amp;$M$2,F_12Snp_ODR_Ret!A:A,"&lt;="&amp;$M$3,F_12Snp_ODR_Ret!$B:$B,$B444)/SUMIFS(F_12Snp_ODR_Ret!$H:$H,F_12Snp_ODR_Ret!A:A,"&gt;="&amp;$M$2,F_12Snp_ODR_Ret!A:A,"&lt;="&amp;$M$3,F_12Snp_ODR_Ret!$B:$B,$B444)</f>
        <v>0.22160275367237117</v>
      </c>
      <c r="G444" s="95">
        <f t="shared" si="31"/>
        <v>0.19132501485442663</v>
      </c>
      <c r="H444" s="95">
        <f t="shared" si="32"/>
        <v>9.167414679276659E-4</v>
      </c>
      <c r="I444" s="95">
        <f t="shared" si="33"/>
        <v>3.0277738817944544E-2</v>
      </c>
      <c r="J444" s="95">
        <f t="shared" si="34"/>
        <v>0.15825290195838715</v>
      </c>
    </row>
    <row r="445" spans="1:10" x14ac:dyDescent="0.2">
      <c r="A445" s="93">
        <v>43220</v>
      </c>
      <c r="B445" s="94" t="s">
        <v>36</v>
      </c>
      <c r="C445" s="94">
        <f>SUMIFS(F_12Snp_ODR_Ret!$H:$H,F_12Snp_ODR_Ret!$A:$A,'Backtesting - Retail'!A445,F_12Snp_ODR_Ret!$B:$B,'Backtesting - Retail'!B445)</f>
        <v>657</v>
      </c>
      <c r="D445" s="94">
        <f>SUMIFS(F_12Snp_ODR_Ret!$C:$C,F_12Snp_ODR_Ret!$A:$A,'Backtesting - Retail'!A445,F_12Snp_ODR_Ret!$B:$B,'Backtesting - Retail'!B445)</f>
        <v>129</v>
      </c>
      <c r="F445" s="142">
        <f>SUMIFS(F_12Snp_ODR_Ret!$C:$C,F_12Snp_ODR_Ret!A:A,"&gt;="&amp;$M$2,F_12Snp_ODR_Ret!A:A,"&lt;="&amp;$M$3,F_12Snp_ODR_Ret!$B:$B,$B445)/SUMIFS(F_12Snp_ODR_Ret!$H:$H,F_12Snp_ODR_Ret!A:A,"&gt;="&amp;$M$2,F_12Snp_ODR_Ret!A:A,"&lt;="&amp;$M$3,F_12Snp_ODR_Ret!$B:$B,$B445)</f>
        <v>0.3147813516443802</v>
      </c>
      <c r="G445" s="95">
        <f t="shared" si="31"/>
        <v>0.19634703196347031</v>
      </c>
      <c r="H445" s="95">
        <f t="shared" si="32"/>
        <v>1.4026688078279961E-2</v>
      </c>
      <c r="I445" s="95">
        <f t="shared" si="33"/>
        <v>0.11843431968090989</v>
      </c>
      <c r="J445" s="95">
        <f t="shared" si="34"/>
        <v>0.60318874442137838</v>
      </c>
    </row>
    <row r="446" spans="1:10" x14ac:dyDescent="0.2">
      <c r="A446" s="93">
        <v>43220</v>
      </c>
      <c r="B446" s="94" t="s">
        <v>40</v>
      </c>
      <c r="C446" s="94">
        <f>SUMIFS(F_12Snp_ODR_Ret!$H:$H,F_12Snp_ODR_Ret!$A:$A,'Backtesting - Retail'!A446,F_12Snp_ODR_Ret!$B:$B,'Backtesting - Retail'!B446)</f>
        <v>518</v>
      </c>
      <c r="D446" s="94">
        <f>SUMIFS(F_12Snp_ODR_Ret!$C:$C,F_12Snp_ODR_Ret!$A:$A,'Backtesting - Retail'!A446,F_12Snp_ODR_Ret!$B:$B,'Backtesting - Retail'!B446)</f>
        <v>296</v>
      </c>
      <c r="F446" s="142">
        <f>SUMIFS(F_12Snp_ODR_Ret!$C:$C,F_12Snp_ODR_Ret!A:A,"&gt;="&amp;$M$2,F_12Snp_ODR_Ret!A:A,"&lt;="&amp;$M$3,F_12Snp_ODR_Ret!$B:$B,$B446)/SUMIFS(F_12Snp_ODR_Ret!$H:$H,F_12Snp_ODR_Ret!A:A,"&gt;="&amp;$M$2,F_12Snp_ODR_Ret!A:A,"&lt;="&amp;$M$3,F_12Snp_ODR_Ret!$B:$B,$B446)</f>
        <v>0.60292481322524238</v>
      </c>
      <c r="G446" s="95">
        <f t="shared" si="31"/>
        <v>0.5714285714285714</v>
      </c>
      <c r="H446" s="95">
        <f t="shared" si="32"/>
        <v>9.9201324731436444E-4</v>
      </c>
      <c r="I446" s="95">
        <f t="shared" si="33"/>
        <v>3.1496241796670987E-2</v>
      </c>
      <c r="J446" s="95">
        <f t="shared" si="34"/>
        <v>5.5118423144174228E-2</v>
      </c>
    </row>
    <row r="447" spans="1:10" x14ac:dyDescent="0.2">
      <c r="A447" s="93">
        <v>43220</v>
      </c>
      <c r="B447" s="94" t="s">
        <v>16</v>
      </c>
      <c r="C447" s="94">
        <f>SUMIFS(F_12Snp_ODR_Ret!$H:$H,F_12Snp_ODR_Ret!$A:$A,'Backtesting - Retail'!A447,F_12Snp_ODR_Ret!$B:$B,'Backtesting - Retail'!B447)</f>
        <v>121</v>
      </c>
      <c r="D447" s="94">
        <f>SUMIFS(F_12Snp_ODR_Ret!$C:$C,F_12Snp_ODR_Ret!$A:$A,'Backtesting - Retail'!A447,F_12Snp_ODR_Ret!$B:$B,'Backtesting - Retail'!B447)</f>
        <v>1</v>
      </c>
      <c r="F447" s="142">
        <f>SUMIFS(F_12Snp_ODR_Ret!$C:$C,F_12Snp_ODR_Ret!A:A,"&gt;="&amp;$M$2,F_12Snp_ODR_Ret!A:A,"&lt;="&amp;$M$3,F_12Snp_ODR_Ret!$B:$B,$B447)/SUMIFS(F_12Snp_ODR_Ret!$H:$H,F_12Snp_ODR_Ret!A:A,"&gt;="&amp;$M$2,F_12Snp_ODR_Ret!A:A,"&lt;="&amp;$M$3,F_12Snp_ODR_Ret!$B:$B,$B447)</f>
        <v>2.5973315835520561E-3</v>
      </c>
      <c r="G447" s="95">
        <f t="shared" si="31"/>
        <v>8.2644628099173556E-3</v>
      </c>
      <c r="H447" s="95">
        <f t="shared" si="32"/>
        <v>3.2116376336844665E-5</v>
      </c>
      <c r="I447" s="95">
        <f t="shared" si="33"/>
        <v>-5.6671312263652995E-3</v>
      </c>
      <c r="J447" s="95">
        <f t="shared" si="34"/>
        <v>0.68572287839020118</v>
      </c>
    </row>
    <row r="448" spans="1:10" x14ac:dyDescent="0.2">
      <c r="A448" s="93">
        <v>43220</v>
      </c>
      <c r="B448" s="94" t="s">
        <v>28</v>
      </c>
      <c r="C448" s="94">
        <f>SUMIFS(F_12Snp_ODR_Ret!$H:$H,F_12Snp_ODR_Ret!$A:$A,'Backtesting - Retail'!A448,F_12Snp_ODR_Ret!$B:$B,'Backtesting - Retail'!B448)</f>
        <v>3876</v>
      </c>
      <c r="D448" s="94">
        <f>SUMIFS(F_12Snp_ODR_Ret!$C:$C,F_12Snp_ODR_Ret!$A:$A,'Backtesting - Retail'!A448,F_12Snp_ODR_Ret!$B:$B,'Backtesting - Retail'!B448)</f>
        <v>59</v>
      </c>
      <c r="F448" s="142">
        <f>SUMIFS(F_12Snp_ODR_Ret!$C:$C,F_12Snp_ODR_Ret!A:A,"&gt;="&amp;$M$2,F_12Snp_ODR_Ret!A:A,"&lt;="&amp;$M$3,F_12Snp_ODR_Ret!$B:$B,$B448)/SUMIFS(F_12Snp_ODR_Ret!$H:$H,F_12Snp_ODR_Ret!A:A,"&gt;="&amp;$M$2,F_12Snp_ODR_Ret!A:A,"&lt;="&amp;$M$3,F_12Snp_ODR_Ret!$B:$B,$B448)</f>
        <v>8.694480016175777E-3</v>
      </c>
      <c r="G448" s="95">
        <f t="shared" si="31"/>
        <v>1.52218782249742E-2</v>
      </c>
      <c r="H448" s="95">
        <f t="shared" si="32"/>
        <v>4.2606927376224863E-5</v>
      </c>
      <c r="I448" s="95">
        <f t="shared" si="33"/>
        <v>-6.5273982087984232E-3</v>
      </c>
      <c r="J448" s="95">
        <f t="shared" si="34"/>
        <v>0.42881687215767267</v>
      </c>
    </row>
    <row r="449" spans="1:10" x14ac:dyDescent="0.2">
      <c r="A449" s="93">
        <v>43220</v>
      </c>
      <c r="B449" s="94" t="s">
        <v>18</v>
      </c>
      <c r="C449" s="94">
        <f>SUMIFS(F_12Snp_ODR_Ret!$H:$H,F_12Snp_ODR_Ret!$A:$A,'Backtesting - Retail'!A449,F_12Snp_ODR_Ret!$B:$B,'Backtesting - Retail'!B449)</f>
        <v>5787</v>
      </c>
      <c r="D449" s="94">
        <f>SUMIFS(F_12Snp_ODR_Ret!$C:$C,F_12Snp_ODR_Ret!$A:$A,'Backtesting - Retail'!A449,F_12Snp_ODR_Ret!$B:$B,'Backtesting - Retail'!B449)</f>
        <v>74</v>
      </c>
      <c r="F449" s="142">
        <f>SUMIFS(F_12Snp_ODR_Ret!$C:$C,F_12Snp_ODR_Ret!A:A,"&gt;="&amp;$M$2,F_12Snp_ODR_Ret!A:A,"&lt;="&amp;$M$3,F_12Snp_ODR_Ret!$B:$B,$B449)/SUMIFS(F_12Snp_ODR_Ret!$H:$H,F_12Snp_ODR_Ret!A:A,"&gt;="&amp;$M$2,F_12Snp_ODR_Ret!A:A,"&lt;="&amp;$M$3,F_12Snp_ODR_Ret!$B:$B,$B449)</f>
        <v>7.5688521388111206E-3</v>
      </c>
      <c r="G449" s="95">
        <f t="shared" si="31"/>
        <v>1.2787281838603767E-2</v>
      </c>
      <c r="H449" s="95">
        <f t="shared" si="32"/>
        <v>2.7232008531677971E-5</v>
      </c>
      <c r="I449" s="95">
        <f t="shared" si="33"/>
        <v>-5.2184296997926467E-3</v>
      </c>
      <c r="J449" s="95">
        <f t="shared" si="34"/>
        <v>0.40809530638783847</v>
      </c>
    </row>
    <row r="450" spans="1:10" x14ac:dyDescent="0.2">
      <c r="A450" s="93">
        <v>43220</v>
      </c>
      <c r="B450" s="94" t="s">
        <v>32</v>
      </c>
      <c r="C450" s="94">
        <f>SUMIFS(F_12Snp_ODR_Ret!$H:$H,F_12Snp_ODR_Ret!$A:$A,'Backtesting - Retail'!A450,F_12Snp_ODR_Ret!$B:$B,'Backtesting - Retail'!B450)</f>
        <v>13326</v>
      </c>
      <c r="D450" s="94">
        <f>SUMIFS(F_12Snp_ODR_Ret!$C:$C,F_12Snp_ODR_Ret!$A:$A,'Backtesting - Retail'!A450,F_12Snp_ODR_Ret!$B:$B,'Backtesting - Retail'!B450)</f>
        <v>251</v>
      </c>
      <c r="F450" s="142">
        <f>SUMIFS(F_12Snp_ODR_Ret!$C:$C,F_12Snp_ODR_Ret!A:A,"&gt;="&amp;$M$2,F_12Snp_ODR_Ret!A:A,"&lt;="&amp;$M$3,F_12Snp_ODR_Ret!$B:$B,$B450)/SUMIFS(F_12Snp_ODR_Ret!$H:$H,F_12Snp_ODR_Ret!A:A,"&gt;="&amp;$M$2,F_12Snp_ODR_Ret!A:A,"&lt;="&amp;$M$3,F_12Snp_ODR_Ret!$B:$B,$B450)</f>
        <v>2.2352492146289427E-2</v>
      </c>
      <c r="G450" s="95">
        <f t="shared" si="31"/>
        <v>1.8835359447696234E-2</v>
      </c>
      <c r="H450" s="95">
        <f t="shared" si="32"/>
        <v>1.2370222419513436E-5</v>
      </c>
      <c r="I450" s="95">
        <f t="shared" si="33"/>
        <v>3.5171326985931929E-3</v>
      </c>
      <c r="J450" s="95">
        <f t="shared" si="34"/>
        <v>0.18673032008546966</v>
      </c>
    </row>
    <row r="451" spans="1:10" x14ac:dyDescent="0.2">
      <c r="A451" s="93">
        <v>43251</v>
      </c>
      <c r="B451" s="94" t="s">
        <v>40</v>
      </c>
      <c r="C451" s="94">
        <f>SUMIFS(F_12Snp_ODR_Ret!$H:$H,F_12Snp_ODR_Ret!$A:$A,'Backtesting - Retail'!A451,F_12Snp_ODR_Ret!$B:$B,'Backtesting - Retail'!B451)</f>
        <v>459</v>
      </c>
      <c r="D451" s="94">
        <f>SUMIFS(F_12Snp_ODR_Ret!$C:$C,F_12Snp_ODR_Ret!$A:$A,'Backtesting - Retail'!A451,F_12Snp_ODR_Ret!$B:$B,'Backtesting - Retail'!B451)</f>
        <v>273</v>
      </c>
      <c r="F451" s="142">
        <f>SUMIFS(F_12Snp_ODR_Ret!$C:$C,F_12Snp_ODR_Ret!A:A,"&gt;="&amp;$M$2,F_12Snp_ODR_Ret!A:A,"&lt;="&amp;$M$3,F_12Snp_ODR_Ret!$B:$B,$B451)/SUMIFS(F_12Snp_ODR_Ret!$H:$H,F_12Snp_ODR_Ret!A:A,"&gt;="&amp;$M$2,F_12Snp_ODR_Ret!A:A,"&lt;="&amp;$M$3,F_12Snp_ODR_Ret!$B:$B,$B451)</f>
        <v>0.60292481322524238</v>
      </c>
      <c r="G451" s="95">
        <f t="shared" ref="G451:G514" si="35">D451/C451</f>
        <v>0.59477124183006536</v>
      </c>
      <c r="H451" s="95">
        <f t="shared" si="32"/>
        <v>6.6480726496249078E-5</v>
      </c>
      <c r="I451" s="95">
        <f t="shared" si="33"/>
        <v>8.1535713951770283E-3</v>
      </c>
      <c r="J451" s="95">
        <f t="shared" si="34"/>
        <v>1.3708751906176762E-2</v>
      </c>
    </row>
    <row r="452" spans="1:10" x14ac:dyDescent="0.2">
      <c r="A452" s="93">
        <v>43251</v>
      </c>
      <c r="B452" s="94" t="s">
        <v>32</v>
      </c>
      <c r="C452" s="94">
        <f>SUMIFS(F_12Snp_ODR_Ret!$H:$H,F_12Snp_ODR_Ret!$A:$A,'Backtesting - Retail'!A452,F_12Snp_ODR_Ret!$B:$B,'Backtesting - Retail'!B452)</f>
        <v>13478</v>
      </c>
      <c r="D452" s="94">
        <f>SUMIFS(F_12Snp_ODR_Ret!$C:$C,F_12Snp_ODR_Ret!$A:$A,'Backtesting - Retail'!A452,F_12Snp_ODR_Ret!$B:$B,'Backtesting - Retail'!B452)</f>
        <v>253</v>
      </c>
      <c r="F452" s="142">
        <f>SUMIFS(F_12Snp_ODR_Ret!$C:$C,F_12Snp_ODR_Ret!A:A,"&gt;="&amp;$M$2,F_12Snp_ODR_Ret!A:A,"&lt;="&amp;$M$3,F_12Snp_ODR_Ret!$B:$B,$B452)/SUMIFS(F_12Snp_ODR_Ret!$H:$H,F_12Snp_ODR_Ret!A:A,"&gt;="&amp;$M$2,F_12Snp_ODR_Ret!A:A,"&lt;="&amp;$M$3,F_12Snp_ODR_Ret!$B:$B,$B452)</f>
        <v>2.2352492146289427E-2</v>
      </c>
      <c r="G452" s="95">
        <f t="shared" si="35"/>
        <v>1.877133105802048E-2</v>
      </c>
      <c r="H452" s="95">
        <f t="shared" ref="H452:H515" si="36">(G452-F452)^2</f>
        <v>1.2824714740131629E-5</v>
      </c>
      <c r="I452" s="95">
        <f t="shared" ref="I452:I515" si="37">F452-G452</f>
        <v>3.5811610882689471E-3</v>
      </c>
      <c r="J452" s="95">
        <f t="shared" ref="J452:J515" si="38">IFERROR(ABS(G452-F452)/ABS(G452),0)</f>
        <v>0.19077821797505479</v>
      </c>
    </row>
    <row r="453" spans="1:10" x14ac:dyDescent="0.2">
      <c r="A453" s="93">
        <v>43251</v>
      </c>
      <c r="B453" s="94" t="s">
        <v>34</v>
      </c>
      <c r="C453" s="94">
        <f>SUMIFS(F_12Snp_ODR_Ret!$H:$H,F_12Snp_ODR_Ret!$A:$A,'Backtesting - Retail'!A453,F_12Snp_ODR_Ret!$B:$B,'Backtesting - Retail'!B453)</f>
        <v>5376</v>
      </c>
      <c r="D453" s="94">
        <f>SUMIFS(F_12Snp_ODR_Ret!$C:$C,F_12Snp_ODR_Ret!$A:$A,'Backtesting - Retail'!A453,F_12Snp_ODR_Ret!$B:$B,'Backtesting - Retail'!B453)</f>
        <v>235</v>
      </c>
      <c r="F453" s="142">
        <f>SUMIFS(F_12Snp_ODR_Ret!$C:$C,F_12Snp_ODR_Ret!A:A,"&gt;="&amp;$M$2,F_12Snp_ODR_Ret!A:A,"&lt;="&amp;$M$3,F_12Snp_ODR_Ret!$B:$B,$B453)/SUMIFS(F_12Snp_ODR_Ret!$H:$H,F_12Snp_ODR_Ret!A:A,"&gt;="&amp;$M$2,F_12Snp_ODR_Ret!A:A,"&lt;="&amp;$M$3,F_12Snp_ODR_Ret!$B:$B,$B453)</f>
        <v>5.9121533399488169E-2</v>
      </c>
      <c r="G453" s="95">
        <f t="shared" si="35"/>
        <v>4.3712797619047616E-2</v>
      </c>
      <c r="H453" s="95">
        <f t="shared" si="36"/>
        <v>2.3742913835142891E-4</v>
      </c>
      <c r="I453" s="95">
        <f t="shared" si="37"/>
        <v>1.5408735780440552E-2</v>
      </c>
      <c r="J453" s="95">
        <f t="shared" si="38"/>
        <v>0.35249941938573792</v>
      </c>
    </row>
    <row r="454" spans="1:10" x14ac:dyDescent="0.2">
      <c r="A454" s="93">
        <v>43251</v>
      </c>
      <c r="B454" s="94" t="s">
        <v>26</v>
      </c>
      <c r="C454" s="94">
        <f>SUMIFS(F_12Snp_ODR_Ret!$H:$H,F_12Snp_ODR_Ret!$A:$A,'Backtesting - Retail'!A454,F_12Snp_ODR_Ret!$B:$B,'Backtesting - Retail'!B454)</f>
        <v>112</v>
      </c>
      <c r="D454" s="94">
        <f>SUMIFS(F_12Snp_ODR_Ret!$C:$C,F_12Snp_ODR_Ret!$A:$A,'Backtesting - Retail'!A454,F_12Snp_ODR_Ret!$B:$B,'Backtesting - Retail'!B454)</f>
        <v>87</v>
      </c>
      <c r="F454" s="142">
        <f>SUMIFS(F_12Snp_ODR_Ret!$C:$C,F_12Snp_ODR_Ret!A:A,"&gt;="&amp;$M$2,F_12Snp_ODR_Ret!A:A,"&lt;="&amp;$M$3,F_12Snp_ODR_Ret!$B:$B,$B454)/SUMIFS(F_12Snp_ODR_Ret!$H:$H,F_12Snp_ODR_Ret!A:A,"&gt;="&amp;$M$2,F_12Snp_ODR_Ret!A:A,"&lt;="&amp;$M$3,F_12Snp_ODR_Ret!$B:$B,$B454)</f>
        <v>0.42494105318312814</v>
      </c>
      <c r="G454" s="95">
        <f t="shared" si="35"/>
        <v>0.7767857142857143</v>
      </c>
      <c r="H454" s="95">
        <f t="shared" si="36"/>
        <v>0.12379466554639371</v>
      </c>
      <c r="I454" s="95">
        <f t="shared" si="37"/>
        <v>-0.35184466110258616</v>
      </c>
      <c r="J454" s="95">
        <f t="shared" si="38"/>
        <v>0.45294944877574311</v>
      </c>
    </row>
    <row r="455" spans="1:10" x14ac:dyDescent="0.2">
      <c r="A455" s="93">
        <v>43251</v>
      </c>
      <c r="B455" s="94" t="s">
        <v>30</v>
      </c>
      <c r="C455" s="94">
        <f>SUMIFS(F_12Snp_ODR_Ret!$H:$H,F_12Snp_ODR_Ret!$A:$A,'Backtesting - Retail'!A455,F_12Snp_ODR_Ret!$B:$B,'Backtesting - Retail'!B455)</f>
        <v>1278</v>
      </c>
      <c r="D455" s="94">
        <f>SUMIFS(F_12Snp_ODR_Ret!$C:$C,F_12Snp_ODR_Ret!$A:$A,'Backtesting - Retail'!A455,F_12Snp_ODR_Ret!$B:$B,'Backtesting - Retail'!B455)</f>
        <v>117</v>
      </c>
      <c r="F455" s="142">
        <f>SUMIFS(F_12Snp_ODR_Ret!$C:$C,F_12Snp_ODR_Ret!A:A,"&gt;="&amp;$M$2,F_12Snp_ODR_Ret!A:A,"&lt;="&amp;$M$3,F_12Snp_ODR_Ret!$B:$B,$B455)/SUMIFS(F_12Snp_ODR_Ret!$H:$H,F_12Snp_ODR_Ret!A:A,"&gt;="&amp;$M$2,F_12Snp_ODR_Ret!A:A,"&lt;="&amp;$M$3,F_12Snp_ODR_Ret!$B:$B,$B455)</f>
        <v>0.11058389350204297</v>
      </c>
      <c r="G455" s="95">
        <f t="shared" si="35"/>
        <v>9.154929577464789E-2</v>
      </c>
      <c r="H455" s="95">
        <f t="shared" si="36"/>
        <v>3.6231591064375375E-4</v>
      </c>
      <c r="I455" s="95">
        <f t="shared" si="37"/>
        <v>1.9034597727395075E-2</v>
      </c>
      <c r="J455" s="95">
        <f t="shared" si="38"/>
        <v>0.20791637517616157</v>
      </c>
    </row>
    <row r="456" spans="1:10" x14ac:dyDescent="0.2">
      <c r="A456" s="93">
        <v>43251</v>
      </c>
      <c r="B456" s="94" t="s">
        <v>20</v>
      </c>
      <c r="C456" s="94">
        <f>SUMIFS(F_12Snp_ODR_Ret!$H:$H,F_12Snp_ODR_Ret!$A:$A,'Backtesting - Retail'!A456,F_12Snp_ODR_Ret!$B:$B,'Backtesting - Retail'!B456)</f>
        <v>449</v>
      </c>
      <c r="D456" s="94">
        <f>SUMIFS(F_12Snp_ODR_Ret!$C:$C,F_12Snp_ODR_Ret!$A:$A,'Backtesting - Retail'!A456,F_12Snp_ODR_Ret!$B:$B,'Backtesting - Retail'!B456)</f>
        <v>72</v>
      </c>
      <c r="F456" s="142">
        <f>SUMIFS(F_12Snp_ODR_Ret!$C:$C,F_12Snp_ODR_Ret!A:A,"&gt;="&amp;$M$2,F_12Snp_ODR_Ret!A:A,"&lt;="&amp;$M$3,F_12Snp_ODR_Ret!$B:$B,$B456)/SUMIFS(F_12Snp_ODR_Ret!$H:$H,F_12Snp_ODR_Ret!A:A,"&gt;="&amp;$M$2,F_12Snp_ODR_Ret!A:A,"&lt;="&amp;$M$3,F_12Snp_ODR_Ret!$B:$B,$B456)</f>
        <v>8.9829886182841753E-2</v>
      </c>
      <c r="G456" s="95">
        <f t="shared" si="35"/>
        <v>0.16035634743875279</v>
      </c>
      <c r="H456" s="95">
        <f t="shared" si="36"/>
        <v>4.9739817372815211E-3</v>
      </c>
      <c r="I456" s="95">
        <f t="shared" si="37"/>
        <v>-7.0526461255911041E-2</v>
      </c>
      <c r="J456" s="95">
        <f t="shared" si="38"/>
        <v>0.4398108486653341</v>
      </c>
    </row>
    <row r="457" spans="1:10" x14ac:dyDescent="0.2">
      <c r="A457" s="93">
        <v>43251</v>
      </c>
      <c r="B457" s="94" t="s">
        <v>12</v>
      </c>
      <c r="C457" s="94">
        <f>SUMIFS(F_12Snp_ODR_Ret!$H:$H,F_12Snp_ODR_Ret!$A:$A,'Backtesting - Retail'!A457,F_12Snp_ODR_Ret!$B:$B,'Backtesting - Retail'!B457)</f>
        <v>69</v>
      </c>
      <c r="D457" s="94">
        <f>SUMIFS(F_12Snp_ODR_Ret!$C:$C,F_12Snp_ODR_Ret!$A:$A,'Backtesting - Retail'!A457,F_12Snp_ODR_Ret!$B:$B,'Backtesting - Retail'!B457)</f>
        <v>0</v>
      </c>
      <c r="F457" s="142">
        <f>SUMIFS(F_12Snp_ODR_Ret!$C:$C,F_12Snp_ODR_Ret!A:A,"&gt;="&amp;$M$2,F_12Snp_ODR_Ret!A:A,"&lt;="&amp;$M$3,F_12Snp_ODR_Ret!$B:$B,$B457)/SUMIFS(F_12Snp_ODR_Ret!$H:$H,F_12Snp_ODR_Ret!A:A,"&gt;="&amp;$M$2,F_12Snp_ODR_Ret!A:A,"&lt;="&amp;$M$3,F_12Snp_ODR_Ret!$B:$B,$B457)</f>
        <v>9.2718843741478052E-4</v>
      </c>
      <c r="G457" s="95">
        <f t="shared" si="35"/>
        <v>0</v>
      </c>
      <c r="H457" s="95">
        <f t="shared" si="36"/>
        <v>8.5967839847566235E-7</v>
      </c>
      <c r="I457" s="95">
        <f t="shared" si="37"/>
        <v>9.2718843741478052E-4</v>
      </c>
      <c r="J457" s="95">
        <f t="shared" si="38"/>
        <v>0</v>
      </c>
    </row>
    <row r="458" spans="1:10" x14ac:dyDescent="0.2">
      <c r="A458" s="93">
        <v>43251</v>
      </c>
      <c r="B458" s="94" t="s">
        <v>36</v>
      </c>
      <c r="C458" s="94">
        <f>SUMIFS(F_12Snp_ODR_Ret!$H:$H,F_12Snp_ODR_Ret!$A:$A,'Backtesting - Retail'!A458,F_12Snp_ODR_Ret!$B:$B,'Backtesting - Retail'!B458)</f>
        <v>698</v>
      </c>
      <c r="D458" s="94">
        <f>SUMIFS(F_12Snp_ODR_Ret!$C:$C,F_12Snp_ODR_Ret!$A:$A,'Backtesting - Retail'!A458,F_12Snp_ODR_Ret!$B:$B,'Backtesting - Retail'!B458)</f>
        <v>169</v>
      </c>
      <c r="F458" s="142">
        <f>SUMIFS(F_12Snp_ODR_Ret!$C:$C,F_12Snp_ODR_Ret!A:A,"&gt;="&amp;$M$2,F_12Snp_ODR_Ret!A:A,"&lt;="&amp;$M$3,F_12Snp_ODR_Ret!$B:$B,$B458)/SUMIFS(F_12Snp_ODR_Ret!$H:$H,F_12Snp_ODR_Ret!A:A,"&gt;="&amp;$M$2,F_12Snp_ODR_Ret!A:A,"&lt;="&amp;$M$3,F_12Snp_ODR_Ret!$B:$B,$B458)</f>
        <v>0.3147813516443802</v>
      </c>
      <c r="G458" s="95">
        <f t="shared" si="35"/>
        <v>0.24212034383954154</v>
      </c>
      <c r="H458" s="95">
        <f t="shared" si="36"/>
        <v>5.2796220552148261E-3</v>
      </c>
      <c r="I458" s="95">
        <f t="shared" si="37"/>
        <v>7.2661007804838668E-2</v>
      </c>
      <c r="J458" s="95">
        <f t="shared" si="38"/>
        <v>0.30010286063773606</v>
      </c>
    </row>
    <row r="459" spans="1:10" x14ac:dyDescent="0.2">
      <c r="A459" s="93">
        <v>43251</v>
      </c>
      <c r="B459" s="94" t="s">
        <v>42</v>
      </c>
      <c r="C459" s="94">
        <f>SUMIFS(F_12Snp_ODR_Ret!$H:$H,F_12Snp_ODR_Ret!$A:$A,'Backtesting - Retail'!A459,F_12Snp_ODR_Ret!$B:$B,'Backtesting - Retail'!B459)</f>
        <v>265</v>
      </c>
      <c r="D459" s="94">
        <f>SUMIFS(F_12Snp_ODR_Ret!$C:$C,F_12Snp_ODR_Ret!$A:$A,'Backtesting - Retail'!A459,F_12Snp_ODR_Ret!$B:$B,'Backtesting - Retail'!B459)</f>
        <v>219</v>
      </c>
      <c r="F459" s="142">
        <f>SUMIFS(F_12Snp_ODR_Ret!$C:$C,F_12Snp_ODR_Ret!A:A,"&gt;="&amp;$M$2,F_12Snp_ODR_Ret!A:A,"&lt;="&amp;$M$3,F_12Snp_ODR_Ret!$B:$B,$B459)/SUMIFS(F_12Snp_ODR_Ret!$H:$H,F_12Snp_ODR_Ret!A:A,"&gt;="&amp;$M$2,F_12Snp_ODR_Ret!A:A,"&lt;="&amp;$M$3,F_12Snp_ODR_Ret!$B:$B,$B459)</f>
        <v>0.66168573429838895</v>
      </c>
      <c r="G459" s="95">
        <f t="shared" si="35"/>
        <v>0.82641509433962268</v>
      </c>
      <c r="H459" s="95">
        <f t="shared" si="36"/>
        <v>2.7135762059594414E-2</v>
      </c>
      <c r="I459" s="95">
        <f t="shared" si="37"/>
        <v>-0.16472936004123373</v>
      </c>
      <c r="J459" s="95">
        <f t="shared" si="38"/>
        <v>0.19933004753847916</v>
      </c>
    </row>
    <row r="460" spans="1:10" x14ac:dyDescent="0.2">
      <c r="A460" s="93">
        <v>43251</v>
      </c>
      <c r="B460" s="94" t="s">
        <v>22</v>
      </c>
      <c r="C460" s="94">
        <f>SUMIFS(F_12Snp_ODR_Ret!$H:$H,F_12Snp_ODR_Ret!$A:$A,'Backtesting - Retail'!A460,F_12Snp_ODR_Ret!$B:$B,'Backtesting - Retail'!B460)</f>
        <v>960</v>
      </c>
      <c r="D460" s="94">
        <f>SUMIFS(F_12Snp_ODR_Ret!$C:$C,F_12Snp_ODR_Ret!$A:$A,'Backtesting - Retail'!A460,F_12Snp_ODR_Ret!$B:$B,'Backtesting - Retail'!B460)</f>
        <v>189</v>
      </c>
      <c r="F460" s="142">
        <f>SUMIFS(F_12Snp_ODR_Ret!$C:$C,F_12Snp_ODR_Ret!A:A,"&gt;="&amp;$M$2,F_12Snp_ODR_Ret!A:A,"&lt;="&amp;$M$3,F_12Snp_ODR_Ret!$B:$B,$B460)/SUMIFS(F_12Snp_ODR_Ret!$H:$H,F_12Snp_ODR_Ret!A:A,"&gt;="&amp;$M$2,F_12Snp_ODR_Ret!A:A,"&lt;="&amp;$M$3,F_12Snp_ODR_Ret!$B:$B,$B460)</f>
        <v>0.11878527277613544</v>
      </c>
      <c r="G460" s="95">
        <f t="shared" si="35"/>
        <v>0.19687499999999999</v>
      </c>
      <c r="H460" s="95">
        <f t="shared" si="36"/>
        <v>6.0980054978975722E-3</v>
      </c>
      <c r="I460" s="95">
        <f t="shared" si="37"/>
        <v>-7.808972722386455E-2</v>
      </c>
      <c r="J460" s="95">
        <f t="shared" si="38"/>
        <v>0.39664623351804218</v>
      </c>
    </row>
    <row r="461" spans="1:10" x14ac:dyDescent="0.2">
      <c r="A461" s="93">
        <v>43251</v>
      </c>
      <c r="B461" s="94" t="s">
        <v>38</v>
      </c>
      <c r="C461" s="94">
        <f>SUMIFS(F_12Snp_ODR_Ret!$H:$H,F_12Snp_ODR_Ret!$A:$A,'Backtesting - Retail'!A461,F_12Snp_ODR_Ret!$B:$B,'Backtesting - Retail'!B461)</f>
        <v>1789</v>
      </c>
      <c r="D461" s="94">
        <f>SUMIFS(F_12Snp_ODR_Ret!$C:$C,F_12Snp_ODR_Ret!$A:$A,'Backtesting - Retail'!A461,F_12Snp_ODR_Ret!$B:$B,'Backtesting - Retail'!B461)</f>
        <v>400</v>
      </c>
      <c r="F461" s="142">
        <f>SUMIFS(F_12Snp_ODR_Ret!$C:$C,F_12Snp_ODR_Ret!A:A,"&gt;="&amp;$M$2,F_12Snp_ODR_Ret!A:A,"&lt;="&amp;$M$3,F_12Snp_ODR_Ret!$B:$B,$B461)/SUMIFS(F_12Snp_ODR_Ret!$H:$H,F_12Snp_ODR_Ret!A:A,"&gt;="&amp;$M$2,F_12Snp_ODR_Ret!A:A,"&lt;="&amp;$M$3,F_12Snp_ODR_Ret!$B:$B,$B461)</f>
        <v>0.22160275367237117</v>
      </c>
      <c r="G461" s="95">
        <f t="shared" si="35"/>
        <v>0.22358859698155395</v>
      </c>
      <c r="H461" s="95">
        <f t="shared" si="36"/>
        <v>3.9435736486260047E-6</v>
      </c>
      <c r="I461" s="95">
        <f t="shared" si="37"/>
        <v>-1.9858433091827776E-3</v>
      </c>
      <c r="J461" s="95">
        <f t="shared" si="38"/>
        <v>8.8816842003199732E-3</v>
      </c>
    </row>
    <row r="462" spans="1:10" x14ac:dyDescent="0.2">
      <c r="A462" s="93">
        <v>43251</v>
      </c>
      <c r="B462" s="94" t="s">
        <v>24</v>
      </c>
      <c r="C462" s="94">
        <f>SUMIFS(F_12Snp_ODR_Ret!$H:$H,F_12Snp_ODR_Ret!$A:$A,'Backtesting - Retail'!A462,F_12Snp_ODR_Ret!$B:$B,'Backtesting - Retail'!B462)</f>
        <v>193</v>
      </c>
      <c r="D462" s="94">
        <f>SUMIFS(F_12Snp_ODR_Ret!$C:$C,F_12Snp_ODR_Ret!$A:$A,'Backtesting - Retail'!A462,F_12Snp_ODR_Ret!$B:$B,'Backtesting - Retail'!B462)</f>
        <v>82</v>
      </c>
      <c r="F462" s="142">
        <f>SUMIFS(F_12Snp_ODR_Ret!$C:$C,F_12Snp_ODR_Ret!A:A,"&gt;="&amp;$M$2,F_12Snp_ODR_Ret!A:A,"&lt;="&amp;$M$3,F_12Snp_ODR_Ret!$B:$B,$B462)/SUMIFS(F_12Snp_ODR_Ret!$H:$H,F_12Snp_ODR_Ret!A:A,"&gt;="&amp;$M$2,F_12Snp_ODR_Ret!A:A,"&lt;="&amp;$M$3,F_12Snp_ODR_Ret!$B:$B,$B462)</f>
        <v>0.31635926222935046</v>
      </c>
      <c r="G462" s="95">
        <f t="shared" si="35"/>
        <v>0.42487046632124353</v>
      </c>
      <c r="H462" s="95">
        <f t="shared" si="36"/>
        <v>1.1774681413472472E-2</v>
      </c>
      <c r="I462" s="95">
        <f t="shared" si="37"/>
        <v>-0.10851120409189308</v>
      </c>
      <c r="J462" s="95">
        <f t="shared" si="38"/>
        <v>0.255398321826041</v>
      </c>
    </row>
    <row r="463" spans="1:10" x14ac:dyDescent="0.2">
      <c r="A463" s="93">
        <v>43251</v>
      </c>
      <c r="B463" s="94" t="s">
        <v>16</v>
      </c>
      <c r="C463" s="94">
        <f>SUMIFS(F_12Snp_ODR_Ret!$H:$H,F_12Snp_ODR_Ret!$A:$A,'Backtesting - Retail'!A463,F_12Snp_ODR_Ret!$B:$B,'Backtesting - Retail'!B463)</f>
        <v>131</v>
      </c>
      <c r="D463" s="94">
        <f>SUMIFS(F_12Snp_ODR_Ret!$C:$C,F_12Snp_ODR_Ret!$A:$A,'Backtesting - Retail'!A463,F_12Snp_ODR_Ret!$B:$B,'Backtesting - Retail'!B463)</f>
        <v>1</v>
      </c>
      <c r="F463" s="142">
        <f>SUMIFS(F_12Snp_ODR_Ret!$C:$C,F_12Snp_ODR_Ret!A:A,"&gt;="&amp;$M$2,F_12Snp_ODR_Ret!A:A,"&lt;="&amp;$M$3,F_12Snp_ODR_Ret!$B:$B,$B463)/SUMIFS(F_12Snp_ODR_Ret!$H:$H,F_12Snp_ODR_Ret!A:A,"&gt;="&amp;$M$2,F_12Snp_ODR_Ret!A:A,"&lt;="&amp;$M$3,F_12Snp_ODR_Ret!$B:$B,$B463)</f>
        <v>2.5973315835520561E-3</v>
      </c>
      <c r="G463" s="95">
        <f t="shared" si="35"/>
        <v>7.6335877862595417E-3</v>
      </c>
      <c r="H463" s="95">
        <f t="shared" si="36"/>
        <v>2.5363876539309622E-5</v>
      </c>
      <c r="I463" s="95">
        <f t="shared" si="37"/>
        <v>-5.0362562027074856E-3</v>
      </c>
      <c r="J463" s="95">
        <f t="shared" si="38"/>
        <v>0.65974956255468065</v>
      </c>
    </row>
    <row r="464" spans="1:10" x14ac:dyDescent="0.2">
      <c r="A464" s="93">
        <v>43251</v>
      </c>
      <c r="B464" s="94" t="s">
        <v>14</v>
      </c>
      <c r="C464" s="94">
        <f>SUMIFS(F_12Snp_ODR_Ret!$H:$H,F_12Snp_ODR_Ret!$A:$A,'Backtesting - Retail'!A464,F_12Snp_ODR_Ret!$B:$B,'Backtesting - Retail'!B464)</f>
        <v>396</v>
      </c>
      <c r="D464" s="94">
        <f>SUMIFS(F_12Snp_ODR_Ret!$C:$C,F_12Snp_ODR_Ret!$A:$A,'Backtesting - Retail'!A464,F_12Snp_ODR_Ret!$B:$B,'Backtesting - Retail'!B464)</f>
        <v>4</v>
      </c>
      <c r="F464" s="142">
        <f>SUMIFS(F_12Snp_ODR_Ret!$C:$C,F_12Snp_ODR_Ret!A:A,"&gt;="&amp;$M$2,F_12Snp_ODR_Ret!A:A,"&lt;="&amp;$M$3,F_12Snp_ODR_Ret!$B:$B,$B464)/SUMIFS(F_12Snp_ODR_Ret!$H:$H,F_12Snp_ODR_Ret!A:A,"&gt;="&amp;$M$2,F_12Snp_ODR_Ret!A:A,"&lt;="&amp;$M$3,F_12Snp_ODR_Ret!$B:$B,$B464)</f>
        <v>6.8419927303827238E-3</v>
      </c>
      <c r="G464" s="95">
        <f t="shared" si="35"/>
        <v>1.0101010101010102E-2</v>
      </c>
      <c r="H464" s="95">
        <f t="shared" si="36"/>
        <v>1.0621194222050989E-5</v>
      </c>
      <c r="I464" s="95">
        <f t="shared" si="37"/>
        <v>-3.2590173706273781E-3</v>
      </c>
      <c r="J464" s="95">
        <f t="shared" si="38"/>
        <v>0.32264271969211039</v>
      </c>
    </row>
    <row r="465" spans="1:10" x14ac:dyDescent="0.2">
      <c r="A465" s="93">
        <v>43251</v>
      </c>
      <c r="B465" s="94" t="s">
        <v>18</v>
      </c>
      <c r="C465" s="94">
        <f>SUMIFS(F_12Snp_ODR_Ret!$H:$H,F_12Snp_ODR_Ret!$A:$A,'Backtesting - Retail'!A465,F_12Snp_ODR_Ret!$B:$B,'Backtesting - Retail'!B465)</f>
        <v>5631</v>
      </c>
      <c r="D465" s="94">
        <f>SUMIFS(F_12Snp_ODR_Ret!$C:$C,F_12Snp_ODR_Ret!$A:$A,'Backtesting - Retail'!A465,F_12Snp_ODR_Ret!$B:$B,'Backtesting - Retail'!B465)</f>
        <v>69</v>
      </c>
      <c r="F465" s="142">
        <f>SUMIFS(F_12Snp_ODR_Ret!$C:$C,F_12Snp_ODR_Ret!A:A,"&gt;="&amp;$M$2,F_12Snp_ODR_Ret!A:A,"&lt;="&amp;$M$3,F_12Snp_ODR_Ret!$B:$B,$B465)/SUMIFS(F_12Snp_ODR_Ret!$H:$H,F_12Snp_ODR_Ret!A:A,"&gt;="&amp;$M$2,F_12Snp_ODR_Ret!A:A,"&lt;="&amp;$M$3,F_12Snp_ODR_Ret!$B:$B,$B465)</f>
        <v>7.5688521388111206E-3</v>
      </c>
      <c r="G465" s="95">
        <f t="shared" si="35"/>
        <v>1.2253596164091636E-2</v>
      </c>
      <c r="H465" s="95">
        <f t="shared" si="36"/>
        <v>2.194682658240149E-5</v>
      </c>
      <c r="I465" s="95">
        <f t="shared" si="37"/>
        <v>-4.6847440252805158E-3</v>
      </c>
      <c r="J465" s="95">
        <f t="shared" si="38"/>
        <v>0.38231584936745772</v>
      </c>
    </row>
    <row r="466" spans="1:10" x14ac:dyDescent="0.2">
      <c r="A466" s="93">
        <v>43251</v>
      </c>
      <c r="B466" s="94" t="s">
        <v>28</v>
      </c>
      <c r="C466" s="94">
        <f>SUMIFS(F_12Snp_ODR_Ret!$H:$H,F_12Snp_ODR_Ret!$A:$A,'Backtesting - Retail'!A466,F_12Snp_ODR_Ret!$B:$B,'Backtesting - Retail'!B466)</f>
        <v>4181</v>
      </c>
      <c r="D466" s="94">
        <f>SUMIFS(F_12Snp_ODR_Ret!$C:$C,F_12Snp_ODR_Ret!$A:$A,'Backtesting - Retail'!A466,F_12Snp_ODR_Ret!$B:$B,'Backtesting - Retail'!B466)</f>
        <v>66</v>
      </c>
      <c r="F466" s="142">
        <f>SUMIFS(F_12Snp_ODR_Ret!$C:$C,F_12Snp_ODR_Ret!A:A,"&gt;="&amp;$M$2,F_12Snp_ODR_Ret!A:A,"&lt;="&amp;$M$3,F_12Snp_ODR_Ret!$B:$B,$B466)/SUMIFS(F_12Snp_ODR_Ret!$H:$H,F_12Snp_ODR_Ret!A:A,"&gt;="&amp;$M$2,F_12Snp_ODR_Ret!A:A,"&lt;="&amp;$M$3,F_12Snp_ODR_Ret!$B:$B,$B466)</f>
        <v>8.694480016175777E-3</v>
      </c>
      <c r="G466" s="95">
        <f t="shared" si="35"/>
        <v>1.5785697201626404E-2</v>
      </c>
      <c r="H466" s="95">
        <f t="shared" si="36"/>
        <v>5.0285361171230317E-5</v>
      </c>
      <c r="I466" s="95">
        <f t="shared" si="37"/>
        <v>-7.0912171854506274E-3</v>
      </c>
      <c r="J466" s="95">
        <f t="shared" si="38"/>
        <v>0.44921786442983447</v>
      </c>
    </row>
    <row r="467" spans="1:10" x14ac:dyDescent="0.2">
      <c r="A467" s="93">
        <v>43281</v>
      </c>
      <c r="B467" s="94" t="s">
        <v>28</v>
      </c>
      <c r="C467" s="94">
        <f>SUMIFS(F_12Snp_ODR_Ret!$H:$H,F_12Snp_ODR_Ret!$A:$A,'Backtesting - Retail'!A467,F_12Snp_ODR_Ret!$B:$B,'Backtesting - Retail'!B467)</f>
        <v>4499</v>
      </c>
      <c r="D467" s="94">
        <f>SUMIFS(F_12Snp_ODR_Ret!$C:$C,F_12Snp_ODR_Ret!$A:$A,'Backtesting - Retail'!A467,F_12Snp_ODR_Ret!$B:$B,'Backtesting - Retail'!B467)</f>
        <v>51</v>
      </c>
      <c r="F467" s="142">
        <f>SUMIFS(F_12Snp_ODR_Ret!$C:$C,F_12Snp_ODR_Ret!A:A,"&gt;="&amp;$M$2,F_12Snp_ODR_Ret!A:A,"&lt;="&amp;$M$3,F_12Snp_ODR_Ret!$B:$B,$B467)/SUMIFS(F_12Snp_ODR_Ret!$H:$H,F_12Snp_ODR_Ret!A:A,"&gt;="&amp;$M$2,F_12Snp_ODR_Ret!A:A,"&lt;="&amp;$M$3,F_12Snp_ODR_Ret!$B:$B,$B467)</f>
        <v>8.694480016175777E-3</v>
      </c>
      <c r="G467" s="95">
        <f t="shared" si="35"/>
        <v>1.1335852411647033E-2</v>
      </c>
      <c r="H467" s="95">
        <f t="shared" si="36"/>
        <v>6.9768481315575603E-6</v>
      </c>
      <c r="I467" s="95">
        <f t="shared" si="37"/>
        <v>-2.6413723954712559E-3</v>
      </c>
      <c r="J467" s="95">
        <f t="shared" si="38"/>
        <v>0.23301047857304275</v>
      </c>
    </row>
    <row r="468" spans="1:10" x14ac:dyDescent="0.2">
      <c r="A468" s="93">
        <v>43281</v>
      </c>
      <c r="B468" s="94" t="s">
        <v>24</v>
      </c>
      <c r="C468" s="94">
        <f>SUMIFS(F_12Snp_ODR_Ret!$H:$H,F_12Snp_ODR_Ret!$A:$A,'Backtesting - Retail'!A468,F_12Snp_ODR_Ret!$B:$B,'Backtesting - Retail'!B468)</f>
        <v>188</v>
      </c>
      <c r="D468" s="94">
        <f>SUMIFS(F_12Snp_ODR_Ret!$C:$C,F_12Snp_ODR_Ret!$A:$A,'Backtesting - Retail'!A468,F_12Snp_ODR_Ret!$B:$B,'Backtesting - Retail'!B468)</f>
        <v>78</v>
      </c>
      <c r="F468" s="142">
        <f>SUMIFS(F_12Snp_ODR_Ret!$C:$C,F_12Snp_ODR_Ret!A:A,"&gt;="&amp;$M$2,F_12Snp_ODR_Ret!A:A,"&lt;="&amp;$M$3,F_12Snp_ODR_Ret!$B:$B,$B468)/SUMIFS(F_12Snp_ODR_Ret!$H:$H,F_12Snp_ODR_Ret!A:A,"&gt;="&amp;$M$2,F_12Snp_ODR_Ret!A:A,"&lt;="&amp;$M$3,F_12Snp_ODR_Ret!$B:$B,$B468)</f>
        <v>0.31635926222935046</v>
      </c>
      <c r="G468" s="95">
        <f t="shared" si="35"/>
        <v>0.41489361702127658</v>
      </c>
      <c r="H468" s="95">
        <f t="shared" si="36"/>
        <v>9.7090190742611746E-3</v>
      </c>
      <c r="I468" s="95">
        <f t="shared" si="37"/>
        <v>-9.8534354791926126E-2</v>
      </c>
      <c r="J468" s="95">
        <f t="shared" si="38"/>
        <v>0.23749306026771938</v>
      </c>
    </row>
    <row r="469" spans="1:10" x14ac:dyDescent="0.2">
      <c r="A469" s="93">
        <v>43281</v>
      </c>
      <c r="B469" s="94" t="s">
        <v>32</v>
      </c>
      <c r="C469" s="94">
        <f>SUMIFS(F_12Snp_ODR_Ret!$H:$H,F_12Snp_ODR_Ret!$A:$A,'Backtesting - Retail'!A469,F_12Snp_ODR_Ret!$B:$B,'Backtesting - Retail'!B469)</f>
        <v>13673</v>
      </c>
      <c r="D469" s="94">
        <f>SUMIFS(F_12Snp_ODR_Ret!$C:$C,F_12Snp_ODR_Ret!$A:$A,'Backtesting - Retail'!A469,F_12Snp_ODR_Ret!$B:$B,'Backtesting - Retail'!B469)</f>
        <v>218</v>
      </c>
      <c r="F469" s="142">
        <f>SUMIFS(F_12Snp_ODR_Ret!$C:$C,F_12Snp_ODR_Ret!A:A,"&gt;="&amp;$M$2,F_12Snp_ODR_Ret!A:A,"&lt;="&amp;$M$3,F_12Snp_ODR_Ret!$B:$B,$B469)/SUMIFS(F_12Snp_ODR_Ret!$H:$H,F_12Snp_ODR_Ret!A:A,"&gt;="&amp;$M$2,F_12Snp_ODR_Ret!A:A,"&lt;="&amp;$M$3,F_12Snp_ODR_Ret!$B:$B,$B469)</f>
        <v>2.2352492146289427E-2</v>
      </c>
      <c r="G469" s="95">
        <f t="shared" si="35"/>
        <v>1.5943830907628173E-2</v>
      </c>
      <c r="H469" s="95">
        <f t="shared" si="36"/>
        <v>4.1070938871919193E-5</v>
      </c>
      <c r="I469" s="95">
        <f t="shared" si="37"/>
        <v>6.4086612386612535E-3</v>
      </c>
      <c r="J469" s="95">
        <f t="shared" si="38"/>
        <v>0.40195240878997851</v>
      </c>
    </row>
    <row r="470" spans="1:10" x14ac:dyDescent="0.2">
      <c r="A470" s="93">
        <v>43281</v>
      </c>
      <c r="B470" s="94" t="s">
        <v>40</v>
      </c>
      <c r="C470" s="94">
        <f>SUMIFS(F_12Snp_ODR_Ret!$H:$H,F_12Snp_ODR_Ret!$A:$A,'Backtesting - Retail'!A470,F_12Snp_ODR_Ret!$B:$B,'Backtesting - Retail'!B470)</f>
        <v>453</v>
      </c>
      <c r="D470" s="94">
        <f>SUMIFS(F_12Snp_ODR_Ret!$C:$C,F_12Snp_ODR_Ret!$A:$A,'Backtesting - Retail'!A470,F_12Snp_ODR_Ret!$B:$B,'Backtesting - Retail'!B470)</f>
        <v>267</v>
      </c>
      <c r="F470" s="142">
        <f>SUMIFS(F_12Snp_ODR_Ret!$C:$C,F_12Snp_ODR_Ret!A:A,"&gt;="&amp;$M$2,F_12Snp_ODR_Ret!A:A,"&lt;="&amp;$M$3,F_12Snp_ODR_Ret!$B:$B,$B470)/SUMIFS(F_12Snp_ODR_Ret!$H:$H,F_12Snp_ODR_Ret!A:A,"&gt;="&amp;$M$2,F_12Snp_ODR_Ret!A:A,"&lt;="&amp;$M$3,F_12Snp_ODR_Ret!$B:$B,$B470)</f>
        <v>0.60292481322524238</v>
      </c>
      <c r="G470" s="95">
        <f t="shared" si="35"/>
        <v>0.58940397350993379</v>
      </c>
      <c r="H470" s="95">
        <f t="shared" si="36"/>
        <v>1.8281310660706626E-4</v>
      </c>
      <c r="I470" s="95">
        <f t="shared" si="37"/>
        <v>1.3520839715308597E-2</v>
      </c>
      <c r="J470" s="95">
        <f t="shared" si="38"/>
        <v>2.293985165181571E-2</v>
      </c>
    </row>
    <row r="471" spans="1:10" x14ac:dyDescent="0.2">
      <c r="A471" s="93">
        <v>43281</v>
      </c>
      <c r="B471" s="94" t="s">
        <v>20</v>
      </c>
      <c r="C471" s="94">
        <f>SUMIFS(F_12Snp_ODR_Ret!$H:$H,F_12Snp_ODR_Ret!$A:$A,'Backtesting - Retail'!A471,F_12Snp_ODR_Ret!$B:$B,'Backtesting - Retail'!B471)</f>
        <v>1164</v>
      </c>
      <c r="D471" s="94">
        <f>SUMIFS(F_12Snp_ODR_Ret!$C:$C,F_12Snp_ODR_Ret!$A:$A,'Backtesting - Retail'!A471,F_12Snp_ODR_Ret!$B:$B,'Backtesting - Retail'!B471)</f>
        <v>71</v>
      </c>
      <c r="F471" s="142">
        <f>SUMIFS(F_12Snp_ODR_Ret!$C:$C,F_12Snp_ODR_Ret!A:A,"&gt;="&amp;$M$2,F_12Snp_ODR_Ret!A:A,"&lt;="&amp;$M$3,F_12Snp_ODR_Ret!$B:$B,$B471)/SUMIFS(F_12Snp_ODR_Ret!$H:$H,F_12Snp_ODR_Ret!A:A,"&gt;="&amp;$M$2,F_12Snp_ODR_Ret!A:A,"&lt;="&amp;$M$3,F_12Snp_ODR_Ret!$B:$B,$B471)</f>
        <v>8.9829886182841753E-2</v>
      </c>
      <c r="G471" s="95">
        <f t="shared" si="35"/>
        <v>6.099656357388316E-2</v>
      </c>
      <c r="H471" s="95">
        <f t="shared" si="36"/>
        <v>8.3136049267228281E-4</v>
      </c>
      <c r="I471" s="95">
        <f t="shared" si="37"/>
        <v>2.8833322608958593E-2</v>
      </c>
      <c r="J471" s="95">
        <f t="shared" si="38"/>
        <v>0.47270404953278594</v>
      </c>
    </row>
    <row r="472" spans="1:10" x14ac:dyDescent="0.2">
      <c r="A472" s="93">
        <v>43281</v>
      </c>
      <c r="B472" s="94" t="s">
        <v>34</v>
      </c>
      <c r="C472" s="94">
        <f>SUMIFS(F_12Snp_ODR_Ret!$H:$H,F_12Snp_ODR_Ret!$A:$A,'Backtesting - Retail'!A472,F_12Snp_ODR_Ret!$B:$B,'Backtesting - Retail'!B472)</f>
        <v>5255</v>
      </c>
      <c r="D472" s="94">
        <f>SUMIFS(F_12Snp_ODR_Ret!$C:$C,F_12Snp_ODR_Ret!$A:$A,'Backtesting - Retail'!A472,F_12Snp_ODR_Ret!$B:$B,'Backtesting - Retail'!B472)</f>
        <v>189</v>
      </c>
      <c r="F472" s="142">
        <f>SUMIFS(F_12Snp_ODR_Ret!$C:$C,F_12Snp_ODR_Ret!A:A,"&gt;="&amp;$M$2,F_12Snp_ODR_Ret!A:A,"&lt;="&amp;$M$3,F_12Snp_ODR_Ret!$B:$B,$B472)/SUMIFS(F_12Snp_ODR_Ret!$H:$H,F_12Snp_ODR_Ret!A:A,"&gt;="&amp;$M$2,F_12Snp_ODR_Ret!A:A,"&lt;="&amp;$M$3,F_12Snp_ODR_Ret!$B:$B,$B472)</f>
        <v>5.9121533399488169E-2</v>
      </c>
      <c r="G472" s="95">
        <f t="shared" si="35"/>
        <v>3.5965746907706944E-2</v>
      </c>
      <c r="H472" s="95">
        <f t="shared" si="36"/>
        <v>5.3619044805295788E-4</v>
      </c>
      <c r="I472" s="95">
        <f t="shared" si="37"/>
        <v>2.3155786491781225E-2</v>
      </c>
      <c r="J472" s="95">
        <f t="shared" si="38"/>
        <v>0.64382887838259439</v>
      </c>
    </row>
    <row r="473" spans="1:10" x14ac:dyDescent="0.2">
      <c r="A473" s="93">
        <v>43281</v>
      </c>
      <c r="B473" s="94" t="s">
        <v>26</v>
      </c>
      <c r="C473" s="94">
        <f>SUMIFS(F_12Snp_ODR_Ret!$H:$H,F_12Snp_ODR_Ret!$A:$A,'Backtesting - Retail'!A473,F_12Snp_ODR_Ret!$B:$B,'Backtesting - Retail'!B473)</f>
        <v>94</v>
      </c>
      <c r="D473" s="94">
        <f>SUMIFS(F_12Snp_ODR_Ret!$C:$C,F_12Snp_ODR_Ret!$A:$A,'Backtesting - Retail'!A473,F_12Snp_ODR_Ret!$B:$B,'Backtesting - Retail'!B473)</f>
        <v>70</v>
      </c>
      <c r="F473" s="142">
        <f>SUMIFS(F_12Snp_ODR_Ret!$C:$C,F_12Snp_ODR_Ret!A:A,"&gt;="&amp;$M$2,F_12Snp_ODR_Ret!A:A,"&lt;="&amp;$M$3,F_12Snp_ODR_Ret!$B:$B,$B473)/SUMIFS(F_12Snp_ODR_Ret!$H:$H,F_12Snp_ODR_Ret!A:A,"&gt;="&amp;$M$2,F_12Snp_ODR_Ret!A:A,"&lt;="&amp;$M$3,F_12Snp_ODR_Ret!$B:$B,$B473)</f>
        <v>0.42494105318312814</v>
      </c>
      <c r="G473" s="95">
        <f t="shared" si="35"/>
        <v>0.74468085106382975</v>
      </c>
      <c r="H473" s="95">
        <f t="shared" si="36"/>
        <v>0.10223353834879192</v>
      </c>
      <c r="I473" s="95">
        <f t="shared" si="37"/>
        <v>-0.31973979788070162</v>
      </c>
      <c r="J473" s="95">
        <f t="shared" si="38"/>
        <v>0.42936487143979934</v>
      </c>
    </row>
    <row r="474" spans="1:10" x14ac:dyDescent="0.2">
      <c r="A474" s="93">
        <v>43281</v>
      </c>
      <c r="B474" s="94" t="s">
        <v>38</v>
      </c>
      <c r="C474" s="94">
        <f>SUMIFS(F_12Snp_ODR_Ret!$H:$H,F_12Snp_ODR_Ret!$A:$A,'Backtesting - Retail'!A474,F_12Snp_ODR_Ret!$B:$B,'Backtesting - Retail'!B474)</f>
        <v>1747</v>
      </c>
      <c r="D474" s="94">
        <f>SUMIFS(F_12Snp_ODR_Ret!$C:$C,F_12Snp_ODR_Ret!$A:$A,'Backtesting - Retail'!A474,F_12Snp_ODR_Ret!$B:$B,'Backtesting - Retail'!B474)</f>
        <v>371</v>
      </c>
      <c r="F474" s="142">
        <f>SUMIFS(F_12Snp_ODR_Ret!$C:$C,F_12Snp_ODR_Ret!A:A,"&gt;="&amp;$M$2,F_12Snp_ODR_Ret!A:A,"&lt;="&amp;$M$3,F_12Snp_ODR_Ret!$B:$B,$B474)/SUMIFS(F_12Snp_ODR_Ret!$H:$H,F_12Snp_ODR_Ret!A:A,"&gt;="&amp;$M$2,F_12Snp_ODR_Ret!A:A,"&lt;="&amp;$M$3,F_12Snp_ODR_Ret!$B:$B,$B474)</f>
        <v>0.22160275367237117</v>
      </c>
      <c r="G474" s="95">
        <f t="shared" si="35"/>
        <v>0.21236405266170577</v>
      </c>
      <c r="H474" s="95">
        <f t="shared" si="36"/>
        <v>8.53535963644699E-5</v>
      </c>
      <c r="I474" s="95">
        <f t="shared" si="37"/>
        <v>9.2387010106654011E-3</v>
      </c>
      <c r="J474" s="95">
        <f t="shared" si="38"/>
        <v>4.3504071875020096E-2</v>
      </c>
    </row>
    <row r="475" spans="1:10" x14ac:dyDescent="0.2">
      <c r="A475" s="93">
        <v>43281</v>
      </c>
      <c r="B475" s="94" t="s">
        <v>42</v>
      </c>
      <c r="C475" s="94">
        <f>SUMIFS(F_12Snp_ODR_Ret!$H:$H,F_12Snp_ODR_Ret!$A:$A,'Backtesting - Retail'!A475,F_12Snp_ODR_Ret!$B:$B,'Backtesting - Retail'!B475)</f>
        <v>190</v>
      </c>
      <c r="D475" s="94">
        <f>SUMIFS(F_12Snp_ODR_Ret!$C:$C,F_12Snp_ODR_Ret!$A:$A,'Backtesting - Retail'!A475,F_12Snp_ODR_Ret!$B:$B,'Backtesting - Retail'!B475)</f>
        <v>129</v>
      </c>
      <c r="F475" s="142">
        <f>SUMIFS(F_12Snp_ODR_Ret!$C:$C,F_12Snp_ODR_Ret!A:A,"&gt;="&amp;$M$2,F_12Snp_ODR_Ret!A:A,"&lt;="&amp;$M$3,F_12Snp_ODR_Ret!$B:$B,$B475)/SUMIFS(F_12Snp_ODR_Ret!$H:$H,F_12Snp_ODR_Ret!A:A,"&gt;="&amp;$M$2,F_12Snp_ODR_Ret!A:A,"&lt;="&amp;$M$3,F_12Snp_ODR_Ret!$B:$B,$B475)</f>
        <v>0.66168573429838895</v>
      </c>
      <c r="G475" s="95">
        <f t="shared" si="35"/>
        <v>0.67894736842105263</v>
      </c>
      <c r="H475" s="95">
        <f t="shared" si="36"/>
        <v>2.9796401258470721E-4</v>
      </c>
      <c r="I475" s="95">
        <f t="shared" si="37"/>
        <v>-1.7261634122663683E-2</v>
      </c>
      <c r="J475" s="95">
        <f t="shared" si="38"/>
        <v>2.5424112273690694E-2</v>
      </c>
    </row>
    <row r="476" spans="1:10" x14ac:dyDescent="0.2">
      <c r="A476" s="93">
        <v>43281</v>
      </c>
      <c r="B476" s="94" t="s">
        <v>30</v>
      </c>
      <c r="C476" s="94">
        <f>SUMIFS(F_12Snp_ODR_Ret!$H:$H,F_12Snp_ODR_Ret!$A:$A,'Backtesting - Retail'!A476,F_12Snp_ODR_Ret!$B:$B,'Backtesting - Retail'!B476)</f>
        <v>1127</v>
      </c>
      <c r="D476" s="94">
        <f>SUMIFS(F_12Snp_ODR_Ret!$C:$C,F_12Snp_ODR_Ret!$A:$A,'Backtesting - Retail'!A476,F_12Snp_ODR_Ret!$B:$B,'Backtesting - Retail'!B476)</f>
        <v>111</v>
      </c>
      <c r="F476" s="142">
        <f>SUMIFS(F_12Snp_ODR_Ret!$C:$C,F_12Snp_ODR_Ret!A:A,"&gt;="&amp;$M$2,F_12Snp_ODR_Ret!A:A,"&lt;="&amp;$M$3,F_12Snp_ODR_Ret!$B:$B,$B476)/SUMIFS(F_12Snp_ODR_Ret!$H:$H,F_12Snp_ODR_Ret!A:A,"&gt;="&amp;$M$2,F_12Snp_ODR_Ret!A:A,"&lt;="&amp;$M$3,F_12Snp_ODR_Ret!$B:$B,$B476)</f>
        <v>0.11058389350204297</v>
      </c>
      <c r="G476" s="95">
        <f t="shared" si="35"/>
        <v>9.8491570541259982E-2</v>
      </c>
      <c r="H476" s="95">
        <f t="shared" si="36"/>
        <v>1.4622427458787935E-4</v>
      </c>
      <c r="I476" s="95">
        <f t="shared" si="37"/>
        <v>1.2092322960782984E-2</v>
      </c>
      <c r="J476" s="95">
        <f t="shared" si="38"/>
        <v>0.12277520699822002</v>
      </c>
    </row>
    <row r="477" spans="1:10" x14ac:dyDescent="0.2">
      <c r="A477" s="93">
        <v>43281</v>
      </c>
      <c r="B477" s="94" t="s">
        <v>22</v>
      </c>
      <c r="C477" s="94">
        <f>SUMIFS(F_12Snp_ODR_Ret!$H:$H,F_12Snp_ODR_Ret!$A:$A,'Backtesting - Retail'!A477,F_12Snp_ODR_Ret!$B:$B,'Backtesting - Retail'!B477)</f>
        <v>941</v>
      </c>
      <c r="D477" s="94">
        <f>SUMIFS(F_12Snp_ODR_Ret!$C:$C,F_12Snp_ODR_Ret!$A:$A,'Backtesting - Retail'!A477,F_12Snp_ODR_Ret!$B:$B,'Backtesting - Retail'!B477)</f>
        <v>159</v>
      </c>
      <c r="F477" s="142">
        <f>SUMIFS(F_12Snp_ODR_Ret!$C:$C,F_12Snp_ODR_Ret!A:A,"&gt;="&amp;$M$2,F_12Snp_ODR_Ret!A:A,"&lt;="&amp;$M$3,F_12Snp_ODR_Ret!$B:$B,$B477)/SUMIFS(F_12Snp_ODR_Ret!$H:$H,F_12Snp_ODR_Ret!A:A,"&gt;="&amp;$M$2,F_12Snp_ODR_Ret!A:A,"&lt;="&amp;$M$3,F_12Snp_ODR_Ret!$B:$B,$B477)</f>
        <v>0.11878527277613544</v>
      </c>
      <c r="G477" s="95">
        <f t="shared" si="35"/>
        <v>0.1689691817215728</v>
      </c>
      <c r="H477" s="95">
        <f t="shared" si="36"/>
        <v>2.5184247170439472E-3</v>
      </c>
      <c r="I477" s="95">
        <f t="shared" si="37"/>
        <v>-5.0183908945437353E-2</v>
      </c>
      <c r="J477" s="95">
        <f t="shared" si="38"/>
        <v>0.29700036677771413</v>
      </c>
    </row>
    <row r="478" spans="1:10" x14ac:dyDescent="0.2">
      <c r="A478" s="93">
        <v>43281</v>
      </c>
      <c r="B478" s="94" t="s">
        <v>36</v>
      </c>
      <c r="C478" s="94">
        <f>SUMIFS(F_12Snp_ODR_Ret!$H:$H,F_12Snp_ODR_Ret!$A:$A,'Backtesting - Retail'!A478,F_12Snp_ODR_Ret!$B:$B,'Backtesting - Retail'!B478)</f>
        <v>745</v>
      </c>
      <c r="D478" s="94">
        <f>SUMIFS(F_12Snp_ODR_Ret!$C:$C,F_12Snp_ODR_Ret!$A:$A,'Backtesting - Retail'!A478,F_12Snp_ODR_Ret!$B:$B,'Backtesting - Retail'!B478)</f>
        <v>187</v>
      </c>
      <c r="F478" s="142">
        <f>SUMIFS(F_12Snp_ODR_Ret!$C:$C,F_12Snp_ODR_Ret!A:A,"&gt;="&amp;$M$2,F_12Snp_ODR_Ret!A:A,"&lt;="&amp;$M$3,F_12Snp_ODR_Ret!$B:$B,$B478)/SUMIFS(F_12Snp_ODR_Ret!$H:$H,F_12Snp_ODR_Ret!A:A,"&gt;="&amp;$M$2,F_12Snp_ODR_Ret!A:A,"&lt;="&amp;$M$3,F_12Snp_ODR_Ret!$B:$B,$B478)</f>
        <v>0.3147813516443802</v>
      </c>
      <c r="G478" s="95">
        <f t="shared" si="35"/>
        <v>0.25100671140939596</v>
      </c>
      <c r="H478" s="95">
        <f t="shared" si="36"/>
        <v>4.0672047371016718E-3</v>
      </c>
      <c r="I478" s="95">
        <f t="shared" si="37"/>
        <v>6.3774640234984248E-2</v>
      </c>
      <c r="J478" s="95">
        <f t="shared" si="38"/>
        <v>0.25407543836932228</v>
      </c>
    </row>
    <row r="479" spans="1:10" x14ac:dyDescent="0.2">
      <c r="A479" s="93">
        <v>43281</v>
      </c>
      <c r="B479" s="94" t="s">
        <v>12</v>
      </c>
      <c r="C479" s="94">
        <f>SUMIFS(F_12Snp_ODR_Ret!$H:$H,F_12Snp_ODR_Ret!$A:$A,'Backtesting - Retail'!A479,F_12Snp_ODR_Ret!$B:$B,'Backtesting - Retail'!B479)</f>
        <v>87</v>
      </c>
      <c r="D479" s="94">
        <f>SUMIFS(F_12Snp_ODR_Ret!$C:$C,F_12Snp_ODR_Ret!$A:$A,'Backtesting - Retail'!A479,F_12Snp_ODR_Ret!$B:$B,'Backtesting - Retail'!B479)</f>
        <v>0</v>
      </c>
      <c r="F479" s="142">
        <f>SUMIFS(F_12Snp_ODR_Ret!$C:$C,F_12Snp_ODR_Ret!A:A,"&gt;="&amp;$M$2,F_12Snp_ODR_Ret!A:A,"&lt;="&amp;$M$3,F_12Snp_ODR_Ret!$B:$B,$B479)/SUMIFS(F_12Snp_ODR_Ret!$H:$H,F_12Snp_ODR_Ret!A:A,"&gt;="&amp;$M$2,F_12Snp_ODR_Ret!A:A,"&lt;="&amp;$M$3,F_12Snp_ODR_Ret!$B:$B,$B479)</f>
        <v>9.2718843741478052E-4</v>
      </c>
      <c r="G479" s="95">
        <f t="shared" si="35"/>
        <v>0</v>
      </c>
      <c r="H479" s="95">
        <f t="shared" si="36"/>
        <v>8.5967839847566235E-7</v>
      </c>
      <c r="I479" s="95">
        <f t="shared" si="37"/>
        <v>9.2718843741478052E-4</v>
      </c>
      <c r="J479" s="95">
        <f t="shared" si="38"/>
        <v>0</v>
      </c>
    </row>
    <row r="480" spans="1:10" x14ac:dyDescent="0.2">
      <c r="A480" s="93">
        <v>43281</v>
      </c>
      <c r="B480" s="94" t="s">
        <v>18</v>
      </c>
      <c r="C480" s="94">
        <f>SUMIFS(F_12Snp_ODR_Ret!$H:$H,F_12Snp_ODR_Ret!$A:$A,'Backtesting - Retail'!A480,F_12Snp_ODR_Ret!$B:$B,'Backtesting - Retail'!B480)</f>
        <v>4891</v>
      </c>
      <c r="D480" s="94">
        <f>SUMIFS(F_12Snp_ODR_Ret!$C:$C,F_12Snp_ODR_Ret!$A:$A,'Backtesting - Retail'!A480,F_12Snp_ODR_Ret!$B:$B,'Backtesting - Retail'!B480)</f>
        <v>43</v>
      </c>
      <c r="F480" s="142">
        <f>SUMIFS(F_12Snp_ODR_Ret!$C:$C,F_12Snp_ODR_Ret!A:A,"&gt;="&amp;$M$2,F_12Snp_ODR_Ret!A:A,"&lt;="&amp;$M$3,F_12Snp_ODR_Ret!$B:$B,$B480)/SUMIFS(F_12Snp_ODR_Ret!$H:$H,F_12Snp_ODR_Ret!A:A,"&gt;="&amp;$M$2,F_12Snp_ODR_Ret!A:A,"&lt;="&amp;$M$3,F_12Snp_ODR_Ret!$B:$B,$B480)</f>
        <v>7.5688521388111206E-3</v>
      </c>
      <c r="G480" s="95">
        <f t="shared" si="35"/>
        <v>8.7916581476180748E-3</v>
      </c>
      <c r="H480" s="95">
        <f t="shared" si="36"/>
        <v>1.4952545351743929E-6</v>
      </c>
      <c r="I480" s="95">
        <f t="shared" si="37"/>
        <v>-1.2228060088069542E-3</v>
      </c>
      <c r="J480" s="95">
        <f t="shared" si="38"/>
        <v>0.13908707416453053</v>
      </c>
    </row>
    <row r="481" spans="1:10" x14ac:dyDescent="0.2">
      <c r="A481" s="93">
        <v>43281</v>
      </c>
      <c r="B481" s="94" t="s">
        <v>16</v>
      </c>
      <c r="C481" s="94">
        <f>SUMIFS(F_12Snp_ODR_Ret!$H:$H,F_12Snp_ODR_Ret!$A:$A,'Backtesting - Retail'!A481,F_12Snp_ODR_Ret!$B:$B,'Backtesting - Retail'!B481)</f>
        <v>140</v>
      </c>
      <c r="D481" s="94">
        <f>SUMIFS(F_12Snp_ODR_Ret!$C:$C,F_12Snp_ODR_Ret!$A:$A,'Backtesting - Retail'!A481,F_12Snp_ODR_Ret!$B:$B,'Backtesting - Retail'!B481)</f>
        <v>1</v>
      </c>
      <c r="F481" s="142">
        <f>SUMIFS(F_12Snp_ODR_Ret!$C:$C,F_12Snp_ODR_Ret!A:A,"&gt;="&amp;$M$2,F_12Snp_ODR_Ret!A:A,"&lt;="&amp;$M$3,F_12Snp_ODR_Ret!$B:$B,$B481)/SUMIFS(F_12Snp_ODR_Ret!$H:$H,F_12Snp_ODR_Ret!A:A,"&gt;="&amp;$M$2,F_12Snp_ODR_Ret!A:A,"&lt;="&amp;$M$3,F_12Snp_ODR_Ret!$B:$B,$B481)</f>
        <v>2.5973315835520561E-3</v>
      </c>
      <c r="G481" s="95">
        <f t="shared" si="35"/>
        <v>7.1428571428571426E-3</v>
      </c>
      <c r="H481" s="95">
        <f t="shared" si="36"/>
        <v>2.0661802610295819E-5</v>
      </c>
      <c r="I481" s="95">
        <f t="shared" si="37"/>
        <v>-4.5455255593050865E-3</v>
      </c>
      <c r="J481" s="95">
        <f t="shared" si="38"/>
        <v>0.63637357830271213</v>
      </c>
    </row>
    <row r="482" spans="1:10" x14ac:dyDescent="0.2">
      <c r="A482" s="93">
        <v>43281</v>
      </c>
      <c r="B482" s="94" t="s">
        <v>14</v>
      </c>
      <c r="C482" s="94">
        <f>SUMIFS(F_12Snp_ODR_Ret!$H:$H,F_12Snp_ODR_Ret!$A:$A,'Backtesting - Retail'!A482,F_12Snp_ODR_Ret!$B:$B,'Backtesting - Retail'!B482)</f>
        <v>445</v>
      </c>
      <c r="D482" s="94">
        <f>SUMIFS(F_12Snp_ODR_Ret!$C:$C,F_12Snp_ODR_Ret!$A:$A,'Backtesting - Retail'!A482,F_12Snp_ODR_Ret!$B:$B,'Backtesting - Retail'!B482)</f>
        <v>4</v>
      </c>
      <c r="F482" s="142">
        <f>SUMIFS(F_12Snp_ODR_Ret!$C:$C,F_12Snp_ODR_Ret!A:A,"&gt;="&amp;$M$2,F_12Snp_ODR_Ret!A:A,"&lt;="&amp;$M$3,F_12Snp_ODR_Ret!$B:$B,$B482)/SUMIFS(F_12Snp_ODR_Ret!$H:$H,F_12Snp_ODR_Ret!A:A,"&gt;="&amp;$M$2,F_12Snp_ODR_Ret!A:A,"&lt;="&amp;$M$3,F_12Snp_ODR_Ret!$B:$B,$B482)</f>
        <v>6.8419927303827238E-3</v>
      </c>
      <c r="G482" s="95">
        <f t="shared" si="35"/>
        <v>8.988764044943821E-3</v>
      </c>
      <c r="H482" s="95">
        <f t="shared" si="36"/>
        <v>4.6086270770223812E-6</v>
      </c>
      <c r="I482" s="95">
        <f t="shared" si="37"/>
        <v>-2.1467713145610972E-3</v>
      </c>
      <c r="J482" s="95">
        <f t="shared" si="38"/>
        <v>0.23882830874492206</v>
      </c>
    </row>
    <row r="483" spans="1:10" x14ac:dyDescent="0.2">
      <c r="A483" s="93">
        <v>43312</v>
      </c>
      <c r="B483" s="94" t="s">
        <v>28</v>
      </c>
      <c r="C483" s="94">
        <f>SUMIFS(F_12Snp_ODR_Ret!$H:$H,F_12Snp_ODR_Ret!$A:$A,'Backtesting - Retail'!A483,F_12Snp_ODR_Ret!$B:$B,'Backtesting - Retail'!B483)</f>
        <v>4537</v>
      </c>
      <c r="D483" s="94">
        <f>SUMIFS(F_12Snp_ODR_Ret!$C:$C,F_12Snp_ODR_Ret!$A:$A,'Backtesting - Retail'!A483,F_12Snp_ODR_Ret!$B:$B,'Backtesting - Retail'!B483)</f>
        <v>62</v>
      </c>
      <c r="F483" s="142">
        <f>SUMIFS(F_12Snp_ODR_Ret!$C:$C,F_12Snp_ODR_Ret!A:A,"&gt;="&amp;$M$2,F_12Snp_ODR_Ret!A:A,"&lt;="&amp;$M$3,F_12Snp_ODR_Ret!$B:$B,$B483)/SUMIFS(F_12Snp_ODR_Ret!$H:$H,F_12Snp_ODR_Ret!A:A,"&gt;="&amp;$M$2,F_12Snp_ODR_Ret!A:A,"&lt;="&amp;$M$3,F_12Snp_ODR_Ret!$B:$B,$B483)</f>
        <v>8.694480016175777E-3</v>
      </c>
      <c r="G483" s="95">
        <f t="shared" si="35"/>
        <v>1.3665417676878995E-2</v>
      </c>
      <c r="H483" s="95">
        <f t="shared" si="36"/>
        <v>2.471022122659758E-5</v>
      </c>
      <c r="I483" s="95">
        <f t="shared" si="37"/>
        <v>-4.9709376607032178E-3</v>
      </c>
      <c r="J483" s="95">
        <f t="shared" si="38"/>
        <v>0.36376038978404029</v>
      </c>
    </row>
    <row r="484" spans="1:10" x14ac:dyDescent="0.2">
      <c r="A484" s="93">
        <v>43312</v>
      </c>
      <c r="B484" s="94" t="s">
        <v>36</v>
      </c>
      <c r="C484" s="94">
        <f>SUMIFS(F_12Snp_ODR_Ret!$H:$H,F_12Snp_ODR_Ret!$A:$A,'Backtesting - Retail'!A484,F_12Snp_ODR_Ret!$B:$B,'Backtesting - Retail'!B484)</f>
        <v>552</v>
      </c>
      <c r="D484" s="94">
        <f>SUMIFS(F_12Snp_ODR_Ret!$C:$C,F_12Snp_ODR_Ret!$A:$A,'Backtesting - Retail'!A484,F_12Snp_ODR_Ret!$B:$B,'Backtesting - Retail'!B484)</f>
        <v>133</v>
      </c>
      <c r="F484" s="142">
        <f>SUMIFS(F_12Snp_ODR_Ret!$C:$C,F_12Snp_ODR_Ret!A:A,"&gt;="&amp;$M$2,F_12Snp_ODR_Ret!A:A,"&lt;="&amp;$M$3,F_12Snp_ODR_Ret!$B:$B,$B484)/SUMIFS(F_12Snp_ODR_Ret!$H:$H,F_12Snp_ODR_Ret!A:A,"&gt;="&amp;$M$2,F_12Snp_ODR_Ret!A:A,"&lt;="&amp;$M$3,F_12Snp_ODR_Ret!$B:$B,$B484)</f>
        <v>0.3147813516443802</v>
      </c>
      <c r="G484" s="95">
        <f t="shared" si="35"/>
        <v>0.24094202898550723</v>
      </c>
      <c r="H484" s="95">
        <f t="shared" si="36"/>
        <v>5.4522455707211514E-3</v>
      </c>
      <c r="I484" s="95">
        <f t="shared" si="37"/>
        <v>7.3839322658872969E-2</v>
      </c>
      <c r="J484" s="95">
        <f t="shared" si="38"/>
        <v>0.30646094817817954</v>
      </c>
    </row>
    <row r="485" spans="1:10" x14ac:dyDescent="0.2">
      <c r="A485" s="93">
        <v>43312</v>
      </c>
      <c r="B485" s="94" t="s">
        <v>32</v>
      </c>
      <c r="C485" s="94">
        <f>SUMIFS(F_12Snp_ODR_Ret!$H:$H,F_12Snp_ODR_Ret!$A:$A,'Backtesting - Retail'!A485,F_12Snp_ODR_Ret!$B:$B,'Backtesting - Retail'!B485)</f>
        <v>14085</v>
      </c>
      <c r="D485" s="94">
        <f>SUMIFS(F_12Snp_ODR_Ret!$C:$C,F_12Snp_ODR_Ret!$A:$A,'Backtesting - Retail'!A485,F_12Snp_ODR_Ret!$B:$B,'Backtesting - Retail'!B485)</f>
        <v>235</v>
      </c>
      <c r="F485" s="142">
        <f>SUMIFS(F_12Snp_ODR_Ret!$C:$C,F_12Snp_ODR_Ret!A:A,"&gt;="&amp;$M$2,F_12Snp_ODR_Ret!A:A,"&lt;="&amp;$M$3,F_12Snp_ODR_Ret!$B:$B,$B485)/SUMIFS(F_12Snp_ODR_Ret!$H:$H,F_12Snp_ODR_Ret!A:A,"&gt;="&amp;$M$2,F_12Snp_ODR_Ret!A:A,"&lt;="&amp;$M$3,F_12Snp_ODR_Ret!$B:$B,$B485)</f>
        <v>2.2352492146289427E-2</v>
      </c>
      <c r="G485" s="95">
        <f t="shared" si="35"/>
        <v>1.6684416045438411E-2</v>
      </c>
      <c r="H485" s="95">
        <f t="shared" si="36"/>
        <v>3.212708668503846E-5</v>
      </c>
      <c r="I485" s="95">
        <f t="shared" si="37"/>
        <v>5.6680761008510161E-3</v>
      </c>
      <c r="J485" s="95">
        <f t="shared" si="38"/>
        <v>0.33972277395951728</v>
      </c>
    </row>
    <row r="486" spans="1:10" x14ac:dyDescent="0.2">
      <c r="A486" s="93">
        <v>43312</v>
      </c>
      <c r="B486" s="94" t="s">
        <v>24</v>
      </c>
      <c r="C486" s="94">
        <f>SUMIFS(F_12Snp_ODR_Ret!$H:$H,F_12Snp_ODR_Ret!$A:$A,'Backtesting - Retail'!A486,F_12Snp_ODR_Ret!$B:$B,'Backtesting - Retail'!B486)</f>
        <v>263</v>
      </c>
      <c r="D486" s="94">
        <f>SUMIFS(F_12Snp_ODR_Ret!$C:$C,F_12Snp_ODR_Ret!$A:$A,'Backtesting - Retail'!A486,F_12Snp_ODR_Ret!$B:$B,'Backtesting - Retail'!B486)</f>
        <v>102</v>
      </c>
      <c r="F486" s="142">
        <f>SUMIFS(F_12Snp_ODR_Ret!$C:$C,F_12Snp_ODR_Ret!A:A,"&gt;="&amp;$M$2,F_12Snp_ODR_Ret!A:A,"&lt;="&amp;$M$3,F_12Snp_ODR_Ret!$B:$B,$B486)/SUMIFS(F_12Snp_ODR_Ret!$H:$H,F_12Snp_ODR_Ret!A:A,"&gt;="&amp;$M$2,F_12Snp_ODR_Ret!A:A,"&lt;="&amp;$M$3,F_12Snp_ODR_Ret!$B:$B,$B486)</f>
        <v>0.31635926222935046</v>
      </c>
      <c r="G486" s="95">
        <f t="shared" si="35"/>
        <v>0.38783269961977185</v>
      </c>
      <c r="H486" s="95">
        <f t="shared" si="36"/>
        <v>5.1084522524024864E-3</v>
      </c>
      <c r="I486" s="95">
        <f t="shared" si="37"/>
        <v>-7.147343739042139E-2</v>
      </c>
      <c r="J486" s="95">
        <f t="shared" si="38"/>
        <v>0.18428935327138066</v>
      </c>
    </row>
    <row r="487" spans="1:10" x14ac:dyDescent="0.2">
      <c r="A487" s="93">
        <v>43312</v>
      </c>
      <c r="B487" s="94" t="s">
        <v>34</v>
      </c>
      <c r="C487" s="94">
        <f>SUMIFS(F_12Snp_ODR_Ret!$H:$H,F_12Snp_ODR_Ret!$A:$A,'Backtesting - Retail'!A487,F_12Snp_ODR_Ret!$B:$B,'Backtesting - Retail'!B487)</f>
        <v>5388</v>
      </c>
      <c r="D487" s="94">
        <f>SUMIFS(F_12Snp_ODR_Ret!$C:$C,F_12Snp_ODR_Ret!$A:$A,'Backtesting - Retail'!A487,F_12Snp_ODR_Ret!$B:$B,'Backtesting - Retail'!B487)</f>
        <v>210</v>
      </c>
      <c r="F487" s="142">
        <f>SUMIFS(F_12Snp_ODR_Ret!$C:$C,F_12Snp_ODR_Ret!A:A,"&gt;="&amp;$M$2,F_12Snp_ODR_Ret!A:A,"&lt;="&amp;$M$3,F_12Snp_ODR_Ret!$B:$B,$B487)/SUMIFS(F_12Snp_ODR_Ret!$H:$H,F_12Snp_ODR_Ret!A:A,"&gt;="&amp;$M$2,F_12Snp_ODR_Ret!A:A,"&lt;="&amp;$M$3,F_12Snp_ODR_Ret!$B:$B,$B487)</f>
        <v>5.9121533399488169E-2</v>
      </c>
      <c r="G487" s="95">
        <f t="shared" si="35"/>
        <v>3.8975501113585748E-2</v>
      </c>
      <c r="H487" s="95">
        <f t="shared" si="36"/>
        <v>4.0586261686462275E-4</v>
      </c>
      <c r="I487" s="95">
        <f t="shared" si="37"/>
        <v>2.0146032285902421E-2</v>
      </c>
      <c r="J487" s="95">
        <f t="shared" si="38"/>
        <v>0.51688962836401064</v>
      </c>
    </row>
    <row r="488" spans="1:10" x14ac:dyDescent="0.2">
      <c r="A488" s="93">
        <v>43312</v>
      </c>
      <c r="B488" s="94" t="s">
        <v>14</v>
      </c>
      <c r="C488" s="94">
        <f>SUMIFS(F_12Snp_ODR_Ret!$H:$H,F_12Snp_ODR_Ret!$A:$A,'Backtesting - Retail'!A488,F_12Snp_ODR_Ret!$B:$B,'Backtesting - Retail'!B488)</f>
        <v>494</v>
      </c>
      <c r="D488" s="94">
        <f>SUMIFS(F_12Snp_ODR_Ret!$C:$C,F_12Snp_ODR_Ret!$A:$A,'Backtesting - Retail'!A488,F_12Snp_ODR_Ret!$B:$B,'Backtesting - Retail'!B488)</f>
        <v>11</v>
      </c>
      <c r="F488" s="142">
        <f>SUMIFS(F_12Snp_ODR_Ret!$C:$C,F_12Snp_ODR_Ret!A:A,"&gt;="&amp;$M$2,F_12Snp_ODR_Ret!A:A,"&lt;="&amp;$M$3,F_12Snp_ODR_Ret!$B:$B,$B488)/SUMIFS(F_12Snp_ODR_Ret!$H:$H,F_12Snp_ODR_Ret!A:A,"&gt;="&amp;$M$2,F_12Snp_ODR_Ret!A:A,"&lt;="&amp;$M$3,F_12Snp_ODR_Ret!$B:$B,$B488)</f>
        <v>6.8419927303827238E-3</v>
      </c>
      <c r="G488" s="95">
        <f t="shared" si="35"/>
        <v>2.2267206477732792E-2</v>
      </c>
      <c r="H488" s="95">
        <f t="shared" si="36"/>
        <v>2.379372191514375E-4</v>
      </c>
      <c r="I488" s="95">
        <f t="shared" si="37"/>
        <v>-1.5425213747350067E-2</v>
      </c>
      <c r="J488" s="95">
        <f t="shared" si="38"/>
        <v>0.69273232647190308</v>
      </c>
    </row>
    <row r="489" spans="1:10" x14ac:dyDescent="0.2">
      <c r="A489" s="93">
        <v>43312</v>
      </c>
      <c r="B489" s="94" t="s">
        <v>40</v>
      </c>
      <c r="C489" s="94">
        <f>SUMIFS(F_12Snp_ODR_Ret!$H:$H,F_12Snp_ODR_Ret!$A:$A,'Backtesting - Retail'!A489,F_12Snp_ODR_Ret!$B:$B,'Backtesting - Retail'!B489)</f>
        <v>481</v>
      </c>
      <c r="D489" s="94">
        <f>SUMIFS(F_12Snp_ODR_Ret!$C:$C,F_12Snp_ODR_Ret!$A:$A,'Backtesting - Retail'!A489,F_12Snp_ODR_Ret!$B:$B,'Backtesting - Retail'!B489)</f>
        <v>313</v>
      </c>
      <c r="F489" s="142">
        <f>SUMIFS(F_12Snp_ODR_Ret!$C:$C,F_12Snp_ODR_Ret!A:A,"&gt;="&amp;$M$2,F_12Snp_ODR_Ret!A:A,"&lt;="&amp;$M$3,F_12Snp_ODR_Ret!$B:$B,$B489)/SUMIFS(F_12Snp_ODR_Ret!$H:$H,F_12Snp_ODR_Ret!A:A,"&gt;="&amp;$M$2,F_12Snp_ODR_Ret!A:A,"&lt;="&amp;$M$3,F_12Snp_ODR_Ret!$B:$B,$B489)</f>
        <v>0.60292481322524238</v>
      </c>
      <c r="G489" s="95">
        <f t="shared" si="35"/>
        <v>0.65072765072765071</v>
      </c>
      <c r="H489" s="95">
        <f t="shared" si="36"/>
        <v>2.2851112732816558E-3</v>
      </c>
      <c r="I489" s="95">
        <f t="shared" si="37"/>
        <v>-4.7802837502408324E-2</v>
      </c>
      <c r="J489" s="95">
        <f t="shared" si="38"/>
        <v>7.3460590538844739E-2</v>
      </c>
    </row>
    <row r="490" spans="1:10" x14ac:dyDescent="0.2">
      <c r="A490" s="93">
        <v>43312</v>
      </c>
      <c r="B490" s="94" t="s">
        <v>42</v>
      </c>
      <c r="C490" s="94">
        <f>SUMIFS(F_12Snp_ODR_Ret!$H:$H,F_12Snp_ODR_Ret!$A:$A,'Backtesting - Retail'!A490,F_12Snp_ODR_Ret!$B:$B,'Backtesting - Retail'!B490)</f>
        <v>377</v>
      </c>
      <c r="D490" s="94">
        <f>SUMIFS(F_12Snp_ODR_Ret!$C:$C,F_12Snp_ODR_Ret!$A:$A,'Backtesting - Retail'!A490,F_12Snp_ODR_Ret!$B:$B,'Backtesting - Retail'!B490)</f>
        <v>257</v>
      </c>
      <c r="F490" s="142">
        <f>SUMIFS(F_12Snp_ODR_Ret!$C:$C,F_12Snp_ODR_Ret!A:A,"&gt;="&amp;$M$2,F_12Snp_ODR_Ret!A:A,"&lt;="&amp;$M$3,F_12Snp_ODR_Ret!$B:$B,$B490)/SUMIFS(F_12Snp_ODR_Ret!$H:$H,F_12Snp_ODR_Ret!A:A,"&gt;="&amp;$M$2,F_12Snp_ODR_Ret!A:A,"&lt;="&amp;$M$3,F_12Snp_ODR_Ret!$B:$B,$B490)</f>
        <v>0.66168573429838895</v>
      </c>
      <c r="G490" s="95">
        <f t="shared" si="35"/>
        <v>0.6816976127320955</v>
      </c>
      <c r="H490" s="95">
        <f t="shared" si="36"/>
        <v>4.0047527844544944E-4</v>
      </c>
      <c r="I490" s="95">
        <f t="shared" si="37"/>
        <v>-2.0011878433706554E-2</v>
      </c>
      <c r="J490" s="95">
        <f t="shared" si="38"/>
        <v>2.9355946184853581E-2</v>
      </c>
    </row>
    <row r="491" spans="1:10" x14ac:dyDescent="0.2">
      <c r="A491" s="93">
        <v>43312</v>
      </c>
      <c r="B491" s="94" t="s">
        <v>22</v>
      </c>
      <c r="C491" s="94">
        <f>SUMIFS(F_12Snp_ODR_Ret!$H:$H,F_12Snp_ODR_Ret!$A:$A,'Backtesting - Retail'!A491,F_12Snp_ODR_Ret!$B:$B,'Backtesting - Retail'!B491)</f>
        <v>889</v>
      </c>
      <c r="D491" s="94">
        <f>SUMIFS(F_12Snp_ODR_Ret!$C:$C,F_12Snp_ODR_Ret!$A:$A,'Backtesting - Retail'!A491,F_12Snp_ODR_Ret!$B:$B,'Backtesting - Retail'!B491)</f>
        <v>143</v>
      </c>
      <c r="F491" s="142">
        <f>SUMIFS(F_12Snp_ODR_Ret!$C:$C,F_12Snp_ODR_Ret!A:A,"&gt;="&amp;$M$2,F_12Snp_ODR_Ret!A:A,"&lt;="&amp;$M$3,F_12Snp_ODR_Ret!$B:$B,$B491)/SUMIFS(F_12Snp_ODR_Ret!$H:$H,F_12Snp_ODR_Ret!A:A,"&gt;="&amp;$M$2,F_12Snp_ODR_Ret!A:A,"&lt;="&amp;$M$3,F_12Snp_ODR_Ret!$B:$B,$B491)</f>
        <v>0.11878527277613544</v>
      </c>
      <c r="G491" s="95">
        <f t="shared" si="35"/>
        <v>0.16085489313835771</v>
      </c>
      <c r="H491" s="95">
        <f t="shared" si="36"/>
        <v>1.7698529574215066E-3</v>
      </c>
      <c r="I491" s="95">
        <f t="shared" si="37"/>
        <v>-4.2069620362222268E-2</v>
      </c>
      <c r="J491" s="95">
        <f t="shared" si="38"/>
        <v>0.26153770980430485</v>
      </c>
    </row>
    <row r="492" spans="1:10" x14ac:dyDescent="0.2">
      <c r="A492" s="93">
        <v>43312</v>
      </c>
      <c r="B492" s="94" t="s">
        <v>26</v>
      </c>
      <c r="C492" s="94">
        <f>SUMIFS(F_12Snp_ODR_Ret!$H:$H,F_12Snp_ODR_Ret!$A:$A,'Backtesting - Retail'!A492,F_12Snp_ODR_Ret!$B:$B,'Backtesting - Retail'!B492)</f>
        <v>184</v>
      </c>
      <c r="D492" s="94">
        <f>SUMIFS(F_12Snp_ODR_Ret!$C:$C,F_12Snp_ODR_Ret!$A:$A,'Backtesting - Retail'!A492,F_12Snp_ODR_Ret!$B:$B,'Backtesting - Retail'!B492)</f>
        <v>108</v>
      </c>
      <c r="F492" s="142">
        <f>SUMIFS(F_12Snp_ODR_Ret!$C:$C,F_12Snp_ODR_Ret!A:A,"&gt;="&amp;$M$2,F_12Snp_ODR_Ret!A:A,"&lt;="&amp;$M$3,F_12Snp_ODR_Ret!$B:$B,$B492)/SUMIFS(F_12Snp_ODR_Ret!$H:$H,F_12Snp_ODR_Ret!A:A,"&gt;="&amp;$M$2,F_12Snp_ODR_Ret!A:A,"&lt;="&amp;$M$3,F_12Snp_ODR_Ret!$B:$B,$B492)</f>
        <v>0.42494105318312814</v>
      </c>
      <c r="G492" s="95">
        <f t="shared" si="35"/>
        <v>0.58695652173913049</v>
      </c>
      <c r="H492" s="95">
        <f t="shared" si="36"/>
        <v>2.6249012051420988E-2</v>
      </c>
      <c r="I492" s="95">
        <f t="shared" si="37"/>
        <v>-0.16201546855600235</v>
      </c>
      <c r="J492" s="95">
        <f t="shared" si="38"/>
        <v>0.27602635383615215</v>
      </c>
    </row>
    <row r="493" spans="1:10" x14ac:dyDescent="0.2">
      <c r="A493" s="93">
        <v>43312</v>
      </c>
      <c r="B493" s="94" t="s">
        <v>30</v>
      </c>
      <c r="C493" s="94">
        <f>SUMIFS(F_12Snp_ODR_Ret!$H:$H,F_12Snp_ODR_Ret!$A:$A,'Backtesting - Retail'!A493,F_12Snp_ODR_Ret!$B:$B,'Backtesting - Retail'!B493)</f>
        <v>1062</v>
      </c>
      <c r="D493" s="94">
        <f>SUMIFS(F_12Snp_ODR_Ret!$C:$C,F_12Snp_ODR_Ret!$A:$A,'Backtesting - Retail'!A493,F_12Snp_ODR_Ret!$B:$B,'Backtesting - Retail'!B493)</f>
        <v>126</v>
      </c>
      <c r="F493" s="142">
        <f>SUMIFS(F_12Snp_ODR_Ret!$C:$C,F_12Snp_ODR_Ret!A:A,"&gt;="&amp;$M$2,F_12Snp_ODR_Ret!A:A,"&lt;="&amp;$M$3,F_12Snp_ODR_Ret!$B:$B,$B493)/SUMIFS(F_12Snp_ODR_Ret!$H:$H,F_12Snp_ODR_Ret!A:A,"&gt;="&amp;$M$2,F_12Snp_ODR_Ret!A:A,"&lt;="&amp;$M$3,F_12Snp_ODR_Ret!$B:$B,$B493)</f>
        <v>0.11058389350204297</v>
      </c>
      <c r="G493" s="95">
        <f t="shared" si="35"/>
        <v>0.11864406779661017</v>
      </c>
      <c r="H493" s="95">
        <f t="shared" si="36"/>
        <v>6.4966409658801972E-5</v>
      </c>
      <c r="I493" s="95">
        <f t="shared" si="37"/>
        <v>-8.0601742945672072E-3</v>
      </c>
      <c r="J493" s="95">
        <f t="shared" si="38"/>
        <v>6.7935754768495032E-2</v>
      </c>
    </row>
    <row r="494" spans="1:10" x14ac:dyDescent="0.2">
      <c r="A494" s="93">
        <v>43312</v>
      </c>
      <c r="B494" s="94" t="s">
        <v>20</v>
      </c>
      <c r="C494" s="94">
        <f>SUMIFS(F_12Snp_ODR_Ret!$H:$H,F_12Snp_ODR_Ret!$A:$A,'Backtesting - Retail'!A494,F_12Snp_ODR_Ret!$B:$B,'Backtesting - Retail'!B494)</f>
        <v>232</v>
      </c>
      <c r="D494" s="94">
        <f>SUMIFS(F_12Snp_ODR_Ret!$C:$C,F_12Snp_ODR_Ret!$A:$A,'Backtesting - Retail'!A494,F_12Snp_ODR_Ret!$B:$B,'Backtesting - Retail'!B494)</f>
        <v>32</v>
      </c>
      <c r="F494" s="142">
        <f>SUMIFS(F_12Snp_ODR_Ret!$C:$C,F_12Snp_ODR_Ret!A:A,"&gt;="&amp;$M$2,F_12Snp_ODR_Ret!A:A,"&lt;="&amp;$M$3,F_12Snp_ODR_Ret!$B:$B,$B494)/SUMIFS(F_12Snp_ODR_Ret!$H:$H,F_12Snp_ODR_Ret!A:A,"&gt;="&amp;$M$2,F_12Snp_ODR_Ret!A:A,"&lt;="&amp;$M$3,F_12Snp_ODR_Ret!$B:$B,$B494)</f>
        <v>8.9829886182841753E-2</v>
      </c>
      <c r="G494" s="95">
        <f t="shared" si="35"/>
        <v>0.13793103448275862</v>
      </c>
      <c r="H494" s="95">
        <f t="shared" si="36"/>
        <v>2.3137204677705953E-3</v>
      </c>
      <c r="I494" s="95">
        <f t="shared" si="37"/>
        <v>-4.8101148299916865E-2</v>
      </c>
      <c r="J494" s="95">
        <f t="shared" si="38"/>
        <v>0.34873332517439726</v>
      </c>
    </row>
    <row r="495" spans="1:10" x14ac:dyDescent="0.2">
      <c r="A495" s="93">
        <v>43312</v>
      </c>
      <c r="B495" s="94" t="s">
        <v>38</v>
      </c>
      <c r="C495" s="94">
        <f>SUMIFS(F_12Snp_ODR_Ret!$H:$H,F_12Snp_ODR_Ret!$A:$A,'Backtesting - Retail'!A495,F_12Snp_ODR_Ret!$B:$B,'Backtesting - Retail'!B495)</f>
        <v>1580</v>
      </c>
      <c r="D495" s="94">
        <f>SUMIFS(F_12Snp_ODR_Ret!$C:$C,F_12Snp_ODR_Ret!$A:$A,'Backtesting - Retail'!A495,F_12Snp_ODR_Ret!$B:$B,'Backtesting - Retail'!B495)</f>
        <v>289</v>
      </c>
      <c r="F495" s="142">
        <f>SUMIFS(F_12Snp_ODR_Ret!$C:$C,F_12Snp_ODR_Ret!A:A,"&gt;="&amp;$M$2,F_12Snp_ODR_Ret!A:A,"&lt;="&amp;$M$3,F_12Snp_ODR_Ret!$B:$B,$B495)/SUMIFS(F_12Snp_ODR_Ret!$H:$H,F_12Snp_ODR_Ret!A:A,"&gt;="&amp;$M$2,F_12Snp_ODR_Ret!A:A,"&lt;="&amp;$M$3,F_12Snp_ODR_Ret!$B:$B,$B495)</f>
        <v>0.22160275367237117</v>
      </c>
      <c r="G495" s="95">
        <f t="shared" si="35"/>
        <v>0.18291139240506329</v>
      </c>
      <c r="H495" s="95">
        <f t="shared" si="36"/>
        <v>1.4970214367173323E-3</v>
      </c>
      <c r="I495" s="95">
        <f t="shared" si="37"/>
        <v>3.8691361267307878E-2</v>
      </c>
      <c r="J495" s="95">
        <f t="shared" si="38"/>
        <v>0.21153062561365552</v>
      </c>
    </row>
    <row r="496" spans="1:10" x14ac:dyDescent="0.2">
      <c r="A496" s="93">
        <v>43312</v>
      </c>
      <c r="B496" s="94" t="s">
        <v>16</v>
      </c>
      <c r="C496" s="94">
        <f>SUMIFS(F_12Snp_ODR_Ret!$H:$H,F_12Snp_ODR_Ret!$A:$A,'Backtesting - Retail'!A496,F_12Snp_ODR_Ret!$B:$B,'Backtesting - Retail'!B496)</f>
        <v>145</v>
      </c>
      <c r="D496" s="94">
        <f>SUMIFS(F_12Snp_ODR_Ret!$C:$C,F_12Snp_ODR_Ret!$A:$A,'Backtesting - Retail'!A496,F_12Snp_ODR_Ret!$B:$B,'Backtesting - Retail'!B496)</f>
        <v>1</v>
      </c>
      <c r="F496" s="142">
        <f>SUMIFS(F_12Snp_ODR_Ret!$C:$C,F_12Snp_ODR_Ret!A:A,"&gt;="&amp;$M$2,F_12Snp_ODR_Ret!A:A,"&lt;="&amp;$M$3,F_12Snp_ODR_Ret!$B:$B,$B496)/SUMIFS(F_12Snp_ODR_Ret!$H:$H,F_12Snp_ODR_Ret!A:A,"&gt;="&amp;$M$2,F_12Snp_ODR_Ret!A:A,"&lt;="&amp;$M$3,F_12Snp_ODR_Ret!$B:$B,$B496)</f>
        <v>2.5973315835520561E-3</v>
      </c>
      <c r="G496" s="95">
        <f t="shared" si="35"/>
        <v>6.8965517241379309E-3</v>
      </c>
      <c r="H496" s="95">
        <f t="shared" si="36"/>
        <v>1.8483293817219228E-5</v>
      </c>
      <c r="I496" s="95">
        <f t="shared" si="37"/>
        <v>-4.2992201405858748E-3</v>
      </c>
      <c r="J496" s="95">
        <f t="shared" si="38"/>
        <v>0.62338692038495191</v>
      </c>
    </row>
    <row r="497" spans="1:10" x14ac:dyDescent="0.2">
      <c r="A497" s="93">
        <v>43312</v>
      </c>
      <c r="B497" s="94" t="s">
        <v>12</v>
      </c>
      <c r="C497" s="94">
        <f>SUMIFS(F_12Snp_ODR_Ret!$H:$H,F_12Snp_ODR_Ret!$A:$A,'Backtesting - Retail'!A497,F_12Snp_ODR_Ret!$B:$B,'Backtesting - Retail'!B497)</f>
        <v>132</v>
      </c>
      <c r="D497" s="94">
        <f>SUMIFS(F_12Snp_ODR_Ret!$C:$C,F_12Snp_ODR_Ret!$A:$A,'Backtesting - Retail'!A497,F_12Snp_ODR_Ret!$B:$B,'Backtesting - Retail'!B497)</f>
        <v>0</v>
      </c>
      <c r="F497" s="142">
        <f>SUMIFS(F_12Snp_ODR_Ret!$C:$C,F_12Snp_ODR_Ret!A:A,"&gt;="&amp;$M$2,F_12Snp_ODR_Ret!A:A,"&lt;="&amp;$M$3,F_12Snp_ODR_Ret!$B:$B,$B497)/SUMIFS(F_12Snp_ODR_Ret!$H:$H,F_12Snp_ODR_Ret!A:A,"&gt;="&amp;$M$2,F_12Snp_ODR_Ret!A:A,"&lt;="&amp;$M$3,F_12Snp_ODR_Ret!$B:$B,$B497)</f>
        <v>9.2718843741478052E-4</v>
      </c>
      <c r="G497" s="95">
        <f t="shared" si="35"/>
        <v>0</v>
      </c>
      <c r="H497" s="95">
        <f t="shared" si="36"/>
        <v>8.5967839847566235E-7</v>
      </c>
      <c r="I497" s="95">
        <f t="shared" si="37"/>
        <v>9.2718843741478052E-4</v>
      </c>
      <c r="J497" s="95">
        <f t="shared" si="38"/>
        <v>0</v>
      </c>
    </row>
    <row r="498" spans="1:10" x14ac:dyDescent="0.2">
      <c r="A498" s="93">
        <v>43312</v>
      </c>
      <c r="B498" s="94" t="s">
        <v>18</v>
      </c>
      <c r="C498" s="94">
        <f>SUMIFS(F_12Snp_ODR_Ret!$H:$H,F_12Snp_ODR_Ret!$A:$A,'Backtesting - Retail'!A498,F_12Snp_ODR_Ret!$B:$B,'Backtesting - Retail'!B498)</f>
        <v>5759</v>
      </c>
      <c r="D498" s="94">
        <f>SUMIFS(F_12Snp_ODR_Ret!$C:$C,F_12Snp_ODR_Ret!$A:$A,'Backtesting - Retail'!A498,F_12Snp_ODR_Ret!$B:$B,'Backtesting - Retail'!B498)</f>
        <v>72</v>
      </c>
      <c r="F498" s="142">
        <f>SUMIFS(F_12Snp_ODR_Ret!$C:$C,F_12Snp_ODR_Ret!A:A,"&gt;="&amp;$M$2,F_12Snp_ODR_Ret!A:A,"&lt;="&amp;$M$3,F_12Snp_ODR_Ret!$B:$B,$B498)/SUMIFS(F_12Snp_ODR_Ret!$H:$H,F_12Snp_ODR_Ret!A:A,"&gt;="&amp;$M$2,F_12Snp_ODR_Ret!A:A,"&lt;="&amp;$M$3,F_12Snp_ODR_Ret!$B:$B,$B498)</f>
        <v>7.5688521388111206E-3</v>
      </c>
      <c r="G498" s="95">
        <f t="shared" si="35"/>
        <v>1.2502170515714534E-2</v>
      </c>
      <c r="H498" s="95">
        <f t="shared" si="36"/>
        <v>2.4337630207892925E-5</v>
      </c>
      <c r="I498" s="95">
        <f t="shared" si="37"/>
        <v>-4.9333183769034129E-3</v>
      </c>
      <c r="J498" s="95">
        <f t="shared" si="38"/>
        <v>0.39459695184148269</v>
      </c>
    </row>
    <row r="499" spans="1:10" x14ac:dyDescent="0.2">
      <c r="A499" s="93">
        <v>43343</v>
      </c>
      <c r="B499" s="94" t="s">
        <v>38</v>
      </c>
      <c r="C499" s="94">
        <f>SUMIFS(F_12Snp_ODR_Ret!$H:$H,F_12Snp_ODR_Ret!$A:$A,'Backtesting - Retail'!A499,F_12Snp_ODR_Ret!$B:$B,'Backtesting - Retail'!B499)</f>
        <v>1638</v>
      </c>
      <c r="D499" s="94">
        <f>SUMIFS(F_12Snp_ODR_Ret!$C:$C,F_12Snp_ODR_Ret!$A:$A,'Backtesting - Retail'!A499,F_12Snp_ODR_Ret!$B:$B,'Backtesting - Retail'!B499)</f>
        <v>327</v>
      </c>
      <c r="F499" s="142">
        <f>SUMIFS(F_12Snp_ODR_Ret!$C:$C,F_12Snp_ODR_Ret!A:A,"&gt;="&amp;$M$2,F_12Snp_ODR_Ret!A:A,"&lt;="&amp;$M$3,F_12Snp_ODR_Ret!$B:$B,$B499)/SUMIFS(F_12Snp_ODR_Ret!$H:$H,F_12Snp_ODR_Ret!A:A,"&gt;="&amp;$M$2,F_12Snp_ODR_Ret!A:A,"&lt;="&amp;$M$3,F_12Snp_ODR_Ret!$B:$B,$B499)</f>
        <v>0.22160275367237117</v>
      </c>
      <c r="G499" s="95">
        <f t="shared" si="35"/>
        <v>0.19963369963369965</v>
      </c>
      <c r="H499" s="95">
        <f t="shared" si="36"/>
        <v>4.8263933535406969E-4</v>
      </c>
      <c r="I499" s="95">
        <f t="shared" si="37"/>
        <v>2.1969054038671526E-2</v>
      </c>
      <c r="J499" s="95">
        <f t="shared" si="38"/>
        <v>0.11004682114784085</v>
      </c>
    </row>
    <row r="500" spans="1:10" x14ac:dyDescent="0.2">
      <c r="A500" s="93">
        <v>43343</v>
      </c>
      <c r="B500" s="94" t="s">
        <v>18</v>
      </c>
      <c r="C500" s="94">
        <f>SUMIFS(F_12Snp_ODR_Ret!$H:$H,F_12Snp_ODR_Ret!$A:$A,'Backtesting - Retail'!A500,F_12Snp_ODR_Ret!$B:$B,'Backtesting - Retail'!B500)</f>
        <v>5562</v>
      </c>
      <c r="D500" s="94">
        <f>SUMIFS(F_12Snp_ODR_Ret!$C:$C,F_12Snp_ODR_Ret!$A:$A,'Backtesting - Retail'!A500,F_12Snp_ODR_Ret!$B:$B,'Backtesting - Retail'!B500)</f>
        <v>79</v>
      </c>
      <c r="F500" s="142">
        <f>SUMIFS(F_12Snp_ODR_Ret!$C:$C,F_12Snp_ODR_Ret!A:A,"&gt;="&amp;$M$2,F_12Snp_ODR_Ret!A:A,"&lt;="&amp;$M$3,F_12Snp_ODR_Ret!$B:$B,$B500)/SUMIFS(F_12Snp_ODR_Ret!$H:$H,F_12Snp_ODR_Ret!A:A,"&gt;="&amp;$M$2,F_12Snp_ODR_Ret!A:A,"&lt;="&amp;$M$3,F_12Snp_ODR_Ret!$B:$B,$B500)</f>
        <v>7.5688521388111206E-3</v>
      </c>
      <c r="G500" s="95">
        <f t="shared" si="35"/>
        <v>1.4203523912261776E-2</v>
      </c>
      <c r="H500" s="95">
        <f t="shared" si="36"/>
        <v>4.4018869541422858E-5</v>
      </c>
      <c r="I500" s="95">
        <f t="shared" si="37"/>
        <v>-6.6346717734506551E-3</v>
      </c>
      <c r="J500" s="95">
        <f t="shared" si="38"/>
        <v>0.46711448612572842</v>
      </c>
    </row>
    <row r="501" spans="1:10" x14ac:dyDescent="0.2">
      <c r="A501" s="93">
        <v>43343</v>
      </c>
      <c r="B501" s="94" t="s">
        <v>28</v>
      </c>
      <c r="C501" s="94">
        <f>SUMIFS(F_12Snp_ODR_Ret!$H:$H,F_12Snp_ODR_Ret!$A:$A,'Backtesting - Retail'!A501,F_12Snp_ODR_Ret!$B:$B,'Backtesting - Retail'!B501)</f>
        <v>4746</v>
      </c>
      <c r="D501" s="94">
        <f>SUMIFS(F_12Snp_ODR_Ret!$C:$C,F_12Snp_ODR_Ret!$A:$A,'Backtesting - Retail'!A501,F_12Snp_ODR_Ret!$B:$B,'Backtesting - Retail'!B501)</f>
        <v>87</v>
      </c>
      <c r="F501" s="142">
        <f>SUMIFS(F_12Snp_ODR_Ret!$C:$C,F_12Snp_ODR_Ret!A:A,"&gt;="&amp;$M$2,F_12Snp_ODR_Ret!A:A,"&lt;="&amp;$M$3,F_12Snp_ODR_Ret!$B:$B,$B501)/SUMIFS(F_12Snp_ODR_Ret!$H:$H,F_12Snp_ODR_Ret!A:A,"&gt;="&amp;$M$2,F_12Snp_ODR_Ret!A:A,"&lt;="&amp;$M$3,F_12Snp_ODR_Ret!$B:$B,$B501)</f>
        <v>8.694480016175777E-3</v>
      </c>
      <c r="G501" s="95">
        <f t="shared" si="35"/>
        <v>1.8331226295828066E-2</v>
      </c>
      <c r="H501" s="95">
        <f t="shared" si="36"/>
        <v>9.2866878858392232E-5</v>
      </c>
      <c r="I501" s="95">
        <f t="shared" si="37"/>
        <v>-9.636746279652289E-3</v>
      </c>
      <c r="J501" s="95">
        <f t="shared" si="38"/>
        <v>0.52570112463482488</v>
      </c>
    </row>
    <row r="502" spans="1:10" x14ac:dyDescent="0.2">
      <c r="A502" s="93">
        <v>43343</v>
      </c>
      <c r="B502" s="94" t="s">
        <v>36</v>
      </c>
      <c r="C502" s="94">
        <f>SUMIFS(F_12Snp_ODR_Ret!$H:$H,F_12Snp_ODR_Ret!$A:$A,'Backtesting - Retail'!A502,F_12Snp_ODR_Ret!$B:$B,'Backtesting - Retail'!B502)</f>
        <v>662</v>
      </c>
      <c r="D502" s="94">
        <f>SUMIFS(F_12Snp_ODR_Ret!$C:$C,F_12Snp_ODR_Ret!$A:$A,'Backtesting - Retail'!A502,F_12Snp_ODR_Ret!$B:$B,'Backtesting - Retail'!B502)</f>
        <v>164</v>
      </c>
      <c r="F502" s="142">
        <f>SUMIFS(F_12Snp_ODR_Ret!$C:$C,F_12Snp_ODR_Ret!A:A,"&gt;="&amp;$M$2,F_12Snp_ODR_Ret!A:A,"&lt;="&amp;$M$3,F_12Snp_ODR_Ret!$B:$B,$B502)/SUMIFS(F_12Snp_ODR_Ret!$H:$H,F_12Snp_ODR_Ret!A:A,"&gt;="&amp;$M$2,F_12Snp_ODR_Ret!A:A,"&lt;="&amp;$M$3,F_12Snp_ODR_Ret!$B:$B,$B502)</f>
        <v>0.3147813516443802</v>
      </c>
      <c r="G502" s="95">
        <f t="shared" si="35"/>
        <v>0.24773413897280966</v>
      </c>
      <c r="H502" s="95">
        <f t="shared" si="36"/>
        <v>4.4953287270268101E-3</v>
      </c>
      <c r="I502" s="95">
        <f t="shared" si="37"/>
        <v>6.7047212671570544E-2</v>
      </c>
      <c r="J502" s="95">
        <f t="shared" si="38"/>
        <v>0.27064179749133965</v>
      </c>
    </row>
    <row r="503" spans="1:10" x14ac:dyDescent="0.2">
      <c r="A503" s="93">
        <v>43343</v>
      </c>
      <c r="B503" s="94" t="s">
        <v>14</v>
      </c>
      <c r="C503" s="94">
        <f>SUMIFS(F_12Snp_ODR_Ret!$H:$H,F_12Snp_ODR_Ret!$A:$A,'Backtesting - Retail'!A503,F_12Snp_ODR_Ret!$B:$B,'Backtesting - Retail'!B503)</f>
        <v>553</v>
      </c>
      <c r="D503" s="94">
        <f>SUMIFS(F_12Snp_ODR_Ret!$C:$C,F_12Snp_ODR_Ret!$A:$A,'Backtesting - Retail'!A503,F_12Snp_ODR_Ret!$B:$B,'Backtesting - Retail'!B503)</f>
        <v>12</v>
      </c>
      <c r="F503" s="142">
        <f>SUMIFS(F_12Snp_ODR_Ret!$C:$C,F_12Snp_ODR_Ret!A:A,"&gt;="&amp;$M$2,F_12Snp_ODR_Ret!A:A,"&lt;="&amp;$M$3,F_12Snp_ODR_Ret!$B:$B,$B503)/SUMIFS(F_12Snp_ODR_Ret!$H:$H,F_12Snp_ODR_Ret!A:A,"&gt;="&amp;$M$2,F_12Snp_ODR_Ret!A:A,"&lt;="&amp;$M$3,F_12Snp_ODR_Ret!$B:$B,$B503)</f>
        <v>6.8419927303827238E-3</v>
      </c>
      <c r="G503" s="95">
        <f t="shared" si="35"/>
        <v>2.1699819168173599E-2</v>
      </c>
      <c r="H503" s="95">
        <f t="shared" si="36"/>
        <v>2.2075500645551746E-4</v>
      </c>
      <c r="I503" s="95">
        <f t="shared" si="37"/>
        <v>-1.4857826437790874E-2</v>
      </c>
      <c r="J503" s="95">
        <f t="shared" si="38"/>
        <v>0.68469816834152941</v>
      </c>
    </row>
    <row r="504" spans="1:10" x14ac:dyDescent="0.2">
      <c r="A504" s="93">
        <v>43343</v>
      </c>
      <c r="B504" s="94" t="s">
        <v>32</v>
      </c>
      <c r="C504" s="94">
        <f>SUMIFS(F_12Snp_ODR_Ret!$H:$H,F_12Snp_ODR_Ret!$A:$A,'Backtesting - Retail'!A504,F_12Snp_ODR_Ret!$B:$B,'Backtesting - Retail'!B504)</f>
        <v>14330</v>
      </c>
      <c r="D504" s="94">
        <f>SUMIFS(F_12Snp_ODR_Ret!$C:$C,F_12Snp_ODR_Ret!$A:$A,'Backtesting - Retail'!A504,F_12Snp_ODR_Ret!$B:$B,'Backtesting - Retail'!B504)</f>
        <v>267</v>
      </c>
      <c r="F504" s="142">
        <f>SUMIFS(F_12Snp_ODR_Ret!$C:$C,F_12Snp_ODR_Ret!A:A,"&gt;="&amp;$M$2,F_12Snp_ODR_Ret!A:A,"&lt;="&amp;$M$3,F_12Snp_ODR_Ret!$B:$B,$B504)/SUMIFS(F_12Snp_ODR_Ret!$H:$H,F_12Snp_ODR_Ret!A:A,"&gt;="&amp;$M$2,F_12Snp_ODR_Ret!A:A,"&lt;="&amp;$M$3,F_12Snp_ODR_Ret!$B:$B,$B504)</f>
        <v>2.2352492146289427E-2</v>
      </c>
      <c r="G504" s="95">
        <f t="shared" si="35"/>
        <v>1.8632240055826938E-2</v>
      </c>
      <c r="H504" s="95">
        <f t="shared" si="36"/>
        <v>1.3840275616590516E-5</v>
      </c>
      <c r="I504" s="95">
        <f t="shared" si="37"/>
        <v>3.7202520904624885E-3</v>
      </c>
      <c r="J504" s="95">
        <f t="shared" si="38"/>
        <v>0.19966746238324889</v>
      </c>
    </row>
    <row r="505" spans="1:10" x14ac:dyDescent="0.2">
      <c r="A505" s="93">
        <v>43343</v>
      </c>
      <c r="B505" s="94" t="s">
        <v>26</v>
      </c>
      <c r="C505" s="94">
        <f>SUMIFS(F_12Snp_ODR_Ret!$H:$H,F_12Snp_ODR_Ret!$A:$A,'Backtesting - Retail'!A505,F_12Snp_ODR_Ret!$B:$B,'Backtesting - Retail'!B505)</f>
        <v>120</v>
      </c>
      <c r="D505" s="94">
        <f>SUMIFS(F_12Snp_ODR_Ret!$C:$C,F_12Snp_ODR_Ret!$A:$A,'Backtesting - Retail'!A505,F_12Snp_ODR_Ret!$B:$B,'Backtesting - Retail'!B505)</f>
        <v>77</v>
      </c>
      <c r="F505" s="142">
        <f>SUMIFS(F_12Snp_ODR_Ret!$C:$C,F_12Snp_ODR_Ret!A:A,"&gt;="&amp;$M$2,F_12Snp_ODR_Ret!A:A,"&lt;="&amp;$M$3,F_12Snp_ODR_Ret!$B:$B,$B505)/SUMIFS(F_12Snp_ODR_Ret!$H:$H,F_12Snp_ODR_Ret!A:A,"&gt;="&amp;$M$2,F_12Snp_ODR_Ret!A:A,"&lt;="&amp;$M$3,F_12Snp_ODR_Ret!$B:$B,$B505)</f>
        <v>0.42494105318312814</v>
      </c>
      <c r="G505" s="95">
        <f t="shared" si="35"/>
        <v>0.64166666666666672</v>
      </c>
      <c r="H505" s="95">
        <f t="shared" si="36"/>
        <v>4.696999153981616E-2</v>
      </c>
      <c r="I505" s="95">
        <f t="shared" si="37"/>
        <v>-0.21672561348353858</v>
      </c>
      <c r="J505" s="95">
        <f t="shared" si="38"/>
        <v>0.33775420283148866</v>
      </c>
    </row>
    <row r="506" spans="1:10" x14ac:dyDescent="0.2">
      <c r="A506" s="93">
        <v>43343</v>
      </c>
      <c r="B506" s="94" t="s">
        <v>30</v>
      </c>
      <c r="C506" s="94">
        <f>SUMIFS(F_12Snp_ODR_Ret!$H:$H,F_12Snp_ODR_Ret!$A:$A,'Backtesting - Retail'!A506,F_12Snp_ODR_Ret!$B:$B,'Backtesting - Retail'!B506)</f>
        <v>1028</v>
      </c>
      <c r="D506" s="94">
        <f>SUMIFS(F_12Snp_ODR_Ret!$C:$C,F_12Snp_ODR_Ret!$A:$A,'Backtesting - Retail'!A506,F_12Snp_ODR_Ret!$B:$B,'Backtesting - Retail'!B506)</f>
        <v>122</v>
      </c>
      <c r="F506" s="142">
        <f>SUMIFS(F_12Snp_ODR_Ret!$C:$C,F_12Snp_ODR_Ret!A:A,"&gt;="&amp;$M$2,F_12Snp_ODR_Ret!A:A,"&lt;="&amp;$M$3,F_12Snp_ODR_Ret!$B:$B,$B506)/SUMIFS(F_12Snp_ODR_Ret!$H:$H,F_12Snp_ODR_Ret!A:A,"&gt;="&amp;$M$2,F_12Snp_ODR_Ret!A:A,"&lt;="&amp;$M$3,F_12Snp_ODR_Ret!$B:$B,$B506)</f>
        <v>0.11058389350204297</v>
      </c>
      <c r="G506" s="95">
        <f t="shared" si="35"/>
        <v>0.11867704280155641</v>
      </c>
      <c r="H506" s="95">
        <f t="shared" si="36"/>
        <v>6.5499065584215038E-5</v>
      </c>
      <c r="I506" s="95">
        <f t="shared" si="37"/>
        <v>-8.0931492995134496E-3</v>
      </c>
      <c r="J506" s="95">
        <f t="shared" si="38"/>
        <v>6.8194733441801852E-2</v>
      </c>
    </row>
    <row r="507" spans="1:10" x14ac:dyDescent="0.2">
      <c r="A507" s="93">
        <v>43343</v>
      </c>
      <c r="B507" s="94" t="s">
        <v>40</v>
      </c>
      <c r="C507" s="94">
        <f>SUMIFS(F_12Snp_ODR_Ret!$H:$H,F_12Snp_ODR_Ret!$A:$A,'Backtesting - Retail'!A507,F_12Snp_ODR_Ret!$B:$B,'Backtesting - Retail'!B507)</f>
        <v>425</v>
      </c>
      <c r="D507" s="94">
        <f>SUMIFS(F_12Snp_ODR_Ret!$C:$C,F_12Snp_ODR_Ret!$A:$A,'Backtesting - Retail'!A507,F_12Snp_ODR_Ret!$B:$B,'Backtesting - Retail'!B507)</f>
        <v>283</v>
      </c>
      <c r="F507" s="142">
        <f>SUMIFS(F_12Snp_ODR_Ret!$C:$C,F_12Snp_ODR_Ret!A:A,"&gt;="&amp;$M$2,F_12Snp_ODR_Ret!A:A,"&lt;="&amp;$M$3,F_12Snp_ODR_Ret!$B:$B,$B507)/SUMIFS(F_12Snp_ODR_Ret!$H:$H,F_12Snp_ODR_Ret!A:A,"&gt;="&amp;$M$2,F_12Snp_ODR_Ret!A:A,"&lt;="&amp;$M$3,F_12Snp_ODR_Ret!$B:$B,$B507)</f>
        <v>0.60292481322524238</v>
      </c>
      <c r="G507" s="95">
        <f t="shared" si="35"/>
        <v>0.66588235294117648</v>
      </c>
      <c r="H507" s="95">
        <f t="shared" si="36"/>
        <v>3.9636518070834195E-3</v>
      </c>
      <c r="I507" s="95">
        <f t="shared" si="37"/>
        <v>-6.2957539715934097E-2</v>
      </c>
      <c r="J507" s="95">
        <f t="shared" si="38"/>
        <v>9.4547541976226113E-2</v>
      </c>
    </row>
    <row r="508" spans="1:10" x14ac:dyDescent="0.2">
      <c r="A508" s="93">
        <v>43343</v>
      </c>
      <c r="B508" s="94" t="s">
        <v>24</v>
      </c>
      <c r="C508" s="94">
        <f>SUMIFS(F_12Snp_ODR_Ret!$H:$H,F_12Snp_ODR_Ret!$A:$A,'Backtesting - Retail'!A508,F_12Snp_ODR_Ret!$B:$B,'Backtesting - Retail'!B508)</f>
        <v>182</v>
      </c>
      <c r="D508" s="94">
        <f>SUMIFS(F_12Snp_ODR_Ret!$C:$C,F_12Snp_ODR_Ret!$A:$A,'Backtesting - Retail'!A508,F_12Snp_ODR_Ret!$B:$B,'Backtesting - Retail'!B508)</f>
        <v>74</v>
      </c>
      <c r="F508" s="142">
        <f>SUMIFS(F_12Snp_ODR_Ret!$C:$C,F_12Snp_ODR_Ret!A:A,"&gt;="&amp;$M$2,F_12Snp_ODR_Ret!A:A,"&lt;="&amp;$M$3,F_12Snp_ODR_Ret!$B:$B,$B508)/SUMIFS(F_12Snp_ODR_Ret!$H:$H,F_12Snp_ODR_Ret!A:A,"&gt;="&amp;$M$2,F_12Snp_ODR_Ret!A:A,"&lt;="&amp;$M$3,F_12Snp_ODR_Ret!$B:$B,$B508)</f>
        <v>0.31635926222935046</v>
      </c>
      <c r="G508" s="95">
        <f t="shared" si="35"/>
        <v>0.40659340659340659</v>
      </c>
      <c r="H508" s="95">
        <f t="shared" si="36"/>
        <v>8.1422008091133237E-3</v>
      </c>
      <c r="I508" s="95">
        <f t="shared" si="37"/>
        <v>-9.0234144364056135E-2</v>
      </c>
      <c r="J508" s="95">
        <f t="shared" si="38"/>
        <v>0.22192721992240833</v>
      </c>
    </row>
    <row r="509" spans="1:10" x14ac:dyDescent="0.2">
      <c r="A509" s="93">
        <v>43343</v>
      </c>
      <c r="B509" s="94" t="s">
        <v>34</v>
      </c>
      <c r="C509" s="94">
        <f>SUMIFS(F_12Snp_ODR_Ret!$H:$H,F_12Snp_ODR_Ret!$A:$A,'Backtesting - Retail'!A509,F_12Snp_ODR_Ret!$B:$B,'Backtesting - Retail'!B509)</f>
        <v>5251</v>
      </c>
      <c r="D509" s="94">
        <f>SUMIFS(F_12Snp_ODR_Ret!$C:$C,F_12Snp_ODR_Ret!$A:$A,'Backtesting - Retail'!A509,F_12Snp_ODR_Ret!$B:$B,'Backtesting - Retail'!B509)</f>
        <v>196</v>
      </c>
      <c r="F509" s="142">
        <f>SUMIFS(F_12Snp_ODR_Ret!$C:$C,F_12Snp_ODR_Ret!A:A,"&gt;="&amp;$M$2,F_12Snp_ODR_Ret!A:A,"&lt;="&amp;$M$3,F_12Snp_ODR_Ret!$B:$B,$B509)/SUMIFS(F_12Snp_ODR_Ret!$H:$H,F_12Snp_ODR_Ret!A:A,"&gt;="&amp;$M$2,F_12Snp_ODR_Ret!A:A,"&lt;="&amp;$M$3,F_12Snp_ODR_Ret!$B:$B,$B509)</f>
        <v>5.9121533399488169E-2</v>
      </c>
      <c r="G509" s="95">
        <f t="shared" si="35"/>
        <v>3.7326223576461627E-2</v>
      </c>
      <c r="H509" s="95">
        <f t="shared" si="36"/>
        <v>4.7503553028171725E-4</v>
      </c>
      <c r="I509" s="95">
        <f t="shared" si="37"/>
        <v>2.1795309823026542E-2</v>
      </c>
      <c r="J509" s="95">
        <f t="shared" si="38"/>
        <v>0.58391414224853244</v>
      </c>
    </row>
    <row r="510" spans="1:10" x14ac:dyDescent="0.2">
      <c r="A510" s="93">
        <v>43343</v>
      </c>
      <c r="B510" s="94" t="s">
        <v>12</v>
      </c>
      <c r="C510" s="94">
        <f>SUMIFS(F_12Snp_ODR_Ret!$H:$H,F_12Snp_ODR_Ret!$A:$A,'Backtesting - Retail'!A510,F_12Snp_ODR_Ret!$B:$B,'Backtesting - Retail'!B510)</f>
        <v>175</v>
      </c>
      <c r="D510" s="94">
        <f>SUMIFS(F_12Snp_ODR_Ret!$C:$C,F_12Snp_ODR_Ret!$A:$A,'Backtesting - Retail'!A510,F_12Snp_ODR_Ret!$B:$B,'Backtesting - Retail'!B510)</f>
        <v>0</v>
      </c>
      <c r="F510" s="142">
        <f>SUMIFS(F_12Snp_ODR_Ret!$C:$C,F_12Snp_ODR_Ret!A:A,"&gt;="&amp;$M$2,F_12Snp_ODR_Ret!A:A,"&lt;="&amp;$M$3,F_12Snp_ODR_Ret!$B:$B,$B510)/SUMIFS(F_12Snp_ODR_Ret!$H:$H,F_12Snp_ODR_Ret!A:A,"&gt;="&amp;$M$2,F_12Snp_ODR_Ret!A:A,"&lt;="&amp;$M$3,F_12Snp_ODR_Ret!$B:$B,$B510)</f>
        <v>9.2718843741478052E-4</v>
      </c>
      <c r="G510" s="95">
        <f t="shared" si="35"/>
        <v>0</v>
      </c>
      <c r="H510" s="95">
        <f t="shared" si="36"/>
        <v>8.5967839847566235E-7</v>
      </c>
      <c r="I510" s="95">
        <f t="shared" si="37"/>
        <v>9.2718843741478052E-4</v>
      </c>
      <c r="J510" s="95">
        <f t="shared" si="38"/>
        <v>0</v>
      </c>
    </row>
    <row r="511" spans="1:10" x14ac:dyDescent="0.2">
      <c r="A511" s="93">
        <v>43343</v>
      </c>
      <c r="B511" s="94" t="s">
        <v>20</v>
      </c>
      <c r="C511" s="94">
        <f>SUMIFS(F_12Snp_ODR_Ret!$H:$H,F_12Snp_ODR_Ret!$A:$A,'Backtesting - Retail'!A511,F_12Snp_ODR_Ret!$B:$B,'Backtesting - Retail'!B511)</f>
        <v>453</v>
      </c>
      <c r="D511" s="94">
        <f>SUMIFS(F_12Snp_ODR_Ret!$C:$C,F_12Snp_ODR_Ret!$A:$A,'Backtesting - Retail'!A511,F_12Snp_ODR_Ret!$B:$B,'Backtesting - Retail'!B511)</f>
        <v>43</v>
      </c>
      <c r="F511" s="142">
        <f>SUMIFS(F_12Snp_ODR_Ret!$C:$C,F_12Snp_ODR_Ret!A:A,"&gt;="&amp;$M$2,F_12Snp_ODR_Ret!A:A,"&lt;="&amp;$M$3,F_12Snp_ODR_Ret!$B:$B,$B511)/SUMIFS(F_12Snp_ODR_Ret!$H:$H,F_12Snp_ODR_Ret!A:A,"&gt;="&amp;$M$2,F_12Snp_ODR_Ret!A:A,"&lt;="&amp;$M$3,F_12Snp_ODR_Ret!$B:$B,$B511)</f>
        <v>8.9829886182841753E-2</v>
      </c>
      <c r="G511" s="95">
        <f t="shared" si="35"/>
        <v>9.4922737306843266E-2</v>
      </c>
      <c r="H511" s="95">
        <f t="shared" si="36"/>
        <v>2.5937132571243472E-5</v>
      </c>
      <c r="I511" s="95">
        <f t="shared" si="37"/>
        <v>-5.0928511240015129E-3</v>
      </c>
      <c r="J511" s="95">
        <f t="shared" si="38"/>
        <v>5.3652594399364775E-2</v>
      </c>
    </row>
    <row r="512" spans="1:10" x14ac:dyDescent="0.2">
      <c r="A512" s="93">
        <v>43343</v>
      </c>
      <c r="B512" s="94" t="s">
        <v>22</v>
      </c>
      <c r="C512" s="94">
        <f>SUMIFS(F_12Snp_ODR_Ret!$H:$H,F_12Snp_ODR_Ret!$A:$A,'Backtesting - Retail'!A512,F_12Snp_ODR_Ret!$B:$B,'Backtesting - Retail'!B512)</f>
        <v>956</v>
      </c>
      <c r="D512" s="94">
        <f>SUMIFS(F_12Snp_ODR_Ret!$C:$C,F_12Snp_ODR_Ret!$A:$A,'Backtesting - Retail'!A512,F_12Snp_ODR_Ret!$B:$B,'Backtesting - Retail'!B512)</f>
        <v>156</v>
      </c>
      <c r="F512" s="142">
        <f>SUMIFS(F_12Snp_ODR_Ret!$C:$C,F_12Snp_ODR_Ret!A:A,"&gt;="&amp;$M$2,F_12Snp_ODR_Ret!A:A,"&lt;="&amp;$M$3,F_12Snp_ODR_Ret!$B:$B,$B512)/SUMIFS(F_12Snp_ODR_Ret!$H:$H,F_12Snp_ODR_Ret!A:A,"&gt;="&amp;$M$2,F_12Snp_ODR_Ret!A:A,"&lt;="&amp;$M$3,F_12Snp_ODR_Ret!$B:$B,$B512)</f>
        <v>0.11878527277613544</v>
      </c>
      <c r="G512" s="95">
        <f t="shared" si="35"/>
        <v>0.16317991631799164</v>
      </c>
      <c r="H512" s="95">
        <f t="shared" si="36"/>
        <v>1.9708843752084741E-3</v>
      </c>
      <c r="I512" s="95">
        <f t="shared" si="37"/>
        <v>-4.4394643541856196E-2</v>
      </c>
      <c r="J512" s="95">
        <f t="shared" si="38"/>
        <v>0.27205948221804183</v>
      </c>
    </row>
    <row r="513" spans="1:10" x14ac:dyDescent="0.2">
      <c r="A513" s="93">
        <v>43343</v>
      </c>
      <c r="B513" s="94" t="s">
        <v>42</v>
      </c>
      <c r="C513" s="94">
        <f>SUMIFS(F_12Snp_ODR_Ret!$H:$H,F_12Snp_ODR_Ret!$A:$A,'Backtesting - Retail'!A513,F_12Snp_ODR_Ret!$B:$B,'Backtesting - Retail'!B513)</f>
        <v>240</v>
      </c>
      <c r="D513" s="94">
        <f>SUMIFS(F_12Snp_ODR_Ret!$C:$C,F_12Snp_ODR_Ret!$A:$A,'Backtesting - Retail'!A513,F_12Snp_ODR_Ret!$B:$B,'Backtesting - Retail'!B513)</f>
        <v>186</v>
      </c>
      <c r="F513" s="142">
        <f>SUMIFS(F_12Snp_ODR_Ret!$C:$C,F_12Snp_ODR_Ret!A:A,"&gt;="&amp;$M$2,F_12Snp_ODR_Ret!A:A,"&lt;="&amp;$M$3,F_12Snp_ODR_Ret!$B:$B,$B513)/SUMIFS(F_12Snp_ODR_Ret!$H:$H,F_12Snp_ODR_Ret!A:A,"&gt;="&amp;$M$2,F_12Snp_ODR_Ret!A:A,"&lt;="&amp;$M$3,F_12Snp_ODR_Ret!$B:$B,$B513)</f>
        <v>0.66168573429838895</v>
      </c>
      <c r="G513" s="95">
        <f t="shared" si="35"/>
        <v>0.77500000000000002</v>
      </c>
      <c r="H513" s="95">
        <f t="shared" si="36"/>
        <v>1.2840122811495311E-2</v>
      </c>
      <c r="I513" s="95">
        <f t="shared" si="37"/>
        <v>-0.11331426570161107</v>
      </c>
      <c r="J513" s="95">
        <f t="shared" si="38"/>
        <v>0.14621195574401427</v>
      </c>
    </row>
    <row r="514" spans="1:10" x14ac:dyDescent="0.2">
      <c r="A514" s="93">
        <v>43343</v>
      </c>
      <c r="B514" s="94" t="s">
        <v>16</v>
      </c>
      <c r="C514" s="94">
        <f>SUMIFS(F_12Snp_ODR_Ret!$H:$H,F_12Snp_ODR_Ret!$A:$A,'Backtesting - Retail'!A514,F_12Snp_ODR_Ret!$B:$B,'Backtesting - Retail'!B514)</f>
        <v>149</v>
      </c>
      <c r="D514" s="94">
        <f>SUMIFS(F_12Snp_ODR_Ret!$C:$C,F_12Snp_ODR_Ret!$A:$A,'Backtesting - Retail'!A514,F_12Snp_ODR_Ret!$B:$B,'Backtesting - Retail'!B514)</f>
        <v>1</v>
      </c>
      <c r="F514" s="142">
        <f>SUMIFS(F_12Snp_ODR_Ret!$C:$C,F_12Snp_ODR_Ret!A:A,"&gt;="&amp;$M$2,F_12Snp_ODR_Ret!A:A,"&lt;="&amp;$M$3,F_12Snp_ODR_Ret!$B:$B,$B514)/SUMIFS(F_12Snp_ODR_Ret!$H:$H,F_12Snp_ODR_Ret!A:A,"&gt;="&amp;$M$2,F_12Snp_ODR_Ret!A:A,"&lt;="&amp;$M$3,F_12Snp_ODR_Ret!$B:$B,$B514)</f>
        <v>2.5973315835520561E-3</v>
      </c>
      <c r="G514" s="95">
        <f t="shared" si="35"/>
        <v>6.7114093959731542E-3</v>
      </c>
      <c r="H514" s="95">
        <f t="shared" si="36"/>
        <v>1.6925636246655569E-5</v>
      </c>
      <c r="I514" s="95">
        <f t="shared" si="37"/>
        <v>-4.1140778124210981E-3</v>
      </c>
      <c r="J514" s="95">
        <f t="shared" si="38"/>
        <v>0.61299759405074361</v>
      </c>
    </row>
    <row r="515" spans="1:10" x14ac:dyDescent="0.2">
      <c r="A515" s="93">
        <v>43373</v>
      </c>
      <c r="B515" s="94" t="s">
        <v>16</v>
      </c>
      <c r="C515" s="94">
        <f>SUMIFS(F_12Snp_ODR_Ret!$H:$H,F_12Snp_ODR_Ret!$A:$A,'Backtesting - Retail'!A515,F_12Snp_ODR_Ret!$B:$B,'Backtesting - Retail'!B515)</f>
        <v>157</v>
      </c>
      <c r="D515" s="94">
        <f>SUMIFS(F_12Snp_ODR_Ret!$C:$C,F_12Snp_ODR_Ret!$A:$A,'Backtesting - Retail'!A515,F_12Snp_ODR_Ret!$B:$B,'Backtesting - Retail'!B515)</f>
        <v>1</v>
      </c>
      <c r="F515" s="142">
        <f>SUMIFS(F_12Snp_ODR_Ret!$C:$C,F_12Snp_ODR_Ret!A:A,"&gt;="&amp;$M$2,F_12Snp_ODR_Ret!A:A,"&lt;="&amp;$M$3,F_12Snp_ODR_Ret!$B:$B,$B515)/SUMIFS(F_12Snp_ODR_Ret!$H:$H,F_12Snp_ODR_Ret!A:A,"&gt;="&amp;$M$2,F_12Snp_ODR_Ret!A:A,"&lt;="&amp;$M$3,F_12Snp_ODR_Ret!$B:$B,$B515)</f>
        <v>2.5973315835520561E-3</v>
      </c>
      <c r="G515" s="95">
        <f t="shared" ref="G515:G578" si="39">D515/C515</f>
        <v>6.369426751592357E-3</v>
      </c>
      <c r="H515" s="95">
        <f t="shared" si="36"/>
        <v>1.4228701956752987E-5</v>
      </c>
      <c r="I515" s="95">
        <f t="shared" si="37"/>
        <v>-3.7720951680403009E-3</v>
      </c>
      <c r="J515" s="95">
        <f t="shared" si="38"/>
        <v>0.59221894138232722</v>
      </c>
    </row>
    <row r="516" spans="1:10" x14ac:dyDescent="0.2">
      <c r="A516" s="93">
        <v>43373</v>
      </c>
      <c r="B516" s="94" t="s">
        <v>18</v>
      </c>
      <c r="C516" s="94">
        <f>SUMIFS(F_12Snp_ODR_Ret!$H:$H,F_12Snp_ODR_Ret!$A:$A,'Backtesting - Retail'!A516,F_12Snp_ODR_Ret!$B:$B,'Backtesting - Retail'!B516)</f>
        <v>4872</v>
      </c>
      <c r="D516" s="94">
        <f>SUMIFS(F_12Snp_ODR_Ret!$C:$C,F_12Snp_ODR_Ret!$A:$A,'Backtesting - Retail'!A516,F_12Snp_ODR_Ret!$B:$B,'Backtesting - Retail'!B516)</f>
        <v>49</v>
      </c>
      <c r="F516" s="142">
        <f>SUMIFS(F_12Snp_ODR_Ret!$C:$C,F_12Snp_ODR_Ret!A:A,"&gt;="&amp;$M$2,F_12Snp_ODR_Ret!A:A,"&lt;="&amp;$M$3,F_12Snp_ODR_Ret!$B:$B,$B516)/SUMIFS(F_12Snp_ODR_Ret!$H:$H,F_12Snp_ODR_Ret!A:A,"&gt;="&amp;$M$2,F_12Snp_ODR_Ret!A:A,"&lt;="&amp;$M$3,F_12Snp_ODR_Ret!$B:$B,$B516)</f>
        <v>7.5688521388111206E-3</v>
      </c>
      <c r="G516" s="95">
        <f t="shared" si="39"/>
        <v>1.0057471264367816E-2</v>
      </c>
      <c r="H516" s="95">
        <f t="shared" ref="H516:H579" si="40">(G516-F516)^2</f>
        <v>6.193225152086571E-6</v>
      </c>
      <c r="I516" s="95">
        <f t="shared" ref="I516:I579" si="41">F516-G516</f>
        <v>-2.4886191255566953E-3</v>
      </c>
      <c r="J516" s="95">
        <f t="shared" ref="J516:J579" si="42">IFERROR(ABS(G516-F516)/ABS(G516),0)</f>
        <v>0.24743984448392287</v>
      </c>
    </row>
    <row r="517" spans="1:10" x14ac:dyDescent="0.2">
      <c r="A517" s="93">
        <v>43373</v>
      </c>
      <c r="B517" s="94" t="s">
        <v>22</v>
      </c>
      <c r="C517" s="94">
        <f>SUMIFS(F_12Snp_ODR_Ret!$H:$H,F_12Snp_ODR_Ret!$A:$A,'Backtesting - Retail'!A517,F_12Snp_ODR_Ret!$B:$B,'Backtesting - Retail'!B517)</f>
        <v>973</v>
      </c>
      <c r="D517" s="94">
        <f>SUMIFS(F_12Snp_ODR_Ret!$C:$C,F_12Snp_ODR_Ret!$A:$A,'Backtesting - Retail'!A517,F_12Snp_ODR_Ret!$B:$B,'Backtesting - Retail'!B517)</f>
        <v>169</v>
      </c>
      <c r="F517" s="142">
        <f>SUMIFS(F_12Snp_ODR_Ret!$C:$C,F_12Snp_ODR_Ret!A:A,"&gt;="&amp;$M$2,F_12Snp_ODR_Ret!A:A,"&lt;="&amp;$M$3,F_12Snp_ODR_Ret!$B:$B,$B517)/SUMIFS(F_12Snp_ODR_Ret!$H:$H,F_12Snp_ODR_Ret!A:A,"&gt;="&amp;$M$2,F_12Snp_ODR_Ret!A:A,"&lt;="&amp;$M$3,F_12Snp_ODR_Ret!$B:$B,$B517)</f>
        <v>0.11878527277613544</v>
      </c>
      <c r="G517" s="95">
        <f t="shared" si="39"/>
        <v>0.17368961973278521</v>
      </c>
      <c r="H517" s="95">
        <f t="shared" si="40"/>
        <v>3.0144873147361765E-3</v>
      </c>
      <c r="I517" s="95">
        <f t="shared" si="41"/>
        <v>-5.4904346956649766E-2</v>
      </c>
      <c r="J517" s="95">
        <f t="shared" si="42"/>
        <v>0.31610609224153974</v>
      </c>
    </row>
    <row r="518" spans="1:10" x14ac:dyDescent="0.2">
      <c r="A518" s="93">
        <v>43373</v>
      </c>
      <c r="B518" s="94" t="s">
        <v>38</v>
      </c>
      <c r="C518" s="94">
        <f>SUMIFS(F_12Snp_ODR_Ret!$H:$H,F_12Snp_ODR_Ret!$A:$A,'Backtesting - Retail'!A518,F_12Snp_ODR_Ret!$B:$B,'Backtesting - Retail'!B518)</f>
        <v>1598</v>
      </c>
      <c r="D518" s="94">
        <f>SUMIFS(F_12Snp_ODR_Ret!$C:$C,F_12Snp_ODR_Ret!$A:$A,'Backtesting - Retail'!A518,F_12Snp_ODR_Ret!$B:$B,'Backtesting - Retail'!B518)</f>
        <v>318</v>
      </c>
      <c r="F518" s="142">
        <f>SUMIFS(F_12Snp_ODR_Ret!$C:$C,F_12Snp_ODR_Ret!A:A,"&gt;="&amp;$M$2,F_12Snp_ODR_Ret!A:A,"&lt;="&amp;$M$3,F_12Snp_ODR_Ret!$B:$B,$B518)/SUMIFS(F_12Snp_ODR_Ret!$H:$H,F_12Snp_ODR_Ret!A:A,"&gt;="&amp;$M$2,F_12Snp_ODR_Ret!A:A,"&lt;="&amp;$M$3,F_12Snp_ODR_Ret!$B:$B,$B518)</f>
        <v>0.22160275367237117</v>
      </c>
      <c r="G518" s="95">
        <f t="shared" si="39"/>
        <v>0.19899874843554444</v>
      </c>
      <c r="H518" s="95">
        <f t="shared" si="40"/>
        <v>5.1094105274649044E-4</v>
      </c>
      <c r="I518" s="95">
        <f t="shared" si="41"/>
        <v>2.2604005236826735E-2</v>
      </c>
      <c r="J518" s="95">
        <f t="shared" si="42"/>
        <v>0.11358868040392806</v>
      </c>
    </row>
    <row r="519" spans="1:10" x14ac:dyDescent="0.2">
      <c r="A519" s="93">
        <v>43373</v>
      </c>
      <c r="B519" s="94" t="s">
        <v>32</v>
      </c>
      <c r="C519" s="94">
        <f>SUMIFS(F_12Snp_ODR_Ret!$H:$H,F_12Snp_ODR_Ret!$A:$A,'Backtesting - Retail'!A519,F_12Snp_ODR_Ret!$B:$B,'Backtesting - Retail'!B519)</f>
        <v>14631</v>
      </c>
      <c r="D519" s="94">
        <f>SUMIFS(F_12Snp_ODR_Ret!$C:$C,F_12Snp_ODR_Ret!$A:$A,'Backtesting - Retail'!A519,F_12Snp_ODR_Ret!$B:$B,'Backtesting - Retail'!B519)</f>
        <v>275</v>
      </c>
      <c r="F519" s="142">
        <f>SUMIFS(F_12Snp_ODR_Ret!$C:$C,F_12Snp_ODR_Ret!A:A,"&gt;="&amp;$M$2,F_12Snp_ODR_Ret!A:A,"&lt;="&amp;$M$3,F_12Snp_ODR_Ret!$B:$B,$B519)/SUMIFS(F_12Snp_ODR_Ret!$H:$H,F_12Snp_ODR_Ret!A:A,"&gt;="&amp;$M$2,F_12Snp_ODR_Ret!A:A,"&lt;="&amp;$M$3,F_12Snp_ODR_Ret!$B:$B,$B519)</f>
        <v>2.2352492146289427E-2</v>
      </c>
      <c r="G519" s="95">
        <f t="shared" si="39"/>
        <v>1.8795707743831592E-2</v>
      </c>
      <c r="H519" s="95">
        <f t="shared" si="40"/>
        <v>1.2650715285567336E-5</v>
      </c>
      <c r="I519" s="95">
        <f t="shared" si="41"/>
        <v>3.5567844024578348E-3</v>
      </c>
      <c r="J519" s="95">
        <f t="shared" si="42"/>
        <v>0.18923386397222028</v>
      </c>
    </row>
    <row r="520" spans="1:10" x14ac:dyDescent="0.2">
      <c r="A520" s="93">
        <v>43373</v>
      </c>
      <c r="B520" s="94" t="s">
        <v>28</v>
      </c>
      <c r="C520" s="94">
        <f>SUMIFS(F_12Snp_ODR_Ret!$H:$H,F_12Snp_ODR_Ret!$A:$A,'Backtesting - Retail'!A520,F_12Snp_ODR_Ret!$B:$B,'Backtesting - Retail'!B520)</f>
        <v>5051</v>
      </c>
      <c r="D520" s="94">
        <f>SUMIFS(F_12Snp_ODR_Ret!$C:$C,F_12Snp_ODR_Ret!$A:$A,'Backtesting - Retail'!A520,F_12Snp_ODR_Ret!$B:$B,'Backtesting - Retail'!B520)</f>
        <v>87</v>
      </c>
      <c r="F520" s="142">
        <f>SUMIFS(F_12Snp_ODR_Ret!$C:$C,F_12Snp_ODR_Ret!A:A,"&gt;="&amp;$M$2,F_12Snp_ODR_Ret!A:A,"&lt;="&amp;$M$3,F_12Snp_ODR_Ret!$B:$B,$B520)/SUMIFS(F_12Snp_ODR_Ret!$H:$H,F_12Snp_ODR_Ret!A:A,"&gt;="&amp;$M$2,F_12Snp_ODR_Ret!A:A,"&lt;="&amp;$M$3,F_12Snp_ODR_Ret!$B:$B,$B520)</f>
        <v>8.694480016175777E-3</v>
      </c>
      <c r="G520" s="95">
        <f t="shared" si="39"/>
        <v>1.7224312017422291E-2</v>
      </c>
      <c r="H520" s="95">
        <f t="shared" si="40"/>
        <v>7.2758033969489111E-5</v>
      </c>
      <c r="I520" s="95">
        <f t="shared" si="41"/>
        <v>-8.5298320012465144E-3</v>
      </c>
      <c r="J520" s="95">
        <f t="shared" si="42"/>
        <v>0.49522047630225458</v>
      </c>
    </row>
    <row r="521" spans="1:10" x14ac:dyDescent="0.2">
      <c r="A521" s="93">
        <v>43373</v>
      </c>
      <c r="B521" s="94" t="s">
        <v>24</v>
      </c>
      <c r="C521" s="94">
        <f>SUMIFS(F_12Snp_ODR_Ret!$H:$H,F_12Snp_ODR_Ret!$A:$A,'Backtesting - Retail'!A521,F_12Snp_ODR_Ret!$B:$B,'Backtesting - Retail'!B521)</f>
        <v>183</v>
      </c>
      <c r="D521" s="94">
        <f>SUMIFS(F_12Snp_ODR_Ret!$C:$C,F_12Snp_ODR_Ret!$A:$A,'Backtesting - Retail'!A521,F_12Snp_ODR_Ret!$B:$B,'Backtesting - Retail'!B521)</f>
        <v>49</v>
      </c>
      <c r="F521" s="142">
        <f>SUMIFS(F_12Snp_ODR_Ret!$C:$C,F_12Snp_ODR_Ret!A:A,"&gt;="&amp;$M$2,F_12Snp_ODR_Ret!A:A,"&lt;="&amp;$M$3,F_12Snp_ODR_Ret!$B:$B,$B521)/SUMIFS(F_12Snp_ODR_Ret!$H:$H,F_12Snp_ODR_Ret!A:A,"&gt;="&amp;$M$2,F_12Snp_ODR_Ret!A:A,"&lt;="&amp;$M$3,F_12Snp_ODR_Ret!$B:$B,$B521)</f>
        <v>0.31635926222935046</v>
      </c>
      <c r="G521" s="95">
        <f t="shared" si="39"/>
        <v>0.26775956284153007</v>
      </c>
      <c r="H521" s="95">
        <f t="shared" si="40"/>
        <v>2.361930780586509E-3</v>
      </c>
      <c r="I521" s="95">
        <f t="shared" si="41"/>
        <v>4.8599699387820383E-2</v>
      </c>
      <c r="J521" s="95">
        <f t="shared" si="42"/>
        <v>0.18150499975451284</v>
      </c>
    </row>
    <row r="522" spans="1:10" x14ac:dyDescent="0.2">
      <c r="A522" s="93">
        <v>43373</v>
      </c>
      <c r="B522" s="94" t="s">
        <v>26</v>
      </c>
      <c r="C522" s="94">
        <f>SUMIFS(F_12Snp_ODR_Ret!$H:$H,F_12Snp_ODR_Ret!$A:$A,'Backtesting - Retail'!A522,F_12Snp_ODR_Ret!$B:$B,'Backtesting - Retail'!B522)</f>
        <v>84</v>
      </c>
      <c r="D522" s="94">
        <f>SUMIFS(F_12Snp_ODR_Ret!$C:$C,F_12Snp_ODR_Ret!$A:$A,'Backtesting - Retail'!A522,F_12Snp_ODR_Ret!$B:$B,'Backtesting - Retail'!B522)</f>
        <v>37</v>
      </c>
      <c r="F522" s="142">
        <f>SUMIFS(F_12Snp_ODR_Ret!$C:$C,F_12Snp_ODR_Ret!A:A,"&gt;="&amp;$M$2,F_12Snp_ODR_Ret!A:A,"&lt;="&amp;$M$3,F_12Snp_ODR_Ret!$B:$B,$B522)/SUMIFS(F_12Snp_ODR_Ret!$H:$H,F_12Snp_ODR_Ret!A:A,"&gt;="&amp;$M$2,F_12Snp_ODR_Ret!A:A,"&lt;="&amp;$M$3,F_12Snp_ODR_Ret!$B:$B,$B522)</f>
        <v>0.42494105318312814</v>
      </c>
      <c r="G522" s="95">
        <f t="shared" si="39"/>
        <v>0.44047619047619047</v>
      </c>
      <c r="H522" s="95">
        <f t="shared" si="40"/>
        <v>2.4134049071429593E-4</v>
      </c>
      <c r="I522" s="95">
        <f t="shared" si="41"/>
        <v>-1.5535137293062329E-2</v>
      </c>
      <c r="J522" s="95">
        <f t="shared" si="42"/>
        <v>3.5268960341006371E-2</v>
      </c>
    </row>
    <row r="523" spans="1:10" x14ac:dyDescent="0.2">
      <c r="A523" s="93">
        <v>43373</v>
      </c>
      <c r="B523" s="94" t="s">
        <v>20</v>
      </c>
      <c r="C523" s="94">
        <f>SUMIFS(F_12Snp_ODR_Ret!$H:$H,F_12Snp_ODR_Ret!$A:$A,'Backtesting - Retail'!A523,F_12Snp_ODR_Ret!$B:$B,'Backtesting - Retail'!B523)</f>
        <v>1109</v>
      </c>
      <c r="D523" s="94">
        <f>SUMIFS(F_12Snp_ODR_Ret!$C:$C,F_12Snp_ODR_Ret!$A:$A,'Backtesting - Retail'!A523,F_12Snp_ODR_Ret!$B:$B,'Backtesting - Retail'!B523)</f>
        <v>84</v>
      </c>
      <c r="F523" s="142">
        <f>SUMIFS(F_12Snp_ODR_Ret!$C:$C,F_12Snp_ODR_Ret!A:A,"&gt;="&amp;$M$2,F_12Snp_ODR_Ret!A:A,"&lt;="&amp;$M$3,F_12Snp_ODR_Ret!$B:$B,$B523)/SUMIFS(F_12Snp_ODR_Ret!$H:$H,F_12Snp_ODR_Ret!A:A,"&gt;="&amp;$M$2,F_12Snp_ODR_Ret!A:A,"&lt;="&amp;$M$3,F_12Snp_ODR_Ret!$B:$B,$B523)</f>
        <v>8.9829886182841753E-2</v>
      </c>
      <c r="G523" s="95">
        <f t="shared" si="39"/>
        <v>7.5743913435527499E-2</v>
      </c>
      <c r="H523" s="95">
        <f t="shared" si="40"/>
        <v>1.9841462823807989E-4</v>
      </c>
      <c r="I523" s="95">
        <f t="shared" si="41"/>
        <v>1.4085972747314254E-2</v>
      </c>
      <c r="J523" s="95">
        <f t="shared" si="42"/>
        <v>0.1859683782948989</v>
      </c>
    </row>
    <row r="524" spans="1:10" x14ac:dyDescent="0.2">
      <c r="A524" s="93">
        <v>43373</v>
      </c>
      <c r="B524" s="94" t="s">
        <v>36</v>
      </c>
      <c r="C524" s="94">
        <f>SUMIFS(F_12Snp_ODR_Ret!$H:$H,F_12Snp_ODR_Ret!$A:$A,'Backtesting - Retail'!A524,F_12Snp_ODR_Ret!$B:$B,'Backtesting - Retail'!B524)</f>
        <v>642</v>
      </c>
      <c r="D524" s="94">
        <f>SUMIFS(F_12Snp_ODR_Ret!$C:$C,F_12Snp_ODR_Ret!$A:$A,'Backtesting - Retail'!A524,F_12Snp_ODR_Ret!$B:$B,'Backtesting - Retail'!B524)</f>
        <v>160</v>
      </c>
      <c r="F524" s="142">
        <f>SUMIFS(F_12Snp_ODR_Ret!$C:$C,F_12Snp_ODR_Ret!A:A,"&gt;="&amp;$M$2,F_12Snp_ODR_Ret!A:A,"&lt;="&amp;$M$3,F_12Snp_ODR_Ret!$B:$B,$B524)/SUMIFS(F_12Snp_ODR_Ret!$H:$H,F_12Snp_ODR_Ret!A:A,"&gt;="&amp;$M$2,F_12Snp_ODR_Ret!A:A,"&lt;="&amp;$M$3,F_12Snp_ODR_Ret!$B:$B,$B524)</f>
        <v>0.3147813516443802</v>
      </c>
      <c r="G524" s="95">
        <f t="shared" si="39"/>
        <v>0.24922118380062305</v>
      </c>
      <c r="H524" s="95">
        <f t="shared" si="40"/>
        <v>4.2981356077016093E-3</v>
      </c>
      <c r="I524" s="95">
        <f t="shared" si="41"/>
        <v>6.556016784375715E-2</v>
      </c>
      <c r="J524" s="95">
        <f t="shared" si="42"/>
        <v>0.26306017347307559</v>
      </c>
    </row>
    <row r="525" spans="1:10" x14ac:dyDescent="0.2">
      <c r="A525" s="93">
        <v>43373</v>
      </c>
      <c r="B525" s="94" t="s">
        <v>14</v>
      </c>
      <c r="C525" s="94">
        <f>SUMIFS(F_12Snp_ODR_Ret!$H:$H,F_12Snp_ODR_Ret!$A:$A,'Backtesting - Retail'!A525,F_12Snp_ODR_Ret!$B:$B,'Backtesting - Retail'!B525)</f>
        <v>636</v>
      </c>
      <c r="D525" s="94">
        <f>SUMIFS(F_12Snp_ODR_Ret!$C:$C,F_12Snp_ODR_Ret!$A:$A,'Backtesting - Retail'!A525,F_12Snp_ODR_Ret!$B:$B,'Backtesting - Retail'!B525)</f>
        <v>19</v>
      </c>
      <c r="F525" s="142">
        <f>SUMIFS(F_12Snp_ODR_Ret!$C:$C,F_12Snp_ODR_Ret!A:A,"&gt;="&amp;$M$2,F_12Snp_ODR_Ret!A:A,"&lt;="&amp;$M$3,F_12Snp_ODR_Ret!$B:$B,$B525)/SUMIFS(F_12Snp_ODR_Ret!$H:$H,F_12Snp_ODR_Ret!A:A,"&gt;="&amp;$M$2,F_12Snp_ODR_Ret!A:A,"&lt;="&amp;$M$3,F_12Snp_ODR_Ret!$B:$B,$B525)</f>
        <v>6.8419927303827238E-3</v>
      </c>
      <c r="G525" s="95">
        <f t="shared" si="39"/>
        <v>2.9874213836477988E-2</v>
      </c>
      <c r="H525" s="95">
        <f t="shared" si="40"/>
        <v>5.3048320908006012E-4</v>
      </c>
      <c r="I525" s="95">
        <f t="shared" si="41"/>
        <v>-2.3032221106095263E-2</v>
      </c>
      <c r="J525" s="95">
        <f t="shared" si="42"/>
        <v>0.77097329597245201</v>
      </c>
    </row>
    <row r="526" spans="1:10" x14ac:dyDescent="0.2">
      <c r="A526" s="93">
        <v>43373</v>
      </c>
      <c r="B526" s="94" t="s">
        <v>34</v>
      </c>
      <c r="C526" s="94">
        <f>SUMIFS(F_12Snp_ODR_Ret!$H:$H,F_12Snp_ODR_Ret!$A:$A,'Backtesting - Retail'!A526,F_12Snp_ODR_Ret!$B:$B,'Backtesting - Retail'!B526)</f>
        <v>5265</v>
      </c>
      <c r="D526" s="94">
        <f>SUMIFS(F_12Snp_ODR_Ret!$C:$C,F_12Snp_ODR_Ret!$A:$A,'Backtesting - Retail'!A526,F_12Snp_ODR_Ret!$B:$B,'Backtesting - Retail'!B526)</f>
        <v>208</v>
      </c>
      <c r="F526" s="142">
        <f>SUMIFS(F_12Snp_ODR_Ret!$C:$C,F_12Snp_ODR_Ret!A:A,"&gt;="&amp;$M$2,F_12Snp_ODR_Ret!A:A,"&lt;="&amp;$M$3,F_12Snp_ODR_Ret!$B:$B,$B526)/SUMIFS(F_12Snp_ODR_Ret!$H:$H,F_12Snp_ODR_Ret!A:A,"&gt;="&amp;$M$2,F_12Snp_ODR_Ret!A:A,"&lt;="&amp;$M$3,F_12Snp_ODR_Ret!$B:$B,$B526)</f>
        <v>5.9121533399488169E-2</v>
      </c>
      <c r="G526" s="95">
        <f t="shared" si="39"/>
        <v>3.9506172839506172E-2</v>
      </c>
      <c r="H526" s="95">
        <f t="shared" si="40"/>
        <v>3.8476236989809721E-4</v>
      </c>
      <c r="I526" s="95">
        <f t="shared" si="41"/>
        <v>1.9615360559981997E-2</v>
      </c>
      <c r="J526" s="95">
        <f t="shared" si="42"/>
        <v>0.49651381417454432</v>
      </c>
    </row>
    <row r="527" spans="1:10" x14ac:dyDescent="0.2">
      <c r="A527" s="93">
        <v>43373</v>
      </c>
      <c r="B527" s="94" t="s">
        <v>30</v>
      </c>
      <c r="C527" s="94">
        <f>SUMIFS(F_12Snp_ODR_Ret!$H:$H,F_12Snp_ODR_Ret!$A:$A,'Backtesting - Retail'!A527,F_12Snp_ODR_Ret!$B:$B,'Backtesting - Retail'!B527)</f>
        <v>998</v>
      </c>
      <c r="D527" s="94">
        <f>SUMIFS(F_12Snp_ODR_Ret!$C:$C,F_12Snp_ODR_Ret!$A:$A,'Backtesting - Retail'!A527,F_12Snp_ODR_Ret!$B:$B,'Backtesting - Retail'!B527)</f>
        <v>117</v>
      </c>
      <c r="F527" s="142">
        <f>SUMIFS(F_12Snp_ODR_Ret!$C:$C,F_12Snp_ODR_Ret!A:A,"&gt;="&amp;$M$2,F_12Snp_ODR_Ret!A:A,"&lt;="&amp;$M$3,F_12Snp_ODR_Ret!$B:$B,$B527)/SUMIFS(F_12Snp_ODR_Ret!$H:$H,F_12Snp_ODR_Ret!A:A,"&gt;="&amp;$M$2,F_12Snp_ODR_Ret!A:A,"&lt;="&amp;$M$3,F_12Snp_ODR_Ret!$B:$B,$B527)</f>
        <v>0.11058389350204297</v>
      </c>
      <c r="G527" s="95">
        <f t="shared" si="39"/>
        <v>0.11723446893787576</v>
      </c>
      <c r="H527" s="95">
        <f t="shared" si="40"/>
        <v>4.4230153627702534E-5</v>
      </c>
      <c r="I527" s="95">
        <f t="shared" si="41"/>
        <v>-6.6505754358327923E-3</v>
      </c>
      <c r="J527" s="95">
        <f t="shared" si="42"/>
        <v>5.6728840042402792E-2</v>
      </c>
    </row>
    <row r="528" spans="1:10" x14ac:dyDescent="0.2">
      <c r="A528" s="93">
        <v>43373</v>
      </c>
      <c r="B528" s="94" t="s">
        <v>40</v>
      </c>
      <c r="C528" s="94">
        <f>SUMIFS(F_12Snp_ODR_Ret!$H:$H,F_12Snp_ODR_Ret!$A:$A,'Backtesting - Retail'!A528,F_12Snp_ODR_Ret!$B:$B,'Backtesting - Retail'!B528)</f>
        <v>456</v>
      </c>
      <c r="D528" s="94">
        <f>SUMIFS(F_12Snp_ODR_Ret!$C:$C,F_12Snp_ODR_Ret!$A:$A,'Backtesting - Retail'!A528,F_12Snp_ODR_Ret!$B:$B,'Backtesting - Retail'!B528)</f>
        <v>269</v>
      </c>
      <c r="F528" s="142">
        <f>SUMIFS(F_12Snp_ODR_Ret!$C:$C,F_12Snp_ODR_Ret!A:A,"&gt;="&amp;$M$2,F_12Snp_ODR_Ret!A:A,"&lt;="&amp;$M$3,F_12Snp_ODR_Ret!$B:$B,$B528)/SUMIFS(F_12Snp_ODR_Ret!$H:$H,F_12Snp_ODR_Ret!A:A,"&gt;="&amp;$M$2,F_12Snp_ODR_Ret!A:A,"&lt;="&amp;$M$3,F_12Snp_ODR_Ret!$B:$B,$B528)</f>
        <v>0.60292481322524238</v>
      </c>
      <c r="G528" s="95">
        <f t="shared" si="39"/>
        <v>0.58991228070175439</v>
      </c>
      <c r="H528" s="95">
        <f t="shared" si="40"/>
        <v>1.6932600267483287E-4</v>
      </c>
      <c r="I528" s="95">
        <f t="shared" si="41"/>
        <v>1.3012532523487996E-2</v>
      </c>
      <c r="J528" s="95">
        <f t="shared" si="42"/>
        <v>2.2058419445020544E-2</v>
      </c>
    </row>
    <row r="529" spans="1:10" x14ac:dyDescent="0.2">
      <c r="A529" s="93">
        <v>43373</v>
      </c>
      <c r="B529" s="94" t="s">
        <v>42</v>
      </c>
      <c r="C529" s="94">
        <f>SUMIFS(F_12Snp_ODR_Ret!$H:$H,F_12Snp_ODR_Ret!$A:$A,'Backtesting - Retail'!A529,F_12Snp_ODR_Ret!$B:$B,'Backtesting - Retail'!B529)</f>
        <v>168</v>
      </c>
      <c r="D529" s="94">
        <f>SUMIFS(F_12Snp_ODR_Ret!$C:$C,F_12Snp_ODR_Ret!$A:$A,'Backtesting - Retail'!A529,F_12Snp_ODR_Ret!$B:$B,'Backtesting - Retail'!B529)</f>
        <v>102</v>
      </c>
      <c r="F529" s="142">
        <f>SUMIFS(F_12Snp_ODR_Ret!$C:$C,F_12Snp_ODR_Ret!A:A,"&gt;="&amp;$M$2,F_12Snp_ODR_Ret!A:A,"&lt;="&amp;$M$3,F_12Snp_ODR_Ret!$B:$B,$B529)/SUMIFS(F_12Snp_ODR_Ret!$H:$H,F_12Snp_ODR_Ret!A:A,"&gt;="&amp;$M$2,F_12Snp_ODR_Ret!A:A,"&lt;="&amp;$M$3,F_12Snp_ODR_Ret!$B:$B,$B529)</f>
        <v>0.66168573429838895</v>
      </c>
      <c r="G529" s="95">
        <f t="shared" si="39"/>
        <v>0.6071428571428571</v>
      </c>
      <c r="H529" s="95">
        <f t="shared" si="40"/>
        <v>2.9749254484034387E-3</v>
      </c>
      <c r="I529" s="95">
        <f t="shared" si="41"/>
        <v>5.4542877155531855E-2</v>
      </c>
      <c r="J529" s="95">
        <f t="shared" si="42"/>
        <v>8.9835327079699531E-2</v>
      </c>
    </row>
    <row r="530" spans="1:10" x14ac:dyDescent="0.2">
      <c r="A530" s="93">
        <v>43373</v>
      </c>
      <c r="B530" s="94" t="s">
        <v>12</v>
      </c>
      <c r="C530" s="94">
        <f>SUMIFS(F_12Snp_ODR_Ret!$H:$H,F_12Snp_ODR_Ret!$A:$A,'Backtesting - Retail'!A530,F_12Snp_ODR_Ret!$B:$B,'Backtesting - Retail'!B530)</f>
        <v>231</v>
      </c>
      <c r="D530" s="94">
        <f>SUMIFS(F_12Snp_ODR_Ret!$C:$C,F_12Snp_ODR_Ret!$A:$A,'Backtesting - Retail'!A530,F_12Snp_ODR_Ret!$B:$B,'Backtesting - Retail'!B530)</f>
        <v>0</v>
      </c>
      <c r="F530" s="142">
        <f>SUMIFS(F_12Snp_ODR_Ret!$C:$C,F_12Snp_ODR_Ret!A:A,"&gt;="&amp;$M$2,F_12Snp_ODR_Ret!A:A,"&lt;="&amp;$M$3,F_12Snp_ODR_Ret!$B:$B,$B530)/SUMIFS(F_12Snp_ODR_Ret!$H:$H,F_12Snp_ODR_Ret!A:A,"&gt;="&amp;$M$2,F_12Snp_ODR_Ret!A:A,"&lt;="&amp;$M$3,F_12Snp_ODR_Ret!$B:$B,$B530)</f>
        <v>9.2718843741478052E-4</v>
      </c>
      <c r="G530" s="95">
        <f t="shared" si="39"/>
        <v>0</v>
      </c>
      <c r="H530" s="95">
        <f t="shared" si="40"/>
        <v>8.5967839847566235E-7</v>
      </c>
      <c r="I530" s="95">
        <f t="shared" si="41"/>
        <v>9.2718843741478052E-4</v>
      </c>
      <c r="J530" s="95">
        <f t="shared" si="42"/>
        <v>0</v>
      </c>
    </row>
    <row r="531" spans="1:10" x14ac:dyDescent="0.2">
      <c r="A531" s="93">
        <v>43404</v>
      </c>
      <c r="B531" s="94" t="s">
        <v>12</v>
      </c>
      <c r="C531" s="94">
        <f>SUMIFS(F_12Snp_ODR_Ret!$H:$H,F_12Snp_ODR_Ret!$A:$A,'Backtesting - Retail'!A531,F_12Snp_ODR_Ret!$B:$B,'Backtesting - Retail'!B531)</f>
        <v>292</v>
      </c>
      <c r="D531" s="94">
        <f>SUMIFS(F_12Snp_ODR_Ret!$C:$C,F_12Snp_ODR_Ret!$A:$A,'Backtesting - Retail'!A531,F_12Snp_ODR_Ret!$B:$B,'Backtesting - Retail'!B531)</f>
        <v>0</v>
      </c>
      <c r="F531" s="142">
        <f>SUMIFS(F_12Snp_ODR_Ret!$C:$C,F_12Snp_ODR_Ret!A:A,"&gt;="&amp;$M$2,F_12Snp_ODR_Ret!A:A,"&lt;="&amp;$M$3,F_12Snp_ODR_Ret!$B:$B,$B531)/SUMIFS(F_12Snp_ODR_Ret!$H:$H,F_12Snp_ODR_Ret!A:A,"&gt;="&amp;$M$2,F_12Snp_ODR_Ret!A:A,"&lt;="&amp;$M$3,F_12Snp_ODR_Ret!$B:$B,$B531)</f>
        <v>9.2718843741478052E-4</v>
      </c>
      <c r="G531" s="95">
        <f t="shared" si="39"/>
        <v>0</v>
      </c>
      <c r="H531" s="95">
        <f t="shared" si="40"/>
        <v>8.5967839847566235E-7</v>
      </c>
      <c r="I531" s="95">
        <f t="shared" si="41"/>
        <v>9.2718843741478052E-4</v>
      </c>
      <c r="J531" s="95">
        <f t="shared" si="42"/>
        <v>0</v>
      </c>
    </row>
    <row r="532" spans="1:10" x14ac:dyDescent="0.2">
      <c r="A532" s="93">
        <v>43404</v>
      </c>
      <c r="B532" s="94" t="s">
        <v>16</v>
      </c>
      <c r="C532" s="94">
        <f>SUMIFS(F_12Snp_ODR_Ret!$H:$H,F_12Snp_ODR_Ret!$A:$A,'Backtesting - Retail'!A532,F_12Snp_ODR_Ret!$B:$B,'Backtesting - Retail'!B532)</f>
        <v>168</v>
      </c>
      <c r="D532" s="94">
        <f>SUMIFS(F_12Snp_ODR_Ret!$C:$C,F_12Snp_ODR_Ret!$A:$A,'Backtesting - Retail'!A532,F_12Snp_ODR_Ret!$B:$B,'Backtesting - Retail'!B532)</f>
        <v>1</v>
      </c>
      <c r="F532" s="142">
        <f>SUMIFS(F_12Snp_ODR_Ret!$C:$C,F_12Snp_ODR_Ret!A:A,"&gt;="&amp;$M$2,F_12Snp_ODR_Ret!A:A,"&lt;="&amp;$M$3,F_12Snp_ODR_Ret!$B:$B,$B532)/SUMIFS(F_12Snp_ODR_Ret!$H:$H,F_12Snp_ODR_Ret!A:A,"&gt;="&amp;$M$2,F_12Snp_ODR_Ret!A:A,"&lt;="&amp;$M$3,F_12Snp_ODR_Ret!$B:$B,$B532)</f>
        <v>2.5973315835520561E-3</v>
      </c>
      <c r="G532" s="95">
        <f t="shared" si="39"/>
        <v>5.9523809523809521E-3</v>
      </c>
      <c r="H532" s="95">
        <f t="shared" si="40"/>
        <v>1.1256356267279174E-5</v>
      </c>
      <c r="I532" s="95">
        <f t="shared" si="41"/>
        <v>-3.3550493688288959E-3</v>
      </c>
      <c r="J532" s="95">
        <f t="shared" si="42"/>
        <v>0.56364829396325455</v>
      </c>
    </row>
    <row r="533" spans="1:10" x14ac:dyDescent="0.2">
      <c r="A533" s="93">
        <v>43404</v>
      </c>
      <c r="B533" s="94" t="s">
        <v>20</v>
      </c>
      <c r="C533" s="94">
        <f>SUMIFS(F_12Snp_ODR_Ret!$H:$H,F_12Snp_ODR_Ret!$A:$A,'Backtesting - Retail'!A533,F_12Snp_ODR_Ret!$B:$B,'Backtesting - Retail'!B533)</f>
        <v>406</v>
      </c>
      <c r="D533" s="94">
        <f>SUMIFS(F_12Snp_ODR_Ret!$C:$C,F_12Snp_ODR_Ret!$A:$A,'Backtesting - Retail'!A533,F_12Snp_ODR_Ret!$B:$B,'Backtesting - Retail'!B533)</f>
        <v>52</v>
      </c>
      <c r="F533" s="142">
        <f>SUMIFS(F_12Snp_ODR_Ret!$C:$C,F_12Snp_ODR_Ret!A:A,"&gt;="&amp;$M$2,F_12Snp_ODR_Ret!A:A,"&lt;="&amp;$M$3,F_12Snp_ODR_Ret!$B:$B,$B533)/SUMIFS(F_12Snp_ODR_Ret!$H:$H,F_12Snp_ODR_Ret!A:A,"&gt;="&amp;$M$2,F_12Snp_ODR_Ret!A:A,"&lt;="&amp;$M$3,F_12Snp_ODR_Ret!$B:$B,$B533)</f>
        <v>8.9829886182841753E-2</v>
      </c>
      <c r="G533" s="95">
        <f t="shared" si="39"/>
        <v>0.12807881773399016</v>
      </c>
      <c r="H533" s="95">
        <f t="shared" si="40"/>
        <v>1.4629807648044359E-3</v>
      </c>
      <c r="I533" s="95">
        <f t="shared" si="41"/>
        <v>-3.8248931551148405E-2</v>
      </c>
      <c r="J533" s="95">
        <f t="shared" si="42"/>
        <v>0.29863588864935098</v>
      </c>
    </row>
    <row r="534" spans="1:10" x14ac:dyDescent="0.2">
      <c r="A534" s="93">
        <v>43404</v>
      </c>
      <c r="B534" s="94" t="s">
        <v>22</v>
      </c>
      <c r="C534" s="94">
        <f>SUMIFS(F_12Snp_ODR_Ret!$H:$H,F_12Snp_ODR_Ret!$A:$A,'Backtesting - Retail'!A534,F_12Snp_ODR_Ret!$B:$B,'Backtesting - Retail'!B534)</f>
        <v>937</v>
      </c>
      <c r="D534" s="94">
        <f>SUMIFS(F_12Snp_ODR_Ret!$C:$C,F_12Snp_ODR_Ret!$A:$A,'Backtesting - Retail'!A534,F_12Snp_ODR_Ret!$B:$B,'Backtesting - Retail'!B534)</f>
        <v>137</v>
      </c>
      <c r="F534" s="142">
        <f>SUMIFS(F_12Snp_ODR_Ret!$C:$C,F_12Snp_ODR_Ret!A:A,"&gt;="&amp;$M$2,F_12Snp_ODR_Ret!A:A,"&lt;="&amp;$M$3,F_12Snp_ODR_Ret!$B:$B,$B534)/SUMIFS(F_12Snp_ODR_Ret!$H:$H,F_12Snp_ODR_Ret!A:A,"&gt;="&amp;$M$2,F_12Snp_ODR_Ret!A:A,"&lt;="&amp;$M$3,F_12Snp_ODR_Ret!$B:$B,$B534)</f>
        <v>0.11878527277613544</v>
      </c>
      <c r="G534" s="95">
        <f t="shared" si="39"/>
        <v>0.14621131270010673</v>
      </c>
      <c r="H534" s="95">
        <f t="shared" si="40"/>
        <v>7.5218766591126696E-4</v>
      </c>
      <c r="I534" s="95">
        <f t="shared" si="41"/>
        <v>-2.7426039923971288E-2</v>
      </c>
      <c r="J534" s="95">
        <f t="shared" si="42"/>
        <v>0.18757809787416857</v>
      </c>
    </row>
    <row r="535" spans="1:10" x14ac:dyDescent="0.2">
      <c r="A535" s="93">
        <v>43404</v>
      </c>
      <c r="B535" s="94" t="s">
        <v>28</v>
      </c>
      <c r="C535" s="94">
        <f>SUMIFS(F_12Snp_ODR_Ret!$H:$H,F_12Snp_ODR_Ret!$A:$A,'Backtesting - Retail'!A535,F_12Snp_ODR_Ret!$B:$B,'Backtesting - Retail'!B535)</f>
        <v>5386</v>
      </c>
      <c r="D535" s="94">
        <f>SUMIFS(F_12Snp_ODR_Ret!$C:$C,F_12Snp_ODR_Ret!$A:$A,'Backtesting - Retail'!A535,F_12Snp_ODR_Ret!$B:$B,'Backtesting - Retail'!B535)</f>
        <v>96</v>
      </c>
      <c r="F535" s="142">
        <f>SUMIFS(F_12Snp_ODR_Ret!$C:$C,F_12Snp_ODR_Ret!A:A,"&gt;="&amp;$M$2,F_12Snp_ODR_Ret!A:A,"&lt;="&amp;$M$3,F_12Snp_ODR_Ret!$B:$B,$B535)/SUMIFS(F_12Snp_ODR_Ret!$H:$H,F_12Snp_ODR_Ret!A:A,"&gt;="&amp;$M$2,F_12Snp_ODR_Ret!A:A,"&lt;="&amp;$M$3,F_12Snp_ODR_Ret!$B:$B,$B535)</f>
        <v>8.694480016175777E-3</v>
      </c>
      <c r="G535" s="95">
        <f t="shared" si="39"/>
        <v>1.7823988117341254E-2</v>
      </c>
      <c r="H535" s="95">
        <f t="shared" si="40"/>
        <v>8.3347918169246064E-5</v>
      </c>
      <c r="I535" s="95">
        <f t="shared" si="41"/>
        <v>-9.1295081011654768E-3</v>
      </c>
      <c r="J535" s="95">
        <f t="shared" si="42"/>
        <v>0.51220344409247143</v>
      </c>
    </row>
    <row r="536" spans="1:10" x14ac:dyDescent="0.2">
      <c r="A536" s="93">
        <v>43404</v>
      </c>
      <c r="B536" s="94" t="s">
        <v>18</v>
      </c>
      <c r="C536" s="94">
        <f>SUMIFS(F_12Snp_ODR_Ret!$H:$H,F_12Snp_ODR_Ret!$A:$A,'Backtesting - Retail'!A536,F_12Snp_ODR_Ret!$B:$B,'Backtesting - Retail'!B536)</f>
        <v>5511</v>
      </c>
      <c r="D536" s="94">
        <f>SUMIFS(F_12Snp_ODR_Ret!$C:$C,F_12Snp_ODR_Ret!$A:$A,'Backtesting - Retail'!A536,F_12Snp_ODR_Ret!$B:$B,'Backtesting - Retail'!B536)</f>
        <v>72</v>
      </c>
      <c r="F536" s="142">
        <f>SUMIFS(F_12Snp_ODR_Ret!$C:$C,F_12Snp_ODR_Ret!A:A,"&gt;="&amp;$M$2,F_12Snp_ODR_Ret!A:A,"&lt;="&amp;$M$3,F_12Snp_ODR_Ret!$B:$B,$B536)/SUMIFS(F_12Snp_ODR_Ret!$H:$H,F_12Snp_ODR_Ret!A:A,"&gt;="&amp;$M$2,F_12Snp_ODR_Ret!A:A,"&lt;="&amp;$M$3,F_12Snp_ODR_Ret!$B:$B,$B536)</f>
        <v>7.5688521388111206E-3</v>
      </c>
      <c r="G536" s="95">
        <f t="shared" si="39"/>
        <v>1.30647795318454E-2</v>
      </c>
      <c r="H536" s="95">
        <f t="shared" si="40"/>
        <v>3.0205217909504568E-5</v>
      </c>
      <c r="I536" s="95">
        <f t="shared" si="41"/>
        <v>-5.495927393034279E-3</v>
      </c>
      <c r="J536" s="95">
        <f t="shared" si="42"/>
        <v>0.42066744254183214</v>
      </c>
    </row>
    <row r="537" spans="1:10" x14ac:dyDescent="0.2">
      <c r="A537" s="93">
        <v>43404</v>
      </c>
      <c r="B537" s="94" t="s">
        <v>36</v>
      </c>
      <c r="C537" s="94">
        <f>SUMIFS(F_12Snp_ODR_Ret!$H:$H,F_12Snp_ODR_Ret!$A:$A,'Backtesting - Retail'!A537,F_12Snp_ODR_Ret!$B:$B,'Backtesting - Retail'!B537)</f>
        <v>625</v>
      </c>
      <c r="D537" s="94">
        <f>SUMIFS(F_12Snp_ODR_Ret!$C:$C,F_12Snp_ODR_Ret!$A:$A,'Backtesting - Retail'!A537,F_12Snp_ODR_Ret!$B:$B,'Backtesting - Retail'!B537)</f>
        <v>141</v>
      </c>
      <c r="F537" s="142">
        <f>SUMIFS(F_12Snp_ODR_Ret!$C:$C,F_12Snp_ODR_Ret!A:A,"&gt;="&amp;$M$2,F_12Snp_ODR_Ret!A:A,"&lt;="&amp;$M$3,F_12Snp_ODR_Ret!$B:$B,$B537)/SUMIFS(F_12Snp_ODR_Ret!$H:$H,F_12Snp_ODR_Ret!A:A,"&gt;="&amp;$M$2,F_12Snp_ODR_Ret!A:A,"&lt;="&amp;$M$3,F_12Snp_ODR_Ret!$B:$B,$B537)</f>
        <v>0.3147813516443802</v>
      </c>
      <c r="G537" s="95">
        <f t="shared" si="39"/>
        <v>0.22559999999999999</v>
      </c>
      <c r="H537" s="95">
        <f t="shared" si="40"/>
        <v>7.9533134811185964E-3</v>
      </c>
      <c r="I537" s="95">
        <f t="shared" si="41"/>
        <v>8.9181351644380208E-2</v>
      </c>
      <c r="J537" s="95">
        <f t="shared" si="42"/>
        <v>0.39530740977118889</v>
      </c>
    </row>
    <row r="538" spans="1:10" x14ac:dyDescent="0.2">
      <c r="A538" s="93">
        <v>43404</v>
      </c>
      <c r="B538" s="94" t="s">
        <v>34</v>
      </c>
      <c r="C538" s="94">
        <f>SUMIFS(F_12Snp_ODR_Ret!$H:$H,F_12Snp_ODR_Ret!$A:$A,'Backtesting - Retail'!A538,F_12Snp_ODR_Ret!$B:$B,'Backtesting - Retail'!B538)</f>
        <v>5356</v>
      </c>
      <c r="D538" s="94">
        <f>SUMIFS(F_12Snp_ODR_Ret!$C:$C,F_12Snp_ODR_Ret!$A:$A,'Backtesting - Retail'!A538,F_12Snp_ODR_Ret!$B:$B,'Backtesting - Retail'!B538)</f>
        <v>228</v>
      </c>
      <c r="F538" s="142">
        <f>SUMIFS(F_12Snp_ODR_Ret!$C:$C,F_12Snp_ODR_Ret!A:A,"&gt;="&amp;$M$2,F_12Snp_ODR_Ret!A:A,"&lt;="&amp;$M$3,F_12Snp_ODR_Ret!$B:$B,$B538)/SUMIFS(F_12Snp_ODR_Ret!$H:$H,F_12Snp_ODR_Ret!A:A,"&gt;="&amp;$M$2,F_12Snp_ODR_Ret!A:A,"&lt;="&amp;$M$3,F_12Snp_ODR_Ret!$B:$B,$B538)</f>
        <v>5.9121533399488169E-2</v>
      </c>
      <c r="G538" s="95">
        <f t="shared" si="39"/>
        <v>4.2569081404032857E-2</v>
      </c>
      <c r="H538" s="95">
        <f t="shared" si="40"/>
        <v>2.7398366706185253E-4</v>
      </c>
      <c r="I538" s="95">
        <f t="shared" si="41"/>
        <v>1.6552451995455311E-2</v>
      </c>
      <c r="J538" s="95">
        <f t="shared" si="42"/>
        <v>0.38883742494587126</v>
      </c>
    </row>
    <row r="539" spans="1:10" x14ac:dyDescent="0.2">
      <c r="A539" s="93">
        <v>43404</v>
      </c>
      <c r="B539" s="94" t="s">
        <v>24</v>
      </c>
      <c r="C539" s="94">
        <f>SUMIFS(F_12Snp_ODR_Ret!$H:$H,F_12Snp_ODR_Ret!$A:$A,'Backtesting - Retail'!A539,F_12Snp_ODR_Ret!$B:$B,'Backtesting - Retail'!B539)</f>
        <v>273</v>
      </c>
      <c r="D539" s="94">
        <f>SUMIFS(F_12Snp_ODR_Ret!$C:$C,F_12Snp_ODR_Ret!$A:$A,'Backtesting - Retail'!A539,F_12Snp_ODR_Ret!$B:$B,'Backtesting - Retail'!B539)</f>
        <v>87</v>
      </c>
      <c r="F539" s="142">
        <f>SUMIFS(F_12Snp_ODR_Ret!$C:$C,F_12Snp_ODR_Ret!A:A,"&gt;="&amp;$M$2,F_12Snp_ODR_Ret!A:A,"&lt;="&amp;$M$3,F_12Snp_ODR_Ret!$B:$B,$B539)/SUMIFS(F_12Snp_ODR_Ret!$H:$H,F_12Snp_ODR_Ret!A:A,"&gt;="&amp;$M$2,F_12Snp_ODR_Ret!A:A,"&lt;="&amp;$M$3,F_12Snp_ODR_Ret!$B:$B,$B539)</f>
        <v>0.31635926222935046</v>
      </c>
      <c r="G539" s="95">
        <f t="shared" si="39"/>
        <v>0.31868131868131866</v>
      </c>
      <c r="H539" s="95">
        <f t="shared" si="40"/>
        <v>5.391946166127154E-6</v>
      </c>
      <c r="I539" s="95">
        <f t="shared" si="41"/>
        <v>-2.3220564519682019E-3</v>
      </c>
      <c r="J539" s="95">
        <f t="shared" si="42"/>
        <v>7.286453004451944E-3</v>
      </c>
    </row>
    <row r="540" spans="1:10" x14ac:dyDescent="0.2">
      <c r="A540" s="93">
        <v>43404</v>
      </c>
      <c r="B540" s="94" t="s">
        <v>38</v>
      </c>
      <c r="C540" s="94">
        <f>SUMIFS(F_12Snp_ODR_Ret!$H:$H,F_12Snp_ODR_Ret!$A:$A,'Backtesting - Retail'!A540,F_12Snp_ODR_Ret!$B:$B,'Backtesting - Retail'!B540)</f>
        <v>1497</v>
      </c>
      <c r="D540" s="94">
        <f>SUMIFS(F_12Snp_ODR_Ret!$C:$C,F_12Snp_ODR_Ret!$A:$A,'Backtesting - Retail'!A540,F_12Snp_ODR_Ret!$B:$B,'Backtesting - Retail'!B540)</f>
        <v>280</v>
      </c>
      <c r="F540" s="142">
        <f>SUMIFS(F_12Snp_ODR_Ret!$C:$C,F_12Snp_ODR_Ret!A:A,"&gt;="&amp;$M$2,F_12Snp_ODR_Ret!A:A,"&lt;="&amp;$M$3,F_12Snp_ODR_Ret!$B:$B,$B540)/SUMIFS(F_12Snp_ODR_Ret!$H:$H,F_12Snp_ODR_Ret!A:A,"&gt;="&amp;$M$2,F_12Snp_ODR_Ret!A:A,"&lt;="&amp;$M$3,F_12Snp_ODR_Ret!$B:$B,$B540)</f>
        <v>0.22160275367237117</v>
      </c>
      <c r="G540" s="95">
        <f t="shared" si="39"/>
        <v>0.18704074816299265</v>
      </c>
      <c r="H540" s="95">
        <f t="shared" si="40"/>
        <v>1.1945322248303112E-3</v>
      </c>
      <c r="I540" s="95">
        <f t="shared" si="41"/>
        <v>3.4562005509378518E-2</v>
      </c>
      <c r="J540" s="95">
        <f t="shared" si="42"/>
        <v>0.18478329374121299</v>
      </c>
    </row>
    <row r="541" spans="1:10" x14ac:dyDescent="0.2">
      <c r="A541" s="93">
        <v>43404</v>
      </c>
      <c r="B541" s="94" t="s">
        <v>32</v>
      </c>
      <c r="C541" s="94">
        <f>SUMIFS(F_12Snp_ODR_Ret!$H:$H,F_12Snp_ODR_Ret!$A:$A,'Backtesting - Retail'!A541,F_12Snp_ODR_Ret!$B:$B,'Backtesting - Retail'!B541)</f>
        <v>15120</v>
      </c>
      <c r="D541" s="94">
        <f>SUMIFS(F_12Snp_ODR_Ret!$C:$C,F_12Snp_ODR_Ret!$A:$A,'Backtesting - Retail'!A541,F_12Snp_ODR_Ret!$B:$B,'Backtesting - Retail'!B541)</f>
        <v>286</v>
      </c>
      <c r="F541" s="142">
        <f>SUMIFS(F_12Snp_ODR_Ret!$C:$C,F_12Snp_ODR_Ret!A:A,"&gt;="&amp;$M$2,F_12Snp_ODR_Ret!A:A,"&lt;="&amp;$M$3,F_12Snp_ODR_Ret!$B:$B,$B541)/SUMIFS(F_12Snp_ODR_Ret!$H:$H,F_12Snp_ODR_Ret!A:A,"&gt;="&amp;$M$2,F_12Snp_ODR_Ret!A:A,"&lt;="&amp;$M$3,F_12Snp_ODR_Ret!$B:$B,$B541)</f>
        <v>2.2352492146289427E-2</v>
      </c>
      <c r="G541" s="95">
        <f t="shared" si="39"/>
        <v>1.8915343915343916E-2</v>
      </c>
      <c r="H541" s="95">
        <f t="shared" si="40"/>
        <v>1.1813987961491851E-5</v>
      </c>
      <c r="I541" s="95">
        <f t="shared" si="41"/>
        <v>3.4371482309455102E-3</v>
      </c>
      <c r="J541" s="95">
        <f t="shared" si="42"/>
        <v>0.18171217220942695</v>
      </c>
    </row>
    <row r="542" spans="1:10" x14ac:dyDescent="0.2">
      <c r="A542" s="93">
        <v>43404</v>
      </c>
      <c r="B542" s="94" t="s">
        <v>40</v>
      </c>
      <c r="C542" s="94">
        <f>SUMIFS(F_12Snp_ODR_Ret!$H:$H,F_12Snp_ODR_Ret!$A:$A,'Backtesting - Retail'!A542,F_12Snp_ODR_Ret!$B:$B,'Backtesting - Retail'!B542)</f>
        <v>432</v>
      </c>
      <c r="D542" s="94">
        <f>SUMIFS(F_12Snp_ODR_Ret!$C:$C,F_12Snp_ODR_Ret!$A:$A,'Backtesting - Retail'!A542,F_12Snp_ODR_Ret!$B:$B,'Backtesting - Retail'!B542)</f>
        <v>265</v>
      </c>
      <c r="F542" s="142">
        <f>SUMIFS(F_12Snp_ODR_Ret!$C:$C,F_12Snp_ODR_Ret!A:A,"&gt;="&amp;$M$2,F_12Snp_ODR_Ret!A:A,"&lt;="&amp;$M$3,F_12Snp_ODR_Ret!$B:$B,$B542)/SUMIFS(F_12Snp_ODR_Ret!$H:$H,F_12Snp_ODR_Ret!A:A,"&gt;="&amp;$M$2,F_12Snp_ODR_Ret!A:A,"&lt;="&amp;$M$3,F_12Snp_ODR_Ret!$B:$B,$B542)</f>
        <v>0.60292481322524238</v>
      </c>
      <c r="G542" s="95">
        <f t="shared" si="39"/>
        <v>0.61342592592592593</v>
      </c>
      <c r="H542" s="95">
        <f t="shared" si="40"/>
        <v>1.1027336795245727E-4</v>
      </c>
      <c r="I542" s="95">
        <f t="shared" si="41"/>
        <v>-1.0501112700683546E-2</v>
      </c>
      <c r="J542" s="95">
        <f t="shared" si="42"/>
        <v>1.7118795044133175E-2</v>
      </c>
    </row>
    <row r="543" spans="1:10" x14ac:dyDescent="0.2">
      <c r="A543" s="93">
        <v>43404</v>
      </c>
      <c r="B543" s="94" t="s">
        <v>14</v>
      </c>
      <c r="C543" s="94">
        <f>SUMIFS(F_12Snp_ODR_Ret!$H:$H,F_12Snp_ODR_Ret!$A:$A,'Backtesting - Retail'!A543,F_12Snp_ODR_Ret!$B:$B,'Backtesting - Retail'!B543)</f>
        <v>673</v>
      </c>
      <c r="D543" s="94">
        <f>SUMIFS(F_12Snp_ODR_Ret!$C:$C,F_12Snp_ODR_Ret!$A:$A,'Backtesting - Retail'!A543,F_12Snp_ODR_Ret!$B:$B,'Backtesting - Retail'!B543)</f>
        <v>16</v>
      </c>
      <c r="F543" s="142">
        <f>SUMIFS(F_12Snp_ODR_Ret!$C:$C,F_12Snp_ODR_Ret!A:A,"&gt;="&amp;$M$2,F_12Snp_ODR_Ret!A:A,"&lt;="&amp;$M$3,F_12Snp_ODR_Ret!$B:$B,$B543)/SUMIFS(F_12Snp_ODR_Ret!$H:$H,F_12Snp_ODR_Ret!A:A,"&gt;="&amp;$M$2,F_12Snp_ODR_Ret!A:A,"&lt;="&amp;$M$3,F_12Snp_ODR_Ret!$B:$B,$B543)</f>
        <v>6.8419927303827238E-3</v>
      </c>
      <c r="G543" s="95">
        <f t="shared" si="39"/>
        <v>2.3774145616641901E-2</v>
      </c>
      <c r="H543" s="95">
        <f t="shared" si="40"/>
        <v>2.8669780136365494E-4</v>
      </c>
      <c r="I543" s="95">
        <f t="shared" si="41"/>
        <v>-1.6932152886259176E-2</v>
      </c>
      <c r="J543" s="95">
        <f t="shared" si="42"/>
        <v>0.71220868077827659</v>
      </c>
    </row>
    <row r="544" spans="1:10" x14ac:dyDescent="0.2">
      <c r="A544" s="93">
        <v>43404</v>
      </c>
      <c r="B544" s="94" t="s">
        <v>30</v>
      </c>
      <c r="C544" s="94">
        <f>SUMIFS(F_12Snp_ODR_Ret!$H:$H,F_12Snp_ODR_Ret!$A:$A,'Backtesting - Retail'!A544,F_12Snp_ODR_Ret!$B:$B,'Backtesting - Retail'!B544)</f>
        <v>964</v>
      </c>
      <c r="D544" s="94">
        <f>SUMIFS(F_12Snp_ODR_Ret!$C:$C,F_12Snp_ODR_Ret!$A:$A,'Backtesting - Retail'!A544,F_12Snp_ODR_Ret!$B:$B,'Backtesting - Retail'!B544)</f>
        <v>115</v>
      </c>
      <c r="F544" s="142">
        <f>SUMIFS(F_12Snp_ODR_Ret!$C:$C,F_12Snp_ODR_Ret!A:A,"&gt;="&amp;$M$2,F_12Snp_ODR_Ret!A:A,"&lt;="&amp;$M$3,F_12Snp_ODR_Ret!$B:$B,$B544)/SUMIFS(F_12Snp_ODR_Ret!$H:$H,F_12Snp_ODR_Ret!A:A,"&gt;="&amp;$M$2,F_12Snp_ODR_Ret!A:A,"&lt;="&amp;$M$3,F_12Snp_ODR_Ret!$B:$B,$B544)</f>
        <v>0.11058389350204297</v>
      </c>
      <c r="G544" s="95">
        <f t="shared" si="39"/>
        <v>0.11929460580912864</v>
      </c>
      <c r="H544" s="95">
        <f t="shared" si="40"/>
        <v>7.5876508896813785E-5</v>
      </c>
      <c r="I544" s="95">
        <f t="shared" si="41"/>
        <v>-8.7107123070856718E-3</v>
      </c>
      <c r="J544" s="95">
        <f t="shared" si="42"/>
        <v>7.3018492730700754E-2</v>
      </c>
    </row>
    <row r="545" spans="1:10" x14ac:dyDescent="0.2">
      <c r="A545" s="93">
        <v>43404</v>
      </c>
      <c r="B545" s="94" t="s">
        <v>26</v>
      </c>
      <c r="C545" s="94">
        <f>SUMIFS(F_12Snp_ODR_Ret!$H:$H,F_12Snp_ODR_Ret!$A:$A,'Backtesting - Retail'!A545,F_12Snp_ODR_Ret!$B:$B,'Backtesting - Retail'!B545)</f>
        <v>153</v>
      </c>
      <c r="D545" s="94">
        <f>SUMIFS(F_12Snp_ODR_Ret!$C:$C,F_12Snp_ODR_Ret!$A:$A,'Backtesting - Retail'!A545,F_12Snp_ODR_Ret!$B:$B,'Backtesting - Retail'!B545)</f>
        <v>86</v>
      </c>
      <c r="F545" s="142">
        <f>SUMIFS(F_12Snp_ODR_Ret!$C:$C,F_12Snp_ODR_Ret!A:A,"&gt;="&amp;$M$2,F_12Snp_ODR_Ret!A:A,"&lt;="&amp;$M$3,F_12Snp_ODR_Ret!$B:$B,$B545)/SUMIFS(F_12Snp_ODR_Ret!$H:$H,F_12Snp_ODR_Ret!A:A,"&gt;="&amp;$M$2,F_12Snp_ODR_Ret!A:A,"&lt;="&amp;$M$3,F_12Snp_ODR_Ret!$B:$B,$B545)</f>
        <v>0.42494105318312814</v>
      </c>
      <c r="G545" s="95">
        <f t="shared" si="39"/>
        <v>0.56209150326797386</v>
      </c>
      <c r="H545" s="95">
        <f t="shared" si="40"/>
        <v>1.8810245958475757E-2</v>
      </c>
      <c r="I545" s="95">
        <f t="shared" si="41"/>
        <v>-0.13715045008484572</v>
      </c>
      <c r="J545" s="95">
        <f t="shared" si="42"/>
        <v>0.24400021933699298</v>
      </c>
    </row>
    <row r="546" spans="1:10" x14ac:dyDescent="0.2">
      <c r="A546" s="93">
        <v>43404</v>
      </c>
      <c r="B546" s="94" t="s">
        <v>42</v>
      </c>
      <c r="C546" s="94">
        <f>SUMIFS(F_12Snp_ODR_Ret!$H:$H,F_12Snp_ODR_Ret!$A:$A,'Backtesting - Retail'!A546,F_12Snp_ODR_Ret!$B:$B,'Backtesting - Retail'!B546)</f>
        <v>310</v>
      </c>
      <c r="D546" s="94">
        <f>SUMIFS(F_12Snp_ODR_Ret!$C:$C,F_12Snp_ODR_Ret!$A:$A,'Backtesting - Retail'!A546,F_12Snp_ODR_Ret!$B:$B,'Backtesting - Retail'!B546)</f>
        <v>185</v>
      </c>
      <c r="F546" s="142">
        <f>SUMIFS(F_12Snp_ODR_Ret!$C:$C,F_12Snp_ODR_Ret!A:A,"&gt;="&amp;$M$2,F_12Snp_ODR_Ret!A:A,"&lt;="&amp;$M$3,F_12Snp_ODR_Ret!$B:$B,$B546)/SUMIFS(F_12Snp_ODR_Ret!$H:$H,F_12Snp_ODR_Ret!A:A,"&gt;="&amp;$M$2,F_12Snp_ODR_Ret!A:A,"&lt;="&amp;$M$3,F_12Snp_ODR_Ret!$B:$B,$B546)</f>
        <v>0.66168573429838895</v>
      </c>
      <c r="G546" s="95">
        <f t="shared" si="39"/>
        <v>0.59677419354838712</v>
      </c>
      <c r="H546" s="95">
        <f t="shared" si="40"/>
        <v>4.2135081225391476E-3</v>
      </c>
      <c r="I546" s="95">
        <f t="shared" si="41"/>
        <v>6.4911540750001828E-2</v>
      </c>
      <c r="J546" s="95">
        <f t="shared" si="42"/>
        <v>0.10877068990540846</v>
      </c>
    </row>
    <row r="547" spans="1:10" x14ac:dyDescent="0.2">
      <c r="A547" s="93">
        <v>43434</v>
      </c>
      <c r="B547" s="94" t="s">
        <v>16</v>
      </c>
      <c r="C547" s="94">
        <f>SUMIFS(F_12Snp_ODR_Ret!$H:$H,F_12Snp_ODR_Ret!$A:$A,'Backtesting - Retail'!A547,F_12Snp_ODR_Ret!$B:$B,'Backtesting - Retail'!B547)</f>
        <v>203</v>
      </c>
      <c r="D547" s="94">
        <f>SUMIFS(F_12Snp_ODR_Ret!$C:$C,F_12Snp_ODR_Ret!$A:$A,'Backtesting - Retail'!A547,F_12Snp_ODR_Ret!$B:$B,'Backtesting - Retail'!B547)</f>
        <v>0</v>
      </c>
      <c r="F547" s="142">
        <f>SUMIFS(F_12Snp_ODR_Ret!$C:$C,F_12Snp_ODR_Ret!A:A,"&gt;="&amp;$M$2,F_12Snp_ODR_Ret!A:A,"&lt;="&amp;$M$3,F_12Snp_ODR_Ret!$B:$B,$B547)/SUMIFS(F_12Snp_ODR_Ret!$H:$H,F_12Snp_ODR_Ret!A:A,"&gt;="&amp;$M$2,F_12Snp_ODR_Ret!A:A,"&lt;="&amp;$M$3,F_12Snp_ODR_Ret!$B:$B,$B547)</f>
        <v>2.5973315835520561E-3</v>
      </c>
      <c r="G547" s="95">
        <f t="shared" si="39"/>
        <v>0</v>
      </c>
      <c r="H547" s="95">
        <f t="shared" si="40"/>
        <v>6.7461313549170314E-6</v>
      </c>
      <c r="I547" s="95">
        <f t="shared" si="41"/>
        <v>2.5973315835520561E-3</v>
      </c>
      <c r="J547" s="95">
        <f t="shared" si="42"/>
        <v>0</v>
      </c>
    </row>
    <row r="548" spans="1:10" x14ac:dyDescent="0.2">
      <c r="A548" s="93">
        <v>43434</v>
      </c>
      <c r="B548" s="94" t="s">
        <v>30</v>
      </c>
      <c r="C548" s="94">
        <f>SUMIFS(F_12Snp_ODR_Ret!$H:$H,F_12Snp_ODR_Ret!$A:$A,'Backtesting - Retail'!A548,F_12Snp_ODR_Ret!$B:$B,'Backtesting - Retail'!B548)</f>
        <v>976</v>
      </c>
      <c r="D548" s="94">
        <f>SUMIFS(F_12Snp_ODR_Ret!$C:$C,F_12Snp_ODR_Ret!$A:$A,'Backtesting - Retail'!A548,F_12Snp_ODR_Ret!$B:$B,'Backtesting - Retail'!B548)</f>
        <v>108</v>
      </c>
      <c r="F548" s="142">
        <f>SUMIFS(F_12Snp_ODR_Ret!$C:$C,F_12Snp_ODR_Ret!A:A,"&gt;="&amp;$M$2,F_12Snp_ODR_Ret!A:A,"&lt;="&amp;$M$3,F_12Snp_ODR_Ret!$B:$B,$B548)/SUMIFS(F_12Snp_ODR_Ret!$H:$H,F_12Snp_ODR_Ret!A:A,"&gt;="&amp;$M$2,F_12Snp_ODR_Ret!A:A,"&lt;="&amp;$M$3,F_12Snp_ODR_Ret!$B:$B,$B548)</f>
        <v>0.11058389350204297</v>
      </c>
      <c r="G548" s="95">
        <f t="shared" si="39"/>
        <v>0.11065573770491803</v>
      </c>
      <c r="H548" s="95">
        <f t="shared" si="40"/>
        <v>5.1615894867535603E-9</v>
      </c>
      <c r="I548" s="95">
        <f t="shared" si="41"/>
        <v>-7.1844202875065433E-5</v>
      </c>
      <c r="J548" s="95">
        <f t="shared" si="42"/>
        <v>6.4925872227836906E-4</v>
      </c>
    </row>
    <row r="549" spans="1:10" x14ac:dyDescent="0.2">
      <c r="A549" s="93">
        <v>43434</v>
      </c>
      <c r="B549" s="94" t="s">
        <v>20</v>
      </c>
      <c r="C549" s="94">
        <f>SUMIFS(F_12Snp_ODR_Ret!$H:$H,F_12Snp_ODR_Ret!$A:$A,'Backtesting - Retail'!A549,F_12Snp_ODR_Ret!$B:$B,'Backtesting - Retail'!B549)</f>
        <v>378</v>
      </c>
      <c r="D549" s="94">
        <f>SUMIFS(F_12Snp_ODR_Ret!$C:$C,F_12Snp_ODR_Ret!$A:$A,'Backtesting - Retail'!A549,F_12Snp_ODR_Ret!$B:$B,'Backtesting - Retail'!B549)</f>
        <v>52</v>
      </c>
      <c r="F549" s="142">
        <f>SUMIFS(F_12Snp_ODR_Ret!$C:$C,F_12Snp_ODR_Ret!A:A,"&gt;="&amp;$M$2,F_12Snp_ODR_Ret!A:A,"&lt;="&amp;$M$3,F_12Snp_ODR_Ret!$B:$B,$B549)/SUMIFS(F_12Snp_ODR_Ret!$H:$H,F_12Snp_ODR_Ret!A:A,"&gt;="&amp;$M$2,F_12Snp_ODR_Ret!A:A,"&lt;="&amp;$M$3,F_12Snp_ODR_Ret!$B:$B,$B549)</f>
        <v>8.9829886182841753E-2</v>
      </c>
      <c r="G549" s="95">
        <f t="shared" si="39"/>
        <v>0.13756613756613756</v>
      </c>
      <c r="H549" s="95">
        <f t="shared" si="40"/>
        <v>2.2787496961292108E-3</v>
      </c>
      <c r="I549" s="95">
        <f t="shared" si="41"/>
        <v>-4.7736251383295805E-2</v>
      </c>
      <c r="J549" s="95">
        <f t="shared" si="42"/>
        <v>0.34700582736318875</v>
      </c>
    </row>
    <row r="550" spans="1:10" x14ac:dyDescent="0.2">
      <c r="A550" s="93">
        <v>43434</v>
      </c>
      <c r="B550" s="94" t="s">
        <v>18</v>
      </c>
      <c r="C550" s="94">
        <f>SUMIFS(F_12Snp_ODR_Ret!$H:$H,F_12Snp_ODR_Ret!$A:$A,'Backtesting - Retail'!A550,F_12Snp_ODR_Ret!$B:$B,'Backtesting - Retail'!B550)</f>
        <v>5613</v>
      </c>
      <c r="D550" s="94">
        <f>SUMIFS(F_12Snp_ODR_Ret!$C:$C,F_12Snp_ODR_Ret!$A:$A,'Backtesting - Retail'!A550,F_12Snp_ODR_Ret!$B:$B,'Backtesting - Retail'!B550)</f>
        <v>73</v>
      </c>
      <c r="F550" s="142">
        <f>SUMIFS(F_12Snp_ODR_Ret!$C:$C,F_12Snp_ODR_Ret!A:A,"&gt;="&amp;$M$2,F_12Snp_ODR_Ret!A:A,"&lt;="&amp;$M$3,F_12Snp_ODR_Ret!$B:$B,$B550)/SUMIFS(F_12Snp_ODR_Ret!$H:$H,F_12Snp_ODR_Ret!A:A,"&gt;="&amp;$M$2,F_12Snp_ODR_Ret!A:A,"&lt;="&amp;$M$3,F_12Snp_ODR_Ret!$B:$B,$B550)</f>
        <v>7.5688521388111206E-3</v>
      </c>
      <c r="G550" s="95">
        <f t="shared" si="39"/>
        <v>1.3005522893283449E-2</v>
      </c>
      <c r="H550" s="95">
        <f t="shared" si="40"/>
        <v>2.955738889253472E-5</v>
      </c>
      <c r="I550" s="95">
        <f t="shared" si="41"/>
        <v>-5.4366707544723286E-3</v>
      </c>
      <c r="J550" s="95">
        <f t="shared" si="42"/>
        <v>0.4180278485596326</v>
      </c>
    </row>
    <row r="551" spans="1:10" x14ac:dyDescent="0.2">
      <c r="A551" s="93">
        <v>43434</v>
      </c>
      <c r="B551" s="94" t="s">
        <v>12</v>
      </c>
      <c r="C551" s="94">
        <f>SUMIFS(F_12Snp_ODR_Ret!$H:$H,F_12Snp_ODR_Ret!$A:$A,'Backtesting - Retail'!A551,F_12Snp_ODR_Ret!$B:$B,'Backtesting - Retail'!B551)</f>
        <v>349</v>
      </c>
      <c r="D551" s="94">
        <f>SUMIFS(F_12Snp_ODR_Ret!$C:$C,F_12Snp_ODR_Ret!$A:$A,'Backtesting - Retail'!A551,F_12Snp_ODR_Ret!$B:$B,'Backtesting - Retail'!B551)</f>
        <v>0</v>
      </c>
      <c r="F551" s="142">
        <f>SUMIFS(F_12Snp_ODR_Ret!$C:$C,F_12Snp_ODR_Ret!A:A,"&gt;="&amp;$M$2,F_12Snp_ODR_Ret!A:A,"&lt;="&amp;$M$3,F_12Snp_ODR_Ret!$B:$B,$B551)/SUMIFS(F_12Snp_ODR_Ret!$H:$H,F_12Snp_ODR_Ret!A:A,"&gt;="&amp;$M$2,F_12Snp_ODR_Ret!A:A,"&lt;="&amp;$M$3,F_12Snp_ODR_Ret!$B:$B,$B551)</f>
        <v>9.2718843741478052E-4</v>
      </c>
      <c r="G551" s="95">
        <f t="shared" si="39"/>
        <v>0</v>
      </c>
      <c r="H551" s="95">
        <f t="shared" si="40"/>
        <v>8.5967839847566235E-7</v>
      </c>
      <c r="I551" s="95">
        <f t="shared" si="41"/>
        <v>9.2718843741478052E-4</v>
      </c>
      <c r="J551" s="95">
        <f t="shared" si="42"/>
        <v>0</v>
      </c>
    </row>
    <row r="552" spans="1:10" x14ac:dyDescent="0.2">
      <c r="A552" s="93">
        <v>43434</v>
      </c>
      <c r="B552" s="94" t="s">
        <v>38</v>
      </c>
      <c r="C552" s="94">
        <f>SUMIFS(F_12Snp_ODR_Ret!$H:$H,F_12Snp_ODR_Ret!$A:$A,'Backtesting - Retail'!A552,F_12Snp_ODR_Ret!$B:$B,'Backtesting - Retail'!B552)</f>
        <v>1584</v>
      </c>
      <c r="D552" s="94">
        <f>SUMIFS(F_12Snp_ODR_Ret!$C:$C,F_12Snp_ODR_Ret!$A:$A,'Backtesting - Retail'!A552,F_12Snp_ODR_Ret!$B:$B,'Backtesting - Retail'!B552)</f>
        <v>332</v>
      </c>
      <c r="F552" s="142">
        <f>SUMIFS(F_12Snp_ODR_Ret!$C:$C,F_12Snp_ODR_Ret!A:A,"&gt;="&amp;$M$2,F_12Snp_ODR_Ret!A:A,"&lt;="&amp;$M$3,F_12Snp_ODR_Ret!$B:$B,$B552)/SUMIFS(F_12Snp_ODR_Ret!$H:$H,F_12Snp_ODR_Ret!A:A,"&gt;="&amp;$M$2,F_12Snp_ODR_Ret!A:A,"&lt;="&amp;$M$3,F_12Snp_ODR_Ret!$B:$B,$B552)</f>
        <v>0.22160275367237117</v>
      </c>
      <c r="G552" s="95">
        <f t="shared" si="39"/>
        <v>0.20959595959595959</v>
      </c>
      <c r="H552" s="95">
        <f t="shared" si="40"/>
        <v>1.4416310399335236E-4</v>
      </c>
      <c r="I552" s="95">
        <f t="shared" si="41"/>
        <v>1.2006794076411587E-2</v>
      </c>
      <c r="J552" s="95">
        <f t="shared" si="42"/>
        <v>5.7285427159746848E-2</v>
      </c>
    </row>
    <row r="553" spans="1:10" x14ac:dyDescent="0.2">
      <c r="A553" s="93">
        <v>43434</v>
      </c>
      <c r="B553" s="94" t="s">
        <v>32</v>
      </c>
      <c r="C553" s="94">
        <f>SUMIFS(F_12Snp_ODR_Ret!$H:$H,F_12Snp_ODR_Ret!$A:$A,'Backtesting - Retail'!A553,F_12Snp_ODR_Ret!$B:$B,'Backtesting - Retail'!B553)</f>
        <v>15612</v>
      </c>
      <c r="D553" s="94">
        <f>SUMIFS(F_12Snp_ODR_Ret!$C:$C,F_12Snp_ODR_Ret!$A:$A,'Backtesting - Retail'!A553,F_12Snp_ODR_Ret!$B:$B,'Backtesting - Retail'!B553)</f>
        <v>330</v>
      </c>
      <c r="F553" s="142">
        <f>SUMIFS(F_12Snp_ODR_Ret!$C:$C,F_12Snp_ODR_Ret!A:A,"&gt;="&amp;$M$2,F_12Snp_ODR_Ret!A:A,"&lt;="&amp;$M$3,F_12Snp_ODR_Ret!$B:$B,$B553)/SUMIFS(F_12Snp_ODR_Ret!$H:$H,F_12Snp_ODR_Ret!A:A,"&gt;="&amp;$M$2,F_12Snp_ODR_Ret!A:A,"&lt;="&amp;$M$3,F_12Snp_ODR_Ret!$B:$B,$B553)</f>
        <v>2.2352492146289427E-2</v>
      </c>
      <c r="G553" s="95">
        <f t="shared" si="39"/>
        <v>2.1137586471944657E-2</v>
      </c>
      <c r="H553" s="95">
        <f t="shared" si="40"/>
        <v>1.4759957975551198E-6</v>
      </c>
      <c r="I553" s="95">
        <f t="shared" si="41"/>
        <v>1.2149056743447698E-3</v>
      </c>
      <c r="J553" s="95">
        <f t="shared" si="42"/>
        <v>5.747608299354711E-2</v>
      </c>
    </row>
    <row r="554" spans="1:10" x14ac:dyDescent="0.2">
      <c r="A554" s="93">
        <v>43434</v>
      </c>
      <c r="B554" s="94" t="s">
        <v>36</v>
      </c>
      <c r="C554" s="94">
        <f>SUMIFS(F_12Snp_ODR_Ret!$H:$H,F_12Snp_ODR_Ret!$A:$A,'Backtesting - Retail'!A554,F_12Snp_ODR_Ret!$B:$B,'Backtesting - Retail'!B554)</f>
        <v>620</v>
      </c>
      <c r="D554" s="94">
        <f>SUMIFS(F_12Snp_ODR_Ret!$C:$C,F_12Snp_ODR_Ret!$A:$A,'Backtesting - Retail'!A554,F_12Snp_ODR_Ret!$B:$B,'Backtesting - Retail'!B554)</f>
        <v>166</v>
      </c>
      <c r="F554" s="142">
        <f>SUMIFS(F_12Snp_ODR_Ret!$C:$C,F_12Snp_ODR_Ret!A:A,"&gt;="&amp;$M$2,F_12Snp_ODR_Ret!A:A,"&lt;="&amp;$M$3,F_12Snp_ODR_Ret!$B:$B,$B554)/SUMIFS(F_12Snp_ODR_Ret!$H:$H,F_12Snp_ODR_Ret!A:A,"&gt;="&amp;$M$2,F_12Snp_ODR_Ret!A:A,"&lt;="&amp;$M$3,F_12Snp_ODR_Ret!$B:$B,$B554)</f>
        <v>0.3147813516443802</v>
      </c>
      <c r="G554" s="95">
        <f t="shared" si="39"/>
        <v>0.26774193548387099</v>
      </c>
      <c r="H554" s="95">
        <f t="shared" si="40"/>
        <v>2.2127066727215755E-3</v>
      </c>
      <c r="I554" s="95">
        <f t="shared" si="41"/>
        <v>4.7039416160509218E-2</v>
      </c>
      <c r="J554" s="95">
        <f t="shared" si="42"/>
        <v>0.17568938565973322</v>
      </c>
    </row>
    <row r="555" spans="1:10" x14ac:dyDescent="0.2">
      <c r="A555" s="93">
        <v>43434</v>
      </c>
      <c r="B555" s="94" t="s">
        <v>22</v>
      </c>
      <c r="C555" s="94">
        <f>SUMIFS(F_12Snp_ODR_Ret!$H:$H,F_12Snp_ODR_Ret!$A:$A,'Backtesting - Retail'!A555,F_12Snp_ODR_Ret!$B:$B,'Backtesting - Retail'!B555)</f>
        <v>1009</v>
      </c>
      <c r="D555" s="94">
        <f>SUMIFS(F_12Snp_ODR_Ret!$C:$C,F_12Snp_ODR_Ret!$A:$A,'Backtesting - Retail'!A555,F_12Snp_ODR_Ret!$B:$B,'Backtesting - Retail'!B555)</f>
        <v>166</v>
      </c>
      <c r="F555" s="142">
        <f>SUMIFS(F_12Snp_ODR_Ret!$C:$C,F_12Snp_ODR_Ret!A:A,"&gt;="&amp;$M$2,F_12Snp_ODR_Ret!A:A,"&lt;="&amp;$M$3,F_12Snp_ODR_Ret!$B:$B,$B555)/SUMIFS(F_12Snp_ODR_Ret!$H:$H,F_12Snp_ODR_Ret!A:A,"&gt;="&amp;$M$2,F_12Snp_ODR_Ret!A:A,"&lt;="&amp;$M$3,F_12Snp_ODR_Ret!$B:$B,$B555)</f>
        <v>0.11878527277613544</v>
      </c>
      <c r="G555" s="95">
        <f t="shared" si="39"/>
        <v>0.16451932606541131</v>
      </c>
      <c r="H555" s="95">
        <f t="shared" si="40"/>
        <v>2.0916036302663244E-3</v>
      </c>
      <c r="I555" s="95">
        <f t="shared" si="41"/>
        <v>-4.5734053289275864E-2</v>
      </c>
      <c r="J555" s="95">
        <f t="shared" si="42"/>
        <v>0.27798590222216474</v>
      </c>
    </row>
    <row r="556" spans="1:10" x14ac:dyDescent="0.2">
      <c r="A556" s="93">
        <v>43434</v>
      </c>
      <c r="B556" s="94" t="s">
        <v>14</v>
      </c>
      <c r="C556" s="94">
        <f>SUMIFS(F_12Snp_ODR_Ret!$H:$H,F_12Snp_ODR_Ret!$A:$A,'Backtesting - Retail'!A556,F_12Snp_ODR_Ret!$B:$B,'Backtesting - Retail'!B556)</f>
        <v>768</v>
      </c>
      <c r="D556" s="94">
        <f>SUMIFS(F_12Snp_ODR_Ret!$C:$C,F_12Snp_ODR_Ret!$A:$A,'Backtesting - Retail'!A556,F_12Snp_ODR_Ret!$B:$B,'Backtesting - Retail'!B556)</f>
        <v>14</v>
      </c>
      <c r="F556" s="142">
        <f>SUMIFS(F_12Snp_ODR_Ret!$C:$C,F_12Snp_ODR_Ret!A:A,"&gt;="&amp;$M$2,F_12Snp_ODR_Ret!A:A,"&lt;="&amp;$M$3,F_12Snp_ODR_Ret!$B:$B,$B556)/SUMIFS(F_12Snp_ODR_Ret!$H:$H,F_12Snp_ODR_Ret!A:A,"&gt;="&amp;$M$2,F_12Snp_ODR_Ret!A:A,"&lt;="&amp;$M$3,F_12Snp_ODR_Ret!$B:$B,$B556)</f>
        <v>6.8419927303827238E-3</v>
      </c>
      <c r="G556" s="95">
        <f t="shared" si="39"/>
        <v>1.8229166666666668E-2</v>
      </c>
      <c r="H556" s="95">
        <f t="shared" si="40"/>
        <v>1.2966773025518434E-4</v>
      </c>
      <c r="I556" s="95">
        <f t="shared" si="41"/>
        <v>-1.1387173936283943E-2</v>
      </c>
      <c r="J556" s="95">
        <f t="shared" si="42"/>
        <v>0.62466782736186199</v>
      </c>
    </row>
    <row r="557" spans="1:10" x14ac:dyDescent="0.2">
      <c r="A557" s="93">
        <v>43434</v>
      </c>
      <c r="B557" s="94" t="s">
        <v>40</v>
      </c>
      <c r="C557" s="94">
        <f>SUMIFS(F_12Snp_ODR_Ret!$H:$H,F_12Snp_ODR_Ret!$A:$A,'Backtesting - Retail'!A557,F_12Snp_ODR_Ret!$B:$B,'Backtesting - Retail'!B557)</f>
        <v>421</v>
      </c>
      <c r="D557" s="94">
        <f>SUMIFS(F_12Snp_ODR_Ret!$C:$C,F_12Snp_ODR_Ret!$A:$A,'Backtesting - Retail'!A557,F_12Snp_ODR_Ret!$B:$B,'Backtesting - Retail'!B557)</f>
        <v>245</v>
      </c>
      <c r="F557" s="142">
        <f>SUMIFS(F_12Snp_ODR_Ret!$C:$C,F_12Snp_ODR_Ret!A:A,"&gt;="&amp;$M$2,F_12Snp_ODR_Ret!A:A,"&lt;="&amp;$M$3,F_12Snp_ODR_Ret!$B:$B,$B557)/SUMIFS(F_12Snp_ODR_Ret!$H:$H,F_12Snp_ODR_Ret!A:A,"&gt;="&amp;$M$2,F_12Snp_ODR_Ret!A:A,"&lt;="&amp;$M$3,F_12Snp_ODR_Ret!$B:$B,$B557)</f>
        <v>0.60292481322524238</v>
      </c>
      <c r="G557" s="95">
        <f t="shared" si="39"/>
        <v>0.58194774346793354</v>
      </c>
      <c r="H557" s="95">
        <f t="shared" si="40"/>
        <v>4.4003745560300124E-4</v>
      </c>
      <c r="I557" s="95">
        <f t="shared" si="41"/>
        <v>2.0977069757308842E-2</v>
      </c>
      <c r="J557" s="95">
        <f t="shared" si="42"/>
        <v>3.6046311705416417E-2</v>
      </c>
    </row>
    <row r="558" spans="1:10" x14ac:dyDescent="0.2">
      <c r="A558" s="93">
        <v>43434</v>
      </c>
      <c r="B558" s="94" t="s">
        <v>28</v>
      </c>
      <c r="C558" s="94">
        <f>SUMIFS(F_12Snp_ODR_Ret!$H:$H,F_12Snp_ODR_Ret!$A:$A,'Backtesting - Retail'!A558,F_12Snp_ODR_Ret!$B:$B,'Backtesting - Retail'!B558)</f>
        <v>5578</v>
      </c>
      <c r="D558" s="94">
        <f>SUMIFS(F_12Snp_ODR_Ret!$C:$C,F_12Snp_ODR_Ret!$A:$A,'Backtesting - Retail'!A558,F_12Snp_ODR_Ret!$B:$B,'Backtesting - Retail'!B558)</f>
        <v>104</v>
      </c>
      <c r="F558" s="142">
        <f>SUMIFS(F_12Snp_ODR_Ret!$C:$C,F_12Snp_ODR_Ret!A:A,"&gt;="&amp;$M$2,F_12Snp_ODR_Ret!A:A,"&lt;="&amp;$M$3,F_12Snp_ODR_Ret!$B:$B,$B558)/SUMIFS(F_12Snp_ODR_Ret!$H:$H,F_12Snp_ODR_Ret!A:A,"&gt;="&amp;$M$2,F_12Snp_ODR_Ret!A:A,"&lt;="&amp;$M$3,F_12Snp_ODR_Ret!$B:$B,$B558)</f>
        <v>8.694480016175777E-3</v>
      </c>
      <c r="G558" s="95">
        <f t="shared" si="39"/>
        <v>1.8644675510935821E-2</v>
      </c>
      <c r="H558" s="95">
        <f t="shared" si="40"/>
        <v>9.9006390383943075E-5</v>
      </c>
      <c r="I558" s="95">
        <f t="shared" si="41"/>
        <v>-9.9501954947600439E-3</v>
      </c>
      <c r="J558" s="95">
        <f t="shared" si="42"/>
        <v>0.53367490836318765</v>
      </c>
    </row>
    <row r="559" spans="1:10" x14ac:dyDescent="0.2">
      <c r="A559" s="93">
        <v>43434</v>
      </c>
      <c r="B559" s="94" t="s">
        <v>34</v>
      </c>
      <c r="C559" s="94">
        <f>SUMIFS(F_12Snp_ODR_Ret!$H:$H,F_12Snp_ODR_Ret!$A:$A,'Backtesting - Retail'!A559,F_12Snp_ODR_Ret!$B:$B,'Backtesting - Retail'!B559)</f>
        <v>5345</v>
      </c>
      <c r="D559" s="94">
        <f>SUMIFS(F_12Snp_ODR_Ret!$C:$C,F_12Snp_ODR_Ret!$A:$A,'Backtesting - Retail'!A559,F_12Snp_ODR_Ret!$B:$B,'Backtesting - Retail'!B559)</f>
        <v>220</v>
      </c>
      <c r="F559" s="142">
        <f>SUMIFS(F_12Snp_ODR_Ret!$C:$C,F_12Snp_ODR_Ret!A:A,"&gt;="&amp;$M$2,F_12Snp_ODR_Ret!A:A,"&lt;="&amp;$M$3,F_12Snp_ODR_Ret!$B:$B,$B559)/SUMIFS(F_12Snp_ODR_Ret!$H:$H,F_12Snp_ODR_Ret!A:A,"&gt;="&amp;$M$2,F_12Snp_ODR_Ret!A:A,"&lt;="&amp;$M$3,F_12Snp_ODR_Ret!$B:$B,$B559)</f>
        <v>5.9121533399488169E-2</v>
      </c>
      <c r="G559" s="95">
        <f t="shared" si="39"/>
        <v>4.11599625818522E-2</v>
      </c>
      <c r="H559" s="95">
        <f t="shared" si="40"/>
        <v>3.2261802623695206E-4</v>
      </c>
      <c r="I559" s="95">
        <f t="shared" si="41"/>
        <v>1.7961570817635969E-2</v>
      </c>
      <c r="J559" s="95">
        <f t="shared" si="42"/>
        <v>0.43638452736483752</v>
      </c>
    </row>
    <row r="560" spans="1:10" x14ac:dyDescent="0.2">
      <c r="A560" s="93">
        <v>43434</v>
      </c>
      <c r="B560" s="94" t="s">
        <v>24</v>
      </c>
      <c r="C560" s="94">
        <f>SUMIFS(F_12Snp_ODR_Ret!$H:$H,F_12Snp_ODR_Ret!$A:$A,'Backtesting - Retail'!A560,F_12Snp_ODR_Ret!$B:$B,'Backtesting - Retail'!B560)</f>
        <v>214</v>
      </c>
      <c r="D560" s="94">
        <f>SUMIFS(F_12Snp_ODR_Ret!$C:$C,F_12Snp_ODR_Ret!$A:$A,'Backtesting - Retail'!A560,F_12Snp_ODR_Ret!$B:$B,'Backtesting - Retail'!B560)</f>
        <v>88</v>
      </c>
      <c r="F560" s="142">
        <f>SUMIFS(F_12Snp_ODR_Ret!$C:$C,F_12Snp_ODR_Ret!A:A,"&gt;="&amp;$M$2,F_12Snp_ODR_Ret!A:A,"&lt;="&amp;$M$3,F_12Snp_ODR_Ret!$B:$B,$B560)/SUMIFS(F_12Snp_ODR_Ret!$H:$H,F_12Snp_ODR_Ret!A:A,"&gt;="&amp;$M$2,F_12Snp_ODR_Ret!A:A,"&lt;="&amp;$M$3,F_12Snp_ODR_Ret!$B:$B,$B560)</f>
        <v>0.31635926222935046</v>
      </c>
      <c r="G560" s="95">
        <f t="shared" si="39"/>
        <v>0.41121495327102803</v>
      </c>
      <c r="H560" s="95">
        <f t="shared" si="40"/>
        <v>8.9976021229941899E-3</v>
      </c>
      <c r="I560" s="95">
        <f t="shared" si="41"/>
        <v>-9.485569104167757E-2</v>
      </c>
      <c r="J560" s="95">
        <f t="shared" si="42"/>
        <v>0.23067179412407954</v>
      </c>
    </row>
    <row r="561" spans="1:10" x14ac:dyDescent="0.2">
      <c r="A561" s="93">
        <v>43434</v>
      </c>
      <c r="B561" s="94" t="s">
        <v>42</v>
      </c>
      <c r="C561" s="94">
        <f>SUMIFS(F_12Snp_ODR_Ret!$H:$H,F_12Snp_ODR_Ret!$A:$A,'Backtesting - Retail'!A561,F_12Snp_ODR_Ret!$B:$B,'Backtesting - Retail'!B561)</f>
        <v>212</v>
      </c>
      <c r="D561" s="94">
        <f>SUMIFS(F_12Snp_ODR_Ret!$C:$C,F_12Snp_ODR_Ret!$A:$A,'Backtesting - Retail'!A561,F_12Snp_ODR_Ret!$B:$B,'Backtesting - Retail'!B561)</f>
        <v>145</v>
      </c>
      <c r="F561" s="142">
        <f>SUMIFS(F_12Snp_ODR_Ret!$C:$C,F_12Snp_ODR_Ret!A:A,"&gt;="&amp;$M$2,F_12Snp_ODR_Ret!A:A,"&lt;="&amp;$M$3,F_12Snp_ODR_Ret!$B:$B,$B561)/SUMIFS(F_12Snp_ODR_Ret!$H:$H,F_12Snp_ODR_Ret!A:A,"&gt;="&amp;$M$2,F_12Snp_ODR_Ret!A:A,"&lt;="&amp;$M$3,F_12Snp_ODR_Ret!$B:$B,$B561)</f>
        <v>0.66168573429838895</v>
      </c>
      <c r="G561" s="95">
        <f t="shared" si="39"/>
        <v>0.68396226415094341</v>
      </c>
      <c r="H561" s="95">
        <f t="shared" si="40"/>
        <v>4.9624378227175003E-4</v>
      </c>
      <c r="I561" s="95">
        <f t="shared" si="41"/>
        <v>-2.2276529852554461E-2</v>
      </c>
      <c r="J561" s="95">
        <f t="shared" si="42"/>
        <v>3.2569822956838246E-2</v>
      </c>
    </row>
    <row r="562" spans="1:10" x14ac:dyDescent="0.2">
      <c r="A562" s="93">
        <v>43434</v>
      </c>
      <c r="B562" s="94" t="s">
        <v>26</v>
      </c>
      <c r="C562" s="94">
        <f>SUMIFS(F_12Snp_ODR_Ret!$H:$H,F_12Snp_ODR_Ret!$A:$A,'Backtesting - Retail'!A562,F_12Snp_ODR_Ret!$B:$B,'Backtesting - Retail'!B562)</f>
        <v>95</v>
      </c>
      <c r="D562" s="94">
        <f>SUMIFS(F_12Snp_ODR_Ret!$C:$C,F_12Snp_ODR_Ret!$A:$A,'Backtesting - Retail'!A562,F_12Snp_ODR_Ret!$B:$B,'Backtesting - Retail'!B562)</f>
        <v>65</v>
      </c>
      <c r="F562" s="142">
        <f>SUMIFS(F_12Snp_ODR_Ret!$C:$C,F_12Snp_ODR_Ret!A:A,"&gt;="&amp;$M$2,F_12Snp_ODR_Ret!A:A,"&lt;="&amp;$M$3,F_12Snp_ODR_Ret!$B:$B,$B562)/SUMIFS(F_12Snp_ODR_Ret!$H:$H,F_12Snp_ODR_Ret!A:A,"&gt;="&amp;$M$2,F_12Snp_ODR_Ret!A:A,"&lt;="&amp;$M$3,F_12Snp_ODR_Ret!$B:$B,$B562)</f>
        <v>0.42494105318312814</v>
      </c>
      <c r="G562" s="95">
        <f t="shared" si="39"/>
        <v>0.68421052631578949</v>
      </c>
      <c r="H562" s="95">
        <f t="shared" si="40"/>
        <v>6.7220659698487811E-2</v>
      </c>
      <c r="I562" s="95">
        <f t="shared" si="41"/>
        <v>-0.25926947313266135</v>
      </c>
      <c r="J562" s="95">
        <f t="shared" si="42"/>
        <v>0.37893230688619733</v>
      </c>
    </row>
    <row r="563" spans="1:10" x14ac:dyDescent="0.2">
      <c r="A563" s="93">
        <v>43465</v>
      </c>
      <c r="B563" s="94" t="s">
        <v>40</v>
      </c>
      <c r="C563" s="94">
        <f>SUMIFS(F_12Snp_ODR_Ret!$H:$H,F_12Snp_ODR_Ret!$A:$A,'Backtesting - Retail'!A563,F_12Snp_ODR_Ret!$B:$B,'Backtesting - Retail'!B563)</f>
        <v>411</v>
      </c>
      <c r="D563" s="94">
        <f>SUMIFS(F_12Snp_ODR_Ret!$C:$C,F_12Snp_ODR_Ret!$A:$A,'Backtesting - Retail'!A563,F_12Snp_ODR_Ret!$B:$B,'Backtesting - Retail'!B563)</f>
        <v>249</v>
      </c>
      <c r="F563" s="142">
        <f>SUMIFS(F_12Snp_ODR_Ret!$C:$C,F_12Snp_ODR_Ret!A:A,"&gt;="&amp;$M$2,F_12Snp_ODR_Ret!A:A,"&lt;="&amp;$M$3,F_12Snp_ODR_Ret!$B:$B,$B563)/SUMIFS(F_12Snp_ODR_Ret!$H:$H,F_12Snp_ODR_Ret!A:A,"&gt;="&amp;$M$2,F_12Snp_ODR_Ret!A:A,"&lt;="&amp;$M$3,F_12Snp_ODR_Ret!$B:$B,$B563)</f>
        <v>0.60292481322524238</v>
      </c>
      <c r="G563" s="95">
        <f t="shared" si="39"/>
        <v>0.6058394160583942</v>
      </c>
      <c r="H563" s="95">
        <f t="shared" si="40"/>
        <v>8.4949096750165784E-6</v>
      </c>
      <c r="I563" s="95">
        <f t="shared" si="41"/>
        <v>-2.9146028331518137E-3</v>
      </c>
      <c r="J563" s="95">
        <f t="shared" si="42"/>
        <v>4.8108504595397407E-3</v>
      </c>
    </row>
    <row r="564" spans="1:10" x14ac:dyDescent="0.2">
      <c r="A564" s="93">
        <v>43465</v>
      </c>
      <c r="B564" s="94" t="s">
        <v>34</v>
      </c>
      <c r="C564" s="94">
        <f>SUMIFS(F_12Snp_ODR_Ret!$H:$H,F_12Snp_ODR_Ret!$A:$A,'Backtesting - Retail'!A564,F_12Snp_ODR_Ret!$B:$B,'Backtesting - Retail'!B564)</f>
        <v>5291</v>
      </c>
      <c r="D564" s="94">
        <f>SUMIFS(F_12Snp_ODR_Ret!$C:$C,F_12Snp_ODR_Ret!$A:$A,'Backtesting - Retail'!A564,F_12Snp_ODR_Ret!$B:$B,'Backtesting - Retail'!B564)</f>
        <v>189</v>
      </c>
      <c r="F564" s="142">
        <f>SUMIFS(F_12Snp_ODR_Ret!$C:$C,F_12Snp_ODR_Ret!A:A,"&gt;="&amp;$M$2,F_12Snp_ODR_Ret!A:A,"&lt;="&amp;$M$3,F_12Snp_ODR_Ret!$B:$B,$B564)/SUMIFS(F_12Snp_ODR_Ret!$H:$H,F_12Snp_ODR_Ret!A:A,"&gt;="&amp;$M$2,F_12Snp_ODR_Ret!A:A,"&lt;="&amp;$M$3,F_12Snp_ODR_Ret!$B:$B,$B564)</f>
        <v>5.9121533399488169E-2</v>
      </c>
      <c r="G564" s="95">
        <f t="shared" si="39"/>
        <v>3.5721035721035722E-2</v>
      </c>
      <c r="H564" s="95">
        <f t="shared" si="40"/>
        <v>5.4758329159925834E-4</v>
      </c>
      <c r="I564" s="95">
        <f t="shared" si="41"/>
        <v>2.3400497678452446E-2</v>
      </c>
      <c r="J564" s="95">
        <f t="shared" si="42"/>
        <v>0.65509012283963963</v>
      </c>
    </row>
    <row r="565" spans="1:10" x14ac:dyDescent="0.2">
      <c r="A565" s="93">
        <v>43465</v>
      </c>
      <c r="B565" s="94" t="s">
        <v>20</v>
      </c>
      <c r="C565" s="94">
        <f>SUMIFS(F_12Snp_ODR_Ret!$H:$H,F_12Snp_ODR_Ret!$A:$A,'Backtesting - Retail'!A565,F_12Snp_ODR_Ret!$B:$B,'Backtesting - Retail'!B565)</f>
        <v>1038</v>
      </c>
      <c r="D565" s="94">
        <f>SUMIFS(F_12Snp_ODR_Ret!$C:$C,F_12Snp_ODR_Ret!$A:$A,'Backtesting - Retail'!A565,F_12Snp_ODR_Ret!$B:$B,'Backtesting - Retail'!B565)</f>
        <v>71</v>
      </c>
      <c r="F565" s="142">
        <f>SUMIFS(F_12Snp_ODR_Ret!$C:$C,F_12Snp_ODR_Ret!A:A,"&gt;="&amp;$M$2,F_12Snp_ODR_Ret!A:A,"&lt;="&amp;$M$3,F_12Snp_ODR_Ret!$B:$B,$B565)/SUMIFS(F_12Snp_ODR_Ret!$H:$H,F_12Snp_ODR_Ret!A:A,"&gt;="&amp;$M$2,F_12Snp_ODR_Ret!A:A,"&lt;="&amp;$M$3,F_12Snp_ODR_Ret!$B:$B,$B565)</f>
        <v>8.9829886182841753E-2</v>
      </c>
      <c r="G565" s="95">
        <f t="shared" si="39"/>
        <v>6.8400770712909439E-2</v>
      </c>
      <c r="H565" s="95">
        <f t="shared" si="40"/>
        <v>4.5920698982369239E-4</v>
      </c>
      <c r="I565" s="95">
        <f t="shared" si="41"/>
        <v>2.1429115469932314E-2</v>
      </c>
      <c r="J565" s="95">
        <f t="shared" si="42"/>
        <v>0.31328763179985553</v>
      </c>
    </row>
    <row r="566" spans="1:10" x14ac:dyDescent="0.2">
      <c r="A566" s="93">
        <v>43465</v>
      </c>
      <c r="B566" s="94" t="s">
        <v>12</v>
      </c>
      <c r="C566" s="94">
        <f>SUMIFS(F_12Snp_ODR_Ret!$H:$H,F_12Snp_ODR_Ret!$A:$A,'Backtesting - Retail'!A566,F_12Snp_ODR_Ret!$B:$B,'Backtesting - Retail'!B566)</f>
        <v>385</v>
      </c>
      <c r="D566" s="94">
        <f>SUMIFS(F_12Snp_ODR_Ret!$C:$C,F_12Snp_ODR_Ret!$A:$A,'Backtesting - Retail'!A566,F_12Snp_ODR_Ret!$B:$B,'Backtesting - Retail'!B566)</f>
        <v>0</v>
      </c>
      <c r="F566" s="142">
        <f>SUMIFS(F_12Snp_ODR_Ret!$C:$C,F_12Snp_ODR_Ret!A:A,"&gt;="&amp;$M$2,F_12Snp_ODR_Ret!A:A,"&lt;="&amp;$M$3,F_12Snp_ODR_Ret!$B:$B,$B566)/SUMIFS(F_12Snp_ODR_Ret!$H:$H,F_12Snp_ODR_Ret!A:A,"&gt;="&amp;$M$2,F_12Snp_ODR_Ret!A:A,"&lt;="&amp;$M$3,F_12Snp_ODR_Ret!$B:$B,$B566)</f>
        <v>9.2718843741478052E-4</v>
      </c>
      <c r="G566" s="95">
        <f t="shared" si="39"/>
        <v>0</v>
      </c>
      <c r="H566" s="95">
        <f t="shared" si="40"/>
        <v>8.5967839847566235E-7</v>
      </c>
      <c r="I566" s="95">
        <f t="shared" si="41"/>
        <v>9.2718843741478052E-4</v>
      </c>
      <c r="J566" s="95">
        <f t="shared" si="42"/>
        <v>0</v>
      </c>
    </row>
    <row r="567" spans="1:10" x14ac:dyDescent="0.2">
      <c r="A567" s="93">
        <v>43465</v>
      </c>
      <c r="B567" s="94" t="s">
        <v>16</v>
      </c>
      <c r="C567" s="94">
        <f>SUMIFS(F_12Snp_ODR_Ret!$H:$H,F_12Snp_ODR_Ret!$A:$A,'Backtesting - Retail'!A567,F_12Snp_ODR_Ret!$B:$B,'Backtesting - Retail'!B567)</f>
        <v>242</v>
      </c>
      <c r="D567" s="94">
        <f>SUMIFS(F_12Snp_ODR_Ret!$C:$C,F_12Snp_ODR_Ret!$A:$A,'Backtesting - Retail'!A567,F_12Snp_ODR_Ret!$B:$B,'Backtesting - Retail'!B567)</f>
        <v>0</v>
      </c>
      <c r="F567" s="142">
        <f>SUMIFS(F_12Snp_ODR_Ret!$C:$C,F_12Snp_ODR_Ret!A:A,"&gt;="&amp;$M$2,F_12Snp_ODR_Ret!A:A,"&lt;="&amp;$M$3,F_12Snp_ODR_Ret!$B:$B,$B567)/SUMIFS(F_12Snp_ODR_Ret!$H:$H,F_12Snp_ODR_Ret!A:A,"&gt;="&amp;$M$2,F_12Snp_ODR_Ret!A:A,"&lt;="&amp;$M$3,F_12Snp_ODR_Ret!$B:$B,$B567)</f>
        <v>2.5973315835520561E-3</v>
      </c>
      <c r="G567" s="95">
        <f t="shared" si="39"/>
        <v>0</v>
      </c>
      <c r="H567" s="95">
        <f t="shared" si="40"/>
        <v>6.7461313549170314E-6</v>
      </c>
      <c r="I567" s="95">
        <f t="shared" si="41"/>
        <v>2.5973315835520561E-3</v>
      </c>
      <c r="J567" s="95">
        <f t="shared" si="42"/>
        <v>0</v>
      </c>
    </row>
    <row r="568" spans="1:10" x14ac:dyDescent="0.2">
      <c r="A568" s="93">
        <v>43465</v>
      </c>
      <c r="B568" s="94" t="s">
        <v>22</v>
      </c>
      <c r="C568" s="94">
        <f>SUMIFS(F_12Snp_ODR_Ret!$H:$H,F_12Snp_ODR_Ret!$A:$A,'Backtesting - Retail'!A568,F_12Snp_ODR_Ret!$B:$B,'Backtesting - Retail'!B568)</f>
        <v>993</v>
      </c>
      <c r="D568" s="94">
        <f>SUMIFS(F_12Snp_ODR_Ret!$C:$C,F_12Snp_ODR_Ret!$A:$A,'Backtesting - Retail'!A568,F_12Snp_ODR_Ret!$B:$B,'Backtesting - Retail'!B568)</f>
        <v>161</v>
      </c>
      <c r="F568" s="142">
        <f>SUMIFS(F_12Snp_ODR_Ret!$C:$C,F_12Snp_ODR_Ret!A:A,"&gt;="&amp;$M$2,F_12Snp_ODR_Ret!A:A,"&lt;="&amp;$M$3,F_12Snp_ODR_Ret!$B:$B,$B568)/SUMIFS(F_12Snp_ODR_Ret!$H:$H,F_12Snp_ODR_Ret!A:A,"&gt;="&amp;$M$2,F_12Snp_ODR_Ret!A:A,"&lt;="&amp;$M$3,F_12Snp_ODR_Ret!$B:$B,$B568)</f>
        <v>0.11878527277613544</v>
      </c>
      <c r="G568" s="95">
        <f t="shared" si="39"/>
        <v>0.162134944612286</v>
      </c>
      <c r="H568" s="95">
        <f t="shared" si="40"/>
        <v>1.879194048301945E-3</v>
      </c>
      <c r="I568" s="95">
        <f t="shared" si="41"/>
        <v>-4.3349671836150558E-2</v>
      </c>
      <c r="J568" s="95">
        <f t="shared" si="42"/>
        <v>0.26736785175961181</v>
      </c>
    </row>
    <row r="569" spans="1:10" x14ac:dyDescent="0.2">
      <c r="A569" s="93">
        <v>43465</v>
      </c>
      <c r="B569" s="94" t="s">
        <v>38</v>
      </c>
      <c r="C569" s="94">
        <f>SUMIFS(F_12Snp_ODR_Ret!$H:$H,F_12Snp_ODR_Ret!$A:$A,'Backtesting - Retail'!A569,F_12Snp_ODR_Ret!$B:$B,'Backtesting - Retail'!B569)</f>
        <v>1547</v>
      </c>
      <c r="D569" s="94">
        <f>SUMIFS(F_12Snp_ODR_Ret!$C:$C,F_12Snp_ODR_Ret!$A:$A,'Backtesting - Retail'!A569,F_12Snp_ODR_Ret!$B:$B,'Backtesting - Retail'!B569)</f>
        <v>318</v>
      </c>
      <c r="F569" s="142">
        <f>SUMIFS(F_12Snp_ODR_Ret!$C:$C,F_12Snp_ODR_Ret!A:A,"&gt;="&amp;$M$2,F_12Snp_ODR_Ret!A:A,"&lt;="&amp;$M$3,F_12Snp_ODR_Ret!$B:$B,$B569)/SUMIFS(F_12Snp_ODR_Ret!$H:$H,F_12Snp_ODR_Ret!A:A,"&gt;="&amp;$M$2,F_12Snp_ODR_Ret!A:A,"&lt;="&amp;$M$3,F_12Snp_ODR_Ret!$B:$B,$B569)</f>
        <v>0.22160275367237117</v>
      </c>
      <c r="G569" s="95">
        <f t="shared" si="39"/>
        <v>0.20555914673561732</v>
      </c>
      <c r="H569" s="95">
        <f t="shared" si="40"/>
        <v>2.573973235410565E-4</v>
      </c>
      <c r="I569" s="95">
        <f t="shared" si="41"/>
        <v>1.6043606936753857E-2</v>
      </c>
      <c r="J569" s="95">
        <f t="shared" si="42"/>
        <v>7.8048616135717661E-2</v>
      </c>
    </row>
    <row r="570" spans="1:10" x14ac:dyDescent="0.2">
      <c r="A570" s="93">
        <v>43465</v>
      </c>
      <c r="B570" s="94" t="s">
        <v>32</v>
      </c>
      <c r="C570" s="94">
        <f>SUMIFS(F_12Snp_ODR_Ret!$H:$H,F_12Snp_ODR_Ret!$A:$A,'Backtesting - Retail'!A570,F_12Snp_ODR_Ret!$B:$B,'Backtesting - Retail'!B570)</f>
        <v>16190</v>
      </c>
      <c r="D570" s="94">
        <f>SUMIFS(F_12Snp_ODR_Ret!$C:$C,F_12Snp_ODR_Ret!$A:$A,'Backtesting - Retail'!A570,F_12Snp_ODR_Ret!$B:$B,'Backtesting - Retail'!B570)</f>
        <v>323</v>
      </c>
      <c r="F570" s="142">
        <f>SUMIFS(F_12Snp_ODR_Ret!$C:$C,F_12Snp_ODR_Ret!A:A,"&gt;="&amp;$M$2,F_12Snp_ODR_Ret!A:A,"&lt;="&amp;$M$3,F_12Snp_ODR_Ret!$B:$B,$B570)/SUMIFS(F_12Snp_ODR_Ret!$H:$H,F_12Snp_ODR_Ret!A:A,"&gt;="&amp;$M$2,F_12Snp_ODR_Ret!A:A,"&lt;="&amp;$M$3,F_12Snp_ODR_Ret!$B:$B,$B570)</f>
        <v>2.2352492146289427E-2</v>
      </c>
      <c r="G570" s="95">
        <f t="shared" si="39"/>
        <v>1.9950586781964177E-2</v>
      </c>
      <c r="H570" s="95">
        <f t="shared" si="40"/>
        <v>5.7691493791744109E-6</v>
      </c>
      <c r="I570" s="95">
        <f t="shared" si="41"/>
        <v>2.4019053643252498E-3</v>
      </c>
      <c r="J570" s="95">
        <f t="shared" si="42"/>
        <v>0.12039271779698388</v>
      </c>
    </row>
    <row r="571" spans="1:10" x14ac:dyDescent="0.2">
      <c r="A571" s="93">
        <v>43465</v>
      </c>
      <c r="B571" s="94" t="s">
        <v>18</v>
      </c>
      <c r="C571" s="94">
        <f>SUMIFS(F_12Snp_ODR_Ret!$H:$H,F_12Snp_ODR_Ret!$A:$A,'Backtesting - Retail'!A571,F_12Snp_ODR_Ret!$B:$B,'Backtesting - Retail'!B571)</f>
        <v>4960</v>
      </c>
      <c r="D571" s="94">
        <f>SUMIFS(F_12Snp_ODR_Ret!$C:$C,F_12Snp_ODR_Ret!$A:$A,'Backtesting - Retail'!A571,F_12Snp_ODR_Ret!$B:$B,'Backtesting - Retail'!B571)</f>
        <v>51</v>
      </c>
      <c r="F571" s="142">
        <f>SUMIFS(F_12Snp_ODR_Ret!$C:$C,F_12Snp_ODR_Ret!A:A,"&gt;="&amp;$M$2,F_12Snp_ODR_Ret!A:A,"&lt;="&amp;$M$3,F_12Snp_ODR_Ret!$B:$B,$B571)/SUMIFS(F_12Snp_ODR_Ret!$H:$H,F_12Snp_ODR_Ret!A:A,"&gt;="&amp;$M$2,F_12Snp_ODR_Ret!A:A,"&lt;="&amp;$M$3,F_12Snp_ODR_Ret!$B:$B,$B571)</f>
        <v>7.5688521388111206E-3</v>
      </c>
      <c r="G571" s="95">
        <f t="shared" si="39"/>
        <v>1.0282258064516129E-2</v>
      </c>
      <c r="H571" s="95">
        <f t="shared" si="40"/>
        <v>7.3625717176510552E-6</v>
      </c>
      <c r="I571" s="95">
        <f t="shared" si="41"/>
        <v>-2.7134059257050086E-3</v>
      </c>
      <c r="J571" s="95">
        <f t="shared" si="42"/>
        <v>0.26389202728425182</v>
      </c>
    </row>
    <row r="572" spans="1:10" x14ac:dyDescent="0.2">
      <c r="A572" s="93">
        <v>43465</v>
      </c>
      <c r="B572" s="94" t="s">
        <v>30</v>
      </c>
      <c r="C572" s="94">
        <f>SUMIFS(F_12Snp_ODR_Ret!$H:$H,F_12Snp_ODR_Ret!$A:$A,'Backtesting - Retail'!A572,F_12Snp_ODR_Ret!$B:$B,'Backtesting - Retail'!B572)</f>
        <v>944</v>
      </c>
      <c r="D572" s="94">
        <f>SUMIFS(F_12Snp_ODR_Ret!$C:$C,F_12Snp_ODR_Ret!$A:$A,'Backtesting - Retail'!A572,F_12Snp_ODR_Ret!$B:$B,'Backtesting - Retail'!B572)</f>
        <v>96</v>
      </c>
      <c r="F572" s="142">
        <f>SUMIFS(F_12Snp_ODR_Ret!$C:$C,F_12Snp_ODR_Ret!A:A,"&gt;="&amp;$M$2,F_12Snp_ODR_Ret!A:A,"&lt;="&amp;$M$3,F_12Snp_ODR_Ret!$B:$B,$B572)/SUMIFS(F_12Snp_ODR_Ret!$H:$H,F_12Snp_ODR_Ret!A:A,"&gt;="&amp;$M$2,F_12Snp_ODR_Ret!A:A,"&lt;="&amp;$M$3,F_12Snp_ODR_Ret!$B:$B,$B572)</f>
        <v>0.11058389350204297</v>
      </c>
      <c r="G572" s="95">
        <f t="shared" si="39"/>
        <v>0.10169491525423729</v>
      </c>
      <c r="H572" s="95">
        <f t="shared" si="40"/>
        <v>7.9013934289962369E-5</v>
      </c>
      <c r="I572" s="95">
        <f t="shared" si="41"/>
        <v>8.8889782478056706E-3</v>
      </c>
      <c r="J572" s="95">
        <f t="shared" si="42"/>
        <v>8.7408286103422425E-2</v>
      </c>
    </row>
    <row r="573" spans="1:10" x14ac:dyDescent="0.2">
      <c r="A573" s="93">
        <v>43465</v>
      </c>
      <c r="B573" s="94" t="s">
        <v>42</v>
      </c>
      <c r="C573" s="94">
        <f>SUMIFS(F_12Snp_ODR_Ret!$H:$H,F_12Snp_ODR_Ret!$A:$A,'Backtesting - Retail'!A573,F_12Snp_ODR_Ret!$B:$B,'Backtesting - Retail'!B573)</f>
        <v>207</v>
      </c>
      <c r="D573" s="94">
        <f>SUMIFS(F_12Snp_ODR_Ret!$C:$C,F_12Snp_ODR_Ret!$A:$A,'Backtesting - Retail'!A573,F_12Snp_ODR_Ret!$B:$B,'Backtesting - Retail'!B573)</f>
        <v>149</v>
      </c>
      <c r="F573" s="142">
        <f>SUMIFS(F_12Snp_ODR_Ret!$C:$C,F_12Snp_ODR_Ret!A:A,"&gt;="&amp;$M$2,F_12Snp_ODR_Ret!A:A,"&lt;="&amp;$M$3,F_12Snp_ODR_Ret!$B:$B,$B573)/SUMIFS(F_12Snp_ODR_Ret!$H:$H,F_12Snp_ODR_Ret!A:A,"&gt;="&amp;$M$2,F_12Snp_ODR_Ret!A:A,"&lt;="&amp;$M$3,F_12Snp_ODR_Ret!$B:$B,$B573)</f>
        <v>0.66168573429838895</v>
      </c>
      <c r="G573" s="95">
        <f t="shared" si="39"/>
        <v>0.71980676328502413</v>
      </c>
      <c r="H573" s="95">
        <f t="shared" si="40"/>
        <v>3.3780540104652872E-3</v>
      </c>
      <c r="I573" s="95">
        <f t="shared" si="41"/>
        <v>-5.8121028986635181E-2</v>
      </c>
      <c r="J573" s="95">
        <f t="shared" si="42"/>
        <v>8.0745322149218007E-2</v>
      </c>
    </row>
    <row r="574" spans="1:10" x14ac:dyDescent="0.2">
      <c r="A574" s="93">
        <v>43465</v>
      </c>
      <c r="B574" s="94" t="s">
        <v>28</v>
      </c>
      <c r="C574" s="94">
        <f>SUMIFS(F_12Snp_ODR_Ret!$H:$H,F_12Snp_ODR_Ret!$A:$A,'Backtesting - Retail'!A574,F_12Snp_ODR_Ret!$B:$B,'Backtesting - Retail'!B574)</f>
        <v>5233</v>
      </c>
      <c r="D574" s="94">
        <f>SUMIFS(F_12Snp_ODR_Ret!$C:$C,F_12Snp_ODR_Ret!$A:$A,'Backtesting - Retail'!A574,F_12Snp_ODR_Ret!$B:$B,'Backtesting - Retail'!B574)</f>
        <v>91</v>
      </c>
      <c r="F574" s="142">
        <f>SUMIFS(F_12Snp_ODR_Ret!$C:$C,F_12Snp_ODR_Ret!A:A,"&gt;="&amp;$M$2,F_12Snp_ODR_Ret!A:A,"&lt;="&amp;$M$3,F_12Snp_ODR_Ret!$B:$B,$B574)/SUMIFS(F_12Snp_ODR_Ret!$H:$H,F_12Snp_ODR_Ret!A:A,"&gt;="&amp;$M$2,F_12Snp_ODR_Ret!A:A,"&lt;="&amp;$M$3,F_12Snp_ODR_Ret!$B:$B,$B574)</f>
        <v>8.694480016175777E-3</v>
      </c>
      <c r="G574" s="95">
        <f t="shared" si="39"/>
        <v>1.7389642652398243E-2</v>
      </c>
      <c r="H574" s="95">
        <f t="shared" si="40"/>
        <v>7.5605853270359227E-5</v>
      </c>
      <c r="I574" s="95">
        <f t="shared" si="41"/>
        <v>-8.6951626362224664E-3</v>
      </c>
      <c r="J574" s="95">
        <f t="shared" si="42"/>
        <v>0.50001962720167215</v>
      </c>
    </row>
    <row r="575" spans="1:10" x14ac:dyDescent="0.2">
      <c r="A575" s="93">
        <v>43465</v>
      </c>
      <c r="B575" s="94" t="s">
        <v>14</v>
      </c>
      <c r="C575" s="94">
        <f>SUMIFS(F_12Snp_ODR_Ret!$H:$H,F_12Snp_ODR_Ret!$A:$A,'Backtesting - Retail'!A575,F_12Snp_ODR_Ret!$B:$B,'Backtesting - Retail'!B575)</f>
        <v>793</v>
      </c>
      <c r="D575" s="94">
        <f>SUMIFS(F_12Snp_ODR_Ret!$C:$C,F_12Snp_ODR_Ret!$A:$A,'Backtesting - Retail'!A575,F_12Snp_ODR_Ret!$B:$B,'Backtesting - Retail'!B575)</f>
        <v>16</v>
      </c>
      <c r="F575" s="142">
        <f>SUMIFS(F_12Snp_ODR_Ret!$C:$C,F_12Snp_ODR_Ret!A:A,"&gt;="&amp;$M$2,F_12Snp_ODR_Ret!A:A,"&lt;="&amp;$M$3,F_12Snp_ODR_Ret!$B:$B,$B575)/SUMIFS(F_12Snp_ODR_Ret!$H:$H,F_12Snp_ODR_Ret!A:A,"&gt;="&amp;$M$2,F_12Snp_ODR_Ret!A:A,"&lt;="&amp;$M$3,F_12Snp_ODR_Ret!$B:$B,$B575)</f>
        <v>6.8419927303827238E-3</v>
      </c>
      <c r="G575" s="95">
        <f t="shared" si="39"/>
        <v>2.0176544766708701E-2</v>
      </c>
      <c r="H575" s="95">
        <f t="shared" si="40"/>
        <v>1.7781027800948526E-4</v>
      </c>
      <c r="I575" s="95">
        <f t="shared" si="41"/>
        <v>-1.3334552036325976E-2</v>
      </c>
      <c r="J575" s="95">
        <f t="shared" si="42"/>
        <v>0.66089373530040618</v>
      </c>
    </row>
    <row r="576" spans="1:10" x14ac:dyDescent="0.2">
      <c r="A576" s="93">
        <v>43465</v>
      </c>
      <c r="B576" s="94" t="s">
        <v>36</v>
      </c>
      <c r="C576" s="94">
        <f>SUMIFS(F_12Snp_ODR_Ret!$H:$H,F_12Snp_ODR_Ret!$A:$A,'Backtesting - Retail'!A576,F_12Snp_ODR_Ret!$B:$B,'Backtesting - Retail'!B576)</f>
        <v>782</v>
      </c>
      <c r="D576" s="94">
        <f>SUMIFS(F_12Snp_ODR_Ret!$C:$C,F_12Snp_ODR_Ret!$A:$A,'Backtesting - Retail'!A576,F_12Snp_ODR_Ret!$B:$B,'Backtesting - Retail'!B576)</f>
        <v>234</v>
      </c>
      <c r="F576" s="142">
        <f>SUMIFS(F_12Snp_ODR_Ret!$C:$C,F_12Snp_ODR_Ret!A:A,"&gt;="&amp;$M$2,F_12Snp_ODR_Ret!A:A,"&lt;="&amp;$M$3,F_12Snp_ODR_Ret!$B:$B,$B576)/SUMIFS(F_12Snp_ODR_Ret!$H:$H,F_12Snp_ODR_Ret!A:A,"&gt;="&amp;$M$2,F_12Snp_ODR_Ret!A:A,"&lt;="&amp;$M$3,F_12Snp_ODR_Ret!$B:$B,$B576)</f>
        <v>0.3147813516443802</v>
      </c>
      <c r="G576" s="95">
        <f t="shared" si="39"/>
        <v>0.29923273657289001</v>
      </c>
      <c r="H576" s="95">
        <f t="shared" si="40"/>
        <v>2.417594306413719E-4</v>
      </c>
      <c r="I576" s="95">
        <f t="shared" si="41"/>
        <v>1.5548615071490191E-2</v>
      </c>
      <c r="J576" s="95">
        <f t="shared" si="42"/>
        <v>5.1961611050877474E-2</v>
      </c>
    </row>
    <row r="577" spans="1:10" x14ac:dyDescent="0.2">
      <c r="A577" s="93">
        <v>43465</v>
      </c>
      <c r="B577" s="94" t="s">
        <v>24</v>
      </c>
      <c r="C577" s="94">
        <f>SUMIFS(F_12Snp_ODR_Ret!$H:$H,F_12Snp_ODR_Ret!$A:$A,'Backtesting - Retail'!A577,F_12Snp_ODR_Ret!$B:$B,'Backtesting - Retail'!B577)</f>
        <v>217</v>
      </c>
      <c r="D577" s="94">
        <f>SUMIFS(F_12Snp_ODR_Ret!$C:$C,F_12Snp_ODR_Ret!$A:$A,'Backtesting - Retail'!A577,F_12Snp_ODR_Ret!$B:$B,'Backtesting - Retail'!B577)</f>
        <v>83</v>
      </c>
      <c r="F577" s="142">
        <f>SUMIFS(F_12Snp_ODR_Ret!$C:$C,F_12Snp_ODR_Ret!A:A,"&gt;="&amp;$M$2,F_12Snp_ODR_Ret!A:A,"&lt;="&amp;$M$3,F_12Snp_ODR_Ret!$B:$B,$B577)/SUMIFS(F_12Snp_ODR_Ret!$H:$H,F_12Snp_ODR_Ret!A:A,"&gt;="&amp;$M$2,F_12Snp_ODR_Ret!A:A,"&lt;="&amp;$M$3,F_12Snp_ODR_Ret!$B:$B,$B577)</f>
        <v>0.31635926222935046</v>
      </c>
      <c r="G577" s="95">
        <f t="shared" si="39"/>
        <v>0.38248847926267282</v>
      </c>
      <c r="H577" s="95">
        <f t="shared" si="40"/>
        <v>4.3730733454402527E-3</v>
      </c>
      <c r="I577" s="95">
        <f t="shared" si="41"/>
        <v>-6.6129217033322363E-2</v>
      </c>
      <c r="J577" s="95">
        <f t="shared" si="42"/>
        <v>0.17289204935218014</v>
      </c>
    </row>
    <row r="578" spans="1:10" x14ac:dyDescent="0.2">
      <c r="A578" s="93">
        <v>43465</v>
      </c>
      <c r="B578" s="94" t="s">
        <v>26</v>
      </c>
      <c r="C578" s="94">
        <f>SUMIFS(F_12Snp_ODR_Ret!$H:$H,F_12Snp_ODR_Ret!$A:$A,'Backtesting - Retail'!A578,F_12Snp_ODR_Ret!$B:$B,'Backtesting - Retail'!B578)</f>
        <v>95</v>
      </c>
      <c r="D578" s="94">
        <f>SUMIFS(F_12Snp_ODR_Ret!$C:$C,F_12Snp_ODR_Ret!$A:$A,'Backtesting - Retail'!A578,F_12Snp_ODR_Ret!$B:$B,'Backtesting - Retail'!B578)</f>
        <v>62</v>
      </c>
      <c r="F578" s="142">
        <f>SUMIFS(F_12Snp_ODR_Ret!$C:$C,F_12Snp_ODR_Ret!A:A,"&gt;="&amp;$M$2,F_12Snp_ODR_Ret!A:A,"&lt;="&amp;$M$3,F_12Snp_ODR_Ret!$B:$B,$B578)/SUMIFS(F_12Snp_ODR_Ret!$H:$H,F_12Snp_ODR_Ret!A:A,"&gt;="&amp;$M$2,F_12Snp_ODR_Ret!A:A,"&lt;="&amp;$M$3,F_12Snp_ODR_Ret!$B:$B,$B578)</f>
        <v>0.42494105318312814</v>
      </c>
      <c r="G578" s="95">
        <f t="shared" si="39"/>
        <v>0.65263157894736845</v>
      </c>
      <c r="H578" s="95">
        <f t="shared" si="40"/>
        <v>5.1842975522796181E-2</v>
      </c>
      <c r="I578" s="95">
        <f t="shared" si="41"/>
        <v>-0.22769052576424031</v>
      </c>
      <c r="J578" s="95">
        <f t="shared" si="42"/>
        <v>0.34888064431617466</v>
      </c>
    </row>
    <row r="579" spans="1:10" x14ac:dyDescent="0.2">
      <c r="A579" s="93">
        <v>43496</v>
      </c>
      <c r="B579" s="94" t="s">
        <v>32</v>
      </c>
      <c r="C579" s="94">
        <f>SUMIFS(F_12Snp_ODR_Ret!$H:$H,F_12Snp_ODR_Ret!$A:$A,'Backtesting - Retail'!A579,F_12Snp_ODR_Ret!$B:$B,'Backtesting - Retail'!B579)</f>
        <v>16722</v>
      </c>
      <c r="D579" s="94">
        <f>SUMIFS(F_12Snp_ODR_Ret!$C:$C,F_12Snp_ODR_Ret!$A:$A,'Backtesting - Retail'!A579,F_12Snp_ODR_Ret!$B:$B,'Backtesting - Retail'!B579)</f>
        <v>404</v>
      </c>
      <c r="F579" s="142">
        <f>SUMIFS(F_12Snp_ODR_Ret!$C:$C,F_12Snp_ODR_Ret!A:A,"&gt;="&amp;$M$2,F_12Snp_ODR_Ret!A:A,"&lt;="&amp;$M$3,F_12Snp_ODR_Ret!$B:$B,$B579)/SUMIFS(F_12Snp_ODR_Ret!$H:$H,F_12Snp_ODR_Ret!A:A,"&gt;="&amp;$M$2,F_12Snp_ODR_Ret!A:A,"&lt;="&amp;$M$3,F_12Snp_ODR_Ret!$B:$B,$B579)</f>
        <v>2.2352492146289427E-2</v>
      </c>
      <c r="G579" s="95">
        <f t="shared" ref="G579:G642" si="43">D579/C579</f>
        <v>2.4159789498863771E-2</v>
      </c>
      <c r="H579" s="95">
        <f t="shared" si="40"/>
        <v>3.266323720622233E-6</v>
      </c>
      <c r="I579" s="95">
        <f t="shared" si="41"/>
        <v>-1.8072973525743441E-3</v>
      </c>
      <c r="J579" s="95">
        <f t="shared" si="42"/>
        <v>7.4806005766703432E-2</v>
      </c>
    </row>
    <row r="580" spans="1:10" x14ac:dyDescent="0.2">
      <c r="A580" s="93">
        <v>43496</v>
      </c>
      <c r="B580" s="94" t="s">
        <v>40</v>
      </c>
      <c r="C580" s="94">
        <f>SUMIFS(F_12Snp_ODR_Ret!$H:$H,F_12Snp_ODR_Ret!$A:$A,'Backtesting - Retail'!A580,F_12Snp_ODR_Ret!$B:$B,'Backtesting - Retail'!B580)</f>
        <v>443</v>
      </c>
      <c r="D580" s="94">
        <f>SUMIFS(F_12Snp_ODR_Ret!$C:$C,F_12Snp_ODR_Ret!$A:$A,'Backtesting - Retail'!A580,F_12Snp_ODR_Ret!$B:$B,'Backtesting - Retail'!B580)</f>
        <v>280</v>
      </c>
      <c r="F580" s="142">
        <f>SUMIFS(F_12Snp_ODR_Ret!$C:$C,F_12Snp_ODR_Ret!A:A,"&gt;="&amp;$M$2,F_12Snp_ODR_Ret!A:A,"&lt;="&amp;$M$3,F_12Snp_ODR_Ret!$B:$B,$B580)/SUMIFS(F_12Snp_ODR_Ret!$H:$H,F_12Snp_ODR_Ret!A:A,"&gt;="&amp;$M$2,F_12Snp_ODR_Ret!A:A,"&lt;="&amp;$M$3,F_12Snp_ODR_Ret!$B:$B,$B580)</f>
        <v>0.60292481322524238</v>
      </c>
      <c r="G580" s="95">
        <f t="shared" si="43"/>
        <v>0.6320541760722348</v>
      </c>
      <c r="H580" s="95">
        <f t="shared" ref="H580:H643" si="44">(G580-F580)^2</f>
        <v>8.4851977987174189E-4</v>
      </c>
      <c r="I580" s="95">
        <f t="shared" ref="I580:I643" si="45">F580-G580</f>
        <v>-2.9129362846992413E-2</v>
      </c>
      <c r="J580" s="95">
        <f t="shared" ref="J580:J643" si="46">IFERROR(ABS(G580-F580)/ABS(G580),0)</f>
        <v>4.6086813361491563E-2</v>
      </c>
    </row>
    <row r="581" spans="1:10" x14ac:dyDescent="0.2">
      <c r="A581" s="93">
        <v>43496</v>
      </c>
      <c r="B581" s="94" t="s">
        <v>42</v>
      </c>
      <c r="C581" s="94">
        <f>SUMIFS(F_12Snp_ODR_Ret!$H:$H,F_12Snp_ODR_Ret!$A:$A,'Backtesting - Retail'!A581,F_12Snp_ODR_Ret!$B:$B,'Backtesting - Retail'!B581)</f>
        <v>338</v>
      </c>
      <c r="D581" s="94">
        <f>SUMIFS(F_12Snp_ODR_Ret!$C:$C,F_12Snp_ODR_Ret!$A:$A,'Backtesting - Retail'!A581,F_12Snp_ODR_Ret!$B:$B,'Backtesting - Retail'!B581)</f>
        <v>225</v>
      </c>
      <c r="F581" s="142">
        <f>SUMIFS(F_12Snp_ODR_Ret!$C:$C,F_12Snp_ODR_Ret!A:A,"&gt;="&amp;$M$2,F_12Snp_ODR_Ret!A:A,"&lt;="&amp;$M$3,F_12Snp_ODR_Ret!$B:$B,$B581)/SUMIFS(F_12Snp_ODR_Ret!$H:$H,F_12Snp_ODR_Ret!A:A,"&gt;="&amp;$M$2,F_12Snp_ODR_Ret!A:A,"&lt;="&amp;$M$3,F_12Snp_ODR_Ret!$B:$B,$B581)</f>
        <v>0.66168573429838895</v>
      </c>
      <c r="G581" s="95">
        <f t="shared" si="43"/>
        <v>0.66568047337278102</v>
      </c>
      <c r="H581" s="95">
        <f t="shared" si="44"/>
        <v>1.5957940272474837E-5</v>
      </c>
      <c r="I581" s="95">
        <f t="shared" si="45"/>
        <v>-3.994739074392073E-3</v>
      </c>
      <c r="J581" s="95">
        <f t="shared" si="46"/>
        <v>6.0009858095312037E-3</v>
      </c>
    </row>
    <row r="582" spans="1:10" x14ac:dyDescent="0.2">
      <c r="A582" s="93">
        <v>43496</v>
      </c>
      <c r="B582" s="94" t="s">
        <v>34</v>
      </c>
      <c r="C582" s="94">
        <f>SUMIFS(F_12Snp_ODR_Ret!$H:$H,F_12Snp_ODR_Ret!$A:$A,'Backtesting - Retail'!A582,F_12Snp_ODR_Ret!$B:$B,'Backtesting - Retail'!B582)</f>
        <v>5329</v>
      </c>
      <c r="D582" s="94">
        <f>SUMIFS(F_12Snp_ODR_Ret!$C:$C,F_12Snp_ODR_Ret!$A:$A,'Backtesting - Retail'!A582,F_12Snp_ODR_Ret!$B:$B,'Backtesting - Retail'!B582)</f>
        <v>216</v>
      </c>
      <c r="F582" s="142">
        <f>SUMIFS(F_12Snp_ODR_Ret!$C:$C,F_12Snp_ODR_Ret!A:A,"&gt;="&amp;$M$2,F_12Snp_ODR_Ret!A:A,"&lt;="&amp;$M$3,F_12Snp_ODR_Ret!$B:$B,$B582)/SUMIFS(F_12Snp_ODR_Ret!$H:$H,F_12Snp_ODR_Ret!A:A,"&gt;="&amp;$M$2,F_12Snp_ODR_Ret!A:A,"&lt;="&amp;$M$3,F_12Snp_ODR_Ret!$B:$B,$B582)</f>
        <v>5.9121533399488169E-2</v>
      </c>
      <c r="G582" s="95">
        <f t="shared" si="43"/>
        <v>4.0532933008069059E-2</v>
      </c>
      <c r="H582" s="95">
        <f t="shared" si="44"/>
        <v>3.4553606451186668E-4</v>
      </c>
      <c r="I582" s="95">
        <f t="shared" si="45"/>
        <v>1.8588600391419109E-2</v>
      </c>
      <c r="J582" s="95">
        <f t="shared" si="46"/>
        <v>0.4586048679901501</v>
      </c>
    </row>
    <row r="583" spans="1:10" x14ac:dyDescent="0.2">
      <c r="A583" s="93">
        <v>43496</v>
      </c>
      <c r="B583" s="94" t="s">
        <v>16</v>
      </c>
      <c r="C583" s="94">
        <f>SUMIFS(F_12Snp_ODR_Ret!$H:$H,F_12Snp_ODR_Ret!$A:$A,'Backtesting - Retail'!A583,F_12Snp_ODR_Ret!$B:$B,'Backtesting - Retail'!B583)</f>
        <v>286</v>
      </c>
      <c r="D583" s="94">
        <f>SUMIFS(F_12Snp_ODR_Ret!$C:$C,F_12Snp_ODR_Ret!$A:$A,'Backtesting - Retail'!A583,F_12Snp_ODR_Ret!$B:$B,'Backtesting - Retail'!B583)</f>
        <v>0</v>
      </c>
      <c r="F583" s="142">
        <f>SUMIFS(F_12Snp_ODR_Ret!$C:$C,F_12Snp_ODR_Ret!A:A,"&gt;="&amp;$M$2,F_12Snp_ODR_Ret!A:A,"&lt;="&amp;$M$3,F_12Snp_ODR_Ret!$B:$B,$B583)/SUMIFS(F_12Snp_ODR_Ret!$H:$H,F_12Snp_ODR_Ret!A:A,"&gt;="&amp;$M$2,F_12Snp_ODR_Ret!A:A,"&lt;="&amp;$M$3,F_12Snp_ODR_Ret!$B:$B,$B583)</f>
        <v>2.5973315835520561E-3</v>
      </c>
      <c r="G583" s="95">
        <f t="shared" si="43"/>
        <v>0</v>
      </c>
      <c r="H583" s="95">
        <f t="shared" si="44"/>
        <v>6.7461313549170314E-6</v>
      </c>
      <c r="I583" s="95">
        <f t="shared" si="45"/>
        <v>2.5973315835520561E-3</v>
      </c>
      <c r="J583" s="95">
        <f t="shared" si="46"/>
        <v>0</v>
      </c>
    </row>
    <row r="584" spans="1:10" x14ac:dyDescent="0.2">
      <c r="A584" s="93">
        <v>43496</v>
      </c>
      <c r="B584" s="94" t="s">
        <v>20</v>
      </c>
      <c r="C584" s="94">
        <f>SUMIFS(F_12Snp_ODR_Ret!$H:$H,F_12Snp_ODR_Ret!$A:$A,'Backtesting - Retail'!A584,F_12Snp_ODR_Ret!$B:$B,'Backtesting - Retail'!B584)</f>
        <v>394</v>
      </c>
      <c r="D584" s="94">
        <f>SUMIFS(F_12Snp_ODR_Ret!$C:$C,F_12Snp_ODR_Ret!$A:$A,'Backtesting - Retail'!A584,F_12Snp_ODR_Ret!$B:$B,'Backtesting - Retail'!B584)</f>
        <v>45</v>
      </c>
      <c r="F584" s="142">
        <f>SUMIFS(F_12Snp_ODR_Ret!$C:$C,F_12Snp_ODR_Ret!A:A,"&gt;="&amp;$M$2,F_12Snp_ODR_Ret!A:A,"&lt;="&amp;$M$3,F_12Snp_ODR_Ret!$B:$B,$B584)/SUMIFS(F_12Snp_ODR_Ret!$H:$H,F_12Snp_ODR_Ret!A:A,"&gt;="&amp;$M$2,F_12Snp_ODR_Ret!A:A,"&lt;="&amp;$M$3,F_12Snp_ODR_Ret!$B:$B,$B584)</f>
        <v>8.9829886182841753E-2</v>
      </c>
      <c r="G584" s="95">
        <f t="shared" si="43"/>
        <v>0.11421319796954314</v>
      </c>
      <c r="H584" s="95">
        <f t="shared" si="44"/>
        <v>5.9454589368749091E-4</v>
      </c>
      <c r="I584" s="95">
        <f t="shared" si="45"/>
        <v>-2.4383311786701389E-2</v>
      </c>
      <c r="J584" s="95">
        <f t="shared" si="46"/>
        <v>0.21348944097689662</v>
      </c>
    </row>
    <row r="585" spans="1:10" x14ac:dyDescent="0.2">
      <c r="A585" s="93">
        <v>43496</v>
      </c>
      <c r="B585" s="94" t="s">
        <v>22</v>
      </c>
      <c r="C585" s="94">
        <f>SUMIFS(F_12Snp_ODR_Ret!$H:$H,F_12Snp_ODR_Ret!$A:$A,'Backtesting - Retail'!A585,F_12Snp_ODR_Ret!$B:$B,'Backtesting - Retail'!B585)</f>
        <v>889</v>
      </c>
      <c r="D585" s="94">
        <f>SUMIFS(F_12Snp_ODR_Ret!$C:$C,F_12Snp_ODR_Ret!$A:$A,'Backtesting - Retail'!A585,F_12Snp_ODR_Ret!$B:$B,'Backtesting - Retail'!B585)</f>
        <v>120</v>
      </c>
      <c r="F585" s="142">
        <f>SUMIFS(F_12Snp_ODR_Ret!$C:$C,F_12Snp_ODR_Ret!A:A,"&gt;="&amp;$M$2,F_12Snp_ODR_Ret!A:A,"&lt;="&amp;$M$3,F_12Snp_ODR_Ret!$B:$B,$B585)/SUMIFS(F_12Snp_ODR_Ret!$H:$H,F_12Snp_ODR_Ret!A:A,"&gt;="&amp;$M$2,F_12Snp_ODR_Ret!A:A,"&lt;="&amp;$M$3,F_12Snp_ODR_Ret!$B:$B,$B585)</f>
        <v>0.11878527277613544</v>
      </c>
      <c r="G585" s="95">
        <f t="shared" si="43"/>
        <v>0.13498312710911137</v>
      </c>
      <c r="H585" s="95">
        <f t="shared" si="44"/>
        <v>2.6237048499230684E-4</v>
      </c>
      <c r="I585" s="95">
        <f t="shared" si="45"/>
        <v>-1.6197854332975922E-2</v>
      </c>
      <c r="J585" s="95">
        <f t="shared" si="46"/>
        <v>0.11999910418346328</v>
      </c>
    </row>
    <row r="586" spans="1:10" x14ac:dyDescent="0.2">
      <c r="A586" s="93">
        <v>43496</v>
      </c>
      <c r="B586" s="94" t="s">
        <v>14</v>
      </c>
      <c r="C586" s="94">
        <f>SUMIFS(F_12Snp_ODR_Ret!$H:$H,F_12Snp_ODR_Ret!$A:$A,'Backtesting - Retail'!A586,F_12Snp_ODR_Ret!$B:$B,'Backtesting - Retail'!B586)</f>
        <v>821</v>
      </c>
      <c r="D586" s="94">
        <f>SUMIFS(F_12Snp_ODR_Ret!$C:$C,F_12Snp_ODR_Ret!$A:$A,'Backtesting - Retail'!A586,F_12Snp_ODR_Ret!$B:$B,'Backtesting - Retail'!B586)</f>
        <v>15</v>
      </c>
      <c r="F586" s="142">
        <f>SUMIFS(F_12Snp_ODR_Ret!$C:$C,F_12Snp_ODR_Ret!A:A,"&gt;="&amp;$M$2,F_12Snp_ODR_Ret!A:A,"&lt;="&amp;$M$3,F_12Snp_ODR_Ret!$B:$B,$B586)/SUMIFS(F_12Snp_ODR_Ret!$H:$H,F_12Snp_ODR_Ret!A:A,"&gt;="&amp;$M$2,F_12Snp_ODR_Ret!A:A,"&lt;="&amp;$M$3,F_12Snp_ODR_Ret!$B:$B,$B586)</f>
        <v>6.8419927303827238E-3</v>
      </c>
      <c r="G586" s="95">
        <f t="shared" si="43"/>
        <v>1.8270401948842874E-2</v>
      </c>
      <c r="H586" s="95">
        <f t="shared" si="44"/>
        <v>1.3060853726458492E-4</v>
      </c>
      <c r="I586" s="95">
        <f t="shared" si="45"/>
        <v>-1.142840921846015E-2</v>
      </c>
      <c r="J586" s="95">
        <f t="shared" si="46"/>
        <v>0.62551493122371882</v>
      </c>
    </row>
    <row r="587" spans="1:10" x14ac:dyDescent="0.2">
      <c r="A587" s="93">
        <v>43496</v>
      </c>
      <c r="B587" s="94" t="s">
        <v>12</v>
      </c>
      <c r="C587" s="94">
        <f>SUMIFS(F_12Snp_ODR_Ret!$H:$H,F_12Snp_ODR_Ret!$A:$A,'Backtesting - Retail'!A587,F_12Snp_ODR_Ret!$B:$B,'Backtesting - Retail'!B587)</f>
        <v>424</v>
      </c>
      <c r="D587" s="94">
        <f>SUMIFS(F_12Snp_ODR_Ret!$C:$C,F_12Snp_ODR_Ret!$A:$A,'Backtesting - Retail'!A587,F_12Snp_ODR_Ret!$B:$B,'Backtesting - Retail'!B587)</f>
        <v>0</v>
      </c>
      <c r="F587" s="142">
        <f>SUMIFS(F_12Snp_ODR_Ret!$C:$C,F_12Snp_ODR_Ret!A:A,"&gt;="&amp;$M$2,F_12Snp_ODR_Ret!A:A,"&lt;="&amp;$M$3,F_12Snp_ODR_Ret!$B:$B,$B587)/SUMIFS(F_12Snp_ODR_Ret!$H:$H,F_12Snp_ODR_Ret!A:A,"&gt;="&amp;$M$2,F_12Snp_ODR_Ret!A:A,"&lt;="&amp;$M$3,F_12Snp_ODR_Ret!$B:$B,$B587)</f>
        <v>9.2718843741478052E-4</v>
      </c>
      <c r="G587" s="95">
        <f t="shared" si="43"/>
        <v>0</v>
      </c>
      <c r="H587" s="95">
        <f t="shared" si="44"/>
        <v>8.5967839847566235E-7</v>
      </c>
      <c r="I587" s="95">
        <f t="shared" si="45"/>
        <v>9.2718843741478052E-4</v>
      </c>
      <c r="J587" s="95">
        <f t="shared" si="46"/>
        <v>0</v>
      </c>
    </row>
    <row r="588" spans="1:10" x14ac:dyDescent="0.2">
      <c r="A588" s="93">
        <v>43496</v>
      </c>
      <c r="B588" s="94" t="s">
        <v>30</v>
      </c>
      <c r="C588" s="94">
        <f>SUMIFS(F_12Snp_ODR_Ret!$H:$H,F_12Snp_ODR_Ret!$A:$A,'Backtesting - Retail'!A588,F_12Snp_ODR_Ret!$B:$B,'Backtesting - Retail'!B588)</f>
        <v>910</v>
      </c>
      <c r="D588" s="94">
        <f>SUMIFS(F_12Snp_ODR_Ret!$C:$C,F_12Snp_ODR_Ret!$A:$A,'Backtesting - Retail'!A588,F_12Snp_ODR_Ret!$B:$B,'Backtesting - Retail'!B588)</f>
        <v>88</v>
      </c>
      <c r="F588" s="142">
        <f>SUMIFS(F_12Snp_ODR_Ret!$C:$C,F_12Snp_ODR_Ret!A:A,"&gt;="&amp;$M$2,F_12Snp_ODR_Ret!A:A,"&lt;="&amp;$M$3,F_12Snp_ODR_Ret!$B:$B,$B588)/SUMIFS(F_12Snp_ODR_Ret!$H:$H,F_12Snp_ODR_Ret!A:A,"&gt;="&amp;$M$2,F_12Snp_ODR_Ret!A:A,"&lt;="&amp;$M$3,F_12Snp_ODR_Ret!$B:$B,$B588)</f>
        <v>0.11058389350204297</v>
      </c>
      <c r="G588" s="95">
        <f t="shared" si="43"/>
        <v>9.6703296703296707E-2</v>
      </c>
      <c r="H588" s="95">
        <f t="shared" si="44"/>
        <v>1.9267096748936489E-4</v>
      </c>
      <c r="I588" s="95">
        <f t="shared" si="45"/>
        <v>1.3880596798746259E-2</v>
      </c>
      <c r="J588" s="95">
        <f t="shared" si="46"/>
        <v>0.14353798962339881</v>
      </c>
    </row>
    <row r="589" spans="1:10" x14ac:dyDescent="0.2">
      <c r="A589" s="93">
        <v>43496</v>
      </c>
      <c r="B589" s="94" t="s">
        <v>18</v>
      </c>
      <c r="C589" s="94">
        <f>SUMIFS(F_12Snp_ODR_Ret!$H:$H,F_12Snp_ODR_Ret!$A:$A,'Backtesting - Retail'!A589,F_12Snp_ODR_Ret!$B:$B,'Backtesting - Retail'!B589)</f>
        <v>5572</v>
      </c>
      <c r="D589" s="94">
        <f>SUMIFS(F_12Snp_ODR_Ret!$C:$C,F_12Snp_ODR_Ret!$A:$A,'Backtesting - Retail'!A589,F_12Snp_ODR_Ret!$B:$B,'Backtesting - Retail'!B589)</f>
        <v>61</v>
      </c>
      <c r="F589" s="142">
        <f>SUMIFS(F_12Snp_ODR_Ret!$C:$C,F_12Snp_ODR_Ret!A:A,"&gt;="&amp;$M$2,F_12Snp_ODR_Ret!A:A,"&lt;="&amp;$M$3,F_12Snp_ODR_Ret!$B:$B,$B589)/SUMIFS(F_12Snp_ODR_Ret!$H:$H,F_12Snp_ODR_Ret!A:A,"&gt;="&amp;$M$2,F_12Snp_ODR_Ret!A:A,"&lt;="&amp;$M$3,F_12Snp_ODR_Ret!$B:$B,$B589)</f>
        <v>7.5688521388111206E-3</v>
      </c>
      <c r="G589" s="95">
        <f t="shared" si="43"/>
        <v>1.094759511844939E-2</v>
      </c>
      <c r="H589" s="95">
        <f t="shared" si="44"/>
        <v>1.1415904122454892E-5</v>
      </c>
      <c r="I589" s="95">
        <f t="shared" si="45"/>
        <v>-3.3787429796382695E-3</v>
      </c>
      <c r="J589" s="95">
        <f t="shared" si="46"/>
        <v>0.30862878495974488</v>
      </c>
    </row>
    <row r="590" spans="1:10" x14ac:dyDescent="0.2">
      <c r="A590" s="93">
        <v>43496</v>
      </c>
      <c r="B590" s="94" t="s">
        <v>28</v>
      </c>
      <c r="C590" s="94">
        <f>SUMIFS(F_12Snp_ODR_Ret!$H:$H,F_12Snp_ODR_Ret!$A:$A,'Backtesting - Retail'!A590,F_12Snp_ODR_Ret!$B:$B,'Backtesting - Retail'!B590)</f>
        <v>4963</v>
      </c>
      <c r="D590" s="94">
        <f>SUMIFS(F_12Snp_ODR_Ret!$C:$C,F_12Snp_ODR_Ret!$A:$A,'Backtesting - Retail'!A590,F_12Snp_ODR_Ret!$B:$B,'Backtesting - Retail'!B590)</f>
        <v>108</v>
      </c>
      <c r="F590" s="142">
        <f>SUMIFS(F_12Snp_ODR_Ret!$C:$C,F_12Snp_ODR_Ret!A:A,"&gt;="&amp;$M$2,F_12Snp_ODR_Ret!A:A,"&lt;="&amp;$M$3,F_12Snp_ODR_Ret!$B:$B,$B590)/SUMIFS(F_12Snp_ODR_Ret!$H:$H,F_12Snp_ODR_Ret!A:A,"&gt;="&amp;$M$2,F_12Snp_ODR_Ret!A:A,"&lt;="&amp;$M$3,F_12Snp_ODR_Ret!$B:$B,$B590)</f>
        <v>8.694480016175777E-3</v>
      </c>
      <c r="G590" s="95">
        <f t="shared" si="43"/>
        <v>2.1761031634092282E-2</v>
      </c>
      <c r="H590" s="95">
        <f t="shared" si="44"/>
        <v>1.7073477118367646E-4</v>
      </c>
      <c r="I590" s="95">
        <f t="shared" si="45"/>
        <v>-1.3066551617916505E-2</v>
      </c>
      <c r="J590" s="95">
        <f t="shared" si="46"/>
        <v>0.60045644147888533</v>
      </c>
    </row>
    <row r="591" spans="1:10" x14ac:dyDescent="0.2">
      <c r="A591" s="93">
        <v>43496</v>
      </c>
      <c r="B591" s="94" t="s">
        <v>24</v>
      </c>
      <c r="C591" s="94">
        <f>SUMIFS(F_12Snp_ODR_Ret!$H:$H,F_12Snp_ODR_Ret!$A:$A,'Backtesting - Retail'!A591,F_12Snp_ODR_Ret!$B:$B,'Backtesting - Retail'!B591)</f>
        <v>272</v>
      </c>
      <c r="D591" s="94">
        <f>SUMIFS(F_12Snp_ODR_Ret!$C:$C,F_12Snp_ODR_Ret!$A:$A,'Backtesting - Retail'!A591,F_12Snp_ODR_Ret!$B:$B,'Backtesting - Retail'!B591)</f>
        <v>86</v>
      </c>
      <c r="F591" s="142">
        <f>SUMIFS(F_12Snp_ODR_Ret!$C:$C,F_12Snp_ODR_Ret!A:A,"&gt;="&amp;$M$2,F_12Snp_ODR_Ret!A:A,"&lt;="&amp;$M$3,F_12Snp_ODR_Ret!$B:$B,$B591)/SUMIFS(F_12Snp_ODR_Ret!$H:$H,F_12Snp_ODR_Ret!A:A,"&gt;="&amp;$M$2,F_12Snp_ODR_Ret!A:A,"&lt;="&amp;$M$3,F_12Snp_ODR_Ret!$B:$B,$B591)</f>
        <v>0.31635926222935046</v>
      </c>
      <c r="G591" s="95">
        <f t="shared" si="43"/>
        <v>0.31617647058823528</v>
      </c>
      <c r="H591" s="95">
        <f t="shared" si="44"/>
        <v>3.3412784061579461E-8</v>
      </c>
      <c r="I591" s="95">
        <f t="shared" si="45"/>
        <v>1.8279164111517643E-4</v>
      </c>
      <c r="J591" s="95">
        <f t="shared" si="46"/>
        <v>5.7813170213172078E-4</v>
      </c>
    </row>
    <row r="592" spans="1:10" x14ac:dyDescent="0.2">
      <c r="A592" s="93">
        <v>43496</v>
      </c>
      <c r="B592" s="94" t="s">
        <v>38</v>
      </c>
      <c r="C592" s="94">
        <f>SUMIFS(F_12Snp_ODR_Ret!$H:$H,F_12Snp_ODR_Ret!$A:$A,'Backtesting - Retail'!A592,F_12Snp_ODR_Ret!$B:$B,'Backtesting - Retail'!B592)</f>
        <v>1432</v>
      </c>
      <c r="D592" s="94">
        <f>SUMIFS(F_12Snp_ODR_Ret!$C:$C,F_12Snp_ODR_Ret!$A:$A,'Backtesting - Retail'!A592,F_12Snp_ODR_Ret!$B:$B,'Backtesting - Retail'!B592)</f>
        <v>267</v>
      </c>
      <c r="F592" s="142">
        <f>SUMIFS(F_12Snp_ODR_Ret!$C:$C,F_12Snp_ODR_Ret!A:A,"&gt;="&amp;$M$2,F_12Snp_ODR_Ret!A:A,"&lt;="&amp;$M$3,F_12Snp_ODR_Ret!$B:$B,$B592)/SUMIFS(F_12Snp_ODR_Ret!$H:$H,F_12Snp_ODR_Ret!A:A,"&gt;="&amp;$M$2,F_12Snp_ODR_Ret!A:A,"&lt;="&amp;$M$3,F_12Snp_ODR_Ret!$B:$B,$B592)</f>
        <v>0.22160275367237117</v>
      </c>
      <c r="G592" s="95">
        <f t="shared" si="43"/>
        <v>0.18645251396648044</v>
      </c>
      <c r="H592" s="95">
        <f t="shared" si="44"/>
        <v>1.2355393513815776E-3</v>
      </c>
      <c r="I592" s="95">
        <f t="shared" si="45"/>
        <v>3.5150239705890735E-2</v>
      </c>
      <c r="J592" s="95">
        <f t="shared" si="46"/>
        <v>0.18852113580088214</v>
      </c>
    </row>
    <row r="593" spans="1:10" x14ac:dyDescent="0.2">
      <c r="A593" s="93">
        <v>43496</v>
      </c>
      <c r="B593" s="94" t="s">
        <v>26</v>
      </c>
      <c r="C593" s="94">
        <f>SUMIFS(F_12Snp_ODR_Ret!$H:$H,F_12Snp_ODR_Ret!$A:$A,'Backtesting - Retail'!A593,F_12Snp_ODR_Ret!$B:$B,'Backtesting - Retail'!B593)</f>
        <v>196</v>
      </c>
      <c r="D593" s="94">
        <f>SUMIFS(F_12Snp_ODR_Ret!$C:$C,F_12Snp_ODR_Ret!$A:$A,'Backtesting - Retail'!A593,F_12Snp_ODR_Ret!$B:$B,'Backtesting - Retail'!B593)</f>
        <v>102</v>
      </c>
      <c r="F593" s="142">
        <f>SUMIFS(F_12Snp_ODR_Ret!$C:$C,F_12Snp_ODR_Ret!A:A,"&gt;="&amp;$M$2,F_12Snp_ODR_Ret!A:A,"&lt;="&amp;$M$3,F_12Snp_ODR_Ret!$B:$B,$B593)/SUMIFS(F_12Snp_ODR_Ret!$H:$H,F_12Snp_ODR_Ret!A:A,"&gt;="&amp;$M$2,F_12Snp_ODR_Ret!A:A,"&lt;="&amp;$M$3,F_12Snp_ODR_Ret!$B:$B,$B593)</f>
        <v>0.42494105318312814</v>
      </c>
      <c r="G593" s="95">
        <f t="shared" si="43"/>
        <v>0.52040816326530615</v>
      </c>
      <c r="H593" s="95">
        <f t="shared" si="44"/>
        <v>9.1139691074426932E-3</v>
      </c>
      <c r="I593" s="95">
        <f t="shared" si="45"/>
        <v>-9.5467110082178008E-2</v>
      </c>
      <c r="J593" s="95">
        <f t="shared" si="46"/>
        <v>0.18344660368732243</v>
      </c>
    </row>
    <row r="594" spans="1:10" x14ac:dyDescent="0.2">
      <c r="A594" s="93">
        <v>43496</v>
      </c>
      <c r="B594" s="94" t="s">
        <v>36</v>
      </c>
      <c r="C594" s="94">
        <f>SUMIFS(F_12Snp_ODR_Ret!$H:$H,F_12Snp_ODR_Ret!$A:$A,'Backtesting - Retail'!A594,F_12Snp_ODR_Ret!$B:$B,'Backtesting - Retail'!B594)</f>
        <v>619</v>
      </c>
      <c r="D594" s="94">
        <f>SUMIFS(F_12Snp_ODR_Ret!$C:$C,F_12Snp_ODR_Ret!$A:$A,'Backtesting - Retail'!A594,F_12Snp_ODR_Ret!$B:$B,'Backtesting - Retail'!B594)</f>
        <v>171</v>
      </c>
      <c r="F594" s="142">
        <f>SUMIFS(F_12Snp_ODR_Ret!$C:$C,F_12Snp_ODR_Ret!A:A,"&gt;="&amp;$M$2,F_12Snp_ODR_Ret!A:A,"&lt;="&amp;$M$3,F_12Snp_ODR_Ret!$B:$B,$B594)/SUMIFS(F_12Snp_ODR_Ret!$H:$H,F_12Snp_ODR_Ret!A:A,"&gt;="&amp;$M$2,F_12Snp_ODR_Ret!A:A,"&lt;="&amp;$M$3,F_12Snp_ODR_Ret!$B:$B,$B594)</f>
        <v>0.3147813516443802</v>
      </c>
      <c r="G594" s="95">
        <f t="shared" si="43"/>
        <v>0.27625201938610661</v>
      </c>
      <c r="H594" s="95">
        <f t="shared" si="44"/>
        <v>1.4845094442684423E-3</v>
      </c>
      <c r="I594" s="95">
        <f t="shared" si="45"/>
        <v>3.8529332258273596E-2</v>
      </c>
      <c r="J594" s="95">
        <f t="shared" si="46"/>
        <v>0.13947167642030034</v>
      </c>
    </row>
    <row r="595" spans="1:10" x14ac:dyDescent="0.2">
      <c r="A595" s="93">
        <v>43524</v>
      </c>
      <c r="B595" s="94" t="s">
        <v>42</v>
      </c>
      <c r="C595" s="94">
        <f>SUMIFS(F_12Snp_ODR_Ret!$H:$H,F_12Snp_ODR_Ret!$A:$A,'Backtesting - Retail'!A595,F_12Snp_ODR_Ret!$B:$B,'Backtesting - Retail'!B595)</f>
        <v>229</v>
      </c>
      <c r="D595" s="94">
        <f>SUMIFS(F_12Snp_ODR_Ret!$C:$C,F_12Snp_ODR_Ret!$A:$A,'Backtesting - Retail'!A595,F_12Snp_ODR_Ret!$B:$B,'Backtesting - Retail'!B595)</f>
        <v>172</v>
      </c>
      <c r="F595" s="142">
        <f>SUMIFS(F_12Snp_ODR_Ret!$C:$C,F_12Snp_ODR_Ret!A:A,"&gt;="&amp;$M$2,F_12Snp_ODR_Ret!A:A,"&lt;="&amp;$M$3,F_12Snp_ODR_Ret!$B:$B,$B595)/SUMIFS(F_12Snp_ODR_Ret!$H:$H,F_12Snp_ODR_Ret!A:A,"&gt;="&amp;$M$2,F_12Snp_ODR_Ret!A:A,"&lt;="&amp;$M$3,F_12Snp_ODR_Ret!$B:$B,$B595)</f>
        <v>0.66168573429838895</v>
      </c>
      <c r="G595" s="95">
        <f t="shared" si="43"/>
        <v>0.75109170305676853</v>
      </c>
      <c r="H595" s="95">
        <f t="shared" si="44"/>
        <v>7.9934272496243464E-3</v>
      </c>
      <c r="I595" s="95">
        <f t="shared" si="45"/>
        <v>-8.9405968758379584E-2</v>
      </c>
      <c r="J595" s="95">
        <f t="shared" si="46"/>
        <v>0.11903469096319143</v>
      </c>
    </row>
    <row r="596" spans="1:10" x14ac:dyDescent="0.2">
      <c r="A596" s="93">
        <v>43524</v>
      </c>
      <c r="B596" s="94" t="s">
        <v>32</v>
      </c>
      <c r="C596" s="94">
        <f>SUMIFS(F_12Snp_ODR_Ret!$H:$H,F_12Snp_ODR_Ret!$A:$A,'Backtesting - Retail'!A596,F_12Snp_ODR_Ret!$B:$B,'Backtesting - Retail'!B596)</f>
        <v>17138</v>
      </c>
      <c r="D596" s="94">
        <f>SUMIFS(F_12Snp_ODR_Ret!$C:$C,F_12Snp_ODR_Ret!$A:$A,'Backtesting - Retail'!A596,F_12Snp_ODR_Ret!$B:$B,'Backtesting - Retail'!B596)</f>
        <v>412</v>
      </c>
      <c r="F596" s="142">
        <f>SUMIFS(F_12Snp_ODR_Ret!$C:$C,F_12Snp_ODR_Ret!A:A,"&gt;="&amp;$M$2,F_12Snp_ODR_Ret!A:A,"&lt;="&amp;$M$3,F_12Snp_ODR_Ret!$B:$B,$B596)/SUMIFS(F_12Snp_ODR_Ret!$H:$H,F_12Snp_ODR_Ret!A:A,"&gt;="&amp;$M$2,F_12Snp_ODR_Ret!A:A,"&lt;="&amp;$M$3,F_12Snp_ODR_Ret!$B:$B,$B596)</f>
        <v>2.2352492146289427E-2</v>
      </c>
      <c r="G596" s="95">
        <f t="shared" si="43"/>
        <v>2.4040144707667171E-2</v>
      </c>
      <c r="H596" s="95">
        <f t="shared" si="44"/>
        <v>2.8481711679248607E-6</v>
      </c>
      <c r="I596" s="95">
        <f t="shared" si="45"/>
        <v>-1.6876525613777442E-3</v>
      </c>
      <c r="J596" s="95">
        <f t="shared" si="46"/>
        <v>7.0201431060416944E-2</v>
      </c>
    </row>
    <row r="597" spans="1:10" x14ac:dyDescent="0.2">
      <c r="A597" s="93">
        <v>43524</v>
      </c>
      <c r="B597" s="94" t="s">
        <v>26</v>
      </c>
      <c r="C597" s="94">
        <f>SUMIFS(F_12Snp_ODR_Ret!$H:$H,F_12Snp_ODR_Ret!$A:$A,'Backtesting - Retail'!A597,F_12Snp_ODR_Ret!$B:$B,'Backtesting - Retail'!B597)</f>
        <v>150</v>
      </c>
      <c r="D597" s="94">
        <f>SUMIFS(F_12Snp_ODR_Ret!$C:$C,F_12Snp_ODR_Ret!$A:$A,'Backtesting - Retail'!A597,F_12Snp_ODR_Ret!$B:$B,'Backtesting - Retail'!B597)</f>
        <v>95</v>
      </c>
      <c r="F597" s="142">
        <f>SUMIFS(F_12Snp_ODR_Ret!$C:$C,F_12Snp_ODR_Ret!A:A,"&gt;="&amp;$M$2,F_12Snp_ODR_Ret!A:A,"&lt;="&amp;$M$3,F_12Snp_ODR_Ret!$B:$B,$B597)/SUMIFS(F_12Snp_ODR_Ret!$H:$H,F_12Snp_ODR_Ret!A:A,"&gt;="&amp;$M$2,F_12Snp_ODR_Ret!A:A,"&lt;="&amp;$M$3,F_12Snp_ODR_Ret!$B:$B,$B597)</f>
        <v>0.42494105318312814</v>
      </c>
      <c r="G597" s="95">
        <f t="shared" si="43"/>
        <v>0.6333333333333333</v>
      </c>
      <c r="H597" s="95">
        <f t="shared" si="44"/>
        <v>4.3427342426201596E-2</v>
      </c>
      <c r="I597" s="95">
        <f t="shared" si="45"/>
        <v>-0.20839228015020517</v>
      </c>
      <c r="J597" s="95">
        <f t="shared" si="46"/>
        <v>0.32904044234242924</v>
      </c>
    </row>
    <row r="598" spans="1:10" x14ac:dyDescent="0.2">
      <c r="A598" s="93">
        <v>43524</v>
      </c>
      <c r="B598" s="94" t="s">
        <v>28</v>
      </c>
      <c r="C598" s="94">
        <f>SUMIFS(F_12Snp_ODR_Ret!$H:$H,F_12Snp_ODR_Ret!$A:$A,'Backtesting - Retail'!A598,F_12Snp_ODR_Ret!$B:$B,'Backtesting - Retail'!B598)</f>
        <v>4730</v>
      </c>
      <c r="D598" s="94">
        <f>SUMIFS(F_12Snp_ODR_Ret!$C:$C,F_12Snp_ODR_Ret!$A:$A,'Backtesting - Retail'!A598,F_12Snp_ODR_Ret!$B:$B,'Backtesting - Retail'!B598)</f>
        <v>114</v>
      </c>
      <c r="F598" s="142">
        <f>SUMIFS(F_12Snp_ODR_Ret!$C:$C,F_12Snp_ODR_Ret!A:A,"&gt;="&amp;$M$2,F_12Snp_ODR_Ret!A:A,"&lt;="&amp;$M$3,F_12Snp_ODR_Ret!$B:$B,$B598)/SUMIFS(F_12Snp_ODR_Ret!$H:$H,F_12Snp_ODR_Ret!A:A,"&gt;="&amp;$M$2,F_12Snp_ODR_Ret!A:A,"&lt;="&amp;$M$3,F_12Snp_ODR_Ret!$B:$B,$B598)</f>
        <v>8.694480016175777E-3</v>
      </c>
      <c r="G598" s="95">
        <f t="shared" si="43"/>
        <v>2.4101479915433405E-2</v>
      </c>
      <c r="H598" s="95">
        <f t="shared" si="44"/>
        <v>2.3737564589572456E-4</v>
      </c>
      <c r="I598" s="95">
        <f t="shared" si="45"/>
        <v>-1.5406999899257628E-2</v>
      </c>
      <c r="J598" s="95">
        <f t="shared" si="46"/>
        <v>0.63925534669726825</v>
      </c>
    </row>
    <row r="599" spans="1:10" x14ac:dyDescent="0.2">
      <c r="A599" s="93">
        <v>43524</v>
      </c>
      <c r="B599" s="94" t="s">
        <v>40</v>
      </c>
      <c r="C599" s="94">
        <f>SUMIFS(F_12Snp_ODR_Ret!$H:$H,F_12Snp_ODR_Ret!$A:$A,'Backtesting - Retail'!A599,F_12Snp_ODR_Ret!$B:$B,'Backtesting - Retail'!B599)</f>
        <v>479</v>
      </c>
      <c r="D599" s="94">
        <f>SUMIFS(F_12Snp_ODR_Ret!$C:$C,F_12Snp_ODR_Ret!$A:$A,'Backtesting - Retail'!A599,F_12Snp_ODR_Ret!$B:$B,'Backtesting - Retail'!B599)</f>
        <v>285</v>
      </c>
      <c r="F599" s="142">
        <f>SUMIFS(F_12Snp_ODR_Ret!$C:$C,F_12Snp_ODR_Ret!A:A,"&gt;="&amp;$M$2,F_12Snp_ODR_Ret!A:A,"&lt;="&amp;$M$3,F_12Snp_ODR_Ret!$B:$B,$B599)/SUMIFS(F_12Snp_ODR_Ret!$H:$H,F_12Snp_ODR_Ret!A:A,"&gt;="&amp;$M$2,F_12Snp_ODR_Ret!A:A,"&lt;="&amp;$M$3,F_12Snp_ODR_Ret!$B:$B,$B599)</f>
        <v>0.60292481322524238</v>
      </c>
      <c r="G599" s="95">
        <f t="shared" si="43"/>
        <v>0.59498956158663885</v>
      </c>
      <c r="H599" s="95">
        <f t="shared" si="44"/>
        <v>6.2968218567960088E-5</v>
      </c>
      <c r="I599" s="95">
        <f t="shared" si="45"/>
        <v>7.9352516386035354E-3</v>
      </c>
      <c r="J599" s="95">
        <f t="shared" si="46"/>
        <v>1.3336791350495064E-2</v>
      </c>
    </row>
    <row r="600" spans="1:10" x14ac:dyDescent="0.2">
      <c r="A600" s="93">
        <v>43524</v>
      </c>
      <c r="B600" s="94" t="s">
        <v>30</v>
      </c>
      <c r="C600" s="94">
        <f>SUMIFS(F_12Snp_ODR_Ret!$H:$H,F_12Snp_ODR_Ret!$A:$A,'Backtesting - Retail'!A600,F_12Snp_ODR_Ret!$B:$B,'Backtesting - Retail'!B600)</f>
        <v>898</v>
      </c>
      <c r="D600" s="94">
        <f>SUMIFS(F_12Snp_ODR_Ret!$C:$C,F_12Snp_ODR_Ret!$A:$A,'Backtesting - Retail'!A600,F_12Snp_ODR_Ret!$B:$B,'Backtesting - Retail'!B600)</f>
        <v>101</v>
      </c>
      <c r="F600" s="142">
        <f>SUMIFS(F_12Snp_ODR_Ret!$C:$C,F_12Snp_ODR_Ret!A:A,"&gt;="&amp;$M$2,F_12Snp_ODR_Ret!A:A,"&lt;="&amp;$M$3,F_12Snp_ODR_Ret!$B:$B,$B600)/SUMIFS(F_12Snp_ODR_Ret!$H:$H,F_12Snp_ODR_Ret!A:A,"&gt;="&amp;$M$2,F_12Snp_ODR_Ret!A:A,"&lt;="&amp;$M$3,F_12Snp_ODR_Ret!$B:$B,$B600)</f>
        <v>0.11058389350204297</v>
      </c>
      <c r="G600" s="95">
        <f t="shared" si="43"/>
        <v>0.11247216035634744</v>
      </c>
      <c r="H600" s="95">
        <f t="shared" si="44"/>
        <v>3.5655517130649135E-6</v>
      </c>
      <c r="I600" s="95">
        <f t="shared" si="45"/>
        <v>-1.8882668543044739E-3</v>
      </c>
      <c r="J600" s="95">
        <f t="shared" si="46"/>
        <v>1.6788748863023936E-2</v>
      </c>
    </row>
    <row r="601" spans="1:10" x14ac:dyDescent="0.2">
      <c r="A601" s="93">
        <v>43524</v>
      </c>
      <c r="B601" s="94" t="s">
        <v>18</v>
      </c>
      <c r="C601" s="94">
        <f>SUMIFS(F_12Snp_ODR_Ret!$H:$H,F_12Snp_ODR_Ret!$A:$A,'Backtesting - Retail'!A601,F_12Snp_ODR_Ret!$B:$B,'Backtesting - Retail'!B601)</f>
        <v>5714</v>
      </c>
      <c r="D601" s="94">
        <f>SUMIFS(F_12Snp_ODR_Ret!$C:$C,F_12Snp_ODR_Ret!$A:$A,'Backtesting - Retail'!A601,F_12Snp_ODR_Ret!$B:$B,'Backtesting - Retail'!B601)</f>
        <v>76</v>
      </c>
      <c r="F601" s="142">
        <f>SUMIFS(F_12Snp_ODR_Ret!$C:$C,F_12Snp_ODR_Ret!A:A,"&gt;="&amp;$M$2,F_12Snp_ODR_Ret!A:A,"&lt;="&amp;$M$3,F_12Snp_ODR_Ret!$B:$B,$B601)/SUMIFS(F_12Snp_ODR_Ret!$H:$H,F_12Snp_ODR_Ret!A:A,"&gt;="&amp;$M$2,F_12Snp_ODR_Ret!A:A,"&lt;="&amp;$M$3,F_12Snp_ODR_Ret!$B:$B,$B601)</f>
        <v>7.5688521388111206E-3</v>
      </c>
      <c r="G601" s="95">
        <f t="shared" si="43"/>
        <v>1.3300665033251663E-2</v>
      </c>
      <c r="H601" s="95">
        <f t="shared" si="44"/>
        <v>3.285367905687487E-5</v>
      </c>
      <c r="I601" s="95">
        <f t="shared" si="45"/>
        <v>-5.7318128944405427E-3</v>
      </c>
      <c r="J601" s="95">
        <f t="shared" si="46"/>
        <v>0.43094182735306918</v>
      </c>
    </row>
    <row r="602" spans="1:10" x14ac:dyDescent="0.2">
      <c r="A602" s="93">
        <v>43524</v>
      </c>
      <c r="B602" s="94" t="s">
        <v>20</v>
      </c>
      <c r="C602" s="94">
        <f>SUMIFS(F_12Snp_ODR_Ret!$H:$H,F_12Snp_ODR_Ret!$A:$A,'Backtesting - Retail'!A602,F_12Snp_ODR_Ret!$B:$B,'Backtesting - Retail'!B602)</f>
        <v>330</v>
      </c>
      <c r="D602" s="94">
        <f>SUMIFS(F_12Snp_ODR_Ret!$C:$C,F_12Snp_ODR_Ret!$A:$A,'Backtesting - Retail'!A602,F_12Snp_ODR_Ret!$B:$B,'Backtesting - Retail'!B602)</f>
        <v>43</v>
      </c>
      <c r="F602" s="142">
        <f>SUMIFS(F_12Snp_ODR_Ret!$C:$C,F_12Snp_ODR_Ret!A:A,"&gt;="&amp;$M$2,F_12Snp_ODR_Ret!A:A,"&lt;="&amp;$M$3,F_12Snp_ODR_Ret!$B:$B,$B602)/SUMIFS(F_12Snp_ODR_Ret!$H:$H,F_12Snp_ODR_Ret!A:A,"&gt;="&amp;$M$2,F_12Snp_ODR_Ret!A:A,"&lt;="&amp;$M$3,F_12Snp_ODR_Ret!$B:$B,$B602)</f>
        <v>8.9829886182841753E-2</v>
      </c>
      <c r="G602" s="95">
        <f t="shared" si="43"/>
        <v>0.13030303030303031</v>
      </c>
      <c r="H602" s="95">
        <f t="shared" si="44"/>
        <v>1.6380753949735536E-3</v>
      </c>
      <c r="I602" s="95">
        <f t="shared" si="45"/>
        <v>-4.0473144120188556E-2</v>
      </c>
      <c r="J602" s="95">
        <f t="shared" si="46"/>
        <v>0.31060785022470283</v>
      </c>
    </row>
    <row r="603" spans="1:10" x14ac:dyDescent="0.2">
      <c r="A603" s="93">
        <v>43524</v>
      </c>
      <c r="B603" s="94" t="s">
        <v>34</v>
      </c>
      <c r="C603" s="94">
        <f>SUMIFS(F_12Snp_ODR_Ret!$H:$H,F_12Snp_ODR_Ret!$A:$A,'Backtesting - Retail'!A603,F_12Snp_ODR_Ret!$B:$B,'Backtesting - Retail'!B603)</f>
        <v>5303</v>
      </c>
      <c r="D603" s="94">
        <f>SUMIFS(F_12Snp_ODR_Ret!$C:$C,F_12Snp_ODR_Ret!$A:$A,'Backtesting - Retail'!A603,F_12Snp_ODR_Ret!$B:$B,'Backtesting - Retail'!B603)</f>
        <v>228</v>
      </c>
      <c r="F603" s="142">
        <f>SUMIFS(F_12Snp_ODR_Ret!$C:$C,F_12Snp_ODR_Ret!A:A,"&gt;="&amp;$M$2,F_12Snp_ODR_Ret!A:A,"&lt;="&amp;$M$3,F_12Snp_ODR_Ret!$B:$B,$B603)/SUMIFS(F_12Snp_ODR_Ret!$H:$H,F_12Snp_ODR_Ret!A:A,"&gt;="&amp;$M$2,F_12Snp_ODR_Ret!A:A,"&lt;="&amp;$M$3,F_12Snp_ODR_Ret!$B:$B,$B603)</f>
        <v>5.9121533399488169E-2</v>
      </c>
      <c r="G603" s="95">
        <f t="shared" si="43"/>
        <v>4.2994531397322268E-2</v>
      </c>
      <c r="H603" s="95">
        <f t="shared" si="44"/>
        <v>2.6008019357786298E-4</v>
      </c>
      <c r="I603" s="95">
        <f t="shared" si="45"/>
        <v>1.6127002002165901E-2</v>
      </c>
      <c r="J603" s="95">
        <f t="shared" si="46"/>
        <v>0.37509426148020075</v>
      </c>
    </row>
    <row r="604" spans="1:10" x14ac:dyDescent="0.2">
      <c r="A604" s="93">
        <v>43524</v>
      </c>
      <c r="B604" s="94" t="s">
        <v>16</v>
      </c>
      <c r="C604" s="94">
        <f>SUMIFS(F_12Snp_ODR_Ret!$H:$H,F_12Snp_ODR_Ret!$A:$A,'Backtesting - Retail'!A604,F_12Snp_ODR_Ret!$B:$B,'Backtesting - Retail'!B604)</f>
        <v>324</v>
      </c>
      <c r="D604" s="94">
        <f>SUMIFS(F_12Snp_ODR_Ret!$C:$C,F_12Snp_ODR_Ret!$A:$A,'Backtesting - Retail'!A604,F_12Snp_ODR_Ret!$B:$B,'Backtesting - Retail'!B604)</f>
        <v>0</v>
      </c>
      <c r="F604" s="142">
        <f>SUMIFS(F_12Snp_ODR_Ret!$C:$C,F_12Snp_ODR_Ret!A:A,"&gt;="&amp;$M$2,F_12Snp_ODR_Ret!A:A,"&lt;="&amp;$M$3,F_12Snp_ODR_Ret!$B:$B,$B604)/SUMIFS(F_12Snp_ODR_Ret!$H:$H,F_12Snp_ODR_Ret!A:A,"&gt;="&amp;$M$2,F_12Snp_ODR_Ret!A:A,"&lt;="&amp;$M$3,F_12Snp_ODR_Ret!$B:$B,$B604)</f>
        <v>2.5973315835520561E-3</v>
      </c>
      <c r="G604" s="95">
        <f t="shared" si="43"/>
        <v>0</v>
      </c>
      <c r="H604" s="95">
        <f t="shared" si="44"/>
        <v>6.7461313549170314E-6</v>
      </c>
      <c r="I604" s="95">
        <f t="shared" si="45"/>
        <v>2.5973315835520561E-3</v>
      </c>
      <c r="J604" s="95">
        <f t="shared" si="46"/>
        <v>0</v>
      </c>
    </row>
    <row r="605" spans="1:10" x14ac:dyDescent="0.2">
      <c r="A605" s="93">
        <v>43524</v>
      </c>
      <c r="B605" s="94" t="s">
        <v>36</v>
      </c>
      <c r="C605" s="94">
        <f>SUMIFS(F_12Snp_ODR_Ret!$H:$H,F_12Snp_ODR_Ret!$A:$A,'Backtesting - Retail'!A605,F_12Snp_ODR_Ret!$B:$B,'Backtesting - Retail'!B605)</f>
        <v>618</v>
      </c>
      <c r="D605" s="94">
        <f>SUMIFS(F_12Snp_ODR_Ret!$C:$C,F_12Snp_ODR_Ret!$A:$A,'Backtesting - Retail'!A605,F_12Snp_ODR_Ret!$B:$B,'Backtesting - Retail'!B605)</f>
        <v>169</v>
      </c>
      <c r="F605" s="142">
        <f>SUMIFS(F_12Snp_ODR_Ret!$C:$C,F_12Snp_ODR_Ret!A:A,"&gt;="&amp;$M$2,F_12Snp_ODR_Ret!A:A,"&lt;="&amp;$M$3,F_12Snp_ODR_Ret!$B:$B,$B605)/SUMIFS(F_12Snp_ODR_Ret!$H:$H,F_12Snp_ODR_Ret!A:A,"&gt;="&amp;$M$2,F_12Snp_ODR_Ret!A:A,"&lt;="&amp;$M$3,F_12Snp_ODR_Ret!$B:$B,$B605)</f>
        <v>0.3147813516443802</v>
      </c>
      <c r="G605" s="95">
        <f t="shared" si="43"/>
        <v>0.27346278317152106</v>
      </c>
      <c r="H605" s="95">
        <f t="shared" si="44"/>
        <v>1.7072241006463494E-3</v>
      </c>
      <c r="I605" s="95">
        <f t="shared" si="45"/>
        <v>4.1318568472859141E-2</v>
      </c>
      <c r="J605" s="95">
        <f t="shared" si="46"/>
        <v>0.15109393678240796</v>
      </c>
    </row>
    <row r="606" spans="1:10" x14ac:dyDescent="0.2">
      <c r="A606" s="93">
        <v>43524</v>
      </c>
      <c r="B606" s="94" t="s">
        <v>12</v>
      </c>
      <c r="C606" s="94">
        <f>SUMIFS(F_12Snp_ODR_Ret!$H:$H,F_12Snp_ODR_Ret!$A:$A,'Backtesting - Retail'!A606,F_12Snp_ODR_Ret!$B:$B,'Backtesting - Retail'!B606)</f>
        <v>455</v>
      </c>
      <c r="D606" s="94">
        <f>SUMIFS(F_12Snp_ODR_Ret!$C:$C,F_12Snp_ODR_Ret!$A:$A,'Backtesting - Retail'!A606,F_12Snp_ODR_Ret!$B:$B,'Backtesting - Retail'!B606)</f>
        <v>0</v>
      </c>
      <c r="F606" s="142">
        <f>SUMIFS(F_12Snp_ODR_Ret!$C:$C,F_12Snp_ODR_Ret!A:A,"&gt;="&amp;$M$2,F_12Snp_ODR_Ret!A:A,"&lt;="&amp;$M$3,F_12Snp_ODR_Ret!$B:$B,$B606)/SUMIFS(F_12Snp_ODR_Ret!$H:$H,F_12Snp_ODR_Ret!A:A,"&gt;="&amp;$M$2,F_12Snp_ODR_Ret!A:A,"&lt;="&amp;$M$3,F_12Snp_ODR_Ret!$B:$B,$B606)</f>
        <v>9.2718843741478052E-4</v>
      </c>
      <c r="G606" s="95">
        <f t="shared" si="43"/>
        <v>0</v>
      </c>
      <c r="H606" s="95">
        <f t="shared" si="44"/>
        <v>8.5967839847566235E-7</v>
      </c>
      <c r="I606" s="95">
        <f t="shared" si="45"/>
        <v>9.2718843741478052E-4</v>
      </c>
      <c r="J606" s="95">
        <f t="shared" si="46"/>
        <v>0</v>
      </c>
    </row>
    <row r="607" spans="1:10" x14ac:dyDescent="0.2">
      <c r="A607" s="93">
        <v>43524</v>
      </c>
      <c r="B607" s="94" t="s">
        <v>14</v>
      </c>
      <c r="C607" s="94">
        <f>SUMIFS(F_12Snp_ODR_Ret!$H:$H,F_12Snp_ODR_Ret!$A:$A,'Backtesting - Retail'!A607,F_12Snp_ODR_Ret!$B:$B,'Backtesting - Retail'!B607)</f>
        <v>835</v>
      </c>
      <c r="D607" s="94">
        <f>SUMIFS(F_12Snp_ODR_Ret!$C:$C,F_12Snp_ODR_Ret!$A:$A,'Backtesting - Retail'!A607,F_12Snp_ODR_Ret!$B:$B,'Backtesting - Retail'!B607)</f>
        <v>12</v>
      </c>
      <c r="F607" s="142">
        <f>SUMIFS(F_12Snp_ODR_Ret!$C:$C,F_12Snp_ODR_Ret!A:A,"&gt;="&amp;$M$2,F_12Snp_ODR_Ret!A:A,"&lt;="&amp;$M$3,F_12Snp_ODR_Ret!$B:$B,$B607)/SUMIFS(F_12Snp_ODR_Ret!$H:$H,F_12Snp_ODR_Ret!A:A,"&gt;="&amp;$M$2,F_12Snp_ODR_Ret!A:A,"&lt;="&amp;$M$3,F_12Snp_ODR_Ret!$B:$B,$B607)</f>
        <v>6.8419927303827238E-3</v>
      </c>
      <c r="G607" s="95">
        <f t="shared" si="43"/>
        <v>1.437125748502994E-2</v>
      </c>
      <c r="H607" s="95">
        <f t="shared" si="44"/>
        <v>5.6689827745572808E-5</v>
      </c>
      <c r="I607" s="95">
        <f t="shared" si="45"/>
        <v>-7.5292647546472162E-3</v>
      </c>
      <c r="J607" s="95">
        <f t="shared" si="46"/>
        <v>0.52391133917753552</v>
      </c>
    </row>
    <row r="608" spans="1:10" x14ac:dyDescent="0.2">
      <c r="A608" s="93">
        <v>43524</v>
      </c>
      <c r="B608" s="94" t="s">
        <v>22</v>
      </c>
      <c r="C608" s="94">
        <f>SUMIFS(F_12Snp_ODR_Ret!$H:$H,F_12Snp_ODR_Ret!$A:$A,'Backtesting - Retail'!A608,F_12Snp_ODR_Ret!$B:$B,'Backtesting - Retail'!B608)</f>
        <v>929</v>
      </c>
      <c r="D608" s="94">
        <f>SUMIFS(F_12Snp_ODR_Ret!$C:$C,F_12Snp_ODR_Ret!$A:$A,'Backtesting - Retail'!A608,F_12Snp_ODR_Ret!$B:$B,'Backtesting - Retail'!B608)</f>
        <v>134</v>
      </c>
      <c r="F608" s="142">
        <f>SUMIFS(F_12Snp_ODR_Ret!$C:$C,F_12Snp_ODR_Ret!A:A,"&gt;="&amp;$M$2,F_12Snp_ODR_Ret!A:A,"&lt;="&amp;$M$3,F_12Snp_ODR_Ret!$B:$B,$B608)/SUMIFS(F_12Snp_ODR_Ret!$H:$H,F_12Snp_ODR_Ret!A:A,"&gt;="&amp;$M$2,F_12Snp_ODR_Ret!A:A,"&lt;="&amp;$M$3,F_12Snp_ODR_Ret!$B:$B,$B608)</f>
        <v>0.11878527277613544</v>
      </c>
      <c r="G608" s="95">
        <f t="shared" si="43"/>
        <v>0.14424111948331539</v>
      </c>
      <c r="H608" s="95">
        <f t="shared" si="44"/>
        <v>6.4800013157944399E-4</v>
      </c>
      <c r="I608" s="95">
        <f t="shared" si="45"/>
        <v>-2.5455846707179944E-2</v>
      </c>
      <c r="J608" s="95">
        <f t="shared" si="46"/>
        <v>0.17648120590276245</v>
      </c>
    </row>
    <row r="609" spans="1:10" x14ac:dyDescent="0.2">
      <c r="A609" s="93">
        <v>43524</v>
      </c>
      <c r="B609" s="94" t="s">
        <v>24</v>
      </c>
      <c r="C609" s="94">
        <f>SUMIFS(F_12Snp_ODR_Ret!$H:$H,F_12Snp_ODR_Ret!$A:$A,'Backtesting - Retail'!A609,F_12Snp_ODR_Ret!$B:$B,'Backtesting - Retail'!B609)</f>
        <v>210</v>
      </c>
      <c r="D609" s="94">
        <f>SUMIFS(F_12Snp_ODR_Ret!$C:$C,F_12Snp_ODR_Ret!$A:$A,'Backtesting - Retail'!A609,F_12Snp_ODR_Ret!$B:$B,'Backtesting - Retail'!B609)</f>
        <v>81</v>
      </c>
      <c r="F609" s="142">
        <f>SUMIFS(F_12Snp_ODR_Ret!$C:$C,F_12Snp_ODR_Ret!A:A,"&gt;="&amp;$M$2,F_12Snp_ODR_Ret!A:A,"&lt;="&amp;$M$3,F_12Snp_ODR_Ret!$B:$B,$B609)/SUMIFS(F_12Snp_ODR_Ret!$H:$H,F_12Snp_ODR_Ret!A:A,"&gt;="&amp;$M$2,F_12Snp_ODR_Ret!A:A,"&lt;="&amp;$M$3,F_12Snp_ODR_Ret!$B:$B,$B609)</f>
        <v>0.31635926222935046</v>
      </c>
      <c r="G609" s="95">
        <f t="shared" si="43"/>
        <v>0.38571428571428573</v>
      </c>
      <c r="H609" s="95">
        <f t="shared" si="44"/>
        <v>4.8101192825959231E-3</v>
      </c>
      <c r="I609" s="95">
        <f t="shared" si="45"/>
        <v>-6.9355023484935274E-2</v>
      </c>
      <c r="J609" s="95">
        <f t="shared" si="46"/>
        <v>0.17980932014612849</v>
      </c>
    </row>
    <row r="610" spans="1:10" x14ac:dyDescent="0.2">
      <c r="A610" s="93">
        <v>43524</v>
      </c>
      <c r="B610" s="94" t="s">
        <v>38</v>
      </c>
      <c r="C610" s="94">
        <f>SUMIFS(F_12Snp_ODR_Ret!$H:$H,F_12Snp_ODR_Ret!$A:$A,'Backtesting - Retail'!A610,F_12Snp_ODR_Ret!$B:$B,'Backtesting - Retail'!B610)</f>
        <v>1479</v>
      </c>
      <c r="D610" s="94">
        <f>SUMIFS(F_12Snp_ODR_Ret!$C:$C,F_12Snp_ODR_Ret!$A:$A,'Backtesting - Retail'!A610,F_12Snp_ODR_Ret!$B:$B,'Backtesting - Retail'!B610)</f>
        <v>290</v>
      </c>
      <c r="F610" s="142">
        <f>SUMIFS(F_12Snp_ODR_Ret!$C:$C,F_12Snp_ODR_Ret!A:A,"&gt;="&amp;$M$2,F_12Snp_ODR_Ret!A:A,"&lt;="&amp;$M$3,F_12Snp_ODR_Ret!$B:$B,$B610)/SUMIFS(F_12Snp_ODR_Ret!$H:$H,F_12Snp_ODR_Ret!A:A,"&gt;="&amp;$M$2,F_12Snp_ODR_Ret!A:A,"&lt;="&amp;$M$3,F_12Snp_ODR_Ret!$B:$B,$B610)</f>
        <v>0.22160275367237117</v>
      </c>
      <c r="G610" s="95">
        <f t="shared" si="43"/>
        <v>0.19607843137254902</v>
      </c>
      <c r="H610" s="95">
        <f t="shared" si="44"/>
        <v>6.5149102886519856E-4</v>
      </c>
      <c r="I610" s="95">
        <f t="shared" si="45"/>
        <v>2.5524322299822155E-2</v>
      </c>
      <c r="J610" s="95">
        <f t="shared" si="46"/>
        <v>0.130174043729093</v>
      </c>
    </row>
    <row r="611" spans="1:10" x14ac:dyDescent="0.2">
      <c r="A611" s="93">
        <v>43555</v>
      </c>
      <c r="B611" s="94" t="s">
        <v>24</v>
      </c>
      <c r="C611" s="94">
        <f>SUMIFS(F_12Snp_ODR_Ret!$H:$H,F_12Snp_ODR_Ret!$A:$A,'Backtesting - Retail'!A611,F_12Snp_ODR_Ret!$B:$B,'Backtesting - Retail'!B611)</f>
        <v>194</v>
      </c>
      <c r="D611" s="94">
        <f>SUMIFS(F_12Snp_ODR_Ret!$C:$C,F_12Snp_ODR_Ret!$A:$A,'Backtesting - Retail'!A611,F_12Snp_ODR_Ret!$B:$B,'Backtesting - Retail'!B611)</f>
        <v>83</v>
      </c>
      <c r="F611" s="142">
        <f>SUMIFS(F_12Snp_ODR_Ret!$C:$C,F_12Snp_ODR_Ret!A:A,"&gt;="&amp;$M$2,F_12Snp_ODR_Ret!A:A,"&lt;="&amp;$M$3,F_12Snp_ODR_Ret!$B:$B,$B611)/SUMIFS(F_12Snp_ODR_Ret!$H:$H,F_12Snp_ODR_Ret!A:A,"&gt;="&amp;$M$2,F_12Snp_ODR_Ret!A:A,"&lt;="&amp;$M$3,F_12Snp_ODR_Ret!$B:$B,$B611)</f>
        <v>0.31635926222935046</v>
      </c>
      <c r="G611" s="95">
        <f t="shared" si="43"/>
        <v>0.42783505154639173</v>
      </c>
      <c r="H611" s="95">
        <f t="shared" si="44"/>
        <v>1.2426851603857373E-2</v>
      </c>
      <c r="I611" s="95">
        <f t="shared" si="45"/>
        <v>-0.11147578931704127</v>
      </c>
      <c r="J611" s="95">
        <f t="shared" si="46"/>
        <v>0.26055786900609651</v>
      </c>
    </row>
    <row r="612" spans="1:10" x14ac:dyDescent="0.2">
      <c r="A612" s="93">
        <v>43555</v>
      </c>
      <c r="B612" s="94" t="s">
        <v>26</v>
      </c>
      <c r="C612" s="94">
        <f>SUMIFS(F_12Snp_ODR_Ret!$H:$H,F_12Snp_ODR_Ret!$A:$A,'Backtesting - Retail'!A612,F_12Snp_ODR_Ret!$B:$B,'Backtesting - Retail'!B612)</f>
        <v>128</v>
      </c>
      <c r="D612" s="94">
        <f>SUMIFS(F_12Snp_ODR_Ret!$C:$C,F_12Snp_ODR_Ret!$A:$A,'Backtesting - Retail'!A612,F_12Snp_ODR_Ret!$B:$B,'Backtesting - Retail'!B612)</f>
        <v>74</v>
      </c>
      <c r="F612" s="142">
        <f>SUMIFS(F_12Snp_ODR_Ret!$C:$C,F_12Snp_ODR_Ret!A:A,"&gt;="&amp;$M$2,F_12Snp_ODR_Ret!A:A,"&lt;="&amp;$M$3,F_12Snp_ODR_Ret!$B:$B,$B612)/SUMIFS(F_12Snp_ODR_Ret!$H:$H,F_12Snp_ODR_Ret!A:A,"&gt;="&amp;$M$2,F_12Snp_ODR_Ret!A:A,"&lt;="&amp;$M$3,F_12Snp_ODR_Ret!$B:$B,$B612)</f>
        <v>0.42494105318312814</v>
      </c>
      <c r="G612" s="95">
        <f t="shared" si="43"/>
        <v>0.578125</v>
      </c>
      <c r="H612" s="95">
        <f t="shared" si="44"/>
        <v>2.3465321562394226E-2</v>
      </c>
      <c r="I612" s="95">
        <f t="shared" si="45"/>
        <v>-0.15318394681687186</v>
      </c>
      <c r="J612" s="95">
        <f t="shared" si="46"/>
        <v>0.26496682692648105</v>
      </c>
    </row>
    <row r="613" spans="1:10" x14ac:dyDescent="0.2">
      <c r="A613" s="93">
        <v>43555</v>
      </c>
      <c r="B613" s="94" t="s">
        <v>14</v>
      </c>
      <c r="C613" s="94">
        <f>SUMIFS(F_12Snp_ODR_Ret!$H:$H,F_12Snp_ODR_Ret!$A:$A,'Backtesting - Retail'!A613,F_12Snp_ODR_Ret!$B:$B,'Backtesting - Retail'!B613)</f>
        <v>868</v>
      </c>
      <c r="D613" s="94">
        <f>SUMIFS(F_12Snp_ODR_Ret!$C:$C,F_12Snp_ODR_Ret!$A:$A,'Backtesting - Retail'!A613,F_12Snp_ODR_Ret!$B:$B,'Backtesting - Retail'!B613)</f>
        <v>16</v>
      </c>
      <c r="F613" s="142">
        <f>SUMIFS(F_12Snp_ODR_Ret!$C:$C,F_12Snp_ODR_Ret!A:A,"&gt;="&amp;$M$2,F_12Snp_ODR_Ret!A:A,"&lt;="&amp;$M$3,F_12Snp_ODR_Ret!$B:$B,$B613)/SUMIFS(F_12Snp_ODR_Ret!$H:$H,F_12Snp_ODR_Ret!A:A,"&gt;="&amp;$M$2,F_12Snp_ODR_Ret!A:A,"&lt;="&amp;$M$3,F_12Snp_ODR_Ret!$B:$B,$B613)</f>
        <v>6.8419927303827238E-3</v>
      </c>
      <c r="G613" s="95">
        <f t="shared" si="43"/>
        <v>1.8433179723502304E-2</v>
      </c>
      <c r="H613" s="95">
        <f t="shared" si="44"/>
        <v>1.3435561590946453E-4</v>
      </c>
      <c r="I613" s="95">
        <f t="shared" si="45"/>
        <v>-1.1591186993119579E-2</v>
      </c>
      <c r="J613" s="95">
        <f t="shared" si="46"/>
        <v>0.62882189437673719</v>
      </c>
    </row>
    <row r="614" spans="1:10" x14ac:dyDescent="0.2">
      <c r="A614" s="93">
        <v>43555</v>
      </c>
      <c r="B614" s="94" t="s">
        <v>32</v>
      </c>
      <c r="C614" s="94">
        <f>SUMIFS(F_12Snp_ODR_Ret!$H:$H,F_12Snp_ODR_Ret!$A:$A,'Backtesting - Retail'!A614,F_12Snp_ODR_Ret!$B:$B,'Backtesting - Retail'!B614)</f>
        <v>17542</v>
      </c>
      <c r="D614" s="94">
        <f>SUMIFS(F_12Snp_ODR_Ret!$C:$C,F_12Snp_ODR_Ret!$A:$A,'Backtesting - Retail'!A614,F_12Snp_ODR_Ret!$B:$B,'Backtesting - Retail'!B614)</f>
        <v>382</v>
      </c>
      <c r="F614" s="142">
        <f>SUMIFS(F_12Snp_ODR_Ret!$C:$C,F_12Snp_ODR_Ret!A:A,"&gt;="&amp;$M$2,F_12Snp_ODR_Ret!A:A,"&lt;="&amp;$M$3,F_12Snp_ODR_Ret!$B:$B,$B614)/SUMIFS(F_12Snp_ODR_Ret!$H:$H,F_12Snp_ODR_Ret!A:A,"&gt;="&amp;$M$2,F_12Snp_ODR_Ret!A:A,"&lt;="&amp;$M$3,F_12Snp_ODR_Ret!$B:$B,$B614)</f>
        <v>2.2352492146289427E-2</v>
      </c>
      <c r="G614" s="95">
        <f t="shared" si="43"/>
        <v>2.17763082886786E-2</v>
      </c>
      <c r="H614" s="95">
        <f t="shared" si="44"/>
        <v>3.3198783777129384E-7</v>
      </c>
      <c r="I614" s="95">
        <f t="shared" si="45"/>
        <v>5.7618385761082705E-4</v>
      </c>
      <c r="J614" s="95">
        <f t="shared" si="46"/>
        <v>2.6459207408924421E-2</v>
      </c>
    </row>
    <row r="615" spans="1:10" x14ac:dyDescent="0.2">
      <c r="A615" s="93">
        <v>43555</v>
      </c>
      <c r="B615" s="94" t="s">
        <v>40</v>
      </c>
      <c r="C615" s="94">
        <f>SUMIFS(F_12Snp_ODR_Ret!$H:$H,F_12Snp_ODR_Ret!$A:$A,'Backtesting - Retail'!A615,F_12Snp_ODR_Ret!$B:$B,'Backtesting - Retail'!B615)</f>
        <v>505</v>
      </c>
      <c r="D615" s="94">
        <f>SUMIFS(F_12Snp_ODR_Ret!$C:$C,F_12Snp_ODR_Ret!$A:$A,'Backtesting - Retail'!A615,F_12Snp_ODR_Ret!$B:$B,'Backtesting - Retail'!B615)</f>
        <v>329</v>
      </c>
      <c r="F615" s="142">
        <f>SUMIFS(F_12Snp_ODR_Ret!$C:$C,F_12Snp_ODR_Ret!A:A,"&gt;="&amp;$M$2,F_12Snp_ODR_Ret!A:A,"&lt;="&amp;$M$3,F_12Snp_ODR_Ret!$B:$B,$B615)/SUMIFS(F_12Snp_ODR_Ret!$H:$H,F_12Snp_ODR_Ret!A:A,"&gt;="&amp;$M$2,F_12Snp_ODR_Ret!A:A,"&lt;="&amp;$M$3,F_12Snp_ODR_Ret!$B:$B,$B615)</f>
        <v>0.60292481322524238</v>
      </c>
      <c r="G615" s="95">
        <f t="shared" si="43"/>
        <v>0.65148514851485151</v>
      </c>
      <c r="H615" s="95">
        <f t="shared" si="44"/>
        <v>2.3581061634392574E-3</v>
      </c>
      <c r="I615" s="95">
        <f t="shared" si="45"/>
        <v>-4.8560335289609124E-2</v>
      </c>
      <c r="J615" s="95">
        <f t="shared" si="46"/>
        <v>7.4537900672500323E-2</v>
      </c>
    </row>
    <row r="616" spans="1:10" x14ac:dyDescent="0.2">
      <c r="A616" s="93">
        <v>43555</v>
      </c>
      <c r="B616" s="94" t="s">
        <v>42</v>
      </c>
      <c r="C616" s="94">
        <f>SUMIFS(F_12Snp_ODR_Ret!$H:$H,F_12Snp_ODR_Ret!$A:$A,'Backtesting - Retail'!A616,F_12Snp_ODR_Ret!$B:$B,'Backtesting - Retail'!B616)</f>
        <v>180</v>
      </c>
      <c r="D616" s="94">
        <f>SUMIFS(F_12Snp_ODR_Ret!$C:$C,F_12Snp_ODR_Ret!$A:$A,'Backtesting - Retail'!A616,F_12Snp_ODR_Ret!$B:$B,'Backtesting - Retail'!B616)</f>
        <v>133</v>
      </c>
      <c r="F616" s="142">
        <f>SUMIFS(F_12Snp_ODR_Ret!$C:$C,F_12Snp_ODR_Ret!A:A,"&gt;="&amp;$M$2,F_12Snp_ODR_Ret!A:A,"&lt;="&amp;$M$3,F_12Snp_ODR_Ret!$B:$B,$B616)/SUMIFS(F_12Snp_ODR_Ret!$H:$H,F_12Snp_ODR_Ret!A:A,"&gt;="&amp;$M$2,F_12Snp_ODR_Ret!A:A,"&lt;="&amp;$M$3,F_12Snp_ODR_Ret!$B:$B,$B616)</f>
        <v>0.66168573429838895</v>
      </c>
      <c r="G616" s="95">
        <f t="shared" si="43"/>
        <v>0.73888888888888893</v>
      </c>
      <c r="H616" s="95">
        <f t="shared" si="44"/>
        <v>5.9603270787246376E-3</v>
      </c>
      <c r="I616" s="95">
        <f t="shared" si="45"/>
        <v>-7.7203154590499978E-2</v>
      </c>
      <c r="J616" s="95">
        <f t="shared" si="46"/>
        <v>0.10448547237812027</v>
      </c>
    </row>
    <row r="617" spans="1:10" x14ac:dyDescent="0.2">
      <c r="A617" s="93">
        <v>43555</v>
      </c>
      <c r="B617" s="94" t="s">
        <v>34</v>
      </c>
      <c r="C617" s="94">
        <f>SUMIFS(F_12Snp_ODR_Ret!$H:$H,F_12Snp_ODR_Ret!$A:$A,'Backtesting - Retail'!A617,F_12Snp_ODR_Ret!$B:$B,'Backtesting - Retail'!B617)</f>
        <v>5302</v>
      </c>
      <c r="D617" s="94">
        <f>SUMIFS(F_12Snp_ODR_Ret!$C:$C,F_12Snp_ODR_Ret!$A:$A,'Backtesting - Retail'!A617,F_12Snp_ODR_Ret!$B:$B,'Backtesting - Retail'!B617)</f>
        <v>272</v>
      </c>
      <c r="F617" s="142">
        <f>SUMIFS(F_12Snp_ODR_Ret!$C:$C,F_12Snp_ODR_Ret!A:A,"&gt;="&amp;$M$2,F_12Snp_ODR_Ret!A:A,"&lt;="&amp;$M$3,F_12Snp_ODR_Ret!$B:$B,$B617)/SUMIFS(F_12Snp_ODR_Ret!$H:$H,F_12Snp_ODR_Ret!A:A,"&gt;="&amp;$M$2,F_12Snp_ODR_Ret!A:A,"&lt;="&amp;$M$3,F_12Snp_ODR_Ret!$B:$B,$B617)</f>
        <v>5.9121533399488169E-2</v>
      </c>
      <c r="G617" s="95">
        <f t="shared" si="43"/>
        <v>5.1301395699735949E-2</v>
      </c>
      <c r="H617" s="95">
        <f t="shared" si="44"/>
        <v>6.115455364308593E-5</v>
      </c>
      <c r="I617" s="95">
        <f t="shared" si="45"/>
        <v>7.8201376997522193E-3</v>
      </c>
      <c r="J617" s="95">
        <f t="shared" si="46"/>
        <v>0.1524351841326701</v>
      </c>
    </row>
    <row r="618" spans="1:10" x14ac:dyDescent="0.2">
      <c r="A618" s="93">
        <v>43555</v>
      </c>
      <c r="B618" s="94" t="s">
        <v>20</v>
      </c>
      <c r="C618" s="94">
        <f>SUMIFS(F_12Snp_ODR_Ret!$H:$H,F_12Snp_ODR_Ret!$A:$A,'Backtesting - Retail'!A618,F_12Snp_ODR_Ret!$B:$B,'Backtesting - Retail'!B618)</f>
        <v>886</v>
      </c>
      <c r="D618" s="94">
        <f>SUMIFS(F_12Snp_ODR_Ret!$C:$C,F_12Snp_ODR_Ret!$A:$A,'Backtesting - Retail'!A618,F_12Snp_ODR_Ret!$B:$B,'Backtesting - Retail'!B618)</f>
        <v>62</v>
      </c>
      <c r="F618" s="142">
        <f>SUMIFS(F_12Snp_ODR_Ret!$C:$C,F_12Snp_ODR_Ret!A:A,"&gt;="&amp;$M$2,F_12Snp_ODR_Ret!A:A,"&lt;="&amp;$M$3,F_12Snp_ODR_Ret!$B:$B,$B618)/SUMIFS(F_12Snp_ODR_Ret!$H:$H,F_12Snp_ODR_Ret!A:A,"&gt;="&amp;$M$2,F_12Snp_ODR_Ret!A:A,"&lt;="&amp;$M$3,F_12Snp_ODR_Ret!$B:$B,$B618)</f>
        <v>8.9829886182841753E-2</v>
      </c>
      <c r="G618" s="95">
        <f t="shared" si="43"/>
        <v>6.9977426636568849E-2</v>
      </c>
      <c r="H618" s="95">
        <f t="shared" si="44"/>
        <v>3.9412015003640217E-4</v>
      </c>
      <c r="I618" s="95">
        <f t="shared" si="45"/>
        <v>1.9852459546272905E-2</v>
      </c>
      <c r="J618" s="95">
        <f t="shared" si="46"/>
        <v>0.28369805093544831</v>
      </c>
    </row>
    <row r="619" spans="1:10" x14ac:dyDescent="0.2">
      <c r="A619" s="93">
        <v>43555</v>
      </c>
      <c r="B619" s="94" t="s">
        <v>12</v>
      </c>
      <c r="C619" s="94">
        <f>SUMIFS(F_12Snp_ODR_Ret!$H:$H,F_12Snp_ODR_Ret!$A:$A,'Backtesting - Retail'!A619,F_12Snp_ODR_Ret!$B:$B,'Backtesting - Retail'!B619)</f>
        <v>490</v>
      </c>
      <c r="D619" s="94">
        <f>SUMIFS(F_12Snp_ODR_Ret!$C:$C,F_12Snp_ODR_Ret!$A:$A,'Backtesting - Retail'!A619,F_12Snp_ODR_Ret!$B:$B,'Backtesting - Retail'!B619)</f>
        <v>0</v>
      </c>
      <c r="F619" s="142">
        <f>SUMIFS(F_12Snp_ODR_Ret!$C:$C,F_12Snp_ODR_Ret!A:A,"&gt;="&amp;$M$2,F_12Snp_ODR_Ret!A:A,"&lt;="&amp;$M$3,F_12Snp_ODR_Ret!$B:$B,$B619)/SUMIFS(F_12Snp_ODR_Ret!$H:$H,F_12Snp_ODR_Ret!A:A,"&gt;="&amp;$M$2,F_12Snp_ODR_Ret!A:A,"&lt;="&amp;$M$3,F_12Snp_ODR_Ret!$B:$B,$B619)</f>
        <v>9.2718843741478052E-4</v>
      </c>
      <c r="G619" s="95">
        <f t="shared" si="43"/>
        <v>0</v>
      </c>
      <c r="H619" s="95">
        <f t="shared" si="44"/>
        <v>8.5967839847566235E-7</v>
      </c>
      <c r="I619" s="95">
        <f t="shared" si="45"/>
        <v>9.2718843741478052E-4</v>
      </c>
      <c r="J619" s="95">
        <f t="shared" si="46"/>
        <v>0</v>
      </c>
    </row>
    <row r="620" spans="1:10" x14ac:dyDescent="0.2">
      <c r="A620" s="93">
        <v>43555</v>
      </c>
      <c r="B620" s="94" t="s">
        <v>28</v>
      </c>
      <c r="C620" s="94">
        <f>SUMIFS(F_12Snp_ODR_Ret!$H:$H,F_12Snp_ODR_Ret!$A:$A,'Backtesting - Retail'!A620,F_12Snp_ODR_Ret!$B:$B,'Backtesting - Retail'!B620)</f>
        <v>4577</v>
      </c>
      <c r="D620" s="94">
        <f>SUMIFS(F_12Snp_ODR_Ret!$C:$C,F_12Snp_ODR_Ret!$A:$A,'Backtesting - Retail'!A620,F_12Snp_ODR_Ret!$B:$B,'Backtesting - Retail'!B620)</f>
        <v>101</v>
      </c>
      <c r="F620" s="142">
        <f>SUMIFS(F_12Snp_ODR_Ret!$C:$C,F_12Snp_ODR_Ret!A:A,"&gt;="&amp;$M$2,F_12Snp_ODR_Ret!A:A,"&lt;="&amp;$M$3,F_12Snp_ODR_Ret!$B:$B,$B620)/SUMIFS(F_12Snp_ODR_Ret!$H:$H,F_12Snp_ODR_Ret!A:A,"&gt;="&amp;$M$2,F_12Snp_ODR_Ret!A:A,"&lt;="&amp;$M$3,F_12Snp_ODR_Ret!$B:$B,$B620)</f>
        <v>8.694480016175777E-3</v>
      </c>
      <c r="G620" s="95">
        <f t="shared" si="43"/>
        <v>2.2066856019226568E-2</v>
      </c>
      <c r="H620" s="95">
        <f t="shared" si="44"/>
        <v>1.7882043996696864E-4</v>
      </c>
      <c r="I620" s="95">
        <f t="shared" si="45"/>
        <v>-1.3372376003050791E-2</v>
      </c>
      <c r="J620" s="95">
        <f t="shared" si="46"/>
        <v>0.6059937125342918</v>
      </c>
    </row>
    <row r="621" spans="1:10" x14ac:dyDescent="0.2">
      <c r="A621" s="93">
        <v>43555</v>
      </c>
      <c r="B621" s="94" t="s">
        <v>16</v>
      </c>
      <c r="C621" s="94">
        <f>SUMIFS(F_12Snp_ODR_Ret!$H:$H,F_12Snp_ODR_Ret!$A:$A,'Backtesting - Retail'!A621,F_12Snp_ODR_Ret!$B:$B,'Backtesting - Retail'!B621)</f>
        <v>360</v>
      </c>
      <c r="D621" s="94">
        <f>SUMIFS(F_12Snp_ODR_Ret!$C:$C,F_12Snp_ODR_Ret!$A:$A,'Backtesting - Retail'!A621,F_12Snp_ODR_Ret!$B:$B,'Backtesting - Retail'!B621)</f>
        <v>0</v>
      </c>
      <c r="F621" s="142">
        <f>SUMIFS(F_12Snp_ODR_Ret!$C:$C,F_12Snp_ODR_Ret!A:A,"&gt;="&amp;$M$2,F_12Snp_ODR_Ret!A:A,"&lt;="&amp;$M$3,F_12Snp_ODR_Ret!$B:$B,$B621)/SUMIFS(F_12Snp_ODR_Ret!$H:$H,F_12Snp_ODR_Ret!A:A,"&gt;="&amp;$M$2,F_12Snp_ODR_Ret!A:A,"&lt;="&amp;$M$3,F_12Snp_ODR_Ret!$B:$B,$B621)</f>
        <v>2.5973315835520561E-3</v>
      </c>
      <c r="G621" s="95">
        <f t="shared" si="43"/>
        <v>0</v>
      </c>
      <c r="H621" s="95">
        <f t="shared" si="44"/>
        <v>6.7461313549170314E-6</v>
      </c>
      <c r="I621" s="95">
        <f t="shared" si="45"/>
        <v>2.5973315835520561E-3</v>
      </c>
      <c r="J621" s="95">
        <f t="shared" si="46"/>
        <v>0</v>
      </c>
    </row>
    <row r="622" spans="1:10" x14ac:dyDescent="0.2">
      <c r="A622" s="93">
        <v>43555</v>
      </c>
      <c r="B622" s="94" t="s">
        <v>18</v>
      </c>
      <c r="C622" s="94">
        <f>SUMIFS(F_12Snp_ODR_Ret!$H:$H,F_12Snp_ODR_Ret!$A:$A,'Backtesting - Retail'!A622,F_12Snp_ODR_Ret!$B:$B,'Backtesting - Retail'!B622)</f>
        <v>5229</v>
      </c>
      <c r="D622" s="94">
        <f>SUMIFS(F_12Snp_ODR_Ret!$C:$C,F_12Snp_ODR_Ret!$A:$A,'Backtesting - Retail'!A622,F_12Snp_ODR_Ret!$B:$B,'Backtesting - Retail'!B622)</f>
        <v>59</v>
      </c>
      <c r="F622" s="142">
        <f>SUMIFS(F_12Snp_ODR_Ret!$C:$C,F_12Snp_ODR_Ret!A:A,"&gt;="&amp;$M$2,F_12Snp_ODR_Ret!A:A,"&lt;="&amp;$M$3,F_12Snp_ODR_Ret!$B:$B,$B622)/SUMIFS(F_12Snp_ODR_Ret!$H:$H,F_12Snp_ODR_Ret!A:A,"&gt;="&amp;$M$2,F_12Snp_ODR_Ret!A:A,"&lt;="&amp;$M$3,F_12Snp_ODR_Ret!$B:$B,$B622)</f>
        <v>7.5688521388111206E-3</v>
      </c>
      <c r="G622" s="95">
        <f t="shared" si="43"/>
        <v>1.128322815069803E-2</v>
      </c>
      <c r="H622" s="95">
        <f t="shared" si="44"/>
        <v>1.37965891576809E-5</v>
      </c>
      <c r="I622" s="95">
        <f t="shared" si="45"/>
        <v>-3.7143760118869091E-3</v>
      </c>
      <c r="J622" s="95">
        <f t="shared" si="46"/>
        <v>0.32919444349418048</v>
      </c>
    </row>
    <row r="623" spans="1:10" x14ac:dyDescent="0.2">
      <c r="A623" s="93">
        <v>43555</v>
      </c>
      <c r="B623" s="94" t="s">
        <v>38</v>
      </c>
      <c r="C623" s="94">
        <f>SUMIFS(F_12Snp_ODR_Ret!$H:$H,F_12Snp_ODR_Ret!$A:$A,'Backtesting - Retail'!A623,F_12Snp_ODR_Ret!$B:$B,'Backtesting - Retail'!B623)</f>
        <v>1428</v>
      </c>
      <c r="D623" s="94">
        <f>SUMIFS(F_12Snp_ODR_Ret!$C:$C,F_12Snp_ODR_Ret!$A:$A,'Backtesting - Retail'!A623,F_12Snp_ODR_Ret!$B:$B,'Backtesting - Retail'!B623)</f>
        <v>275</v>
      </c>
      <c r="F623" s="142">
        <f>SUMIFS(F_12Snp_ODR_Ret!$C:$C,F_12Snp_ODR_Ret!A:A,"&gt;="&amp;$M$2,F_12Snp_ODR_Ret!A:A,"&lt;="&amp;$M$3,F_12Snp_ODR_Ret!$B:$B,$B623)/SUMIFS(F_12Snp_ODR_Ret!$H:$H,F_12Snp_ODR_Ret!A:A,"&gt;="&amp;$M$2,F_12Snp_ODR_Ret!A:A,"&lt;="&amp;$M$3,F_12Snp_ODR_Ret!$B:$B,$B623)</f>
        <v>0.22160275367237117</v>
      </c>
      <c r="G623" s="95">
        <f t="shared" si="43"/>
        <v>0.19257703081232494</v>
      </c>
      <c r="H623" s="95">
        <f t="shared" si="44"/>
        <v>8.4249258754821041E-4</v>
      </c>
      <c r="I623" s="95">
        <f t="shared" si="45"/>
        <v>2.9025722860046232E-2</v>
      </c>
      <c r="J623" s="95">
        <f t="shared" si="46"/>
        <v>0.15072266270598553</v>
      </c>
    </row>
    <row r="624" spans="1:10" x14ac:dyDescent="0.2">
      <c r="A624" s="93">
        <v>43555</v>
      </c>
      <c r="B624" s="94" t="s">
        <v>30</v>
      </c>
      <c r="C624" s="94">
        <f>SUMIFS(F_12Snp_ODR_Ret!$H:$H,F_12Snp_ODR_Ret!$A:$A,'Backtesting - Retail'!A624,F_12Snp_ODR_Ret!$B:$B,'Backtesting - Retail'!B624)</f>
        <v>960</v>
      </c>
      <c r="D624" s="94">
        <f>SUMIFS(F_12Snp_ODR_Ret!$C:$C,F_12Snp_ODR_Ret!$A:$A,'Backtesting - Retail'!A624,F_12Snp_ODR_Ret!$B:$B,'Backtesting - Retail'!B624)</f>
        <v>131</v>
      </c>
      <c r="F624" s="142">
        <f>SUMIFS(F_12Snp_ODR_Ret!$C:$C,F_12Snp_ODR_Ret!A:A,"&gt;="&amp;$M$2,F_12Snp_ODR_Ret!A:A,"&lt;="&amp;$M$3,F_12Snp_ODR_Ret!$B:$B,$B624)/SUMIFS(F_12Snp_ODR_Ret!$H:$H,F_12Snp_ODR_Ret!A:A,"&gt;="&amp;$M$2,F_12Snp_ODR_Ret!A:A,"&lt;="&amp;$M$3,F_12Snp_ODR_Ret!$B:$B,$B624)</f>
        <v>0.11058389350204297</v>
      </c>
      <c r="G624" s="95">
        <f t="shared" si="43"/>
        <v>0.13645833333333332</v>
      </c>
      <c r="H624" s="95">
        <f t="shared" si="44"/>
        <v>6.6948663658306486E-4</v>
      </c>
      <c r="I624" s="95">
        <f t="shared" si="45"/>
        <v>-2.5874439831290355E-2</v>
      </c>
      <c r="J624" s="95">
        <f t="shared" si="46"/>
        <v>0.18961421555754765</v>
      </c>
    </row>
    <row r="625" spans="1:10" x14ac:dyDescent="0.2">
      <c r="A625" s="93">
        <v>43555</v>
      </c>
      <c r="B625" s="94" t="s">
        <v>36</v>
      </c>
      <c r="C625" s="94">
        <f>SUMIFS(F_12Snp_ODR_Ret!$H:$H,F_12Snp_ODR_Ret!$A:$A,'Backtesting - Retail'!A625,F_12Snp_ODR_Ret!$B:$B,'Backtesting - Retail'!B625)</f>
        <v>689</v>
      </c>
      <c r="D625" s="94">
        <f>SUMIFS(F_12Snp_ODR_Ret!$C:$C,F_12Snp_ODR_Ret!$A:$A,'Backtesting - Retail'!A625,F_12Snp_ODR_Ret!$B:$B,'Backtesting - Retail'!B625)</f>
        <v>177</v>
      </c>
      <c r="F625" s="142">
        <f>SUMIFS(F_12Snp_ODR_Ret!$C:$C,F_12Snp_ODR_Ret!A:A,"&gt;="&amp;$M$2,F_12Snp_ODR_Ret!A:A,"&lt;="&amp;$M$3,F_12Snp_ODR_Ret!$B:$B,$B625)/SUMIFS(F_12Snp_ODR_Ret!$H:$H,F_12Snp_ODR_Ret!A:A,"&gt;="&amp;$M$2,F_12Snp_ODR_Ret!A:A,"&lt;="&amp;$M$3,F_12Snp_ODR_Ret!$B:$B,$B625)</f>
        <v>0.3147813516443802</v>
      </c>
      <c r="G625" s="95">
        <f t="shared" si="43"/>
        <v>0.25689404934687954</v>
      </c>
      <c r="H625" s="95">
        <f t="shared" si="44"/>
        <v>3.3509397672822259E-3</v>
      </c>
      <c r="I625" s="95">
        <f t="shared" si="45"/>
        <v>5.7887302297500665E-2</v>
      </c>
      <c r="J625" s="95">
        <f t="shared" si="46"/>
        <v>0.2253353179829263</v>
      </c>
    </row>
    <row r="626" spans="1:10" x14ac:dyDescent="0.2">
      <c r="A626" s="93">
        <v>43555</v>
      </c>
      <c r="B626" s="94" t="s">
        <v>22</v>
      </c>
      <c r="C626" s="94">
        <f>SUMIFS(F_12Snp_ODR_Ret!$H:$H,F_12Snp_ODR_Ret!$A:$A,'Backtesting - Retail'!A626,F_12Snp_ODR_Ret!$B:$B,'Backtesting - Retail'!B626)</f>
        <v>911</v>
      </c>
      <c r="D626" s="94">
        <f>SUMIFS(F_12Snp_ODR_Ret!$C:$C,F_12Snp_ODR_Ret!$A:$A,'Backtesting - Retail'!A626,F_12Snp_ODR_Ret!$B:$B,'Backtesting - Retail'!B626)</f>
        <v>139</v>
      </c>
      <c r="F626" s="142">
        <f>SUMIFS(F_12Snp_ODR_Ret!$C:$C,F_12Snp_ODR_Ret!A:A,"&gt;="&amp;$M$2,F_12Snp_ODR_Ret!A:A,"&lt;="&amp;$M$3,F_12Snp_ODR_Ret!$B:$B,$B626)/SUMIFS(F_12Snp_ODR_Ret!$H:$H,F_12Snp_ODR_Ret!A:A,"&gt;="&amp;$M$2,F_12Snp_ODR_Ret!A:A,"&lt;="&amp;$M$3,F_12Snp_ODR_Ret!$B:$B,$B626)</f>
        <v>0.11878527277613544</v>
      </c>
      <c r="G626" s="95">
        <f t="shared" si="43"/>
        <v>0.15257958287596049</v>
      </c>
      <c r="H626" s="95">
        <f t="shared" si="44"/>
        <v>1.142055395123137E-3</v>
      </c>
      <c r="I626" s="95">
        <f t="shared" si="45"/>
        <v>-3.3794310099825045E-2</v>
      </c>
      <c r="J626" s="95">
        <f t="shared" si="46"/>
        <v>0.22148644964705477</v>
      </c>
    </row>
    <row r="627" spans="1:10" x14ac:dyDescent="0.2">
      <c r="A627" s="93">
        <v>43585</v>
      </c>
      <c r="B627" s="94" t="s">
        <v>36</v>
      </c>
      <c r="C627" s="94">
        <f>SUMIFS(F_12Snp_ODR_Ret!$H:$H,F_12Snp_ODR_Ret!$A:$A,'Backtesting - Retail'!A627,F_12Snp_ODR_Ret!$B:$B,'Backtesting - Retail'!B627)</f>
        <v>747</v>
      </c>
      <c r="D627" s="94">
        <f>SUMIFS(F_12Snp_ODR_Ret!$C:$C,F_12Snp_ODR_Ret!$A:$A,'Backtesting - Retail'!A627,F_12Snp_ODR_Ret!$B:$B,'Backtesting - Retail'!B627)</f>
        <v>248</v>
      </c>
      <c r="F627" s="142">
        <f>SUMIFS(F_12Snp_ODR_Ret!$C:$C,F_12Snp_ODR_Ret!A:A,"&gt;="&amp;$M$2,F_12Snp_ODR_Ret!A:A,"&lt;="&amp;$M$3,F_12Snp_ODR_Ret!$B:$B,$B627)/SUMIFS(F_12Snp_ODR_Ret!$H:$H,F_12Snp_ODR_Ret!A:A,"&gt;="&amp;$M$2,F_12Snp_ODR_Ret!A:A,"&lt;="&amp;$M$3,F_12Snp_ODR_Ret!$B:$B,$B627)</f>
        <v>0.3147813516443802</v>
      </c>
      <c r="G627" s="95">
        <f t="shared" si="43"/>
        <v>0.33199464524765732</v>
      </c>
      <c r="H627" s="95">
        <f t="shared" si="44"/>
        <v>2.9629747667262081E-4</v>
      </c>
      <c r="I627" s="95">
        <f t="shared" si="45"/>
        <v>-1.7213293603277113E-2</v>
      </c>
      <c r="J627" s="95">
        <f t="shared" si="46"/>
        <v>5.1848106135677433E-2</v>
      </c>
    </row>
    <row r="628" spans="1:10" x14ac:dyDescent="0.2">
      <c r="A628" s="93">
        <v>43585</v>
      </c>
      <c r="B628" s="94" t="s">
        <v>18</v>
      </c>
      <c r="C628" s="94">
        <f>SUMIFS(F_12Snp_ODR_Ret!$H:$H,F_12Snp_ODR_Ret!$A:$A,'Backtesting - Retail'!A628,F_12Snp_ODR_Ret!$B:$B,'Backtesting - Retail'!B628)</f>
        <v>5752</v>
      </c>
      <c r="D628" s="94">
        <f>SUMIFS(F_12Snp_ODR_Ret!$C:$C,F_12Snp_ODR_Ret!$A:$A,'Backtesting - Retail'!A628,F_12Snp_ODR_Ret!$B:$B,'Backtesting - Retail'!B628)</f>
        <v>69</v>
      </c>
      <c r="F628" s="142">
        <f>SUMIFS(F_12Snp_ODR_Ret!$C:$C,F_12Snp_ODR_Ret!A:A,"&gt;="&amp;$M$2,F_12Snp_ODR_Ret!A:A,"&lt;="&amp;$M$3,F_12Snp_ODR_Ret!$B:$B,$B628)/SUMIFS(F_12Snp_ODR_Ret!$H:$H,F_12Snp_ODR_Ret!A:A,"&gt;="&amp;$M$2,F_12Snp_ODR_Ret!A:A,"&lt;="&amp;$M$3,F_12Snp_ODR_Ret!$B:$B,$B628)</f>
        <v>7.5688521388111206E-3</v>
      </c>
      <c r="G628" s="95">
        <f t="shared" si="43"/>
        <v>1.1995827538247567E-2</v>
      </c>
      <c r="H628" s="95">
        <f t="shared" si="44"/>
        <v>1.9598111187215482E-5</v>
      </c>
      <c r="I628" s="95">
        <f t="shared" si="45"/>
        <v>-4.4269753994364463E-3</v>
      </c>
      <c r="J628" s="95">
        <f t="shared" si="46"/>
        <v>0.36904293474722372</v>
      </c>
    </row>
    <row r="629" spans="1:10" x14ac:dyDescent="0.2">
      <c r="A629" s="93">
        <v>43585</v>
      </c>
      <c r="B629" s="94" t="s">
        <v>24</v>
      </c>
      <c r="C629" s="94">
        <f>SUMIFS(F_12Snp_ODR_Ret!$H:$H,F_12Snp_ODR_Ret!$A:$A,'Backtesting - Retail'!A629,F_12Snp_ODR_Ret!$B:$B,'Backtesting - Retail'!B629)</f>
        <v>220</v>
      </c>
      <c r="D629" s="94">
        <f>SUMIFS(F_12Snp_ODR_Ret!$C:$C,F_12Snp_ODR_Ret!$A:$A,'Backtesting - Retail'!A629,F_12Snp_ODR_Ret!$B:$B,'Backtesting - Retail'!B629)</f>
        <v>89</v>
      </c>
      <c r="F629" s="142">
        <f>SUMIFS(F_12Snp_ODR_Ret!$C:$C,F_12Snp_ODR_Ret!A:A,"&gt;="&amp;$M$2,F_12Snp_ODR_Ret!A:A,"&lt;="&amp;$M$3,F_12Snp_ODR_Ret!$B:$B,$B629)/SUMIFS(F_12Snp_ODR_Ret!$H:$H,F_12Snp_ODR_Ret!A:A,"&gt;="&amp;$M$2,F_12Snp_ODR_Ret!A:A,"&lt;="&amp;$M$3,F_12Snp_ODR_Ret!$B:$B,$B629)</f>
        <v>0.31635926222935046</v>
      </c>
      <c r="G629" s="95">
        <f t="shared" si="43"/>
        <v>0.40454545454545454</v>
      </c>
      <c r="H629" s="95">
        <f t="shared" si="44"/>
        <v>7.7768045152128949E-3</v>
      </c>
      <c r="I629" s="95">
        <f t="shared" si="45"/>
        <v>-8.8186192316104084E-2</v>
      </c>
      <c r="J629" s="95">
        <f t="shared" si="46"/>
        <v>0.21798834055666177</v>
      </c>
    </row>
    <row r="630" spans="1:10" x14ac:dyDescent="0.2">
      <c r="A630" s="93">
        <v>43585</v>
      </c>
      <c r="B630" s="94" t="s">
        <v>14</v>
      </c>
      <c r="C630" s="94">
        <f>SUMIFS(F_12Snp_ODR_Ret!$H:$H,F_12Snp_ODR_Ret!$A:$A,'Backtesting - Retail'!A630,F_12Snp_ODR_Ret!$B:$B,'Backtesting - Retail'!B630)</f>
        <v>826</v>
      </c>
      <c r="D630" s="94">
        <f>SUMIFS(F_12Snp_ODR_Ret!$C:$C,F_12Snp_ODR_Ret!$A:$A,'Backtesting - Retail'!A630,F_12Snp_ODR_Ret!$B:$B,'Backtesting - Retail'!B630)</f>
        <v>13</v>
      </c>
      <c r="F630" s="142">
        <f>SUMIFS(F_12Snp_ODR_Ret!$C:$C,F_12Snp_ODR_Ret!A:A,"&gt;="&amp;$M$2,F_12Snp_ODR_Ret!A:A,"&lt;="&amp;$M$3,F_12Snp_ODR_Ret!$B:$B,$B630)/SUMIFS(F_12Snp_ODR_Ret!$H:$H,F_12Snp_ODR_Ret!A:A,"&gt;="&amp;$M$2,F_12Snp_ODR_Ret!A:A,"&lt;="&amp;$M$3,F_12Snp_ODR_Ret!$B:$B,$B630)</f>
        <v>6.8419927303827238E-3</v>
      </c>
      <c r="G630" s="95">
        <f t="shared" si="43"/>
        <v>1.5738498789346248E-2</v>
      </c>
      <c r="H630" s="95">
        <f t="shared" si="44"/>
        <v>7.9147820057174679E-5</v>
      </c>
      <c r="I630" s="95">
        <f t="shared" si="45"/>
        <v>-8.8965060589635235E-3</v>
      </c>
      <c r="J630" s="95">
        <f t="shared" si="46"/>
        <v>0.5652703080541438</v>
      </c>
    </row>
    <row r="631" spans="1:10" x14ac:dyDescent="0.2">
      <c r="A631" s="93">
        <v>43585</v>
      </c>
      <c r="B631" s="94" t="s">
        <v>42</v>
      </c>
      <c r="C631" s="94">
        <f>SUMIFS(F_12Snp_ODR_Ret!$H:$H,F_12Snp_ODR_Ret!$A:$A,'Backtesting - Retail'!A631,F_12Snp_ODR_Ret!$B:$B,'Backtesting - Retail'!B631)</f>
        <v>304</v>
      </c>
      <c r="D631" s="94">
        <f>SUMIFS(F_12Snp_ODR_Ret!$C:$C,F_12Snp_ODR_Ret!$A:$A,'Backtesting - Retail'!A631,F_12Snp_ODR_Ret!$B:$B,'Backtesting - Retail'!B631)</f>
        <v>209</v>
      </c>
      <c r="F631" s="142">
        <f>SUMIFS(F_12Snp_ODR_Ret!$C:$C,F_12Snp_ODR_Ret!A:A,"&gt;="&amp;$M$2,F_12Snp_ODR_Ret!A:A,"&lt;="&amp;$M$3,F_12Snp_ODR_Ret!$B:$B,$B631)/SUMIFS(F_12Snp_ODR_Ret!$H:$H,F_12Snp_ODR_Ret!A:A,"&gt;="&amp;$M$2,F_12Snp_ODR_Ret!A:A,"&lt;="&amp;$M$3,F_12Snp_ODR_Ret!$B:$B,$B631)</f>
        <v>0.66168573429838895</v>
      </c>
      <c r="G631" s="95">
        <f t="shared" si="43"/>
        <v>0.6875</v>
      </c>
      <c r="H631" s="95">
        <f t="shared" si="44"/>
        <v>6.6637631371337265E-4</v>
      </c>
      <c r="I631" s="95">
        <f t="shared" si="45"/>
        <v>-2.581426570161105E-2</v>
      </c>
      <c r="J631" s="95">
        <f t="shared" si="46"/>
        <v>3.7548022838706979E-2</v>
      </c>
    </row>
    <row r="632" spans="1:10" x14ac:dyDescent="0.2">
      <c r="A632" s="93">
        <v>43585</v>
      </c>
      <c r="B632" s="94" t="s">
        <v>26</v>
      </c>
      <c r="C632" s="94">
        <f>SUMIFS(F_12Snp_ODR_Ret!$H:$H,F_12Snp_ODR_Ret!$A:$A,'Backtesting - Retail'!A632,F_12Snp_ODR_Ret!$B:$B,'Backtesting - Retail'!B632)</f>
        <v>186</v>
      </c>
      <c r="D632" s="94">
        <f>SUMIFS(F_12Snp_ODR_Ret!$C:$C,F_12Snp_ODR_Ret!$A:$A,'Backtesting - Retail'!A632,F_12Snp_ODR_Ret!$B:$B,'Backtesting - Retail'!B632)</f>
        <v>100</v>
      </c>
      <c r="F632" s="142">
        <f>SUMIFS(F_12Snp_ODR_Ret!$C:$C,F_12Snp_ODR_Ret!A:A,"&gt;="&amp;$M$2,F_12Snp_ODR_Ret!A:A,"&lt;="&amp;$M$3,F_12Snp_ODR_Ret!$B:$B,$B632)/SUMIFS(F_12Snp_ODR_Ret!$H:$H,F_12Snp_ODR_Ret!A:A,"&gt;="&amp;$M$2,F_12Snp_ODR_Ret!A:A,"&lt;="&amp;$M$3,F_12Snp_ODR_Ret!$B:$B,$B632)</f>
        <v>0.42494105318312814</v>
      </c>
      <c r="G632" s="95">
        <f t="shared" si="43"/>
        <v>0.5376344086021505</v>
      </c>
      <c r="H632" s="95">
        <f t="shared" si="44"/>
        <v>1.2699792355598098E-2</v>
      </c>
      <c r="I632" s="95">
        <f t="shared" si="45"/>
        <v>-0.11269335541902237</v>
      </c>
      <c r="J632" s="95">
        <f t="shared" si="46"/>
        <v>0.20960964107938163</v>
      </c>
    </row>
    <row r="633" spans="1:10" x14ac:dyDescent="0.2">
      <c r="A633" s="93">
        <v>43585</v>
      </c>
      <c r="B633" s="94" t="s">
        <v>32</v>
      </c>
      <c r="C633" s="94">
        <f>SUMIFS(F_12Snp_ODR_Ret!$H:$H,F_12Snp_ODR_Ret!$A:$A,'Backtesting - Retail'!A633,F_12Snp_ODR_Ret!$B:$B,'Backtesting - Retail'!B633)</f>
        <v>18139</v>
      </c>
      <c r="D633" s="94">
        <f>SUMIFS(F_12Snp_ODR_Ret!$C:$C,F_12Snp_ODR_Ret!$A:$A,'Backtesting - Retail'!A633,F_12Snp_ODR_Ret!$B:$B,'Backtesting - Retail'!B633)</f>
        <v>406</v>
      </c>
      <c r="F633" s="142">
        <f>SUMIFS(F_12Snp_ODR_Ret!$C:$C,F_12Snp_ODR_Ret!A:A,"&gt;="&amp;$M$2,F_12Snp_ODR_Ret!A:A,"&lt;="&amp;$M$3,F_12Snp_ODR_Ret!$B:$B,$B633)/SUMIFS(F_12Snp_ODR_Ret!$H:$H,F_12Snp_ODR_Ret!A:A,"&gt;="&amp;$M$2,F_12Snp_ODR_Ret!A:A,"&lt;="&amp;$M$3,F_12Snp_ODR_Ret!$B:$B,$B633)</f>
        <v>2.2352492146289427E-2</v>
      </c>
      <c r="G633" s="95">
        <f t="shared" si="43"/>
        <v>2.2382711285076354E-2</v>
      </c>
      <c r="H633" s="95">
        <f t="shared" si="44"/>
        <v>9.1319634902360798E-10</v>
      </c>
      <c r="I633" s="95">
        <f t="shared" si="45"/>
        <v>-3.0219138786927863E-5</v>
      </c>
      <c r="J633" s="95">
        <f t="shared" si="46"/>
        <v>1.3501107351135085E-3</v>
      </c>
    </row>
    <row r="634" spans="1:10" x14ac:dyDescent="0.2">
      <c r="A634" s="93">
        <v>43585</v>
      </c>
      <c r="B634" s="94" t="s">
        <v>34</v>
      </c>
      <c r="C634" s="94">
        <f>SUMIFS(F_12Snp_ODR_Ret!$H:$H,F_12Snp_ODR_Ret!$A:$A,'Backtesting - Retail'!A634,F_12Snp_ODR_Ret!$B:$B,'Backtesting - Retail'!B634)</f>
        <v>5286</v>
      </c>
      <c r="D634" s="94">
        <f>SUMIFS(F_12Snp_ODR_Ret!$C:$C,F_12Snp_ODR_Ret!$A:$A,'Backtesting - Retail'!A634,F_12Snp_ODR_Ret!$B:$B,'Backtesting - Retail'!B634)</f>
        <v>270</v>
      </c>
      <c r="F634" s="142">
        <f>SUMIFS(F_12Snp_ODR_Ret!$C:$C,F_12Snp_ODR_Ret!A:A,"&gt;="&amp;$M$2,F_12Snp_ODR_Ret!A:A,"&lt;="&amp;$M$3,F_12Snp_ODR_Ret!$B:$B,$B634)/SUMIFS(F_12Snp_ODR_Ret!$H:$H,F_12Snp_ODR_Ret!A:A,"&gt;="&amp;$M$2,F_12Snp_ODR_Ret!A:A,"&lt;="&amp;$M$3,F_12Snp_ODR_Ret!$B:$B,$B634)</f>
        <v>5.9121533399488169E-2</v>
      </c>
      <c r="G634" s="95">
        <f t="shared" si="43"/>
        <v>5.1078320090805901E-2</v>
      </c>
      <c r="H634" s="95">
        <f t="shared" si="44"/>
        <v>6.4693280328963546E-5</v>
      </c>
      <c r="I634" s="95">
        <f t="shared" si="45"/>
        <v>8.0432133086822677E-3</v>
      </c>
      <c r="J634" s="95">
        <f t="shared" si="46"/>
        <v>0.15746824277664617</v>
      </c>
    </row>
    <row r="635" spans="1:10" x14ac:dyDescent="0.2">
      <c r="A635" s="93">
        <v>43585</v>
      </c>
      <c r="B635" s="94" t="s">
        <v>16</v>
      </c>
      <c r="C635" s="94">
        <f>SUMIFS(F_12Snp_ODR_Ret!$H:$H,F_12Snp_ODR_Ret!$A:$A,'Backtesting - Retail'!A635,F_12Snp_ODR_Ret!$B:$B,'Backtesting - Retail'!B635)</f>
        <v>424</v>
      </c>
      <c r="D635" s="94">
        <f>SUMIFS(F_12Snp_ODR_Ret!$C:$C,F_12Snp_ODR_Ret!$A:$A,'Backtesting - Retail'!A635,F_12Snp_ODR_Ret!$B:$B,'Backtesting - Retail'!B635)</f>
        <v>0</v>
      </c>
      <c r="F635" s="142">
        <f>SUMIFS(F_12Snp_ODR_Ret!$C:$C,F_12Snp_ODR_Ret!A:A,"&gt;="&amp;$M$2,F_12Snp_ODR_Ret!A:A,"&lt;="&amp;$M$3,F_12Snp_ODR_Ret!$B:$B,$B635)/SUMIFS(F_12Snp_ODR_Ret!$H:$H,F_12Snp_ODR_Ret!A:A,"&gt;="&amp;$M$2,F_12Snp_ODR_Ret!A:A,"&lt;="&amp;$M$3,F_12Snp_ODR_Ret!$B:$B,$B635)</f>
        <v>2.5973315835520561E-3</v>
      </c>
      <c r="G635" s="95">
        <f t="shared" si="43"/>
        <v>0</v>
      </c>
      <c r="H635" s="95">
        <f t="shared" si="44"/>
        <v>6.7461313549170314E-6</v>
      </c>
      <c r="I635" s="95">
        <f t="shared" si="45"/>
        <v>2.5973315835520561E-3</v>
      </c>
      <c r="J635" s="95">
        <f t="shared" si="46"/>
        <v>0</v>
      </c>
    </row>
    <row r="636" spans="1:10" x14ac:dyDescent="0.2">
      <c r="A636" s="93">
        <v>43585</v>
      </c>
      <c r="B636" s="94" t="s">
        <v>40</v>
      </c>
      <c r="C636" s="94">
        <f>SUMIFS(F_12Snp_ODR_Ret!$H:$H,F_12Snp_ODR_Ret!$A:$A,'Backtesting - Retail'!A636,F_12Snp_ODR_Ret!$B:$B,'Backtesting - Retail'!B636)</f>
        <v>509</v>
      </c>
      <c r="D636" s="94">
        <f>SUMIFS(F_12Snp_ODR_Ret!$C:$C,F_12Snp_ODR_Ret!$A:$A,'Backtesting - Retail'!A636,F_12Snp_ODR_Ret!$B:$B,'Backtesting - Retail'!B636)</f>
        <v>330</v>
      </c>
      <c r="F636" s="142">
        <f>SUMIFS(F_12Snp_ODR_Ret!$C:$C,F_12Snp_ODR_Ret!A:A,"&gt;="&amp;$M$2,F_12Snp_ODR_Ret!A:A,"&lt;="&amp;$M$3,F_12Snp_ODR_Ret!$B:$B,$B636)/SUMIFS(F_12Snp_ODR_Ret!$H:$H,F_12Snp_ODR_Ret!A:A,"&gt;="&amp;$M$2,F_12Snp_ODR_Ret!A:A,"&lt;="&amp;$M$3,F_12Snp_ODR_Ret!$B:$B,$B636)</f>
        <v>0.60292481322524238</v>
      </c>
      <c r="G636" s="95">
        <f t="shared" si="43"/>
        <v>0.64833005893909623</v>
      </c>
      <c r="H636" s="95">
        <f t="shared" si="44"/>
        <v>2.0616363383354434E-3</v>
      </c>
      <c r="I636" s="95">
        <f t="shared" si="45"/>
        <v>-4.5405245713853848E-2</v>
      </c>
      <c r="J636" s="95">
        <f t="shared" si="46"/>
        <v>7.0034151722277602E-2</v>
      </c>
    </row>
    <row r="637" spans="1:10" x14ac:dyDescent="0.2">
      <c r="A637" s="93">
        <v>43585</v>
      </c>
      <c r="B637" s="94" t="s">
        <v>28</v>
      </c>
      <c r="C637" s="94">
        <f>SUMIFS(F_12Snp_ODR_Ret!$H:$H,F_12Snp_ODR_Ret!$A:$A,'Backtesting - Retail'!A637,F_12Snp_ODR_Ret!$B:$B,'Backtesting - Retail'!B637)</f>
        <v>4364</v>
      </c>
      <c r="D637" s="94">
        <f>SUMIFS(F_12Snp_ODR_Ret!$C:$C,F_12Snp_ODR_Ret!$A:$A,'Backtesting - Retail'!A637,F_12Snp_ODR_Ret!$B:$B,'Backtesting - Retail'!B637)</f>
        <v>87</v>
      </c>
      <c r="F637" s="142">
        <f>SUMIFS(F_12Snp_ODR_Ret!$C:$C,F_12Snp_ODR_Ret!A:A,"&gt;="&amp;$M$2,F_12Snp_ODR_Ret!A:A,"&lt;="&amp;$M$3,F_12Snp_ODR_Ret!$B:$B,$B637)/SUMIFS(F_12Snp_ODR_Ret!$H:$H,F_12Snp_ODR_Ret!A:A,"&gt;="&amp;$M$2,F_12Snp_ODR_Ret!A:A,"&lt;="&amp;$M$3,F_12Snp_ODR_Ret!$B:$B,$B637)</f>
        <v>8.694480016175777E-3</v>
      </c>
      <c r="G637" s="95">
        <f t="shared" si="43"/>
        <v>1.993583868010999E-2</v>
      </c>
      <c r="H637" s="95">
        <f t="shared" si="44"/>
        <v>1.263681446112088E-4</v>
      </c>
      <c r="I637" s="95">
        <f t="shared" si="45"/>
        <v>-1.1241358663934213E-2</v>
      </c>
      <c r="J637" s="95">
        <f t="shared" si="46"/>
        <v>0.56387688746447018</v>
      </c>
    </row>
    <row r="638" spans="1:10" x14ac:dyDescent="0.2">
      <c r="A638" s="93">
        <v>43585</v>
      </c>
      <c r="B638" s="94" t="s">
        <v>12</v>
      </c>
      <c r="C638" s="94">
        <f>SUMIFS(F_12Snp_ODR_Ret!$H:$H,F_12Snp_ODR_Ret!$A:$A,'Backtesting - Retail'!A638,F_12Snp_ODR_Ret!$B:$B,'Backtesting - Retail'!B638)</f>
        <v>479</v>
      </c>
      <c r="D638" s="94">
        <f>SUMIFS(F_12Snp_ODR_Ret!$C:$C,F_12Snp_ODR_Ret!$A:$A,'Backtesting - Retail'!A638,F_12Snp_ODR_Ret!$B:$B,'Backtesting - Retail'!B638)</f>
        <v>0</v>
      </c>
      <c r="F638" s="142">
        <f>SUMIFS(F_12Snp_ODR_Ret!$C:$C,F_12Snp_ODR_Ret!A:A,"&gt;="&amp;$M$2,F_12Snp_ODR_Ret!A:A,"&lt;="&amp;$M$3,F_12Snp_ODR_Ret!$B:$B,$B638)/SUMIFS(F_12Snp_ODR_Ret!$H:$H,F_12Snp_ODR_Ret!A:A,"&gt;="&amp;$M$2,F_12Snp_ODR_Ret!A:A,"&lt;="&amp;$M$3,F_12Snp_ODR_Ret!$B:$B,$B638)</f>
        <v>9.2718843741478052E-4</v>
      </c>
      <c r="G638" s="95">
        <f t="shared" si="43"/>
        <v>0</v>
      </c>
      <c r="H638" s="95">
        <f t="shared" si="44"/>
        <v>8.5967839847566235E-7</v>
      </c>
      <c r="I638" s="95">
        <f t="shared" si="45"/>
        <v>9.2718843741478052E-4</v>
      </c>
      <c r="J638" s="95">
        <f t="shared" si="46"/>
        <v>0</v>
      </c>
    </row>
    <row r="639" spans="1:10" x14ac:dyDescent="0.2">
      <c r="A639" s="93">
        <v>43585</v>
      </c>
      <c r="B639" s="94" t="s">
        <v>20</v>
      </c>
      <c r="C639" s="94">
        <f>SUMIFS(F_12Snp_ODR_Ret!$H:$H,F_12Snp_ODR_Ret!$A:$A,'Backtesting - Retail'!A639,F_12Snp_ODR_Ret!$B:$B,'Backtesting - Retail'!B639)</f>
        <v>388</v>
      </c>
      <c r="D639" s="94">
        <f>SUMIFS(F_12Snp_ODR_Ret!$C:$C,F_12Snp_ODR_Ret!$A:$A,'Backtesting - Retail'!A639,F_12Snp_ODR_Ret!$B:$B,'Backtesting - Retail'!B639)</f>
        <v>59</v>
      </c>
      <c r="F639" s="142">
        <f>SUMIFS(F_12Snp_ODR_Ret!$C:$C,F_12Snp_ODR_Ret!A:A,"&gt;="&amp;$M$2,F_12Snp_ODR_Ret!A:A,"&lt;="&amp;$M$3,F_12Snp_ODR_Ret!$B:$B,$B639)/SUMIFS(F_12Snp_ODR_Ret!$H:$H,F_12Snp_ODR_Ret!A:A,"&gt;="&amp;$M$2,F_12Snp_ODR_Ret!A:A,"&lt;="&amp;$M$3,F_12Snp_ODR_Ret!$B:$B,$B639)</f>
        <v>8.9829886182841753E-2</v>
      </c>
      <c r="G639" s="95">
        <f t="shared" si="43"/>
        <v>0.15206185567010308</v>
      </c>
      <c r="H639" s="95">
        <f t="shared" si="44"/>
        <v>3.8728180262634247E-3</v>
      </c>
      <c r="I639" s="95">
        <f t="shared" si="45"/>
        <v>-6.2231969487261327E-2</v>
      </c>
      <c r="J639" s="95">
        <f t="shared" si="46"/>
        <v>0.40925430781453215</v>
      </c>
    </row>
    <row r="640" spans="1:10" x14ac:dyDescent="0.2">
      <c r="A640" s="93">
        <v>43585</v>
      </c>
      <c r="B640" s="94" t="s">
        <v>22</v>
      </c>
      <c r="C640" s="94">
        <f>SUMIFS(F_12Snp_ODR_Ret!$H:$H,F_12Snp_ODR_Ret!$A:$A,'Backtesting - Retail'!A640,F_12Snp_ODR_Ret!$B:$B,'Backtesting - Retail'!B640)</f>
        <v>858</v>
      </c>
      <c r="D640" s="94">
        <f>SUMIFS(F_12Snp_ODR_Ret!$C:$C,F_12Snp_ODR_Ret!$A:$A,'Backtesting - Retail'!A640,F_12Snp_ODR_Ret!$B:$B,'Backtesting - Retail'!B640)</f>
        <v>128</v>
      </c>
      <c r="F640" s="142">
        <f>SUMIFS(F_12Snp_ODR_Ret!$C:$C,F_12Snp_ODR_Ret!A:A,"&gt;="&amp;$M$2,F_12Snp_ODR_Ret!A:A,"&lt;="&amp;$M$3,F_12Snp_ODR_Ret!$B:$B,$B640)/SUMIFS(F_12Snp_ODR_Ret!$H:$H,F_12Snp_ODR_Ret!A:A,"&gt;="&amp;$M$2,F_12Snp_ODR_Ret!A:A,"&lt;="&amp;$M$3,F_12Snp_ODR_Ret!$B:$B,$B640)</f>
        <v>0.11878527277613544</v>
      </c>
      <c r="G640" s="95">
        <f t="shared" si="43"/>
        <v>0.14918414918414918</v>
      </c>
      <c r="H640" s="95">
        <f t="shared" si="44"/>
        <v>9.240916868696943E-4</v>
      </c>
      <c r="I640" s="95">
        <f t="shared" si="45"/>
        <v>-3.0398876408013739E-2</v>
      </c>
      <c r="J640" s="95">
        <f t="shared" si="46"/>
        <v>0.2037674684224671</v>
      </c>
    </row>
    <row r="641" spans="1:10" x14ac:dyDescent="0.2">
      <c r="A641" s="93">
        <v>43585</v>
      </c>
      <c r="B641" s="94" t="s">
        <v>38</v>
      </c>
      <c r="C641" s="94">
        <f>SUMIFS(F_12Snp_ODR_Ret!$H:$H,F_12Snp_ODR_Ret!$A:$A,'Backtesting - Retail'!A641,F_12Snp_ODR_Ret!$B:$B,'Backtesting - Retail'!B641)</f>
        <v>1276</v>
      </c>
      <c r="D641" s="94">
        <f>SUMIFS(F_12Snp_ODR_Ret!$C:$C,F_12Snp_ODR_Ret!$A:$A,'Backtesting - Retail'!A641,F_12Snp_ODR_Ret!$B:$B,'Backtesting - Retail'!B641)</f>
        <v>218</v>
      </c>
      <c r="F641" s="142">
        <f>SUMIFS(F_12Snp_ODR_Ret!$C:$C,F_12Snp_ODR_Ret!A:A,"&gt;="&amp;$M$2,F_12Snp_ODR_Ret!A:A,"&lt;="&amp;$M$3,F_12Snp_ODR_Ret!$B:$B,$B641)/SUMIFS(F_12Snp_ODR_Ret!$H:$H,F_12Snp_ODR_Ret!A:A,"&gt;="&amp;$M$2,F_12Snp_ODR_Ret!A:A,"&lt;="&amp;$M$3,F_12Snp_ODR_Ret!$B:$B,$B641)</f>
        <v>0.22160275367237117</v>
      </c>
      <c r="G641" s="95">
        <f t="shared" si="43"/>
        <v>0.17084639498432602</v>
      </c>
      <c r="H641" s="95">
        <f t="shared" si="44"/>
        <v>2.5762079472694964E-3</v>
      </c>
      <c r="I641" s="95">
        <f t="shared" si="45"/>
        <v>5.075635868804515E-2</v>
      </c>
      <c r="J641" s="95">
        <f t="shared" si="46"/>
        <v>0.29708767745846609</v>
      </c>
    </row>
    <row r="642" spans="1:10" x14ac:dyDescent="0.2">
      <c r="A642" s="93">
        <v>43585</v>
      </c>
      <c r="B642" s="94" t="s">
        <v>30</v>
      </c>
      <c r="C642" s="94">
        <f>SUMIFS(F_12Snp_ODR_Ret!$H:$H,F_12Snp_ODR_Ret!$A:$A,'Backtesting - Retail'!A642,F_12Snp_ODR_Ret!$B:$B,'Backtesting - Retail'!B642)</f>
        <v>954</v>
      </c>
      <c r="D642" s="94">
        <f>SUMIFS(F_12Snp_ODR_Ret!$C:$C,F_12Snp_ODR_Ret!$A:$A,'Backtesting - Retail'!A642,F_12Snp_ODR_Ret!$B:$B,'Backtesting - Retail'!B642)</f>
        <v>143</v>
      </c>
      <c r="F642" s="142">
        <f>SUMIFS(F_12Snp_ODR_Ret!$C:$C,F_12Snp_ODR_Ret!A:A,"&gt;="&amp;$M$2,F_12Snp_ODR_Ret!A:A,"&lt;="&amp;$M$3,F_12Snp_ODR_Ret!$B:$B,$B642)/SUMIFS(F_12Snp_ODR_Ret!$H:$H,F_12Snp_ODR_Ret!A:A,"&gt;="&amp;$M$2,F_12Snp_ODR_Ret!A:A,"&lt;="&amp;$M$3,F_12Snp_ODR_Ret!$B:$B,$B642)</f>
        <v>0.11058389350204297</v>
      </c>
      <c r="G642" s="95">
        <f t="shared" si="43"/>
        <v>0.14989517819706499</v>
      </c>
      <c r="H642" s="95">
        <f t="shared" si="44"/>
        <v>1.5453771043730732E-3</v>
      </c>
      <c r="I642" s="95">
        <f t="shared" si="45"/>
        <v>-3.9311284695022028E-2</v>
      </c>
      <c r="J642" s="95">
        <f t="shared" si="46"/>
        <v>0.26225850069266443</v>
      </c>
    </row>
    <row r="643" spans="1:10" x14ac:dyDescent="0.2">
      <c r="A643" s="93">
        <v>43616</v>
      </c>
      <c r="B643" s="94" t="s">
        <v>38</v>
      </c>
      <c r="C643" s="94">
        <f>SUMIFS(F_12Snp_ODR_Ret!$H:$H,F_12Snp_ODR_Ret!$A:$A,'Backtesting - Retail'!A643,F_12Snp_ODR_Ret!$B:$B,'Backtesting - Retail'!B643)</f>
        <v>1309</v>
      </c>
      <c r="D643" s="94">
        <f>SUMIFS(F_12Snp_ODR_Ret!$C:$C,F_12Snp_ODR_Ret!$A:$A,'Backtesting - Retail'!A643,F_12Snp_ODR_Ret!$B:$B,'Backtesting - Retail'!B643)</f>
        <v>253</v>
      </c>
      <c r="F643" s="142">
        <f>SUMIFS(F_12Snp_ODR_Ret!$C:$C,F_12Snp_ODR_Ret!A:A,"&gt;="&amp;$M$2,F_12Snp_ODR_Ret!A:A,"&lt;="&amp;$M$3,F_12Snp_ODR_Ret!$B:$B,$B643)/SUMIFS(F_12Snp_ODR_Ret!$H:$H,F_12Snp_ODR_Ret!A:A,"&gt;="&amp;$M$2,F_12Snp_ODR_Ret!A:A,"&lt;="&amp;$M$3,F_12Snp_ODR_Ret!$B:$B,$B643)</f>
        <v>0.22160275367237117</v>
      </c>
      <c r="G643" s="95">
        <f t="shared" ref="G643:G706" si="47">D643/C643</f>
        <v>0.19327731092436976</v>
      </c>
      <c r="H643" s="95">
        <f t="shared" si="44"/>
        <v>8.0233070687030607E-4</v>
      </c>
      <c r="I643" s="95">
        <f t="shared" si="45"/>
        <v>2.8325442748001417E-2</v>
      </c>
      <c r="J643" s="95">
        <f t="shared" si="46"/>
        <v>0.14655337769618124</v>
      </c>
    </row>
    <row r="644" spans="1:10" x14ac:dyDescent="0.2">
      <c r="A644" s="93">
        <v>43616</v>
      </c>
      <c r="B644" s="94" t="s">
        <v>36</v>
      </c>
      <c r="C644" s="94">
        <f>SUMIFS(F_12Snp_ODR_Ret!$H:$H,F_12Snp_ODR_Ret!$A:$A,'Backtesting - Retail'!A644,F_12Snp_ODR_Ret!$B:$B,'Backtesting - Retail'!B644)</f>
        <v>681</v>
      </c>
      <c r="D644" s="94">
        <f>SUMIFS(F_12Snp_ODR_Ret!$C:$C,F_12Snp_ODR_Ret!$A:$A,'Backtesting - Retail'!A644,F_12Snp_ODR_Ret!$B:$B,'Backtesting - Retail'!B644)</f>
        <v>216</v>
      </c>
      <c r="F644" s="142">
        <f>SUMIFS(F_12Snp_ODR_Ret!$C:$C,F_12Snp_ODR_Ret!A:A,"&gt;="&amp;$M$2,F_12Snp_ODR_Ret!A:A,"&lt;="&amp;$M$3,F_12Snp_ODR_Ret!$B:$B,$B644)/SUMIFS(F_12Snp_ODR_Ret!$H:$H,F_12Snp_ODR_Ret!A:A,"&gt;="&amp;$M$2,F_12Snp_ODR_Ret!A:A,"&lt;="&amp;$M$3,F_12Snp_ODR_Ret!$B:$B,$B644)</f>
        <v>0.3147813516443802</v>
      </c>
      <c r="G644" s="95">
        <f t="shared" si="47"/>
        <v>0.31718061674008813</v>
      </c>
      <c r="H644" s="95">
        <f t="shared" ref="H644:H707" si="48">(G644-F644)^2</f>
        <v>5.7564729994823605E-6</v>
      </c>
      <c r="I644" s="95">
        <f t="shared" ref="I644:I707" si="49">F644-G644</f>
        <v>-2.3992650957079253E-3</v>
      </c>
      <c r="J644" s="95">
        <f t="shared" ref="J644:J707" si="50">IFERROR(ABS(G644-F644)/ABS(G644),0)</f>
        <v>7.5643496767458197E-3</v>
      </c>
    </row>
    <row r="645" spans="1:10" x14ac:dyDescent="0.2">
      <c r="A645" s="93">
        <v>43616</v>
      </c>
      <c r="B645" s="94" t="s">
        <v>12</v>
      </c>
      <c r="C645" s="94">
        <f>SUMIFS(F_12Snp_ODR_Ret!$H:$H,F_12Snp_ODR_Ret!$A:$A,'Backtesting - Retail'!A645,F_12Snp_ODR_Ret!$B:$B,'Backtesting - Retail'!B645)</f>
        <v>558</v>
      </c>
      <c r="D645" s="94">
        <f>SUMIFS(F_12Snp_ODR_Ret!$C:$C,F_12Snp_ODR_Ret!$A:$A,'Backtesting - Retail'!A645,F_12Snp_ODR_Ret!$B:$B,'Backtesting - Retail'!B645)</f>
        <v>0</v>
      </c>
      <c r="F645" s="142">
        <f>SUMIFS(F_12Snp_ODR_Ret!$C:$C,F_12Snp_ODR_Ret!A:A,"&gt;="&amp;$M$2,F_12Snp_ODR_Ret!A:A,"&lt;="&amp;$M$3,F_12Snp_ODR_Ret!$B:$B,$B645)/SUMIFS(F_12Snp_ODR_Ret!$H:$H,F_12Snp_ODR_Ret!A:A,"&gt;="&amp;$M$2,F_12Snp_ODR_Ret!A:A,"&lt;="&amp;$M$3,F_12Snp_ODR_Ret!$B:$B,$B645)</f>
        <v>9.2718843741478052E-4</v>
      </c>
      <c r="G645" s="95">
        <f t="shared" si="47"/>
        <v>0</v>
      </c>
      <c r="H645" s="95">
        <f t="shared" si="48"/>
        <v>8.5967839847566235E-7</v>
      </c>
      <c r="I645" s="95">
        <f t="shared" si="49"/>
        <v>9.2718843741478052E-4</v>
      </c>
      <c r="J645" s="95">
        <f t="shared" si="50"/>
        <v>0</v>
      </c>
    </row>
    <row r="646" spans="1:10" x14ac:dyDescent="0.2">
      <c r="A646" s="93">
        <v>43616</v>
      </c>
      <c r="B646" s="94" t="s">
        <v>18</v>
      </c>
      <c r="C646" s="94">
        <f>SUMIFS(F_12Snp_ODR_Ret!$H:$H,F_12Snp_ODR_Ret!$A:$A,'Backtesting - Retail'!A646,F_12Snp_ODR_Ret!$B:$B,'Backtesting - Retail'!B646)</f>
        <v>5684</v>
      </c>
      <c r="D646" s="94">
        <f>SUMIFS(F_12Snp_ODR_Ret!$C:$C,F_12Snp_ODR_Ret!$A:$A,'Backtesting - Retail'!A646,F_12Snp_ODR_Ret!$B:$B,'Backtesting - Retail'!B646)</f>
        <v>65</v>
      </c>
      <c r="F646" s="142">
        <f>SUMIFS(F_12Snp_ODR_Ret!$C:$C,F_12Snp_ODR_Ret!A:A,"&gt;="&amp;$M$2,F_12Snp_ODR_Ret!A:A,"&lt;="&amp;$M$3,F_12Snp_ODR_Ret!$B:$B,$B646)/SUMIFS(F_12Snp_ODR_Ret!$H:$H,F_12Snp_ODR_Ret!A:A,"&gt;="&amp;$M$2,F_12Snp_ODR_Ret!A:A,"&lt;="&amp;$M$3,F_12Snp_ODR_Ret!$B:$B,$B646)</f>
        <v>7.5688521388111206E-3</v>
      </c>
      <c r="G646" s="95">
        <f t="shared" si="47"/>
        <v>1.143560872624912E-2</v>
      </c>
      <c r="H646" s="95">
        <f t="shared" si="48"/>
        <v>1.4951806506495161E-5</v>
      </c>
      <c r="I646" s="95">
        <f t="shared" si="49"/>
        <v>-3.8667565874379991E-3</v>
      </c>
      <c r="J646" s="95">
        <f t="shared" si="50"/>
        <v>0.33813299143073211</v>
      </c>
    </row>
    <row r="647" spans="1:10" x14ac:dyDescent="0.2">
      <c r="A647" s="93">
        <v>43616</v>
      </c>
      <c r="B647" s="94" t="s">
        <v>26</v>
      </c>
      <c r="C647" s="94">
        <f>SUMIFS(F_12Snp_ODR_Ret!$H:$H,F_12Snp_ODR_Ret!$A:$A,'Backtesting - Retail'!A647,F_12Snp_ODR_Ret!$B:$B,'Backtesting - Retail'!B647)</f>
        <v>156</v>
      </c>
      <c r="D647" s="94">
        <f>SUMIFS(F_12Snp_ODR_Ret!$C:$C,F_12Snp_ODR_Ret!$A:$A,'Backtesting - Retail'!A647,F_12Snp_ODR_Ret!$B:$B,'Backtesting - Retail'!B647)</f>
        <v>90</v>
      </c>
      <c r="F647" s="142">
        <f>SUMIFS(F_12Snp_ODR_Ret!$C:$C,F_12Snp_ODR_Ret!A:A,"&gt;="&amp;$M$2,F_12Snp_ODR_Ret!A:A,"&lt;="&amp;$M$3,F_12Snp_ODR_Ret!$B:$B,$B647)/SUMIFS(F_12Snp_ODR_Ret!$H:$H,F_12Snp_ODR_Ret!A:A,"&gt;="&amp;$M$2,F_12Snp_ODR_Ret!A:A,"&lt;="&amp;$M$3,F_12Snp_ODR_Ret!$B:$B,$B647)</f>
        <v>0.42494105318312814</v>
      </c>
      <c r="G647" s="95">
        <f t="shared" si="47"/>
        <v>0.57692307692307687</v>
      </c>
      <c r="H647" s="95">
        <f t="shared" si="48"/>
        <v>2.309853554009034E-2</v>
      </c>
      <c r="I647" s="95">
        <f t="shared" si="49"/>
        <v>-0.15198202373994874</v>
      </c>
      <c r="J647" s="95">
        <f t="shared" si="50"/>
        <v>0.26343550781591119</v>
      </c>
    </row>
    <row r="648" spans="1:10" x14ac:dyDescent="0.2">
      <c r="A648" s="93">
        <v>43616</v>
      </c>
      <c r="B648" s="94" t="s">
        <v>24</v>
      </c>
      <c r="C648" s="94">
        <f>SUMIFS(F_12Snp_ODR_Ret!$H:$H,F_12Snp_ODR_Ret!$A:$A,'Backtesting - Retail'!A648,F_12Snp_ODR_Ret!$B:$B,'Backtesting - Retail'!B648)</f>
        <v>235</v>
      </c>
      <c r="D648" s="94">
        <f>SUMIFS(F_12Snp_ODR_Ret!$C:$C,F_12Snp_ODR_Ret!$A:$A,'Backtesting - Retail'!A648,F_12Snp_ODR_Ret!$B:$B,'Backtesting - Retail'!B648)</f>
        <v>84</v>
      </c>
      <c r="F648" s="142">
        <f>SUMIFS(F_12Snp_ODR_Ret!$C:$C,F_12Snp_ODR_Ret!A:A,"&gt;="&amp;$M$2,F_12Snp_ODR_Ret!A:A,"&lt;="&amp;$M$3,F_12Snp_ODR_Ret!$B:$B,$B648)/SUMIFS(F_12Snp_ODR_Ret!$H:$H,F_12Snp_ODR_Ret!A:A,"&gt;="&amp;$M$2,F_12Snp_ODR_Ret!A:A,"&lt;="&amp;$M$3,F_12Snp_ODR_Ret!$B:$B,$B648)</f>
        <v>0.31635926222935046</v>
      </c>
      <c r="G648" s="95">
        <f t="shared" si="47"/>
        <v>0.35744680851063831</v>
      </c>
      <c r="H648" s="95">
        <f t="shared" si="48"/>
        <v>1.6881864594169716E-3</v>
      </c>
      <c r="I648" s="95">
        <f t="shared" si="49"/>
        <v>-4.1087546281287857E-2</v>
      </c>
      <c r="J648" s="95">
        <f t="shared" si="50"/>
        <v>0.11494730209646006</v>
      </c>
    </row>
    <row r="649" spans="1:10" x14ac:dyDescent="0.2">
      <c r="A649" s="93">
        <v>43616</v>
      </c>
      <c r="B649" s="94" t="s">
        <v>14</v>
      </c>
      <c r="C649" s="94">
        <f>SUMIFS(F_12Snp_ODR_Ret!$H:$H,F_12Snp_ODR_Ret!$A:$A,'Backtesting - Retail'!A649,F_12Snp_ODR_Ret!$B:$B,'Backtesting - Retail'!B649)</f>
        <v>871</v>
      </c>
      <c r="D649" s="94">
        <f>SUMIFS(F_12Snp_ODR_Ret!$C:$C,F_12Snp_ODR_Ret!$A:$A,'Backtesting - Retail'!A649,F_12Snp_ODR_Ret!$B:$B,'Backtesting - Retail'!B649)</f>
        <v>13</v>
      </c>
      <c r="F649" s="142">
        <f>SUMIFS(F_12Snp_ODR_Ret!$C:$C,F_12Snp_ODR_Ret!A:A,"&gt;="&amp;$M$2,F_12Snp_ODR_Ret!A:A,"&lt;="&amp;$M$3,F_12Snp_ODR_Ret!$B:$B,$B649)/SUMIFS(F_12Snp_ODR_Ret!$H:$H,F_12Snp_ODR_Ret!A:A,"&gt;="&amp;$M$2,F_12Snp_ODR_Ret!A:A,"&lt;="&amp;$M$3,F_12Snp_ODR_Ret!$B:$B,$B649)</f>
        <v>6.8419927303827238E-3</v>
      </c>
      <c r="G649" s="95">
        <f t="shared" si="47"/>
        <v>1.4925373134328358E-2</v>
      </c>
      <c r="H649" s="95">
        <f t="shared" si="48"/>
        <v>6.5341038754892304E-5</v>
      </c>
      <c r="I649" s="95">
        <f t="shared" si="49"/>
        <v>-8.083380403945635E-3</v>
      </c>
      <c r="J649" s="95">
        <f t="shared" si="50"/>
        <v>0.54158648706435752</v>
      </c>
    </row>
    <row r="650" spans="1:10" x14ac:dyDescent="0.2">
      <c r="A650" s="93">
        <v>43616</v>
      </c>
      <c r="B650" s="94" t="s">
        <v>32</v>
      </c>
      <c r="C650" s="94">
        <f>SUMIFS(F_12Snp_ODR_Ret!$H:$H,F_12Snp_ODR_Ret!$A:$A,'Backtesting - Retail'!A650,F_12Snp_ODR_Ret!$B:$B,'Backtesting - Retail'!B650)</f>
        <v>18516</v>
      </c>
      <c r="D650" s="94">
        <f>SUMIFS(F_12Snp_ODR_Ret!$C:$C,F_12Snp_ODR_Ret!$A:$A,'Backtesting - Retail'!A650,F_12Snp_ODR_Ret!$B:$B,'Backtesting - Retail'!B650)</f>
        <v>346</v>
      </c>
      <c r="F650" s="142">
        <f>SUMIFS(F_12Snp_ODR_Ret!$C:$C,F_12Snp_ODR_Ret!A:A,"&gt;="&amp;$M$2,F_12Snp_ODR_Ret!A:A,"&lt;="&amp;$M$3,F_12Snp_ODR_Ret!$B:$B,$B650)/SUMIFS(F_12Snp_ODR_Ret!$H:$H,F_12Snp_ODR_Ret!A:A,"&gt;="&amp;$M$2,F_12Snp_ODR_Ret!A:A,"&lt;="&amp;$M$3,F_12Snp_ODR_Ret!$B:$B,$B650)</f>
        <v>2.2352492146289427E-2</v>
      </c>
      <c r="G650" s="95">
        <f t="shared" si="47"/>
        <v>1.8686541369626268E-2</v>
      </c>
      <c r="H650" s="95">
        <f t="shared" si="48"/>
        <v>1.3439195096917215E-5</v>
      </c>
      <c r="I650" s="95">
        <f t="shared" si="49"/>
        <v>3.6659507766631586E-3</v>
      </c>
      <c r="J650" s="95">
        <f t="shared" si="50"/>
        <v>0.1961813427187718</v>
      </c>
    </row>
    <row r="651" spans="1:10" x14ac:dyDescent="0.2">
      <c r="A651" s="93">
        <v>43616</v>
      </c>
      <c r="B651" s="94" t="s">
        <v>42</v>
      </c>
      <c r="C651" s="94">
        <f>SUMIFS(F_12Snp_ODR_Ret!$H:$H,F_12Snp_ODR_Ret!$A:$A,'Backtesting - Retail'!A651,F_12Snp_ODR_Ret!$B:$B,'Backtesting - Retail'!B651)</f>
        <v>219</v>
      </c>
      <c r="D651" s="94">
        <f>SUMIFS(F_12Snp_ODR_Ret!$C:$C,F_12Snp_ODR_Ret!$A:$A,'Backtesting - Retail'!A651,F_12Snp_ODR_Ret!$B:$B,'Backtesting - Retail'!B651)</f>
        <v>164</v>
      </c>
      <c r="F651" s="142">
        <f>SUMIFS(F_12Snp_ODR_Ret!$C:$C,F_12Snp_ODR_Ret!A:A,"&gt;="&amp;$M$2,F_12Snp_ODR_Ret!A:A,"&lt;="&amp;$M$3,F_12Snp_ODR_Ret!$B:$B,$B651)/SUMIFS(F_12Snp_ODR_Ret!$H:$H,F_12Snp_ODR_Ret!A:A,"&gt;="&amp;$M$2,F_12Snp_ODR_Ret!A:A,"&lt;="&amp;$M$3,F_12Snp_ODR_Ret!$B:$B,$B651)</f>
        <v>0.66168573429838895</v>
      </c>
      <c r="G651" s="95">
        <f t="shared" si="47"/>
        <v>0.74885844748858443</v>
      </c>
      <c r="H651" s="95">
        <f t="shared" si="48"/>
        <v>7.5990819249400817E-3</v>
      </c>
      <c r="I651" s="95">
        <f t="shared" si="49"/>
        <v>-8.7172713190195483E-2</v>
      </c>
      <c r="J651" s="95">
        <f t="shared" si="50"/>
        <v>0.11640746456495617</v>
      </c>
    </row>
    <row r="652" spans="1:10" x14ac:dyDescent="0.2">
      <c r="A652" s="93">
        <v>43616</v>
      </c>
      <c r="B652" s="94" t="s">
        <v>28</v>
      </c>
      <c r="C652" s="94">
        <f>SUMIFS(F_12Snp_ODR_Ret!$H:$H,F_12Snp_ODR_Ret!$A:$A,'Backtesting - Retail'!A652,F_12Snp_ODR_Ret!$B:$B,'Backtesting - Retail'!B652)</f>
        <v>4103</v>
      </c>
      <c r="D652" s="94">
        <f>SUMIFS(F_12Snp_ODR_Ret!$C:$C,F_12Snp_ODR_Ret!$A:$A,'Backtesting - Retail'!A652,F_12Snp_ODR_Ret!$B:$B,'Backtesting - Retail'!B652)</f>
        <v>49</v>
      </c>
      <c r="F652" s="142">
        <f>SUMIFS(F_12Snp_ODR_Ret!$C:$C,F_12Snp_ODR_Ret!A:A,"&gt;="&amp;$M$2,F_12Snp_ODR_Ret!A:A,"&lt;="&amp;$M$3,F_12Snp_ODR_Ret!$B:$B,$B652)/SUMIFS(F_12Snp_ODR_Ret!$H:$H,F_12Snp_ODR_Ret!A:A,"&gt;="&amp;$M$2,F_12Snp_ODR_Ret!A:A,"&lt;="&amp;$M$3,F_12Snp_ODR_Ret!$B:$B,$B652)</f>
        <v>8.694480016175777E-3</v>
      </c>
      <c r="G652" s="95">
        <f t="shared" si="47"/>
        <v>1.1942481111381915E-2</v>
      </c>
      <c r="H652" s="95">
        <f t="shared" si="48"/>
        <v>1.0549511114460275E-5</v>
      </c>
      <c r="I652" s="95">
        <f t="shared" si="49"/>
        <v>-3.2480010952061385E-3</v>
      </c>
      <c r="J652" s="95">
        <f t="shared" si="50"/>
        <v>0.27197037742103647</v>
      </c>
    </row>
    <row r="653" spans="1:10" x14ac:dyDescent="0.2">
      <c r="A653" s="93">
        <v>43616</v>
      </c>
      <c r="B653" s="94" t="s">
        <v>40</v>
      </c>
      <c r="C653" s="94">
        <f>SUMIFS(F_12Snp_ODR_Ret!$H:$H,F_12Snp_ODR_Ret!$A:$A,'Backtesting - Retail'!A653,F_12Snp_ODR_Ret!$B:$B,'Backtesting - Retail'!B653)</f>
        <v>524</v>
      </c>
      <c r="D653" s="94">
        <f>SUMIFS(F_12Snp_ODR_Ret!$C:$C,F_12Snp_ODR_Ret!$A:$A,'Backtesting - Retail'!A653,F_12Snp_ODR_Ret!$B:$B,'Backtesting - Retail'!B653)</f>
        <v>348</v>
      </c>
      <c r="F653" s="142">
        <f>SUMIFS(F_12Snp_ODR_Ret!$C:$C,F_12Snp_ODR_Ret!A:A,"&gt;="&amp;$M$2,F_12Snp_ODR_Ret!A:A,"&lt;="&amp;$M$3,F_12Snp_ODR_Ret!$B:$B,$B653)/SUMIFS(F_12Snp_ODR_Ret!$H:$H,F_12Snp_ODR_Ret!A:A,"&gt;="&amp;$M$2,F_12Snp_ODR_Ret!A:A,"&lt;="&amp;$M$3,F_12Snp_ODR_Ret!$B:$B,$B653)</f>
        <v>0.60292481322524238</v>
      </c>
      <c r="G653" s="95">
        <f t="shared" si="47"/>
        <v>0.66412213740458015</v>
      </c>
      <c r="H653" s="95">
        <f t="shared" si="48"/>
        <v>3.7451124867109585E-3</v>
      </c>
      <c r="I653" s="95">
        <f t="shared" si="49"/>
        <v>-6.1197324179337764E-2</v>
      </c>
      <c r="J653" s="95">
        <f t="shared" si="50"/>
        <v>9.2147695028658008E-2</v>
      </c>
    </row>
    <row r="654" spans="1:10" x14ac:dyDescent="0.2">
      <c r="A654" s="93">
        <v>43616</v>
      </c>
      <c r="B654" s="94" t="s">
        <v>16</v>
      </c>
      <c r="C654" s="94">
        <f>SUMIFS(F_12Snp_ODR_Ret!$H:$H,F_12Snp_ODR_Ret!$A:$A,'Backtesting - Retail'!A654,F_12Snp_ODR_Ret!$B:$B,'Backtesting - Retail'!B654)</f>
        <v>465</v>
      </c>
      <c r="D654" s="94">
        <f>SUMIFS(F_12Snp_ODR_Ret!$C:$C,F_12Snp_ODR_Ret!$A:$A,'Backtesting - Retail'!A654,F_12Snp_ODR_Ret!$B:$B,'Backtesting - Retail'!B654)</f>
        <v>0</v>
      </c>
      <c r="F654" s="142">
        <f>SUMIFS(F_12Snp_ODR_Ret!$C:$C,F_12Snp_ODR_Ret!A:A,"&gt;="&amp;$M$2,F_12Snp_ODR_Ret!A:A,"&lt;="&amp;$M$3,F_12Snp_ODR_Ret!$B:$B,$B654)/SUMIFS(F_12Snp_ODR_Ret!$H:$H,F_12Snp_ODR_Ret!A:A,"&gt;="&amp;$M$2,F_12Snp_ODR_Ret!A:A,"&lt;="&amp;$M$3,F_12Snp_ODR_Ret!$B:$B,$B654)</f>
        <v>2.5973315835520561E-3</v>
      </c>
      <c r="G654" s="95">
        <f t="shared" si="47"/>
        <v>0</v>
      </c>
      <c r="H654" s="95">
        <f t="shared" si="48"/>
        <v>6.7461313549170314E-6</v>
      </c>
      <c r="I654" s="95">
        <f t="shared" si="49"/>
        <v>2.5973315835520561E-3</v>
      </c>
      <c r="J654" s="95">
        <f t="shared" si="50"/>
        <v>0</v>
      </c>
    </row>
    <row r="655" spans="1:10" x14ac:dyDescent="0.2">
      <c r="A655" s="93">
        <v>43616</v>
      </c>
      <c r="B655" s="94" t="s">
        <v>22</v>
      </c>
      <c r="C655" s="94">
        <f>SUMIFS(F_12Snp_ODR_Ret!$H:$H,F_12Snp_ODR_Ret!$A:$A,'Backtesting - Retail'!A655,F_12Snp_ODR_Ret!$B:$B,'Backtesting - Retail'!B655)</f>
        <v>872</v>
      </c>
      <c r="D655" s="94">
        <f>SUMIFS(F_12Snp_ODR_Ret!$C:$C,F_12Snp_ODR_Ret!$A:$A,'Backtesting - Retail'!A655,F_12Snp_ODR_Ret!$B:$B,'Backtesting - Retail'!B655)</f>
        <v>124</v>
      </c>
      <c r="F655" s="142">
        <f>SUMIFS(F_12Snp_ODR_Ret!$C:$C,F_12Snp_ODR_Ret!A:A,"&gt;="&amp;$M$2,F_12Snp_ODR_Ret!A:A,"&lt;="&amp;$M$3,F_12Snp_ODR_Ret!$B:$B,$B655)/SUMIFS(F_12Snp_ODR_Ret!$H:$H,F_12Snp_ODR_Ret!A:A,"&gt;="&amp;$M$2,F_12Snp_ODR_Ret!A:A,"&lt;="&amp;$M$3,F_12Snp_ODR_Ret!$B:$B,$B655)</f>
        <v>0.11878527277613544</v>
      </c>
      <c r="G655" s="95">
        <f t="shared" si="47"/>
        <v>0.14220183486238533</v>
      </c>
      <c r="H655" s="95">
        <f t="shared" si="48"/>
        <v>5.483353799391955E-4</v>
      </c>
      <c r="I655" s="95">
        <f t="shared" si="49"/>
        <v>-2.3416562086249884E-2</v>
      </c>
      <c r="J655" s="95">
        <f t="shared" si="50"/>
        <v>0.16467130757427337</v>
      </c>
    </row>
    <row r="656" spans="1:10" x14ac:dyDescent="0.2">
      <c r="A656" s="93">
        <v>43616</v>
      </c>
      <c r="B656" s="94" t="s">
        <v>34</v>
      </c>
      <c r="C656" s="94">
        <f>SUMIFS(F_12Snp_ODR_Ret!$H:$H,F_12Snp_ODR_Ret!$A:$A,'Backtesting - Retail'!A656,F_12Snp_ODR_Ret!$B:$B,'Backtesting - Retail'!B656)</f>
        <v>5369</v>
      </c>
      <c r="D656" s="94">
        <f>SUMIFS(F_12Snp_ODR_Ret!$C:$C,F_12Snp_ODR_Ret!$A:$A,'Backtesting - Retail'!A656,F_12Snp_ODR_Ret!$B:$B,'Backtesting - Retail'!B656)</f>
        <v>322</v>
      </c>
      <c r="F656" s="142">
        <f>SUMIFS(F_12Snp_ODR_Ret!$C:$C,F_12Snp_ODR_Ret!A:A,"&gt;="&amp;$M$2,F_12Snp_ODR_Ret!A:A,"&lt;="&amp;$M$3,F_12Snp_ODR_Ret!$B:$B,$B656)/SUMIFS(F_12Snp_ODR_Ret!$H:$H,F_12Snp_ODR_Ret!A:A,"&gt;="&amp;$M$2,F_12Snp_ODR_Ret!A:A,"&lt;="&amp;$M$3,F_12Snp_ODR_Ret!$B:$B,$B656)</f>
        <v>5.9121533399488169E-2</v>
      </c>
      <c r="G656" s="95">
        <f t="shared" si="47"/>
        <v>5.9973924380704043E-2</v>
      </c>
      <c r="H656" s="95">
        <f t="shared" si="48"/>
        <v>7.265703848581603E-7</v>
      </c>
      <c r="I656" s="95">
        <f t="shared" si="49"/>
        <v>-8.5239098121587392E-4</v>
      </c>
      <c r="J656" s="95">
        <f t="shared" si="50"/>
        <v>1.4212693099838592E-2</v>
      </c>
    </row>
    <row r="657" spans="1:10" x14ac:dyDescent="0.2">
      <c r="A657" s="93">
        <v>43616</v>
      </c>
      <c r="B657" s="94" t="s">
        <v>30</v>
      </c>
      <c r="C657" s="94">
        <f>SUMIFS(F_12Snp_ODR_Ret!$H:$H,F_12Snp_ODR_Ret!$A:$A,'Backtesting - Retail'!A657,F_12Snp_ODR_Ret!$B:$B,'Backtesting - Retail'!B657)</f>
        <v>1110</v>
      </c>
      <c r="D657" s="94">
        <f>SUMIFS(F_12Snp_ODR_Ret!$C:$C,F_12Snp_ODR_Ret!$A:$A,'Backtesting - Retail'!A657,F_12Snp_ODR_Ret!$B:$B,'Backtesting - Retail'!B657)</f>
        <v>200</v>
      </c>
      <c r="F657" s="142">
        <f>SUMIFS(F_12Snp_ODR_Ret!$C:$C,F_12Snp_ODR_Ret!A:A,"&gt;="&amp;$M$2,F_12Snp_ODR_Ret!A:A,"&lt;="&amp;$M$3,F_12Snp_ODR_Ret!$B:$B,$B657)/SUMIFS(F_12Snp_ODR_Ret!$H:$H,F_12Snp_ODR_Ret!A:A,"&gt;="&amp;$M$2,F_12Snp_ODR_Ret!A:A,"&lt;="&amp;$M$3,F_12Snp_ODR_Ret!$B:$B,$B657)</f>
        <v>0.11058389350204297</v>
      </c>
      <c r="G657" s="95">
        <f t="shared" si="47"/>
        <v>0.18018018018018017</v>
      </c>
      <c r="H657" s="95">
        <f t="shared" si="48"/>
        <v>4.843643119385458E-3</v>
      </c>
      <c r="I657" s="95">
        <f t="shared" si="49"/>
        <v>-6.9596286678137206E-2</v>
      </c>
      <c r="J657" s="95">
        <f t="shared" si="50"/>
        <v>0.38625939106366153</v>
      </c>
    </row>
    <row r="658" spans="1:10" x14ac:dyDescent="0.2">
      <c r="A658" s="93">
        <v>43616</v>
      </c>
      <c r="B658" s="94" t="s">
        <v>20</v>
      </c>
      <c r="C658" s="94">
        <f>SUMIFS(F_12Snp_ODR_Ret!$H:$H,F_12Snp_ODR_Ret!$A:$A,'Backtesting - Retail'!A658,F_12Snp_ODR_Ret!$B:$B,'Backtesting - Retail'!B658)</f>
        <v>454</v>
      </c>
      <c r="D658" s="94">
        <f>SUMIFS(F_12Snp_ODR_Ret!$C:$C,F_12Snp_ODR_Ret!$A:$A,'Backtesting - Retail'!A658,F_12Snp_ODR_Ret!$B:$B,'Backtesting - Retail'!B658)</f>
        <v>58</v>
      </c>
      <c r="F658" s="142">
        <f>SUMIFS(F_12Snp_ODR_Ret!$C:$C,F_12Snp_ODR_Ret!A:A,"&gt;="&amp;$M$2,F_12Snp_ODR_Ret!A:A,"&lt;="&amp;$M$3,F_12Snp_ODR_Ret!$B:$B,$B658)/SUMIFS(F_12Snp_ODR_Ret!$H:$H,F_12Snp_ODR_Ret!A:A,"&gt;="&amp;$M$2,F_12Snp_ODR_Ret!A:A,"&lt;="&amp;$M$3,F_12Snp_ODR_Ret!$B:$B,$B658)</f>
        <v>8.9829886182841753E-2</v>
      </c>
      <c r="G658" s="95">
        <f t="shared" si="47"/>
        <v>0.1277533039647577</v>
      </c>
      <c r="H658" s="95">
        <f t="shared" si="48"/>
        <v>1.4381856162617389E-3</v>
      </c>
      <c r="I658" s="95">
        <f t="shared" si="49"/>
        <v>-3.792341778191595E-2</v>
      </c>
      <c r="J658" s="95">
        <f t="shared" si="50"/>
        <v>0.29684882194810075</v>
      </c>
    </row>
    <row r="659" spans="1:10" x14ac:dyDescent="0.2">
      <c r="A659" s="93">
        <v>43646</v>
      </c>
      <c r="B659" s="94" t="s">
        <v>30</v>
      </c>
      <c r="C659" s="94">
        <f>SUMIFS(F_12Snp_ODR_Ret!$H:$H,F_12Snp_ODR_Ret!$A:$A,'Backtesting - Retail'!A659,F_12Snp_ODR_Ret!$B:$B,'Backtesting - Retail'!B659)</f>
        <v>1112</v>
      </c>
      <c r="D659" s="94">
        <f>SUMIFS(F_12Snp_ODR_Ret!$C:$C,F_12Snp_ODR_Ret!$A:$A,'Backtesting - Retail'!A659,F_12Snp_ODR_Ret!$B:$B,'Backtesting - Retail'!B659)</f>
        <v>219</v>
      </c>
      <c r="F659" s="142">
        <f>SUMIFS(F_12Snp_ODR_Ret!$C:$C,F_12Snp_ODR_Ret!A:A,"&gt;="&amp;$M$2,F_12Snp_ODR_Ret!A:A,"&lt;="&amp;$M$3,F_12Snp_ODR_Ret!$B:$B,$B659)/SUMIFS(F_12Snp_ODR_Ret!$H:$H,F_12Snp_ODR_Ret!A:A,"&gt;="&amp;$M$2,F_12Snp_ODR_Ret!A:A,"&lt;="&amp;$M$3,F_12Snp_ODR_Ret!$B:$B,$B659)</f>
        <v>0.11058389350204297</v>
      </c>
      <c r="G659" s="95">
        <f t="shared" si="47"/>
        <v>0.19694244604316546</v>
      </c>
      <c r="H659" s="95">
        <f t="shared" si="48"/>
        <v>7.4577995969978151E-3</v>
      </c>
      <c r="I659" s="95">
        <f t="shared" si="49"/>
        <v>-8.6358552541122499E-2</v>
      </c>
      <c r="J659" s="95">
        <f t="shared" si="50"/>
        <v>0.43849639463802842</v>
      </c>
    </row>
    <row r="660" spans="1:10" x14ac:dyDescent="0.2">
      <c r="A660" s="93">
        <v>43646</v>
      </c>
      <c r="B660" s="94" t="s">
        <v>38</v>
      </c>
      <c r="C660" s="94">
        <f>SUMIFS(F_12Snp_ODR_Ret!$H:$H,F_12Snp_ODR_Ret!$A:$A,'Backtesting - Retail'!A660,F_12Snp_ODR_Ret!$B:$B,'Backtesting - Retail'!B660)</f>
        <v>1286</v>
      </c>
      <c r="D660" s="94">
        <f>SUMIFS(F_12Snp_ODR_Ret!$C:$C,F_12Snp_ODR_Ret!$A:$A,'Backtesting - Retail'!A660,F_12Snp_ODR_Ret!$B:$B,'Backtesting - Retail'!B660)</f>
        <v>263</v>
      </c>
      <c r="F660" s="142">
        <f>SUMIFS(F_12Snp_ODR_Ret!$C:$C,F_12Snp_ODR_Ret!A:A,"&gt;="&amp;$M$2,F_12Snp_ODR_Ret!A:A,"&lt;="&amp;$M$3,F_12Snp_ODR_Ret!$B:$B,$B660)/SUMIFS(F_12Snp_ODR_Ret!$H:$H,F_12Snp_ODR_Ret!A:A,"&gt;="&amp;$M$2,F_12Snp_ODR_Ret!A:A,"&lt;="&amp;$M$3,F_12Snp_ODR_Ret!$B:$B,$B660)</f>
        <v>0.22160275367237117</v>
      </c>
      <c r="G660" s="95">
        <f t="shared" si="47"/>
        <v>0.20451010886469673</v>
      </c>
      <c r="H660" s="95">
        <f t="shared" si="48"/>
        <v>2.9215850652132016E-4</v>
      </c>
      <c r="I660" s="95">
        <f t="shared" si="49"/>
        <v>1.7092644807674445E-2</v>
      </c>
      <c r="J660" s="95">
        <f t="shared" si="50"/>
        <v>8.3578483736385309E-2</v>
      </c>
    </row>
    <row r="661" spans="1:10" x14ac:dyDescent="0.2">
      <c r="A661" s="93">
        <v>43646</v>
      </c>
      <c r="B661" s="94" t="s">
        <v>16</v>
      </c>
      <c r="C661" s="94">
        <f>SUMIFS(F_12Snp_ODR_Ret!$H:$H,F_12Snp_ODR_Ret!$A:$A,'Backtesting - Retail'!A661,F_12Snp_ODR_Ret!$B:$B,'Backtesting - Retail'!B661)</f>
        <v>527</v>
      </c>
      <c r="D661" s="94">
        <f>SUMIFS(F_12Snp_ODR_Ret!$C:$C,F_12Snp_ODR_Ret!$A:$A,'Backtesting - Retail'!A661,F_12Snp_ODR_Ret!$B:$B,'Backtesting - Retail'!B661)</f>
        <v>0</v>
      </c>
      <c r="F661" s="142">
        <f>SUMIFS(F_12Snp_ODR_Ret!$C:$C,F_12Snp_ODR_Ret!A:A,"&gt;="&amp;$M$2,F_12Snp_ODR_Ret!A:A,"&lt;="&amp;$M$3,F_12Snp_ODR_Ret!$B:$B,$B661)/SUMIFS(F_12Snp_ODR_Ret!$H:$H,F_12Snp_ODR_Ret!A:A,"&gt;="&amp;$M$2,F_12Snp_ODR_Ret!A:A,"&lt;="&amp;$M$3,F_12Snp_ODR_Ret!$B:$B,$B661)</f>
        <v>2.5973315835520561E-3</v>
      </c>
      <c r="G661" s="95">
        <f t="shared" si="47"/>
        <v>0</v>
      </c>
      <c r="H661" s="95">
        <f t="shared" si="48"/>
        <v>6.7461313549170314E-6</v>
      </c>
      <c r="I661" s="95">
        <f t="shared" si="49"/>
        <v>2.5973315835520561E-3</v>
      </c>
      <c r="J661" s="95">
        <f t="shared" si="50"/>
        <v>0</v>
      </c>
    </row>
    <row r="662" spans="1:10" x14ac:dyDescent="0.2">
      <c r="A662" s="93">
        <v>43646</v>
      </c>
      <c r="B662" s="94" t="s">
        <v>12</v>
      </c>
      <c r="C662" s="94">
        <f>SUMIFS(F_12Snp_ODR_Ret!$H:$H,F_12Snp_ODR_Ret!$A:$A,'Backtesting - Retail'!A662,F_12Snp_ODR_Ret!$B:$B,'Backtesting - Retail'!B662)</f>
        <v>613</v>
      </c>
      <c r="D662" s="94">
        <f>SUMIFS(F_12Snp_ODR_Ret!$C:$C,F_12Snp_ODR_Ret!$A:$A,'Backtesting - Retail'!A662,F_12Snp_ODR_Ret!$B:$B,'Backtesting - Retail'!B662)</f>
        <v>0</v>
      </c>
      <c r="F662" s="142">
        <f>SUMIFS(F_12Snp_ODR_Ret!$C:$C,F_12Snp_ODR_Ret!A:A,"&gt;="&amp;$M$2,F_12Snp_ODR_Ret!A:A,"&lt;="&amp;$M$3,F_12Snp_ODR_Ret!$B:$B,$B662)/SUMIFS(F_12Snp_ODR_Ret!$H:$H,F_12Snp_ODR_Ret!A:A,"&gt;="&amp;$M$2,F_12Snp_ODR_Ret!A:A,"&lt;="&amp;$M$3,F_12Snp_ODR_Ret!$B:$B,$B662)</f>
        <v>9.2718843741478052E-4</v>
      </c>
      <c r="G662" s="95">
        <f t="shared" si="47"/>
        <v>0</v>
      </c>
      <c r="H662" s="95">
        <f t="shared" si="48"/>
        <v>8.5967839847566235E-7</v>
      </c>
      <c r="I662" s="95">
        <f t="shared" si="49"/>
        <v>9.2718843741478052E-4</v>
      </c>
      <c r="J662" s="95">
        <f t="shared" si="50"/>
        <v>0</v>
      </c>
    </row>
    <row r="663" spans="1:10" x14ac:dyDescent="0.2">
      <c r="A663" s="93">
        <v>43646</v>
      </c>
      <c r="B663" s="94" t="s">
        <v>36</v>
      </c>
      <c r="C663" s="94">
        <f>SUMIFS(F_12Snp_ODR_Ret!$H:$H,F_12Snp_ODR_Ret!$A:$A,'Backtesting - Retail'!A663,F_12Snp_ODR_Ret!$B:$B,'Backtesting - Retail'!B663)</f>
        <v>848</v>
      </c>
      <c r="D663" s="94">
        <f>SUMIFS(F_12Snp_ODR_Ret!$C:$C,F_12Snp_ODR_Ret!$A:$A,'Backtesting - Retail'!A663,F_12Snp_ODR_Ret!$B:$B,'Backtesting - Retail'!B663)</f>
        <v>328</v>
      </c>
      <c r="F663" s="142">
        <f>SUMIFS(F_12Snp_ODR_Ret!$C:$C,F_12Snp_ODR_Ret!A:A,"&gt;="&amp;$M$2,F_12Snp_ODR_Ret!A:A,"&lt;="&amp;$M$3,F_12Snp_ODR_Ret!$B:$B,$B663)/SUMIFS(F_12Snp_ODR_Ret!$H:$H,F_12Snp_ODR_Ret!A:A,"&gt;="&amp;$M$2,F_12Snp_ODR_Ret!A:A,"&lt;="&amp;$M$3,F_12Snp_ODR_Ret!$B:$B,$B663)</f>
        <v>0.3147813516443802</v>
      </c>
      <c r="G663" s="95">
        <f t="shared" si="47"/>
        <v>0.3867924528301887</v>
      </c>
      <c r="H663" s="95">
        <f t="shared" si="48"/>
        <v>5.1855986939927509E-3</v>
      </c>
      <c r="I663" s="95">
        <f t="shared" si="49"/>
        <v>-7.2011101185808502E-2</v>
      </c>
      <c r="J663" s="95">
        <f t="shared" si="50"/>
        <v>0.18617504209013905</v>
      </c>
    </row>
    <row r="664" spans="1:10" x14ac:dyDescent="0.2">
      <c r="A664" s="93">
        <v>43646</v>
      </c>
      <c r="B664" s="94" t="s">
        <v>24</v>
      </c>
      <c r="C664" s="94">
        <f>SUMIFS(F_12Snp_ODR_Ret!$H:$H,F_12Snp_ODR_Ret!$A:$A,'Backtesting - Retail'!A664,F_12Snp_ODR_Ret!$B:$B,'Backtesting - Retail'!B664)</f>
        <v>231</v>
      </c>
      <c r="D664" s="94">
        <f>SUMIFS(F_12Snp_ODR_Ret!$C:$C,F_12Snp_ODR_Ret!$A:$A,'Backtesting - Retail'!A664,F_12Snp_ODR_Ret!$B:$B,'Backtesting - Retail'!B664)</f>
        <v>85</v>
      </c>
      <c r="F664" s="142">
        <f>SUMIFS(F_12Snp_ODR_Ret!$C:$C,F_12Snp_ODR_Ret!A:A,"&gt;="&amp;$M$2,F_12Snp_ODR_Ret!A:A,"&lt;="&amp;$M$3,F_12Snp_ODR_Ret!$B:$B,$B664)/SUMIFS(F_12Snp_ODR_Ret!$H:$H,F_12Snp_ODR_Ret!A:A,"&gt;="&amp;$M$2,F_12Snp_ODR_Ret!A:A,"&lt;="&amp;$M$3,F_12Snp_ODR_Ret!$B:$B,$B664)</f>
        <v>0.31635926222935046</v>
      </c>
      <c r="G664" s="95">
        <f t="shared" si="47"/>
        <v>0.36796536796536794</v>
      </c>
      <c r="H664" s="95">
        <f t="shared" si="48"/>
        <v>2.6631901492370166E-3</v>
      </c>
      <c r="I664" s="95">
        <f t="shared" si="49"/>
        <v>-5.1606105736017482E-2</v>
      </c>
      <c r="J664" s="95">
        <f t="shared" si="50"/>
        <v>0.14024718147082399</v>
      </c>
    </row>
    <row r="665" spans="1:10" x14ac:dyDescent="0.2">
      <c r="A665" s="93">
        <v>43646</v>
      </c>
      <c r="B665" s="94" t="s">
        <v>14</v>
      </c>
      <c r="C665" s="94">
        <f>SUMIFS(F_12Snp_ODR_Ret!$H:$H,F_12Snp_ODR_Ret!$A:$A,'Backtesting - Retail'!A665,F_12Snp_ODR_Ret!$B:$B,'Backtesting - Retail'!B665)</f>
        <v>801</v>
      </c>
      <c r="D665" s="94">
        <f>SUMIFS(F_12Snp_ODR_Ret!$C:$C,F_12Snp_ODR_Ret!$A:$A,'Backtesting - Retail'!A665,F_12Snp_ODR_Ret!$B:$B,'Backtesting - Retail'!B665)</f>
        <v>8</v>
      </c>
      <c r="F665" s="142">
        <f>SUMIFS(F_12Snp_ODR_Ret!$C:$C,F_12Snp_ODR_Ret!A:A,"&gt;="&amp;$M$2,F_12Snp_ODR_Ret!A:A,"&lt;="&amp;$M$3,F_12Snp_ODR_Ret!$B:$B,$B665)/SUMIFS(F_12Snp_ODR_Ret!$H:$H,F_12Snp_ODR_Ret!A:A,"&gt;="&amp;$M$2,F_12Snp_ODR_Ret!A:A,"&lt;="&amp;$M$3,F_12Snp_ODR_Ret!$B:$B,$B665)</f>
        <v>6.8419927303827238E-3</v>
      </c>
      <c r="G665" s="95">
        <f t="shared" si="47"/>
        <v>9.9875156054931337E-3</v>
      </c>
      <c r="H665" s="95">
        <f t="shared" si="48"/>
        <v>9.8943141578428595E-6</v>
      </c>
      <c r="I665" s="95">
        <f t="shared" si="49"/>
        <v>-3.1455228751104099E-3</v>
      </c>
      <c r="J665" s="95">
        <f t="shared" si="50"/>
        <v>0.31494547787042981</v>
      </c>
    </row>
    <row r="666" spans="1:10" x14ac:dyDescent="0.2">
      <c r="A666" s="93">
        <v>43646</v>
      </c>
      <c r="B666" s="94" t="s">
        <v>28</v>
      </c>
      <c r="C666" s="94">
        <f>SUMIFS(F_12Snp_ODR_Ret!$H:$H,F_12Snp_ODR_Ret!$A:$A,'Backtesting - Retail'!A666,F_12Snp_ODR_Ret!$B:$B,'Backtesting - Retail'!B666)</f>
        <v>3872</v>
      </c>
      <c r="D666" s="94">
        <f>SUMIFS(F_12Snp_ODR_Ret!$C:$C,F_12Snp_ODR_Ret!$A:$A,'Backtesting - Retail'!A666,F_12Snp_ODR_Ret!$B:$B,'Backtesting - Retail'!B666)</f>
        <v>38</v>
      </c>
      <c r="F666" s="142">
        <f>SUMIFS(F_12Snp_ODR_Ret!$C:$C,F_12Snp_ODR_Ret!A:A,"&gt;="&amp;$M$2,F_12Snp_ODR_Ret!A:A,"&lt;="&amp;$M$3,F_12Snp_ODR_Ret!$B:$B,$B666)/SUMIFS(F_12Snp_ODR_Ret!$H:$H,F_12Snp_ODR_Ret!A:A,"&gt;="&amp;$M$2,F_12Snp_ODR_Ret!A:A,"&lt;="&amp;$M$3,F_12Snp_ODR_Ret!$B:$B,$B666)</f>
        <v>8.694480016175777E-3</v>
      </c>
      <c r="G666" s="95">
        <f t="shared" si="47"/>
        <v>9.8140495867768598E-3</v>
      </c>
      <c r="H666" s="95">
        <f t="shared" si="48"/>
        <v>1.253436023415893E-6</v>
      </c>
      <c r="I666" s="95">
        <f t="shared" si="49"/>
        <v>-1.1195695706010828E-3</v>
      </c>
      <c r="J666" s="95">
        <f t="shared" si="50"/>
        <v>0.11407824677282612</v>
      </c>
    </row>
    <row r="667" spans="1:10" x14ac:dyDescent="0.2">
      <c r="A667" s="93">
        <v>43646</v>
      </c>
      <c r="B667" s="94" t="s">
        <v>40</v>
      </c>
      <c r="C667" s="94">
        <f>SUMIFS(F_12Snp_ODR_Ret!$H:$H,F_12Snp_ODR_Ret!$A:$A,'Backtesting - Retail'!A667,F_12Snp_ODR_Ret!$B:$B,'Backtesting - Retail'!B667)</f>
        <v>523</v>
      </c>
      <c r="D667" s="94">
        <f>SUMIFS(F_12Snp_ODR_Ret!$C:$C,F_12Snp_ODR_Ret!$A:$A,'Backtesting - Retail'!A667,F_12Snp_ODR_Ret!$B:$B,'Backtesting - Retail'!B667)</f>
        <v>356</v>
      </c>
      <c r="F667" s="142">
        <f>SUMIFS(F_12Snp_ODR_Ret!$C:$C,F_12Snp_ODR_Ret!A:A,"&gt;="&amp;$M$2,F_12Snp_ODR_Ret!A:A,"&lt;="&amp;$M$3,F_12Snp_ODR_Ret!$B:$B,$B667)/SUMIFS(F_12Snp_ODR_Ret!$H:$H,F_12Snp_ODR_Ret!A:A,"&gt;="&amp;$M$2,F_12Snp_ODR_Ret!A:A,"&lt;="&amp;$M$3,F_12Snp_ODR_Ret!$B:$B,$B667)</f>
        <v>0.60292481322524238</v>
      </c>
      <c r="G667" s="95">
        <f t="shared" si="47"/>
        <v>0.68068833652007643</v>
      </c>
      <c r="H667" s="95">
        <f t="shared" si="48"/>
        <v>6.0471655552261977E-3</v>
      </c>
      <c r="I667" s="95">
        <f t="shared" si="49"/>
        <v>-7.7763523294834047E-2</v>
      </c>
      <c r="J667" s="95">
        <f t="shared" si="50"/>
        <v>0.11424247944718598</v>
      </c>
    </row>
    <row r="668" spans="1:10" x14ac:dyDescent="0.2">
      <c r="A668" s="93">
        <v>43646</v>
      </c>
      <c r="B668" s="94" t="s">
        <v>26</v>
      </c>
      <c r="C668" s="94">
        <f>SUMIFS(F_12Snp_ODR_Ret!$H:$H,F_12Snp_ODR_Ret!$A:$A,'Backtesting - Retail'!A668,F_12Snp_ODR_Ret!$B:$B,'Backtesting - Retail'!B668)</f>
        <v>157</v>
      </c>
      <c r="D668" s="94">
        <f>SUMIFS(F_12Snp_ODR_Ret!$C:$C,F_12Snp_ODR_Ret!$A:$A,'Backtesting - Retail'!A668,F_12Snp_ODR_Ret!$B:$B,'Backtesting - Retail'!B668)</f>
        <v>89</v>
      </c>
      <c r="F668" s="142">
        <f>SUMIFS(F_12Snp_ODR_Ret!$C:$C,F_12Snp_ODR_Ret!A:A,"&gt;="&amp;$M$2,F_12Snp_ODR_Ret!A:A,"&lt;="&amp;$M$3,F_12Snp_ODR_Ret!$B:$B,$B668)/SUMIFS(F_12Snp_ODR_Ret!$H:$H,F_12Snp_ODR_Ret!A:A,"&gt;="&amp;$M$2,F_12Snp_ODR_Ret!A:A,"&lt;="&amp;$M$3,F_12Snp_ODR_Ret!$B:$B,$B668)</f>
        <v>0.42494105318312814</v>
      </c>
      <c r="G668" s="95">
        <f t="shared" si="47"/>
        <v>0.56687898089171973</v>
      </c>
      <c r="H668" s="95">
        <f t="shared" si="48"/>
        <v>2.0146375322209375E-2</v>
      </c>
      <c r="I668" s="95">
        <f t="shared" si="49"/>
        <v>-0.14193792770859159</v>
      </c>
      <c r="J668" s="95">
        <f t="shared" si="50"/>
        <v>0.25038488371066159</v>
      </c>
    </row>
    <row r="669" spans="1:10" x14ac:dyDescent="0.2">
      <c r="A669" s="93">
        <v>43646</v>
      </c>
      <c r="B669" s="94" t="s">
        <v>18</v>
      </c>
      <c r="C669" s="94">
        <f>SUMIFS(F_12Snp_ODR_Ret!$H:$H,F_12Snp_ODR_Ret!$A:$A,'Backtesting - Retail'!A669,F_12Snp_ODR_Ret!$B:$B,'Backtesting - Retail'!B669)</f>
        <v>5618</v>
      </c>
      <c r="D669" s="94">
        <f>SUMIFS(F_12Snp_ODR_Ret!$C:$C,F_12Snp_ODR_Ret!$A:$A,'Backtesting - Retail'!A669,F_12Snp_ODR_Ret!$B:$B,'Backtesting - Retail'!B669)</f>
        <v>52</v>
      </c>
      <c r="F669" s="142">
        <f>SUMIFS(F_12Snp_ODR_Ret!$C:$C,F_12Snp_ODR_Ret!A:A,"&gt;="&amp;$M$2,F_12Snp_ODR_Ret!A:A,"&lt;="&amp;$M$3,F_12Snp_ODR_Ret!$B:$B,$B669)/SUMIFS(F_12Snp_ODR_Ret!$H:$H,F_12Snp_ODR_Ret!A:A,"&gt;="&amp;$M$2,F_12Snp_ODR_Ret!A:A,"&lt;="&amp;$M$3,F_12Snp_ODR_Ret!$B:$B,$B669)</f>
        <v>7.5688521388111206E-3</v>
      </c>
      <c r="G669" s="95">
        <f t="shared" si="47"/>
        <v>9.2559629761480959E-3</v>
      </c>
      <c r="H669" s="95">
        <f t="shared" si="48"/>
        <v>2.84634297745987E-6</v>
      </c>
      <c r="I669" s="95">
        <f t="shared" si="49"/>
        <v>-1.6871108373369753E-3</v>
      </c>
      <c r="J669" s="95">
        <f t="shared" si="50"/>
        <v>0.18227285931075243</v>
      </c>
    </row>
    <row r="670" spans="1:10" x14ac:dyDescent="0.2">
      <c r="A670" s="93">
        <v>43646</v>
      </c>
      <c r="B670" s="94" t="s">
        <v>42</v>
      </c>
      <c r="C670" s="94">
        <f>SUMIFS(F_12Snp_ODR_Ret!$H:$H,F_12Snp_ODR_Ret!$A:$A,'Backtesting - Retail'!A670,F_12Snp_ODR_Ret!$B:$B,'Backtesting - Retail'!B670)</f>
        <v>210</v>
      </c>
      <c r="D670" s="94">
        <f>SUMIFS(F_12Snp_ODR_Ret!$C:$C,F_12Snp_ODR_Ret!$A:$A,'Backtesting - Retail'!A670,F_12Snp_ODR_Ret!$B:$B,'Backtesting - Retail'!B670)</f>
        <v>156</v>
      </c>
      <c r="F670" s="142">
        <f>SUMIFS(F_12Snp_ODR_Ret!$C:$C,F_12Snp_ODR_Ret!A:A,"&gt;="&amp;$M$2,F_12Snp_ODR_Ret!A:A,"&lt;="&amp;$M$3,F_12Snp_ODR_Ret!$B:$B,$B670)/SUMIFS(F_12Snp_ODR_Ret!$H:$H,F_12Snp_ODR_Ret!A:A,"&gt;="&amp;$M$2,F_12Snp_ODR_Ret!A:A,"&lt;="&amp;$M$3,F_12Snp_ODR_Ret!$B:$B,$B670)</f>
        <v>0.66168573429838895</v>
      </c>
      <c r="G670" s="95">
        <f t="shared" si="47"/>
        <v>0.74285714285714288</v>
      </c>
      <c r="H670" s="95">
        <f t="shared" si="48"/>
        <v>6.5887975674121515E-3</v>
      </c>
      <c r="I670" s="95">
        <f t="shared" si="49"/>
        <v>-8.1171408558753932E-2</v>
      </c>
      <c r="J670" s="95">
        <f t="shared" si="50"/>
        <v>0.10926920382909183</v>
      </c>
    </row>
    <row r="671" spans="1:10" x14ac:dyDescent="0.2">
      <c r="A671" s="93">
        <v>43646</v>
      </c>
      <c r="B671" s="94" t="s">
        <v>20</v>
      </c>
      <c r="C671" s="94">
        <f>SUMIFS(F_12Snp_ODR_Ret!$H:$H,F_12Snp_ODR_Ret!$A:$A,'Backtesting - Retail'!A671,F_12Snp_ODR_Ret!$B:$B,'Backtesting - Retail'!B671)</f>
        <v>626</v>
      </c>
      <c r="D671" s="94">
        <f>SUMIFS(F_12Snp_ODR_Ret!$C:$C,F_12Snp_ODR_Ret!$A:$A,'Backtesting - Retail'!A671,F_12Snp_ODR_Ret!$B:$B,'Backtesting - Retail'!B671)</f>
        <v>75</v>
      </c>
      <c r="F671" s="142">
        <f>SUMIFS(F_12Snp_ODR_Ret!$C:$C,F_12Snp_ODR_Ret!A:A,"&gt;="&amp;$M$2,F_12Snp_ODR_Ret!A:A,"&lt;="&amp;$M$3,F_12Snp_ODR_Ret!$B:$B,$B671)/SUMIFS(F_12Snp_ODR_Ret!$H:$H,F_12Snp_ODR_Ret!A:A,"&gt;="&amp;$M$2,F_12Snp_ODR_Ret!A:A,"&lt;="&amp;$M$3,F_12Snp_ODR_Ret!$B:$B,$B671)</f>
        <v>8.9829886182841753E-2</v>
      </c>
      <c r="G671" s="95">
        <f t="shared" si="47"/>
        <v>0.11980830670926518</v>
      </c>
      <c r="H671" s="95">
        <f t="shared" si="48"/>
        <v>8.9870569725908529E-4</v>
      </c>
      <c r="I671" s="95">
        <f t="shared" si="49"/>
        <v>-2.9978420526423424E-2</v>
      </c>
      <c r="J671" s="95">
        <f t="shared" si="50"/>
        <v>0.25021988332721418</v>
      </c>
    </row>
    <row r="672" spans="1:10" x14ac:dyDescent="0.2">
      <c r="A672" s="93">
        <v>43646</v>
      </c>
      <c r="B672" s="94" t="s">
        <v>32</v>
      </c>
      <c r="C672" s="94">
        <f>SUMIFS(F_12Snp_ODR_Ret!$H:$H,F_12Snp_ODR_Ret!$A:$A,'Backtesting - Retail'!A672,F_12Snp_ODR_Ret!$B:$B,'Backtesting - Retail'!B672)</f>
        <v>19084</v>
      </c>
      <c r="D672" s="94">
        <f>SUMIFS(F_12Snp_ODR_Ret!$C:$C,F_12Snp_ODR_Ret!$A:$A,'Backtesting - Retail'!A672,F_12Snp_ODR_Ret!$B:$B,'Backtesting - Retail'!B672)</f>
        <v>316</v>
      </c>
      <c r="F672" s="142">
        <f>SUMIFS(F_12Snp_ODR_Ret!$C:$C,F_12Snp_ODR_Ret!A:A,"&gt;="&amp;$M$2,F_12Snp_ODR_Ret!A:A,"&lt;="&amp;$M$3,F_12Snp_ODR_Ret!$B:$B,$B672)/SUMIFS(F_12Snp_ODR_Ret!$H:$H,F_12Snp_ODR_Ret!A:A,"&gt;="&amp;$M$2,F_12Snp_ODR_Ret!A:A,"&lt;="&amp;$M$3,F_12Snp_ODR_Ret!$B:$B,$B672)</f>
        <v>2.2352492146289427E-2</v>
      </c>
      <c r="G672" s="95">
        <f t="shared" si="47"/>
        <v>1.655837350660239E-2</v>
      </c>
      <c r="H672" s="95">
        <f t="shared" si="48"/>
        <v>3.357181081076876E-5</v>
      </c>
      <c r="I672" s="95">
        <f t="shared" si="49"/>
        <v>5.7941186396870369E-3</v>
      </c>
      <c r="J672" s="95">
        <f t="shared" si="50"/>
        <v>0.34992075987274496</v>
      </c>
    </row>
    <row r="673" spans="1:10" x14ac:dyDescent="0.2">
      <c r="A673" s="93">
        <v>43646</v>
      </c>
      <c r="B673" s="94" t="s">
        <v>22</v>
      </c>
      <c r="C673" s="94">
        <f>SUMIFS(F_12Snp_ODR_Ret!$H:$H,F_12Snp_ODR_Ret!$A:$A,'Backtesting - Retail'!A673,F_12Snp_ODR_Ret!$B:$B,'Backtesting - Retail'!B673)</f>
        <v>866</v>
      </c>
      <c r="D673" s="94">
        <f>SUMIFS(F_12Snp_ODR_Ret!$C:$C,F_12Snp_ODR_Ret!$A:$A,'Backtesting - Retail'!A673,F_12Snp_ODR_Ret!$B:$B,'Backtesting - Retail'!B673)</f>
        <v>131</v>
      </c>
      <c r="F673" s="142">
        <f>SUMIFS(F_12Snp_ODR_Ret!$C:$C,F_12Snp_ODR_Ret!A:A,"&gt;="&amp;$M$2,F_12Snp_ODR_Ret!A:A,"&lt;="&amp;$M$3,F_12Snp_ODR_Ret!$B:$B,$B673)/SUMIFS(F_12Snp_ODR_Ret!$H:$H,F_12Snp_ODR_Ret!A:A,"&gt;="&amp;$M$2,F_12Snp_ODR_Ret!A:A,"&lt;="&amp;$M$3,F_12Snp_ODR_Ret!$B:$B,$B673)</f>
        <v>0.11878527277613544</v>
      </c>
      <c r="G673" s="95">
        <f t="shared" si="47"/>
        <v>0.151270207852194</v>
      </c>
      <c r="H673" s="95">
        <f t="shared" si="48"/>
        <v>1.0552710068957394E-3</v>
      </c>
      <c r="I673" s="95">
        <f t="shared" si="49"/>
        <v>-3.2484935076058555E-2</v>
      </c>
      <c r="J673" s="95">
        <f t="shared" si="50"/>
        <v>0.21474773874707409</v>
      </c>
    </row>
    <row r="674" spans="1:10" x14ac:dyDescent="0.2">
      <c r="A674" s="93">
        <v>43646</v>
      </c>
      <c r="B674" s="94" t="s">
        <v>34</v>
      </c>
      <c r="C674" s="94">
        <f>SUMIFS(F_12Snp_ODR_Ret!$H:$H,F_12Snp_ODR_Ret!$A:$A,'Backtesting - Retail'!A674,F_12Snp_ODR_Ret!$B:$B,'Backtesting - Retail'!B674)</f>
        <v>5335</v>
      </c>
      <c r="D674" s="94">
        <f>SUMIFS(F_12Snp_ODR_Ret!$C:$C,F_12Snp_ODR_Ret!$A:$A,'Backtesting - Retail'!A674,F_12Snp_ODR_Ret!$B:$B,'Backtesting - Retail'!B674)</f>
        <v>294</v>
      </c>
      <c r="F674" s="142">
        <f>SUMIFS(F_12Snp_ODR_Ret!$C:$C,F_12Snp_ODR_Ret!A:A,"&gt;="&amp;$M$2,F_12Snp_ODR_Ret!A:A,"&lt;="&amp;$M$3,F_12Snp_ODR_Ret!$B:$B,$B674)/SUMIFS(F_12Snp_ODR_Ret!$H:$H,F_12Snp_ODR_Ret!A:A,"&gt;="&amp;$M$2,F_12Snp_ODR_Ret!A:A,"&lt;="&amp;$M$3,F_12Snp_ODR_Ret!$B:$B,$B674)</f>
        <v>5.9121533399488169E-2</v>
      </c>
      <c r="G674" s="95">
        <f t="shared" si="47"/>
        <v>5.5107778819119026E-2</v>
      </c>
      <c r="H674" s="95">
        <f t="shared" si="48"/>
        <v>1.6110225831434275E-5</v>
      </c>
      <c r="I674" s="95">
        <f t="shared" si="49"/>
        <v>4.013754580369143E-3</v>
      </c>
      <c r="J674" s="95">
        <f t="shared" si="50"/>
        <v>7.2834628184589717E-2</v>
      </c>
    </row>
    <row r="675" spans="1:10" x14ac:dyDescent="0.2">
      <c r="A675" s="93">
        <v>43677</v>
      </c>
      <c r="B675" s="94" t="s">
        <v>22</v>
      </c>
      <c r="C675" s="94">
        <f>SUMIFS(F_12Snp_ODR_Ret!$H:$H,F_12Snp_ODR_Ret!$A:$A,'Backtesting - Retail'!A675,F_12Snp_ODR_Ret!$B:$B,'Backtesting - Retail'!B675)</f>
        <v>879</v>
      </c>
      <c r="D675" s="94">
        <f>SUMIFS(F_12Snp_ODR_Ret!$C:$C,F_12Snp_ODR_Ret!$A:$A,'Backtesting - Retail'!A675,F_12Snp_ODR_Ret!$B:$B,'Backtesting - Retail'!B675)</f>
        <v>126</v>
      </c>
      <c r="F675" s="142">
        <f>SUMIFS(F_12Snp_ODR_Ret!$C:$C,F_12Snp_ODR_Ret!A:A,"&gt;="&amp;$M$2,F_12Snp_ODR_Ret!A:A,"&lt;="&amp;$M$3,F_12Snp_ODR_Ret!$B:$B,$B675)/SUMIFS(F_12Snp_ODR_Ret!$H:$H,F_12Snp_ODR_Ret!A:A,"&gt;="&amp;$M$2,F_12Snp_ODR_Ret!A:A,"&lt;="&amp;$M$3,F_12Snp_ODR_Ret!$B:$B,$B675)</f>
        <v>0.11878527277613544</v>
      </c>
      <c r="G675" s="95">
        <f t="shared" si="47"/>
        <v>0.14334470989761092</v>
      </c>
      <c r="H675" s="95">
        <f t="shared" si="48"/>
        <v>6.0316595172370745E-4</v>
      </c>
      <c r="I675" s="95">
        <f t="shared" si="49"/>
        <v>-2.4559437121475472E-2</v>
      </c>
      <c r="J675" s="95">
        <f t="shared" si="50"/>
        <v>0.17133131134743604</v>
      </c>
    </row>
    <row r="676" spans="1:10" x14ac:dyDescent="0.2">
      <c r="A676" s="93">
        <v>43677</v>
      </c>
      <c r="B676" s="94" t="s">
        <v>30</v>
      </c>
      <c r="C676" s="94">
        <f>SUMIFS(F_12Snp_ODR_Ret!$H:$H,F_12Snp_ODR_Ret!$A:$A,'Backtesting - Retail'!A676,F_12Snp_ODR_Ret!$B:$B,'Backtesting - Retail'!B676)</f>
        <v>1048</v>
      </c>
      <c r="D676" s="94">
        <f>SUMIFS(F_12Snp_ODR_Ret!$C:$C,F_12Snp_ODR_Ret!$A:$A,'Backtesting - Retail'!A676,F_12Snp_ODR_Ret!$B:$B,'Backtesting - Retail'!B676)</f>
        <v>214</v>
      </c>
      <c r="F676" s="142">
        <f>SUMIFS(F_12Snp_ODR_Ret!$C:$C,F_12Snp_ODR_Ret!A:A,"&gt;="&amp;$M$2,F_12Snp_ODR_Ret!A:A,"&lt;="&amp;$M$3,F_12Snp_ODR_Ret!$B:$B,$B676)/SUMIFS(F_12Snp_ODR_Ret!$H:$H,F_12Snp_ODR_Ret!A:A,"&gt;="&amp;$M$2,F_12Snp_ODR_Ret!A:A,"&lt;="&amp;$M$3,F_12Snp_ODR_Ret!$B:$B,$B676)</f>
        <v>0.11058389350204297</v>
      </c>
      <c r="G676" s="95">
        <f t="shared" si="47"/>
        <v>0.20419847328244276</v>
      </c>
      <c r="H676" s="95">
        <f t="shared" si="48"/>
        <v>8.7636895474608369E-3</v>
      </c>
      <c r="I676" s="95">
        <f t="shared" si="49"/>
        <v>-9.361457978039979E-2</v>
      </c>
      <c r="J676" s="95">
        <f t="shared" si="50"/>
        <v>0.4584489701395279</v>
      </c>
    </row>
    <row r="677" spans="1:10" x14ac:dyDescent="0.2">
      <c r="A677" s="93">
        <v>43677</v>
      </c>
      <c r="B677" s="94" t="s">
        <v>16</v>
      </c>
      <c r="C677" s="94">
        <f>SUMIFS(F_12Snp_ODR_Ret!$H:$H,F_12Snp_ODR_Ret!$A:$A,'Backtesting - Retail'!A677,F_12Snp_ODR_Ret!$B:$B,'Backtesting - Retail'!B677)</f>
        <v>604</v>
      </c>
      <c r="D677" s="94">
        <f>SUMIFS(F_12Snp_ODR_Ret!$C:$C,F_12Snp_ODR_Ret!$A:$A,'Backtesting - Retail'!A677,F_12Snp_ODR_Ret!$B:$B,'Backtesting - Retail'!B677)</f>
        <v>0</v>
      </c>
      <c r="F677" s="142">
        <f>SUMIFS(F_12Snp_ODR_Ret!$C:$C,F_12Snp_ODR_Ret!A:A,"&gt;="&amp;$M$2,F_12Snp_ODR_Ret!A:A,"&lt;="&amp;$M$3,F_12Snp_ODR_Ret!$B:$B,$B677)/SUMIFS(F_12Snp_ODR_Ret!$H:$H,F_12Snp_ODR_Ret!A:A,"&gt;="&amp;$M$2,F_12Snp_ODR_Ret!A:A,"&lt;="&amp;$M$3,F_12Snp_ODR_Ret!$B:$B,$B677)</f>
        <v>2.5973315835520561E-3</v>
      </c>
      <c r="G677" s="95">
        <f t="shared" si="47"/>
        <v>0</v>
      </c>
      <c r="H677" s="95">
        <f t="shared" si="48"/>
        <v>6.7461313549170314E-6</v>
      </c>
      <c r="I677" s="95">
        <f t="shared" si="49"/>
        <v>2.5973315835520561E-3</v>
      </c>
      <c r="J677" s="95">
        <f t="shared" si="50"/>
        <v>0</v>
      </c>
    </row>
    <row r="678" spans="1:10" x14ac:dyDescent="0.2">
      <c r="A678" s="93">
        <v>43677</v>
      </c>
      <c r="B678" s="94" t="s">
        <v>24</v>
      </c>
      <c r="C678" s="94">
        <f>SUMIFS(F_12Snp_ODR_Ret!$H:$H,F_12Snp_ODR_Ret!$A:$A,'Backtesting - Retail'!A678,F_12Snp_ODR_Ret!$B:$B,'Backtesting - Retail'!B678)</f>
        <v>211</v>
      </c>
      <c r="D678" s="94">
        <f>SUMIFS(F_12Snp_ODR_Ret!$C:$C,F_12Snp_ODR_Ret!$A:$A,'Backtesting - Retail'!A678,F_12Snp_ODR_Ret!$B:$B,'Backtesting - Retail'!B678)</f>
        <v>79</v>
      </c>
      <c r="F678" s="142">
        <f>SUMIFS(F_12Snp_ODR_Ret!$C:$C,F_12Snp_ODR_Ret!A:A,"&gt;="&amp;$M$2,F_12Snp_ODR_Ret!A:A,"&lt;="&amp;$M$3,F_12Snp_ODR_Ret!$B:$B,$B678)/SUMIFS(F_12Snp_ODR_Ret!$H:$H,F_12Snp_ODR_Ret!A:A,"&gt;="&amp;$M$2,F_12Snp_ODR_Ret!A:A,"&lt;="&amp;$M$3,F_12Snp_ODR_Ret!$B:$B,$B678)</f>
        <v>0.31635926222935046</v>
      </c>
      <c r="G678" s="95">
        <f t="shared" si="47"/>
        <v>0.37440758293838861</v>
      </c>
      <c r="H678" s="95">
        <f t="shared" si="48"/>
        <v>3.369607537139347E-3</v>
      </c>
      <c r="I678" s="95">
        <f t="shared" si="49"/>
        <v>-5.8048320709038148E-2</v>
      </c>
      <c r="J678" s="95">
        <f t="shared" si="50"/>
        <v>0.1550404515140133</v>
      </c>
    </row>
    <row r="679" spans="1:10" x14ac:dyDescent="0.2">
      <c r="A679" s="93">
        <v>43677</v>
      </c>
      <c r="B679" s="94" t="s">
        <v>38</v>
      </c>
      <c r="C679" s="94">
        <f>SUMIFS(F_12Snp_ODR_Ret!$H:$H,F_12Snp_ODR_Ret!$A:$A,'Backtesting - Retail'!A679,F_12Snp_ODR_Ret!$B:$B,'Backtesting - Retail'!B679)</f>
        <v>1248</v>
      </c>
      <c r="D679" s="94">
        <f>SUMIFS(F_12Snp_ODR_Ret!$C:$C,F_12Snp_ODR_Ret!$A:$A,'Backtesting - Retail'!A679,F_12Snp_ODR_Ret!$B:$B,'Backtesting - Retail'!B679)</f>
        <v>283</v>
      </c>
      <c r="F679" s="142">
        <f>SUMIFS(F_12Snp_ODR_Ret!$C:$C,F_12Snp_ODR_Ret!A:A,"&gt;="&amp;$M$2,F_12Snp_ODR_Ret!A:A,"&lt;="&amp;$M$3,F_12Snp_ODR_Ret!$B:$B,$B679)/SUMIFS(F_12Snp_ODR_Ret!$H:$H,F_12Snp_ODR_Ret!A:A,"&gt;="&amp;$M$2,F_12Snp_ODR_Ret!A:A,"&lt;="&amp;$M$3,F_12Snp_ODR_Ret!$B:$B,$B679)</f>
        <v>0.22160275367237117</v>
      </c>
      <c r="G679" s="95">
        <f t="shared" si="47"/>
        <v>0.22676282051282051</v>
      </c>
      <c r="H679" s="95">
        <f t="shared" si="48"/>
        <v>2.6626289797904832E-5</v>
      </c>
      <c r="I679" s="95">
        <f t="shared" si="49"/>
        <v>-5.1600668404493399E-3</v>
      </c>
      <c r="J679" s="95">
        <f t="shared" si="50"/>
        <v>2.2755347762829597E-2</v>
      </c>
    </row>
    <row r="680" spans="1:10" x14ac:dyDescent="0.2">
      <c r="A680" s="93">
        <v>43677</v>
      </c>
      <c r="B680" s="94" t="s">
        <v>42</v>
      </c>
      <c r="C680" s="94">
        <f>SUMIFS(F_12Snp_ODR_Ret!$H:$H,F_12Snp_ODR_Ret!$A:$A,'Backtesting - Retail'!A680,F_12Snp_ODR_Ret!$B:$B,'Backtesting - Retail'!B680)</f>
        <v>231</v>
      </c>
      <c r="D680" s="94">
        <f>SUMIFS(F_12Snp_ODR_Ret!$C:$C,F_12Snp_ODR_Ret!$A:$A,'Backtesting - Retail'!A680,F_12Snp_ODR_Ret!$B:$B,'Backtesting - Retail'!B680)</f>
        <v>160</v>
      </c>
      <c r="F680" s="142">
        <f>SUMIFS(F_12Snp_ODR_Ret!$C:$C,F_12Snp_ODR_Ret!A:A,"&gt;="&amp;$M$2,F_12Snp_ODR_Ret!A:A,"&lt;="&amp;$M$3,F_12Snp_ODR_Ret!$B:$B,$B680)/SUMIFS(F_12Snp_ODR_Ret!$H:$H,F_12Snp_ODR_Ret!A:A,"&gt;="&amp;$M$2,F_12Snp_ODR_Ret!A:A,"&lt;="&amp;$M$3,F_12Snp_ODR_Ret!$B:$B,$B680)</f>
        <v>0.66168573429838895</v>
      </c>
      <c r="G680" s="95">
        <f t="shared" si="47"/>
        <v>0.69264069264069261</v>
      </c>
      <c r="H680" s="95">
        <f t="shared" si="48"/>
        <v>9.5820944597375512E-4</v>
      </c>
      <c r="I680" s="95">
        <f t="shared" si="49"/>
        <v>-3.0954958342303662E-2</v>
      </c>
      <c r="J680" s="95">
        <f t="shared" si="50"/>
        <v>4.4691221106700915E-2</v>
      </c>
    </row>
    <row r="681" spans="1:10" x14ac:dyDescent="0.2">
      <c r="A681" s="93">
        <v>43677</v>
      </c>
      <c r="B681" s="94" t="s">
        <v>14</v>
      </c>
      <c r="C681" s="94">
        <f>SUMIFS(F_12Snp_ODR_Ret!$H:$H,F_12Snp_ODR_Ret!$A:$A,'Backtesting - Retail'!A681,F_12Snp_ODR_Ret!$B:$B,'Backtesting - Retail'!B681)</f>
        <v>807</v>
      </c>
      <c r="D681" s="94">
        <f>SUMIFS(F_12Snp_ODR_Ret!$C:$C,F_12Snp_ODR_Ret!$A:$A,'Backtesting - Retail'!A681,F_12Snp_ODR_Ret!$B:$B,'Backtesting - Retail'!B681)</f>
        <v>4</v>
      </c>
      <c r="F681" s="142">
        <f>SUMIFS(F_12Snp_ODR_Ret!$C:$C,F_12Snp_ODR_Ret!A:A,"&gt;="&amp;$M$2,F_12Snp_ODR_Ret!A:A,"&lt;="&amp;$M$3,F_12Snp_ODR_Ret!$B:$B,$B681)/SUMIFS(F_12Snp_ODR_Ret!$H:$H,F_12Snp_ODR_Ret!A:A,"&gt;="&amp;$M$2,F_12Snp_ODR_Ret!A:A,"&lt;="&amp;$M$3,F_12Snp_ODR_Ret!$B:$B,$B681)</f>
        <v>6.8419927303827238E-3</v>
      </c>
      <c r="G681" s="95">
        <f t="shared" si="47"/>
        <v>4.9566294919454771E-3</v>
      </c>
      <c r="H681" s="95">
        <f t="shared" si="48"/>
        <v>3.5545945408505824E-6</v>
      </c>
      <c r="I681" s="95">
        <f t="shared" si="49"/>
        <v>1.8853632384372467E-3</v>
      </c>
      <c r="J681" s="95">
        <f t="shared" si="50"/>
        <v>0.38037203335471453</v>
      </c>
    </row>
    <row r="682" spans="1:10" x14ac:dyDescent="0.2">
      <c r="A682" s="93">
        <v>43677</v>
      </c>
      <c r="B682" s="94" t="s">
        <v>28</v>
      </c>
      <c r="C682" s="94">
        <f>SUMIFS(F_12Snp_ODR_Ret!$H:$H,F_12Snp_ODR_Ret!$A:$A,'Backtesting - Retail'!A682,F_12Snp_ODR_Ret!$B:$B,'Backtesting - Retail'!B682)</f>
        <v>4079</v>
      </c>
      <c r="D682" s="94">
        <f>SUMIFS(F_12Snp_ODR_Ret!$C:$C,F_12Snp_ODR_Ret!$A:$A,'Backtesting - Retail'!A682,F_12Snp_ODR_Ret!$B:$B,'Backtesting - Retail'!B682)</f>
        <v>31</v>
      </c>
      <c r="F682" s="142">
        <f>SUMIFS(F_12Snp_ODR_Ret!$C:$C,F_12Snp_ODR_Ret!A:A,"&gt;="&amp;$M$2,F_12Snp_ODR_Ret!A:A,"&lt;="&amp;$M$3,F_12Snp_ODR_Ret!$B:$B,$B682)/SUMIFS(F_12Snp_ODR_Ret!$H:$H,F_12Snp_ODR_Ret!A:A,"&gt;="&amp;$M$2,F_12Snp_ODR_Ret!A:A,"&lt;="&amp;$M$3,F_12Snp_ODR_Ret!$B:$B,$B682)</f>
        <v>8.694480016175777E-3</v>
      </c>
      <c r="G682" s="95">
        <f t="shared" si="47"/>
        <v>7.5999019367492034E-3</v>
      </c>
      <c r="H682" s="95">
        <f t="shared" si="48"/>
        <v>1.1981011719611663E-6</v>
      </c>
      <c r="I682" s="95">
        <f t="shared" si="49"/>
        <v>1.0945780794265735E-3</v>
      </c>
      <c r="J682" s="95">
        <f t="shared" si="50"/>
        <v>0.14402528987035462</v>
      </c>
    </row>
    <row r="683" spans="1:10" x14ac:dyDescent="0.2">
      <c r="A683" s="93">
        <v>43677</v>
      </c>
      <c r="B683" s="94" t="s">
        <v>36</v>
      </c>
      <c r="C683" s="94">
        <f>SUMIFS(F_12Snp_ODR_Ret!$H:$H,F_12Snp_ODR_Ret!$A:$A,'Backtesting - Retail'!A683,F_12Snp_ODR_Ret!$B:$B,'Backtesting - Retail'!B683)</f>
        <v>671</v>
      </c>
      <c r="D683" s="94">
        <f>SUMIFS(F_12Snp_ODR_Ret!$C:$C,F_12Snp_ODR_Ret!$A:$A,'Backtesting - Retail'!A683,F_12Snp_ODR_Ret!$B:$B,'Backtesting - Retail'!B683)</f>
        <v>258</v>
      </c>
      <c r="F683" s="142">
        <f>SUMIFS(F_12Snp_ODR_Ret!$C:$C,F_12Snp_ODR_Ret!A:A,"&gt;="&amp;$M$2,F_12Snp_ODR_Ret!A:A,"&lt;="&amp;$M$3,F_12Snp_ODR_Ret!$B:$B,$B683)/SUMIFS(F_12Snp_ODR_Ret!$H:$H,F_12Snp_ODR_Ret!A:A,"&gt;="&amp;$M$2,F_12Snp_ODR_Ret!A:A,"&lt;="&amp;$M$3,F_12Snp_ODR_Ret!$B:$B,$B683)</f>
        <v>0.3147813516443802</v>
      </c>
      <c r="G683" s="95">
        <f t="shared" si="47"/>
        <v>0.38450074515648286</v>
      </c>
      <c r="H683" s="95">
        <f t="shared" si="48"/>
        <v>4.8607938316954221E-3</v>
      </c>
      <c r="I683" s="95">
        <f t="shared" si="49"/>
        <v>-6.9719393512102656E-2</v>
      </c>
      <c r="J683" s="95">
        <f t="shared" si="50"/>
        <v>0.18132446917294917</v>
      </c>
    </row>
    <row r="684" spans="1:10" x14ac:dyDescent="0.2">
      <c r="A684" s="93">
        <v>43677</v>
      </c>
      <c r="B684" s="94" t="s">
        <v>12</v>
      </c>
      <c r="C684" s="94">
        <f>SUMIFS(F_12Snp_ODR_Ret!$H:$H,F_12Snp_ODR_Ret!$A:$A,'Backtesting - Retail'!A684,F_12Snp_ODR_Ret!$B:$B,'Backtesting - Retail'!B684)</f>
        <v>650</v>
      </c>
      <c r="D684" s="94">
        <f>SUMIFS(F_12Snp_ODR_Ret!$C:$C,F_12Snp_ODR_Ret!$A:$A,'Backtesting - Retail'!A684,F_12Snp_ODR_Ret!$B:$B,'Backtesting - Retail'!B684)</f>
        <v>0</v>
      </c>
      <c r="F684" s="142">
        <f>SUMIFS(F_12Snp_ODR_Ret!$C:$C,F_12Snp_ODR_Ret!A:A,"&gt;="&amp;$M$2,F_12Snp_ODR_Ret!A:A,"&lt;="&amp;$M$3,F_12Snp_ODR_Ret!$B:$B,$B684)/SUMIFS(F_12Snp_ODR_Ret!$H:$H,F_12Snp_ODR_Ret!A:A,"&gt;="&amp;$M$2,F_12Snp_ODR_Ret!A:A,"&lt;="&amp;$M$3,F_12Snp_ODR_Ret!$B:$B,$B684)</f>
        <v>9.2718843741478052E-4</v>
      </c>
      <c r="G684" s="95">
        <f t="shared" si="47"/>
        <v>0</v>
      </c>
      <c r="H684" s="95">
        <f t="shared" si="48"/>
        <v>8.5967839847566235E-7</v>
      </c>
      <c r="I684" s="95">
        <f t="shared" si="49"/>
        <v>9.2718843741478052E-4</v>
      </c>
      <c r="J684" s="95">
        <f t="shared" si="50"/>
        <v>0</v>
      </c>
    </row>
    <row r="685" spans="1:10" x14ac:dyDescent="0.2">
      <c r="A685" s="93">
        <v>43677</v>
      </c>
      <c r="B685" s="94" t="s">
        <v>26</v>
      </c>
      <c r="C685" s="94">
        <f>SUMIFS(F_12Snp_ODR_Ret!$H:$H,F_12Snp_ODR_Ret!$A:$A,'Backtesting - Retail'!A685,F_12Snp_ODR_Ret!$B:$B,'Backtesting - Retail'!B685)</f>
        <v>129</v>
      </c>
      <c r="D685" s="94">
        <f>SUMIFS(F_12Snp_ODR_Ret!$C:$C,F_12Snp_ODR_Ret!$A:$A,'Backtesting - Retail'!A685,F_12Snp_ODR_Ret!$B:$B,'Backtesting - Retail'!B685)</f>
        <v>81</v>
      </c>
      <c r="F685" s="142">
        <f>SUMIFS(F_12Snp_ODR_Ret!$C:$C,F_12Snp_ODR_Ret!A:A,"&gt;="&amp;$M$2,F_12Snp_ODR_Ret!A:A,"&lt;="&amp;$M$3,F_12Snp_ODR_Ret!$B:$B,$B685)/SUMIFS(F_12Snp_ODR_Ret!$H:$H,F_12Snp_ODR_Ret!A:A,"&gt;="&amp;$M$2,F_12Snp_ODR_Ret!A:A,"&lt;="&amp;$M$3,F_12Snp_ODR_Ret!$B:$B,$B685)</f>
        <v>0.42494105318312814</v>
      </c>
      <c r="G685" s="95">
        <f t="shared" si="47"/>
        <v>0.62790697674418605</v>
      </c>
      <c r="H685" s="95">
        <f t="shared" si="48"/>
        <v>4.1195166126993206E-2</v>
      </c>
      <c r="I685" s="95">
        <f t="shared" si="49"/>
        <v>-0.20296592356105791</v>
      </c>
      <c r="J685" s="95">
        <f t="shared" si="50"/>
        <v>0.32324202641205518</v>
      </c>
    </row>
    <row r="686" spans="1:10" x14ac:dyDescent="0.2">
      <c r="A686" s="93">
        <v>43677</v>
      </c>
      <c r="B686" s="94" t="s">
        <v>40</v>
      </c>
      <c r="C686" s="94">
        <f>SUMIFS(F_12Snp_ODR_Ret!$H:$H,F_12Snp_ODR_Ret!$A:$A,'Backtesting - Retail'!A686,F_12Snp_ODR_Ret!$B:$B,'Backtesting - Retail'!B686)</f>
        <v>582</v>
      </c>
      <c r="D686" s="94">
        <f>SUMIFS(F_12Snp_ODR_Ret!$C:$C,F_12Snp_ODR_Ret!$A:$A,'Backtesting - Retail'!A686,F_12Snp_ODR_Ret!$B:$B,'Backtesting - Retail'!B686)</f>
        <v>397</v>
      </c>
      <c r="F686" s="142">
        <f>SUMIFS(F_12Snp_ODR_Ret!$C:$C,F_12Snp_ODR_Ret!A:A,"&gt;="&amp;$M$2,F_12Snp_ODR_Ret!A:A,"&lt;="&amp;$M$3,F_12Snp_ODR_Ret!$B:$B,$B686)/SUMIFS(F_12Snp_ODR_Ret!$H:$H,F_12Snp_ODR_Ret!A:A,"&gt;="&amp;$M$2,F_12Snp_ODR_Ret!A:A,"&lt;="&amp;$M$3,F_12Snp_ODR_Ret!$B:$B,$B686)</f>
        <v>0.60292481322524238</v>
      </c>
      <c r="G686" s="95">
        <f t="shared" si="47"/>
        <v>0.68213058419243988</v>
      </c>
      <c r="H686" s="95">
        <f t="shared" si="48"/>
        <v>6.2735541545081456E-3</v>
      </c>
      <c r="I686" s="95">
        <f t="shared" si="49"/>
        <v>-7.9205770967197497E-2</v>
      </c>
      <c r="J686" s="95">
        <f t="shared" si="50"/>
        <v>0.11611526121639532</v>
      </c>
    </row>
    <row r="687" spans="1:10" x14ac:dyDescent="0.2">
      <c r="A687" s="93">
        <v>43677</v>
      </c>
      <c r="B687" s="94" t="s">
        <v>34</v>
      </c>
      <c r="C687" s="94">
        <f>SUMIFS(F_12Snp_ODR_Ret!$H:$H,F_12Snp_ODR_Ret!$A:$A,'Backtesting - Retail'!A687,F_12Snp_ODR_Ret!$B:$B,'Backtesting - Retail'!B687)</f>
        <v>5457</v>
      </c>
      <c r="D687" s="94">
        <f>SUMIFS(F_12Snp_ODR_Ret!$C:$C,F_12Snp_ODR_Ret!$A:$A,'Backtesting - Retail'!A687,F_12Snp_ODR_Ret!$B:$B,'Backtesting - Retail'!B687)</f>
        <v>351</v>
      </c>
      <c r="F687" s="142">
        <f>SUMIFS(F_12Snp_ODR_Ret!$C:$C,F_12Snp_ODR_Ret!A:A,"&gt;="&amp;$M$2,F_12Snp_ODR_Ret!A:A,"&lt;="&amp;$M$3,F_12Snp_ODR_Ret!$B:$B,$B687)/SUMIFS(F_12Snp_ODR_Ret!$H:$H,F_12Snp_ODR_Ret!A:A,"&gt;="&amp;$M$2,F_12Snp_ODR_Ret!A:A,"&lt;="&amp;$M$3,F_12Snp_ODR_Ret!$B:$B,$B687)</f>
        <v>5.9121533399488169E-2</v>
      </c>
      <c r="G687" s="95">
        <f t="shared" si="47"/>
        <v>6.4321055525013743E-2</v>
      </c>
      <c r="H687" s="95">
        <f t="shared" si="48"/>
        <v>2.7035030333829986E-5</v>
      </c>
      <c r="I687" s="95">
        <f t="shared" si="49"/>
        <v>-5.1995221255255741E-3</v>
      </c>
      <c r="J687" s="95">
        <f t="shared" si="50"/>
        <v>8.0837014925906156E-2</v>
      </c>
    </row>
    <row r="688" spans="1:10" x14ac:dyDescent="0.2">
      <c r="A688" s="93">
        <v>43677</v>
      </c>
      <c r="B688" s="94" t="s">
        <v>18</v>
      </c>
      <c r="C688" s="94">
        <f>SUMIFS(F_12Snp_ODR_Ret!$H:$H,F_12Snp_ODR_Ret!$A:$A,'Backtesting - Retail'!A688,F_12Snp_ODR_Ret!$B:$B,'Backtesting - Retail'!B688)</f>
        <v>5812</v>
      </c>
      <c r="D688" s="94">
        <f>SUMIFS(F_12Snp_ODR_Ret!$C:$C,F_12Snp_ODR_Ret!$A:$A,'Backtesting - Retail'!A688,F_12Snp_ODR_Ret!$B:$B,'Backtesting - Retail'!B688)</f>
        <v>54</v>
      </c>
      <c r="F688" s="142">
        <f>SUMIFS(F_12Snp_ODR_Ret!$C:$C,F_12Snp_ODR_Ret!A:A,"&gt;="&amp;$M$2,F_12Snp_ODR_Ret!A:A,"&lt;="&amp;$M$3,F_12Snp_ODR_Ret!$B:$B,$B688)/SUMIFS(F_12Snp_ODR_Ret!$H:$H,F_12Snp_ODR_Ret!A:A,"&gt;="&amp;$M$2,F_12Snp_ODR_Ret!A:A,"&lt;="&amp;$M$3,F_12Snp_ODR_Ret!$B:$B,$B688)</f>
        <v>7.5688521388111206E-3</v>
      </c>
      <c r="G688" s="95">
        <f t="shared" si="47"/>
        <v>9.2911218169304879E-3</v>
      </c>
      <c r="H688" s="95">
        <f t="shared" si="48"/>
        <v>2.9662128441693889E-6</v>
      </c>
      <c r="I688" s="95">
        <f t="shared" si="49"/>
        <v>-1.7222696781193673E-3</v>
      </c>
      <c r="J688" s="95">
        <f t="shared" si="50"/>
        <v>0.18536724757832895</v>
      </c>
    </row>
    <row r="689" spans="1:10" x14ac:dyDescent="0.2">
      <c r="A689" s="93">
        <v>43677</v>
      </c>
      <c r="B689" s="94" t="s">
        <v>20</v>
      </c>
      <c r="C689" s="94">
        <f>SUMIFS(F_12Snp_ODR_Ret!$H:$H,F_12Snp_ODR_Ret!$A:$A,'Backtesting - Retail'!A689,F_12Snp_ODR_Ret!$B:$B,'Backtesting - Retail'!B689)</f>
        <v>519</v>
      </c>
      <c r="D689" s="94">
        <f>SUMIFS(F_12Snp_ODR_Ret!$C:$C,F_12Snp_ODR_Ret!$A:$A,'Backtesting - Retail'!A689,F_12Snp_ODR_Ret!$B:$B,'Backtesting - Retail'!B689)</f>
        <v>72</v>
      </c>
      <c r="F689" s="142">
        <f>SUMIFS(F_12Snp_ODR_Ret!$C:$C,F_12Snp_ODR_Ret!A:A,"&gt;="&amp;$M$2,F_12Snp_ODR_Ret!A:A,"&lt;="&amp;$M$3,F_12Snp_ODR_Ret!$B:$B,$B689)/SUMIFS(F_12Snp_ODR_Ret!$H:$H,F_12Snp_ODR_Ret!A:A,"&gt;="&amp;$M$2,F_12Snp_ODR_Ret!A:A,"&lt;="&amp;$M$3,F_12Snp_ODR_Ret!$B:$B,$B689)</f>
        <v>8.9829886182841753E-2</v>
      </c>
      <c r="G689" s="95">
        <f t="shared" si="47"/>
        <v>0.13872832369942195</v>
      </c>
      <c r="H689" s="95">
        <f t="shared" si="48"/>
        <v>2.3910571915628977E-3</v>
      </c>
      <c r="I689" s="95">
        <f t="shared" si="49"/>
        <v>-4.8898437516580198E-2</v>
      </c>
      <c r="J689" s="95">
        <f t="shared" si="50"/>
        <v>0.35247623709868231</v>
      </c>
    </row>
    <row r="690" spans="1:10" x14ac:dyDescent="0.2">
      <c r="A690" s="93">
        <v>43677</v>
      </c>
      <c r="B690" s="94" t="s">
        <v>32</v>
      </c>
      <c r="C690" s="94">
        <f>SUMIFS(F_12Snp_ODR_Ret!$H:$H,F_12Snp_ODR_Ret!$A:$A,'Backtesting - Retail'!A690,F_12Snp_ODR_Ret!$B:$B,'Backtesting - Retail'!B690)</f>
        <v>19463</v>
      </c>
      <c r="D690" s="94">
        <f>SUMIFS(F_12Snp_ODR_Ret!$C:$C,F_12Snp_ODR_Ret!$A:$A,'Backtesting - Retail'!A690,F_12Snp_ODR_Ret!$B:$B,'Backtesting - Retail'!B690)</f>
        <v>333</v>
      </c>
      <c r="F690" s="142">
        <f>SUMIFS(F_12Snp_ODR_Ret!$C:$C,F_12Snp_ODR_Ret!A:A,"&gt;="&amp;$M$2,F_12Snp_ODR_Ret!A:A,"&lt;="&amp;$M$3,F_12Snp_ODR_Ret!$B:$B,$B690)/SUMIFS(F_12Snp_ODR_Ret!$H:$H,F_12Snp_ODR_Ret!A:A,"&gt;="&amp;$M$2,F_12Snp_ODR_Ret!A:A,"&lt;="&amp;$M$3,F_12Snp_ODR_Ret!$B:$B,$B690)</f>
        <v>2.2352492146289427E-2</v>
      </c>
      <c r="G690" s="95">
        <f t="shared" si="47"/>
        <v>1.7109387042079843E-2</v>
      </c>
      <c r="H690" s="95">
        <f t="shared" si="48"/>
        <v>2.7490151133788585E-5</v>
      </c>
      <c r="I690" s="95">
        <f t="shared" si="49"/>
        <v>5.2431051042095833E-3</v>
      </c>
      <c r="J690" s="95">
        <f t="shared" si="50"/>
        <v>0.3064461100397331</v>
      </c>
    </row>
    <row r="691" spans="1:10" x14ac:dyDescent="0.2">
      <c r="A691" s="93">
        <v>43708</v>
      </c>
      <c r="B691" s="94" t="s">
        <v>20</v>
      </c>
      <c r="C691" s="94">
        <f>SUMIFS(F_12Snp_ODR_Ret!$H:$H,F_12Snp_ODR_Ret!$A:$A,'Backtesting - Retail'!A691,F_12Snp_ODR_Ret!$B:$B,'Backtesting - Retail'!B691)</f>
        <v>538</v>
      </c>
      <c r="D691" s="94">
        <f>SUMIFS(F_12Snp_ODR_Ret!$C:$C,F_12Snp_ODR_Ret!$A:$A,'Backtesting - Retail'!A691,F_12Snp_ODR_Ret!$B:$B,'Backtesting - Retail'!B691)</f>
        <v>59</v>
      </c>
      <c r="F691" s="142">
        <f>SUMIFS(F_12Snp_ODR_Ret!$C:$C,F_12Snp_ODR_Ret!A:A,"&gt;="&amp;$M$2,F_12Snp_ODR_Ret!A:A,"&lt;="&amp;$M$3,F_12Snp_ODR_Ret!$B:$B,$B691)/SUMIFS(F_12Snp_ODR_Ret!$H:$H,F_12Snp_ODR_Ret!A:A,"&gt;="&amp;$M$2,F_12Snp_ODR_Ret!A:A,"&lt;="&amp;$M$3,F_12Snp_ODR_Ret!$B:$B,$B691)</f>
        <v>8.9829886182841753E-2</v>
      </c>
      <c r="G691" s="95">
        <f t="shared" si="47"/>
        <v>0.10966542750929369</v>
      </c>
      <c r="H691" s="95">
        <f t="shared" si="48"/>
        <v>3.9344869971338252E-4</v>
      </c>
      <c r="I691" s="95">
        <f t="shared" si="49"/>
        <v>-1.9835541326451933E-2</v>
      </c>
      <c r="J691" s="95">
        <f t="shared" si="50"/>
        <v>0.1808732412479854</v>
      </c>
    </row>
    <row r="692" spans="1:10" x14ac:dyDescent="0.2">
      <c r="A692" s="93">
        <v>43708</v>
      </c>
      <c r="B692" s="94" t="s">
        <v>22</v>
      </c>
      <c r="C692" s="94">
        <f>SUMIFS(F_12Snp_ODR_Ret!$H:$H,F_12Snp_ODR_Ret!$A:$A,'Backtesting - Retail'!A692,F_12Snp_ODR_Ret!$B:$B,'Backtesting - Retail'!B692)</f>
        <v>901</v>
      </c>
      <c r="D692" s="94">
        <f>SUMIFS(F_12Snp_ODR_Ret!$C:$C,F_12Snp_ODR_Ret!$A:$A,'Backtesting - Retail'!A692,F_12Snp_ODR_Ret!$B:$B,'Backtesting - Retail'!B692)</f>
        <v>137</v>
      </c>
      <c r="F692" s="142">
        <f>SUMIFS(F_12Snp_ODR_Ret!$C:$C,F_12Snp_ODR_Ret!A:A,"&gt;="&amp;$M$2,F_12Snp_ODR_Ret!A:A,"&lt;="&amp;$M$3,F_12Snp_ODR_Ret!$B:$B,$B692)/SUMIFS(F_12Snp_ODR_Ret!$H:$H,F_12Snp_ODR_Ret!A:A,"&gt;="&amp;$M$2,F_12Snp_ODR_Ret!A:A,"&lt;="&amp;$M$3,F_12Snp_ODR_Ret!$B:$B,$B692)</f>
        <v>0.11878527277613544</v>
      </c>
      <c r="G692" s="95">
        <f t="shared" si="47"/>
        <v>0.15205327413984462</v>
      </c>
      <c r="H692" s="95">
        <f t="shared" si="48"/>
        <v>1.1067599147357558E-3</v>
      </c>
      <c r="I692" s="95">
        <f t="shared" si="49"/>
        <v>-3.3268001363709179E-2</v>
      </c>
      <c r="J692" s="95">
        <f t="shared" si="50"/>
        <v>0.21879174619490488</v>
      </c>
    </row>
    <row r="693" spans="1:10" x14ac:dyDescent="0.2">
      <c r="A693" s="93">
        <v>43708</v>
      </c>
      <c r="B693" s="94" t="s">
        <v>40</v>
      </c>
      <c r="C693" s="94">
        <f>SUMIFS(F_12Snp_ODR_Ret!$H:$H,F_12Snp_ODR_Ret!$A:$A,'Backtesting - Retail'!A693,F_12Snp_ODR_Ret!$B:$B,'Backtesting - Retail'!B693)</f>
        <v>540</v>
      </c>
      <c r="D693" s="94">
        <f>SUMIFS(F_12Snp_ODR_Ret!$C:$C,F_12Snp_ODR_Ret!$A:$A,'Backtesting - Retail'!A693,F_12Snp_ODR_Ret!$B:$B,'Backtesting - Retail'!B693)</f>
        <v>372</v>
      </c>
      <c r="F693" s="142">
        <f>SUMIFS(F_12Snp_ODR_Ret!$C:$C,F_12Snp_ODR_Ret!A:A,"&gt;="&amp;$M$2,F_12Snp_ODR_Ret!A:A,"&lt;="&amp;$M$3,F_12Snp_ODR_Ret!$B:$B,$B693)/SUMIFS(F_12Snp_ODR_Ret!$H:$H,F_12Snp_ODR_Ret!A:A,"&gt;="&amp;$M$2,F_12Snp_ODR_Ret!A:A,"&lt;="&amp;$M$3,F_12Snp_ODR_Ret!$B:$B,$B693)</f>
        <v>0.60292481322524238</v>
      </c>
      <c r="G693" s="95">
        <f t="shared" si="47"/>
        <v>0.68888888888888888</v>
      </c>
      <c r="H693" s="95">
        <f t="shared" si="48"/>
        <v>7.3898223047051403E-3</v>
      </c>
      <c r="I693" s="95">
        <f t="shared" si="49"/>
        <v>-8.59640756636465E-2</v>
      </c>
      <c r="J693" s="95">
        <f t="shared" si="50"/>
        <v>0.12478656144722879</v>
      </c>
    </row>
    <row r="694" spans="1:10" x14ac:dyDescent="0.2">
      <c r="A694" s="93">
        <v>43708</v>
      </c>
      <c r="B694" s="94" t="s">
        <v>38</v>
      </c>
      <c r="C694" s="94">
        <f>SUMIFS(F_12Snp_ODR_Ret!$H:$H,F_12Snp_ODR_Ret!$A:$A,'Backtesting - Retail'!A694,F_12Snp_ODR_Ret!$B:$B,'Backtesting - Retail'!B694)</f>
        <v>1270</v>
      </c>
      <c r="D694" s="94">
        <f>SUMIFS(F_12Snp_ODR_Ret!$C:$C,F_12Snp_ODR_Ret!$A:$A,'Backtesting - Retail'!A694,F_12Snp_ODR_Ret!$B:$B,'Backtesting - Retail'!B694)</f>
        <v>294</v>
      </c>
      <c r="F694" s="142">
        <f>SUMIFS(F_12Snp_ODR_Ret!$C:$C,F_12Snp_ODR_Ret!A:A,"&gt;="&amp;$M$2,F_12Snp_ODR_Ret!A:A,"&lt;="&amp;$M$3,F_12Snp_ODR_Ret!$B:$B,$B694)/SUMIFS(F_12Snp_ODR_Ret!$H:$H,F_12Snp_ODR_Ret!A:A,"&gt;="&amp;$M$2,F_12Snp_ODR_Ret!A:A,"&lt;="&amp;$M$3,F_12Snp_ODR_Ret!$B:$B,$B694)</f>
        <v>0.22160275367237117</v>
      </c>
      <c r="G694" s="95">
        <f t="shared" si="47"/>
        <v>0.23149606299212599</v>
      </c>
      <c r="H694" s="95">
        <f t="shared" si="48"/>
        <v>9.7877569296347637E-5</v>
      </c>
      <c r="I694" s="95">
        <f t="shared" si="49"/>
        <v>-9.8933093197548228E-3</v>
      </c>
      <c r="J694" s="95">
        <f t="shared" si="50"/>
        <v>4.2736404204383079E-2</v>
      </c>
    </row>
    <row r="695" spans="1:10" x14ac:dyDescent="0.2">
      <c r="A695" s="93">
        <v>43708</v>
      </c>
      <c r="B695" s="94" t="s">
        <v>30</v>
      </c>
      <c r="C695" s="94">
        <f>SUMIFS(F_12Snp_ODR_Ret!$H:$H,F_12Snp_ODR_Ret!$A:$A,'Backtesting - Retail'!A695,F_12Snp_ODR_Ret!$B:$B,'Backtesting - Retail'!B695)</f>
        <v>1119</v>
      </c>
      <c r="D695" s="94">
        <f>SUMIFS(F_12Snp_ODR_Ret!$C:$C,F_12Snp_ODR_Ret!$A:$A,'Backtesting - Retail'!A695,F_12Snp_ODR_Ret!$B:$B,'Backtesting - Retail'!B695)</f>
        <v>212</v>
      </c>
      <c r="F695" s="142">
        <f>SUMIFS(F_12Snp_ODR_Ret!$C:$C,F_12Snp_ODR_Ret!A:A,"&gt;="&amp;$M$2,F_12Snp_ODR_Ret!A:A,"&lt;="&amp;$M$3,F_12Snp_ODR_Ret!$B:$B,$B695)/SUMIFS(F_12Snp_ODR_Ret!$H:$H,F_12Snp_ODR_Ret!A:A,"&gt;="&amp;$M$2,F_12Snp_ODR_Ret!A:A,"&lt;="&amp;$M$3,F_12Snp_ODR_Ret!$B:$B,$B695)</f>
        <v>0.11058389350204297</v>
      </c>
      <c r="G695" s="95">
        <f t="shared" si="47"/>
        <v>0.18945487042001788</v>
      </c>
      <c r="H695" s="95">
        <f t="shared" si="48"/>
        <v>6.2206309999957316E-3</v>
      </c>
      <c r="I695" s="95">
        <f t="shared" si="49"/>
        <v>-7.8870976917974914E-2</v>
      </c>
      <c r="J695" s="95">
        <f t="shared" si="50"/>
        <v>0.41630482627931098</v>
      </c>
    </row>
    <row r="696" spans="1:10" x14ac:dyDescent="0.2">
      <c r="A696" s="93">
        <v>43708</v>
      </c>
      <c r="B696" s="94" t="s">
        <v>26</v>
      </c>
      <c r="C696" s="94">
        <f>SUMIFS(F_12Snp_ODR_Ret!$H:$H,F_12Snp_ODR_Ret!$A:$A,'Backtesting - Retail'!A696,F_12Snp_ODR_Ret!$B:$B,'Backtesting - Retail'!B696)</f>
        <v>119</v>
      </c>
      <c r="D696" s="94">
        <f>SUMIFS(F_12Snp_ODR_Ret!$C:$C,F_12Snp_ODR_Ret!$A:$A,'Backtesting - Retail'!A696,F_12Snp_ODR_Ret!$B:$B,'Backtesting - Retail'!B696)</f>
        <v>77</v>
      </c>
      <c r="F696" s="142">
        <f>SUMIFS(F_12Snp_ODR_Ret!$C:$C,F_12Snp_ODR_Ret!A:A,"&gt;="&amp;$M$2,F_12Snp_ODR_Ret!A:A,"&lt;="&amp;$M$3,F_12Snp_ODR_Ret!$B:$B,$B696)/SUMIFS(F_12Snp_ODR_Ret!$H:$H,F_12Snp_ODR_Ret!A:A,"&gt;="&amp;$M$2,F_12Snp_ODR_Ret!A:A,"&lt;="&amp;$M$3,F_12Snp_ODR_Ret!$B:$B,$B696)</f>
        <v>0.42494105318312814</v>
      </c>
      <c r="G696" s="95">
        <f t="shared" si="47"/>
        <v>0.6470588235294118</v>
      </c>
      <c r="H696" s="95">
        <f t="shared" si="48"/>
        <v>4.9336303903604412E-2</v>
      </c>
      <c r="I696" s="95">
        <f t="shared" si="49"/>
        <v>-0.22211777034628366</v>
      </c>
      <c r="J696" s="95">
        <f t="shared" si="50"/>
        <v>0.34327291780789293</v>
      </c>
    </row>
    <row r="697" spans="1:10" x14ac:dyDescent="0.2">
      <c r="A697" s="93">
        <v>43708</v>
      </c>
      <c r="B697" s="94" t="s">
        <v>12</v>
      </c>
      <c r="C697" s="94">
        <f>SUMIFS(F_12Snp_ODR_Ret!$H:$H,F_12Snp_ODR_Ret!$A:$A,'Backtesting - Retail'!A697,F_12Snp_ODR_Ret!$B:$B,'Backtesting - Retail'!B697)</f>
        <v>724</v>
      </c>
      <c r="D697" s="94">
        <f>SUMIFS(F_12Snp_ODR_Ret!$C:$C,F_12Snp_ODR_Ret!$A:$A,'Backtesting - Retail'!A697,F_12Snp_ODR_Ret!$B:$B,'Backtesting - Retail'!B697)</f>
        <v>0</v>
      </c>
      <c r="F697" s="142">
        <f>SUMIFS(F_12Snp_ODR_Ret!$C:$C,F_12Snp_ODR_Ret!A:A,"&gt;="&amp;$M$2,F_12Snp_ODR_Ret!A:A,"&lt;="&amp;$M$3,F_12Snp_ODR_Ret!$B:$B,$B697)/SUMIFS(F_12Snp_ODR_Ret!$H:$H,F_12Snp_ODR_Ret!A:A,"&gt;="&amp;$M$2,F_12Snp_ODR_Ret!A:A,"&lt;="&amp;$M$3,F_12Snp_ODR_Ret!$B:$B,$B697)</f>
        <v>9.2718843741478052E-4</v>
      </c>
      <c r="G697" s="95">
        <f t="shared" si="47"/>
        <v>0</v>
      </c>
      <c r="H697" s="95">
        <f t="shared" si="48"/>
        <v>8.5967839847566235E-7</v>
      </c>
      <c r="I697" s="95">
        <f t="shared" si="49"/>
        <v>9.2718843741478052E-4</v>
      </c>
      <c r="J697" s="95">
        <f t="shared" si="50"/>
        <v>0</v>
      </c>
    </row>
    <row r="698" spans="1:10" x14ac:dyDescent="0.2">
      <c r="A698" s="93">
        <v>43708</v>
      </c>
      <c r="B698" s="94" t="s">
        <v>14</v>
      </c>
      <c r="C698" s="94">
        <f>SUMIFS(F_12Snp_ODR_Ret!$H:$H,F_12Snp_ODR_Ret!$A:$A,'Backtesting - Retail'!A698,F_12Snp_ODR_Ret!$B:$B,'Backtesting - Retail'!B698)</f>
        <v>909</v>
      </c>
      <c r="D698" s="94">
        <f>SUMIFS(F_12Snp_ODR_Ret!$C:$C,F_12Snp_ODR_Ret!$A:$A,'Backtesting - Retail'!A698,F_12Snp_ODR_Ret!$B:$B,'Backtesting - Retail'!B698)</f>
        <v>4</v>
      </c>
      <c r="F698" s="142">
        <f>SUMIFS(F_12Snp_ODR_Ret!$C:$C,F_12Snp_ODR_Ret!A:A,"&gt;="&amp;$M$2,F_12Snp_ODR_Ret!A:A,"&lt;="&amp;$M$3,F_12Snp_ODR_Ret!$B:$B,$B698)/SUMIFS(F_12Snp_ODR_Ret!$H:$H,F_12Snp_ODR_Ret!A:A,"&gt;="&amp;$M$2,F_12Snp_ODR_Ret!A:A,"&lt;="&amp;$M$3,F_12Snp_ODR_Ret!$B:$B,$B698)</f>
        <v>6.8419927303827238E-3</v>
      </c>
      <c r="G698" s="95">
        <f t="shared" si="47"/>
        <v>4.4004400440044002E-3</v>
      </c>
      <c r="H698" s="95">
        <f t="shared" si="48"/>
        <v>5.9611795203612088E-6</v>
      </c>
      <c r="I698" s="95">
        <f t="shared" si="49"/>
        <v>2.4415526863783236E-3</v>
      </c>
      <c r="J698" s="95">
        <f t="shared" si="50"/>
        <v>0.55484284797947403</v>
      </c>
    </row>
    <row r="699" spans="1:10" x14ac:dyDescent="0.2">
      <c r="A699" s="93">
        <v>43708</v>
      </c>
      <c r="B699" s="94" t="s">
        <v>36</v>
      </c>
      <c r="C699" s="94">
        <f>SUMIFS(F_12Snp_ODR_Ret!$H:$H,F_12Snp_ODR_Ret!$A:$A,'Backtesting - Retail'!A699,F_12Snp_ODR_Ret!$B:$B,'Backtesting - Retail'!B699)</f>
        <v>689</v>
      </c>
      <c r="D699" s="94">
        <f>SUMIFS(F_12Snp_ODR_Ret!$C:$C,F_12Snp_ODR_Ret!$A:$A,'Backtesting - Retail'!A699,F_12Snp_ODR_Ret!$B:$B,'Backtesting - Retail'!B699)</f>
        <v>242</v>
      </c>
      <c r="F699" s="142">
        <f>SUMIFS(F_12Snp_ODR_Ret!$C:$C,F_12Snp_ODR_Ret!A:A,"&gt;="&amp;$M$2,F_12Snp_ODR_Ret!A:A,"&lt;="&amp;$M$3,F_12Snp_ODR_Ret!$B:$B,$B699)/SUMIFS(F_12Snp_ODR_Ret!$H:$H,F_12Snp_ODR_Ret!A:A,"&gt;="&amp;$M$2,F_12Snp_ODR_Ret!A:A,"&lt;="&amp;$M$3,F_12Snp_ODR_Ret!$B:$B,$B699)</f>
        <v>0.3147813516443802</v>
      </c>
      <c r="G699" s="95">
        <f t="shared" si="47"/>
        <v>0.35123367198838895</v>
      </c>
      <c r="H699" s="95">
        <f t="shared" si="48"/>
        <v>1.328771658462234E-3</v>
      </c>
      <c r="I699" s="95">
        <f t="shared" si="49"/>
        <v>-3.6452320344008748E-2</v>
      </c>
      <c r="J699" s="95">
        <f t="shared" si="50"/>
        <v>0.10378367238438856</v>
      </c>
    </row>
    <row r="700" spans="1:10" x14ac:dyDescent="0.2">
      <c r="A700" s="93">
        <v>43708</v>
      </c>
      <c r="B700" s="94" t="s">
        <v>16</v>
      </c>
      <c r="C700" s="94">
        <f>SUMIFS(F_12Snp_ODR_Ret!$H:$H,F_12Snp_ODR_Ret!$A:$A,'Backtesting - Retail'!A700,F_12Snp_ODR_Ret!$B:$B,'Backtesting - Retail'!B700)</f>
        <v>659</v>
      </c>
      <c r="D700" s="94">
        <f>SUMIFS(F_12Snp_ODR_Ret!$C:$C,F_12Snp_ODR_Ret!$A:$A,'Backtesting - Retail'!A700,F_12Snp_ODR_Ret!$B:$B,'Backtesting - Retail'!B700)</f>
        <v>0</v>
      </c>
      <c r="F700" s="142">
        <f>SUMIFS(F_12Snp_ODR_Ret!$C:$C,F_12Snp_ODR_Ret!A:A,"&gt;="&amp;$M$2,F_12Snp_ODR_Ret!A:A,"&lt;="&amp;$M$3,F_12Snp_ODR_Ret!$B:$B,$B700)/SUMIFS(F_12Snp_ODR_Ret!$H:$H,F_12Snp_ODR_Ret!A:A,"&gt;="&amp;$M$2,F_12Snp_ODR_Ret!A:A,"&lt;="&amp;$M$3,F_12Snp_ODR_Ret!$B:$B,$B700)</f>
        <v>2.5973315835520561E-3</v>
      </c>
      <c r="G700" s="95">
        <f t="shared" si="47"/>
        <v>0</v>
      </c>
      <c r="H700" s="95">
        <f t="shared" si="48"/>
        <v>6.7461313549170314E-6</v>
      </c>
      <c r="I700" s="95">
        <f t="shared" si="49"/>
        <v>2.5973315835520561E-3</v>
      </c>
      <c r="J700" s="95">
        <f t="shared" si="50"/>
        <v>0</v>
      </c>
    </row>
    <row r="701" spans="1:10" x14ac:dyDescent="0.2">
      <c r="A701" s="93">
        <v>43708</v>
      </c>
      <c r="B701" s="94" t="s">
        <v>24</v>
      </c>
      <c r="C701" s="94">
        <f>SUMIFS(F_12Snp_ODR_Ret!$H:$H,F_12Snp_ODR_Ret!$A:$A,'Backtesting - Retail'!A701,F_12Snp_ODR_Ret!$B:$B,'Backtesting - Retail'!B701)</f>
        <v>226</v>
      </c>
      <c r="D701" s="94">
        <f>SUMIFS(F_12Snp_ODR_Ret!$C:$C,F_12Snp_ODR_Ret!$A:$A,'Backtesting - Retail'!A701,F_12Snp_ODR_Ret!$B:$B,'Backtesting - Retail'!B701)</f>
        <v>81</v>
      </c>
      <c r="F701" s="142">
        <f>SUMIFS(F_12Snp_ODR_Ret!$C:$C,F_12Snp_ODR_Ret!A:A,"&gt;="&amp;$M$2,F_12Snp_ODR_Ret!A:A,"&lt;="&amp;$M$3,F_12Snp_ODR_Ret!$B:$B,$B701)/SUMIFS(F_12Snp_ODR_Ret!$H:$H,F_12Snp_ODR_Ret!A:A,"&gt;="&amp;$M$2,F_12Snp_ODR_Ret!A:A,"&lt;="&amp;$M$3,F_12Snp_ODR_Ret!$B:$B,$B701)</f>
        <v>0.31635926222935046</v>
      </c>
      <c r="G701" s="95">
        <f t="shared" si="47"/>
        <v>0.3584070796460177</v>
      </c>
      <c r="H701" s="95">
        <f t="shared" si="48"/>
        <v>1.7680189495053852E-3</v>
      </c>
      <c r="I701" s="95">
        <f t="shared" si="49"/>
        <v>-4.2047817416667244E-2</v>
      </c>
      <c r="J701" s="95">
        <f t="shared" si="50"/>
        <v>0.11731860168107157</v>
      </c>
    </row>
    <row r="702" spans="1:10" x14ac:dyDescent="0.2">
      <c r="A702" s="93">
        <v>43708</v>
      </c>
      <c r="B702" s="94" t="s">
        <v>42</v>
      </c>
      <c r="C702" s="94">
        <f>SUMIFS(F_12Snp_ODR_Ret!$H:$H,F_12Snp_ODR_Ret!$A:$A,'Backtesting - Retail'!A702,F_12Snp_ODR_Ret!$B:$B,'Backtesting - Retail'!B702)</f>
        <v>194</v>
      </c>
      <c r="D702" s="94">
        <f>SUMIFS(F_12Snp_ODR_Ret!$C:$C,F_12Snp_ODR_Ret!$A:$A,'Backtesting - Retail'!A702,F_12Snp_ODR_Ret!$B:$B,'Backtesting - Retail'!B702)</f>
        <v>144</v>
      </c>
      <c r="F702" s="142">
        <f>SUMIFS(F_12Snp_ODR_Ret!$C:$C,F_12Snp_ODR_Ret!A:A,"&gt;="&amp;$M$2,F_12Snp_ODR_Ret!A:A,"&lt;="&amp;$M$3,F_12Snp_ODR_Ret!$B:$B,$B702)/SUMIFS(F_12Snp_ODR_Ret!$H:$H,F_12Snp_ODR_Ret!A:A,"&gt;="&amp;$M$2,F_12Snp_ODR_Ret!A:A,"&lt;="&amp;$M$3,F_12Snp_ODR_Ret!$B:$B,$B702)</f>
        <v>0.66168573429838895</v>
      </c>
      <c r="G702" s="95">
        <f t="shared" si="47"/>
        <v>0.74226804123711343</v>
      </c>
      <c r="H702" s="95">
        <f t="shared" si="48"/>
        <v>6.4935081915668035E-3</v>
      </c>
      <c r="I702" s="95">
        <f t="shared" si="49"/>
        <v>-8.0582306938724479E-2</v>
      </c>
      <c r="J702" s="95">
        <f t="shared" si="50"/>
        <v>0.10856227462578158</v>
      </c>
    </row>
    <row r="703" spans="1:10" x14ac:dyDescent="0.2">
      <c r="A703" s="93">
        <v>43708</v>
      </c>
      <c r="B703" s="94" t="s">
        <v>32</v>
      </c>
      <c r="C703" s="94">
        <f>SUMIFS(F_12Snp_ODR_Ret!$H:$H,F_12Snp_ODR_Ret!$A:$A,'Backtesting - Retail'!A703,F_12Snp_ODR_Ret!$B:$B,'Backtesting - Retail'!B703)</f>
        <v>19586</v>
      </c>
      <c r="D703" s="94">
        <f>SUMIFS(F_12Snp_ODR_Ret!$C:$C,F_12Snp_ODR_Ret!$A:$A,'Backtesting - Retail'!A703,F_12Snp_ODR_Ret!$B:$B,'Backtesting - Retail'!B703)</f>
        <v>308</v>
      </c>
      <c r="F703" s="142">
        <f>SUMIFS(F_12Snp_ODR_Ret!$C:$C,F_12Snp_ODR_Ret!A:A,"&gt;="&amp;$M$2,F_12Snp_ODR_Ret!A:A,"&lt;="&amp;$M$3,F_12Snp_ODR_Ret!$B:$B,$B703)/SUMIFS(F_12Snp_ODR_Ret!$H:$H,F_12Snp_ODR_Ret!A:A,"&gt;="&amp;$M$2,F_12Snp_ODR_Ret!A:A,"&lt;="&amp;$M$3,F_12Snp_ODR_Ret!$B:$B,$B703)</f>
        <v>2.2352492146289427E-2</v>
      </c>
      <c r="G703" s="95">
        <f t="shared" si="47"/>
        <v>1.5725518227305217E-2</v>
      </c>
      <c r="H703" s="95">
        <f t="shared" si="48"/>
        <v>4.3916783322896935E-5</v>
      </c>
      <c r="I703" s="95">
        <f t="shared" si="49"/>
        <v>6.6269739189842095E-3</v>
      </c>
      <c r="J703" s="95">
        <f t="shared" si="50"/>
        <v>0.42141529602995043</v>
      </c>
    </row>
    <row r="704" spans="1:10" x14ac:dyDescent="0.2">
      <c r="A704" s="93">
        <v>43708</v>
      </c>
      <c r="B704" s="94" t="s">
        <v>28</v>
      </c>
      <c r="C704" s="94">
        <f>SUMIFS(F_12Snp_ODR_Ret!$H:$H,F_12Snp_ODR_Ret!$A:$A,'Backtesting - Retail'!A704,F_12Snp_ODR_Ret!$B:$B,'Backtesting - Retail'!B704)</f>
        <v>4387</v>
      </c>
      <c r="D704" s="94">
        <f>SUMIFS(F_12Snp_ODR_Ret!$C:$C,F_12Snp_ODR_Ret!$A:$A,'Backtesting - Retail'!A704,F_12Snp_ODR_Ret!$B:$B,'Backtesting - Retail'!B704)</f>
        <v>33</v>
      </c>
      <c r="F704" s="142">
        <f>SUMIFS(F_12Snp_ODR_Ret!$C:$C,F_12Snp_ODR_Ret!A:A,"&gt;="&amp;$M$2,F_12Snp_ODR_Ret!A:A,"&lt;="&amp;$M$3,F_12Snp_ODR_Ret!$B:$B,$B704)/SUMIFS(F_12Snp_ODR_Ret!$H:$H,F_12Snp_ODR_Ret!A:A,"&gt;="&amp;$M$2,F_12Snp_ODR_Ret!A:A,"&lt;="&amp;$M$3,F_12Snp_ODR_Ret!$B:$B,$B704)</f>
        <v>8.694480016175777E-3</v>
      </c>
      <c r="G704" s="95">
        <f t="shared" si="47"/>
        <v>7.5222247549578299E-3</v>
      </c>
      <c r="H704" s="95">
        <f t="shared" si="48"/>
        <v>1.3741823974531574E-6</v>
      </c>
      <c r="I704" s="95">
        <f t="shared" si="49"/>
        <v>1.1722552612179471E-3</v>
      </c>
      <c r="J704" s="95">
        <f t="shared" si="50"/>
        <v>0.15583890396857983</v>
      </c>
    </row>
    <row r="705" spans="1:10" x14ac:dyDescent="0.2">
      <c r="A705" s="93">
        <v>43708</v>
      </c>
      <c r="B705" s="94" t="s">
        <v>34</v>
      </c>
      <c r="C705" s="94">
        <f>SUMIFS(F_12Snp_ODR_Ret!$H:$H,F_12Snp_ODR_Ret!$A:$A,'Backtesting - Retail'!A705,F_12Snp_ODR_Ret!$B:$B,'Backtesting - Retail'!B705)</f>
        <v>5378</v>
      </c>
      <c r="D705" s="94">
        <f>SUMIFS(F_12Snp_ODR_Ret!$C:$C,F_12Snp_ODR_Ret!$A:$A,'Backtesting - Retail'!A705,F_12Snp_ODR_Ret!$B:$B,'Backtesting - Retail'!B705)</f>
        <v>347</v>
      </c>
      <c r="F705" s="142">
        <f>SUMIFS(F_12Snp_ODR_Ret!$C:$C,F_12Snp_ODR_Ret!A:A,"&gt;="&amp;$M$2,F_12Snp_ODR_Ret!A:A,"&lt;="&amp;$M$3,F_12Snp_ODR_Ret!$B:$B,$B705)/SUMIFS(F_12Snp_ODR_Ret!$H:$H,F_12Snp_ODR_Ret!A:A,"&gt;="&amp;$M$2,F_12Snp_ODR_Ret!A:A,"&lt;="&amp;$M$3,F_12Snp_ODR_Ret!$B:$B,$B705)</f>
        <v>5.9121533399488169E-2</v>
      </c>
      <c r="G705" s="95">
        <f t="shared" si="47"/>
        <v>6.4522127184827069E-2</v>
      </c>
      <c r="H705" s="95">
        <f t="shared" si="48"/>
        <v>2.9166413234241152E-5</v>
      </c>
      <c r="I705" s="95">
        <f t="shared" si="49"/>
        <v>-5.4005937853389002E-3</v>
      </c>
      <c r="J705" s="95">
        <f t="shared" si="50"/>
        <v>8.37014218373274E-2</v>
      </c>
    </row>
    <row r="706" spans="1:10" x14ac:dyDescent="0.2">
      <c r="A706" s="93">
        <v>43708</v>
      </c>
      <c r="B706" s="94" t="s">
        <v>18</v>
      </c>
      <c r="C706" s="94">
        <f>SUMIFS(F_12Snp_ODR_Ret!$H:$H,F_12Snp_ODR_Ret!$A:$A,'Backtesting - Retail'!A706,F_12Snp_ODR_Ret!$B:$B,'Backtesting - Retail'!B706)</f>
        <v>5799</v>
      </c>
      <c r="D706" s="94">
        <f>SUMIFS(F_12Snp_ODR_Ret!$C:$C,F_12Snp_ODR_Ret!$A:$A,'Backtesting - Retail'!A706,F_12Snp_ODR_Ret!$B:$B,'Backtesting - Retail'!B706)</f>
        <v>57</v>
      </c>
      <c r="F706" s="142">
        <f>SUMIFS(F_12Snp_ODR_Ret!$C:$C,F_12Snp_ODR_Ret!A:A,"&gt;="&amp;$M$2,F_12Snp_ODR_Ret!A:A,"&lt;="&amp;$M$3,F_12Snp_ODR_Ret!$B:$B,$B706)/SUMIFS(F_12Snp_ODR_Ret!$H:$H,F_12Snp_ODR_Ret!A:A,"&gt;="&amp;$M$2,F_12Snp_ODR_Ret!A:A,"&lt;="&amp;$M$3,F_12Snp_ODR_Ret!$B:$B,$B706)</f>
        <v>7.5688521388111206E-3</v>
      </c>
      <c r="G706" s="95">
        <f t="shared" si="47"/>
        <v>9.8292809105018104E-3</v>
      </c>
      <c r="H706" s="95">
        <f t="shared" si="48"/>
        <v>5.1095382318870801E-6</v>
      </c>
      <c r="I706" s="95">
        <f t="shared" si="49"/>
        <v>-2.2604287716906897E-3</v>
      </c>
      <c r="J706" s="95">
        <f t="shared" si="50"/>
        <v>0.22996888503568966</v>
      </c>
    </row>
    <row r="707" spans="1:10" x14ac:dyDescent="0.2">
      <c r="A707" s="93">
        <v>43738</v>
      </c>
      <c r="B707" s="94" t="s">
        <v>34</v>
      </c>
      <c r="C707" s="94">
        <f>SUMIFS(F_12Snp_ODR_Ret!$H:$H,F_12Snp_ODR_Ret!$A:$A,'Backtesting - Retail'!A707,F_12Snp_ODR_Ret!$B:$B,'Backtesting - Retail'!B707)</f>
        <v>5397</v>
      </c>
      <c r="D707" s="94">
        <f>SUMIFS(F_12Snp_ODR_Ret!$C:$C,F_12Snp_ODR_Ret!$A:$A,'Backtesting - Retail'!A707,F_12Snp_ODR_Ret!$B:$B,'Backtesting - Retail'!B707)</f>
        <v>309</v>
      </c>
      <c r="F707" s="142">
        <f>SUMIFS(F_12Snp_ODR_Ret!$C:$C,F_12Snp_ODR_Ret!A:A,"&gt;="&amp;$M$2,F_12Snp_ODR_Ret!A:A,"&lt;="&amp;$M$3,F_12Snp_ODR_Ret!$B:$B,$B707)/SUMIFS(F_12Snp_ODR_Ret!$H:$H,F_12Snp_ODR_Ret!A:A,"&gt;="&amp;$M$2,F_12Snp_ODR_Ret!A:A,"&lt;="&amp;$M$3,F_12Snp_ODR_Ret!$B:$B,$B707)</f>
        <v>5.9121533399488169E-2</v>
      </c>
      <c r="G707" s="95">
        <f t="shared" ref="G707:G770" si="51">D707/C707</f>
        <v>5.7254030016675929E-2</v>
      </c>
      <c r="H707" s="95">
        <f t="shared" si="48"/>
        <v>3.4875688848151587E-6</v>
      </c>
      <c r="I707" s="95">
        <f t="shared" si="49"/>
        <v>1.8675033828122398E-3</v>
      </c>
      <c r="J707" s="95">
        <f t="shared" si="50"/>
        <v>3.261785034640019E-2</v>
      </c>
    </row>
    <row r="708" spans="1:10" x14ac:dyDescent="0.2">
      <c r="A708" s="93">
        <v>43738</v>
      </c>
      <c r="B708" s="94" t="s">
        <v>20</v>
      </c>
      <c r="C708" s="94">
        <f>SUMIFS(F_12Snp_ODR_Ret!$H:$H,F_12Snp_ODR_Ret!$A:$A,'Backtesting - Retail'!A708,F_12Snp_ODR_Ret!$B:$B,'Backtesting - Retail'!B708)</f>
        <v>326</v>
      </c>
      <c r="D708" s="94">
        <f>SUMIFS(F_12Snp_ODR_Ret!$C:$C,F_12Snp_ODR_Ret!$A:$A,'Backtesting - Retail'!A708,F_12Snp_ODR_Ret!$B:$B,'Backtesting - Retail'!B708)</f>
        <v>37</v>
      </c>
      <c r="F708" s="142">
        <f>SUMIFS(F_12Snp_ODR_Ret!$C:$C,F_12Snp_ODR_Ret!A:A,"&gt;="&amp;$M$2,F_12Snp_ODR_Ret!A:A,"&lt;="&amp;$M$3,F_12Snp_ODR_Ret!$B:$B,$B708)/SUMIFS(F_12Snp_ODR_Ret!$H:$H,F_12Snp_ODR_Ret!A:A,"&gt;="&amp;$M$2,F_12Snp_ODR_Ret!A:A,"&lt;="&amp;$M$3,F_12Snp_ODR_Ret!$B:$B,$B708)</f>
        <v>8.9829886182841753E-2</v>
      </c>
      <c r="G708" s="95">
        <f t="shared" si="51"/>
        <v>0.11349693251533742</v>
      </c>
      <c r="H708" s="95">
        <f t="shared" ref="H708:H771" si="52">(G708-F708)^2</f>
        <v>5.6012908210449663E-4</v>
      </c>
      <c r="I708" s="95">
        <f t="shared" ref="I708:I771" si="53">F708-G708</f>
        <v>-2.3667046332495667E-2</v>
      </c>
      <c r="J708" s="95">
        <f t="shared" ref="J708:J771" si="54">IFERROR(ABS(G708-F708)/ABS(G708),0)</f>
        <v>0.20852586768631318</v>
      </c>
    </row>
    <row r="709" spans="1:10" x14ac:dyDescent="0.2">
      <c r="A709" s="93">
        <v>43738</v>
      </c>
      <c r="B709" s="94" t="s">
        <v>42</v>
      </c>
      <c r="C709" s="94">
        <f>SUMIFS(F_12Snp_ODR_Ret!$H:$H,F_12Snp_ODR_Ret!$A:$A,'Backtesting - Retail'!A709,F_12Snp_ODR_Ret!$B:$B,'Backtesting - Retail'!B709)</f>
        <v>192</v>
      </c>
      <c r="D709" s="94">
        <f>SUMIFS(F_12Snp_ODR_Ret!$C:$C,F_12Snp_ODR_Ret!$A:$A,'Backtesting - Retail'!A709,F_12Snp_ODR_Ret!$B:$B,'Backtesting - Retail'!B709)</f>
        <v>132</v>
      </c>
      <c r="F709" s="142">
        <f>SUMIFS(F_12Snp_ODR_Ret!$C:$C,F_12Snp_ODR_Ret!A:A,"&gt;="&amp;$M$2,F_12Snp_ODR_Ret!A:A,"&lt;="&amp;$M$3,F_12Snp_ODR_Ret!$B:$B,$B709)/SUMIFS(F_12Snp_ODR_Ret!$H:$H,F_12Snp_ODR_Ret!A:A,"&gt;="&amp;$M$2,F_12Snp_ODR_Ret!A:A,"&lt;="&amp;$M$3,F_12Snp_ODR_Ret!$B:$B,$B709)</f>
        <v>0.66168573429838895</v>
      </c>
      <c r="G709" s="95">
        <f t="shared" si="51"/>
        <v>0.6875</v>
      </c>
      <c r="H709" s="95">
        <f t="shared" si="52"/>
        <v>6.6637631371337265E-4</v>
      </c>
      <c r="I709" s="95">
        <f t="shared" si="53"/>
        <v>-2.581426570161105E-2</v>
      </c>
      <c r="J709" s="95">
        <f t="shared" si="54"/>
        <v>3.7548022838706979E-2</v>
      </c>
    </row>
    <row r="710" spans="1:10" x14ac:dyDescent="0.2">
      <c r="A710" s="93">
        <v>43738</v>
      </c>
      <c r="B710" s="94" t="s">
        <v>22</v>
      </c>
      <c r="C710" s="94">
        <f>SUMIFS(F_12Snp_ODR_Ret!$H:$H,F_12Snp_ODR_Ret!$A:$A,'Backtesting - Retail'!A710,F_12Snp_ODR_Ret!$B:$B,'Backtesting - Retail'!B710)</f>
        <v>897</v>
      </c>
      <c r="D710" s="94">
        <f>SUMIFS(F_12Snp_ODR_Ret!$C:$C,F_12Snp_ODR_Ret!$A:$A,'Backtesting - Retail'!A710,F_12Snp_ODR_Ret!$B:$B,'Backtesting - Retail'!B710)</f>
        <v>153</v>
      </c>
      <c r="F710" s="142">
        <f>SUMIFS(F_12Snp_ODR_Ret!$C:$C,F_12Snp_ODR_Ret!A:A,"&gt;="&amp;$M$2,F_12Snp_ODR_Ret!A:A,"&lt;="&amp;$M$3,F_12Snp_ODR_Ret!$B:$B,$B710)/SUMIFS(F_12Snp_ODR_Ret!$H:$H,F_12Snp_ODR_Ret!A:A,"&gt;="&amp;$M$2,F_12Snp_ODR_Ret!A:A,"&lt;="&amp;$M$3,F_12Snp_ODR_Ret!$B:$B,$B710)</f>
        <v>0.11878527277613544</v>
      </c>
      <c r="G710" s="95">
        <f t="shared" si="51"/>
        <v>0.1705685618729097</v>
      </c>
      <c r="H710" s="95">
        <f t="shared" si="52"/>
        <v>2.681509029680099E-3</v>
      </c>
      <c r="I710" s="95">
        <f t="shared" si="53"/>
        <v>-5.1783289096774252E-2</v>
      </c>
      <c r="J710" s="95">
        <f t="shared" si="54"/>
        <v>0.3035922243124608</v>
      </c>
    </row>
    <row r="711" spans="1:10" x14ac:dyDescent="0.2">
      <c r="A711" s="93">
        <v>43738</v>
      </c>
      <c r="B711" s="94" t="s">
        <v>40</v>
      </c>
      <c r="C711" s="94">
        <f>SUMIFS(F_12Snp_ODR_Ret!$H:$H,F_12Snp_ODR_Ret!$A:$A,'Backtesting - Retail'!A711,F_12Snp_ODR_Ret!$B:$B,'Backtesting - Retail'!B711)</f>
        <v>588</v>
      </c>
      <c r="D711" s="94">
        <f>SUMIFS(F_12Snp_ODR_Ret!$C:$C,F_12Snp_ODR_Ret!$A:$A,'Backtesting - Retail'!A711,F_12Snp_ODR_Ret!$B:$B,'Backtesting - Retail'!B711)</f>
        <v>402</v>
      </c>
      <c r="F711" s="142">
        <f>SUMIFS(F_12Snp_ODR_Ret!$C:$C,F_12Snp_ODR_Ret!A:A,"&gt;="&amp;$M$2,F_12Snp_ODR_Ret!A:A,"&lt;="&amp;$M$3,F_12Snp_ODR_Ret!$B:$B,$B711)/SUMIFS(F_12Snp_ODR_Ret!$H:$H,F_12Snp_ODR_Ret!A:A,"&gt;="&amp;$M$2,F_12Snp_ODR_Ret!A:A,"&lt;="&amp;$M$3,F_12Snp_ODR_Ret!$B:$B,$B711)</f>
        <v>0.60292481322524238</v>
      </c>
      <c r="G711" s="95">
        <f t="shared" si="51"/>
        <v>0.68367346938775508</v>
      </c>
      <c r="H711" s="95">
        <f t="shared" si="52"/>
        <v>6.5203454720517001E-3</v>
      </c>
      <c r="I711" s="95">
        <f t="shared" si="53"/>
        <v>-8.07486561625127E-2</v>
      </c>
      <c r="J711" s="95">
        <f t="shared" si="54"/>
        <v>0.11810997468546634</v>
      </c>
    </row>
    <row r="712" spans="1:10" x14ac:dyDescent="0.2">
      <c r="A712" s="93">
        <v>43738</v>
      </c>
      <c r="B712" s="94" t="s">
        <v>30</v>
      </c>
      <c r="C712" s="94">
        <f>SUMIFS(F_12Snp_ODR_Ret!$H:$H,F_12Snp_ODR_Ret!$A:$A,'Backtesting - Retail'!A712,F_12Snp_ODR_Ret!$B:$B,'Backtesting - Retail'!B712)</f>
        <v>1115</v>
      </c>
      <c r="D712" s="94">
        <f>SUMIFS(F_12Snp_ODR_Ret!$C:$C,F_12Snp_ODR_Ret!$A:$A,'Backtesting - Retail'!A712,F_12Snp_ODR_Ret!$B:$B,'Backtesting - Retail'!B712)</f>
        <v>180</v>
      </c>
      <c r="F712" s="142">
        <f>SUMIFS(F_12Snp_ODR_Ret!$C:$C,F_12Snp_ODR_Ret!A:A,"&gt;="&amp;$M$2,F_12Snp_ODR_Ret!A:A,"&lt;="&amp;$M$3,F_12Snp_ODR_Ret!$B:$B,$B712)/SUMIFS(F_12Snp_ODR_Ret!$H:$H,F_12Snp_ODR_Ret!A:A,"&gt;="&amp;$M$2,F_12Snp_ODR_Ret!A:A,"&lt;="&amp;$M$3,F_12Snp_ODR_Ret!$B:$B,$B712)</f>
        <v>0.11058389350204297</v>
      </c>
      <c r="G712" s="95">
        <f t="shared" si="51"/>
        <v>0.16143497757847533</v>
      </c>
      <c r="H712" s="95">
        <f t="shared" si="52"/>
        <v>2.5858327517483933E-3</v>
      </c>
      <c r="I712" s="95">
        <f t="shared" si="53"/>
        <v>-5.0851084076432365E-2</v>
      </c>
      <c r="J712" s="95">
        <f t="shared" si="54"/>
        <v>0.31499421525123383</v>
      </c>
    </row>
    <row r="713" spans="1:10" x14ac:dyDescent="0.2">
      <c r="A713" s="93">
        <v>43738</v>
      </c>
      <c r="B713" s="94" t="s">
        <v>36</v>
      </c>
      <c r="C713" s="94">
        <f>SUMIFS(F_12Snp_ODR_Ret!$H:$H,F_12Snp_ODR_Ret!$A:$A,'Backtesting - Retail'!A713,F_12Snp_ODR_Ret!$B:$B,'Backtesting - Retail'!B713)</f>
        <v>618</v>
      </c>
      <c r="D713" s="94">
        <f>SUMIFS(F_12Snp_ODR_Ret!$C:$C,F_12Snp_ODR_Ret!$A:$A,'Backtesting - Retail'!A713,F_12Snp_ODR_Ret!$B:$B,'Backtesting - Retail'!B713)</f>
        <v>257</v>
      </c>
      <c r="F713" s="142">
        <f>SUMIFS(F_12Snp_ODR_Ret!$C:$C,F_12Snp_ODR_Ret!A:A,"&gt;="&amp;$M$2,F_12Snp_ODR_Ret!A:A,"&lt;="&amp;$M$3,F_12Snp_ODR_Ret!$B:$B,$B713)/SUMIFS(F_12Snp_ODR_Ret!$H:$H,F_12Snp_ODR_Ret!A:A,"&gt;="&amp;$M$2,F_12Snp_ODR_Ret!A:A,"&lt;="&amp;$M$3,F_12Snp_ODR_Ret!$B:$B,$B713)</f>
        <v>0.3147813516443802</v>
      </c>
      <c r="G713" s="95">
        <f t="shared" si="51"/>
        <v>0.41585760517799353</v>
      </c>
      <c r="H713" s="95">
        <f t="shared" si="52"/>
        <v>1.021640902839128E-2</v>
      </c>
      <c r="I713" s="95">
        <f t="shared" si="53"/>
        <v>-0.10107625353361332</v>
      </c>
      <c r="J713" s="95">
        <f t="shared" si="54"/>
        <v>0.24305495985903905</v>
      </c>
    </row>
    <row r="714" spans="1:10" x14ac:dyDescent="0.2">
      <c r="A714" s="93">
        <v>43738</v>
      </c>
      <c r="B714" s="94" t="s">
        <v>16</v>
      </c>
      <c r="C714" s="94">
        <f>SUMIFS(F_12Snp_ODR_Ret!$H:$H,F_12Snp_ODR_Ret!$A:$A,'Backtesting - Retail'!A714,F_12Snp_ODR_Ret!$B:$B,'Backtesting - Retail'!B714)</f>
        <v>714</v>
      </c>
      <c r="D714" s="94">
        <f>SUMIFS(F_12Snp_ODR_Ret!$C:$C,F_12Snp_ODR_Ret!$A:$A,'Backtesting - Retail'!A714,F_12Snp_ODR_Ret!$B:$B,'Backtesting - Retail'!B714)</f>
        <v>0</v>
      </c>
      <c r="F714" s="142">
        <f>SUMIFS(F_12Snp_ODR_Ret!$C:$C,F_12Snp_ODR_Ret!A:A,"&gt;="&amp;$M$2,F_12Snp_ODR_Ret!A:A,"&lt;="&amp;$M$3,F_12Snp_ODR_Ret!$B:$B,$B714)/SUMIFS(F_12Snp_ODR_Ret!$H:$H,F_12Snp_ODR_Ret!A:A,"&gt;="&amp;$M$2,F_12Snp_ODR_Ret!A:A,"&lt;="&amp;$M$3,F_12Snp_ODR_Ret!$B:$B,$B714)</f>
        <v>2.5973315835520561E-3</v>
      </c>
      <c r="G714" s="95">
        <f t="shared" si="51"/>
        <v>0</v>
      </c>
      <c r="H714" s="95">
        <f t="shared" si="52"/>
        <v>6.7461313549170314E-6</v>
      </c>
      <c r="I714" s="95">
        <f t="shared" si="53"/>
        <v>2.5973315835520561E-3</v>
      </c>
      <c r="J714" s="95">
        <f t="shared" si="54"/>
        <v>0</v>
      </c>
    </row>
    <row r="715" spans="1:10" x14ac:dyDescent="0.2">
      <c r="A715" s="93">
        <v>43738</v>
      </c>
      <c r="B715" s="94" t="s">
        <v>12</v>
      </c>
      <c r="C715" s="94">
        <f>SUMIFS(F_12Snp_ODR_Ret!$H:$H,F_12Snp_ODR_Ret!$A:$A,'Backtesting - Retail'!A715,F_12Snp_ODR_Ret!$B:$B,'Backtesting - Retail'!B715)</f>
        <v>788</v>
      </c>
      <c r="D715" s="94">
        <f>SUMIFS(F_12Snp_ODR_Ret!$C:$C,F_12Snp_ODR_Ret!$A:$A,'Backtesting - Retail'!A715,F_12Snp_ODR_Ret!$B:$B,'Backtesting - Retail'!B715)</f>
        <v>0</v>
      </c>
      <c r="F715" s="142">
        <f>SUMIFS(F_12Snp_ODR_Ret!$C:$C,F_12Snp_ODR_Ret!A:A,"&gt;="&amp;$M$2,F_12Snp_ODR_Ret!A:A,"&lt;="&amp;$M$3,F_12Snp_ODR_Ret!$B:$B,$B715)/SUMIFS(F_12Snp_ODR_Ret!$H:$H,F_12Snp_ODR_Ret!A:A,"&gt;="&amp;$M$2,F_12Snp_ODR_Ret!A:A,"&lt;="&amp;$M$3,F_12Snp_ODR_Ret!$B:$B,$B715)</f>
        <v>9.2718843741478052E-4</v>
      </c>
      <c r="G715" s="95">
        <f t="shared" si="51"/>
        <v>0</v>
      </c>
      <c r="H715" s="95">
        <f t="shared" si="52"/>
        <v>8.5967839847566235E-7</v>
      </c>
      <c r="I715" s="95">
        <f t="shared" si="53"/>
        <v>9.2718843741478052E-4</v>
      </c>
      <c r="J715" s="95">
        <f t="shared" si="54"/>
        <v>0</v>
      </c>
    </row>
    <row r="716" spans="1:10" x14ac:dyDescent="0.2">
      <c r="A716" s="93">
        <v>43738</v>
      </c>
      <c r="B716" s="94" t="s">
        <v>38</v>
      </c>
      <c r="C716" s="94">
        <f>SUMIFS(F_12Snp_ODR_Ret!$H:$H,F_12Snp_ODR_Ret!$A:$A,'Backtesting - Retail'!A716,F_12Snp_ODR_Ret!$B:$B,'Backtesting - Retail'!B716)</f>
        <v>1256</v>
      </c>
      <c r="D716" s="94">
        <f>SUMIFS(F_12Snp_ODR_Ret!$C:$C,F_12Snp_ODR_Ret!$A:$A,'Backtesting - Retail'!A716,F_12Snp_ODR_Ret!$B:$B,'Backtesting - Retail'!B716)</f>
        <v>291</v>
      </c>
      <c r="F716" s="142">
        <f>SUMIFS(F_12Snp_ODR_Ret!$C:$C,F_12Snp_ODR_Ret!A:A,"&gt;="&amp;$M$2,F_12Snp_ODR_Ret!A:A,"&lt;="&amp;$M$3,F_12Snp_ODR_Ret!$B:$B,$B716)/SUMIFS(F_12Snp_ODR_Ret!$H:$H,F_12Snp_ODR_Ret!A:A,"&gt;="&amp;$M$2,F_12Snp_ODR_Ret!A:A,"&lt;="&amp;$M$3,F_12Snp_ODR_Ret!$B:$B,$B716)</f>
        <v>0.22160275367237117</v>
      </c>
      <c r="G716" s="95">
        <f t="shared" si="51"/>
        <v>0.23168789808917198</v>
      </c>
      <c r="H716" s="95">
        <f t="shared" si="52"/>
        <v>1.0171013790772848E-4</v>
      </c>
      <c r="I716" s="95">
        <f t="shared" si="53"/>
        <v>-1.0085144416800806E-2</v>
      </c>
      <c r="J716" s="95">
        <f t="shared" si="54"/>
        <v>4.3529008204473585E-2</v>
      </c>
    </row>
    <row r="717" spans="1:10" x14ac:dyDescent="0.2">
      <c r="A717" s="93">
        <v>43738</v>
      </c>
      <c r="B717" s="94" t="s">
        <v>24</v>
      </c>
      <c r="C717" s="94">
        <f>SUMIFS(F_12Snp_ODR_Ret!$H:$H,F_12Snp_ODR_Ret!$A:$A,'Backtesting - Retail'!A717,F_12Snp_ODR_Ret!$B:$B,'Backtesting - Retail'!B717)</f>
        <v>222</v>
      </c>
      <c r="D717" s="94">
        <f>SUMIFS(F_12Snp_ODR_Ret!$C:$C,F_12Snp_ODR_Ret!$A:$A,'Backtesting - Retail'!A717,F_12Snp_ODR_Ret!$B:$B,'Backtesting - Retail'!B717)</f>
        <v>87</v>
      </c>
      <c r="F717" s="142">
        <f>SUMIFS(F_12Snp_ODR_Ret!$C:$C,F_12Snp_ODR_Ret!A:A,"&gt;="&amp;$M$2,F_12Snp_ODR_Ret!A:A,"&lt;="&amp;$M$3,F_12Snp_ODR_Ret!$B:$B,$B717)/SUMIFS(F_12Snp_ODR_Ret!$H:$H,F_12Snp_ODR_Ret!A:A,"&gt;="&amp;$M$2,F_12Snp_ODR_Ret!A:A,"&lt;="&amp;$M$3,F_12Snp_ODR_Ret!$B:$B,$B717)</f>
        <v>0.31635926222935046</v>
      </c>
      <c r="G717" s="95">
        <f t="shared" si="51"/>
        <v>0.39189189189189189</v>
      </c>
      <c r="H717" s="95">
        <f t="shared" si="52"/>
        <v>5.705178143738633E-3</v>
      </c>
      <c r="I717" s="95">
        <f t="shared" si="53"/>
        <v>-7.5532629662541428E-2</v>
      </c>
      <c r="J717" s="95">
        <f t="shared" si="54"/>
        <v>0.1927384343113126</v>
      </c>
    </row>
    <row r="718" spans="1:10" x14ac:dyDescent="0.2">
      <c r="A718" s="93">
        <v>43738</v>
      </c>
      <c r="B718" s="94" t="s">
        <v>26</v>
      </c>
      <c r="C718" s="94">
        <f>SUMIFS(F_12Snp_ODR_Ret!$H:$H,F_12Snp_ODR_Ret!$A:$A,'Backtesting - Retail'!A718,F_12Snp_ODR_Ret!$B:$B,'Backtesting - Retail'!B718)</f>
        <v>132</v>
      </c>
      <c r="D718" s="94">
        <f>SUMIFS(F_12Snp_ODR_Ret!$C:$C,F_12Snp_ODR_Ret!$A:$A,'Backtesting - Retail'!A718,F_12Snp_ODR_Ret!$B:$B,'Backtesting - Retail'!B718)</f>
        <v>68</v>
      </c>
      <c r="F718" s="142">
        <f>SUMIFS(F_12Snp_ODR_Ret!$C:$C,F_12Snp_ODR_Ret!A:A,"&gt;="&amp;$M$2,F_12Snp_ODR_Ret!A:A,"&lt;="&amp;$M$3,F_12Snp_ODR_Ret!$B:$B,$B718)/SUMIFS(F_12Snp_ODR_Ret!$H:$H,F_12Snp_ODR_Ret!A:A,"&gt;="&amp;$M$2,F_12Snp_ODR_Ret!A:A,"&lt;="&amp;$M$3,F_12Snp_ODR_Ret!$B:$B,$B718)</f>
        <v>0.42494105318312814</v>
      </c>
      <c r="G718" s="95">
        <f t="shared" si="51"/>
        <v>0.51515151515151514</v>
      </c>
      <c r="H718" s="95">
        <f t="shared" si="52"/>
        <v>8.1379274485497977E-3</v>
      </c>
      <c r="I718" s="95">
        <f t="shared" si="53"/>
        <v>-9.0210461968387001E-2</v>
      </c>
      <c r="J718" s="95">
        <f t="shared" si="54"/>
        <v>0.17511442617392772</v>
      </c>
    </row>
    <row r="719" spans="1:10" x14ac:dyDescent="0.2">
      <c r="A719" s="93">
        <v>43738</v>
      </c>
      <c r="B719" s="94" t="s">
        <v>14</v>
      </c>
      <c r="C719" s="94">
        <f>SUMIFS(F_12Snp_ODR_Ret!$H:$H,F_12Snp_ODR_Ret!$A:$A,'Backtesting - Retail'!A719,F_12Snp_ODR_Ret!$B:$B,'Backtesting - Retail'!B719)</f>
        <v>982</v>
      </c>
      <c r="D719" s="94">
        <f>SUMIFS(F_12Snp_ODR_Ret!$C:$C,F_12Snp_ODR_Ret!$A:$A,'Backtesting - Retail'!A719,F_12Snp_ODR_Ret!$B:$B,'Backtesting - Retail'!B719)</f>
        <v>2</v>
      </c>
      <c r="F719" s="142">
        <f>SUMIFS(F_12Snp_ODR_Ret!$C:$C,F_12Snp_ODR_Ret!A:A,"&gt;="&amp;$M$2,F_12Snp_ODR_Ret!A:A,"&lt;="&amp;$M$3,F_12Snp_ODR_Ret!$B:$B,$B719)/SUMIFS(F_12Snp_ODR_Ret!$H:$H,F_12Snp_ODR_Ret!A:A,"&gt;="&amp;$M$2,F_12Snp_ODR_Ret!A:A,"&lt;="&amp;$M$3,F_12Snp_ODR_Ret!$B:$B,$B719)</f>
        <v>6.8419927303827238E-3</v>
      </c>
      <c r="G719" s="95">
        <f t="shared" si="51"/>
        <v>2.0366598778004071E-3</v>
      </c>
      <c r="H719" s="95">
        <f t="shared" si="52"/>
        <v>2.3091223824106899E-5</v>
      </c>
      <c r="I719" s="95">
        <f t="shared" si="53"/>
        <v>4.8053328525823162E-3</v>
      </c>
      <c r="J719" s="95">
        <f t="shared" si="54"/>
        <v>2.3594184306179176</v>
      </c>
    </row>
    <row r="720" spans="1:10" x14ac:dyDescent="0.2">
      <c r="A720" s="93">
        <v>43738</v>
      </c>
      <c r="B720" s="94" t="s">
        <v>18</v>
      </c>
      <c r="C720" s="94">
        <f>SUMIFS(F_12Snp_ODR_Ret!$H:$H,F_12Snp_ODR_Ret!$A:$A,'Backtesting - Retail'!A720,F_12Snp_ODR_Ret!$B:$B,'Backtesting - Retail'!B720)</f>
        <v>6041</v>
      </c>
      <c r="D720" s="94">
        <f>SUMIFS(F_12Snp_ODR_Ret!$C:$C,F_12Snp_ODR_Ret!$A:$A,'Backtesting - Retail'!A720,F_12Snp_ODR_Ret!$B:$B,'Backtesting - Retail'!B720)</f>
        <v>65</v>
      </c>
      <c r="F720" s="142">
        <f>SUMIFS(F_12Snp_ODR_Ret!$C:$C,F_12Snp_ODR_Ret!A:A,"&gt;="&amp;$M$2,F_12Snp_ODR_Ret!A:A,"&lt;="&amp;$M$3,F_12Snp_ODR_Ret!$B:$B,$B720)/SUMIFS(F_12Snp_ODR_Ret!$H:$H,F_12Snp_ODR_Ret!A:A,"&gt;="&amp;$M$2,F_12Snp_ODR_Ret!A:A,"&lt;="&amp;$M$3,F_12Snp_ODR_Ret!$B:$B,$B720)</f>
        <v>7.5688521388111206E-3</v>
      </c>
      <c r="G720" s="95">
        <f t="shared" si="51"/>
        <v>1.0759807978811455E-2</v>
      </c>
      <c r="H720" s="95">
        <f t="shared" si="52"/>
        <v>1.0182199172832241E-5</v>
      </c>
      <c r="I720" s="95">
        <f t="shared" si="53"/>
        <v>-3.1909558400003346E-3</v>
      </c>
      <c r="J720" s="95">
        <f t="shared" si="54"/>
        <v>0.29656252660680033</v>
      </c>
    </row>
    <row r="721" spans="1:10" x14ac:dyDescent="0.2">
      <c r="A721" s="93">
        <v>43738</v>
      </c>
      <c r="B721" s="94" t="s">
        <v>32</v>
      </c>
      <c r="C721" s="94">
        <f>SUMIFS(F_12Snp_ODR_Ret!$H:$H,F_12Snp_ODR_Ret!$A:$A,'Backtesting - Retail'!A721,F_12Snp_ODR_Ret!$B:$B,'Backtesting - Retail'!B721)</f>
        <v>19683</v>
      </c>
      <c r="D721" s="94">
        <f>SUMIFS(F_12Snp_ODR_Ret!$C:$C,F_12Snp_ODR_Ret!$A:$A,'Backtesting - Retail'!A721,F_12Snp_ODR_Ret!$B:$B,'Backtesting - Retail'!B721)</f>
        <v>291</v>
      </c>
      <c r="F721" s="142">
        <f>SUMIFS(F_12Snp_ODR_Ret!$C:$C,F_12Snp_ODR_Ret!A:A,"&gt;="&amp;$M$2,F_12Snp_ODR_Ret!A:A,"&lt;="&amp;$M$3,F_12Snp_ODR_Ret!$B:$B,$B721)/SUMIFS(F_12Snp_ODR_Ret!$H:$H,F_12Snp_ODR_Ret!A:A,"&gt;="&amp;$M$2,F_12Snp_ODR_Ret!A:A,"&lt;="&amp;$M$3,F_12Snp_ODR_Ret!$B:$B,$B721)</f>
        <v>2.2352492146289427E-2</v>
      </c>
      <c r="G721" s="95">
        <f t="shared" si="51"/>
        <v>1.4784331656759641E-2</v>
      </c>
      <c r="H721" s="95">
        <f t="shared" si="52"/>
        <v>5.7277053195279725E-5</v>
      </c>
      <c r="I721" s="95">
        <f t="shared" si="53"/>
        <v>7.5681604895297856E-3</v>
      </c>
      <c r="J721" s="95">
        <f t="shared" si="54"/>
        <v>0.51190413372994759</v>
      </c>
    </row>
    <row r="722" spans="1:10" x14ac:dyDescent="0.2">
      <c r="A722" s="93">
        <v>43738</v>
      </c>
      <c r="B722" s="94" t="s">
        <v>28</v>
      </c>
      <c r="C722" s="94">
        <f>SUMIFS(F_12Snp_ODR_Ret!$H:$H,F_12Snp_ODR_Ret!$A:$A,'Backtesting - Retail'!A722,F_12Snp_ODR_Ret!$B:$B,'Backtesting - Retail'!B722)</f>
        <v>4661</v>
      </c>
      <c r="D722" s="94">
        <f>SUMIFS(F_12Snp_ODR_Ret!$C:$C,F_12Snp_ODR_Ret!$A:$A,'Backtesting - Retail'!A722,F_12Snp_ODR_Ret!$B:$B,'Backtesting - Retail'!B722)</f>
        <v>40</v>
      </c>
      <c r="F722" s="142">
        <f>SUMIFS(F_12Snp_ODR_Ret!$C:$C,F_12Snp_ODR_Ret!A:A,"&gt;="&amp;$M$2,F_12Snp_ODR_Ret!A:A,"&lt;="&amp;$M$3,F_12Snp_ODR_Ret!$B:$B,$B722)/SUMIFS(F_12Snp_ODR_Ret!$H:$H,F_12Snp_ODR_Ret!A:A,"&gt;="&amp;$M$2,F_12Snp_ODR_Ret!A:A,"&lt;="&amp;$M$3,F_12Snp_ODR_Ret!$B:$B,$B722)</f>
        <v>8.694480016175777E-3</v>
      </c>
      <c r="G722" s="95">
        <f t="shared" si="51"/>
        <v>8.5818493885432313E-3</v>
      </c>
      <c r="H722" s="95">
        <f t="shared" si="52"/>
        <v>1.2685658280901146E-8</v>
      </c>
      <c r="I722" s="95">
        <f t="shared" si="53"/>
        <v>1.1263062763254561E-4</v>
      </c>
      <c r="J722" s="95">
        <f t="shared" si="54"/>
        <v>1.3124283884882376E-2</v>
      </c>
    </row>
    <row r="723" spans="1:10" x14ac:dyDescent="0.2">
      <c r="A723" s="93">
        <v>43769</v>
      </c>
      <c r="B723" s="94" t="s">
        <v>32</v>
      </c>
      <c r="C723" s="94">
        <f>SUMIFS(F_12Snp_ODR_Ret!$H:$H,F_12Snp_ODR_Ret!$A:$A,'Backtesting - Retail'!A723,F_12Snp_ODR_Ret!$B:$B,'Backtesting - Retail'!B723)</f>
        <v>20014</v>
      </c>
      <c r="D723" s="94">
        <f>SUMIFS(F_12Snp_ODR_Ret!$C:$C,F_12Snp_ODR_Ret!$A:$A,'Backtesting - Retail'!A723,F_12Snp_ODR_Ret!$B:$B,'Backtesting - Retail'!B723)</f>
        <v>281</v>
      </c>
      <c r="F723" s="142">
        <f>SUMIFS(F_12Snp_ODR_Ret!$C:$C,F_12Snp_ODR_Ret!A:A,"&gt;="&amp;$M$2,F_12Snp_ODR_Ret!A:A,"&lt;="&amp;$M$3,F_12Snp_ODR_Ret!$B:$B,$B723)/SUMIFS(F_12Snp_ODR_Ret!$H:$H,F_12Snp_ODR_Ret!A:A,"&gt;="&amp;$M$2,F_12Snp_ODR_Ret!A:A,"&lt;="&amp;$M$3,F_12Snp_ODR_Ret!$B:$B,$B723)</f>
        <v>2.2352492146289427E-2</v>
      </c>
      <c r="G723" s="95">
        <f t="shared" si="51"/>
        <v>1.4040171879684222E-2</v>
      </c>
      <c r="H723" s="95">
        <f t="shared" si="52"/>
        <v>6.9094668214615625E-5</v>
      </c>
      <c r="I723" s="95">
        <f t="shared" si="53"/>
        <v>8.3123202666052047E-3</v>
      </c>
      <c r="J723" s="95">
        <f t="shared" si="54"/>
        <v>0.59203835521650017</v>
      </c>
    </row>
    <row r="724" spans="1:10" x14ac:dyDescent="0.2">
      <c r="A724" s="93">
        <v>43769</v>
      </c>
      <c r="B724" s="94" t="s">
        <v>34</v>
      </c>
      <c r="C724" s="94">
        <f>SUMIFS(F_12Snp_ODR_Ret!$H:$H,F_12Snp_ODR_Ret!$A:$A,'Backtesting - Retail'!A724,F_12Snp_ODR_Ret!$B:$B,'Backtesting - Retail'!B724)</f>
        <v>5403</v>
      </c>
      <c r="D724" s="94">
        <f>SUMIFS(F_12Snp_ODR_Ret!$C:$C,F_12Snp_ODR_Ret!$A:$A,'Backtesting - Retail'!A724,F_12Snp_ODR_Ret!$B:$B,'Backtesting - Retail'!B724)</f>
        <v>307</v>
      </c>
      <c r="F724" s="142">
        <f>SUMIFS(F_12Snp_ODR_Ret!$C:$C,F_12Snp_ODR_Ret!A:A,"&gt;="&amp;$M$2,F_12Snp_ODR_Ret!A:A,"&lt;="&amp;$M$3,F_12Snp_ODR_Ret!$B:$B,$B724)/SUMIFS(F_12Snp_ODR_Ret!$H:$H,F_12Snp_ODR_Ret!A:A,"&gt;="&amp;$M$2,F_12Snp_ODR_Ret!A:A,"&lt;="&amp;$M$3,F_12Snp_ODR_Ret!$B:$B,$B724)</f>
        <v>5.9121533399488169E-2</v>
      </c>
      <c r="G724" s="95">
        <f t="shared" si="51"/>
        <v>5.6820285026836941E-2</v>
      </c>
      <c r="H724" s="95">
        <f t="shared" si="52"/>
        <v>5.2957440726299254E-6</v>
      </c>
      <c r="I724" s="95">
        <f t="shared" si="53"/>
        <v>2.3012483726512281E-3</v>
      </c>
      <c r="J724" s="95">
        <f t="shared" si="54"/>
        <v>4.0500472174054024E-2</v>
      </c>
    </row>
    <row r="725" spans="1:10" x14ac:dyDescent="0.2">
      <c r="A725" s="93">
        <v>43769</v>
      </c>
      <c r="B725" s="94" t="s">
        <v>26</v>
      </c>
      <c r="C725" s="94">
        <f>SUMIFS(F_12Snp_ODR_Ret!$H:$H,F_12Snp_ODR_Ret!$A:$A,'Backtesting - Retail'!A725,F_12Snp_ODR_Ret!$B:$B,'Backtesting - Retail'!B725)</f>
        <v>120</v>
      </c>
      <c r="D725" s="94">
        <f>SUMIFS(F_12Snp_ODR_Ret!$C:$C,F_12Snp_ODR_Ret!$A:$A,'Backtesting - Retail'!A725,F_12Snp_ODR_Ret!$B:$B,'Backtesting - Retail'!B725)</f>
        <v>62</v>
      </c>
      <c r="F725" s="142">
        <f>SUMIFS(F_12Snp_ODR_Ret!$C:$C,F_12Snp_ODR_Ret!A:A,"&gt;="&amp;$M$2,F_12Snp_ODR_Ret!A:A,"&lt;="&amp;$M$3,F_12Snp_ODR_Ret!$B:$B,$B725)/SUMIFS(F_12Snp_ODR_Ret!$H:$H,F_12Snp_ODR_Ret!A:A,"&gt;="&amp;$M$2,F_12Snp_ODR_Ret!A:A,"&lt;="&amp;$M$3,F_12Snp_ODR_Ret!$B:$B,$B725)</f>
        <v>0.42494105318312814</v>
      </c>
      <c r="G725" s="95">
        <f t="shared" si="51"/>
        <v>0.51666666666666672</v>
      </c>
      <c r="H725" s="95">
        <f t="shared" si="52"/>
        <v>8.4135881689315142E-3</v>
      </c>
      <c r="I725" s="95">
        <f t="shared" si="53"/>
        <v>-9.1725613483538582E-2</v>
      </c>
      <c r="J725" s="95">
        <f t="shared" si="54"/>
        <v>0.17753344545201014</v>
      </c>
    </row>
    <row r="726" spans="1:10" x14ac:dyDescent="0.2">
      <c r="A726" s="93">
        <v>43769</v>
      </c>
      <c r="B726" s="94" t="s">
        <v>30</v>
      </c>
      <c r="C726" s="94">
        <f>SUMIFS(F_12Snp_ODR_Ret!$H:$H,F_12Snp_ODR_Ret!$A:$A,'Backtesting - Retail'!A726,F_12Snp_ODR_Ret!$B:$B,'Backtesting - Retail'!B726)</f>
        <v>1081</v>
      </c>
      <c r="D726" s="94">
        <f>SUMIFS(F_12Snp_ODR_Ret!$C:$C,F_12Snp_ODR_Ret!$A:$A,'Backtesting - Retail'!A726,F_12Snp_ODR_Ret!$B:$B,'Backtesting - Retail'!B726)</f>
        <v>157</v>
      </c>
      <c r="F726" s="142">
        <f>SUMIFS(F_12Snp_ODR_Ret!$C:$C,F_12Snp_ODR_Ret!A:A,"&gt;="&amp;$M$2,F_12Snp_ODR_Ret!A:A,"&lt;="&amp;$M$3,F_12Snp_ODR_Ret!$B:$B,$B726)/SUMIFS(F_12Snp_ODR_Ret!$H:$H,F_12Snp_ODR_Ret!A:A,"&gt;="&amp;$M$2,F_12Snp_ODR_Ret!A:A,"&lt;="&amp;$M$3,F_12Snp_ODR_Ret!$B:$B,$B726)</f>
        <v>0.11058389350204297</v>
      </c>
      <c r="G726" s="95">
        <f t="shared" si="51"/>
        <v>0.14523589269195189</v>
      </c>
      <c r="H726" s="95">
        <f t="shared" si="52"/>
        <v>1.2007610478574487E-3</v>
      </c>
      <c r="I726" s="95">
        <f t="shared" si="53"/>
        <v>-3.4651999189908925E-2</v>
      </c>
      <c r="J726" s="95">
        <f t="shared" si="54"/>
        <v>0.23859115365790795</v>
      </c>
    </row>
    <row r="727" spans="1:10" x14ac:dyDescent="0.2">
      <c r="A727" s="93">
        <v>43769</v>
      </c>
      <c r="B727" s="94" t="s">
        <v>42</v>
      </c>
      <c r="C727" s="94">
        <f>SUMIFS(F_12Snp_ODR_Ret!$H:$H,F_12Snp_ODR_Ret!$A:$A,'Backtesting - Retail'!A727,F_12Snp_ODR_Ret!$B:$B,'Backtesting - Retail'!B727)</f>
        <v>230</v>
      </c>
      <c r="D727" s="94">
        <f>SUMIFS(F_12Snp_ODR_Ret!$C:$C,F_12Snp_ODR_Ret!$A:$A,'Backtesting - Retail'!A727,F_12Snp_ODR_Ret!$B:$B,'Backtesting - Retail'!B727)</f>
        <v>165</v>
      </c>
      <c r="F727" s="142">
        <f>SUMIFS(F_12Snp_ODR_Ret!$C:$C,F_12Snp_ODR_Ret!A:A,"&gt;="&amp;$M$2,F_12Snp_ODR_Ret!A:A,"&lt;="&amp;$M$3,F_12Snp_ODR_Ret!$B:$B,$B727)/SUMIFS(F_12Snp_ODR_Ret!$H:$H,F_12Snp_ODR_Ret!A:A,"&gt;="&amp;$M$2,F_12Snp_ODR_Ret!A:A,"&lt;="&amp;$M$3,F_12Snp_ODR_Ret!$B:$B,$B727)</f>
        <v>0.66168573429838895</v>
      </c>
      <c r="G727" s="95">
        <f t="shared" si="51"/>
        <v>0.71739130434782605</v>
      </c>
      <c r="H727" s="95">
        <f t="shared" si="52"/>
        <v>3.1031105345327441E-3</v>
      </c>
      <c r="I727" s="95">
        <f t="shared" si="53"/>
        <v>-5.5705570049437103E-2</v>
      </c>
      <c r="J727" s="95">
        <f t="shared" si="54"/>
        <v>7.765018855376081E-2</v>
      </c>
    </row>
    <row r="728" spans="1:10" x14ac:dyDescent="0.2">
      <c r="A728" s="93">
        <v>43769</v>
      </c>
      <c r="B728" s="94" t="s">
        <v>20</v>
      </c>
      <c r="C728" s="94">
        <f>SUMIFS(F_12Snp_ODR_Ret!$H:$H,F_12Snp_ODR_Ret!$A:$A,'Backtesting - Retail'!A728,F_12Snp_ODR_Ret!$B:$B,'Backtesting - Retail'!B728)</f>
        <v>488</v>
      </c>
      <c r="D728" s="94">
        <f>SUMIFS(F_12Snp_ODR_Ret!$C:$C,F_12Snp_ODR_Ret!$A:$A,'Backtesting - Retail'!A728,F_12Snp_ODR_Ret!$B:$B,'Backtesting - Retail'!B728)</f>
        <v>57</v>
      </c>
      <c r="F728" s="142">
        <f>SUMIFS(F_12Snp_ODR_Ret!$C:$C,F_12Snp_ODR_Ret!A:A,"&gt;="&amp;$M$2,F_12Snp_ODR_Ret!A:A,"&lt;="&amp;$M$3,F_12Snp_ODR_Ret!$B:$B,$B728)/SUMIFS(F_12Snp_ODR_Ret!$H:$H,F_12Snp_ODR_Ret!A:A,"&gt;="&amp;$M$2,F_12Snp_ODR_Ret!A:A,"&lt;="&amp;$M$3,F_12Snp_ODR_Ret!$B:$B,$B728)</f>
        <v>8.9829886182841753E-2</v>
      </c>
      <c r="G728" s="95">
        <f t="shared" si="51"/>
        <v>0.11680327868852459</v>
      </c>
      <c r="H728" s="95">
        <f t="shared" si="52"/>
        <v>7.2756390326562731E-4</v>
      </c>
      <c r="I728" s="95">
        <f t="shared" si="53"/>
        <v>-2.6973392505682842E-2</v>
      </c>
      <c r="J728" s="95">
        <f t="shared" si="54"/>
        <v>0.23093009724163555</v>
      </c>
    </row>
    <row r="729" spans="1:10" x14ac:dyDescent="0.2">
      <c r="A729" s="93">
        <v>43769</v>
      </c>
      <c r="B729" s="94" t="s">
        <v>24</v>
      </c>
      <c r="C729" s="94">
        <f>SUMIFS(F_12Snp_ODR_Ret!$H:$H,F_12Snp_ODR_Ret!$A:$A,'Backtesting - Retail'!A729,F_12Snp_ODR_Ret!$B:$B,'Backtesting - Retail'!B729)</f>
        <v>199</v>
      </c>
      <c r="D729" s="94">
        <f>SUMIFS(F_12Snp_ODR_Ret!$C:$C,F_12Snp_ODR_Ret!$A:$A,'Backtesting - Retail'!A729,F_12Snp_ODR_Ret!$B:$B,'Backtesting - Retail'!B729)</f>
        <v>54</v>
      </c>
      <c r="F729" s="142">
        <f>SUMIFS(F_12Snp_ODR_Ret!$C:$C,F_12Snp_ODR_Ret!A:A,"&gt;="&amp;$M$2,F_12Snp_ODR_Ret!A:A,"&lt;="&amp;$M$3,F_12Snp_ODR_Ret!$B:$B,$B729)/SUMIFS(F_12Snp_ODR_Ret!$H:$H,F_12Snp_ODR_Ret!A:A,"&gt;="&amp;$M$2,F_12Snp_ODR_Ret!A:A,"&lt;="&amp;$M$3,F_12Snp_ODR_Ret!$B:$B,$B729)</f>
        <v>0.31635926222935046</v>
      </c>
      <c r="G729" s="95">
        <f t="shared" si="51"/>
        <v>0.271356783919598</v>
      </c>
      <c r="H729" s="95">
        <f t="shared" si="52"/>
        <v>2.0252230540197405E-3</v>
      </c>
      <c r="I729" s="95">
        <f t="shared" si="53"/>
        <v>4.5002478309752458E-2</v>
      </c>
      <c r="J729" s="95">
        <f t="shared" si="54"/>
        <v>0.16584246636371738</v>
      </c>
    </row>
    <row r="730" spans="1:10" x14ac:dyDescent="0.2">
      <c r="A730" s="93">
        <v>43769</v>
      </c>
      <c r="B730" s="94" t="s">
        <v>16</v>
      </c>
      <c r="C730" s="94">
        <f>SUMIFS(F_12Snp_ODR_Ret!$H:$H,F_12Snp_ODR_Ret!$A:$A,'Backtesting - Retail'!A730,F_12Snp_ODR_Ret!$B:$B,'Backtesting - Retail'!B730)</f>
        <v>802</v>
      </c>
      <c r="D730" s="94">
        <f>SUMIFS(F_12Snp_ODR_Ret!$C:$C,F_12Snp_ODR_Ret!$A:$A,'Backtesting - Retail'!A730,F_12Snp_ODR_Ret!$B:$B,'Backtesting - Retail'!B730)</f>
        <v>0</v>
      </c>
      <c r="F730" s="142">
        <f>SUMIFS(F_12Snp_ODR_Ret!$C:$C,F_12Snp_ODR_Ret!A:A,"&gt;="&amp;$M$2,F_12Snp_ODR_Ret!A:A,"&lt;="&amp;$M$3,F_12Snp_ODR_Ret!$B:$B,$B730)/SUMIFS(F_12Snp_ODR_Ret!$H:$H,F_12Snp_ODR_Ret!A:A,"&gt;="&amp;$M$2,F_12Snp_ODR_Ret!A:A,"&lt;="&amp;$M$3,F_12Snp_ODR_Ret!$B:$B,$B730)</f>
        <v>2.5973315835520561E-3</v>
      </c>
      <c r="G730" s="95">
        <f t="shared" si="51"/>
        <v>0</v>
      </c>
      <c r="H730" s="95">
        <f t="shared" si="52"/>
        <v>6.7461313549170314E-6</v>
      </c>
      <c r="I730" s="95">
        <f t="shared" si="53"/>
        <v>2.5973315835520561E-3</v>
      </c>
      <c r="J730" s="95">
        <f t="shared" si="54"/>
        <v>0</v>
      </c>
    </row>
    <row r="731" spans="1:10" x14ac:dyDescent="0.2">
      <c r="A731" s="93">
        <v>43769</v>
      </c>
      <c r="B731" s="94" t="s">
        <v>22</v>
      </c>
      <c r="C731" s="94">
        <f>SUMIFS(F_12Snp_ODR_Ret!$H:$H,F_12Snp_ODR_Ret!$A:$A,'Backtesting - Retail'!A731,F_12Snp_ODR_Ret!$B:$B,'Backtesting - Retail'!B731)</f>
        <v>936</v>
      </c>
      <c r="D731" s="94">
        <f>SUMIFS(F_12Snp_ODR_Ret!$C:$C,F_12Snp_ODR_Ret!$A:$A,'Backtesting - Retail'!A731,F_12Snp_ODR_Ret!$B:$B,'Backtesting - Retail'!B731)</f>
        <v>167</v>
      </c>
      <c r="F731" s="142">
        <f>SUMIFS(F_12Snp_ODR_Ret!$C:$C,F_12Snp_ODR_Ret!A:A,"&gt;="&amp;$M$2,F_12Snp_ODR_Ret!A:A,"&lt;="&amp;$M$3,F_12Snp_ODR_Ret!$B:$B,$B731)/SUMIFS(F_12Snp_ODR_Ret!$H:$H,F_12Snp_ODR_Ret!A:A,"&gt;="&amp;$M$2,F_12Snp_ODR_Ret!A:A,"&lt;="&amp;$M$3,F_12Snp_ODR_Ret!$B:$B,$B731)</f>
        <v>0.11878527277613544</v>
      </c>
      <c r="G731" s="95">
        <f t="shared" si="51"/>
        <v>0.17841880341880342</v>
      </c>
      <c r="H731" s="95">
        <f t="shared" si="52"/>
        <v>3.5561579769100207E-3</v>
      </c>
      <c r="I731" s="95">
        <f t="shared" si="53"/>
        <v>-5.9633530642667978E-2</v>
      </c>
      <c r="J731" s="95">
        <f t="shared" si="54"/>
        <v>0.33423344120680976</v>
      </c>
    </row>
    <row r="732" spans="1:10" x14ac:dyDescent="0.2">
      <c r="A732" s="93">
        <v>43769</v>
      </c>
      <c r="B732" s="94" t="s">
        <v>40</v>
      </c>
      <c r="C732" s="94">
        <f>SUMIFS(F_12Snp_ODR_Ret!$H:$H,F_12Snp_ODR_Ret!$A:$A,'Backtesting - Retail'!A732,F_12Snp_ODR_Ret!$B:$B,'Backtesting - Retail'!B732)</f>
        <v>614</v>
      </c>
      <c r="D732" s="94">
        <f>SUMIFS(F_12Snp_ODR_Ret!$C:$C,F_12Snp_ODR_Ret!$A:$A,'Backtesting - Retail'!A732,F_12Snp_ODR_Ret!$B:$B,'Backtesting - Retail'!B732)</f>
        <v>458</v>
      </c>
      <c r="F732" s="142">
        <f>SUMIFS(F_12Snp_ODR_Ret!$C:$C,F_12Snp_ODR_Ret!A:A,"&gt;="&amp;$M$2,F_12Snp_ODR_Ret!A:A,"&lt;="&amp;$M$3,F_12Snp_ODR_Ret!$B:$B,$B732)/SUMIFS(F_12Snp_ODR_Ret!$H:$H,F_12Snp_ODR_Ret!A:A,"&gt;="&amp;$M$2,F_12Snp_ODR_Ret!A:A,"&lt;="&amp;$M$3,F_12Snp_ODR_Ret!$B:$B,$B732)</f>
        <v>0.60292481322524238</v>
      </c>
      <c r="G732" s="95">
        <f t="shared" si="51"/>
        <v>0.74592833876221498</v>
      </c>
      <c r="H732" s="95">
        <f t="shared" si="52"/>
        <v>2.0450008316003573E-2</v>
      </c>
      <c r="I732" s="95">
        <f t="shared" si="53"/>
        <v>-0.1430035255369726</v>
      </c>
      <c r="J732" s="95">
        <f t="shared" si="54"/>
        <v>0.19171214995567942</v>
      </c>
    </row>
    <row r="733" spans="1:10" x14ac:dyDescent="0.2">
      <c r="A733" s="93">
        <v>43769</v>
      </c>
      <c r="B733" s="94" t="s">
        <v>38</v>
      </c>
      <c r="C733" s="94">
        <f>SUMIFS(F_12Snp_ODR_Ret!$H:$H,F_12Snp_ODR_Ret!$A:$A,'Backtesting - Retail'!A733,F_12Snp_ODR_Ret!$B:$B,'Backtesting - Retail'!B733)</f>
        <v>1253</v>
      </c>
      <c r="D733" s="94">
        <f>SUMIFS(F_12Snp_ODR_Ret!$C:$C,F_12Snp_ODR_Ret!$A:$A,'Backtesting - Retail'!A733,F_12Snp_ODR_Ret!$B:$B,'Backtesting - Retail'!B733)</f>
        <v>283</v>
      </c>
      <c r="F733" s="142">
        <f>SUMIFS(F_12Snp_ODR_Ret!$C:$C,F_12Snp_ODR_Ret!A:A,"&gt;="&amp;$M$2,F_12Snp_ODR_Ret!A:A,"&lt;="&amp;$M$3,F_12Snp_ODR_Ret!$B:$B,$B733)/SUMIFS(F_12Snp_ODR_Ret!$H:$H,F_12Snp_ODR_Ret!A:A,"&gt;="&amp;$M$2,F_12Snp_ODR_Ret!A:A,"&lt;="&amp;$M$3,F_12Snp_ODR_Ret!$B:$B,$B733)</f>
        <v>0.22160275367237117</v>
      </c>
      <c r="G733" s="95">
        <f t="shared" si="51"/>
        <v>0.22585794094173983</v>
      </c>
      <c r="H733" s="95">
        <f t="shared" si="52"/>
        <v>1.8106618697397113E-5</v>
      </c>
      <c r="I733" s="95">
        <f t="shared" si="53"/>
        <v>-4.2551872693686599E-3</v>
      </c>
      <c r="J733" s="95">
        <f t="shared" si="54"/>
        <v>1.8840104765084562E-2</v>
      </c>
    </row>
    <row r="734" spans="1:10" x14ac:dyDescent="0.2">
      <c r="A734" s="93">
        <v>43769</v>
      </c>
      <c r="B734" s="94" t="s">
        <v>14</v>
      </c>
      <c r="C734" s="94">
        <f>SUMIFS(F_12Snp_ODR_Ret!$H:$H,F_12Snp_ODR_Ret!$A:$A,'Backtesting - Retail'!A734,F_12Snp_ODR_Ret!$B:$B,'Backtesting - Retail'!B734)</f>
        <v>941</v>
      </c>
      <c r="D734" s="94">
        <f>SUMIFS(F_12Snp_ODR_Ret!$C:$C,F_12Snp_ODR_Ret!$A:$A,'Backtesting - Retail'!A734,F_12Snp_ODR_Ret!$B:$B,'Backtesting - Retail'!B734)</f>
        <v>2</v>
      </c>
      <c r="F734" s="142">
        <f>SUMIFS(F_12Snp_ODR_Ret!$C:$C,F_12Snp_ODR_Ret!A:A,"&gt;="&amp;$M$2,F_12Snp_ODR_Ret!A:A,"&lt;="&amp;$M$3,F_12Snp_ODR_Ret!$B:$B,$B734)/SUMIFS(F_12Snp_ODR_Ret!$H:$H,F_12Snp_ODR_Ret!A:A,"&gt;="&amp;$M$2,F_12Snp_ODR_Ret!A:A,"&lt;="&amp;$M$3,F_12Snp_ODR_Ret!$B:$B,$B734)</f>
        <v>6.8419927303827238E-3</v>
      </c>
      <c r="G734" s="95">
        <f t="shared" si="51"/>
        <v>2.1253985122210413E-3</v>
      </c>
      <c r="H734" s="95">
        <f t="shared" si="52"/>
        <v>2.2246261018796214E-5</v>
      </c>
      <c r="I734" s="95">
        <f t="shared" si="53"/>
        <v>4.7165942181616825E-3</v>
      </c>
      <c r="J734" s="95">
        <f t="shared" si="54"/>
        <v>2.2191575796450715</v>
      </c>
    </row>
    <row r="735" spans="1:10" x14ac:dyDescent="0.2">
      <c r="A735" s="93">
        <v>43769</v>
      </c>
      <c r="B735" s="94" t="s">
        <v>36</v>
      </c>
      <c r="C735" s="94">
        <f>SUMIFS(F_12Snp_ODR_Ret!$H:$H,F_12Snp_ODR_Ret!$A:$A,'Backtesting - Retail'!A735,F_12Snp_ODR_Ret!$B:$B,'Backtesting - Retail'!B735)</f>
        <v>652</v>
      </c>
      <c r="D735" s="94">
        <f>SUMIFS(F_12Snp_ODR_Ret!$C:$C,F_12Snp_ODR_Ret!$A:$A,'Backtesting - Retail'!A735,F_12Snp_ODR_Ret!$B:$B,'Backtesting - Retail'!B735)</f>
        <v>203</v>
      </c>
      <c r="F735" s="142">
        <f>SUMIFS(F_12Snp_ODR_Ret!$C:$C,F_12Snp_ODR_Ret!A:A,"&gt;="&amp;$M$2,F_12Snp_ODR_Ret!A:A,"&lt;="&amp;$M$3,F_12Snp_ODR_Ret!$B:$B,$B735)/SUMIFS(F_12Snp_ODR_Ret!$H:$H,F_12Snp_ODR_Ret!A:A,"&gt;="&amp;$M$2,F_12Snp_ODR_Ret!A:A,"&lt;="&amp;$M$3,F_12Snp_ODR_Ret!$B:$B,$B735)</f>
        <v>0.3147813516443802</v>
      </c>
      <c r="G735" s="95">
        <f t="shared" si="51"/>
        <v>0.31134969325153372</v>
      </c>
      <c r="H735" s="95">
        <f t="shared" si="52"/>
        <v>1.1776279325193697E-5</v>
      </c>
      <c r="I735" s="95">
        <f t="shared" si="53"/>
        <v>3.4316583928464817E-3</v>
      </c>
      <c r="J735" s="95">
        <f t="shared" si="54"/>
        <v>1.1021878187861607E-2</v>
      </c>
    </row>
    <row r="736" spans="1:10" x14ac:dyDescent="0.2">
      <c r="A736" s="93">
        <v>43769</v>
      </c>
      <c r="B736" s="94" t="s">
        <v>28</v>
      </c>
      <c r="C736" s="94">
        <f>SUMIFS(F_12Snp_ODR_Ret!$H:$H,F_12Snp_ODR_Ret!$A:$A,'Backtesting - Retail'!A736,F_12Snp_ODR_Ret!$B:$B,'Backtesting - Retail'!B736)</f>
        <v>4547</v>
      </c>
      <c r="D736" s="94">
        <f>SUMIFS(F_12Snp_ODR_Ret!$C:$C,F_12Snp_ODR_Ret!$A:$A,'Backtesting - Retail'!A736,F_12Snp_ODR_Ret!$B:$B,'Backtesting - Retail'!B736)</f>
        <v>34</v>
      </c>
      <c r="F736" s="142">
        <f>SUMIFS(F_12Snp_ODR_Ret!$C:$C,F_12Snp_ODR_Ret!A:A,"&gt;="&amp;$M$2,F_12Snp_ODR_Ret!A:A,"&lt;="&amp;$M$3,F_12Snp_ODR_Ret!$B:$B,$B736)/SUMIFS(F_12Snp_ODR_Ret!$H:$H,F_12Snp_ODR_Ret!A:A,"&gt;="&amp;$M$2,F_12Snp_ODR_Ret!A:A,"&lt;="&amp;$M$3,F_12Snp_ODR_Ret!$B:$B,$B736)</f>
        <v>8.694480016175777E-3</v>
      </c>
      <c r="G736" s="95">
        <f t="shared" si="51"/>
        <v>7.4774576643941064E-3</v>
      </c>
      <c r="H736" s="95">
        <f t="shared" si="52"/>
        <v>1.4811434047361883E-6</v>
      </c>
      <c r="I736" s="95">
        <f t="shared" si="53"/>
        <v>1.2170223517816705E-3</v>
      </c>
      <c r="J736" s="95">
        <f t="shared" si="54"/>
        <v>0.16275884216327222</v>
      </c>
    </row>
    <row r="737" spans="1:10" x14ac:dyDescent="0.2">
      <c r="A737" s="93">
        <v>43769</v>
      </c>
      <c r="B737" s="94" t="s">
        <v>18</v>
      </c>
      <c r="C737" s="94">
        <f>SUMIFS(F_12Snp_ODR_Ret!$H:$H,F_12Snp_ODR_Ret!$A:$A,'Backtesting - Retail'!A737,F_12Snp_ODR_Ret!$B:$B,'Backtesting - Retail'!B737)</f>
        <v>5970</v>
      </c>
      <c r="D737" s="94">
        <f>SUMIFS(F_12Snp_ODR_Ret!$C:$C,F_12Snp_ODR_Ret!$A:$A,'Backtesting - Retail'!A737,F_12Snp_ODR_Ret!$B:$B,'Backtesting - Retail'!B737)</f>
        <v>66</v>
      </c>
      <c r="F737" s="142">
        <f>SUMIFS(F_12Snp_ODR_Ret!$C:$C,F_12Snp_ODR_Ret!A:A,"&gt;="&amp;$M$2,F_12Snp_ODR_Ret!A:A,"&lt;="&amp;$M$3,F_12Snp_ODR_Ret!$B:$B,$B737)/SUMIFS(F_12Snp_ODR_Ret!$H:$H,F_12Snp_ODR_Ret!A:A,"&gt;="&amp;$M$2,F_12Snp_ODR_Ret!A:A,"&lt;="&amp;$M$3,F_12Snp_ODR_Ret!$B:$B,$B737)</f>
        <v>7.5688521388111206E-3</v>
      </c>
      <c r="G737" s="95">
        <f t="shared" si="51"/>
        <v>1.1055276381909548E-2</v>
      </c>
      <c r="H737" s="95">
        <f t="shared" si="52"/>
        <v>1.2155154002864444E-5</v>
      </c>
      <c r="I737" s="95">
        <f t="shared" si="53"/>
        <v>-3.4864242430984278E-3</v>
      </c>
      <c r="J737" s="95">
        <f t="shared" si="54"/>
        <v>0.31536292017117595</v>
      </c>
    </row>
    <row r="738" spans="1:10" x14ac:dyDescent="0.2">
      <c r="A738" s="93">
        <v>43769</v>
      </c>
      <c r="B738" s="94" t="s">
        <v>12</v>
      </c>
      <c r="C738" s="94">
        <f>SUMIFS(F_12Snp_ODR_Ret!$H:$H,F_12Snp_ODR_Ret!$A:$A,'Backtesting - Retail'!A738,F_12Snp_ODR_Ret!$B:$B,'Backtesting - Retail'!B738)</f>
        <v>842</v>
      </c>
      <c r="D738" s="94">
        <f>SUMIFS(F_12Snp_ODR_Ret!$C:$C,F_12Snp_ODR_Ret!$A:$A,'Backtesting - Retail'!A738,F_12Snp_ODR_Ret!$B:$B,'Backtesting - Retail'!B738)</f>
        <v>2</v>
      </c>
      <c r="F738" s="142">
        <f>SUMIFS(F_12Snp_ODR_Ret!$C:$C,F_12Snp_ODR_Ret!A:A,"&gt;="&amp;$M$2,F_12Snp_ODR_Ret!A:A,"&lt;="&amp;$M$3,F_12Snp_ODR_Ret!$B:$B,$B738)/SUMIFS(F_12Snp_ODR_Ret!$H:$H,F_12Snp_ODR_Ret!A:A,"&gt;="&amp;$M$2,F_12Snp_ODR_Ret!A:A,"&lt;="&amp;$M$3,F_12Snp_ODR_Ret!$B:$B,$B738)</f>
        <v>9.2718843741478052E-4</v>
      </c>
      <c r="G738" s="95">
        <f t="shared" si="51"/>
        <v>2.3752969121140144E-3</v>
      </c>
      <c r="H738" s="95">
        <f t="shared" si="52"/>
        <v>2.0970181544957417E-6</v>
      </c>
      <c r="I738" s="95">
        <f t="shared" si="53"/>
        <v>-1.4481084746992339E-3</v>
      </c>
      <c r="J738" s="95">
        <f t="shared" si="54"/>
        <v>0.60965366784837749</v>
      </c>
    </row>
    <row r="739" spans="1:10" x14ac:dyDescent="0.2">
      <c r="A739" s="93">
        <v>43799</v>
      </c>
      <c r="B739" s="94" t="s">
        <v>18</v>
      </c>
      <c r="C739" s="94">
        <f>SUMIFS(F_12Snp_ODR_Ret!$H:$H,F_12Snp_ODR_Ret!$A:$A,'Backtesting - Retail'!A739,F_12Snp_ODR_Ret!$B:$B,'Backtesting - Retail'!B739)</f>
        <v>6068</v>
      </c>
      <c r="D739" s="94">
        <f>SUMIFS(F_12Snp_ODR_Ret!$C:$C,F_12Snp_ODR_Ret!$A:$A,'Backtesting - Retail'!A739,F_12Snp_ODR_Ret!$B:$B,'Backtesting - Retail'!B739)</f>
        <v>60</v>
      </c>
      <c r="F739" s="142">
        <f>SUMIFS(F_12Snp_ODR_Ret!$C:$C,F_12Snp_ODR_Ret!A:A,"&gt;="&amp;$M$2,F_12Snp_ODR_Ret!A:A,"&lt;="&amp;$M$3,F_12Snp_ODR_Ret!$B:$B,$B739)/SUMIFS(F_12Snp_ODR_Ret!$H:$H,F_12Snp_ODR_Ret!A:A,"&gt;="&amp;$M$2,F_12Snp_ODR_Ret!A:A,"&lt;="&amp;$M$3,F_12Snp_ODR_Ret!$B:$B,$B739)</f>
        <v>7.5688521388111206E-3</v>
      </c>
      <c r="G739" s="95">
        <f t="shared" si="51"/>
        <v>9.8879367172050106E-3</v>
      </c>
      <c r="H739" s="95">
        <f t="shared" si="52"/>
        <v>5.3781532817443665E-6</v>
      </c>
      <c r="I739" s="95">
        <f t="shared" si="53"/>
        <v>-2.31908457839389E-3</v>
      </c>
      <c r="J739" s="95">
        <f t="shared" si="54"/>
        <v>0.23453675369490207</v>
      </c>
    </row>
    <row r="740" spans="1:10" x14ac:dyDescent="0.2">
      <c r="A740" s="93">
        <v>43799</v>
      </c>
      <c r="B740" s="94" t="s">
        <v>32</v>
      </c>
      <c r="C740" s="94">
        <f>SUMIFS(F_12Snp_ODR_Ret!$H:$H,F_12Snp_ODR_Ret!$A:$A,'Backtesting - Retail'!A740,F_12Snp_ODR_Ret!$B:$B,'Backtesting - Retail'!B740)</f>
        <v>20309</v>
      </c>
      <c r="D740" s="94">
        <f>SUMIFS(F_12Snp_ODR_Ret!$C:$C,F_12Snp_ODR_Ret!$A:$A,'Backtesting - Retail'!A740,F_12Snp_ODR_Ret!$B:$B,'Backtesting - Retail'!B740)</f>
        <v>303</v>
      </c>
      <c r="F740" s="142">
        <f>SUMIFS(F_12Snp_ODR_Ret!$C:$C,F_12Snp_ODR_Ret!A:A,"&gt;="&amp;$M$2,F_12Snp_ODR_Ret!A:A,"&lt;="&amp;$M$3,F_12Snp_ODR_Ret!$B:$B,$B740)/SUMIFS(F_12Snp_ODR_Ret!$H:$H,F_12Snp_ODR_Ret!A:A,"&gt;="&amp;$M$2,F_12Snp_ODR_Ret!A:A,"&lt;="&amp;$M$3,F_12Snp_ODR_Ret!$B:$B,$B740)</f>
        <v>2.2352492146289427E-2</v>
      </c>
      <c r="G740" s="95">
        <f t="shared" si="51"/>
        <v>1.4919493820473681E-2</v>
      </c>
      <c r="H740" s="95">
        <f t="shared" si="52"/>
        <v>5.5249464111579679E-5</v>
      </c>
      <c r="I740" s="95">
        <f t="shared" si="53"/>
        <v>7.4329983258157456E-3</v>
      </c>
      <c r="J740" s="95">
        <f t="shared" si="54"/>
        <v>0.49820713861053462</v>
      </c>
    </row>
    <row r="741" spans="1:10" x14ac:dyDescent="0.2">
      <c r="A741" s="93">
        <v>43799</v>
      </c>
      <c r="B741" s="94" t="s">
        <v>36</v>
      </c>
      <c r="C741" s="94">
        <f>SUMIFS(F_12Snp_ODR_Ret!$H:$H,F_12Snp_ODR_Ret!$A:$A,'Backtesting - Retail'!A741,F_12Snp_ODR_Ret!$B:$B,'Backtesting - Retail'!B741)</f>
        <v>640</v>
      </c>
      <c r="D741" s="94">
        <f>SUMIFS(F_12Snp_ODR_Ret!$C:$C,F_12Snp_ODR_Ret!$A:$A,'Backtesting - Retail'!A741,F_12Snp_ODR_Ret!$B:$B,'Backtesting - Retail'!B741)</f>
        <v>212</v>
      </c>
      <c r="F741" s="142">
        <f>SUMIFS(F_12Snp_ODR_Ret!$C:$C,F_12Snp_ODR_Ret!A:A,"&gt;="&amp;$M$2,F_12Snp_ODR_Ret!A:A,"&lt;="&amp;$M$3,F_12Snp_ODR_Ret!$B:$B,$B741)/SUMIFS(F_12Snp_ODR_Ret!$H:$H,F_12Snp_ODR_Ret!A:A,"&gt;="&amp;$M$2,F_12Snp_ODR_Ret!A:A,"&lt;="&amp;$M$3,F_12Snp_ODR_Ret!$B:$B,$B741)</f>
        <v>0.3147813516443802</v>
      </c>
      <c r="G741" s="95">
        <f t="shared" si="51"/>
        <v>0.33124999999999999</v>
      </c>
      <c r="H741" s="95">
        <f t="shared" si="52"/>
        <v>2.7121637866105831E-4</v>
      </c>
      <c r="I741" s="95">
        <f t="shared" si="53"/>
        <v>-1.6468648355619786E-2</v>
      </c>
      <c r="J741" s="95">
        <f t="shared" si="54"/>
        <v>4.9716674281116334E-2</v>
      </c>
    </row>
    <row r="742" spans="1:10" x14ac:dyDescent="0.2">
      <c r="A742" s="93">
        <v>43799</v>
      </c>
      <c r="B742" s="94" t="s">
        <v>26</v>
      </c>
      <c r="C742" s="94">
        <f>SUMIFS(F_12Snp_ODR_Ret!$H:$H,F_12Snp_ODR_Ret!$A:$A,'Backtesting - Retail'!A742,F_12Snp_ODR_Ret!$B:$B,'Backtesting - Retail'!B742)</f>
        <v>139</v>
      </c>
      <c r="D742" s="94">
        <f>SUMIFS(F_12Snp_ODR_Ret!$C:$C,F_12Snp_ODR_Ret!$A:$A,'Backtesting - Retail'!A742,F_12Snp_ODR_Ret!$B:$B,'Backtesting - Retail'!B742)</f>
        <v>77</v>
      </c>
      <c r="F742" s="142">
        <f>SUMIFS(F_12Snp_ODR_Ret!$C:$C,F_12Snp_ODR_Ret!A:A,"&gt;="&amp;$M$2,F_12Snp_ODR_Ret!A:A,"&lt;="&amp;$M$3,F_12Snp_ODR_Ret!$B:$B,$B742)/SUMIFS(F_12Snp_ODR_Ret!$H:$H,F_12Snp_ODR_Ret!A:A,"&gt;="&amp;$M$2,F_12Snp_ODR_Ret!A:A,"&lt;="&amp;$M$3,F_12Snp_ODR_Ret!$B:$B,$B742)</f>
        <v>0.42494105318312814</v>
      </c>
      <c r="G742" s="95">
        <f t="shared" si="51"/>
        <v>0.5539568345323741</v>
      </c>
      <c r="H742" s="95">
        <f t="shared" si="52"/>
        <v>1.6645071837156442E-2</v>
      </c>
      <c r="I742" s="95">
        <f t="shared" si="53"/>
        <v>-0.12901578134924596</v>
      </c>
      <c r="J742" s="95">
        <f t="shared" si="54"/>
        <v>0.23289861827980765</v>
      </c>
    </row>
    <row r="743" spans="1:10" x14ac:dyDescent="0.2">
      <c r="A743" s="93">
        <v>43799</v>
      </c>
      <c r="B743" s="94" t="s">
        <v>30</v>
      </c>
      <c r="C743" s="94">
        <f>SUMIFS(F_12Snp_ODR_Ret!$H:$H,F_12Snp_ODR_Ret!$A:$A,'Backtesting - Retail'!A743,F_12Snp_ODR_Ret!$B:$B,'Backtesting - Retail'!B743)</f>
        <v>1037</v>
      </c>
      <c r="D743" s="94">
        <f>SUMIFS(F_12Snp_ODR_Ret!$C:$C,F_12Snp_ODR_Ret!$A:$A,'Backtesting - Retail'!A743,F_12Snp_ODR_Ret!$B:$B,'Backtesting - Retail'!B743)</f>
        <v>143</v>
      </c>
      <c r="F743" s="142">
        <f>SUMIFS(F_12Snp_ODR_Ret!$C:$C,F_12Snp_ODR_Ret!A:A,"&gt;="&amp;$M$2,F_12Snp_ODR_Ret!A:A,"&lt;="&amp;$M$3,F_12Snp_ODR_Ret!$B:$B,$B743)/SUMIFS(F_12Snp_ODR_Ret!$H:$H,F_12Snp_ODR_Ret!A:A,"&gt;="&amp;$M$2,F_12Snp_ODR_Ret!A:A,"&lt;="&amp;$M$3,F_12Snp_ODR_Ret!$B:$B,$B743)</f>
        <v>0.11058389350204297</v>
      </c>
      <c r="G743" s="95">
        <f t="shared" si="51"/>
        <v>0.13789778206364514</v>
      </c>
      <c r="H743" s="95">
        <f t="shared" si="52"/>
        <v>7.4604850835562216E-4</v>
      </c>
      <c r="I743" s="95">
        <f t="shared" si="53"/>
        <v>-2.7313888561602176E-2</v>
      </c>
      <c r="J743" s="95">
        <f t="shared" si="54"/>
        <v>0.19807344362504514</v>
      </c>
    </row>
    <row r="744" spans="1:10" x14ac:dyDescent="0.2">
      <c r="A744" s="93">
        <v>43799</v>
      </c>
      <c r="B744" s="94" t="s">
        <v>34</v>
      </c>
      <c r="C744" s="94">
        <f>SUMIFS(F_12Snp_ODR_Ret!$H:$H,F_12Snp_ODR_Ret!$A:$A,'Backtesting - Retail'!A744,F_12Snp_ODR_Ret!$B:$B,'Backtesting - Retail'!B744)</f>
        <v>5369</v>
      </c>
      <c r="D744" s="94">
        <f>SUMIFS(F_12Snp_ODR_Ret!$C:$C,F_12Snp_ODR_Ret!$A:$A,'Backtesting - Retail'!A744,F_12Snp_ODR_Ret!$B:$B,'Backtesting - Retail'!B744)</f>
        <v>280</v>
      </c>
      <c r="F744" s="142">
        <f>SUMIFS(F_12Snp_ODR_Ret!$C:$C,F_12Snp_ODR_Ret!A:A,"&gt;="&amp;$M$2,F_12Snp_ODR_Ret!A:A,"&lt;="&amp;$M$3,F_12Snp_ODR_Ret!$B:$B,$B744)/SUMIFS(F_12Snp_ODR_Ret!$H:$H,F_12Snp_ODR_Ret!A:A,"&gt;="&amp;$M$2,F_12Snp_ODR_Ret!A:A,"&lt;="&amp;$M$3,F_12Snp_ODR_Ret!$B:$B,$B744)</f>
        <v>5.9121533399488169E-2</v>
      </c>
      <c r="G744" s="95">
        <f t="shared" si="51"/>
        <v>5.215123859191656E-2</v>
      </c>
      <c r="H744" s="95">
        <f t="shared" si="52"/>
        <v>4.8585009704459733E-5</v>
      </c>
      <c r="I744" s="95">
        <f t="shared" si="53"/>
        <v>6.9702948075716087E-3</v>
      </c>
      <c r="J744" s="95">
        <f t="shared" si="54"/>
        <v>0.1336554029351856</v>
      </c>
    </row>
    <row r="745" spans="1:10" x14ac:dyDescent="0.2">
      <c r="A745" s="93">
        <v>43799</v>
      </c>
      <c r="B745" s="94" t="s">
        <v>38</v>
      </c>
      <c r="C745" s="94">
        <f>SUMIFS(F_12Snp_ODR_Ret!$H:$H,F_12Snp_ODR_Ret!$A:$A,'Backtesting - Retail'!A745,F_12Snp_ODR_Ret!$B:$B,'Backtesting - Retail'!B745)</f>
        <v>1254</v>
      </c>
      <c r="D745" s="94">
        <f>SUMIFS(F_12Snp_ODR_Ret!$C:$C,F_12Snp_ODR_Ret!$A:$A,'Backtesting - Retail'!A745,F_12Snp_ODR_Ret!$B:$B,'Backtesting - Retail'!B745)</f>
        <v>280</v>
      </c>
      <c r="F745" s="142">
        <f>SUMIFS(F_12Snp_ODR_Ret!$C:$C,F_12Snp_ODR_Ret!A:A,"&gt;="&amp;$M$2,F_12Snp_ODR_Ret!A:A,"&lt;="&amp;$M$3,F_12Snp_ODR_Ret!$B:$B,$B745)/SUMIFS(F_12Snp_ODR_Ret!$H:$H,F_12Snp_ODR_Ret!A:A,"&gt;="&amp;$M$2,F_12Snp_ODR_Ret!A:A,"&lt;="&amp;$M$3,F_12Snp_ODR_Ret!$B:$B,$B745)</f>
        <v>0.22160275367237117</v>
      </c>
      <c r="G745" s="95">
        <f t="shared" si="51"/>
        <v>0.22328548644338117</v>
      </c>
      <c r="H745" s="95">
        <f t="shared" si="52"/>
        <v>2.8315895786309868E-6</v>
      </c>
      <c r="I745" s="95">
        <f t="shared" si="53"/>
        <v>-1.6827327710099982E-3</v>
      </c>
      <c r="J745" s="95">
        <f t="shared" si="54"/>
        <v>7.5362389101662061E-3</v>
      </c>
    </row>
    <row r="746" spans="1:10" x14ac:dyDescent="0.2">
      <c r="A746" s="93">
        <v>43799</v>
      </c>
      <c r="B746" s="94" t="s">
        <v>42</v>
      </c>
      <c r="C746" s="94">
        <f>SUMIFS(F_12Snp_ODR_Ret!$H:$H,F_12Snp_ODR_Ret!$A:$A,'Backtesting - Retail'!A746,F_12Snp_ODR_Ret!$B:$B,'Backtesting - Retail'!B746)</f>
        <v>214</v>
      </c>
      <c r="D746" s="94">
        <f>SUMIFS(F_12Snp_ODR_Ret!$C:$C,F_12Snp_ODR_Ret!$A:$A,'Backtesting - Retail'!A746,F_12Snp_ODR_Ret!$B:$B,'Backtesting - Retail'!B746)</f>
        <v>148</v>
      </c>
      <c r="F746" s="142">
        <f>SUMIFS(F_12Snp_ODR_Ret!$C:$C,F_12Snp_ODR_Ret!A:A,"&gt;="&amp;$M$2,F_12Snp_ODR_Ret!A:A,"&lt;="&amp;$M$3,F_12Snp_ODR_Ret!$B:$B,$B746)/SUMIFS(F_12Snp_ODR_Ret!$H:$H,F_12Snp_ODR_Ret!A:A,"&gt;="&amp;$M$2,F_12Snp_ODR_Ret!A:A,"&lt;="&amp;$M$3,F_12Snp_ODR_Ret!$B:$B,$B746)</f>
        <v>0.66168573429838895</v>
      </c>
      <c r="G746" s="95">
        <f t="shared" si="51"/>
        <v>0.69158878504672894</v>
      </c>
      <c r="H746" s="95">
        <f t="shared" si="52"/>
        <v>8.9419244405779664E-4</v>
      </c>
      <c r="I746" s="95">
        <f t="shared" si="53"/>
        <v>-2.9903050748339988E-2</v>
      </c>
      <c r="J746" s="95">
        <f t="shared" si="54"/>
        <v>4.3238195000978093E-2</v>
      </c>
    </row>
    <row r="747" spans="1:10" x14ac:dyDescent="0.2">
      <c r="A747" s="93">
        <v>43799</v>
      </c>
      <c r="B747" s="94" t="s">
        <v>20</v>
      </c>
      <c r="C747" s="94">
        <f>SUMIFS(F_12Snp_ODR_Ret!$H:$H,F_12Snp_ODR_Ret!$A:$A,'Backtesting - Retail'!A747,F_12Snp_ODR_Ret!$B:$B,'Backtesting - Retail'!B747)</f>
        <v>382</v>
      </c>
      <c r="D747" s="94">
        <f>SUMIFS(F_12Snp_ODR_Ret!$C:$C,F_12Snp_ODR_Ret!$A:$A,'Backtesting - Retail'!A747,F_12Snp_ODR_Ret!$B:$B,'Backtesting - Retail'!B747)</f>
        <v>58</v>
      </c>
      <c r="F747" s="142">
        <f>SUMIFS(F_12Snp_ODR_Ret!$C:$C,F_12Snp_ODR_Ret!A:A,"&gt;="&amp;$M$2,F_12Snp_ODR_Ret!A:A,"&lt;="&amp;$M$3,F_12Snp_ODR_Ret!$B:$B,$B747)/SUMIFS(F_12Snp_ODR_Ret!$H:$H,F_12Snp_ODR_Ret!A:A,"&gt;="&amp;$M$2,F_12Snp_ODR_Ret!A:A,"&lt;="&amp;$M$3,F_12Snp_ODR_Ret!$B:$B,$B747)</f>
        <v>8.9829886182841753E-2</v>
      </c>
      <c r="G747" s="95">
        <f t="shared" si="51"/>
        <v>0.15183246073298429</v>
      </c>
      <c r="H747" s="95">
        <f t="shared" si="52"/>
        <v>3.8443192508459826E-3</v>
      </c>
      <c r="I747" s="95">
        <f t="shared" si="53"/>
        <v>-6.2002574550142533E-2</v>
      </c>
      <c r="J747" s="95">
        <f t="shared" si="54"/>
        <v>0.40836178410611118</v>
      </c>
    </row>
    <row r="748" spans="1:10" x14ac:dyDescent="0.2">
      <c r="A748" s="93">
        <v>43799</v>
      </c>
      <c r="B748" s="94" t="s">
        <v>40</v>
      </c>
      <c r="C748" s="94">
        <f>SUMIFS(F_12Snp_ODR_Ret!$H:$H,F_12Snp_ODR_Ret!$A:$A,'Backtesting - Retail'!A748,F_12Snp_ODR_Ret!$B:$B,'Backtesting - Retail'!B748)</f>
        <v>637</v>
      </c>
      <c r="D748" s="94">
        <f>SUMIFS(F_12Snp_ODR_Ret!$C:$C,F_12Snp_ODR_Ret!$A:$A,'Backtesting - Retail'!A748,F_12Snp_ODR_Ret!$B:$B,'Backtesting - Retail'!B748)</f>
        <v>429</v>
      </c>
      <c r="F748" s="142">
        <f>SUMIFS(F_12Snp_ODR_Ret!$C:$C,F_12Snp_ODR_Ret!A:A,"&gt;="&amp;$M$2,F_12Snp_ODR_Ret!A:A,"&lt;="&amp;$M$3,F_12Snp_ODR_Ret!$B:$B,$B748)/SUMIFS(F_12Snp_ODR_Ret!$H:$H,F_12Snp_ODR_Ret!A:A,"&gt;="&amp;$M$2,F_12Snp_ODR_Ret!A:A,"&lt;="&amp;$M$3,F_12Snp_ODR_Ret!$B:$B,$B748)</f>
        <v>0.60292481322524238</v>
      </c>
      <c r="G748" s="95">
        <f t="shared" si="51"/>
        <v>0.67346938775510201</v>
      </c>
      <c r="H748" s="95">
        <f t="shared" si="52"/>
        <v>4.9765369955989194E-3</v>
      </c>
      <c r="I748" s="95">
        <f t="shared" si="53"/>
        <v>-7.0544574529859627E-2</v>
      </c>
      <c r="J748" s="95">
        <f t="shared" si="54"/>
        <v>0.10474800460494309</v>
      </c>
    </row>
    <row r="749" spans="1:10" x14ac:dyDescent="0.2">
      <c r="A749" s="93">
        <v>43799</v>
      </c>
      <c r="B749" s="94" t="s">
        <v>22</v>
      </c>
      <c r="C749" s="94">
        <f>SUMIFS(F_12Snp_ODR_Ret!$H:$H,F_12Snp_ODR_Ret!$A:$A,'Backtesting - Retail'!A749,F_12Snp_ODR_Ret!$B:$B,'Backtesting - Retail'!B749)</f>
        <v>935</v>
      </c>
      <c r="D749" s="94">
        <f>SUMIFS(F_12Snp_ODR_Ret!$C:$C,F_12Snp_ODR_Ret!$A:$A,'Backtesting - Retail'!A749,F_12Snp_ODR_Ret!$B:$B,'Backtesting - Retail'!B749)</f>
        <v>157</v>
      </c>
      <c r="F749" s="142">
        <f>SUMIFS(F_12Snp_ODR_Ret!$C:$C,F_12Snp_ODR_Ret!A:A,"&gt;="&amp;$M$2,F_12Snp_ODR_Ret!A:A,"&lt;="&amp;$M$3,F_12Snp_ODR_Ret!$B:$B,$B749)/SUMIFS(F_12Snp_ODR_Ret!$H:$H,F_12Snp_ODR_Ret!A:A,"&gt;="&amp;$M$2,F_12Snp_ODR_Ret!A:A,"&lt;="&amp;$M$3,F_12Snp_ODR_Ret!$B:$B,$B749)</f>
        <v>0.11878527277613544</v>
      </c>
      <c r="G749" s="95">
        <f t="shared" si="51"/>
        <v>0.16791443850267379</v>
      </c>
      <c r="H749" s="95">
        <f t="shared" si="52"/>
        <v>2.4136749249856699E-3</v>
      </c>
      <c r="I749" s="95">
        <f t="shared" si="53"/>
        <v>-4.9129165726538346E-2</v>
      </c>
      <c r="J749" s="95">
        <f t="shared" si="54"/>
        <v>0.29258452200199592</v>
      </c>
    </row>
    <row r="750" spans="1:10" x14ac:dyDescent="0.2">
      <c r="A750" s="93">
        <v>43799</v>
      </c>
      <c r="B750" s="94" t="s">
        <v>16</v>
      </c>
      <c r="C750" s="94">
        <f>SUMIFS(F_12Snp_ODR_Ret!$H:$H,F_12Snp_ODR_Ret!$A:$A,'Backtesting - Retail'!A750,F_12Snp_ODR_Ret!$B:$B,'Backtesting - Retail'!B750)</f>
        <v>866</v>
      </c>
      <c r="D750" s="94">
        <f>SUMIFS(F_12Snp_ODR_Ret!$C:$C,F_12Snp_ODR_Ret!$A:$A,'Backtesting - Retail'!A750,F_12Snp_ODR_Ret!$B:$B,'Backtesting - Retail'!B750)</f>
        <v>0</v>
      </c>
      <c r="F750" s="142">
        <f>SUMIFS(F_12Snp_ODR_Ret!$C:$C,F_12Snp_ODR_Ret!A:A,"&gt;="&amp;$M$2,F_12Snp_ODR_Ret!A:A,"&lt;="&amp;$M$3,F_12Snp_ODR_Ret!$B:$B,$B750)/SUMIFS(F_12Snp_ODR_Ret!$H:$H,F_12Snp_ODR_Ret!A:A,"&gt;="&amp;$M$2,F_12Snp_ODR_Ret!A:A,"&lt;="&amp;$M$3,F_12Snp_ODR_Ret!$B:$B,$B750)</f>
        <v>2.5973315835520561E-3</v>
      </c>
      <c r="G750" s="95">
        <f t="shared" si="51"/>
        <v>0</v>
      </c>
      <c r="H750" s="95">
        <f t="shared" si="52"/>
        <v>6.7461313549170314E-6</v>
      </c>
      <c r="I750" s="95">
        <f t="shared" si="53"/>
        <v>2.5973315835520561E-3</v>
      </c>
      <c r="J750" s="95">
        <f t="shared" si="54"/>
        <v>0</v>
      </c>
    </row>
    <row r="751" spans="1:10" x14ac:dyDescent="0.2">
      <c r="A751" s="93">
        <v>43799</v>
      </c>
      <c r="B751" s="94" t="s">
        <v>24</v>
      </c>
      <c r="C751" s="94">
        <f>SUMIFS(F_12Snp_ODR_Ret!$H:$H,F_12Snp_ODR_Ret!$A:$A,'Backtesting - Retail'!A751,F_12Snp_ODR_Ret!$B:$B,'Backtesting - Retail'!B751)</f>
        <v>228</v>
      </c>
      <c r="D751" s="94">
        <f>SUMIFS(F_12Snp_ODR_Ret!$C:$C,F_12Snp_ODR_Ret!$A:$A,'Backtesting - Retail'!A751,F_12Snp_ODR_Ret!$B:$B,'Backtesting - Retail'!B751)</f>
        <v>61</v>
      </c>
      <c r="F751" s="142">
        <f>SUMIFS(F_12Snp_ODR_Ret!$C:$C,F_12Snp_ODR_Ret!A:A,"&gt;="&amp;$M$2,F_12Snp_ODR_Ret!A:A,"&lt;="&amp;$M$3,F_12Snp_ODR_Ret!$B:$B,$B751)/SUMIFS(F_12Snp_ODR_Ret!$H:$H,F_12Snp_ODR_Ret!A:A,"&gt;="&amp;$M$2,F_12Snp_ODR_Ret!A:A,"&lt;="&amp;$M$3,F_12Snp_ODR_Ret!$B:$B,$B751)</f>
        <v>0.31635926222935046</v>
      </c>
      <c r="G751" s="95">
        <f t="shared" si="51"/>
        <v>0.26754385964912281</v>
      </c>
      <c r="H751" s="95">
        <f t="shared" si="52"/>
        <v>2.3829435290696963E-3</v>
      </c>
      <c r="I751" s="95">
        <f t="shared" si="53"/>
        <v>4.8815402580227651E-2</v>
      </c>
      <c r="J751" s="95">
        <f t="shared" si="54"/>
        <v>0.18245757029986728</v>
      </c>
    </row>
    <row r="752" spans="1:10" x14ac:dyDescent="0.2">
      <c r="A752" s="93">
        <v>43799</v>
      </c>
      <c r="B752" s="94" t="s">
        <v>12</v>
      </c>
      <c r="C752" s="94">
        <f>SUMIFS(F_12Snp_ODR_Ret!$H:$H,F_12Snp_ODR_Ret!$A:$A,'Backtesting - Retail'!A752,F_12Snp_ODR_Ret!$B:$B,'Backtesting - Retail'!B752)</f>
        <v>895</v>
      </c>
      <c r="D752" s="94">
        <f>SUMIFS(F_12Snp_ODR_Ret!$C:$C,F_12Snp_ODR_Ret!$A:$A,'Backtesting - Retail'!A752,F_12Snp_ODR_Ret!$B:$B,'Backtesting - Retail'!B752)</f>
        <v>3</v>
      </c>
      <c r="F752" s="142">
        <f>SUMIFS(F_12Snp_ODR_Ret!$C:$C,F_12Snp_ODR_Ret!A:A,"&gt;="&amp;$M$2,F_12Snp_ODR_Ret!A:A,"&lt;="&amp;$M$3,F_12Snp_ODR_Ret!$B:$B,$B752)/SUMIFS(F_12Snp_ODR_Ret!$H:$H,F_12Snp_ODR_Ret!A:A,"&gt;="&amp;$M$2,F_12Snp_ODR_Ret!A:A,"&lt;="&amp;$M$3,F_12Snp_ODR_Ret!$B:$B,$B752)</f>
        <v>9.2718843741478052E-4</v>
      </c>
      <c r="G752" s="95">
        <f t="shared" si="51"/>
        <v>3.3519553072625698E-3</v>
      </c>
      <c r="H752" s="95">
        <f t="shared" si="52"/>
        <v>5.8794943731114458E-6</v>
      </c>
      <c r="I752" s="95">
        <f t="shared" si="53"/>
        <v>-2.4247668698477894E-3</v>
      </c>
      <c r="J752" s="95">
        <f t="shared" si="54"/>
        <v>0.72338878283792385</v>
      </c>
    </row>
    <row r="753" spans="1:10" x14ac:dyDescent="0.2">
      <c r="A753" s="93">
        <v>43799</v>
      </c>
      <c r="B753" s="94" t="s">
        <v>28</v>
      </c>
      <c r="C753" s="94">
        <f>SUMIFS(F_12Snp_ODR_Ret!$H:$H,F_12Snp_ODR_Ret!$A:$A,'Backtesting - Retail'!A753,F_12Snp_ODR_Ret!$B:$B,'Backtesting - Retail'!B753)</f>
        <v>4568</v>
      </c>
      <c r="D753" s="94">
        <f>SUMIFS(F_12Snp_ODR_Ret!$C:$C,F_12Snp_ODR_Ret!$A:$A,'Backtesting - Retail'!A753,F_12Snp_ODR_Ret!$B:$B,'Backtesting - Retail'!B753)</f>
        <v>38</v>
      </c>
      <c r="F753" s="142">
        <f>SUMIFS(F_12Snp_ODR_Ret!$C:$C,F_12Snp_ODR_Ret!A:A,"&gt;="&amp;$M$2,F_12Snp_ODR_Ret!A:A,"&lt;="&amp;$M$3,F_12Snp_ODR_Ret!$B:$B,$B753)/SUMIFS(F_12Snp_ODR_Ret!$H:$H,F_12Snp_ODR_Ret!A:A,"&gt;="&amp;$M$2,F_12Snp_ODR_Ret!A:A,"&lt;="&amp;$M$3,F_12Snp_ODR_Ret!$B:$B,$B753)</f>
        <v>8.694480016175777E-3</v>
      </c>
      <c r="G753" s="95">
        <f t="shared" si="51"/>
        <v>8.3187390542907181E-3</v>
      </c>
      <c r="H753" s="95">
        <f t="shared" si="52"/>
        <v>1.4118127043830924E-7</v>
      </c>
      <c r="I753" s="95">
        <f t="shared" si="53"/>
        <v>3.7574096188505886E-4</v>
      </c>
      <c r="J753" s="95">
        <f t="shared" si="54"/>
        <v>4.5168018786603918E-2</v>
      </c>
    </row>
    <row r="754" spans="1:10" x14ac:dyDescent="0.2">
      <c r="A754" s="93">
        <v>43799</v>
      </c>
      <c r="B754" s="94" t="s">
        <v>14</v>
      </c>
      <c r="C754" s="94">
        <f>SUMIFS(F_12Snp_ODR_Ret!$H:$H,F_12Snp_ODR_Ret!$A:$A,'Backtesting - Retail'!A754,F_12Snp_ODR_Ret!$B:$B,'Backtesting - Retail'!B754)</f>
        <v>993</v>
      </c>
      <c r="D754" s="94">
        <f>SUMIFS(F_12Snp_ODR_Ret!$C:$C,F_12Snp_ODR_Ret!$A:$A,'Backtesting - Retail'!A754,F_12Snp_ODR_Ret!$B:$B,'Backtesting - Retail'!B754)</f>
        <v>2</v>
      </c>
      <c r="F754" s="142">
        <f>SUMIFS(F_12Snp_ODR_Ret!$C:$C,F_12Snp_ODR_Ret!A:A,"&gt;="&amp;$M$2,F_12Snp_ODR_Ret!A:A,"&lt;="&amp;$M$3,F_12Snp_ODR_Ret!$B:$B,$B754)/SUMIFS(F_12Snp_ODR_Ret!$H:$H,F_12Snp_ODR_Ret!A:A,"&gt;="&amp;$M$2,F_12Snp_ODR_Ret!A:A,"&lt;="&amp;$M$3,F_12Snp_ODR_Ret!$B:$B,$B754)</f>
        <v>6.8419927303827238E-3</v>
      </c>
      <c r="G754" s="95">
        <f t="shared" si="51"/>
        <v>2.014098690835851E-3</v>
      </c>
      <c r="H754" s="95">
        <f t="shared" si="52"/>
        <v>2.3308560857092222E-5</v>
      </c>
      <c r="I754" s="95">
        <f t="shared" si="53"/>
        <v>4.8278940395468728E-3</v>
      </c>
      <c r="J754" s="95">
        <f t="shared" si="54"/>
        <v>2.3970493906350225</v>
      </c>
    </row>
    <row r="755" spans="1:10" x14ac:dyDescent="0.2">
      <c r="A755" s="93">
        <v>43830</v>
      </c>
      <c r="B755" s="94" t="s">
        <v>18</v>
      </c>
      <c r="C755" s="94">
        <f>SUMIFS(F_12Snp_ODR_Ret!$H:$H,F_12Snp_ODR_Ret!$A:$A,'Backtesting - Retail'!A755,F_12Snp_ODR_Ret!$B:$B,'Backtesting - Retail'!B755)</f>
        <v>6000</v>
      </c>
      <c r="D755" s="94">
        <f>SUMIFS(F_12Snp_ODR_Ret!$C:$C,F_12Snp_ODR_Ret!$A:$A,'Backtesting - Retail'!A755,F_12Snp_ODR_Ret!$B:$B,'Backtesting - Retail'!B755)</f>
        <v>49</v>
      </c>
      <c r="F755" s="142">
        <f>SUMIFS(F_12Snp_ODR_Ret!$C:$C,F_12Snp_ODR_Ret!A:A,"&gt;="&amp;$M$2,F_12Snp_ODR_Ret!A:A,"&lt;="&amp;$M$3,F_12Snp_ODR_Ret!$B:$B,$B755)/SUMIFS(F_12Snp_ODR_Ret!$H:$H,F_12Snp_ODR_Ret!A:A,"&gt;="&amp;$M$2,F_12Snp_ODR_Ret!A:A,"&lt;="&amp;$M$3,F_12Snp_ODR_Ret!$B:$B,$B755)</f>
        <v>7.5688521388111206E-3</v>
      </c>
      <c r="G755" s="95">
        <f t="shared" si="51"/>
        <v>8.1666666666666658E-3</v>
      </c>
      <c r="H755" s="95">
        <f t="shared" si="52"/>
        <v>3.5738220971514844E-7</v>
      </c>
      <c r="I755" s="95">
        <f t="shared" si="53"/>
        <v>-5.978145278555452E-4</v>
      </c>
      <c r="J755" s="95">
        <f t="shared" si="54"/>
        <v>7.3201778921087174E-2</v>
      </c>
    </row>
    <row r="756" spans="1:10" x14ac:dyDescent="0.2">
      <c r="A756" s="93">
        <v>43830</v>
      </c>
      <c r="B756" s="94" t="s">
        <v>28</v>
      </c>
      <c r="C756" s="94">
        <f>SUMIFS(F_12Snp_ODR_Ret!$H:$H,F_12Snp_ODR_Ret!$A:$A,'Backtesting - Retail'!A756,F_12Snp_ODR_Ret!$B:$B,'Backtesting - Retail'!B756)</f>
        <v>4269</v>
      </c>
      <c r="D756" s="94">
        <f>SUMIFS(F_12Snp_ODR_Ret!$C:$C,F_12Snp_ODR_Ret!$A:$A,'Backtesting - Retail'!A756,F_12Snp_ODR_Ret!$B:$B,'Backtesting - Retail'!B756)</f>
        <v>40</v>
      </c>
      <c r="F756" s="142">
        <f>SUMIFS(F_12Snp_ODR_Ret!$C:$C,F_12Snp_ODR_Ret!A:A,"&gt;="&amp;$M$2,F_12Snp_ODR_Ret!A:A,"&lt;="&amp;$M$3,F_12Snp_ODR_Ret!$B:$B,$B756)/SUMIFS(F_12Snp_ODR_Ret!$H:$H,F_12Snp_ODR_Ret!A:A,"&gt;="&amp;$M$2,F_12Snp_ODR_Ret!A:A,"&lt;="&amp;$M$3,F_12Snp_ODR_Ret!$B:$B,$B756)</f>
        <v>8.694480016175777E-3</v>
      </c>
      <c r="G756" s="95">
        <f t="shared" si="51"/>
        <v>9.3698758491449988E-3</v>
      </c>
      <c r="H756" s="95">
        <f t="shared" si="52"/>
        <v>4.5615953119218905E-7</v>
      </c>
      <c r="I756" s="95">
        <f t="shared" si="53"/>
        <v>-6.7539583296922188E-4</v>
      </c>
      <c r="J756" s="95">
        <f t="shared" si="54"/>
        <v>7.2081620273640207E-2</v>
      </c>
    </row>
    <row r="757" spans="1:10" x14ac:dyDescent="0.2">
      <c r="A757" s="93">
        <v>43830</v>
      </c>
      <c r="B757" s="94" t="s">
        <v>24</v>
      </c>
      <c r="C757" s="94">
        <f>SUMIFS(F_12Snp_ODR_Ret!$H:$H,F_12Snp_ODR_Ret!$A:$A,'Backtesting - Retail'!A757,F_12Snp_ODR_Ret!$B:$B,'Backtesting - Retail'!B757)</f>
        <v>228</v>
      </c>
      <c r="D757" s="94">
        <f>SUMIFS(F_12Snp_ODR_Ret!$C:$C,F_12Snp_ODR_Ret!$A:$A,'Backtesting - Retail'!A757,F_12Snp_ODR_Ret!$B:$B,'Backtesting - Retail'!B757)</f>
        <v>66</v>
      </c>
      <c r="F757" s="142">
        <f>SUMIFS(F_12Snp_ODR_Ret!$C:$C,F_12Snp_ODR_Ret!A:A,"&gt;="&amp;$M$2,F_12Snp_ODR_Ret!A:A,"&lt;="&amp;$M$3,F_12Snp_ODR_Ret!$B:$B,$B757)/SUMIFS(F_12Snp_ODR_Ret!$H:$H,F_12Snp_ODR_Ret!A:A,"&gt;="&amp;$M$2,F_12Snp_ODR_Ret!A:A,"&lt;="&amp;$M$3,F_12Snp_ODR_Ret!$B:$B,$B757)</f>
        <v>0.31635926222935046</v>
      </c>
      <c r="G757" s="95">
        <f t="shared" si="51"/>
        <v>0.28947368421052633</v>
      </c>
      <c r="H757" s="95">
        <f t="shared" si="52"/>
        <v>7.2283430540627926E-4</v>
      </c>
      <c r="I757" s="95">
        <f t="shared" si="53"/>
        <v>2.688557801882413E-2</v>
      </c>
      <c r="J757" s="95">
        <f t="shared" si="54"/>
        <v>9.2877451337756087E-2</v>
      </c>
    </row>
    <row r="758" spans="1:10" x14ac:dyDescent="0.2">
      <c r="A758" s="93">
        <v>43830</v>
      </c>
      <c r="B758" s="94" t="s">
        <v>34</v>
      </c>
      <c r="C758" s="94">
        <f>SUMIFS(F_12Snp_ODR_Ret!$H:$H,F_12Snp_ODR_Ret!$A:$A,'Backtesting - Retail'!A758,F_12Snp_ODR_Ret!$B:$B,'Backtesting - Retail'!B758)</f>
        <v>5352</v>
      </c>
      <c r="D758" s="94">
        <f>SUMIFS(F_12Snp_ODR_Ret!$C:$C,F_12Snp_ODR_Ret!$A:$A,'Backtesting - Retail'!A758,F_12Snp_ODR_Ret!$B:$B,'Backtesting - Retail'!B758)</f>
        <v>227</v>
      </c>
      <c r="F758" s="142">
        <f>SUMIFS(F_12Snp_ODR_Ret!$C:$C,F_12Snp_ODR_Ret!A:A,"&gt;="&amp;$M$2,F_12Snp_ODR_Ret!A:A,"&lt;="&amp;$M$3,F_12Snp_ODR_Ret!$B:$B,$B758)/SUMIFS(F_12Snp_ODR_Ret!$H:$H,F_12Snp_ODR_Ret!A:A,"&gt;="&amp;$M$2,F_12Snp_ODR_Ret!A:A,"&lt;="&amp;$M$3,F_12Snp_ODR_Ret!$B:$B,$B758)</f>
        <v>5.9121533399488169E-2</v>
      </c>
      <c r="G758" s="95">
        <f t="shared" si="51"/>
        <v>4.2414050822122573E-2</v>
      </c>
      <c r="H758" s="95">
        <f t="shared" si="52"/>
        <v>2.7913997407297492E-4</v>
      </c>
      <c r="I758" s="95">
        <f t="shared" si="53"/>
        <v>1.6707482577365595E-2</v>
      </c>
      <c r="J758" s="95">
        <f t="shared" si="54"/>
        <v>0.39391386235269016</v>
      </c>
    </row>
    <row r="759" spans="1:10" x14ac:dyDescent="0.2">
      <c r="A759" s="93">
        <v>43830</v>
      </c>
      <c r="B759" s="94" t="s">
        <v>36</v>
      </c>
      <c r="C759" s="94">
        <f>SUMIFS(F_12Snp_ODR_Ret!$H:$H,F_12Snp_ODR_Ret!$A:$A,'Backtesting - Retail'!A759,F_12Snp_ODR_Ret!$B:$B,'Backtesting - Retail'!B759)</f>
        <v>799</v>
      </c>
      <c r="D759" s="94">
        <f>SUMIFS(F_12Snp_ODR_Ret!$C:$C,F_12Snp_ODR_Ret!$A:$A,'Backtesting - Retail'!A759,F_12Snp_ODR_Ret!$B:$B,'Backtesting - Retail'!B759)</f>
        <v>332</v>
      </c>
      <c r="F759" s="142">
        <f>SUMIFS(F_12Snp_ODR_Ret!$C:$C,F_12Snp_ODR_Ret!A:A,"&gt;="&amp;$M$2,F_12Snp_ODR_Ret!A:A,"&lt;="&amp;$M$3,F_12Snp_ODR_Ret!$B:$B,$B759)/SUMIFS(F_12Snp_ODR_Ret!$H:$H,F_12Snp_ODR_Ret!A:A,"&gt;="&amp;$M$2,F_12Snp_ODR_Ret!A:A,"&lt;="&amp;$M$3,F_12Snp_ODR_Ret!$B:$B,$B759)</f>
        <v>0.3147813516443802</v>
      </c>
      <c r="G759" s="95">
        <f t="shared" si="51"/>
        <v>0.41551939924906134</v>
      </c>
      <c r="H759" s="95">
        <f t="shared" si="52"/>
        <v>1.0148154235203002E-2</v>
      </c>
      <c r="I759" s="95">
        <f t="shared" si="53"/>
        <v>-0.10073804760468114</v>
      </c>
      <c r="J759" s="95">
        <f t="shared" si="54"/>
        <v>0.24243885553054284</v>
      </c>
    </row>
    <row r="760" spans="1:10" x14ac:dyDescent="0.2">
      <c r="A760" s="93">
        <v>43830</v>
      </c>
      <c r="B760" s="94" t="s">
        <v>32</v>
      </c>
      <c r="C760" s="94">
        <f>SUMIFS(F_12Snp_ODR_Ret!$H:$H,F_12Snp_ODR_Ret!$A:$A,'Backtesting - Retail'!A760,F_12Snp_ODR_Ret!$B:$B,'Backtesting - Retail'!B760)</f>
        <v>20795</v>
      </c>
      <c r="D760" s="94">
        <f>SUMIFS(F_12Snp_ODR_Ret!$C:$C,F_12Snp_ODR_Ret!$A:$A,'Backtesting - Retail'!A760,F_12Snp_ODR_Ret!$B:$B,'Backtesting - Retail'!B760)</f>
        <v>353</v>
      </c>
      <c r="F760" s="142">
        <f>SUMIFS(F_12Snp_ODR_Ret!$C:$C,F_12Snp_ODR_Ret!A:A,"&gt;="&amp;$M$2,F_12Snp_ODR_Ret!A:A,"&lt;="&amp;$M$3,F_12Snp_ODR_Ret!$B:$B,$B760)/SUMIFS(F_12Snp_ODR_Ret!$H:$H,F_12Snp_ODR_Ret!A:A,"&gt;="&amp;$M$2,F_12Snp_ODR_Ret!A:A,"&lt;="&amp;$M$3,F_12Snp_ODR_Ret!$B:$B,$B760)</f>
        <v>2.2352492146289427E-2</v>
      </c>
      <c r="G760" s="95">
        <f t="shared" si="51"/>
        <v>1.6975234431353691E-2</v>
      </c>
      <c r="H760" s="95">
        <f t="shared" si="52"/>
        <v>2.8914900532835887E-5</v>
      </c>
      <c r="I760" s="95">
        <f t="shared" si="53"/>
        <v>5.3772577149357355E-3</v>
      </c>
      <c r="J760" s="95">
        <f t="shared" si="54"/>
        <v>0.31677074839118591</v>
      </c>
    </row>
    <row r="761" spans="1:10" x14ac:dyDescent="0.2">
      <c r="A761" s="93">
        <v>43830</v>
      </c>
      <c r="B761" s="94" t="s">
        <v>40</v>
      </c>
      <c r="C761" s="94">
        <f>SUMIFS(F_12Snp_ODR_Ret!$H:$H,F_12Snp_ODR_Ret!$A:$A,'Backtesting - Retail'!A761,F_12Snp_ODR_Ret!$B:$B,'Backtesting - Retail'!B761)</f>
        <v>632</v>
      </c>
      <c r="D761" s="94">
        <f>SUMIFS(F_12Snp_ODR_Ret!$C:$C,F_12Snp_ODR_Ret!$A:$A,'Backtesting - Retail'!A761,F_12Snp_ODR_Ret!$B:$B,'Backtesting - Retail'!B761)</f>
        <v>443</v>
      </c>
      <c r="F761" s="142">
        <f>SUMIFS(F_12Snp_ODR_Ret!$C:$C,F_12Snp_ODR_Ret!A:A,"&gt;="&amp;$M$2,F_12Snp_ODR_Ret!A:A,"&lt;="&amp;$M$3,F_12Snp_ODR_Ret!$B:$B,$B761)/SUMIFS(F_12Snp_ODR_Ret!$H:$H,F_12Snp_ODR_Ret!A:A,"&gt;="&amp;$M$2,F_12Snp_ODR_Ret!A:A,"&lt;="&amp;$M$3,F_12Snp_ODR_Ret!$B:$B,$B761)</f>
        <v>0.60292481322524238</v>
      </c>
      <c r="G761" s="95">
        <f t="shared" si="51"/>
        <v>0.70094936708860756</v>
      </c>
      <c r="H761" s="95">
        <f t="shared" si="52"/>
        <v>9.6088131601117805E-3</v>
      </c>
      <c r="I761" s="95">
        <f t="shared" si="53"/>
        <v>-9.8024553863365171E-2</v>
      </c>
      <c r="J761" s="95">
        <f t="shared" si="54"/>
        <v>0.1398454131865616</v>
      </c>
    </row>
    <row r="762" spans="1:10" x14ac:dyDescent="0.2">
      <c r="A762" s="93">
        <v>43830</v>
      </c>
      <c r="B762" s="94" t="s">
        <v>22</v>
      </c>
      <c r="C762" s="94">
        <f>SUMIFS(F_12Snp_ODR_Ret!$H:$H,F_12Snp_ODR_Ret!$A:$A,'Backtesting - Retail'!A762,F_12Snp_ODR_Ret!$B:$B,'Backtesting - Retail'!B762)</f>
        <v>927</v>
      </c>
      <c r="D762" s="94">
        <f>SUMIFS(F_12Snp_ODR_Ret!$C:$C,F_12Snp_ODR_Ret!$A:$A,'Backtesting - Retail'!A762,F_12Snp_ODR_Ret!$B:$B,'Backtesting - Retail'!B762)</f>
        <v>169</v>
      </c>
      <c r="F762" s="142">
        <f>SUMIFS(F_12Snp_ODR_Ret!$C:$C,F_12Snp_ODR_Ret!A:A,"&gt;="&amp;$M$2,F_12Snp_ODR_Ret!A:A,"&lt;="&amp;$M$3,F_12Snp_ODR_Ret!$B:$B,$B762)/SUMIFS(F_12Snp_ODR_Ret!$H:$H,F_12Snp_ODR_Ret!A:A,"&gt;="&amp;$M$2,F_12Snp_ODR_Ret!A:A,"&lt;="&amp;$M$3,F_12Snp_ODR_Ret!$B:$B,$B762)</f>
        <v>0.11878527277613544</v>
      </c>
      <c r="G762" s="95">
        <f t="shared" si="51"/>
        <v>0.18230852211434737</v>
      </c>
      <c r="H762" s="95">
        <f t="shared" si="52"/>
        <v>4.0352032064846412E-3</v>
      </c>
      <c r="I762" s="95">
        <f t="shared" si="53"/>
        <v>-6.3523249338211921E-2</v>
      </c>
      <c r="J762" s="95">
        <f t="shared" si="54"/>
        <v>0.34843817832261803</v>
      </c>
    </row>
    <row r="763" spans="1:10" x14ac:dyDescent="0.2">
      <c r="A763" s="93">
        <v>43830</v>
      </c>
      <c r="B763" s="94" t="s">
        <v>42</v>
      </c>
      <c r="C763" s="94">
        <f>SUMIFS(F_12Snp_ODR_Ret!$H:$H,F_12Snp_ODR_Ret!$A:$A,'Backtesting - Retail'!A763,F_12Snp_ODR_Ret!$B:$B,'Backtesting - Retail'!B763)</f>
        <v>208</v>
      </c>
      <c r="D763" s="94">
        <f>SUMIFS(F_12Snp_ODR_Ret!$C:$C,F_12Snp_ODR_Ret!$A:$A,'Backtesting - Retail'!A763,F_12Snp_ODR_Ret!$B:$B,'Backtesting - Retail'!B763)</f>
        <v>146</v>
      </c>
      <c r="F763" s="142">
        <f>SUMIFS(F_12Snp_ODR_Ret!$C:$C,F_12Snp_ODR_Ret!A:A,"&gt;="&amp;$M$2,F_12Snp_ODR_Ret!A:A,"&lt;="&amp;$M$3,F_12Snp_ODR_Ret!$B:$B,$B763)/SUMIFS(F_12Snp_ODR_Ret!$H:$H,F_12Snp_ODR_Ret!A:A,"&gt;="&amp;$M$2,F_12Snp_ODR_Ret!A:A,"&lt;="&amp;$M$3,F_12Snp_ODR_Ret!$B:$B,$B763)</f>
        <v>0.66168573429838895</v>
      </c>
      <c r="G763" s="95">
        <f t="shared" si="51"/>
        <v>0.70192307692307687</v>
      </c>
      <c r="H763" s="95">
        <f t="shared" si="52"/>
        <v>1.6190437414965275E-3</v>
      </c>
      <c r="I763" s="95">
        <f t="shared" si="53"/>
        <v>-4.0237342624687922E-2</v>
      </c>
      <c r="J763" s="95">
        <f t="shared" si="54"/>
        <v>5.7324433328322523E-2</v>
      </c>
    </row>
    <row r="764" spans="1:10" x14ac:dyDescent="0.2">
      <c r="A764" s="93">
        <v>43830</v>
      </c>
      <c r="B764" s="94" t="s">
        <v>20</v>
      </c>
      <c r="C764" s="94">
        <f>SUMIFS(F_12Snp_ODR_Ret!$H:$H,F_12Snp_ODR_Ret!$A:$A,'Backtesting - Retail'!A764,F_12Snp_ODR_Ret!$B:$B,'Backtesting - Retail'!B764)</f>
        <v>558</v>
      </c>
      <c r="D764" s="94">
        <f>SUMIFS(F_12Snp_ODR_Ret!$C:$C,F_12Snp_ODR_Ret!$A:$A,'Backtesting - Retail'!A764,F_12Snp_ODR_Ret!$B:$B,'Backtesting - Retail'!B764)</f>
        <v>73</v>
      </c>
      <c r="F764" s="142">
        <f>SUMIFS(F_12Snp_ODR_Ret!$C:$C,F_12Snp_ODR_Ret!A:A,"&gt;="&amp;$M$2,F_12Snp_ODR_Ret!A:A,"&lt;="&amp;$M$3,F_12Snp_ODR_Ret!$B:$B,$B764)/SUMIFS(F_12Snp_ODR_Ret!$H:$H,F_12Snp_ODR_Ret!A:A,"&gt;="&amp;$M$2,F_12Snp_ODR_Ret!A:A,"&lt;="&amp;$M$3,F_12Snp_ODR_Ret!$B:$B,$B764)</f>
        <v>8.9829886182841753E-2</v>
      </c>
      <c r="G764" s="95">
        <f t="shared" si="51"/>
        <v>0.13082437275985664</v>
      </c>
      <c r="H764" s="95">
        <f t="shared" si="52"/>
        <v>1.6805479297130541E-3</v>
      </c>
      <c r="I764" s="95">
        <f t="shared" si="53"/>
        <v>-4.0994486577014891E-2</v>
      </c>
      <c r="J764" s="95">
        <f t="shared" si="54"/>
        <v>0.31335511657499049</v>
      </c>
    </row>
    <row r="765" spans="1:10" x14ac:dyDescent="0.2">
      <c r="A765" s="93">
        <v>43830</v>
      </c>
      <c r="B765" s="94" t="s">
        <v>26</v>
      </c>
      <c r="C765" s="94">
        <f>SUMIFS(F_12Snp_ODR_Ret!$H:$H,F_12Snp_ODR_Ret!$A:$A,'Backtesting - Retail'!A765,F_12Snp_ODR_Ret!$B:$B,'Backtesting - Retail'!B765)</f>
        <v>137</v>
      </c>
      <c r="D765" s="94">
        <f>SUMIFS(F_12Snp_ODR_Ret!$C:$C,F_12Snp_ODR_Ret!$A:$A,'Backtesting - Retail'!A765,F_12Snp_ODR_Ret!$B:$B,'Backtesting - Retail'!B765)</f>
        <v>74</v>
      </c>
      <c r="F765" s="142">
        <f>SUMIFS(F_12Snp_ODR_Ret!$C:$C,F_12Snp_ODR_Ret!A:A,"&gt;="&amp;$M$2,F_12Snp_ODR_Ret!A:A,"&lt;="&amp;$M$3,F_12Snp_ODR_Ret!$B:$B,$B765)/SUMIFS(F_12Snp_ODR_Ret!$H:$H,F_12Snp_ODR_Ret!A:A,"&gt;="&amp;$M$2,F_12Snp_ODR_Ret!A:A,"&lt;="&amp;$M$3,F_12Snp_ODR_Ret!$B:$B,$B765)</f>
        <v>0.42494105318312814</v>
      </c>
      <c r="G765" s="95">
        <f t="shared" si="51"/>
        <v>0.54014598540145986</v>
      </c>
      <c r="H765" s="95">
        <f t="shared" si="52"/>
        <v>1.3272176407430407E-2</v>
      </c>
      <c r="I765" s="95">
        <f t="shared" si="53"/>
        <v>-0.11520493221833172</v>
      </c>
      <c r="J765" s="95">
        <f t="shared" si="54"/>
        <v>0.21328480694474927</v>
      </c>
    </row>
    <row r="766" spans="1:10" x14ac:dyDescent="0.2">
      <c r="A766" s="93">
        <v>43830</v>
      </c>
      <c r="B766" s="94" t="s">
        <v>30</v>
      </c>
      <c r="C766" s="94">
        <f>SUMIFS(F_12Snp_ODR_Ret!$H:$H,F_12Snp_ODR_Ret!$A:$A,'Backtesting - Retail'!A766,F_12Snp_ODR_Ret!$B:$B,'Backtesting - Retail'!B766)</f>
        <v>957</v>
      </c>
      <c r="D766" s="94">
        <f>SUMIFS(F_12Snp_ODR_Ret!$C:$C,F_12Snp_ODR_Ret!$A:$A,'Backtesting - Retail'!A766,F_12Snp_ODR_Ret!$B:$B,'Backtesting - Retail'!B766)</f>
        <v>129</v>
      </c>
      <c r="F766" s="142">
        <f>SUMIFS(F_12Snp_ODR_Ret!$C:$C,F_12Snp_ODR_Ret!A:A,"&gt;="&amp;$M$2,F_12Snp_ODR_Ret!A:A,"&lt;="&amp;$M$3,F_12Snp_ODR_Ret!$B:$B,$B766)/SUMIFS(F_12Snp_ODR_Ret!$H:$H,F_12Snp_ODR_Ret!A:A,"&gt;="&amp;$M$2,F_12Snp_ODR_Ret!A:A,"&lt;="&amp;$M$3,F_12Snp_ODR_Ret!$B:$B,$B766)</f>
        <v>0.11058389350204297</v>
      </c>
      <c r="G766" s="95">
        <f t="shared" si="51"/>
        <v>0.13479623824451412</v>
      </c>
      <c r="H766" s="95">
        <f t="shared" si="52"/>
        <v>5.8623763792827041E-4</v>
      </c>
      <c r="I766" s="95">
        <f t="shared" si="53"/>
        <v>-2.4212344742471151E-2</v>
      </c>
      <c r="J766" s="95">
        <f t="shared" si="54"/>
        <v>0.1796218133220534</v>
      </c>
    </row>
    <row r="767" spans="1:10" x14ac:dyDescent="0.2">
      <c r="A767" s="93">
        <v>43830</v>
      </c>
      <c r="B767" s="94" t="s">
        <v>38</v>
      </c>
      <c r="C767" s="94">
        <f>SUMIFS(F_12Snp_ODR_Ret!$H:$H,F_12Snp_ODR_Ret!$A:$A,'Backtesting - Retail'!A767,F_12Snp_ODR_Ret!$B:$B,'Backtesting - Retail'!B767)</f>
        <v>1228</v>
      </c>
      <c r="D767" s="94">
        <f>SUMIFS(F_12Snp_ODR_Ret!$C:$C,F_12Snp_ODR_Ret!$A:$A,'Backtesting - Retail'!A767,F_12Snp_ODR_Ret!$B:$B,'Backtesting - Retail'!B767)</f>
        <v>289</v>
      </c>
      <c r="F767" s="142">
        <f>SUMIFS(F_12Snp_ODR_Ret!$C:$C,F_12Snp_ODR_Ret!A:A,"&gt;="&amp;$M$2,F_12Snp_ODR_Ret!A:A,"&lt;="&amp;$M$3,F_12Snp_ODR_Ret!$B:$B,$B767)/SUMIFS(F_12Snp_ODR_Ret!$H:$H,F_12Snp_ODR_Ret!A:A,"&gt;="&amp;$M$2,F_12Snp_ODR_Ret!A:A,"&lt;="&amp;$M$3,F_12Snp_ODR_Ret!$B:$B,$B767)</f>
        <v>0.22160275367237117</v>
      </c>
      <c r="G767" s="95">
        <f t="shared" si="51"/>
        <v>0.23534201954397393</v>
      </c>
      <c r="H767" s="95">
        <f t="shared" si="52"/>
        <v>1.8876742669058841E-4</v>
      </c>
      <c r="I767" s="95">
        <f t="shared" si="53"/>
        <v>-1.3739265871602763E-2</v>
      </c>
      <c r="J767" s="95">
        <f t="shared" si="54"/>
        <v>5.8379994776222119E-2</v>
      </c>
    </row>
    <row r="768" spans="1:10" x14ac:dyDescent="0.2">
      <c r="A768" s="93">
        <v>43830</v>
      </c>
      <c r="B768" s="94" t="s">
        <v>12</v>
      </c>
      <c r="C768" s="94">
        <f>SUMIFS(F_12Snp_ODR_Ret!$H:$H,F_12Snp_ODR_Ret!$A:$A,'Backtesting - Retail'!A768,F_12Snp_ODR_Ret!$B:$B,'Backtesting - Retail'!B768)</f>
        <v>868</v>
      </c>
      <c r="D768" s="94">
        <f>SUMIFS(F_12Snp_ODR_Ret!$C:$C,F_12Snp_ODR_Ret!$A:$A,'Backtesting - Retail'!A768,F_12Snp_ODR_Ret!$B:$B,'Backtesting - Retail'!B768)</f>
        <v>3</v>
      </c>
      <c r="F768" s="142">
        <f>SUMIFS(F_12Snp_ODR_Ret!$C:$C,F_12Snp_ODR_Ret!A:A,"&gt;="&amp;$M$2,F_12Snp_ODR_Ret!A:A,"&lt;="&amp;$M$3,F_12Snp_ODR_Ret!$B:$B,$B768)/SUMIFS(F_12Snp_ODR_Ret!$H:$H,F_12Snp_ODR_Ret!A:A,"&gt;="&amp;$M$2,F_12Snp_ODR_Ret!A:A,"&lt;="&amp;$M$3,F_12Snp_ODR_Ret!$B:$B,$B768)</f>
        <v>9.2718843741478052E-4</v>
      </c>
      <c r="G768" s="95">
        <f t="shared" si="51"/>
        <v>3.4562211981566822E-3</v>
      </c>
      <c r="H768" s="95">
        <f t="shared" si="52"/>
        <v>6.396006704905806E-6</v>
      </c>
      <c r="I768" s="95">
        <f t="shared" si="53"/>
        <v>-2.5290327607419018E-3</v>
      </c>
      <c r="J768" s="95">
        <f t="shared" si="54"/>
        <v>0.73173347877465689</v>
      </c>
    </row>
    <row r="769" spans="1:10" x14ac:dyDescent="0.2">
      <c r="A769" s="93">
        <v>43830</v>
      </c>
      <c r="B769" s="94" t="s">
        <v>14</v>
      </c>
      <c r="C769" s="94">
        <f>SUMIFS(F_12Snp_ODR_Ret!$H:$H,F_12Snp_ODR_Ret!$A:$A,'Backtesting - Retail'!A769,F_12Snp_ODR_Ret!$B:$B,'Backtesting - Retail'!B769)</f>
        <v>988</v>
      </c>
      <c r="D769" s="94">
        <f>SUMIFS(F_12Snp_ODR_Ret!$C:$C,F_12Snp_ODR_Ret!$A:$A,'Backtesting - Retail'!A769,F_12Snp_ODR_Ret!$B:$B,'Backtesting - Retail'!B769)</f>
        <v>2</v>
      </c>
      <c r="F769" s="142">
        <f>SUMIFS(F_12Snp_ODR_Ret!$C:$C,F_12Snp_ODR_Ret!A:A,"&gt;="&amp;$M$2,F_12Snp_ODR_Ret!A:A,"&lt;="&amp;$M$3,F_12Snp_ODR_Ret!$B:$B,$B769)/SUMIFS(F_12Snp_ODR_Ret!$H:$H,F_12Snp_ODR_Ret!A:A,"&gt;="&amp;$M$2,F_12Snp_ODR_Ret!A:A,"&lt;="&amp;$M$3,F_12Snp_ODR_Ret!$B:$B,$B769)</f>
        <v>6.8419927303827238E-3</v>
      </c>
      <c r="G769" s="95">
        <f t="shared" si="51"/>
        <v>2.0242914979757085E-3</v>
      </c>
      <c r="H769" s="95">
        <f t="shared" si="52"/>
        <v>2.3210245164736073E-5</v>
      </c>
      <c r="I769" s="95">
        <f t="shared" si="53"/>
        <v>4.8177012324070153E-3</v>
      </c>
      <c r="J769" s="95">
        <f t="shared" si="54"/>
        <v>2.3799444088090653</v>
      </c>
    </row>
    <row r="770" spans="1:10" x14ac:dyDescent="0.2">
      <c r="A770" s="93">
        <v>43830</v>
      </c>
      <c r="B770" s="94" t="s">
        <v>16</v>
      </c>
      <c r="C770" s="94">
        <f>SUMIFS(F_12Snp_ODR_Ret!$H:$H,F_12Snp_ODR_Ret!$A:$A,'Backtesting - Retail'!A770,F_12Snp_ODR_Ret!$B:$B,'Backtesting - Retail'!B770)</f>
        <v>984</v>
      </c>
      <c r="D770" s="94">
        <f>SUMIFS(F_12Snp_ODR_Ret!$C:$C,F_12Snp_ODR_Ret!$A:$A,'Backtesting - Retail'!A770,F_12Snp_ODR_Ret!$B:$B,'Backtesting - Retail'!B770)</f>
        <v>0</v>
      </c>
      <c r="F770" s="142">
        <f>SUMIFS(F_12Snp_ODR_Ret!$C:$C,F_12Snp_ODR_Ret!A:A,"&gt;="&amp;$M$2,F_12Snp_ODR_Ret!A:A,"&lt;="&amp;$M$3,F_12Snp_ODR_Ret!$B:$B,$B770)/SUMIFS(F_12Snp_ODR_Ret!$H:$H,F_12Snp_ODR_Ret!A:A,"&gt;="&amp;$M$2,F_12Snp_ODR_Ret!A:A,"&lt;="&amp;$M$3,F_12Snp_ODR_Ret!$B:$B,$B770)</f>
        <v>2.5973315835520561E-3</v>
      </c>
      <c r="G770" s="95">
        <f t="shared" si="51"/>
        <v>0</v>
      </c>
      <c r="H770" s="95">
        <f t="shared" si="52"/>
        <v>6.7461313549170314E-6</v>
      </c>
      <c r="I770" s="95">
        <f t="shared" si="53"/>
        <v>2.5973315835520561E-3</v>
      </c>
      <c r="J770" s="95">
        <f t="shared" si="54"/>
        <v>0</v>
      </c>
    </row>
    <row r="771" spans="1:10" x14ac:dyDescent="0.2">
      <c r="A771" s="93">
        <v>43861</v>
      </c>
      <c r="B771" s="94" t="s">
        <v>18</v>
      </c>
      <c r="C771" s="94">
        <f>SUMIFS(F_12Snp_ODR_Ret!$H:$H,F_12Snp_ODR_Ret!$A:$A,'Backtesting - Retail'!A771,F_12Snp_ODR_Ret!$B:$B,'Backtesting - Retail'!B771)</f>
        <v>6116</v>
      </c>
      <c r="D771" s="94">
        <f>SUMIFS(F_12Snp_ODR_Ret!$C:$C,F_12Snp_ODR_Ret!$A:$A,'Backtesting - Retail'!A771,F_12Snp_ODR_Ret!$B:$B,'Backtesting - Retail'!B771)</f>
        <v>53</v>
      </c>
      <c r="F771" s="142">
        <f>SUMIFS(F_12Snp_ODR_Ret!$C:$C,F_12Snp_ODR_Ret!A:A,"&gt;="&amp;$M$2,F_12Snp_ODR_Ret!A:A,"&lt;="&amp;$M$3,F_12Snp_ODR_Ret!$B:$B,$B771)/SUMIFS(F_12Snp_ODR_Ret!$H:$H,F_12Snp_ODR_Ret!A:A,"&gt;="&amp;$M$2,F_12Snp_ODR_Ret!A:A,"&lt;="&amp;$M$3,F_12Snp_ODR_Ret!$B:$B,$B771)</f>
        <v>7.5688521388111206E-3</v>
      </c>
      <c r="G771" s="95">
        <f t="shared" ref="G771:G834" si="55">D771/C771</f>
        <v>8.6657946370176583E-3</v>
      </c>
      <c r="H771" s="95">
        <f t="shared" si="52"/>
        <v>1.2032828443715999E-6</v>
      </c>
      <c r="I771" s="95">
        <f t="shared" si="53"/>
        <v>-1.0969424982065377E-3</v>
      </c>
      <c r="J771" s="95">
        <f t="shared" si="54"/>
        <v>0.12658302488738085</v>
      </c>
    </row>
    <row r="772" spans="1:10" x14ac:dyDescent="0.2">
      <c r="A772" s="93">
        <v>43861</v>
      </c>
      <c r="B772" s="94" t="s">
        <v>12</v>
      </c>
      <c r="C772" s="94">
        <f>SUMIFS(F_12Snp_ODR_Ret!$H:$H,F_12Snp_ODR_Ret!$A:$A,'Backtesting - Retail'!A772,F_12Snp_ODR_Ret!$B:$B,'Backtesting - Retail'!B772)</f>
        <v>799</v>
      </c>
      <c r="D772" s="94">
        <f>SUMIFS(F_12Snp_ODR_Ret!$C:$C,F_12Snp_ODR_Ret!$A:$A,'Backtesting - Retail'!A772,F_12Snp_ODR_Ret!$B:$B,'Backtesting - Retail'!B772)</f>
        <v>3</v>
      </c>
      <c r="F772" s="142">
        <f>SUMIFS(F_12Snp_ODR_Ret!$C:$C,F_12Snp_ODR_Ret!A:A,"&gt;="&amp;$M$2,F_12Snp_ODR_Ret!A:A,"&lt;="&amp;$M$3,F_12Snp_ODR_Ret!$B:$B,$B772)/SUMIFS(F_12Snp_ODR_Ret!$H:$H,F_12Snp_ODR_Ret!A:A,"&gt;="&amp;$M$2,F_12Snp_ODR_Ret!A:A,"&lt;="&amp;$M$3,F_12Snp_ODR_Ret!$B:$B,$B772)</f>
        <v>9.2718843741478052E-4</v>
      </c>
      <c r="G772" s="95">
        <f t="shared" si="55"/>
        <v>3.7546933667083854E-3</v>
      </c>
      <c r="H772" s="95">
        <f t="shared" ref="H772:H835" si="56">(G772-F772)^2</f>
        <v>7.9947841251796345E-6</v>
      </c>
      <c r="I772" s="95">
        <f t="shared" ref="I772:I835" si="57">F772-G772</f>
        <v>-2.827504929293605E-3</v>
      </c>
      <c r="J772" s="95">
        <f t="shared" ref="J772:J835" si="58">IFERROR(ABS(G772-F772)/ABS(G772),0)</f>
        <v>0.75305881283519682</v>
      </c>
    </row>
    <row r="773" spans="1:10" x14ac:dyDescent="0.2">
      <c r="A773" s="93">
        <v>43861</v>
      </c>
      <c r="B773" s="94" t="s">
        <v>38</v>
      </c>
      <c r="C773" s="94">
        <f>SUMIFS(F_12Snp_ODR_Ret!$H:$H,F_12Snp_ODR_Ret!$A:$A,'Backtesting - Retail'!A773,F_12Snp_ODR_Ret!$B:$B,'Backtesting - Retail'!B773)</f>
        <v>1231</v>
      </c>
      <c r="D773" s="94">
        <f>SUMIFS(F_12Snp_ODR_Ret!$C:$C,F_12Snp_ODR_Ret!$A:$A,'Backtesting - Retail'!A773,F_12Snp_ODR_Ret!$B:$B,'Backtesting - Retail'!B773)</f>
        <v>281</v>
      </c>
      <c r="F773" s="142">
        <f>SUMIFS(F_12Snp_ODR_Ret!$C:$C,F_12Snp_ODR_Ret!A:A,"&gt;="&amp;$M$2,F_12Snp_ODR_Ret!A:A,"&lt;="&amp;$M$3,F_12Snp_ODR_Ret!$B:$B,$B773)/SUMIFS(F_12Snp_ODR_Ret!$H:$H,F_12Snp_ODR_Ret!A:A,"&gt;="&amp;$M$2,F_12Snp_ODR_Ret!A:A,"&lt;="&amp;$M$3,F_12Snp_ODR_Ret!$B:$B,$B773)</f>
        <v>0.22160275367237117</v>
      </c>
      <c r="G773" s="95">
        <f t="shared" si="55"/>
        <v>0.22826969943135661</v>
      </c>
      <c r="H773" s="95">
        <f t="shared" si="56"/>
        <v>4.4448165753253915E-5</v>
      </c>
      <c r="I773" s="95">
        <f t="shared" si="57"/>
        <v>-6.6669457589854375E-3</v>
      </c>
      <c r="J773" s="95">
        <f t="shared" si="58"/>
        <v>2.9206442097192434E-2</v>
      </c>
    </row>
    <row r="774" spans="1:10" x14ac:dyDescent="0.2">
      <c r="A774" s="93">
        <v>43861</v>
      </c>
      <c r="B774" s="94" t="s">
        <v>32</v>
      </c>
      <c r="C774" s="94">
        <f>SUMIFS(F_12Snp_ODR_Ret!$H:$H,F_12Snp_ODR_Ret!$A:$A,'Backtesting - Retail'!A774,F_12Snp_ODR_Ret!$B:$B,'Backtesting - Retail'!B774)</f>
        <v>21157</v>
      </c>
      <c r="D774" s="94">
        <f>SUMIFS(F_12Snp_ODR_Ret!$C:$C,F_12Snp_ODR_Ret!$A:$A,'Backtesting - Retail'!A774,F_12Snp_ODR_Ret!$B:$B,'Backtesting - Retail'!B774)</f>
        <v>382</v>
      </c>
      <c r="F774" s="142">
        <f>SUMIFS(F_12Snp_ODR_Ret!$C:$C,F_12Snp_ODR_Ret!A:A,"&gt;="&amp;$M$2,F_12Snp_ODR_Ret!A:A,"&lt;="&amp;$M$3,F_12Snp_ODR_Ret!$B:$B,$B774)/SUMIFS(F_12Snp_ODR_Ret!$H:$H,F_12Snp_ODR_Ret!A:A,"&gt;="&amp;$M$2,F_12Snp_ODR_Ret!A:A,"&lt;="&amp;$M$3,F_12Snp_ODR_Ret!$B:$B,$B774)</f>
        <v>2.2352492146289427E-2</v>
      </c>
      <c r="G774" s="95">
        <f t="shared" si="55"/>
        <v>1.8055489908777238E-2</v>
      </c>
      <c r="H774" s="95">
        <f t="shared" si="56"/>
        <v>1.8464228229184752E-5</v>
      </c>
      <c r="I774" s="95">
        <f t="shared" si="57"/>
        <v>4.2970022375121882E-3</v>
      </c>
      <c r="J774" s="95">
        <f t="shared" si="58"/>
        <v>0.23798868151582553</v>
      </c>
    </row>
    <row r="775" spans="1:10" x14ac:dyDescent="0.2">
      <c r="A775" s="93">
        <v>43861</v>
      </c>
      <c r="B775" s="94" t="s">
        <v>36</v>
      </c>
      <c r="C775" s="94">
        <f>SUMIFS(F_12Snp_ODR_Ret!$H:$H,F_12Snp_ODR_Ret!$A:$A,'Backtesting - Retail'!A775,F_12Snp_ODR_Ret!$B:$B,'Backtesting - Retail'!B775)</f>
        <v>686</v>
      </c>
      <c r="D775" s="94">
        <f>SUMIFS(F_12Snp_ODR_Ret!$C:$C,F_12Snp_ODR_Ret!$A:$A,'Backtesting - Retail'!A775,F_12Snp_ODR_Ret!$B:$B,'Backtesting - Retail'!B775)</f>
        <v>212</v>
      </c>
      <c r="F775" s="142">
        <f>SUMIFS(F_12Snp_ODR_Ret!$C:$C,F_12Snp_ODR_Ret!A:A,"&gt;="&amp;$M$2,F_12Snp_ODR_Ret!A:A,"&lt;="&amp;$M$3,F_12Snp_ODR_Ret!$B:$B,$B775)/SUMIFS(F_12Snp_ODR_Ret!$H:$H,F_12Snp_ODR_Ret!A:A,"&gt;="&amp;$M$2,F_12Snp_ODR_Ret!A:A,"&lt;="&amp;$M$3,F_12Snp_ODR_Ret!$B:$B,$B775)</f>
        <v>0.3147813516443802</v>
      </c>
      <c r="G775" s="95">
        <f t="shared" si="55"/>
        <v>0.30903790087463556</v>
      </c>
      <c r="H775" s="95">
        <f t="shared" si="56"/>
        <v>3.2987226744480303E-5</v>
      </c>
      <c r="I775" s="95">
        <f t="shared" si="57"/>
        <v>5.7434507697446402E-3</v>
      </c>
      <c r="J775" s="95">
        <f t="shared" si="58"/>
        <v>1.8584939754928413E-2</v>
      </c>
    </row>
    <row r="776" spans="1:10" x14ac:dyDescent="0.2">
      <c r="A776" s="93">
        <v>43861</v>
      </c>
      <c r="B776" s="94" t="s">
        <v>28</v>
      </c>
      <c r="C776" s="94">
        <f>SUMIFS(F_12Snp_ODR_Ret!$H:$H,F_12Snp_ODR_Ret!$A:$A,'Backtesting - Retail'!A776,F_12Snp_ODR_Ret!$B:$B,'Backtesting - Retail'!B776)</f>
        <v>4021</v>
      </c>
      <c r="D776" s="94">
        <f>SUMIFS(F_12Snp_ODR_Ret!$C:$C,F_12Snp_ODR_Ret!$A:$A,'Backtesting - Retail'!A776,F_12Snp_ODR_Ret!$B:$B,'Backtesting - Retail'!B776)</f>
        <v>42</v>
      </c>
      <c r="F776" s="142">
        <f>SUMIFS(F_12Snp_ODR_Ret!$C:$C,F_12Snp_ODR_Ret!A:A,"&gt;="&amp;$M$2,F_12Snp_ODR_Ret!A:A,"&lt;="&amp;$M$3,F_12Snp_ODR_Ret!$B:$B,$B776)/SUMIFS(F_12Snp_ODR_Ret!$H:$H,F_12Snp_ODR_Ret!A:A,"&gt;="&amp;$M$2,F_12Snp_ODR_Ret!A:A,"&lt;="&amp;$M$3,F_12Snp_ODR_Ret!$B:$B,$B776)</f>
        <v>8.694480016175777E-3</v>
      </c>
      <c r="G776" s="95">
        <f t="shared" si="55"/>
        <v>1.0445162894802289E-2</v>
      </c>
      <c r="H776" s="95">
        <f t="shared" si="56"/>
        <v>3.0648905415160099E-6</v>
      </c>
      <c r="I776" s="95">
        <f t="shared" si="57"/>
        <v>-1.7506828786265118E-3</v>
      </c>
      <c r="J776" s="95">
        <f t="shared" si="58"/>
        <v>0.1676070441656477</v>
      </c>
    </row>
    <row r="777" spans="1:10" x14ac:dyDescent="0.2">
      <c r="A777" s="93">
        <v>43861</v>
      </c>
      <c r="B777" s="94" t="s">
        <v>26</v>
      </c>
      <c r="C777" s="94">
        <f>SUMIFS(F_12Snp_ODR_Ret!$H:$H,F_12Snp_ODR_Ret!$A:$A,'Backtesting - Retail'!A777,F_12Snp_ODR_Ret!$B:$B,'Backtesting - Retail'!B777)</f>
        <v>142</v>
      </c>
      <c r="D777" s="94">
        <f>SUMIFS(F_12Snp_ODR_Ret!$C:$C,F_12Snp_ODR_Ret!$A:$A,'Backtesting - Retail'!A777,F_12Snp_ODR_Ret!$B:$B,'Backtesting - Retail'!B777)</f>
        <v>95</v>
      </c>
      <c r="F777" s="142">
        <f>SUMIFS(F_12Snp_ODR_Ret!$C:$C,F_12Snp_ODR_Ret!A:A,"&gt;="&amp;$M$2,F_12Snp_ODR_Ret!A:A,"&lt;="&amp;$M$3,F_12Snp_ODR_Ret!$B:$B,$B777)/SUMIFS(F_12Snp_ODR_Ret!$H:$H,F_12Snp_ODR_Ret!A:A,"&gt;="&amp;$M$2,F_12Snp_ODR_Ret!A:A,"&lt;="&amp;$M$3,F_12Snp_ODR_Ret!$B:$B,$B777)</f>
        <v>0.42494105318312814</v>
      </c>
      <c r="G777" s="95">
        <f t="shared" si="55"/>
        <v>0.66901408450704225</v>
      </c>
      <c r="H777" s="95">
        <f t="shared" si="56"/>
        <v>5.9571644619644357E-2</v>
      </c>
      <c r="I777" s="95">
        <f t="shared" si="57"/>
        <v>-0.24407303132391411</v>
      </c>
      <c r="J777" s="95">
        <f t="shared" si="58"/>
        <v>0.36482495208416638</v>
      </c>
    </row>
    <row r="778" spans="1:10" x14ac:dyDescent="0.2">
      <c r="A778" s="93">
        <v>43861</v>
      </c>
      <c r="B778" s="94" t="s">
        <v>30</v>
      </c>
      <c r="C778" s="94">
        <f>SUMIFS(F_12Snp_ODR_Ret!$H:$H,F_12Snp_ODR_Ret!$A:$A,'Backtesting - Retail'!A778,F_12Snp_ODR_Ret!$B:$B,'Backtesting - Retail'!B778)</f>
        <v>942</v>
      </c>
      <c r="D778" s="94">
        <f>SUMIFS(F_12Snp_ODR_Ret!$C:$C,F_12Snp_ODR_Ret!$A:$A,'Backtesting - Retail'!A778,F_12Snp_ODR_Ret!$B:$B,'Backtesting - Retail'!B778)</f>
        <v>108</v>
      </c>
      <c r="F778" s="142">
        <f>SUMIFS(F_12Snp_ODR_Ret!$C:$C,F_12Snp_ODR_Ret!A:A,"&gt;="&amp;$M$2,F_12Snp_ODR_Ret!A:A,"&lt;="&amp;$M$3,F_12Snp_ODR_Ret!$B:$B,$B778)/SUMIFS(F_12Snp_ODR_Ret!$H:$H,F_12Snp_ODR_Ret!A:A,"&gt;="&amp;$M$2,F_12Snp_ODR_Ret!A:A,"&lt;="&amp;$M$3,F_12Snp_ODR_Ret!$B:$B,$B778)</f>
        <v>0.11058389350204297</v>
      </c>
      <c r="G778" s="95">
        <f t="shared" si="55"/>
        <v>0.11464968152866242</v>
      </c>
      <c r="H778" s="95">
        <f t="shared" si="56"/>
        <v>1.653063227740214E-5</v>
      </c>
      <c r="I778" s="95">
        <f t="shared" si="57"/>
        <v>-4.0657880266194574E-3</v>
      </c>
      <c r="J778" s="95">
        <f t="shared" si="58"/>
        <v>3.5462706676625266E-2</v>
      </c>
    </row>
    <row r="779" spans="1:10" x14ac:dyDescent="0.2">
      <c r="A779" s="93">
        <v>43861</v>
      </c>
      <c r="B779" s="94" t="s">
        <v>40</v>
      </c>
      <c r="C779" s="94">
        <f>SUMIFS(F_12Snp_ODR_Ret!$H:$H,F_12Snp_ODR_Ret!$A:$A,'Backtesting - Retail'!A779,F_12Snp_ODR_Ret!$B:$B,'Backtesting - Retail'!B779)</f>
        <v>612</v>
      </c>
      <c r="D779" s="94">
        <f>SUMIFS(F_12Snp_ODR_Ret!$C:$C,F_12Snp_ODR_Ret!$A:$A,'Backtesting - Retail'!A779,F_12Snp_ODR_Ret!$B:$B,'Backtesting - Retail'!B779)</f>
        <v>434</v>
      </c>
      <c r="F779" s="142">
        <f>SUMIFS(F_12Snp_ODR_Ret!$C:$C,F_12Snp_ODR_Ret!A:A,"&gt;="&amp;$M$2,F_12Snp_ODR_Ret!A:A,"&lt;="&amp;$M$3,F_12Snp_ODR_Ret!$B:$B,$B779)/SUMIFS(F_12Snp_ODR_Ret!$H:$H,F_12Snp_ODR_Ret!A:A,"&gt;="&amp;$M$2,F_12Snp_ODR_Ret!A:A,"&lt;="&amp;$M$3,F_12Snp_ODR_Ret!$B:$B,$B779)</f>
        <v>0.60292481322524238</v>
      </c>
      <c r="G779" s="95">
        <f t="shared" si="55"/>
        <v>0.70915032679738566</v>
      </c>
      <c r="H779" s="95">
        <f t="shared" si="56"/>
        <v>1.1283859733665594E-2</v>
      </c>
      <c r="I779" s="95">
        <f t="shared" si="57"/>
        <v>-0.10622551357214327</v>
      </c>
      <c r="J779" s="95">
        <f t="shared" si="58"/>
        <v>0.14979265969159372</v>
      </c>
    </row>
    <row r="780" spans="1:10" x14ac:dyDescent="0.2">
      <c r="A780" s="93">
        <v>43861</v>
      </c>
      <c r="B780" s="94" t="s">
        <v>34</v>
      </c>
      <c r="C780" s="94">
        <f>SUMIFS(F_12Snp_ODR_Ret!$H:$H,F_12Snp_ODR_Ret!$A:$A,'Backtesting - Retail'!A780,F_12Snp_ODR_Ret!$B:$B,'Backtesting - Retail'!B780)</f>
        <v>5354</v>
      </c>
      <c r="D780" s="94">
        <f>SUMIFS(F_12Snp_ODR_Ret!$C:$C,F_12Snp_ODR_Ret!$A:$A,'Backtesting - Retail'!A780,F_12Snp_ODR_Ret!$B:$B,'Backtesting - Retail'!B780)</f>
        <v>237</v>
      </c>
      <c r="F780" s="142">
        <f>SUMIFS(F_12Snp_ODR_Ret!$C:$C,F_12Snp_ODR_Ret!A:A,"&gt;="&amp;$M$2,F_12Snp_ODR_Ret!A:A,"&lt;="&amp;$M$3,F_12Snp_ODR_Ret!$B:$B,$B780)/SUMIFS(F_12Snp_ODR_Ret!$H:$H,F_12Snp_ODR_Ret!A:A,"&gt;="&amp;$M$2,F_12Snp_ODR_Ret!A:A,"&lt;="&amp;$M$3,F_12Snp_ODR_Ret!$B:$B,$B780)</f>
        <v>5.9121533399488169E-2</v>
      </c>
      <c r="G780" s="95">
        <f t="shared" si="55"/>
        <v>4.4265969368696305E-2</v>
      </c>
      <c r="H780" s="95">
        <f t="shared" si="56"/>
        <v>2.20687782672957E-4</v>
      </c>
      <c r="I780" s="95">
        <f t="shared" si="57"/>
        <v>1.4855564030791864E-2</v>
      </c>
      <c r="J780" s="95">
        <f t="shared" si="58"/>
        <v>0.33559784734539927</v>
      </c>
    </row>
    <row r="781" spans="1:10" x14ac:dyDescent="0.2">
      <c r="A781" s="93">
        <v>43861</v>
      </c>
      <c r="B781" s="94" t="s">
        <v>24</v>
      </c>
      <c r="C781" s="94">
        <f>SUMIFS(F_12Snp_ODR_Ret!$H:$H,F_12Snp_ODR_Ret!$A:$A,'Backtesting - Retail'!A781,F_12Snp_ODR_Ret!$B:$B,'Backtesting - Retail'!B781)</f>
        <v>265</v>
      </c>
      <c r="D781" s="94">
        <f>SUMIFS(F_12Snp_ODR_Ret!$C:$C,F_12Snp_ODR_Ret!$A:$A,'Backtesting - Retail'!A781,F_12Snp_ODR_Ret!$B:$B,'Backtesting - Retail'!B781)</f>
        <v>85</v>
      </c>
      <c r="F781" s="142">
        <f>SUMIFS(F_12Snp_ODR_Ret!$C:$C,F_12Snp_ODR_Ret!A:A,"&gt;="&amp;$M$2,F_12Snp_ODR_Ret!A:A,"&lt;="&amp;$M$3,F_12Snp_ODR_Ret!$B:$B,$B781)/SUMIFS(F_12Snp_ODR_Ret!$H:$H,F_12Snp_ODR_Ret!A:A,"&gt;="&amp;$M$2,F_12Snp_ODR_Ret!A:A,"&lt;="&amp;$M$3,F_12Snp_ODR_Ret!$B:$B,$B781)</f>
        <v>0.31635926222935046</v>
      </c>
      <c r="G781" s="95">
        <f t="shared" si="55"/>
        <v>0.32075471698113206</v>
      </c>
      <c r="H781" s="95">
        <f t="shared" si="56"/>
        <v>1.9320022474959466E-5</v>
      </c>
      <c r="I781" s="95">
        <f t="shared" si="57"/>
        <v>-4.3954547517816023E-3</v>
      </c>
      <c r="J781" s="95">
        <f t="shared" si="58"/>
        <v>1.370347657908382E-2</v>
      </c>
    </row>
    <row r="782" spans="1:10" x14ac:dyDescent="0.2">
      <c r="A782" s="93">
        <v>43861</v>
      </c>
      <c r="B782" s="94" t="s">
        <v>20</v>
      </c>
      <c r="C782" s="94">
        <f>SUMIFS(F_12Snp_ODR_Ret!$H:$H,F_12Snp_ODR_Ret!$A:$A,'Backtesting - Retail'!A782,F_12Snp_ODR_Ret!$B:$B,'Backtesting - Retail'!B782)</f>
        <v>431</v>
      </c>
      <c r="D782" s="94">
        <f>SUMIFS(F_12Snp_ODR_Ret!$C:$C,F_12Snp_ODR_Ret!$A:$A,'Backtesting - Retail'!A782,F_12Snp_ODR_Ret!$B:$B,'Backtesting - Retail'!B782)</f>
        <v>48</v>
      </c>
      <c r="F782" s="142">
        <f>SUMIFS(F_12Snp_ODR_Ret!$C:$C,F_12Snp_ODR_Ret!A:A,"&gt;="&amp;$M$2,F_12Snp_ODR_Ret!A:A,"&lt;="&amp;$M$3,F_12Snp_ODR_Ret!$B:$B,$B782)/SUMIFS(F_12Snp_ODR_Ret!$H:$H,F_12Snp_ODR_Ret!A:A,"&gt;="&amp;$M$2,F_12Snp_ODR_Ret!A:A,"&lt;="&amp;$M$3,F_12Snp_ODR_Ret!$B:$B,$B782)</f>
        <v>8.9829886182841753E-2</v>
      </c>
      <c r="G782" s="95">
        <f t="shared" si="55"/>
        <v>0.11136890951276102</v>
      </c>
      <c r="H782" s="95">
        <f t="shared" si="56"/>
        <v>4.6392952600680628E-4</v>
      </c>
      <c r="I782" s="95">
        <f t="shared" si="57"/>
        <v>-2.1539023329919263E-2</v>
      </c>
      <c r="J782" s="95">
        <f t="shared" si="58"/>
        <v>0.19340248031656673</v>
      </c>
    </row>
    <row r="783" spans="1:10" x14ac:dyDescent="0.2">
      <c r="A783" s="93">
        <v>43861</v>
      </c>
      <c r="B783" s="94" t="s">
        <v>42</v>
      </c>
      <c r="C783" s="94">
        <f>SUMIFS(F_12Snp_ODR_Ret!$H:$H,F_12Snp_ODR_Ret!$A:$A,'Backtesting - Retail'!A783,F_12Snp_ODR_Ret!$B:$B,'Backtesting - Retail'!B783)</f>
        <v>178</v>
      </c>
      <c r="D783" s="94">
        <f>SUMIFS(F_12Snp_ODR_Ret!$C:$C,F_12Snp_ODR_Ret!$A:$A,'Backtesting - Retail'!A783,F_12Snp_ODR_Ret!$B:$B,'Backtesting - Retail'!B783)</f>
        <v>129</v>
      </c>
      <c r="F783" s="142">
        <f>SUMIFS(F_12Snp_ODR_Ret!$C:$C,F_12Snp_ODR_Ret!A:A,"&gt;="&amp;$M$2,F_12Snp_ODR_Ret!A:A,"&lt;="&amp;$M$3,F_12Snp_ODR_Ret!$B:$B,$B783)/SUMIFS(F_12Snp_ODR_Ret!$H:$H,F_12Snp_ODR_Ret!A:A,"&gt;="&amp;$M$2,F_12Snp_ODR_Ret!A:A,"&lt;="&amp;$M$3,F_12Snp_ODR_Ret!$B:$B,$B783)</f>
        <v>0.66168573429838895</v>
      </c>
      <c r="G783" s="95">
        <f t="shared" si="55"/>
        <v>0.7247191011235955</v>
      </c>
      <c r="H783" s="95">
        <f t="shared" si="56"/>
        <v>3.9732053333210492E-3</v>
      </c>
      <c r="I783" s="95">
        <f t="shared" si="57"/>
        <v>-6.3033366825206549E-2</v>
      </c>
      <c r="J783" s="95">
        <f t="shared" si="58"/>
        <v>8.6976273603773385E-2</v>
      </c>
    </row>
    <row r="784" spans="1:10" x14ac:dyDescent="0.2">
      <c r="A784" s="93">
        <v>43861</v>
      </c>
      <c r="B784" s="94" t="s">
        <v>22</v>
      </c>
      <c r="C784" s="94">
        <f>SUMIFS(F_12Snp_ODR_Ret!$H:$H,F_12Snp_ODR_Ret!$A:$A,'Backtesting - Retail'!A784,F_12Snp_ODR_Ret!$B:$B,'Backtesting - Retail'!B784)</f>
        <v>921</v>
      </c>
      <c r="D784" s="94">
        <f>SUMIFS(F_12Snp_ODR_Ret!$C:$C,F_12Snp_ODR_Ret!$A:$A,'Backtesting - Retail'!A784,F_12Snp_ODR_Ret!$B:$B,'Backtesting - Retail'!B784)</f>
        <v>137</v>
      </c>
      <c r="F784" s="142">
        <f>SUMIFS(F_12Snp_ODR_Ret!$C:$C,F_12Snp_ODR_Ret!A:A,"&gt;="&amp;$M$2,F_12Snp_ODR_Ret!A:A,"&lt;="&amp;$M$3,F_12Snp_ODR_Ret!$B:$B,$B784)/SUMIFS(F_12Snp_ODR_Ret!$H:$H,F_12Snp_ODR_Ret!A:A,"&gt;="&amp;$M$2,F_12Snp_ODR_Ret!A:A,"&lt;="&amp;$M$3,F_12Snp_ODR_Ret!$B:$B,$B784)</f>
        <v>0.11878527277613544</v>
      </c>
      <c r="G784" s="95">
        <f t="shared" si="55"/>
        <v>0.14875135722041261</v>
      </c>
      <c r="H784" s="95">
        <f t="shared" si="56"/>
        <v>8.9796621692154967E-4</v>
      </c>
      <c r="I784" s="95">
        <f t="shared" si="57"/>
        <v>-2.9966084444277161E-2</v>
      </c>
      <c r="J784" s="95">
        <f t="shared" si="58"/>
        <v>0.20145083046116249</v>
      </c>
    </row>
    <row r="785" spans="1:10" x14ac:dyDescent="0.2">
      <c r="A785" s="93">
        <v>43861</v>
      </c>
      <c r="B785" s="94" t="s">
        <v>14</v>
      </c>
      <c r="C785" s="94">
        <f>SUMIFS(F_12Snp_ODR_Ret!$H:$H,F_12Snp_ODR_Ret!$A:$A,'Backtesting - Retail'!A785,F_12Snp_ODR_Ret!$B:$B,'Backtesting - Retail'!B785)</f>
        <v>1035</v>
      </c>
      <c r="D785" s="94">
        <f>SUMIFS(F_12Snp_ODR_Ret!$C:$C,F_12Snp_ODR_Ret!$A:$A,'Backtesting - Retail'!A785,F_12Snp_ODR_Ret!$B:$B,'Backtesting - Retail'!B785)</f>
        <v>2</v>
      </c>
      <c r="F785" s="142">
        <f>SUMIFS(F_12Snp_ODR_Ret!$C:$C,F_12Snp_ODR_Ret!A:A,"&gt;="&amp;$M$2,F_12Snp_ODR_Ret!A:A,"&lt;="&amp;$M$3,F_12Snp_ODR_Ret!$B:$B,$B785)/SUMIFS(F_12Snp_ODR_Ret!$H:$H,F_12Snp_ODR_Ret!A:A,"&gt;="&amp;$M$2,F_12Snp_ODR_Ret!A:A,"&lt;="&amp;$M$3,F_12Snp_ODR_Ret!$B:$B,$B785)</f>
        <v>6.8419927303827238E-3</v>
      </c>
      <c r="G785" s="95">
        <f t="shared" si="55"/>
        <v>1.9323671497584541E-3</v>
      </c>
      <c r="H785" s="95">
        <f t="shared" si="56"/>
        <v>2.4104423341920199E-5</v>
      </c>
      <c r="I785" s="95">
        <f t="shared" si="57"/>
        <v>4.9096255806242699E-3</v>
      </c>
      <c r="J785" s="95">
        <f t="shared" si="58"/>
        <v>2.5407312379730596</v>
      </c>
    </row>
    <row r="786" spans="1:10" x14ac:dyDescent="0.2">
      <c r="A786" s="93">
        <v>43861</v>
      </c>
      <c r="B786" s="94" t="s">
        <v>16</v>
      </c>
      <c r="C786" s="94">
        <f>SUMIFS(F_12Snp_ODR_Ret!$H:$H,F_12Snp_ODR_Ret!$A:$A,'Backtesting - Retail'!A786,F_12Snp_ODR_Ret!$B:$B,'Backtesting - Retail'!B786)</f>
        <v>1135</v>
      </c>
      <c r="D786" s="94">
        <f>SUMIFS(F_12Snp_ODR_Ret!$C:$C,F_12Snp_ODR_Ret!$A:$A,'Backtesting - Retail'!A786,F_12Snp_ODR_Ret!$B:$B,'Backtesting - Retail'!B786)</f>
        <v>0</v>
      </c>
      <c r="F786" s="142">
        <f>SUMIFS(F_12Snp_ODR_Ret!$C:$C,F_12Snp_ODR_Ret!A:A,"&gt;="&amp;$M$2,F_12Snp_ODR_Ret!A:A,"&lt;="&amp;$M$3,F_12Snp_ODR_Ret!$B:$B,$B786)/SUMIFS(F_12Snp_ODR_Ret!$H:$H,F_12Snp_ODR_Ret!A:A,"&gt;="&amp;$M$2,F_12Snp_ODR_Ret!A:A,"&lt;="&amp;$M$3,F_12Snp_ODR_Ret!$B:$B,$B786)</f>
        <v>2.5973315835520561E-3</v>
      </c>
      <c r="G786" s="95">
        <f t="shared" si="55"/>
        <v>0</v>
      </c>
      <c r="H786" s="95">
        <f t="shared" si="56"/>
        <v>6.7461313549170314E-6</v>
      </c>
      <c r="I786" s="95">
        <f t="shared" si="57"/>
        <v>2.5973315835520561E-3</v>
      </c>
      <c r="J786" s="95">
        <f t="shared" si="58"/>
        <v>0</v>
      </c>
    </row>
    <row r="787" spans="1:10" x14ac:dyDescent="0.2">
      <c r="A787" s="93">
        <v>43890</v>
      </c>
      <c r="B787" s="94" t="s">
        <v>14</v>
      </c>
      <c r="C787" s="94">
        <f>SUMIFS(F_12Snp_ODR_Ret!$H:$H,F_12Snp_ODR_Ret!$A:$A,'Backtesting - Retail'!A787,F_12Snp_ODR_Ret!$B:$B,'Backtesting - Retail'!B787)</f>
        <v>1007</v>
      </c>
      <c r="D787" s="94">
        <f>SUMIFS(F_12Snp_ODR_Ret!$C:$C,F_12Snp_ODR_Ret!$A:$A,'Backtesting - Retail'!A787,F_12Snp_ODR_Ret!$B:$B,'Backtesting - Retail'!B787)</f>
        <v>1</v>
      </c>
      <c r="F787" s="142">
        <f>SUMIFS(F_12Snp_ODR_Ret!$C:$C,F_12Snp_ODR_Ret!A:A,"&gt;="&amp;$M$2,F_12Snp_ODR_Ret!A:A,"&lt;="&amp;$M$3,F_12Snp_ODR_Ret!$B:$B,$B787)/SUMIFS(F_12Snp_ODR_Ret!$H:$H,F_12Snp_ODR_Ret!A:A,"&gt;="&amp;$M$2,F_12Snp_ODR_Ret!A:A,"&lt;="&amp;$M$3,F_12Snp_ODR_Ret!$B:$B,$B787)</f>
        <v>6.8419927303827238E-3</v>
      </c>
      <c r="G787" s="95">
        <f t="shared" si="55"/>
        <v>9.930486593843098E-4</v>
      </c>
      <c r="H787" s="95">
        <f t="shared" si="56"/>
        <v>3.4210146745667497E-5</v>
      </c>
      <c r="I787" s="95">
        <f t="shared" si="57"/>
        <v>5.8489440709984138E-3</v>
      </c>
      <c r="J787" s="95">
        <f t="shared" si="58"/>
        <v>5.8898866794954028</v>
      </c>
    </row>
    <row r="788" spans="1:10" x14ac:dyDescent="0.2">
      <c r="A788" s="93">
        <v>43890</v>
      </c>
      <c r="B788" s="94" t="s">
        <v>12</v>
      </c>
      <c r="C788" s="94">
        <f>SUMIFS(F_12Snp_ODR_Ret!$H:$H,F_12Snp_ODR_Ret!$A:$A,'Backtesting - Retail'!A788,F_12Snp_ODR_Ret!$B:$B,'Backtesting - Retail'!B788)</f>
        <v>806</v>
      </c>
      <c r="D788" s="94">
        <f>SUMIFS(F_12Snp_ODR_Ret!$C:$C,F_12Snp_ODR_Ret!$A:$A,'Backtesting - Retail'!A788,F_12Snp_ODR_Ret!$B:$B,'Backtesting - Retail'!B788)</f>
        <v>5</v>
      </c>
      <c r="F788" s="142">
        <f>SUMIFS(F_12Snp_ODR_Ret!$C:$C,F_12Snp_ODR_Ret!A:A,"&gt;="&amp;$M$2,F_12Snp_ODR_Ret!A:A,"&lt;="&amp;$M$3,F_12Snp_ODR_Ret!$B:$B,$B788)/SUMIFS(F_12Snp_ODR_Ret!$H:$H,F_12Snp_ODR_Ret!A:A,"&gt;="&amp;$M$2,F_12Snp_ODR_Ret!A:A,"&lt;="&amp;$M$3,F_12Snp_ODR_Ret!$B:$B,$B788)</f>
        <v>9.2718843741478052E-4</v>
      </c>
      <c r="G788" s="95">
        <f t="shared" si="55"/>
        <v>6.2034739454094297E-3</v>
      </c>
      <c r="H788" s="95">
        <f t="shared" si="56"/>
        <v>2.7839188761874355E-5</v>
      </c>
      <c r="I788" s="95">
        <f t="shared" si="57"/>
        <v>-5.2762855079946493E-3</v>
      </c>
      <c r="J788" s="95">
        <f t="shared" si="58"/>
        <v>0.85053722388873743</v>
      </c>
    </row>
    <row r="789" spans="1:10" x14ac:dyDescent="0.2">
      <c r="A789" s="93">
        <v>43890</v>
      </c>
      <c r="B789" s="94" t="s">
        <v>22</v>
      </c>
      <c r="C789" s="94">
        <f>SUMIFS(F_12Snp_ODR_Ret!$H:$H,F_12Snp_ODR_Ret!$A:$A,'Backtesting - Retail'!A789,F_12Snp_ODR_Ret!$B:$B,'Backtesting - Retail'!B789)</f>
        <v>897</v>
      </c>
      <c r="D789" s="94">
        <f>SUMIFS(F_12Snp_ODR_Ret!$C:$C,F_12Snp_ODR_Ret!$A:$A,'Backtesting - Retail'!A789,F_12Snp_ODR_Ret!$B:$B,'Backtesting - Retail'!B789)</f>
        <v>129</v>
      </c>
      <c r="F789" s="142">
        <f>SUMIFS(F_12Snp_ODR_Ret!$C:$C,F_12Snp_ODR_Ret!A:A,"&gt;="&amp;$M$2,F_12Snp_ODR_Ret!A:A,"&lt;="&amp;$M$3,F_12Snp_ODR_Ret!$B:$B,$B789)/SUMIFS(F_12Snp_ODR_Ret!$H:$H,F_12Snp_ODR_Ret!A:A,"&gt;="&amp;$M$2,F_12Snp_ODR_Ret!A:A,"&lt;="&amp;$M$3,F_12Snp_ODR_Ret!$B:$B,$B789)</f>
        <v>0.11878527277613544</v>
      </c>
      <c r="G789" s="95">
        <f t="shared" si="55"/>
        <v>0.14381270903010032</v>
      </c>
      <c r="H789" s="95">
        <f t="shared" si="56"/>
        <v>6.2637256544627545E-4</v>
      </c>
      <c r="I789" s="95">
        <f t="shared" si="57"/>
        <v>-2.5027436253964877E-2</v>
      </c>
      <c r="J789" s="95">
        <f t="shared" si="58"/>
        <v>0.17402798697524416</v>
      </c>
    </row>
    <row r="790" spans="1:10" x14ac:dyDescent="0.2">
      <c r="A790" s="93">
        <v>43890</v>
      </c>
      <c r="B790" s="94" t="s">
        <v>28</v>
      </c>
      <c r="C790" s="94">
        <f>SUMIFS(F_12Snp_ODR_Ret!$H:$H,F_12Snp_ODR_Ret!$A:$A,'Backtesting - Retail'!A790,F_12Snp_ODR_Ret!$B:$B,'Backtesting - Retail'!B790)</f>
        <v>3703</v>
      </c>
      <c r="D790" s="94">
        <f>SUMIFS(F_12Snp_ODR_Ret!$C:$C,F_12Snp_ODR_Ret!$A:$A,'Backtesting - Retail'!A790,F_12Snp_ODR_Ret!$B:$B,'Backtesting - Retail'!B790)</f>
        <v>44</v>
      </c>
      <c r="F790" s="142">
        <f>SUMIFS(F_12Snp_ODR_Ret!$C:$C,F_12Snp_ODR_Ret!A:A,"&gt;="&amp;$M$2,F_12Snp_ODR_Ret!A:A,"&lt;="&amp;$M$3,F_12Snp_ODR_Ret!$B:$B,$B790)/SUMIFS(F_12Snp_ODR_Ret!$H:$H,F_12Snp_ODR_Ret!A:A,"&gt;="&amp;$M$2,F_12Snp_ODR_Ret!A:A,"&lt;="&amp;$M$3,F_12Snp_ODR_Ret!$B:$B,$B790)</f>
        <v>8.694480016175777E-3</v>
      </c>
      <c r="G790" s="95">
        <f t="shared" si="55"/>
        <v>1.18822576289495E-2</v>
      </c>
      <c r="H790" s="95">
        <f t="shared" si="56"/>
        <v>1.0161926108501339E-5</v>
      </c>
      <c r="I790" s="95">
        <f t="shared" si="57"/>
        <v>-3.1877776127737234E-3</v>
      </c>
      <c r="J790" s="95">
        <f t="shared" si="58"/>
        <v>0.2682804659113886</v>
      </c>
    </row>
    <row r="791" spans="1:10" x14ac:dyDescent="0.2">
      <c r="A791" s="93">
        <v>43890</v>
      </c>
      <c r="B791" s="94" t="s">
        <v>38</v>
      </c>
      <c r="C791" s="94">
        <f>SUMIFS(F_12Snp_ODR_Ret!$H:$H,F_12Snp_ODR_Ret!$A:$A,'Backtesting - Retail'!A791,F_12Snp_ODR_Ret!$B:$B,'Backtesting - Retail'!B791)</f>
        <v>1185</v>
      </c>
      <c r="D791" s="94">
        <f>SUMIFS(F_12Snp_ODR_Ret!$C:$C,F_12Snp_ODR_Ret!$A:$A,'Backtesting - Retail'!A791,F_12Snp_ODR_Ret!$B:$B,'Backtesting - Retail'!B791)</f>
        <v>273</v>
      </c>
      <c r="F791" s="142">
        <f>SUMIFS(F_12Snp_ODR_Ret!$C:$C,F_12Snp_ODR_Ret!A:A,"&gt;="&amp;$M$2,F_12Snp_ODR_Ret!A:A,"&lt;="&amp;$M$3,F_12Snp_ODR_Ret!$B:$B,$B791)/SUMIFS(F_12Snp_ODR_Ret!$H:$H,F_12Snp_ODR_Ret!A:A,"&gt;="&amp;$M$2,F_12Snp_ODR_Ret!A:A,"&lt;="&amp;$M$3,F_12Snp_ODR_Ret!$B:$B,$B791)</f>
        <v>0.22160275367237117</v>
      </c>
      <c r="G791" s="95">
        <f t="shared" si="55"/>
        <v>0.23037974683544304</v>
      </c>
      <c r="H791" s="95">
        <f t="shared" si="56"/>
        <v>7.703560898461039E-5</v>
      </c>
      <c r="I791" s="95">
        <f t="shared" si="57"/>
        <v>-8.7769931630718723E-3</v>
      </c>
      <c r="J791" s="95">
        <f t="shared" si="58"/>
        <v>3.8097937356191096E-2</v>
      </c>
    </row>
    <row r="792" spans="1:10" x14ac:dyDescent="0.2">
      <c r="A792" s="93">
        <v>43890</v>
      </c>
      <c r="B792" s="94" t="s">
        <v>18</v>
      </c>
      <c r="C792" s="94">
        <f>SUMIFS(F_12Snp_ODR_Ret!$H:$H,F_12Snp_ODR_Ret!$A:$A,'Backtesting - Retail'!A792,F_12Snp_ODR_Ret!$B:$B,'Backtesting - Retail'!B792)</f>
        <v>6273</v>
      </c>
      <c r="D792" s="94">
        <f>SUMIFS(F_12Snp_ODR_Ret!$C:$C,F_12Snp_ODR_Ret!$A:$A,'Backtesting - Retail'!A792,F_12Snp_ODR_Ret!$B:$B,'Backtesting - Retail'!B792)</f>
        <v>51</v>
      </c>
      <c r="F792" s="142">
        <f>SUMIFS(F_12Snp_ODR_Ret!$C:$C,F_12Snp_ODR_Ret!A:A,"&gt;="&amp;$M$2,F_12Snp_ODR_Ret!A:A,"&lt;="&amp;$M$3,F_12Snp_ODR_Ret!$B:$B,$B792)/SUMIFS(F_12Snp_ODR_Ret!$H:$H,F_12Snp_ODR_Ret!A:A,"&gt;="&amp;$M$2,F_12Snp_ODR_Ret!A:A,"&lt;="&amp;$M$3,F_12Snp_ODR_Ret!$B:$B,$B792)</f>
        <v>7.5688521388111206E-3</v>
      </c>
      <c r="G792" s="95">
        <f t="shared" si="55"/>
        <v>8.130081300813009E-3</v>
      </c>
      <c r="H792" s="95">
        <f t="shared" si="56"/>
        <v>3.1497817228134185E-7</v>
      </c>
      <c r="I792" s="95">
        <f t="shared" si="57"/>
        <v>-5.6122916200188836E-4</v>
      </c>
      <c r="J792" s="95">
        <f t="shared" si="58"/>
        <v>6.9031186926232266E-2</v>
      </c>
    </row>
    <row r="793" spans="1:10" x14ac:dyDescent="0.2">
      <c r="A793" s="93">
        <v>43890</v>
      </c>
      <c r="B793" s="94" t="s">
        <v>36</v>
      </c>
      <c r="C793" s="94">
        <f>SUMIFS(F_12Snp_ODR_Ret!$H:$H,F_12Snp_ODR_Ret!$A:$A,'Backtesting - Retail'!A793,F_12Snp_ODR_Ret!$B:$B,'Backtesting - Retail'!B793)</f>
        <v>608</v>
      </c>
      <c r="D793" s="94">
        <f>SUMIFS(F_12Snp_ODR_Ret!$C:$C,F_12Snp_ODR_Ret!$A:$A,'Backtesting - Retail'!A793,F_12Snp_ODR_Ret!$B:$B,'Backtesting - Retail'!B793)</f>
        <v>199</v>
      </c>
      <c r="F793" s="142">
        <f>SUMIFS(F_12Snp_ODR_Ret!$C:$C,F_12Snp_ODR_Ret!A:A,"&gt;="&amp;$M$2,F_12Snp_ODR_Ret!A:A,"&lt;="&amp;$M$3,F_12Snp_ODR_Ret!$B:$B,$B793)/SUMIFS(F_12Snp_ODR_Ret!$H:$H,F_12Snp_ODR_Ret!A:A,"&gt;="&amp;$M$2,F_12Snp_ODR_Ret!A:A,"&lt;="&amp;$M$3,F_12Snp_ODR_Ret!$B:$B,$B793)</f>
        <v>0.3147813516443802</v>
      </c>
      <c r="G793" s="95">
        <f t="shared" si="55"/>
        <v>0.32730263157894735</v>
      </c>
      <c r="H793" s="95">
        <f t="shared" si="56"/>
        <v>1.5678245119979373E-4</v>
      </c>
      <c r="I793" s="95">
        <f t="shared" si="57"/>
        <v>-1.2521279934567142E-2</v>
      </c>
      <c r="J793" s="95">
        <f t="shared" si="58"/>
        <v>3.8255970855360921E-2</v>
      </c>
    </row>
    <row r="794" spans="1:10" x14ac:dyDescent="0.2">
      <c r="A794" s="93">
        <v>43890</v>
      </c>
      <c r="B794" s="94" t="s">
        <v>42</v>
      </c>
      <c r="C794" s="94">
        <f>SUMIFS(F_12Snp_ODR_Ret!$H:$H,F_12Snp_ODR_Ret!$A:$A,'Backtesting - Retail'!A794,F_12Snp_ODR_Ret!$B:$B,'Backtesting - Retail'!B794)</f>
        <v>209</v>
      </c>
      <c r="D794" s="94">
        <f>SUMIFS(F_12Snp_ODR_Ret!$C:$C,F_12Snp_ODR_Ret!$A:$A,'Backtesting - Retail'!A794,F_12Snp_ODR_Ret!$B:$B,'Backtesting - Retail'!B794)</f>
        <v>154</v>
      </c>
      <c r="F794" s="142">
        <f>SUMIFS(F_12Snp_ODR_Ret!$C:$C,F_12Snp_ODR_Ret!A:A,"&gt;="&amp;$M$2,F_12Snp_ODR_Ret!A:A,"&lt;="&amp;$M$3,F_12Snp_ODR_Ret!$B:$B,$B794)/SUMIFS(F_12Snp_ODR_Ret!$H:$H,F_12Snp_ODR_Ret!A:A,"&gt;="&amp;$M$2,F_12Snp_ODR_Ret!A:A,"&lt;="&amp;$M$3,F_12Snp_ODR_Ret!$B:$B,$B794)</f>
        <v>0.66168573429838895</v>
      </c>
      <c r="G794" s="95">
        <f t="shared" si="55"/>
        <v>0.73684210526315785</v>
      </c>
      <c r="H794" s="95">
        <f t="shared" si="56"/>
        <v>5.6484800965939585E-3</v>
      </c>
      <c r="I794" s="95">
        <f t="shared" si="57"/>
        <v>-7.5156370964768904E-2</v>
      </c>
      <c r="J794" s="95">
        <f t="shared" si="58"/>
        <v>0.10199793202361494</v>
      </c>
    </row>
    <row r="795" spans="1:10" x14ac:dyDescent="0.2">
      <c r="A795" s="93">
        <v>43890</v>
      </c>
      <c r="B795" s="94" t="s">
        <v>30</v>
      </c>
      <c r="C795" s="94">
        <f>SUMIFS(F_12Snp_ODR_Ret!$H:$H,F_12Snp_ODR_Ret!$A:$A,'Backtesting - Retail'!A795,F_12Snp_ODR_Ret!$B:$B,'Backtesting - Retail'!B795)</f>
        <v>911</v>
      </c>
      <c r="D795" s="94">
        <f>SUMIFS(F_12Snp_ODR_Ret!$C:$C,F_12Snp_ODR_Ret!$A:$A,'Backtesting - Retail'!A795,F_12Snp_ODR_Ret!$B:$B,'Backtesting - Retail'!B795)</f>
        <v>114</v>
      </c>
      <c r="F795" s="142">
        <f>SUMIFS(F_12Snp_ODR_Ret!$C:$C,F_12Snp_ODR_Ret!A:A,"&gt;="&amp;$M$2,F_12Snp_ODR_Ret!A:A,"&lt;="&amp;$M$3,F_12Snp_ODR_Ret!$B:$B,$B795)/SUMIFS(F_12Snp_ODR_Ret!$H:$H,F_12Snp_ODR_Ret!A:A,"&gt;="&amp;$M$2,F_12Snp_ODR_Ret!A:A,"&lt;="&amp;$M$3,F_12Snp_ODR_Ret!$B:$B,$B795)</f>
        <v>0.11058389350204297</v>
      </c>
      <c r="G795" s="95">
        <f t="shared" si="55"/>
        <v>0.12513721185510429</v>
      </c>
      <c r="H795" s="95">
        <f t="shared" si="56"/>
        <v>2.1179907508555161E-4</v>
      </c>
      <c r="I795" s="95">
        <f t="shared" si="57"/>
        <v>-1.4553318353061326E-2</v>
      </c>
      <c r="J795" s="95">
        <f t="shared" si="58"/>
        <v>0.11629888613718305</v>
      </c>
    </row>
    <row r="796" spans="1:10" x14ac:dyDescent="0.2">
      <c r="A796" s="93">
        <v>43890</v>
      </c>
      <c r="B796" s="94" t="s">
        <v>32</v>
      </c>
      <c r="C796" s="94">
        <f>SUMIFS(F_12Snp_ODR_Ret!$H:$H,F_12Snp_ODR_Ret!$A:$A,'Backtesting - Retail'!A796,F_12Snp_ODR_Ret!$B:$B,'Backtesting - Retail'!B796)</f>
        <v>21597</v>
      </c>
      <c r="D796" s="94">
        <f>SUMIFS(F_12Snp_ODR_Ret!$C:$C,F_12Snp_ODR_Ret!$A:$A,'Backtesting - Retail'!A796,F_12Snp_ODR_Ret!$B:$B,'Backtesting - Retail'!B796)</f>
        <v>433</v>
      </c>
      <c r="F796" s="142">
        <f>SUMIFS(F_12Snp_ODR_Ret!$C:$C,F_12Snp_ODR_Ret!A:A,"&gt;="&amp;$M$2,F_12Snp_ODR_Ret!A:A,"&lt;="&amp;$M$3,F_12Snp_ODR_Ret!$B:$B,$B796)/SUMIFS(F_12Snp_ODR_Ret!$H:$H,F_12Snp_ODR_Ret!A:A,"&gt;="&amp;$M$2,F_12Snp_ODR_Ret!A:A,"&lt;="&amp;$M$3,F_12Snp_ODR_Ret!$B:$B,$B796)</f>
        <v>2.2352492146289427E-2</v>
      </c>
      <c r="G796" s="95">
        <f t="shared" si="55"/>
        <v>2.0049080890864473E-2</v>
      </c>
      <c r="H796" s="95">
        <f t="shared" si="56"/>
        <v>5.3057034116183616E-6</v>
      </c>
      <c r="I796" s="95">
        <f t="shared" si="57"/>
        <v>2.3034112554249538E-3</v>
      </c>
      <c r="J796" s="95">
        <f t="shared" si="58"/>
        <v>0.11488862097785849</v>
      </c>
    </row>
    <row r="797" spans="1:10" x14ac:dyDescent="0.2">
      <c r="A797" s="93">
        <v>43890</v>
      </c>
      <c r="B797" s="94" t="s">
        <v>24</v>
      </c>
      <c r="C797" s="94">
        <f>SUMIFS(F_12Snp_ODR_Ret!$H:$H,F_12Snp_ODR_Ret!$A:$A,'Backtesting - Retail'!A797,F_12Snp_ODR_Ret!$B:$B,'Backtesting - Retail'!B797)</f>
        <v>260</v>
      </c>
      <c r="D797" s="94">
        <f>SUMIFS(F_12Snp_ODR_Ret!$C:$C,F_12Snp_ODR_Ret!$A:$A,'Backtesting - Retail'!A797,F_12Snp_ODR_Ret!$B:$B,'Backtesting - Retail'!B797)</f>
        <v>77</v>
      </c>
      <c r="F797" s="142">
        <f>SUMIFS(F_12Snp_ODR_Ret!$C:$C,F_12Snp_ODR_Ret!A:A,"&gt;="&amp;$M$2,F_12Snp_ODR_Ret!A:A,"&lt;="&amp;$M$3,F_12Snp_ODR_Ret!$B:$B,$B797)/SUMIFS(F_12Snp_ODR_Ret!$H:$H,F_12Snp_ODR_Ret!A:A,"&gt;="&amp;$M$2,F_12Snp_ODR_Ret!A:A,"&lt;="&amp;$M$3,F_12Snp_ODR_Ret!$B:$B,$B797)</f>
        <v>0.31635926222935046</v>
      </c>
      <c r="G797" s="95">
        <f t="shared" si="55"/>
        <v>0.29615384615384616</v>
      </c>
      <c r="H797" s="95">
        <f t="shared" si="56"/>
        <v>4.0825883878424762E-4</v>
      </c>
      <c r="I797" s="95">
        <f t="shared" si="57"/>
        <v>2.0205416075504301E-2</v>
      </c>
      <c r="J797" s="95">
        <f t="shared" si="58"/>
        <v>6.8226080254949584E-2</v>
      </c>
    </row>
    <row r="798" spans="1:10" x14ac:dyDescent="0.2">
      <c r="A798" s="93">
        <v>43890</v>
      </c>
      <c r="B798" s="94" t="s">
        <v>34</v>
      </c>
      <c r="C798" s="94">
        <f>SUMIFS(F_12Snp_ODR_Ret!$H:$H,F_12Snp_ODR_Ret!$A:$A,'Backtesting - Retail'!A798,F_12Snp_ODR_Ret!$B:$B,'Backtesting - Retail'!B798)</f>
        <v>5300</v>
      </c>
      <c r="D798" s="94">
        <f>SUMIFS(F_12Snp_ODR_Ret!$C:$C,F_12Snp_ODR_Ret!$A:$A,'Backtesting - Retail'!A798,F_12Snp_ODR_Ret!$B:$B,'Backtesting - Retail'!B798)</f>
        <v>214</v>
      </c>
      <c r="F798" s="142">
        <f>SUMIFS(F_12Snp_ODR_Ret!$C:$C,F_12Snp_ODR_Ret!A:A,"&gt;="&amp;$M$2,F_12Snp_ODR_Ret!A:A,"&lt;="&amp;$M$3,F_12Snp_ODR_Ret!$B:$B,$B798)/SUMIFS(F_12Snp_ODR_Ret!$H:$H,F_12Snp_ODR_Ret!A:A,"&gt;="&amp;$M$2,F_12Snp_ODR_Ret!A:A,"&lt;="&amp;$M$3,F_12Snp_ODR_Ret!$B:$B,$B798)</f>
        <v>5.9121533399488169E-2</v>
      </c>
      <c r="G798" s="95">
        <f t="shared" si="55"/>
        <v>4.0377358490566034E-2</v>
      </c>
      <c r="H798" s="95">
        <f t="shared" si="56"/>
        <v>3.5134409301626609E-4</v>
      </c>
      <c r="I798" s="95">
        <f t="shared" si="57"/>
        <v>1.8744174908922134E-2</v>
      </c>
      <c r="J798" s="95">
        <f t="shared" si="58"/>
        <v>0.46422489260414634</v>
      </c>
    </row>
    <row r="799" spans="1:10" x14ac:dyDescent="0.2">
      <c r="A799" s="93">
        <v>43890</v>
      </c>
      <c r="B799" s="94" t="s">
        <v>26</v>
      </c>
      <c r="C799" s="94">
        <f>SUMIFS(F_12Snp_ODR_Ret!$H:$H,F_12Snp_ODR_Ret!$A:$A,'Backtesting - Retail'!A799,F_12Snp_ODR_Ret!$B:$B,'Backtesting - Retail'!B799)</f>
        <v>153</v>
      </c>
      <c r="D799" s="94">
        <f>SUMIFS(F_12Snp_ODR_Ret!$C:$C,F_12Snp_ODR_Ret!$A:$A,'Backtesting - Retail'!A799,F_12Snp_ODR_Ret!$B:$B,'Backtesting - Retail'!B799)</f>
        <v>93</v>
      </c>
      <c r="F799" s="142">
        <f>SUMIFS(F_12Snp_ODR_Ret!$C:$C,F_12Snp_ODR_Ret!A:A,"&gt;="&amp;$M$2,F_12Snp_ODR_Ret!A:A,"&lt;="&amp;$M$3,F_12Snp_ODR_Ret!$B:$B,$B799)/SUMIFS(F_12Snp_ODR_Ret!$H:$H,F_12Snp_ODR_Ret!A:A,"&gt;="&amp;$M$2,F_12Snp_ODR_Ret!A:A,"&lt;="&amp;$M$3,F_12Snp_ODR_Ret!$B:$B,$B799)</f>
        <v>0.42494105318312814</v>
      </c>
      <c r="G799" s="95">
        <f t="shared" si="55"/>
        <v>0.60784313725490191</v>
      </c>
      <c r="H799" s="95">
        <f t="shared" si="56"/>
        <v>3.3453172357798204E-2</v>
      </c>
      <c r="I799" s="95">
        <f t="shared" si="57"/>
        <v>-0.18290208407177377</v>
      </c>
      <c r="J799" s="95">
        <f t="shared" si="58"/>
        <v>0.30090342863420849</v>
      </c>
    </row>
    <row r="800" spans="1:10" x14ac:dyDescent="0.2">
      <c r="A800" s="93">
        <v>43890</v>
      </c>
      <c r="B800" s="94" t="s">
        <v>20</v>
      </c>
      <c r="C800" s="94">
        <f>SUMIFS(F_12Snp_ODR_Ret!$H:$H,F_12Snp_ODR_Ret!$A:$A,'Backtesting - Retail'!A800,F_12Snp_ODR_Ret!$B:$B,'Backtesting - Retail'!B800)</f>
        <v>350</v>
      </c>
      <c r="D800" s="94">
        <f>SUMIFS(F_12Snp_ODR_Ret!$C:$C,F_12Snp_ODR_Ret!$A:$A,'Backtesting - Retail'!A800,F_12Snp_ODR_Ret!$B:$B,'Backtesting - Retail'!B800)</f>
        <v>41</v>
      </c>
      <c r="F800" s="142">
        <f>SUMIFS(F_12Snp_ODR_Ret!$C:$C,F_12Snp_ODR_Ret!A:A,"&gt;="&amp;$M$2,F_12Snp_ODR_Ret!A:A,"&lt;="&amp;$M$3,F_12Snp_ODR_Ret!$B:$B,$B800)/SUMIFS(F_12Snp_ODR_Ret!$H:$H,F_12Snp_ODR_Ret!A:A,"&gt;="&amp;$M$2,F_12Snp_ODR_Ret!A:A,"&lt;="&amp;$M$3,F_12Snp_ODR_Ret!$B:$B,$B800)</f>
        <v>8.9829886182841753E-2</v>
      </c>
      <c r="G800" s="95">
        <f t="shared" si="55"/>
        <v>0.11714285714285715</v>
      </c>
      <c r="H800" s="95">
        <f t="shared" si="56"/>
        <v>7.4599838266264419E-4</v>
      </c>
      <c r="I800" s="95">
        <f t="shared" si="57"/>
        <v>-2.7312970960015392E-2</v>
      </c>
      <c r="J800" s="95">
        <f t="shared" si="58"/>
        <v>0.23315950819525336</v>
      </c>
    </row>
    <row r="801" spans="1:10" x14ac:dyDescent="0.2">
      <c r="A801" s="93">
        <v>43890</v>
      </c>
      <c r="B801" s="94" t="s">
        <v>16</v>
      </c>
      <c r="C801" s="94">
        <f>SUMIFS(F_12Snp_ODR_Ret!$H:$H,F_12Snp_ODR_Ret!$A:$A,'Backtesting - Retail'!A801,F_12Snp_ODR_Ret!$B:$B,'Backtesting - Retail'!B801)</f>
        <v>1229</v>
      </c>
      <c r="D801" s="94">
        <f>SUMIFS(F_12Snp_ODR_Ret!$C:$C,F_12Snp_ODR_Ret!$A:$A,'Backtesting - Retail'!A801,F_12Snp_ODR_Ret!$B:$B,'Backtesting - Retail'!B801)</f>
        <v>0</v>
      </c>
      <c r="F801" s="142">
        <f>SUMIFS(F_12Snp_ODR_Ret!$C:$C,F_12Snp_ODR_Ret!A:A,"&gt;="&amp;$M$2,F_12Snp_ODR_Ret!A:A,"&lt;="&amp;$M$3,F_12Snp_ODR_Ret!$B:$B,$B801)/SUMIFS(F_12Snp_ODR_Ret!$H:$H,F_12Snp_ODR_Ret!A:A,"&gt;="&amp;$M$2,F_12Snp_ODR_Ret!A:A,"&lt;="&amp;$M$3,F_12Snp_ODR_Ret!$B:$B,$B801)</f>
        <v>2.5973315835520561E-3</v>
      </c>
      <c r="G801" s="95">
        <f t="shared" si="55"/>
        <v>0</v>
      </c>
      <c r="H801" s="95">
        <f t="shared" si="56"/>
        <v>6.7461313549170314E-6</v>
      </c>
      <c r="I801" s="95">
        <f t="shared" si="57"/>
        <v>2.5973315835520561E-3</v>
      </c>
      <c r="J801" s="95">
        <f t="shared" si="58"/>
        <v>0</v>
      </c>
    </row>
    <row r="802" spans="1:10" x14ac:dyDescent="0.2">
      <c r="A802" s="93">
        <v>43890</v>
      </c>
      <c r="B802" s="94" t="s">
        <v>40</v>
      </c>
      <c r="C802" s="94">
        <f>SUMIFS(F_12Snp_ODR_Ret!$H:$H,F_12Snp_ODR_Ret!$A:$A,'Backtesting - Retail'!A802,F_12Snp_ODR_Ret!$B:$B,'Backtesting - Retail'!B802)</f>
        <v>693</v>
      </c>
      <c r="D802" s="94">
        <f>SUMIFS(F_12Snp_ODR_Ret!$C:$C,F_12Snp_ODR_Ret!$A:$A,'Backtesting - Retail'!A802,F_12Snp_ODR_Ret!$B:$B,'Backtesting - Retail'!B802)</f>
        <v>422</v>
      </c>
      <c r="F802" s="142">
        <f>SUMIFS(F_12Snp_ODR_Ret!$C:$C,F_12Snp_ODR_Ret!A:A,"&gt;="&amp;$M$2,F_12Snp_ODR_Ret!A:A,"&lt;="&amp;$M$3,F_12Snp_ODR_Ret!$B:$B,$B802)/SUMIFS(F_12Snp_ODR_Ret!$H:$H,F_12Snp_ODR_Ret!A:A,"&gt;="&amp;$M$2,F_12Snp_ODR_Ret!A:A,"&lt;="&amp;$M$3,F_12Snp_ODR_Ret!$B:$B,$B802)</f>
        <v>0.60292481322524238</v>
      </c>
      <c r="G802" s="95">
        <f t="shared" si="55"/>
        <v>0.6089466089466089</v>
      </c>
      <c r="H802" s="95">
        <f t="shared" si="56"/>
        <v>3.6262023709868107E-5</v>
      </c>
      <c r="I802" s="95">
        <f t="shared" si="57"/>
        <v>-6.0217957213665185E-3</v>
      </c>
      <c r="J802" s="95">
        <f t="shared" si="58"/>
        <v>9.888873068499995E-3</v>
      </c>
    </row>
    <row r="803" spans="1:10" x14ac:dyDescent="0.2">
      <c r="A803" s="93">
        <v>43921</v>
      </c>
      <c r="B803" s="94" t="s">
        <v>16</v>
      </c>
      <c r="C803" s="94">
        <f>SUMIFS(F_12Snp_ODR_Ret!$H:$H,F_12Snp_ODR_Ret!$A:$A,'Backtesting - Retail'!A803,F_12Snp_ODR_Ret!$B:$B,'Backtesting - Retail'!B803)</f>
        <v>1354</v>
      </c>
      <c r="D803" s="94">
        <f>SUMIFS(F_12Snp_ODR_Ret!$C:$C,F_12Snp_ODR_Ret!$A:$A,'Backtesting - Retail'!A803,F_12Snp_ODR_Ret!$B:$B,'Backtesting - Retail'!B803)</f>
        <v>1</v>
      </c>
      <c r="F803" s="142">
        <f>SUMIFS(F_12Snp_ODR_Ret!$C:$C,F_12Snp_ODR_Ret!A:A,"&gt;="&amp;$M$2,F_12Snp_ODR_Ret!A:A,"&lt;="&amp;$M$3,F_12Snp_ODR_Ret!$B:$B,$B803)/SUMIFS(F_12Snp_ODR_Ret!$H:$H,F_12Snp_ODR_Ret!A:A,"&gt;="&amp;$M$2,F_12Snp_ODR_Ret!A:A,"&lt;="&amp;$M$3,F_12Snp_ODR_Ret!$B:$B,$B803)</f>
        <v>2.5973315835520561E-3</v>
      </c>
      <c r="G803" s="95">
        <f t="shared" si="55"/>
        <v>7.3855243722304289E-4</v>
      </c>
      <c r="H803" s="95">
        <f t="shared" si="56"/>
        <v>3.455059914827615E-6</v>
      </c>
      <c r="I803" s="95">
        <f t="shared" si="57"/>
        <v>1.8587791463290132E-3</v>
      </c>
      <c r="J803" s="95">
        <f t="shared" si="58"/>
        <v>2.5167869641294836</v>
      </c>
    </row>
    <row r="804" spans="1:10" x14ac:dyDescent="0.2">
      <c r="A804" s="93">
        <v>43921</v>
      </c>
      <c r="B804" s="94" t="s">
        <v>14</v>
      </c>
      <c r="C804" s="94">
        <f>SUMIFS(F_12Snp_ODR_Ret!$H:$H,F_12Snp_ODR_Ret!$A:$A,'Backtesting - Retail'!A804,F_12Snp_ODR_Ret!$B:$B,'Backtesting - Retail'!B804)</f>
        <v>974</v>
      </c>
      <c r="D804" s="94">
        <f>SUMIFS(F_12Snp_ODR_Ret!$C:$C,F_12Snp_ODR_Ret!$A:$A,'Backtesting - Retail'!A804,F_12Snp_ODR_Ret!$B:$B,'Backtesting - Retail'!B804)</f>
        <v>1</v>
      </c>
      <c r="F804" s="142">
        <f>SUMIFS(F_12Snp_ODR_Ret!$C:$C,F_12Snp_ODR_Ret!A:A,"&gt;="&amp;$M$2,F_12Snp_ODR_Ret!A:A,"&lt;="&amp;$M$3,F_12Snp_ODR_Ret!$B:$B,$B804)/SUMIFS(F_12Snp_ODR_Ret!$H:$H,F_12Snp_ODR_Ret!A:A,"&gt;="&amp;$M$2,F_12Snp_ODR_Ret!A:A,"&lt;="&amp;$M$3,F_12Snp_ODR_Ret!$B:$B,$B804)</f>
        <v>6.8419927303827238E-3</v>
      </c>
      <c r="G804" s="95">
        <f t="shared" si="55"/>
        <v>1.026694045174538E-3</v>
      </c>
      <c r="H804" s="95">
        <f t="shared" si="56"/>
        <v>3.381769879818405E-5</v>
      </c>
      <c r="I804" s="95">
        <f t="shared" si="57"/>
        <v>5.8152986852081853E-3</v>
      </c>
      <c r="J804" s="95">
        <f t="shared" si="58"/>
        <v>5.664100919392772</v>
      </c>
    </row>
    <row r="805" spans="1:10" x14ac:dyDescent="0.2">
      <c r="A805" s="93">
        <v>43921</v>
      </c>
      <c r="B805" s="94" t="s">
        <v>20</v>
      </c>
      <c r="C805" s="94">
        <f>SUMIFS(F_12Snp_ODR_Ret!$H:$H,F_12Snp_ODR_Ret!$A:$A,'Backtesting - Retail'!A805,F_12Snp_ODR_Ret!$B:$B,'Backtesting - Retail'!B805)</f>
        <v>502</v>
      </c>
      <c r="D805" s="94">
        <f>SUMIFS(F_12Snp_ODR_Ret!$C:$C,F_12Snp_ODR_Ret!$A:$A,'Backtesting - Retail'!A805,F_12Snp_ODR_Ret!$B:$B,'Backtesting - Retail'!B805)</f>
        <v>48</v>
      </c>
      <c r="F805" s="142">
        <f>SUMIFS(F_12Snp_ODR_Ret!$C:$C,F_12Snp_ODR_Ret!A:A,"&gt;="&amp;$M$2,F_12Snp_ODR_Ret!A:A,"&lt;="&amp;$M$3,F_12Snp_ODR_Ret!$B:$B,$B805)/SUMIFS(F_12Snp_ODR_Ret!$H:$H,F_12Snp_ODR_Ret!A:A,"&gt;="&amp;$M$2,F_12Snp_ODR_Ret!A:A,"&lt;="&amp;$M$3,F_12Snp_ODR_Ret!$B:$B,$B805)</f>
        <v>8.9829886182841753E-2</v>
      </c>
      <c r="G805" s="95">
        <f t="shared" si="55"/>
        <v>9.5617529880478086E-2</v>
      </c>
      <c r="H805" s="95">
        <f t="shared" si="56"/>
        <v>3.3496819570789563E-5</v>
      </c>
      <c r="I805" s="95">
        <f t="shared" si="57"/>
        <v>-5.7876436976363327E-3</v>
      </c>
      <c r="J805" s="95">
        <f t="shared" si="58"/>
        <v>6.052910700444665E-2</v>
      </c>
    </row>
    <row r="806" spans="1:10" x14ac:dyDescent="0.2">
      <c r="A806" s="93">
        <v>43921</v>
      </c>
      <c r="B806" s="94" t="s">
        <v>18</v>
      </c>
      <c r="C806" s="94">
        <f>SUMIFS(F_12Snp_ODR_Ret!$H:$H,F_12Snp_ODR_Ret!$A:$A,'Backtesting - Retail'!A806,F_12Snp_ODR_Ret!$B:$B,'Backtesting - Retail'!B806)</f>
        <v>6208</v>
      </c>
      <c r="D806" s="94">
        <f>SUMIFS(F_12Snp_ODR_Ret!$C:$C,F_12Snp_ODR_Ret!$A:$A,'Backtesting - Retail'!A806,F_12Snp_ODR_Ret!$B:$B,'Backtesting - Retail'!B806)</f>
        <v>39</v>
      </c>
      <c r="F806" s="142">
        <f>SUMIFS(F_12Snp_ODR_Ret!$C:$C,F_12Snp_ODR_Ret!A:A,"&gt;="&amp;$M$2,F_12Snp_ODR_Ret!A:A,"&lt;="&amp;$M$3,F_12Snp_ODR_Ret!$B:$B,$B806)/SUMIFS(F_12Snp_ODR_Ret!$H:$H,F_12Snp_ODR_Ret!A:A,"&gt;="&amp;$M$2,F_12Snp_ODR_Ret!A:A,"&lt;="&amp;$M$3,F_12Snp_ODR_Ret!$B:$B,$B806)</f>
        <v>7.5688521388111206E-3</v>
      </c>
      <c r="G806" s="95">
        <f t="shared" si="55"/>
        <v>6.2822164948453611E-3</v>
      </c>
      <c r="H806" s="95">
        <f t="shared" si="56"/>
        <v>1.6554312803231848E-6</v>
      </c>
      <c r="I806" s="95">
        <f t="shared" si="57"/>
        <v>1.2866356439657596E-3</v>
      </c>
      <c r="J806" s="95">
        <f t="shared" si="58"/>
        <v>0.20480600199331886</v>
      </c>
    </row>
    <row r="807" spans="1:10" x14ac:dyDescent="0.2">
      <c r="A807" s="93">
        <v>43921</v>
      </c>
      <c r="B807" s="94" t="s">
        <v>22</v>
      </c>
      <c r="C807" s="94">
        <f>SUMIFS(F_12Snp_ODR_Ret!$H:$H,F_12Snp_ODR_Ret!$A:$A,'Backtesting - Retail'!A807,F_12Snp_ODR_Ret!$B:$B,'Backtesting - Retail'!B807)</f>
        <v>852</v>
      </c>
      <c r="D807" s="94">
        <f>SUMIFS(F_12Snp_ODR_Ret!$C:$C,F_12Snp_ODR_Ret!$A:$A,'Backtesting - Retail'!A807,F_12Snp_ODR_Ret!$B:$B,'Backtesting - Retail'!B807)</f>
        <v>117</v>
      </c>
      <c r="F807" s="142">
        <f>SUMIFS(F_12Snp_ODR_Ret!$C:$C,F_12Snp_ODR_Ret!A:A,"&gt;="&amp;$M$2,F_12Snp_ODR_Ret!A:A,"&lt;="&amp;$M$3,F_12Snp_ODR_Ret!$B:$B,$B807)/SUMIFS(F_12Snp_ODR_Ret!$H:$H,F_12Snp_ODR_Ret!A:A,"&gt;="&amp;$M$2,F_12Snp_ODR_Ret!A:A,"&lt;="&amp;$M$3,F_12Snp_ODR_Ret!$B:$B,$B807)</f>
        <v>0.11878527277613544</v>
      </c>
      <c r="G807" s="95">
        <f t="shared" si="55"/>
        <v>0.13732394366197184</v>
      </c>
      <c r="H807" s="95">
        <f t="shared" si="56"/>
        <v>3.4368231821335806E-4</v>
      </c>
      <c r="I807" s="95">
        <f t="shared" si="57"/>
        <v>-1.8538670885836397E-2</v>
      </c>
      <c r="J807" s="95">
        <f t="shared" si="58"/>
        <v>0.1349995520917317</v>
      </c>
    </row>
    <row r="808" spans="1:10" x14ac:dyDescent="0.2">
      <c r="A808" s="93">
        <v>43921</v>
      </c>
      <c r="B808" s="94" t="s">
        <v>12</v>
      </c>
      <c r="C808" s="94">
        <f>SUMIFS(F_12Snp_ODR_Ret!$H:$H,F_12Snp_ODR_Ret!$A:$A,'Backtesting - Retail'!A808,F_12Snp_ODR_Ret!$B:$B,'Backtesting - Retail'!B808)</f>
        <v>775</v>
      </c>
      <c r="D808" s="94">
        <f>SUMIFS(F_12Snp_ODR_Ret!$C:$C,F_12Snp_ODR_Ret!$A:$A,'Backtesting - Retail'!A808,F_12Snp_ODR_Ret!$B:$B,'Backtesting - Retail'!B808)</f>
        <v>5</v>
      </c>
      <c r="F808" s="142">
        <f>SUMIFS(F_12Snp_ODR_Ret!$C:$C,F_12Snp_ODR_Ret!A:A,"&gt;="&amp;$M$2,F_12Snp_ODR_Ret!A:A,"&lt;="&amp;$M$3,F_12Snp_ODR_Ret!$B:$B,$B808)/SUMIFS(F_12Snp_ODR_Ret!$H:$H,F_12Snp_ODR_Ret!A:A,"&gt;="&amp;$M$2,F_12Snp_ODR_Ret!A:A,"&lt;="&amp;$M$3,F_12Snp_ODR_Ret!$B:$B,$B808)</f>
        <v>9.2718843741478052E-4</v>
      </c>
      <c r="G808" s="95">
        <f t="shared" si="55"/>
        <v>6.4516129032258064E-3</v>
      </c>
      <c r="H808" s="95">
        <f t="shared" si="56"/>
        <v>3.0519265678451438E-5</v>
      </c>
      <c r="I808" s="95">
        <f t="shared" si="57"/>
        <v>-5.524424465811026E-3</v>
      </c>
      <c r="J808" s="95">
        <f t="shared" si="58"/>
        <v>0.856285792200709</v>
      </c>
    </row>
    <row r="809" spans="1:10" x14ac:dyDescent="0.2">
      <c r="A809" s="93">
        <v>43921</v>
      </c>
      <c r="B809" s="94" t="s">
        <v>24</v>
      </c>
      <c r="C809" s="94">
        <f>SUMIFS(F_12Snp_ODR_Ret!$H:$H,F_12Snp_ODR_Ret!$A:$A,'Backtesting - Retail'!A809,F_12Snp_ODR_Ret!$B:$B,'Backtesting - Retail'!B809)</f>
        <v>271</v>
      </c>
      <c r="D809" s="94">
        <f>SUMIFS(F_12Snp_ODR_Ret!$C:$C,F_12Snp_ODR_Ret!$A:$A,'Backtesting - Retail'!A809,F_12Snp_ODR_Ret!$B:$B,'Backtesting - Retail'!B809)</f>
        <v>65</v>
      </c>
      <c r="F809" s="142">
        <f>SUMIFS(F_12Snp_ODR_Ret!$C:$C,F_12Snp_ODR_Ret!A:A,"&gt;="&amp;$M$2,F_12Snp_ODR_Ret!A:A,"&lt;="&amp;$M$3,F_12Snp_ODR_Ret!$B:$B,$B809)/SUMIFS(F_12Snp_ODR_Ret!$H:$H,F_12Snp_ODR_Ret!A:A,"&gt;="&amp;$M$2,F_12Snp_ODR_Ret!A:A,"&lt;="&amp;$M$3,F_12Snp_ODR_Ret!$B:$B,$B809)</f>
        <v>0.31635926222935046</v>
      </c>
      <c r="G809" s="95">
        <f t="shared" si="55"/>
        <v>0.23985239852398524</v>
      </c>
      <c r="H809" s="95">
        <f t="shared" si="56"/>
        <v>5.8533001940313297E-3</v>
      </c>
      <c r="I809" s="95">
        <f t="shared" si="57"/>
        <v>7.6506863705365219E-2</v>
      </c>
      <c r="J809" s="95">
        <f t="shared" si="58"/>
        <v>0.31897477021775344</v>
      </c>
    </row>
    <row r="810" spans="1:10" x14ac:dyDescent="0.2">
      <c r="A810" s="93">
        <v>43921</v>
      </c>
      <c r="B810" s="94" t="s">
        <v>34</v>
      </c>
      <c r="C810" s="94">
        <f>SUMIFS(F_12Snp_ODR_Ret!$H:$H,F_12Snp_ODR_Ret!$A:$A,'Backtesting - Retail'!A810,F_12Snp_ODR_Ret!$B:$B,'Backtesting - Retail'!B810)</f>
        <v>5169</v>
      </c>
      <c r="D810" s="94">
        <f>SUMIFS(F_12Snp_ODR_Ret!$C:$C,F_12Snp_ODR_Ret!$A:$A,'Backtesting - Retail'!A810,F_12Snp_ODR_Ret!$B:$B,'Backtesting - Retail'!B810)</f>
        <v>179</v>
      </c>
      <c r="F810" s="142">
        <f>SUMIFS(F_12Snp_ODR_Ret!$C:$C,F_12Snp_ODR_Ret!A:A,"&gt;="&amp;$M$2,F_12Snp_ODR_Ret!A:A,"&lt;="&amp;$M$3,F_12Snp_ODR_Ret!$B:$B,$B810)/SUMIFS(F_12Snp_ODR_Ret!$H:$H,F_12Snp_ODR_Ret!A:A,"&gt;="&amp;$M$2,F_12Snp_ODR_Ret!A:A,"&lt;="&amp;$M$3,F_12Snp_ODR_Ret!$B:$B,$B810)</f>
        <v>5.9121533399488169E-2</v>
      </c>
      <c r="G810" s="95">
        <f t="shared" si="55"/>
        <v>3.4629522151286514E-2</v>
      </c>
      <c r="H810" s="95">
        <f t="shared" si="56"/>
        <v>5.9985861498203642E-4</v>
      </c>
      <c r="I810" s="95">
        <f t="shared" si="57"/>
        <v>2.4492011248201655E-2</v>
      </c>
      <c r="J810" s="95">
        <f t="shared" si="58"/>
        <v>0.70725813487125344</v>
      </c>
    </row>
    <row r="811" spans="1:10" x14ac:dyDescent="0.2">
      <c r="A811" s="93">
        <v>43921</v>
      </c>
      <c r="B811" s="94" t="s">
        <v>36</v>
      </c>
      <c r="C811" s="94">
        <f>SUMIFS(F_12Snp_ODR_Ret!$H:$H,F_12Snp_ODR_Ret!$A:$A,'Backtesting - Retail'!A811,F_12Snp_ODR_Ret!$B:$B,'Backtesting - Retail'!B811)</f>
        <v>668</v>
      </c>
      <c r="D811" s="94">
        <f>SUMIFS(F_12Snp_ODR_Ret!$C:$C,F_12Snp_ODR_Ret!$A:$A,'Backtesting - Retail'!A811,F_12Snp_ODR_Ret!$B:$B,'Backtesting - Retail'!B811)</f>
        <v>171</v>
      </c>
      <c r="F811" s="142">
        <f>SUMIFS(F_12Snp_ODR_Ret!$C:$C,F_12Snp_ODR_Ret!A:A,"&gt;="&amp;$M$2,F_12Snp_ODR_Ret!A:A,"&lt;="&amp;$M$3,F_12Snp_ODR_Ret!$B:$B,$B811)/SUMIFS(F_12Snp_ODR_Ret!$H:$H,F_12Snp_ODR_Ret!A:A,"&gt;="&amp;$M$2,F_12Snp_ODR_Ret!A:A,"&lt;="&amp;$M$3,F_12Snp_ODR_Ret!$B:$B,$B811)</f>
        <v>0.3147813516443802</v>
      </c>
      <c r="G811" s="95">
        <f t="shared" si="55"/>
        <v>0.2559880239520958</v>
      </c>
      <c r="H811" s="95">
        <f t="shared" si="56"/>
        <v>3.4566553811323361E-3</v>
      </c>
      <c r="I811" s="95">
        <f t="shared" si="57"/>
        <v>5.8793327692284403E-2</v>
      </c>
      <c r="J811" s="95">
        <f t="shared" si="58"/>
        <v>0.22967218069266657</v>
      </c>
    </row>
    <row r="812" spans="1:10" x14ac:dyDescent="0.2">
      <c r="A812" s="93">
        <v>43921</v>
      </c>
      <c r="B812" s="94" t="s">
        <v>28</v>
      </c>
      <c r="C812" s="94">
        <f>SUMIFS(F_12Snp_ODR_Ret!$H:$H,F_12Snp_ODR_Ret!$A:$A,'Backtesting - Retail'!A812,F_12Snp_ODR_Ret!$B:$B,'Backtesting - Retail'!B812)</f>
        <v>3516</v>
      </c>
      <c r="D812" s="94">
        <f>SUMIFS(F_12Snp_ODR_Ret!$C:$C,F_12Snp_ODR_Ret!$A:$A,'Backtesting - Retail'!A812,F_12Snp_ODR_Ret!$B:$B,'Backtesting - Retail'!B812)</f>
        <v>46</v>
      </c>
      <c r="F812" s="142">
        <f>SUMIFS(F_12Snp_ODR_Ret!$C:$C,F_12Snp_ODR_Ret!A:A,"&gt;="&amp;$M$2,F_12Snp_ODR_Ret!A:A,"&lt;="&amp;$M$3,F_12Snp_ODR_Ret!$B:$B,$B812)/SUMIFS(F_12Snp_ODR_Ret!$H:$H,F_12Snp_ODR_Ret!A:A,"&gt;="&amp;$M$2,F_12Snp_ODR_Ret!A:A,"&lt;="&amp;$M$3,F_12Snp_ODR_Ret!$B:$B,$B812)</f>
        <v>8.694480016175777E-3</v>
      </c>
      <c r="G812" s="95">
        <f t="shared" si="55"/>
        <v>1.3083048919226393E-2</v>
      </c>
      <c r="H812" s="95">
        <f t="shared" si="56"/>
        <v>1.9259537016822886E-5</v>
      </c>
      <c r="I812" s="95">
        <f t="shared" si="57"/>
        <v>-4.3885689030506159E-3</v>
      </c>
      <c r="J812" s="95">
        <f t="shared" si="58"/>
        <v>0.3354393100679558</v>
      </c>
    </row>
    <row r="813" spans="1:10" x14ac:dyDescent="0.2">
      <c r="A813" s="93">
        <v>43921</v>
      </c>
      <c r="B813" s="94" t="s">
        <v>38</v>
      </c>
      <c r="C813" s="94">
        <f>SUMIFS(F_12Snp_ODR_Ret!$H:$H,F_12Snp_ODR_Ret!$A:$A,'Backtesting - Retail'!A813,F_12Snp_ODR_Ret!$B:$B,'Backtesting - Retail'!B813)</f>
        <v>1157</v>
      </c>
      <c r="D813" s="94">
        <f>SUMIFS(F_12Snp_ODR_Ret!$C:$C,F_12Snp_ODR_Ret!$A:$A,'Backtesting - Retail'!A813,F_12Snp_ODR_Ret!$B:$B,'Backtesting - Retail'!B813)</f>
        <v>235</v>
      </c>
      <c r="F813" s="142">
        <f>SUMIFS(F_12Snp_ODR_Ret!$C:$C,F_12Snp_ODR_Ret!A:A,"&gt;="&amp;$M$2,F_12Snp_ODR_Ret!A:A,"&lt;="&amp;$M$3,F_12Snp_ODR_Ret!$B:$B,$B813)/SUMIFS(F_12Snp_ODR_Ret!$H:$H,F_12Snp_ODR_Ret!A:A,"&gt;="&amp;$M$2,F_12Snp_ODR_Ret!A:A,"&lt;="&amp;$M$3,F_12Snp_ODR_Ret!$B:$B,$B813)</f>
        <v>0.22160275367237117</v>
      </c>
      <c r="G813" s="95">
        <f t="shared" si="55"/>
        <v>0.20311149524632671</v>
      </c>
      <c r="H813" s="95">
        <f t="shared" si="56"/>
        <v>3.4192663817876026E-4</v>
      </c>
      <c r="I813" s="95">
        <f t="shared" si="57"/>
        <v>1.849125842604446E-2</v>
      </c>
      <c r="J813" s="95">
        <f t="shared" si="58"/>
        <v>9.1039940420993365E-2</v>
      </c>
    </row>
    <row r="814" spans="1:10" x14ac:dyDescent="0.2">
      <c r="A814" s="93">
        <v>43921</v>
      </c>
      <c r="B814" s="94" t="s">
        <v>32</v>
      </c>
      <c r="C814" s="94">
        <f>SUMIFS(F_12Snp_ODR_Ret!$H:$H,F_12Snp_ODR_Ret!$A:$A,'Backtesting - Retail'!A814,F_12Snp_ODR_Ret!$B:$B,'Backtesting - Retail'!B814)</f>
        <v>21982</v>
      </c>
      <c r="D814" s="94">
        <f>SUMIFS(F_12Snp_ODR_Ret!$C:$C,F_12Snp_ODR_Ret!$A:$A,'Backtesting - Retail'!A814,F_12Snp_ODR_Ret!$B:$B,'Backtesting - Retail'!B814)</f>
        <v>458</v>
      </c>
      <c r="F814" s="142">
        <f>SUMIFS(F_12Snp_ODR_Ret!$C:$C,F_12Snp_ODR_Ret!A:A,"&gt;="&amp;$M$2,F_12Snp_ODR_Ret!A:A,"&lt;="&amp;$M$3,F_12Snp_ODR_Ret!$B:$B,$B814)/SUMIFS(F_12Snp_ODR_Ret!$H:$H,F_12Snp_ODR_Ret!A:A,"&gt;="&amp;$M$2,F_12Snp_ODR_Ret!A:A,"&lt;="&amp;$M$3,F_12Snp_ODR_Ret!$B:$B,$B814)</f>
        <v>2.2352492146289427E-2</v>
      </c>
      <c r="G814" s="95">
        <f t="shared" si="55"/>
        <v>2.0835228823582932E-2</v>
      </c>
      <c r="H814" s="95">
        <f t="shared" si="56"/>
        <v>2.3020879904303531E-6</v>
      </c>
      <c r="I814" s="95">
        <f t="shared" si="57"/>
        <v>1.5172633227064948E-3</v>
      </c>
      <c r="J814" s="95">
        <f t="shared" si="58"/>
        <v>7.2822013885882469E-2</v>
      </c>
    </row>
    <row r="815" spans="1:10" x14ac:dyDescent="0.2">
      <c r="A815" s="93">
        <v>43921</v>
      </c>
      <c r="B815" s="94" t="s">
        <v>30</v>
      </c>
      <c r="C815" s="94">
        <f>SUMIFS(F_12Snp_ODR_Ret!$H:$H,F_12Snp_ODR_Ret!$A:$A,'Backtesting - Retail'!A815,F_12Snp_ODR_Ret!$B:$B,'Backtesting - Retail'!B815)</f>
        <v>846</v>
      </c>
      <c r="D815" s="94">
        <f>SUMIFS(F_12Snp_ODR_Ret!$C:$C,F_12Snp_ODR_Ret!$A:$A,'Backtesting - Retail'!A815,F_12Snp_ODR_Ret!$B:$B,'Backtesting - Retail'!B815)</f>
        <v>96</v>
      </c>
      <c r="F815" s="142">
        <f>SUMIFS(F_12Snp_ODR_Ret!$C:$C,F_12Snp_ODR_Ret!A:A,"&gt;="&amp;$M$2,F_12Snp_ODR_Ret!A:A,"&lt;="&amp;$M$3,F_12Snp_ODR_Ret!$B:$B,$B815)/SUMIFS(F_12Snp_ODR_Ret!$H:$H,F_12Snp_ODR_Ret!A:A,"&gt;="&amp;$M$2,F_12Snp_ODR_Ret!A:A,"&lt;="&amp;$M$3,F_12Snp_ODR_Ret!$B:$B,$B815)</f>
        <v>0.11058389350204297</v>
      </c>
      <c r="G815" s="95">
        <f t="shared" si="55"/>
        <v>0.11347517730496454</v>
      </c>
      <c r="H815" s="95">
        <f t="shared" si="56"/>
        <v>8.3595220290366218E-6</v>
      </c>
      <c r="I815" s="95">
        <f t="shared" si="57"/>
        <v>-2.8912838029215709E-3</v>
      </c>
      <c r="J815" s="95">
        <f t="shared" si="58"/>
        <v>2.5479438513246345E-2</v>
      </c>
    </row>
    <row r="816" spans="1:10" x14ac:dyDescent="0.2">
      <c r="A816" s="93">
        <v>43921</v>
      </c>
      <c r="B816" s="94" t="s">
        <v>26</v>
      </c>
      <c r="C816" s="94">
        <f>SUMIFS(F_12Snp_ODR_Ret!$H:$H,F_12Snp_ODR_Ret!$A:$A,'Backtesting - Retail'!A816,F_12Snp_ODR_Ret!$B:$B,'Backtesting - Retail'!B816)</f>
        <v>164</v>
      </c>
      <c r="D816" s="94">
        <f>SUMIFS(F_12Snp_ODR_Ret!$C:$C,F_12Snp_ODR_Ret!$A:$A,'Backtesting - Retail'!A816,F_12Snp_ODR_Ret!$B:$B,'Backtesting - Retail'!B816)</f>
        <v>75</v>
      </c>
      <c r="F816" s="142">
        <f>SUMIFS(F_12Snp_ODR_Ret!$C:$C,F_12Snp_ODR_Ret!A:A,"&gt;="&amp;$M$2,F_12Snp_ODR_Ret!A:A,"&lt;="&amp;$M$3,F_12Snp_ODR_Ret!$B:$B,$B816)/SUMIFS(F_12Snp_ODR_Ret!$H:$H,F_12Snp_ODR_Ret!A:A,"&gt;="&amp;$M$2,F_12Snp_ODR_Ret!A:A,"&lt;="&amp;$M$3,F_12Snp_ODR_Ret!$B:$B,$B816)</f>
        <v>0.42494105318312814</v>
      </c>
      <c r="G816" s="95">
        <f t="shared" si="55"/>
        <v>0.45731707317073172</v>
      </c>
      <c r="H816" s="95">
        <f t="shared" si="56"/>
        <v>1.048206670237707E-3</v>
      </c>
      <c r="I816" s="95">
        <f t="shared" si="57"/>
        <v>-3.2376019987603588E-2</v>
      </c>
      <c r="J816" s="95">
        <f t="shared" si="58"/>
        <v>7.0795563706226514E-2</v>
      </c>
    </row>
    <row r="817" spans="1:10" x14ac:dyDescent="0.2">
      <c r="A817" s="93">
        <v>43921</v>
      </c>
      <c r="B817" s="94" t="s">
        <v>40</v>
      </c>
      <c r="C817" s="94">
        <f>SUMIFS(F_12Snp_ODR_Ret!$H:$H,F_12Snp_ODR_Ret!$A:$A,'Backtesting - Retail'!A817,F_12Snp_ODR_Ret!$B:$B,'Backtesting - Retail'!B817)</f>
        <v>700</v>
      </c>
      <c r="D817" s="94">
        <f>SUMIFS(F_12Snp_ODR_Ret!$C:$C,F_12Snp_ODR_Ret!$A:$A,'Backtesting - Retail'!A817,F_12Snp_ODR_Ret!$B:$B,'Backtesting - Retail'!B817)</f>
        <v>431</v>
      </c>
      <c r="F817" s="142">
        <f>SUMIFS(F_12Snp_ODR_Ret!$C:$C,F_12Snp_ODR_Ret!A:A,"&gt;="&amp;$M$2,F_12Snp_ODR_Ret!A:A,"&lt;="&amp;$M$3,F_12Snp_ODR_Ret!$B:$B,$B817)/SUMIFS(F_12Snp_ODR_Ret!$H:$H,F_12Snp_ODR_Ret!A:A,"&gt;="&amp;$M$2,F_12Snp_ODR_Ret!A:A,"&lt;="&amp;$M$3,F_12Snp_ODR_Ret!$B:$B,$B817)</f>
        <v>0.60292481322524238</v>
      </c>
      <c r="G817" s="95">
        <f t="shared" si="55"/>
        <v>0.61571428571428577</v>
      </c>
      <c r="H817" s="95">
        <f t="shared" si="56"/>
        <v>1.635706065479976E-4</v>
      </c>
      <c r="I817" s="95">
        <f t="shared" si="57"/>
        <v>-1.2789472489043385E-2</v>
      </c>
      <c r="J817" s="95">
        <f t="shared" si="58"/>
        <v>2.0771765063411527E-2</v>
      </c>
    </row>
    <row r="818" spans="1:10" x14ac:dyDescent="0.2">
      <c r="A818" s="93">
        <v>43921</v>
      </c>
      <c r="B818" s="94" t="s">
        <v>42</v>
      </c>
      <c r="C818" s="94">
        <f>SUMIFS(F_12Snp_ODR_Ret!$H:$H,F_12Snp_ODR_Ret!$A:$A,'Backtesting - Retail'!A818,F_12Snp_ODR_Ret!$B:$B,'Backtesting - Retail'!B818)</f>
        <v>229</v>
      </c>
      <c r="D818" s="94">
        <f>SUMIFS(F_12Snp_ODR_Ret!$C:$C,F_12Snp_ODR_Ret!$A:$A,'Backtesting - Retail'!A818,F_12Snp_ODR_Ret!$B:$B,'Backtesting - Retail'!B818)</f>
        <v>163</v>
      </c>
      <c r="F818" s="142">
        <f>SUMIFS(F_12Snp_ODR_Ret!$C:$C,F_12Snp_ODR_Ret!A:A,"&gt;="&amp;$M$2,F_12Snp_ODR_Ret!A:A,"&lt;="&amp;$M$3,F_12Snp_ODR_Ret!$B:$B,$B818)/SUMIFS(F_12Snp_ODR_Ret!$H:$H,F_12Snp_ODR_Ret!A:A,"&gt;="&amp;$M$2,F_12Snp_ODR_Ret!A:A,"&lt;="&amp;$M$3,F_12Snp_ODR_Ret!$B:$B,$B818)</f>
        <v>0.66168573429838895</v>
      </c>
      <c r="G818" s="95">
        <f t="shared" si="55"/>
        <v>0.71179039301310043</v>
      </c>
      <c r="H818" s="95">
        <f t="shared" si="56"/>
        <v>2.5104768249177133E-3</v>
      </c>
      <c r="I818" s="95">
        <f t="shared" si="57"/>
        <v>-5.0104658714711481E-2</v>
      </c>
      <c r="J818" s="95">
        <f t="shared" si="58"/>
        <v>7.0392434636005696E-2</v>
      </c>
    </row>
    <row r="819" spans="1:10" x14ac:dyDescent="0.2">
      <c r="A819" s="93">
        <v>43951</v>
      </c>
      <c r="B819" s="94" t="s">
        <v>16</v>
      </c>
      <c r="C819" s="94">
        <f>SUMIFS(F_12Snp_ODR_Ret!$H:$H,F_12Snp_ODR_Ret!$A:$A,'Backtesting - Retail'!A819,F_12Snp_ODR_Ret!$B:$B,'Backtesting - Retail'!B819)</f>
        <v>1478</v>
      </c>
      <c r="D819" s="94">
        <f>SUMIFS(F_12Snp_ODR_Ret!$C:$C,F_12Snp_ODR_Ret!$A:$A,'Backtesting - Retail'!A819,F_12Snp_ODR_Ret!$B:$B,'Backtesting - Retail'!B819)</f>
        <v>3</v>
      </c>
      <c r="F819" s="142">
        <f>SUMIFS(F_12Snp_ODR_Ret!$C:$C,F_12Snp_ODR_Ret!A:A,"&gt;="&amp;$M$2,F_12Snp_ODR_Ret!A:A,"&lt;="&amp;$M$3,F_12Snp_ODR_Ret!$B:$B,$B819)/SUMIFS(F_12Snp_ODR_Ret!$H:$H,F_12Snp_ODR_Ret!A:A,"&gt;="&amp;$M$2,F_12Snp_ODR_Ret!A:A,"&lt;="&amp;$M$3,F_12Snp_ODR_Ret!$B:$B,$B819)</f>
        <v>2.5973315835520561E-3</v>
      </c>
      <c r="G819" s="95">
        <f t="shared" si="55"/>
        <v>2.0297699594046007E-3</v>
      </c>
      <c r="H819" s="95">
        <f t="shared" si="56"/>
        <v>3.2212619720489738E-7</v>
      </c>
      <c r="I819" s="95">
        <f t="shared" si="57"/>
        <v>5.6756162414745535E-4</v>
      </c>
      <c r="J819" s="95">
        <f t="shared" si="58"/>
        <v>0.27961869349664636</v>
      </c>
    </row>
    <row r="820" spans="1:10" x14ac:dyDescent="0.2">
      <c r="A820" s="93">
        <v>43951</v>
      </c>
      <c r="B820" s="94" t="s">
        <v>20</v>
      </c>
      <c r="C820" s="94">
        <f>SUMIFS(F_12Snp_ODR_Ret!$H:$H,F_12Snp_ODR_Ret!$A:$A,'Backtesting - Retail'!A820,F_12Snp_ODR_Ret!$B:$B,'Backtesting - Retail'!B820)</f>
        <v>553</v>
      </c>
      <c r="D820" s="94">
        <f>SUMIFS(F_12Snp_ODR_Ret!$C:$C,F_12Snp_ODR_Ret!$A:$A,'Backtesting - Retail'!A820,F_12Snp_ODR_Ret!$B:$B,'Backtesting - Retail'!B820)</f>
        <v>45</v>
      </c>
      <c r="F820" s="142">
        <f>SUMIFS(F_12Snp_ODR_Ret!$C:$C,F_12Snp_ODR_Ret!A:A,"&gt;="&amp;$M$2,F_12Snp_ODR_Ret!A:A,"&lt;="&amp;$M$3,F_12Snp_ODR_Ret!$B:$B,$B820)/SUMIFS(F_12Snp_ODR_Ret!$H:$H,F_12Snp_ODR_Ret!A:A,"&gt;="&amp;$M$2,F_12Snp_ODR_Ret!A:A,"&lt;="&amp;$M$3,F_12Snp_ODR_Ret!$B:$B,$B820)</f>
        <v>8.9829886182841753E-2</v>
      </c>
      <c r="G820" s="95">
        <f t="shared" si="55"/>
        <v>8.1374321880650996E-2</v>
      </c>
      <c r="H820" s="95">
        <f t="shared" si="56"/>
        <v>7.1496567668482663E-5</v>
      </c>
      <c r="I820" s="95">
        <f t="shared" si="57"/>
        <v>8.4555643021907573E-3</v>
      </c>
      <c r="J820" s="95">
        <f t="shared" si="58"/>
        <v>0.10390949020247753</v>
      </c>
    </row>
    <row r="821" spans="1:10" x14ac:dyDescent="0.2">
      <c r="A821" s="93">
        <v>43951</v>
      </c>
      <c r="B821" s="94" t="s">
        <v>30</v>
      </c>
      <c r="C821" s="94">
        <f>SUMIFS(F_12Snp_ODR_Ret!$H:$H,F_12Snp_ODR_Ret!$A:$A,'Backtesting - Retail'!A821,F_12Snp_ODR_Ret!$B:$B,'Backtesting - Retail'!B821)</f>
        <v>759</v>
      </c>
      <c r="D821" s="94">
        <f>SUMIFS(F_12Snp_ODR_Ret!$C:$C,F_12Snp_ODR_Ret!$A:$A,'Backtesting - Retail'!A821,F_12Snp_ODR_Ret!$B:$B,'Backtesting - Retail'!B821)</f>
        <v>88</v>
      </c>
      <c r="F821" s="142">
        <f>SUMIFS(F_12Snp_ODR_Ret!$C:$C,F_12Snp_ODR_Ret!A:A,"&gt;="&amp;$M$2,F_12Snp_ODR_Ret!A:A,"&lt;="&amp;$M$3,F_12Snp_ODR_Ret!$B:$B,$B821)/SUMIFS(F_12Snp_ODR_Ret!$H:$H,F_12Snp_ODR_Ret!A:A,"&gt;="&amp;$M$2,F_12Snp_ODR_Ret!A:A,"&lt;="&amp;$M$3,F_12Snp_ODR_Ret!$B:$B,$B821)</f>
        <v>0.11058389350204297</v>
      </c>
      <c r="G821" s="95">
        <f t="shared" si="55"/>
        <v>0.11594202898550725</v>
      </c>
      <c r="H821" s="95">
        <f t="shared" si="56"/>
        <v>2.8709615859159022E-5</v>
      </c>
      <c r="I821" s="95">
        <f t="shared" si="57"/>
        <v>-5.3581354834642825E-3</v>
      </c>
      <c r="J821" s="95">
        <f t="shared" si="58"/>
        <v>4.6213918544879433E-2</v>
      </c>
    </row>
    <row r="822" spans="1:10" x14ac:dyDescent="0.2">
      <c r="A822" s="93">
        <v>43951</v>
      </c>
      <c r="B822" s="94" t="s">
        <v>18</v>
      </c>
      <c r="C822" s="94">
        <f>SUMIFS(F_12Snp_ODR_Ret!$H:$H,F_12Snp_ODR_Ret!$A:$A,'Backtesting - Retail'!A822,F_12Snp_ODR_Ret!$B:$B,'Backtesting - Retail'!B822)</f>
        <v>6226</v>
      </c>
      <c r="D822" s="94">
        <f>SUMIFS(F_12Snp_ODR_Ret!$C:$C,F_12Snp_ODR_Ret!$A:$A,'Backtesting - Retail'!A822,F_12Snp_ODR_Ret!$B:$B,'Backtesting - Retail'!B822)</f>
        <v>38</v>
      </c>
      <c r="F822" s="142">
        <f>SUMIFS(F_12Snp_ODR_Ret!$C:$C,F_12Snp_ODR_Ret!A:A,"&gt;="&amp;$M$2,F_12Snp_ODR_Ret!A:A,"&lt;="&amp;$M$3,F_12Snp_ODR_Ret!$B:$B,$B822)/SUMIFS(F_12Snp_ODR_Ret!$H:$H,F_12Snp_ODR_Ret!A:A,"&gt;="&amp;$M$2,F_12Snp_ODR_Ret!A:A,"&lt;="&amp;$M$3,F_12Snp_ODR_Ret!$B:$B,$B822)</f>
        <v>7.5688521388111206E-3</v>
      </c>
      <c r="G822" s="95">
        <f t="shared" si="55"/>
        <v>6.1034371988435594E-3</v>
      </c>
      <c r="H822" s="95">
        <f t="shared" si="56"/>
        <v>2.1474409462801308E-6</v>
      </c>
      <c r="I822" s="95">
        <f t="shared" si="57"/>
        <v>1.4654149399675612E-3</v>
      </c>
      <c r="J822" s="95">
        <f t="shared" si="58"/>
        <v>0.24009666884836936</v>
      </c>
    </row>
    <row r="823" spans="1:10" x14ac:dyDescent="0.2">
      <c r="A823" s="93">
        <v>43951</v>
      </c>
      <c r="B823" s="94" t="s">
        <v>12</v>
      </c>
      <c r="C823" s="94">
        <f>SUMIFS(F_12Snp_ODR_Ret!$H:$H,F_12Snp_ODR_Ret!$A:$A,'Backtesting - Retail'!A823,F_12Snp_ODR_Ret!$B:$B,'Backtesting - Retail'!B823)</f>
        <v>770</v>
      </c>
      <c r="D823" s="94">
        <f>SUMIFS(F_12Snp_ODR_Ret!$C:$C,F_12Snp_ODR_Ret!$A:$A,'Backtesting - Retail'!A823,F_12Snp_ODR_Ret!$B:$B,'Backtesting - Retail'!B823)</f>
        <v>2</v>
      </c>
      <c r="F823" s="142">
        <f>SUMIFS(F_12Snp_ODR_Ret!$C:$C,F_12Snp_ODR_Ret!A:A,"&gt;="&amp;$M$2,F_12Snp_ODR_Ret!A:A,"&lt;="&amp;$M$3,F_12Snp_ODR_Ret!$B:$B,$B823)/SUMIFS(F_12Snp_ODR_Ret!$H:$H,F_12Snp_ODR_Ret!A:A,"&gt;="&amp;$M$2,F_12Snp_ODR_Ret!A:A,"&lt;="&amp;$M$3,F_12Snp_ODR_Ret!$B:$B,$B823)</f>
        <v>9.2718843741478052E-4</v>
      </c>
      <c r="G823" s="95">
        <f t="shared" si="55"/>
        <v>2.5974025974025974E-3</v>
      </c>
      <c r="H823" s="95">
        <f t="shared" si="56"/>
        <v>2.7896153402238091E-6</v>
      </c>
      <c r="I823" s="95">
        <f t="shared" si="57"/>
        <v>-1.670214159987817E-3</v>
      </c>
      <c r="J823" s="95">
        <f t="shared" si="58"/>
        <v>0.64303245159530953</v>
      </c>
    </row>
    <row r="824" spans="1:10" x14ac:dyDescent="0.2">
      <c r="A824" s="93">
        <v>43951</v>
      </c>
      <c r="B824" s="94" t="s">
        <v>38</v>
      </c>
      <c r="C824" s="94">
        <f>SUMIFS(F_12Snp_ODR_Ret!$H:$H,F_12Snp_ODR_Ret!$A:$A,'Backtesting - Retail'!A824,F_12Snp_ODR_Ret!$B:$B,'Backtesting - Retail'!B824)</f>
        <v>1070</v>
      </c>
      <c r="D824" s="94">
        <f>SUMIFS(F_12Snp_ODR_Ret!$C:$C,F_12Snp_ODR_Ret!$A:$A,'Backtesting - Retail'!A824,F_12Snp_ODR_Ret!$B:$B,'Backtesting - Retail'!B824)</f>
        <v>192</v>
      </c>
      <c r="F824" s="142">
        <f>SUMIFS(F_12Snp_ODR_Ret!$C:$C,F_12Snp_ODR_Ret!A:A,"&gt;="&amp;$M$2,F_12Snp_ODR_Ret!A:A,"&lt;="&amp;$M$3,F_12Snp_ODR_Ret!$B:$B,$B824)/SUMIFS(F_12Snp_ODR_Ret!$H:$H,F_12Snp_ODR_Ret!A:A,"&gt;="&amp;$M$2,F_12Snp_ODR_Ret!A:A,"&lt;="&amp;$M$3,F_12Snp_ODR_Ret!$B:$B,$B824)</f>
        <v>0.22160275367237117</v>
      </c>
      <c r="G824" s="95">
        <f t="shared" si="55"/>
        <v>0.17943925233644858</v>
      </c>
      <c r="H824" s="95">
        <f t="shared" si="56"/>
        <v>1.7777608449043459E-3</v>
      </c>
      <c r="I824" s="95">
        <f t="shared" si="57"/>
        <v>4.2163501335922587E-2</v>
      </c>
      <c r="J824" s="95">
        <f t="shared" si="58"/>
        <v>0.23497367931998528</v>
      </c>
    </row>
    <row r="825" spans="1:10" x14ac:dyDescent="0.2">
      <c r="A825" s="93">
        <v>43951</v>
      </c>
      <c r="B825" s="94" t="s">
        <v>32</v>
      </c>
      <c r="C825" s="94">
        <f>SUMIFS(F_12Snp_ODR_Ret!$H:$H,F_12Snp_ODR_Ret!$A:$A,'Backtesting - Retail'!A825,F_12Snp_ODR_Ret!$B:$B,'Backtesting - Retail'!B825)</f>
        <v>22272</v>
      </c>
      <c r="D825" s="94">
        <f>SUMIFS(F_12Snp_ODR_Ret!$C:$C,F_12Snp_ODR_Ret!$A:$A,'Backtesting - Retail'!A825,F_12Snp_ODR_Ret!$B:$B,'Backtesting - Retail'!B825)</f>
        <v>485</v>
      </c>
      <c r="F825" s="142">
        <f>SUMIFS(F_12Snp_ODR_Ret!$C:$C,F_12Snp_ODR_Ret!A:A,"&gt;="&amp;$M$2,F_12Snp_ODR_Ret!A:A,"&lt;="&amp;$M$3,F_12Snp_ODR_Ret!$B:$B,$B825)/SUMIFS(F_12Snp_ODR_Ret!$H:$H,F_12Snp_ODR_Ret!A:A,"&gt;="&amp;$M$2,F_12Snp_ODR_Ret!A:A,"&lt;="&amp;$M$3,F_12Snp_ODR_Ret!$B:$B,$B825)</f>
        <v>2.2352492146289427E-2</v>
      </c>
      <c r="G825" s="95">
        <f t="shared" si="55"/>
        <v>2.1776221264367818E-2</v>
      </c>
      <c r="H825" s="95">
        <f t="shared" si="56"/>
        <v>3.320881293507089E-7</v>
      </c>
      <c r="I825" s="95">
        <f t="shared" si="57"/>
        <v>5.7627088192160891E-4</v>
      </c>
      <c r="J825" s="95">
        <f t="shared" si="58"/>
        <v>2.6463309447748603E-2</v>
      </c>
    </row>
    <row r="826" spans="1:10" x14ac:dyDescent="0.2">
      <c r="A826" s="93">
        <v>43951</v>
      </c>
      <c r="B826" s="94" t="s">
        <v>36</v>
      </c>
      <c r="C826" s="94">
        <f>SUMIFS(F_12Snp_ODR_Ret!$H:$H,F_12Snp_ODR_Ret!$A:$A,'Backtesting - Retail'!A826,F_12Snp_ODR_Ret!$B:$B,'Backtesting - Retail'!B826)</f>
        <v>660</v>
      </c>
      <c r="D826" s="94">
        <f>SUMIFS(F_12Snp_ODR_Ret!$C:$C,F_12Snp_ODR_Ret!$A:$A,'Backtesting - Retail'!A826,F_12Snp_ODR_Ret!$B:$B,'Backtesting - Retail'!B826)</f>
        <v>166</v>
      </c>
      <c r="F826" s="142">
        <f>SUMIFS(F_12Snp_ODR_Ret!$C:$C,F_12Snp_ODR_Ret!A:A,"&gt;="&amp;$M$2,F_12Snp_ODR_Ret!A:A,"&lt;="&amp;$M$3,F_12Snp_ODR_Ret!$B:$B,$B826)/SUMIFS(F_12Snp_ODR_Ret!$H:$H,F_12Snp_ODR_Ret!A:A,"&gt;="&amp;$M$2,F_12Snp_ODR_Ret!A:A,"&lt;="&amp;$M$3,F_12Snp_ODR_Ret!$B:$B,$B826)</f>
        <v>0.3147813516443802</v>
      </c>
      <c r="G826" s="95">
        <f t="shared" si="55"/>
        <v>0.25151515151515152</v>
      </c>
      <c r="H826" s="95">
        <f t="shared" si="56"/>
        <v>4.0026120787916147E-3</v>
      </c>
      <c r="I826" s="95">
        <f t="shared" si="57"/>
        <v>6.3266200129228678E-2</v>
      </c>
      <c r="J826" s="95">
        <f t="shared" si="58"/>
        <v>0.2515403137668128</v>
      </c>
    </row>
    <row r="827" spans="1:10" x14ac:dyDescent="0.2">
      <c r="A827" s="93">
        <v>43951</v>
      </c>
      <c r="B827" s="94" t="s">
        <v>14</v>
      </c>
      <c r="C827" s="94">
        <f>SUMIFS(F_12Snp_ODR_Ret!$H:$H,F_12Snp_ODR_Ret!$A:$A,'Backtesting - Retail'!A827,F_12Snp_ODR_Ret!$B:$B,'Backtesting - Retail'!B827)</f>
        <v>967</v>
      </c>
      <c r="D827" s="94">
        <f>SUMIFS(F_12Snp_ODR_Ret!$C:$C,F_12Snp_ODR_Ret!$A:$A,'Backtesting - Retail'!A827,F_12Snp_ODR_Ret!$B:$B,'Backtesting - Retail'!B827)</f>
        <v>4</v>
      </c>
      <c r="F827" s="142">
        <f>SUMIFS(F_12Snp_ODR_Ret!$C:$C,F_12Snp_ODR_Ret!A:A,"&gt;="&amp;$M$2,F_12Snp_ODR_Ret!A:A,"&lt;="&amp;$M$3,F_12Snp_ODR_Ret!$B:$B,$B827)/SUMIFS(F_12Snp_ODR_Ret!$H:$H,F_12Snp_ODR_Ret!A:A,"&gt;="&amp;$M$2,F_12Snp_ODR_Ret!A:A,"&lt;="&amp;$M$3,F_12Snp_ODR_Ret!$B:$B,$B827)</f>
        <v>6.8419927303827238E-3</v>
      </c>
      <c r="G827" s="95">
        <f t="shared" si="55"/>
        <v>4.1365046535677356E-3</v>
      </c>
      <c r="H827" s="95">
        <f t="shared" si="56"/>
        <v>7.3196657337880639E-6</v>
      </c>
      <c r="I827" s="95">
        <f t="shared" si="57"/>
        <v>2.7054880768149882E-3</v>
      </c>
      <c r="J827" s="95">
        <f t="shared" si="58"/>
        <v>0.6540517425700233</v>
      </c>
    </row>
    <row r="828" spans="1:10" x14ac:dyDescent="0.2">
      <c r="A828" s="93">
        <v>43951</v>
      </c>
      <c r="B828" s="94" t="s">
        <v>22</v>
      </c>
      <c r="C828" s="94">
        <f>SUMIFS(F_12Snp_ODR_Ret!$H:$H,F_12Snp_ODR_Ret!$A:$A,'Backtesting - Retail'!A828,F_12Snp_ODR_Ret!$B:$B,'Backtesting - Retail'!B828)</f>
        <v>793</v>
      </c>
      <c r="D828" s="94">
        <f>SUMIFS(F_12Snp_ODR_Ret!$C:$C,F_12Snp_ODR_Ret!$A:$A,'Backtesting - Retail'!A828,F_12Snp_ODR_Ret!$B:$B,'Backtesting - Retail'!B828)</f>
        <v>91</v>
      </c>
      <c r="F828" s="142">
        <f>SUMIFS(F_12Snp_ODR_Ret!$C:$C,F_12Snp_ODR_Ret!A:A,"&gt;="&amp;$M$2,F_12Snp_ODR_Ret!A:A,"&lt;="&amp;$M$3,F_12Snp_ODR_Ret!$B:$B,$B828)/SUMIFS(F_12Snp_ODR_Ret!$H:$H,F_12Snp_ODR_Ret!A:A,"&gt;="&amp;$M$2,F_12Snp_ODR_Ret!A:A,"&lt;="&amp;$M$3,F_12Snp_ODR_Ret!$B:$B,$B828)</f>
        <v>0.11878527277613544</v>
      </c>
      <c r="G828" s="95">
        <f t="shared" si="55"/>
        <v>0.11475409836065574</v>
      </c>
      <c r="H828" s="95">
        <f t="shared" si="56"/>
        <v>1.6250367168018139E-5</v>
      </c>
      <c r="I828" s="95">
        <f t="shared" si="57"/>
        <v>4.0311744154797047E-3</v>
      </c>
      <c r="J828" s="95">
        <f t="shared" si="58"/>
        <v>3.5128805620608855E-2</v>
      </c>
    </row>
    <row r="829" spans="1:10" x14ac:dyDescent="0.2">
      <c r="A829" s="93">
        <v>43951</v>
      </c>
      <c r="B829" s="94" t="s">
        <v>28</v>
      </c>
      <c r="C829" s="94">
        <f>SUMIFS(F_12Snp_ODR_Ret!$H:$H,F_12Snp_ODR_Ret!$A:$A,'Backtesting - Retail'!A829,F_12Snp_ODR_Ret!$B:$B,'Backtesting - Retail'!B829)</f>
        <v>3221</v>
      </c>
      <c r="D829" s="94">
        <f>SUMIFS(F_12Snp_ODR_Ret!$C:$C,F_12Snp_ODR_Ret!$A:$A,'Backtesting - Retail'!A829,F_12Snp_ODR_Ret!$B:$B,'Backtesting - Retail'!B829)</f>
        <v>41</v>
      </c>
      <c r="F829" s="142">
        <f>SUMIFS(F_12Snp_ODR_Ret!$C:$C,F_12Snp_ODR_Ret!A:A,"&gt;="&amp;$M$2,F_12Snp_ODR_Ret!A:A,"&lt;="&amp;$M$3,F_12Snp_ODR_Ret!$B:$B,$B829)/SUMIFS(F_12Snp_ODR_Ret!$H:$H,F_12Snp_ODR_Ret!A:A,"&gt;="&amp;$M$2,F_12Snp_ODR_Ret!A:A,"&lt;="&amp;$M$3,F_12Snp_ODR_Ret!$B:$B,$B829)</f>
        <v>8.694480016175777E-3</v>
      </c>
      <c r="G829" s="95">
        <f t="shared" si="55"/>
        <v>1.2728966159577771E-2</v>
      </c>
      <c r="H829" s="95">
        <f t="shared" si="56"/>
        <v>1.6277078441302692E-5</v>
      </c>
      <c r="I829" s="95">
        <f t="shared" si="57"/>
        <v>-4.0344861434019937E-3</v>
      </c>
      <c r="J829" s="95">
        <f t="shared" si="58"/>
        <v>0.31695316750970298</v>
      </c>
    </row>
    <row r="830" spans="1:10" x14ac:dyDescent="0.2">
      <c r="A830" s="93">
        <v>43951</v>
      </c>
      <c r="B830" s="94" t="s">
        <v>34</v>
      </c>
      <c r="C830" s="94">
        <f>SUMIFS(F_12Snp_ODR_Ret!$H:$H,F_12Snp_ODR_Ret!$A:$A,'Backtesting - Retail'!A830,F_12Snp_ODR_Ret!$B:$B,'Backtesting - Retail'!B830)</f>
        <v>5182</v>
      </c>
      <c r="D830" s="94">
        <f>SUMIFS(F_12Snp_ODR_Ret!$C:$C,F_12Snp_ODR_Ret!$A:$A,'Backtesting - Retail'!A830,F_12Snp_ODR_Ret!$B:$B,'Backtesting - Retail'!B830)</f>
        <v>182</v>
      </c>
      <c r="F830" s="142">
        <f>SUMIFS(F_12Snp_ODR_Ret!$C:$C,F_12Snp_ODR_Ret!A:A,"&gt;="&amp;$M$2,F_12Snp_ODR_Ret!A:A,"&lt;="&amp;$M$3,F_12Snp_ODR_Ret!$B:$B,$B830)/SUMIFS(F_12Snp_ODR_Ret!$H:$H,F_12Snp_ODR_Ret!A:A,"&gt;="&amp;$M$2,F_12Snp_ODR_Ret!A:A,"&lt;="&amp;$M$3,F_12Snp_ODR_Ret!$B:$B,$B830)</f>
        <v>5.9121533399488169E-2</v>
      </c>
      <c r="G830" s="95">
        <f t="shared" si="55"/>
        <v>3.512157468159012E-2</v>
      </c>
      <c r="H830" s="95">
        <f t="shared" si="56"/>
        <v>5.7599801846081055E-4</v>
      </c>
      <c r="I830" s="95">
        <f t="shared" si="57"/>
        <v>2.3999958717898048E-2</v>
      </c>
      <c r="J830" s="95">
        <f t="shared" si="58"/>
        <v>0.68333948393487742</v>
      </c>
    </row>
    <row r="831" spans="1:10" x14ac:dyDescent="0.2">
      <c r="A831" s="93">
        <v>43951</v>
      </c>
      <c r="B831" s="94" t="s">
        <v>24</v>
      </c>
      <c r="C831" s="94">
        <f>SUMIFS(F_12Snp_ODR_Ret!$H:$H,F_12Snp_ODR_Ret!$A:$A,'Backtesting - Retail'!A831,F_12Snp_ODR_Ret!$B:$B,'Backtesting - Retail'!B831)</f>
        <v>307</v>
      </c>
      <c r="D831" s="94">
        <f>SUMIFS(F_12Snp_ODR_Ret!$C:$C,F_12Snp_ODR_Ret!$A:$A,'Backtesting - Retail'!A831,F_12Snp_ODR_Ret!$B:$B,'Backtesting - Retail'!B831)</f>
        <v>76</v>
      </c>
      <c r="F831" s="142">
        <f>SUMIFS(F_12Snp_ODR_Ret!$C:$C,F_12Snp_ODR_Ret!A:A,"&gt;="&amp;$M$2,F_12Snp_ODR_Ret!A:A,"&lt;="&amp;$M$3,F_12Snp_ODR_Ret!$B:$B,$B831)/SUMIFS(F_12Snp_ODR_Ret!$H:$H,F_12Snp_ODR_Ret!A:A,"&gt;="&amp;$M$2,F_12Snp_ODR_Ret!A:A,"&lt;="&amp;$M$3,F_12Snp_ODR_Ret!$B:$B,$B831)</f>
        <v>0.31635926222935046</v>
      </c>
      <c r="G831" s="95">
        <f t="shared" si="55"/>
        <v>0.24755700325732899</v>
      </c>
      <c r="H831" s="95">
        <f t="shared" si="56"/>
        <v>4.7337508396531084E-3</v>
      </c>
      <c r="I831" s="95">
        <f t="shared" si="57"/>
        <v>6.8802258972021468E-2</v>
      </c>
      <c r="J831" s="95">
        <f t="shared" si="58"/>
        <v>0.2779249145317183</v>
      </c>
    </row>
    <row r="832" spans="1:10" x14ac:dyDescent="0.2">
      <c r="A832" s="93">
        <v>43951</v>
      </c>
      <c r="B832" s="94" t="s">
        <v>40</v>
      </c>
      <c r="C832" s="94">
        <f>SUMIFS(F_12Snp_ODR_Ret!$H:$H,F_12Snp_ODR_Ret!$A:$A,'Backtesting - Retail'!A832,F_12Snp_ODR_Ret!$B:$B,'Backtesting - Retail'!B832)</f>
        <v>710</v>
      </c>
      <c r="D832" s="94">
        <f>SUMIFS(F_12Snp_ODR_Ret!$C:$C,F_12Snp_ODR_Ret!$A:$A,'Backtesting - Retail'!A832,F_12Snp_ODR_Ret!$B:$B,'Backtesting - Retail'!B832)</f>
        <v>419</v>
      </c>
      <c r="F832" s="142">
        <f>SUMIFS(F_12Snp_ODR_Ret!$C:$C,F_12Snp_ODR_Ret!A:A,"&gt;="&amp;$M$2,F_12Snp_ODR_Ret!A:A,"&lt;="&amp;$M$3,F_12Snp_ODR_Ret!$B:$B,$B832)/SUMIFS(F_12Snp_ODR_Ret!$H:$H,F_12Snp_ODR_Ret!A:A,"&gt;="&amp;$M$2,F_12Snp_ODR_Ret!A:A,"&lt;="&amp;$M$3,F_12Snp_ODR_Ret!$B:$B,$B832)</f>
        <v>0.60292481322524238</v>
      </c>
      <c r="G832" s="95">
        <f t="shared" si="55"/>
        <v>0.59014084507042253</v>
      </c>
      <c r="H832" s="95">
        <f t="shared" si="56"/>
        <v>1.6342984178344824E-4</v>
      </c>
      <c r="I832" s="95">
        <f t="shared" si="57"/>
        <v>1.2783968154819858E-2</v>
      </c>
      <c r="J832" s="95">
        <f t="shared" si="58"/>
        <v>2.1662571336329591E-2</v>
      </c>
    </row>
    <row r="833" spans="1:10" x14ac:dyDescent="0.2">
      <c r="A833" s="93">
        <v>43951</v>
      </c>
      <c r="B833" s="94" t="s">
        <v>42</v>
      </c>
      <c r="C833" s="94">
        <f>SUMIFS(F_12Snp_ODR_Ret!$H:$H,F_12Snp_ODR_Ret!$A:$A,'Backtesting - Retail'!A833,F_12Snp_ODR_Ret!$B:$B,'Backtesting - Retail'!B833)</f>
        <v>267</v>
      </c>
      <c r="D833" s="94">
        <f>SUMIFS(F_12Snp_ODR_Ret!$C:$C,F_12Snp_ODR_Ret!$A:$A,'Backtesting - Retail'!A833,F_12Snp_ODR_Ret!$B:$B,'Backtesting - Retail'!B833)</f>
        <v>168</v>
      </c>
      <c r="F833" s="142">
        <f>SUMIFS(F_12Snp_ODR_Ret!$C:$C,F_12Snp_ODR_Ret!A:A,"&gt;="&amp;$M$2,F_12Snp_ODR_Ret!A:A,"&lt;="&amp;$M$3,F_12Snp_ODR_Ret!$B:$B,$B833)/SUMIFS(F_12Snp_ODR_Ret!$H:$H,F_12Snp_ODR_Ret!A:A,"&gt;="&amp;$M$2,F_12Snp_ODR_Ret!A:A,"&lt;="&amp;$M$3,F_12Snp_ODR_Ret!$B:$B,$B833)</f>
        <v>0.66168573429838895</v>
      </c>
      <c r="G833" s="95">
        <f t="shared" si="55"/>
        <v>0.6292134831460674</v>
      </c>
      <c r="H833" s="95">
        <f t="shared" si="56"/>
        <v>1.0544470948994483E-3</v>
      </c>
      <c r="I833" s="95">
        <f t="shared" si="57"/>
        <v>3.2472251152321552E-2</v>
      </c>
      <c r="J833" s="95">
        <f t="shared" si="58"/>
        <v>5.1607684867082469E-2</v>
      </c>
    </row>
    <row r="834" spans="1:10" x14ac:dyDescent="0.2">
      <c r="A834" s="93">
        <v>43951</v>
      </c>
      <c r="B834" s="94" t="s">
        <v>26</v>
      </c>
      <c r="C834" s="94">
        <f>SUMIFS(F_12Snp_ODR_Ret!$H:$H,F_12Snp_ODR_Ret!$A:$A,'Backtesting - Retail'!A834,F_12Snp_ODR_Ret!$B:$B,'Backtesting - Retail'!B834)</f>
        <v>219</v>
      </c>
      <c r="D834" s="94">
        <f>SUMIFS(F_12Snp_ODR_Ret!$C:$C,F_12Snp_ODR_Ret!$A:$A,'Backtesting - Retail'!A834,F_12Snp_ODR_Ret!$B:$B,'Backtesting - Retail'!B834)</f>
        <v>86</v>
      </c>
      <c r="F834" s="142">
        <f>SUMIFS(F_12Snp_ODR_Ret!$C:$C,F_12Snp_ODR_Ret!A:A,"&gt;="&amp;$M$2,F_12Snp_ODR_Ret!A:A,"&lt;="&amp;$M$3,F_12Snp_ODR_Ret!$B:$B,$B834)/SUMIFS(F_12Snp_ODR_Ret!$H:$H,F_12Snp_ODR_Ret!A:A,"&gt;="&amp;$M$2,F_12Snp_ODR_Ret!A:A,"&lt;="&amp;$M$3,F_12Snp_ODR_Ret!$B:$B,$B834)</f>
        <v>0.42494105318312814</v>
      </c>
      <c r="G834" s="95">
        <f t="shared" si="55"/>
        <v>0.39269406392694062</v>
      </c>
      <c r="H834" s="95">
        <f t="shared" si="56"/>
        <v>1.0398683160886732E-3</v>
      </c>
      <c r="I834" s="95">
        <f t="shared" si="57"/>
        <v>3.2246989256187519E-2</v>
      </c>
      <c r="J834" s="95">
        <f t="shared" si="58"/>
        <v>8.2117333105872867E-2</v>
      </c>
    </row>
    <row r="835" spans="1:10" x14ac:dyDescent="0.2">
      <c r="A835" s="93">
        <v>43982</v>
      </c>
      <c r="B835" s="94" t="s">
        <v>38</v>
      </c>
      <c r="C835" s="94">
        <f>SUMIFS(F_12Snp_ODR_Ret!$H:$H,F_12Snp_ODR_Ret!$A:$A,'Backtesting - Retail'!A835,F_12Snp_ODR_Ret!$B:$B,'Backtesting - Retail'!B835)</f>
        <v>1033</v>
      </c>
      <c r="D835" s="94">
        <f>SUMIFS(F_12Snp_ODR_Ret!$C:$C,F_12Snp_ODR_Ret!$A:$A,'Backtesting - Retail'!A835,F_12Snp_ODR_Ret!$B:$B,'Backtesting - Retail'!B835)</f>
        <v>171</v>
      </c>
      <c r="F835" s="142">
        <f>SUMIFS(F_12Snp_ODR_Ret!$C:$C,F_12Snp_ODR_Ret!A:A,"&gt;="&amp;$M$2,F_12Snp_ODR_Ret!A:A,"&lt;="&amp;$M$3,F_12Snp_ODR_Ret!$B:$B,$B835)/SUMIFS(F_12Snp_ODR_Ret!$H:$H,F_12Snp_ODR_Ret!A:A,"&gt;="&amp;$M$2,F_12Snp_ODR_Ret!A:A,"&lt;="&amp;$M$3,F_12Snp_ODR_Ret!$B:$B,$B835)</f>
        <v>0.22160275367237117</v>
      </c>
      <c r="G835" s="95">
        <f t="shared" ref="G835:G898" si="59">D835/C835</f>
        <v>0.16553727008712488</v>
      </c>
      <c r="H835" s="95">
        <f t="shared" si="56"/>
        <v>3.1433384496475218E-3</v>
      </c>
      <c r="I835" s="95">
        <f t="shared" si="57"/>
        <v>5.6065483585246295E-2</v>
      </c>
      <c r="J835" s="95">
        <f t="shared" si="58"/>
        <v>0.33868797978689719</v>
      </c>
    </row>
    <row r="836" spans="1:10" x14ac:dyDescent="0.2">
      <c r="A836" s="93">
        <v>43982</v>
      </c>
      <c r="B836" s="94" t="s">
        <v>34</v>
      </c>
      <c r="C836" s="94">
        <f>SUMIFS(F_12Snp_ODR_Ret!$H:$H,F_12Snp_ODR_Ret!$A:$A,'Backtesting - Retail'!A836,F_12Snp_ODR_Ret!$B:$B,'Backtesting - Retail'!B836)</f>
        <v>5448</v>
      </c>
      <c r="D836" s="94">
        <f>SUMIFS(F_12Snp_ODR_Ret!$C:$C,F_12Snp_ODR_Ret!$A:$A,'Backtesting - Retail'!A836,F_12Snp_ODR_Ret!$B:$B,'Backtesting - Retail'!B836)</f>
        <v>241</v>
      </c>
      <c r="F836" s="142">
        <f>SUMIFS(F_12Snp_ODR_Ret!$C:$C,F_12Snp_ODR_Ret!A:A,"&gt;="&amp;$M$2,F_12Snp_ODR_Ret!A:A,"&lt;="&amp;$M$3,F_12Snp_ODR_Ret!$B:$B,$B836)/SUMIFS(F_12Snp_ODR_Ret!$H:$H,F_12Snp_ODR_Ret!A:A,"&gt;="&amp;$M$2,F_12Snp_ODR_Ret!A:A,"&lt;="&amp;$M$3,F_12Snp_ODR_Ret!$B:$B,$B836)</f>
        <v>5.9121533399488169E-2</v>
      </c>
      <c r="G836" s="95">
        <f t="shared" si="59"/>
        <v>4.4236417033773859E-2</v>
      </c>
      <c r="H836" s="95">
        <f t="shared" ref="H836:H899" si="60">(G836-F836)^2</f>
        <v>2.2156668922085598E-4</v>
      </c>
      <c r="I836" s="95">
        <f t="shared" ref="I836:I899" si="61">F836-G836</f>
        <v>1.488511636571431E-2</v>
      </c>
      <c r="J836" s="95">
        <f t="shared" ref="J836:J899" si="62">IFERROR(ABS(G836-F836)/ABS(G836),0)</f>
        <v>0.33649009942079489</v>
      </c>
    </row>
    <row r="837" spans="1:10" x14ac:dyDescent="0.2">
      <c r="A837" s="93">
        <v>43982</v>
      </c>
      <c r="B837" s="94" t="s">
        <v>14</v>
      </c>
      <c r="C837" s="94">
        <f>SUMIFS(F_12Snp_ODR_Ret!$H:$H,F_12Snp_ODR_Ret!$A:$A,'Backtesting - Retail'!A837,F_12Snp_ODR_Ret!$B:$B,'Backtesting - Retail'!B837)</f>
        <v>1009</v>
      </c>
      <c r="D837" s="94">
        <f>SUMIFS(F_12Snp_ODR_Ret!$C:$C,F_12Snp_ODR_Ret!$A:$A,'Backtesting - Retail'!A837,F_12Snp_ODR_Ret!$B:$B,'Backtesting - Retail'!B837)</f>
        <v>2</v>
      </c>
      <c r="F837" s="142">
        <f>SUMIFS(F_12Snp_ODR_Ret!$C:$C,F_12Snp_ODR_Ret!A:A,"&gt;="&amp;$M$2,F_12Snp_ODR_Ret!A:A,"&lt;="&amp;$M$3,F_12Snp_ODR_Ret!$B:$B,$B837)/SUMIFS(F_12Snp_ODR_Ret!$H:$H,F_12Snp_ODR_Ret!A:A,"&gt;="&amp;$M$2,F_12Snp_ODR_Ret!A:A,"&lt;="&amp;$M$3,F_12Snp_ODR_Ret!$B:$B,$B837)</f>
        <v>6.8419927303827238E-3</v>
      </c>
      <c r="G837" s="95">
        <f t="shared" si="59"/>
        <v>1.9821605550049554E-3</v>
      </c>
      <c r="H837" s="95">
        <f t="shared" si="60"/>
        <v>2.3617968772837014E-5</v>
      </c>
      <c r="I837" s="95">
        <f t="shared" si="61"/>
        <v>4.8598321753777684E-3</v>
      </c>
      <c r="J837" s="95">
        <f t="shared" si="62"/>
        <v>2.4517853324780843</v>
      </c>
    </row>
    <row r="838" spans="1:10" x14ac:dyDescent="0.2">
      <c r="A838" s="93">
        <v>43982</v>
      </c>
      <c r="B838" s="94" t="s">
        <v>20</v>
      </c>
      <c r="C838" s="94">
        <f>SUMIFS(F_12Snp_ODR_Ret!$H:$H,F_12Snp_ODR_Ret!$A:$A,'Backtesting - Retail'!A838,F_12Snp_ODR_Ret!$B:$B,'Backtesting - Retail'!B838)</f>
        <v>449</v>
      </c>
      <c r="D838" s="94">
        <f>SUMIFS(F_12Snp_ODR_Ret!$C:$C,F_12Snp_ODR_Ret!$A:$A,'Backtesting - Retail'!A838,F_12Snp_ODR_Ret!$B:$B,'Backtesting - Retail'!B838)</f>
        <v>36</v>
      </c>
      <c r="F838" s="142">
        <f>SUMIFS(F_12Snp_ODR_Ret!$C:$C,F_12Snp_ODR_Ret!A:A,"&gt;="&amp;$M$2,F_12Snp_ODR_Ret!A:A,"&lt;="&amp;$M$3,F_12Snp_ODR_Ret!$B:$B,$B838)/SUMIFS(F_12Snp_ODR_Ret!$H:$H,F_12Snp_ODR_Ret!A:A,"&gt;="&amp;$M$2,F_12Snp_ODR_Ret!A:A,"&lt;="&amp;$M$3,F_12Snp_ODR_Ret!$B:$B,$B838)</f>
        <v>8.9829886182841753E-2</v>
      </c>
      <c r="G838" s="95">
        <f t="shared" si="59"/>
        <v>8.0178173719376397E-2</v>
      </c>
      <c r="H838" s="95">
        <f t="shared" si="60"/>
        <v>9.31555534774125E-5</v>
      </c>
      <c r="I838" s="95">
        <f t="shared" si="61"/>
        <v>9.6517124634653562E-3</v>
      </c>
      <c r="J838" s="95">
        <f t="shared" si="62"/>
        <v>0.12037830266933179</v>
      </c>
    </row>
    <row r="839" spans="1:10" x14ac:dyDescent="0.2">
      <c r="A839" s="93">
        <v>43982</v>
      </c>
      <c r="B839" s="94" t="s">
        <v>16</v>
      </c>
      <c r="C839" s="94">
        <f>SUMIFS(F_12Snp_ODR_Ret!$H:$H,F_12Snp_ODR_Ret!$A:$A,'Backtesting - Retail'!A839,F_12Snp_ODR_Ret!$B:$B,'Backtesting - Retail'!B839)</f>
        <v>1595</v>
      </c>
      <c r="D839" s="94">
        <f>SUMIFS(F_12Snp_ODR_Ret!$C:$C,F_12Snp_ODR_Ret!$A:$A,'Backtesting - Retail'!A839,F_12Snp_ODR_Ret!$B:$B,'Backtesting - Retail'!B839)</f>
        <v>4</v>
      </c>
      <c r="F839" s="142">
        <f>SUMIFS(F_12Snp_ODR_Ret!$C:$C,F_12Snp_ODR_Ret!A:A,"&gt;="&amp;$M$2,F_12Snp_ODR_Ret!A:A,"&lt;="&amp;$M$3,F_12Snp_ODR_Ret!$B:$B,$B839)/SUMIFS(F_12Snp_ODR_Ret!$H:$H,F_12Snp_ODR_Ret!A:A,"&gt;="&amp;$M$2,F_12Snp_ODR_Ret!A:A,"&lt;="&amp;$M$3,F_12Snp_ODR_Ret!$B:$B,$B839)</f>
        <v>2.5973315835520561E-3</v>
      </c>
      <c r="G839" s="95">
        <f t="shared" si="59"/>
        <v>2.5078369905956114E-3</v>
      </c>
      <c r="H839" s="95">
        <f t="shared" si="60"/>
        <v>8.0092821684397126E-9</v>
      </c>
      <c r="I839" s="95">
        <f t="shared" si="61"/>
        <v>8.9494592956444654E-5</v>
      </c>
      <c r="J839" s="95">
        <f t="shared" si="62"/>
        <v>3.5685968941382304E-2</v>
      </c>
    </row>
    <row r="840" spans="1:10" x14ac:dyDescent="0.2">
      <c r="A840" s="93">
        <v>43982</v>
      </c>
      <c r="B840" s="94" t="s">
        <v>22</v>
      </c>
      <c r="C840" s="94">
        <f>SUMIFS(F_12Snp_ODR_Ret!$H:$H,F_12Snp_ODR_Ret!$A:$A,'Backtesting - Retail'!A840,F_12Snp_ODR_Ret!$B:$B,'Backtesting - Retail'!B840)</f>
        <v>770</v>
      </c>
      <c r="D840" s="94">
        <f>SUMIFS(F_12Snp_ODR_Ret!$C:$C,F_12Snp_ODR_Ret!$A:$A,'Backtesting - Retail'!A840,F_12Snp_ODR_Ret!$B:$B,'Backtesting - Retail'!B840)</f>
        <v>84</v>
      </c>
      <c r="F840" s="142">
        <f>SUMIFS(F_12Snp_ODR_Ret!$C:$C,F_12Snp_ODR_Ret!A:A,"&gt;="&amp;$M$2,F_12Snp_ODR_Ret!A:A,"&lt;="&amp;$M$3,F_12Snp_ODR_Ret!$B:$B,$B840)/SUMIFS(F_12Snp_ODR_Ret!$H:$H,F_12Snp_ODR_Ret!A:A,"&gt;="&amp;$M$2,F_12Snp_ODR_Ret!A:A,"&lt;="&amp;$M$3,F_12Snp_ODR_Ret!$B:$B,$B840)</f>
        <v>0.11878527277613544</v>
      </c>
      <c r="G840" s="95">
        <f t="shared" si="59"/>
        <v>0.10909090909090909</v>
      </c>
      <c r="H840" s="95">
        <f t="shared" si="60"/>
        <v>9.3980687261435592E-5</v>
      </c>
      <c r="I840" s="95">
        <f t="shared" si="61"/>
        <v>9.6943636852263593E-3</v>
      </c>
      <c r="J840" s="95">
        <f t="shared" si="62"/>
        <v>8.8865000447908293E-2</v>
      </c>
    </row>
    <row r="841" spans="1:10" x14ac:dyDescent="0.2">
      <c r="A841" s="93">
        <v>43982</v>
      </c>
      <c r="B841" s="94" t="s">
        <v>42</v>
      </c>
      <c r="C841" s="94">
        <f>SUMIFS(F_12Snp_ODR_Ret!$H:$H,F_12Snp_ODR_Ret!$A:$A,'Backtesting - Retail'!A841,F_12Snp_ODR_Ret!$B:$B,'Backtesting - Retail'!B841)</f>
        <v>255</v>
      </c>
      <c r="D841" s="94">
        <f>SUMIFS(F_12Snp_ODR_Ret!$C:$C,F_12Snp_ODR_Ret!$A:$A,'Backtesting - Retail'!A841,F_12Snp_ODR_Ret!$B:$B,'Backtesting - Retail'!B841)</f>
        <v>166</v>
      </c>
      <c r="F841" s="142">
        <f>SUMIFS(F_12Snp_ODR_Ret!$C:$C,F_12Snp_ODR_Ret!A:A,"&gt;="&amp;$M$2,F_12Snp_ODR_Ret!A:A,"&lt;="&amp;$M$3,F_12Snp_ODR_Ret!$B:$B,$B841)/SUMIFS(F_12Snp_ODR_Ret!$H:$H,F_12Snp_ODR_Ret!A:A,"&gt;="&amp;$M$2,F_12Snp_ODR_Ret!A:A,"&lt;="&amp;$M$3,F_12Snp_ODR_Ret!$B:$B,$B841)</f>
        <v>0.66168573429838895</v>
      </c>
      <c r="G841" s="95">
        <f t="shared" si="59"/>
        <v>0.65098039215686276</v>
      </c>
      <c r="H841" s="95">
        <f t="shared" si="60"/>
        <v>1.1460435036713647E-4</v>
      </c>
      <c r="I841" s="95">
        <f t="shared" si="61"/>
        <v>1.0705342141526186E-2</v>
      </c>
      <c r="J841" s="95">
        <f t="shared" si="62"/>
        <v>1.644495328969384E-2</v>
      </c>
    </row>
    <row r="842" spans="1:10" x14ac:dyDescent="0.2">
      <c r="A842" s="93">
        <v>43982</v>
      </c>
      <c r="B842" s="94" t="s">
        <v>28</v>
      </c>
      <c r="C842" s="94">
        <f>SUMIFS(F_12Snp_ODR_Ret!$H:$H,F_12Snp_ODR_Ret!$A:$A,'Backtesting - Retail'!A842,F_12Snp_ODR_Ret!$B:$B,'Backtesting - Retail'!B842)</f>
        <v>2970</v>
      </c>
      <c r="D842" s="94">
        <f>SUMIFS(F_12Snp_ODR_Ret!$C:$C,F_12Snp_ODR_Ret!$A:$A,'Backtesting - Retail'!A842,F_12Snp_ODR_Ret!$B:$B,'Backtesting - Retail'!B842)</f>
        <v>35</v>
      </c>
      <c r="F842" s="142">
        <f>SUMIFS(F_12Snp_ODR_Ret!$C:$C,F_12Snp_ODR_Ret!A:A,"&gt;="&amp;$M$2,F_12Snp_ODR_Ret!A:A,"&lt;="&amp;$M$3,F_12Snp_ODR_Ret!$B:$B,$B842)/SUMIFS(F_12Snp_ODR_Ret!$H:$H,F_12Snp_ODR_Ret!A:A,"&gt;="&amp;$M$2,F_12Snp_ODR_Ret!A:A,"&lt;="&amp;$M$3,F_12Snp_ODR_Ret!$B:$B,$B842)</f>
        <v>8.694480016175777E-3</v>
      </c>
      <c r="G842" s="95">
        <f t="shared" si="59"/>
        <v>1.1784511784511785E-2</v>
      </c>
      <c r="H842" s="95">
        <f t="shared" si="60"/>
        <v>9.5482963293257547E-6</v>
      </c>
      <c r="I842" s="95">
        <f t="shared" si="61"/>
        <v>-3.0900317683360077E-3</v>
      </c>
      <c r="J842" s="95">
        <f t="shared" si="62"/>
        <v>0.26221126719879834</v>
      </c>
    </row>
    <row r="843" spans="1:10" x14ac:dyDescent="0.2">
      <c r="A843" s="93">
        <v>43982</v>
      </c>
      <c r="B843" s="94" t="s">
        <v>12</v>
      </c>
      <c r="C843" s="94">
        <f>SUMIFS(F_12Snp_ODR_Ret!$H:$H,F_12Snp_ODR_Ret!$A:$A,'Backtesting - Retail'!A843,F_12Snp_ODR_Ret!$B:$B,'Backtesting - Retail'!B843)</f>
        <v>750</v>
      </c>
      <c r="D843" s="94">
        <f>SUMIFS(F_12Snp_ODR_Ret!$C:$C,F_12Snp_ODR_Ret!$A:$A,'Backtesting - Retail'!A843,F_12Snp_ODR_Ret!$B:$B,'Backtesting - Retail'!B843)</f>
        <v>2</v>
      </c>
      <c r="F843" s="142">
        <f>SUMIFS(F_12Snp_ODR_Ret!$C:$C,F_12Snp_ODR_Ret!A:A,"&gt;="&amp;$M$2,F_12Snp_ODR_Ret!A:A,"&lt;="&amp;$M$3,F_12Snp_ODR_Ret!$B:$B,$B843)/SUMIFS(F_12Snp_ODR_Ret!$H:$H,F_12Snp_ODR_Ret!A:A,"&gt;="&amp;$M$2,F_12Snp_ODR_Ret!A:A,"&lt;="&amp;$M$3,F_12Snp_ODR_Ret!$B:$B,$B843)</f>
        <v>9.2718843741478052E-4</v>
      </c>
      <c r="G843" s="95">
        <f t="shared" si="59"/>
        <v>2.6666666666666666E-3</v>
      </c>
      <c r="H843" s="95">
        <f t="shared" si="60"/>
        <v>3.0257845100412774E-6</v>
      </c>
      <c r="I843" s="95">
        <f t="shared" si="61"/>
        <v>-1.7394782292518862E-3</v>
      </c>
      <c r="J843" s="95">
        <f t="shared" si="62"/>
        <v>0.65230433596945736</v>
      </c>
    </row>
    <row r="844" spans="1:10" x14ac:dyDescent="0.2">
      <c r="A844" s="93">
        <v>43982</v>
      </c>
      <c r="B844" s="94" t="s">
        <v>30</v>
      </c>
      <c r="C844" s="94">
        <f>SUMIFS(F_12Snp_ODR_Ret!$H:$H,F_12Snp_ODR_Ret!$A:$A,'Backtesting - Retail'!A844,F_12Snp_ODR_Ret!$B:$B,'Backtesting - Retail'!B844)</f>
        <v>625</v>
      </c>
      <c r="D844" s="94">
        <f>SUMIFS(F_12Snp_ODR_Ret!$C:$C,F_12Snp_ODR_Ret!$A:$A,'Backtesting - Retail'!A844,F_12Snp_ODR_Ret!$B:$B,'Backtesting - Retail'!B844)</f>
        <v>75</v>
      </c>
      <c r="F844" s="142">
        <f>SUMIFS(F_12Snp_ODR_Ret!$C:$C,F_12Snp_ODR_Ret!A:A,"&gt;="&amp;$M$2,F_12Snp_ODR_Ret!A:A,"&lt;="&amp;$M$3,F_12Snp_ODR_Ret!$B:$B,$B844)/SUMIFS(F_12Snp_ODR_Ret!$H:$H,F_12Snp_ODR_Ret!A:A,"&gt;="&amp;$M$2,F_12Snp_ODR_Ret!A:A,"&lt;="&amp;$M$3,F_12Snp_ODR_Ret!$B:$B,$B844)</f>
        <v>0.11058389350204297</v>
      </c>
      <c r="G844" s="95">
        <f t="shared" si="59"/>
        <v>0.12</v>
      </c>
      <c r="H844" s="95">
        <f t="shared" si="60"/>
        <v>8.8663061580868607E-5</v>
      </c>
      <c r="I844" s="95">
        <f t="shared" si="61"/>
        <v>-9.4161064979570303E-3</v>
      </c>
      <c r="J844" s="95">
        <f t="shared" si="62"/>
        <v>7.8467554149641919E-2</v>
      </c>
    </row>
    <row r="845" spans="1:10" x14ac:dyDescent="0.2">
      <c r="A845" s="93">
        <v>43982</v>
      </c>
      <c r="B845" s="94" t="s">
        <v>18</v>
      </c>
      <c r="C845" s="94">
        <f>SUMIFS(F_12Snp_ODR_Ret!$H:$H,F_12Snp_ODR_Ret!$A:$A,'Backtesting - Retail'!A845,F_12Snp_ODR_Ret!$B:$B,'Backtesting - Retail'!B845)</f>
        <v>6389</v>
      </c>
      <c r="D845" s="94">
        <f>SUMIFS(F_12Snp_ODR_Ret!$C:$C,F_12Snp_ODR_Ret!$A:$A,'Backtesting - Retail'!A845,F_12Snp_ODR_Ret!$B:$B,'Backtesting - Retail'!B845)</f>
        <v>34</v>
      </c>
      <c r="F845" s="142">
        <f>SUMIFS(F_12Snp_ODR_Ret!$C:$C,F_12Snp_ODR_Ret!A:A,"&gt;="&amp;$M$2,F_12Snp_ODR_Ret!A:A,"&lt;="&amp;$M$3,F_12Snp_ODR_Ret!$B:$B,$B845)/SUMIFS(F_12Snp_ODR_Ret!$H:$H,F_12Snp_ODR_Ret!A:A,"&gt;="&amp;$M$2,F_12Snp_ODR_Ret!A:A,"&lt;="&amp;$M$3,F_12Snp_ODR_Ret!$B:$B,$B845)</f>
        <v>7.5688521388111206E-3</v>
      </c>
      <c r="G845" s="95">
        <f t="shared" si="59"/>
        <v>5.3216465800594772E-3</v>
      </c>
      <c r="H845" s="95">
        <f t="shared" si="60"/>
        <v>5.0499328232842862E-6</v>
      </c>
      <c r="I845" s="95">
        <f t="shared" si="61"/>
        <v>2.2472055587516434E-3</v>
      </c>
      <c r="J845" s="95">
        <f t="shared" si="62"/>
        <v>0.42227636220188969</v>
      </c>
    </row>
    <row r="846" spans="1:10" x14ac:dyDescent="0.2">
      <c r="A846" s="93">
        <v>43982</v>
      </c>
      <c r="B846" s="94" t="s">
        <v>32</v>
      </c>
      <c r="C846" s="94">
        <f>SUMIFS(F_12Snp_ODR_Ret!$H:$H,F_12Snp_ODR_Ret!$A:$A,'Backtesting - Retail'!A846,F_12Snp_ODR_Ret!$B:$B,'Backtesting - Retail'!B846)</f>
        <v>22530</v>
      </c>
      <c r="D846" s="94">
        <f>SUMIFS(F_12Snp_ODR_Ret!$C:$C,F_12Snp_ODR_Ret!$A:$A,'Backtesting - Retail'!A846,F_12Snp_ODR_Ret!$B:$B,'Backtesting - Retail'!B846)</f>
        <v>518</v>
      </c>
      <c r="F846" s="142">
        <f>SUMIFS(F_12Snp_ODR_Ret!$C:$C,F_12Snp_ODR_Ret!A:A,"&gt;="&amp;$M$2,F_12Snp_ODR_Ret!A:A,"&lt;="&amp;$M$3,F_12Snp_ODR_Ret!$B:$B,$B846)/SUMIFS(F_12Snp_ODR_Ret!$H:$H,F_12Snp_ODR_Ret!A:A,"&gt;="&amp;$M$2,F_12Snp_ODR_Ret!A:A,"&lt;="&amp;$M$3,F_12Snp_ODR_Ret!$B:$B,$B846)</f>
        <v>2.2352492146289427E-2</v>
      </c>
      <c r="G846" s="95">
        <f t="shared" si="59"/>
        <v>2.299156679982246E-2</v>
      </c>
      <c r="H846" s="95">
        <f t="shared" si="60"/>
        <v>4.0841641278836634E-7</v>
      </c>
      <c r="I846" s="95">
        <f t="shared" si="61"/>
        <v>-6.3907465353303314E-4</v>
      </c>
      <c r="J846" s="95">
        <f t="shared" si="62"/>
        <v>2.7796046224129799E-2</v>
      </c>
    </row>
    <row r="847" spans="1:10" x14ac:dyDescent="0.2">
      <c r="A847" s="93">
        <v>43982</v>
      </c>
      <c r="B847" s="94" t="s">
        <v>36</v>
      </c>
      <c r="C847" s="94">
        <f>SUMIFS(F_12Snp_ODR_Ret!$H:$H,F_12Snp_ODR_Ret!$A:$A,'Backtesting - Retail'!A847,F_12Snp_ODR_Ret!$B:$B,'Backtesting - Retail'!B847)</f>
        <v>396</v>
      </c>
      <c r="D847" s="94">
        <f>SUMIFS(F_12Snp_ODR_Ret!$C:$C,F_12Snp_ODR_Ret!$A:$A,'Backtesting - Retail'!A847,F_12Snp_ODR_Ret!$B:$B,'Backtesting - Retail'!B847)</f>
        <v>104</v>
      </c>
      <c r="F847" s="142">
        <f>SUMIFS(F_12Snp_ODR_Ret!$C:$C,F_12Snp_ODR_Ret!A:A,"&gt;="&amp;$M$2,F_12Snp_ODR_Ret!A:A,"&lt;="&amp;$M$3,F_12Snp_ODR_Ret!$B:$B,$B847)/SUMIFS(F_12Snp_ODR_Ret!$H:$H,F_12Snp_ODR_Ret!A:A,"&gt;="&amp;$M$2,F_12Snp_ODR_Ret!A:A,"&lt;="&amp;$M$3,F_12Snp_ODR_Ret!$B:$B,$B847)</f>
        <v>0.3147813516443802</v>
      </c>
      <c r="G847" s="95">
        <f t="shared" si="59"/>
        <v>0.26262626262626265</v>
      </c>
      <c r="H847" s="95">
        <f t="shared" si="60"/>
        <v>2.720153310487766E-3</v>
      </c>
      <c r="I847" s="95">
        <f t="shared" si="61"/>
        <v>5.2155089018117551E-2</v>
      </c>
      <c r="J847" s="95">
        <f t="shared" si="62"/>
        <v>0.19859053126129372</v>
      </c>
    </row>
    <row r="848" spans="1:10" x14ac:dyDescent="0.2">
      <c r="A848" s="93">
        <v>43982</v>
      </c>
      <c r="B848" s="94" t="s">
        <v>40</v>
      </c>
      <c r="C848" s="94">
        <f>SUMIFS(F_12Snp_ODR_Ret!$H:$H,F_12Snp_ODR_Ret!$A:$A,'Backtesting - Retail'!A848,F_12Snp_ODR_Ret!$B:$B,'Backtesting - Retail'!B848)</f>
        <v>715</v>
      </c>
      <c r="D848" s="94">
        <f>SUMIFS(F_12Snp_ODR_Ret!$C:$C,F_12Snp_ODR_Ret!$A:$A,'Backtesting - Retail'!A848,F_12Snp_ODR_Ret!$B:$B,'Backtesting - Retail'!B848)</f>
        <v>364</v>
      </c>
      <c r="F848" s="142">
        <f>SUMIFS(F_12Snp_ODR_Ret!$C:$C,F_12Snp_ODR_Ret!A:A,"&gt;="&amp;$M$2,F_12Snp_ODR_Ret!A:A,"&lt;="&amp;$M$3,F_12Snp_ODR_Ret!$B:$B,$B848)/SUMIFS(F_12Snp_ODR_Ret!$H:$H,F_12Snp_ODR_Ret!A:A,"&gt;="&amp;$M$2,F_12Snp_ODR_Ret!A:A,"&lt;="&amp;$M$3,F_12Snp_ODR_Ret!$B:$B,$B848)</f>
        <v>0.60292481322524238</v>
      </c>
      <c r="G848" s="95">
        <f t="shared" si="59"/>
        <v>0.50909090909090904</v>
      </c>
      <c r="H848" s="95">
        <f t="shared" si="60"/>
        <v>8.8048015650912612E-3</v>
      </c>
      <c r="I848" s="95">
        <f t="shared" si="61"/>
        <v>9.3833904134333346E-2</v>
      </c>
      <c r="J848" s="95">
        <f t="shared" si="62"/>
        <v>0.18431659740672623</v>
      </c>
    </row>
    <row r="849" spans="1:10" x14ac:dyDescent="0.2">
      <c r="A849" s="93">
        <v>43982</v>
      </c>
      <c r="B849" s="94" t="s">
        <v>26</v>
      </c>
      <c r="C849" s="94">
        <f>SUMIFS(F_12Snp_ODR_Ret!$H:$H,F_12Snp_ODR_Ret!$A:$A,'Backtesting - Retail'!A849,F_12Snp_ODR_Ret!$B:$B,'Backtesting - Retail'!B849)</f>
        <v>245</v>
      </c>
      <c r="D849" s="94">
        <f>SUMIFS(F_12Snp_ODR_Ret!$C:$C,F_12Snp_ODR_Ret!$A:$A,'Backtesting - Retail'!A849,F_12Snp_ODR_Ret!$B:$B,'Backtesting - Retail'!B849)</f>
        <v>96</v>
      </c>
      <c r="F849" s="142">
        <f>SUMIFS(F_12Snp_ODR_Ret!$C:$C,F_12Snp_ODR_Ret!A:A,"&gt;="&amp;$M$2,F_12Snp_ODR_Ret!A:A,"&lt;="&amp;$M$3,F_12Snp_ODR_Ret!$B:$B,$B849)/SUMIFS(F_12Snp_ODR_Ret!$H:$H,F_12Snp_ODR_Ret!A:A,"&gt;="&amp;$M$2,F_12Snp_ODR_Ret!A:A,"&lt;="&amp;$M$3,F_12Snp_ODR_Ret!$B:$B,$B849)</f>
        <v>0.42494105318312814</v>
      </c>
      <c r="G849" s="95">
        <f t="shared" si="59"/>
        <v>0.39183673469387753</v>
      </c>
      <c r="H849" s="95">
        <f t="shared" si="60"/>
        <v>1.0958959026377395E-3</v>
      </c>
      <c r="I849" s="95">
        <f t="shared" si="61"/>
        <v>3.3104318489250606E-2</v>
      </c>
      <c r="J849" s="95">
        <f t="shared" si="62"/>
        <v>8.4484979477774988E-2</v>
      </c>
    </row>
    <row r="850" spans="1:10" x14ac:dyDescent="0.2">
      <c r="A850" s="93">
        <v>43982</v>
      </c>
      <c r="B850" s="94" t="s">
        <v>24</v>
      </c>
      <c r="C850" s="94">
        <f>SUMIFS(F_12Snp_ODR_Ret!$H:$H,F_12Snp_ODR_Ret!$A:$A,'Backtesting - Retail'!A850,F_12Snp_ODR_Ret!$B:$B,'Backtesting - Retail'!B850)</f>
        <v>315</v>
      </c>
      <c r="D850" s="94">
        <f>SUMIFS(F_12Snp_ODR_Ret!$C:$C,F_12Snp_ODR_Ret!$A:$A,'Backtesting - Retail'!A850,F_12Snp_ODR_Ret!$B:$B,'Backtesting - Retail'!B850)</f>
        <v>94</v>
      </c>
      <c r="F850" s="142">
        <f>SUMIFS(F_12Snp_ODR_Ret!$C:$C,F_12Snp_ODR_Ret!A:A,"&gt;="&amp;$M$2,F_12Snp_ODR_Ret!A:A,"&lt;="&amp;$M$3,F_12Snp_ODR_Ret!$B:$B,$B850)/SUMIFS(F_12Snp_ODR_Ret!$H:$H,F_12Snp_ODR_Ret!A:A,"&gt;="&amp;$M$2,F_12Snp_ODR_Ret!A:A,"&lt;="&amp;$M$3,F_12Snp_ODR_Ret!$B:$B,$B850)</f>
        <v>0.31635926222935046</v>
      </c>
      <c r="G850" s="95">
        <f t="shared" si="59"/>
        <v>0.29841269841269841</v>
      </c>
      <c r="H850" s="95">
        <f t="shared" si="60"/>
        <v>3.220791528251646E-4</v>
      </c>
      <c r="I850" s="95">
        <f t="shared" si="61"/>
        <v>1.794656381665205E-2</v>
      </c>
      <c r="J850" s="95">
        <f t="shared" si="62"/>
        <v>6.014008087495102E-2</v>
      </c>
    </row>
    <row r="851" spans="1:10" x14ac:dyDescent="0.2">
      <c r="A851" s="93">
        <v>44012</v>
      </c>
      <c r="B851" s="94" t="s">
        <v>40</v>
      </c>
      <c r="C851" s="94">
        <f>SUMIFS(F_12Snp_ODR_Ret!$H:$H,F_12Snp_ODR_Ret!$A:$A,'Backtesting - Retail'!A851,F_12Snp_ODR_Ret!$B:$B,'Backtesting - Retail'!B851)</f>
        <v>637</v>
      </c>
      <c r="D851" s="94">
        <f>SUMIFS(F_12Snp_ODR_Ret!$C:$C,F_12Snp_ODR_Ret!$A:$A,'Backtesting - Retail'!A851,F_12Snp_ODR_Ret!$B:$B,'Backtesting - Retail'!B851)</f>
        <v>335</v>
      </c>
      <c r="F851" s="142">
        <f>SUMIFS(F_12Snp_ODR_Ret!$C:$C,F_12Snp_ODR_Ret!A:A,"&gt;="&amp;$M$2,F_12Snp_ODR_Ret!A:A,"&lt;="&amp;$M$3,F_12Snp_ODR_Ret!$B:$B,$B851)/SUMIFS(F_12Snp_ODR_Ret!$H:$H,F_12Snp_ODR_Ret!A:A,"&gt;="&amp;$M$2,F_12Snp_ODR_Ret!A:A,"&lt;="&amp;$M$3,F_12Snp_ODR_Ret!$B:$B,$B851)</f>
        <v>0.60292481322524238</v>
      </c>
      <c r="G851" s="95">
        <f t="shared" si="59"/>
        <v>0.52590266875981162</v>
      </c>
      <c r="H851" s="95">
        <f t="shared" si="60"/>
        <v>5.9324107380536867E-3</v>
      </c>
      <c r="I851" s="95">
        <f t="shared" si="61"/>
        <v>7.7022144465430764E-2</v>
      </c>
      <c r="J851" s="95">
        <f t="shared" si="62"/>
        <v>0.14645703290889373</v>
      </c>
    </row>
    <row r="852" spans="1:10" x14ac:dyDescent="0.2">
      <c r="A852" s="93">
        <v>44012</v>
      </c>
      <c r="B852" s="94" t="s">
        <v>38</v>
      </c>
      <c r="C852" s="94">
        <f>SUMIFS(F_12Snp_ODR_Ret!$H:$H,F_12Snp_ODR_Ret!$A:$A,'Backtesting - Retail'!A852,F_12Snp_ODR_Ret!$B:$B,'Backtesting - Retail'!B852)</f>
        <v>1032</v>
      </c>
      <c r="D852" s="94">
        <f>SUMIFS(F_12Snp_ODR_Ret!$C:$C,F_12Snp_ODR_Ret!$A:$A,'Backtesting - Retail'!A852,F_12Snp_ODR_Ret!$B:$B,'Backtesting - Retail'!B852)</f>
        <v>180</v>
      </c>
      <c r="F852" s="142">
        <f>SUMIFS(F_12Snp_ODR_Ret!$C:$C,F_12Snp_ODR_Ret!A:A,"&gt;="&amp;$M$2,F_12Snp_ODR_Ret!A:A,"&lt;="&amp;$M$3,F_12Snp_ODR_Ret!$B:$B,$B852)/SUMIFS(F_12Snp_ODR_Ret!$H:$H,F_12Snp_ODR_Ret!A:A,"&gt;="&amp;$M$2,F_12Snp_ODR_Ret!A:A,"&lt;="&amp;$M$3,F_12Snp_ODR_Ret!$B:$B,$B852)</f>
        <v>0.22160275367237117</v>
      </c>
      <c r="G852" s="95">
        <f t="shared" si="59"/>
        <v>0.1744186046511628</v>
      </c>
      <c r="H852" s="95">
        <f t="shared" si="60"/>
        <v>2.2263439188555992E-3</v>
      </c>
      <c r="I852" s="95">
        <f t="shared" si="61"/>
        <v>4.7184149021208377E-2</v>
      </c>
      <c r="J852" s="95">
        <f t="shared" si="62"/>
        <v>0.27052245438826134</v>
      </c>
    </row>
    <row r="853" spans="1:10" x14ac:dyDescent="0.2">
      <c r="A853" s="93">
        <v>44012</v>
      </c>
      <c r="B853" s="94" t="s">
        <v>32</v>
      </c>
      <c r="C853" s="94">
        <f>SUMIFS(F_12Snp_ODR_Ret!$H:$H,F_12Snp_ODR_Ret!$A:$A,'Backtesting - Retail'!A853,F_12Snp_ODR_Ret!$B:$B,'Backtesting - Retail'!B853)</f>
        <v>22847</v>
      </c>
      <c r="D853" s="94">
        <f>SUMIFS(F_12Snp_ODR_Ret!$C:$C,F_12Snp_ODR_Ret!$A:$A,'Backtesting - Retail'!A853,F_12Snp_ODR_Ret!$B:$B,'Backtesting - Retail'!B853)</f>
        <v>555</v>
      </c>
      <c r="F853" s="142">
        <f>SUMIFS(F_12Snp_ODR_Ret!$C:$C,F_12Snp_ODR_Ret!A:A,"&gt;="&amp;$M$2,F_12Snp_ODR_Ret!A:A,"&lt;="&amp;$M$3,F_12Snp_ODR_Ret!$B:$B,$B853)/SUMIFS(F_12Snp_ODR_Ret!$H:$H,F_12Snp_ODR_Ret!A:A,"&gt;="&amp;$M$2,F_12Snp_ODR_Ret!A:A,"&lt;="&amp;$M$3,F_12Snp_ODR_Ret!$B:$B,$B853)</f>
        <v>2.2352492146289427E-2</v>
      </c>
      <c r="G853" s="95">
        <f t="shared" si="59"/>
        <v>2.4292029588129732E-2</v>
      </c>
      <c r="H853" s="95">
        <f t="shared" si="60"/>
        <v>3.7618054883004364E-6</v>
      </c>
      <c r="I853" s="95">
        <f t="shared" si="61"/>
        <v>-1.9395374418403055E-3</v>
      </c>
      <c r="J853" s="95">
        <f t="shared" si="62"/>
        <v>7.9842544024730566E-2</v>
      </c>
    </row>
    <row r="854" spans="1:10" x14ac:dyDescent="0.2">
      <c r="A854" s="93">
        <v>44012</v>
      </c>
      <c r="B854" s="94" t="s">
        <v>16</v>
      </c>
      <c r="C854" s="94">
        <f>SUMIFS(F_12Snp_ODR_Ret!$H:$H,F_12Snp_ODR_Ret!$A:$A,'Backtesting - Retail'!A854,F_12Snp_ODR_Ret!$B:$B,'Backtesting - Retail'!B854)</f>
        <v>1706</v>
      </c>
      <c r="D854" s="94">
        <f>SUMIFS(F_12Snp_ODR_Ret!$C:$C,F_12Snp_ODR_Ret!$A:$A,'Backtesting - Retail'!A854,F_12Snp_ODR_Ret!$B:$B,'Backtesting - Retail'!B854)</f>
        <v>6</v>
      </c>
      <c r="F854" s="142">
        <f>SUMIFS(F_12Snp_ODR_Ret!$C:$C,F_12Snp_ODR_Ret!A:A,"&gt;="&amp;$M$2,F_12Snp_ODR_Ret!A:A,"&lt;="&amp;$M$3,F_12Snp_ODR_Ret!$B:$B,$B854)/SUMIFS(F_12Snp_ODR_Ret!$H:$H,F_12Snp_ODR_Ret!A:A,"&gt;="&amp;$M$2,F_12Snp_ODR_Ret!A:A,"&lt;="&amp;$M$3,F_12Snp_ODR_Ret!$B:$B,$B854)</f>
        <v>2.5973315835520561E-3</v>
      </c>
      <c r="G854" s="95">
        <f t="shared" si="59"/>
        <v>3.5169988276670576E-3</v>
      </c>
      <c r="H854" s="95">
        <f t="shared" si="60"/>
        <v>8.4578783989808177E-7</v>
      </c>
      <c r="I854" s="95">
        <f t="shared" si="61"/>
        <v>-9.1966724411500153E-4</v>
      </c>
      <c r="J854" s="95">
        <f t="shared" si="62"/>
        <v>0.26149205307669876</v>
      </c>
    </row>
    <row r="855" spans="1:10" x14ac:dyDescent="0.2">
      <c r="A855" s="93">
        <v>44012</v>
      </c>
      <c r="B855" s="94" t="s">
        <v>34</v>
      </c>
      <c r="C855" s="94">
        <f>SUMIFS(F_12Snp_ODR_Ret!$H:$H,F_12Snp_ODR_Ret!$A:$A,'Backtesting - Retail'!A855,F_12Snp_ODR_Ret!$B:$B,'Backtesting - Retail'!B855)</f>
        <v>5482</v>
      </c>
      <c r="D855" s="94">
        <f>SUMIFS(F_12Snp_ODR_Ret!$C:$C,F_12Snp_ODR_Ret!$A:$A,'Backtesting - Retail'!A855,F_12Snp_ODR_Ret!$B:$B,'Backtesting - Retail'!B855)</f>
        <v>282</v>
      </c>
      <c r="F855" s="142">
        <f>SUMIFS(F_12Snp_ODR_Ret!$C:$C,F_12Snp_ODR_Ret!A:A,"&gt;="&amp;$M$2,F_12Snp_ODR_Ret!A:A,"&lt;="&amp;$M$3,F_12Snp_ODR_Ret!$B:$B,$B855)/SUMIFS(F_12Snp_ODR_Ret!$H:$H,F_12Snp_ODR_Ret!A:A,"&gt;="&amp;$M$2,F_12Snp_ODR_Ret!A:A,"&lt;="&amp;$M$3,F_12Snp_ODR_Ret!$B:$B,$B855)</f>
        <v>5.9121533399488169E-2</v>
      </c>
      <c r="G855" s="95">
        <f t="shared" si="59"/>
        <v>5.1441079897847498E-2</v>
      </c>
      <c r="H855" s="95">
        <f t="shared" si="60"/>
        <v>5.8989365990864433E-5</v>
      </c>
      <c r="I855" s="95">
        <f t="shared" si="61"/>
        <v>7.6804535016406703E-3</v>
      </c>
      <c r="J855" s="95">
        <f t="shared" si="62"/>
        <v>0.14930583721983742</v>
      </c>
    </row>
    <row r="856" spans="1:10" x14ac:dyDescent="0.2">
      <c r="A856" s="93">
        <v>44012</v>
      </c>
      <c r="B856" s="94" t="s">
        <v>20</v>
      </c>
      <c r="C856" s="94">
        <f>SUMIFS(F_12Snp_ODR_Ret!$H:$H,F_12Snp_ODR_Ret!$A:$A,'Backtesting - Retail'!A856,F_12Snp_ODR_Ret!$B:$B,'Backtesting - Retail'!B856)</f>
        <v>503</v>
      </c>
      <c r="D856" s="94">
        <f>SUMIFS(F_12Snp_ODR_Ret!$C:$C,F_12Snp_ODR_Ret!$A:$A,'Backtesting - Retail'!A856,F_12Snp_ODR_Ret!$B:$B,'Backtesting - Retail'!B856)</f>
        <v>45</v>
      </c>
      <c r="F856" s="142">
        <f>SUMIFS(F_12Snp_ODR_Ret!$C:$C,F_12Snp_ODR_Ret!A:A,"&gt;="&amp;$M$2,F_12Snp_ODR_Ret!A:A,"&lt;="&amp;$M$3,F_12Snp_ODR_Ret!$B:$B,$B856)/SUMIFS(F_12Snp_ODR_Ret!$H:$H,F_12Snp_ODR_Ret!A:A,"&gt;="&amp;$M$2,F_12Snp_ODR_Ret!A:A,"&lt;="&amp;$M$3,F_12Snp_ODR_Ret!$B:$B,$B856)</f>
        <v>8.9829886182841753E-2</v>
      </c>
      <c r="G856" s="95">
        <f t="shared" si="59"/>
        <v>8.9463220675944338E-2</v>
      </c>
      <c r="H856" s="95">
        <f t="shared" si="60"/>
        <v>1.3444359394833834E-7</v>
      </c>
      <c r="I856" s="95">
        <f t="shared" si="61"/>
        <v>3.6666550689741506E-4</v>
      </c>
      <c r="J856" s="95">
        <f t="shared" si="62"/>
        <v>4.0985055548755506E-3</v>
      </c>
    </row>
    <row r="857" spans="1:10" x14ac:dyDescent="0.2">
      <c r="A857" s="93">
        <v>44012</v>
      </c>
      <c r="B857" s="94" t="s">
        <v>22</v>
      </c>
      <c r="C857" s="94">
        <f>SUMIFS(F_12Snp_ODR_Ret!$H:$H,F_12Snp_ODR_Ret!$A:$A,'Backtesting - Retail'!A857,F_12Snp_ODR_Ret!$B:$B,'Backtesting - Retail'!B857)</f>
        <v>758</v>
      </c>
      <c r="D857" s="94">
        <f>SUMIFS(F_12Snp_ODR_Ret!$C:$C,F_12Snp_ODR_Ret!$A:$A,'Backtesting - Retail'!A857,F_12Snp_ODR_Ret!$B:$B,'Backtesting - Retail'!B857)</f>
        <v>82</v>
      </c>
      <c r="F857" s="142">
        <f>SUMIFS(F_12Snp_ODR_Ret!$C:$C,F_12Snp_ODR_Ret!A:A,"&gt;="&amp;$M$2,F_12Snp_ODR_Ret!A:A,"&lt;="&amp;$M$3,F_12Snp_ODR_Ret!$B:$B,$B857)/SUMIFS(F_12Snp_ODR_Ret!$H:$H,F_12Snp_ODR_Ret!A:A,"&gt;="&amp;$M$2,F_12Snp_ODR_Ret!A:A,"&lt;="&amp;$M$3,F_12Snp_ODR_Ret!$B:$B,$B857)</f>
        <v>0.11878527277613544</v>
      </c>
      <c r="G857" s="95">
        <f t="shared" si="59"/>
        <v>0.10817941952506596</v>
      </c>
      <c r="H857" s="95">
        <f t="shared" si="60"/>
        <v>1.1248412318322113E-4</v>
      </c>
      <c r="I857" s="95">
        <f t="shared" si="61"/>
        <v>1.0605853251069483E-2</v>
      </c>
      <c r="J857" s="95">
        <f t="shared" si="62"/>
        <v>9.8039472735495958E-2</v>
      </c>
    </row>
    <row r="858" spans="1:10" x14ac:dyDescent="0.2">
      <c r="A858" s="93">
        <v>44012</v>
      </c>
      <c r="B858" s="94" t="s">
        <v>18</v>
      </c>
      <c r="C858" s="94">
        <f>SUMIFS(F_12Snp_ODR_Ret!$H:$H,F_12Snp_ODR_Ret!$A:$A,'Backtesting - Retail'!A858,F_12Snp_ODR_Ret!$B:$B,'Backtesting - Retail'!B858)</f>
        <v>6466</v>
      </c>
      <c r="D858" s="94">
        <f>SUMIFS(F_12Snp_ODR_Ret!$C:$C,F_12Snp_ODR_Ret!$A:$A,'Backtesting - Retail'!A858,F_12Snp_ODR_Ret!$B:$B,'Backtesting - Retail'!B858)</f>
        <v>37</v>
      </c>
      <c r="F858" s="142">
        <f>SUMIFS(F_12Snp_ODR_Ret!$C:$C,F_12Snp_ODR_Ret!A:A,"&gt;="&amp;$M$2,F_12Snp_ODR_Ret!A:A,"&lt;="&amp;$M$3,F_12Snp_ODR_Ret!$B:$B,$B858)/SUMIFS(F_12Snp_ODR_Ret!$H:$H,F_12Snp_ODR_Ret!A:A,"&gt;="&amp;$M$2,F_12Snp_ODR_Ret!A:A,"&lt;="&amp;$M$3,F_12Snp_ODR_Ret!$B:$B,$B858)</f>
        <v>7.5688521388111206E-3</v>
      </c>
      <c r="G858" s="95">
        <f t="shared" si="59"/>
        <v>5.722239406124343E-3</v>
      </c>
      <c r="H858" s="95">
        <f t="shared" si="60"/>
        <v>3.4099785845209284E-6</v>
      </c>
      <c r="I858" s="95">
        <f t="shared" si="61"/>
        <v>1.8466127326867776E-3</v>
      </c>
      <c r="J858" s="95">
        <f t="shared" si="62"/>
        <v>0.32270805215007309</v>
      </c>
    </row>
    <row r="859" spans="1:10" x14ac:dyDescent="0.2">
      <c r="A859" s="93">
        <v>44012</v>
      </c>
      <c r="B859" s="94" t="s">
        <v>14</v>
      </c>
      <c r="C859" s="94">
        <f>SUMIFS(F_12Snp_ODR_Ret!$H:$H,F_12Snp_ODR_Ret!$A:$A,'Backtesting - Retail'!A859,F_12Snp_ODR_Ret!$B:$B,'Backtesting - Retail'!B859)</f>
        <v>1015</v>
      </c>
      <c r="D859" s="94">
        <f>SUMIFS(F_12Snp_ODR_Ret!$C:$C,F_12Snp_ODR_Ret!$A:$A,'Backtesting - Retail'!A859,F_12Snp_ODR_Ret!$B:$B,'Backtesting - Retail'!B859)</f>
        <v>2</v>
      </c>
      <c r="F859" s="142">
        <f>SUMIFS(F_12Snp_ODR_Ret!$C:$C,F_12Snp_ODR_Ret!A:A,"&gt;="&amp;$M$2,F_12Snp_ODR_Ret!A:A,"&lt;="&amp;$M$3,F_12Snp_ODR_Ret!$B:$B,$B859)/SUMIFS(F_12Snp_ODR_Ret!$H:$H,F_12Snp_ODR_Ret!A:A,"&gt;="&amp;$M$2,F_12Snp_ODR_Ret!A:A,"&lt;="&amp;$M$3,F_12Snp_ODR_Ret!$B:$B,$B859)</f>
        <v>6.8419927303827238E-3</v>
      </c>
      <c r="G859" s="95">
        <f t="shared" si="59"/>
        <v>1.9704433497536944E-3</v>
      </c>
      <c r="H859" s="95">
        <f t="shared" si="60"/>
        <v>2.373199336790708E-5</v>
      </c>
      <c r="I859" s="95">
        <f t="shared" si="61"/>
        <v>4.8715493806290294E-3</v>
      </c>
      <c r="J859" s="95">
        <f t="shared" si="62"/>
        <v>2.4723113106692325</v>
      </c>
    </row>
    <row r="860" spans="1:10" x14ac:dyDescent="0.2">
      <c r="A860" s="93">
        <v>44012</v>
      </c>
      <c r="B860" s="94" t="s">
        <v>30</v>
      </c>
      <c r="C860" s="94">
        <f>SUMIFS(F_12Snp_ODR_Ret!$H:$H,F_12Snp_ODR_Ret!$A:$A,'Backtesting - Retail'!A860,F_12Snp_ODR_Ret!$B:$B,'Backtesting - Retail'!B860)</f>
        <v>539</v>
      </c>
      <c r="D860" s="94">
        <f>SUMIFS(F_12Snp_ODR_Ret!$C:$C,F_12Snp_ODR_Ret!$A:$A,'Backtesting - Retail'!A860,F_12Snp_ODR_Ret!$B:$B,'Backtesting - Retail'!B860)</f>
        <v>58</v>
      </c>
      <c r="F860" s="142">
        <f>SUMIFS(F_12Snp_ODR_Ret!$C:$C,F_12Snp_ODR_Ret!A:A,"&gt;="&amp;$M$2,F_12Snp_ODR_Ret!A:A,"&lt;="&amp;$M$3,F_12Snp_ODR_Ret!$B:$B,$B860)/SUMIFS(F_12Snp_ODR_Ret!$H:$H,F_12Snp_ODR_Ret!A:A,"&gt;="&amp;$M$2,F_12Snp_ODR_Ret!A:A,"&lt;="&amp;$M$3,F_12Snp_ODR_Ret!$B:$B,$B860)</f>
        <v>0.11058389350204297</v>
      </c>
      <c r="G860" s="95">
        <f t="shared" si="59"/>
        <v>0.10760667903525047</v>
      </c>
      <c r="H860" s="95">
        <f t="shared" si="60"/>
        <v>8.8638059812785469E-6</v>
      </c>
      <c r="I860" s="95">
        <f t="shared" si="61"/>
        <v>2.9772144667924993E-3</v>
      </c>
      <c r="J860" s="95">
        <f t="shared" si="62"/>
        <v>2.7667562027606157E-2</v>
      </c>
    </row>
    <row r="861" spans="1:10" x14ac:dyDescent="0.2">
      <c r="A861" s="93">
        <v>44012</v>
      </c>
      <c r="B861" s="94" t="s">
        <v>12</v>
      </c>
      <c r="C861" s="94">
        <f>SUMIFS(F_12Snp_ODR_Ret!$H:$H,F_12Snp_ODR_Ret!$A:$A,'Backtesting - Retail'!A861,F_12Snp_ODR_Ret!$B:$B,'Backtesting - Retail'!B861)</f>
        <v>792</v>
      </c>
      <c r="D861" s="94">
        <f>SUMIFS(F_12Snp_ODR_Ret!$C:$C,F_12Snp_ODR_Ret!$A:$A,'Backtesting - Retail'!A861,F_12Snp_ODR_Ret!$B:$B,'Backtesting - Retail'!B861)</f>
        <v>0</v>
      </c>
      <c r="F861" s="142">
        <f>SUMIFS(F_12Snp_ODR_Ret!$C:$C,F_12Snp_ODR_Ret!A:A,"&gt;="&amp;$M$2,F_12Snp_ODR_Ret!A:A,"&lt;="&amp;$M$3,F_12Snp_ODR_Ret!$B:$B,$B861)/SUMIFS(F_12Snp_ODR_Ret!$H:$H,F_12Snp_ODR_Ret!A:A,"&gt;="&amp;$M$2,F_12Snp_ODR_Ret!A:A,"&lt;="&amp;$M$3,F_12Snp_ODR_Ret!$B:$B,$B861)</f>
        <v>9.2718843741478052E-4</v>
      </c>
      <c r="G861" s="95">
        <f t="shared" si="59"/>
        <v>0</v>
      </c>
      <c r="H861" s="95">
        <f t="shared" si="60"/>
        <v>8.5967839847566235E-7</v>
      </c>
      <c r="I861" s="95">
        <f t="shared" si="61"/>
        <v>9.2718843741478052E-4</v>
      </c>
      <c r="J861" s="95">
        <f t="shared" si="62"/>
        <v>0</v>
      </c>
    </row>
    <row r="862" spans="1:10" x14ac:dyDescent="0.2">
      <c r="A862" s="93">
        <v>44012</v>
      </c>
      <c r="B862" s="94" t="s">
        <v>28</v>
      </c>
      <c r="C862" s="94">
        <f>SUMIFS(F_12Snp_ODR_Ret!$H:$H,F_12Snp_ODR_Ret!$A:$A,'Backtesting - Retail'!A862,F_12Snp_ODR_Ret!$B:$B,'Backtesting - Retail'!B862)</f>
        <v>2639</v>
      </c>
      <c r="D862" s="94">
        <f>SUMIFS(F_12Snp_ODR_Ret!$C:$C,F_12Snp_ODR_Ret!$A:$A,'Backtesting - Retail'!A862,F_12Snp_ODR_Ret!$B:$B,'Backtesting - Retail'!B862)</f>
        <v>29</v>
      </c>
      <c r="F862" s="142">
        <f>SUMIFS(F_12Snp_ODR_Ret!$C:$C,F_12Snp_ODR_Ret!A:A,"&gt;="&amp;$M$2,F_12Snp_ODR_Ret!A:A,"&lt;="&amp;$M$3,F_12Snp_ODR_Ret!$B:$B,$B862)/SUMIFS(F_12Snp_ODR_Ret!$H:$H,F_12Snp_ODR_Ret!A:A,"&gt;="&amp;$M$2,F_12Snp_ODR_Ret!A:A,"&lt;="&amp;$M$3,F_12Snp_ODR_Ret!$B:$B,$B862)</f>
        <v>8.694480016175777E-3</v>
      </c>
      <c r="G862" s="95">
        <f t="shared" si="59"/>
        <v>1.098901098901099E-2</v>
      </c>
      <c r="H862" s="95">
        <f t="shared" si="60"/>
        <v>5.2648723853001083E-6</v>
      </c>
      <c r="I862" s="95">
        <f t="shared" si="61"/>
        <v>-2.2945309728352129E-3</v>
      </c>
      <c r="J862" s="95">
        <f t="shared" si="62"/>
        <v>0.20880231852800435</v>
      </c>
    </row>
    <row r="863" spans="1:10" x14ac:dyDescent="0.2">
      <c r="A863" s="93">
        <v>44012</v>
      </c>
      <c r="B863" s="94" t="s">
        <v>42</v>
      </c>
      <c r="C863" s="94">
        <f>SUMIFS(F_12Snp_ODR_Ret!$H:$H,F_12Snp_ODR_Ret!$A:$A,'Backtesting - Retail'!A863,F_12Snp_ODR_Ret!$B:$B,'Backtesting - Retail'!B863)</f>
        <v>229</v>
      </c>
      <c r="D863" s="94">
        <f>SUMIFS(F_12Snp_ODR_Ret!$C:$C,F_12Snp_ODR_Ret!$A:$A,'Backtesting - Retail'!A863,F_12Snp_ODR_Ret!$B:$B,'Backtesting - Retail'!B863)</f>
        <v>153</v>
      </c>
      <c r="F863" s="142">
        <f>SUMIFS(F_12Snp_ODR_Ret!$C:$C,F_12Snp_ODR_Ret!A:A,"&gt;="&amp;$M$2,F_12Snp_ODR_Ret!A:A,"&lt;="&amp;$M$3,F_12Snp_ODR_Ret!$B:$B,$B863)/SUMIFS(F_12Snp_ODR_Ret!$H:$H,F_12Snp_ODR_Ret!A:A,"&gt;="&amp;$M$2,F_12Snp_ODR_Ret!A:A,"&lt;="&amp;$M$3,F_12Snp_ODR_Ret!$B:$B,$B863)</f>
        <v>0.66168573429838895</v>
      </c>
      <c r="G863" s="95">
        <f t="shared" si="59"/>
        <v>0.66812227074235808</v>
      </c>
      <c r="H863" s="95">
        <f t="shared" si="60"/>
        <v>4.1429001394542799E-5</v>
      </c>
      <c r="I863" s="95">
        <f t="shared" si="61"/>
        <v>-6.4365364439691319E-3</v>
      </c>
      <c r="J863" s="95">
        <f t="shared" si="62"/>
        <v>9.6337702331302701E-3</v>
      </c>
    </row>
    <row r="864" spans="1:10" x14ac:dyDescent="0.2">
      <c r="A864" s="93">
        <v>44012</v>
      </c>
      <c r="B864" s="94" t="s">
        <v>26</v>
      </c>
      <c r="C864" s="94">
        <f>SUMIFS(F_12Snp_ODR_Ret!$H:$H,F_12Snp_ODR_Ret!$A:$A,'Backtesting - Retail'!A864,F_12Snp_ODR_Ret!$B:$B,'Backtesting - Retail'!B864)</f>
        <v>251</v>
      </c>
      <c r="D864" s="94">
        <f>SUMIFS(F_12Snp_ODR_Ret!$C:$C,F_12Snp_ODR_Ret!$A:$A,'Backtesting - Retail'!A864,F_12Snp_ODR_Ret!$B:$B,'Backtesting - Retail'!B864)</f>
        <v>100</v>
      </c>
      <c r="F864" s="142">
        <f>SUMIFS(F_12Snp_ODR_Ret!$C:$C,F_12Snp_ODR_Ret!A:A,"&gt;="&amp;$M$2,F_12Snp_ODR_Ret!A:A,"&lt;="&amp;$M$3,F_12Snp_ODR_Ret!$B:$B,$B864)/SUMIFS(F_12Snp_ODR_Ret!$H:$H,F_12Snp_ODR_Ret!A:A,"&gt;="&amp;$M$2,F_12Snp_ODR_Ret!A:A,"&lt;="&amp;$M$3,F_12Snp_ODR_Ret!$B:$B,$B864)</f>
        <v>0.42494105318312814</v>
      </c>
      <c r="G864" s="95">
        <f t="shared" si="59"/>
        <v>0.39840637450199201</v>
      </c>
      <c r="H864" s="95">
        <f t="shared" si="60"/>
        <v>7.0408917271113996E-4</v>
      </c>
      <c r="I864" s="95">
        <f t="shared" si="61"/>
        <v>2.6534678681136126E-2</v>
      </c>
      <c r="J864" s="95">
        <f t="shared" si="62"/>
        <v>6.660204348965168E-2</v>
      </c>
    </row>
    <row r="865" spans="1:10" x14ac:dyDescent="0.2">
      <c r="A865" s="93">
        <v>44012</v>
      </c>
      <c r="B865" s="94" t="s">
        <v>24</v>
      </c>
      <c r="C865" s="94">
        <f>SUMIFS(F_12Snp_ODR_Ret!$H:$H,F_12Snp_ODR_Ret!$A:$A,'Backtesting - Retail'!A865,F_12Snp_ODR_Ret!$B:$B,'Backtesting - Retail'!B865)</f>
        <v>284</v>
      </c>
      <c r="D865" s="94">
        <f>SUMIFS(F_12Snp_ODR_Ret!$C:$C,F_12Snp_ODR_Ret!$A:$A,'Backtesting - Retail'!A865,F_12Snp_ODR_Ret!$B:$B,'Backtesting - Retail'!B865)</f>
        <v>95</v>
      </c>
      <c r="F865" s="142">
        <f>SUMIFS(F_12Snp_ODR_Ret!$C:$C,F_12Snp_ODR_Ret!A:A,"&gt;="&amp;$M$2,F_12Snp_ODR_Ret!A:A,"&lt;="&amp;$M$3,F_12Snp_ODR_Ret!$B:$B,$B865)/SUMIFS(F_12Snp_ODR_Ret!$H:$H,F_12Snp_ODR_Ret!A:A,"&gt;="&amp;$M$2,F_12Snp_ODR_Ret!A:A,"&lt;="&amp;$M$3,F_12Snp_ODR_Ret!$B:$B,$B865)</f>
        <v>0.31635926222935046</v>
      </c>
      <c r="G865" s="95">
        <f t="shared" si="59"/>
        <v>0.33450704225352113</v>
      </c>
      <c r="H865" s="95">
        <f t="shared" si="60"/>
        <v>3.2934191980568792E-4</v>
      </c>
      <c r="I865" s="95">
        <f t="shared" si="61"/>
        <v>-1.8147780024170668E-2</v>
      </c>
      <c r="J865" s="95">
        <f t="shared" si="62"/>
        <v>5.4252310809099681E-2</v>
      </c>
    </row>
    <row r="866" spans="1:10" x14ac:dyDescent="0.2">
      <c r="A866" s="93">
        <v>44012</v>
      </c>
      <c r="B866" s="94" t="s">
        <v>36</v>
      </c>
      <c r="C866" s="94">
        <f>SUMIFS(F_12Snp_ODR_Ret!$H:$H,F_12Snp_ODR_Ret!$A:$A,'Backtesting - Retail'!A866,F_12Snp_ODR_Ret!$B:$B,'Backtesting - Retail'!B866)</f>
        <v>464</v>
      </c>
      <c r="D866" s="94">
        <f>SUMIFS(F_12Snp_ODR_Ret!$C:$C,F_12Snp_ODR_Ret!$A:$A,'Backtesting - Retail'!A866,F_12Snp_ODR_Ret!$B:$B,'Backtesting - Retail'!B866)</f>
        <v>160</v>
      </c>
      <c r="F866" s="142">
        <f>SUMIFS(F_12Snp_ODR_Ret!$C:$C,F_12Snp_ODR_Ret!A:A,"&gt;="&amp;$M$2,F_12Snp_ODR_Ret!A:A,"&lt;="&amp;$M$3,F_12Snp_ODR_Ret!$B:$B,$B866)/SUMIFS(F_12Snp_ODR_Ret!$H:$H,F_12Snp_ODR_Ret!A:A,"&gt;="&amp;$M$2,F_12Snp_ODR_Ret!A:A,"&lt;="&amp;$M$3,F_12Snp_ODR_Ret!$B:$B,$B866)</f>
        <v>0.3147813516443802</v>
      </c>
      <c r="G866" s="95">
        <f t="shared" si="59"/>
        <v>0.34482758620689657</v>
      </c>
      <c r="H866" s="95">
        <f t="shared" si="60"/>
        <v>9.027762113857534E-4</v>
      </c>
      <c r="I866" s="95">
        <f t="shared" si="61"/>
        <v>-3.0046234562516372E-2</v>
      </c>
      <c r="J866" s="95">
        <f t="shared" si="62"/>
        <v>8.713408023129747E-2</v>
      </c>
    </row>
    <row r="867" spans="1:10" x14ac:dyDescent="0.2">
      <c r="A867" s="93">
        <v>44043</v>
      </c>
      <c r="B867" s="94" t="s">
        <v>26</v>
      </c>
      <c r="C867" s="94">
        <f>SUMIFS(F_12Snp_ODR_Ret!$H:$H,F_12Snp_ODR_Ret!$A:$A,'Backtesting - Retail'!A867,F_12Snp_ODR_Ret!$B:$B,'Backtesting - Retail'!B867)</f>
        <v>233</v>
      </c>
      <c r="D867" s="94">
        <f>SUMIFS(F_12Snp_ODR_Ret!$C:$C,F_12Snp_ODR_Ret!$A:$A,'Backtesting - Retail'!A867,F_12Snp_ODR_Ret!$B:$B,'Backtesting - Retail'!B867)</f>
        <v>93</v>
      </c>
      <c r="F867" s="142">
        <f>SUMIFS(F_12Snp_ODR_Ret!$C:$C,F_12Snp_ODR_Ret!A:A,"&gt;="&amp;$M$2,F_12Snp_ODR_Ret!A:A,"&lt;="&amp;$M$3,F_12Snp_ODR_Ret!$B:$B,$B867)/SUMIFS(F_12Snp_ODR_Ret!$H:$H,F_12Snp_ODR_Ret!A:A,"&gt;="&amp;$M$2,F_12Snp_ODR_Ret!A:A,"&lt;="&amp;$M$3,F_12Snp_ODR_Ret!$B:$B,$B867)</f>
        <v>0.42494105318312814</v>
      </c>
      <c r="G867" s="95">
        <f t="shared" si="59"/>
        <v>0.39914163090128757</v>
      </c>
      <c r="H867" s="95">
        <f t="shared" si="60"/>
        <v>6.6561019007673155E-4</v>
      </c>
      <c r="I867" s="95">
        <f t="shared" si="61"/>
        <v>2.5799422281840567E-2</v>
      </c>
      <c r="J867" s="95">
        <f t="shared" si="62"/>
        <v>6.4637262276009161E-2</v>
      </c>
    </row>
    <row r="868" spans="1:10" x14ac:dyDescent="0.2">
      <c r="A868" s="93">
        <v>44043</v>
      </c>
      <c r="B868" s="94" t="s">
        <v>42</v>
      </c>
      <c r="C868" s="94">
        <f>SUMIFS(F_12Snp_ODR_Ret!$H:$H,F_12Snp_ODR_Ret!$A:$A,'Backtesting - Retail'!A868,F_12Snp_ODR_Ret!$B:$B,'Backtesting - Retail'!B868)</f>
        <v>152</v>
      </c>
      <c r="D868" s="94">
        <f>SUMIFS(F_12Snp_ODR_Ret!$C:$C,F_12Snp_ODR_Ret!$A:$A,'Backtesting - Retail'!A868,F_12Snp_ODR_Ret!$B:$B,'Backtesting - Retail'!B868)</f>
        <v>83</v>
      </c>
      <c r="F868" s="142">
        <f>SUMIFS(F_12Snp_ODR_Ret!$C:$C,F_12Snp_ODR_Ret!A:A,"&gt;="&amp;$M$2,F_12Snp_ODR_Ret!A:A,"&lt;="&amp;$M$3,F_12Snp_ODR_Ret!$B:$B,$B868)/SUMIFS(F_12Snp_ODR_Ret!$H:$H,F_12Snp_ODR_Ret!A:A,"&gt;="&amp;$M$2,F_12Snp_ODR_Ret!A:A,"&lt;="&amp;$M$3,F_12Snp_ODR_Ret!$B:$B,$B868)</f>
        <v>0.66168573429838895</v>
      </c>
      <c r="G868" s="95">
        <f t="shared" si="59"/>
        <v>0.54605263157894735</v>
      </c>
      <c r="H868" s="95">
        <f t="shared" si="60"/>
        <v>1.3371014444524933E-2</v>
      </c>
      <c r="I868" s="95">
        <f t="shared" si="61"/>
        <v>0.11563310271944161</v>
      </c>
      <c r="J868" s="95">
        <f t="shared" si="62"/>
        <v>0.21176182666692922</v>
      </c>
    </row>
    <row r="869" spans="1:10" x14ac:dyDescent="0.2">
      <c r="A869" s="93">
        <v>44043</v>
      </c>
      <c r="B869" s="94" t="s">
        <v>14</v>
      </c>
      <c r="C869" s="94">
        <f>SUMIFS(F_12Snp_ODR_Ret!$H:$H,F_12Snp_ODR_Ret!$A:$A,'Backtesting - Retail'!A869,F_12Snp_ODR_Ret!$B:$B,'Backtesting - Retail'!B869)</f>
        <v>1022</v>
      </c>
      <c r="D869" s="94">
        <f>SUMIFS(F_12Snp_ODR_Ret!$C:$C,F_12Snp_ODR_Ret!$A:$A,'Backtesting - Retail'!A869,F_12Snp_ODR_Ret!$B:$B,'Backtesting - Retail'!B869)</f>
        <v>5</v>
      </c>
      <c r="F869" s="142">
        <f>SUMIFS(F_12Snp_ODR_Ret!$C:$C,F_12Snp_ODR_Ret!A:A,"&gt;="&amp;$M$2,F_12Snp_ODR_Ret!A:A,"&lt;="&amp;$M$3,F_12Snp_ODR_Ret!$B:$B,$B869)/SUMIFS(F_12Snp_ODR_Ret!$H:$H,F_12Snp_ODR_Ret!A:A,"&gt;="&amp;$M$2,F_12Snp_ODR_Ret!A:A,"&lt;="&amp;$M$3,F_12Snp_ODR_Ret!$B:$B,$B869)</f>
        <v>6.8419927303827238E-3</v>
      </c>
      <c r="G869" s="95">
        <f t="shared" si="59"/>
        <v>4.8923679060665359E-3</v>
      </c>
      <c r="H869" s="95">
        <f t="shared" si="60"/>
        <v>3.8010369555899263E-6</v>
      </c>
      <c r="I869" s="95">
        <f t="shared" si="61"/>
        <v>1.9496248243161879E-3</v>
      </c>
      <c r="J869" s="95">
        <f t="shared" si="62"/>
        <v>0.39850331409022882</v>
      </c>
    </row>
    <row r="870" spans="1:10" x14ac:dyDescent="0.2">
      <c r="A870" s="93">
        <v>44043</v>
      </c>
      <c r="B870" s="94" t="s">
        <v>32</v>
      </c>
      <c r="C870" s="94">
        <f>SUMIFS(F_12Snp_ODR_Ret!$H:$H,F_12Snp_ODR_Ret!$A:$A,'Backtesting - Retail'!A870,F_12Snp_ODR_Ret!$B:$B,'Backtesting - Retail'!B870)</f>
        <v>23025</v>
      </c>
      <c r="D870" s="94">
        <f>SUMIFS(F_12Snp_ODR_Ret!$C:$C,F_12Snp_ODR_Ret!$A:$A,'Backtesting - Retail'!A870,F_12Snp_ODR_Ret!$B:$B,'Backtesting - Retail'!B870)</f>
        <v>554</v>
      </c>
      <c r="F870" s="142">
        <f>SUMIFS(F_12Snp_ODR_Ret!$C:$C,F_12Snp_ODR_Ret!A:A,"&gt;="&amp;$M$2,F_12Snp_ODR_Ret!A:A,"&lt;="&amp;$M$3,F_12Snp_ODR_Ret!$B:$B,$B870)/SUMIFS(F_12Snp_ODR_Ret!$H:$H,F_12Snp_ODR_Ret!A:A,"&gt;="&amp;$M$2,F_12Snp_ODR_Ret!A:A,"&lt;="&amp;$M$3,F_12Snp_ODR_Ret!$B:$B,$B870)</f>
        <v>2.2352492146289427E-2</v>
      </c>
      <c r="G870" s="95">
        <f t="shared" si="59"/>
        <v>2.4060803474484256E-2</v>
      </c>
      <c r="H870" s="95">
        <f t="shared" si="60"/>
        <v>2.9183275940387827E-6</v>
      </c>
      <c r="I870" s="95">
        <f t="shared" si="61"/>
        <v>-1.7083113281948295E-3</v>
      </c>
      <c r="J870" s="95">
        <f t="shared" si="62"/>
        <v>7.099976233156309E-2</v>
      </c>
    </row>
    <row r="871" spans="1:10" x14ac:dyDescent="0.2">
      <c r="A871" s="93">
        <v>44043</v>
      </c>
      <c r="B871" s="94" t="s">
        <v>40</v>
      </c>
      <c r="C871" s="94">
        <f>SUMIFS(F_12Snp_ODR_Ret!$H:$H,F_12Snp_ODR_Ret!$A:$A,'Backtesting - Retail'!A871,F_12Snp_ODR_Ret!$B:$B,'Backtesting - Retail'!B871)</f>
        <v>423</v>
      </c>
      <c r="D871" s="94">
        <f>SUMIFS(F_12Snp_ODR_Ret!$C:$C,F_12Snp_ODR_Ret!$A:$A,'Backtesting - Retail'!A871,F_12Snp_ODR_Ret!$B:$B,'Backtesting - Retail'!B871)</f>
        <v>220</v>
      </c>
      <c r="F871" s="142">
        <f>SUMIFS(F_12Snp_ODR_Ret!$C:$C,F_12Snp_ODR_Ret!A:A,"&gt;="&amp;$M$2,F_12Snp_ODR_Ret!A:A,"&lt;="&amp;$M$3,F_12Snp_ODR_Ret!$B:$B,$B871)/SUMIFS(F_12Snp_ODR_Ret!$H:$H,F_12Snp_ODR_Ret!A:A,"&gt;="&amp;$M$2,F_12Snp_ODR_Ret!A:A,"&lt;="&amp;$M$3,F_12Snp_ODR_Ret!$B:$B,$B871)</f>
        <v>0.60292481322524238</v>
      </c>
      <c r="G871" s="95">
        <f t="shared" si="59"/>
        <v>0.52009456264775411</v>
      </c>
      <c r="H871" s="95">
        <f t="shared" si="60"/>
        <v>6.8608504107294964E-3</v>
      </c>
      <c r="I871" s="95">
        <f t="shared" si="61"/>
        <v>8.2830250577488274E-2</v>
      </c>
      <c r="J871" s="95">
        <f t="shared" si="62"/>
        <v>0.15925998179217063</v>
      </c>
    </row>
    <row r="872" spans="1:10" x14ac:dyDescent="0.2">
      <c r="A872" s="93">
        <v>44043</v>
      </c>
      <c r="B872" s="94" t="s">
        <v>30</v>
      </c>
      <c r="C872" s="94">
        <f>SUMIFS(F_12Snp_ODR_Ret!$H:$H,F_12Snp_ODR_Ret!$A:$A,'Backtesting - Retail'!A872,F_12Snp_ODR_Ret!$B:$B,'Backtesting - Retail'!B872)</f>
        <v>401</v>
      </c>
      <c r="D872" s="94">
        <f>SUMIFS(F_12Snp_ODR_Ret!$C:$C,F_12Snp_ODR_Ret!$A:$A,'Backtesting - Retail'!A872,F_12Snp_ODR_Ret!$B:$B,'Backtesting - Retail'!B872)</f>
        <v>38</v>
      </c>
      <c r="F872" s="142">
        <f>SUMIFS(F_12Snp_ODR_Ret!$C:$C,F_12Snp_ODR_Ret!A:A,"&gt;="&amp;$M$2,F_12Snp_ODR_Ret!A:A,"&lt;="&amp;$M$3,F_12Snp_ODR_Ret!$B:$B,$B872)/SUMIFS(F_12Snp_ODR_Ret!$H:$H,F_12Snp_ODR_Ret!A:A,"&gt;="&amp;$M$2,F_12Snp_ODR_Ret!A:A,"&lt;="&amp;$M$3,F_12Snp_ODR_Ret!$B:$B,$B872)</f>
        <v>0.11058389350204297</v>
      </c>
      <c r="G872" s="95">
        <f t="shared" si="59"/>
        <v>9.4763092269326679E-2</v>
      </c>
      <c r="H872" s="95">
        <f t="shared" si="60"/>
        <v>2.5029775164511715E-4</v>
      </c>
      <c r="I872" s="95">
        <f t="shared" si="61"/>
        <v>1.5820801232716286E-2</v>
      </c>
      <c r="J872" s="95">
        <f t="shared" si="62"/>
        <v>0.16695108669261136</v>
      </c>
    </row>
    <row r="873" spans="1:10" x14ac:dyDescent="0.2">
      <c r="A873" s="93">
        <v>44043</v>
      </c>
      <c r="B873" s="94" t="s">
        <v>18</v>
      </c>
      <c r="C873" s="94">
        <f>SUMIFS(F_12Snp_ODR_Ret!$H:$H,F_12Snp_ODR_Ret!$A:$A,'Backtesting - Retail'!A873,F_12Snp_ODR_Ret!$B:$B,'Backtesting - Retail'!B873)</f>
        <v>6505</v>
      </c>
      <c r="D873" s="94">
        <f>SUMIFS(F_12Snp_ODR_Ret!$C:$C,F_12Snp_ODR_Ret!$A:$A,'Backtesting - Retail'!A873,F_12Snp_ODR_Ret!$B:$B,'Backtesting - Retail'!B873)</f>
        <v>47</v>
      </c>
      <c r="F873" s="142">
        <f>SUMIFS(F_12Snp_ODR_Ret!$C:$C,F_12Snp_ODR_Ret!A:A,"&gt;="&amp;$M$2,F_12Snp_ODR_Ret!A:A,"&lt;="&amp;$M$3,F_12Snp_ODR_Ret!$B:$B,$B873)/SUMIFS(F_12Snp_ODR_Ret!$H:$H,F_12Snp_ODR_Ret!A:A,"&gt;="&amp;$M$2,F_12Snp_ODR_Ret!A:A,"&lt;="&amp;$M$3,F_12Snp_ODR_Ret!$B:$B,$B873)</f>
        <v>7.5688521388111206E-3</v>
      </c>
      <c r="G873" s="95">
        <f t="shared" si="59"/>
        <v>7.2252113758647192E-3</v>
      </c>
      <c r="H873" s="95">
        <f t="shared" si="60"/>
        <v>1.1808897395838488E-7</v>
      </c>
      <c r="I873" s="95">
        <f t="shared" si="61"/>
        <v>3.4364076294640146E-4</v>
      </c>
      <c r="J873" s="95">
        <f t="shared" si="62"/>
        <v>4.7561343892900884E-2</v>
      </c>
    </row>
    <row r="874" spans="1:10" x14ac:dyDescent="0.2">
      <c r="A874" s="93">
        <v>44043</v>
      </c>
      <c r="B874" s="94" t="s">
        <v>20</v>
      </c>
      <c r="C874" s="94">
        <f>SUMIFS(F_12Snp_ODR_Ret!$H:$H,F_12Snp_ODR_Ret!$A:$A,'Backtesting - Retail'!A874,F_12Snp_ODR_Ret!$B:$B,'Backtesting - Retail'!B874)</f>
        <v>588</v>
      </c>
      <c r="D874" s="94">
        <f>SUMIFS(F_12Snp_ODR_Ret!$C:$C,F_12Snp_ODR_Ret!$A:$A,'Backtesting - Retail'!A874,F_12Snp_ODR_Ret!$B:$B,'Backtesting - Retail'!B874)</f>
        <v>40</v>
      </c>
      <c r="F874" s="142">
        <f>SUMIFS(F_12Snp_ODR_Ret!$C:$C,F_12Snp_ODR_Ret!A:A,"&gt;="&amp;$M$2,F_12Snp_ODR_Ret!A:A,"&lt;="&amp;$M$3,F_12Snp_ODR_Ret!$B:$B,$B874)/SUMIFS(F_12Snp_ODR_Ret!$H:$H,F_12Snp_ODR_Ret!A:A,"&gt;="&amp;$M$2,F_12Snp_ODR_Ret!A:A,"&lt;="&amp;$M$3,F_12Snp_ODR_Ret!$B:$B,$B874)</f>
        <v>8.9829886182841753E-2</v>
      </c>
      <c r="G874" s="95">
        <f t="shared" si="59"/>
        <v>6.8027210884353748E-2</v>
      </c>
      <c r="H874" s="95">
        <f t="shared" si="60"/>
        <v>4.7535665017129904E-4</v>
      </c>
      <c r="I874" s="95">
        <f t="shared" si="61"/>
        <v>2.1802675298488006E-2</v>
      </c>
      <c r="J874" s="95">
        <f t="shared" si="62"/>
        <v>0.32049932688777366</v>
      </c>
    </row>
    <row r="875" spans="1:10" x14ac:dyDescent="0.2">
      <c r="A875" s="93">
        <v>44043</v>
      </c>
      <c r="B875" s="94" t="s">
        <v>34</v>
      </c>
      <c r="C875" s="94">
        <f>SUMIFS(F_12Snp_ODR_Ret!$H:$H,F_12Snp_ODR_Ret!$A:$A,'Backtesting - Retail'!A875,F_12Snp_ODR_Ret!$B:$B,'Backtesting - Retail'!B875)</f>
        <v>5760</v>
      </c>
      <c r="D875" s="94">
        <f>SUMIFS(F_12Snp_ODR_Ret!$C:$C,F_12Snp_ODR_Ret!$A:$A,'Backtesting - Retail'!A875,F_12Snp_ODR_Ret!$B:$B,'Backtesting - Retail'!B875)</f>
        <v>428</v>
      </c>
      <c r="F875" s="142">
        <f>SUMIFS(F_12Snp_ODR_Ret!$C:$C,F_12Snp_ODR_Ret!A:A,"&gt;="&amp;$M$2,F_12Snp_ODR_Ret!A:A,"&lt;="&amp;$M$3,F_12Snp_ODR_Ret!$B:$B,$B875)/SUMIFS(F_12Snp_ODR_Ret!$H:$H,F_12Snp_ODR_Ret!A:A,"&gt;="&amp;$M$2,F_12Snp_ODR_Ret!A:A,"&lt;="&amp;$M$3,F_12Snp_ODR_Ret!$B:$B,$B875)</f>
        <v>5.9121533399488169E-2</v>
      </c>
      <c r="G875" s="95">
        <f t="shared" si="59"/>
        <v>7.4305555555555555E-2</v>
      </c>
      <c r="H875" s="95">
        <f t="shared" si="60"/>
        <v>2.3055452883594528E-4</v>
      </c>
      <c r="I875" s="95">
        <f t="shared" si="61"/>
        <v>-1.5184022156067387E-2</v>
      </c>
      <c r="J875" s="95">
        <f t="shared" si="62"/>
        <v>0.20434571873586016</v>
      </c>
    </row>
    <row r="876" spans="1:10" x14ac:dyDescent="0.2">
      <c r="A876" s="93">
        <v>44043</v>
      </c>
      <c r="B876" s="94" t="s">
        <v>16</v>
      </c>
      <c r="C876" s="94">
        <f>SUMIFS(F_12Snp_ODR_Ret!$H:$H,F_12Snp_ODR_Ret!$A:$A,'Backtesting - Retail'!A876,F_12Snp_ODR_Ret!$B:$B,'Backtesting - Retail'!B876)</f>
        <v>1789</v>
      </c>
      <c r="D876" s="94">
        <f>SUMIFS(F_12Snp_ODR_Ret!$C:$C,F_12Snp_ODR_Ret!$A:$A,'Backtesting - Retail'!A876,F_12Snp_ODR_Ret!$B:$B,'Backtesting - Retail'!B876)</f>
        <v>5</v>
      </c>
      <c r="F876" s="142">
        <f>SUMIFS(F_12Snp_ODR_Ret!$C:$C,F_12Snp_ODR_Ret!A:A,"&gt;="&amp;$M$2,F_12Snp_ODR_Ret!A:A,"&lt;="&amp;$M$3,F_12Snp_ODR_Ret!$B:$B,$B876)/SUMIFS(F_12Snp_ODR_Ret!$H:$H,F_12Snp_ODR_Ret!A:A,"&gt;="&amp;$M$2,F_12Snp_ODR_Ret!A:A,"&lt;="&amp;$M$3,F_12Snp_ODR_Ret!$B:$B,$B876)</f>
        <v>2.5973315835520561E-3</v>
      </c>
      <c r="G876" s="95">
        <f t="shared" si="59"/>
        <v>2.7948574622694241E-3</v>
      </c>
      <c r="H876" s="95">
        <f t="shared" si="60"/>
        <v>3.9016472763068379E-8</v>
      </c>
      <c r="I876" s="95">
        <f t="shared" si="61"/>
        <v>-1.9752587871736801E-4</v>
      </c>
      <c r="J876" s="95">
        <f t="shared" si="62"/>
        <v>7.0674759405074283E-2</v>
      </c>
    </row>
    <row r="877" spans="1:10" x14ac:dyDescent="0.2">
      <c r="A877" s="93">
        <v>44043</v>
      </c>
      <c r="B877" s="94" t="s">
        <v>12</v>
      </c>
      <c r="C877" s="94">
        <f>SUMIFS(F_12Snp_ODR_Ret!$H:$H,F_12Snp_ODR_Ret!$A:$A,'Backtesting - Retail'!A877,F_12Snp_ODR_Ret!$B:$B,'Backtesting - Retail'!B877)</f>
        <v>797</v>
      </c>
      <c r="D877" s="94">
        <f>SUMIFS(F_12Snp_ODR_Ret!$C:$C,F_12Snp_ODR_Ret!$A:$A,'Backtesting - Retail'!A877,F_12Snp_ODR_Ret!$B:$B,'Backtesting - Retail'!B877)</f>
        <v>0</v>
      </c>
      <c r="F877" s="142">
        <f>SUMIFS(F_12Snp_ODR_Ret!$C:$C,F_12Snp_ODR_Ret!A:A,"&gt;="&amp;$M$2,F_12Snp_ODR_Ret!A:A,"&lt;="&amp;$M$3,F_12Snp_ODR_Ret!$B:$B,$B877)/SUMIFS(F_12Snp_ODR_Ret!$H:$H,F_12Snp_ODR_Ret!A:A,"&gt;="&amp;$M$2,F_12Snp_ODR_Ret!A:A,"&lt;="&amp;$M$3,F_12Snp_ODR_Ret!$B:$B,$B877)</f>
        <v>9.2718843741478052E-4</v>
      </c>
      <c r="G877" s="95">
        <f t="shared" si="59"/>
        <v>0</v>
      </c>
      <c r="H877" s="95">
        <f t="shared" si="60"/>
        <v>8.5967839847566235E-7</v>
      </c>
      <c r="I877" s="95">
        <f t="shared" si="61"/>
        <v>9.2718843741478052E-4</v>
      </c>
      <c r="J877" s="95">
        <f t="shared" si="62"/>
        <v>0</v>
      </c>
    </row>
    <row r="878" spans="1:10" x14ac:dyDescent="0.2">
      <c r="A878" s="93">
        <v>44043</v>
      </c>
      <c r="B878" s="94" t="s">
        <v>28</v>
      </c>
      <c r="C878" s="94">
        <f>SUMIFS(F_12Snp_ODR_Ret!$H:$H,F_12Snp_ODR_Ret!$A:$A,'Backtesting - Retail'!A878,F_12Snp_ODR_Ret!$B:$B,'Backtesting - Retail'!B878)</f>
        <v>2561</v>
      </c>
      <c r="D878" s="94">
        <f>SUMIFS(F_12Snp_ODR_Ret!$C:$C,F_12Snp_ODR_Ret!$A:$A,'Backtesting - Retail'!A878,F_12Snp_ODR_Ret!$B:$B,'Backtesting - Retail'!B878)</f>
        <v>23</v>
      </c>
      <c r="F878" s="142">
        <f>SUMIFS(F_12Snp_ODR_Ret!$C:$C,F_12Snp_ODR_Ret!A:A,"&gt;="&amp;$M$2,F_12Snp_ODR_Ret!A:A,"&lt;="&amp;$M$3,F_12Snp_ODR_Ret!$B:$B,$B878)/SUMIFS(F_12Snp_ODR_Ret!$H:$H,F_12Snp_ODR_Ret!A:A,"&gt;="&amp;$M$2,F_12Snp_ODR_Ret!A:A,"&lt;="&amp;$M$3,F_12Snp_ODR_Ret!$B:$B,$B878)</f>
        <v>8.694480016175777E-3</v>
      </c>
      <c r="G878" s="95">
        <f t="shared" si="59"/>
        <v>8.9808668488871538E-3</v>
      </c>
      <c r="H878" s="95">
        <f t="shared" si="60"/>
        <v>8.2017417950454164E-8</v>
      </c>
      <c r="I878" s="95">
        <f t="shared" si="61"/>
        <v>-2.8638683271137687E-4</v>
      </c>
      <c r="J878" s="95">
        <f t="shared" si="62"/>
        <v>3.1888551242340704E-2</v>
      </c>
    </row>
    <row r="879" spans="1:10" x14ac:dyDescent="0.2">
      <c r="A879" s="93">
        <v>44043</v>
      </c>
      <c r="B879" s="94" t="s">
        <v>36</v>
      </c>
      <c r="C879" s="94">
        <f>SUMIFS(F_12Snp_ODR_Ret!$H:$H,F_12Snp_ODR_Ret!$A:$A,'Backtesting - Retail'!A879,F_12Snp_ODR_Ret!$B:$B,'Backtesting - Retail'!B879)</f>
        <v>395</v>
      </c>
      <c r="D879" s="94">
        <f>SUMIFS(F_12Snp_ODR_Ret!$C:$C,F_12Snp_ODR_Ret!$A:$A,'Backtesting - Retail'!A879,F_12Snp_ODR_Ret!$B:$B,'Backtesting - Retail'!B879)</f>
        <v>105</v>
      </c>
      <c r="F879" s="142">
        <f>SUMIFS(F_12Snp_ODR_Ret!$C:$C,F_12Snp_ODR_Ret!A:A,"&gt;="&amp;$M$2,F_12Snp_ODR_Ret!A:A,"&lt;="&amp;$M$3,F_12Snp_ODR_Ret!$B:$B,$B879)/SUMIFS(F_12Snp_ODR_Ret!$H:$H,F_12Snp_ODR_Ret!A:A,"&gt;="&amp;$M$2,F_12Snp_ODR_Ret!A:A,"&lt;="&amp;$M$3,F_12Snp_ODR_Ret!$B:$B,$B879)</f>
        <v>0.3147813516443802</v>
      </c>
      <c r="G879" s="95">
        <f t="shared" si="59"/>
        <v>0.26582278481012656</v>
      </c>
      <c r="H879" s="95">
        <f t="shared" si="60"/>
        <v>2.3969412664640814E-3</v>
      </c>
      <c r="I879" s="95">
        <f t="shared" si="61"/>
        <v>4.8958566834253647E-2</v>
      </c>
      <c r="J879" s="95">
        <f t="shared" si="62"/>
        <v>0.18417746570981136</v>
      </c>
    </row>
    <row r="880" spans="1:10" x14ac:dyDescent="0.2">
      <c r="A880" s="93">
        <v>44043</v>
      </c>
      <c r="B880" s="94" t="s">
        <v>22</v>
      </c>
      <c r="C880" s="94">
        <f>SUMIFS(F_12Snp_ODR_Ret!$H:$H,F_12Snp_ODR_Ret!$A:$A,'Backtesting - Retail'!A880,F_12Snp_ODR_Ret!$B:$B,'Backtesting - Retail'!B880)</f>
        <v>795</v>
      </c>
      <c r="D880" s="94">
        <f>SUMIFS(F_12Snp_ODR_Ret!$C:$C,F_12Snp_ODR_Ret!$A:$A,'Backtesting - Retail'!A880,F_12Snp_ODR_Ret!$B:$B,'Backtesting - Retail'!B880)</f>
        <v>84</v>
      </c>
      <c r="F880" s="142">
        <f>SUMIFS(F_12Snp_ODR_Ret!$C:$C,F_12Snp_ODR_Ret!A:A,"&gt;="&amp;$M$2,F_12Snp_ODR_Ret!A:A,"&lt;="&amp;$M$3,F_12Snp_ODR_Ret!$B:$B,$B880)/SUMIFS(F_12Snp_ODR_Ret!$H:$H,F_12Snp_ODR_Ret!A:A,"&gt;="&amp;$M$2,F_12Snp_ODR_Ret!A:A,"&lt;="&amp;$M$3,F_12Snp_ODR_Ret!$B:$B,$B880)</f>
        <v>0.11878527277613544</v>
      </c>
      <c r="G880" s="95">
        <f t="shared" si="59"/>
        <v>0.10566037735849057</v>
      </c>
      <c r="H880" s="95">
        <f t="shared" si="60"/>
        <v>1.7226287972411543E-4</v>
      </c>
      <c r="I880" s="95">
        <f t="shared" si="61"/>
        <v>1.3124895417644875E-2</v>
      </c>
      <c r="J880" s="95">
        <f t="shared" si="62"/>
        <v>0.12421776020271041</v>
      </c>
    </row>
    <row r="881" spans="1:10" x14ac:dyDescent="0.2">
      <c r="A881" s="93">
        <v>44043</v>
      </c>
      <c r="B881" s="94" t="s">
        <v>24</v>
      </c>
      <c r="C881" s="94">
        <f>SUMIFS(F_12Snp_ODR_Ret!$H:$H,F_12Snp_ODR_Ret!$A:$A,'Backtesting - Retail'!A881,F_12Snp_ODR_Ret!$B:$B,'Backtesting - Retail'!B881)</f>
        <v>265</v>
      </c>
      <c r="D881" s="94">
        <f>SUMIFS(F_12Snp_ODR_Ret!$C:$C,F_12Snp_ODR_Ret!$A:$A,'Backtesting - Retail'!A881,F_12Snp_ODR_Ret!$B:$B,'Backtesting - Retail'!B881)</f>
        <v>86</v>
      </c>
      <c r="F881" s="142">
        <f>SUMIFS(F_12Snp_ODR_Ret!$C:$C,F_12Snp_ODR_Ret!A:A,"&gt;="&amp;$M$2,F_12Snp_ODR_Ret!A:A,"&lt;="&amp;$M$3,F_12Snp_ODR_Ret!$B:$B,$B881)/SUMIFS(F_12Snp_ODR_Ret!$H:$H,F_12Snp_ODR_Ret!A:A,"&gt;="&amp;$M$2,F_12Snp_ODR_Ret!A:A,"&lt;="&amp;$M$3,F_12Snp_ODR_Ret!$B:$B,$B881)</f>
        <v>0.31635926222935046</v>
      </c>
      <c r="G881" s="95">
        <f t="shared" si="59"/>
        <v>0.32452830188679244</v>
      </c>
      <c r="H881" s="95">
        <f t="shared" si="60"/>
        <v>6.6733208924859766E-5</v>
      </c>
      <c r="I881" s="95">
        <f t="shared" si="61"/>
        <v>-8.1690396574419788E-3</v>
      </c>
      <c r="J881" s="95">
        <f t="shared" si="62"/>
        <v>2.5172040804908424E-2</v>
      </c>
    </row>
    <row r="882" spans="1:10" x14ac:dyDescent="0.2">
      <c r="A882" s="93">
        <v>44043</v>
      </c>
      <c r="B882" s="94" t="s">
        <v>38</v>
      </c>
      <c r="C882" s="94">
        <f>SUMIFS(F_12Snp_ODR_Ret!$H:$H,F_12Snp_ODR_Ret!$A:$A,'Backtesting - Retail'!A882,F_12Snp_ODR_Ret!$B:$B,'Backtesting - Retail'!B882)</f>
        <v>1133</v>
      </c>
      <c r="D882" s="94">
        <f>SUMIFS(F_12Snp_ODR_Ret!$C:$C,F_12Snp_ODR_Ret!$A:$A,'Backtesting - Retail'!A882,F_12Snp_ODR_Ret!$B:$B,'Backtesting - Retail'!B882)</f>
        <v>246</v>
      </c>
      <c r="F882" s="142">
        <f>SUMIFS(F_12Snp_ODR_Ret!$C:$C,F_12Snp_ODR_Ret!A:A,"&gt;="&amp;$M$2,F_12Snp_ODR_Ret!A:A,"&lt;="&amp;$M$3,F_12Snp_ODR_Ret!$B:$B,$B882)/SUMIFS(F_12Snp_ODR_Ret!$H:$H,F_12Snp_ODR_Ret!A:A,"&gt;="&amp;$M$2,F_12Snp_ODR_Ret!A:A,"&lt;="&amp;$M$3,F_12Snp_ODR_Ret!$B:$B,$B882)</f>
        <v>0.22160275367237117</v>
      </c>
      <c r="G882" s="95">
        <f t="shared" si="59"/>
        <v>0.21712268314210062</v>
      </c>
      <c r="H882" s="95">
        <f t="shared" si="60"/>
        <v>2.0071031956198668E-5</v>
      </c>
      <c r="I882" s="95">
        <f t="shared" si="61"/>
        <v>4.4800705302705524E-3</v>
      </c>
      <c r="J882" s="95">
        <f t="shared" si="62"/>
        <v>2.0633820775595675E-2</v>
      </c>
    </row>
    <row r="883" spans="1:10" x14ac:dyDescent="0.2">
      <c r="A883" s="93">
        <v>44074</v>
      </c>
      <c r="B883" s="94" t="s">
        <v>36</v>
      </c>
      <c r="C883" s="94">
        <f>SUMIFS(F_12Snp_ODR_Ret!$H:$H,F_12Snp_ODR_Ret!$A:$A,'Backtesting - Retail'!A883,F_12Snp_ODR_Ret!$B:$B,'Backtesting - Retail'!B883)</f>
        <v>411</v>
      </c>
      <c r="D883" s="94">
        <f>SUMIFS(F_12Snp_ODR_Ret!$C:$C,F_12Snp_ODR_Ret!$A:$A,'Backtesting - Retail'!A883,F_12Snp_ODR_Ret!$B:$B,'Backtesting - Retail'!B883)</f>
        <v>137</v>
      </c>
      <c r="F883" s="142">
        <f>SUMIFS(F_12Snp_ODR_Ret!$C:$C,F_12Snp_ODR_Ret!A:A,"&gt;="&amp;$M$2,F_12Snp_ODR_Ret!A:A,"&lt;="&amp;$M$3,F_12Snp_ODR_Ret!$B:$B,$B883)/SUMIFS(F_12Snp_ODR_Ret!$H:$H,F_12Snp_ODR_Ret!A:A,"&gt;="&amp;$M$2,F_12Snp_ODR_Ret!A:A,"&lt;="&amp;$M$3,F_12Snp_ODR_Ret!$B:$B,$B883)</f>
        <v>0.3147813516443802</v>
      </c>
      <c r="G883" s="95">
        <f t="shared" si="59"/>
        <v>0.33333333333333331</v>
      </c>
      <c r="H883" s="95">
        <f t="shared" si="60"/>
        <v>3.4417602458725158E-4</v>
      </c>
      <c r="I883" s="95">
        <f t="shared" si="61"/>
        <v>-1.8551981688953112E-2</v>
      </c>
      <c r="J883" s="95">
        <f t="shared" si="62"/>
        <v>5.5655945066859336E-2</v>
      </c>
    </row>
    <row r="884" spans="1:10" x14ac:dyDescent="0.2">
      <c r="A884" s="93">
        <v>44074</v>
      </c>
      <c r="B884" s="94" t="s">
        <v>26</v>
      </c>
      <c r="C884" s="94">
        <f>SUMIFS(F_12Snp_ODR_Ret!$H:$H,F_12Snp_ODR_Ret!$A:$A,'Backtesting - Retail'!A884,F_12Snp_ODR_Ret!$B:$B,'Backtesting - Retail'!B884)</f>
        <v>214</v>
      </c>
      <c r="D884" s="94">
        <f>SUMIFS(F_12Snp_ODR_Ret!$C:$C,F_12Snp_ODR_Ret!$A:$A,'Backtesting - Retail'!A884,F_12Snp_ODR_Ret!$B:$B,'Backtesting - Retail'!B884)</f>
        <v>85</v>
      </c>
      <c r="F884" s="142">
        <f>SUMIFS(F_12Snp_ODR_Ret!$C:$C,F_12Snp_ODR_Ret!A:A,"&gt;="&amp;$M$2,F_12Snp_ODR_Ret!A:A,"&lt;="&amp;$M$3,F_12Snp_ODR_Ret!$B:$B,$B884)/SUMIFS(F_12Snp_ODR_Ret!$H:$H,F_12Snp_ODR_Ret!A:A,"&gt;="&amp;$M$2,F_12Snp_ODR_Ret!A:A,"&lt;="&amp;$M$3,F_12Snp_ODR_Ret!$B:$B,$B884)</f>
        <v>0.42494105318312814</v>
      </c>
      <c r="G884" s="95">
        <f t="shared" si="59"/>
        <v>0.39719626168224298</v>
      </c>
      <c r="H884" s="95">
        <f t="shared" si="60"/>
        <v>7.6977345542758927E-4</v>
      </c>
      <c r="I884" s="95">
        <f t="shared" si="61"/>
        <v>2.7744791500885158E-2</v>
      </c>
      <c r="J884" s="95">
        <f t="shared" si="62"/>
        <v>6.985159271987558E-2</v>
      </c>
    </row>
    <row r="885" spans="1:10" x14ac:dyDescent="0.2">
      <c r="A885" s="93">
        <v>44074</v>
      </c>
      <c r="B885" s="94" t="s">
        <v>18</v>
      </c>
      <c r="C885" s="94">
        <f>SUMIFS(F_12Snp_ODR_Ret!$H:$H,F_12Snp_ODR_Ret!$A:$A,'Backtesting - Retail'!A885,F_12Snp_ODR_Ret!$B:$B,'Backtesting - Retail'!B885)</f>
        <v>6756</v>
      </c>
      <c r="D885" s="94">
        <f>SUMIFS(F_12Snp_ODR_Ret!$C:$C,F_12Snp_ODR_Ret!$A:$A,'Backtesting - Retail'!A885,F_12Snp_ODR_Ret!$B:$B,'Backtesting - Retail'!B885)</f>
        <v>58</v>
      </c>
      <c r="F885" s="142">
        <f>SUMIFS(F_12Snp_ODR_Ret!$C:$C,F_12Snp_ODR_Ret!A:A,"&gt;="&amp;$M$2,F_12Snp_ODR_Ret!A:A,"&lt;="&amp;$M$3,F_12Snp_ODR_Ret!$B:$B,$B885)/SUMIFS(F_12Snp_ODR_Ret!$H:$H,F_12Snp_ODR_Ret!A:A,"&gt;="&amp;$M$2,F_12Snp_ODR_Ret!A:A,"&lt;="&amp;$M$3,F_12Snp_ODR_Ret!$B:$B,$B885)</f>
        <v>7.5688521388111206E-3</v>
      </c>
      <c r="G885" s="95">
        <f t="shared" si="59"/>
        <v>8.5849615156897569E-3</v>
      </c>
      <c r="H885" s="95">
        <f t="shared" si="60"/>
        <v>1.0324782657806905E-6</v>
      </c>
      <c r="I885" s="95">
        <f t="shared" si="61"/>
        <v>-1.0161093768786362E-3</v>
      </c>
      <c r="J885" s="95">
        <f t="shared" si="62"/>
        <v>0.11835922327917356</v>
      </c>
    </row>
    <row r="886" spans="1:10" x14ac:dyDescent="0.2">
      <c r="A886" s="93">
        <v>44074</v>
      </c>
      <c r="B886" s="94" t="s">
        <v>14</v>
      </c>
      <c r="C886" s="94">
        <f>SUMIFS(F_12Snp_ODR_Ret!$H:$H,F_12Snp_ODR_Ret!$A:$A,'Backtesting - Retail'!A886,F_12Snp_ODR_Ret!$B:$B,'Backtesting - Retail'!B886)</f>
        <v>1034</v>
      </c>
      <c r="D886" s="94">
        <f>SUMIFS(F_12Snp_ODR_Ret!$C:$C,F_12Snp_ODR_Ret!$A:$A,'Backtesting - Retail'!A886,F_12Snp_ODR_Ret!$B:$B,'Backtesting - Retail'!B886)</f>
        <v>7</v>
      </c>
      <c r="F886" s="142">
        <f>SUMIFS(F_12Snp_ODR_Ret!$C:$C,F_12Snp_ODR_Ret!A:A,"&gt;="&amp;$M$2,F_12Snp_ODR_Ret!A:A,"&lt;="&amp;$M$3,F_12Snp_ODR_Ret!$B:$B,$B886)/SUMIFS(F_12Snp_ODR_Ret!$H:$H,F_12Snp_ODR_Ret!A:A,"&gt;="&amp;$M$2,F_12Snp_ODR_Ret!A:A,"&lt;="&amp;$M$3,F_12Snp_ODR_Ret!$B:$B,$B886)</f>
        <v>6.8419927303827238E-3</v>
      </c>
      <c r="G886" s="95">
        <f t="shared" si="59"/>
        <v>6.7698259187620891E-3</v>
      </c>
      <c r="H886" s="95">
        <f t="shared" si="60"/>
        <v>5.2080486994881696E-9</v>
      </c>
      <c r="I886" s="95">
        <f t="shared" si="61"/>
        <v>7.2166811620634659E-5</v>
      </c>
      <c r="J886" s="95">
        <f t="shared" si="62"/>
        <v>1.0660069030819463E-2</v>
      </c>
    </row>
    <row r="887" spans="1:10" x14ac:dyDescent="0.2">
      <c r="A887" s="93">
        <v>44074</v>
      </c>
      <c r="B887" s="94" t="s">
        <v>38</v>
      </c>
      <c r="C887" s="94">
        <f>SUMIFS(F_12Snp_ODR_Ret!$H:$H,F_12Snp_ODR_Ret!$A:$A,'Backtesting - Retail'!A887,F_12Snp_ODR_Ret!$B:$B,'Backtesting - Retail'!B887)</f>
        <v>1178</v>
      </c>
      <c r="D887" s="94">
        <f>SUMIFS(F_12Snp_ODR_Ret!$C:$C,F_12Snp_ODR_Ret!$A:$A,'Backtesting - Retail'!A887,F_12Snp_ODR_Ret!$B:$B,'Backtesting - Retail'!B887)</f>
        <v>287</v>
      </c>
      <c r="F887" s="142">
        <f>SUMIFS(F_12Snp_ODR_Ret!$C:$C,F_12Snp_ODR_Ret!A:A,"&gt;="&amp;$M$2,F_12Snp_ODR_Ret!A:A,"&lt;="&amp;$M$3,F_12Snp_ODR_Ret!$B:$B,$B887)/SUMIFS(F_12Snp_ODR_Ret!$H:$H,F_12Snp_ODR_Ret!A:A,"&gt;="&amp;$M$2,F_12Snp_ODR_Ret!A:A,"&lt;="&amp;$M$3,F_12Snp_ODR_Ret!$B:$B,$B887)</f>
        <v>0.22160275367237117</v>
      </c>
      <c r="G887" s="95">
        <f t="shared" si="59"/>
        <v>0.24363327674023769</v>
      </c>
      <c r="H887" s="95">
        <f t="shared" si="60"/>
        <v>4.8534394664379862E-4</v>
      </c>
      <c r="I887" s="95">
        <f t="shared" si="61"/>
        <v>-2.2030523067866514E-2</v>
      </c>
      <c r="J887" s="95">
        <f t="shared" si="62"/>
        <v>9.0424934403995655E-2</v>
      </c>
    </row>
    <row r="888" spans="1:10" x14ac:dyDescent="0.2">
      <c r="A888" s="93">
        <v>44074</v>
      </c>
      <c r="B888" s="94" t="s">
        <v>40</v>
      </c>
      <c r="C888" s="94">
        <f>SUMIFS(F_12Snp_ODR_Ret!$H:$H,F_12Snp_ODR_Ret!$A:$A,'Backtesting - Retail'!A888,F_12Snp_ODR_Ret!$B:$B,'Backtesting - Retail'!B888)</f>
        <v>400</v>
      </c>
      <c r="D888" s="94">
        <f>SUMIFS(F_12Snp_ODR_Ret!$C:$C,F_12Snp_ODR_Ret!$A:$A,'Backtesting - Retail'!A888,F_12Snp_ODR_Ret!$B:$B,'Backtesting - Retail'!B888)</f>
        <v>224</v>
      </c>
      <c r="F888" s="142">
        <f>SUMIFS(F_12Snp_ODR_Ret!$C:$C,F_12Snp_ODR_Ret!A:A,"&gt;="&amp;$M$2,F_12Snp_ODR_Ret!A:A,"&lt;="&amp;$M$3,F_12Snp_ODR_Ret!$B:$B,$B888)/SUMIFS(F_12Snp_ODR_Ret!$H:$H,F_12Snp_ODR_Ret!A:A,"&gt;="&amp;$M$2,F_12Snp_ODR_Ret!A:A,"&lt;="&amp;$M$3,F_12Snp_ODR_Ret!$B:$B,$B888)</f>
        <v>0.60292481322524238</v>
      </c>
      <c r="G888" s="95">
        <f t="shared" si="59"/>
        <v>0.56000000000000005</v>
      </c>
      <c r="H888" s="95">
        <f t="shared" si="60"/>
        <v>1.842539590421939E-3</v>
      </c>
      <c r="I888" s="95">
        <f t="shared" si="61"/>
        <v>4.2924813225242331E-2</v>
      </c>
      <c r="J888" s="95">
        <f t="shared" si="62"/>
        <v>7.665145218793272E-2</v>
      </c>
    </row>
    <row r="889" spans="1:10" x14ac:dyDescent="0.2">
      <c r="A889" s="93">
        <v>44074</v>
      </c>
      <c r="B889" s="94" t="s">
        <v>34</v>
      </c>
      <c r="C889" s="94">
        <f>SUMIFS(F_12Snp_ODR_Ret!$H:$H,F_12Snp_ODR_Ret!$A:$A,'Backtesting - Retail'!A889,F_12Snp_ODR_Ret!$B:$B,'Backtesting - Retail'!B889)</f>
        <v>5862</v>
      </c>
      <c r="D889" s="94">
        <f>SUMIFS(F_12Snp_ODR_Ret!$C:$C,F_12Snp_ODR_Ret!$A:$A,'Backtesting - Retail'!A889,F_12Snp_ODR_Ret!$B:$B,'Backtesting - Retail'!B889)</f>
        <v>482</v>
      </c>
      <c r="F889" s="142">
        <f>SUMIFS(F_12Snp_ODR_Ret!$C:$C,F_12Snp_ODR_Ret!A:A,"&gt;="&amp;$M$2,F_12Snp_ODR_Ret!A:A,"&lt;="&amp;$M$3,F_12Snp_ODR_Ret!$B:$B,$B889)/SUMIFS(F_12Snp_ODR_Ret!$H:$H,F_12Snp_ODR_Ret!A:A,"&gt;="&amp;$M$2,F_12Snp_ODR_Ret!A:A,"&lt;="&amp;$M$3,F_12Snp_ODR_Ret!$B:$B,$B889)</f>
        <v>5.9121533399488169E-2</v>
      </c>
      <c r="G889" s="95">
        <f t="shared" si="59"/>
        <v>8.2224496758785404E-2</v>
      </c>
      <c r="H889" s="95">
        <f t="shared" si="60"/>
        <v>5.3374691598103059E-4</v>
      </c>
      <c r="I889" s="95">
        <f t="shared" si="61"/>
        <v>-2.3102963359297235E-2</v>
      </c>
      <c r="J889" s="95">
        <f t="shared" si="62"/>
        <v>0.28097421413319579</v>
      </c>
    </row>
    <row r="890" spans="1:10" x14ac:dyDescent="0.2">
      <c r="A890" s="93">
        <v>44074</v>
      </c>
      <c r="B890" s="94" t="s">
        <v>16</v>
      </c>
      <c r="C890" s="94">
        <f>SUMIFS(F_12Snp_ODR_Ret!$H:$H,F_12Snp_ODR_Ret!$A:$A,'Backtesting - Retail'!A890,F_12Snp_ODR_Ret!$B:$B,'Backtesting - Retail'!B890)</f>
        <v>1843</v>
      </c>
      <c r="D890" s="94">
        <f>SUMIFS(F_12Snp_ODR_Ret!$C:$C,F_12Snp_ODR_Ret!$A:$A,'Backtesting - Retail'!A890,F_12Snp_ODR_Ret!$B:$B,'Backtesting - Retail'!B890)</f>
        <v>5</v>
      </c>
      <c r="F890" s="142">
        <f>SUMIFS(F_12Snp_ODR_Ret!$C:$C,F_12Snp_ODR_Ret!A:A,"&gt;="&amp;$M$2,F_12Snp_ODR_Ret!A:A,"&lt;="&amp;$M$3,F_12Snp_ODR_Ret!$B:$B,$B890)/SUMIFS(F_12Snp_ODR_Ret!$H:$H,F_12Snp_ODR_Ret!A:A,"&gt;="&amp;$M$2,F_12Snp_ODR_Ret!A:A,"&lt;="&amp;$M$3,F_12Snp_ODR_Ret!$B:$B,$B890)</f>
        <v>2.5973315835520561E-3</v>
      </c>
      <c r="G890" s="95">
        <f t="shared" si="59"/>
        <v>2.7129679869777536E-3</v>
      </c>
      <c r="H890" s="95">
        <f t="shared" si="60"/>
        <v>1.3371777797230661E-8</v>
      </c>
      <c r="I890" s="95">
        <f t="shared" si="61"/>
        <v>-1.1563640342569749E-4</v>
      </c>
      <c r="J890" s="95">
        <f t="shared" si="62"/>
        <v>4.2623578302712094E-2</v>
      </c>
    </row>
    <row r="891" spans="1:10" x14ac:dyDescent="0.2">
      <c r="A891" s="93">
        <v>44074</v>
      </c>
      <c r="B891" s="94" t="s">
        <v>22</v>
      </c>
      <c r="C891" s="94">
        <f>SUMIFS(F_12Snp_ODR_Ret!$H:$H,F_12Snp_ODR_Ret!$A:$A,'Backtesting - Retail'!A891,F_12Snp_ODR_Ret!$B:$B,'Backtesting - Retail'!B891)</f>
        <v>810</v>
      </c>
      <c r="D891" s="94">
        <f>SUMIFS(F_12Snp_ODR_Ret!$C:$C,F_12Snp_ODR_Ret!$A:$A,'Backtesting - Retail'!A891,F_12Snp_ODR_Ret!$B:$B,'Backtesting - Retail'!B891)</f>
        <v>91</v>
      </c>
      <c r="F891" s="142">
        <f>SUMIFS(F_12Snp_ODR_Ret!$C:$C,F_12Snp_ODR_Ret!A:A,"&gt;="&amp;$M$2,F_12Snp_ODR_Ret!A:A,"&lt;="&amp;$M$3,F_12Snp_ODR_Ret!$B:$B,$B891)/SUMIFS(F_12Snp_ODR_Ret!$H:$H,F_12Snp_ODR_Ret!A:A,"&gt;="&amp;$M$2,F_12Snp_ODR_Ret!A:A,"&lt;="&amp;$M$3,F_12Snp_ODR_Ret!$B:$B,$B891)</f>
        <v>0.11878527277613544</v>
      </c>
      <c r="G891" s="95">
        <f t="shared" si="59"/>
        <v>0.11234567901234568</v>
      </c>
      <c r="H891" s="95">
        <f t="shared" si="60"/>
        <v>4.1468367842639978E-5</v>
      </c>
      <c r="I891" s="95">
        <f t="shared" si="61"/>
        <v>6.439593763789761E-3</v>
      </c>
      <c r="J891" s="95">
        <f t="shared" si="62"/>
        <v>5.7319460974392375E-2</v>
      </c>
    </row>
    <row r="892" spans="1:10" x14ac:dyDescent="0.2">
      <c r="A892" s="93">
        <v>44074</v>
      </c>
      <c r="B892" s="94" t="s">
        <v>32</v>
      </c>
      <c r="C892" s="94">
        <f>SUMIFS(F_12Snp_ODR_Ret!$H:$H,F_12Snp_ODR_Ret!$A:$A,'Backtesting - Retail'!A892,F_12Snp_ODR_Ret!$B:$B,'Backtesting - Retail'!B892)</f>
        <v>22907</v>
      </c>
      <c r="D892" s="94">
        <f>SUMIFS(F_12Snp_ODR_Ret!$C:$C,F_12Snp_ODR_Ret!$A:$A,'Backtesting - Retail'!A892,F_12Snp_ODR_Ret!$B:$B,'Backtesting - Retail'!B892)</f>
        <v>546</v>
      </c>
      <c r="F892" s="142">
        <f>SUMIFS(F_12Snp_ODR_Ret!$C:$C,F_12Snp_ODR_Ret!A:A,"&gt;="&amp;$M$2,F_12Snp_ODR_Ret!A:A,"&lt;="&amp;$M$3,F_12Snp_ODR_Ret!$B:$B,$B892)/SUMIFS(F_12Snp_ODR_Ret!$H:$H,F_12Snp_ODR_Ret!A:A,"&gt;="&amp;$M$2,F_12Snp_ODR_Ret!A:A,"&lt;="&amp;$M$3,F_12Snp_ODR_Ret!$B:$B,$B892)</f>
        <v>2.2352492146289427E-2</v>
      </c>
      <c r="G892" s="95">
        <f t="shared" si="59"/>
        <v>2.3835508796437772E-2</v>
      </c>
      <c r="H892" s="95">
        <f t="shared" si="60"/>
        <v>2.1993383846172191E-6</v>
      </c>
      <c r="I892" s="95">
        <f t="shared" si="61"/>
        <v>-1.4830166501483451E-3</v>
      </c>
      <c r="J892" s="95">
        <f t="shared" si="62"/>
        <v>6.2218795613458132E-2</v>
      </c>
    </row>
    <row r="893" spans="1:10" x14ac:dyDescent="0.2">
      <c r="A893" s="93">
        <v>44074</v>
      </c>
      <c r="B893" s="94" t="s">
        <v>28</v>
      </c>
      <c r="C893" s="94">
        <f>SUMIFS(F_12Snp_ODR_Ret!$H:$H,F_12Snp_ODR_Ret!$A:$A,'Backtesting - Retail'!A893,F_12Snp_ODR_Ret!$B:$B,'Backtesting - Retail'!B893)</f>
        <v>2702</v>
      </c>
      <c r="D893" s="94">
        <f>SUMIFS(F_12Snp_ODR_Ret!$C:$C,F_12Snp_ODR_Ret!$A:$A,'Backtesting - Retail'!A893,F_12Snp_ODR_Ret!$B:$B,'Backtesting - Retail'!B893)</f>
        <v>19</v>
      </c>
      <c r="F893" s="142">
        <f>SUMIFS(F_12Snp_ODR_Ret!$C:$C,F_12Snp_ODR_Ret!A:A,"&gt;="&amp;$M$2,F_12Snp_ODR_Ret!A:A,"&lt;="&amp;$M$3,F_12Snp_ODR_Ret!$B:$B,$B893)/SUMIFS(F_12Snp_ODR_Ret!$H:$H,F_12Snp_ODR_Ret!A:A,"&gt;="&amp;$M$2,F_12Snp_ODR_Ret!A:A,"&lt;="&amp;$M$3,F_12Snp_ODR_Ret!$B:$B,$B893)</f>
        <v>8.694480016175777E-3</v>
      </c>
      <c r="G893" s="95">
        <f t="shared" si="59"/>
        <v>7.0318282753515917E-3</v>
      </c>
      <c r="H893" s="95">
        <f t="shared" si="60"/>
        <v>2.7644108112656936E-6</v>
      </c>
      <c r="I893" s="95">
        <f t="shared" si="61"/>
        <v>1.6626517408241852E-3</v>
      </c>
      <c r="J893" s="95">
        <f t="shared" si="62"/>
        <v>0.23644657914247097</v>
      </c>
    </row>
    <row r="894" spans="1:10" x14ac:dyDescent="0.2">
      <c r="A894" s="93">
        <v>44074</v>
      </c>
      <c r="B894" s="94" t="s">
        <v>12</v>
      </c>
      <c r="C894" s="94">
        <f>SUMIFS(F_12Snp_ODR_Ret!$H:$H,F_12Snp_ODR_Ret!$A:$A,'Backtesting - Retail'!A894,F_12Snp_ODR_Ret!$B:$B,'Backtesting - Retail'!B894)</f>
        <v>859</v>
      </c>
      <c r="D894" s="94">
        <f>SUMIFS(F_12Snp_ODR_Ret!$C:$C,F_12Snp_ODR_Ret!$A:$A,'Backtesting - Retail'!A894,F_12Snp_ODR_Ret!$B:$B,'Backtesting - Retail'!B894)</f>
        <v>0</v>
      </c>
      <c r="F894" s="142">
        <f>SUMIFS(F_12Snp_ODR_Ret!$C:$C,F_12Snp_ODR_Ret!A:A,"&gt;="&amp;$M$2,F_12Snp_ODR_Ret!A:A,"&lt;="&amp;$M$3,F_12Snp_ODR_Ret!$B:$B,$B894)/SUMIFS(F_12Snp_ODR_Ret!$H:$H,F_12Snp_ODR_Ret!A:A,"&gt;="&amp;$M$2,F_12Snp_ODR_Ret!A:A,"&lt;="&amp;$M$3,F_12Snp_ODR_Ret!$B:$B,$B894)</f>
        <v>9.2718843741478052E-4</v>
      </c>
      <c r="G894" s="95">
        <f t="shared" si="59"/>
        <v>0</v>
      </c>
      <c r="H894" s="95">
        <f t="shared" si="60"/>
        <v>8.5967839847566235E-7</v>
      </c>
      <c r="I894" s="95">
        <f t="shared" si="61"/>
        <v>9.2718843741478052E-4</v>
      </c>
      <c r="J894" s="95">
        <f t="shared" si="62"/>
        <v>0</v>
      </c>
    </row>
    <row r="895" spans="1:10" x14ac:dyDescent="0.2">
      <c r="A895" s="93">
        <v>44074</v>
      </c>
      <c r="B895" s="94" t="s">
        <v>20</v>
      </c>
      <c r="C895" s="94">
        <f>SUMIFS(F_12Snp_ODR_Ret!$H:$H,F_12Snp_ODR_Ret!$A:$A,'Backtesting - Retail'!A895,F_12Snp_ODR_Ret!$B:$B,'Backtesting - Retail'!B895)</f>
        <v>353</v>
      </c>
      <c r="D895" s="94">
        <f>SUMIFS(F_12Snp_ODR_Ret!$C:$C,F_12Snp_ODR_Ret!$A:$A,'Backtesting - Retail'!A895,F_12Snp_ODR_Ret!$B:$B,'Backtesting - Retail'!B895)</f>
        <v>32</v>
      </c>
      <c r="F895" s="142">
        <f>SUMIFS(F_12Snp_ODR_Ret!$C:$C,F_12Snp_ODR_Ret!A:A,"&gt;="&amp;$M$2,F_12Snp_ODR_Ret!A:A,"&lt;="&amp;$M$3,F_12Snp_ODR_Ret!$B:$B,$B895)/SUMIFS(F_12Snp_ODR_Ret!$H:$H,F_12Snp_ODR_Ret!A:A,"&gt;="&amp;$M$2,F_12Snp_ODR_Ret!A:A,"&lt;="&amp;$M$3,F_12Snp_ODR_Ret!$B:$B,$B895)</f>
        <v>8.9829886182841753E-2</v>
      </c>
      <c r="G895" s="95">
        <f t="shared" si="59"/>
        <v>9.0651558073654395E-2</v>
      </c>
      <c r="H895" s="95">
        <f t="shared" si="60"/>
        <v>6.7514469615162211E-7</v>
      </c>
      <c r="I895" s="95">
        <f t="shared" si="61"/>
        <v>-8.2167189081264191E-4</v>
      </c>
      <c r="J895" s="95">
        <f t="shared" si="62"/>
        <v>9.0640680455269552E-3</v>
      </c>
    </row>
    <row r="896" spans="1:10" x14ac:dyDescent="0.2">
      <c r="A896" s="93">
        <v>44074</v>
      </c>
      <c r="B896" s="94" t="s">
        <v>24</v>
      </c>
      <c r="C896" s="94">
        <f>SUMIFS(F_12Snp_ODR_Ret!$H:$H,F_12Snp_ODR_Ret!$A:$A,'Backtesting - Retail'!A896,F_12Snp_ODR_Ret!$B:$B,'Backtesting - Retail'!B896)</f>
        <v>300</v>
      </c>
      <c r="D896" s="94">
        <f>SUMIFS(F_12Snp_ODR_Ret!$C:$C,F_12Snp_ODR_Ret!$A:$A,'Backtesting - Retail'!A896,F_12Snp_ODR_Ret!$B:$B,'Backtesting - Retail'!B896)</f>
        <v>86</v>
      </c>
      <c r="F896" s="142">
        <f>SUMIFS(F_12Snp_ODR_Ret!$C:$C,F_12Snp_ODR_Ret!A:A,"&gt;="&amp;$M$2,F_12Snp_ODR_Ret!A:A,"&lt;="&amp;$M$3,F_12Snp_ODR_Ret!$B:$B,$B896)/SUMIFS(F_12Snp_ODR_Ret!$H:$H,F_12Snp_ODR_Ret!A:A,"&gt;="&amp;$M$2,F_12Snp_ODR_Ret!A:A,"&lt;="&amp;$M$3,F_12Snp_ODR_Ret!$B:$B,$B896)</f>
        <v>0.31635926222935046</v>
      </c>
      <c r="G896" s="95">
        <f t="shared" si="59"/>
        <v>0.28666666666666668</v>
      </c>
      <c r="H896" s="95">
        <f t="shared" si="60"/>
        <v>8.8165023124910829E-4</v>
      </c>
      <c r="I896" s="95">
        <f t="shared" si="61"/>
        <v>2.9692595562683777E-2</v>
      </c>
      <c r="J896" s="95">
        <f t="shared" si="62"/>
        <v>0.10357882173029224</v>
      </c>
    </row>
    <row r="897" spans="1:10" x14ac:dyDescent="0.2">
      <c r="A897" s="93">
        <v>44074</v>
      </c>
      <c r="B897" s="94" t="s">
        <v>30</v>
      </c>
      <c r="C897" s="94">
        <f>SUMIFS(F_12Snp_ODR_Ret!$H:$H,F_12Snp_ODR_Ret!$A:$A,'Backtesting - Retail'!A897,F_12Snp_ODR_Ret!$B:$B,'Backtesting - Retail'!B897)</f>
        <v>357</v>
      </c>
      <c r="D897" s="94">
        <f>SUMIFS(F_12Snp_ODR_Ret!$C:$C,F_12Snp_ODR_Ret!$A:$A,'Backtesting - Retail'!A897,F_12Snp_ODR_Ret!$B:$B,'Backtesting - Retail'!B897)</f>
        <v>39</v>
      </c>
      <c r="F897" s="142">
        <f>SUMIFS(F_12Snp_ODR_Ret!$C:$C,F_12Snp_ODR_Ret!A:A,"&gt;="&amp;$M$2,F_12Snp_ODR_Ret!A:A,"&lt;="&amp;$M$3,F_12Snp_ODR_Ret!$B:$B,$B897)/SUMIFS(F_12Snp_ODR_Ret!$H:$H,F_12Snp_ODR_Ret!A:A,"&gt;="&amp;$M$2,F_12Snp_ODR_Ret!A:A,"&lt;="&amp;$M$3,F_12Snp_ODR_Ret!$B:$B,$B897)</f>
        <v>0.11058389350204297</v>
      </c>
      <c r="G897" s="95">
        <f t="shared" si="59"/>
        <v>0.1092436974789916</v>
      </c>
      <c r="H897" s="95">
        <f t="shared" si="60"/>
        <v>1.7961253802027035E-6</v>
      </c>
      <c r="I897" s="95">
        <f t="shared" si="61"/>
        <v>1.3401960230513682E-3</v>
      </c>
      <c r="J897" s="95">
        <f t="shared" si="62"/>
        <v>1.2267948211008678E-2</v>
      </c>
    </row>
    <row r="898" spans="1:10" x14ac:dyDescent="0.2">
      <c r="A898" s="93">
        <v>44074</v>
      </c>
      <c r="B898" s="94" t="s">
        <v>42</v>
      </c>
      <c r="C898" s="94">
        <f>SUMIFS(F_12Snp_ODR_Ret!$H:$H,F_12Snp_ODR_Ret!$A:$A,'Backtesting - Retail'!A898,F_12Snp_ODR_Ret!$B:$B,'Backtesting - Retail'!B898)</f>
        <v>136</v>
      </c>
      <c r="D898" s="94">
        <f>SUMIFS(F_12Snp_ODR_Ret!$C:$C,F_12Snp_ODR_Ret!$A:$A,'Backtesting - Retail'!A898,F_12Snp_ODR_Ret!$B:$B,'Backtesting - Retail'!B898)</f>
        <v>79</v>
      </c>
      <c r="F898" s="142">
        <f>SUMIFS(F_12Snp_ODR_Ret!$C:$C,F_12Snp_ODR_Ret!A:A,"&gt;="&amp;$M$2,F_12Snp_ODR_Ret!A:A,"&lt;="&amp;$M$3,F_12Snp_ODR_Ret!$B:$B,$B898)/SUMIFS(F_12Snp_ODR_Ret!$H:$H,F_12Snp_ODR_Ret!A:A,"&gt;="&amp;$M$2,F_12Snp_ODR_Ret!A:A,"&lt;="&amp;$M$3,F_12Snp_ODR_Ret!$B:$B,$B898)</f>
        <v>0.66168573429838895</v>
      </c>
      <c r="G898" s="95">
        <f t="shared" si="59"/>
        <v>0.58088235294117652</v>
      </c>
      <c r="H898" s="95">
        <f t="shared" si="60"/>
        <v>6.5291864387591056E-3</v>
      </c>
      <c r="I898" s="95">
        <f t="shared" si="61"/>
        <v>8.0803381357212434E-2</v>
      </c>
      <c r="J898" s="95">
        <f t="shared" si="62"/>
        <v>0.13910455524785936</v>
      </c>
    </row>
    <row r="899" spans="1:10" x14ac:dyDescent="0.2">
      <c r="A899" s="93">
        <v>44104</v>
      </c>
      <c r="B899" s="94" t="s">
        <v>24</v>
      </c>
      <c r="C899" s="94">
        <f>SUMIFS(F_12Snp_ODR_Ret!$H:$H,F_12Snp_ODR_Ret!$A:$A,'Backtesting - Retail'!A899,F_12Snp_ODR_Ret!$B:$B,'Backtesting - Retail'!B899)</f>
        <v>278</v>
      </c>
      <c r="D899" s="94">
        <f>SUMIFS(F_12Snp_ODR_Ret!$C:$C,F_12Snp_ODR_Ret!$A:$A,'Backtesting - Retail'!A899,F_12Snp_ODR_Ret!$B:$B,'Backtesting - Retail'!B899)</f>
        <v>100</v>
      </c>
      <c r="F899" s="142">
        <f>SUMIFS(F_12Snp_ODR_Ret!$C:$C,F_12Snp_ODR_Ret!A:A,"&gt;="&amp;$M$2,F_12Snp_ODR_Ret!A:A,"&lt;="&amp;$M$3,F_12Snp_ODR_Ret!$B:$B,$B899)/SUMIFS(F_12Snp_ODR_Ret!$H:$H,F_12Snp_ODR_Ret!A:A,"&gt;="&amp;$M$2,F_12Snp_ODR_Ret!A:A,"&lt;="&amp;$M$3,F_12Snp_ODR_Ret!$B:$B,$B899)</f>
        <v>0.31635926222935046</v>
      </c>
      <c r="G899" s="95">
        <f t="shared" ref="G899:G963" si="63">D899/C899</f>
        <v>0.35971223021582732</v>
      </c>
      <c r="H899" s="95">
        <f t="shared" si="60"/>
        <v>1.8794798332364879E-3</v>
      </c>
      <c r="I899" s="95">
        <f t="shared" si="61"/>
        <v>-4.3352967986476865E-2</v>
      </c>
      <c r="J899" s="95">
        <f t="shared" si="62"/>
        <v>0.12052125100240568</v>
      </c>
    </row>
    <row r="900" spans="1:10" x14ac:dyDescent="0.2">
      <c r="A900" s="93">
        <v>44104</v>
      </c>
      <c r="B900" s="94" t="s">
        <v>38</v>
      </c>
      <c r="C900" s="94">
        <f>SUMIFS(F_12Snp_ODR_Ret!$H:$H,F_12Snp_ODR_Ret!$A:$A,'Backtesting - Retail'!A900,F_12Snp_ODR_Ret!$B:$B,'Backtesting - Retail'!B900)</f>
        <v>1193</v>
      </c>
      <c r="D900" s="94">
        <f>SUMIFS(F_12Snp_ODR_Ret!$C:$C,F_12Snp_ODR_Ret!$A:$A,'Backtesting - Retail'!A900,F_12Snp_ODR_Ret!$B:$B,'Backtesting - Retail'!B900)</f>
        <v>306</v>
      </c>
      <c r="F900" s="142">
        <f>SUMIFS(F_12Snp_ODR_Ret!$C:$C,F_12Snp_ODR_Ret!A:A,"&gt;="&amp;$M$2,F_12Snp_ODR_Ret!A:A,"&lt;="&amp;$M$3,F_12Snp_ODR_Ret!$B:$B,$B900)/SUMIFS(F_12Snp_ODR_Ret!$H:$H,F_12Snp_ODR_Ret!A:A,"&gt;="&amp;$M$2,F_12Snp_ODR_Ret!A:A,"&lt;="&amp;$M$3,F_12Snp_ODR_Ret!$B:$B,$B900)</f>
        <v>0.22160275367237117</v>
      </c>
      <c r="G900" s="95">
        <f t="shared" si="63"/>
        <v>0.25649622799664712</v>
      </c>
      <c r="H900" s="95">
        <f t="shared" ref="H900:H962" si="64">(G900-F900)^2</f>
        <v>1.2175545504189047E-3</v>
      </c>
      <c r="I900" s="95">
        <f t="shared" ref="I900:I962" si="65">F900-G900</f>
        <v>-3.4893474324275947E-2</v>
      </c>
      <c r="J900" s="95">
        <f t="shared" ref="J900:J962" si="66">IFERROR(ABS(G900-F900)/ABS(G900),0)</f>
        <v>0.13603893747993856</v>
      </c>
    </row>
    <row r="901" spans="1:10" x14ac:dyDescent="0.2">
      <c r="A901" s="93">
        <v>44104</v>
      </c>
      <c r="B901" s="94" t="s">
        <v>18</v>
      </c>
      <c r="C901" s="94">
        <f>SUMIFS(F_12Snp_ODR_Ret!$H:$H,F_12Snp_ODR_Ret!$A:$A,'Backtesting - Retail'!A901,F_12Snp_ODR_Ret!$B:$B,'Backtesting - Retail'!B901)</f>
        <v>6731</v>
      </c>
      <c r="D901" s="94">
        <f>SUMIFS(F_12Snp_ODR_Ret!$C:$C,F_12Snp_ODR_Ret!$A:$A,'Backtesting - Retail'!A901,F_12Snp_ODR_Ret!$B:$B,'Backtesting - Retail'!B901)</f>
        <v>59</v>
      </c>
      <c r="F901" s="142">
        <f>SUMIFS(F_12Snp_ODR_Ret!$C:$C,F_12Snp_ODR_Ret!A:A,"&gt;="&amp;$M$2,F_12Snp_ODR_Ret!A:A,"&lt;="&amp;$M$3,F_12Snp_ODR_Ret!$B:$B,$B901)/SUMIFS(F_12Snp_ODR_Ret!$H:$H,F_12Snp_ODR_Ret!A:A,"&gt;="&amp;$M$2,F_12Snp_ODR_Ret!A:A,"&lt;="&amp;$M$3,F_12Snp_ODR_Ret!$B:$B,$B901)</f>
        <v>7.5688521388111206E-3</v>
      </c>
      <c r="G901" s="95">
        <f t="shared" si="63"/>
        <v>8.7654137572426086E-3</v>
      </c>
      <c r="H901" s="95">
        <f t="shared" si="64"/>
        <v>1.4317597067033818E-6</v>
      </c>
      <c r="I901" s="95">
        <f t="shared" si="65"/>
        <v>-1.1965616184314879E-3</v>
      </c>
      <c r="J901" s="95">
        <f t="shared" si="66"/>
        <v>0.13650942802817534</v>
      </c>
    </row>
    <row r="902" spans="1:10" x14ac:dyDescent="0.2">
      <c r="A902" s="93">
        <v>44104</v>
      </c>
      <c r="B902" s="94" t="s">
        <v>16</v>
      </c>
      <c r="C902" s="94">
        <f>SUMIFS(F_12Snp_ODR_Ret!$H:$H,F_12Snp_ODR_Ret!$A:$A,'Backtesting - Retail'!A902,F_12Snp_ODR_Ret!$B:$B,'Backtesting - Retail'!B902)</f>
        <v>1923</v>
      </c>
      <c r="D902" s="94">
        <f>SUMIFS(F_12Snp_ODR_Ret!$C:$C,F_12Snp_ODR_Ret!$A:$A,'Backtesting - Retail'!A902,F_12Snp_ODR_Ret!$B:$B,'Backtesting - Retail'!B902)</f>
        <v>6</v>
      </c>
      <c r="F902" s="142">
        <f>SUMIFS(F_12Snp_ODR_Ret!$C:$C,F_12Snp_ODR_Ret!A:A,"&gt;="&amp;$M$2,F_12Snp_ODR_Ret!A:A,"&lt;="&amp;$M$3,F_12Snp_ODR_Ret!$B:$B,$B902)/SUMIFS(F_12Snp_ODR_Ret!$H:$H,F_12Snp_ODR_Ret!A:A,"&gt;="&amp;$M$2,F_12Snp_ODR_Ret!A:A,"&lt;="&amp;$M$3,F_12Snp_ODR_Ret!$B:$B,$B902)</f>
        <v>2.5973315835520561E-3</v>
      </c>
      <c r="G902" s="95">
        <f t="shared" si="63"/>
        <v>3.1201248049921998E-3</v>
      </c>
      <c r="H902" s="95">
        <f t="shared" si="64"/>
        <v>2.7331275238376313E-7</v>
      </c>
      <c r="I902" s="95">
        <f t="shared" si="65"/>
        <v>-5.2279322144014369E-4</v>
      </c>
      <c r="J902" s="95">
        <f t="shared" si="66"/>
        <v>0.16755522747156604</v>
      </c>
    </row>
    <row r="903" spans="1:10" x14ac:dyDescent="0.2">
      <c r="A903" s="93">
        <v>44104</v>
      </c>
      <c r="B903" s="94" t="s">
        <v>36</v>
      </c>
      <c r="C903" s="94">
        <f>SUMIFS(F_12Snp_ODR_Ret!$H:$H,F_12Snp_ODR_Ret!$A:$A,'Backtesting - Retail'!A903,F_12Snp_ODR_Ret!$B:$B,'Backtesting - Retail'!B903)</f>
        <v>429</v>
      </c>
      <c r="D903" s="94">
        <f>SUMIFS(F_12Snp_ODR_Ret!$C:$C,F_12Snp_ODR_Ret!$A:$A,'Backtesting - Retail'!A903,F_12Snp_ODR_Ret!$B:$B,'Backtesting - Retail'!B903)</f>
        <v>156</v>
      </c>
      <c r="F903" s="142">
        <f>SUMIFS(F_12Snp_ODR_Ret!$C:$C,F_12Snp_ODR_Ret!A:A,"&gt;="&amp;$M$2,F_12Snp_ODR_Ret!A:A,"&lt;="&amp;$M$3,F_12Snp_ODR_Ret!$B:$B,$B903)/SUMIFS(F_12Snp_ODR_Ret!$H:$H,F_12Snp_ODR_Ret!A:A,"&gt;="&amp;$M$2,F_12Snp_ODR_Ret!A:A,"&lt;="&amp;$M$3,F_12Snp_ODR_Ret!$B:$B,$B903)</f>
        <v>0.3147813516443802</v>
      </c>
      <c r="G903" s="95">
        <f t="shared" si="63"/>
        <v>0.36363636363636365</v>
      </c>
      <c r="H903" s="95">
        <f t="shared" si="64"/>
        <v>2.3868121967368459E-3</v>
      </c>
      <c r="I903" s="95">
        <f t="shared" si="65"/>
        <v>-4.8855011991983444E-2</v>
      </c>
      <c r="J903" s="95">
        <f t="shared" si="66"/>
        <v>0.13435128297795446</v>
      </c>
    </row>
    <row r="904" spans="1:10" x14ac:dyDescent="0.2">
      <c r="A904" s="93">
        <v>44104</v>
      </c>
      <c r="B904" s="94" t="s">
        <v>26</v>
      </c>
      <c r="C904" s="94">
        <f>SUMIFS(F_12Snp_ODR_Ret!$H:$H,F_12Snp_ODR_Ret!$A:$A,'Backtesting - Retail'!A904,F_12Snp_ODR_Ret!$B:$B,'Backtesting - Retail'!B904)</f>
        <v>233</v>
      </c>
      <c r="D904" s="94">
        <f>SUMIFS(F_12Snp_ODR_Ret!$C:$C,F_12Snp_ODR_Ret!$A:$A,'Backtesting - Retail'!A904,F_12Snp_ODR_Ret!$B:$B,'Backtesting - Retail'!B904)</f>
        <v>84</v>
      </c>
      <c r="F904" s="142">
        <f>SUMIFS(F_12Snp_ODR_Ret!$C:$C,F_12Snp_ODR_Ret!A:A,"&gt;="&amp;$M$2,F_12Snp_ODR_Ret!A:A,"&lt;="&amp;$M$3,F_12Snp_ODR_Ret!$B:$B,$B904)/SUMIFS(F_12Snp_ODR_Ret!$H:$H,F_12Snp_ODR_Ret!A:A,"&gt;="&amp;$M$2,F_12Snp_ODR_Ret!A:A,"&lt;="&amp;$M$3,F_12Snp_ODR_Ret!$B:$B,$B904)</f>
        <v>0.42494105318312814</v>
      </c>
      <c r="G904" s="95">
        <f t="shared" si="63"/>
        <v>0.36051502145922748</v>
      </c>
      <c r="H904" s="95">
        <f t="shared" si="64"/>
        <v>4.1507135636890541E-3</v>
      </c>
      <c r="I904" s="95">
        <f t="shared" si="65"/>
        <v>6.4426031723900656E-2</v>
      </c>
      <c r="J904" s="95">
        <f t="shared" si="66"/>
        <v>0.17870554037701014</v>
      </c>
    </row>
    <row r="905" spans="1:10" x14ac:dyDescent="0.2">
      <c r="A905" s="93">
        <v>44104</v>
      </c>
      <c r="B905" s="94" t="s">
        <v>32</v>
      </c>
      <c r="C905" s="94">
        <f>SUMIFS(F_12Snp_ODR_Ret!$H:$H,F_12Snp_ODR_Ret!$A:$A,'Backtesting - Retail'!A905,F_12Snp_ODR_Ret!$B:$B,'Backtesting - Retail'!B905)</f>
        <v>22875</v>
      </c>
      <c r="D905" s="94">
        <f>SUMIFS(F_12Snp_ODR_Ret!$C:$C,F_12Snp_ODR_Ret!$A:$A,'Backtesting - Retail'!A905,F_12Snp_ODR_Ret!$B:$B,'Backtesting - Retail'!B905)</f>
        <v>553</v>
      </c>
      <c r="F905" s="142">
        <f>SUMIFS(F_12Snp_ODR_Ret!$C:$C,F_12Snp_ODR_Ret!A:A,"&gt;="&amp;$M$2,F_12Snp_ODR_Ret!A:A,"&lt;="&amp;$M$3,F_12Snp_ODR_Ret!$B:$B,$B905)/SUMIFS(F_12Snp_ODR_Ret!$H:$H,F_12Snp_ODR_Ret!A:A,"&gt;="&amp;$M$2,F_12Snp_ODR_Ret!A:A,"&lt;="&amp;$M$3,F_12Snp_ODR_Ret!$B:$B,$B905)</f>
        <v>2.2352492146289427E-2</v>
      </c>
      <c r="G905" s="95">
        <f t="shared" si="63"/>
        <v>2.417486338797814E-2</v>
      </c>
      <c r="H905" s="95">
        <f t="shared" si="64"/>
        <v>3.3210369425340649E-6</v>
      </c>
      <c r="I905" s="95">
        <f t="shared" si="65"/>
        <v>-1.8223712416887139E-3</v>
      </c>
      <c r="J905" s="95">
        <f t="shared" si="66"/>
        <v>7.5382897203669683E-2</v>
      </c>
    </row>
    <row r="906" spans="1:10" x14ac:dyDescent="0.2">
      <c r="A906" s="93">
        <v>44104</v>
      </c>
      <c r="B906" s="94" t="s">
        <v>14</v>
      </c>
      <c r="C906" s="94">
        <f>SUMIFS(F_12Snp_ODR_Ret!$H:$H,F_12Snp_ODR_Ret!$A:$A,'Backtesting - Retail'!A906,F_12Snp_ODR_Ret!$B:$B,'Backtesting - Retail'!B906)</f>
        <v>1163</v>
      </c>
      <c r="D906" s="94">
        <f>SUMIFS(F_12Snp_ODR_Ret!$C:$C,F_12Snp_ODR_Ret!$A:$A,'Backtesting - Retail'!A906,F_12Snp_ODR_Ret!$B:$B,'Backtesting - Retail'!B906)</f>
        <v>10</v>
      </c>
      <c r="F906" s="142">
        <f>SUMIFS(F_12Snp_ODR_Ret!$C:$C,F_12Snp_ODR_Ret!A:A,"&gt;="&amp;$M$2,F_12Snp_ODR_Ret!A:A,"&lt;="&amp;$M$3,F_12Snp_ODR_Ret!$B:$B,$B906)/SUMIFS(F_12Snp_ODR_Ret!$H:$H,F_12Snp_ODR_Ret!A:A,"&gt;="&amp;$M$2,F_12Snp_ODR_Ret!A:A,"&lt;="&amp;$M$3,F_12Snp_ODR_Ret!$B:$B,$B906)</f>
        <v>6.8419927303827238E-3</v>
      </c>
      <c r="G906" s="95">
        <f t="shared" si="63"/>
        <v>8.5984522785898538E-3</v>
      </c>
      <c r="H906" s="95">
        <f t="shared" si="64"/>
        <v>3.0851501444879953E-6</v>
      </c>
      <c r="I906" s="95">
        <f t="shared" si="65"/>
        <v>-1.75645954820713E-3</v>
      </c>
      <c r="J906" s="95">
        <f t="shared" si="66"/>
        <v>0.20427624545648923</v>
      </c>
    </row>
    <row r="907" spans="1:10" x14ac:dyDescent="0.2">
      <c r="A907" s="93">
        <v>44104</v>
      </c>
      <c r="B907" s="94" t="s">
        <v>42</v>
      </c>
      <c r="C907" s="94">
        <f>SUMIFS(F_12Snp_ODR_Ret!$H:$H,F_12Snp_ODR_Ret!$A:$A,'Backtesting - Retail'!A907,F_12Snp_ODR_Ret!$B:$B,'Backtesting - Retail'!B907)</f>
        <v>152</v>
      </c>
      <c r="D907" s="94">
        <f>SUMIFS(F_12Snp_ODR_Ret!$C:$C,F_12Snp_ODR_Ret!$A:$A,'Backtesting - Retail'!A907,F_12Snp_ODR_Ret!$B:$B,'Backtesting - Retail'!B907)</f>
        <v>86</v>
      </c>
      <c r="F907" s="142">
        <f>SUMIFS(F_12Snp_ODR_Ret!$C:$C,F_12Snp_ODR_Ret!A:A,"&gt;="&amp;$M$2,F_12Snp_ODR_Ret!A:A,"&lt;="&amp;$M$3,F_12Snp_ODR_Ret!$B:$B,$B907)/SUMIFS(F_12Snp_ODR_Ret!$H:$H,F_12Snp_ODR_Ret!A:A,"&gt;="&amp;$M$2,F_12Snp_ODR_Ret!A:A,"&lt;="&amp;$M$3,F_12Snp_ODR_Ret!$B:$B,$B907)</f>
        <v>0.66168573429838895</v>
      </c>
      <c r="G907" s="95">
        <f t="shared" si="63"/>
        <v>0.56578947368421051</v>
      </c>
      <c r="H907" s="95">
        <f t="shared" si="64"/>
        <v>9.1960927997824307E-3</v>
      </c>
      <c r="I907" s="95">
        <f t="shared" si="65"/>
        <v>9.5896260614178441E-2</v>
      </c>
      <c r="J907" s="95">
        <f t="shared" si="66"/>
        <v>0.16949106527157121</v>
      </c>
    </row>
    <row r="908" spans="1:10" x14ac:dyDescent="0.2">
      <c r="A908" s="93">
        <v>44104</v>
      </c>
      <c r="B908" s="94" t="s">
        <v>12</v>
      </c>
      <c r="C908" s="94">
        <f>SUMIFS(F_12Snp_ODR_Ret!$H:$H,F_12Snp_ODR_Ret!$A:$A,'Backtesting - Retail'!A908,F_12Snp_ODR_Ret!$B:$B,'Backtesting - Retail'!B908)</f>
        <v>918</v>
      </c>
      <c r="D908" s="94">
        <f>SUMIFS(F_12Snp_ODR_Ret!$C:$C,F_12Snp_ODR_Ret!$A:$A,'Backtesting - Retail'!A908,F_12Snp_ODR_Ret!$B:$B,'Backtesting - Retail'!B908)</f>
        <v>0</v>
      </c>
      <c r="F908" s="142">
        <f>SUMIFS(F_12Snp_ODR_Ret!$C:$C,F_12Snp_ODR_Ret!A:A,"&gt;="&amp;$M$2,F_12Snp_ODR_Ret!A:A,"&lt;="&amp;$M$3,F_12Snp_ODR_Ret!$B:$B,$B908)/SUMIFS(F_12Snp_ODR_Ret!$H:$H,F_12Snp_ODR_Ret!A:A,"&gt;="&amp;$M$2,F_12Snp_ODR_Ret!A:A,"&lt;="&amp;$M$3,F_12Snp_ODR_Ret!$B:$B,$B908)</f>
        <v>9.2718843741478052E-4</v>
      </c>
      <c r="G908" s="95">
        <f t="shared" si="63"/>
        <v>0</v>
      </c>
      <c r="H908" s="95">
        <f t="shared" si="64"/>
        <v>8.5967839847566235E-7</v>
      </c>
      <c r="I908" s="95">
        <f t="shared" si="65"/>
        <v>9.2718843741478052E-4</v>
      </c>
      <c r="J908" s="95">
        <f t="shared" si="66"/>
        <v>0</v>
      </c>
    </row>
    <row r="909" spans="1:10" x14ac:dyDescent="0.2">
      <c r="A909" s="93">
        <v>44104</v>
      </c>
      <c r="B909" s="94" t="s">
        <v>34</v>
      </c>
      <c r="C909" s="94">
        <f>SUMIFS(F_12Snp_ODR_Ret!$H:$H,F_12Snp_ODR_Ret!$A:$A,'Backtesting - Retail'!A909,F_12Snp_ODR_Ret!$B:$B,'Backtesting - Retail'!B909)</f>
        <v>5847</v>
      </c>
      <c r="D909" s="94">
        <f>SUMIFS(F_12Snp_ODR_Ret!$C:$C,F_12Snp_ODR_Ret!$A:$A,'Backtesting - Retail'!A909,F_12Snp_ODR_Ret!$B:$B,'Backtesting - Retail'!B909)</f>
        <v>515</v>
      </c>
      <c r="F909" s="142">
        <f>SUMIFS(F_12Snp_ODR_Ret!$C:$C,F_12Snp_ODR_Ret!A:A,"&gt;="&amp;$M$2,F_12Snp_ODR_Ret!A:A,"&lt;="&amp;$M$3,F_12Snp_ODR_Ret!$B:$B,$B909)/SUMIFS(F_12Snp_ODR_Ret!$H:$H,F_12Snp_ODR_Ret!A:A,"&gt;="&amp;$M$2,F_12Snp_ODR_Ret!A:A,"&lt;="&amp;$M$3,F_12Snp_ODR_Ret!$B:$B,$B909)</f>
        <v>5.9121533399488169E-2</v>
      </c>
      <c r="G909" s="95">
        <f t="shared" si="63"/>
        <v>8.8079356935180431E-2</v>
      </c>
      <c r="H909" s="95">
        <f t="shared" si="64"/>
        <v>8.385555439242927E-4</v>
      </c>
      <c r="I909" s="95">
        <f t="shared" si="65"/>
        <v>-2.8957823535692262E-2</v>
      </c>
      <c r="J909" s="95">
        <f t="shared" si="66"/>
        <v>0.32876969750134499</v>
      </c>
    </row>
    <row r="910" spans="1:10" x14ac:dyDescent="0.2">
      <c r="A910" s="93">
        <v>44104</v>
      </c>
      <c r="B910" s="94" t="s">
        <v>28</v>
      </c>
      <c r="C910" s="94">
        <f>SUMIFS(F_12Snp_ODR_Ret!$H:$H,F_12Snp_ODR_Ret!$A:$A,'Backtesting - Retail'!A910,F_12Snp_ODR_Ret!$B:$B,'Backtesting - Retail'!B910)</f>
        <v>2861</v>
      </c>
      <c r="D910" s="94">
        <f>SUMIFS(F_12Snp_ODR_Ret!$C:$C,F_12Snp_ODR_Ret!$A:$A,'Backtesting - Retail'!A910,F_12Snp_ODR_Ret!$B:$B,'Backtesting - Retail'!B910)</f>
        <v>19</v>
      </c>
      <c r="F910" s="142">
        <f>SUMIFS(F_12Snp_ODR_Ret!$C:$C,F_12Snp_ODR_Ret!A:A,"&gt;="&amp;$M$2,F_12Snp_ODR_Ret!A:A,"&lt;="&amp;$M$3,F_12Snp_ODR_Ret!$B:$B,$B910)/SUMIFS(F_12Snp_ODR_Ret!$H:$H,F_12Snp_ODR_Ret!A:A,"&gt;="&amp;$M$2,F_12Snp_ODR_Ret!A:A,"&lt;="&amp;$M$3,F_12Snp_ODR_Ret!$B:$B,$B910)</f>
        <v>8.694480016175777E-3</v>
      </c>
      <c r="G910" s="95">
        <f t="shared" si="63"/>
        <v>6.6410346032855644E-3</v>
      </c>
      <c r="H910" s="95">
        <f t="shared" si="64"/>
        <v>4.2166380637198553E-6</v>
      </c>
      <c r="I910" s="95">
        <f t="shared" si="65"/>
        <v>2.0534454128902126E-3</v>
      </c>
      <c r="J910" s="95">
        <f t="shared" si="66"/>
        <v>0.30920564875152096</v>
      </c>
    </row>
    <row r="911" spans="1:10" x14ac:dyDescent="0.2">
      <c r="A911" s="93">
        <v>44104</v>
      </c>
      <c r="B911" s="94" t="s">
        <v>20</v>
      </c>
      <c r="C911" s="94">
        <f>SUMIFS(F_12Snp_ODR_Ret!$H:$H,F_12Snp_ODR_Ret!$A:$A,'Backtesting - Retail'!A911,F_12Snp_ODR_Ret!$B:$B,'Backtesting - Retail'!B911)</f>
        <v>424</v>
      </c>
      <c r="D911" s="94">
        <f>SUMIFS(F_12Snp_ODR_Ret!$C:$C,F_12Snp_ODR_Ret!$A:$A,'Backtesting - Retail'!A911,F_12Snp_ODR_Ret!$B:$B,'Backtesting - Retail'!B911)</f>
        <v>25</v>
      </c>
      <c r="F911" s="142">
        <f>SUMIFS(F_12Snp_ODR_Ret!$C:$C,F_12Snp_ODR_Ret!A:A,"&gt;="&amp;$M$2,F_12Snp_ODR_Ret!A:A,"&lt;="&amp;$M$3,F_12Snp_ODR_Ret!$B:$B,$B911)/SUMIFS(F_12Snp_ODR_Ret!$H:$H,F_12Snp_ODR_Ret!A:A,"&gt;="&amp;$M$2,F_12Snp_ODR_Ret!A:A,"&lt;="&amp;$M$3,F_12Snp_ODR_Ret!$B:$B,$B911)</f>
        <v>8.9829886182841753E-2</v>
      </c>
      <c r="G911" s="95">
        <f t="shared" si="63"/>
        <v>5.8962264150943397E-2</v>
      </c>
      <c r="H911" s="95">
        <f t="shared" si="64"/>
        <v>9.5281008990413677E-4</v>
      </c>
      <c r="I911" s="95">
        <f t="shared" si="65"/>
        <v>3.0867622031898356E-2</v>
      </c>
      <c r="J911" s="95">
        <f t="shared" si="66"/>
        <v>0.52351486966099614</v>
      </c>
    </row>
    <row r="912" spans="1:10" x14ac:dyDescent="0.2">
      <c r="A912" s="93">
        <v>44104</v>
      </c>
      <c r="B912" s="94" t="s">
        <v>30</v>
      </c>
      <c r="C912" s="94">
        <f>SUMIFS(F_12Snp_ODR_Ret!$H:$H,F_12Snp_ODR_Ret!$A:$A,'Backtesting - Retail'!A912,F_12Snp_ODR_Ret!$B:$B,'Backtesting - Retail'!B912)</f>
        <v>318</v>
      </c>
      <c r="D912" s="94">
        <f>SUMIFS(F_12Snp_ODR_Ret!$C:$C,F_12Snp_ODR_Ret!$A:$A,'Backtesting - Retail'!A912,F_12Snp_ODR_Ret!$B:$B,'Backtesting - Retail'!B912)</f>
        <v>38</v>
      </c>
      <c r="F912" s="142">
        <f>SUMIFS(F_12Snp_ODR_Ret!$C:$C,F_12Snp_ODR_Ret!A:A,"&gt;="&amp;$M$2,F_12Snp_ODR_Ret!A:A,"&lt;="&amp;$M$3,F_12Snp_ODR_Ret!$B:$B,$B912)/SUMIFS(F_12Snp_ODR_Ret!$H:$H,F_12Snp_ODR_Ret!A:A,"&gt;="&amp;$M$2,F_12Snp_ODR_Ret!A:A,"&lt;="&amp;$M$3,F_12Snp_ODR_Ret!$B:$B,$B912)</f>
        <v>0.11058389350204297</v>
      </c>
      <c r="G912" s="95">
        <f t="shared" si="63"/>
        <v>0.11949685534591195</v>
      </c>
      <c r="H912" s="95">
        <f t="shared" si="64"/>
        <v>7.9440888830264433E-5</v>
      </c>
      <c r="I912" s="95">
        <f t="shared" si="65"/>
        <v>-8.9129618438689856E-3</v>
      </c>
      <c r="J912" s="95">
        <f t="shared" si="66"/>
        <v>7.4587417535535189E-2</v>
      </c>
    </row>
    <row r="913" spans="1:10" x14ac:dyDescent="0.2">
      <c r="A913" s="93">
        <v>44104</v>
      </c>
      <c r="B913" s="94" t="s">
        <v>40</v>
      </c>
      <c r="C913" s="94">
        <f>SUMIFS(F_12Snp_ODR_Ret!$H:$H,F_12Snp_ODR_Ret!$A:$A,'Backtesting - Retail'!A913,F_12Snp_ODR_Ret!$B:$B,'Backtesting - Retail'!B913)</f>
        <v>444</v>
      </c>
      <c r="D913" s="94">
        <f>SUMIFS(F_12Snp_ODR_Ret!$C:$C,F_12Snp_ODR_Ret!$A:$A,'Backtesting - Retail'!A913,F_12Snp_ODR_Ret!$B:$B,'Backtesting - Retail'!B913)</f>
        <v>254</v>
      </c>
      <c r="F913" s="142">
        <f>SUMIFS(F_12Snp_ODR_Ret!$C:$C,F_12Snp_ODR_Ret!A:A,"&gt;="&amp;$M$2,F_12Snp_ODR_Ret!A:A,"&lt;="&amp;$M$3,F_12Snp_ODR_Ret!$B:$B,$B913)/SUMIFS(F_12Snp_ODR_Ret!$H:$H,F_12Snp_ODR_Ret!A:A,"&gt;="&amp;$M$2,F_12Snp_ODR_Ret!A:A,"&lt;="&amp;$M$3,F_12Snp_ODR_Ret!$B:$B,$B913)</f>
        <v>0.60292481322524238</v>
      </c>
      <c r="G913" s="95">
        <f t="shared" si="63"/>
        <v>0.57207207207207211</v>
      </c>
      <c r="H913" s="95">
        <f t="shared" si="64"/>
        <v>9.5189163666452639E-4</v>
      </c>
      <c r="I913" s="95">
        <f t="shared" si="65"/>
        <v>3.0852741153170271E-2</v>
      </c>
      <c r="J913" s="95">
        <f t="shared" si="66"/>
        <v>5.3931563275620473E-2</v>
      </c>
    </row>
    <row r="914" spans="1:10" x14ac:dyDescent="0.2">
      <c r="A914" s="93">
        <v>44104</v>
      </c>
      <c r="B914" s="94" t="s">
        <v>22</v>
      </c>
      <c r="C914" s="94">
        <f>SUMIFS(F_12Snp_ODR_Ret!$H:$H,F_12Snp_ODR_Ret!$A:$A,'Backtesting - Retail'!A914,F_12Snp_ODR_Ret!$B:$B,'Backtesting - Retail'!B914)</f>
        <v>815</v>
      </c>
      <c r="D914" s="94">
        <f>SUMIFS(F_12Snp_ODR_Ret!$C:$C,F_12Snp_ODR_Ret!$A:$A,'Backtesting - Retail'!A914,F_12Snp_ODR_Ret!$B:$B,'Backtesting - Retail'!B914)</f>
        <v>96</v>
      </c>
      <c r="F914" s="142">
        <f>SUMIFS(F_12Snp_ODR_Ret!$C:$C,F_12Snp_ODR_Ret!A:A,"&gt;="&amp;$M$2,F_12Snp_ODR_Ret!A:A,"&lt;="&amp;$M$3,F_12Snp_ODR_Ret!$B:$B,$B914)/SUMIFS(F_12Snp_ODR_Ret!$H:$H,F_12Snp_ODR_Ret!A:A,"&gt;="&amp;$M$2,F_12Snp_ODR_Ret!A:A,"&lt;="&amp;$M$3,F_12Snp_ODR_Ret!$B:$B,$B914)</f>
        <v>0.11878527277613544</v>
      </c>
      <c r="G914" s="95">
        <f t="shared" si="63"/>
        <v>0.11779141104294479</v>
      </c>
      <c r="H914" s="95">
        <f t="shared" si="64"/>
        <v>9.8776114470074185E-7</v>
      </c>
      <c r="I914" s="95">
        <f t="shared" si="65"/>
        <v>9.9386173319065962E-4</v>
      </c>
      <c r="J914" s="95">
        <f t="shared" si="66"/>
        <v>8.4374720057332035E-3</v>
      </c>
    </row>
    <row r="915" spans="1:10" x14ac:dyDescent="0.2">
      <c r="A915" s="93">
        <v>44135</v>
      </c>
      <c r="B915" s="94" t="s">
        <v>14</v>
      </c>
      <c r="C915" s="94">
        <f>SUMIFS(F_12Snp_ODR_Ret!$H:$H,F_12Snp_ODR_Ret!$A:$A,'Backtesting - Retail'!A915,F_12Snp_ODR_Ret!$B:$B,'Backtesting - Retail'!B915)</f>
        <v>1264</v>
      </c>
      <c r="D915" s="94">
        <f>SUMIFS(F_12Snp_ODR_Ret!$C:$C,F_12Snp_ODR_Ret!$A:$A,'Backtesting - Retail'!A915,F_12Snp_ODR_Ret!$B:$B,'Backtesting - Retail'!B915)</f>
        <v>14</v>
      </c>
      <c r="F915" s="142">
        <f>SUMIFS(F_12Snp_ODR_Ret!$C:$C,F_12Snp_ODR_Ret!A:A,"&gt;="&amp;$M$2,F_12Snp_ODR_Ret!A:A,"&lt;="&amp;$M$3,F_12Snp_ODR_Ret!$B:$B,$B915)/SUMIFS(F_12Snp_ODR_Ret!$H:$H,F_12Snp_ODR_Ret!A:A,"&gt;="&amp;$M$2,F_12Snp_ODR_Ret!A:A,"&lt;="&amp;$M$3,F_12Snp_ODR_Ret!$B:$B,$B915)</f>
        <v>6.8419927303827238E-3</v>
      </c>
      <c r="G915" s="95">
        <f t="shared" si="63"/>
        <v>1.1075949367088608E-2</v>
      </c>
      <c r="H915" s="95">
        <f t="shared" si="64"/>
        <v>1.7926388801505799E-5</v>
      </c>
      <c r="I915" s="95">
        <f t="shared" si="65"/>
        <v>-4.2339566367058839E-3</v>
      </c>
      <c r="J915" s="95">
        <f t="shared" si="66"/>
        <v>0.38226579919973125</v>
      </c>
    </row>
    <row r="916" spans="1:10" x14ac:dyDescent="0.2">
      <c r="A916" s="93">
        <v>44135</v>
      </c>
      <c r="B916" s="94" t="s">
        <v>32</v>
      </c>
      <c r="C916" s="94">
        <f>SUMIFS(F_12Snp_ODR_Ret!$H:$H,F_12Snp_ODR_Ret!$A:$A,'Backtesting - Retail'!A916,F_12Snp_ODR_Ret!$B:$B,'Backtesting - Retail'!B916)</f>
        <v>22943</v>
      </c>
      <c r="D916" s="94">
        <f>SUMIFS(F_12Snp_ODR_Ret!$C:$C,F_12Snp_ODR_Ret!$A:$A,'Backtesting - Retail'!A916,F_12Snp_ODR_Ret!$B:$B,'Backtesting - Retail'!B916)</f>
        <v>578</v>
      </c>
      <c r="F916" s="142">
        <f>SUMIFS(F_12Snp_ODR_Ret!$C:$C,F_12Snp_ODR_Ret!A:A,"&gt;="&amp;$M$2,F_12Snp_ODR_Ret!A:A,"&lt;="&amp;$M$3,F_12Snp_ODR_Ret!$B:$B,$B916)/SUMIFS(F_12Snp_ODR_Ret!$H:$H,F_12Snp_ODR_Ret!A:A,"&gt;="&amp;$M$2,F_12Snp_ODR_Ret!A:A,"&lt;="&amp;$M$3,F_12Snp_ODR_Ret!$B:$B,$B916)</f>
        <v>2.2352492146289427E-2</v>
      </c>
      <c r="G916" s="95">
        <f t="shared" si="63"/>
        <v>2.5192869284749161E-2</v>
      </c>
      <c r="H916" s="95">
        <f t="shared" si="64"/>
        <v>8.0677422886847109E-6</v>
      </c>
      <c r="I916" s="95">
        <f t="shared" si="65"/>
        <v>-2.8403771384597348E-3</v>
      </c>
      <c r="J916" s="95">
        <f t="shared" si="66"/>
        <v>0.11274528146657732</v>
      </c>
    </row>
    <row r="917" spans="1:10" x14ac:dyDescent="0.2">
      <c r="A917" s="93">
        <v>44135</v>
      </c>
      <c r="B917" s="94" t="s">
        <v>36</v>
      </c>
      <c r="C917" s="94">
        <f>SUMIFS(F_12Snp_ODR_Ret!$H:$H,F_12Snp_ODR_Ret!$A:$A,'Backtesting - Retail'!A917,F_12Snp_ODR_Ret!$B:$B,'Backtesting - Retail'!B917)</f>
        <v>673</v>
      </c>
      <c r="D917" s="94">
        <f>SUMIFS(F_12Snp_ODR_Ret!$C:$C,F_12Snp_ODR_Ret!$A:$A,'Backtesting - Retail'!A917,F_12Snp_ODR_Ret!$B:$B,'Backtesting - Retail'!B917)</f>
        <v>250</v>
      </c>
      <c r="F917" s="142">
        <f>SUMIFS(F_12Snp_ODR_Ret!$C:$C,F_12Snp_ODR_Ret!A:A,"&gt;="&amp;$M$2,F_12Snp_ODR_Ret!A:A,"&lt;="&amp;$M$3,F_12Snp_ODR_Ret!$B:$B,$B917)/SUMIFS(F_12Snp_ODR_Ret!$H:$H,F_12Snp_ODR_Ret!A:A,"&gt;="&amp;$M$2,F_12Snp_ODR_Ret!A:A,"&lt;="&amp;$M$3,F_12Snp_ODR_Ret!$B:$B,$B917)</f>
        <v>0.3147813516443802</v>
      </c>
      <c r="G917" s="95">
        <f t="shared" si="63"/>
        <v>0.37147102526002973</v>
      </c>
      <c r="H917" s="95">
        <f t="shared" si="64"/>
        <v>3.2137190946488702E-3</v>
      </c>
      <c r="I917" s="95">
        <f t="shared" si="65"/>
        <v>-5.6689673615649527E-2</v>
      </c>
      <c r="J917" s="95">
        <f t="shared" si="66"/>
        <v>0.15260860137332852</v>
      </c>
    </row>
    <row r="918" spans="1:10" x14ac:dyDescent="0.2">
      <c r="A918" s="93">
        <v>44135</v>
      </c>
      <c r="B918" s="94" t="s">
        <v>30</v>
      </c>
      <c r="C918" s="94">
        <f>SUMIFS(F_12Snp_ODR_Ret!$H:$H,F_12Snp_ODR_Ret!$A:$A,'Backtesting - Retail'!A918,F_12Snp_ODR_Ret!$B:$B,'Backtesting - Retail'!B918)</f>
        <v>271</v>
      </c>
      <c r="D918" s="94">
        <f>SUMIFS(F_12Snp_ODR_Ret!$C:$C,F_12Snp_ODR_Ret!$A:$A,'Backtesting - Retail'!A918,F_12Snp_ODR_Ret!$B:$B,'Backtesting - Retail'!B918)</f>
        <v>35</v>
      </c>
      <c r="F918" s="142">
        <f>SUMIFS(F_12Snp_ODR_Ret!$C:$C,F_12Snp_ODR_Ret!A:A,"&gt;="&amp;$M$2,F_12Snp_ODR_Ret!A:A,"&lt;="&amp;$M$3,F_12Snp_ODR_Ret!$B:$B,$B918)/SUMIFS(F_12Snp_ODR_Ret!$H:$H,F_12Snp_ODR_Ret!A:A,"&gt;="&amp;$M$2,F_12Snp_ODR_Ret!A:A,"&lt;="&amp;$M$3,F_12Snp_ODR_Ret!$B:$B,$B918)</f>
        <v>0.11058389350204297</v>
      </c>
      <c r="G918" s="95">
        <f t="shared" si="63"/>
        <v>0.12915129151291513</v>
      </c>
      <c r="H918" s="95">
        <f t="shared" si="64"/>
        <v>3.4474826889413957E-4</v>
      </c>
      <c r="I918" s="95">
        <f t="shared" si="65"/>
        <v>-1.8567398010872163E-2</v>
      </c>
      <c r="J918" s="95">
        <f t="shared" si="66"/>
        <v>0.14376471031275304</v>
      </c>
    </row>
    <row r="919" spans="1:10" x14ac:dyDescent="0.2">
      <c r="A919" s="93">
        <v>44135</v>
      </c>
      <c r="B919" s="94" t="s">
        <v>42</v>
      </c>
      <c r="C919" s="94">
        <f>SUMIFS(F_12Snp_ODR_Ret!$H:$H,F_12Snp_ODR_Ret!$A:$A,'Backtesting - Retail'!A919,F_12Snp_ODR_Ret!$B:$B,'Backtesting - Retail'!B919)</f>
        <v>207</v>
      </c>
      <c r="D919" s="94">
        <f>SUMIFS(F_12Snp_ODR_Ret!$C:$C,F_12Snp_ODR_Ret!$A:$A,'Backtesting - Retail'!A919,F_12Snp_ODR_Ret!$B:$B,'Backtesting - Retail'!B919)</f>
        <v>136</v>
      </c>
      <c r="F919" s="142">
        <f>SUMIFS(F_12Snp_ODR_Ret!$C:$C,F_12Snp_ODR_Ret!A:A,"&gt;="&amp;$M$2,F_12Snp_ODR_Ret!A:A,"&lt;="&amp;$M$3,F_12Snp_ODR_Ret!$B:$B,$B919)/SUMIFS(F_12Snp_ODR_Ret!$H:$H,F_12Snp_ODR_Ret!A:A,"&gt;="&amp;$M$2,F_12Snp_ODR_Ret!A:A,"&lt;="&amp;$M$3,F_12Snp_ODR_Ret!$B:$B,$B919)</f>
        <v>0.66168573429838895</v>
      </c>
      <c r="G919" s="95">
        <f t="shared" si="63"/>
        <v>0.65700483091787443</v>
      </c>
      <c r="H919" s="95">
        <f t="shared" si="64"/>
        <v>2.1910856457712288E-5</v>
      </c>
      <c r="I919" s="95">
        <f t="shared" si="65"/>
        <v>4.6809033805145228E-3</v>
      </c>
      <c r="J919" s="95">
        <f t="shared" si="66"/>
        <v>7.1246102924007806E-3</v>
      </c>
    </row>
    <row r="920" spans="1:10" x14ac:dyDescent="0.2">
      <c r="A920" s="93">
        <v>44135</v>
      </c>
      <c r="B920" s="94" t="s">
        <v>24</v>
      </c>
      <c r="C920" s="94">
        <f>SUMIFS(F_12Snp_ODR_Ret!$H:$H,F_12Snp_ODR_Ret!$A:$A,'Backtesting - Retail'!A920,F_12Snp_ODR_Ret!$B:$B,'Backtesting - Retail'!B920)</f>
        <v>268</v>
      </c>
      <c r="D920" s="94">
        <f>SUMIFS(F_12Snp_ODR_Ret!$C:$C,F_12Snp_ODR_Ret!$A:$A,'Backtesting - Retail'!A920,F_12Snp_ODR_Ret!$B:$B,'Backtesting - Retail'!B920)</f>
        <v>87</v>
      </c>
      <c r="F920" s="142">
        <f>SUMIFS(F_12Snp_ODR_Ret!$C:$C,F_12Snp_ODR_Ret!A:A,"&gt;="&amp;$M$2,F_12Snp_ODR_Ret!A:A,"&lt;="&amp;$M$3,F_12Snp_ODR_Ret!$B:$B,$B920)/SUMIFS(F_12Snp_ODR_Ret!$H:$H,F_12Snp_ODR_Ret!A:A,"&gt;="&amp;$M$2,F_12Snp_ODR_Ret!A:A,"&lt;="&amp;$M$3,F_12Snp_ODR_Ret!$B:$B,$B920)</f>
        <v>0.31635926222935046</v>
      </c>
      <c r="G920" s="95">
        <f t="shared" si="63"/>
        <v>0.32462686567164178</v>
      </c>
      <c r="H920" s="95">
        <f t="shared" si="64"/>
        <v>6.8353266678987393E-5</v>
      </c>
      <c r="I920" s="95">
        <f t="shared" si="65"/>
        <v>-8.2676034422913269E-3</v>
      </c>
      <c r="J920" s="95">
        <f t="shared" si="66"/>
        <v>2.546801979924225E-2</v>
      </c>
    </row>
    <row r="921" spans="1:10" x14ac:dyDescent="0.2">
      <c r="A921" s="93">
        <v>44135</v>
      </c>
      <c r="B921" s="94" t="s">
        <v>22</v>
      </c>
      <c r="C921" s="94">
        <f>SUMIFS(F_12Snp_ODR_Ret!$H:$H,F_12Snp_ODR_Ret!$A:$A,'Backtesting - Retail'!A921,F_12Snp_ODR_Ret!$B:$B,'Backtesting - Retail'!B921)</f>
        <v>829</v>
      </c>
      <c r="D921" s="94">
        <f>SUMIFS(F_12Snp_ODR_Ret!$C:$C,F_12Snp_ODR_Ret!$A:$A,'Backtesting - Retail'!A921,F_12Snp_ODR_Ret!$B:$B,'Backtesting - Retail'!B921)</f>
        <v>107</v>
      </c>
      <c r="F921" s="142">
        <f>SUMIFS(F_12Snp_ODR_Ret!$C:$C,F_12Snp_ODR_Ret!A:A,"&gt;="&amp;$M$2,F_12Snp_ODR_Ret!A:A,"&lt;="&amp;$M$3,F_12Snp_ODR_Ret!$B:$B,$B921)/SUMIFS(F_12Snp_ODR_Ret!$H:$H,F_12Snp_ODR_Ret!A:A,"&gt;="&amp;$M$2,F_12Snp_ODR_Ret!A:A,"&lt;="&amp;$M$3,F_12Snp_ODR_Ret!$B:$B,$B921)</f>
        <v>0.11878527277613544</v>
      </c>
      <c r="G921" s="95">
        <f t="shared" si="63"/>
        <v>0.12907117008443908</v>
      </c>
      <c r="H921" s="95">
        <f t="shared" si="64"/>
        <v>1.0579968343696796E-4</v>
      </c>
      <c r="I921" s="95">
        <f t="shared" si="65"/>
        <v>-1.0285897308303635E-2</v>
      </c>
      <c r="J921" s="95">
        <f t="shared" si="66"/>
        <v>7.9691671669006661E-2</v>
      </c>
    </row>
    <row r="922" spans="1:10" x14ac:dyDescent="0.2">
      <c r="A922" s="93">
        <v>44135</v>
      </c>
      <c r="B922" s="94" t="s">
        <v>20</v>
      </c>
      <c r="C922" s="94">
        <f>SUMIFS(F_12Snp_ODR_Ret!$H:$H,F_12Snp_ODR_Ret!$A:$A,'Backtesting - Retail'!A922,F_12Snp_ODR_Ret!$B:$B,'Backtesting - Retail'!B922)</f>
        <v>493</v>
      </c>
      <c r="D922" s="94">
        <f>SUMIFS(F_12Snp_ODR_Ret!$C:$C,F_12Snp_ODR_Ret!$A:$A,'Backtesting - Retail'!A922,F_12Snp_ODR_Ret!$B:$B,'Backtesting - Retail'!B922)</f>
        <v>43</v>
      </c>
      <c r="F922" s="142">
        <f>SUMIFS(F_12Snp_ODR_Ret!$C:$C,F_12Snp_ODR_Ret!A:A,"&gt;="&amp;$M$2,F_12Snp_ODR_Ret!A:A,"&lt;="&amp;$M$3,F_12Snp_ODR_Ret!$B:$B,$B922)/SUMIFS(F_12Snp_ODR_Ret!$H:$H,F_12Snp_ODR_Ret!A:A,"&gt;="&amp;$M$2,F_12Snp_ODR_Ret!A:A,"&lt;="&amp;$M$3,F_12Snp_ODR_Ret!$B:$B,$B922)</f>
        <v>8.9829886182841753E-2</v>
      </c>
      <c r="G922" s="95">
        <f t="shared" si="63"/>
        <v>8.7221095334685597E-2</v>
      </c>
      <c r="H922" s="95">
        <f t="shared" si="64"/>
        <v>6.8057896894233169E-6</v>
      </c>
      <c r="I922" s="95">
        <f t="shared" si="65"/>
        <v>2.6087908481561561E-3</v>
      </c>
      <c r="J922" s="95">
        <f t="shared" si="66"/>
        <v>2.9910090421883372E-2</v>
      </c>
    </row>
    <row r="923" spans="1:10" x14ac:dyDescent="0.2">
      <c r="A923" s="93">
        <v>44135</v>
      </c>
      <c r="B923" s="94" t="s">
        <v>40</v>
      </c>
      <c r="C923" s="94">
        <f>SUMIFS(F_12Snp_ODR_Ret!$H:$H,F_12Snp_ODR_Ret!$A:$A,'Backtesting - Retail'!A923,F_12Snp_ODR_Ret!$B:$B,'Backtesting - Retail'!B923)</f>
        <v>596</v>
      </c>
      <c r="D923" s="94">
        <f>SUMIFS(F_12Snp_ODR_Ret!$C:$C,F_12Snp_ODR_Ret!$A:$A,'Backtesting - Retail'!A923,F_12Snp_ODR_Ret!$B:$B,'Backtesting - Retail'!B923)</f>
        <v>398</v>
      </c>
      <c r="F923" s="142">
        <f>SUMIFS(F_12Snp_ODR_Ret!$C:$C,F_12Snp_ODR_Ret!A:A,"&gt;="&amp;$M$2,F_12Snp_ODR_Ret!A:A,"&lt;="&amp;$M$3,F_12Snp_ODR_Ret!$B:$B,$B923)/SUMIFS(F_12Snp_ODR_Ret!$H:$H,F_12Snp_ODR_Ret!A:A,"&gt;="&amp;$M$2,F_12Snp_ODR_Ret!A:A,"&lt;="&amp;$M$3,F_12Snp_ODR_Ret!$B:$B,$B923)</f>
        <v>0.60292481322524238</v>
      </c>
      <c r="G923" s="95">
        <f t="shared" si="63"/>
        <v>0.66778523489932884</v>
      </c>
      <c r="H923" s="95">
        <f t="shared" si="64"/>
        <v>4.206874299740304E-3</v>
      </c>
      <c r="I923" s="95">
        <f t="shared" si="65"/>
        <v>-6.4860421674086455E-2</v>
      </c>
      <c r="J923" s="95">
        <f t="shared" si="66"/>
        <v>9.7127666627526449E-2</v>
      </c>
    </row>
    <row r="924" spans="1:10" x14ac:dyDescent="0.2">
      <c r="A924" s="93">
        <v>44135</v>
      </c>
      <c r="B924" s="94" t="s">
        <v>28</v>
      </c>
      <c r="C924" s="94">
        <f>SUMIFS(F_12Snp_ODR_Ret!$H:$H,F_12Snp_ODR_Ret!$A:$A,'Backtesting - Retail'!A924,F_12Snp_ODR_Ret!$B:$B,'Backtesting - Retail'!B924)</f>
        <v>2964</v>
      </c>
      <c r="D924" s="94">
        <f>SUMIFS(F_12Snp_ODR_Ret!$C:$C,F_12Snp_ODR_Ret!$A:$A,'Backtesting - Retail'!A924,F_12Snp_ODR_Ret!$B:$B,'Backtesting - Retail'!B924)</f>
        <v>23</v>
      </c>
      <c r="F924" s="142">
        <f>SUMIFS(F_12Snp_ODR_Ret!$C:$C,F_12Snp_ODR_Ret!A:A,"&gt;="&amp;$M$2,F_12Snp_ODR_Ret!A:A,"&lt;="&amp;$M$3,F_12Snp_ODR_Ret!$B:$B,$B924)/SUMIFS(F_12Snp_ODR_Ret!$H:$H,F_12Snp_ODR_Ret!A:A,"&gt;="&amp;$M$2,F_12Snp_ODR_Ret!A:A,"&lt;="&amp;$M$3,F_12Snp_ODR_Ret!$B:$B,$B924)</f>
        <v>8.694480016175777E-3</v>
      </c>
      <c r="G924" s="95">
        <f t="shared" si="63"/>
        <v>7.7597840755735496E-3</v>
      </c>
      <c r="H924" s="95">
        <f t="shared" si="64"/>
        <v>8.7365650137828244E-7</v>
      </c>
      <c r="I924" s="95">
        <f t="shared" si="65"/>
        <v>9.3469594060222733E-4</v>
      </c>
      <c r="J924" s="95">
        <f t="shared" si="66"/>
        <v>0.12045385947586963</v>
      </c>
    </row>
    <row r="925" spans="1:10" x14ac:dyDescent="0.2">
      <c r="A925" s="93">
        <v>44135</v>
      </c>
      <c r="B925" s="94" t="s">
        <v>26</v>
      </c>
      <c r="C925" s="94">
        <f>SUMIFS(F_12Snp_ODR_Ret!$H:$H,F_12Snp_ODR_Ret!$A:$A,'Backtesting - Retail'!A925,F_12Snp_ODR_Ret!$B:$B,'Backtesting - Retail'!B925)</f>
        <v>220</v>
      </c>
      <c r="D925" s="94">
        <f>SUMIFS(F_12Snp_ODR_Ret!$C:$C,F_12Snp_ODR_Ret!$A:$A,'Backtesting - Retail'!A925,F_12Snp_ODR_Ret!$B:$B,'Backtesting - Retail'!B925)</f>
        <v>80</v>
      </c>
      <c r="F925" s="142">
        <f>SUMIFS(F_12Snp_ODR_Ret!$C:$C,F_12Snp_ODR_Ret!A:A,"&gt;="&amp;$M$2,F_12Snp_ODR_Ret!A:A,"&lt;="&amp;$M$3,F_12Snp_ODR_Ret!$B:$B,$B925)/SUMIFS(F_12Snp_ODR_Ret!$H:$H,F_12Snp_ODR_Ret!A:A,"&gt;="&amp;$M$2,F_12Snp_ODR_Ret!A:A,"&lt;="&amp;$M$3,F_12Snp_ODR_Ret!$B:$B,$B925)</f>
        <v>0.42494105318312814</v>
      </c>
      <c r="G925" s="95">
        <f t="shared" si="63"/>
        <v>0.36363636363636365</v>
      </c>
      <c r="H925" s="95">
        <f t="shared" si="64"/>
        <v>3.7582649604251755E-3</v>
      </c>
      <c r="I925" s="95">
        <f t="shared" si="65"/>
        <v>6.130468954676449E-2</v>
      </c>
      <c r="J925" s="95">
        <f t="shared" si="66"/>
        <v>0.16858789625360235</v>
      </c>
    </row>
    <row r="926" spans="1:10" x14ac:dyDescent="0.2">
      <c r="A926" s="93">
        <v>44135</v>
      </c>
      <c r="B926" s="94" t="s">
        <v>12</v>
      </c>
      <c r="C926" s="94">
        <f>SUMIFS(F_12Snp_ODR_Ret!$H:$H,F_12Snp_ODR_Ret!$A:$A,'Backtesting - Retail'!A926,F_12Snp_ODR_Ret!$B:$B,'Backtesting - Retail'!B926)</f>
        <v>946</v>
      </c>
      <c r="D926" s="94">
        <f>SUMIFS(F_12Snp_ODR_Ret!$C:$C,F_12Snp_ODR_Ret!$A:$A,'Backtesting - Retail'!A926,F_12Snp_ODR_Ret!$B:$B,'Backtesting - Retail'!B926)</f>
        <v>0</v>
      </c>
      <c r="F926" s="142">
        <f>SUMIFS(F_12Snp_ODR_Ret!$C:$C,F_12Snp_ODR_Ret!A:A,"&gt;="&amp;$M$2,F_12Snp_ODR_Ret!A:A,"&lt;="&amp;$M$3,F_12Snp_ODR_Ret!$B:$B,$B926)/SUMIFS(F_12Snp_ODR_Ret!$H:$H,F_12Snp_ODR_Ret!A:A,"&gt;="&amp;$M$2,F_12Snp_ODR_Ret!A:A,"&lt;="&amp;$M$3,F_12Snp_ODR_Ret!$B:$B,$B926)</f>
        <v>9.2718843741478052E-4</v>
      </c>
      <c r="G926" s="95">
        <f t="shared" si="63"/>
        <v>0</v>
      </c>
      <c r="H926" s="95">
        <f t="shared" si="64"/>
        <v>8.5967839847566235E-7</v>
      </c>
      <c r="I926" s="95">
        <f t="shared" si="65"/>
        <v>9.2718843741478052E-4</v>
      </c>
      <c r="J926" s="95">
        <f t="shared" si="66"/>
        <v>0</v>
      </c>
    </row>
    <row r="927" spans="1:10" x14ac:dyDescent="0.2">
      <c r="A927" s="93">
        <v>44135</v>
      </c>
      <c r="B927" s="94" t="s">
        <v>38</v>
      </c>
      <c r="C927" s="94">
        <f>SUMIFS(F_12Snp_ODR_Ret!$H:$H,F_12Snp_ODR_Ret!$A:$A,'Backtesting - Retail'!A927,F_12Snp_ODR_Ret!$B:$B,'Backtesting - Retail'!B927)</f>
        <v>1251</v>
      </c>
      <c r="D927" s="94">
        <f>SUMIFS(F_12Snp_ODR_Ret!$C:$C,F_12Snp_ODR_Ret!$A:$A,'Backtesting - Retail'!A927,F_12Snp_ODR_Ret!$B:$B,'Backtesting - Retail'!B927)</f>
        <v>353</v>
      </c>
      <c r="F927" s="142">
        <f>SUMIFS(F_12Snp_ODR_Ret!$C:$C,F_12Snp_ODR_Ret!A:A,"&gt;="&amp;$M$2,F_12Snp_ODR_Ret!A:A,"&lt;="&amp;$M$3,F_12Snp_ODR_Ret!$B:$B,$B927)/SUMIFS(F_12Snp_ODR_Ret!$H:$H,F_12Snp_ODR_Ret!A:A,"&gt;="&amp;$M$2,F_12Snp_ODR_Ret!A:A,"&lt;="&amp;$M$3,F_12Snp_ODR_Ret!$B:$B,$B927)</f>
        <v>0.22160275367237117</v>
      </c>
      <c r="G927" s="95">
        <f t="shared" si="63"/>
        <v>0.28217426059152678</v>
      </c>
      <c r="H927" s="95">
        <f t="shared" si="64"/>
        <v>3.6689074504573159E-3</v>
      </c>
      <c r="I927" s="95">
        <f t="shared" si="65"/>
        <v>-6.057150691915561E-2</v>
      </c>
      <c r="J927" s="95">
        <f t="shared" si="66"/>
        <v>0.21465992962001038</v>
      </c>
    </row>
    <row r="928" spans="1:10" x14ac:dyDescent="0.2">
      <c r="A928" s="93">
        <v>44135</v>
      </c>
      <c r="B928" s="94" t="s">
        <v>18</v>
      </c>
      <c r="C928" s="94">
        <f>SUMIFS(F_12Snp_ODR_Ret!$H:$H,F_12Snp_ODR_Ret!$A:$A,'Backtesting - Retail'!A928,F_12Snp_ODR_Ret!$B:$B,'Backtesting - Retail'!B928)</f>
        <v>6764</v>
      </c>
      <c r="D928" s="94">
        <f>SUMIFS(F_12Snp_ODR_Ret!$C:$C,F_12Snp_ODR_Ret!$A:$A,'Backtesting - Retail'!A928,F_12Snp_ODR_Ret!$B:$B,'Backtesting - Retail'!B928)</f>
        <v>59</v>
      </c>
      <c r="F928" s="142">
        <f>SUMIFS(F_12Snp_ODR_Ret!$C:$C,F_12Snp_ODR_Ret!A:A,"&gt;="&amp;$M$2,F_12Snp_ODR_Ret!A:A,"&lt;="&amp;$M$3,F_12Snp_ODR_Ret!$B:$B,$B928)/SUMIFS(F_12Snp_ODR_Ret!$H:$H,F_12Snp_ODR_Ret!A:A,"&gt;="&amp;$M$2,F_12Snp_ODR_Ret!A:A,"&lt;="&amp;$M$3,F_12Snp_ODR_Ret!$B:$B,$B928)</f>
        <v>7.5688521388111206E-3</v>
      </c>
      <c r="G928" s="95">
        <f t="shared" si="63"/>
        <v>8.7226493199290354E-3</v>
      </c>
      <c r="H928" s="95">
        <f t="shared" si="64"/>
        <v>1.3312479351556461E-6</v>
      </c>
      <c r="I928" s="95">
        <f t="shared" si="65"/>
        <v>-1.1537971811179147E-3</v>
      </c>
      <c r="J928" s="95">
        <f t="shared" si="66"/>
        <v>0.13227600225561992</v>
      </c>
    </row>
    <row r="929" spans="1:10" x14ac:dyDescent="0.2">
      <c r="A929" s="93">
        <v>44135</v>
      </c>
      <c r="B929" s="94" t="s">
        <v>34</v>
      </c>
      <c r="C929" s="94">
        <f>SUMIFS(F_12Snp_ODR_Ret!$H:$H,F_12Snp_ODR_Ret!$A:$A,'Backtesting - Retail'!A929,F_12Snp_ODR_Ret!$B:$B,'Backtesting - Retail'!B929)</f>
        <v>5729</v>
      </c>
      <c r="D929" s="94">
        <f>SUMIFS(F_12Snp_ODR_Ret!$C:$C,F_12Snp_ODR_Ret!$A:$A,'Backtesting - Retail'!A929,F_12Snp_ODR_Ret!$B:$B,'Backtesting - Retail'!B929)</f>
        <v>503</v>
      </c>
      <c r="F929" s="142">
        <f>SUMIFS(F_12Snp_ODR_Ret!$C:$C,F_12Snp_ODR_Ret!A:A,"&gt;="&amp;$M$2,F_12Snp_ODR_Ret!A:A,"&lt;="&amp;$M$3,F_12Snp_ODR_Ret!$B:$B,$B929)/SUMIFS(F_12Snp_ODR_Ret!$H:$H,F_12Snp_ODR_Ret!A:A,"&gt;="&amp;$M$2,F_12Snp_ODR_Ret!A:A,"&lt;="&amp;$M$3,F_12Snp_ODR_Ret!$B:$B,$B929)</f>
        <v>5.9121533399488169E-2</v>
      </c>
      <c r="G929" s="95">
        <f t="shared" si="63"/>
        <v>8.7798917786699252E-2</v>
      </c>
      <c r="H929" s="95">
        <f t="shared" si="64"/>
        <v>8.2239237529185794E-4</v>
      </c>
      <c r="I929" s="95">
        <f t="shared" si="65"/>
        <v>-2.8677384387211083E-2</v>
      </c>
      <c r="J929" s="95">
        <f t="shared" si="66"/>
        <v>0.32662571601258905</v>
      </c>
    </row>
    <row r="930" spans="1:10" x14ac:dyDescent="0.2">
      <c r="A930" s="93">
        <v>44135</v>
      </c>
      <c r="B930" s="94" t="s">
        <v>16</v>
      </c>
      <c r="C930" s="94">
        <f>SUMIFS(F_12Snp_ODR_Ret!$H:$H,F_12Snp_ODR_Ret!$A:$A,'Backtesting - Retail'!A930,F_12Snp_ODR_Ret!$B:$B,'Backtesting - Retail'!B930)</f>
        <v>2027</v>
      </c>
      <c r="D930" s="94">
        <f>SUMIFS(F_12Snp_ODR_Ret!$C:$C,F_12Snp_ODR_Ret!$A:$A,'Backtesting - Retail'!A930,F_12Snp_ODR_Ret!$B:$B,'Backtesting - Retail'!B930)</f>
        <v>9</v>
      </c>
      <c r="F930" s="142">
        <f>SUMIFS(F_12Snp_ODR_Ret!$C:$C,F_12Snp_ODR_Ret!A:A,"&gt;="&amp;$M$2,F_12Snp_ODR_Ret!A:A,"&lt;="&amp;$M$3,F_12Snp_ODR_Ret!$B:$B,$B930)/SUMIFS(F_12Snp_ODR_Ret!$H:$H,F_12Snp_ODR_Ret!A:A,"&gt;="&amp;$M$2,F_12Snp_ODR_Ret!A:A,"&lt;="&amp;$M$3,F_12Snp_ODR_Ret!$B:$B,$B930)</f>
        <v>2.5973315835520561E-3</v>
      </c>
      <c r="G930" s="95">
        <f t="shared" si="63"/>
        <v>4.440059200789344E-3</v>
      </c>
      <c r="H930" s="95">
        <f t="shared" si="64"/>
        <v>3.3956450713290129E-6</v>
      </c>
      <c r="I930" s="95">
        <f t="shared" si="65"/>
        <v>-1.8427276172372879E-3</v>
      </c>
      <c r="J930" s="95">
        <f t="shared" si="66"/>
        <v>0.4150232089044425</v>
      </c>
    </row>
    <row r="931" spans="1:10" x14ac:dyDescent="0.2">
      <c r="A931" s="93">
        <v>44165</v>
      </c>
      <c r="B931" s="94" t="s">
        <v>34</v>
      </c>
      <c r="C931" s="94">
        <f>SUMIFS(F_12Snp_ODR_Ret!$H:$H,F_12Snp_ODR_Ret!$A:$A,'Backtesting - Retail'!A931,F_12Snp_ODR_Ret!$B:$B,'Backtesting - Retail'!B931)</f>
        <v>5322</v>
      </c>
      <c r="D931" s="94">
        <f>SUMIFS(F_12Snp_ODR_Ret!$C:$C,F_12Snp_ODR_Ret!$A:$A,'Backtesting - Retail'!A931,F_12Snp_ODR_Ret!$B:$B,'Backtesting - Retail'!B931)</f>
        <v>357</v>
      </c>
      <c r="F931" s="142">
        <f>SUMIFS(F_12Snp_ODR_Ret!$C:$C,F_12Snp_ODR_Ret!A:A,"&gt;="&amp;$M$2,F_12Snp_ODR_Ret!A:A,"&lt;="&amp;$M$3,F_12Snp_ODR_Ret!$B:$B,$B931)/SUMIFS(F_12Snp_ODR_Ret!$H:$H,F_12Snp_ODR_Ret!A:A,"&gt;="&amp;$M$2,F_12Snp_ODR_Ret!A:A,"&lt;="&amp;$M$3,F_12Snp_ODR_Ret!$B:$B,$B931)</f>
        <v>5.9121533399488169E-2</v>
      </c>
      <c r="G931" s="95">
        <f t="shared" si="63"/>
        <v>6.7080045095828641E-2</v>
      </c>
      <c r="H931" s="95">
        <f t="shared" si="64"/>
        <v>6.3337908420788117E-5</v>
      </c>
      <c r="I931" s="95">
        <f t="shared" si="65"/>
        <v>-7.9585116963404728E-3</v>
      </c>
      <c r="J931" s="95">
        <f t="shared" si="66"/>
        <v>0.1186420147000672</v>
      </c>
    </row>
    <row r="932" spans="1:10" x14ac:dyDescent="0.2">
      <c r="A932" s="93">
        <v>44165</v>
      </c>
      <c r="B932" s="94" t="s">
        <v>12</v>
      </c>
      <c r="C932" s="94">
        <f>SUMIFS(F_12Snp_ODR_Ret!$H:$H,F_12Snp_ODR_Ret!$A:$A,'Backtesting - Retail'!A932,F_12Snp_ODR_Ret!$B:$B,'Backtesting - Retail'!B932)</f>
        <v>977</v>
      </c>
      <c r="D932" s="94">
        <f>SUMIFS(F_12Snp_ODR_Ret!$C:$C,F_12Snp_ODR_Ret!$A:$A,'Backtesting - Retail'!A932,F_12Snp_ODR_Ret!$B:$B,'Backtesting - Retail'!B932)</f>
        <v>0</v>
      </c>
      <c r="F932" s="142">
        <f>SUMIFS(F_12Snp_ODR_Ret!$C:$C,F_12Snp_ODR_Ret!A:A,"&gt;="&amp;$M$2,F_12Snp_ODR_Ret!A:A,"&lt;="&amp;$M$3,F_12Snp_ODR_Ret!$B:$B,$B932)/SUMIFS(F_12Snp_ODR_Ret!$H:$H,F_12Snp_ODR_Ret!A:A,"&gt;="&amp;$M$2,F_12Snp_ODR_Ret!A:A,"&lt;="&amp;$M$3,F_12Snp_ODR_Ret!$B:$B,$B932)</f>
        <v>9.2718843741478052E-4</v>
      </c>
      <c r="G932" s="95">
        <f t="shared" si="63"/>
        <v>0</v>
      </c>
      <c r="H932" s="95">
        <f t="shared" si="64"/>
        <v>8.5967839847566235E-7</v>
      </c>
      <c r="I932" s="95">
        <f t="shared" si="65"/>
        <v>9.2718843741478052E-4</v>
      </c>
      <c r="J932" s="95">
        <f t="shared" si="66"/>
        <v>0</v>
      </c>
    </row>
    <row r="933" spans="1:10" x14ac:dyDescent="0.2">
      <c r="A933" s="93">
        <v>44165</v>
      </c>
      <c r="B933" s="94" t="s">
        <v>38</v>
      </c>
      <c r="C933" s="94">
        <f>SUMIFS(F_12Snp_ODR_Ret!$H:$H,F_12Snp_ODR_Ret!$A:$A,'Backtesting - Retail'!A933,F_12Snp_ODR_Ret!$B:$B,'Backtesting - Retail'!B933)</f>
        <v>1256</v>
      </c>
      <c r="D933" s="94">
        <f>SUMIFS(F_12Snp_ODR_Ret!$C:$C,F_12Snp_ODR_Ret!$A:$A,'Backtesting - Retail'!A933,F_12Snp_ODR_Ret!$B:$B,'Backtesting - Retail'!B933)</f>
        <v>347</v>
      </c>
      <c r="F933" s="142">
        <f>SUMIFS(F_12Snp_ODR_Ret!$C:$C,F_12Snp_ODR_Ret!A:A,"&gt;="&amp;$M$2,F_12Snp_ODR_Ret!A:A,"&lt;="&amp;$M$3,F_12Snp_ODR_Ret!$B:$B,$B933)/SUMIFS(F_12Snp_ODR_Ret!$H:$H,F_12Snp_ODR_Ret!A:A,"&gt;="&amp;$M$2,F_12Snp_ODR_Ret!A:A,"&lt;="&amp;$M$3,F_12Snp_ODR_Ret!$B:$B,$B933)</f>
        <v>0.22160275367237117</v>
      </c>
      <c r="G933" s="95">
        <f t="shared" si="63"/>
        <v>0.27627388535031849</v>
      </c>
      <c r="H933" s="95">
        <f t="shared" si="64"/>
        <v>2.988932638947455E-3</v>
      </c>
      <c r="I933" s="95">
        <f t="shared" si="65"/>
        <v>-5.4671131677947321E-2</v>
      </c>
      <c r="J933" s="95">
        <f t="shared" si="66"/>
        <v>0.1978874391570658</v>
      </c>
    </row>
    <row r="934" spans="1:10" x14ac:dyDescent="0.2">
      <c r="A934" s="93">
        <v>44165</v>
      </c>
      <c r="B934" s="94" t="s">
        <v>30</v>
      </c>
      <c r="C934" s="94">
        <f>SUMIFS(F_12Snp_ODR_Ret!$H:$H,F_12Snp_ODR_Ret!$A:$A,'Backtesting - Retail'!A934,F_12Snp_ODR_Ret!$B:$B,'Backtesting - Retail'!B934)</f>
        <v>263</v>
      </c>
      <c r="D934" s="94">
        <f>SUMIFS(F_12Snp_ODR_Ret!$C:$C,F_12Snp_ODR_Ret!$A:$A,'Backtesting - Retail'!A934,F_12Snp_ODR_Ret!$B:$B,'Backtesting - Retail'!B934)</f>
        <v>31</v>
      </c>
      <c r="F934" s="142">
        <f>SUMIFS(F_12Snp_ODR_Ret!$C:$C,F_12Snp_ODR_Ret!A:A,"&gt;="&amp;$M$2,F_12Snp_ODR_Ret!A:A,"&lt;="&amp;$M$3,F_12Snp_ODR_Ret!$B:$B,$B934)/SUMIFS(F_12Snp_ODR_Ret!$H:$H,F_12Snp_ODR_Ret!A:A,"&gt;="&amp;$M$2,F_12Snp_ODR_Ret!A:A,"&lt;="&amp;$M$3,F_12Snp_ODR_Ret!$B:$B,$B934)</f>
        <v>0.11058389350204297</v>
      </c>
      <c r="G934" s="95">
        <f t="shared" si="63"/>
        <v>0.11787072243346007</v>
      </c>
      <c r="H934" s="95">
        <f t="shared" si="64"/>
        <v>5.3097875875737352E-5</v>
      </c>
      <c r="I934" s="95">
        <f t="shared" si="65"/>
        <v>-7.2868289314171053E-3</v>
      </c>
      <c r="J934" s="95">
        <f t="shared" si="66"/>
        <v>6.1820516418151575E-2</v>
      </c>
    </row>
    <row r="935" spans="1:10" x14ac:dyDescent="0.2">
      <c r="A935" s="93">
        <v>44165</v>
      </c>
      <c r="B935" s="94" t="s">
        <v>36</v>
      </c>
      <c r="C935" s="94">
        <f>SUMIFS(F_12Snp_ODR_Ret!$H:$H,F_12Snp_ODR_Ret!$A:$A,'Backtesting - Retail'!A935,F_12Snp_ODR_Ret!$B:$B,'Backtesting - Retail'!B935)</f>
        <v>891</v>
      </c>
      <c r="D935" s="94">
        <f>SUMIFS(F_12Snp_ODR_Ret!$C:$C,F_12Snp_ODR_Ret!$A:$A,'Backtesting - Retail'!A935,F_12Snp_ODR_Ret!$B:$B,'Backtesting - Retail'!B935)</f>
        <v>349</v>
      </c>
      <c r="F935" s="142">
        <f>SUMIFS(F_12Snp_ODR_Ret!$C:$C,F_12Snp_ODR_Ret!A:A,"&gt;="&amp;$M$2,F_12Snp_ODR_Ret!A:A,"&lt;="&amp;$M$3,F_12Snp_ODR_Ret!$B:$B,$B935)/SUMIFS(F_12Snp_ODR_Ret!$H:$H,F_12Snp_ODR_Ret!A:A,"&gt;="&amp;$M$2,F_12Snp_ODR_Ret!A:A,"&lt;="&amp;$M$3,F_12Snp_ODR_Ret!$B:$B,$B935)</f>
        <v>0.3147813516443802</v>
      </c>
      <c r="G935" s="95">
        <f t="shared" si="63"/>
        <v>0.39169472502805835</v>
      </c>
      <c r="H935" s="95">
        <f t="shared" si="64"/>
        <v>5.9156670052570911E-3</v>
      </c>
      <c r="I935" s="95">
        <f t="shared" si="65"/>
        <v>-7.6913373383678152E-2</v>
      </c>
      <c r="J935" s="95">
        <f t="shared" si="66"/>
        <v>0.19636050339500641</v>
      </c>
    </row>
    <row r="936" spans="1:10" x14ac:dyDescent="0.2">
      <c r="A936" s="93">
        <v>44165</v>
      </c>
      <c r="B936" s="94" t="s">
        <v>32</v>
      </c>
      <c r="C936" s="94">
        <f>SUMIFS(F_12Snp_ODR_Ret!$H:$H,F_12Snp_ODR_Ret!$A:$A,'Backtesting - Retail'!A936,F_12Snp_ODR_Ret!$B:$B,'Backtesting - Retail'!B936)</f>
        <v>22943</v>
      </c>
      <c r="D936" s="94">
        <f>SUMIFS(F_12Snp_ODR_Ret!$C:$C,F_12Snp_ODR_Ret!$A:$A,'Backtesting - Retail'!A936,F_12Snp_ODR_Ret!$B:$B,'Backtesting - Retail'!B936)</f>
        <v>566</v>
      </c>
      <c r="F936" s="142">
        <f>SUMIFS(F_12Snp_ODR_Ret!$C:$C,F_12Snp_ODR_Ret!A:A,"&gt;="&amp;$M$2,F_12Snp_ODR_Ret!A:A,"&lt;="&amp;$M$3,F_12Snp_ODR_Ret!$B:$B,$B936)/SUMIFS(F_12Snp_ODR_Ret!$H:$H,F_12Snp_ODR_Ret!A:A,"&gt;="&amp;$M$2,F_12Snp_ODR_Ret!A:A,"&lt;="&amp;$M$3,F_12Snp_ODR_Ret!$B:$B,$B936)</f>
        <v>2.2352492146289427E-2</v>
      </c>
      <c r="G936" s="95">
        <f t="shared" si="63"/>
        <v>2.466983393627686E-2</v>
      </c>
      <c r="H936" s="95">
        <f t="shared" si="64"/>
        <v>5.3700729716221634E-6</v>
      </c>
      <c r="I936" s="95">
        <f t="shared" si="65"/>
        <v>-2.3173417899874336E-3</v>
      </c>
      <c r="J936" s="95">
        <f t="shared" si="66"/>
        <v>9.3934227363395212E-2</v>
      </c>
    </row>
    <row r="937" spans="1:10" x14ac:dyDescent="0.2">
      <c r="A937" s="93">
        <v>44165</v>
      </c>
      <c r="B937" s="94" t="s">
        <v>22</v>
      </c>
      <c r="C937" s="94">
        <f>SUMIFS(F_12Snp_ODR_Ret!$H:$H,F_12Snp_ODR_Ret!$A:$A,'Backtesting - Retail'!A937,F_12Snp_ODR_Ret!$B:$B,'Backtesting - Retail'!B937)</f>
        <v>840</v>
      </c>
      <c r="D937" s="94">
        <f>SUMIFS(F_12Snp_ODR_Ret!$C:$C,F_12Snp_ODR_Ret!$A:$A,'Backtesting - Retail'!A937,F_12Snp_ODR_Ret!$B:$B,'Backtesting - Retail'!B937)</f>
        <v>103</v>
      </c>
      <c r="F937" s="142">
        <f>SUMIFS(F_12Snp_ODR_Ret!$C:$C,F_12Snp_ODR_Ret!A:A,"&gt;="&amp;$M$2,F_12Snp_ODR_Ret!A:A,"&lt;="&amp;$M$3,F_12Snp_ODR_Ret!$B:$B,$B937)/SUMIFS(F_12Snp_ODR_Ret!$H:$H,F_12Snp_ODR_Ret!A:A,"&gt;="&amp;$M$2,F_12Snp_ODR_Ret!A:A,"&lt;="&amp;$M$3,F_12Snp_ODR_Ret!$B:$B,$B937)</f>
        <v>0.11878527277613544</v>
      </c>
      <c r="G937" s="95">
        <f t="shared" si="63"/>
        <v>0.12261904761904761</v>
      </c>
      <c r="H937" s="95">
        <f t="shared" si="64"/>
        <v>1.4697829546146224E-5</v>
      </c>
      <c r="I937" s="95">
        <f t="shared" si="65"/>
        <v>-3.8337748429121687E-3</v>
      </c>
      <c r="J937" s="95">
        <f t="shared" si="66"/>
        <v>3.1265736582973026E-2</v>
      </c>
    </row>
    <row r="938" spans="1:10" x14ac:dyDescent="0.2">
      <c r="A938" s="93">
        <v>44165</v>
      </c>
      <c r="B938" s="94" t="s">
        <v>24</v>
      </c>
      <c r="C938" s="94">
        <f>SUMIFS(F_12Snp_ODR_Ret!$H:$H,F_12Snp_ODR_Ret!$A:$A,'Backtesting - Retail'!A938,F_12Snp_ODR_Ret!$B:$B,'Backtesting - Retail'!B938)</f>
        <v>263</v>
      </c>
      <c r="D938" s="94">
        <f>SUMIFS(F_12Snp_ODR_Ret!$C:$C,F_12Snp_ODR_Ret!$A:$A,'Backtesting - Retail'!A938,F_12Snp_ODR_Ret!$B:$B,'Backtesting - Retail'!B938)</f>
        <v>78</v>
      </c>
      <c r="F938" s="142">
        <f>SUMIFS(F_12Snp_ODR_Ret!$C:$C,F_12Snp_ODR_Ret!A:A,"&gt;="&amp;$M$2,F_12Snp_ODR_Ret!A:A,"&lt;="&amp;$M$3,F_12Snp_ODR_Ret!$B:$B,$B938)/SUMIFS(F_12Snp_ODR_Ret!$H:$H,F_12Snp_ODR_Ret!A:A,"&gt;="&amp;$M$2,F_12Snp_ODR_Ret!A:A,"&lt;="&amp;$M$3,F_12Snp_ODR_Ret!$B:$B,$B938)</f>
        <v>0.31635926222935046</v>
      </c>
      <c r="G938" s="95">
        <f t="shared" si="63"/>
        <v>0.29657794676806082</v>
      </c>
      <c r="H938" s="95">
        <f t="shared" si="64"/>
        <v>3.9130044137905654E-4</v>
      </c>
      <c r="I938" s="95">
        <f t="shared" si="65"/>
        <v>1.9781315461289639E-2</v>
      </c>
      <c r="J938" s="95">
        <f t="shared" si="66"/>
        <v>6.6698538029733023E-2</v>
      </c>
    </row>
    <row r="939" spans="1:10" x14ac:dyDescent="0.2">
      <c r="A939" s="93">
        <v>44165</v>
      </c>
      <c r="B939" s="94" t="s">
        <v>42</v>
      </c>
      <c r="C939" s="94">
        <f>SUMIFS(F_12Snp_ODR_Ret!$H:$H,F_12Snp_ODR_Ret!$A:$A,'Backtesting - Retail'!A939,F_12Snp_ODR_Ret!$B:$B,'Backtesting - Retail'!B939)</f>
        <v>220</v>
      </c>
      <c r="D939" s="94">
        <f>SUMIFS(F_12Snp_ODR_Ret!$C:$C,F_12Snp_ODR_Ret!$A:$A,'Backtesting - Retail'!A939,F_12Snp_ODR_Ret!$B:$B,'Backtesting - Retail'!B939)</f>
        <v>153</v>
      </c>
      <c r="F939" s="142">
        <f>SUMIFS(F_12Snp_ODR_Ret!$C:$C,F_12Snp_ODR_Ret!A:A,"&gt;="&amp;$M$2,F_12Snp_ODR_Ret!A:A,"&lt;="&amp;$M$3,F_12Snp_ODR_Ret!$B:$B,$B939)/SUMIFS(F_12Snp_ODR_Ret!$H:$H,F_12Snp_ODR_Ret!A:A,"&gt;="&amp;$M$2,F_12Snp_ODR_Ret!A:A,"&lt;="&amp;$M$3,F_12Snp_ODR_Ret!$B:$B,$B939)</f>
        <v>0.66168573429838895</v>
      </c>
      <c r="G939" s="95">
        <f t="shared" si="63"/>
        <v>0.69545454545454544</v>
      </c>
      <c r="H939" s="95">
        <f t="shared" si="64"/>
        <v>1.1403326069001588E-3</v>
      </c>
      <c r="I939" s="95">
        <f t="shared" si="65"/>
        <v>-3.3768811156156486E-2</v>
      </c>
      <c r="J939" s="95">
        <f t="shared" si="66"/>
        <v>4.855646048597665E-2</v>
      </c>
    </row>
    <row r="940" spans="1:10" x14ac:dyDescent="0.2">
      <c r="A940" s="93">
        <v>44165</v>
      </c>
      <c r="B940" s="94" t="s">
        <v>40</v>
      </c>
      <c r="C940" s="94">
        <f>SUMIFS(F_12Snp_ODR_Ret!$H:$H,F_12Snp_ODR_Ret!$A:$A,'Backtesting - Retail'!A940,F_12Snp_ODR_Ret!$B:$B,'Backtesting - Retail'!B940)</f>
        <v>695</v>
      </c>
      <c r="D940" s="94">
        <f>SUMIFS(F_12Snp_ODR_Ret!$C:$C,F_12Snp_ODR_Ret!$A:$A,'Backtesting - Retail'!A940,F_12Snp_ODR_Ret!$B:$B,'Backtesting - Retail'!B940)</f>
        <v>457</v>
      </c>
      <c r="F940" s="142">
        <f>SUMIFS(F_12Snp_ODR_Ret!$C:$C,F_12Snp_ODR_Ret!A:A,"&gt;="&amp;$M$2,F_12Snp_ODR_Ret!A:A,"&lt;="&amp;$M$3,F_12Snp_ODR_Ret!$B:$B,$B940)/SUMIFS(F_12Snp_ODR_Ret!$H:$H,F_12Snp_ODR_Ret!A:A,"&gt;="&amp;$M$2,F_12Snp_ODR_Ret!A:A,"&lt;="&amp;$M$3,F_12Snp_ODR_Ret!$B:$B,$B940)</f>
        <v>0.60292481322524238</v>
      </c>
      <c r="G940" s="95">
        <f t="shared" si="63"/>
        <v>0.65755395683453233</v>
      </c>
      <c r="H940" s="95">
        <f t="shared" si="64"/>
        <v>2.9843433314844241E-3</v>
      </c>
      <c r="I940" s="95">
        <f t="shared" si="65"/>
        <v>-5.4629143609289943E-2</v>
      </c>
      <c r="J940" s="95">
        <f t="shared" si="66"/>
        <v>8.307933218480637E-2</v>
      </c>
    </row>
    <row r="941" spans="1:10" x14ac:dyDescent="0.2">
      <c r="A941" s="93">
        <v>44165</v>
      </c>
      <c r="B941" s="94" t="s">
        <v>28</v>
      </c>
      <c r="C941" s="94">
        <f>SUMIFS(F_12Snp_ODR_Ret!$H:$H,F_12Snp_ODR_Ret!$A:$A,'Backtesting - Retail'!A941,F_12Snp_ODR_Ret!$B:$B,'Backtesting - Retail'!B941)</f>
        <v>3269</v>
      </c>
      <c r="D941" s="94">
        <f>SUMIFS(F_12Snp_ODR_Ret!$C:$C,F_12Snp_ODR_Ret!$A:$A,'Backtesting - Retail'!A941,F_12Snp_ODR_Ret!$B:$B,'Backtesting - Retail'!B941)</f>
        <v>27</v>
      </c>
      <c r="F941" s="142">
        <f>SUMIFS(F_12Snp_ODR_Ret!$C:$C,F_12Snp_ODR_Ret!A:A,"&gt;="&amp;$M$2,F_12Snp_ODR_Ret!A:A,"&lt;="&amp;$M$3,F_12Snp_ODR_Ret!$B:$B,$B941)/SUMIFS(F_12Snp_ODR_Ret!$H:$H,F_12Snp_ODR_Ret!A:A,"&gt;="&amp;$M$2,F_12Snp_ODR_Ret!A:A,"&lt;="&amp;$M$3,F_12Snp_ODR_Ret!$B:$B,$B941)</f>
        <v>8.694480016175777E-3</v>
      </c>
      <c r="G941" s="95">
        <f t="shared" si="63"/>
        <v>8.2594065463444475E-3</v>
      </c>
      <c r="H941" s="95">
        <f t="shared" si="64"/>
        <v>1.8928892415107273E-7</v>
      </c>
      <c r="I941" s="95">
        <f t="shared" si="65"/>
        <v>4.3507346983132945E-4</v>
      </c>
      <c r="J941" s="95">
        <f t="shared" si="66"/>
        <v>5.2676117514022819E-2</v>
      </c>
    </row>
    <row r="942" spans="1:10" x14ac:dyDescent="0.2">
      <c r="A942" s="93">
        <v>44165</v>
      </c>
      <c r="B942" s="94" t="s">
        <v>26</v>
      </c>
      <c r="C942" s="94">
        <f>SUMIFS(F_12Snp_ODR_Ret!$H:$H,F_12Snp_ODR_Ret!$A:$A,'Backtesting - Retail'!A942,F_12Snp_ODR_Ret!$B:$B,'Backtesting - Retail'!B942)</f>
        <v>214</v>
      </c>
      <c r="D942" s="94">
        <f>SUMIFS(F_12Snp_ODR_Ret!$C:$C,F_12Snp_ODR_Ret!$A:$A,'Backtesting - Retail'!A942,F_12Snp_ODR_Ret!$B:$B,'Backtesting - Retail'!B942)</f>
        <v>82</v>
      </c>
      <c r="F942" s="142">
        <f>SUMIFS(F_12Snp_ODR_Ret!$C:$C,F_12Snp_ODR_Ret!A:A,"&gt;="&amp;$M$2,F_12Snp_ODR_Ret!A:A,"&lt;="&amp;$M$3,F_12Snp_ODR_Ret!$B:$B,$B942)/SUMIFS(F_12Snp_ODR_Ret!$H:$H,F_12Snp_ODR_Ret!A:A,"&gt;="&amp;$M$2,F_12Snp_ODR_Ret!A:A,"&lt;="&amp;$M$3,F_12Snp_ODR_Ret!$B:$B,$B942)</f>
        <v>0.42494105318312814</v>
      </c>
      <c r="G942" s="95">
        <f t="shared" si="63"/>
        <v>0.38317757009345793</v>
      </c>
      <c r="H942" s="95">
        <f t="shared" si="64"/>
        <v>1.7441885197811693E-3</v>
      </c>
      <c r="I942" s="95">
        <f t="shared" si="65"/>
        <v>4.1763483089670206E-2</v>
      </c>
      <c r="J942" s="95">
        <f t="shared" si="66"/>
        <v>0.10899250464865151</v>
      </c>
    </row>
    <row r="943" spans="1:10" x14ac:dyDescent="0.2">
      <c r="A943" s="93">
        <v>44165</v>
      </c>
      <c r="B943" s="94" t="s">
        <v>16</v>
      </c>
      <c r="C943" s="94">
        <f>SUMIFS(F_12Snp_ODR_Ret!$H:$H,F_12Snp_ODR_Ret!$A:$A,'Backtesting - Retail'!A943,F_12Snp_ODR_Ret!$B:$B,'Backtesting - Retail'!B943)</f>
        <v>2137</v>
      </c>
      <c r="D943" s="94">
        <f>SUMIFS(F_12Snp_ODR_Ret!$C:$C,F_12Snp_ODR_Ret!$A:$A,'Backtesting - Retail'!A943,F_12Snp_ODR_Ret!$B:$B,'Backtesting - Retail'!B943)</f>
        <v>8</v>
      </c>
      <c r="F943" s="142">
        <f>SUMIFS(F_12Snp_ODR_Ret!$C:$C,F_12Snp_ODR_Ret!A:A,"&gt;="&amp;$M$2,F_12Snp_ODR_Ret!A:A,"&lt;="&amp;$M$3,F_12Snp_ODR_Ret!$B:$B,$B943)/SUMIFS(F_12Snp_ODR_Ret!$H:$H,F_12Snp_ODR_Ret!A:A,"&gt;="&amp;$M$2,F_12Snp_ODR_Ret!A:A,"&lt;="&amp;$M$3,F_12Snp_ODR_Ret!$B:$B,$B943)</f>
        <v>2.5973315835520561E-3</v>
      </c>
      <c r="G943" s="95">
        <f t="shared" si="63"/>
        <v>3.7435657463734209E-3</v>
      </c>
      <c r="H943" s="95">
        <f t="shared" si="64"/>
        <v>1.313852756018795E-6</v>
      </c>
      <c r="I943" s="95">
        <f t="shared" si="65"/>
        <v>-1.1462341628213648E-3</v>
      </c>
      <c r="J943" s="95">
        <f t="shared" si="66"/>
        <v>0.30618780074365703</v>
      </c>
    </row>
    <row r="944" spans="1:10" x14ac:dyDescent="0.2">
      <c r="A944" s="93">
        <v>44165</v>
      </c>
      <c r="B944" s="94" t="s">
        <v>20</v>
      </c>
      <c r="C944" s="94">
        <f>SUMIFS(F_12Snp_ODR_Ret!$H:$H,F_12Snp_ODR_Ret!$A:$A,'Backtesting - Retail'!A944,F_12Snp_ODR_Ret!$B:$B,'Backtesting - Retail'!B944)</f>
        <v>350</v>
      </c>
      <c r="D944" s="94">
        <f>SUMIFS(F_12Snp_ODR_Ret!$C:$C,F_12Snp_ODR_Ret!$A:$A,'Backtesting - Retail'!A944,F_12Snp_ODR_Ret!$B:$B,'Backtesting - Retail'!B944)</f>
        <v>32</v>
      </c>
      <c r="F944" s="142">
        <f>SUMIFS(F_12Snp_ODR_Ret!$C:$C,F_12Snp_ODR_Ret!A:A,"&gt;="&amp;$M$2,F_12Snp_ODR_Ret!A:A,"&lt;="&amp;$M$3,F_12Snp_ODR_Ret!$B:$B,$B944)/SUMIFS(F_12Snp_ODR_Ret!$H:$H,F_12Snp_ODR_Ret!A:A,"&gt;="&amp;$M$2,F_12Snp_ODR_Ret!A:A,"&lt;="&amp;$M$3,F_12Snp_ODR_Ret!$B:$B,$B944)</f>
        <v>8.9829886182841753E-2</v>
      </c>
      <c r="G944" s="95">
        <f t="shared" si="63"/>
        <v>9.1428571428571428E-2</v>
      </c>
      <c r="H944" s="95">
        <f t="shared" si="64"/>
        <v>2.555794514913752E-6</v>
      </c>
      <c r="I944" s="95">
        <f t="shared" si="65"/>
        <v>-1.5986852457296752E-3</v>
      </c>
      <c r="J944" s="95">
        <f t="shared" si="66"/>
        <v>1.7485619875168324E-2</v>
      </c>
    </row>
    <row r="945" spans="1:10" x14ac:dyDescent="0.2">
      <c r="A945" s="93">
        <v>44165</v>
      </c>
      <c r="B945" s="94" t="s">
        <v>14</v>
      </c>
      <c r="C945" s="94">
        <f>SUMIFS(F_12Snp_ODR_Ret!$H:$H,F_12Snp_ODR_Ret!$A:$A,'Backtesting - Retail'!A945,F_12Snp_ODR_Ret!$B:$B,'Backtesting - Retail'!B945)</f>
        <v>1312</v>
      </c>
      <c r="D945" s="94">
        <f>SUMIFS(F_12Snp_ODR_Ret!$C:$C,F_12Snp_ODR_Ret!$A:$A,'Backtesting - Retail'!A945,F_12Snp_ODR_Ret!$B:$B,'Backtesting - Retail'!B945)</f>
        <v>13</v>
      </c>
      <c r="F945" s="142">
        <f>SUMIFS(F_12Snp_ODR_Ret!$C:$C,F_12Snp_ODR_Ret!A:A,"&gt;="&amp;$M$2,F_12Snp_ODR_Ret!A:A,"&lt;="&amp;$M$3,F_12Snp_ODR_Ret!$B:$B,$B945)/SUMIFS(F_12Snp_ODR_Ret!$H:$H,F_12Snp_ODR_Ret!A:A,"&gt;="&amp;$M$2,F_12Snp_ODR_Ret!A:A,"&lt;="&amp;$M$3,F_12Snp_ODR_Ret!$B:$B,$B945)</f>
        <v>6.8419927303827238E-3</v>
      </c>
      <c r="G945" s="95">
        <f t="shared" si="63"/>
        <v>9.9085365853658538E-3</v>
      </c>
      <c r="H945" s="95">
        <f t="shared" si="64"/>
        <v>9.4036912145347954E-6</v>
      </c>
      <c r="I945" s="95">
        <f t="shared" si="65"/>
        <v>-3.06654385498313E-3</v>
      </c>
      <c r="J945" s="95">
        <f t="shared" si="66"/>
        <v>0.30948504136445126</v>
      </c>
    </row>
    <row r="946" spans="1:10" x14ac:dyDescent="0.2">
      <c r="A946" s="93">
        <v>44165</v>
      </c>
      <c r="B946" s="94" t="s">
        <v>18</v>
      </c>
      <c r="C946" s="94">
        <f>SUMIFS(F_12Snp_ODR_Ret!$H:$H,F_12Snp_ODR_Ret!$A:$A,'Backtesting - Retail'!A946,F_12Snp_ODR_Ret!$B:$B,'Backtesting - Retail'!B946)</f>
        <v>6995</v>
      </c>
      <c r="D946" s="94">
        <f>SUMIFS(F_12Snp_ODR_Ret!$C:$C,F_12Snp_ODR_Ret!$A:$A,'Backtesting - Retail'!A946,F_12Snp_ODR_Ret!$B:$B,'Backtesting - Retail'!B946)</f>
        <v>82</v>
      </c>
      <c r="F946" s="142">
        <f>SUMIFS(F_12Snp_ODR_Ret!$C:$C,F_12Snp_ODR_Ret!A:A,"&gt;="&amp;$M$2,F_12Snp_ODR_Ret!A:A,"&lt;="&amp;$M$3,F_12Snp_ODR_Ret!$B:$B,$B946)/SUMIFS(F_12Snp_ODR_Ret!$H:$H,F_12Snp_ODR_Ret!A:A,"&gt;="&amp;$M$2,F_12Snp_ODR_Ret!A:A,"&lt;="&amp;$M$3,F_12Snp_ODR_Ret!$B:$B,$B946)</f>
        <v>7.5688521388111206E-3</v>
      </c>
      <c r="G946" s="95">
        <f t="shared" si="63"/>
        <v>1.172265904217298E-2</v>
      </c>
      <c r="H946" s="95">
        <f t="shared" si="64"/>
        <v>1.725411179041664E-5</v>
      </c>
      <c r="I946" s="95">
        <f t="shared" si="65"/>
        <v>-4.1538069033618596E-3</v>
      </c>
      <c r="J946" s="95">
        <f t="shared" si="66"/>
        <v>0.35433999132946598</v>
      </c>
    </row>
    <row r="947" spans="1:10" x14ac:dyDescent="0.2">
      <c r="A947" s="93">
        <v>44196</v>
      </c>
      <c r="B947" s="94" t="s">
        <v>24</v>
      </c>
      <c r="C947" s="94">
        <f>SUMIFS(F_12Snp_ODR_Ret!$H:$H,F_12Snp_ODR_Ret!$A:$A,'Backtesting - Retail'!A947,F_12Snp_ODR_Ret!$B:$B,'Backtesting - Retail'!B947)</f>
        <v>252</v>
      </c>
      <c r="D947" s="94">
        <f>SUMIFS(F_12Snp_ODR_Ret!$C:$C,F_12Snp_ODR_Ret!$A:$A,'Backtesting - Retail'!A947,F_12Snp_ODR_Ret!$B:$B,'Backtesting - Retail'!B947)</f>
        <v>81</v>
      </c>
      <c r="F947" s="142">
        <f>SUMIFS(F_12Snp_ODR_Ret!$C:$C,F_12Snp_ODR_Ret!A:A,"&gt;="&amp;$M$2,F_12Snp_ODR_Ret!A:A,"&lt;="&amp;$M$3,F_12Snp_ODR_Ret!$B:$B,$B947)/SUMIFS(F_12Snp_ODR_Ret!$H:$H,F_12Snp_ODR_Ret!A:A,"&gt;="&amp;$M$2,F_12Snp_ODR_Ret!A:A,"&lt;="&amp;$M$3,F_12Snp_ODR_Ret!$B:$B,$B947)</f>
        <v>0.31635926222935046</v>
      </c>
      <c r="G947" s="95">
        <f t="shared" si="63"/>
        <v>0.32142857142857145</v>
      </c>
      <c r="H947" s="95">
        <f t="shared" si="64"/>
        <v>2.5697895757306605E-5</v>
      </c>
      <c r="I947" s="95">
        <f t="shared" si="65"/>
        <v>-5.0693091992209949E-3</v>
      </c>
      <c r="J947" s="95">
        <f t="shared" si="66"/>
        <v>1.5771184175354204E-2</v>
      </c>
    </row>
    <row r="948" spans="1:10" x14ac:dyDescent="0.2">
      <c r="A948" s="93">
        <v>44196</v>
      </c>
      <c r="B948" s="94" t="s">
        <v>26</v>
      </c>
      <c r="C948" s="94">
        <f>SUMIFS(F_12Snp_ODR_Ret!$H:$H,F_12Snp_ODR_Ret!$A:$A,'Backtesting - Retail'!A948,F_12Snp_ODR_Ret!$B:$B,'Backtesting - Retail'!B948)</f>
        <v>213</v>
      </c>
      <c r="D948" s="94">
        <f>SUMIFS(F_12Snp_ODR_Ret!$C:$C,F_12Snp_ODR_Ret!$A:$A,'Backtesting - Retail'!A948,F_12Snp_ODR_Ret!$B:$B,'Backtesting - Retail'!B948)</f>
        <v>86</v>
      </c>
      <c r="F948" s="142">
        <f>SUMIFS(F_12Snp_ODR_Ret!$C:$C,F_12Snp_ODR_Ret!A:A,"&gt;="&amp;$M$2,F_12Snp_ODR_Ret!A:A,"&lt;="&amp;$M$3,F_12Snp_ODR_Ret!$B:$B,$B948)/SUMIFS(F_12Snp_ODR_Ret!$H:$H,F_12Snp_ODR_Ret!A:A,"&gt;="&amp;$M$2,F_12Snp_ODR_Ret!A:A,"&lt;="&amp;$M$3,F_12Snp_ODR_Ret!$B:$B,$B948)</f>
        <v>0.42494105318312814</v>
      </c>
      <c r="G948" s="95">
        <f t="shared" si="63"/>
        <v>0.40375586854460094</v>
      </c>
      <c r="H948" s="95">
        <f t="shared" si="64"/>
        <v>4.4881204816848882E-4</v>
      </c>
      <c r="I948" s="95">
        <f t="shared" si="65"/>
        <v>2.1185184638527199E-2</v>
      </c>
      <c r="J948" s="95">
        <f t="shared" si="66"/>
        <v>5.2470282883794107E-2</v>
      </c>
    </row>
    <row r="949" spans="1:10" x14ac:dyDescent="0.2">
      <c r="A949" s="93">
        <v>44196</v>
      </c>
      <c r="B949" s="94" t="s">
        <v>20</v>
      </c>
      <c r="C949" s="94">
        <f>SUMIFS(F_12Snp_ODR_Ret!$H:$H,F_12Snp_ODR_Ret!$A:$A,'Backtesting - Retail'!A949,F_12Snp_ODR_Ret!$B:$B,'Backtesting - Retail'!B949)</f>
        <v>545</v>
      </c>
      <c r="D949" s="94">
        <f>SUMIFS(F_12Snp_ODR_Ret!$C:$C,F_12Snp_ODR_Ret!$A:$A,'Backtesting - Retail'!A949,F_12Snp_ODR_Ret!$B:$B,'Backtesting - Retail'!B949)</f>
        <v>59</v>
      </c>
      <c r="F949" s="142">
        <f>SUMIFS(F_12Snp_ODR_Ret!$C:$C,F_12Snp_ODR_Ret!A:A,"&gt;="&amp;$M$2,F_12Snp_ODR_Ret!A:A,"&lt;="&amp;$M$3,F_12Snp_ODR_Ret!$B:$B,$B949)/SUMIFS(F_12Snp_ODR_Ret!$H:$H,F_12Snp_ODR_Ret!A:A,"&gt;="&amp;$M$2,F_12Snp_ODR_Ret!A:A,"&lt;="&amp;$M$3,F_12Snp_ODR_Ret!$B:$B,$B949)</f>
        <v>8.9829886182841753E-2</v>
      </c>
      <c r="G949" s="95">
        <f t="shared" si="63"/>
        <v>0.10825688073394496</v>
      </c>
      <c r="H949" s="95">
        <f t="shared" si="64"/>
        <v>3.3955412818638728E-4</v>
      </c>
      <c r="I949" s="95">
        <f t="shared" si="65"/>
        <v>-1.8426994551103207E-2</v>
      </c>
      <c r="J949" s="95">
        <f t="shared" si="66"/>
        <v>0.17021545814154657</v>
      </c>
    </row>
    <row r="950" spans="1:10" x14ac:dyDescent="0.2">
      <c r="A950" s="93">
        <v>44196</v>
      </c>
      <c r="B950" s="94" t="s">
        <v>42</v>
      </c>
      <c r="C950" s="94">
        <f>SUMIFS(F_12Snp_ODR_Ret!$H:$H,F_12Snp_ODR_Ret!$A:$A,'Backtesting - Retail'!A950,F_12Snp_ODR_Ret!$B:$B,'Backtesting - Retail'!B950)</f>
        <v>282</v>
      </c>
      <c r="D950" s="94">
        <f>SUMIFS(F_12Snp_ODR_Ret!$C:$C,F_12Snp_ODR_Ret!$A:$A,'Backtesting - Retail'!A950,F_12Snp_ODR_Ret!$B:$B,'Backtesting - Retail'!B950)</f>
        <v>204</v>
      </c>
      <c r="F950" s="142">
        <f>SUMIFS(F_12Snp_ODR_Ret!$C:$C,F_12Snp_ODR_Ret!A:A,"&gt;="&amp;$M$2,F_12Snp_ODR_Ret!A:A,"&lt;="&amp;$M$3,F_12Snp_ODR_Ret!$B:$B,$B950)/SUMIFS(F_12Snp_ODR_Ret!$H:$H,F_12Snp_ODR_Ret!A:A,"&gt;="&amp;$M$2,F_12Snp_ODR_Ret!A:A,"&lt;="&amp;$M$3,F_12Snp_ODR_Ret!$B:$B,$B950)</f>
        <v>0.66168573429838895</v>
      </c>
      <c r="G950" s="95">
        <f t="shared" si="63"/>
        <v>0.72340425531914898</v>
      </c>
      <c r="H950" s="95">
        <f t="shared" si="64"/>
        <v>3.8091758369899979E-3</v>
      </c>
      <c r="I950" s="95">
        <f t="shared" si="65"/>
        <v>-6.1718521020760031E-2</v>
      </c>
      <c r="J950" s="95">
        <f t="shared" si="66"/>
        <v>8.5316779058109443E-2</v>
      </c>
    </row>
    <row r="951" spans="1:10" x14ac:dyDescent="0.2">
      <c r="A951" s="93">
        <v>44196</v>
      </c>
      <c r="B951" s="94" t="s">
        <v>14</v>
      </c>
      <c r="C951" s="94">
        <f>SUMIFS(F_12Snp_ODR_Ret!$H:$H,F_12Snp_ODR_Ret!$A:$A,'Backtesting - Retail'!A951,F_12Snp_ODR_Ret!$B:$B,'Backtesting - Retail'!B951)</f>
        <v>1342</v>
      </c>
      <c r="D951" s="94">
        <f>SUMIFS(F_12Snp_ODR_Ret!$C:$C,F_12Snp_ODR_Ret!$A:$A,'Backtesting - Retail'!A951,F_12Snp_ODR_Ret!$B:$B,'Backtesting - Retail'!B951)</f>
        <v>17</v>
      </c>
      <c r="F951" s="142">
        <f>SUMIFS(F_12Snp_ODR_Ret!$C:$C,F_12Snp_ODR_Ret!A:A,"&gt;="&amp;$M$2,F_12Snp_ODR_Ret!A:A,"&lt;="&amp;$M$3,F_12Snp_ODR_Ret!$B:$B,$B951)/SUMIFS(F_12Snp_ODR_Ret!$H:$H,F_12Snp_ODR_Ret!A:A,"&gt;="&amp;$M$2,F_12Snp_ODR_Ret!A:A,"&lt;="&amp;$M$3,F_12Snp_ODR_Ret!$B:$B,$B951)</f>
        <v>6.8419927303827238E-3</v>
      </c>
      <c r="G951" s="95">
        <f t="shared" si="63"/>
        <v>1.2667660208643815E-2</v>
      </c>
      <c r="H951" s="95">
        <f t="shared" si="64"/>
        <v>3.3938401567268939E-5</v>
      </c>
      <c r="I951" s="95">
        <f t="shared" si="65"/>
        <v>-5.825667478261091E-3</v>
      </c>
      <c r="J951" s="95">
        <f t="shared" si="66"/>
        <v>0.45988504446037554</v>
      </c>
    </row>
    <row r="952" spans="1:10" x14ac:dyDescent="0.2">
      <c r="A952" s="93">
        <v>44196</v>
      </c>
      <c r="B952" s="94" t="s">
        <v>22</v>
      </c>
      <c r="C952" s="94">
        <f>SUMIFS(F_12Snp_ODR_Ret!$H:$H,F_12Snp_ODR_Ret!$A:$A,'Backtesting - Retail'!A952,F_12Snp_ODR_Ret!$B:$B,'Backtesting - Retail'!B952)</f>
        <v>847</v>
      </c>
      <c r="D952" s="94">
        <f>SUMIFS(F_12Snp_ODR_Ret!$C:$C,F_12Snp_ODR_Ret!$A:$A,'Backtesting - Retail'!A952,F_12Snp_ODR_Ret!$B:$B,'Backtesting - Retail'!B952)</f>
        <v>106</v>
      </c>
      <c r="F952" s="142">
        <f>SUMIFS(F_12Snp_ODR_Ret!$C:$C,F_12Snp_ODR_Ret!A:A,"&gt;="&amp;$M$2,F_12Snp_ODR_Ret!A:A,"&lt;="&amp;$M$3,F_12Snp_ODR_Ret!$B:$B,$B952)/SUMIFS(F_12Snp_ODR_Ret!$H:$H,F_12Snp_ODR_Ret!A:A,"&gt;="&amp;$M$2,F_12Snp_ODR_Ret!A:A,"&lt;="&amp;$M$3,F_12Snp_ODR_Ret!$B:$B,$B952)</f>
        <v>0.11878527277613544</v>
      </c>
      <c r="G952" s="95">
        <f t="shared" si="63"/>
        <v>0.12514757969303425</v>
      </c>
      <c r="H952" s="95">
        <f t="shared" si="64"/>
        <v>4.0478949304818376E-5</v>
      </c>
      <c r="I952" s="95">
        <f t="shared" si="65"/>
        <v>-6.362306916898805E-3</v>
      </c>
      <c r="J952" s="95">
        <f t="shared" si="66"/>
        <v>5.0838433571823466E-2</v>
      </c>
    </row>
    <row r="953" spans="1:10" x14ac:dyDescent="0.2">
      <c r="A953" s="93">
        <v>44196</v>
      </c>
      <c r="B953" s="94" t="s">
        <v>40</v>
      </c>
      <c r="C953" s="94">
        <f>SUMIFS(F_12Snp_ODR_Ret!$H:$H,F_12Snp_ODR_Ret!$A:$A,'Backtesting - Retail'!A953,F_12Snp_ODR_Ret!$B:$B,'Backtesting - Retail'!B953)</f>
        <v>882</v>
      </c>
      <c r="D953" s="94">
        <f>SUMIFS(F_12Snp_ODR_Ret!$C:$C,F_12Snp_ODR_Ret!$A:$A,'Backtesting - Retail'!A953,F_12Snp_ODR_Ret!$B:$B,'Backtesting - Retail'!B953)</f>
        <v>578</v>
      </c>
      <c r="F953" s="142">
        <f>SUMIFS(F_12Snp_ODR_Ret!$C:$C,F_12Snp_ODR_Ret!A:A,"&gt;="&amp;$M$2,F_12Snp_ODR_Ret!A:A,"&lt;="&amp;$M$3,F_12Snp_ODR_Ret!$B:$B,$B953)/SUMIFS(F_12Snp_ODR_Ret!$H:$H,F_12Snp_ODR_Ret!A:A,"&gt;="&amp;$M$2,F_12Snp_ODR_Ret!A:A,"&lt;="&amp;$M$3,F_12Snp_ODR_Ret!$B:$B,$B953)</f>
        <v>0.60292481322524238</v>
      </c>
      <c r="G953" s="95">
        <f t="shared" si="63"/>
        <v>0.65532879818594103</v>
      </c>
      <c r="H953" s="95">
        <f t="shared" si="64"/>
        <v>2.7461776397611297E-3</v>
      </c>
      <c r="I953" s="95">
        <f t="shared" si="65"/>
        <v>-5.2403984960698646E-2</v>
      </c>
      <c r="J953" s="95">
        <f t="shared" si="66"/>
        <v>7.9965942448678565E-2</v>
      </c>
    </row>
    <row r="954" spans="1:10" x14ac:dyDescent="0.2">
      <c r="A954" s="93">
        <v>44196</v>
      </c>
      <c r="B954" s="94" t="s">
        <v>18</v>
      </c>
      <c r="C954" s="94">
        <f>SUMIFS(F_12Snp_ODR_Ret!$H:$H,F_12Snp_ODR_Ret!$A:$A,'Backtesting - Retail'!A954,F_12Snp_ODR_Ret!$B:$B,'Backtesting - Retail'!B954)</f>
        <v>6980</v>
      </c>
      <c r="D954" s="94">
        <f>SUMIFS(F_12Snp_ODR_Ret!$C:$C,F_12Snp_ODR_Ret!$A:$A,'Backtesting - Retail'!A954,F_12Snp_ODR_Ret!$B:$B,'Backtesting - Retail'!B954)</f>
        <v>59</v>
      </c>
      <c r="F954" s="142">
        <f>SUMIFS(F_12Snp_ODR_Ret!$C:$C,F_12Snp_ODR_Ret!A:A,"&gt;="&amp;$M$2,F_12Snp_ODR_Ret!A:A,"&lt;="&amp;$M$3,F_12Snp_ODR_Ret!$B:$B,$B954)/SUMIFS(F_12Snp_ODR_Ret!$H:$H,F_12Snp_ODR_Ret!A:A,"&gt;="&amp;$M$2,F_12Snp_ODR_Ret!A:A,"&lt;="&amp;$M$3,F_12Snp_ODR_Ret!$B:$B,$B954)</f>
        <v>7.5688521388111206E-3</v>
      </c>
      <c r="G954" s="95">
        <f t="shared" si="63"/>
        <v>8.4527220630372501E-3</v>
      </c>
      <c r="H954" s="95">
        <f t="shared" si="64"/>
        <v>7.8122604295150382E-7</v>
      </c>
      <c r="I954" s="95">
        <f t="shared" si="65"/>
        <v>-8.8386992422612946E-4</v>
      </c>
      <c r="J954" s="95">
        <f t="shared" si="66"/>
        <v>0.1045663062898031</v>
      </c>
    </row>
    <row r="955" spans="1:10" x14ac:dyDescent="0.2">
      <c r="A955" s="93">
        <v>44196</v>
      </c>
      <c r="B955" s="94" t="s">
        <v>38</v>
      </c>
      <c r="C955" s="94">
        <f>SUMIFS(F_12Snp_ODR_Ret!$H:$H,F_12Snp_ODR_Ret!$A:$A,'Backtesting - Retail'!A955,F_12Snp_ODR_Ret!$B:$B,'Backtesting - Retail'!B955)</f>
        <v>1198</v>
      </c>
      <c r="D955" s="94">
        <f>SUMIFS(F_12Snp_ODR_Ret!$C:$C,F_12Snp_ODR_Ret!$A:$A,'Backtesting - Retail'!A955,F_12Snp_ODR_Ret!$B:$B,'Backtesting - Retail'!B955)</f>
        <v>285</v>
      </c>
      <c r="F955" s="142">
        <f>SUMIFS(F_12Snp_ODR_Ret!$C:$C,F_12Snp_ODR_Ret!A:A,"&gt;="&amp;$M$2,F_12Snp_ODR_Ret!A:A,"&lt;="&amp;$M$3,F_12Snp_ODR_Ret!$B:$B,$B955)/SUMIFS(F_12Snp_ODR_Ret!$H:$H,F_12Snp_ODR_Ret!A:A,"&gt;="&amp;$M$2,F_12Snp_ODR_Ret!A:A,"&lt;="&amp;$M$3,F_12Snp_ODR_Ret!$B:$B,$B955)</f>
        <v>0.22160275367237117</v>
      </c>
      <c r="G955" s="95">
        <f t="shared" si="63"/>
        <v>0.23789649415692821</v>
      </c>
      <c r="H955" s="95">
        <f t="shared" si="64"/>
        <v>2.6548597897809291E-4</v>
      </c>
      <c r="I955" s="95">
        <f t="shared" si="65"/>
        <v>-1.6293740484557034E-2</v>
      </c>
      <c r="J955" s="95">
        <f t="shared" si="66"/>
        <v>6.8490881054383612E-2</v>
      </c>
    </row>
    <row r="956" spans="1:10" x14ac:dyDescent="0.2">
      <c r="A956" s="93">
        <v>44196</v>
      </c>
      <c r="B956" s="94" t="s">
        <v>16</v>
      </c>
      <c r="C956" s="94">
        <f>SUMIFS(F_12Snp_ODR_Ret!$H:$H,F_12Snp_ODR_Ret!$A:$A,'Backtesting - Retail'!A956,F_12Snp_ODR_Ret!$B:$B,'Backtesting - Retail'!B956)</f>
        <v>2286</v>
      </c>
      <c r="D956" s="94">
        <f>SUMIFS(F_12Snp_ODR_Ret!$C:$C,F_12Snp_ODR_Ret!$A:$A,'Backtesting - Retail'!A956,F_12Snp_ODR_Ret!$B:$B,'Backtesting - Retail'!B956)</f>
        <v>8</v>
      </c>
      <c r="F956" s="142">
        <f>SUMIFS(F_12Snp_ODR_Ret!$C:$C,F_12Snp_ODR_Ret!A:A,"&gt;="&amp;$M$2,F_12Snp_ODR_Ret!A:A,"&lt;="&amp;$M$3,F_12Snp_ODR_Ret!$B:$B,$B956)/SUMIFS(F_12Snp_ODR_Ret!$H:$H,F_12Snp_ODR_Ret!A:A,"&gt;="&amp;$M$2,F_12Snp_ODR_Ret!A:A,"&lt;="&amp;$M$3,F_12Snp_ODR_Ret!$B:$B,$B956)</f>
        <v>2.5973315835520561E-3</v>
      </c>
      <c r="G956" s="95">
        <f t="shared" si="63"/>
        <v>3.499562554680665E-3</v>
      </c>
      <c r="H956" s="95">
        <f t="shared" si="64"/>
        <v>8.1402072526367274E-7</v>
      </c>
      <c r="I956" s="95">
        <f t="shared" si="65"/>
        <v>-9.0223097112860891E-4</v>
      </c>
      <c r="J956" s="95">
        <f t="shared" si="66"/>
        <v>0.2578125</v>
      </c>
    </row>
    <row r="957" spans="1:10" x14ac:dyDescent="0.2">
      <c r="A957" s="93">
        <v>44196</v>
      </c>
      <c r="B957" s="94" t="s">
        <v>36</v>
      </c>
      <c r="C957" s="94">
        <f>SUMIFS(F_12Snp_ODR_Ret!$H:$H,F_12Snp_ODR_Ret!$A:$A,'Backtesting - Retail'!A957,F_12Snp_ODR_Ret!$B:$B,'Backtesting - Retail'!B957)</f>
        <v>747</v>
      </c>
      <c r="D957" s="94">
        <f>SUMIFS(F_12Snp_ODR_Ret!$C:$C,F_12Snp_ODR_Ret!$A:$A,'Backtesting - Retail'!A957,F_12Snp_ODR_Ret!$B:$B,'Backtesting - Retail'!B957)</f>
        <v>221</v>
      </c>
      <c r="F957" s="142">
        <f>SUMIFS(F_12Snp_ODR_Ret!$C:$C,F_12Snp_ODR_Ret!A:A,"&gt;="&amp;$M$2,F_12Snp_ODR_Ret!A:A,"&lt;="&amp;$M$3,F_12Snp_ODR_Ret!$B:$B,$B957)/SUMIFS(F_12Snp_ODR_Ret!$H:$H,F_12Snp_ODR_Ret!A:A,"&gt;="&amp;$M$2,F_12Snp_ODR_Ret!A:A,"&lt;="&amp;$M$3,F_12Snp_ODR_Ret!$B:$B,$B957)</f>
        <v>0.3147813516443802</v>
      </c>
      <c r="G957" s="95">
        <f t="shared" si="63"/>
        <v>0.2958500669344043</v>
      </c>
      <c r="H957" s="95">
        <f t="shared" si="64"/>
        <v>3.5839354077016745E-4</v>
      </c>
      <c r="I957" s="95">
        <f t="shared" si="65"/>
        <v>1.8931284709975904E-2</v>
      </c>
      <c r="J957" s="95">
        <f t="shared" si="66"/>
        <v>6.3989455558153843E-2</v>
      </c>
    </row>
    <row r="958" spans="1:10" x14ac:dyDescent="0.2">
      <c r="A958" s="93">
        <v>44196</v>
      </c>
      <c r="B958" s="94" t="s">
        <v>30</v>
      </c>
      <c r="C958" s="94">
        <f>SUMIFS(F_12Snp_ODR_Ret!$H:$H,F_12Snp_ODR_Ret!$A:$A,'Backtesting - Retail'!A958,F_12Snp_ODR_Ret!$B:$B,'Backtesting - Retail'!B958)</f>
        <v>243</v>
      </c>
      <c r="D958" s="94">
        <f>SUMIFS(F_12Snp_ODR_Ret!$C:$C,F_12Snp_ODR_Ret!$A:$A,'Backtesting - Retail'!A958,F_12Snp_ODR_Ret!$B:$B,'Backtesting - Retail'!B958)</f>
        <v>28</v>
      </c>
      <c r="F958" s="142">
        <f>SUMIFS(F_12Snp_ODR_Ret!$C:$C,F_12Snp_ODR_Ret!A:A,"&gt;="&amp;$M$2,F_12Snp_ODR_Ret!A:A,"&lt;="&amp;$M$3,F_12Snp_ODR_Ret!$B:$B,$B958)/SUMIFS(F_12Snp_ODR_Ret!$H:$H,F_12Snp_ODR_Ret!A:A,"&gt;="&amp;$M$2,F_12Snp_ODR_Ret!A:A,"&lt;="&amp;$M$3,F_12Snp_ODR_Ret!$B:$B,$B958)</f>
        <v>0.11058389350204297</v>
      </c>
      <c r="G958" s="95">
        <f t="shared" si="63"/>
        <v>0.11522633744855967</v>
      </c>
      <c r="H958" s="95">
        <f t="shared" si="64"/>
        <v>2.155228579654963E-5</v>
      </c>
      <c r="I958" s="95">
        <f t="shared" si="65"/>
        <v>-4.6424439465167083E-3</v>
      </c>
      <c r="J958" s="95">
        <f t="shared" si="66"/>
        <v>4.0289781392984288E-2</v>
      </c>
    </row>
    <row r="959" spans="1:10" x14ac:dyDescent="0.2">
      <c r="A959" s="93">
        <v>44196</v>
      </c>
      <c r="B959" s="94" t="s">
        <v>12</v>
      </c>
      <c r="C959" s="94">
        <f>SUMIFS(F_12Snp_ODR_Ret!$H:$H,F_12Snp_ODR_Ret!$A:$A,'Backtesting - Retail'!A959,F_12Snp_ODR_Ret!$B:$B,'Backtesting - Retail'!B959)</f>
        <v>1032</v>
      </c>
      <c r="D959" s="94">
        <f>SUMIFS(F_12Snp_ODR_Ret!$C:$C,F_12Snp_ODR_Ret!$A:$A,'Backtesting - Retail'!A959,F_12Snp_ODR_Ret!$B:$B,'Backtesting - Retail'!B959)</f>
        <v>0</v>
      </c>
      <c r="F959" s="142">
        <f>SUMIFS(F_12Snp_ODR_Ret!$C:$C,F_12Snp_ODR_Ret!A:A,"&gt;="&amp;$M$2,F_12Snp_ODR_Ret!A:A,"&lt;="&amp;$M$3,F_12Snp_ODR_Ret!$B:$B,$B959)/SUMIFS(F_12Snp_ODR_Ret!$H:$H,F_12Snp_ODR_Ret!A:A,"&gt;="&amp;$M$2,F_12Snp_ODR_Ret!A:A,"&lt;="&amp;$M$3,F_12Snp_ODR_Ret!$B:$B,$B959)</f>
        <v>9.2718843741478052E-4</v>
      </c>
      <c r="G959" s="95">
        <f t="shared" si="63"/>
        <v>0</v>
      </c>
      <c r="H959" s="95">
        <f t="shared" si="64"/>
        <v>8.5967839847566235E-7</v>
      </c>
      <c r="I959" s="95">
        <f t="shared" si="65"/>
        <v>9.2718843741478052E-4</v>
      </c>
      <c r="J959" s="95">
        <f t="shared" si="66"/>
        <v>0</v>
      </c>
    </row>
    <row r="960" spans="1:10" x14ac:dyDescent="0.2">
      <c r="A960" s="93">
        <v>44196</v>
      </c>
      <c r="B960" s="94" t="s">
        <v>28</v>
      </c>
      <c r="C960" s="94">
        <f>SUMIFS(F_12Snp_ODR_Ret!$H:$H,F_12Snp_ODR_Ret!$A:$A,'Backtesting - Retail'!A960,F_12Snp_ODR_Ret!$B:$B,'Backtesting - Retail'!B960)</f>
        <v>3341</v>
      </c>
      <c r="D960" s="94">
        <f>SUMIFS(F_12Snp_ODR_Ret!$C:$C,F_12Snp_ODR_Ret!$A:$A,'Backtesting - Retail'!A960,F_12Snp_ODR_Ret!$B:$B,'Backtesting - Retail'!B960)</f>
        <v>25</v>
      </c>
      <c r="F960" s="142">
        <f>SUMIFS(F_12Snp_ODR_Ret!$C:$C,F_12Snp_ODR_Ret!A:A,"&gt;="&amp;$M$2,F_12Snp_ODR_Ret!A:A,"&lt;="&amp;$M$3,F_12Snp_ODR_Ret!$B:$B,$B960)/SUMIFS(F_12Snp_ODR_Ret!$H:$H,F_12Snp_ODR_Ret!A:A,"&gt;="&amp;$M$2,F_12Snp_ODR_Ret!A:A,"&lt;="&amp;$M$3,F_12Snp_ODR_Ret!$B:$B,$B960)</f>
        <v>8.694480016175777E-3</v>
      </c>
      <c r="G960" s="95">
        <f t="shared" si="63"/>
        <v>7.4827895839568994E-3</v>
      </c>
      <c r="H960" s="95">
        <f t="shared" si="64"/>
        <v>1.4681937035307702E-6</v>
      </c>
      <c r="I960" s="95">
        <f t="shared" si="65"/>
        <v>1.2116904322188775E-3</v>
      </c>
      <c r="J960" s="95">
        <f t="shared" si="66"/>
        <v>0.16193030936173078</v>
      </c>
    </row>
    <row r="961" spans="1:10" x14ac:dyDescent="0.2">
      <c r="A961" s="93">
        <v>44196</v>
      </c>
      <c r="B961" s="94" t="s">
        <v>32</v>
      </c>
      <c r="C961" s="94">
        <f>SUMIFS(F_12Snp_ODR_Ret!$H:$H,F_12Snp_ODR_Ret!$A:$A,'Backtesting - Retail'!A961,F_12Snp_ODR_Ret!$B:$B,'Backtesting - Retail'!B961)</f>
        <v>23020</v>
      </c>
      <c r="D961" s="94">
        <f>SUMIFS(F_12Snp_ODR_Ret!$C:$C,F_12Snp_ODR_Ret!$A:$A,'Backtesting - Retail'!A961,F_12Snp_ODR_Ret!$B:$B,'Backtesting - Retail'!B961)</f>
        <v>541</v>
      </c>
      <c r="F961" s="142">
        <f>SUMIFS(F_12Snp_ODR_Ret!$C:$C,F_12Snp_ODR_Ret!A:A,"&gt;="&amp;$M$2,F_12Snp_ODR_Ret!A:A,"&lt;="&amp;$M$3,F_12Snp_ODR_Ret!$B:$B,$B961)/SUMIFS(F_12Snp_ODR_Ret!$H:$H,F_12Snp_ODR_Ret!A:A,"&gt;="&amp;$M$2,F_12Snp_ODR_Ret!A:A,"&lt;="&amp;$M$3,F_12Snp_ODR_Ret!$B:$B,$B961)</f>
        <v>2.2352492146289427E-2</v>
      </c>
      <c r="G961" s="95">
        <f t="shared" si="63"/>
        <v>2.3501303214596002E-2</v>
      </c>
      <c r="H961" s="95">
        <f t="shared" si="64"/>
        <v>1.3197668706636947E-6</v>
      </c>
      <c r="I961" s="95">
        <f t="shared" si="65"/>
        <v>-1.1488110683065753E-3</v>
      </c>
      <c r="J961" s="95">
        <f t="shared" si="66"/>
        <v>4.8882866529422114E-2</v>
      </c>
    </row>
    <row r="962" spans="1:10" x14ac:dyDescent="0.2">
      <c r="A962" s="93">
        <v>44196</v>
      </c>
      <c r="B962" s="94" t="s">
        <v>34</v>
      </c>
      <c r="C962" s="94">
        <f>SUMIFS(F_12Snp_ODR_Ret!$H:$H,F_12Snp_ODR_Ret!$A:$A,'Backtesting - Retail'!A962,F_12Snp_ODR_Ret!$B:$B,'Backtesting - Retail'!B962)</f>
        <v>5169</v>
      </c>
      <c r="D962" s="94">
        <f>SUMIFS(F_12Snp_ODR_Ret!$C:$C,F_12Snp_ODR_Ret!$A:$A,'Backtesting - Retail'!A962,F_12Snp_ODR_Ret!$B:$B,'Backtesting - Retail'!B962)</f>
        <v>335</v>
      </c>
      <c r="F962" s="142">
        <f>SUMIFS(F_12Snp_ODR_Ret!$C:$C,F_12Snp_ODR_Ret!A:A,"&gt;="&amp;$M$2,F_12Snp_ODR_Ret!A:A,"&lt;="&amp;$M$3,F_12Snp_ODR_Ret!$B:$B,$B962)/SUMIFS(F_12Snp_ODR_Ret!$H:$H,F_12Snp_ODR_Ret!A:A,"&gt;="&amp;$M$2,F_12Snp_ODR_Ret!A:A,"&lt;="&amp;$M$3,F_12Snp_ODR_Ret!$B:$B,$B962)</f>
        <v>5.9121533399488169E-2</v>
      </c>
      <c r="G962" s="95">
        <f t="shared" si="63"/>
        <v>6.4809440897659124E-2</v>
      </c>
      <c r="H962" s="95">
        <f t="shared" si="64"/>
        <v>3.2352291707749371E-5</v>
      </c>
      <c r="I962" s="95">
        <f t="shared" si="65"/>
        <v>-5.6879074981709549E-3</v>
      </c>
      <c r="J962" s="95">
        <f t="shared" si="66"/>
        <v>8.7763563755360194E-2</v>
      </c>
    </row>
    <row r="963" spans="1:10" x14ac:dyDescent="0.2">
      <c r="A963" s="93">
        <f>F_12Snp_ODR_Ret!A1226</f>
        <v>44592</v>
      </c>
      <c r="B963" s="384" t="str">
        <f>F_12Snp_ODR_Ret!B1226</f>
        <v>R_A1</v>
      </c>
      <c r="C963" s="94">
        <f>SUMIFS(F_12Snp_ODR_Ret!$H:$H,F_12Snp_ODR_Ret!$A:$A,'Backtesting - Retail'!A963,F_12Snp_ODR_Ret!$B:$B,'Backtesting - Retail'!B963)</f>
        <v>1162</v>
      </c>
      <c r="D963" s="94">
        <f>SUMIFS(F_12Snp_ODR_Ret!$C:$C,F_12Snp_ODR_Ret!$A:$A,'Backtesting - Retail'!A963,F_12Snp_ODR_Ret!$B:$B,'Backtesting - Retail'!B963)</f>
        <v>0</v>
      </c>
      <c r="F963" s="142">
        <f>SUMIFS(F_12Snp_ODR_Ret!$C:$C,F_12Snp_ODR_Ret!A:A,"&gt;="&amp;$M$2,F_12Snp_ODR_Ret!A:A,"&lt;="&amp;$M$3,F_12Snp_ODR_Ret!$B:$B,$B963)/SUMIFS(F_12Snp_ODR_Ret!$H:$H,F_12Snp_ODR_Ret!A:A,"&gt;="&amp;$M$2,F_12Snp_ODR_Ret!A:A,"&lt;="&amp;$M$3,F_12Snp_ODR_Ret!$B:$B,$B963)</f>
        <v>9.2718843741478052E-4</v>
      </c>
      <c r="G963" s="95">
        <f t="shared" si="63"/>
        <v>0</v>
      </c>
      <c r="H963" s="95">
        <f t="shared" ref="H963:H1026" si="67">(G963-F963)^2</f>
        <v>8.5967839847566235E-7</v>
      </c>
      <c r="I963" s="95">
        <f t="shared" ref="I963:I1026" si="68">F963-G963</f>
        <v>9.2718843741478052E-4</v>
      </c>
      <c r="J963" s="95">
        <f t="shared" ref="J963:J1026" si="69">IFERROR(ABS(G963-F963)/ABS(G963),0)</f>
        <v>0</v>
      </c>
    </row>
    <row r="964" spans="1:10" x14ac:dyDescent="0.2">
      <c r="A964" s="93">
        <f>F_12Snp_ODR_Ret!A1227</f>
        <v>44592</v>
      </c>
      <c r="B964" s="384" t="str">
        <f>F_12Snp_ODR_Ret!B1227</f>
        <v>R_A2</v>
      </c>
      <c r="C964" s="94">
        <f>SUMIFS(F_12Snp_ODR_Ret!$H:$H,F_12Snp_ODR_Ret!$A:$A,'Backtesting - Retail'!A964,F_12Snp_ODR_Ret!$B:$B,'Backtesting - Retail'!B964)</f>
        <v>1424</v>
      </c>
      <c r="D964" s="94">
        <f>SUMIFS(F_12Snp_ODR_Ret!$C:$C,F_12Snp_ODR_Ret!$A:$A,'Backtesting - Retail'!A964,F_12Snp_ODR_Ret!$B:$B,'Backtesting - Retail'!B964)</f>
        <v>6</v>
      </c>
      <c r="F964" s="142">
        <f>SUMIFS(F_12Snp_ODR_Ret!$C:$C,F_12Snp_ODR_Ret!A:A,"&gt;="&amp;$M$2,F_12Snp_ODR_Ret!A:A,"&lt;="&amp;$M$3,F_12Snp_ODR_Ret!$B:$B,$B964)/SUMIFS(F_12Snp_ODR_Ret!$H:$H,F_12Snp_ODR_Ret!A:A,"&gt;="&amp;$M$2,F_12Snp_ODR_Ret!A:A,"&lt;="&amp;$M$3,F_12Snp_ODR_Ret!$B:$B,$B964)</f>
        <v>6.8419927303827238E-3</v>
      </c>
      <c r="G964" s="95">
        <f t="shared" ref="G964:G1027" si="70">D964/C964</f>
        <v>4.2134831460674156E-3</v>
      </c>
      <c r="H964" s="95">
        <f t="shared" si="67"/>
        <v>6.9090626348374338E-6</v>
      </c>
      <c r="I964" s="95">
        <f t="shared" si="68"/>
        <v>2.6285095843153082E-3</v>
      </c>
      <c r="J964" s="95">
        <f t="shared" si="69"/>
        <v>0.62383294134416645</v>
      </c>
    </row>
    <row r="965" spans="1:10" x14ac:dyDescent="0.2">
      <c r="A965" s="93">
        <f>F_12Snp_ODR_Ret!A1228</f>
        <v>44592</v>
      </c>
      <c r="B965" s="384" t="str">
        <f>F_12Snp_ODR_Ret!B1228</f>
        <v>R_B</v>
      </c>
      <c r="C965" s="94">
        <f>SUMIFS(F_12Snp_ODR_Ret!$H:$H,F_12Snp_ODR_Ret!$A:$A,'Backtesting - Retail'!A965,F_12Snp_ODR_Ret!$B:$B,'Backtesting - Retail'!B965)</f>
        <v>4375</v>
      </c>
      <c r="D965" s="94">
        <f>SUMIFS(F_12Snp_ODR_Ret!$C:$C,F_12Snp_ODR_Ret!$A:$A,'Backtesting - Retail'!A965,F_12Snp_ODR_Ret!$B:$B,'Backtesting - Retail'!B965)</f>
        <v>0</v>
      </c>
      <c r="F965" s="142">
        <f>SUMIFS(F_12Snp_ODR_Ret!$C:$C,F_12Snp_ODR_Ret!A:A,"&gt;="&amp;$M$2,F_12Snp_ODR_Ret!A:A,"&lt;="&amp;$M$3,F_12Snp_ODR_Ret!$B:$B,$B965)/SUMIFS(F_12Snp_ODR_Ret!$H:$H,F_12Snp_ODR_Ret!A:A,"&gt;="&amp;$M$2,F_12Snp_ODR_Ret!A:A,"&lt;="&amp;$M$3,F_12Snp_ODR_Ret!$B:$B,$B965)</f>
        <v>2.5973315835520561E-3</v>
      </c>
      <c r="G965" s="95">
        <f t="shared" si="70"/>
        <v>0</v>
      </c>
      <c r="H965" s="95">
        <f t="shared" si="67"/>
        <v>6.7461313549170314E-6</v>
      </c>
      <c r="I965" s="95">
        <f t="shared" si="68"/>
        <v>2.5973315835520561E-3</v>
      </c>
      <c r="J965" s="95">
        <f t="shared" si="69"/>
        <v>0</v>
      </c>
    </row>
    <row r="966" spans="1:10" x14ac:dyDescent="0.2">
      <c r="A966" s="93">
        <f>F_12Snp_ODR_Ret!A1229</f>
        <v>44592</v>
      </c>
      <c r="B966" s="384" t="str">
        <f>F_12Snp_ODR_Ret!B1229</f>
        <v>R_C1</v>
      </c>
      <c r="C966" s="94">
        <f>SUMIFS(F_12Snp_ODR_Ret!$H:$H,F_12Snp_ODR_Ret!$A:$A,'Backtesting - Retail'!A966,F_12Snp_ODR_Ret!$B:$B,'Backtesting - Retail'!B966)</f>
        <v>9156</v>
      </c>
      <c r="D966" s="94">
        <f>SUMIFS(F_12Snp_ODR_Ret!$C:$C,F_12Snp_ODR_Ret!$A:$A,'Backtesting - Retail'!A966,F_12Snp_ODR_Ret!$B:$B,'Backtesting - Retail'!B966)</f>
        <v>2</v>
      </c>
      <c r="F966" s="142">
        <f>SUMIFS(F_12Snp_ODR_Ret!$C:$C,F_12Snp_ODR_Ret!A:A,"&gt;="&amp;$M$2,F_12Snp_ODR_Ret!A:A,"&lt;="&amp;$M$3,F_12Snp_ODR_Ret!$B:$B,$B966)/SUMIFS(F_12Snp_ODR_Ret!$H:$H,F_12Snp_ODR_Ret!A:A,"&gt;="&amp;$M$2,F_12Snp_ODR_Ret!A:A,"&lt;="&amp;$M$3,F_12Snp_ODR_Ret!$B:$B,$B966)</f>
        <v>7.5688521388111206E-3</v>
      </c>
      <c r="G966" s="95">
        <f t="shared" si="70"/>
        <v>2.1843599825251202E-4</v>
      </c>
      <c r="H966" s="95">
        <f t="shared" si="67"/>
        <v>5.4028617439384511E-5</v>
      </c>
      <c r="I966" s="95">
        <f t="shared" si="68"/>
        <v>7.3504161405586084E-3</v>
      </c>
      <c r="J966" s="95">
        <f t="shared" si="69"/>
        <v>33.650205091477311</v>
      </c>
    </row>
    <row r="967" spans="1:10" x14ac:dyDescent="0.2">
      <c r="A967" s="93">
        <f>F_12Snp_ODR_Ret!A1230</f>
        <v>44592</v>
      </c>
      <c r="B967" s="384" t="str">
        <f>F_12Snp_ODR_Ret!B1230</f>
        <v>R_C2</v>
      </c>
      <c r="C967" s="94">
        <f>SUMIFS(F_12Snp_ODR_Ret!$H:$H,F_12Snp_ODR_Ret!$A:$A,'Backtesting - Retail'!A967,F_12Snp_ODR_Ret!$B:$B,'Backtesting - Retail'!B967)</f>
        <v>459</v>
      </c>
      <c r="D967" s="94">
        <f>SUMIFS(F_12Snp_ODR_Ret!$C:$C,F_12Snp_ODR_Ret!$A:$A,'Backtesting - Retail'!A967,F_12Snp_ODR_Ret!$B:$B,'Backtesting - Retail'!B967)</f>
        <v>10</v>
      </c>
      <c r="F967" s="142">
        <f>SUMIFS(F_12Snp_ODR_Ret!$C:$C,F_12Snp_ODR_Ret!A:A,"&gt;="&amp;$M$2,F_12Snp_ODR_Ret!A:A,"&lt;="&amp;$M$3,F_12Snp_ODR_Ret!$B:$B,$B967)/SUMIFS(F_12Snp_ODR_Ret!$H:$H,F_12Snp_ODR_Ret!A:A,"&gt;="&amp;$M$2,F_12Snp_ODR_Ret!A:A,"&lt;="&amp;$M$3,F_12Snp_ODR_Ret!$B:$B,$B967)</f>
        <v>8.9829886182841753E-2</v>
      </c>
      <c r="G967" s="95">
        <f t="shared" si="70"/>
        <v>2.178649237472767E-2</v>
      </c>
      <c r="H967" s="95">
        <f t="shared" si="67"/>
        <v>4.629903440926098E-3</v>
      </c>
      <c r="I967" s="95">
        <f t="shared" si="68"/>
        <v>6.8043393808114083E-2</v>
      </c>
      <c r="J967" s="95">
        <f t="shared" si="69"/>
        <v>3.1231917757924363</v>
      </c>
    </row>
    <row r="968" spans="1:10" x14ac:dyDescent="0.2">
      <c r="A968" s="93">
        <f>F_12Snp_ODR_Ret!A1231</f>
        <v>44592</v>
      </c>
      <c r="B968" s="384" t="str">
        <f>F_12Snp_ODR_Ret!B1231</f>
        <v>R_D</v>
      </c>
      <c r="C968" s="94">
        <f>SUMIFS(F_12Snp_ODR_Ret!$H:$H,F_12Snp_ODR_Ret!$A:$A,'Backtesting - Retail'!A968,F_12Snp_ODR_Ret!$B:$B,'Backtesting - Retail'!B968)</f>
        <v>814</v>
      </c>
      <c r="D968" s="94">
        <f>SUMIFS(F_12Snp_ODR_Ret!$C:$C,F_12Snp_ODR_Ret!$A:$A,'Backtesting - Retail'!A968,F_12Snp_ODR_Ret!$B:$B,'Backtesting - Retail'!B968)</f>
        <v>34</v>
      </c>
      <c r="F968" s="142">
        <f>SUMIFS(F_12Snp_ODR_Ret!$C:$C,F_12Snp_ODR_Ret!A:A,"&gt;="&amp;$M$2,F_12Snp_ODR_Ret!A:A,"&lt;="&amp;$M$3,F_12Snp_ODR_Ret!$B:$B,$B968)/SUMIFS(F_12Snp_ODR_Ret!$H:$H,F_12Snp_ODR_Ret!A:A,"&gt;="&amp;$M$2,F_12Snp_ODR_Ret!A:A,"&lt;="&amp;$M$3,F_12Snp_ODR_Ret!$B:$B,$B968)</f>
        <v>0.11878527277613544</v>
      </c>
      <c r="G968" s="95">
        <f t="shared" si="70"/>
        <v>4.1769041769041768E-2</v>
      </c>
      <c r="H968" s="95">
        <f t="shared" si="67"/>
        <v>5.9314998385380175E-3</v>
      </c>
      <c r="I968" s="95">
        <f t="shared" si="68"/>
        <v>7.7016231007093677E-2</v>
      </c>
      <c r="J968" s="95">
        <f t="shared" si="69"/>
        <v>1.8438591776404192</v>
      </c>
    </row>
    <row r="969" spans="1:10" x14ac:dyDescent="0.2">
      <c r="A969" s="93">
        <f>F_12Snp_ODR_Ret!A1233</f>
        <v>44592</v>
      </c>
      <c r="B969" s="384" t="str">
        <f>F_12Snp_ODR_Ret!B1233</f>
        <v>R_E</v>
      </c>
      <c r="C969" s="94">
        <f>SUMIFS(F_12Snp_ODR_Ret!$H:$H,F_12Snp_ODR_Ret!$A:$A,'Backtesting - Retail'!A969,F_12Snp_ODR_Ret!$B:$B,'Backtesting - Retail'!B969)</f>
        <v>262</v>
      </c>
      <c r="D969" s="94">
        <f>SUMIFS(F_12Snp_ODR_Ret!$C:$C,F_12Snp_ODR_Ret!$A:$A,'Backtesting - Retail'!A969,F_12Snp_ODR_Ret!$B:$B,'Backtesting - Retail'!B969)</f>
        <v>50</v>
      </c>
      <c r="F969" s="142">
        <f>SUMIFS(F_12Snp_ODR_Ret!$C:$C,F_12Snp_ODR_Ret!A:A,"&gt;="&amp;$M$2,F_12Snp_ODR_Ret!A:A,"&lt;="&amp;$M$3,F_12Snp_ODR_Ret!$B:$B,$B969)/SUMIFS(F_12Snp_ODR_Ret!$H:$H,F_12Snp_ODR_Ret!A:A,"&gt;="&amp;$M$2,F_12Snp_ODR_Ret!A:A,"&lt;="&amp;$M$3,F_12Snp_ODR_Ret!$B:$B,$B969)</f>
        <v>0.31635926222935046</v>
      </c>
      <c r="G969" s="95">
        <f t="shared" si="70"/>
        <v>0.19083969465648856</v>
      </c>
      <c r="H969" s="95">
        <f t="shared" si="67"/>
        <v>1.5755161843678242E-2</v>
      </c>
      <c r="I969" s="95">
        <f t="shared" si="68"/>
        <v>0.1255195675728619</v>
      </c>
      <c r="J969" s="95">
        <f t="shared" si="69"/>
        <v>0.65772253408179626</v>
      </c>
    </row>
    <row r="970" spans="1:10" x14ac:dyDescent="0.2">
      <c r="A970" s="93">
        <f>F_12Snp_ODR_Ret!A1234</f>
        <v>44592</v>
      </c>
      <c r="B970" s="384" t="str">
        <f>F_12Snp_ODR_Ret!B1234</f>
        <v>R_F</v>
      </c>
      <c r="C970" s="94">
        <f>SUMIFS(F_12Snp_ODR_Ret!$H:$H,F_12Snp_ODR_Ret!$A:$A,'Backtesting - Retail'!A970,F_12Snp_ODR_Ret!$B:$B,'Backtesting - Retail'!B970)</f>
        <v>183</v>
      </c>
      <c r="D970" s="94">
        <f>SUMIFS(F_12Snp_ODR_Ret!$C:$C,F_12Snp_ODR_Ret!$A:$A,'Backtesting - Retail'!A970,F_12Snp_ODR_Ret!$B:$B,'Backtesting - Retail'!B970)</f>
        <v>59</v>
      </c>
      <c r="F970" s="142">
        <f>SUMIFS(F_12Snp_ODR_Ret!$C:$C,F_12Snp_ODR_Ret!A:A,"&gt;="&amp;$M$2,F_12Snp_ODR_Ret!A:A,"&lt;="&amp;$M$3,F_12Snp_ODR_Ret!$B:$B,$B970)/SUMIFS(F_12Snp_ODR_Ret!$H:$H,F_12Snp_ODR_Ret!A:A,"&gt;="&amp;$M$2,F_12Snp_ODR_Ret!A:A,"&lt;="&amp;$M$3,F_12Snp_ODR_Ret!$B:$B,$B970)</f>
        <v>0.42494105318312814</v>
      </c>
      <c r="G970" s="95">
        <f t="shared" si="70"/>
        <v>0.32240437158469948</v>
      </c>
      <c r="H970" s="95">
        <f t="shared" si="67"/>
        <v>1.0513771073217538E-2</v>
      </c>
      <c r="I970" s="95">
        <f t="shared" si="68"/>
        <v>0.10253668159842866</v>
      </c>
      <c r="J970" s="95">
        <f t="shared" si="69"/>
        <v>0.31803750394088887</v>
      </c>
    </row>
    <row r="971" spans="1:10" x14ac:dyDescent="0.2">
      <c r="A971" s="93">
        <f>F_12Snp_ODR_Ret!A1235</f>
        <v>44592</v>
      </c>
      <c r="B971" s="384" t="str">
        <f>F_12Snp_ODR_Ret!B1235</f>
        <v>R_G1</v>
      </c>
      <c r="C971" s="94">
        <f>SUMIFS(F_12Snp_ODR_Ret!$H:$H,F_12Snp_ODR_Ret!$A:$A,'Backtesting - Retail'!A971,F_12Snp_ODR_Ret!$B:$B,'Backtesting - Retail'!B971)</f>
        <v>1736</v>
      </c>
      <c r="D971" s="94">
        <f>SUMIFS(F_12Snp_ODR_Ret!$C:$C,F_12Snp_ODR_Ret!$A:$A,'Backtesting - Retail'!A971,F_12Snp_ODR_Ret!$B:$B,'Backtesting - Retail'!B971)</f>
        <v>0</v>
      </c>
      <c r="F971" s="142">
        <f>SUMIFS(F_12Snp_ODR_Ret!$C:$C,F_12Snp_ODR_Ret!A:A,"&gt;="&amp;$M$2,F_12Snp_ODR_Ret!A:A,"&lt;="&amp;$M$3,F_12Snp_ODR_Ret!$B:$B,$B971)/SUMIFS(F_12Snp_ODR_Ret!$H:$H,F_12Snp_ODR_Ret!A:A,"&gt;="&amp;$M$2,F_12Snp_ODR_Ret!A:A,"&lt;="&amp;$M$3,F_12Snp_ODR_Ret!$B:$B,$B971)</f>
        <v>8.694480016175777E-3</v>
      </c>
      <c r="G971" s="95">
        <f t="shared" si="70"/>
        <v>0</v>
      </c>
      <c r="H971" s="95">
        <f t="shared" si="67"/>
        <v>7.559398275167994E-5</v>
      </c>
      <c r="I971" s="95">
        <f t="shared" si="68"/>
        <v>8.694480016175777E-3</v>
      </c>
      <c r="J971" s="95">
        <f t="shared" si="69"/>
        <v>0</v>
      </c>
    </row>
    <row r="972" spans="1:10" x14ac:dyDescent="0.2">
      <c r="A972" s="93">
        <f>F_12Snp_ODR_Ret!A1236</f>
        <v>44592</v>
      </c>
      <c r="B972" s="384" t="str">
        <f>F_12Snp_ODR_Ret!B1236</f>
        <v>R_G2</v>
      </c>
      <c r="C972" s="94">
        <f>SUMIFS(F_12Snp_ODR_Ret!$H:$H,F_12Snp_ODR_Ret!$A:$A,'Backtesting - Retail'!A972,F_12Snp_ODR_Ret!$B:$B,'Backtesting - Retail'!B972)</f>
        <v>114</v>
      </c>
      <c r="D972" s="94">
        <f>SUMIFS(F_12Snp_ODR_Ret!$C:$C,F_12Snp_ODR_Ret!$A:$A,'Backtesting - Retail'!A972,F_12Snp_ODR_Ret!$B:$B,'Backtesting - Retail'!B972)</f>
        <v>5</v>
      </c>
      <c r="F972" s="142">
        <f>SUMIFS(F_12Snp_ODR_Ret!$C:$C,F_12Snp_ODR_Ret!A:A,"&gt;="&amp;$M$2,F_12Snp_ODR_Ret!A:A,"&lt;="&amp;$M$3,F_12Snp_ODR_Ret!$B:$B,$B972)/SUMIFS(F_12Snp_ODR_Ret!$H:$H,F_12Snp_ODR_Ret!A:A,"&gt;="&amp;$M$2,F_12Snp_ODR_Ret!A:A,"&lt;="&amp;$M$3,F_12Snp_ODR_Ret!$B:$B,$B972)</f>
        <v>0.11058389350204297</v>
      </c>
      <c r="G972" s="95">
        <f t="shared" si="70"/>
        <v>4.3859649122807015E-2</v>
      </c>
      <c r="H972" s="95">
        <f t="shared" si="67"/>
        <v>4.4521247879800007E-3</v>
      </c>
      <c r="I972" s="95">
        <f t="shared" si="68"/>
        <v>6.672424437923595E-2</v>
      </c>
      <c r="J972" s="95">
        <f t="shared" si="69"/>
        <v>1.5213127718465798</v>
      </c>
    </row>
    <row r="973" spans="1:10" x14ac:dyDescent="0.2">
      <c r="A973" s="93">
        <f>F_12Snp_ODR_Ret!A1237</f>
        <v>44592</v>
      </c>
      <c r="B973" s="384" t="str">
        <f>F_12Snp_ODR_Ret!B1237</f>
        <v>R_H</v>
      </c>
      <c r="C973" s="94">
        <f>SUMIFS(F_12Snp_ODR_Ret!$H:$H,F_12Snp_ODR_Ret!$A:$A,'Backtesting - Retail'!A973,F_12Snp_ODR_Ret!$B:$B,'Backtesting - Retail'!B973)</f>
        <v>24533</v>
      </c>
      <c r="D973" s="94">
        <f>SUMIFS(F_12Snp_ODR_Ret!$C:$C,F_12Snp_ODR_Ret!$A:$A,'Backtesting - Retail'!A973,F_12Snp_ODR_Ret!$B:$B,'Backtesting - Retail'!B973)</f>
        <v>85</v>
      </c>
      <c r="F973" s="142">
        <f>SUMIFS(F_12Snp_ODR_Ret!$C:$C,F_12Snp_ODR_Ret!A:A,"&gt;="&amp;$M$2,F_12Snp_ODR_Ret!A:A,"&lt;="&amp;$M$3,F_12Snp_ODR_Ret!$B:$B,$B973)/SUMIFS(F_12Snp_ODR_Ret!$H:$H,F_12Snp_ODR_Ret!A:A,"&gt;="&amp;$M$2,F_12Snp_ODR_Ret!A:A,"&lt;="&amp;$M$3,F_12Snp_ODR_Ret!$B:$B,$B973)</f>
        <v>2.2352492146289427E-2</v>
      </c>
      <c r="G973" s="95">
        <f t="shared" si="70"/>
        <v>3.4647209880569029E-3</v>
      </c>
      <c r="H973" s="95">
        <f t="shared" si="67"/>
        <v>3.5674789932576032E-4</v>
      </c>
      <c r="I973" s="95">
        <f t="shared" si="68"/>
        <v>1.8887771158232522E-2</v>
      </c>
      <c r="J973" s="95">
        <f t="shared" si="69"/>
        <v>5.4514551744108051</v>
      </c>
    </row>
    <row r="974" spans="1:10" x14ac:dyDescent="0.2">
      <c r="A974" s="93">
        <f>F_12Snp_ODR_Ret!A1238</f>
        <v>44592</v>
      </c>
      <c r="B974" s="384" t="str">
        <f>F_12Snp_ODR_Ret!B1238</f>
        <v>R_I1</v>
      </c>
      <c r="C974" s="94">
        <f>SUMIFS(F_12Snp_ODR_Ret!$H:$H,F_12Snp_ODR_Ret!$A:$A,'Backtesting - Retail'!A974,F_12Snp_ODR_Ret!$B:$B,'Backtesting - Retail'!B974)</f>
        <v>4723</v>
      </c>
      <c r="D974" s="94">
        <f>SUMIFS(F_12Snp_ODR_Ret!$C:$C,F_12Snp_ODR_Ret!$A:$A,'Backtesting - Retail'!A974,F_12Snp_ODR_Ret!$B:$B,'Backtesting - Retail'!B974)</f>
        <v>61</v>
      </c>
      <c r="F974" s="142">
        <f>SUMIFS(F_12Snp_ODR_Ret!$C:$C,F_12Snp_ODR_Ret!A:A,"&gt;="&amp;$M$2,F_12Snp_ODR_Ret!A:A,"&lt;="&amp;$M$3,F_12Snp_ODR_Ret!$B:$B,$B974)/SUMIFS(F_12Snp_ODR_Ret!$H:$H,F_12Snp_ODR_Ret!A:A,"&gt;="&amp;$M$2,F_12Snp_ODR_Ret!A:A,"&lt;="&amp;$M$3,F_12Snp_ODR_Ret!$B:$B,$B974)</f>
        <v>5.9121533399488169E-2</v>
      </c>
      <c r="G974" s="95">
        <f t="shared" si="70"/>
        <v>1.2915519796739361E-2</v>
      </c>
      <c r="H974" s="95">
        <f t="shared" si="67"/>
        <v>2.1349956930574077E-3</v>
      </c>
      <c r="I974" s="95">
        <f t="shared" si="68"/>
        <v>4.6206013602748806E-2</v>
      </c>
      <c r="J974" s="95">
        <f t="shared" si="69"/>
        <v>3.5775574138652888</v>
      </c>
    </row>
    <row r="975" spans="1:10" x14ac:dyDescent="0.2">
      <c r="A975" s="93">
        <f>F_12Snp_ODR_Ret!A1239</f>
        <v>44592</v>
      </c>
      <c r="B975" s="384" t="str">
        <f>F_12Snp_ODR_Ret!B1239</f>
        <v>R_I2</v>
      </c>
      <c r="C975" s="94">
        <f>SUMIFS(F_12Snp_ODR_Ret!$H:$H,F_12Snp_ODR_Ret!$A:$A,'Backtesting - Retail'!A975,F_12Snp_ODR_Ret!$B:$B,'Backtesting - Retail'!B975)</f>
        <v>542</v>
      </c>
      <c r="D975" s="94">
        <f>SUMIFS(F_12Snp_ODR_Ret!$C:$C,F_12Snp_ODR_Ret!$A:$A,'Backtesting - Retail'!A975,F_12Snp_ODR_Ret!$B:$B,'Backtesting - Retail'!B975)</f>
        <v>93</v>
      </c>
      <c r="F975" s="142">
        <f>SUMIFS(F_12Snp_ODR_Ret!$C:$C,F_12Snp_ODR_Ret!A:A,"&gt;="&amp;$M$2,F_12Snp_ODR_Ret!A:A,"&lt;="&amp;$M$3,F_12Snp_ODR_Ret!$B:$B,$B975)/SUMIFS(F_12Snp_ODR_Ret!$H:$H,F_12Snp_ODR_Ret!A:A,"&gt;="&amp;$M$2,F_12Snp_ODR_Ret!A:A,"&lt;="&amp;$M$3,F_12Snp_ODR_Ret!$B:$B,$B975)</f>
        <v>0.3147813516443802</v>
      </c>
      <c r="G975" s="95">
        <f t="shared" si="70"/>
        <v>0.17158671586715868</v>
      </c>
      <c r="H975" s="95">
        <f t="shared" si="67"/>
        <v>2.050470371537113E-2</v>
      </c>
      <c r="I975" s="95">
        <f t="shared" si="68"/>
        <v>0.14319463577722152</v>
      </c>
      <c r="J975" s="95">
        <f t="shared" si="69"/>
        <v>0.83453217840058136</v>
      </c>
    </row>
    <row r="976" spans="1:10" x14ac:dyDescent="0.2">
      <c r="A976" s="93">
        <f>F_12Snp_ODR_Ret!A1240</f>
        <v>44592</v>
      </c>
      <c r="B976" s="384" t="str">
        <f>F_12Snp_ODR_Ret!B1240</f>
        <v>R_J</v>
      </c>
      <c r="C976" s="94">
        <f>SUMIFS(F_12Snp_ODR_Ret!$H:$H,F_12Snp_ODR_Ret!$A:$A,'Backtesting - Retail'!A976,F_12Snp_ODR_Ret!$B:$B,'Backtesting - Retail'!B976)</f>
        <v>1017</v>
      </c>
      <c r="D976" s="94">
        <f>SUMIFS(F_12Snp_ODR_Ret!$C:$C,F_12Snp_ODR_Ret!$A:$A,'Backtesting - Retail'!A976,F_12Snp_ODR_Ret!$B:$B,'Backtesting - Retail'!B976)</f>
        <v>65</v>
      </c>
      <c r="F976" s="142">
        <f>SUMIFS(F_12Snp_ODR_Ret!$C:$C,F_12Snp_ODR_Ret!A:A,"&gt;="&amp;$M$2,F_12Snp_ODR_Ret!A:A,"&lt;="&amp;$M$3,F_12Snp_ODR_Ret!$B:$B,$B976)/SUMIFS(F_12Snp_ODR_Ret!$H:$H,F_12Snp_ODR_Ret!A:A,"&gt;="&amp;$M$2,F_12Snp_ODR_Ret!A:A,"&lt;="&amp;$M$3,F_12Snp_ODR_Ret!$B:$B,$B976)</f>
        <v>0.22160275367237117</v>
      </c>
      <c r="G976" s="95">
        <f t="shared" si="70"/>
        <v>6.3913470993117005E-2</v>
      </c>
      <c r="H976" s="95">
        <f t="shared" si="67"/>
        <v>2.486590987189773E-2</v>
      </c>
      <c r="I976" s="95">
        <f t="shared" si="68"/>
        <v>0.15768928267925417</v>
      </c>
      <c r="J976" s="95">
        <f t="shared" si="69"/>
        <v>2.4672307766892541</v>
      </c>
    </row>
    <row r="977" spans="1:10" x14ac:dyDescent="0.2">
      <c r="A977" s="93">
        <f>F_12Snp_ODR_Ret!A1241</f>
        <v>44592</v>
      </c>
      <c r="B977" s="384" t="str">
        <f>F_12Snp_ODR_Ret!B1241</f>
        <v>R_K</v>
      </c>
      <c r="C977" s="94">
        <f>SUMIFS(F_12Snp_ODR_Ret!$H:$H,F_12Snp_ODR_Ret!$A:$A,'Backtesting - Retail'!A977,F_12Snp_ODR_Ret!$B:$B,'Backtesting - Retail'!B977)</f>
        <v>694</v>
      </c>
      <c r="D977" s="94">
        <f>SUMIFS(F_12Snp_ODR_Ret!$C:$C,F_12Snp_ODR_Ret!$A:$A,'Backtesting - Retail'!A977,F_12Snp_ODR_Ret!$B:$B,'Backtesting - Retail'!B977)</f>
        <v>311</v>
      </c>
      <c r="F977" s="142">
        <f>SUMIFS(F_12Snp_ODR_Ret!$C:$C,F_12Snp_ODR_Ret!A:A,"&gt;="&amp;$M$2,F_12Snp_ODR_Ret!A:A,"&lt;="&amp;$M$3,F_12Snp_ODR_Ret!$B:$B,$B977)/SUMIFS(F_12Snp_ODR_Ret!$H:$H,F_12Snp_ODR_Ret!A:A,"&gt;="&amp;$M$2,F_12Snp_ODR_Ret!A:A,"&lt;="&amp;$M$3,F_12Snp_ODR_Ret!$B:$B,$B977)</f>
        <v>0.60292481322524238</v>
      </c>
      <c r="G977" s="95">
        <f t="shared" si="70"/>
        <v>0.44812680115273773</v>
      </c>
      <c r="H977" s="95">
        <f t="shared" si="67"/>
        <v>2.3962424541599296E-2</v>
      </c>
      <c r="I977" s="95">
        <f t="shared" si="68"/>
        <v>0.15479801207250465</v>
      </c>
      <c r="J977" s="95">
        <f t="shared" si="69"/>
        <v>0.34543350603960848</v>
      </c>
    </row>
    <row r="978" spans="1:10" x14ac:dyDescent="0.2">
      <c r="A978" s="93">
        <f>F_12Snp_ODR_Ret!A1242</f>
        <v>44592</v>
      </c>
      <c r="B978" s="384" t="str">
        <f>F_12Snp_ODR_Ret!B1242</f>
        <v>R_L</v>
      </c>
      <c r="C978" s="94">
        <f>SUMIFS(F_12Snp_ODR_Ret!$H:$H,F_12Snp_ODR_Ret!$A:$A,'Backtesting - Retail'!A978,F_12Snp_ODR_Ret!$B:$B,'Backtesting - Retail'!B978)</f>
        <v>294</v>
      </c>
      <c r="D978" s="94">
        <f>SUMIFS(F_12Snp_ODR_Ret!$C:$C,F_12Snp_ODR_Ret!$A:$A,'Backtesting - Retail'!A978,F_12Snp_ODR_Ret!$B:$B,'Backtesting - Retail'!B978)</f>
        <v>120</v>
      </c>
      <c r="F978" s="142">
        <f>SUMIFS(F_12Snp_ODR_Ret!$C:$C,F_12Snp_ODR_Ret!A:A,"&gt;="&amp;$M$2,F_12Snp_ODR_Ret!A:A,"&lt;="&amp;$M$3,F_12Snp_ODR_Ret!$B:$B,$B978)/SUMIFS(F_12Snp_ODR_Ret!$H:$H,F_12Snp_ODR_Ret!A:A,"&gt;="&amp;$M$2,F_12Snp_ODR_Ret!A:A,"&lt;="&amp;$M$3,F_12Snp_ODR_Ret!$B:$B,$B978)</f>
        <v>0.66168573429838895</v>
      </c>
      <c r="G978" s="95">
        <f t="shared" si="70"/>
        <v>0.40816326530612246</v>
      </c>
      <c r="H978" s="95">
        <f t="shared" si="67"/>
        <v>6.4273642283934729E-2</v>
      </c>
      <c r="I978" s="95">
        <f t="shared" si="68"/>
        <v>0.25352246899226649</v>
      </c>
      <c r="J978" s="95">
        <f t="shared" si="69"/>
        <v>0.62113004903105284</v>
      </c>
    </row>
    <row r="979" spans="1:10" x14ac:dyDescent="0.2">
      <c r="A979" s="93">
        <f>F_12Snp_ODR_Ret!A1243</f>
        <v>44620</v>
      </c>
      <c r="B979" s="384" t="str">
        <f>F_12Snp_ODR_Ret!B1243</f>
        <v>R_A1</v>
      </c>
      <c r="C979" s="94">
        <f>SUMIFS(F_12Snp_ODR_Ret!$H:$H,F_12Snp_ODR_Ret!$A:$A,'Backtesting - Retail'!A979,F_12Snp_ODR_Ret!$B:$B,'Backtesting - Retail'!B979)</f>
        <v>1131</v>
      </c>
      <c r="D979" s="94">
        <f>SUMIFS(F_12Snp_ODR_Ret!$C:$C,F_12Snp_ODR_Ret!$A:$A,'Backtesting - Retail'!A979,F_12Snp_ODR_Ret!$B:$B,'Backtesting - Retail'!B979)</f>
        <v>0</v>
      </c>
      <c r="F979" s="142">
        <f>SUMIFS(F_12Snp_ODR_Ret!$C:$C,F_12Snp_ODR_Ret!A:A,"&gt;="&amp;$M$2,F_12Snp_ODR_Ret!A:A,"&lt;="&amp;$M$3,F_12Snp_ODR_Ret!$B:$B,$B979)/SUMIFS(F_12Snp_ODR_Ret!$H:$H,F_12Snp_ODR_Ret!A:A,"&gt;="&amp;$M$2,F_12Snp_ODR_Ret!A:A,"&lt;="&amp;$M$3,F_12Snp_ODR_Ret!$B:$B,$B979)</f>
        <v>9.2718843741478052E-4</v>
      </c>
      <c r="G979" s="95">
        <f t="shared" si="70"/>
        <v>0</v>
      </c>
      <c r="H979" s="95">
        <f t="shared" si="67"/>
        <v>8.5967839847566235E-7</v>
      </c>
      <c r="I979" s="95">
        <f t="shared" si="68"/>
        <v>9.2718843741478052E-4</v>
      </c>
      <c r="J979" s="95">
        <f t="shared" si="69"/>
        <v>0</v>
      </c>
    </row>
    <row r="980" spans="1:10" x14ac:dyDescent="0.2">
      <c r="A980" s="93">
        <f>F_12Snp_ODR_Ret!A1244</f>
        <v>44620</v>
      </c>
      <c r="B980" s="384" t="str">
        <f>F_12Snp_ODR_Ret!B1244</f>
        <v>R_A2</v>
      </c>
      <c r="C980" s="94">
        <f>SUMIFS(F_12Snp_ODR_Ret!$H:$H,F_12Snp_ODR_Ret!$A:$A,'Backtesting - Retail'!A980,F_12Snp_ODR_Ret!$B:$B,'Backtesting - Retail'!B980)</f>
        <v>1359</v>
      </c>
      <c r="D980" s="94">
        <f>SUMIFS(F_12Snp_ODR_Ret!$C:$C,F_12Snp_ODR_Ret!$A:$A,'Backtesting - Retail'!A980,F_12Snp_ODR_Ret!$B:$B,'Backtesting - Retail'!B980)</f>
        <v>6</v>
      </c>
      <c r="F980" s="142">
        <f>SUMIFS(F_12Snp_ODR_Ret!$C:$C,F_12Snp_ODR_Ret!A:A,"&gt;="&amp;$M$2,F_12Snp_ODR_Ret!A:A,"&lt;="&amp;$M$3,F_12Snp_ODR_Ret!$B:$B,$B980)/SUMIFS(F_12Snp_ODR_Ret!$H:$H,F_12Snp_ODR_Ret!A:A,"&gt;="&amp;$M$2,F_12Snp_ODR_Ret!A:A,"&lt;="&amp;$M$3,F_12Snp_ODR_Ret!$B:$B,$B980)</f>
        <v>6.8419927303827238E-3</v>
      </c>
      <c r="G980" s="95">
        <f t="shared" si="70"/>
        <v>4.4150110375275938E-3</v>
      </c>
      <c r="H980" s="95">
        <f t="shared" si="67"/>
        <v>5.8902401374539522E-6</v>
      </c>
      <c r="I980" s="95">
        <f t="shared" si="68"/>
        <v>2.42698169285513E-3</v>
      </c>
      <c r="J980" s="95">
        <f t="shared" si="69"/>
        <v>0.54971135343168698</v>
      </c>
    </row>
    <row r="981" spans="1:10" x14ac:dyDescent="0.2">
      <c r="A981" s="93">
        <f>F_12Snp_ODR_Ret!A1245</f>
        <v>44620</v>
      </c>
      <c r="B981" s="384" t="str">
        <f>F_12Snp_ODR_Ret!B1245</f>
        <v>R_B</v>
      </c>
      <c r="C981" s="94">
        <f>SUMIFS(F_12Snp_ODR_Ret!$H:$H,F_12Snp_ODR_Ret!$A:$A,'Backtesting - Retail'!A981,F_12Snp_ODR_Ret!$B:$B,'Backtesting - Retail'!B981)</f>
        <v>4525</v>
      </c>
      <c r="D981" s="94">
        <f>SUMIFS(F_12Snp_ODR_Ret!$C:$C,F_12Snp_ODR_Ret!$A:$A,'Backtesting - Retail'!A981,F_12Snp_ODR_Ret!$B:$B,'Backtesting - Retail'!B981)</f>
        <v>0</v>
      </c>
      <c r="F981" s="142">
        <f>SUMIFS(F_12Snp_ODR_Ret!$C:$C,F_12Snp_ODR_Ret!A:A,"&gt;="&amp;$M$2,F_12Snp_ODR_Ret!A:A,"&lt;="&amp;$M$3,F_12Snp_ODR_Ret!$B:$B,$B981)/SUMIFS(F_12Snp_ODR_Ret!$H:$H,F_12Snp_ODR_Ret!A:A,"&gt;="&amp;$M$2,F_12Snp_ODR_Ret!A:A,"&lt;="&amp;$M$3,F_12Snp_ODR_Ret!$B:$B,$B981)</f>
        <v>2.5973315835520561E-3</v>
      </c>
      <c r="G981" s="95">
        <f t="shared" si="70"/>
        <v>0</v>
      </c>
      <c r="H981" s="95">
        <f t="shared" si="67"/>
        <v>6.7461313549170314E-6</v>
      </c>
      <c r="I981" s="95">
        <f t="shared" si="68"/>
        <v>2.5973315835520561E-3</v>
      </c>
      <c r="J981" s="95">
        <f t="shared" si="69"/>
        <v>0</v>
      </c>
    </row>
    <row r="982" spans="1:10" x14ac:dyDescent="0.2">
      <c r="A982" s="93">
        <f>F_12Snp_ODR_Ret!A1246</f>
        <v>44620</v>
      </c>
      <c r="B982" s="384" t="str">
        <f>F_12Snp_ODR_Ret!B1246</f>
        <v>R_C1</v>
      </c>
      <c r="C982" s="94">
        <f>SUMIFS(F_12Snp_ODR_Ret!$H:$H,F_12Snp_ODR_Ret!$A:$A,'Backtesting - Retail'!A982,F_12Snp_ODR_Ret!$B:$B,'Backtesting - Retail'!B982)</f>
        <v>9325</v>
      </c>
      <c r="D982" s="94">
        <f>SUMIFS(F_12Snp_ODR_Ret!$C:$C,F_12Snp_ODR_Ret!$A:$A,'Backtesting - Retail'!A982,F_12Snp_ODR_Ret!$B:$B,'Backtesting - Retail'!B982)</f>
        <v>0</v>
      </c>
      <c r="F982" s="142">
        <f>SUMIFS(F_12Snp_ODR_Ret!$C:$C,F_12Snp_ODR_Ret!A:A,"&gt;="&amp;$M$2,F_12Snp_ODR_Ret!A:A,"&lt;="&amp;$M$3,F_12Snp_ODR_Ret!$B:$B,$B982)/SUMIFS(F_12Snp_ODR_Ret!$H:$H,F_12Snp_ODR_Ret!A:A,"&gt;="&amp;$M$2,F_12Snp_ODR_Ret!A:A,"&lt;="&amp;$M$3,F_12Snp_ODR_Ret!$B:$B,$B982)</f>
        <v>7.5688521388111206E-3</v>
      </c>
      <c r="G982" s="95">
        <f t="shared" si="70"/>
        <v>0</v>
      </c>
      <c r="H982" s="95">
        <f t="shared" si="67"/>
        <v>5.7287522699185674E-5</v>
      </c>
      <c r="I982" s="95">
        <f t="shared" si="68"/>
        <v>7.5688521388111206E-3</v>
      </c>
      <c r="J982" s="95">
        <f t="shared" si="69"/>
        <v>0</v>
      </c>
    </row>
    <row r="983" spans="1:10" x14ac:dyDescent="0.2">
      <c r="A983" s="93">
        <f>F_12Snp_ODR_Ret!A1247</f>
        <v>44620</v>
      </c>
      <c r="B983" s="384" t="str">
        <f>F_12Snp_ODR_Ret!B1247</f>
        <v>R_C2</v>
      </c>
      <c r="C983" s="94">
        <f>SUMIFS(F_12Snp_ODR_Ret!$H:$H,F_12Snp_ODR_Ret!$A:$A,'Backtesting - Retail'!A983,F_12Snp_ODR_Ret!$B:$B,'Backtesting - Retail'!B983)</f>
        <v>462</v>
      </c>
      <c r="D983" s="94">
        <f>SUMIFS(F_12Snp_ODR_Ret!$C:$C,F_12Snp_ODR_Ret!$A:$A,'Backtesting - Retail'!A983,F_12Snp_ODR_Ret!$B:$B,'Backtesting - Retail'!B983)</f>
        <v>6</v>
      </c>
      <c r="F983" s="142">
        <f>SUMIFS(F_12Snp_ODR_Ret!$C:$C,F_12Snp_ODR_Ret!A:A,"&gt;="&amp;$M$2,F_12Snp_ODR_Ret!A:A,"&lt;="&amp;$M$3,F_12Snp_ODR_Ret!$B:$B,$B983)/SUMIFS(F_12Snp_ODR_Ret!$H:$H,F_12Snp_ODR_Ret!A:A,"&gt;="&amp;$M$2,F_12Snp_ODR_Ret!A:A,"&lt;="&amp;$M$3,F_12Snp_ODR_Ret!$B:$B,$B983)</f>
        <v>8.9829886182841753E-2</v>
      </c>
      <c r="G983" s="95">
        <f t="shared" si="70"/>
        <v>1.2987012987012988E-2</v>
      </c>
      <c r="H983" s="95">
        <f t="shared" si="67"/>
        <v>5.9048271609902182E-3</v>
      </c>
      <c r="I983" s="95">
        <f t="shared" si="68"/>
        <v>7.6842873195828762E-2</v>
      </c>
      <c r="J983" s="95">
        <f t="shared" si="69"/>
        <v>5.9169012360788145</v>
      </c>
    </row>
    <row r="984" spans="1:10" x14ac:dyDescent="0.2">
      <c r="A984" s="93">
        <f>F_12Snp_ODR_Ret!A1248</f>
        <v>44620</v>
      </c>
      <c r="B984" s="384" t="str">
        <f>F_12Snp_ODR_Ret!B1248</f>
        <v>R_D</v>
      </c>
      <c r="C984" s="94">
        <f>SUMIFS(F_12Snp_ODR_Ret!$H:$H,F_12Snp_ODR_Ret!$A:$A,'Backtesting - Retail'!A984,F_12Snp_ODR_Ret!$B:$B,'Backtesting - Retail'!B984)</f>
        <v>768</v>
      </c>
      <c r="D984" s="94">
        <f>SUMIFS(F_12Snp_ODR_Ret!$C:$C,F_12Snp_ODR_Ret!$A:$A,'Backtesting - Retail'!A984,F_12Snp_ODR_Ret!$B:$B,'Backtesting - Retail'!B984)</f>
        <v>19</v>
      </c>
      <c r="F984" s="142">
        <f>SUMIFS(F_12Snp_ODR_Ret!$C:$C,F_12Snp_ODR_Ret!A:A,"&gt;="&amp;$M$2,F_12Snp_ODR_Ret!A:A,"&lt;="&amp;$M$3,F_12Snp_ODR_Ret!$B:$B,$B984)/SUMIFS(F_12Snp_ODR_Ret!$H:$H,F_12Snp_ODR_Ret!A:A,"&gt;="&amp;$M$2,F_12Snp_ODR_Ret!A:A,"&lt;="&amp;$M$3,F_12Snp_ODR_Ret!$B:$B,$B984)</f>
        <v>0.11878527277613544</v>
      </c>
      <c r="G984" s="95">
        <f t="shared" si="70"/>
        <v>2.4739583333333332E-2</v>
      </c>
      <c r="H984" s="95">
        <f t="shared" si="67"/>
        <v>8.8445917027719818E-3</v>
      </c>
      <c r="I984" s="95">
        <f t="shared" si="68"/>
        <v>9.4045689442802116E-2</v>
      </c>
      <c r="J984" s="95">
        <f t="shared" si="69"/>
        <v>3.8014257627406329</v>
      </c>
    </row>
    <row r="985" spans="1:10" x14ac:dyDescent="0.2">
      <c r="A985" s="93">
        <f>F_12Snp_ODR_Ret!A1250</f>
        <v>44620</v>
      </c>
      <c r="B985" s="384" t="str">
        <f>F_12Snp_ODR_Ret!B1250</f>
        <v>R_E</v>
      </c>
      <c r="C985" s="94">
        <f>SUMIFS(F_12Snp_ODR_Ret!$H:$H,F_12Snp_ODR_Ret!$A:$A,'Backtesting - Retail'!A985,F_12Snp_ODR_Ret!$B:$B,'Backtesting - Retail'!B985)</f>
        <v>270</v>
      </c>
      <c r="D985" s="94">
        <f>SUMIFS(F_12Snp_ODR_Ret!$C:$C,F_12Snp_ODR_Ret!$A:$A,'Backtesting - Retail'!A985,F_12Snp_ODR_Ret!$B:$B,'Backtesting - Retail'!B985)</f>
        <v>45</v>
      </c>
      <c r="F985" s="142">
        <f>SUMIFS(F_12Snp_ODR_Ret!$C:$C,F_12Snp_ODR_Ret!A:A,"&gt;="&amp;$M$2,F_12Snp_ODR_Ret!A:A,"&lt;="&amp;$M$3,F_12Snp_ODR_Ret!$B:$B,$B985)/SUMIFS(F_12Snp_ODR_Ret!$H:$H,F_12Snp_ODR_Ret!A:A,"&gt;="&amp;$M$2,F_12Snp_ODR_Ret!A:A,"&lt;="&amp;$M$3,F_12Snp_ODR_Ret!$B:$B,$B985)</f>
        <v>0.31635926222935046</v>
      </c>
      <c r="G985" s="95">
        <f t="shared" si="70"/>
        <v>0.16666666666666666</v>
      </c>
      <c r="H985" s="95">
        <f t="shared" si="67"/>
        <v>2.2407873166293221E-2</v>
      </c>
      <c r="I985" s="95">
        <f t="shared" si="68"/>
        <v>0.1496925955626838</v>
      </c>
      <c r="J985" s="95">
        <f t="shared" si="69"/>
        <v>0.89815557337610286</v>
      </c>
    </row>
    <row r="986" spans="1:10" x14ac:dyDescent="0.2">
      <c r="A986" s="93">
        <f>F_12Snp_ODR_Ret!A1251</f>
        <v>44620</v>
      </c>
      <c r="B986" s="384" t="str">
        <f>F_12Snp_ODR_Ret!B1251</f>
        <v>R_F</v>
      </c>
      <c r="C986" s="94">
        <f>SUMIFS(F_12Snp_ODR_Ret!$H:$H,F_12Snp_ODR_Ret!$A:$A,'Backtesting - Retail'!A986,F_12Snp_ODR_Ret!$B:$B,'Backtesting - Retail'!B986)</f>
        <v>219</v>
      </c>
      <c r="D986" s="94">
        <f>SUMIFS(F_12Snp_ODR_Ret!$C:$C,F_12Snp_ODR_Ret!$A:$A,'Backtesting - Retail'!A986,F_12Snp_ODR_Ret!$B:$B,'Backtesting - Retail'!B986)</f>
        <v>67</v>
      </c>
      <c r="F986" s="142">
        <f>SUMIFS(F_12Snp_ODR_Ret!$C:$C,F_12Snp_ODR_Ret!A:A,"&gt;="&amp;$M$2,F_12Snp_ODR_Ret!A:A,"&lt;="&amp;$M$3,F_12Snp_ODR_Ret!$B:$B,$B986)/SUMIFS(F_12Snp_ODR_Ret!$H:$H,F_12Snp_ODR_Ret!A:A,"&gt;="&amp;$M$2,F_12Snp_ODR_Ret!A:A,"&lt;="&amp;$M$3,F_12Snp_ODR_Ret!$B:$B,$B986)</f>
        <v>0.42494105318312814</v>
      </c>
      <c r="G986" s="95">
        <f t="shared" si="70"/>
        <v>0.30593607305936071</v>
      </c>
      <c r="H986" s="95">
        <f t="shared" si="67"/>
        <v>1.416218529425828E-2</v>
      </c>
      <c r="I986" s="95">
        <f t="shared" si="68"/>
        <v>0.11900498012376742</v>
      </c>
      <c r="J986" s="95">
        <f t="shared" si="69"/>
        <v>0.38898642756873236</v>
      </c>
    </row>
    <row r="987" spans="1:10" x14ac:dyDescent="0.2">
      <c r="A987" s="93">
        <f>F_12Snp_ODR_Ret!A1252</f>
        <v>44620</v>
      </c>
      <c r="B987" s="384" t="str">
        <f>F_12Snp_ODR_Ret!B1252</f>
        <v>R_G1</v>
      </c>
      <c r="C987" s="94">
        <f>SUMIFS(F_12Snp_ODR_Ret!$H:$H,F_12Snp_ODR_Ret!$A:$A,'Backtesting - Retail'!A987,F_12Snp_ODR_Ret!$B:$B,'Backtesting - Retail'!B987)</f>
        <v>1706</v>
      </c>
      <c r="D987" s="94">
        <f>SUMIFS(F_12Snp_ODR_Ret!$C:$C,F_12Snp_ODR_Ret!$A:$A,'Backtesting - Retail'!A987,F_12Snp_ODR_Ret!$B:$B,'Backtesting - Retail'!B987)</f>
        <v>0</v>
      </c>
      <c r="F987" s="142">
        <f>SUMIFS(F_12Snp_ODR_Ret!$C:$C,F_12Snp_ODR_Ret!A:A,"&gt;="&amp;$M$2,F_12Snp_ODR_Ret!A:A,"&lt;="&amp;$M$3,F_12Snp_ODR_Ret!$B:$B,$B987)/SUMIFS(F_12Snp_ODR_Ret!$H:$H,F_12Snp_ODR_Ret!A:A,"&gt;="&amp;$M$2,F_12Snp_ODR_Ret!A:A,"&lt;="&amp;$M$3,F_12Snp_ODR_Ret!$B:$B,$B987)</f>
        <v>8.694480016175777E-3</v>
      </c>
      <c r="G987" s="95">
        <f t="shared" si="70"/>
        <v>0</v>
      </c>
      <c r="H987" s="95">
        <f t="shared" si="67"/>
        <v>7.559398275167994E-5</v>
      </c>
      <c r="I987" s="95">
        <f t="shared" si="68"/>
        <v>8.694480016175777E-3</v>
      </c>
      <c r="J987" s="95">
        <f t="shared" si="69"/>
        <v>0</v>
      </c>
    </row>
    <row r="988" spans="1:10" x14ac:dyDescent="0.2">
      <c r="A988" s="93">
        <f>F_12Snp_ODR_Ret!A1253</f>
        <v>44620</v>
      </c>
      <c r="B988" s="384" t="str">
        <f>F_12Snp_ODR_Ret!B1253</f>
        <v>R_G2</v>
      </c>
      <c r="C988" s="94">
        <f>SUMIFS(F_12Snp_ODR_Ret!$H:$H,F_12Snp_ODR_Ret!$A:$A,'Backtesting - Retail'!A988,F_12Snp_ODR_Ret!$B:$B,'Backtesting - Retail'!B988)</f>
        <v>90</v>
      </c>
      <c r="D988" s="94">
        <f>SUMIFS(F_12Snp_ODR_Ret!$C:$C,F_12Snp_ODR_Ret!$A:$A,'Backtesting - Retail'!A988,F_12Snp_ODR_Ret!$B:$B,'Backtesting - Retail'!B988)</f>
        <v>3</v>
      </c>
      <c r="F988" s="142">
        <f>SUMIFS(F_12Snp_ODR_Ret!$C:$C,F_12Snp_ODR_Ret!A:A,"&gt;="&amp;$M$2,F_12Snp_ODR_Ret!A:A,"&lt;="&amp;$M$3,F_12Snp_ODR_Ret!$B:$B,$B988)/SUMIFS(F_12Snp_ODR_Ret!$H:$H,F_12Snp_ODR_Ret!A:A,"&gt;="&amp;$M$2,F_12Snp_ODR_Ret!A:A,"&lt;="&amp;$M$3,F_12Snp_ODR_Ret!$B:$B,$B988)</f>
        <v>0.11058389350204297</v>
      </c>
      <c r="G988" s="95">
        <f t="shared" si="70"/>
        <v>3.3333333333333333E-2</v>
      </c>
      <c r="H988" s="95">
        <f t="shared" si="67"/>
        <v>5.9676490463794257E-3</v>
      </c>
      <c r="I988" s="95">
        <f t="shared" si="68"/>
        <v>7.7250560168709625E-2</v>
      </c>
      <c r="J988" s="95">
        <f t="shared" si="69"/>
        <v>2.3175168050612887</v>
      </c>
    </row>
    <row r="989" spans="1:10" x14ac:dyDescent="0.2">
      <c r="A989" s="93">
        <f>F_12Snp_ODR_Ret!A1254</f>
        <v>44620</v>
      </c>
      <c r="B989" s="384" t="str">
        <f>F_12Snp_ODR_Ret!B1254</f>
        <v>R_H</v>
      </c>
      <c r="C989" s="94">
        <f>SUMIFS(F_12Snp_ODR_Ret!$H:$H,F_12Snp_ODR_Ret!$A:$A,'Backtesting - Retail'!A989,F_12Snp_ODR_Ret!$B:$B,'Backtesting - Retail'!B989)</f>
        <v>24474</v>
      </c>
      <c r="D989" s="94">
        <f>SUMIFS(F_12Snp_ODR_Ret!$C:$C,F_12Snp_ODR_Ret!$A:$A,'Backtesting - Retail'!A989,F_12Snp_ODR_Ret!$B:$B,'Backtesting - Retail'!B989)</f>
        <v>39</v>
      </c>
      <c r="F989" s="142">
        <f>SUMIFS(F_12Snp_ODR_Ret!$C:$C,F_12Snp_ODR_Ret!A:A,"&gt;="&amp;$M$2,F_12Snp_ODR_Ret!A:A,"&lt;="&amp;$M$3,F_12Snp_ODR_Ret!$B:$B,$B989)/SUMIFS(F_12Snp_ODR_Ret!$H:$H,F_12Snp_ODR_Ret!A:A,"&gt;="&amp;$M$2,F_12Snp_ODR_Ret!A:A,"&lt;="&amp;$M$3,F_12Snp_ODR_Ret!$B:$B,$B989)</f>
        <v>2.2352492146289427E-2</v>
      </c>
      <c r="G989" s="95">
        <f t="shared" si="70"/>
        <v>1.5935278254474135E-3</v>
      </c>
      <c r="H989" s="95">
        <f t="shared" si="67"/>
        <v>4.3093459967399173E-4</v>
      </c>
      <c r="I989" s="95">
        <f t="shared" si="68"/>
        <v>2.0758964320842014E-2</v>
      </c>
      <c r="J989" s="95">
        <f t="shared" si="69"/>
        <v>13.027048533033012</v>
      </c>
    </row>
    <row r="990" spans="1:10" x14ac:dyDescent="0.2">
      <c r="A990" s="93">
        <f>F_12Snp_ODR_Ret!A1255</f>
        <v>44620</v>
      </c>
      <c r="B990" s="384" t="str">
        <f>F_12Snp_ODR_Ret!B1255</f>
        <v>R_I1</v>
      </c>
      <c r="C990" s="94">
        <f>SUMIFS(F_12Snp_ODR_Ret!$H:$H,F_12Snp_ODR_Ret!$A:$A,'Backtesting - Retail'!A990,F_12Snp_ODR_Ret!$B:$B,'Backtesting - Retail'!B990)</f>
        <v>4696</v>
      </c>
      <c r="D990" s="94">
        <f>SUMIFS(F_12Snp_ODR_Ret!$C:$C,F_12Snp_ODR_Ret!$A:$A,'Backtesting - Retail'!A990,F_12Snp_ODR_Ret!$B:$B,'Backtesting - Retail'!B990)</f>
        <v>39</v>
      </c>
      <c r="F990" s="142">
        <f>SUMIFS(F_12Snp_ODR_Ret!$C:$C,F_12Snp_ODR_Ret!A:A,"&gt;="&amp;$M$2,F_12Snp_ODR_Ret!A:A,"&lt;="&amp;$M$3,F_12Snp_ODR_Ret!$B:$B,$B990)/SUMIFS(F_12Snp_ODR_Ret!$H:$H,F_12Snp_ODR_Ret!A:A,"&gt;="&amp;$M$2,F_12Snp_ODR_Ret!A:A,"&lt;="&amp;$M$3,F_12Snp_ODR_Ret!$B:$B,$B990)</f>
        <v>5.9121533399488169E-2</v>
      </c>
      <c r="G990" s="95">
        <f t="shared" si="70"/>
        <v>8.3049403747870523E-3</v>
      </c>
      <c r="H990" s="95">
        <f t="shared" si="67"/>
        <v>2.5823261266381022E-3</v>
      </c>
      <c r="I990" s="95">
        <f t="shared" si="68"/>
        <v>5.0816593024701116E-2</v>
      </c>
      <c r="J990" s="95">
        <f t="shared" si="69"/>
        <v>6.1188389959999094</v>
      </c>
    </row>
    <row r="991" spans="1:10" x14ac:dyDescent="0.2">
      <c r="A991" s="93">
        <f>F_12Snp_ODR_Ret!A1256</f>
        <v>44620</v>
      </c>
      <c r="B991" s="384" t="str">
        <f>F_12Snp_ODR_Ret!B1256</f>
        <v>R_I2</v>
      </c>
      <c r="C991" s="94">
        <f>SUMIFS(F_12Snp_ODR_Ret!$H:$H,F_12Snp_ODR_Ret!$A:$A,'Backtesting - Retail'!A991,F_12Snp_ODR_Ret!$B:$B,'Backtesting - Retail'!B991)</f>
        <v>556</v>
      </c>
      <c r="D991" s="94">
        <f>SUMIFS(F_12Snp_ODR_Ret!$C:$C,F_12Snp_ODR_Ret!$A:$A,'Backtesting - Retail'!A991,F_12Snp_ODR_Ret!$B:$B,'Backtesting - Retail'!B991)</f>
        <v>86</v>
      </c>
      <c r="F991" s="142">
        <f>SUMIFS(F_12Snp_ODR_Ret!$C:$C,F_12Snp_ODR_Ret!A:A,"&gt;="&amp;$M$2,F_12Snp_ODR_Ret!A:A,"&lt;="&amp;$M$3,F_12Snp_ODR_Ret!$B:$B,$B991)/SUMIFS(F_12Snp_ODR_Ret!$H:$H,F_12Snp_ODR_Ret!A:A,"&gt;="&amp;$M$2,F_12Snp_ODR_Ret!A:A,"&lt;="&amp;$M$3,F_12Snp_ODR_Ret!$B:$B,$B991)</f>
        <v>0.3147813516443802</v>
      </c>
      <c r="G991" s="95">
        <f t="shared" si="70"/>
        <v>0.15467625899280577</v>
      </c>
      <c r="H991" s="95">
        <f t="shared" si="67"/>
        <v>2.5633640692969233E-2</v>
      </c>
      <c r="I991" s="95">
        <f t="shared" si="68"/>
        <v>0.16010509265157444</v>
      </c>
      <c r="J991" s="95">
        <f t="shared" si="69"/>
        <v>1.0350980408636672</v>
      </c>
    </row>
    <row r="992" spans="1:10" x14ac:dyDescent="0.2">
      <c r="A992" s="93">
        <f>F_12Snp_ODR_Ret!A1257</f>
        <v>44620</v>
      </c>
      <c r="B992" s="384" t="str">
        <f>F_12Snp_ODR_Ret!B1257</f>
        <v>R_J</v>
      </c>
      <c r="C992" s="94">
        <f>SUMIFS(F_12Snp_ODR_Ret!$H:$H,F_12Snp_ODR_Ret!$A:$A,'Backtesting - Retail'!A992,F_12Snp_ODR_Ret!$B:$B,'Backtesting - Retail'!B992)</f>
        <v>944</v>
      </c>
      <c r="D992" s="94">
        <f>SUMIFS(F_12Snp_ODR_Ret!$C:$C,F_12Snp_ODR_Ret!$A:$A,'Backtesting - Retail'!A992,F_12Snp_ODR_Ret!$B:$B,'Backtesting - Retail'!B992)</f>
        <v>23</v>
      </c>
      <c r="F992" s="142">
        <f>SUMIFS(F_12Snp_ODR_Ret!$C:$C,F_12Snp_ODR_Ret!A:A,"&gt;="&amp;$M$2,F_12Snp_ODR_Ret!A:A,"&lt;="&amp;$M$3,F_12Snp_ODR_Ret!$B:$B,$B992)/SUMIFS(F_12Snp_ODR_Ret!$H:$H,F_12Snp_ODR_Ret!A:A,"&gt;="&amp;$M$2,F_12Snp_ODR_Ret!A:A,"&lt;="&amp;$M$3,F_12Snp_ODR_Ret!$B:$B,$B992)</f>
        <v>0.22160275367237117</v>
      </c>
      <c r="G992" s="95">
        <f t="shared" si="70"/>
        <v>2.4364406779661018E-2</v>
      </c>
      <c r="H992" s="95">
        <f t="shared" si="67"/>
        <v>3.890296548496907E-2</v>
      </c>
      <c r="I992" s="95">
        <f t="shared" si="68"/>
        <v>0.19723834689271016</v>
      </c>
      <c r="J992" s="95">
        <f t="shared" si="69"/>
        <v>8.0953478029007986</v>
      </c>
    </row>
    <row r="993" spans="1:10" x14ac:dyDescent="0.2">
      <c r="A993" s="93">
        <f>F_12Snp_ODR_Ret!A1258</f>
        <v>44620</v>
      </c>
      <c r="B993" s="384" t="str">
        <f>F_12Snp_ODR_Ret!B1258</f>
        <v>R_K</v>
      </c>
      <c r="C993" s="94">
        <f>SUMIFS(F_12Snp_ODR_Ret!$H:$H,F_12Snp_ODR_Ret!$A:$A,'Backtesting - Retail'!A993,F_12Snp_ODR_Ret!$B:$B,'Backtesting - Retail'!B993)</f>
        <v>696</v>
      </c>
      <c r="D993" s="94">
        <f>SUMIFS(F_12Snp_ODR_Ret!$C:$C,F_12Snp_ODR_Ret!$A:$A,'Backtesting - Retail'!A993,F_12Snp_ODR_Ret!$B:$B,'Backtesting - Retail'!B993)</f>
        <v>275</v>
      </c>
      <c r="F993" s="142">
        <f>SUMIFS(F_12Snp_ODR_Ret!$C:$C,F_12Snp_ODR_Ret!A:A,"&gt;="&amp;$M$2,F_12Snp_ODR_Ret!A:A,"&lt;="&amp;$M$3,F_12Snp_ODR_Ret!$B:$B,$B993)/SUMIFS(F_12Snp_ODR_Ret!$H:$H,F_12Snp_ODR_Ret!A:A,"&gt;="&amp;$M$2,F_12Snp_ODR_Ret!A:A,"&lt;="&amp;$M$3,F_12Snp_ODR_Ret!$B:$B,$B993)</f>
        <v>0.60292481322524238</v>
      </c>
      <c r="G993" s="95">
        <f t="shared" si="70"/>
        <v>0.39511494252873564</v>
      </c>
      <c r="H993" s="95">
        <f t="shared" si="67"/>
        <v>4.3184942358898852E-2</v>
      </c>
      <c r="I993" s="95">
        <f t="shared" si="68"/>
        <v>0.20780987069650675</v>
      </c>
      <c r="J993" s="95">
        <f t="shared" si="69"/>
        <v>0.52594789092643157</v>
      </c>
    </row>
    <row r="994" spans="1:10" x14ac:dyDescent="0.2">
      <c r="A994" s="93">
        <f>F_12Snp_ODR_Ret!A1259</f>
        <v>44620</v>
      </c>
      <c r="B994" s="384" t="str">
        <f>F_12Snp_ODR_Ret!B1259</f>
        <v>R_L</v>
      </c>
      <c r="C994" s="94">
        <f>SUMIFS(F_12Snp_ODR_Ret!$H:$H,F_12Snp_ODR_Ret!$A:$A,'Backtesting - Retail'!A994,F_12Snp_ODR_Ret!$B:$B,'Backtesting - Retail'!B994)</f>
        <v>337</v>
      </c>
      <c r="D994" s="94">
        <f>SUMIFS(F_12Snp_ODR_Ret!$C:$C,F_12Snp_ODR_Ret!$A:$A,'Backtesting - Retail'!A994,F_12Snp_ODR_Ret!$B:$B,'Backtesting - Retail'!B994)</f>
        <v>132</v>
      </c>
      <c r="F994" s="142">
        <f>SUMIFS(F_12Snp_ODR_Ret!$C:$C,F_12Snp_ODR_Ret!A:A,"&gt;="&amp;$M$2,F_12Snp_ODR_Ret!A:A,"&lt;="&amp;$M$3,F_12Snp_ODR_Ret!$B:$B,$B994)/SUMIFS(F_12Snp_ODR_Ret!$H:$H,F_12Snp_ODR_Ret!A:A,"&gt;="&amp;$M$2,F_12Snp_ODR_Ret!A:A,"&lt;="&amp;$M$3,F_12Snp_ODR_Ret!$B:$B,$B994)</f>
        <v>0.66168573429838895</v>
      </c>
      <c r="G994" s="95">
        <f t="shared" si="70"/>
        <v>0.39169139465875369</v>
      </c>
      <c r="H994" s="95">
        <f t="shared" si="67"/>
        <v>7.2896943437442727E-2</v>
      </c>
      <c r="I994" s="95">
        <f t="shared" si="68"/>
        <v>0.26999433963963526</v>
      </c>
      <c r="J994" s="95">
        <f t="shared" si="69"/>
        <v>0.68930373074664464</v>
      </c>
    </row>
    <row r="995" spans="1:10" x14ac:dyDescent="0.2">
      <c r="A995" s="93">
        <f>F_12Snp_ODR_Ret!A1260</f>
        <v>44651</v>
      </c>
      <c r="B995" s="384" t="str">
        <f>F_12Snp_ODR_Ret!B1260</f>
        <v>R_A1</v>
      </c>
      <c r="C995" s="94">
        <f>SUMIFS(F_12Snp_ODR_Ret!$H:$H,F_12Snp_ODR_Ret!$A:$A,'Backtesting - Retail'!A995,F_12Snp_ODR_Ret!$B:$B,'Backtesting - Retail'!B995)</f>
        <v>1267</v>
      </c>
      <c r="D995" s="94">
        <f>SUMIFS(F_12Snp_ODR_Ret!$C:$C,F_12Snp_ODR_Ret!$A:$A,'Backtesting - Retail'!A995,F_12Snp_ODR_Ret!$B:$B,'Backtesting - Retail'!B995)</f>
        <v>0</v>
      </c>
      <c r="F995" s="142">
        <f>SUMIFS(F_12Snp_ODR_Ret!$C:$C,F_12Snp_ODR_Ret!A:A,"&gt;="&amp;$M$2,F_12Snp_ODR_Ret!A:A,"&lt;="&amp;$M$3,F_12Snp_ODR_Ret!$B:$B,$B995)/SUMIFS(F_12Snp_ODR_Ret!$H:$H,F_12Snp_ODR_Ret!A:A,"&gt;="&amp;$M$2,F_12Snp_ODR_Ret!A:A,"&lt;="&amp;$M$3,F_12Snp_ODR_Ret!$B:$B,$B995)</f>
        <v>9.2718843741478052E-4</v>
      </c>
      <c r="G995" s="95">
        <f t="shared" si="70"/>
        <v>0</v>
      </c>
      <c r="H995" s="95">
        <f t="shared" si="67"/>
        <v>8.5967839847566235E-7</v>
      </c>
      <c r="I995" s="95">
        <f t="shared" si="68"/>
        <v>9.2718843741478052E-4</v>
      </c>
      <c r="J995" s="95">
        <f t="shared" si="69"/>
        <v>0</v>
      </c>
    </row>
    <row r="996" spans="1:10" x14ac:dyDescent="0.2">
      <c r="A996" s="93">
        <f>F_12Snp_ODR_Ret!A1261</f>
        <v>44651</v>
      </c>
      <c r="B996" s="384" t="str">
        <f>F_12Snp_ODR_Ret!B1261</f>
        <v>R_A2</v>
      </c>
      <c r="C996" s="94">
        <f>SUMIFS(F_12Snp_ODR_Ret!$H:$H,F_12Snp_ODR_Ret!$A:$A,'Backtesting - Retail'!A996,F_12Snp_ODR_Ret!$B:$B,'Backtesting - Retail'!B996)</f>
        <v>1388</v>
      </c>
      <c r="D996" s="94">
        <f>SUMIFS(F_12Snp_ODR_Ret!$C:$C,F_12Snp_ODR_Ret!$A:$A,'Backtesting - Retail'!A996,F_12Snp_ODR_Ret!$B:$B,'Backtesting - Retail'!B996)</f>
        <v>0</v>
      </c>
      <c r="F996" s="142">
        <f>SUMIFS(F_12Snp_ODR_Ret!$C:$C,F_12Snp_ODR_Ret!A:A,"&gt;="&amp;$M$2,F_12Snp_ODR_Ret!A:A,"&lt;="&amp;$M$3,F_12Snp_ODR_Ret!$B:$B,$B996)/SUMIFS(F_12Snp_ODR_Ret!$H:$H,F_12Snp_ODR_Ret!A:A,"&gt;="&amp;$M$2,F_12Snp_ODR_Ret!A:A,"&lt;="&amp;$M$3,F_12Snp_ODR_Ret!$B:$B,$B996)</f>
        <v>6.8419927303827238E-3</v>
      </c>
      <c r="G996" s="95">
        <f t="shared" si="70"/>
        <v>0</v>
      </c>
      <c r="H996" s="95">
        <f t="shared" si="67"/>
        <v>4.681286452261004E-5</v>
      </c>
      <c r="I996" s="95">
        <f t="shared" si="68"/>
        <v>6.8419927303827238E-3</v>
      </c>
      <c r="J996" s="95">
        <f t="shared" si="69"/>
        <v>0</v>
      </c>
    </row>
    <row r="997" spans="1:10" x14ac:dyDescent="0.2">
      <c r="A997" s="93">
        <f>F_12Snp_ODR_Ret!A1262</f>
        <v>44651</v>
      </c>
      <c r="B997" s="384" t="str">
        <f>F_12Snp_ODR_Ret!B1262</f>
        <v>R_B</v>
      </c>
      <c r="C997" s="94">
        <f>SUMIFS(F_12Snp_ODR_Ret!$H:$H,F_12Snp_ODR_Ret!$A:$A,'Backtesting - Retail'!A997,F_12Snp_ODR_Ret!$B:$B,'Backtesting - Retail'!B997)</f>
        <v>4646</v>
      </c>
      <c r="D997" s="94">
        <f>SUMIFS(F_12Snp_ODR_Ret!$C:$C,F_12Snp_ODR_Ret!$A:$A,'Backtesting - Retail'!A997,F_12Snp_ODR_Ret!$B:$B,'Backtesting - Retail'!B997)</f>
        <v>0</v>
      </c>
      <c r="F997" s="142">
        <f>SUMIFS(F_12Snp_ODR_Ret!$C:$C,F_12Snp_ODR_Ret!A:A,"&gt;="&amp;$M$2,F_12Snp_ODR_Ret!A:A,"&lt;="&amp;$M$3,F_12Snp_ODR_Ret!$B:$B,$B997)/SUMIFS(F_12Snp_ODR_Ret!$H:$H,F_12Snp_ODR_Ret!A:A,"&gt;="&amp;$M$2,F_12Snp_ODR_Ret!A:A,"&lt;="&amp;$M$3,F_12Snp_ODR_Ret!$B:$B,$B997)</f>
        <v>2.5973315835520561E-3</v>
      </c>
      <c r="G997" s="95">
        <f t="shared" si="70"/>
        <v>0</v>
      </c>
      <c r="H997" s="95">
        <f t="shared" si="67"/>
        <v>6.7461313549170314E-6</v>
      </c>
      <c r="I997" s="95">
        <f t="shared" si="68"/>
        <v>2.5973315835520561E-3</v>
      </c>
      <c r="J997" s="95">
        <f t="shared" si="69"/>
        <v>0</v>
      </c>
    </row>
    <row r="998" spans="1:10" x14ac:dyDescent="0.2">
      <c r="A998" s="93">
        <f>F_12Snp_ODR_Ret!A1263</f>
        <v>44651</v>
      </c>
      <c r="B998" s="384" t="str">
        <f>F_12Snp_ODR_Ret!B1263</f>
        <v>R_C1</v>
      </c>
      <c r="C998" s="94">
        <f>SUMIFS(F_12Snp_ODR_Ret!$H:$H,F_12Snp_ODR_Ret!$A:$A,'Backtesting - Retail'!A998,F_12Snp_ODR_Ret!$B:$B,'Backtesting - Retail'!B998)</f>
        <v>9303</v>
      </c>
      <c r="D998" s="94">
        <f>SUMIFS(F_12Snp_ODR_Ret!$C:$C,F_12Snp_ODR_Ret!$A:$A,'Backtesting - Retail'!A998,F_12Snp_ODR_Ret!$B:$B,'Backtesting - Retail'!B998)</f>
        <v>0</v>
      </c>
      <c r="F998" s="142">
        <f>SUMIFS(F_12Snp_ODR_Ret!$C:$C,F_12Snp_ODR_Ret!A:A,"&gt;="&amp;$M$2,F_12Snp_ODR_Ret!A:A,"&lt;="&amp;$M$3,F_12Snp_ODR_Ret!$B:$B,$B998)/SUMIFS(F_12Snp_ODR_Ret!$H:$H,F_12Snp_ODR_Ret!A:A,"&gt;="&amp;$M$2,F_12Snp_ODR_Ret!A:A,"&lt;="&amp;$M$3,F_12Snp_ODR_Ret!$B:$B,$B998)</f>
        <v>7.5688521388111206E-3</v>
      </c>
      <c r="G998" s="95">
        <f t="shared" si="70"/>
        <v>0</v>
      </c>
      <c r="H998" s="95">
        <f t="shared" si="67"/>
        <v>5.7287522699185674E-5</v>
      </c>
      <c r="I998" s="95">
        <f t="shared" si="68"/>
        <v>7.5688521388111206E-3</v>
      </c>
      <c r="J998" s="95">
        <f t="shared" si="69"/>
        <v>0</v>
      </c>
    </row>
    <row r="999" spans="1:10" x14ac:dyDescent="0.2">
      <c r="A999" s="93">
        <f>F_12Snp_ODR_Ret!A1264</f>
        <v>44651</v>
      </c>
      <c r="B999" s="384" t="str">
        <f>F_12Snp_ODR_Ret!B1264</f>
        <v>R_C2</v>
      </c>
      <c r="C999" s="94">
        <f>SUMIFS(F_12Snp_ODR_Ret!$H:$H,F_12Snp_ODR_Ret!$A:$A,'Backtesting - Retail'!A999,F_12Snp_ODR_Ret!$B:$B,'Backtesting - Retail'!B999)</f>
        <v>671</v>
      </c>
      <c r="D999" s="94">
        <f>SUMIFS(F_12Snp_ODR_Ret!$C:$C,F_12Snp_ODR_Ret!$A:$A,'Backtesting - Retail'!A999,F_12Snp_ODR_Ret!$B:$B,'Backtesting - Retail'!B999)</f>
        <v>5</v>
      </c>
      <c r="F999" s="142">
        <f>SUMIFS(F_12Snp_ODR_Ret!$C:$C,F_12Snp_ODR_Ret!A:A,"&gt;="&amp;$M$2,F_12Snp_ODR_Ret!A:A,"&lt;="&amp;$M$3,F_12Snp_ODR_Ret!$B:$B,$B999)/SUMIFS(F_12Snp_ODR_Ret!$H:$H,F_12Snp_ODR_Ret!A:A,"&gt;="&amp;$M$2,F_12Snp_ODR_Ret!A:A,"&lt;="&amp;$M$3,F_12Snp_ODR_Ret!$B:$B,$B999)</f>
        <v>8.9829886182841753E-2</v>
      </c>
      <c r="G999" s="95">
        <f t="shared" si="70"/>
        <v>7.4515648286140089E-3</v>
      </c>
      <c r="H999" s="95">
        <f t="shared" si="67"/>
        <v>6.7861878291404151E-3</v>
      </c>
      <c r="I999" s="95">
        <f t="shared" si="68"/>
        <v>8.2378321354227749E-2</v>
      </c>
      <c r="J999" s="95">
        <f t="shared" si="69"/>
        <v>11.055170725737364</v>
      </c>
    </row>
    <row r="1000" spans="1:10" x14ac:dyDescent="0.2">
      <c r="A1000" s="93">
        <f>F_12Snp_ODR_Ret!A1265</f>
        <v>44651</v>
      </c>
      <c r="B1000" s="384" t="str">
        <f>F_12Snp_ODR_Ret!B1265</f>
        <v>R_D</v>
      </c>
      <c r="C1000" s="94">
        <f>SUMIFS(F_12Snp_ODR_Ret!$H:$H,F_12Snp_ODR_Ret!$A:$A,'Backtesting - Retail'!A1000,F_12Snp_ODR_Ret!$B:$B,'Backtesting - Retail'!B1000)</f>
        <v>740</v>
      </c>
      <c r="D1000" s="94">
        <f>SUMIFS(F_12Snp_ODR_Ret!$C:$C,F_12Snp_ODR_Ret!$A:$A,'Backtesting - Retail'!A1000,F_12Snp_ODR_Ret!$B:$B,'Backtesting - Retail'!B1000)</f>
        <v>6</v>
      </c>
      <c r="F1000" s="142">
        <f>SUMIFS(F_12Snp_ODR_Ret!$C:$C,F_12Snp_ODR_Ret!A:A,"&gt;="&amp;$M$2,F_12Snp_ODR_Ret!A:A,"&lt;="&amp;$M$3,F_12Snp_ODR_Ret!$B:$B,$B1000)/SUMIFS(F_12Snp_ODR_Ret!$H:$H,F_12Snp_ODR_Ret!A:A,"&gt;="&amp;$M$2,F_12Snp_ODR_Ret!A:A,"&lt;="&amp;$M$3,F_12Snp_ODR_Ret!$B:$B,$B1000)</f>
        <v>0.11878527277613544</v>
      </c>
      <c r="G1000" s="95">
        <f t="shared" si="70"/>
        <v>8.1081081081081086E-3</v>
      </c>
      <c r="H1000" s="95">
        <f t="shared" si="67"/>
        <v>1.2249434778953638E-2</v>
      </c>
      <c r="I1000" s="95">
        <f t="shared" si="68"/>
        <v>0.11067716466802734</v>
      </c>
      <c r="J1000" s="95">
        <f t="shared" si="69"/>
        <v>13.650183642390038</v>
      </c>
    </row>
    <row r="1001" spans="1:10" x14ac:dyDescent="0.2">
      <c r="A1001" s="93">
        <f>F_12Snp_ODR_Ret!A1267</f>
        <v>44651</v>
      </c>
      <c r="B1001" s="384" t="str">
        <f>F_12Snp_ODR_Ret!B1267</f>
        <v>R_E</v>
      </c>
      <c r="C1001" s="94">
        <f>SUMIFS(F_12Snp_ODR_Ret!$H:$H,F_12Snp_ODR_Ret!$A:$A,'Backtesting - Retail'!A1001,F_12Snp_ODR_Ret!$B:$B,'Backtesting - Retail'!B1001)</f>
        <v>269</v>
      </c>
      <c r="D1001" s="94">
        <f>SUMIFS(F_12Snp_ODR_Ret!$C:$C,F_12Snp_ODR_Ret!$A:$A,'Backtesting - Retail'!A1001,F_12Snp_ODR_Ret!$B:$B,'Backtesting - Retail'!B1001)</f>
        <v>36</v>
      </c>
      <c r="F1001" s="142">
        <f>SUMIFS(F_12Snp_ODR_Ret!$C:$C,F_12Snp_ODR_Ret!A:A,"&gt;="&amp;$M$2,F_12Snp_ODR_Ret!A:A,"&lt;="&amp;$M$3,F_12Snp_ODR_Ret!$B:$B,$B1001)/SUMIFS(F_12Snp_ODR_Ret!$H:$H,F_12Snp_ODR_Ret!A:A,"&gt;="&amp;$M$2,F_12Snp_ODR_Ret!A:A,"&lt;="&amp;$M$3,F_12Snp_ODR_Ret!$B:$B,$B1001)</f>
        <v>0.31635926222935046</v>
      </c>
      <c r="G1001" s="95">
        <f t="shared" si="70"/>
        <v>0.13382899628252787</v>
      </c>
      <c r="H1001" s="95">
        <f t="shared" si="67"/>
        <v>3.3317297986617783E-2</v>
      </c>
      <c r="I1001" s="95">
        <f t="shared" si="68"/>
        <v>0.18253026594682259</v>
      </c>
      <c r="J1001" s="95">
        <f t="shared" si="69"/>
        <v>1.36390670943598</v>
      </c>
    </row>
    <row r="1002" spans="1:10" x14ac:dyDescent="0.2">
      <c r="A1002" s="93">
        <f>F_12Snp_ODR_Ret!A1268</f>
        <v>44651</v>
      </c>
      <c r="B1002" s="384" t="str">
        <f>F_12Snp_ODR_Ret!B1268</f>
        <v>R_F</v>
      </c>
      <c r="C1002" s="94">
        <f>SUMIFS(F_12Snp_ODR_Ret!$H:$H,F_12Snp_ODR_Ret!$A:$A,'Backtesting - Retail'!A1002,F_12Snp_ODR_Ret!$B:$B,'Backtesting - Retail'!B1002)</f>
        <v>222</v>
      </c>
      <c r="D1002" s="94">
        <f>SUMIFS(F_12Snp_ODR_Ret!$C:$C,F_12Snp_ODR_Ret!$A:$A,'Backtesting - Retail'!A1002,F_12Snp_ODR_Ret!$B:$B,'Backtesting - Retail'!B1002)</f>
        <v>61</v>
      </c>
      <c r="F1002" s="142">
        <f>SUMIFS(F_12Snp_ODR_Ret!$C:$C,F_12Snp_ODR_Ret!A:A,"&gt;="&amp;$M$2,F_12Snp_ODR_Ret!A:A,"&lt;="&amp;$M$3,F_12Snp_ODR_Ret!$B:$B,$B1002)/SUMIFS(F_12Snp_ODR_Ret!$H:$H,F_12Snp_ODR_Ret!A:A,"&gt;="&amp;$M$2,F_12Snp_ODR_Ret!A:A,"&lt;="&amp;$M$3,F_12Snp_ODR_Ret!$B:$B,$B1002)</f>
        <v>0.42494105318312814</v>
      </c>
      <c r="G1002" s="95">
        <f t="shared" si="70"/>
        <v>0.2747747747747748</v>
      </c>
      <c r="H1002" s="95">
        <f t="shared" si="67"/>
        <v>2.2549911171015086E-2</v>
      </c>
      <c r="I1002" s="95">
        <f t="shared" si="68"/>
        <v>0.15016627840835334</v>
      </c>
      <c r="J1002" s="95">
        <f t="shared" si="69"/>
        <v>0.54650678371564654</v>
      </c>
    </row>
    <row r="1003" spans="1:10" x14ac:dyDescent="0.2">
      <c r="A1003" s="93">
        <f>F_12Snp_ODR_Ret!A1269</f>
        <v>44651</v>
      </c>
      <c r="B1003" s="384" t="str">
        <f>F_12Snp_ODR_Ret!B1269</f>
        <v>R_G1</v>
      </c>
      <c r="C1003" s="94">
        <f>SUMIFS(F_12Snp_ODR_Ret!$H:$H,F_12Snp_ODR_Ret!$A:$A,'Backtesting - Retail'!A1003,F_12Snp_ODR_Ret!$B:$B,'Backtesting - Retail'!B1003)</f>
        <v>1661</v>
      </c>
      <c r="D1003" s="94">
        <f>SUMIFS(F_12Snp_ODR_Ret!$C:$C,F_12Snp_ODR_Ret!$A:$A,'Backtesting - Retail'!A1003,F_12Snp_ODR_Ret!$B:$B,'Backtesting - Retail'!B1003)</f>
        <v>0</v>
      </c>
      <c r="F1003" s="142">
        <f>SUMIFS(F_12Snp_ODR_Ret!$C:$C,F_12Snp_ODR_Ret!A:A,"&gt;="&amp;$M$2,F_12Snp_ODR_Ret!A:A,"&lt;="&amp;$M$3,F_12Snp_ODR_Ret!$B:$B,$B1003)/SUMIFS(F_12Snp_ODR_Ret!$H:$H,F_12Snp_ODR_Ret!A:A,"&gt;="&amp;$M$2,F_12Snp_ODR_Ret!A:A,"&lt;="&amp;$M$3,F_12Snp_ODR_Ret!$B:$B,$B1003)</f>
        <v>8.694480016175777E-3</v>
      </c>
      <c r="G1003" s="95">
        <f t="shared" si="70"/>
        <v>0</v>
      </c>
      <c r="H1003" s="95">
        <f t="shared" si="67"/>
        <v>7.559398275167994E-5</v>
      </c>
      <c r="I1003" s="95">
        <f t="shared" si="68"/>
        <v>8.694480016175777E-3</v>
      </c>
      <c r="J1003" s="95">
        <f t="shared" si="69"/>
        <v>0</v>
      </c>
    </row>
    <row r="1004" spans="1:10" x14ac:dyDescent="0.2">
      <c r="A1004" s="93">
        <f>F_12Snp_ODR_Ret!A1270</f>
        <v>44651</v>
      </c>
      <c r="B1004" s="384" t="str">
        <f>F_12Snp_ODR_Ret!B1270</f>
        <v>R_G2</v>
      </c>
      <c r="C1004" s="94">
        <f>SUMIFS(F_12Snp_ODR_Ret!$H:$H,F_12Snp_ODR_Ret!$A:$A,'Backtesting - Retail'!A1004,F_12Snp_ODR_Ret!$B:$B,'Backtesting - Retail'!B1004)</f>
        <v>77</v>
      </c>
      <c r="D1004" s="94">
        <f>SUMIFS(F_12Snp_ODR_Ret!$C:$C,F_12Snp_ODR_Ret!$A:$A,'Backtesting - Retail'!A1004,F_12Snp_ODR_Ret!$B:$B,'Backtesting - Retail'!B1004)</f>
        <v>1</v>
      </c>
      <c r="F1004" s="142">
        <f>SUMIFS(F_12Snp_ODR_Ret!$C:$C,F_12Snp_ODR_Ret!A:A,"&gt;="&amp;$M$2,F_12Snp_ODR_Ret!A:A,"&lt;="&amp;$M$3,F_12Snp_ODR_Ret!$B:$B,$B1004)/SUMIFS(F_12Snp_ODR_Ret!$H:$H,F_12Snp_ODR_Ret!A:A,"&gt;="&amp;$M$2,F_12Snp_ODR_Ret!A:A,"&lt;="&amp;$M$3,F_12Snp_ODR_Ret!$B:$B,$B1004)</f>
        <v>0.11058389350204297</v>
      </c>
      <c r="G1004" s="95">
        <f t="shared" si="70"/>
        <v>1.2987012987012988E-2</v>
      </c>
      <c r="H1004" s="95">
        <f t="shared" si="67"/>
        <v>9.5251510862650376E-3</v>
      </c>
      <c r="I1004" s="95">
        <f t="shared" si="68"/>
        <v>9.7596880515029974E-2</v>
      </c>
      <c r="J1004" s="95">
        <f t="shared" si="69"/>
        <v>7.5149597996573076</v>
      </c>
    </row>
    <row r="1005" spans="1:10" x14ac:dyDescent="0.2">
      <c r="A1005" s="93">
        <f>F_12Snp_ODR_Ret!A1271</f>
        <v>44651</v>
      </c>
      <c r="B1005" s="384" t="str">
        <f>F_12Snp_ODR_Ret!B1271</f>
        <v>R_H</v>
      </c>
      <c r="C1005" s="94">
        <f>SUMIFS(F_12Snp_ODR_Ret!$H:$H,F_12Snp_ODR_Ret!$A:$A,'Backtesting - Retail'!A1005,F_12Snp_ODR_Ret!$B:$B,'Backtesting - Retail'!B1005)</f>
        <v>24404</v>
      </c>
      <c r="D1005" s="94">
        <f>SUMIFS(F_12Snp_ODR_Ret!$C:$C,F_12Snp_ODR_Ret!$A:$A,'Backtesting - Retail'!A1005,F_12Snp_ODR_Ret!$B:$B,'Backtesting - Retail'!B1005)</f>
        <v>8</v>
      </c>
      <c r="F1005" s="142">
        <f>SUMIFS(F_12Snp_ODR_Ret!$C:$C,F_12Snp_ODR_Ret!A:A,"&gt;="&amp;$M$2,F_12Snp_ODR_Ret!A:A,"&lt;="&amp;$M$3,F_12Snp_ODR_Ret!$B:$B,$B1005)/SUMIFS(F_12Snp_ODR_Ret!$H:$H,F_12Snp_ODR_Ret!A:A,"&gt;="&amp;$M$2,F_12Snp_ODR_Ret!A:A,"&lt;="&amp;$M$3,F_12Snp_ODR_Ret!$B:$B,$B1005)</f>
        <v>2.2352492146289427E-2</v>
      </c>
      <c r="G1005" s="95">
        <f t="shared" si="70"/>
        <v>3.2781511227667593E-4</v>
      </c>
      <c r="H1005" s="95">
        <f t="shared" si="67"/>
        <v>4.8508639845256871E-4</v>
      </c>
      <c r="I1005" s="95">
        <f t="shared" si="68"/>
        <v>2.202467703401275E-2</v>
      </c>
      <c r="J1005" s="95">
        <f t="shared" si="69"/>
        <v>67.186277292255895</v>
      </c>
    </row>
    <row r="1006" spans="1:10" x14ac:dyDescent="0.2">
      <c r="A1006" s="93">
        <f>F_12Snp_ODR_Ret!A1272</f>
        <v>44651</v>
      </c>
      <c r="B1006" s="384" t="str">
        <f>F_12Snp_ODR_Ret!B1272</f>
        <v>R_I1</v>
      </c>
      <c r="C1006" s="94">
        <f>SUMIFS(F_12Snp_ODR_Ret!$H:$H,F_12Snp_ODR_Ret!$A:$A,'Backtesting - Retail'!A1006,F_12Snp_ODR_Ret!$B:$B,'Backtesting - Retail'!B1006)</f>
        <v>4701</v>
      </c>
      <c r="D1006" s="94">
        <f>SUMIFS(F_12Snp_ODR_Ret!$C:$C,F_12Snp_ODR_Ret!$A:$A,'Backtesting - Retail'!A1006,F_12Snp_ODR_Ret!$B:$B,'Backtesting - Retail'!B1006)</f>
        <v>0</v>
      </c>
      <c r="F1006" s="142">
        <f>SUMIFS(F_12Snp_ODR_Ret!$C:$C,F_12Snp_ODR_Ret!A:A,"&gt;="&amp;$M$2,F_12Snp_ODR_Ret!A:A,"&lt;="&amp;$M$3,F_12Snp_ODR_Ret!$B:$B,$B1006)/SUMIFS(F_12Snp_ODR_Ret!$H:$H,F_12Snp_ODR_Ret!A:A,"&gt;="&amp;$M$2,F_12Snp_ODR_Ret!A:A,"&lt;="&amp;$M$3,F_12Snp_ODR_Ret!$B:$B,$B1006)</f>
        <v>5.9121533399488169E-2</v>
      </c>
      <c r="G1006" s="95">
        <f t="shared" si="70"/>
        <v>0</v>
      </c>
      <c r="H1006" s="95">
        <f t="shared" si="67"/>
        <v>3.4953557115067952E-3</v>
      </c>
      <c r="I1006" s="95">
        <f t="shared" si="68"/>
        <v>5.9121533399488169E-2</v>
      </c>
      <c r="J1006" s="95">
        <f t="shared" si="69"/>
        <v>0</v>
      </c>
    </row>
    <row r="1007" spans="1:10" x14ac:dyDescent="0.2">
      <c r="A1007" s="93">
        <f>F_12Snp_ODR_Ret!A1273</f>
        <v>44651</v>
      </c>
      <c r="B1007" s="384" t="str">
        <f>F_12Snp_ODR_Ret!B1273</f>
        <v>R_I2</v>
      </c>
      <c r="C1007" s="94">
        <f>SUMIFS(F_12Snp_ODR_Ret!$H:$H,F_12Snp_ODR_Ret!$A:$A,'Backtesting - Retail'!A1007,F_12Snp_ODR_Ret!$B:$B,'Backtesting - Retail'!B1007)</f>
        <v>566</v>
      </c>
      <c r="D1007" s="94">
        <f>SUMIFS(F_12Snp_ODR_Ret!$C:$C,F_12Snp_ODR_Ret!$A:$A,'Backtesting - Retail'!A1007,F_12Snp_ODR_Ret!$B:$B,'Backtesting - Retail'!B1007)</f>
        <v>80</v>
      </c>
      <c r="F1007" s="142">
        <f>SUMIFS(F_12Snp_ODR_Ret!$C:$C,F_12Snp_ODR_Ret!A:A,"&gt;="&amp;$M$2,F_12Snp_ODR_Ret!A:A,"&lt;="&amp;$M$3,F_12Snp_ODR_Ret!$B:$B,$B1007)/SUMIFS(F_12Snp_ODR_Ret!$H:$H,F_12Snp_ODR_Ret!A:A,"&gt;="&amp;$M$2,F_12Snp_ODR_Ret!A:A,"&lt;="&amp;$M$3,F_12Snp_ODR_Ret!$B:$B,$B1007)</f>
        <v>0.3147813516443802</v>
      </c>
      <c r="G1007" s="95">
        <f t="shared" si="70"/>
        <v>0.14134275618374559</v>
      </c>
      <c r="H1007" s="95">
        <f t="shared" si="67"/>
        <v>3.0080946395357668E-2</v>
      </c>
      <c r="I1007" s="95">
        <f t="shared" si="68"/>
        <v>0.17343859546063461</v>
      </c>
      <c r="J1007" s="95">
        <f t="shared" si="69"/>
        <v>1.2270780628839899</v>
      </c>
    </row>
    <row r="1008" spans="1:10" x14ac:dyDescent="0.2">
      <c r="A1008" s="93">
        <f>F_12Snp_ODR_Ret!A1274</f>
        <v>44651</v>
      </c>
      <c r="B1008" s="384" t="str">
        <f>F_12Snp_ODR_Ret!B1274</f>
        <v>R_J</v>
      </c>
      <c r="C1008" s="94">
        <f>SUMIFS(F_12Snp_ODR_Ret!$H:$H,F_12Snp_ODR_Ret!$A:$A,'Backtesting - Retail'!A1008,F_12Snp_ODR_Ret!$B:$B,'Backtesting - Retail'!B1008)</f>
        <v>891</v>
      </c>
      <c r="D1008" s="94">
        <f>SUMIFS(F_12Snp_ODR_Ret!$C:$C,F_12Snp_ODR_Ret!$A:$A,'Backtesting - Retail'!A1008,F_12Snp_ODR_Ret!$B:$B,'Backtesting - Retail'!B1008)</f>
        <v>6</v>
      </c>
      <c r="F1008" s="142">
        <f>SUMIFS(F_12Snp_ODR_Ret!$C:$C,F_12Snp_ODR_Ret!A:A,"&gt;="&amp;$M$2,F_12Snp_ODR_Ret!A:A,"&lt;="&amp;$M$3,F_12Snp_ODR_Ret!$B:$B,$B1008)/SUMIFS(F_12Snp_ODR_Ret!$H:$H,F_12Snp_ODR_Ret!A:A,"&gt;="&amp;$M$2,F_12Snp_ODR_Ret!A:A,"&lt;="&amp;$M$3,F_12Snp_ODR_Ret!$B:$B,$B1008)</f>
        <v>0.22160275367237117</v>
      </c>
      <c r="G1008" s="95">
        <f t="shared" si="70"/>
        <v>6.7340067340067337E-3</v>
      </c>
      <c r="H1008" s="95">
        <f t="shared" si="67"/>
        <v>4.6168578410862901E-2</v>
      </c>
      <c r="I1008" s="95">
        <f t="shared" si="68"/>
        <v>0.21486874693836444</v>
      </c>
      <c r="J1008" s="95">
        <f t="shared" si="69"/>
        <v>31.908008920347122</v>
      </c>
    </row>
    <row r="1009" spans="1:10" x14ac:dyDescent="0.2">
      <c r="A1009" s="93">
        <f>F_12Snp_ODR_Ret!A1275</f>
        <v>44651</v>
      </c>
      <c r="B1009" s="384" t="str">
        <f>F_12Snp_ODR_Ret!B1275</f>
        <v>R_K</v>
      </c>
      <c r="C1009" s="94">
        <f>SUMIFS(F_12Snp_ODR_Ret!$H:$H,F_12Snp_ODR_Ret!$A:$A,'Backtesting - Retail'!A1009,F_12Snp_ODR_Ret!$B:$B,'Backtesting - Retail'!B1009)</f>
        <v>653</v>
      </c>
      <c r="D1009" s="94">
        <f>SUMIFS(F_12Snp_ODR_Ret!$C:$C,F_12Snp_ODR_Ret!$A:$A,'Backtesting - Retail'!A1009,F_12Snp_ODR_Ret!$B:$B,'Backtesting - Retail'!B1009)</f>
        <v>247</v>
      </c>
      <c r="F1009" s="142">
        <f>SUMIFS(F_12Snp_ODR_Ret!$C:$C,F_12Snp_ODR_Ret!A:A,"&gt;="&amp;$M$2,F_12Snp_ODR_Ret!A:A,"&lt;="&amp;$M$3,F_12Snp_ODR_Ret!$B:$B,$B1009)/SUMIFS(F_12Snp_ODR_Ret!$H:$H,F_12Snp_ODR_Ret!A:A,"&gt;="&amp;$M$2,F_12Snp_ODR_Ret!A:A,"&lt;="&amp;$M$3,F_12Snp_ODR_Ret!$B:$B,$B1009)</f>
        <v>0.60292481322524238</v>
      </c>
      <c r="G1009" s="95">
        <f t="shared" si="70"/>
        <v>0.37825421133231241</v>
      </c>
      <c r="H1009" s="95">
        <f t="shared" si="67"/>
        <v>5.0476879354931434E-2</v>
      </c>
      <c r="I1009" s="95">
        <f t="shared" si="68"/>
        <v>0.22467060189292998</v>
      </c>
      <c r="J1009" s="95">
        <f t="shared" si="69"/>
        <v>0.59396721876956793</v>
      </c>
    </row>
    <row r="1010" spans="1:10" x14ac:dyDescent="0.2">
      <c r="A1010" s="93">
        <f>F_12Snp_ODR_Ret!A1276</f>
        <v>44651</v>
      </c>
      <c r="B1010" s="384" t="str">
        <f>F_12Snp_ODR_Ret!B1276</f>
        <v>R_L</v>
      </c>
      <c r="C1010" s="94">
        <f>SUMIFS(F_12Snp_ODR_Ret!$H:$H,F_12Snp_ODR_Ret!$A:$A,'Backtesting - Retail'!A1010,F_12Snp_ODR_Ret!$B:$B,'Backtesting - Retail'!B1010)</f>
        <v>350</v>
      </c>
      <c r="D1010" s="94">
        <f>SUMIFS(F_12Snp_ODR_Ret!$C:$C,F_12Snp_ODR_Ret!$A:$A,'Backtesting - Retail'!A1010,F_12Snp_ODR_Ret!$B:$B,'Backtesting - Retail'!B1010)</f>
        <v>121</v>
      </c>
      <c r="F1010" s="142">
        <f>SUMIFS(F_12Snp_ODR_Ret!$C:$C,F_12Snp_ODR_Ret!A:A,"&gt;="&amp;$M$2,F_12Snp_ODR_Ret!A:A,"&lt;="&amp;$M$3,F_12Snp_ODR_Ret!$B:$B,$B1010)/SUMIFS(F_12Snp_ODR_Ret!$H:$H,F_12Snp_ODR_Ret!A:A,"&gt;="&amp;$M$2,F_12Snp_ODR_Ret!A:A,"&lt;="&amp;$M$3,F_12Snp_ODR_Ret!$B:$B,$B1010)</f>
        <v>0.66168573429838895</v>
      </c>
      <c r="G1010" s="95">
        <f t="shared" si="70"/>
        <v>0.3457142857142857</v>
      </c>
      <c r="H1010" s="95">
        <f t="shared" si="67"/>
        <v>9.983795632033661E-2</v>
      </c>
      <c r="I1010" s="95">
        <f t="shared" si="68"/>
        <v>0.31597144858410325</v>
      </c>
      <c r="J1010" s="95">
        <f t="shared" si="69"/>
        <v>0.91396700003666231</v>
      </c>
    </row>
    <row r="1011" spans="1:10" x14ac:dyDescent="0.2">
      <c r="A1011" s="93">
        <f>F_12Snp_ODR_Ret!A1277</f>
        <v>44681</v>
      </c>
      <c r="B1011" s="384" t="str">
        <f>F_12Snp_ODR_Ret!B1277</f>
        <v>R_A1</v>
      </c>
      <c r="C1011" s="94">
        <f>SUMIFS(F_12Snp_ODR_Ret!$H:$H,F_12Snp_ODR_Ret!$A:$A,'Backtesting - Retail'!A1011,F_12Snp_ODR_Ret!$B:$B,'Backtesting - Retail'!B1011)</f>
        <v>1301</v>
      </c>
      <c r="D1011" s="94">
        <f>SUMIFS(F_12Snp_ODR_Ret!$C:$C,F_12Snp_ODR_Ret!$A:$A,'Backtesting - Retail'!A1011,F_12Snp_ODR_Ret!$B:$B,'Backtesting - Retail'!B1011)</f>
        <v>0</v>
      </c>
      <c r="F1011" s="142">
        <f>SUMIFS(F_12Snp_ODR_Ret!$C:$C,F_12Snp_ODR_Ret!A:A,"&gt;="&amp;$M$2,F_12Snp_ODR_Ret!A:A,"&lt;="&amp;$M$3,F_12Snp_ODR_Ret!$B:$B,$B1011)/SUMIFS(F_12Snp_ODR_Ret!$H:$H,F_12Snp_ODR_Ret!A:A,"&gt;="&amp;$M$2,F_12Snp_ODR_Ret!A:A,"&lt;="&amp;$M$3,F_12Snp_ODR_Ret!$B:$B,$B1011)</f>
        <v>9.2718843741478052E-4</v>
      </c>
      <c r="G1011" s="95">
        <f t="shared" si="70"/>
        <v>0</v>
      </c>
      <c r="H1011" s="95">
        <f t="shared" si="67"/>
        <v>8.5967839847566235E-7</v>
      </c>
      <c r="I1011" s="95">
        <f t="shared" si="68"/>
        <v>9.2718843741478052E-4</v>
      </c>
      <c r="J1011" s="95">
        <f t="shared" si="69"/>
        <v>0</v>
      </c>
    </row>
    <row r="1012" spans="1:10" x14ac:dyDescent="0.2">
      <c r="A1012" s="93">
        <f>F_12Snp_ODR_Ret!A1278</f>
        <v>44681</v>
      </c>
      <c r="B1012" s="384" t="str">
        <f>F_12Snp_ODR_Ret!B1278</f>
        <v>R_A2</v>
      </c>
      <c r="C1012" s="94">
        <f>SUMIFS(F_12Snp_ODR_Ret!$H:$H,F_12Snp_ODR_Ret!$A:$A,'Backtesting - Retail'!A1012,F_12Snp_ODR_Ret!$B:$B,'Backtesting - Retail'!B1012)</f>
        <v>1343</v>
      </c>
      <c r="D1012" s="94">
        <f>SUMIFS(F_12Snp_ODR_Ret!$C:$C,F_12Snp_ODR_Ret!$A:$A,'Backtesting - Retail'!A1012,F_12Snp_ODR_Ret!$B:$B,'Backtesting - Retail'!B1012)</f>
        <v>0</v>
      </c>
      <c r="F1012" s="142">
        <f>SUMIFS(F_12Snp_ODR_Ret!$C:$C,F_12Snp_ODR_Ret!A:A,"&gt;="&amp;$M$2,F_12Snp_ODR_Ret!A:A,"&lt;="&amp;$M$3,F_12Snp_ODR_Ret!$B:$B,$B1012)/SUMIFS(F_12Snp_ODR_Ret!$H:$H,F_12Snp_ODR_Ret!A:A,"&gt;="&amp;$M$2,F_12Snp_ODR_Ret!A:A,"&lt;="&amp;$M$3,F_12Snp_ODR_Ret!$B:$B,$B1012)</f>
        <v>6.8419927303827238E-3</v>
      </c>
      <c r="G1012" s="95">
        <f t="shared" si="70"/>
        <v>0</v>
      </c>
      <c r="H1012" s="95">
        <f t="shared" si="67"/>
        <v>4.681286452261004E-5</v>
      </c>
      <c r="I1012" s="95">
        <f t="shared" si="68"/>
        <v>6.8419927303827238E-3</v>
      </c>
      <c r="J1012" s="95">
        <f t="shared" si="69"/>
        <v>0</v>
      </c>
    </row>
    <row r="1013" spans="1:10" x14ac:dyDescent="0.2">
      <c r="A1013" s="93">
        <f>F_12Snp_ODR_Ret!A1279</f>
        <v>44681</v>
      </c>
      <c r="B1013" s="384" t="str">
        <f>F_12Snp_ODR_Ret!B1279</f>
        <v>R_B</v>
      </c>
      <c r="C1013" s="94">
        <f>SUMIFS(F_12Snp_ODR_Ret!$H:$H,F_12Snp_ODR_Ret!$A:$A,'Backtesting - Retail'!A1013,F_12Snp_ODR_Ret!$B:$B,'Backtesting - Retail'!B1013)</f>
        <v>4789</v>
      </c>
      <c r="D1013" s="94">
        <f>SUMIFS(F_12Snp_ODR_Ret!$C:$C,F_12Snp_ODR_Ret!$A:$A,'Backtesting - Retail'!A1013,F_12Snp_ODR_Ret!$B:$B,'Backtesting - Retail'!B1013)</f>
        <v>0</v>
      </c>
      <c r="F1013" s="142">
        <f>SUMIFS(F_12Snp_ODR_Ret!$C:$C,F_12Snp_ODR_Ret!A:A,"&gt;="&amp;$M$2,F_12Snp_ODR_Ret!A:A,"&lt;="&amp;$M$3,F_12Snp_ODR_Ret!$B:$B,$B1013)/SUMIFS(F_12Snp_ODR_Ret!$H:$H,F_12Snp_ODR_Ret!A:A,"&gt;="&amp;$M$2,F_12Snp_ODR_Ret!A:A,"&lt;="&amp;$M$3,F_12Snp_ODR_Ret!$B:$B,$B1013)</f>
        <v>2.5973315835520561E-3</v>
      </c>
      <c r="G1013" s="95">
        <f t="shared" si="70"/>
        <v>0</v>
      </c>
      <c r="H1013" s="95">
        <f t="shared" si="67"/>
        <v>6.7461313549170314E-6</v>
      </c>
      <c r="I1013" s="95">
        <f t="shared" si="68"/>
        <v>2.5973315835520561E-3</v>
      </c>
      <c r="J1013" s="95">
        <f t="shared" si="69"/>
        <v>0</v>
      </c>
    </row>
    <row r="1014" spans="1:10" x14ac:dyDescent="0.2">
      <c r="A1014" s="93">
        <f>F_12Snp_ODR_Ret!A1280</f>
        <v>44681</v>
      </c>
      <c r="B1014" s="384" t="str">
        <f>F_12Snp_ODR_Ret!B1280</f>
        <v>R_C1</v>
      </c>
      <c r="C1014" s="94">
        <f>SUMIFS(F_12Snp_ODR_Ret!$H:$H,F_12Snp_ODR_Ret!$A:$A,'Backtesting - Retail'!A1014,F_12Snp_ODR_Ret!$B:$B,'Backtesting - Retail'!B1014)</f>
        <v>9469</v>
      </c>
      <c r="D1014" s="94">
        <f>SUMIFS(F_12Snp_ODR_Ret!$C:$C,F_12Snp_ODR_Ret!$A:$A,'Backtesting - Retail'!A1014,F_12Snp_ODR_Ret!$B:$B,'Backtesting - Retail'!B1014)</f>
        <v>0</v>
      </c>
      <c r="F1014" s="142">
        <f>SUMIFS(F_12Snp_ODR_Ret!$C:$C,F_12Snp_ODR_Ret!A:A,"&gt;="&amp;$M$2,F_12Snp_ODR_Ret!A:A,"&lt;="&amp;$M$3,F_12Snp_ODR_Ret!$B:$B,$B1014)/SUMIFS(F_12Snp_ODR_Ret!$H:$H,F_12Snp_ODR_Ret!A:A,"&gt;="&amp;$M$2,F_12Snp_ODR_Ret!A:A,"&lt;="&amp;$M$3,F_12Snp_ODR_Ret!$B:$B,$B1014)</f>
        <v>7.5688521388111206E-3</v>
      </c>
      <c r="G1014" s="95">
        <f t="shared" si="70"/>
        <v>0</v>
      </c>
      <c r="H1014" s="95">
        <f t="shared" si="67"/>
        <v>5.7287522699185674E-5</v>
      </c>
      <c r="I1014" s="95">
        <f t="shared" si="68"/>
        <v>7.5688521388111206E-3</v>
      </c>
      <c r="J1014" s="95">
        <f t="shared" si="69"/>
        <v>0</v>
      </c>
    </row>
    <row r="1015" spans="1:10" x14ac:dyDescent="0.2">
      <c r="A1015" s="93">
        <f>F_12Snp_ODR_Ret!A1281</f>
        <v>44681</v>
      </c>
      <c r="B1015" s="384" t="str">
        <f>F_12Snp_ODR_Ret!B1281</f>
        <v>R_C2</v>
      </c>
      <c r="C1015" s="94">
        <f>SUMIFS(F_12Snp_ODR_Ret!$H:$H,F_12Snp_ODR_Ret!$A:$A,'Backtesting - Retail'!A1015,F_12Snp_ODR_Ret!$B:$B,'Backtesting - Retail'!B1015)</f>
        <v>597</v>
      </c>
      <c r="D1015" s="94">
        <f>SUMIFS(F_12Snp_ODR_Ret!$C:$C,F_12Snp_ODR_Ret!$A:$A,'Backtesting - Retail'!A1015,F_12Snp_ODR_Ret!$B:$B,'Backtesting - Retail'!B1015)</f>
        <v>0</v>
      </c>
      <c r="F1015" s="142">
        <f>SUMIFS(F_12Snp_ODR_Ret!$C:$C,F_12Snp_ODR_Ret!A:A,"&gt;="&amp;$M$2,F_12Snp_ODR_Ret!A:A,"&lt;="&amp;$M$3,F_12Snp_ODR_Ret!$B:$B,$B1015)/SUMIFS(F_12Snp_ODR_Ret!$H:$H,F_12Snp_ODR_Ret!A:A,"&gt;="&amp;$M$2,F_12Snp_ODR_Ret!A:A,"&lt;="&amp;$M$3,F_12Snp_ODR_Ret!$B:$B,$B1015)</f>
        <v>8.9829886182841753E-2</v>
      </c>
      <c r="G1015" s="95">
        <f t="shared" si="70"/>
        <v>0</v>
      </c>
      <c r="H1015" s="95">
        <f t="shared" si="67"/>
        <v>8.0694084516223039E-3</v>
      </c>
      <c r="I1015" s="95">
        <f t="shared" si="68"/>
        <v>8.9829886182841753E-2</v>
      </c>
      <c r="J1015" s="95">
        <f t="shared" si="69"/>
        <v>0</v>
      </c>
    </row>
    <row r="1016" spans="1:10" x14ac:dyDescent="0.2">
      <c r="A1016" s="93">
        <f>F_12Snp_ODR_Ret!A1282</f>
        <v>44681</v>
      </c>
      <c r="B1016" s="384" t="str">
        <f>F_12Snp_ODR_Ret!B1282</f>
        <v>R_D</v>
      </c>
      <c r="C1016" s="94">
        <f>SUMIFS(F_12Snp_ODR_Ret!$H:$H,F_12Snp_ODR_Ret!$A:$A,'Backtesting - Retail'!A1016,F_12Snp_ODR_Ret!$B:$B,'Backtesting - Retail'!B1016)</f>
        <v>701</v>
      </c>
      <c r="D1016" s="94">
        <f>SUMIFS(F_12Snp_ODR_Ret!$C:$C,F_12Snp_ODR_Ret!$A:$A,'Backtesting - Retail'!A1016,F_12Snp_ODR_Ret!$B:$B,'Backtesting - Retail'!B1016)</f>
        <v>0</v>
      </c>
      <c r="F1016" s="142">
        <f>SUMIFS(F_12Snp_ODR_Ret!$C:$C,F_12Snp_ODR_Ret!A:A,"&gt;="&amp;$M$2,F_12Snp_ODR_Ret!A:A,"&lt;="&amp;$M$3,F_12Snp_ODR_Ret!$B:$B,$B1016)/SUMIFS(F_12Snp_ODR_Ret!$H:$H,F_12Snp_ODR_Ret!A:A,"&gt;="&amp;$M$2,F_12Snp_ODR_Ret!A:A,"&lt;="&amp;$M$3,F_12Snp_ODR_Ret!$B:$B,$B1016)</f>
        <v>0.11878527277613544</v>
      </c>
      <c r="G1016" s="95">
        <f t="shared" si="70"/>
        <v>0</v>
      </c>
      <c r="H1016" s="95">
        <f t="shared" si="67"/>
        <v>1.4109941028500904E-2</v>
      </c>
      <c r="I1016" s="95">
        <f t="shared" si="68"/>
        <v>0.11878527277613544</v>
      </c>
      <c r="J1016" s="95">
        <f t="shared" si="69"/>
        <v>0</v>
      </c>
    </row>
    <row r="1017" spans="1:10" x14ac:dyDescent="0.2">
      <c r="A1017" s="93">
        <f>F_12Snp_ODR_Ret!A1284</f>
        <v>44681</v>
      </c>
      <c r="B1017" s="384" t="str">
        <f>F_12Snp_ODR_Ret!B1284</f>
        <v>R_E</v>
      </c>
      <c r="C1017" s="94">
        <f>SUMIFS(F_12Snp_ODR_Ret!$H:$H,F_12Snp_ODR_Ret!$A:$A,'Backtesting - Retail'!A1017,F_12Snp_ODR_Ret!$B:$B,'Backtesting - Retail'!B1017)</f>
        <v>346</v>
      </c>
      <c r="D1017" s="94">
        <f>SUMIFS(F_12Snp_ODR_Ret!$C:$C,F_12Snp_ODR_Ret!$A:$A,'Backtesting - Retail'!A1017,F_12Snp_ODR_Ret!$B:$B,'Backtesting - Retail'!B1017)</f>
        <v>31</v>
      </c>
      <c r="F1017" s="142">
        <f>SUMIFS(F_12Snp_ODR_Ret!$C:$C,F_12Snp_ODR_Ret!A:A,"&gt;="&amp;$M$2,F_12Snp_ODR_Ret!A:A,"&lt;="&amp;$M$3,F_12Snp_ODR_Ret!$B:$B,$B1017)/SUMIFS(F_12Snp_ODR_Ret!$H:$H,F_12Snp_ODR_Ret!A:A,"&gt;="&amp;$M$2,F_12Snp_ODR_Ret!A:A,"&lt;="&amp;$M$3,F_12Snp_ODR_Ret!$B:$B,$B1017)</f>
        <v>0.31635926222935046</v>
      </c>
      <c r="G1017" s="95">
        <f t="shared" si="70"/>
        <v>8.9595375722543349E-2</v>
      </c>
      <c r="H1017" s="95">
        <f t="shared" si="67"/>
        <v>5.1421860223672101E-2</v>
      </c>
      <c r="I1017" s="95">
        <f t="shared" si="68"/>
        <v>0.22676388650680712</v>
      </c>
      <c r="J1017" s="95">
        <f t="shared" si="69"/>
        <v>2.5309775719792023</v>
      </c>
    </row>
    <row r="1018" spans="1:10" x14ac:dyDescent="0.2">
      <c r="A1018" s="93">
        <f>F_12Snp_ODR_Ret!A1285</f>
        <v>44681</v>
      </c>
      <c r="B1018" s="384" t="str">
        <f>F_12Snp_ODR_Ret!B1285</f>
        <v>R_F</v>
      </c>
      <c r="C1018" s="94">
        <f>SUMIFS(F_12Snp_ODR_Ret!$H:$H,F_12Snp_ODR_Ret!$A:$A,'Backtesting - Retail'!A1018,F_12Snp_ODR_Ret!$B:$B,'Backtesting - Retail'!B1018)</f>
        <v>239</v>
      </c>
      <c r="D1018" s="94">
        <f>SUMIFS(F_12Snp_ODR_Ret!$C:$C,F_12Snp_ODR_Ret!$A:$A,'Backtesting - Retail'!A1018,F_12Snp_ODR_Ret!$B:$B,'Backtesting - Retail'!B1018)</f>
        <v>53</v>
      </c>
      <c r="F1018" s="142">
        <f>SUMIFS(F_12Snp_ODR_Ret!$C:$C,F_12Snp_ODR_Ret!A:A,"&gt;="&amp;$M$2,F_12Snp_ODR_Ret!A:A,"&lt;="&amp;$M$3,F_12Snp_ODR_Ret!$B:$B,$B1018)/SUMIFS(F_12Snp_ODR_Ret!$H:$H,F_12Snp_ODR_Ret!A:A,"&gt;="&amp;$M$2,F_12Snp_ODR_Ret!A:A,"&lt;="&amp;$M$3,F_12Snp_ODR_Ret!$B:$B,$B1018)</f>
        <v>0.42494105318312814</v>
      </c>
      <c r="G1018" s="95">
        <f t="shared" si="70"/>
        <v>0.22175732217573221</v>
      </c>
      <c r="H1018" s="95">
        <f t="shared" si="67"/>
        <v>4.1283628546085825E-2</v>
      </c>
      <c r="I1018" s="95">
        <f t="shared" si="68"/>
        <v>0.20318373100739592</v>
      </c>
      <c r="J1018" s="95">
        <f t="shared" si="69"/>
        <v>0.91624361718429481</v>
      </c>
    </row>
    <row r="1019" spans="1:10" x14ac:dyDescent="0.2">
      <c r="A1019" s="93">
        <f>F_12Snp_ODR_Ret!A1286</f>
        <v>44681</v>
      </c>
      <c r="B1019" s="384" t="str">
        <f>F_12Snp_ODR_Ret!B1286</f>
        <v>R_G1</v>
      </c>
      <c r="C1019" s="94">
        <f>SUMIFS(F_12Snp_ODR_Ret!$H:$H,F_12Snp_ODR_Ret!$A:$A,'Backtesting - Retail'!A1019,F_12Snp_ODR_Ret!$B:$B,'Backtesting - Retail'!B1019)</f>
        <v>1625</v>
      </c>
      <c r="D1019" s="94">
        <f>SUMIFS(F_12Snp_ODR_Ret!$C:$C,F_12Snp_ODR_Ret!$A:$A,'Backtesting - Retail'!A1019,F_12Snp_ODR_Ret!$B:$B,'Backtesting - Retail'!B1019)</f>
        <v>0</v>
      </c>
      <c r="F1019" s="142">
        <f>SUMIFS(F_12Snp_ODR_Ret!$C:$C,F_12Snp_ODR_Ret!A:A,"&gt;="&amp;$M$2,F_12Snp_ODR_Ret!A:A,"&lt;="&amp;$M$3,F_12Snp_ODR_Ret!$B:$B,$B1019)/SUMIFS(F_12Snp_ODR_Ret!$H:$H,F_12Snp_ODR_Ret!A:A,"&gt;="&amp;$M$2,F_12Snp_ODR_Ret!A:A,"&lt;="&amp;$M$3,F_12Snp_ODR_Ret!$B:$B,$B1019)</f>
        <v>8.694480016175777E-3</v>
      </c>
      <c r="G1019" s="95">
        <f t="shared" si="70"/>
        <v>0</v>
      </c>
      <c r="H1019" s="95">
        <f t="shared" si="67"/>
        <v>7.559398275167994E-5</v>
      </c>
      <c r="I1019" s="95">
        <f t="shared" si="68"/>
        <v>8.694480016175777E-3</v>
      </c>
      <c r="J1019" s="95">
        <f t="shared" si="69"/>
        <v>0</v>
      </c>
    </row>
    <row r="1020" spans="1:10" x14ac:dyDescent="0.2">
      <c r="A1020" s="93">
        <f>F_12Snp_ODR_Ret!A1287</f>
        <v>44681</v>
      </c>
      <c r="B1020" s="384" t="str">
        <f>F_12Snp_ODR_Ret!B1287</f>
        <v>R_G2</v>
      </c>
      <c r="C1020" s="94">
        <f>SUMIFS(F_12Snp_ODR_Ret!$H:$H,F_12Snp_ODR_Ret!$A:$A,'Backtesting - Retail'!A1020,F_12Snp_ODR_Ret!$B:$B,'Backtesting - Retail'!B1020)</f>
        <v>71</v>
      </c>
      <c r="D1020" s="94">
        <f>SUMIFS(F_12Snp_ODR_Ret!$C:$C,F_12Snp_ODR_Ret!$A:$A,'Backtesting - Retail'!A1020,F_12Snp_ODR_Ret!$B:$B,'Backtesting - Retail'!B1020)</f>
        <v>0</v>
      </c>
      <c r="F1020" s="142">
        <f>SUMIFS(F_12Snp_ODR_Ret!$C:$C,F_12Snp_ODR_Ret!A:A,"&gt;="&amp;$M$2,F_12Snp_ODR_Ret!A:A,"&lt;="&amp;$M$3,F_12Snp_ODR_Ret!$B:$B,$B1020)/SUMIFS(F_12Snp_ODR_Ret!$H:$H,F_12Snp_ODR_Ret!A:A,"&gt;="&amp;$M$2,F_12Snp_ODR_Ret!A:A,"&lt;="&amp;$M$3,F_12Snp_ODR_Ret!$B:$B,$B1020)</f>
        <v>0.11058389350204297</v>
      </c>
      <c r="G1020" s="95">
        <f t="shared" si="70"/>
        <v>0</v>
      </c>
      <c r="H1020" s="95">
        <f t="shared" si="67"/>
        <v>1.2228797502071181E-2</v>
      </c>
      <c r="I1020" s="95">
        <f t="shared" si="68"/>
        <v>0.11058389350204297</v>
      </c>
      <c r="J1020" s="95">
        <f t="shared" si="69"/>
        <v>0</v>
      </c>
    </row>
    <row r="1021" spans="1:10" x14ac:dyDescent="0.2">
      <c r="A1021" s="93">
        <f>F_12Snp_ODR_Ret!A1288</f>
        <v>44681</v>
      </c>
      <c r="B1021" s="384" t="str">
        <f>F_12Snp_ODR_Ret!B1288</f>
        <v>R_H</v>
      </c>
      <c r="C1021" s="94">
        <f>SUMIFS(F_12Snp_ODR_Ret!$H:$H,F_12Snp_ODR_Ret!$A:$A,'Backtesting - Retail'!A1021,F_12Snp_ODR_Ret!$B:$B,'Backtesting - Retail'!B1021)</f>
        <v>24368</v>
      </c>
      <c r="D1021" s="94">
        <f>SUMIFS(F_12Snp_ODR_Ret!$C:$C,F_12Snp_ODR_Ret!$A:$A,'Backtesting - Retail'!A1021,F_12Snp_ODR_Ret!$B:$B,'Backtesting - Retail'!B1021)</f>
        <v>3</v>
      </c>
      <c r="F1021" s="142">
        <f>SUMIFS(F_12Snp_ODR_Ret!$C:$C,F_12Snp_ODR_Ret!A:A,"&gt;="&amp;$M$2,F_12Snp_ODR_Ret!A:A,"&lt;="&amp;$M$3,F_12Snp_ODR_Ret!$B:$B,$B1021)/SUMIFS(F_12Snp_ODR_Ret!$H:$H,F_12Snp_ODR_Ret!A:A,"&gt;="&amp;$M$2,F_12Snp_ODR_Ret!A:A,"&lt;="&amp;$M$3,F_12Snp_ODR_Ret!$B:$B,$B1021)</f>
        <v>2.2352492146289427E-2</v>
      </c>
      <c r="G1021" s="95">
        <f t="shared" si="70"/>
        <v>1.2311227839789887E-4</v>
      </c>
      <c r="H1021" s="95">
        <f t="shared" si="67"/>
        <v>4.9414532931102114E-4</v>
      </c>
      <c r="I1021" s="95">
        <f t="shared" si="68"/>
        <v>2.2229379867891527E-2</v>
      </c>
      <c r="J1021" s="95">
        <f t="shared" si="69"/>
        <v>180.56184287359358</v>
      </c>
    </row>
    <row r="1022" spans="1:10" x14ac:dyDescent="0.2">
      <c r="A1022" s="93">
        <f>F_12Snp_ODR_Ret!A1289</f>
        <v>44681</v>
      </c>
      <c r="B1022" s="384" t="str">
        <f>F_12Snp_ODR_Ret!B1289</f>
        <v>R_I1</v>
      </c>
      <c r="C1022" s="94">
        <f>SUMIFS(F_12Snp_ODR_Ret!$H:$H,F_12Snp_ODR_Ret!$A:$A,'Backtesting - Retail'!A1022,F_12Snp_ODR_Ret!$B:$B,'Backtesting - Retail'!B1022)</f>
        <v>4547</v>
      </c>
      <c r="D1022" s="94">
        <f>SUMIFS(F_12Snp_ODR_Ret!$C:$C,F_12Snp_ODR_Ret!$A:$A,'Backtesting - Retail'!A1022,F_12Snp_ODR_Ret!$B:$B,'Backtesting - Retail'!B1022)</f>
        <v>0</v>
      </c>
      <c r="F1022" s="142">
        <f>SUMIFS(F_12Snp_ODR_Ret!$C:$C,F_12Snp_ODR_Ret!A:A,"&gt;="&amp;$M$2,F_12Snp_ODR_Ret!A:A,"&lt;="&amp;$M$3,F_12Snp_ODR_Ret!$B:$B,$B1022)/SUMIFS(F_12Snp_ODR_Ret!$H:$H,F_12Snp_ODR_Ret!A:A,"&gt;="&amp;$M$2,F_12Snp_ODR_Ret!A:A,"&lt;="&amp;$M$3,F_12Snp_ODR_Ret!$B:$B,$B1022)</f>
        <v>5.9121533399488169E-2</v>
      </c>
      <c r="G1022" s="95">
        <f t="shared" si="70"/>
        <v>0</v>
      </c>
      <c r="H1022" s="95">
        <f t="shared" si="67"/>
        <v>3.4953557115067952E-3</v>
      </c>
      <c r="I1022" s="95">
        <f t="shared" si="68"/>
        <v>5.9121533399488169E-2</v>
      </c>
      <c r="J1022" s="95">
        <f t="shared" si="69"/>
        <v>0</v>
      </c>
    </row>
    <row r="1023" spans="1:10" x14ac:dyDescent="0.2">
      <c r="A1023" s="93">
        <f>F_12Snp_ODR_Ret!A1290</f>
        <v>44681</v>
      </c>
      <c r="B1023" s="384" t="str">
        <f>F_12Snp_ODR_Ret!B1290</f>
        <v>R_I2</v>
      </c>
      <c r="C1023" s="94">
        <f>SUMIFS(F_12Snp_ODR_Ret!$H:$H,F_12Snp_ODR_Ret!$A:$A,'Backtesting - Retail'!A1023,F_12Snp_ODR_Ret!$B:$B,'Backtesting - Retail'!B1023)</f>
        <v>627</v>
      </c>
      <c r="D1023" s="94">
        <f>SUMIFS(F_12Snp_ODR_Ret!$C:$C,F_12Snp_ODR_Ret!$A:$A,'Backtesting - Retail'!A1023,F_12Snp_ODR_Ret!$B:$B,'Backtesting - Retail'!B1023)</f>
        <v>0</v>
      </c>
      <c r="F1023" s="142">
        <f>SUMIFS(F_12Snp_ODR_Ret!$C:$C,F_12Snp_ODR_Ret!A:A,"&gt;="&amp;$M$2,F_12Snp_ODR_Ret!A:A,"&lt;="&amp;$M$3,F_12Snp_ODR_Ret!$B:$B,$B1023)/SUMIFS(F_12Snp_ODR_Ret!$H:$H,F_12Snp_ODR_Ret!A:A,"&gt;="&amp;$M$2,F_12Snp_ODR_Ret!A:A,"&lt;="&amp;$M$3,F_12Snp_ODR_Ret!$B:$B,$B1023)</f>
        <v>0.3147813516443802</v>
      </c>
      <c r="G1023" s="95">
        <f t="shared" si="70"/>
        <v>0</v>
      </c>
      <c r="H1023" s="95">
        <f t="shared" si="67"/>
        <v>9.9087299343062943E-2</v>
      </c>
      <c r="I1023" s="95">
        <f t="shared" si="68"/>
        <v>0.3147813516443802</v>
      </c>
      <c r="J1023" s="95">
        <f t="shared" si="69"/>
        <v>0</v>
      </c>
    </row>
    <row r="1024" spans="1:10" x14ac:dyDescent="0.2">
      <c r="A1024" s="93">
        <f>F_12Snp_ODR_Ret!A1291</f>
        <v>44681</v>
      </c>
      <c r="B1024" s="384" t="str">
        <f>F_12Snp_ODR_Ret!B1291</f>
        <v>R_J</v>
      </c>
      <c r="C1024" s="94">
        <f>SUMIFS(F_12Snp_ODR_Ret!$H:$H,F_12Snp_ODR_Ret!$A:$A,'Backtesting - Retail'!A1024,F_12Snp_ODR_Ret!$B:$B,'Backtesting - Retail'!B1024)</f>
        <v>851</v>
      </c>
      <c r="D1024" s="94">
        <f>SUMIFS(F_12Snp_ODR_Ret!$C:$C,F_12Snp_ODR_Ret!$A:$A,'Backtesting - Retail'!A1024,F_12Snp_ODR_Ret!$B:$B,'Backtesting - Retail'!B1024)</f>
        <v>0</v>
      </c>
      <c r="F1024" s="142">
        <f>SUMIFS(F_12Snp_ODR_Ret!$C:$C,F_12Snp_ODR_Ret!A:A,"&gt;="&amp;$M$2,F_12Snp_ODR_Ret!A:A,"&lt;="&amp;$M$3,F_12Snp_ODR_Ret!$B:$B,$B1024)/SUMIFS(F_12Snp_ODR_Ret!$H:$H,F_12Snp_ODR_Ret!A:A,"&gt;="&amp;$M$2,F_12Snp_ODR_Ret!A:A,"&lt;="&amp;$M$3,F_12Snp_ODR_Ret!$B:$B,$B1024)</f>
        <v>0.22160275367237117</v>
      </c>
      <c r="G1024" s="95">
        <f t="shared" si="70"/>
        <v>0</v>
      </c>
      <c r="H1024" s="95">
        <f t="shared" si="67"/>
        <v>4.9107780435177613E-2</v>
      </c>
      <c r="I1024" s="95">
        <f t="shared" si="68"/>
        <v>0.22160275367237117</v>
      </c>
      <c r="J1024" s="95">
        <f t="shared" si="69"/>
        <v>0</v>
      </c>
    </row>
    <row r="1025" spans="1:10" x14ac:dyDescent="0.2">
      <c r="A1025" s="93">
        <f>F_12Snp_ODR_Ret!A1292</f>
        <v>44681</v>
      </c>
      <c r="B1025" s="384" t="str">
        <f>F_12Snp_ODR_Ret!B1292</f>
        <v>R_K</v>
      </c>
      <c r="C1025" s="94">
        <f>SUMIFS(F_12Snp_ODR_Ret!$H:$H,F_12Snp_ODR_Ret!$A:$A,'Backtesting - Retail'!A1025,F_12Snp_ODR_Ret!$B:$B,'Backtesting - Retail'!B1025)</f>
        <v>709</v>
      </c>
      <c r="D1025" s="94">
        <f>SUMIFS(F_12Snp_ODR_Ret!$C:$C,F_12Snp_ODR_Ret!$A:$A,'Backtesting - Retail'!A1025,F_12Snp_ODR_Ret!$B:$B,'Backtesting - Retail'!B1025)</f>
        <v>229</v>
      </c>
      <c r="F1025" s="142">
        <f>SUMIFS(F_12Snp_ODR_Ret!$C:$C,F_12Snp_ODR_Ret!A:A,"&gt;="&amp;$M$2,F_12Snp_ODR_Ret!A:A,"&lt;="&amp;$M$3,F_12Snp_ODR_Ret!$B:$B,$B1025)/SUMIFS(F_12Snp_ODR_Ret!$H:$H,F_12Snp_ODR_Ret!A:A,"&gt;="&amp;$M$2,F_12Snp_ODR_Ret!A:A,"&lt;="&amp;$M$3,F_12Snp_ODR_Ret!$B:$B,$B1025)</f>
        <v>0.60292481322524238</v>
      </c>
      <c r="G1025" s="95">
        <f t="shared" si="70"/>
        <v>0.3229901269393512</v>
      </c>
      <c r="H1025" s="95">
        <f t="shared" si="67"/>
        <v>7.8363428585980319E-2</v>
      </c>
      <c r="I1025" s="95">
        <f t="shared" si="68"/>
        <v>0.27993468628589119</v>
      </c>
      <c r="J1025" s="95">
        <f t="shared" si="69"/>
        <v>0.86669734749649285</v>
      </c>
    </row>
    <row r="1026" spans="1:10" x14ac:dyDescent="0.2">
      <c r="A1026" s="93">
        <f>F_12Snp_ODR_Ret!A1293</f>
        <v>44681</v>
      </c>
      <c r="B1026" s="384" t="str">
        <f>F_12Snp_ODR_Ret!B1293</f>
        <v>R_L</v>
      </c>
      <c r="C1026" s="94">
        <f>SUMIFS(F_12Snp_ODR_Ret!$H:$H,F_12Snp_ODR_Ret!$A:$A,'Backtesting - Retail'!A1026,F_12Snp_ODR_Ret!$B:$B,'Backtesting - Retail'!B1026)</f>
        <v>334</v>
      </c>
      <c r="D1026" s="94">
        <f>SUMIFS(F_12Snp_ODR_Ret!$C:$C,F_12Snp_ODR_Ret!$A:$A,'Backtesting - Retail'!A1026,F_12Snp_ODR_Ret!$B:$B,'Backtesting - Retail'!B1026)</f>
        <v>75</v>
      </c>
      <c r="F1026" s="142">
        <f>SUMIFS(F_12Snp_ODR_Ret!$C:$C,F_12Snp_ODR_Ret!A:A,"&gt;="&amp;$M$2,F_12Snp_ODR_Ret!A:A,"&lt;="&amp;$M$3,F_12Snp_ODR_Ret!$B:$B,$B1026)/SUMIFS(F_12Snp_ODR_Ret!$H:$H,F_12Snp_ODR_Ret!A:A,"&gt;="&amp;$M$2,F_12Snp_ODR_Ret!A:A,"&lt;="&amp;$M$3,F_12Snp_ODR_Ret!$B:$B,$B1026)</f>
        <v>0.66168573429838895</v>
      </c>
      <c r="G1026" s="95">
        <f t="shared" si="70"/>
        <v>0.22455089820359281</v>
      </c>
      <c r="H1026" s="95">
        <f t="shared" si="67"/>
        <v>0.19108686492762428</v>
      </c>
      <c r="I1026" s="95">
        <f t="shared" si="68"/>
        <v>0.43713483609479614</v>
      </c>
      <c r="J1026" s="95">
        <f t="shared" si="69"/>
        <v>1.9467071367421589</v>
      </c>
    </row>
    <row r="1027" spans="1:10" x14ac:dyDescent="0.2">
      <c r="A1027" s="93">
        <f>F_12Snp_ODR_Ret!A1294</f>
        <v>44712</v>
      </c>
      <c r="B1027" s="384" t="str">
        <f>F_12Snp_ODR_Ret!B1294</f>
        <v>R_A1</v>
      </c>
      <c r="C1027" s="94">
        <f>SUMIFS(F_12Snp_ODR_Ret!$H:$H,F_12Snp_ODR_Ret!$A:$A,'Backtesting - Retail'!A1027,F_12Snp_ODR_Ret!$B:$B,'Backtesting - Retail'!B1027)</f>
        <v>1377</v>
      </c>
      <c r="D1027" s="94">
        <f>SUMIFS(F_12Snp_ODR_Ret!$C:$C,F_12Snp_ODR_Ret!$A:$A,'Backtesting - Retail'!A1027,F_12Snp_ODR_Ret!$B:$B,'Backtesting - Retail'!B1027)</f>
        <v>0</v>
      </c>
      <c r="F1027" s="142">
        <f>SUMIFS(F_12Snp_ODR_Ret!$C:$C,F_12Snp_ODR_Ret!A:A,"&gt;="&amp;$M$2,F_12Snp_ODR_Ret!A:A,"&lt;="&amp;$M$3,F_12Snp_ODR_Ret!$B:$B,$B1027)/SUMIFS(F_12Snp_ODR_Ret!$H:$H,F_12Snp_ODR_Ret!A:A,"&gt;="&amp;$M$2,F_12Snp_ODR_Ret!A:A,"&lt;="&amp;$M$3,F_12Snp_ODR_Ret!$B:$B,$B1027)</f>
        <v>9.2718843741478052E-4</v>
      </c>
      <c r="G1027" s="95">
        <f t="shared" si="70"/>
        <v>0</v>
      </c>
      <c r="H1027" s="95">
        <f t="shared" ref="H1027:H1090" si="71">(G1027-F1027)^2</f>
        <v>8.5967839847566235E-7</v>
      </c>
      <c r="I1027" s="95">
        <f t="shared" ref="I1027:I1090" si="72">F1027-G1027</f>
        <v>9.2718843741478052E-4</v>
      </c>
      <c r="J1027" s="95">
        <f t="shared" ref="J1027:J1090" si="73">IFERROR(ABS(G1027-F1027)/ABS(G1027),0)</f>
        <v>0</v>
      </c>
    </row>
    <row r="1028" spans="1:10" x14ac:dyDescent="0.2">
      <c r="A1028" s="93">
        <f>F_12Snp_ODR_Ret!A1295</f>
        <v>44712</v>
      </c>
      <c r="B1028" s="384" t="str">
        <f>F_12Snp_ODR_Ret!B1295</f>
        <v>R_A2</v>
      </c>
      <c r="C1028" s="94">
        <f>SUMIFS(F_12Snp_ODR_Ret!$H:$H,F_12Snp_ODR_Ret!$A:$A,'Backtesting - Retail'!A1028,F_12Snp_ODR_Ret!$B:$B,'Backtesting - Retail'!B1028)</f>
        <v>1353</v>
      </c>
      <c r="D1028" s="94">
        <f>SUMIFS(F_12Snp_ODR_Ret!$C:$C,F_12Snp_ODR_Ret!$A:$A,'Backtesting - Retail'!A1028,F_12Snp_ODR_Ret!$B:$B,'Backtesting - Retail'!B1028)</f>
        <v>0</v>
      </c>
      <c r="F1028" s="142">
        <f>SUMIFS(F_12Snp_ODR_Ret!$C:$C,F_12Snp_ODR_Ret!A:A,"&gt;="&amp;$M$2,F_12Snp_ODR_Ret!A:A,"&lt;="&amp;$M$3,F_12Snp_ODR_Ret!$B:$B,$B1028)/SUMIFS(F_12Snp_ODR_Ret!$H:$H,F_12Snp_ODR_Ret!A:A,"&gt;="&amp;$M$2,F_12Snp_ODR_Ret!A:A,"&lt;="&amp;$M$3,F_12Snp_ODR_Ret!$B:$B,$B1028)</f>
        <v>6.8419927303827238E-3</v>
      </c>
      <c r="G1028" s="95">
        <f t="shared" ref="G1028:G1091" si="74">D1028/C1028</f>
        <v>0</v>
      </c>
      <c r="H1028" s="95">
        <f t="shared" si="71"/>
        <v>4.681286452261004E-5</v>
      </c>
      <c r="I1028" s="95">
        <f t="shared" si="72"/>
        <v>6.8419927303827238E-3</v>
      </c>
      <c r="J1028" s="95">
        <f t="shared" si="73"/>
        <v>0</v>
      </c>
    </row>
    <row r="1029" spans="1:10" x14ac:dyDescent="0.2">
      <c r="A1029" s="93">
        <f>F_12Snp_ODR_Ret!A1296</f>
        <v>44712</v>
      </c>
      <c r="B1029" s="384" t="str">
        <f>F_12Snp_ODR_Ret!B1296</f>
        <v>R_B</v>
      </c>
      <c r="C1029" s="94">
        <f>SUMIFS(F_12Snp_ODR_Ret!$H:$H,F_12Snp_ODR_Ret!$A:$A,'Backtesting - Retail'!A1029,F_12Snp_ODR_Ret!$B:$B,'Backtesting - Retail'!B1029)</f>
        <v>4930</v>
      </c>
      <c r="D1029" s="94">
        <f>SUMIFS(F_12Snp_ODR_Ret!$C:$C,F_12Snp_ODR_Ret!$A:$A,'Backtesting - Retail'!A1029,F_12Snp_ODR_Ret!$B:$B,'Backtesting - Retail'!B1029)</f>
        <v>0</v>
      </c>
      <c r="F1029" s="142">
        <f>SUMIFS(F_12Snp_ODR_Ret!$C:$C,F_12Snp_ODR_Ret!A:A,"&gt;="&amp;$M$2,F_12Snp_ODR_Ret!A:A,"&lt;="&amp;$M$3,F_12Snp_ODR_Ret!$B:$B,$B1029)/SUMIFS(F_12Snp_ODR_Ret!$H:$H,F_12Snp_ODR_Ret!A:A,"&gt;="&amp;$M$2,F_12Snp_ODR_Ret!A:A,"&lt;="&amp;$M$3,F_12Snp_ODR_Ret!$B:$B,$B1029)</f>
        <v>2.5973315835520561E-3</v>
      </c>
      <c r="G1029" s="95">
        <f t="shared" si="74"/>
        <v>0</v>
      </c>
      <c r="H1029" s="95">
        <f t="shared" si="71"/>
        <v>6.7461313549170314E-6</v>
      </c>
      <c r="I1029" s="95">
        <f t="shared" si="72"/>
        <v>2.5973315835520561E-3</v>
      </c>
      <c r="J1029" s="95">
        <f t="shared" si="73"/>
        <v>0</v>
      </c>
    </row>
    <row r="1030" spans="1:10" x14ac:dyDescent="0.2">
      <c r="A1030" s="93">
        <f>F_12Snp_ODR_Ret!A1297</f>
        <v>44712</v>
      </c>
      <c r="B1030" s="384" t="str">
        <f>F_12Snp_ODR_Ret!B1297</f>
        <v>R_C1</v>
      </c>
      <c r="C1030" s="94">
        <f>SUMIFS(F_12Snp_ODR_Ret!$H:$H,F_12Snp_ODR_Ret!$A:$A,'Backtesting - Retail'!A1030,F_12Snp_ODR_Ret!$B:$B,'Backtesting - Retail'!B1030)</f>
        <v>9424</v>
      </c>
      <c r="D1030" s="94">
        <f>SUMIFS(F_12Snp_ODR_Ret!$C:$C,F_12Snp_ODR_Ret!$A:$A,'Backtesting - Retail'!A1030,F_12Snp_ODR_Ret!$B:$B,'Backtesting - Retail'!B1030)</f>
        <v>0</v>
      </c>
      <c r="F1030" s="142">
        <f>SUMIFS(F_12Snp_ODR_Ret!$C:$C,F_12Snp_ODR_Ret!A:A,"&gt;="&amp;$M$2,F_12Snp_ODR_Ret!A:A,"&lt;="&amp;$M$3,F_12Snp_ODR_Ret!$B:$B,$B1030)/SUMIFS(F_12Snp_ODR_Ret!$H:$H,F_12Snp_ODR_Ret!A:A,"&gt;="&amp;$M$2,F_12Snp_ODR_Ret!A:A,"&lt;="&amp;$M$3,F_12Snp_ODR_Ret!$B:$B,$B1030)</f>
        <v>7.5688521388111206E-3</v>
      </c>
      <c r="G1030" s="95">
        <f t="shared" si="74"/>
        <v>0</v>
      </c>
      <c r="H1030" s="95">
        <f t="shared" si="71"/>
        <v>5.7287522699185674E-5</v>
      </c>
      <c r="I1030" s="95">
        <f t="shared" si="72"/>
        <v>7.5688521388111206E-3</v>
      </c>
      <c r="J1030" s="95">
        <f t="shared" si="73"/>
        <v>0</v>
      </c>
    </row>
    <row r="1031" spans="1:10" x14ac:dyDescent="0.2">
      <c r="A1031" s="93">
        <f>F_12Snp_ODR_Ret!A1298</f>
        <v>44712</v>
      </c>
      <c r="B1031" s="384" t="str">
        <f>F_12Snp_ODR_Ret!B1298</f>
        <v>R_C2</v>
      </c>
      <c r="C1031" s="94">
        <f>SUMIFS(F_12Snp_ODR_Ret!$H:$H,F_12Snp_ODR_Ret!$A:$A,'Backtesting - Retail'!A1031,F_12Snp_ODR_Ret!$B:$B,'Backtesting - Retail'!B1031)</f>
        <v>760</v>
      </c>
      <c r="D1031" s="94">
        <f>SUMIFS(F_12Snp_ODR_Ret!$C:$C,F_12Snp_ODR_Ret!$A:$A,'Backtesting - Retail'!A1031,F_12Snp_ODR_Ret!$B:$B,'Backtesting - Retail'!B1031)</f>
        <v>0</v>
      </c>
      <c r="F1031" s="142">
        <f>SUMIFS(F_12Snp_ODR_Ret!$C:$C,F_12Snp_ODR_Ret!A:A,"&gt;="&amp;$M$2,F_12Snp_ODR_Ret!A:A,"&lt;="&amp;$M$3,F_12Snp_ODR_Ret!$B:$B,$B1031)/SUMIFS(F_12Snp_ODR_Ret!$H:$H,F_12Snp_ODR_Ret!A:A,"&gt;="&amp;$M$2,F_12Snp_ODR_Ret!A:A,"&lt;="&amp;$M$3,F_12Snp_ODR_Ret!$B:$B,$B1031)</f>
        <v>8.9829886182841753E-2</v>
      </c>
      <c r="G1031" s="95">
        <f t="shared" si="74"/>
        <v>0</v>
      </c>
      <c r="H1031" s="95">
        <f t="shared" si="71"/>
        <v>8.0694084516223039E-3</v>
      </c>
      <c r="I1031" s="95">
        <f t="shared" si="72"/>
        <v>8.9829886182841753E-2</v>
      </c>
      <c r="J1031" s="95">
        <f t="shared" si="73"/>
        <v>0</v>
      </c>
    </row>
    <row r="1032" spans="1:10" x14ac:dyDescent="0.2">
      <c r="A1032" s="93">
        <f>F_12Snp_ODR_Ret!A1299</f>
        <v>44712</v>
      </c>
      <c r="B1032" s="384" t="str">
        <f>F_12Snp_ODR_Ret!B1299</f>
        <v>R_D</v>
      </c>
      <c r="C1032" s="94">
        <f>SUMIFS(F_12Snp_ODR_Ret!$H:$H,F_12Snp_ODR_Ret!$A:$A,'Backtesting - Retail'!A1032,F_12Snp_ODR_Ret!$B:$B,'Backtesting - Retail'!B1032)</f>
        <v>687</v>
      </c>
      <c r="D1032" s="94">
        <f>SUMIFS(F_12Snp_ODR_Ret!$C:$C,F_12Snp_ODR_Ret!$A:$A,'Backtesting - Retail'!A1032,F_12Snp_ODR_Ret!$B:$B,'Backtesting - Retail'!B1032)</f>
        <v>0</v>
      </c>
      <c r="F1032" s="142">
        <f>SUMIFS(F_12Snp_ODR_Ret!$C:$C,F_12Snp_ODR_Ret!A:A,"&gt;="&amp;$M$2,F_12Snp_ODR_Ret!A:A,"&lt;="&amp;$M$3,F_12Snp_ODR_Ret!$B:$B,$B1032)/SUMIFS(F_12Snp_ODR_Ret!$H:$H,F_12Snp_ODR_Ret!A:A,"&gt;="&amp;$M$2,F_12Snp_ODR_Ret!A:A,"&lt;="&amp;$M$3,F_12Snp_ODR_Ret!$B:$B,$B1032)</f>
        <v>0.11878527277613544</v>
      </c>
      <c r="G1032" s="95">
        <f t="shared" si="74"/>
        <v>0</v>
      </c>
      <c r="H1032" s="95">
        <f t="shared" si="71"/>
        <v>1.4109941028500904E-2</v>
      </c>
      <c r="I1032" s="95">
        <f t="shared" si="72"/>
        <v>0.11878527277613544</v>
      </c>
      <c r="J1032" s="95">
        <f t="shared" si="73"/>
        <v>0</v>
      </c>
    </row>
    <row r="1033" spans="1:10" x14ac:dyDescent="0.2">
      <c r="A1033" s="93">
        <f>F_12Snp_ODR_Ret!A1301</f>
        <v>44712</v>
      </c>
      <c r="B1033" s="384" t="str">
        <f>F_12Snp_ODR_Ret!B1301</f>
        <v>R_E</v>
      </c>
      <c r="C1033" s="94">
        <f>SUMIFS(F_12Snp_ODR_Ret!$H:$H,F_12Snp_ODR_Ret!$A:$A,'Backtesting - Retail'!A1033,F_12Snp_ODR_Ret!$B:$B,'Backtesting - Retail'!B1033)</f>
        <v>358</v>
      </c>
      <c r="D1033" s="94">
        <f>SUMIFS(F_12Snp_ODR_Ret!$C:$C,F_12Snp_ODR_Ret!$A:$A,'Backtesting - Retail'!A1033,F_12Snp_ODR_Ret!$B:$B,'Backtesting - Retail'!B1033)</f>
        <v>12</v>
      </c>
      <c r="F1033" s="142">
        <f>SUMIFS(F_12Snp_ODR_Ret!$C:$C,F_12Snp_ODR_Ret!A:A,"&gt;="&amp;$M$2,F_12Snp_ODR_Ret!A:A,"&lt;="&amp;$M$3,F_12Snp_ODR_Ret!$B:$B,$B1033)/SUMIFS(F_12Snp_ODR_Ret!$H:$H,F_12Snp_ODR_Ret!A:A,"&gt;="&amp;$M$2,F_12Snp_ODR_Ret!A:A,"&lt;="&amp;$M$3,F_12Snp_ODR_Ret!$B:$B,$B1033)</f>
        <v>0.31635926222935046</v>
      </c>
      <c r="G1033" s="95">
        <f t="shared" si="74"/>
        <v>3.3519553072625698E-2</v>
      </c>
      <c r="H1033" s="95">
        <f t="shared" si="71"/>
        <v>7.9998301075860645E-2</v>
      </c>
      <c r="I1033" s="95">
        <f t="shared" si="72"/>
        <v>0.28283970915672474</v>
      </c>
      <c r="J1033" s="95">
        <f t="shared" si="73"/>
        <v>8.4380513231756211</v>
      </c>
    </row>
    <row r="1034" spans="1:10" x14ac:dyDescent="0.2">
      <c r="A1034" s="93">
        <f>F_12Snp_ODR_Ret!A1302</f>
        <v>44712</v>
      </c>
      <c r="B1034" s="384" t="str">
        <f>F_12Snp_ODR_Ret!B1302</f>
        <v>R_F</v>
      </c>
      <c r="C1034" s="94">
        <f>SUMIFS(F_12Snp_ODR_Ret!$H:$H,F_12Snp_ODR_Ret!$A:$A,'Backtesting - Retail'!A1034,F_12Snp_ODR_Ret!$B:$B,'Backtesting - Retail'!B1034)</f>
        <v>236</v>
      </c>
      <c r="D1034" s="94">
        <f>SUMIFS(F_12Snp_ODR_Ret!$C:$C,F_12Snp_ODR_Ret!$A:$A,'Backtesting - Retail'!A1034,F_12Snp_ODR_Ret!$B:$B,'Backtesting - Retail'!B1034)</f>
        <v>19</v>
      </c>
      <c r="F1034" s="142">
        <f>SUMIFS(F_12Snp_ODR_Ret!$C:$C,F_12Snp_ODR_Ret!A:A,"&gt;="&amp;$M$2,F_12Snp_ODR_Ret!A:A,"&lt;="&amp;$M$3,F_12Snp_ODR_Ret!$B:$B,$B1034)/SUMIFS(F_12Snp_ODR_Ret!$H:$H,F_12Snp_ODR_Ret!A:A,"&gt;="&amp;$M$2,F_12Snp_ODR_Ret!A:A,"&lt;="&amp;$M$3,F_12Snp_ODR_Ret!$B:$B,$B1034)</f>
        <v>0.42494105318312814</v>
      </c>
      <c r="G1034" s="95">
        <f t="shared" si="74"/>
        <v>8.050847457627118E-2</v>
      </c>
      <c r="H1034" s="95">
        <f t="shared" si="71"/>
        <v>0.11863380120576869</v>
      </c>
      <c r="I1034" s="95">
        <f t="shared" si="72"/>
        <v>0.34443257860685694</v>
      </c>
      <c r="J1034" s="95">
        <f t="shared" si="73"/>
        <v>4.2782151869062233</v>
      </c>
    </row>
    <row r="1035" spans="1:10" x14ac:dyDescent="0.2">
      <c r="A1035" s="93">
        <f>F_12Snp_ODR_Ret!A1303</f>
        <v>44712</v>
      </c>
      <c r="B1035" s="384" t="str">
        <f>F_12Snp_ODR_Ret!B1303</f>
        <v>R_G1</v>
      </c>
      <c r="C1035" s="94">
        <f>SUMIFS(F_12Snp_ODR_Ret!$H:$H,F_12Snp_ODR_Ret!$A:$A,'Backtesting - Retail'!A1035,F_12Snp_ODR_Ret!$B:$B,'Backtesting - Retail'!B1035)</f>
        <v>1701</v>
      </c>
      <c r="D1035" s="94">
        <f>SUMIFS(F_12Snp_ODR_Ret!$C:$C,F_12Snp_ODR_Ret!$A:$A,'Backtesting - Retail'!A1035,F_12Snp_ODR_Ret!$B:$B,'Backtesting - Retail'!B1035)</f>
        <v>0</v>
      </c>
      <c r="F1035" s="142">
        <f>SUMIFS(F_12Snp_ODR_Ret!$C:$C,F_12Snp_ODR_Ret!A:A,"&gt;="&amp;$M$2,F_12Snp_ODR_Ret!A:A,"&lt;="&amp;$M$3,F_12Snp_ODR_Ret!$B:$B,$B1035)/SUMIFS(F_12Snp_ODR_Ret!$H:$H,F_12Snp_ODR_Ret!A:A,"&gt;="&amp;$M$2,F_12Snp_ODR_Ret!A:A,"&lt;="&amp;$M$3,F_12Snp_ODR_Ret!$B:$B,$B1035)</f>
        <v>8.694480016175777E-3</v>
      </c>
      <c r="G1035" s="95">
        <f t="shared" si="74"/>
        <v>0</v>
      </c>
      <c r="H1035" s="95">
        <f t="shared" si="71"/>
        <v>7.559398275167994E-5</v>
      </c>
      <c r="I1035" s="95">
        <f t="shared" si="72"/>
        <v>8.694480016175777E-3</v>
      </c>
      <c r="J1035" s="95">
        <f t="shared" si="73"/>
        <v>0</v>
      </c>
    </row>
    <row r="1036" spans="1:10" x14ac:dyDescent="0.2">
      <c r="A1036" s="93">
        <f>F_12Snp_ODR_Ret!A1304</f>
        <v>44712</v>
      </c>
      <c r="B1036" s="384" t="str">
        <f>F_12Snp_ODR_Ret!B1304</f>
        <v>R_G2</v>
      </c>
      <c r="C1036" s="94">
        <f>SUMIFS(F_12Snp_ODR_Ret!$H:$H,F_12Snp_ODR_Ret!$A:$A,'Backtesting - Retail'!A1036,F_12Snp_ODR_Ret!$B:$B,'Backtesting - Retail'!B1036)</f>
        <v>66</v>
      </c>
      <c r="D1036" s="94">
        <f>SUMIFS(F_12Snp_ODR_Ret!$C:$C,F_12Snp_ODR_Ret!$A:$A,'Backtesting - Retail'!A1036,F_12Snp_ODR_Ret!$B:$B,'Backtesting - Retail'!B1036)</f>
        <v>0</v>
      </c>
      <c r="F1036" s="142">
        <f>SUMIFS(F_12Snp_ODR_Ret!$C:$C,F_12Snp_ODR_Ret!A:A,"&gt;="&amp;$M$2,F_12Snp_ODR_Ret!A:A,"&lt;="&amp;$M$3,F_12Snp_ODR_Ret!$B:$B,$B1036)/SUMIFS(F_12Snp_ODR_Ret!$H:$H,F_12Snp_ODR_Ret!A:A,"&gt;="&amp;$M$2,F_12Snp_ODR_Ret!A:A,"&lt;="&amp;$M$3,F_12Snp_ODR_Ret!$B:$B,$B1036)</f>
        <v>0.11058389350204297</v>
      </c>
      <c r="G1036" s="95">
        <f t="shared" si="74"/>
        <v>0</v>
      </c>
      <c r="H1036" s="95">
        <f t="shared" si="71"/>
        <v>1.2228797502071181E-2</v>
      </c>
      <c r="I1036" s="95">
        <f t="shared" si="72"/>
        <v>0.11058389350204297</v>
      </c>
      <c r="J1036" s="95">
        <f t="shared" si="73"/>
        <v>0</v>
      </c>
    </row>
    <row r="1037" spans="1:10" x14ac:dyDescent="0.2">
      <c r="A1037" s="93">
        <f>F_12Snp_ODR_Ret!A1305</f>
        <v>44712</v>
      </c>
      <c r="B1037" s="384" t="str">
        <f>F_12Snp_ODR_Ret!B1305</f>
        <v>R_H</v>
      </c>
      <c r="C1037" s="94">
        <f>SUMIFS(F_12Snp_ODR_Ret!$H:$H,F_12Snp_ODR_Ret!$A:$A,'Backtesting - Retail'!A1037,F_12Snp_ODR_Ret!$B:$B,'Backtesting - Retail'!B1037)</f>
        <v>24237</v>
      </c>
      <c r="D1037" s="94">
        <f>SUMIFS(F_12Snp_ODR_Ret!$C:$C,F_12Snp_ODR_Ret!$A:$A,'Backtesting - Retail'!A1037,F_12Snp_ODR_Ret!$B:$B,'Backtesting - Retail'!B1037)</f>
        <v>1</v>
      </c>
      <c r="F1037" s="142">
        <f>SUMIFS(F_12Snp_ODR_Ret!$C:$C,F_12Snp_ODR_Ret!A:A,"&gt;="&amp;$M$2,F_12Snp_ODR_Ret!A:A,"&lt;="&amp;$M$3,F_12Snp_ODR_Ret!$B:$B,$B1037)/SUMIFS(F_12Snp_ODR_Ret!$H:$H,F_12Snp_ODR_Ret!A:A,"&gt;="&amp;$M$2,F_12Snp_ODR_Ret!A:A,"&lt;="&amp;$M$3,F_12Snp_ODR_Ret!$B:$B,$B1037)</f>
        <v>2.2352492146289427E-2</v>
      </c>
      <c r="G1037" s="95">
        <f t="shared" si="74"/>
        <v>4.1259231753104757E-5</v>
      </c>
      <c r="H1037" s="95">
        <f t="shared" si="71"/>
        <v>4.9779111416668894E-4</v>
      </c>
      <c r="I1037" s="95">
        <f t="shared" si="72"/>
        <v>2.2311232914536322E-2</v>
      </c>
      <c r="J1037" s="95">
        <f t="shared" si="73"/>
        <v>540.75735214961685</v>
      </c>
    </row>
    <row r="1038" spans="1:10" x14ac:dyDescent="0.2">
      <c r="A1038" s="93">
        <f>F_12Snp_ODR_Ret!A1306</f>
        <v>44712</v>
      </c>
      <c r="B1038" s="384" t="str">
        <f>F_12Snp_ODR_Ret!B1306</f>
        <v>R_I1</v>
      </c>
      <c r="C1038" s="94">
        <f>SUMIFS(F_12Snp_ODR_Ret!$H:$H,F_12Snp_ODR_Ret!$A:$A,'Backtesting - Retail'!A1038,F_12Snp_ODR_Ret!$B:$B,'Backtesting - Retail'!B1038)</f>
        <v>4493</v>
      </c>
      <c r="D1038" s="94">
        <f>SUMIFS(F_12Snp_ODR_Ret!$C:$C,F_12Snp_ODR_Ret!$A:$A,'Backtesting - Retail'!A1038,F_12Snp_ODR_Ret!$B:$B,'Backtesting - Retail'!B1038)</f>
        <v>0</v>
      </c>
      <c r="F1038" s="142">
        <f>SUMIFS(F_12Snp_ODR_Ret!$C:$C,F_12Snp_ODR_Ret!A:A,"&gt;="&amp;$M$2,F_12Snp_ODR_Ret!A:A,"&lt;="&amp;$M$3,F_12Snp_ODR_Ret!$B:$B,$B1038)/SUMIFS(F_12Snp_ODR_Ret!$H:$H,F_12Snp_ODR_Ret!A:A,"&gt;="&amp;$M$2,F_12Snp_ODR_Ret!A:A,"&lt;="&amp;$M$3,F_12Snp_ODR_Ret!$B:$B,$B1038)</f>
        <v>5.9121533399488169E-2</v>
      </c>
      <c r="G1038" s="95">
        <f t="shared" si="74"/>
        <v>0</v>
      </c>
      <c r="H1038" s="95">
        <f t="shared" si="71"/>
        <v>3.4953557115067952E-3</v>
      </c>
      <c r="I1038" s="95">
        <f t="shared" si="72"/>
        <v>5.9121533399488169E-2</v>
      </c>
      <c r="J1038" s="95">
        <f t="shared" si="73"/>
        <v>0</v>
      </c>
    </row>
    <row r="1039" spans="1:10" x14ac:dyDescent="0.2">
      <c r="A1039" s="93">
        <f>F_12Snp_ODR_Ret!A1307</f>
        <v>44712</v>
      </c>
      <c r="B1039" s="384" t="str">
        <f>F_12Snp_ODR_Ret!B1307</f>
        <v>R_I2</v>
      </c>
      <c r="C1039" s="94">
        <f>SUMIFS(F_12Snp_ODR_Ret!$H:$H,F_12Snp_ODR_Ret!$A:$A,'Backtesting - Retail'!A1039,F_12Snp_ODR_Ret!$B:$B,'Backtesting - Retail'!B1039)</f>
        <v>627</v>
      </c>
      <c r="D1039" s="94">
        <f>SUMIFS(F_12Snp_ODR_Ret!$C:$C,F_12Snp_ODR_Ret!$A:$A,'Backtesting - Retail'!A1039,F_12Snp_ODR_Ret!$B:$B,'Backtesting - Retail'!B1039)</f>
        <v>0</v>
      </c>
      <c r="F1039" s="142">
        <f>SUMIFS(F_12Snp_ODR_Ret!$C:$C,F_12Snp_ODR_Ret!A:A,"&gt;="&amp;$M$2,F_12Snp_ODR_Ret!A:A,"&lt;="&amp;$M$3,F_12Snp_ODR_Ret!$B:$B,$B1039)/SUMIFS(F_12Snp_ODR_Ret!$H:$H,F_12Snp_ODR_Ret!A:A,"&gt;="&amp;$M$2,F_12Snp_ODR_Ret!A:A,"&lt;="&amp;$M$3,F_12Snp_ODR_Ret!$B:$B,$B1039)</f>
        <v>0.3147813516443802</v>
      </c>
      <c r="G1039" s="95">
        <f t="shared" si="74"/>
        <v>0</v>
      </c>
      <c r="H1039" s="95">
        <f t="shared" si="71"/>
        <v>9.9087299343062943E-2</v>
      </c>
      <c r="I1039" s="95">
        <f t="shared" si="72"/>
        <v>0.3147813516443802</v>
      </c>
      <c r="J1039" s="95">
        <f t="shared" si="73"/>
        <v>0</v>
      </c>
    </row>
    <row r="1040" spans="1:10" x14ac:dyDescent="0.2">
      <c r="A1040" s="93">
        <f>F_12Snp_ODR_Ret!A1308</f>
        <v>44712</v>
      </c>
      <c r="B1040" s="384" t="str">
        <f>F_12Snp_ODR_Ret!B1308</f>
        <v>R_J</v>
      </c>
      <c r="C1040" s="94">
        <f>SUMIFS(F_12Snp_ODR_Ret!$H:$H,F_12Snp_ODR_Ret!$A:$A,'Backtesting - Retail'!A1040,F_12Snp_ODR_Ret!$B:$B,'Backtesting - Retail'!B1040)</f>
        <v>857</v>
      </c>
      <c r="D1040" s="94">
        <f>SUMIFS(F_12Snp_ODR_Ret!$C:$C,F_12Snp_ODR_Ret!$A:$A,'Backtesting - Retail'!A1040,F_12Snp_ODR_Ret!$B:$B,'Backtesting - Retail'!B1040)</f>
        <v>0</v>
      </c>
      <c r="F1040" s="142">
        <f>SUMIFS(F_12Snp_ODR_Ret!$C:$C,F_12Snp_ODR_Ret!A:A,"&gt;="&amp;$M$2,F_12Snp_ODR_Ret!A:A,"&lt;="&amp;$M$3,F_12Snp_ODR_Ret!$B:$B,$B1040)/SUMIFS(F_12Snp_ODR_Ret!$H:$H,F_12Snp_ODR_Ret!A:A,"&gt;="&amp;$M$2,F_12Snp_ODR_Ret!A:A,"&lt;="&amp;$M$3,F_12Snp_ODR_Ret!$B:$B,$B1040)</f>
        <v>0.22160275367237117</v>
      </c>
      <c r="G1040" s="95">
        <f t="shared" si="74"/>
        <v>0</v>
      </c>
      <c r="H1040" s="95">
        <f t="shared" si="71"/>
        <v>4.9107780435177613E-2</v>
      </c>
      <c r="I1040" s="95">
        <f t="shared" si="72"/>
        <v>0.22160275367237117</v>
      </c>
      <c r="J1040" s="95">
        <f t="shared" si="73"/>
        <v>0</v>
      </c>
    </row>
    <row r="1041" spans="1:10" x14ac:dyDescent="0.2">
      <c r="A1041" s="93">
        <f>F_12Snp_ODR_Ret!A1309</f>
        <v>44712</v>
      </c>
      <c r="B1041" s="384" t="str">
        <f>F_12Snp_ODR_Ret!B1309</f>
        <v>R_K</v>
      </c>
      <c r="C1041" s="94">
        <f>SUMIFS(F_12Snp_ODR_Ret!$H:$H,F_12Snp_ODR_Ret!$A:$A,'Backtesting - Retail'!A1041,F_12Snp_ODR_Ret!$B:$B,'Backtesting - Retail'!B1041)</f>
        <v>730</v>
      </c>
      <c r="D1041" s="94">
        <f>SUMIFS(F_12Snp_ODR_Ret!$C:$C,F_12Snp_ODR_Ret!$A:$A,'Backtesting - Retail'!A1041,F_12Snp_ODR_Ret!$B:$B,'Backtesting - Retail'!B1041)</f>
        <v>122</v>
      </c>
      <c r="F1041" s="142">
        <f>SUMIFS(F_12Snp_ODR_Ret!$C:$C,F_12Snp_ODR_Ret!A:A,"&gt;="&amp;$M$2,F_12Snp_ODR_Ret!A:A,"&lt;="&amp;$M$3,F_12Snp_ODR_Ret!$B:$B,$B1041)/SUMIFS(F_12Snp_ODR_Ret!$H:$H,F_12Snp_ODR_Ret!A:A,"&gt;="&amp;$M$2,F_12Snp_ODR_Ret!A:A,"&lt;="&amp;$M$3,F_12Snp_ODR_Ret!$B:$B,$B1041)</f>
        <v>0.60292481322524238</v>
      </c>
      <c r="G1041" s="95">
        <f t="shared" si="74"/>
        <v>0.16712328767123288</v>
      </c>
      <c r="H1041" s="95">
        <f t="shared" si="71"/>
        <v>0.18992296967520203</v>
      </c>
      <c r="I1041" s="95">
        <f t="shared" si="72"/>
        <v>0.43580152555400953</v>
      </c>
      <c r="J1041" s="95">
        <f t="shared" si="73"/>
        <v>2.6076648660198929</v>
      </c>
    </row>
    <row r="1042" spans="1:10" x14ac:dyDescent="0.2">
      <c r="A1042" s="93">
        <f>F_12Snp_ODR_Ret!A1310</f>
        <v>44712</v>
      </c>
      <c r="B1042" s="384" t="str">
        <f>F_12Snp_ODR_Ret!B1310</f>
        <v>R_L</v>
      </c>
      <c r="C1042" s="94">
        <f>SUMIFS(F_12Snp_ODR_Ret!$H:$H,F_12Snp_ODR_Ret!$A:$A,'Backtesting - Retail'!A1042,F_12Snp_ODR_Ret!$B:$B,'Backtesting - Retail'!B1042)</f>
        <v>313</v>
      </c>
      <c r="D1042" s="94">
        <f>SUMIFS(F_12Snp_ODR_Ret!$C:$C,F_12Snp_ODR_Ret!$A:$A,'Backtesting - Retail'!A1042,F_12Snp_ODR_Ret!$B:$B,'Backtesting - Retail'!B1042)</f>
        <v>25</v>
      </c>
      <c r="F1042" s="142">
        <f>SUMIFS(F_12Snp_ODR_Ret!$C:$C,F_12Snp_ODR_Ret!A:A,"&gt;="&amp;$M$2,F_12Snp_ODR_Ret!A:A,"&lt;="&amp;$M$3,F_12Snp_ODR_Ret!$B:$B,$B1042)/SUMIFS(F_12Snp_ODR_Ret!$H:$H,F_12Snp_ODR_Ret!A:A,"&gt;="&amp;$M$2,F_12Snp_ODR_Ret!A:A,"&lt;="&amp;$M$3,F_12Snp_ODR_Ret!$B:$B,$B1042)</f>
        <v>0.66168573429838895</v>
      </c>
      <c r="G1042" s="95">
        <f t="shared" si="74"/>
        <v>7.9872204472843447E-2</v>
      </c>
      <c r="H1042" s="95">
        <f t="shared" si="71"/>
        <v>0.33850698348806085</v>
      </c>
      <c r="I1042" s="95">
        <f t="shared" si="72"/>
        <v>0.58181352982554546</v>
      </c>
      <c r="J1042" s="95">
        <f t="shared" si="73"/>
        <v>7.2843053934158295</v>
      </c>
    </row>
    <row r="1043" spans="1:10" x14ac:dyDescent="0.2">
      <c r="A1043" s="93">
        <f>F_12Snp_ODR_Ret!A1311</f>
        <v>44742</v>
      </c>
      <c r="B1043" s="384" t="str">
        <f>F_12Snp_ODR_Ret!B1311</f>
        <v>R_A1</v>
      </c>
      <c r="C1043" s="94">
        <f>SUMIFS(F_12Snp_ODR_Ret!$H:$H,F_12Snp_ODR_Ret!$A:$A,'Backtesting - Retail'!A1043,F_12Snp_ODR_Ret!$B:$B,'Backtesting - Retail'!B1043)</f>
        <v>1505</v>
      </c>
      <c r="D1043" s="94">
        <f>SUMIFS(F_12Snp_ODR_Ret!$C:$C,F_12Snp_ODR_Ret!$A:$A,'Backtesting - Retail'!A1043,F_12Snp_ODR_Ret!$B:$B,'Backtesting - Retail'!B1043)</f>
        <v>0</v>
      </c>
      <c r="F1043" s="142">
        <f>SUMIFS(F_12Snp_ODR_Ret!$C:$C,F_12Snp_ODR_Ret!A:A,"&gt;="&amp;$M$2,F_12Snp_ODR_Ret!A:A,"&lt;="&amp;$M$3,F_12Snp_ODR_Ret!$B:$B,$B1043)/SUMIFS(F_12Snp_ODR_Ret!$H:$H,F_12Snp_ODR_Ret!A:A,"&gt;="&amp;$M$2,F_12Snp_ODR_Ret!A:A,"&lt;="&amp;$M$3,F_12Snp_ODR_Ret!$B:$B,$B1043)</f>
        <v>9.2718843741478052E-4</v>
      </c>
      <c r="G1043" s="95">
        <f t="shared" si="74"/>
        <v>0</v>
      </c>
      <c r="H1043" s="95">
        <f t="shared" si="71"/>
        <v>8.5967839847566235E-7</v>
      </c>
      <c r="I1043" s="95">
        <f t="shared" si="72"/>
        <v>9.2718843741478052E-4</v>
      </c>
      <c r="J1043" s="95">
        <f t="shared" si="73"/>
        <v>0</v>
      </c>
    </row>
    <row r="1044" spans="1:10" x14ac:dyDescent="0.2">
      <c r="A1044" s="93">
        <f>F_12Snp_ODR_Ret!A1312</f>
        <v>44742</v>
      </c>
      <c r="B1044" s="384" t="str">
        <f>F_12Snp_ODR_Ret!B1312</f>
        <v>R_A2</v>
      </c>
      <c r="C1044" s="94">
        <f>SUMIFS(F_12Snp_ODR_Ret!$H:$H,F_12Snp_ODR_Ret!$A:$A,'Backtesting - Retail'!A1044,F_12Snp_ODR_Ret!$B:$B,'Backtesting - Retail'!B1044)</f>
        <v>1378</v>
      </c>
      <c r="D1044" s="94">
        <f>SUMIFS(F_12Snp_ODR_Ret!$C:$C,F_12Snp_ODR_Ret!$A:$A,'Backtesting - Retail'!A1044,F_12Snp_ODR_Ret!$B:$B,'Backtesting - Retail'!B1044)</f>
        <v>0</v>
      </c>
      <c r="F1044" s="142">
        <f>SUMIFS(F_12Snp_ODR_Ret!$C:$C,F_12Snp_ODR_Ret!A:A,"&gt;="&amp;$M$2,F_12Snp_ODR_Ret!A:A,"&lt;="&amp;$M$3,F_12Snp_ODR_Ret!$B:$B,$B1044)/SUMIFS(F_12Snp_ODR_Ret!$H:$H,F_12Snp_ODR_Ret!A:A,"&gt;="&amp;$M$2,F_12Snp_ODR_Ret!A:A,"&lt;="&amp;$M$3,F_12Snp_ODR_Ret!$B:$B,$B1044)</f>
        <v>6.8419927303827238E-3</v>
      </c>
      <c r="G1044" s="95">
        <f t="shared" si="74"/>
        <v>0</v>
      </c>
      <c r="H1044" s="95">
        <f t="shared" si="71"/>
        <v>4.681286452261004E-5</v>
      </c>
      <c r="I1044" s="95">
        <f t="shared" si="72"/>
        <v>6.8419927303827238E-3</v>
      </c>
      <c r="J1044" s="95">
        <f t="shared" si="73"/>
        <v>0</v>
      </c>
    </row>
    <row r="1045" spans="1:10" x14ac:dyDescent="0.2">
      <c r="A1045" s="93">
        <f>F_12Snp_ODR_Ret!A1313</f>
        <v>44742</v>
      </c>
      <c r="B1045" s="384" t="str">
        <f>F_12Snp_ODR_Ret!B1313</f>
        <v>R_B</v>
      </c>
      <c r="C1045" s="94">
        <f>SUMIFS(F_12Snp_ODR_Ret!$H:$H,F_12Snp_ODR_Ret!$A:$A,'Backtesting - Retail'!A1045,F_12Snp_ODR_Ret!$B:$B,'Backtesting - Retail'!B1045)</f>
        <v>5044</v>
      </c>
      <c r="D1045" s="94">
        <f>SUMIFS(F_12Snp_ODR_Ret!$C:$C,F_12Snp_ODR_Ret!$A:$A,'Backtesting - Retail'!A1045,F_12Snp_ODR_Ret!$B:$B,'Backtesting - Retail'!B1045)</f>
        <v>0</v>
      </c>
      <c r="F1045" s="142">
        <f>SUMIFS(F_12Snp_ODR_Ret!$C:$C,F_12Snp_ODR_Ret!A:A,"&gt;="&amp;$M$2,F_12Snp_ODR_Ret!A:A,"&lt;="&amp;$M$3,F_12Snp_ODR_Ret!$B:$B,$B1045)/SUMIFS(F_12Snp_ODR_Ret!$H:$H,F_12Snp_ODR_Ret!A:A,"&gt;="&amp;$M$2,F_12Snp_ODR_Ret!A:A,"&lt;="&amp;$M$3,F_12Snp_ODR_Ret!$B:$B,$B1045)</f>
        <v>2.5973315835520561E-3</v>
      </c>
      <c r="G1045" s="95">
        <f t="shared" si="74"/>
        <v>0</v>
      </c>
      <c r="H1045" s="95">
        <f t="shared" si="71"/>
        <v>6.7461313549170314E-6</v>
      </c>
      <c r="I1045" s="95">
        <f t="shared" si="72"/>
        <v>2.5973315835520561E-3</v>
      </c>
      <c r="J1045" s="95">
        <f t="shared" si="73"/>
        <v>0</v>
      </c>
    </row>
    <row r="1046" spans="1:10" x14ac:dyDescent="0.2">
      <c r="A1046" s="93">
        <f>F_12Snp_ODR_Ret!A1314</f>
        <v>44742</v>
      </c>
      <c r="B1046" s="384" t="str">
        <f>F_12Snp_ODR_Ret!B1314</f>
        <v>R_C1</v>
      </c>
      <c r="C1046" s="94">
        <f>SUMIFS(F_12Snp_ODR_Ret!$H:$H,F_12Snp_ODR_Ret!$A:$A,'Backtesting - Retail'!A1046,F_12Snp_ODR_Ret!$B:$B,'Backtesting - Retail'!B1046)</f>
        <v>9661</v>
      </c>
      <c r="D1046" s="94">
        <f>SUMIFS(F_12Snp_ODR_Ret!$C:$C,F_12Snp_ODR_Ret!$A:$A,'Backtesting - Retail'!A1046,F_12Snp_ODR_Ret!$B:$B,'Backtesting - Retail'!B1046)</f>
        <v>0</v>
      </c>
      <c r="F1046" s="142">
        <f>SUMIFS(F_12Snp_ODR_Ret!$C:$C,F_12Snp_ODR_Ret!A:A,"&gt;="&amp;$M$2,F_12Snp_ODR_Ret!A:A,"&lt;="&amp;$M$3,F_12Snp_ODR_Ret!$B:$B,$B1046)/SUMIFS(F_12Snp_ODR_Ret!$H:$H,F_12Snp_ODR_Ret!A:A,"&gt;="&amp;$M$2,F_12Snp_ODR_Ret!A:A,"&lt;="&amp;$M$3,F_12Snp_ODR_Ret!$B:$B,$B1046)</f>
        <v>7.5688521388111206E-3</v>
      </c>
      <c r="G1046" s="95">
        <f t="shared" si="74"/>
        <v>0</v>
      </c>
      <c r="H1046" s="95">
        <f t="shared" si="71"/>
        <v>5.7287522699185674E-5</v>
      </c>
      <c r="I1046" s="95">
        <f t="shared" si="72"/>
        <v>7.5688521388111206E-3</v>
      </c>
      <c r="J1046" s="95">
        <f t="shared" si="73"/>
        <v>0</v>
      </c>
    </row>
    <row r="1047" spans="1:10" x14ac:dyDescent="0.2">
      <c r="A1047" s="93">
        <f>F_12Snp_ODR_Ret!A1315</f>
        <v>44742</v>
      </c>
      <c r="B1047" s="384" t="str">
        <f>F_12Snp_ODR_Ret!B1315</f>
        <v>R_C2</v>
      </c>
      <c r="C1047" s="94">
        <f>SUMIFS(F_12Snp_ODR_Ret!$H:$H,F_12Snp_ODR_Ret!$A:$A,'Backtesting - Retail'!A1047,F_12Snp_ODR_Ret!$B:$B,'Backtesting - Retail'!B1047)</f>
        <v>623</v>
      </c>
      <c r="D1047" s="94">
        <f>SUMIFS(F_12Snp_ODR_Ret!$C:$C,F_12Snp_ODR_Ret!$A:$A,'Backtesting - Retail'!A1047,F_12Snp_ODR_Ret!$B:$B,'Backtesting - Retail'!B1047)</f>
        <v>0</v>
      </c>
      <c r="F1047" s="142">
        <f>SUMIFS(F_12Snp_ODR_Ret!$C:$C,F_12Snp_ODR_Ret!A:A,"&gt;="&amp;$M$2,F_12Snp_ODR_Ret!A:A,"&lt;="&amp;$M$3,F_12Snp_ODR_Ret!$B:$B,$B1047)/SUMIFS(F_12Snp_ODR_Ret!$H:$H,F_12Snp_ODR_Ret!A:A,"&gt;="&amp;$M$2,F_12Snp_ODR_Ret!A:A,"&lt;="&amp;$M$3,F_12Snp_ODR_Ret!$B:$B,$B1047)</f>
        <v>8.9829886182841753E-2</v>
      </c>
      <c r="G1047" s="95">
        <f t="shared" si="74"/>
        <v>0</v>
      </c>
      <c r="H1047" s="95">
        <f t="shared" si="71"/>
        <v>8.0694084516223039E-3</v>
      </c>
      <c r="I1047" s="95">
        <f t="shared" si="72"/>
        <v>8.9829886182841753E-2</v>
      </c>
      <c r="J1047" s="95">
        <f t="shared" si="73"/>
        <v>0</v>
      </c>
    </row>
    <row r="1048" spans="1:10" x14ac:dyDescent="0.2">
      <c r="A1048" s="93">
        <f>F_12Snp_ODR_Ret!A1316</f>
        <v>44742</v>
      </c>
      <c r="B1048" s="384" t="str">
        <f>F_12Snp_ODR_Ret!B1316</f>
        <v>R_D</v>
      </c>
      <c r="C1048" s="94">
        <f>SUMIFS(F_12Snp_ODR_Ret!$H:$H,F_12Snp_ODR_Ret!$A:$A,'Backtesting - Retail'!A1048,F_12Snp_ODR_Ret!$B:$B,'Backtesting - Retail'!B1048)</f>
        <v>675</v>
      </c>
      <c r="D1048" s="94">
        <f>SUMIFS(F_12Snp_ODR_Ret!$C:$C,F_12Snp_ODR_Ret!$A:$A,'Backtesting - Retail'!A1048,F_12Snp_ODR_Ret!$B:$B,'Backtesting - Retail'!B1048)</f>
        <v>0</v>
      </c>
      <c r="F1048" s="142">
        <f>SUMIFS(F_12Snp_ODR_Ret!$C:$C,F_12Snp_ODR_Ret!A:A,"&gt;="&amp;$M$2,F_12Snp_ODR_Ret!A:A,"&lt;="&amp;$M$3,F_12Snp_ODR_Ret!$B:$B,$B1048)/SUMIFS(F_12Snp_ODR_Ret!$H:$H,F_12Snp_ODR_Ret!A:A,"&gt;="&amp;$M$2,F_12Snp_ODR_Ret!A:A,"&lt;="&amp;$M$3,F_12Snp_ODR_Ret!$B:$B,$B1048)</f>
        <v>0.11878527277613544</v>
      </c>
      <c r="G1048" s="95">
        <f t="shared" si="74"/>
        <v>0</v>
      </c>
      <c r="H1048" s="95">
        <f t="shared" si="71"/>
        <v>1.4109941028500904E-2</v>
      </c>
      <c r="I1048" s="95">
        <f t="shared" si="72"/>
        <v>0.11878527277613544</v>
      </c>
      <c r="J1048" s="95">
        <f t="shared" si="73"/>
        <v>0</v>
      </c>
    </row>
    <row r="1049" spans="1:10" x14ac:dyDescent="0.2">
      <c r="A1049" s="93">
        <f>F_12Snp_ODR_Ret!A1318</f>
        <v>44742</v>
      </c>
      <c r="B1049" s="384" t="str">
        <f>F_12Snp_ODR_Ret!B1318</f>
        <v>R_E</v>
      </c>
      <c r="C1049" s="94">
        <f>SUMIFS(F_12Snp_ODR_Ret!$H:$H,F_12Snp_ODR_Ret!$A:$A,'Backtesting - Retail'!A1049,F_12Snp_ODR_Ret!$B:$B,'Backtesting - Retail'!B1049)</f>
        <v>396</v>
      </c>
      <c r="D1049" s="94">
        <f>SUMIFS(F_12Snp_ODR_Ret!$C:$C,F_12Snp_ODR_Ret!$A:$A,'Backtesting - Retail'!A1049,F_12Snp_ODR_Ret!$B:$B,'Backtesting - Retail'!B1049)</f>
        <v>0</v>
      </c>
      <c r="F1049" s="142">
        <f>SUMIFS(F_12Snp_ODR_Ret!$C:$C,F_12Snp_ODR_Ret!A:A,"&gt;="&amp;$M$2,F_12Snp_ODR_Ret!A:A,"&lt;="&amp;$M$3,F_12Snp_ODR_Ret!$B:$B,$B1049)/SUMIFS(F_12Snp_ODR_Ret!$H:$H,F_12Snp_ODR_Ret!A:A,"&gt;="&amp;$M$2,F_12Snp_ODR_Ret!A:A,"&lt;="&amp;$M$3,F_12Snp_ODR_Ret!$B:$B,$B1049)</f>
        <v>0.31635926222935046</v>
      </c>
      <c r="G1049" s="95">
        <f t="shared" si="74"/>
        <v>0</v>
      </c>
      <c r="H1049" s="95">
        <f t="shared" si="71"/>
        <v>0.10008318279829893</v>
      </c>
      <c r="I1049" s="95">
        <f t="shared" si="72"/>
        <v>0.31635926222935046</v>
      </c>
      <c r="J1049" s="95">
        <f t="shared" si="73"/>
        <v>0</v>
      </c>
    </row>
    <row r="1050" spans="1:10" x14ac:dyDescent="0.2">
      <c r="A1050" s="93">
        <f>F_12Snp_ODR_Ret!A1319</f>
        <v>44742</v>
      </c>
      <c r="B1050" s="384" t="str">
        <f>F_12Snp_ODR_Ret!B1319</f>
        <v>R_F</v>
      </c>
      <c r="C1050" s="94">
        <f>SUMIFS(F_12Snp_ODR_Ret!$H:$H,F_12Snp_ODR_Ret!$A:$A,'Backtesting - Retail'!A1050,F_12Snp_ODR_Ret!$B:$B,'Backtesting - Retail'!B1050)</f>
        <v>236</v>
      </c>
      <c r="D1050" s="94">
        <f>SUMIFS(F_12Snp_ODR_Ret!$C:$C,F_12Snp_ODR_Ret!$A:$A,'Backtesting - Retail'!A1050,F_12Snp_ODR_Ret!$B:$B,'Backtesting - Retail'!B1050)</f>
        <v>0</v>
      </c>
      <c r="F1050" s="142">
        <f>SUMIFS(F_12Snp_ODR_Ret!$C:$C,F_12Snp_ODR_Ret!A:A,"&gt;="&amp;$M$2,F_12Snp_ODR_Ret!A:A,"&lt;="&amp;$M$3,F_12Snp_ODR_Ret!$B:$B,$B1050)/SUMIFS(F_12Snp_ODR_Ret!$H:$H,F_12Snp_ODR_Ret!A:A,"&gt;="&amp;$M$2,F_12Snp_ODR_Ret!A:A,"&lt;="&amp;$M$3,F_12Snp_ODR_Ret!$B:$B,$B1050)</f>
        <v>0.42494105318312814</v>
      </c>
      <c r="G1050" s="95">
        <f t="shared" si="74"/>
        <v>0</v>
      </c>
      <c r="H1050" s="95">
        <f t="shared" si="71"/>
        <v>0.18057489868038615</v>
      </c>
      <c r="I1050" s="95">
        <f t="shared" si="72"/>
        <v>0.42494105318312814</v>
      </c>
      <c r="J1050" s="95">
        <f t="shared" si="73"/>
        <v>0</v>
      </c>
    </row>
    <row r="1051" spans="1:10" x14ac:dyDescent="0.2">
      <c r="A1051" s="93">
        <f>F_12Snp_ODR_Ret!A1320</f>
        <v>44742</v>
      </c>
      <c r="B1051" s="384" t="str">
        <f>F_12Snp_ODR_Ret!B1320</f>
        <v>R_G1</v>
      </c>
      <c r="C1051" s="94">
        <f>SUMIFS(F_12Snp_ODR_Ret!$H:$H,F_12Snp_ODR_Ret!$A:$A,'Backtesting - Retail'!A1051,F_12Snp_ODR_Ret!$B:$B,'Backtesting - Retail'!B1051)</f>
        <v>1734</v>
      </c>
      <c r="D1051" s="94">
        <f>SUMIFS(F_12Snp_ODR_Ret!$C:$C,F_12Snp_ODR_Ret!$A:$A,'Backtesting - Retail'!A1051,F_12Snp_ODR_Ret!$B:$B,'Backtesting - Retail'!B1051)</f>
        <v>0</v>
      </c>
      <c r="F1051" s="142">
        <f>SUMIFS(F_12Snp_ODR_Ret!$C:$C,F_12Snp_ODR_Ret!A:A,"&gt;="&amp;$M$2,F_12Snp_ODR_Ret!A:A,"&lt;="&amp;$M$3,F_12Snp_ODR_Ret!$B:$B,$B1051)/SUMIFS(F_12Snp_ODR_Ret!$H:$H,F_12Snp_ODR_Ret!A:A,"&gt;="&amp;$M$2,F_12Snp_ODR_Ret!A:A,"&lt;="&amp;$M$3,F_12Snp_ODR_Ret!$B:$B,$B1051)</f>
        <v>8.694480016175777E-3</v>
      </c>
      <c r="G1051" s="95">
        <f t="shared" si="74"/>
        <v>0</v>
      </c>
      <c r="H1051" s="95">
        <f t="shared" si="71"/>
        <v>7.559398275167994E-5</v>
      </c>
      <c r="I1051" s="95">
        <f t="shared" si="72"/>
        <v>8.694480016175777E-3</v>
      </c>
      <c r="J1051" s="95">
        <f t="shared" si="73"/>
        <v>0</v>
      </c>
    </row>
    <row r="1052" spans="1:10" x14ac:dyDescent="0.2">
      <c r="A1052" s="93">
        <f>F_12Snp_ODR_Ret!A1321</f>
        <v>44742</v>
      </c>
      <c r="B1052" s="384" t="str">
        <f>F_12Snp_ODR_Ret!B1321</f>
        <v>R_G2</v>
      </c>
      <c r="C1052" s="94">
        <f>SUMIFS(F_12Snp_ODR_Ret!$H:$H,F_12Snp_ODR_Ret!$A:$A,'Backtesting - Retail'!A1052,F_12Snp_ODR_Ret!$B:$B,'Backtesting - Retail'!B1052)</f>
        <v>68</v>
      </c>
      <c r="D1052" s="94">
        <f>SUMIFS(F_12Snp_ODR_Ret!$C:$C,F_12Snp_ODR_Ret!$A:$A,'Backtesting - Retail'!A1052,F_12Snp_ODR_Ret!$B:$B,'Backtesting - Retail'!B1052)</f>
        <v>0</v>
      </c>
      <c r="F1052" s="142">
        <f>SUMIFS(F_12Snp_ODR_Ret!$C:$C,F_12Snp_ODR_Ret!A:A,"&gt;="&amp;$M$2,F_12Snp_ODR_Ret!A:A,"&lt;="&amp;$M$3,F_12Snp_ODR_Ret!$B:$B,$B1052)/SUMIFS(F_12Snp_ODR_Ret!$H:$H,F_12Snp_ODR_Ret!A:A,"&gt;="&amp;$M$2,F_12Snp_ODR_Ret!A:A,"&lt;="&amp;$M$3,F_12Snp_ODR_Ret!$B:$B,$B1052)</f>
        <v>0.11058389350204297</v>
      </c>
      <c r="G1052" s="95">
        <f t="shared" si="74"/>
        <v>0</v>
      </c>
      <c r="H1052" s="95">
        <f t="shared" si="71"/>
        <v>1.2228797502071181E-2</v>
      </c>
      <c r="I1052" s="95">
        <f t="shared" si="72"/>
        <v>0.11058389350204297</v>
      </c>
      <c r="J1052" s="95">
        <f t="shared" si="73"/>
        <v>0</v>
      </c>
    </row>
    <row r="1053" spans="1:10" x14ac:dyDescent="0.2">
      <c r="A1053" s="93">
        <f>F_12Snp_ODR_Ret!A1322</f>
        <v>44742</v>
      </c>
      <c r="B1053" s="384" t="str">
        <f>F_12Snp_ODR_Ret!B1322</f>
        <v>R_H</v>
      </c>
      <c r="C1053" s="94">
        <f>SUMIFS(F_12Snp_ODR_Ret!$H:$H,F_12Snp_ODR_Ret!$A:$A,'Backtesting - Retail'!A1053,F_12Snp_ODR_Ret!$B:$B,'Backtesting - Retail'!B1053)</f>
        <v>24042</v>
      </c>
      <c r="D1053" s="94">
        <f>SUMIFS(F_12Snp_ODR_Ret!$C:$C,F_12Snp_ODR_Ret!$A:$A,'Backtesting - Retail'!A1053,F_12Snp_ODR_Ret!$B:$B,'Backtesting - Retail'!B1053)</f>
        <v>0</v>
      </c>
      <c r="F1053" s="142">
        <f>SUMIFS(F_12Snp_ODR_Ret!$C:$C,F_12Snp_ODR_Ret!A:A,"&gt;="&amp;$M$2,F_12Snp_ODR_Ret!A:A,"&lt;="&amp;$M$3,F_12Snp_ODR_Ret!$B:$B,$B1053)/SUMIFS(F_12Snp_ODR_Ret!$H:$H,F_12Snp_ODR_Ret!A:A,"&gt;="&amp;$M$2,F_12Snp_ODR_Ret!A:A,"&lt;="&amp;$M$3,F_12Snp_ODR_Ret!$B:$B,$B1053)</f>
        <v>2.2352492146289427E-2</v>
      </c>
      <c r="G1053" s="95">
        <f t="shared" si="74"/>
        <v>0</v>
      </c>
      <c r="H1053" s="95">
        <f t="shared" si="71"/>
        <v>4.9963390514993046E-4</v>
      </c>
      <c r="I1053" s="95">
        <f t="shared" si="72"/>
        <v>2.2352492146289427E-2</v>
      </c>
      <c r="J1053" s="95">
        <f t="shared" si="73"/>
        <v>0</v>
      </c>
    </row>
    <row r="1054" spans="1:10" x14ac:dyDescent="0.2">
      <c r="A1054" s="93">
        <f>F_12Snp_ODR_Ret!A1323</f>
        <v>44742</v>
      </c>
      <c r="B1054" s="384" t="str">
        <f>F_12Snp_ODR_Ret!B1323</f>
        <v>R_I1</v>
      </c>
      <c r="C1054" s="94">
        <f>SUMIFS(F_12Snp_ODR_Ret!$H:$H,F_12Snp_ODR_Ret!$A:$A,'Backtesting - Retail'!A1054,F_12Snp_ODR_Ret!$B:$B,'Backtesting - Retail'!B1054)</f>
        <v>4499</v>
      </c>
      <c r="D1054" s="94">
        <f>SUMIFS(F_12Snp_ODR_Ret!$C:$C,F_12Snp_ODR_Ret!$A:$A,'Backtesting - Retail'!A1054,F_12Snp_ODR_Ret!$B:$B,'Backtesting - Retail'!B1054)</f>
        <v>0</v>
      </c>
      <c r="F1054" s="142">
        <f>SUMIFS(F_12Snp_ODR_Ret!$C:$C,F_12Snp_ODR_Ret!A:A,"&gt;="&amp;$M$2,F_12Snp_ODR_Ret!A:A,"&lt;="&amp;$M$3,F_12Snp_ODR_Ret!$B:$B,$B1054)/SUMIFS(F_12Snp_ODR_Ret!$H:$H,F_12Snp_ODR_Ret!A:A,"&gt;="&amp;$M$2,F_12Snp_ODR_Ret!A:A,"&lt;="&amp;$M$3,F_12Snp_ODR_Ret!$B:$B,$B1054)</f>
        <v>5.9121533399488169E-2</v>
      </c>
      <c r="G1054" s="95">
        <f t="shared" si="74"/>
        <v>0</v>
      </c>
      <c r="H1054" s="95">
        <f t="shared" si="71"/>
        <v>3.4953557115067952E-3</v>
      </c>
      <c r="I1054" s="95">
        <f t="shared" si="72"/>
        <v>5.9121533399488169E-2</v>
      </c>
      <c r="J1054" s="95">
        <f t="shared" si="73"/>
        <v>0</v>
      </c>
    </row>
    <row r="1055" spans="1:10" x14ac:dyDescent="0.2">
      <c r="A1055" s="93">
        <f>F_12Snp_ODR_Ret!A1324</f>
        <v>44742</v>
      </c>
      <c r="B1055" s="384" t="str">
        <f>F_12Snp_ODR_Ret!B1324</f>
        <v>R_I2</v>
      </c>
      <c r="C1055" s="94">
        <f>SUMIFS(F_12Snp_ODR_Ret!$H:$H,F_12Snp_ODR_Ret!$A:$A,'Backtesting - Retail'!A1055,F_12Snp_ODR_Ret!$B:$B,'Backtesting - Retail'!B1055)</f>
        <v>621</v>
      </c>
      <c r="D1055" s="94">
        <f>SUMIFS(F_12Snp_ODR_Ret!$C:$C,F_12Snp_ODR_Ret!$A:$A,'Backtesting - Retail'!A1055,F_12Snp_ODR_Ret!$B:$B,'Backtesting - Retail'!B1055)</f>
        <v>0</v>
      </c>
      <c r="F1055" s="142">
        <f>SUMIFS(F_12Snp_ODR_Ret!$C:$C,F_12Snp_ODR_Ret!A:A,"&gt;="&amp;$M$2,F_12Snp_ODR_Ret!A:A,"&lt;="&amp;$M$3,F_12Snp_ODR_Ret!$B:$B,$B1055)/SUMIFS(F_12Snp_ODR_Ret!$H:$H,F_12Snp_ODR_Ret!A:A,"&gt;="&amp;$M$2,F_12Snp_ODR_Ret!A:A,"&lt;="&amp;$M$3,F_12Snp_ODR_Ret!$B:$B,$B1055)</f>
        <v>0.3147813516443802</v>
      </c>
      <c r="G1055" s="95">
        <f t="shared" si="74"/>
        <v>0</v>
      </c>
      <c r="H1055" s="95">
        <f t="shared" si="71"/>
        <v>9.9087299343062943E-2</v>
      </c>
      <c r="I1055" s="95">
        <f t="shared" si="72"/>
        <v>0.3147813516443802</v>
      </c>
      <c r="J1055" s="95">
        <f t="shared" si="73"/>
        <v>0</v>
      </c>
    </row>
    <row r="1056" spans="1:10" x14ac:dyDescent="0.2">
      <c r="A1056" s="93">
        <f>F_12Snp_ODR_Ret!A1325</f>
        <v>44742</v>
      </c>
      <c r="B1056" s="384" t="str">
        <f>F_12Snp_ODR_Ret!B1325</f>
        <v>R_J</v>
      </c>
      <c r="C1056" s="94">
        <f>SUMIFS(F_12Snp_ODR_Ret!$H:$H,F_12Snp_ODR_Ret!$A:$A,'Backtesting - Retail'!A1056,F_12Snp_ODR_Ret!$B:$B,'Backtesting - Retail'!B1056)</f>
        <v>868</v>
      </c>
      <c r="D1056" s="94">
        <f>SUMIFS(F_12Snp_ODR_Ret!$C:$C,F_12Snp_ODR_Ret!$A:$A,'Backtesting - Retail'!A1056,F_12Snp_ODR_Ret!$B:$B,'Backtesting - Retail'!B1056)</f>
        <v>0</v>
      </c>
      <c r="F1056" s="142">
        <f>SUMIFS(F_12Snp_ODR_Ret!$C:$C,F_12Snp_ODR_Ret!A:A,"&gt;="&amp;$M$2,F_12Snp_ODR_Ret!A:A,"&lt;="&amp;$M$3,F_12Snp_ODR_Ret!$B:$B,$B1056)/SUMIFS(F_12Snp_ODR_Ret!$H:$H,F_12Snp_ODR_Ret!A:A,"&gt;="&amp;$M$2,F_12Snp_ODR_Ret!A:A,"&lt;="&amp;$M$3,F_12Snp_ODR_Ret!$B:$B,$B1056)</f>
        <v>0.22160275367237117</v>
      </c>
      <c r="G1056" s="95">
        <f t="shared" si="74"/>
        <v>0</v>
      </c>
      <c r="H1056" s="95">
        <f t="shared" si="71"/>
        <v>4.9107780435177613E-2</v>
      </c>
      <c r="I1056" s="95">
        <f t="shared" si="72"/>
        <v>0.22160275367237117</v>
      </c>
      <c r="J1056" s="95">
        <f t="shared" si="73"/>
        <v>0</v>
      </c>
    </row>
    <row r="1057" spans="1:10" x14ac:dyDescent="0.2">
      <c r="A1057" s="93">
        <f>F_12Snp_ODR_Ret!A1326</f>
        <v>44742</v>
      </c>
      <c r="B1057" s="384" t="str">
        <f>F_12Snp_ODR_Ret!B1326</f>
        <v>R_K</v>
      </c>
      <c r="C1057" s="94">
        <f>SUMIFS(F_12Snp_ODR_Ret!$H:$H,F_12Snp_ODR_Ret!$A:$A,'Backtesting - Retail'!A1057,F_12Snp_ODR_Ret!$B:$B,'Backtesting - Retail'!B1057)</f>
        <v>728</v>
      </c>
      <c r="D1057" s="94">
        <f>SUMIFS(F_12Snp_ODR_Ret!$C:$C,F_12Snp_ODR_Ret!$A:$A,'Backtesting - Retail'!A1057,F_12Snp_ODR_Ret!$B:$B,'Backtesting - Retail'!B1057)</f>
        <v>0</v>
      </c>
      <c r="F1057" s="142">
        <f>SUMIFS(F_12Snp_ODR_Ret!$C:$C,F_12Snp_ODR_Ret!A:A,"&gt;="&amp;$M$2,F_12Snp_ODR_Ret!A:A,"&lt;="&amp;$M$3,F_12Snp_ODR_Ret!$B:$B,$B1057)/SUMIFS(F_12Snp_ODR_Ret!$H:$H,F_12Snp_ODR_Ret!A:A,"&gt;="&amp;$M$2,F_12Snp_ODR_Ret!A:A,"&lt;="&amp;$M$3,F_12Snp_ODR_Ret!$B:$B,$B1057)</f>
        <v>0.60292481322524238</v>
      </c>
      <c r="G1057" s="95">
        <f t="shared" si="74"/>
        <v>0</v>
      </c>
      <c r="H1057" s="95">
        <f t="shared" si="71"/>
        <v>0.36351833040269343</v>
      </c>
      <c r="I1057" s="95">
        <f t="shared" si="72"/>
        <v>0.60292481322524238</v>
      </c>
      <c r="J1057" s="95">
        <f t="shared" si="73"/>
        <v>0</v>
      </c>
    </row>
    <row r="1058" spans="1:10" x14ac:dyDescent="0.2">
      <c r="A1058" s="93">
        <f>F_12Snp_ODR_Ret!A1327</f>
        <v>44742</v>
      </c>
      <c r="B1058" s="384" t="str">
        <f>F_12Snp_ODR_Ret!B1327</f>
        <v>R_L</v>
      </c>
      <c r="C1058" s="94">
        <f>SUMIFS(F_12Snp_ODR_Ret!$H:$H,F_12Snp_ODR_Ret!$A:$A,'Backtesting - Retail'!A1058,F_12Snp_ODR_Ret!$B:$B,'Backtesting - Retail'!B1058)</f>
        <v>342</v>
      </c>
      <c r="D1058" s="94">
        <f>SUMIFS(F_12Snp_ODR_Ret!$C:$C,F_12Snp_ODR_Ret!$A:$A,'Backtesting - Retail'!A1058,F_12Snp_ODR_Ret!$B:$B,'Backtesting - Retail'!B1058)</f>
        <v>0</v>
      </c>
      <c r="F1058" s="142">
        <f>SUMIFS(F_12Snp_ODR_Ret!$C:$C,F_12Snp_ODR_Ret!A:A,"&gt;="&amp;$M$2,F_12Snp_ODR_Ret!A:A,"&lt;="&amp;$M$3,F_12Snp_ODR_Ret!$B:$B,$B1058)/SUMIFS(F_12Snp_ODR_Ret!$H:$H,F_12Snp_ODR_Ret!A:A,"&gt;="&amp;$M$2,F_12Snp_ODR_Ret!A:A,"&lt;="&amp;$M$3,F_12Snp_ODR_Ret!$B:$B,$B1058)</f>
        <v>0.66168573429838895</v>
      </c>
      <c r="G1058" s="95">
        <f t="shared" si="74"/>
        <v>0</v>
      </c>
      <c r="H1058" s="95">
        <f t="shared" si="71"/>
        <v>0.43782801097399821</v>
      </c>
      <c r="I1058" s="95">
        <f t="shared" si="72"/>
        <v>0.66168573429838895</v>
      </c>
      <c r="J1058" s="95">
        <f t="shared" si="73"/>
        <v>0</v>
      </c>
    </row>
    <row r="1059" spans="1:10" x14ac:dyDescent="0.2">
      <c r="A1059" s="93">
        <f>F_12Snp_ODR_Ret!A1328</f>
        <v>0</v>
      </c>
      <c r="B1059" s="384">
        <f>F_12Snp_ODR_Ret!B1328</f>
        <v>0</v>
      </c>
      <c r="C1059" s="94">
        <f>SUMIFS(F_12Snp_ODR_Ret!$H:$H,F_12Snp_ODR_Ret!$A:$A,'Backtesting - Retail'!A1059,F_12Snp_ODR_Ret!$B:$B,'Backtesting - Retail'!B1059)</f>
        <v>0</v>
      </c>
      <c r="D1059" s="94">
        <f>SUMIFS(F_12Snp_ODR_Ret!$C:$C,F_12Snp_ODR_Ret!$A:$A,'Backtesting - Retail'!A1059,F_12Snp_ODR_Ret!$B:$B,'Backtesting - Retail'!B1059)</f>
        <v>0</v>
      </c>
      <c r="F1059" s="142" t="e">
        <f>SUMIFS(F_12Snp_ODR_Ret!$C:$C,F_12Snp_ODR_Ret!A:A,"&gt;="&amp;$M$2,F_12Snp_ODR_Ret!A:A,"&lt;="&amp;$M$3,F_12Snp_ODR_Ret!$B:$B,$B1059)/SUMIFS(F_12Snp_ODR_Ret!$H:$H,F_12Snp_ODR_Ret!A:A,"&gt;="&amp;$M$2,F_12Snp_ODR_Ret!A:A,"&lt;="&amp;$M$3,F_12Snp_ODR_Ret!$B:$B,$B1059)</f>
        <v>#DIV/0!</v>
      </c>
      <c r="G1059" s="95" t="e">
        <f t="shared" si="74"/>
        <v>#DIV/0!</v>
      </c>
      <c r="H1059" s="95" t="e">
        <f t="shared" si="71"/>
        <v>#DIV/0!</v>
      </c>
      <c r="I1059" s="95" t="e">
        <f t="shared" si="72"/>
        <v>#DIV/0!</v>
      </c>
      <c r="J1059" s="95">
        <f t="shared" si="73"/>
        <v>0</v>
      </c>
    </row>
    <row r="1060" spans="1:10" x14ac:dyDescent="0.2">
      <c r="A1060" s="93">
        <f>F_12Snp_ODR_Ret!A1329</f>
        <v>0</v>
      </c>
      <c r="B1060" s="384">
        <f>F_12Snp_ODR_Ret!B1329</f>
        <v>0</v>
      </c>
      <c r="C1060" s="94">
        <f>SUMIFS(F_12Snp_ODR_Ret!$H:$H,F_12Snp_ODR_Ret!$A:$A,'Backtesting - Retail'!A1060,F_12Snp_ODR_Ret!$B:$B,'Backtesting - Retail'!B1060)</f>
        <v>0</v>
      </c>
      <c r="D1060" s="94">
        <f>SUMIFS(F_12Snp_ODR_Ret!$C:$C,F_12Snp_ODR_Ret!$A:$A,'Backtesting - Retail'!A1060,F_12Snp_ODR_Ret!$B:$B,'Backtesting - Retail'!B1060)</f>
        <v>0</v>
      </c>
      <c r="F1060" s="142" t="e">
        <f>SUMIFS(F_12Snp_ODR_Ret!$C:$C,F_12Snp_ODR_Ret!A:A,"&gt;="&amp;$M$2,F_12Snp_ODR_Ret!A:A,"&lt;="&amp;$M$3,F_12Snp_ODR_Ret!$B:$B,$B1060)/SUMIFS(F_12Snp_ODR_Ret!$H:$H,F_12Snp_ODR_Ret!A:A,"&gt;="&amp;$M$2,F_12Snp_ODR_Ret!A:A,"&lt;="&amp;$M$3,F_12Snp_ODR_Ret!$B:$B,$B1060)</f>
        <v>#DIV/0!</v>
      </c>
      <c r="G1060" s="95" t="e">
        <f t="shared" si="74"/>
        <v>#DIV/0!</v>
      </c>
      <c r="H1060" s="95" t="e">
        <f t="shared" si="71"/>
        <v>#DIV/0!</v>
      </c>
      <c r="I1060" s="95" t="e">
        <f t="shared" si="72"/>
        <v>#DIV/0!</v>
      </c>
      <c r="J1060" s="95">
        <f t="shared" si="73"/>
        <v>0</v>
      </c>
    </row>
    <row r="1061" spans="1:10" x14ac:dyDescent="0.2">
      <c r="A1061" s="93">
        <f>F_12Snp_ODR_Ret!A1330</f>
        <v>0</v>
      </c>
      <c r="B1061" s="384">
        <f>F_12Snp_ODR_Ret!B1330</f>
        <v>0</v>
      </c>
      <c r="C1061" s="94">
        <f>SUMIFS(F_12Snp_ODR_Ret!$H:$H,F_12Snp_ODR_Ret!$A:$A,'Backtesting - Retail'!A1061,F_12Snp_ODR_Ret!$B:$B,'Backtesting - Retail'!B1061)</f>
        <v>0</v>
      </c>
      <c r="D1061" s="94">
        <f>SUMIFS(F_12Snp_ODR_Ret!$C:$C,F_12Snp_ODR_Ret!$A:$A,'Backtesting - Retail'!A1061,F_12Snp_ODR_Ret!$B:$B,'Backtesting - Retail'!B1061)</f>
        <v>0</v>
      </c>
      <c r="F1061" s="142" t="e">
        <f>SUMIFS(F_12Snp_ODR_Ret!$C:$C,F_12Snp_ODR_Ret!A:A,"&gt;="&amp;$M$2,F_12Snp_ODR_Ret!A:A,"&lt;="&amp;$M$3,F_12Snp_ODR_Ret!$B:$B,$B1061)/SUMIFS(F_12Snp_ODR_Ret!$H:$H,F_12Snp_ODR_Ret!A:A,"&gt;="&amp;$M$2,F_12Snp_ODR_Ret!A:A,"&lt;="&amp;$M$3,F_12Snp_ODR_Ret!$B:$B,$B1061)</f>
        <v>#DIV/0!</v>
      </c>
      <c r="G1061" s="95" t="e">
        <f t="shared" si="74"/>
        <v>#DIV/0!</v>
      </c>
      <c r="H1061" s="95" t="e">
        <f t="shared" si="71"/>
        <v>#DIV/0!</v>
      </c>
      <c r="I1061" s="95" t="e">
        <f t="shared" si="72"/>
        <v>#DIV/0!</v>
      </c>
      <c r="J1061" s="95">
        <f t="shared" si="73"/>
        <v>0</v>
      </c>
    </row>
    <row r="1062" spans="1:10" x14ac:dyDescent="0.2">
      <c r="A1062" s="93">
        <f>F_12Snp_ODR_Ret!A1331</f>
        <v>0</v>
      </c>
      <c r="B1062" s="384">
        <f>F_12Snp_ODR_Ret!B1331</f>
        <v>0</v>
      </c>
      <c r="C1062" s="94">
        <f>SUMIFS(F_12Snp_ODR_Ret!$H:$H,F_12Snp_ODR_Ret!$A:$A,'Backtesting - Retail'!A1062,F_12Snp_ODR_Ret!$B:$B,'Backtesting - Retail'!B1062)</f>
        <v>0</v>
      </c>
      <c r="D1062" s="94">
        <f>SUMIFS(F_12Snp_ODR_Ret!$C:$C,F_12Snp_ODR_Ret!$A:$A,'Backtesting - Retail'!A1062,F_12Snp_ODR_Ret!$B:$B,'Backtesting - Retail'!B1062)</f>
        <v>0</v>
      </c>
      <c r="F1062" s="142" t="e">
        <f>SUMIFS(F_12Snp_ODR_Ret!$C:$C,F_12Snp_ODR_Ret!A:A,"&gt;="&amp;$M$2,F_12Snp_ODR_Ret!A:A,"&lt;="&amp;$M$3,F_12Snp_ODR_Ret!$B:$B,$B1062)/SUMIFS(F_12Snp_ODR_Ret!$H:$H,F_12Snp_ODR_Ret!A:A,"&gt;="&amp;$M$2,F_12Snp_ODR_Ret!A:A,"&lt;="&amp;$M$3,F_12Snp_ODR_Ret!$B:$B,$B1062)</f>
        <v>#DIV/0!</v>
      </c>
      <c r="G1062" s="95" t="e">
        <f t="shared" si="74"/>
        <v>#DIV/0!</v>
      </c>
      <c r="H1062" s="95" t="e">
        <f t="shared" si="71"/>
        <v>#DIV/0!</v>
      </c>
      <c r="I1062" s="95" t="e">
        <f t="shared" si="72"/>
        <v>#DIV/0!</v>
      </c>
      <c r="J1062" s="95">
        <f t="shared" si="73"/>
        <v>0</v>
      </c>
    </row>
    <row r="1063" spans="1:10" x14ac:dyDescent="0.2">
      <c r="A1063" s="93">
        <f>F_12Snp_ODR_Ret!A1332</f>
        <v>0</v>
      </c>
      <c r="B1063" s="384">
        <f>F_12Snp_ODR_Ret!B1332</f>
        <v>0</v>
      </c>
      <c r="C1063" s="94">
        <f>SUMIFS(F_12Snp_ODR_Ret!$H:$H,F_12Snp_ODR_Ret!$A:$A,'Backtesting - Retail'!A1063,F_12Snp_ODR_Ret!$B:$B,'Backtesting - Retail'!B1063)</f>
        <v>0</v>
      </c>
      <c r="D1063" s="94">
        <f>SUMIFS(F_12Snp_ODR_Ret!$C:$C,F_12Snp_ODR_Ret!$A:$A,'Backtesting - Retail'!A1063,F_12Snp_ODR_Ret!$B:$B,'Backtesting - Retail'!B1063)</f>
        <v>0</v>
      </c>
      <c r="F1063" s="142" t="e">
        <f>SUMIFS(F_12Snp_ODR_Ret!$C:$C,F_12Snp_ODR_Ret!A:A,"&gt;="&amp;$M$2,F_12Snp_ODR_Ret!A:A,"&lt;="&amp;$M$3,F_12Snp_ODR_Ret!$B:$B,$B1063)/SUMIFS(F_12Snp_ODR_Ret!$H:$H,F_12Snp_ODR_Ret!A:A,"&gt;="&amp;$M$2,F_12Snp_ODR_Ret!A:A,"&lt;="&amp;$M$3,F_12Snp_ODR_Ret!$B:$B,$B1063)</f>
        <v>#DIV/0!</v>
      </c>
      <c r="G1063" s="95" t="e">
        <f t="shared" si="74"/>
        <v>#DIV/0!</v>
      </c>
      <c r="H1063" s="95" t="e">
        <f t="shared" si="71"/>
        <v>#DIV/0!</v>
      </c>
      <c r="I1063" s="95" t="e">
        <f t="shared" si="72"/>
        <v>#DIV/0!</v>
      </c>
      <c r="J1063" s="95">
        <f t="shared" si="73"/>
        <v>0</v>
      </c>
    </row>
    <row r="1064" spans="1:10" x14ac:dyDescent="0.2">
      <c r="A1064" s="93">
        <f>F_12Snp_ODR_Ret!A1333</f>
        <v>0</v>
      </c>
      <c r="B1064" s="384">
        <f>F_12Snp_ODR_Ret!B1333</f>
        <v>0</v>
      </c>
      <c r="C1064" s="94">
        <f>SUMIFS(F_12Snp_ODR_Ret!$H:$H,F_12Snp_ODR_Ret!$A:$A,'Backtesting - Retail'!A1064,F_12Snp_ODR_Ret!$B:$B,'Backtesting - Retail'!B1064)</f>
        <v>0</v>
      </c>
      <c r="D1064" s="94">
        <f>SUMIFS(F_12Snp_ODR_Ret!$C:$C,F_12Snp_ODR_Ret!$A:$A,'Backtesting - Retail'!A1064,F_12Snp_ODR_Ret!$B:$B,'Backtesting - Retail'!B1064)</f>
        <v>0</v>
      </c>
      <c r="F1064" s="142" t="e">
        <f>SUMIFS(F_12Snp_ODR_Ret!$C:$C,F_12Snp_ODR_Ret!A:A,"&gt;="&amp;$M$2,F_12Snp_ODR_Ret!A:A,"&lt;="&amp;$M$3,F_12Snp_ODR_Ret!$B:$B,$B1064)/SUMIFS(F_12Snp_ODR_Ret!$H:$H,F_12Snp_ODR_Ret!A:A,"&gt;="&amp;$M$2,F_12Snp_ODR_Ret!A:A,"&lt;="&amp;$M$3,F_12Snp_ODR_Ret!$B:$B,$B1064)</f>
        <v>#DIV/0!</v>
      </c>
      <c r="G1064" s="95" t="e">
        <f t="shared" si="74"/>
        <v>#DIV/0!</v>
      </c>
      <c r="H1064" s="95" t="e">
        <f t="shared" si="71"/>
        <v>#DIV/0!</v>
      </c>
      <c r="I1064" s="95" t="e">
        <f t="shared" si="72"/>
        <v>#DIV/0!</v>
      </c>
      <c r="J1064" s="95">
        <f t="shared" si="73"/>
        <v>0</v>
      </c>
    </row>
    <row r="1065" spans="1:10" x14ac:dyDescent="0.2">
      <c r="A1065" s="93">
        <f>F_12Snp_ODR_Ret!A1335</f>
        <v>0</v>
      </c>
      <c r="B1065" s="384">
        <f>F_12Snp_ODR_Ret!B1335</f>
        <v>0</v>
      </c>
      <c r="C1065" s="94">
        <f>SUMIFS(F_12Snp_ODR_Ret!$H:$H,F_12Snp_ODR_Ret!$A:$A,'Backtesting - Retail'!A1065,F_12Snp_ODR_Ret!$B:$B,'Backtesting - Retail'!B1065)</f>
        <v>0</v>
      </c>
      <c r="D1065" s="94">
        <f>SUMIFS(F_12Snp_ODR_Ret!$C:$C,F_12Snp_ODR_Ret!$A:$A,'Backtesting - Retail'!A1065,F_12Snp_ODR_Ret!$B:$B,'Backtesting - Retail'!B1065)</f>
        <v>0</v>
      </c>
      <c r="F1065" s="142" t="e">
        <f>SUMIFS(F_12Snp_ODR_Ret!$C:$C,F_12Snp_ODR_Ret!A:A,"&gt;="&amp;$M$2,F_12Snp_ODR_Ret!A:A,"&lt;="&amp;$M$3,F_12Snp_ODR_Ret!$B:$B,$B1065)/SUMIFS(F_12Snp_ODR_Ret!$H:$H,F_12Snp_ODR_Ret!A:A,"&gt;="&amp;$M$2,F_12Snp_ODR_Ret!A:A,"&lt;="&amp;$M$3,F_12Snp_ODR_Ret!$B:$B,$B1065)</f>
        <v>#DIV/0!</v>
      </c>
      <c r="G1065" s="95" t="e">
        <f t="shared" si="74"/>
        <v>#DIV/0!</v>
      </c>
      <c r="H1065" s="95" t="e">
        <f t="shared" si="71"/>
        <v>#DIV/0!</v>
      </c>
      <c r="I1065" s="95" t="e">
        <f t="shared" si="72"/>
        <v>#DIV/0!</v>
      </c>
      <c r="J1065" s="95">
        <f t="shared" si="73"/>
        <v>0</v>
      </c>
    </row>
    <row r="1066" spans="1:10" x14ac:dyDescent="0.2">
      <c r="A1066" s="93">
        <f>F_12Snp_ODR_Ret!A1336</f>
        <v>0</v>
      </c>
      <c r="B1066" s="384">
        <f>F_12Snp_ODR_Ret!B1336</f>
        <v>0</v>
      </c>
      <c r="C1066" s="94">
        <f>SUMIFS(F_12Snp_ODR_Ret!$H:$H,F_12Snp_ODR_Ret!$A:$A,'Backtesting - Retail'!A1066,F_12Snp_ODR_Ret!$B:$B,'Backtesting - Retail'!B1066)</f>
        <v>0</v>
      </c>
      <c r="D1066" s="94">
        <f>SUMIFS(F_12Snp_ODR_Ret!$C:$C,F_12Snp_ODR_Ret!$A:$A,'Backtesting - Retail'!A1066,F_12Snp_ODR_Ret!$B:$B,'Backtesting - Retail'!B1066)</f>
        <v>0</v>
      </c>
      <c r="F1066" s="142" t="e">
        <f>SUMIFS(F_12Snp_ODR_Ret!$C:$C,F_12Snp_ODR_Ret!A:A,"&gt;="&amp;$M$2,F_12Snp_ODR_Ret!A:A,"&lt;="&amp;$M$3,F_12Snp_ODR_Ret!$B:$B,$B1066)/SUMIFS(F_12Snp_ODR_Ret!$H:$H,F_12Snp_ODR_Ret!A:A,"&gt;="&amp;$M$2,F_12Snp_ODR_Ret!A:A,"&lt;="&amp;$M$3,F_12Snp_ODR_Ret!$B:$B,$B1066)</f>
        <v>#DIV/0!</v>
      </c>
      <c r="G1066" s="95" t="e">
        <f t="shared" si="74"/>
        <v>#DIV/0!</v>
      </c>
      <c r="H1066" s="95" t="e">
        <f t="shared" si="71"/>
        <v>#DIV/0!</v>
      </c>
      <c r="I1066" s="95" t="e">
        <f t="shared" si="72"/>
        <v>#DIV/0!</v>
      </c>
      <c r="J1066" s="95">
        <f t="shared" si="73"/>
        <v>0</v>
      </c>
    </row>
    <row r="1067" spans="1:10" x14ac:dyDescent="0.2">
      <c r="A1067" s="93">
        <f>F_12Snp_ODR_Ret!A1337</f>
        <v>0</v>
      </c>
      <c r="B1067" s="384">
        <f>F_12Snp_ODR_Ret!B1337</f>
        <v>0</v>
      </c>
      <c r="C1067" s="94">
        <f>SUMIFS(F_12Snp_ODR_Ret!$H:$H,F_12Snp_ODR_Ret!$A:$A,'Backtesting - Retail'!A1067,F_12Snp_ODR_Ret!$B:$B,'Backtesting - Retail'!B1067)</f>
        <v>0</v>
      </c>
      <c r="D1067" s="94">
        <f>SUMIFS(F_12Snp_ODR_Ret!$C:$C,F_12Snp_ODR_Ret!$A:$A,'Backtesting - Retail'!A1067,F_12Snp_ODR_Ret!$B:$B,'Backtesting - Retail'!B1067)</f>
        <v>0</v>
      </c>
      <c r="F1067" s="142" t="e">
        <f>SUMIFS(F_12Snp_ODR_Ret!$C:$C,F_12Snp_ODR_Ret!A:A,"&gt;="&amp;$M$2,F_12Snp_ODR_Ret!A:A,"&lt;="&amp;$M$3,F_12Snp_ODR_Ret!$B:$B,$B1067)/SUMIFS(F_12Snp_ODR_Ret!$H:$H,F_12Snp_ODR_Ret!A:A,"&gt;="&amp;$M$2,F_12Snp_ODR_Ret!A:A,"&lt;="&amp;$M$3,F_12Snp_ODR_Ret!$B:$B,$B1067)</f>
        <v>#DIV/0!</v>
      </c>
      <c r="G1067" s="95" t="e">
        <f t="shared" si="74"/>
        <v>#DIV/0!</v>
      </c>
      <c r="H1067" s="95" t="e">
        <f t="shared" si="71"/>
        <v>#DIV/0!</v>
      </c>
      <c r="I1067" s="95" t="e">
        <f t="shared" si="72"/>
        <v>#DIV/0!</v>
      </c>
      <c r="J1067" s="95">
        <f t="shared" si="73"/>
        <v>0</v>
      </c>
    </row>
    <row r="1068" spans="1:10" x14ac:dyDescent="0.2">
      <c r="A1068" s="93">
        <f>F_12Snp_ODR_Ret!A1338</f>
        <v>0</v>
      </c>
      <c r="B1068" s="384">
        <f>F_12Snp_ODR_Ret!B1338</f>
        <v>0</v>
      </c>
      <c r="C1068" s="94">
        <f>SUMIFS(F_12Snp_ODR_Ret!$H:$H,F_12Snp_ODR_Ret!$A:$A,'Backtesting - Retail'!A1068,F_12Snp_ODR_Ret!$B:$B,'Backtesting - Retail'!B1068)</f>
        <v>0</v>
      </c>
      <c r="D1068" s="94">
        <f>SUMIFS(F_12Snp_ODR_Ret!$C:$C,F_12Snp_ODR_Ret!$A:$A,'Backtesting - Retail'!A1068,F_12Snp_ODR_Ret!$B:$B,'Backtesting - Retail'!B1068)</f>
        <v>0</v>
      </c>
      <c r="F1068" s="142" t="e">
        <f>SUMIFS(F_12Snp_ODR_Ret!$C:$C,F_12Snp_ODR_Ret!A:A,"&gt;="&amp;$M$2,F_12Snp_ODR_Ret!A:A,"&lt;="&amp;$M$3,F_12Snp_ODR_Ret!$B:$B,$B1068)/SUMIFS(F_12Snp_ODR_Ret!$H:$H,F_12Snp_ODR_Ret!A:A,"&gt;="&amp;$M$2,F_12Snp_ODR_Ret!A:A,"&lt;="&amp;$M$3,F_12Snp_ODR_Ret!$B:$B,$B1068)</f>
        <v>#DIV/0!</v>
      </c>
      <c r="G1068" s="95" t="e">
        <f t="shared" si="74"/>
        <v>#DIV/0!</v>
      </c>
      <c r="H1068" s="95" t="e">
        <f t="shared" si="71"/>
        <v>#DIV/0!</v>
      </c>
      <c r="I1068" s="95" t="e">
        <f t="shared" si="72"/>
        <v>#DIV/0!</v>
      </c>
      <c r="J1068" s="95">
        <f t="shared" si="73"/>
        <v>0</v>
      </c>
    </row>
    <row r="1069" spans="1:10" x14ac:dyDescent="0.2">
      <c r="A1069" s="93">
        <f>F_12Snp_ODR_Ret!A1339</f>
        <v>0</v>
      </c>
      <c r="B1069" s="384">
        <f>F_12Snp_ODR_Ret!B1339</f>
        <v>0</v>
      </c>
      <c r="C1069" s="94">
        <f>SUMIFS(F_12Snp_ODR_Ret!$H:$H,F_12Snp_ODR_Ret!$A:$A,'Backtesting - Retail'!A1069,F_12Snp_ODR_Ret!$B:$B,'Backtesting - Retail'!B1069)</f>
        <v>0</v>
      </c>
      <c r="D1069" s="94">
        <f>SUMIFS(F_12Snp_ODR_Ret!$C:$C,F_12Snp_ODR_Ret!$A:$A,'Backtesting - Retail'!A1069,F_12Snp_ODR_Ret!$B:$B,'Backtesting - Retail'!B1069)</f>
        <v>0</v>
      </c>
      <c r="F1069" s="142" t="e">
        <f>SUMIFS(F_12Snp_ODR_Ret!$C:$C,F_12Snp_ODR_Ret!A:A,"&gt;="&amp;$M$2,F_12Snp_ODR_Ret!A:A,"&lt;="&amp;$M$3,F_12Snp_ODR_Ret!$B:$B,$B1069)/SUMIFS(F_12Snp_ODR_Ret!$H:$H,F_12Snp_ODR_Ret!A:A,"&gt;="&amp;$M$2,F_12Snp_ODR_Ret!A:A,"&lt;="&amp;$M$3,F_12Snp_ODR_Ret!$B:$B,$B1069)</f>
        <v>#DIV/0!</v>
      </c>
      <c r="G1069" s="95" t="e">
        <f t="shared" si="74"/>
        <v>#DIV/0!</v>
      </c>
      <c r="H1069" s="95" t="e">
        <f t="shared" si="71"/>
        <v>#DIV/0!</v>
      </c>
      <c r="I1069" s="95" t="e">
        <f t="shared" si="72"/>
        <v>#DIV/0!</v>
      </c>
      <c r="J1069" s="95">
        <f t="shared" si="73"/>
        <v>0</v>
      </c>
    </row>
    <row r="1070" spans="1:10" x14ac:dyDescent="0.2">
      <c r="A1070" s="93">
        <f>F_12Snp_ODR_Ret!A1340</f>
        <v>0</v>
      </c>
      <c r="B1070" s="384">
        <f>F_12Snp_ODR_Ret!B1340</f>
        <v>0</v>
      </c>
      <c r="C1070" s="94">
        <f>SUMIFS(F_12Snp_ODR_Ret!$H:$H,F_12Snp_ODR_Ret!$A:$A,'Backtesting - Retail'!A1070,F_12Snp_ODR_Ret!$B:$B,'Backtesting - Retail'!B1070)</f>
        <v>0</v>
      </c>
      <c r="D1070" s="94">
        <f>SUMIFS(F_12Snp_ODR_Ret!$C:$C,F_12Snp_ODR_Ret!$A:$A,'Backtesting - Retail'!A1070,F_12Snp_ODR_Ret!$B:$B,'Backtesting - Retail'!B1070)</f>
        <v>0</v>
      </c>
      <c r="F1070" s="142" t="e">
        <f>SUMIFS(F_12Snp_ODR_Ret!$C:$C,F_12Snp_ODR_Ret!A:A,"&gt;="&amp;$M$2,F_12Snp_ODR_Ret!A:A,"&lt;="&amp;$M$3,F_12Snp_ODR_Ret!$B:$B,$B1070)/SUMIFS(F_12Snp_ODR_Ret!$H:$H,F_12Snp_ODR_Ret!A:A,"&gt;="&amp;$M$2,F_12Snp_ODR_Ret!A:A,"&lt;="&amp;$M$3,F_12Snp_ODR_Ret!$B:$B,$B1070)</f>
        <v>#DIV/0!</v>
      </c>
      <c r="G1070" s="95" t="e">
        <f t="shared" si="74"/>
        <v>#DIV/0!</v>
      </c>
      <c r="H1070" s="95" t="e">
        <f t="shared" si="71"/>
        <v>#DIV/0!</v>
      </c>
      <c r="I1070" s="95" t="e">
        <f t="shared" si="72"/>
        <v>#DIV/0!</v>
      </c>
      <c r="J1070" s="95">
        <f t="shared" si="73"/>
        <v>0</v>
      </c>
    </row>
    <row r="1071" spans="1:10" x14ac:dyDescent="0.2">
      <c r="A1071" s="93">
        <f>F_12Snp_ODR_Ret!A1341</f>
        <v>0</v>
      </c>
      <c r="B1071" s="384">
        <f>F_12Snp_ODR_Ret!B1341</f>
        <v>0</v>
      </c>
      <c r="C1071" s="94">
        <f>SUMIFS(F_12Snp_ODR_Ret!$H:$H,F_12Snp_ODR_Ret!$A:$A,'Backtesting - Retail'!A1071,F_12Snp_ODR_Ret!$B:$B,'Backtesting - Retail'!B1071)</f>
        <v>0</v>
      </c>
      <c r="D1071" s="94">
        <f>SUMIFS(F_12Snp_ODR_Ret!$C:$C,F_12Snp_ODR_Ret!$A:$A,'Backtesting - Retail'!A1071,F_12Snp_ODR_Ret!$B:$B,'Backtesting - Retail'!B1071)</f>
        <v>0</v>
      </c>
      <c r="F1071" s="142" t="e">
        <f>SUMIFS(F_12Snp_ODR_Ret!$C:$C,F_12Snp_ODR_Ret!A:A,"&gt;="&amp;$M$2,F_12Snp_ODR_Ret!A:A,"&lt;="&amp;$M$3,F_12Snp_ODR_Ret!$B:$B,$B1071)/SUMIFS(F_12Snp_ODR_Ret!$H:$H,F_12Snp_ODR_Ret!A:A,"&gt;="&amp;$M$2,F_12Snp_ODR_Ret!A:A,"&lt;="&amp;$M$3,F_12Snp_ODR_Ret!$B:$B,$B1071)</f>
        <v>#DIV/0!</v>
      </c>
      <c r="G1071" s="95" t="e">
        <f t="shared" si="74"/>
        <v>#DIV/0!</v>
      </c>
      <c r="H1071" s="95" t="e">
        <f t="shared" si="71"/>
        <v>#DIV/0!</v>
      </c>
      <c r="I1071" s="95" t="e">
        <f t="shared" si="72"/>
        <v>#DIV/0!</v>
      </c>
      <c r="J1071" s="95">
        <f t="shared" si="73"/>
        <v>0</v>
      </c>
    </row>
    <row r="1072" spans="1:10" x14ac:dyDescent="0.2">
      <c r="A1072" s="93">
        <f>F_12Snp_ODR_Ret!A1342</f>
        <v>0</v>
      </c>
      <c r="B1072" s="384">
        <f>F_12Snp_ODR_Ret!B1342</f>
        <v>0</v>
      </c>
      <c r="C1072" s="94">
        <f>SUMIFS(F_12Snp_ODR_Ret!$H:$H,F_12Snp_ODR_Ret!$A:$A,'Backtesting - Retail'!A1072,F_12Snp_ODR_Ret!$B:$B,'Backtesting - Retail'!B1072)</f>
        <v>0</v>
      </c>
      <c r="D1072" s="94">
        <f>SUMIFS(F_12Snp_ODR_Ret!$C:$C,F_12Snp_ODR_Ret!$A:$A,'Backtesting - Retail'!A1072,F_12Snp_ODR_Ret!$B:$B,'Backtesting - Retail'!B1072)</f>
        <v>0</v>
      </c>
      <c r="F1072" s="142" t="e">
        <f>SUMIFS(F_12Snp_ODR_Ret!$C:$C,F_12Snp_ODR_Ret!A:A,"&gt;="&amp;$M$2,F_12Snp_ODR_Ret!A:A,"&lt;="&amp;$M$3,F_12Snp_ODR_Ret!$B:$B,$B1072)/SUMIFS(F_12Snp_ODR_Ret!$H:$H,F_12Snp_ODR_Ret!A:A,"&gt;="&amp;$M$2,F_12Snp_ODR_Ret!A:A,"&lt;="&amp;$M$3,F_12Snp_ODR_Ret!$B:$B,$B1072)</f>
        <v>#DIV/0!</v>
      </c>
      <c r="G1072" s="95" t="e">
        <f t="shared" si="74"/>
        <v>#DIV/0!</v>
      </c>
      <c r="H1072" s="95" t="e">
        <f t="shared" si="71"/>
        <v>#DIV/0!</v>
      </c>
      <c r="I1072" s="95" t="e">
        <f t="shared" si="72"/>
        <v>#DIV/0!</v>
      </c>
      <c r="J1072" s="95">
        <f t="shared" si="73"/>
        <v>0</v>
      </c>
    </row>
    <row r="1073" spans="1:10" x14ac:dyDescent="0.2">
      <c r="A1073" s="93">
        <f>F_12Snp_ODR_Ret!A1343</f>
        <v>0</v>
      </c>
      <c r="B1073" s="384">
        <f>F_12Snp_ODR_Ret!B1343</f>
        <v>0</v>
      </c>
      <c r="C1073" s="94">
        <f>SUMIFS(F_12Snp_ODR_Ret!$H:$H,F_12Snp_ODR_Ret!$A:$A,'Backtesting - Retail'!A1073,F_12Snp_ODR_Ret!$B:$B,'Backtesting - Retail'!B1073)</f>
        <v>0</v>
      </c>
      <c r="D1073" s="94">
        <f>SUMIFS(F_12Snp_ODR_Ret!$C:$C,F_12Snp_ODR_Ret!$A:$A,'Backtesting - Retail'!A1073,F_12Snp_ODR_Ret!$B:$B,'Backtesting - Retail'!B1073)</f>
        <v>0</v>
      </c>
      <c r="F1073" s="142" t="e">
        <f>SUMIFS(F_12Snp_ODR_Ret!$C:$C,F_12Snp_ODR_Ret!A:A,"&gt;="&amp;$M$2,F_12Snp_ODR_Ret!A:A,"&lt;="&amp;$M$3,F_12Snp_ODR_Ret!$B:$B,$B1073)/SUMIFS(F_12Snp_ODR_Ret!$H:$H,F_12Snp_ODR_Ret!A:A,"&gt;="&amp;$M$2,F_12Snp_ODR_Ret!A:A,"&lt;="&amp;$M$3,F_12Snp_ODR_Ret!$B:$B,$B1073)</f>
        <v>#DIV/0!</v>
      </c>
      <c r="G1073" s="95" t="e">
        <f t="shared" si="74"/>
        <v>#DIV/0!</v>
      </c>
      <c r="H1073" s="95" t="e">
        <f t="shared" si="71"/>
        <v>#DIV/0!</v>
      </c>
      <c r="I1073" s="95" t="e">
        <f t="shared" si="72"/>
        <v>#DIV/0!</v>
      </c>
      <c r="J1073" s="95">
        <f t="shared" si="73"/>
        <v>0</v>
      </c>
    </row>
    <row r="1074" spans="1:10" x14ac:dyDescent="0.2">
      <c r="A1074" s="93">
        <f>F_12Snp_ODR_Ret!A1344</f>
        <v>0</v>
      </c>
      <c r="B1074" s="384">
        <f>F_12Snp_ODR_Ret!B1344</f>
        <v>0</v>
      </c>
      <c r="C1074" s="94">
        <f>SUMIFS(F_12Snp_ODR_Ret!$H:$H,F_12Snp_ODR_Ret!$A:$A,'Backtesting - Retail'!A1074,F_12Snp_ODR_Ret!$B:$B,'Backtesting - Retail'!B1074)</f>
        <v>0</v>
      </c>
      <c r="D1074" s="94">
        <f>SUMIFS(F_12Snp_ODR_Ret!$C:$C,F_12Snp_ODR_Ret!$A:$A,'Backtesting - Retail'!A1074,F_12Snp_ODR_Ret!$B:$B,'Backtesting - Retail'!B1074)</f>
        <v>0</v>
      </c>
      <c r="F1074" s="142" t="e">
        <f>SUMIFS(F_12Snp_ODR_Ret!$C:$C,F_12Snp_ODR_Ret!A:A,"&gt;="&amp;$M$2,F_12Snp_ODR_Ret!A:A,"&lt;="&amp;$M$3,F_12Snp_ODR_Ret!$B:$B,$B1074)/SUMIFS(F_12Snp_ODR_Ret!$H:$H,F_12Snp_ODR_Ret!A:A,"&gt;="&amp;$M$2,F_12Snp_ODR_Ret!A:A,"&lt;="&amp;$M$3,F_12Snp_ODR_Ret!$B:$B,$B1074)</f>
        <v>#DIV/0!</v>
      </c>
      <c r="G1074" s="95" t="e">
        <f t="shared" si="74"/>
        <v>#DIV/0!</v>
      </c>
      <c r="H1074" s="95" t="e">
        <f t="shared" si="71"/>
        <v>#DIV/0!</v>
      </c>
      <c r="I1074" s="95" t="e">
        <f t="shared" si="72"/>
        <v>#DIV/0!</v>
      </c>
      <c r="J1074" s="95">
        <f t="shared" si="73"/>
        <v>0</v>
      </c>
    </row>
    <row r="1075" spans="1:10" x14ac:dyDescent="0.2">
      <c r="A1075" s="93">
        <f>F_12Snp_ODR_Ret!A1345</f>
        <v>0</v>
      </c>
      <c r="B1075" s="384">
        <f>F_12Snp_ODR_Ret!B1345</f>
        <v>0</v>
      </c>
      <c r="C1075" s="94">
        <f>SUMIFS(F_12Snp_ODR_Ret!$H:$H,F_12Snp_ODR_Ret!$A:$A,'Backtesting - Retail'!A1075,F_12Snp_ODR_Ret!$B:$B,'Backtesting - Retail'!B1075)</f>
        <v>0</v>
      </c>
      <c r="D1075" s="94">
        <f>SUMIFS(F_12Snp_ODR_Ret!$C:$C,F_12Snp_ODR_Ret!$A:$A,'Backtesting - Retail'!A1075,F_12Snp_ODR_Ret!$B:$B,'Backtesting - Retail'!B1075)</f>
        <v>0</v>
      </c>
      <c r="F1075" s="142" t="e">
        <f>SUMIFS(F_12Snp_ODR_Ret!$C:$C,F_12Snp_ODR_Ret!A:A,"&gt;="&amp;$M$2,F_12Snp_ODR_Ret!A:A,"&lt;="&amp;$M$3,F_12Snp_ODR_Ret!$B:$B,$B1075)/SUMIFS(F_12Snp_ODR_Ret!$H:$H,F_12Snp_ODR_Ret!A:A,"&gt;="&amp;$M$2,F_12Snp_ODR_Ret!A:A,"&lt;="&amp;$M$3,F_12Snp_ODR_Ret!$B:$B,$B1075)</f>
        <v>#DIV/0!</v>
      </c>
      <c r="G1075" s="95" t="e">
        <f t="shared" si="74"/>
        <v>#DIV/0!</v>
      </c>
      <c r="H1075" s="95" t="e">
        <f t="shared" si="71"/>
        <v>#DIV/0!</v>
      </c>
      <c r="I1075" s="95" t="e">
        <f t="shared" si="72"/>
        <v>#DIV/0!</v>
      </c>
      <c r="J1075" s="95">
        <f t="shared" si="73"/>
        <v>0</v>
      </c>
    </row>
    <row r="1076" spans="1:10" x14ac:dyDescent="0.2">
      <c r="A1076" s="93">
        <f>F_12Snp_ODR_Ret!A1346</f>
        <v>0</v>
      </c>
      <c r="B1076" s="384">
        <f>F_12Snp_ODR_Ret!B1346</f>
        <v>0</v>
      </c>
      <c r="C1076" s="94">
        <f>SUMIFS(F_12Snp_ODR_Ret!$H:$H,F_12Snp_ODR_Ret!$A:$A,'Backtesting - Retail'!A1076,F_12Snp_ODR_Ret!$B:$B,'Backtesting - Retail'!B1076)</f>
        <v>0</v>
      </c>
      <c r="D1076" s="94">
        <f>SUMIFS(F_12Snp_ODR_Ret!$C:$C,F_12Snp_ODR_Ret!$A:$A,'Backtesting - Retail'!A1076,F_12Snp_ODR_Ret!$B:$B,'Backtesting - Retail'!B1076)</f>
        <v>0</v>
      </c>
      <c r="F1076" s="142" t="e">
        <f>SUMIFS(F_12Snp_ODR_Ret!$C:$C,F_12Snp_ODR_Ret!A:A,"&gt;="&amp;$M$2,F_12Snp_ODR_Ret!A:A,"&lt;="&amp;$M$3,F_12Snp_ODR_Ret!$B:$B,$B1076)/SUMIFS(F_12Snp_ODR_Ret!$H:$H,F_12Snp_ODR_Ret!A:A,"&gt;="&amp;$M$2,F_12Snp_ODR_Ret!A:A,"&lt;="&amp;$M$3,F_12Snp_ODR_Ret!$B:$B,$B1076)</f>
        <v>#DIV/0!</v>
      </c>
      <c r="G1076" s="95" t="e">
        <f t="shared" si="74"/>
        <v>#DIV/0!</v>
      </c>
      <c r="H1076" s="95" t="e">
        <f t="shared" si="71"/>
        <v>#DIV/0!</v>
      </c>
      <c r="I1076" s="95" t="e">
        <f t="shared" si="72"/>
        <v>#DIV/0!</v>
      </c>
      <c r="J1076" s="95">
        <f t="shared" si="73"/>
        <v>0</v>
      </c>
    </row>
    <row r="1077" spans="1:10" x14ac:dyDescent="0.2">
      <c r="A1077" s="93">
        <f>F_12Snp_ODR_Ret!A1347</f>
        <v>0</v>
      </c>
      <c r="B1077" s="384">
        <f>F_12Snp_ODR_Ret!B1347</f>
        <v>0</v>
      </c>
      <c r="C1077" s="94">
        <f>SUMIFS(F_12Snp_ODR_Ret!$H:$H,F_12Snp_ODR_Ret!$A:$A,'Backtesting - Retail'!A1077,F_12Snp_ODR_Ret!$B:$B,'Backtesting - Retail'!B1077)</f>
        <v>0</v>
      </c>
      <c r="D1077" s="94">
        <f>SUMIFS(F_12Snp_ODR_Ret!$C:$C,F_12Snp_ODR_Ret!$A:$A,'Backtesting - Retail'!A1077,F_12Snp_ODR_Ret!$B:$B,'Backtesting - Retail'!B1077)</f>
        <v>0</v>
      </c>
      <c r="F1077" s="142" t="e">
        <f>SUMIFS(F_12Snp_ODR_Ret!$C:$C,F_12Snp_ODR_Ret!A:A,"&gt;="&amp;$M$2,F_12Snp_ODR_Ret!A:A,"&lt;="&amp;$M$3,F_12Snp_ODR_Ret!$B:$B,$B1077)/SUMIFS(F_12Snp_ODR_Ret!$H:$H,F_12Snp_ODR_Ret!A:A,"&gt;="&amp;$M$2,F_12Snp_ODR_Ret!A:A,"&lt;="&amp;$M$3,F_12Snp_ODR_Ret!$B:$B,$B1077)</f>
        <v>#DIV/0!</v>
      </c>
      <c r="G1077" s="95" t="e">
        <f t="shared" si="74"/>
        <v>#DIV/0!</v>
      </c>
      <c r="H1077" s="95" t="e">
        <f t="shared" si="71"/>
        <v>#DIV/0!</v>
      </c>
      <c r="I1077" s="95" t="e">
        <f t="shared" si="72"/>
        <v>#DIV/0!</v>
      </c>
      <c r="J1077" s="95">
        <f t="shared" si="73"/>
        <v>0</v>
      </c>
    </row>
    <row r="1078" spans="1:10" x14ac:dyDescent="0.2">
      <c r="A1078" s="93">
        <f>F_12Snp_ODR_Ret!A1348</f>
        <v>0</v>
      </c>
      <c r="B1078" s="384">
        <f>F_12Snp_ODR_Ret!B1348</f>
        <v>0</v>
      </c>
      <c r="C1078" s="94">
        <f>SUMIFS(F_12Snp_ODR_Ret!$H:$H,F_12Snp_ODR_Ret!$A:$A,'Backtesting - Retail'!A1078,F_12Snp_ODR_Ret!$B:$B,'Backtesting - Retail'!B1078)</f>
        <v>0</v>
      </c>
      <c r="D1078" s="94">
        <f>SUMIFS(F_12Snp_ODR_Ret!$C:$C,F_12Snp_ODR_Ret!$A:$A,'Backtesting - Retail'!A1078,F_12Snp_ODR_Ret!$B:$B,'Backtesting - Retail'!B1078)</f>
        <v>0</v>
      </c>
      <c r="F1078" s="142" t="e">
        <f>SUMIFS(F_12Snp_ODR_Ret!$C:$C,F_12Snp_ODR_Ret!A:A,"&gt;="&amp;$M$2,F_12Snp_ODR_Ret!A:A,"&lt;="&amp;$M$3,F_12Snp_ODR_Ret!$B:$B,$B1078)/SUMIFS(F_12Snp_ODR_Ret!$H:$H,F_12Snp_ODR_Ret!A:A,"&gt;="&amp;$M$2,F_12Snp_ODR_Ret!A:A,"&lt;="&amp;$M$3,F_12Snp_ODR_Ret!$B:$B,$B1078)</f>
        <v>#DIV/0!</v>
      </c>
      <c r="G1078" s="95" t="e">
        <f t="shared" si="74"/>
        <v>#DIV/0!</v>
      </c>
      <c r="H1078" s="95" t="e">
        <f t="shared" si="71"/>
        <v>#DIV/0!</v>
      </c>
      <c r="I1078" s="95" t="e">
        <f t="shared" si="72"/>
        <v>#DIV/0!</v>
      </c>
      <c r="J1078" s="95">
        <f t="shared" si="73"/>
        <v>0</v>
      </c>
    </row>
    <row r="1079" spans="1:10" x14ac:dyDescent="0.2">
      <c r="A1079" s="93">
        <f>F_12Snp_ODR_Ret!A1349</f>
        <v>0</v>
      </c>
      <c r="B1079" s="384">
        <f>F_12Snp_ODR_Ret!B1349</f>
        <v>0</v>
      </c>
      <c r="C1079" s="94">
        <f>SUMIFS(F_12Snp_ODR_Ret!$H:$H,F_12Snp_ODR_Ret!$A:$A,'Backtesting - Retail'!A1079,F_12Snp_ODR_Ret!$B:$B,'Backtesting - Retail'!B1079)</f>
        <v>0</v>
      </c>
      <c r="D1079" s="94">
        <f>SUMIFS(F_12Snp_ODR_Ret!$C:$C,F_12Snp_ODR_Ret!$A:$A,'Backtesting - Retail'!A1079,F_12Snp_ODR_Ret!$B:$B,'Backtesting - Retail'!B1079)</f>
        <v>0</v>
      </c>
      <c r="F1079" s="142" t="e">
        <f>SUMIFS(F_12Snp_ODR_Ret!$C:$C,F_12Snp_ODR_Ret!A:A,"&gt;="&amp;$M$2,F_12Snp_ODR_Ret!A:A,"&lt;="&amp;$M$3,F_12Snp_ODR_Ret!$B:$B,$B1079)/SUMIFS(F_12Snp_ODR_Ret!$H:$H,F_12Snp_ODR_Ret!A:A,"&gt;="&amp;$M$2,F_12Snp_ODR_Ret!A:A,"&lt;="&amp;$M$3,F_12Snp_ODR_Ret!$B:$B,$B1079)</f>
        <v>#DIV/0!</v>
      </c>
      <c r="G1079" s="95" t="e">
        <f t="shared" si="74"/>
        <v>#DIV/0!</v>
      </c>
      <c r="H1079" s="95" t="e">
        <f t="shared" si="71"/>
        <v>#DIV/0!</v>
      </c>
      <c r="I1079" s="95" t="e">
        <f t="shared" si="72"/>
        <v>#DIV/0!</v>
      </c>
      <c r="J1079" s="95">
        <f t="shared" si="73"/>
        <v>0</v>
      </c>
    </row>
    <row r="1080" spans="1:10" x14ac:dyDescent="0.2">
      <c r="A1080" s="93">
        <f>F_12Snp_ODR_Ret!A1350</f>
        <v>0</v>
      </c>
      <c r="B1080" s="384">
        <f>F_12Snp_ODR_Ret!B1350</f>
        <v>0</v>
      </c>
      <c r="C1080" s="94">
        <f>SUMIFS(F_12Snp_ODR_Ret!$H:$H,F_12Snp_ODR_Ret!$A:$A,'Backtesting - Retail'!A1080,F_12Snp_ODR_Ret!$B:$B,'Backtesting - Retail'!B1080)</f>
        <v>0</v>
      </c>
      <c r="D1080" s="94">
        <f>SUMIFS(F_12Snp_ODR_Ret!$C:$C,F_12Snp_ODR_Ret!$A:$A,'Backtesting - Retail'!A1080,F_12Snp_ODR_Ret!$B:$B,'Backtesting - Retail'!B1080)</f>
        <v>0</v>
      </c>
      <c r="F1080" s="142" t="e">
        <f>SUMIFS(F_12Snp_ODR_Ret!$C:$C,F_12Snp_ODR_Ret!A:A,"&gt;="&amp;$M$2,F_12Snp_ODR_Ret!A:A,"&lt;="&amp;$M$3,F_12Snp_ODR_Ret!$B:$B,$B1080)/SUMIFS(F_12Snp_ODR_Ret!$H:$H,F_12Snp_ODR_Ret!A:A,"&gt;="&amp;$M$2,F_12Snp_ODR_Ret!A:A,"&lt;="&amp;$M$3,F_12Snp_ODR_Ret!$B:$B,$B1080)</f>
        <v>#DIV/0!</v>
      </c>
      <c r="G1080" s="95" t="e">
        <f t="shared" si="74"/>
        <v>#DIV/0!</v>
      </c>
      <c r="H1080" s="95" t="e">
        <f t="shared" si="71"/>
        <v>#DIV/0!</v>
      </c>
      <c r="I1080" s="95" t="e">
        <f t="shared" si="72"/>
        <v>#DIV/0!</v>
      </c>
      <c r="J1080" s="95">
        <f t="shared" si="73"/>
        <v>0</v>
      </c>
    </row>
    <row r="1081" spans="1:10" x14ac:dyDescent="0.2">
      <c r="A1081" s="93">
        <f>F_12Snp_ODR_Ret!A1352</f>
        <v>0</v>
      </c>
      <c r="B1081" s="384">
        <f>F_12Snp_ODR_Ret!B1352</f>
        <v>0</v>
      </c>
      <c r="C1081" s="94">
        <f>SUMIFS(F_12Snp_ODR_Ret!$H:$H,F_12Snp_ODR_Ret!$A:$A,'Backtesting - Retail'!A1081,F_12Snp_ODR_Ret!$B:$B,'Backtesting - Retail'!B1081)</f>
        <v>0</v>
      </c>
      <c r="D1081" s="94">
        <f>SUMIFS(F_12Snp_ODR_Ret!$C:$C,F_12Snp_ODR_Ret!$A:$A,'Backtesting - Retail'!A1081,F_12Snp_ODR_Ret!$B:$B,'Backtesting - Retail'!B1081)</f>
        <v>0</v>
      </c>
      <c r="F1081" s="142" t="e">
        <f>SUMIFS(F_12Snp_ODR_Ret!$C:$C,F_12Snp_ODR_Ret!A:A,"&gt;="&amp;$M$2,F_12Snp_ODR_Ret!A:A,"&lt;="&amp;$M$3,F_12Snp_ODR_Ret!$B:$B,$B1081)/SUMIFS(F_12Snp_ODR_Ret!$H:$H,F_12Snp_ODR_Ret!A:A,"&gt;="&amp;$M$2,F_12Snp_ODR_Ret!A:A,"&lt;="&amp;$M$3,F_12Snp_ODR_Ret!$B:$B,$B1081)</f>
        <v>#DIV/0!</v>
      </c>
      <c r="G1081" s="95" t="e">
        <f t="shared" si="74"/>
        <v>#DIV/0!</v>
      </c>
      <c r="H1081" s="95" t="e">
        <f t="shared" si="71"/>
        <v>#DIV/0!</v>
      </c>
      <c r="I1081" s="95" t="e">
        <f t="shared" si="72"/>
        <v>#DIV/0!</v>
      </c>
      <c r="J1081" s="95">
        <f t="shared" si="73"/>
        <v>0</v>
      </c>
    </row>
    <row r="1082" spans="1:10" x14ac:dyDescent="0.2">
      <c r="A1082" s="93">
        <f>F_12Snp_ODR_Ret!A1353</f>
        <v>0</v>
      </c>
      <c r="B1082" s="384">
        <f>F_12Snp_ODR_Ret!B1353</f>
        <v>0</v>
      </c>
      <c r="C1082" s="94">
        <f>SUMIFS(F_12Snp_ODR_Ret!$H:$H,F_12Snp_ODR_Ret!$A:$A,'Backtesting - Retail'!A1082,F_12Snp_ODR_Ret!$B:$B,'Backtesting - Retail'!B1082)</f>
        <v>0</v>
      </c>
      <c r="D1082" s="94">
        <f>SUMIFS(F_12Snp_ODR_Ret!$C:$C,F_12Snp_ODR_Ret!$A:$A,'Backtesting - Retail'!A1082,F_12Snp_ODR_Ret!$B:$B,'Backtesting - Retail'!B1082)</f>
        <v>0</v>
      </c>
      <c r="F1082" s="142" t="e">
        <f>SUMIFS(F_12Snp_ODR_Ret!$C:$C,F_12Snp_ODR_Ret!A:A,"&gt;="&amp;$M$2,F_12Snp_ODR_Ret!A:A,"&lt;="&amp;$M$3,F_12Snp_ODR_Ret!$B:$B,$B1082)/SUMIFS(F_12Snp_ODR_Ret!$H:$H,F_12Snp_ODR_Ret!A:A,"&gt;="&amp;$M$2,F_12Snp_ODR_Ret!A:A,"&lt;="&amp;$M$3,F_12Snp_ODR_Ret!$B:$B,$B1082)</f>
        <v>#DIV/0!</v>
      </c>
      <c r="G1082" s="95" t="e">
        <f t="shared" si="74"/>
        <v>#DIV/0!</v>
      </c>
      <c r="H1082" s="95" t="e">
        <f t="shared" si="71"/>
        <v>#DIV/0!</v>
      </c>
      <c r="I1082" s="95" t="e">
        <f t="shared" si="72"/>
        <v>#DIV/0!</v>
      </c>
      <c r="J1082" s="95">
        <f t="shared" si="73"/>
        <v>0</v>
      </c>
    </row>
    <row r="1083" spans="1:10" x14ac:dyDescent="0.2">
      <c r="A1083" s="93">
        <f>F_12Snp_ODR_Ret!A1354</f>
        <v>0</v>
      </c>
      <c r="B1083" s="384">
        <f>F_12Snp_ODR_Ret!B1354</f>
        <v>0</v>
      </c>
      <c r="C1083" s="94">
        <f>SUMIFS(F_12Snp_ODR_Ret!$H:$H,F_12Snp_ODR_Ret!$A:$A,'Backtesting - Retail'!A1083,F_12Snp_ODR_Ret!$B:$B,'Backtesting - Retail'!B1083)</f>
        <v>0</v>
      </c>
      <c r="D1083" s="94">
        <f>SUMIFS(F_12Snp_ODR_Ret!$C:$C,F_12Snp_ODR_Ret!$A:$A,'Backtesting - Retail'!A1083,F_12Snp_ODR_Ret!$B:$B,'Backtesting - Retail'!B1083)</f>
        <v>0</v>
      </c>
      <c r="F1083" s="142" t="e">
        <f>SUMIFS(F_12Snp_ODR_Ret!$C:$C,F_12Snp_ODR_Ret!A:A,"&gt;="&amp;$M$2,F_12Snp_ODR_Ret!A:A,"&lt;="&amp;$M$3,F_12Snp_ODR_Ret!$B:$B,$B1083)/SUMIFS(F_12Snp_ODR_Ret!$H:$H,F_12Snp_ODR_Ret!A:A,"&gt;="&amp;$M$2,F_12Snp_ODR_Ret!A:A,"&lt;="&amp;$M$3,F_12Snp_ODR_Ret!$B:$B,$B1083)</f>
        <v>#DIV/0!</v>
      </c>
      <c r="G1083" s="95" t="e">
        <f t="shared" si="74"/>
        <v>#DIV/0!</v>
      </c>
      <c r="H1083" s="95" t="e">
        <f t="shared" si="71"/>
        <v>#DIV/0!</v>
      </c>
      <c r="I1083" s="95" t="e">
        <f t="shared" si="72"/>
        <v>#DIV/0!</v>
      </c>
      <c r="J1083" s="95">
        <f t="shared" si="73"/>
        <v>0</v>
      </c>
    </row>
    <row r="1084" spans="1:10" x14ac:dyDescent="0.2">
      <c r="A1084" s="93">
        <f>F_12Snp_ODR_Ret!A1355</f>
        <v>0</v>
      </c>
      <c r="B1084" s="384">
        <f>F_12Snp_ODR_Ret!B1355</f>
        <v>0</v>
      </c>
      <c r="C1084" s="94">
        <f>SUMIFS(F_12Snp_ODR_Ret!$H:$H,F_12Snp_ODR_Ret!$A:$A,'Backtesting - Retail'!A1084,F_12Snp_ODR_Ret!$B:$B,'Backtesting - Retail'!B1084)</f>
        <v>0</v>
      </c>
      <c r="D1084" s="94">
        <f>SUMIFS(F_12Snp_ODR_Ret!$C:$C,F_12Snp_ODR_Ret!$A:$A,'Backtesting - Retail'!A1084,F_12Snp_ODR_Ret!$B:$B,'Backtesting - Retail'!B1084)</f>
        <v>0</v>
      </c>
      <c r="F1084" s="142" t="e">
        <f>SUMIFS(F_12Snp_ODR_Ret!$C:$C,F_12Snp_ODR_Ret!A:A,"&gt;="&amp;$M$2,F_12Snp_ODR_Ret!A:A,"&lt;="&amp;$M$3,F_12Snp_ODR_Ret!$B:$B,$B1084)/SUMIFS(F_12Snp_ODR_Ret!$H:$H,F_12Snp_ODR_Ret!A:A,"&gt;="&amp;$M$2,F_12Snp_ODR_Ret!A:A,"&lt;="&amp;$M$3,F_12Snp_ODR_Ret!$B:$B,$B1084)</f>
        <v>#DIV/0!</v>
      </c>
      <c r="G1084" s="95" t="e">
        <f t="shared" si="74"/>
        <v>#DIV/0!</v>
      </c>
      <c r="H1084" s="95" t="e">
        <f t="shared" si="71"/>
        <v>#DIV/0!</v>
      </c>
      <c r="I1084" s="95" t="e">
        <f t="shared" si="72"/>
        <v>#DIV/0!</v>
      </c>
      <c r="J1084" s="95">
        <f t="shared" si="73"/>
        <v>0</v>
      </c>
    </row>
    <row r="1085" spans="1:10" x14ac:dyDescent="0.2">
      <c r="A1085" s="93">
        <f>F_12Snp_ODR_Ret!A1356</f>
        <v>0</v>
      </c>
      <c r="B1085" s="384">
        <f>F_12Snp_ODR_Ret!B1356</f>
        <v>0</v>
      </c>
      <c r="C1085" s="94">
        <f>SUMIFS(F_12Snp_ODR_Ret!$H:$H,F_12Snp_ODR_Ret!$A:$A,'Backtesting - Retail'!A1085,F_12Snp_ODR_Ret!$B:$B,'Backtesting - Retail'!B1085)</f>
        <v>0</v>
      </c>
      <c r="D1085" s="94">
        <f>SUMIFS(F_12Snp_ODR_Ret!$C:$C,F_12Snp_ODR_Ret!$A:$A,'Backtesting - Retail'!A1085,F_12Snp_ODR_Ret!$B:$B,'Backtesting - Retail'!B1085)</f>
        <v>0</v>
      </c>
      <c r="F1085" s="142" t="e">
        <f>SUMIFS(F_12Snp_ODR_Ret!$C:$C,F_12Snp_ODR_Ret!A:A,"&gt;="&amp;$M$2,F_12Snp_ODR_Ret!A:A,"&lt;="&amp;$M$3,F_12Snp_ODR_Ret!$B:$B,$B1085)/SUMIFS(F_12Snp_ODR_Ret!$H:$H,F_12Snp_ODR_Ret!A:A,"&gt;="&amp;$M$2,F_12Snp_ODR_Ret!A:A,"&lt;="&amp;$M$3,F_12Snp_ODR_Ret!$B:$B,$B1085)</f>
        <v>#DIV/0!</v>
      </c>
      <c r="G1085" s="95" t="e">
        <f t="shared" si="74"/>
        <v>#DIV/0!</v>
      </c>
      <c r="H1085" s="95" t="e">
        <f t="shared" si="71"/>
        <v>#DIV/0!</v>
      </c>
      <c r="I1085" s="95" t="e">
        <f t="shared" si="72"/>
        <v>#DIV/0!</v>
      </c>
      <c r="J1085" s="95">
        <f t="shared" si="73"/>
        <v>0</v>
      </c>
    </row>
    <row r="1086" spans="1:10" x14ac:dyDescent="0.2">
      <c r="A1086" s="93">
        <f>F_12Snp_ODR_Ret!A1357</f>
        <v>0</v>
      </c>
      <c r="B1086" s="384">
        <f>F_12Snp_ODR_Ret!B1357</f>
        <v>0</v>
      </c>
      <c r="C1086" s="94">
        <f>SUMIFS(F_12Snp_ODR_Ret!$H:$H,F_12Snp_ODR_Ret!$A:$A,'Backtesting - Retail'!A1086,F_12Snp_ODR_Ret!$B:$B,'Backtesting - Retail'!B1086)</f>
        <v>0</v>
      </c>
      <c r="D1086" s="94">
        <f>SUMIFS(F_12Snp_ODR_Ret!$C:$C,F_12Snp_ODR_Ret!$A:$A,'Backtesting - Retail'!A1086,F_12Snp_ODR_Ret!$B:$B,'Backtesting - Retail'!B1086)</f>
        <v>0</v>
      </c>
      <c r="F1086" s="142" t="e">
        <f>SUMIFS(F_12Snp_ODR_Ret!$C:$C,F_12Snp_ODR_Ret!A:A,"&gt;="&amp;$M$2,F_12Snp_ODR_Ret!A:A,"&lt;="&amp;$M$3,F_12Snp_ODR_Ret!$B:$B,$B1086)/SUMIFS(F_12Snp_ODR_Ret!$H:$H,F_12Snp_ODR_Ret!A:A,"&gt;="&amp;$M$2,F_12Snp_ODR_Ret!A:A,"&lt;="&amp;$M$3,F_12Snp_ODR_Ret!$B:$B,$B1086)</f>
        <v>#DIV/0!</v>
      </c>
      <c r="G1086" s="95" t="e">
        <f t="shared" si="74"/>
        <v>#DIV/0!</v>
      </c>
      <c r="H1086" s="95" t="e">
        <f t="shared" si="71"/>
        <v>#DIV/0!</v>
      </c>
      <c r="I1086" s="95" t="e">
        <f t="shared" si="72"/>
        <v>#DIV/0!</v>
      </c>
      <c r="J1086" s="95">
        <f t="shared" si="73"/>
        <v>0</v>
      </c>
    </row>
    <row r="1087" spans="1:10" x14ac:dyDescent="0.2">
      <c r="A1087" s="93">
        <f>F_12Snp_ODR_Ret!A1358</f>
        <v>0</v>
      </c>
      <c r="B1087" s="384">
        <f>F_12Snp_ODR_Ret!B1358</f>
        <v>0</v>
      </c>
      <c r="C1087" s="94">
        <f>SUMIFS(F_12Snp_ODR_Ret!$H:$H,F_12Snp_ODR_Ret!$A:$A,'Backtesting - Retail'!A1087,F_12Snp_ODR_Ret!$B:$B,'Backtesting - Retail'!B1087)</f>
        <v>0</v>
      </c>
      <c r="D1087" s="94">
        <f>SUMIFS(F_12Snp_ODR_Ret!$C:$C,F_12Snp_ODR_Ret!$A:$A,'Backtesting - Retail'!A1087,F_12Snp_ODR_Ret!$B:$B,'Backtesting - Retail'!B1087)</f>
        <v>0</v>
      </c>
      <c r="F1087" s="142" t="e">
        <f>SUMIFS(F_12Snp_ODR_Ret!$C:$C,F_12Snp_ODR_Ret!A:A,"&gt;="&amp;$M$2,F_12Snp_ODR_Ret!A:A,"&lt;="&amp;$M$3,F_12Snp_ODR_Ret!$B:$B,$B1087)/SUMIFS(F_12Snp_ODR_Ret!$H:$H,F_12Snp_ODR_Ret!A:A,"&gt;="&amp;$M$2,F_12Snp_ODR_Ret!A:A,"&lt;="&amp;$M$3,F_12Snp_ODR_Ret!$B:$B,$B1087)</f>
        <v>#DIV/0!</v>
      </c>
      <c r="G1087" s="95" t="e">
        <f t="shared" si="74"/>
        <v>#DIV/0!</v>
      </c>
      <c r="H1087" s="95" t="e">
        <f t="shared" si="71"/>
        <v>#DIV/0!</v>
      </c>
      <c r="I1087" s="95" t="e">
        <f t="shared" si="72"/>
        <v>#DIV/0!</v>
      </c>
      <c r="J1087" s="95">
        <f t="shared" si="73"/>
        <v>0</v>
      </c>
    </row>
    <row r="1088" spans="1:10" x14ac:dyDescent="0.2">
      <c r="A1088" s="93">
        <f>F_12Snp_ODR_Ret!A1359</f>
        <v>0</v>
      </c>
      <c r="B1088" s="384">
        <f>F_12Snp_ODR_Ret!B1359</f>
        <v>0</v>
      </c>
      <c r="C1088" s="94">
        <f>SUMIFS(F_12Snp_ODR_Ret!$H:$H,F_12Snp_ODR_Ret!$A:$A,'Backtesting - Retail'!A1088,F_12Snp_ODR_Ret!$B:$B,'Backtesting - Retail'!B1088)</f>
        <v>0</v>
      </c>
      <c r="D1088" s="94">
        <f>SUMIFS(F_12Snp_ODR_Ret!$C:$C,F_12Snp_ODR_Ret!$A:$A,'Backtesting - Retail'!A1088,F_12Snp_ODR_Ret!$B:$B,'Backtesting - Retail'!B1088)</f>
        <v>0</v>
      </c>
      <c r="F1088" s="142" t="e">
        <f>SUMIFS(F_12Snp_ODR_Ret!$C:$C,F_12Snp_ODR_Ret!A:A,"&gt;="&amp;$M$2,F_12Snp_ODR_Ret!A:A,"&lt;="&amp;$M$3,F_12Snp_ODR_Ret!$B:$B,$B1088)/SUMIFS(F_12Snp_ODR_Ret!$H:$H,F_12Snp_ODR_Ret!A:A,"&gt;="&amp;$M$2,F_12Snp_ODR_Ret!A:A,"&lt;="&amp;$M$3,F_12Snp_ODR_Ret!$B:$B,$B1088)</f>
        <v>#DIV/0!</v>
      </c>
      <c r="G1088" s="95" t="e">
        <f t="shared" si="74"/>
        <v>#DIV/0!</v>
      </c>
      <c r="H1088" s="95" t="e">
        <f t="shared" si="71"/>
        <v>#DIV/0!</v>
      </c>
      <c r="I1088" s="95" t="e">
        <f t="shared" si="72"/>
        <v>#DIV/0!</v>
      </c>
      <c r="J1088" s="95">
        <f t="shared" si="73"/>
        <v>0</v>
      </c>
    </row>
    <row r="1089" spans="1:10" x14ac:dyDescent="0.2">
      <c r="A1089" s="93">
        <f>F_12Snp_ODR_Ret!A1360</f>
        <v>0</v>
      </c>
      <c r="B1089" s="384">
        <f>F_12Snp_ODR_Ret!B1360</f>
        <v>0</v>
      </c>
      <c r="C1089" s="94">
        <f>SUMIFS(F_12Snp_ODR_Ret!$H:$H,F_12Snp_ODR_Ret!$A:$A,'Backtesting - Retail'!A1089,F_12Snp_ODR_Ret!$B:$B,'Backtesting - Retail'!B1089)</f>
        <v>0</v>
      </c>
      <c r="D1089" s="94">
        <f>SUMIFS(F_12Snp_ODR_Ret!$C:$C,F_12Snp_ODR_Ret!$A:$A,'Backtesting - Retail'!A1089,F_12Snp_ODR_Ret!$B:$B,'Backtesting - Retail'!B1089)</f>
        <v>0</v>
      </c>
      <c r="F1089" s="142" t="e">
        <f>SUMIFS(F_12Snp_ODR_Ret!$C:$C,F_12Snp_ODR_Ret!A:A,"&gt;="&amp;$M$2,F_12Snp_ODR_Ret!A:A,"&lt;="&amp;$M$3,F_12Snp_ODR_Ret!$B:$B,$B1089)/SUMIFS(F_12Snp_ODR_Ret!$H:$H,F_12Snp_ODR_Ret!A:A,"&gt;="&amp;$M$2,F_12Snp_ODR_Ret!A:A,"&lt;="&amp;$M$3,F_12Snp_ODR_Ret!$B:$B,$B1089)</f>
        <v>#DIV/0!</v>
      </c>
      <c r="G1089" s="95" t="e">
        <f t="shared" si="74"/>
        <v>#DIV/0!</v>
      </c>
      <c r="H1089" s="95" t="e">
        <f t="shared" si="71"/>
        <v>#DIV/0!</v>
      </c>
      <c r="I1089" s="95" t="e">
        <f t="shared" si="72"/>
        <v>#DIV/0!</v>
      </c>
      <c r="J1089" s="95">
        <f t="shared" si="73"/>
        <v>0</v>
      </c>
    </row>
    <row r="1090" spans="1:10" x14ac:dyDescent="0.2">
      <c r="A1090" s="93">
        <f>F_12Snp_ODR_Ret!A1361</f>
        <v>0</v>
      </c>
      <c r="B1090" s="384">
        <f>F_12Snp_ODR_Ret!B1361</f>
        <v>0</v>
      </c>
      <c r="C1090" s="94">
        <f>SUMIFS(F_12Snp_ODR_Ret!$H:$H,F_12Snp_ODR_Ret!$A:$A,'Backtesting - Retail'!A1090,F_12Snp_ODR_Ret!$B:$B,'Backtesting - Retail'!B1090)</f>
        <v>0</v>
      </c>
      <c r="D1090" s="94">
        <f>SUMIFS(F_12Snp_ODR_Ret!$C:$C,F_12Snp_ODR_Ret!$A:$A,'Backtesting - Retail'!A1090,F_12Snp_ODR_Ret!$B:$B,'Backtesting - Retail'!B1090)</f>
        <v>0</v>
      </c>
      <c r="F1090" s="142" t="e">
        <f>SUMIFS(F_12Snp_ODR_Ret!$C:$C,F_12Snp_ODR_Ret!A:A,"&gt;="&amp;$M$2,F_12Snp_ODR_Ret!A:A,"&lt;="&amp;$M$3,F_12Snp_ODR_Ret!$B:$B,$B1090)/SUMIFS(F_12Snp_ODR_Ret!$H:$H,F_12Snp_ODR_Ret!A:A,"&gt;="&amp;$M$2,F_12Snp_ODR_Ret!A:A,"&lt;="&amp;$M$3,F_12Snp_ODR_Ret!$B:$B,$B1090)</f>
        <v>#DIV/0!</v>
      </c>
      <c r="G1090" s="95" t="e">
        <f t="shared" si="74"/>
        <v>#DIV/0!</v>
      </c>
      <c r="H1090" s="95" t="e">
        <f t="shared" si="71"/>
        <v>#DIV/0!</v>
      </c>
      <c r="I1090" s="95" t="e">
        <f t="shared" si="72"/>
        <v>#DIV/0!</v>
      </c>
      <c r="J1090" s="95">
        <f t="shared" si="73"/>
        <v>0</v>
      </c>
    </row>
    <row r="1091" spans="1:10" x14ac:dyDescent="0.2">
      <c r="A1091" s="93">
        <f>F_12Snp_ODR_Ret!A1362</f>
        <v>0</v>
      </c>
      <c r="B1091" s="384">
        <f>F_12Snp_ODR_Ret!B1362</f>
        <v>0</v>
      </c>
      <c r="C1091" s="94">
        <f>SUMIFS(F_12Snp_ODR_Ret!$H:$H,F_12Snp_ODR_Ret!$A:$A,'Backtesting - Retail'!A1091,F_12Snp_ODR_Ret!$B:$B,'Backtesting - Retail'!B1091)</f>
        <v>0</v>
      </c>
      <c r="D1091" s="94">
        <f>SUMIFS(F_12Snp_ODR_Ret!$C:$C,F_12Snp_ODR_Ret!$A:$A,'Backtesting - Retail'!A1091,F_12Snp_ODR_Ret!$B:$B,'Backtesting - Retail'!B1091)</f>
        <v>0</v>
      </c>
      <c r="F1091" s="142" t="e">
        <f>SUMIFS(F_12Snp_ODR_Ret!$C:$C,F_12Snp_ODR_Ret!A:A,"&gt;="&amp;$M$2,F_12Snp_ODR_Ret!A:A,"&lt;="&amp;$M$3,F_12Snp_ODR_Ret!$B:$B,$B1091)/SUMIFS(F_12Snp_ODR_Ret!$H:$H,F_12Snp_ODR_Ret!A:A,"&gt;="&amp;$M$2,F_12Snp_ODR_Ret!A:A,"&lt;="&amp;$M$3,F_12Snp_ODR_Ret!$B:$B,$B1091)</f>
        <v>#DIV/0!</v>
      </c>
      <c r="G1091" s="95" t="e">
        <f t="shared" si="74"/>
        <v>#DIV/0!</v>
      </c>
      <c r="H1091" s="95" t="e">
        <f t="shared" ref="H1091:H1154" si="75">(G1091-F1091)^2</f>
        <v>#DIV/0!</v>
      </c>
      <c r="I1091" s="95" t="e">
        <f t="shared" ref="I1091:I1154" si="76">F1091-G1091</f>
        <v>#DIV/0!</v>
      </c>
      <c r="J1091" s="95">
        <f t="shared" ref="J1091:J1154" si="77">IFERROR(ABS(G1091-F1091)/ABS(G1091),0)</f>
        <v>0</v>
      </c>
    </row>
    <row r="1092" spans="1:10" x14ac:dyDescent="0.2">
      <c r="A1092" s="93">
        <f>F_12Snp_ODR_Ret!A1363</f>
        <v>0</v>
      </c>
      <c r="B1092" s="384">
        <f>F_12Snp_ODR_Ret!B1363</f>
        <v>0</v>
      </c>
      <c r="C1092" s="94">
        <f>SUMIFS(F_12Snp_ODR_Ret!$H:$H,F_12Snp_ODR_Ret!$A:$A,'Backtesting - Retail'!A1092,F_12Snp_ODR_Ret!$B:$B,'Backtesting - Retail'!B1092)</f>
        <v>0</v>
      </c>
      <c r="D1092" s="94">
        <f>SUMIFS(F_12Snp_ODR_Ret!$C:$C,F_12Snp_ODR_Ret!$A:$A,'Backtesting - Retail'!A1092,F_12Snp_ODR_Ret!$B:$B,'Backtesting - Retail'!B1092)</f>
        <v>0</v>
      </c>
      <c r="F1092" s="142" t="e">
        <f>SUMIFS(F_12Snp_ODR_Ret!$C:$C,F_12Snp_ODR_Ret!A:A,"&gt;="&amp;$M$2,F_12Snp_ODR_Ret!A:A,"&lt;="&amp;$M$3,F_12Snp_ODR_Ret!$B:$B,$B1092)/SUMIFS(F_12Snp_ODR_Ret!$H:$H,F_12Snp_ODR_Ret!A:A,"&gt;="&amp;$M$2,F_12Snp_ODR_Ret!A:A,"&lt;="&amp;$M$3,F_12Snp_ODR_Ret!$B:$B,$B1092)</f>
        <v>#DIV/0!</v>
      </c>
      <c r="G1092" s="95" t="e">
        <f t="shared" ref="G1092:G1154" si="78">D1092/C1092</f>
        <v>#DIV/0!</v>
      </c>
      <c r="H1092" s="95" t="e">
        <f t="shared" si="75"/>
        <v>#DIV/0!</v>
      </c>
      <c r="I1092" s="95" t="e">
        <f t="shared" si="76"/>
        <v>#DIV/0!</v>
      </c>
      <c r="J1092" s="95">
        <f t="shared" si="77"/>
        <v>0</v>
      </c>
    </row>
    <row r="1093" spans="1:10" x14ac:dyDescent="0.2">
      <c r="A1093" s="93">
        <f>F_12Snp_ODR_Ret!A1364</f>
        <v>0</v>
      </c>
      <c r="B1093" s="384">
        <f>F_12Snp_ODR_Ret!B1364</f>
        <v>0</v>
      </c>
      <c r="C1093" s="94">
        <f>SUMIFS(F_12Snp_ODR_Ret!$H:$H,F_12Snp_ODR_Ret!$A:$A,'Backtesting - Retail'!A1093,F_12Snp_ODR_Ret!$B:$B,'Backtesting - Retail'!B1093)</f>
        <v>0</v>
      </c>
      <c r="D1093" s="94">
        <f>SUMIFS(F_12Snp_ODR_Ret!$C:$C,F_12Snp_ODR_Ret!$A:$A,'Backtesting - Retail'!A1093,F_12Snp_ODR_Ret!$B:$B,'Backtesting - Retail'!B1093)</f>
        <v>0</v>
      </c>
      <c r="F1093" s="142" t="e">
        <f>SUMIFS(F_12Snp_ODR_Ret!$C:$C,F_12Snp_ODR_Ret!A:A,"&gt;="&amp;$M$2,F_12Snp_ODR_Ret!A:A,"&lt;="&amp;$M$3,F_12Snp_ODR_Ret!$B:$B,$B1093)/SUMIFS(F_12Snp_ODR_Ret!$H:$H,F_12Snp_ODR_Ret!A:A,"&gt;="&amp;$M$2,F_12Snp_ODR_Ret!A:A,"&lt;="&amp;$M$3,F_12Snp_ODR_Ret!$B:$B,$B1093)</f>
        <v>#DIV/0!</v>
      </c>
      <c r="G1093" s="95" t="e">
        <f t="shared" si="78"/>
        <v>#DIV/0!</v>
      </c>
      <c r="H1093" s="95" t="e">
        <f t="shared" si="75"/>
        <v>#DIV/0!</v>
      </c>
      <c r="I1093" s="95" t="e">
        <f t="shared" si="76"/>
        <v>#DIV/0!</v>
      </c>
      <c r="J1093" s="95">
        <f t="shared" si="77"/>
        <v>0</v>
      </c>
    </row>
    <row r="1094" spans="1:10" x14ac:dyDescent="0.2">
      <c r="A1094" s="93">
        <f>F_12Snp_ODR_Ret!A1365</f>
        <v>0</v>
      </c>
      <c r="B1094" s="384">
        <f>F_12Snp_ODR_Ret!B1365</f>
        <v>0</v>
      </c>
      <c r="C1094" s="94">
        <f>SUMIFS(F_12Snp_ODR_Ret!$H:$H,F_12Snp_ODR_Ret!$A:$A,'Backtesting - Retail'!A1094,F_12Snp_ODR_Ret!$B:$B,'Backtesting - Retail'!B1094)</f>
        <v>0</v>
      </c>
      <c r="D1094" s="94">
        <f>SUMIFS(F_12Snp_ODR_Ret!$C:$C,F_12Snp_ODR_Ret!$A:$A,'Backtesting - Retail'!A1094,F_12Snp_ODR_Ret!$B:$B,'Backtesting - Retail'!B1094)</f>
        <v>0</v>
      </c>
      <c r="F1094" s="142" t="e">
        <f>SUMIFS(F_12Snp_ODR_Ret!$C:$C,F_12Snp_ODR_Ret!A:A,"&gt;="&amp;$M$2,F_12Snp_ODR_Ret!A:A,"&lt;="&amp;$M$3,F_12Snp_ODR_Ret!$B:$B,$B1094)/SUMIFS(F_12Snp_ODR_Ret!$H:$H,F_12Snp_ODR_Ret!A:A,"&gt;="&amp;$M$2,F_12Snp_ODR_Ret!A:A,"&lt;="&amp;$M$3,F_12Snp_ODR_Ret!$B:$B,$B1094)</f>
        <v>#DIV/0!</v>
      </c>
      <c r="G1094" s="95" t="e">
        <f t="shared" si="78"/>
        <v>#DIV/0!</v>
      </c>
      <c r="H1094" s="95" t="e">
        <f t="shared" si="75"/>
        <v>#DIV/0!</v>
      </c>
      <c r="I1094" s="95" t="e">
        <f t="shared" si="76"/>
        <v>#DIV/0!</v>
      </c>
      <c r="J1094" s="95">
        <f t="shared" si="77"/>
        <v>0</v>
      </c>
    </row>
    <row r="1095" spans="1:10" x14ac:dyDescent="0.2">
      <c r="A1095" s="93">
        <f>F_12Snp_ODR_Ret!A1366</f>
        <v>0</v>
      </c>
      <c r="B1095" s="384">
        <f>F_12Snp_ODR_Ret!B1366</f>
        <v>0</v>
      </c>
      <c r="C1095" s="94">
        <f>SUMIFS(F_12Snp_ODR_Ret!$H:$H,F_12Snp_ODR_Ret!$A:$A,'Backtesting - Retail'!A1095,F_12Snp_ODR_Ret!$B:$B,'Backtesting - Retail'!B1095)</f>
        <v>0</v>
      </c>
      <c r="D1095" s="94">
        <f>SUMIFS(F_12Snp_ODR_Ret!$C:$C,F_12Snp_ODR_Ret!$A:$A,'Backtesting - Retail'!A1095,F_12Snp_ODR_Ret!$B:$B,'Backtesting - Retail'!B1095)</f>
        <v>0</v>
      </c>
      <c r="F1095" s="142" t="e">
        <f>SUMIFS(F_12Snp_ODR_Ret!$C:$C,F_12Snp_ODR_Ret!A:A,"&gt;="&amp;$M$2,F_12Snp_ODR_Ret!A:A,"&lt;="&amp;$M$3,F_12Snp_ODR_Ret!$B:$B,$B1095)/SUMIFS(F_12Snp_ODR_Ret!$H:$H,F_12Snp_ODR_Ret!A:A,"&gt;="&amp;$M$2,F_12Snp_ODR_Ret!A:A,"&lt;="&amp;$M$3,F_12Snp_ODR_Ret!$B:$B,$B1095)</f>
        <v>#DIV/0!</v>
      </c>
      <c r="G1095" s="95" t="e">
        <f t="shared" si="78"/>
        <v>#DIV/0!</v>
      </c>
      <c r="H1095" s="95" t="e">
        <f t="shared" si="75"/>
        <v>#DIV/0!</v>
      </c>
      <c r="I1095" s="95" t="e">
        <f t="shared" si="76"/>
        <v>#DIV/0!</v>
      </c>
      <c r="J1095" s="95">
        <f t="shared" si="77"/>
        <v>0</v>
      </c>
    </row>
    <row r="1096" spans="1:10" x14ac:dyDescent="0.2">
      <c r="A1096" s="93">
        <f>F_12Snp_ODR_Ret!A1367</f>
        <v>0</v>
      </c>
      <c r="B1096" s="384">
        <f>F_12Snp_ODR_Ret!B1367</f>
        <v>0</v>
      </c>
      <c r="C1096" s="94">
        <f>SUMIFS(F_12Snp_ODR_Ret!$H:$H,F_12Snp_ODR_Ret!$A:$A,'Backtesting - Retail'!A1096,F_12Snp_ODR_Ret!$B:$B,'Backtesting - Retail'!B1096)</f>
        <v>0</v>
      </c>
      <c r="D1096" s="94">
        <f>SUMIFS(F_12Snp_ODR_Ret!$C:$C,F_12Snp_ODR_Ret!$A:$A,'Backtesting - Retail'!A1096,F_12Snp_ODR_Ret!$B:$B,'Backtesting - Retail'!B1096)</f>
        <v>0</v>
      </c>
      <c r="F1096" s="142" t="e">
        <f>SUMIFS(F_12Snp_ODR_Ret!$C:$C,F_12Snp_ODR_Ret!A:A,"&gt;="&amp;$M$2,F_12Snp_ODR_Ret!A:A,"&lt;="&amp;$M$3,F_12Snp_ODR_Ret!$B:$B,$B1096)/SUMIFS(F_12Snp_ODR_Ret!$H:$H,F_12Snp_ODR_Ret!A:A,"&gt;="&amp;$M$2,F_12Snp_ODR_Ret!A:A,"&lt;="&amp;$M$3,F_12Snp_ODR_Ret!$B:$B,$B1096)</f>
        <v>#DIV/0!</v>
      </c>
      <c r="G1096" s="95" t="e">
        <f t="shared" si="78"/>
        <v>#DIV/0!</v>
      </c>
      <c r="H1096" s="95" t="e">
        <f t="shared" si="75"/>
        <v>#DIV/0!</v>
      </c>
      <c r="I1096" s="95" t="e">
        <f t="shared" si="76"/>
        <v>#DIV/0!</v>
      </c>
      <c r="J1096" s="95">
        <f t="shared" si="77"/>
        <v>0</v>
      </c>
    </row>
    <row r="1097" spans="1:10" x14ac:dyDescent="0.2">
      <c r="A1097" s="93">
        <f>F_12Snp_ODR_Ret!A1369</f>
        <v>0</v>
      </c>
      <c r="B1097" s="384">
        <f>F_12Snp_ODR_Ret!B1369</f>
        <v>0</v>
      </c>
      <c r="C1097" s="94">
        <f>SUMIFS(F_12Snp_ODR_Ret!$H:$H,F_12Snp_ODR_Ret!$A:$A,'Backtesting - Retail'!A1097,F_12Snp_ODR_Ret!$B:$B,'Backtesting - Retail'!B1097)</f>
        <v>0</v>
      </c>
      <c r="D1097" s="94">
        <f>SUMIFS(F_12Snp_ODR_Ret!$C:$C,F_12Snp_ODR_Ret!$A:$A,'Backtesting - Retail'!A1097,F_12Snp_ODR_Ret!$B:$B,'Backtesting - Retail'!B1097)</f>
        <v>0</v>
      </c>
      <c r="F1097" s="142" t="e">
        <f>SUMIFS(F_12Snp_ODR_Ret!$C:$C,F_12Snp_ODR_Ret!A:A,"&gt;="&amp;$M$2,F_12Snp_ODR_Ret!A:A,"&lt;="&amp;$M$3,F_12Snp_ODR_Ret!$B:$B,$B1097)/SUMIFS(F_12Snp_ODR_Ret!$H:$H,F_12Snp_ODR_Ret!A:A,"&gt;="&amp;$M$2,F_12Snp_ODR_Ret!A:A,"&lt;="&amp;$M$3,F_12Snp_ODR_Ret!$B:$B,$B1097)</f>
        <v>#DIV/0!</v>
      </c>
      <c r="G1097" s="95" t="e">
        <f t="shared" si="78"/>
        <v>#DIV/0!</v>
      </c>
      <c r="H1097" s="95" t="e">
        <f t="shared" si="75"/>
        <v>#DIV/0!</v>
      </c>
      <c r="I1097" s="95" t="e">
        <f t="shared" si="76"/>
        <v>#DIV/0!</v>
      </c>
      <c r="J1097" s="95">
        <f t="shared" si="77"/>
        <v>0</v>
      </c>
    </row>
    <row r="1098" spans="1:10" x14ac:dyDescent="0.2">
      <c r="A1098" s="93">
        <f>F_12Snp_ODR_Ret!A1370</f>
        <v>0</v>
      </c>
      <c r="B1098" s="384">
        <f>F_12Snp_ODR_Ret!B1370</f>
        <v>0</v>
      </c>
      <c r="C1098" s="94">
        <f>SUMIFS(F_12Snp_ODR_Ret!$H:$H,F_12Snp_ODR_Ret!$A:$A,'Backtesting - Retail'!A1098,F_12Snp_ODR_Ret!$B:$B,'Backtesting - Retail'!B1098)</f>
        <v>0</v>
      </c>
      <c r="D1098" s="94">
        <f>SUMIFS(F_12Snp_ODR_Ret!$C:$C,F_12Snp_ODR_Ret!$A:$A,'Backtesting - Retail'!A1098,F_12Snp_ODR_Ret!$B:$B,'Backtesting - Retail'!B1098)</f>
        <v>0</v>
      </c>
      <c r="F1098" s="142" t="e">
        <f>SUMIFS(F_12Snp_ODR_Ret!$C:$C,F_12Snp_ODR_Ret!A:A,"&gt;="&amp;$M$2,F_12Snp_ODR_Ret!A:A,"&lt;="&amp;$M$3,F_12Snp_ODR_Ret!$B:$B,$B1098)/SUMIFS(F_12Snp_ODR_Ret!$H:$H,F_12Snp_ODR_Ret!A:A,"&gt;="&amp;$M$2,F_12Snp_ODR_Ret!A:A,"&lt;="&amp;$M$3,F_12Snp_ODR_Ret!$B:$B,$B1098)</f>
        <v>#DIV/0!</v>
      </c>
      <c r="G1098" s="95" t="e">
        <f t="shared" si="78"/>
        <v>#DIV/0!</v>
      </c>
      <c r="H1098" s="95" t="e">
        <f t="shared" si="75"/>
        <v>#DIV/0!</v>
      </c>
      <c r="I1098" s="95" t="e">
        <f t="shared" si="76"/>
        <v>#DIV/0!</v>
      </c>
      <c r="J1098" s="95">
        <f t="shared" si="77"/>
        <v>0</v>
      </c>
    </row>
    <row r="1099" spans="1:10" x14ac:dyDescent="0.2">
      <c r="A1099" s="93">
        <f>F_12Snp_ODR_Ret!A1371</f>
        <v>0</v>
      </c>
      <c r="B1099" s="384">
        <f>F_12Snp_ODR_Ret!B1371</f>
        <v>0</v>
      </c>
      <c r="C1099" s="94">
        <f>SUMIFS(F_12Snp_ODR_Ret!$H:$H,F_12Snp_ODR_Ret!$A:$A,'Backtesting - Retail'!A1099,F_12Snp_ODR_Ret!$B:$B,'Backtesting - Retail'!B1099)</f>
        <v>0</v>
      </c>
      <c r="D1099" s="94">
        <f>SUMIFS(F_12Snp_ODR_Ret!$C:$C,F_12Snp_ODR_Ret!$A:$A,'Backtesting - Retail'!A1099,F_12Snp_ODR_Ret!$B:$B,'Backtesting - Retail'!B1099)</f>
        <v>0</v>
      </c>
      <c r="F1099" s="142" t="e">
        <f>SUMIFS(F_12Snp_ODR_Ret!$C:$C,F_12Snp_ODR_Ret!A:A,"&gt;="&amp;$M$2,F_12Snp_ODR_Ret!A:A,"&lt;="&amp;$M$3,F_12Snp_ODR_Ret!$B:$B,$B1099)/SUMIFS(F_12Snp_ODR_Ret!$H:$H,F_12Snp_ODR_Ret!A:A,"&gt;="&amp;$M$2,F_12Snp_ODR_Ret!A:A,"&lt;="&amp;$M$3,F_12Snp_ODR_Ret!$B:$B,$B1099)</f>
        <v>#DIV/0!</v>
      </c>
      <c r="G1099" s="95" t="e">
        <f t="shared" si="78"/>
        <v>#DIV/0!</v>
      </c>
      <c r="H1099" s="95" t="e">
        <f t="shared" si="75"/>
        <v>#DIV/0!</v>
      </c>
      <c r="I1099" s="95" t="e">
        <f t="shared" si="76"/>
        <v>#DIV/0!</v>
      </c>
      <c r="J1099" s="95">
        <f t="shared" si="77"/>
        <v>0</v>
      </c>
    </row>
    <row r="1100" spans="1:10" x14ac:dyDescent="0.2">
      <c r="A1100" s="93">
        <f>F_12Snp_ODR_Ret!A1372</f>
        <v>0</v>
      </c>
      <c r="B1100" s="384">
        <f>F_12Snp_ODR_Ret!B1372</f>
        <v>0</v>
      </c>
      <c r="C1100" s="94">
        <f>SUMIFS(F_12Snp_ODR_Ret!$H:$H,F_12Snp_ODR_Ret!$A:$A,'Backtesting - Retail'!A1100,F_12Snp_ODR_Ret!$B:$B,'Backtesting - Retail'!B1100)</f>
        <v>0</v>
      </c>
      <c r="D1100" s="94">
        <f>SUMIFS(F_12Snp_ODR_Ret!$C:$C,F_12Snp_ODR_Ret!$A:$A,'Backtesting - Retail'!A1100,F_12Snp_ODR_Ret!$B:$B,'Backtesting - Retail'!B1100)</f>
        <v>0</v>
      </c>
      <c r="F1100" s="142" t="e">
        <f>SUMIFS(F_12Snp_ODR_Ret!$C:$C,F_12Snp_ODR_Ret!A:A,"&gt;="&amp;$M$2,F_12Snp_ODR_Ret!A:A,"&lt;="&amp;$M$3,F_12Snp_ODR_Ret!$B:$B,$B1100)/SUMIFS(F_12Snp_ODR_Ret!$H:$H,F_12Snp_ODR_Ret!A:A,"&gt;="&amp;$M$2,F_12Snp_ODR_Ret!A:A,"&lt;="&amp;$M$3,F_12Snp_ODR_Ret!$B:$B,$B1100)</f>
        <v>#DIV/0!</v>
      </c>
      <c r="G1100" s="95" t="e">
        <f t="shared" si="78"/>
        <v>#DIV/0!</v>
      </c>
      <c r="H1100" s="95" t="e">
        <f t="shared" si="75"/>
        <v>#DIV/0!</v>
      </c>
      <c r="I1100" s="95" t="e">
        <f t="shared" si="76"/>
        <v>#DIV/0!</v>
      </c>
      <c r="J1100" s="95">
        <f t="shared" si="77"/>
        <v>0</v>
      </c>
    </row>
    <row r="1101" spans="1:10" x14ac:dyDescent="0.2">
      <c r="A1101" s="93">
        <f>F_12Snp_ODR_Ret!A1373</f>
        <v>0</v>
      </c>
      <c r="B1101" s="384">
        <f>F_12Snp_ODR_Ret!B1373</f>
        <v>0</v>
      </c>
      <c r="C1101" s="94">
        <f>SUMIFS(F_12Snp_ODR_Ret!$H:$H,F_12Snp_ODR_Ret!$A:$A,'Backtesting - Retail'!A1101,F_12Snp_ODR_Ret!$B:$B,'Backtesting - Retail'!B1101)</f>
        <v>0</v>
      </c>
      <c r="D1101" s="94">
        <f>SUMIFS(F_12Snp_ODR_Ret!$C:$C,F_12Snp_ODR_Ret!$A:$A,'Backtesting - Retail'!A1101,F_12Snp_ODR_Ret!$B:$B,'Backtesting - Retail'!B1101)</f>
        <v>0</v>
      </c>
      <c r="F1101" s="142" t="e">
        <f>SUMIFS(F_12Snp_ODR_Ret!$C:$C,F_12Snp_ODR_Ret!A:A,"&gt;="&amp;$M$2,F_12Snp_ODR_Ret!A:A,"&lt;="&amp;$M$3,F_12Snp_ODR_Ret!$B:$B,$B1101)/SUMIFS(F_12Snp_ODR_Ret!$H:$H,F_12Snp_ODR_Ret!A:A,"&gt;="&amp;$M$2,F_12Snp_ODR_Ret!A:A,"&lt;="&amp;$M$3,F_12Snp_ODR_Ret!$B:$B,$B1101)</f>
        <v>#DIV/0!</v>
      </c>
      <c r="G1101" s="95" t="e">
        <f t="shared" si="78"/>
        <v>#DIV/0!</v>
      </c>
      <c r="H1101" s="95" t="e">
        <f t="shared" si="75"/>
        <v>#DIV/0!</v>
      </c>
      <c r="I1101" s="95" t="e">
        <f t="shared" si="76"/>
        <v>#DIV/0!</v>
      </c>
      <c r="J1101" s="95">
        <f t="shared" si="77"/>
        <v>0</v>
      </c>
    </row>
    <row r="1102" spans="1:10" x14ac:dyDescent="0.2">
      <c r="A1102" s="93">
        <f>F_12Snp_ODR_Ret!A1374</f>
        <v>0</v>
      </c>
      <c r="B1102" s="384">
        <f>F_12Snp_ODR_Ret!B1374</f>
        <v>0</v>
      </c>
      <c r="C1102" s="94">
        <f>SUMIFS(F_12Snp_ODR_Ret!$H:$H,F_12Snp_ODR_Ret!$A:$A,'Backtesting - Retail'!A1102,F_12Snp_ODR_Ret!$B:$B,'Backtesting - Retail'!B1102)</f>
        <v>0</v>
      </c>
      <c r="D1102" s="94">
        <f>SUMIFS(F_12Snp_ODR_Ret!$C:$C,F_12Snp_ODR_Ret!$A:$A,'Backtesting - Retail'!A1102,F_12Snp_ODR_Ret!$B:$B,'Backtesting - Retail'!B1102)</f>
        <v>0</v>
      </c>
      <c r="F1102" s="142" t="e">
        <f>SUMIFS(F_12Snp_ODR_Ret!$C:$C,F_12Snp_ODR_Ret!A:A,"&gt;="&amp;$M$2,F_12Snp_ODR_Ret!A:A,"&lt;="&amp;$M$3,F_12Snp_ODR_Ret!$B:$B,$B1102)/SUMIFS(F_12Snp_ODR_Ret!$H:$H,F_12Snp_ODR_Ret!A:A,"&gt;="&amp;$M$2,F_12Snp_ODR_Ret!A:A,"&lt;="&amp;$M$3,F_12Snp_ODR_Ret!$B:$B,$B1102)</f>
        <v>#DIV/0!</v>
      </c>
      <c r="G1102" s="95" t="e">
        <f t="shared" si="78"/>
        <v>#DIV/0!</v>
      </c>
      <c r="H1102" s="95" t="e">
        <f t="shared" si="75"/>
        <v>#DIV/0!</v>
      </c>
      <c r="I1102" s="95" t="e">
        <f t="shared" si="76"/>
        <v>#DIV/0!</v>
      </c>
      <c r="J1102" s="95">
        <f t="shared" si="77"/>
        <v>0</v>
      </c>
    </row>
    <row r="1103" spans="1:10" x14ac:dyDescent="0.2">
      <c r="A1103" s="93">
        <f>F_12Snp_ODR_Ret!A1375</f>
        <v>0</v>
      </c>
      <c r="B1103" s="384">
        <f>F_12Snp_ODR_Ret!B1375</f>
        <v>0</v>
      </c>
      <c r="C1103" s="94">
        <f>SUMIFS(F_12Snp_ODR_Ret!$H:$H,F_12Snp_ODR_Ret!$A:$A,'Backtesting - Retail'!A1103,F_12Snp_ODR_Ret!$B:$B,'Backtesting - Retail'!B1103)</f>
        <v>0</v>
      </c>
      <c r="D1103" s="94">
        <f>SUMIFS(F_12Snp_ODR_Ret!$C:$C,F_12Snp_ODR_Ret!$A:$A,'Backtesting - Retail'!A1103,F_12Snp_ODR_Ret!$B:$B,'Backtesting - Retail'!B1103)</f>
        <v>0</v>
      </c>
      <c r="F1103" s="142" t="e">
        <f>SUMIFS(F_12Snp_ODR_Ret!$C:$C,F_12Snp_ODR_Ret!A:A,"&gt;="&amp;$M$2,F_12Snp_ODR_Ret!A:A,"&lt;="&amp;$M$3,F_12Snp_ODR_Ret!$B:$B,$B1103)/SUMIFS(F_12Snp_ODR_Ret!$H:$H,F_12Snp_ODR_Ret!A:A,"&gt;="&amp;$M$2,F_12Snp_ODR_Ret!A:A,"&lt;="&amp;$M$3,F_12Snp_ODR_Ret!$B:$B,$B1103)</f>
        <v>#DIV/0!</v>
      </c>
      <c r="G1103" s="95" t="e">
        <f t="shared" si="78"/>
        <v>#DIV/0!</v>
      </c>
      <c r="H1103" s="95" t="e">
        <f t="shared" si="75"/>
        <v>#DIV/0!</v>
      </c>
      <c r="I1103" s="95" t="e">
        <f t="shared" si="76"/>
        <v>#DIV/0!</v>
      </c>
      <c r="J1103" s="95">
        <f t="shared" si="77"/>
        <v>0</v>
      </c>
    </row>
    <row r="1104" spans="1:10" x14ac:dyDescent="0.2">
      <c r="A1104" s="93">
        <f>F_12Snp_ODR_Ret!A1376</f>
        <v>0</v>
      </c>
      <c r="B1104" s="384">
        <f>F_12Snp_ODR_Ret!B1376</f>
        <v>0</v>
      </c>
      <c r="C1104" s="94">
        <f>SUMIFS(F_12Snp_ODR_Ret!$H:$H,F_12Snp_ODR_Ret!$A:$A,'Backtesting - Retail'!A1104,F_12Snp_ODR_Ret!$B:$B,'Backtesting - Retail'!B1104)</f>
        <v>0</v>
      </c>
      <c r="D1104" s="94">
        <f>SUMIFS(F_12Snp_ODR_Ret!$C:$C,F_12Snp_ODR_Ret!$A:$A,'Backtesting - Retail'!A1104,F_12Snp_ODR_Ret!$B:$B,'Backtesting - Retail'!B1104)</f>
        <v>0</v>
      </c>
      <c r="F1104" s="142" t="e">
        <f>SUMIFS(F_12Snp_ODR_Ret!$C:$C,F_12Snp_ODR_Ret!A:A,"&gt;="&amp;$M$2,F_12Snp_ODR_Ret!A:A,"&lt;="&amp;$M$3,F_12Snp_ODR_Ret!$B:$B,$B1104)/SUMIFS(F_12Snp_ODR_Ret!$H:$H,F_12Snp_ODR_Ret!A:A,"&gt;="&amp;$M$2,F_12Snp_ODR_Ret!A:A,"&lt;="&amp;$M$3,F_12Snp_ODR_Ret!$B:$B,$B1104)</f>
        <v>#DIV/0!</v>
      </c>
      <c r="G1104" s="95" t="e">
        <f t="shared" si="78"/>
        <v>#DIV/0!</v>
      </c>
      <c r="H1104" s="95" t="e">
        <f t="shared" si="75"/>
        <v>#DIV/0!</v>
      </c>
      <c r="I1104" s="95" t="e">
        <f t="shared" si="76"/>
        <v>#DIV/0!</v>
      </c>
      <c r="J1104" s="95">
        <f t="shared" si="77"/>
        <v>0</v>
      </c>
    </row>
    <row r="1105" spans="1:10" x14ac:dyDescent="0.2">
      <c r="A1105" s="93">
        <f>F_12Snp_ODR_Ret!A1377</f>
        <v>0</v>
      </c>
      <c r="B1105" s="384">
        <f>F_12Snp_ODR_Ret!B1377</f>
        <v>0</v>
      </c>
      <c r="C1105" s="94">
        <f>SUMIFS(F_12Snp_ODR_Ret!$H:$H,F_12Snp_ODR_Ret!$A:$A,'Backtesting - Retail'!A1105,F_12Snp_ODR_Ret!$B:$B,'Backtesting - Retail'!B1105)</f>
        <v>0</v>
      </c>
      <c r="D1105" s="94">
        <f>SUMIFS(F_12Snp_ODR_Ret!$C:$C,F_12Snp_ODR_Ret!$A:$A,'Backtesting - Retail'!A1105,F_12Snp_ODR_Ret!$B:$B,'Backtesting - Retail'!B1105)</f>
        <v>0</v>
      </c>
      <c r="F1105" s="142" t="e">
        <f>SUMIFS(F_12Snp_ODR_Ret!$C:$C,F_12Snp_ODR_Ret!A:A,"&gt;="&amp;$M$2,F_12Snp_ODR_Ret!A:A,"&lt;="&amp;$M$3,F_12Snp_ODR_Ret!$B:$B,$B1105)/SUMIFS(F_12Snp_ODR_Ret!$H:$H,F_12Snp_ODR_Ret!A:A,"&gt;="&amp;$M$2,F_12Snp_ODR_Ret!A:A,"&lt;="&amp;$M$3,F_12Snp_ODR_Ret!$B:$B,$B1105)</f>
        <v>#DIV/0!</v>
      </c>
      <c r="G1105" s="95" t="e">
        <f t="shared" si="78"/>
        <v>#DIV/0!</v>
      </c>
      <c r="H1105" s="95" t="e">
        <f t="shared" si="75"/>
        <v>#DIV/0!</v>
      </c>
      <c r="I1105" s="95" t="e">
        <f t="shared" si="76"/>
        <v>#DIV/0!</v>
      </c>
      <c r="J1105" s="95">
        <f t="shared" si="77"/>
        <v>0</v>
      </c>
    </row>
    <row r="1106" spans="1:10" x14ac:dyDescent="0.2">
      <c r="A1106" s="93">
        <f>F_12Snp_ODR_Ret!A1378</f>
        <v>0</v>
      </c>
      <c r="B1106" s="384">
        <f>F_12Snp_ODR_Ret!B1378</f>
        <v>0</v>
      </c>
      <c r="C1106" s="94">
        <f>SUMIFS(F_12Snp_ODR_Ret!$H:$H,F_12Snp_ODR_Ret!$A:$A,'Backtesting - Retail'!A1106,F_12Snp_ODR_Ret!$B:$B,'Backtesting - Retail'!B1106)</f>
        <v>0</v>
      </c>
      <c r="D1106" s="94">
        <f>SUMIFS(F_12Snp_ODR_Ret!$C:$C,F_12Snp_ODR_Ret!$A:$A,'Backtesting - Retail'!A1106,F_12Snp_ODR_Ret!$B:$B,'Backtesting - Retail'!B1106)</f>
        <v>0</v>
      </c>
      <c r="F1106" s="142" t="e">
        <f>SUMIFS(F_12Snp_ODR_Ret!$C:$C,F_12Snp_ODR_Ret!A:A,"&gt;="&amp;$M$2,F_12Snp_ODR_Ret!A:A,"&lt;="&amp;$M$3,F_12Snp_ODR_Ret!$B:$B,$B1106)/SUMIFS(F_12Snp_ODR_Ret!$H:$H,F_12Snp_ODR_Ret!A:A,"&gt;="&amp;$M$2,F_12Snp_ODR_Ret!A:A,"&lt;="&amp;$M$3,F_12Snp_ODR_Ret!$B:$B,$B1106)</f>
        <v>#DIV/0!</v>
      </c>
      <c r="G1106" s="95" t="e">
        <f t="shared" si="78"/>
        <v>#DIV/0!</v>
      </c>
      <c r="H1106" s="95" t="e">
        <f t="shared" si="75"/>
        <v>#DIV/0!</v>
      </c>
      <c r="I1106" s="95" t="e">
        <f t="shared" si="76"/>
        <v>#DIV/0!</v>
      </c>
      <c r="J1106" s="95">
        <f t="shared" si="77"/>
        <v>0</v>
      </c>
    </row>
    <row r="1107" spans="1:10" x14ac:dyDescent="0.2">
      <c r="A1107" s="93">
        <f>F_12Snp_ODR_Ret!A1379</f>
        <v>0</v>
      </c>
      <c r="B1107" s="384">
        <f>F_12Snp_ODR_Ret!B1379</f>
        <v>0</v>
      </c>
      <c r="C1107" s="94">
        <f>SUMIFS(F_12Snp_ODR_Ret!$H:$H,F_12Snp_ODR_Ret!$A:$A,'Backtesting - Retail'!A1107,F_12Snp_ODR_Ret!$B:$B,'Backtesting - Retail'!B1107)</f>
        <v>0</v>
      </c>
      <c r="D1107" s="94">
        <f>SUMIFS(F_12Snp_ODR_Ret!$C:$C,F_12Snp_ODR_Ret!$A:$A,'Backtesting - Retail'!A1107,F_12Snp_ODR_Ret!$B:$B,'Backtesting - Retail'!B1107)</f>
        <v>0</v>
      </c>
      <c r="F1107" s="142" t="e">
        <f>SUMIFS(F_12Snp_ODR_Ret!$C:$C,F_12Snp_ODR_Ret!A:A,"&gt;="&amp;$M$2,F_12Snp_ODR_Ret!A:A,"&lt;="&amp;$M$3,F_12Snp_ODR_Ret!$B:$B,$B1107)/SUMIFS(F_12Snp_ODR_Ret!$H:$H,F_12Snp_ODR_Ret!A:A,"&gt;="&amp;$M$2,F_12Snp_ODR_Ret!A:A,"&lt;="&amp;$M$3,F_12Snp_ODR_Ret!$B:$B,$B1107)</f>
        <v>#DIV/0!</v>
      </c>
      <c r="G1107" s="95" t="e">
        <f t="shared" si="78"/>
        <v>#DIV/0!</v>
      </c>
      <c r="H1107" s="95" t="e">
        <f t="shared" si="75"/>
        <v>#DIV/0!</v>
      </c>
      <c r="I1107" s="95" t="e">
        <f t="shared" si="76"/>
        <v>#DIV/0!</v>
      </c>
      <c r="J1107" s="95">
        <f t="shared" si="77"/>
        <v>0</v>
      </c>
    </row>
    <row r="1108" spans="1:10" x14ac:dyDescent="0.2">
      <c r="A1108" s="93">
        <f>F_12Snp_ODR_Ret!A1380</f>
        <v>0</v>
      </c>
      <c r="B1108" s="384">
        <f>F_12Snp_ODR_Ret!B1380</f>
        <v>0</v>
      </c>
      <c r="C1108" s="94">
        <f>SUMIFS(F_12Snp_ODR_Ret!$H:$H,F_12Snp_ODR_Ret!$A:$A,'Backtesting - Retail'!A1108,F_12Snp_ODR_Ret!$B:$B,'Backtesting - Retail'!B1108)</f>
        <v>0</v>
      </c>
      <c r="D1108" s="94">
        <f>SUMIFS(F_12Snp_ODR_Ret!$C:$C,F_12Snp_ODR_Ret!$A:$A,'Backtesting - Retail'!A1108,F_12Snp_ODR_Ret!$B:$B,'Backtesting - Retail'!B1108)</f>
        <v>0</v>
      </c>
      <c r="F1108" s="142" t="e">
        <f>SUMIFS(F_12Snp_ODR_Ret!$C:$C,F_12Snp_ODR_Ret!A:A,"&gt;="&amp;$M$2,F_12Snp_ODR_Ret!A:A,"&lt;="&amp;$M$3,F_12Snp_ODR_Ret!$B:$B,$B1108)/SUMIFS(F_12Snp_ODR_Ret!$H:$H,F_12Snp_ODR_Ret!A:A,"&gt;="&amp;$M$2,F_12Snp_ODR_Ret!A:A,"&lt;="&amp;$M$3,F_12Snp_ODR_Ret!$B:$B,$B1108)</f>
        <v>#DIV/0!</v>
      </c>
      <c r="G1108" s="95" t="e">
        <f t="shared" si="78"/>
        <v>#DIV/0!</v>
      </c>
      <c r="H1108" s="95" t="e">
        <f t="shared" si="75"/>
        <v>#DIV/0!</v>
      </c>
      <c r="I1108" s="95" t="e">
        <f t="shared" si="76"/>
        <v>#DIV/0!</v>
      </c>
      <c r="J1108" s="95">
        <f t="shared" si="77"/>
        <v>0</v>
      </c>
    </row>
    <row r="1109" spans="1:10" x14ac:dyDescent="0.2">
      <c r="A1109" s="93">
        <f>F_12Snp_ODR_Ret!A1381</f>
        <v>0</v>
      </c>
      <c r="B1109" s="384">
        <f>F_12Snp_ODR_Ret!B1381</f>
        <v>0</v>
      </c>
      <c r="C1109" s="94">
        <f>SUMIFS(F_12Snp_ODR_Ret!$H:$H,F_12Snp_ODR_Ret!$A:$A,'Backtesting - Retail'!A1109,F_12Snp_ODR_Ret!$B:$B,'Backtesting - Retail'!B1109)</f>
        <v>0</v>
      </c>
      <c r="D1109" s="94">
        <f>SUMIFS(F_12Snp_ODR_Ret!$C:$C,F_12Snp_ODR_Ret!$A:$A,'Backtesting - Retail'!A1109,F_12Snp_ODR_Ret!$B:$B,'Backtesting - Retail'!B1109)</f>
        <v>0</v>
      </c>
      <c r="F1109" s="142" t="e">
        <f>SUMIFS(F_12Snp_ODR_Ret!$C:$C,F_12Snp_ODR_Ret!A:A,"&gt;="&amp;$M$2,F_12Snp_ODR_Ret!A:A,"&lt;="&amp;$M$3,F_12Snp_ODR_Ret!$B:$B,$B1109)/SUMIFS(F_12Snp_ODR_Ret!$H:$H,F_12Snp_ODR_Ret!A:A,"&gt;="&amp;$M$2,F_12Snp_ODR_Ret!A:A,"&lt;="&amp;$M$3,F_12Snp_ODR_Ret!$B:$B,$B1109)</f>
        <v>#DIV/0!</v>
      </c>
      <c r="G1109" s="95" t="e">
        <f t="shared" si="78"/>
        <v>#DIV/0!</v>
      </c>
      <c r="H1109" s="95" t="e">
        <f t="shared" si="75"/>
        <v>#DIV/0!</v>
      </c>
      <c r="I1109" s="95" t="e">
        <f t="shared" si="76"/>
        <v>#DIV/0!</v>
      </c>
      <c r="J1109" s="95">
        <f t="shared" si="77"/>
        <v>0</v>
      </c>
    </row>
    <row r="1110" spans="1:10" x14ac:dyDescent="0.2">
      <c r="A1110" s="93">
        <f>F_12Snp_ODR_Ret!A1382</f>
        <v>0</v>
      </c>
      <c r="B1110" s="384">
        <f>F_12Snp_ODR_Ret!B1382</f>
        <v>0</v>
      </c>
      <c r="C1110" s="94">
        <f>SUMIFS(F_12Snp_ODR_Ret!$H:$H,F_12Snp_ODR_Ret!$A:$A,'Backtesting - Retail'!A1110,F_12Snp_ODR_Ret!$B:$B,'Backtesting - Retail'!B1110)</f>
        <v>0</v>
      </c>
      <c r="D1110" s="94">
        <f>SUMIFS(F_12Snp_ODR_Ret!$C:$C,F_12Snp_ODR_Ret!$A:$A,'Backtesting - Retail'!A1110,F_12Snp_ODR_Ret!$B:$B,'Backtesting - Retail'!B1110)</f>
        <v>0</v>
      </c>
      <c r="F1110" s="142" t="e">
        <f>SUMIFS(F_12Snp_ODR_Ret!$C:$C,F_12Snp_ODR_Ret!A:A,"&gt;="&amp;$M$2,F_12Snp_ODR_Ret!A:A,"&lt;="&amp;$M$3,F_12Snp_ODR_Ret!$B:$B,$B1110)/SUMIFS(F_12Snp_ODR_Ret!$H:$H,F_12Snp_ODR_Ret!A:A,"&gt;="&amp;$M$2,F_12Snp_ODR_Ret!A:A,"&lt;="&amp;$M$3,F_12Snp_ODR_Ret!$B:$B,$B1110)</f>
        <v>#DIV/0!</v>
      </c>
      <c r="G1110" s="95" t="e">
        <f t="shared" si="78"/>
        <v>#DIV/0!</v>
      </c>
      <c r="H1110" s="95" t="e">
        <f t="shared" si="75"/>
        <v>#DIV/0!</v>
      </c>
      <c r="I1110" s="95" t="e">
        <f t="shared" si="76"/>
        <v>#DIV/0!</v>
      </c>
      <c r="J1110" s="95">
        <f t="shared" si="77"/>
        <v>0</v>
      </c>
    </row>
    <row r="1111" spans="1:10" x14ac:dyDescent="0.2">
      <c r="A1111" s="93">
        <f>F_12Snp_ODR_Ret!A1383</f>
        <v>0</v>
      </c>
      <c r="B1111" s="384">
        <f>F_12Snp_ODR_Ret!B1383</f>
        <v>0</v>
      </c>
      <c r="C1111" s="94">
        <f>SUMIFS(F_12Snp_ODR_Ret!$H:$H,F_12Snp_ODR_Ret!$A:$A,'Backtesting - Retail'!A1111,F_12Snp_ODR_Ret!$B:$B,'Backtesting - Retail'!B1111)</f>
        <v>0</v>
      </c>
      <c r="D1111" s="94">
        <f>SUMIFS(F_12Snp_ODR_Ret!$C:$C,F_12Snp_ODR_Ret!$A:$A,'Backtesting - Retail'!A1111,F_12Snp_ODR_Ret!$B:$B,'Backtesting - Retail'!B1111)</f>
        <v>0</v>
      </c>
      <c r="F1111" s="142" t="e">
        <f>SUMIFS(F_12Snp_ODR_Ret!$C:$C,F_12Snp_ODR_Ret!A:A,"&gt;="&amp;$M$2,F_12Snp_ODR_Ret!A:A,"&lt;="&amp;$M$3,F_12Snp_ODR_Ret!$B:$B,$B1111)/SUMIFS(F_12Snp_ODR_Ret!$H:$H,F_12Snp_ODR_Ret!A:A,"&gt;="&amp;$M$2,F_12Snp_ODR_Ret!A:A,"&lt;="&amp;$M$3,F_12Snp_ODR_Ret!$B:$B,$B1111)</f>
        <v>#DIV/0!</v>
      </c>
      <c r="G1111" s="95" t="e">
        <f t="shared" si="78"/>
        <v>#DIV/0!</v>
      </c>
      <c r="H1111" s="95" t="e">
        <f t="shared" si="75"/>
        <v>#DIV/0!</v>
      </c>
      <c r="I1111" s="95" t="e">
        <f t="shared" si="76"/>
        <v>#DIV/0!</v>
      </c>
      <c r="J1111" s="95">
        <f t="shared" si="77"/>
        <v>0</v>
      </c>
    </row>
    <row r="1112" spans="1:10" x14ac:dyDescent="0.2">
      <c r="A1112" s="93">
        <f>F_12Snp_ODR_Ret!A1384</f>
        <v>0</v>
      </c>
      <c r="B1112" s="384">
        <f>F_12Snp_ODR_Ret!B1384</f>
        <v>0</v>
      </c>
      <c r="C1112" s="94">
        <f>SUMIFS(F_12Snp_ODR_Ret!$H:$H,F_12Snp_ODR_Ret!$A:$A,'Backtesting - Retail'!A1112,F_12Snp_ODR_Ret!$B:$B,'Backtesting - Retail'!B1112)</f>
        <v>0</v>
      </c>
      <c r="D1112" s="94">
        <f>SUMIFS(F_12Snp_ODR_Ret!$C:$C,F_12Snp_ODR_Ret!$A:$A,'Backtesting - Retail'!A1112,F_12Snp_ODR_Ret!$B:$B,'Backtesting - Retail'!B1112)</f>
        <v>0</v>
      </c>
      <c r="F1112" s="142" t="e">
        <f>SUMIFS(F_12Snp_ODR_Ret!$C:$C,F_12Snp_ODR_Ret!A:A,"&gt;="&amp;$M$2,F_12Snp_ODR_Ret!A:A,"&lt;="&amp;$M$3,F_12Snp_ODR_Ret!$B:$B,$B1112)/SUMIFS(F_12Snp_ODR_Ret!$H:$H,F_12Snp_ODR_Ret!A:A,"&gt;="&amp;$M$2,F_12Snp_ODR_Ret!A:A,"&lt;="&amp;$M$3,F_12Snp_ODR_Ret!$B:$B,$B1112)</f>
        <v>#DIV/0!</v>
      </c>
      <c r="G1112" s="95" t="e">
        <f t="shared" si="78"/>
        <v>#DIV/0!</v>
      </c>
      <c r="H1112" s="95" t="e">
        <f t="shared" si="75"/>
        <v>#DIV/0!</v>
      </c>
      <c r="I1112" s="95" t="e">
        <f t="shared" si="76"/>
        <v>#DIV/0!</v>
      </c>
      <c r="J1112" s="95">
        <f t="shared" si="77"/>
        <v>0</v>
      </c>
    </row>
    <row r="1113" spans="1:10" x14ac:dyDescent="0.2">
      <c r="A1113" s="93">
        <f>F_12Snp_ODR_Ret!A1386</f>
        <v>0</v>
      </c>
      <c r="B1113" s="384">
        <f>F_12Snp_ODR_Ret!B1386</f>
        <v>0</v>
      </c>
      <c r="C1113" s="94">
        <f>SUMIFS(F_12Snp_ODR_Ret!$H:$H,F_12Snp_ODR_Ret!$A:$A,'Backtesting - Retail'!A1113,F_12Snp_ODR_Ret!$B:$B,'Backtesting - Retail'!B1113)</f>
        <v>0</v>
      </c>
      <c r="D1113" s="94">
        <f>SUMIFS(F_12Snp_ODR_Ret!$C:$C,F_12Snp_ODR_Ret!$A:$A,'Backtesting - Retail'!A1113,F_12Snp_ODR_Ret!$B:$B,'Backtesting - Retail'!B1113)</f>
        <v>0</v>
      </c>
      <c r="F1113" s="142" t="e">
        <f>SUMIFS(F_12Snp_ODR_Ret!$C:$C,F_12Snp_ODR_Ret!A:A,"&gt;="&amp;$M$2,F_12Snp_ODR_Ret!A:A,"&lt;="&amp;$M$3,F_12Snp_ODR_Ret!$B:$B,$B1113)/SUMIFS(F_12Snp_ODR_Ret!$H:$H,F_12Snp_ODR_Ret!A:A,"&gt;="&amp;$M$2,F_12Snp_ODR_Ret!A:A,"&lt;="&amp;$M$3,F_12Snp_ODR_Ret!$B:$B,$B1113)</f>
        <v>#DIV/0!</v>
      </c>
      <c r="G1113" s="95" t="e">
        <f t="shared" si="78"/>
        <v>#DIV/0!</v>
      </c>
      <c r="H1113" s="95" t="e">
        <f t="shared" si="75"/>
        <v>#DIV/0!</v>
      </c>
      <c r="I1113" s="95" t="e">
        <f t="shared" si="76"/>
        <v>#DIV/0!</v>
      </c>
      <c r="J1113" s="95">
        <f t="shared" si="77"/>
        <v>0</v>
      </c>
    </row>
    <row r="1114" spans="1:10" x14ac:dyDescent="0.2">
      <c r="A1114" s="93">
        <f>F_12Snp_ODR_Ret!A1387</f>
        <v>0</v>
      </c>
      <c r="B1114" s="384">
        <f>F_12Snp_ODR_Ret!B1387</f>
        <v>0</v>
      </c>
      <c r="C1114" s="94">
        <f>SUMIFS(F_12Snp_ODR_Ret!$H:$H,F_12Snp_ODR_Ret!$A:$A,'Backtesting - Retail'!A1114,F_12Snp_ODR_Ret!$B:$B,'Backtesting - Retail'!B1114)</f>
        <v>0</v>
      </c>
      <c r="D1114" s="94">
        <f>SUMIFS(F_12Snp_ODR_Ret!$C:$C,F_12Snp_ODR_Ret!$A:$A,'Backtesting - Retail'!A1114,F_12Snp_ODR_Ret!$B:$B,'Backtesting - Retail'!B1114)</f>
        <v>0</v>
      </c>
      <c r="F1114" s="142" t="e">
        <f>SUMIFS(F_12Snp_ODR_Ret!$C:$C,F_12Snp_ODR_Ret!A:A,"&gt;="&amp;$M$2,F_12Snp_ODR_Ret!A:A,"&lt;="&amp;$M$3,F_12Snp_ODR_Ret!$B:$B,$B1114)/SUMIFS(F_12Snp_ODR_Ret!$H:$H,F_12Snp_ODR_Ret!A:A,"&gt;="&amp;$M$2,F_12Snp_ODR_Ret!A:A,"&lt;="&amp;$M$3,F_12Snp_ODR_Ret!$B:$B,$B1114)</f>
        <v>#DIV/0!</v>
      </c>
      <c r="G1114" s="95" t="e">
        <f t="shared" si="78"/>
        <v>#DIV/0!</v>
      </c>
      <c r="H1114" s="95" t="e">
        <f t="shared" si="75"/>
        <v>#DIV/0!</v>
      </c>
      <c r="I1114" s="95" t="e">
        <f t="shared" si="76"/>
        <v>#DIV/0!</v>
      </c>
      <c r="J1114" s="95">
        <f t="shared" si="77"/>
        <v>0</v>
      </c>
    </row>
    <row r="1115" spans="1:10" x14ac:dyDescent="0.2">
      <c r="A1115" s="93">
        <f>F_12Snp_ODR_Ret!A1388</f>
        <v>0</v>
      </c>
      <c r="B1115" s="384">
        <f>F_12Snp_ODR_Ret!B1388</f>
        <v>0</v>
      </c>
      <c r="C1115" s="94">
        <f>SUMIFS(F_12Snp_ODR_Ret!$H:$H,F_12Snp_ODR_Ret!$A:$A,'Backtesting - Retail'!A1115,F_12Snp_ODR_Ret!$B:$B,'Backtesting - Retail'!B1115)</f>
        <v>0</v>
      </c>
      <c r="D1115" s="94">
        <f>SUMIFS(F_12Snp_ODR_Ret!$C:$C,F_12Snp_ODR_Ret!$A:$A,'Backtesting - Retail'!A1115,F_12Snp_ODR_Ret!$B:$B,'Backtesting - Retail'!B1115)</f>
        <v>0</v>
      </c>
      <c r="F1115" s="142" t="e">
        <f>SUMIFS(F_12Snp_ODR_Ret!$C:$C,F_12Snp_ODR_Ret!A:A,"&gt;="&amp;$M$2,F_12Snp_ODR_Ret!A:A,"&lt;="&amp;$M$3,F_12Snp_ODR_Ret!$B:$B,$B1115)/SUMIFS(F_12Snp_ODR_Ret!$H:$H,F_12Snp_ODR_Ret!A:A,"&gt;="&amp;$M$2,F_12Snp_ODR_Ret!A:A,"&lt;="&amp;$M$3,F_12Snp_ODR_Ret!$B:$B,$B1115)</f>
        <v>#DIV/0!</v>
      </c>
      <c r="G1115" s="95" t="e">
        <f t="shared" si="78"/>
        <v>#DIV/0!</v>
      </c>
      <c r="H1115" s="95" t="e">
        <f t="shared" si="75"/>
        <v>#DIV/0!</v>
      </c>
      <c r="I1115" s="95" t="e">
        <f t="shared" si="76"/>
        <v>#DIV/0!</v>
      </c>
      <c r="J1115" s="95">
        <f t="shared" si="77"/>
        <v>0</v>
      </c>
    </row>
    <row r="1116" spans="1:10" x14ac:dyDescent="0.2">
      <c r="A1116" s="93">
        <f>F_12Snp_ODR_Ret!A1389</f>
        <v>0</v>
      </c>
      <c r="B1116" s="384">
        <f>F_12Snp_ODR_Ret!B1389</f>
        <v>0</v>
      </c>
      <c r="C1116" s="94">
        <f>SUMIFS(F_12Snp_ODR_Ret!$H:$H,F_12Snp_ODR_Ret!$A:$A,'Backtesting - Retail'!A1116,F_12Snp_ODR_Ret!$B:$B,'Backtesting - Retail'!B1116)</f>
        <v>0</v>
      </c>
      <c r="D1116" s="94">
        <f>SUMIFS(F_12Snp_ODR_Ret!$C:$C,F_12Snp_ODR_Ret!$A:$A,'Backtesting - Retail'!A1116,F_12Snp_ODR_Ret!$B:$B,'Backtesting - Retail'!B1116)</f>
        <v>0</v>
      </c>
      <c r="F1116" s="142" t="e">
        <f>SUMIFS(F_12Snp_ODR_Ret!$C:$C,F_12Snp_ODR_Ret!A:A,"&gt;="&amp;$M$2,F_12Snp_ODR_Ret!A:A,"&lt;="&amp;$M$3,F_12Snp_ODR_Ret!$B:$B,$B1116)/SUMIFS(F_12Snp_ODR_Ret!$H:$H,F_12Snp_ODR_Ret!A:A,"&gt;="&amp;$M$2,F_12Snp_ODR_Ret!A:A,"&lt;="&amp;$M$3,F_12Snp_ODR_Ret!$B:$B,$B1116)</f>
        <v>#DIV/0!</v>
      </c>
      <c r="G1116" s="95" t="e">
        <f t="shared" si="78"/>
        <v>#DIV/0!</v>
      </c>
      <c r="H1116" s="95" t="e">
        <f t="shared" si="75"/>
        <v>#DIV/0!</v>
      </c>
      <c r="I1116" s="95" t="e">
        <f t="shared" si="76"/>
        <v>#DIV/0!</v>
      </c>
      <c r="J1116" s="95">
        <f t="shared" si="77"/>
        <v>0</v>
      </c>
    </row>
    <row r="1117" spans="1:10" x14ac:dyDescent="0.2">
      <c r="A1117" s="93">
        <f>F_12Snp_ODR_Ret!A1390</f>
        <v>0</v>
      </c>
      <c r="B1117" s="384">
        <f>F_12Snp_ODR_Ret!B1390</f>
        <v>0</v>
      </c>
      <c r="C1117" s="94">
        <f>SUMIFS(F_12Snp_ODR_Ret!$H:$H,F_12Snp_ODR_Ret!$A:$A,'Backtesting - Retail'!A1117,F_12Snp_ODR_Ret!$B:$B,'Backtesting - Retail'!B1117)</f>
        <v>0</v>
      </c>
      <c r="D1117" s="94">
        <f>SUMIFS(F_12Snp_ODR_Ret!$C:$C,F_12Snp_ODR_Ret!$A:$A,'Backtesting - Retail'!A1117,F_12Snp_ODR_Ret!$B:$B,'Backtesting - Retail'!B1117)</f>
        <v>0</v>
      </c>
      <c r="F1117" s="142" t="e">
        <f>SUMIFS(F_12Snp_ODR_Ret!$C:$C,F_12Snp_ODR_Ret!A:A,"&gt;="&amp;$M$2,F_12Snp_ODR_Ret!A:A,"&lt;="&amp;$M$3,F_12Snp_ODR_Ret!$B:$B,$B1117)/SUMIFS(F_12Snp_ODR_Ret!$H:$H,F_12Snp_ODR_Ret!A:A,"&gt;="&amp;$M$2,F_12Snp_ODR_Ret!A:A,"&lt;="&amp;$M$3,F_12Snp_ODR_Ret!$B:$B,$B1117)</f>
        <v>#DIV/0!</v>
      </c>
      <c r="G1117" s="95" t="e">
        <f t="shared" si="78"/>
        <v>#DIV/0!</v>
      </c>
      <c r="H1117" s="95" t="e">
        <f t="shared" si="75"/>
        <v>#DIV/0!</v>
      </c>
      <c r="I1117" s="95" t="e">
        <f t="shared" si="76"/>
        <v>#DIV/0!</v>
      </c>
      <c r="J1117" s="95">
        <f t="shared" si="77"/>
        <v>0</v>
      </c>
    </row>
    <row r="1118" spans="1:10" x14ac:dyDescent="0.2">
      <c r="A1118" s="93">
        <f>F_12Snp_ODR_Ret!A1391</f>
        <v>0</v>
      </c>
      <c r="B1118" s="384">
        <f>F_12Snp_ODR_Ret!B1391</f>
        <v>0</v>
      </c>
      <c r="C1118" s="94">
        <f>SUMIFS(F_12Snp_ODR_Ret!$H:$H,F_12Snp_ODR_Ret!$A:$A,'Backtesting - Retail'!A1118,F_12Snp_ODR_Ret!$B:$B,'Backtesting - Retail'!B1118)</f>
        <v>0</v>
      </c>
      <c r="D1118" s="94">
        <f>SUMIFS(F_12Snp_ODR_Ret!$C:$C,F_12Snp_ODR_Ret!$A:$A,'Backtesting - Retail'!A1118,F_12Snp_ODR_Ret!$B:$B,'Backtesting - Retail'!B1118)</f>
        <v>0</v>
      </c>
      <c r="F1118" s="142" t="e">
        <f>SUMIFS(F_12Snp_ODR_Ret!$C:$C,F_12Snp_ODR_Ret!A:A,"&gt;="&amp;$M$2,F_12Snp_ODR_Ret!A:A,"&lt;="&amp;$M$3,F_12Snp_ODR_Ret!$B:$B,$B1118)/SUMIFS(F_12Snp_ODR_Ret!$H:$H,F_12Snp_ODR_Ret!A:A,"&gt;="&amp;$M$2,F_12Snp_ODR_Ret!A:A,"&lt;="&amp;$M$3,F_12Snp_ODR_Ret!$B:$B,$B1118)</f>
        <v>#DIV/0!</v>
      </c>
      <c r="G1118" s="95" t="e">
        <f t="shared" si="78"/>
        <v>#DIV/0!</v>
      </c>
      <c r="H1118" s="95" t="e">
        <f t="shared" si="75"/>
        <v>#DIV/0!</v>
      </c>
      <c r="I1118" s="95" t="e">
        <f t="shared" si="76"/>
        <v>#DIV/0!</v>
      </c>
      <c r="J1118" s="95">
        <f t="shared" si="77"/>
        <v>0</v>
      </c>
    </row>
    <row r="1119" spans="1:10" x14ac:dyDescent="0.2">
      <c r="A1119" s="93">
        <f>F_12Snp_ODR_Ret!A1392</f>
        <v>0</v>
      </c>
      <c r="B1119" s="384">
        <f>F_12Snp_ODR_Ret!B1392</f>
        <v>0</v>
      </c>
      <c r="C1119" s="94">
        <f>SUMIFS(F_12Snp_ODR_Ret!$H:$H,F_12Snp_ODR_Ret!$A:$A,'Backtesting - Retail'!A1119,F_12Snp_ODR_Ret!$B:$B,'Backtesting - Retail'!B1119)</f>
        <v>0</v>
      </c>
      <c r="D1119" s="94">
        <f>SUMIFS(F_12Snp_ODR_Ret!$C:$C,F_12Snp_ODR_Ret!$A:$A,'Backtesting - Retail'!A1119,F_12Snp_ODR_Ret!$B:$B,'Backtesting - Retail'!B1119)</f>
        <v>0</v>
      </c>
      <c r="F1119" s="142" t="e">
        <f>SUMIFS(F_12Snp_ODR_Ret!$C:$C,F_12Snp_ODR_Ret!A:A,"&gt;="&amp;$M$2,F_12Snp_ODR_Ret!A:A,"&lt;="&amp;$M$3,F_12Snp_ODR_Ret!$B:$B,$B1119)/SUMIFS(F_12Snp_ODR_Ret!$H:$H,F_12Snp_ODR_Ret!A:A,"&gt;="&amp;$M$2,F_12Snp_ODR_Ret!A:A,"&lt;="&amp;$M$3,F_12Snp_ODR_Ret!$B:$B,$B1119)</f>
        <v>#DIV/0!</v>
      </c>
      <c r="G1119" s="95" t="e">
        <f t="shared" si="78"/>
        <v>#DIV/0!</v>
      </c>
      <c r="H1119" s="95" t="e">
        <f t="shared" si="75"/>
        <v>#DIV/0!</v>
      </c>
      <c r="I1119" s="95" t="e">
        <f t="shared" si="76"/>
        <v>#DIV/0!</v>
      </c>
      <c r="J1119" s="95">
        <f t="shared" si="77"/>
        <v>0</v>
      </c>
    </row>
    <row r="1120" spans="1:10" x14ac:dyDescent="0.2">
      <c r="A1120" s="93">
        <f>F_12Snp_ODR_Ret!A1393</f>
        <v>0</v>
      </c>
      <c r="B1120" s="384">
        <f>F_12Snp_ODR_Ret!B1393</f>
        <v>0</v>
      </c>
      <c r="C1120" s="94">
        <f>SUMIFS(F_12Snp_ODR_Ret!$H:$H,F_12Snp_ODR_Ret!$A:$A,'Backtesting - Retail'!A1120,F_12Snp_ODR_Ret!$B:$B,'Backtesting - Retail'!B1120)</f>
        <v>0</v>
      </c>
      <c r="D1120" s="94">
        <f>SUMIFS(F_12Snp_ODR_Ret!$C:$C,F_12Snp_ODR_Ret!$A:$A,'Backtesting - Retail'!A1120,F_12Snp_ODR_Ret!$B:$B,'Backtesting - Retail'!B1120)</f>
        <v>0</v>
      </c>
      <c r="F1120" s="142" t="e">
        <f>SUMIFS(F_12Snp_ODR_Ret!$C:$C,F_12Snp_ODR_Ret!A:A,"&gt;="&amp;$M$2,F_12Snp_ODR_Ret!A:A,"&lt;="&amp;$M$3,F_12Snp_ODR_Ret!$B:$B,$B1120)/SUMIFS(F_12Snp_ODR_Ret!$H:$H,F_12Snp_ODR_Ret!A:A,"&gt;="&amp;$M$2,F_12Snp_ODR_Ret!A:A,"&lt;="&amp;$M$3,F_12Snp_ODR_Ret!$B:$B,$B1120)</f>
        <v>#DIV/0!</v>
      </c>
      <c r="G1120" s="95" t="e">
        <f t="shared" si="78"/>
        <v>#DIV/0!</v>
      </c>
      <c r="H1120" s="95" t="e">
        <f t="shared" si="75"/>
        <v>#DIV/0!</v>
      </c>
      <c r="I1120" s="95" t="e">
        <f t="shared" si="76"/>
        <v>#DIV/0!</v>
      </c>
      <c r="J1120" s="95">
        <f t="shared" si="77"/>
        <v>0</v>
      </c>
    </row>
    <row r="1121" spans="1:10" x14ac:dyDescent="0.2">
      <c r="A1121" s="93">
        <f>F_12Snp_ODR_Ret!A1394</f>
        <v>0</v>
      </c>
      <c r="B1121" s="384">
        <f>F_12Snp_ODR_Ret!B1394</f>
        <v>0</v>
      </c>
      <c r="C1121" s="94">
        <f>SUMIFS(F_12Snp_ODR_Ret!$H:$H,F_12Snp_ODR_Ret!$A:$A,'Backtesting - Retail'!A1121,F_12Snp_ODR_Ret!$B:$B,'Backtesting - Retail'!B1121)</f>
        <v>0</v>
      </c>
      <c r="D1121" s="94">
        <f>SUMIFS(F_12Snp_ODR_Ret!$C:$C,F_12Snp_ODR_Ret!$A:$A,'Backtesting - Retail'!A1121,F_12Snp_ODR_Ret!$B:$B,'Backtesting - Retail'!B1121)</f>
        <v>0</v>
      </c>
      <c r="F1121" s="142" t="e">
        <f>SUMIFS(F_12Snp_ODR_Ret!$C:$C,F_12Snp_ODR_Ret!A:A,"&gt;="&amp;$M$2,F_12Snp_ODR_Ret!A:A,"&lt;="&amp;$M$3,F_12Snp_ODR_Ret!$B:$B,$B1121)/SUMIFS(F_12Snp_ODR_Ret!$H:$H,F_12Snp_ODR_Ret!A:A,"&gt;="&amp;$M$2,F_12Snp_ODR_Ret!A:A,"&lt;="&amp;$M$3,F_12Snp_ODR_Ret!$B:$B,$B1121)</f>
        <v>#DIV/0!</v>
      </c>
      <c r="G1121" s="95" t="e">
        <f t="shared" si="78"/>
        <v>#DIV/0!</v>
      </c>
      <c r="H1121" s="95" t="e">
        <f t="shared" si="75"/>
        <v>#DIV/0!</v>
      </c>
      <c r="I1121" s="95" t="e">
        <f t="shared" si="76"/>
        <v>#DIV/0!</v>
      </c>
      <c r="J1121" s="95">
        <f t="shared" si="77"/>
        <v>0</v>
      </c>
    </row>
    <row r="1122" spans="1:10" x14ac:dyDescent="0.2">
      <c r="A1122" s="93">
        <f>F_12Snp_ODR_Ret!A1395</f>
        <v>0</v>
      </c>
      <c r="B1122" s="384">
        <f>F_12Snp_ODR_Ret!B1395</f>
        <v>0</v>
      </c>
      <c r="C1122" s="94">
        <f>SUMIFS(F_12Snp_ODR_Ret!$H:$H,F_12Snp_ODR_Ret!$A:$A,'Backtesting - Retail'!A1122,F_12Snp_ODR_Ret!$B:$B,'Backtesting - Retail'!B1122)</f>
        <v>0</v>
      </c>
      <c r="D1122" s="94">
        <f>SUMIFS(F_12Snp_ODR_Ret!$C:$C,F_12Snp_ODR_Ret!$A:$A,'Backtesting - Retail'!A1122,F_12Snp_ODR_Ret!$B:$B,'Backtesting - Retail'!B1122)</f>
        <v>0</v>
      </c>
      <c r="F1122" s="142" t="e">
        <f>SUMIFS(F_12Snp_ODR_Ret!$C:$C,F_12Snp_ODR_Ret!A:A,"&gt;="&amp;$M$2,F_12Snp_ODR_Ret!A:A,"&lt;="&amp;$M$3,F_12Snp_ODR_Ret!$B:$B,$B1122)/SUMIFS(F_12Snp_ODR_Ret!$H:$H,F_12Snp_ODR_Ret!A:A,"&gt;="&amp;$M$2,F_12Snp_ODR_Ret!A:A,"&lt;="&amp;$M$3,F_12Snp_ODR_Ret!$B:$B,$B1122)</f>
        <v>#DIV/0!</v>
      </c>
      <c r="G1122" s="95" t="e">
        <f t="shared" si="78"/>
        <v>#DIV/0!</v>
      </c>
      <c r="H1122" s="95" t="e">
        <f t="shared" si="75"/>
        <v>#DIV/0!</v>
      </c>
      <c r="I1122" s="95" t="e">
        <f t="shared" si="76"/>
        <v>#DIV/0!</v>
      </c>
      <c r="J1122" s="95">
        <f t="shared" si="77"/>
        <v>0</v>
      </c>
    </row>
    <row r="1123" spans="1:10" x14ac:dyDescent="0.2">
      <c r="A1123" s="93">
        <f>F_12Snp_ODR_Ret!A1396</f>
        <v>0</v>
      </c>
      <c r="B1123" s="384">
        <f>F_12Snp_ODR_Ret!B1396</f>
        <v>0</v>
      </c>
      <c r="C1123" s="94">
        <f>SUMIFS(F_12Snp_ODR_Ret!$H:$H,F_12Snp_ODR_Ret!$A:$A,'Backtesting - Retail'!A1123,F_12Snp_ODR_Ret!$B:$B,'Backtesting - Retail'!B1123)</f>
        <v>0</v>
      </c>
      <c r="D1123" s="94">
        <f>SUMIFS(F_12Snp_ODR_Ret!$C:$C,F_12Snp_ODR_Ret!$A:$A,'Backtesting - Retail'!A1123,F_12Snp_ODR_Ret!$B:$B,'Backtesting - Retail'!B1123)</f>
        <v>0</v>
      </c>
      <c r="F1123" s="142" t="e">
        <f>SUMIFS(F_12Snp_ODR_Ret!$C:$C,F_12Snp_ODR_Ret!A:A,"&gt;="&amp;$M$2,F_12Snp_ODR_Ret!A:A,"&lt;="&amp;$M$3,F_12Snp_ODR_Ret!$B:$B,$B1123)/SUMIFS(F_12Snp_ODR_Ret!$H:$H,F_12Snp_ODR_Ret!A:A,"&gt;="&amp;$M$2,F_12Snp_ODR_Ret!A:A,"&lt;="&amp;$M$3,F_12Snp_ODR_Ret!$B:$B,$B1123)</f>
        <v>#DIV/0!</v>
      </c>
      <c r="G1123" s="95" t="e">
        <f t="shared" si="78"/>
        <v>#DIV/0!</v>
      </c>
      <c r="H1123" s="95" t="e">
        <f t="shared" si="75"/>
        <v>#DIV/0!</v>
      </c>
      <c r="I1123" s="95" t="e">
        <f t="shared" si="76"/>
        <v>#DIV/0!</v>
      </c>
      <c r="J1123" s="95">
        <f t="shared" si="77"/>
        <v>0</v>
      </c>
    </row>
    <row r="1124" spans="1:10" x14ac:dyDescent="0.2">
      <c r="A1124" s="93">
        <f>F_12Snp_ODR_Ret!A1397</f>
        <v>0</v>
      </c>
      <c r="B1124" s="384">
        <f>F_12Snp_ODR_Ret!B1397</f>
        <v>0</v>
      </c>
      <c r="C1124" s="94">
        <f>SUMIFS(F_12Snp_ODR_Ret!$H:$H,F_12Snp_ODR_Ret!$A:$A,'Backtesting - Retail'!A1124,F_12Snp_ODR_Ret!$B:$B,'Backtesting - Retail'!B1124)</f>
        <v>0</v>
      </c>
      <c r="D1124" s="94">
        <f>SUMIFS(F_12Snp_ODR_Ret!$C:$C,F_12Snp_ODR_Ret!$A:$A,'Backtesting - Retail'!A1124,F_12Snp_ODR_Ret!$B:$B,'Backtesting - Retail'!B1124)</f>
        <v>0</v>
      </c>
      <c r="F1124" s="142" t="e">
        <f>SUMIFS(F_12Snp_ODR_Ret!$C:$C,F_12Snp_ODR_Ret!A:A,"&gt;="&amp;$M$2,F_12Snp_ODR_Ret!A:A,"&lt;="&amp;$M$3,F_12Snp_ODR_Ret!$B:$B,$B1124)/SUMIFS(F_12Snp_ODR_Ret!$H:$H,F_12Snp_ODR_Ret!A:A,"&gt;="&amp;$M$2,F_12Snp_ODR_Ret!A:A,"&lt;="&amp;$M$3,F_12Snp_ODR_Ret!$B:$B,$B1124)</f>
        <v>#DIV/0!</v>
      </c>
      <c r="G1124" s="95" t="e">
        <f t="shared" si="78"/>
        <v>#DIV/0!</v>
      </c>
      <c r="H1124" s="95" t="e">
        <f t="shared" si="75"/>
        <v>#DIV/0!</v>
      </c>
      <c r="I1124" s="95" t="e">
        <f t="shared" si="76"/>
        <v>#DIV/0!</v>
      </c>
      <c r="J1124" s="95">
        <f t="shared" si="77"/>
        <v>0</v>
      </c>
    </row>
    <row r="1125" spans="1:10" x14ac:dyDescent="0.2">
      <c r="A1125" s="93">
        <f>F_12Snp_ODR_Ret!A1398</f>
        <v>0</v>
      </c>
      <c r="B1125" s="384">
        <f>F_12Snp_ODR_Ret!B1398</f>
        <v>0</v>
      </c>
      <c r="C1125" s="94">
        <f>SUMIFS(F_12Snp_ODR_Ret!$H:$H,F_12Snp_ODR_Ret!$A:$A,'Backtesting - Retail'!A1125,F_12Snp_ODR_Ret!$B:$B,'Backtesting - Retail'!B1125)</f>
        <v>0</v>
      </c>
      <c r="D1125" s="94">
        <f>SUMIFS(F_12Snp_ODR_Ret!$C:$C,F_12Snp_ODR_Ret!$A:$A,'Backtesting - Retail'!A1125,F_12Snp_ODR_Ret!$B:$B,'Backtesting - Retail'!B1125)</f>
        <v>0</v>
      </c>
      <c r="F1125" s="142" t="e">
        <f>SUMIFS(F_12Snp_ODR_Ret!$C:$C,F_12Snp_ODR_Ret!A:A,"&gt;="&amp;$M$2,F_12Snp_ODR_Ret!A:A,"&lt;="&amp;$M$3,F_12Snp_ODR_Ret!$B:$B,$B1125)/SUMIFS(F_12Snp_ODR_Ret!$H:$H,F_12Snp_ODR_Ret!A:A,"&gt;="&amp;$M$2,F_12Snp_ODR_Ret!A:A,"&lt;="&amp;$M$3,F_12Snp_ODR_Ret!$B:$B,$B1125)</f>
        <v>#DIV/0!</v>
      </c>
      <c r="G1125" s="95" t="e">
        <f t="shared" si="78"/>
        <v>#DIV/0!</v>
      </c>
      <c r="H1125" s="95" t="e">
        <f t="shared" si="75"/>
        <v>#DIV/0!</v>
      </c>
      <c r="I1125" s="95" t="e">
        <f t="shared" si="76"/>
        <v>#DIV/0!</v>
      </c>
      <c r="J1125" s="95">
        <f t="shared" si="77"/>
        <v>0</v>
      </c>
    </row>
    <row r="1126" spans="1:10" x14ac:dyDescent="0.2">
      <c r="A1126" s="93">
        <f>F_12Snp_ODR_Ret!A1399</f>
        <v>0</v>
      </c>
      <c r="B1126" s="384">
        <f>F_12Snp_ODR_Ret!B1399</f>
        <v>0</v>
      </c>
      <c r="C1126" s="94">
        <f>SUMIFS(F_12Snp_ODR_Ret!$H:$H,F_12Snp_ODR_Ret!$A:$A,'Backtesting - Retail'!A1126,F_12Snp_ODR_Ret!$B:$B,'Backtesting - Retail'!B1126)</f>
        <v>0</v>
      </c>
      <c r="D1126" s="94">
        <f>SUMIFS(F_12Snp_ODR_Ret!$C:$C,F_12Snp_ODR_Ret!$A:$A,'Backtesting - Retail'!A1126,F_12Snp_ODR_Ret!$B:$B,'Backtesting - Retail'!B1126)</f>
        <v>0</v>
      </c>
      <c r="F1126" s="142" t="e">
        <f>SUMIFS(F_12Snp_ODR_Ret!$C:$C,F_12Snp_ODR_Ret!A:A,"&gt;="&amp;$M$2,F_12Snp_ODR_Ret!A:A,"&lt;="&amp;$M$3,F_12Snp_ODR_Ret!$B:$B,$B1126)/SUMIFS(F_12Snp_ODR_Ret!$H:$H,F_12Snp_ODR_Ret!A:A,"&gt;="&amp;$M$2,F_12Snp_ODR_Ret!A:A,"&lt;="&amp;$M$3,F_12Snp_ODR_Ret!$B:$B,$B1126)</f>
        <v>#DIV/0!</v>
      </c>
      <c r="G1126" s="95" t="e">
        <f t="shared" si="78"/>
        <v>#DIV/0!</v>
      </c>
      <c r="H1126" s="95" t="e">
        <f t="shared" si="75"/>
        <v>#DIV/0!</v>
      </c>
      <c r="I1126" s="95" t="e">
        <f t="shared" si="76"/>
        <v>#DIV/0!</v>
      </c>
      <c r="J1126" s="95">
        <f t="shared" si="77"/>
        <v>0</v>
      </c>
    </row>
    <row r="1127" spans="1:10" x14ac:dyDescent="0.2">
      <c r="A1127" s="93">
        <f>F_12Snp_ODR_Ret!A1400</f>
        <v>0</v>
      </c>
      <c r="B1127" s="384">
        <f>F_12Snp_ODR_Ret!B1400</f>
        <v>0</v>
      </c>
      <c r="C1127" s="94">
        <f>SUMIFS(F_12Snp_ODR_Ret!$H:$H,F_12Snp_ODR_Ret!$A:$A,'Backtesting - Retail'!A1127,F_12Snp_ODR_Ret!$B:$B,'Backtesting - Retail'!B1127)</f>
        <v>0</v>
      </c>
      <c r="D1127" s="94">
        <f>SUMIFS(F_12Snp_ODR_Ret!$C:$C,F_12Snp_ODR_Ret!$A:$A,'Backtesting - Retail'!A1127,F_12Snp_ODR_Ret!$B:$B,'Backtesting - Retail'!B1127)</f>
        <v>0</v>
      </c>
      <c r="F1127" s="142" t="e">
        <f>SUMIFS(F_12Snp_ODR_Ret!$C:$C,F_12Snp_ODR_Ret!A:A,"&gt;="&amp;$M$2,F_12Snp_ODR_Ret!A:A,"&lt;="&amp;$M$3,F_12Snp_ODR_Ret!$B:$B,$B1127)/SUMIFS(F_12Snp_ODR_Ret!$H:$H,F_12Snp_ODR_Ret!A:A,"&gt;="&amp;$M$2,F_12Snp_ODR_Ret!A:A,"&lt;="&amp;$M$3,F_12Snp_ODR_Ret!$B:$B,$B1127)</f>
        <v>#DIV/0!</v>
      </c>
      <c r="G1127" s="95" t="e">
        <f t="shared" si="78"/>
        <v>#DIV/0!</v>
      </c>
      <c r="H1127" s="95" t="e">
        <f t="shared" si="75"/>
        <v>#DIV/0!</v>
      </c>
      <c r="I1127" s="95" t="e">
        <f t="shared" si="76"/>
        <v>#DIV/0!</v>
      </c>
      <c r="J1127" s="95">
        <f t="shared" si="77"/>
        <v>0</v>
      </c>
    </row>
    <row r="1128" spans="1:10" x14ac:dyDescent="0.2">
      <c r="A1128" s="93">
        <f>F_12Snp_ODR_Ret!A1401</f>
        <v>0</v>
      </c>
      <c r="B1128" s="384">
        <f>F_12Snp_ODR_Ret!B1401</f>
        <v>0</v>
      </c>
      <c r="C1128" s="94">
        <f>SUMIFS(F_12Snp_ODR_Ret!$H:$H,F_12Snp_ODR_Ret!$A:$A,'Backtesting - Retail'!A1128,F_12Snp_ODR_Ret!$B:$B,'Backtesting - Retail'!B1128)</f>
        <v>0</v>
      </c>
      <c r="D1128" s="94">
        <f>SUMIFS(F_12Snp_ODR_Ret!$C:$C,F_12Snp_ODR_Ret!$A:$A,'Backtesting - Retail'!A1128,F_12Snp_ODR_Ret!$B:$B,'Backtesting - Retail'!B1128)</f>
        <v>0</v>
      </c>
      <c r="F1128" s="142" t="e">
        <f>SUMIFS(F_12Snp_ODR_Ret!$C:$C,F_12Snp_ODR_Ret!A:A,"&gt;="&amp;$M$2,F_12Snp_ODR_Ret!A:A,"&lt;="&amp;$M$3,F_12Snp_ODR_Ret!$B:$B,$B1128)/SUMIFS(F_12Snp_ODR_Ret!$H:$H,F_12Snp_ODR_Ret!A:A,"&gt;="&amp;$M$2,F_12Snp_ODR_Ret!A:A,"&lt;="&amp;$M$3,F_12Snp_ODR_Ret!$B:$B,$B1128)</f>
        <v>#DIV/0!</v>
      </c>
      <c r="G1128" s="95" t="e">
        <f t="shared" si="78"/>
        <v>#DIV/0!</v>
      </c>
      <c r="H1128" s="95" t="e">
        <f t="shared" si="75"/>
        <v>#DIV/0!</v>
      </c>
      <c r="I1128" s="95" t="e">
        <f t="shared" si="76"/>
        <v>#DIV/0!</v>
      </c>
      <c r="J1128" s="95">
        <f t="shared" si="77"/>
        <v>0</v>
      </c>
    </row>
    <row r="1129" spans="1:10" x14ac:dyDescent="0.2">
      <c r="A1129" s="93">
        <f>F_12Snp_ODR_Ret!A1403</f>
        <v>0</v>
      </c>
      <c r="B1129" s="384">
        <f>F_12Snp_ODR_Ret!B1403</f>
        <v>0</v>
      </c>
      <c r="C1129" s="94">
        <f>SUMIFS(F_12Snp_ODR_Ret!$H:$H,F_12Snp_ODR_Ret!$A:$A,'Backtesting - Retail'!A1129,F_12Snp_ODR_Ret!$B:$B,'Backtesting - Retail'!B1129)</f>
        <v>0</v>
      </c>
      <c r="D1129" s="94">
        <f>SUMIFS(F_12Snp_ODR_Ret!$C:$C,F_12Snp_ODR_Ret!$A:$A,'Backtesting - Retail'!A1129,F_12Snp_ODR_Ret!$B:$B,'Backtesting - Retail'!B1129)</f>
        <v>0</v>
      </c>
      <c r="F1129" s="142" t="e">
        <f>SUMIFS(F_12Snp_ODR_Ret!$C:$C,F_12Snp_ODR_Ret!A:A,"&gt;="&amp;$M$2,F_12Snp_ODR_Ret!A:A,"&lt;="&amp;$M$3,F_12Snp_ODR_Ret!$B:$B,$B1129)/SUMIFS(F_12Snp_ODR_Ret!$H:$H,F_12Snp_ODR_Ret!A:A,"&gt;="&amp;$M$2,F_12Snp_ODR_Ret!A:A,"&lt;="&amp;$M$3,F_12Snp_ODR_Ret!$B:$B,$B1129)</f>
        <v>#DIV/0!</v>
      </c>
      <c r="G1129" s="95" t="e">
        <f t="shared" si="78"/>
        <v>#DIV/0!</v>
      </c>
      <c r="H1129" s="95" t="e">
        <f t="shared" si="75"/>
        <v>#DIV/0!</v>
      </c>
      <c r="I1129" s="95" t="e">
        <f t="shared" si="76"/>
        <v>#DIV/0!</v>
      </c>
      <c r="J1129" s="95">
        <f t="shared" si="77"/>
        <v>0</v>
      </c>
    </row>
    <row r="1130" spans="1:10" x14ac:dyDescent="0.2">
      <c r="A1130" s="93">
        <f>F_12Snp_ODR_Ret!A1404</f>
        <v>0</v>
      </c>
      <c r="B1130" s="384">
        <f>F_12Snp_ODR_Ret!B1404</f>
        <v>0</v>
      </c>
      <c r="C1130" s="94">
        <f>SUMIFS(F_12Snp_ODR_Ret!$H:$H,F_12Snp_ODR_Ret!$A:$A,'Backtesting - Retail'!A1130,F_12Snp_ODR_Ret!$B:$B,'Backtesting - Retail'!B1130)</f>
        <v>0</v>
      </c>
      <c r="D1130" s="94">
        <f>SUMIFS(F_12Snp_ODR_Ret!$C:$C,F_12Snp_ODR_Ret!$A:$A,'Backtesting - Retail'!A1130,F_12Snp_ODR_Ret!$B:$B,'Backtesting - Retail'!B1130)</f>
        <v>0</v>
      </c>
      <c r="F1130" s="142" t="e">
        <f>SUMIFS(F_12Snp_ODR_Ret!$C:$C,F_12Snp_ODR_Ret!A:A,"&gt;="&amp;$M$2,F_12Snp_ODR_Ret!A:A,"&lt;="&amp;$M$3,F_12Snp_ODR_Ret!$B:$B,$B1130)/SUMIFS(F_12Snp_ODR_Ret!$H:$H,F_12Snp_ODR_Ret!A:A,"&gt;="&amp;$M$2,F_12Snp_ODR_Ret!A:A,"&lt;="&amp;$M$3,F_12Snp_ODR_Ret!$B:$B,$B1130)</f>
        <v>#DIV/0!</v>
      </c>
      <c r="G1130" s="95" t="e">
        <f t="shared" si="78"/>
        <v>#DIV/0!</v>
      </c>
      <c r="H1130" s="95" t="e">
        <f t="shared" si="75"/>
        <v>#DIV/0!</v>
      </c>
      <c r="I1130" s="95" t="e">
        <f t="shared" si="76"/>
        <v>#DIV/0!</v>
      </c>
      <c r="J1130" s="95">
        <f t="shared" si="77"/>
        <v>0</v>
      </c>
    </row>
    <row r="1131" spans="1:10" x14ac:dyDescent="0.2">
      <c r="A1131" s="93">
        <f>F_12Snp_ODR_Ret!A1405</f>
        <v>0</v>
      </c>
      <c r="B1131" s="384">
        <f>F_12Snp_ODR_Ret!B1405</f>
        <v>0</v>
      </c>
      <c r="C1131" s="94">
        <f>SUMIFS(F_12Snp_ODR_Ret!$H:$H,F_12Snp_ODR_Ret!$A:$A,'Backtesting - Retail'!A1131,F_12Snp_ODR_Ret!$B:$B,'Backtesting - Retail'!B1131)</f>
        <v>0</v>
      </c>
      <c r="D1131" s="94">
        <f>SUMIFS(F_12Snp_ODR_Ret!$C:$C,F_12Snp_ODR_Ret!$A:$A,'Backtesting - Retail'!A1131,F_12Snp_ODR_Ret!$B:$B,'Backtesting - Retail'!B1131)</f>
        <v>0</v>
      </c>
      <c r="F1131" s="142" t="e">
        <f>SUMIFS(F_12Snp_ODR_Ret!$C:$C,F_12Snp_ODR_Ret!A:A,"&gt;="&amp;$M$2,F_12Snp_ODR_Ret!A:A,"&lt;="&amp;$M$3,F_12Snp_ODR_Ret!$B:$B,$B1131)/SUMIFS(F_12Snp_ODR_Ret!$H:$H,F_12Snp_ODR_Ret!A:A,"&gt;="&amp;$M$2,F_12Snp_ODR_Ret!A:A,"&lt;="&amp;$M$3,F_12Snp_ODR_Ret!$B:$B,$B1131)</f>
        <v>#DIV/0!</v>
      </c>
      <c r="G1131" s="95" t="e">
        <f t="shared" si="78"/>
        <v>#DIV/0!</v>
      </c>
      <c r="H1131" s="95" t="e">
        <f t="shared" si="75"/>
        <v>#DIV/0!</v>
      </c>
      <c r="I1131" s="95" t="e">
        <f t="shared" si="76"/>
        <v>#DIV/0!</v>
      </c>
      <c r="J1131" s="95">
        <f t="shared" si="77"/>
        <v>0</v>
      </c>
    </row>
    <row r="1132" spans="1:10" x14ac:dyDescent="0.2">
      <c r="A1132" s="93">
        <f>F_12Snp_ODR_Ret!A1406</f>
        <v>0</v>
      </c>
      <c r="B1132" s="384">
        <f>F_12Snp_ODR_Ret!B1406</f>
        <v>0</v>
      </c>
      <c r="C1132" s="94">
        <f>SUMIFS(F_12Snp_ODR_Ret!$H:$H,F_12Snp_ODR_Ret!$A:$A,'Backtesting - Retail'!A1132,F_12Snp_ODR_Ret!$B:$B,'Backtesting - Retail'!B1132)</f>
        <v>0</v>
      </c>
      <c r="D1132" s="94">
        <f>SUMIFS(F_12Snp_ODR_Ret!$C:$C,F_12Snp_ODR_Ret!$A:$A,'Backtesting - Retail'!A1132,F_12Snp_ODR_Ret!$B:$B,'Backtesting - Retail'!B1132)</f>
        <v>0</v>
      </c>
      <c r="F1132" s="142" t="e">
        <f>SUMIFS(F_12Snp_ODR_Ret!$C:$C,F_12Snp_ODR_Ret!A:A,"&gt;="&amp;$M$2,F_12Snp_ODR_Ret!A:A,"&lt;="&amp;$M$3,F_12Snp_ODR_Ret!$B:$B,$B1132)/SUMIFS(F_12Snp_ODR_Ret!$H:$H,F_12Snp_ODR_Ret!A:A,"&gt;="&amp;$M$2,F_12Snp_ODR_Ret!A:A,"&lt;="&amp;$M$3,F_12Snp_ODR_Ret!$B:$B,$B1132)</f>
        <v>#DIV/0!</v>
      </c>
      <c r="G1132" s="95" t="e">
        <f t="shared" si="78"/>
        <v>#DIV/0!</v>
      </c>
      <c r="H1132" s="95" t="e">
        <f t="shared" si="75"/>
        <v>#DIV/0!</v>
      </c>
      <c r="I1132" s="95" t="e">
        <f t="shared" si="76"/>
        <v>#DIV/0!</v>
      </c>
      <c r="J1132" s="95">
        <f t="shared" si="77"/>
        <v>0</v>
      </c>
    </row>
    <row r="1133" spans="1:10" x14ac:dyDescent="0.2">
      <c r="A1133" s="93">
        <f>F_12Snp_ODR_Ret!A1407</f>
        <v>0</v>
      </c>
      <c r="B1133" s="384">
        <f>F_12Snp_ODR_Ret!B1407</f>
        <v>0</v>
      </c>
      <c r="C1133" s="94">
        <f>SUMIFS(F_12Snp_ODR_Ret!$H:$H,F_12Snp_ODR_Ret!$A:$A,'Backtesting - Retail'!A1133,F_12Snp_ODR_Ret!$B:$B,'Backtesting - Retail'!B1133)</f>
        <v>0</v>
      </c>
      <c r="D1133" s="94">
        <f>SUMIFS(F_12Snp_ODR_Ret!$C:$C,F_12Snp_ODR_Ret!$A:$A,'Backtesting - Retail'!A1133,F_12Snp_ODR_Ret!$B:$B,'Backtesting - Retail'!B1133)</f>
        <v>0</v>
      </c>
      <c r="F1133" s="142" t="e">
        <f>SUMIFS(F_12Snp_ODR_Ret!$C:$C,F_12Snp_ODR_Ret!A:A,"&gt;="&amp;$M$2,F_12Snp_ODR_Ret!A:A,"&lt;="&amp;$M$3,F_12Snp_ODR_Ret!$B:$B,$B1133)/SUMIFS(F_12Snp_ODR_Ret!$H:$H,F_12Snp_ODR_Ret!A:A,"&gt;="&amp;$M$2,F_12Snp_ODR_Ret!A:A,"&lt;="&amp;$M$3,F_12Snp_ODR_Ret!$B:$B,$B1133)</f>
        <v>#DIV/0!</v>
      </c>
      <c r="G1133" s="95" t="e">
        <f t="shared" si="78"/>
        <v>#DIV/0!</v>
      </c>
      <c r="H1133" s="95" t="e">
        <f t="shared" si="75"/>
        <v>#DIV/0!</v>
      </c>
      <c r="I1133" s="95" t="e">
        <f t="shared" si="76"/>
        <v>#DIV/0!</v>
      </c>
      <c r="J1133" s="95">
        <f t="shared" si="77"/>
        <v>0</v>
      </c>
    </row>
    <row r="1134" spans="1:10" x14ac:dyDescent="0.2">
      <c r="A1134" s="93">
        <f>F_12Snp_ODR_Ret!A1408</f>
        <v>0</v>
      </c>
      <c r="B1134" s="384">
        <f>F_12Snp_ODR_Ret!B1408</f>
        <v>0</v>
      </c>
      <c r="C1134" s="94">
        <f>SUMIFS(F_12Snp_ODR_Ret!$H:$H,F_12Snp_ODR_Ret!$A:$A,'Backtesting - Retail'!A1134,F_12Snp_ODR_Ret!$B:$B,'Backtesting - Retail'!B1134)</f>
        <v>0</v>
      </c>
      <c r="D1134" s="94">
        <f>SUMIFS(F_12Snp_ODR_Ret!$C:$C,F_12Snp_ODR_Ret!$A:$A,'Backtesting - Retail'!A1134,F_12Snp_ODR_Ret!$B:$B,'Backtesting - Retail'!B1134)</f>
        <v>0</v>
      </c>
      <c r="F1134" s="142" t="e">
        <f>SUMIFS(F_12Snp_ODR_Ret!$C:$C,F_12Snp_ODR_Ret!A:A,"&gt;="&amp;$M$2,F_12Snp_ODR_Ret!A:A,"&lt;="&amp;$M$3,F_12Snp_ODR_Ret!$B:$B,$B1134)/SUMIFS(F_12Snp_ODR_Ret!$H:$H,F_12Snp_ODR_Ret!A:A,"&gt;="&amp;$M$2,F_12Snp_ODR_Ret!A:A,"&lt;="&amp;$M$3,F_12Snp_ODR_Ret!$B:$B,$B1134)</f>
        <v>#DIV/0!</v>
      </c>
      <c r="G1134" s="95" t="e">
        <f t="shared" si="78"/>
        <v>#DIV/0!</v>
      </c>
      <c r="H1134" s="95" t="e">
        <f t="shared" si="75"/>
        <v>#DIV/0!</v>
      </c>
      <c r="I1134" s="95" t="e">
        <f t="shared" si="76"/>
        <v>#DIV/0!</v>
      </c>
      <c r="J1134" s="95">
        <f t="shared" si="77"/>
        <v>0</v>
      </c>
    </row>
    <row r="1135" spans="1:10" x14ac:dyDescent="0.2">
      <c r="A1135" s="93">
        <f>F_12Snp_ODR_Ret!A1409</f>
        <v>0</v>
      </c>
      <c r="B1135" s="384">
        <f>F_12Snp_ODR_Ret!B1409</f>
        <v>0</v>
      </c>
      <c r="C1135" s="94">
        <f>SUMIFS(F_12Snp_ODR_Ret!$H:$H,F_12Snp_ODR_Ret!$A:$A,'Backtesting - Retail'!A1135,F_12Snp_ODR_Ret!$B:$B,'Backtesting - Retail'!B1135)</f>
        <v>0</v>
      </c>
      <c r="D1135" s="94">
        <f>SUMIFS(F_12Snp_ODR_Ret!$C:$C,F_12Snp_ODR_Ret!$A:$A,'Backtesting - Retail'!A1135,F_12Snp_ODR_Ret!$B:$B,'Backtesting - Retail'!B1135)</f>
        <v>0</v>
      </c>
      <c r="F1135" s="142" t="e">
        <f>SUMIFS(F_12Snp_ODR_Ret!$C:$C,F_12Snp_ODR_Ret!A:A,"&gt;="&amp;$M$2,F_12Snp_ODR_Ret!A:A,"&lt;="&amp;$M$3,F_12Snp_ODR_Ret!$B:$B,$B1135)/SUMIFS(F_12Snp_ODR_Ret!$H:$H,F_12Snp_ODR_Ret!A:A,"&gt;="&amp;$M$2,F_12Snp_ODR_Ret!A:A,"&lt;="&amp;$M$3,F_12Snp_ODR_Ret!$B:$B,$B1135)</f>
        <v>#DIV/0!</v>
      </c>
      <c r="G1135" s="95" t="e">
        <f t="shared" si="78"/>
        <v>#DIV/0!</v>
      </c>
      <c r="H1135" s="95" t="e">
        <f t="shared" si="75"/>
        <v>#DIV/0!</v>
      </c>
      <c r="I1135" s="95" t="e">
        <f t="shared" si="76"/>
        <v>#DIV/0!</v>
      </c>
      <c r="J1135" s="95">
        <f t="shared" si="77"/>
        <v>0</v>
      </c>
    </row>
    <row r="1136" spans="1:10" x14ac:dyDescent="0.2">
      <c r="A1136" s="93">
        <f>F_12Snp_ODR_Ret!A1410</f>
        <v>0</v>
      </c>
      <c r="B1136" s="384">
        <f>F_12Snp_ODR_Ret!B1410</f>
        <v>0</v>
      </c>
      <c r="C1136" s="94">
        <f>SUMIFS(F_12Snp_ODR_Ret!$H:$H,F_12Snp_ODR_Ret!$A:$A,'Backtesting - Retail'!A1136,F_12Snp_ODR_Ret!$B:$B,'Backtesting - Retail'!B1136)</f>
        <v>0</v>
      </c>
      <c r="D1136" s="94">
        <f>SUMIFS(F_12Snp_ODR_Ret!$C:$C,F_12Snp_ODR_Ret!$A:$A,'Backtesting - Retail'!A1136,F_12Snp_ODR_Ret!$B:$B,'Backtesting - Retail'!B1136)</f>
        <v>0</v>
      </c>
      <c r="F1136" s="142" t="e">
        <f>SUMIFS(F_12Snp_ODR_Ret!$C:$C,F_12Snp_ODR_Ret!A:A,"&gt;="&amp;$M$2,F_12Snp_ODR_Ret!A:A,"&lt;="&amp;$M$3,F_12Snp_ODR_Ret!$B:$B,$B1136)/SUMIFS(F_12Snp_ODR_Ret!$H:$H,F_12Snp_ODR_Ret!A:A,"&gt;="&amp;$M$2,F_12Snp_ODR_Ret!A:A,"&lt;="&amp;$M$3,F_12Snp_ODR_Ret!$B:$B,$B1136)</f>
        <v>#DIV/0!</v>
      </c>
      <c r="G1136" s="95" t="e">
        <f t="shared" si="78"/>
        <v>#DIV/0!</v>
      </c>
      <c r="H1136" s="95" t="e">
        <f t="shared" si="75"/>
        <v>#DIV/0!</v>
      </c>
      <c r="I1136" s="95" t="e">
        <f t="shared" si="76"/>
        <v>#DIV/0!</v>
      </c>
      <c r="J1136" s="95">
        <f t="shared" si="77"/>
        <v>0</v>
      </c>
    </row>
    <row r="1137" spans="1:10" x14ac:dyDescent="0.2">
      <c r="A1137" s="93">
        <f>F_12Snp_ODR_Ret!A1411</f>
        <v>0</v>
      </c>
      <c r="B1137" s="384">
        <f>F_12Snp_ODR_Ret!B1411</f>
        <v>0</v>
      </c>
      <c r="C1137" s="94">
        <f>SUMIFS(F_12Snp_ODR_Ret!$H:$H,F_12Snp_ODR_Ret!$A:$A,'Backtesting - Retail'!A1137,F_12Snp_ODR_Ret!$B:$B,'Backtesting - Retail'!B1137)</f>
        <v>0</v>
      </c>
      <c r="D1137" s="94">
        <f>SUMIFS(F_12Snp_ODR_Ret!$C:$C,F_12Snp_ODR_Ret!$A:$A,'Backtesting - Retail'!A1137,F_12Snp_ODR_Ret!$B:$B,'Backtesting - Retail'!B1137)</f>
        <v>0</v>
      </c>
      <c r="F1137" s="142" t="e">
        <f>SUMIFS(F_12Snp_ODR_Ret!$C:$C,F_12Snp_ODR_Ret!A:A,"&gt;="&amp;$M$2,F_12Snp_ODR_Ret!A:A,"&lt;="&amp;$M$3,F_12Snp_ODR_Ret!$B:$B,$B1137)/SUMIFS(F_12Snp_ODR_Ret!$H:$H,F_12Snp_ODR_Ret!A:A,"&gt;="&amp;$M$2,F_12Snp_ODR_Ret!A:A,"&lt;="&amp;$M$3,F_12Snp_ODR_Ret!$B:$B,$B1137)</f>
        <v>#DIV/0!</v>
      </c>
      <c r="G1137" s="95" t="e">
        <f t="shared" si="78"/>
        <v>#DIV/0!</v>
      </c>
      <c r="H1137" s="95" t="e">
        <f t="shared" si="75"/>
        <v>#DIV/0!</v>
      </c>
      <c r="I1137" s="95" t="e">
        <f t="shared" si="76"/>
        <v>#DIV/0!</v>
      </c>
      <c r="J1137" s="95">
        <f t="shared" si="77"/>
        <v>0</v>
      </c>
    </row>
    <row r="1138" spans="1:10" x14ac:dyDescent="0.2">
      <c r="A1138" s="93">
        <f>F_12Snp_ODR_Ret!A1412</f>
        <v>0</v>
      </c>
      <c r="B1138" s="384">
        <f>F_12Snp_ODR_Ret!B1412</f>
        <v>0</v>
      </c>
      <c r="C1138" s="94">
        <f>SUMIFS(F_12Snp_ODR_Ret!$H:$H,F_12Snp_ODR_Ret!$A:$A,'Backtesting - Retail'!A1138,F_12Snp_ODR_Ret!$B:$B,'Backtesting - Retail'!B1138)</f>
        <v>0</v>
      </c>
      <c r="D1138" s="94">
        <f>SUMIFS(F_12Snp_ODR_Ret!$C:$C,F_12Snp_ODR_Ret!$A:$A,'Backtesting - Retail'!A1138,F_12Snp_ODR_Ret!$B:$B,'Backtesting - Retail'!B1138)</f>
        <v>0</v>
      </c>
      <c r="F1138" s="142" t="e">
        <f>SUMIFS(F_12Snp_ODR_Ret!$C:$C,F_12Snp_ODR_Ret!A:A,"&gt;="&amp;$M$2,F_12Snp_ODR_Ret!A:A,"&lt;="&amp;$M$3,F_12Snp_ODR_Ret!$B:$B,$B1138)/SUMIFS(F_12Snp_ODR_Ret!$H:$H,F_12Snp_ODR_Ret!A:A,"&gt;="&amp;$M$2,F_12Snp_ODR_Ret!A:A,"&lt;="&amp;$M$3,F_12Snp_ODR_Ret!$B:$B,$B1138)</f>
        <v>#DIV/0!</v>
      </c>
      <c r="G1138" s="95" t="e">
        <f t="shared" si="78"/>
        <v>#DIV/0!</v>
      </c>
      <c r="H1138" s="95" t="e">
        <f t="shared" si="75"/>
        <v>#DIV/0!</v>
      </c>
      <c r="I1138" s="95" t="e">
        <f t="shared" si="76"/>
        <v>#DIV/0!</v>
      </c>
      <c r="J1138" s="95">
        <f t="shared" si="77"/>
        <v>0</v>
      </c>
    </row>
    <row r="1139" spans="1:10" x14ac:dyDescent="0.2">
      <c r="A1139" s="93">
        <f>F_12Snp_ODR_Ret!A1413</f>
        <v>0</v>
      </c>
      <c r="B1139" s="384">
        <f>F_12Snp_ODR_Ret!B1413</f>
        <v>0</v>
      </c>
      <c r="C1139" s="94">
        <f>SUMIFS(F_12Snp_ODR_Ret!$H:$H,F_12Snp_ODR_Ret!$A:$A,'Backtesting - Retail'!A1139,F_12Snp_ODR_Ret!$B:$B,'Backtesting - Retail'!B1139)</f>
        <v>0</v>
      </c>
      <c r="D1139" s="94">
        <f>SUMIFS(F_12Snp_ODR_Ret!$C:$C,F_12Snp_ODR_Ret!$A:$A,'Backtesting - Retail'!A1139,F_12Snp_ODR_Ret!$B:$B,'Backtesting - Retail'!B1139)</f>
        <v>0</v>
      </c>
      <c r="F1139" s="142" t="e">
        <f>SUMIFS(F_12Snp_ODR_Ret!$C:$C,F_12Snp_ODR_Ret!A:A,"&gt;="&amp;$M$2,F_12Snp_ODR_Ret!A:A,"&lt;="&amp;$M$3,F_12Snp_ODR_Ret!$B:$B,$B1139)/SUMIFS(F_12Snp_ODR_Ret!$H:$H,F_12Snp_ODR_Ret!A:A,"&gt;="&amp;$M$2,F_12Snp_ODR_Ret!A:A,"&lt;="&amp;$M$3,F_12Snp_ODR_Ret!$B:$B,$B1139)</f>
        <v>#DIV/0!</v>
      </c>
      <c r="G1139" s="95" t="e">
        <f t="shared" si="78"/>
        <v>#DIV/0!</v>
      </c>
      <c r="H1139" s="95" t="e">
        <f t="shared" si="75"/>
        <v>#DIV/0!</v>
      </c>
      <c r="I1139" s="95" t="e">
        <f t="shared" si="76"/>
        <v>#DIV/0!</v>
      </c>
      <c r="J1139" s="95">
        <f t="shared" si="77"/>
        <v>0</v>
      </c>
    </row>
    <row r="1140" spans="1:10" x14ac:dyDescent="0.2">
      <c r="A1140" s="93">
        <f>F_12Snp_ODR_Ret!A1414</f>
        <v>0</v>
      </c>
      <c r="B1140" s="384">
        <f>F_12Snp_ODR_Ret!B1414</f>
        <v>0</v>
      </c>
      <c r="C1140" s="94">
        <f>SUMIFS(F_12Snp_ODR_Ret!$H:$H,F_12Snp_ODR_Ret!$A:$A,'Backtesting - Retail'!A1140,F_12Snp_ODR_Ret!$B:$B,'Backtesting - Retail'!B1140)</f>
        <v>0</v>
      </c>
      <c r="D1140" s="94">
        <f>SUMIFS(F_12Snp_ODR_Ret!$C:$C,F_12Snp_ODR_Ret!$A:$A,'Backtesting - Retail'!A1140,F_12Snp_ODR_Ret!$B:$B,'Backtesting - Retail'!B1140)</f>
        <v>0</v>
      </c>
      <c r="F1140" s="142" t="e">
        <f>SUMIFS(F_12Snp_ODR_Ret!$C:$C,F_12Snp_ODR_Ret!A:A,"&gt;="&amp;$M$2,F_12Snp_ODR_Ret!A:A,"&lt;="&amp;$M$3,F_12Snp_ODR_Ret!$B:$B,$B1140)/SUMIFS(F_12Snp_ODR_Ret!$H:$H,F_12Snp_ODR_Ret!A:A,"&gt;="&amp;$M$2,F_12Snp_ODR_Ret!A:A,"&lt;="&amp;$M$3,F_12Snp_ODR_Ret!$B:$B,$B1140)</f>
        <v>#DIV/0!</v>
      </c>
      <c r="G1140" s="95" t="e">
        <f t="shared" si="78"/>
        <v>#DIV/0!</v>
      </c>
      <c r="H1140" s="95" t="e">
        <f t="shared" si="75"/>
        <v>#DIV/0!</v>
      </c>
      <c r="I1140" s="95" t="e">
        <f t="shared" si="76"/>
        <v>#DIV/0!</v>
      </c>
      <c r="J1140" s="95">
        <f t="shared" si="77"/>
        <v>0</v>
      </c>
    </row>
    <row r="1141" spans="1:10" x14ac:dyDescent="0.2">
      <c r="A1141" s="93">
        <f>F_12Snp_ODR_Ret!A1415</f>
        <v>0</v>
      </c>
      <c r="B1141" s="384">
        <f>F_12Snp_ODR_Ret!B1415</f>
        <v>0</v>
      </c>
      <c r="C1141" s="94">
        <f>SUMIFS(F_12Snp_ODR_Ret!$H:$H,F_12Snp_ODR_Ret!$A:$A,'Backtesting - Retail'!A1141,F_12Snp_ODR_Ret!$B:$B,'Backtesting - Retail'!B1141)</f>
        <v>0</v>
      </c>
      <c r="D1141" s="94">
        <f>SUMIFS(F_12Snp_ODR_Ret!$C:$C,F_12Snp_ODR_Ret!$A:$A,'Backtesting - Retail'!A1141,F_12Snp_ODR_Ret!$B:$B,'Backtesting - Retail'!B1141)</f>
        <v>0</v>
      </c>
      <c r="F1141" s="142" t="e">
        <f>SUMIFS(F_12Snp_ODR_Ret!$C:$C,F_12Snp_ODR_Ret!A:A,"&gt;="&amp;$M$2,F_12Snp_ODR_Ret!A:A,"&lt;="&amp;$M$3,F_12Snp_ODR_Ret!$B:$B,$B1141)/SUMIFS(F_12Snp_ODR_Ret!$H:$H,F_12Snp_ODR_Ret!A:A,"&gt;="&amp;$M$2,F_12Snp_ODR_Ret!A:A,"&lt;="&amp;$M$3,F_12Snp_ODR_Ret!$B:$B,$B1141)</f>
        <v>#DIV/0!</v>
      </c>
      <c r="G1141" s="95" t="e">
        <f t="shared" si="78"/>
        <v>#DIV/0!</v>
      </c>
      <c r="H1141" s="95" t="e">
        <f t="shared" si="75"/>
        <v>#DIV/0!</v>
      </c>
      <c r="I1141" s="95" t="e">
        <f t="shared" si="76"/>
        <v>#DIV/0!</v>
      </c>
      <c r="J1141" s="95">
        <f t="shared" si="77"/>
        <v>0</v>
      </c>
    </row>
    <row r="1142" spans="1:10" x14ac:dyDescent="0.2">
      <c r="A1142" s="93">
        <f>F_12Snp_ODR_Ret!A1416</f>
        <v>0</v>
      </c>
      <c r="B1142" s="384">
        <f>F_12Snp_ODR_Ret!B1416</f>
        <v>0</v>
      </c>
      <c r="C1142" s="94">
        <f>SUMIFS(F_12Snp_ODR_Ret!$H:$H,F_12Snp_ODR_Ret!$A:$A,'Backtesting - Retail'!A1142,F_12Snp_ODR_Ret!$B:$B,'Backtesting - Retail'!B1142)</f>
        <v>0</v>
      </c>
      <c r="D1142" s="94">
        <f>SUMIFS(F_12Snp_ODR_Ret!$C:$C,F_12Snp_ODR_Ret!$A:$A,'Backtesting - Retail'!A1142,F_12Snp_ODR_Ret!$B:$B,'Backtesting - Retail'!B1142)</f>
        <v>0</v>
      </c>
      <c r="F1142" s="142" t="e">
        <f>SUMIFS(F_12Snp_ODR_Ret!$C:$C,F_12Snp_ODR_Ret!A:A,"&gt;="&amp;$M$2,F_12Snp_ODR_Ret!A:A,"&lt;="&amp;$M$3,F_12Snp_ODR_Ret!$B:$B,$B1142)/SUMIFS(F_12Snp_ODR_Ret!$H:$H,F_12Snp_ODR_Ret!A:A,"&gt;="&amp;$M$2,F_12Snp_ODR_Ret!A:A,"&lt;="&amp;$M$3,F_12Snp_ODR_Ret!$B:$B,$B1142)</f>
        <v>#DIV/0!</v>
      </c>
      <c r="G1142" s="95" t="e">
        <f t="shared" si="78"/>
        <v>#DIV/0!</v>
      </c>
      <c r="H1142" s="95" t="e">
        <f t="shared" si="75"/>
        <v>#DIV/0!</v>
      </c>
      <c r="I1142" s="95" t="e">
        <f t="shared" si="76"/>
        <v>#DIV/0!</v>
      </c>
      <c r="J1142" s="95">
        <f t="shared" si="77"/>
        <v>0</v>
      </c>
    </row>
    <row r="1143" spans="1:10" x14ac:dyDescent="0.2">
      <c r="A1143" s="93">
        <f>F_12Snp_ODR_Ret!A1417</f>
        <v>0</v>
      </c>
      <c r="B1143" s="384">
        <f>F_12Snp_ODR_Ret!B1417</f>
        <v>0</v>
      </c>
      <c r="C1143" s="94">
        <f>SUMIFS(F_12Snp_ODR_Ret!$H:$H,F_12Snp_ODR_Ret!$A:$A,'Backtesting - Retail'!A1143,F_12Snp_ODR_Ret!$B:$B,'Backtesting - Retail'!B1143)</f>
        <v>0</v>
      </c>
      <c r="D1143" s="94">
        <f>SUMIFS(F_12Snp_ODR_Ret!$C:$C,F_12Snp_ODR_Ret!$A:$A,'Backtesting - Retail'!A1143,F_12Snp_ODR_Ret!$B:$B,'Backtesting - Retail'!B1143)</f>
        <v>0</v>
      </c>
      <c r="F1143" s="142" t="e">
        <f>SUMIFS(F_12Snp_ODR_Ret!$C:$C,F_12Snp_ODR_Ret!A:A,"&gt;="&amp;$M$2,F_12Snp_ODR_Ret!A:A,"&lt;="&amp;$M$3,F_12Snp_ODR_Ret!$B:$B,$B1143)/SUMIFS(F_12Snp_ODR_Ret!$H:$H,F_12Snp_ODR_Ret!A:A,"&gt;="&amp;$M$2,F_12Snp_ODR_Ret!A:A,"&lt;="&amp;$M$3,F_12Snp_ODR_Ret!$B:$B,$B1143)</f>
        <v>#DIV/0!</v>
      </c>
      <c r="G1143" s="95" t="e">
        <f t="shared" si="78"/>
        <v>#DIV/0!</v>
      </c>
      <c r="H1143" s="95" t="e">
        <f t="shared" si="75"/>
        <v>#DIV/0!</v>
      </c>
      <c r="I1143" s="95" t="e">
        <f t="shared" si="76"/>
        <v>#DIV/0!</v>
      </c>
      <c r="J1143" s="95">
        <f t="shared" si="77"/>
        <v>0</v>
      </c>
    </row>
    <row r="1144" spans="1:10" x14ac:dyDescent="0.2">
      <c r="A1144" s="93">
        <f>F_12Snp_ODR_Ret!A1418</f>
        <v>0</v>
      </c>
      <c r="B1144" s="384">
        <f>F_12Snp_ODR_Ret!B1418</f>
        <v>0</v>
      </c>
      <c r="C1144" s="94">
        <f>SUMIFS(F_12Snp_ODR_Ret!$H:$H,F_12Snp_ODR_Ret!$A:$A,'Backtesting - Retail'!A1144,F_12Snp_ODR_Ret!$B:$B,'Backtesting - Retail'!B1144)</f>
        <v>0</v>
      </c>
      <c r="D1144" s="94">
        <f>SUMIFS(F_12Snp_ODR_Ret!$C:$C,F_12Snp_ODR_Ret!$A:$A,'Backtesting - Retail'!A1144,F_12Snp_ODR_Ret!$B:$B,'Backtesting - Retail'!B1144)</f>
        <v>0</v>
      </c>
      <c r="F1144" s="142" t="e">
        <f>SUMIFS(F_12Snp_ODR_Ret!$C:$C,F_12Snp_ODR_Ret!A:A,"&gt;="&amp;$M$2,F_12Snp_ODR_Ret!A:A,"&lt;="&amp;$M$3,F_12Snp_ODR_Ret!$B:$B,$B1144)/SUMIFS(F_12Snp_ODR_Ret!$H:$H,F_12Snp_ODR_Ret!A:A,"&gt;="&amp;$M$2,F_12Snp_ODR_Ret!A:A,"&lt;="&amp;$M$3,F_12Snp_ODR_Ret!$B:$B,$B1144)</f>
        <v>#DIV/0!</v>
      </c>
      <c r="G1144" s="95" t="e">
        <f t="shared" si="78"/>
        <v>#DIV/0!</v>
      </c>
      <c r="H1144" s="95" t="e">
        <f t="shared" si="75"/>
        <v>#DIV/0!</v>
      </c>
      <c r="I1144" s="95" t="e">
        <f t="shared" si="76"/>
        <v>#DIV/0!</v>
      </c>
      <c r="J1144" s="95">
        <f t="shared" si="77"/>
        <v>0</v>
      </c>
    </row>
    <row r="1145" spans="1:10" x14ac:dyDescent="0.2">
      <c r="A1145" s="93">
        <f>F_12Snp_ODR_Ret!A1420</f>
        <v>0</v>
      </c>
      <c r="B1145" s="384">
        <f>F_12Snp_ODR_Ret!B1420</f>
        <v>0</v>
      </c>
      <c r="C1145" s="94">
        <f>SUMIFS(F_12Snp_ODR_Ret!$H:$H,F_12Snp_ODR_Ret!$A:$A,'Backtesting - Retail'!A1145,F_12Snp_ODR_Ret!$B:$B,'Backtesting - Retail'!B1145)</f>
        <v>0</v>
      </c>
      <c r="D1145" s="94">
        <f>SUMIFS(F_12Snp_ODR_Ret!$C:$C,F_12Snp_ODR_Ret!$A:$A,'Backtesting - Retail'!A1145,F_12Snp_ODR_Ret!$B:$B,'Backtesting - Retail'!B1145)</f>
        <v>0</v>
      </c>
      <c r="F1145" s="142" t="e">
        <f>SUMIFS(F_12Snp_ODR_Ret!$C:$C,F_12Snp_ODR_Ret!A:A,"&gt;="&amp;$M$2,F_12Snp_ODR_Ret!A:A,"&lt;="&amp;$M$3,F_12Snp_ODR_Ret!$B:$B,$B1145)/SUMIFS(F_12Snp_ODR_Ret!$H:$H,F_12Snp_ODR_Ret!A:A,"&gt;="&amp;$M$2,F_12Snp_ODR_Ret!A:A,"&lt;="&amp;$M$3,F_12Snp_ODR_Ret!$B:$B,$B1145)</f>
        <v>#DIV/0!</v>
      </c>
      <c r="G1145" s="95" t="e">
        <f t="shared" si="78"/>
        <v>#DIV/0!</v>
      </c>
      <c r="H1145" s="95" t="e">
        <f t="shared" si="75"/>
        <v>#DIV/0!</v>
      </c>
      <c r="I1145" s="95" t="e">
        <f t="shared" si="76"/>
        <v>#DIV/0!</v>
      </c>
      <c r="J1145" s="95">
        <f t="shared" si="77"/>
        <v>0</v>
      </c>
    </row>
    <row r="1146" spans="1:10" x14ac:dyDescent="0.2">
      <c r="A1146" s="93">
        <f>F_12Snp_ODR_Ret!A1421</f>
        <v>0</v>
      </c>
      <c r="B1146" s="384">
        <f>F_12Snp_ODR_Ret!B1421</f>
        <v>0</v>
      </c>
      <c r="C1146" s="94">
        <f>SUMIFS(F_12Snp_ODR_Ret!$H:$H,F_12Snp_ODR_Ret!$A:$A,'Backtesting - Retail'!A1146,F_12Snp_ODR_Ret!$B:$B,'Backtesting - Retail'!B1146)</f>
        <v>0</v>
      </c>
      <c r="D1146" s="94">
        <f>SUMIFS(F_12Snp_ODR_Ret!$C:$C,F_12Snp_ODR_Ret!$A:$A,'Backtesting - Retail'!A1146,F_12Snp_ODR_Ret!$B:$B,'Backtesting - Retail'!B1146)</f>
        <v>0</v>
      </c>
      <c r="F1146" s="142" t="e">
        <f>SUMIFS(F_12Snp_ODR_Ret!$C:$C,F_12Snp_ODR_Ret!A:A,"&gt;="&amp;$M$2,F_12Snp_ODR_Ret!A:A,"&lt;="&amp;$M$3,F_12Snp_ODR_Ret!$B:$B,$B1146)/SUMIFS(F_12Snp_ODR_Ret!$H:$H,F_12Snp_ODR_Ret!A:A,"&gt;="&amp;$M$2,F_12Snp_ODR_Ret!A:A,"&lt;="&amp;$M$3,F_12Snp_ODR_Ret!$B:$B,$B1146)</f>
        <v>#DIV/0!</v>
      </c>
      <c r="G1146" s="95" t="e">
        <f t="shared" si="78"/>
        <v>#DIV/0!</v>
      </c>
      <c r="H1146" s="95" t="e">
        <f t="shared" si="75"/>
        <v>#DIV/0!</v>
      </c>
      <c r="I1146" s="95" t="e">
        <f t="shared" si="76"/>
        <v>#DIV/0!</v>
      </c>
      <c r="J1146" s="95">
        <f t="shared" si="77"/>
        <v>0</v>
      </c>
    </row>
    <row r="1147" spans="1:10" x14ac:dyDescent="0.2">
      <c r="A1147" s="93">
        <f>F_12Snp_ODR_Ret!A1422</f>
        <v>0</v>
      </c>
      <c r="B1147" s="384">
        <f>F_12Snp_ODR_Ret!B1422</f>
        <v>0</v>
      </c>
      <c r="C1147" s="94">
        <f>SUMIFS(F_12Snp_ODR_Ret!$H:$H,F_12Snp_ODR_Ret!$A:$A,'Backtesting - Retail'!A1147,F_12Snp_ODR_Ret!$B:$B,'Backtesting - Retail'!B1147)</f>
        <v>0</v>
      </c>
      <c r="D1147" s="94">
        <f>SUMIFS(F_12Snp_ODR_Ret!$C:$C,F_12Snp_ODR_Ret!$A:$A,'Backtesting - Retail'!A1147,F_12Snp_ODR_Ret!$B:$B,'Backtesting - Retail'!B1147)</f>
        <v>0</v>
      </c>
      <c r="F1147" s="142" t="e">
        <f>SUMIFS(F_12Snp_ODR_Ret!$C:$C,F_12Snp_ODR_Ret!A:A,"&gt;="&amp;$M$2,F_12Snp_ODR_Ret!A:A,"&lt;="&amp;$M$3,F_12Snp_ODR_Ret!$B:$B,$B1147)/SUMIFS(F_12Snp_ODR_Ret!$H:$H,F_12Snp_ODR_Ret!A:A,"&gt;="&amp;$M$2,F_12Snp_ODR_Ret!A:A,"&lt;="&amp;$M$3,F_12Snp_ODR_Ret!$B:$B,$B1147)</f>
        <v>#DIV/0!</v>
      </c>
      <c r="G1147" s="95" t="e">
        <f t="shared" si="78"/>
        <v>#DIV/0!</v>
      </c>
      <c r="H1147" s="95" t="e">
        <f t="shared" si="75"/>
        <v>#DIV/0!</v>
      </c>
      <c r="I1147" s="95" t="e">
        <f t="shared" si="76"/>
        <v>#DIV/0!</v>
      </c>
      <c r="J1147" s="95">
        <f t="shared" si="77"/>
        <v>0</v>
      </c>
    </row>
    <row r="1148" spans="1:10" x14ac:dyDescent="0.2">
      <c r="A1148" s="93">
        <f>F_12Snp_ODR_Ret!A1423</f>
        <v>0</v>
      </c>
      <c r="B1148" s="384">
        <f>F_12Snp_ODR_Ret!B1423</f>
        <v>0</v>
      </c>
      <c r="C1148" s="94">
        <f>SUMIFS(F_12Snp_ODR_Ret!$H:$H,F_12Snp_ODR_Ret!$A:$A,'Backtesting - Retail'!A1148,F_12Snp_ODR_Ret!$B:$B,'Backtesting - Retail'!B1148)</f>
        <v>0</v>
      </c>
      <c r="D1148" s="94">
        <f>SUMIFS(F_12Snp_ODR_Ret!$C:$C,F_12Snp_ODR_Ret!$A:$A,'Backtesting - Retail'!A1148,F_12Snp_ODR_Ret!$B:$B,'Backtesting - Retail'!B1148)</f>
        <v>0</v>
      </c>
      <c r="F1148" s="142" t="e">
        <f>SUMIFS(F_12Snp_ODR_Ret!$C:$C,F_12Snp_ODR_Ret!A:A,"&gt;="&amp;$M$2,F_12Snp_ODR_Ret!A:A,"&lt;="&amp;$M$3,F_12Snp_ODR_Ret!$B:$B,$B1148)/SUMIFS(F_12Snp_ODR_Ret!$H:$H,F_12Snp_ODR_Ret!A:A,"&gt;="&amp;$M$2,F_12Snp_ODR_Ret!A:A,"&lt;="&amp;$M$3,F_12Snp_ODR_Ret!$B:$B,$B1148)</f>
        <v>#DIV/0!</v>
      </c>
      <c r="G1148" s="95" t="e">
        <f t="shared" si="78"/>
        <v>#DIV/0!</v>
      </c>
      <c r="H1148" s="95" t="e">
        <f t="shared" si="75"/>
        <v>#DIV/0!</v>
      </c>
      <c r="I1148" s="95" t="e">
        <f t="shared" si="76"/>
        <v>#DIV/0!</v>
      </c>
      <c r="J1148" s="95">
        <f t="shared" si="77"/>
        <v>0</v>
      </c>
    </row>
    <row r="1149" spans="1:10" x14ac:dyDescent="0.2">
      <c r="A1149" s="93">
        <f>F_12Snp_ODR_Ret!A1424</f>
        <v>0</v>
      </c>
      <c r="B1149" s="384">
        <f>F_12Snp_ODR_Ret!B1424</f>
        <v>0</v>
      </c>
      <c r="C1149" s="94">
        <f>SUMIFS(F_12Snp_ODR_Ret!$H:$H,F_12Snp_ODR_Ret!$A:$A,'Backtesting - Retail'!A1149,F_12Snp_ODR_Ret!$B:$B,'Backtesting - Retail'!B1149)</f>
        <v>0</v>
      </c>
      <c r="D1149" s="94">
        <f>SUMIFS(F_12Snp_ODR_Ret!$C:$C,F_12Snp_ODR_Ret!$A:$A,'Backtesting - Retail'!A1149,F_12Snp_ODR_Ret!$B:$B,'Backtesting - Retail'!B1149)</f>
        <v>0</v>
      </c>
      <c r="F1149" s="142" t="e">
        <f>SUMIFS(F_12Snp_ODR_Ret!$C:$C,F_12Snp_ODR_Ret!A:A,"&gt;="&amp;$M$2,F_12Snp_ODR_Ret!A:A,"&lt;="&amp;$M$3,F_12Snp_ODR_Ret!$B:$B,$B1149)/SUMIFS(F_12Snp_ODR_Ret!$H:$H,F_12Snp_ODR_Ret!A:A,"&gt;="&amp;$M$2,F_12Snp_ODR_Ret!A:A,"&lt;="&amp;$M$3,F_12Snp_ODR_Ret!$B:$B,$B1149)</f>
        <v>#DIV/0!</v>
      </c>
      <c r="G1149" s="95" t="e">
        <f t="shared" si="78"/>
        <v>#DIV/0!</v>
      </c>
      <c r="H1149" s="95" t="e">
        <f t="shared" si="75"/>
        <v>#DIV/0!</v>
      </c>
      <c r="I1149" s="95" t="e">
        <f t="shared" si="76"/>
        <v>#DIV/0!</v>
      </c>
      <c r="J1149" s="95">
        <f t="shared" si="77"/>
        <v>0</v>
      </c>
    </row>
    <row r="1150" spans="1:10" x14ac:dyDescent="0.2">
      <c r="A1150" s="93">
        <f>F_12Snp_ODR_Ret!A1425</f>
        <v>0</v>
      </c>
      <c r="B1150" s="384">
        <f>F_12Snp_ODR_Ret!B1425</f>
        <v>0</v>
      </c>
      <c r="C1150" s="94">
        <f>SUMIFS(F_12Snp_ODR_Ret!$H:$H,F_12Snp_ODR_Ret!$A:$A,'Backtesting - Retail'!A1150,F_12Snp_ODR_Ret!$B:$B,'Backtesting - Retail'!B1150)</f>
        <v>0</v>
      </c>
      <c r="D1150" s="94">
        <f>SUMIFS(F_12Snp_ODR_Ret!$C:$C,F_12Snp_ODR_Ret!$A:$A,'Backtesting - Retail'!A1150,F_12Snp_ODR_Ret!$B:$B,'Backtesting - Retail'!B1150)</f>
        <v>0</v>
      </c>
      <c r="F1150" s="142" t="e">
        <f>SUMIFS(F_12Snp_ODR_Ret!$C:$C,F_12Snp_ODR_Ret!A:A,"&gt;="&amp;$M$2,F_12Snp_ODR_Ret!A:A,"&lt;="&amp;$M$3,F_12Snp_ODR_Ret!$B:$B,$B1150)/SUMIFS(F_12Snp_ODR_Ret!$H:$H,F_12Snp_ODR_Ret!A:A,"&gt;="&amp;$M$2,F_12Snp_ODR_Ret!A:A,"&lt;="&amp;$M$3,F_12Snp_ODR_Ret!$B:$B,$B1150)</f>
        <v>#DIV/0!</v>
      </c>
      <c r="G1150" s="95" t="e">
        <f t="shared" si="78"/>
        <v>#DIV/0!</v>
      </c>
      <c r="H1150" s="95" t="e">
        <f t="shared" si="75"/>
        <v>#DIV/0!</v>
      </c>
      <c r="I1150" s="95" t="e">
        <f t="shared" si="76"/>
        <v>#DIV/0!</v>
      </c>
      <c r="J1150" s="95">
        <f t="shared" si="77"/>
        <v>0</v>
      </c>
    </row>
    <row r="1151" spans="1:10" x14ac:dyDescent="0.2">
      <c r="A1151" s="93">
        <f>F_12Snp_ODR_Ret!A1426</f>
        <v>0</v>
      </c>
      <c r="B1151" s="384">
        <f>F_12Snp_ODR_Ret!B1426</f>
        <v>0</v>
      </c>
      <c r="C1151" s="94">
        <f>SUMIFS(F_12Snp_ODR_Ret!$H:$H,F_12Snp_ODR_Ret!$A:$A,'Backtesting - Retail'!A1151,F_12Snp_ODR_Ret!$B:$B,'Backtesting - Retail'!B1151)</f>
        <v>0</v>
      </c>
      <c r="D1151" s="94">
        <f>SUMIFS(F_12Snp_ODR_Ret!$C:$C,F_12Snp_ODR_Ret!$A:$A,'Backtesting - Retail'!A1151,F_12Snp_ODR_Ret!$B:$B,'Backtesting - Retail'!B1151)</f>
        <v>0</v>
      </c>
      <c r="F1151" s="142" t="e">
        <f>SUMIFS(F_12Snp_ODR_Ret!$C:$C,F_12Snp_ODR_Ret!A:A,"&gt;="&amp;$M$2,F_12Snp_ODR_Ret!A:A,"&lt;="&amp;$M$3,F_12Snp_ODR_Ret!$B:$B,$B1151)/SUMIFS(F_12Snp_ODR_Ret!$H:$H,F_12Snp_ODR_Ret!A:A,"&gt;="&amp;$M$2,F_12Snp_ODR_Ret!A:A,"&lt;="&amp;$M$3,F_12Snp_ODR_Ret!$B:$B,$B1151)</f>
        <v>#DIV/0!</v>
      </c>
      <c r="G1151" s="95" t="e">
        <f t="shared" si="78"/>
        <v>#DIV/0!</v>
      </c>
      <c r="H1151" s="95" t="e">
        <f t="shared" si="75"/>
        <v>#DIV/0!</v>
      </c>
      <c r="I1151" s="95" t="e">
        <f t="shared" si="76"/>
        <v>#DIV/0!</v>
      </c>
      <c r="J1151" s="95">
        <f t="shared" si="77"/>
        <v>0</v>
      </c>
    </row>
    <row r="1152" spans="1:10" x14ac:dyDescent="0.2">
      <c r="A1152" s="93">
        <f>F_12Snp_ODR_Ret!A1427</f>
        <v>0</v>
      </c>
      <c r="B1152" s="384">
        <f>F_12Snp_ODR_Ret!B1427</f>
        <v>0</v>
      </c>
      <c r="C1152" s="94">
        <f>SUMIFS(F_12Snp_ODR_Ret!$H:$H,F_12Snp_ODR_Ret!$A:$A,'Backtesting - Retail'!A1152,F_12Snp_ODR_Ret!$B:$B,'Backtesting - Retail'!B1152)</f>
        <v>0</v>
      </c>
      <c r="D1152" s="94">
        <f>SUMIFS(F_12Snp_ODR_Ret!$C:$C,F_12Snp_ODR_Ret!$A:$A,'Backtesting - Retail'!A1152,F_12Snp_ODR_Ret!$B:$B,'Backtesting - Retail'!B1152)</f>
        <v>0</v>
      </c>
      <c r="F1152" s="142" t="e">
        <f>SUMIFS(F_12Snp_ODR_Ret!$C:$C,F_12Snp_ODR_Ret!A:A,"&gt;="&amp;$M$2,F_12Snp_ODR_Ret!A:A,"&lt;="&amp;$M$3,F_12Snp_ODR_Ret!$B:$B,$B1152)/SUMIFS(F_12Snp_ODR_Ret!$H:$H,F_12Snp_ODR_Ret!A:A,"&gt;="&amp;$M$2,F_12Snp_ODR_Ret!A:A,"&lt;="&amp;$M$3,F_12Snp_ODR_Ret!$B:$B,$B1152)</f>
        <v>#DIV/0!</v>
      </c>
      <c r="G1152" s="95" t="e">
        <f t="shared" si="78"/>
        <v>#DIV/0!</v>
      </c>
      <c r="H1152" s="95" t="e">
        <f t="shared" si="75"/>
        <v>#DIV/0!</v>
      </c>
      <c r="I1152" s="95" t="e">
        <f t="shared" si="76"/>
        <v>#DIV/0!</v>
      </c>
      <c r="J1152" s="95">
        <f t="shared" si="77"/>
        <v>0</v>
      </c>
    </row>
    <row r="1153" spans="1:10" x14ac:dyDescent="0.2">
      <c r="A1153" s="93">
        <f>F_12Snp_ODR_Ret!A1428</f>
        <v>0</v>
      </c>
      <c r="B1153" s="384">
        <f>F_12Snp_ODR_Ret!B1428</f>
        <v>0</v>
      </c>
      <c r="C1153" s="94">
        <f>SUMIFS(F_12Snp_ODR_Ret!$H:$H,F_12Snp_ODR_Ret!$A:$A,'Backtesting - Retail'!A1153,F_12Snp_ODR_Ret!$B:$B,'Backtesting - Retail'!B1153)</f>
        <v>0</v>
      </c>
      <c r="D1153" s="94">
        <f>SUMIFS(F_12Snp_ODR_Ret!$C:$C,F_12Snp_ODR_Ret!$A:$A,'Backtesting - Retail'!A1153,F_12Snp_ODR_Ret!$B:$B,'Backtesting - Retail'!B1153)</f>
        <v>0</v>
      </c>
      <c r="F1153" s="142" t="e">
        <f>SUMIFS(F_12Snp_ODR_Ret!$C:$C,F_12Snp_ODR_Ret!A:A,"&gt;="&amp;$M$2,F_12Snp_ODR_Ret!A:A,"&lt;="&amp;$M$3,F_12Snp_ODR_Ret!$B:$B,$B1153)/SUMIFS(F_12Snp_ODR_Ret!$H:$H,F_12Snp_ODR_Ret!A:A,"&gt;="&amp;$M$2,F_12Snp_ODR_Ret!A:A,"&lt;="&amp;$M$3,F_12Snp_ODR_Ret!$B:$B,$B1153)</f>
        <v>#DIV/0!</v>
      </c>
      <c r="G1153" s="95" t="e">
        <f t="shared" si="78"/>
        <v>#DIV/0!</v>
      </c>
      <c r="H1153" s="95" t="e">
        <f t="shared" si="75"/>
        <v>#DIV/0!</v>
      </c>
      <c r="I1153" s="95" t="e">
        <f t="shared" si="76"/>
        <v>#DIV/0!</v>
      </c>
      <c r="J1153" s="95">
        <f t="shared" si="77"/>
        <v>0</v>
      </c>
    </row>
    <row r="1154" spans="1:10" x14ac:dyDescent="0.2">
      <c r="A1154" s="93">
        <f>F_12Snp_ODR_Ret!A1429</f>
        <v>0</v>
      </c>
      <c r="B1154" s="384">
        <f>F_12Snp_ODR_Ret!B1429</f>
        <v>0</v>
      </c>
      <c r="C1154" s="94">
        <f>SUMIFS(F_12Snp_ODR_Ret!$H:$H,F_12Snp_ODR_Ret!$A:$A,'Backtesting - Retail'!A1154,F_12Snp_ODR_Ret!$B:$B,'Backtesting - Retail'!B1154)</f>
        <v>0</v>
      </c>
      <c r="D1154" s="94">
        <f>SUMIFS(F_12Snp_ODR_Ret!$C:$C,F_12Snp_ODR_Ret!$A:$A,'Backtesting - Retail'!A1154,F_12Snp_ODR_Ret!$B:$B,'Backtesting - Retail'!B1154)</f>
        <v>0</v>
      </c>
      <c r="F1154" s="142" t="e">
        <f>SUMIFS(F_12Snp_ODR_Ret!$C:$C,F_12Snp_ODR_Ret!A:A,"&gt;="&amp;$M$2,F_12Snp_ODR_Ret!A:A,"&lt;="&amp;$M$3,F_12Snp_ODR_Ret!$B:$B,$B1154)/SUMIFS(F_12Snp_ODR_Ret!$H:$H,F_12Snp_ODR_Ret!A:A,"&gt;="&amp;$M$2,F_12Snp_ODR_Ret!A:A,"&lt;="&amp;$M$3,F_12Snp_ODR_Ret!$B:$B,$B1154)</f>
        <v>#DIV/0!</v>
      </c>
      <c r="G1154" s="95" t="e">
        <f t="shared" si="78"/>
        <v>#DIV/0!</v>
      </c>
      <c r="H1154" s="95" t="e">
        <f t="shared" si="75"/>
        <v>#DIV/0!</v>
      </c>
      <c r="I1154" s="95" t="e">
        <f t="shared" si="76"/>
        <v>#DIV/0!</v>
      </c>
      <c r="J1154" s="95">
        <f t="shared" si="77"/>
        <v>0</v>
      </c>
    </row>
    <row r="1155" spans="1:10" x14ac:dyDescent="0.2">
      <c r="A1155" s="93">
        <f>F_12Snp_ODR_Ret!A1430</f>
        <v>0</v>
      </c>
      <c r="B1155" s="384">
        <f>F_12Snp_ODR_Ret!B1430</f>
        <v>0</v>
      </c>
      <c r="C1155" s="94">
        <f>SUMIFS(F_12Snp_ODR_Ret!$H:$H,F_12Snp_ODR_Ret!$A:$A,'Backtesting - Retail'!A1155,F_12Snp_ODR_Ret!$B:$B,'Backtesting - Retail'!B1155)</f>
        <v>0</v>
      </c>
      <c r="D1155" s="94">
        <f>SUMIFS(F_12Snp_ODR_Ret!$C:$C,F_12Snp_ODR_Ret!$A:$A,'Backtesting - Retail'!A1155,F_12Snp_ODR_Ret!$B:$B,'Backtesting - Retail'!B1155)</f>
        <v>0</v>
      </c>
      <c r="F1155" s="142" t="e">
        <f>SUMIFS(F_12Snp_ODR_Ret!$C:$C,F_12Snp_ODR_Ret!A:A,"&gt;="&amp;$M$2,F_12Snp_ODR_Ret!A:A,"&lt;="&amp;$M$3,F_12Snp_ODR_Ret!$B:$B,$B1155)/SUMIFS(F_12Snp_ODR_Ret!$H:$H,F_12Snp_ODR_Ret!A:A,"&gt;="&amp;$M$2,F_12Snp_ODR_Ret!A:A,"&lt;="&amp;$M$3,F_12Snp_ODR_Ret!$B:$B,$B1155)</f>
        <v>#DIV/0!</v>
      </c>
      <c r="G1155" s="95" t="e">
        <f t="shared" ref="G1155:G1178" si="79">D1155/C1155</f>
        <v>#DIV/0!</v>
      </c>
      <c r="H1155" s="95" t="e">
        <f t="shared" ref="H1155:H1178" si="80">(G1155-F1155)^2</f>
        <v>#DIV/0!</v>
      </c>
      <c r="I1155" s="95" t="e">
        <f t="shared" ref="I1155:I1178" si="81">F1155-G1155</f>
        <v>#DIV/0!</v>
      </c>
      <c r="J1155" s="95">
        <f t="shared" ref="J1155:J1178" si="82">IFERROR(ABS(G1155-F1155)/ABS(G1155),0)</f>
        <v>0</v>
      </c>
    </row>
    <row r="1156" spans="1:10" x14ac:dyDescent="0.2">
      <c r="A1156" s="93">
        <f>F_12Snp_ODR_Ret!A1431</f>
        <v>0</v>
      </c>
      <c r="B1156" s="384">
        <f>F_12Snp_ODR_Ret!B1431</f>
        <v>0</v>
      </c>
      <c r="C1156" s="94">
        <f>SUMIFS(F_12Snp_ODR_Ret!$H:$H,F_12Snp_ODR_Ret!$A:$A,'Backtesting - Retail'!A1156,F_12Snp_ODR_Ret!$B:$B,'Backtesting - Retail'!B1156)</f>
        <v>0</v>
      </c>
      <c r="D1156" s="94">
        <f>SUMIFS(F_12Snp_ODR_Ret!$C:$C,F_12Snp_ODR_Ret!$A:$A,'Backtesting - Retail'!A1156,F_12Snp_ODR_Ret!$B:$B,'Backtesting - Retail'!B1156)</f>
        <v>0</v>
      </c>
      <c r="F1156" s="142" t="e">
        <f>SUMIFS(F_12Snp_ODR_Ret!$C:$C,F_12Snp_ODR_Ret!A:A,"&gt;="&amp;$M$2,F_12Snp_ODR_Ret!A:A,"&lt;="&amp;$M$3,F_12Snp_ODR_Ret!$B:$B,$B1156)/SUMIFS(F_12Snp_ODR_Ret!$H:$H,F_12Snp_ODR_Ret!A:A,"&gt;="&amp;$M$2,F_12Snp_ODR_Ret!A:A,"&lt;="&amp;$M$3,F_12Snp_ODR_Ret!$B:$B,$B1156)</f>
        <v>#DIV/0!</v>
      </c>
      <c r="G1156" s="95" t="e">
        <f t="shared" si="79"/>
        <v>#DIV/0!</v>
      </c>
      <c r="H1156" s="95" t="e">
        <f t="shared" si="80"/>
        <v>#DIV/0!</v>
      </c>
      <c r="I1156" s="95" t="e">
        <f t="shared" si="81"/>
        <v>#DIV/0!</v>
      </c>
      <c r="J1156" s="95">
        <f t="shared" si="82"/>
        <v>0</v>
      </c>
    </row>
    <row r="1157" spans="1:10" x14ac:dyDescent="0.2">
      <c r="A1157" s="93">
        <f>F_12Snp_ODR_Ret!A1432</f>
        <v>0</v>
      </c>
      <c r="B1157" s="384">
        <f>F_12Snp_ODR_Ret!B1432</f>
        <v>0</v>
      </c>
      <c r="C1157" s="94">
        <f>SUMIFS(F_12Snp_ODR_Ret!$H:$H,F_12Snp_ODR_Ret!$A:$A,'Backtesting - Retail'!A1157,F_12Snp_ODR_Ret!$B:$B,'Backtesting - Retail'!B1157)</f>
        <v>0</v>
      </c>
      <c r="D1157" s="94">
        <f>SUMIFS(F_12Snp_ODR_Ret!$C:$C,F_12Snp_ODR_Ret!$A:$A,'Backtesting - Retail'!A1157,F_12Snp_ODR_Ret!$B:$B,'Backtesting - Retail'!B1157)</f>
        <v>0</v>
      </c>
      <c r="F1157" s="142" t="e">
        <f>SUMIFS(F_12Snp_ODR_Ret!$C:$C,F_12Snp_ODR_Ret!A:A,"&gt;="&amp;$M$2,F_12Snp_ODR_Ret!A:A,"&lt;="&amp;$M$3,F_12Snp_ODR_Ret!$B:$B,$B1157)/SUMIFS(F_12Snp_ODR_Ret!$H:$H,F_12Snp_ODR_Ret!A:A,"&gt;="&amp;$M$2,F_12Snp_ODR_Ret!A:A,"&lt;="&amp;$M$3,F_12Snp_ODR_Ret!$B:$B,$B1157)</f>
        <v>#DIV/0!</v>
      </c>
      <c r="G1157" s="95" t="e">
        <f t="shared" si="79"/>
        <v>#DIV/0!</v>
      </c>
      <c r="H1157" s="95" t="e">
        <f t="shared" si="80"/>
        <v>#DIV/0!</v>
      </c>
      <c r="I1157" s="95" t="e">
        <f t="shared" si="81"/>
        <v>#DIV/0!</v>
      </c>
      <c r="J1157" s="95">
        <f t="shared" si="82"/>
        <v>0</v>
      </c>
    </row>
    <row r="1158" spans="1:10" x14ac:dyDescent="0.2">
      <c r="A1158" s="93">
        <f>F_12Snp_ODR_Ret!A1433</f>
        <v>0</v>
      </c>
      <c r="B1158" s="384">
        <f>F_12Snp_ODR_Ret!B1433</f>
        <v>0</v>
      </c>
      <c r="C1158" s="94">
        <f>SUMIFS(F_12Snp_ODR_Ret!$H:$H,F_12Snp_ODR_Ret!$A:$A,'Backtesting - Retail'!A1158,F_12Snp_ODR_Ret!$B:$B,'Backtesting - Retail'!B1158)</f>
        <v>0</v>
      </c>
      <c r="D1158" s="94">
        <f>SUMIFS(F_12Snp_ODR_Ret!$C:$C,F_12Snp_ODR_Ret!$A:$A,'Backtesting - Retail'!A1158,F_12Snp_ODR_Ret!$B:$B,'Backtesting - Retail'!B1158)</f>
        <v>0</v>
      </c>
      <c r="F1158" s="142" t="e">
        <f>SUMIFS(F_12Snp_ODR_Ret!$C:$C,F_12Snp_ODR_Ret!A:A,"&gt;="&amp;$M$2,F_12Snp_ODR_Ret!A:A,"&lt;="&amp;$M$3,F_12Snp_ODR_Ret!$B:$B,$B1158)/SUMIFS(F_12Snp_ODR_Ret!$H:$H,F_12Snp_ODR_Ret!A:A,"&gt;="&amp;$M$2,F_12Snp_ODR_Ret!A:A,"&lt;="&amp;$M$3,F_12Snp_ODR_Ret!$B:$B,$B1158)</f>
        <v>#DIV/0!</v>
      </c>
      <c r="G1158" s="95" t="e">
        <f t="shared" si="79"/>
        <v>#DIV/0!</v>
      </c>
      <c r="H1158" s="95" t="e">
        <f t="shared" si="80"/>
        <v>#DIV/0!</v>
      </c>
      <c r="I1158" s="95" t="e">
        <f t="shared" si="81"/>
        <v>#DIV/0!</v>
      </c>
      <c r="J1158" s="95">
        <f t="shared" si="82"/>
        <v>0</v>
      </c>
    </row>
    <row r="1159" spans="1:10" x14ac:dyDescent="0.2">
      <c r="A1159" s="93">
        <f>F_12Snp_ODR_Ret!A1434</f>
        <v>0</v>
      </c>
      <c r="B1159" s="384">
        <f>F_12Snp_ODR_Ret!B1434</f>
        <v>0</v>
      </c>
      <c r="C1159" s="94">
        <f>SUMIFS(F_12Snp_ODR_Ret!$H:$H,F_12Snp_ODR_Ret!$A:$A,'Backtesting - Retail'!A1159,F_12Snp_ODR_Ret!$B:$B,'Backtesting - Retail'!B1159)</f>
        <v>0</v>
      </c>
      <c r="D1159" s="94">
        <f>SUMIFS(F_12Snp_ODR_Ret!$C:$C,F_12Snp_ODR_Ret!$A:$A,'Backtesting - Retail'!A1159,F_12Snp_ODR_Ret!$B:$B,'Backtesting - Retail'!B1159)</f>
        <v>0</v>
      </c>
      <c r="F1159" s="142" t="e">
        <f>SUMIFS(F_12Snp_ODR_Ret!$C:$C,F_12Snp_ODR_Ret!A:A,"&gt;="&amp;$M$2,F_12Snp_ODR_Ret!A:A,"&lt;="&amp;$M$3,F_12Snp_ODR_Ret!$B:$B,$B1159)/SUMIFS(F_12Snp_ODR_Ret!$H:$H,F_12Snp_ODR_Ret!A:A,"&gt;="&amp;$M$2,F_12Snp_ODR_Ret!A:A,"&lt;="&amp;$M$3,F_12Snp_ODR_Ret!$B:$B,$B1159)</f>
        <v>#DIV/0!</v>
      </c>
      <c r="G1159" s="95" t="e">
        <f t="shared" si="79"/>
        <v>#DIV/0!</v>
      </c>
      <c r="H1159" s="95" t="e">
        <f t="shared" si="80"/>
        <v>#DIV/0!</v>
      </c>
      <c r="I1159" s="95" t="e">
        <f t="shared" si="81"/>
        <v>#DIV/0!</v>
      </c>
      <c r="J1159" s="95">
        <f t="shared" si="82"/>
        <v>0</v>
      </c>
    </row>
    <row r="1160" spans="1:10" x14ac:dyDescent="0.2">
      <c r="A1160" s="93">
        <f>F_12Snp_ODR_Ret!A1435</f>
        <v>0</v>
      </c>
      <c r="B1160" s="384">
        <f>F_12Snp_ODR_Ret!B1435</f>
        <v>0</v>
      </c>
      <c r="C1160" s="94">
        <f>SUMIFS(F_12Snp_ODR_Ret!$H:$H,F_12Snp_ODR_Ret!$A:$A,'Backtesting - Retail'!A1160,F_12Snp_ODR_Ret!$B:$B,'Backtesting - Retail'!B1160)</f>
        <v>0</v>
      </c>
      <c r="D1160" s="94">
        <f>SUMIFS(F_12Snp_ODR_Ret!$C:$C,F_12Snp_ODR_Ret!$A:$A,'Backtesting - Retail'!A1160,F_12Snp_ODR_Ret!$B:$B,'Backtesting - Retail'!B1160)</f>
        <v>0</v>
      </c>
      <c r="F1160" s="142" t="e">
        <f>SUMIFS(F_12Snp_ODR_Ret!$C:$C,F_12Snp_ODR_Ret!A:A,"&gt;="&amp;$M$2,F_12Snp_ODR_Ret!A:A,"&lt;="&amp;$M$3,F_12Snp_ODR_Ret!$B:$B,$B1160)/SUMIFS(F_12Snp_ODR_Ret!$H:$H,F_12Snp_ODR_Ret!A:A,"&gt;="&amp;$M$2,F_12Snp_ODR_Ret!A:A,"&lt;="&amp;$M$3,F_12Snp_ODR_Ret!$B:$B,$B1160)</f>
        <v>#DIV/0!</v>
      </c>
      <c r="G1160" s="95" t="e">
        <f t="shared" si="79"/>
        <v>#DIV/0!</v>
      </c>
      <c r="H1160" s="95" t="e">
        <f t="shared" si="80"/>
        <v>#DIV/0!</v>
      </c>
      <c r="I1160" s="95" t="e">
        <f t="shared" si="81"/>
        <v>#DIV/0!</v>
      </c>
      <c r="J1160" s="95">
        <f t="shared" si="82"/>
        <v>0</v>
      </c>
    </row>
    <row r="1161" spans="1:10" x14ac:dyDescent="0.2">
      <c r="A1161" s="93">
        <f>F_12Snp_ODR_Ret!A1436</f>
        <v>0</v>
      </c>
      <c r="B1161" s="384">
        <f>F_12Snp_ODR_Ret!B1436</f>
        <v>0</v>
      </c>
      <c r="C1161" s="94">
        <f>SUMIFS(F_12Snp_ODR_Ret!$H:$H,F_12Snp_ODR_Ret!$A:$A,'Backtesting - Retail'!A1161,F_12Snp_ODR_Ret!$B:$B,'Backtesting - Retail'!B1161)</f>
        <v>0</v>
      </c>
      <c r="D1161" s="94">
        <f>SUMIFS(F_12Snp_ODR_Ret!$C:$C,F_12Snp_ODR_Ret!$A:$A,'Backtesting - Retail'!A1161,F_12Snp_ODR_Ret!$B:$B,'Backtesting - Retail'!B1161)</f>
        <v>0</v>
      </c>
      <c r="F1161" s="142" t="e">
        <f>SUMIFS(F_12Snp_ODR_Ret!$C:$C,F_12Snp_ODR_Ret!A:A,"&gt;="&amp;$M$2,F_12Snp_ODR_Ret!A:A,"&lt;="&amp;$M$3,F_12Snp_ODR_Ret!$B:$B,$B1161)/SUMIFS(F_12Snp_ODR_Ret!$H:$H,F_12Snp_ODR_Ret!A:A,"&gt;="&amp;$M$2,F_12Snp_ODR_Ret!A:A,"&lt;="&amp;$M$3,F_12Snp_ODR_Ret!$B:$B,$B1161)</f>
        <v>#DIV/0!</v>
      </c>
      <c r="G1161" s="95" t="e">
        <f t="shared" si="79"/>
        <v>#DIV/0!</v>
      </c>
      <c r="H1161" s="95" t="e">
        <f t="shared" si="80"/>
        <v>#DIV/0!</v>
      </c>
      <c r="I1161" s="95" t="e">
        <f t="shared" si="81"/>
        <v>#DIV/0!</v>
      </c>
      <c r="J1161" s="95">
        <f t="shared" si="82"/>
        <v>0</v>
      </c>
    </row>
    <row r="1162" spans="1:10" x14ac:dyDescent="0.2">
      <c r="A1162" s="93">
        <f>F_12Snp_ODR_Ret!A1437</f>
        <v>0</v>
      </c>
      <c r="B1162" s="384">
        <f>F_12Snp_ODR_Ret!B1437</f>
        <v>0</v>
      </c>
      <c r="C1162" s="94">
        <f>SUMIFS(F_12Snp_ODR_Ret!$H:$H,F_12Snp_ODR_Ret!$A:$A,'Backtesting - Retail'!A1162,F_12Snp_ODR_Ret!$B:$B,'Backtesting - Retail'!B1162)</f>
        <v>0</v>
      </c>
      <c r="D1162" s="94">
        <f>SUMIFS(F_12Snp_ODR_Ret!$C:$C,F_12Snp_ODR_Ret!$A:$A,'Backtesting - Retail'!A1162,F_12Snp_ODR_Ret!$B:$B,'Backtesting - Retail'!B1162)</f>
        <v>0</v>
      </c>
      <c r="F1162" s="142" t="e">
        <f>SUMIFS(F_12Snp_ODR_Ret!$C:$C,F_12Snp_ODR_Ret!A:A,"&gt;="&amp;$M$2,F_12Snp_ODR_Ret!A:A,"&lt;="&amp;$M$3,F_12Snp_ODR_Ret!$B:$B,$B1162)/SUMIFS(F_12Snp_ODR_Ret!$H:$H,F_12Snp_ODR_Ret!A:A,"&gt;="&amp;$M$2,F_12Snp_ODR_Ret!A:A,"&lt;="&amp;$M$3,F_12Snp_ODR_Ret!$B:$B,$B1162)</f>
        <v>#DIV/0!</v>
      </c>
      <c r="G1162" s="95" t="e">
        <f t="shared" si="79"/>
        <v>#DIV/0!</v>
      </c>
      <c r="H1162" s="95" t="e">
        <f t="shared" si="80"/>
        <v>#DIV/0!</v>
      </c>
      <c r="I1162" s="95" t="e">
        <f t="shared" si="81"/>
        <v>#DIV/0!</v>
      </c>
      <c r="J1162" s="95">
        <f t="shared" si="82"/>
        <v>0</v>
      </c>
    </row>
    <row r="1163" spans="1:10" x14ac:dyDescent="0.2">
      <c r="A1163" s="93">
        <f>F_12Snp_ODR_Ret!A1438</f>
        <v>0</v>
      </c>
      <c r="B1163" s="384">
        <f>F_12Snp_ODR_Ret!B1438</f>
        <v>0</v>
      </c>
      <c r="C1163" s="94">
        <f>SUMIFS(F_12Snp_ODR_Ret!$H:$H,F_12Snp_ODR_Ret!$A:$A,'Backtesting - Retail'!A1163,F_12Snp_ODR_Ret!$B:$B,'Backtesting - Retail'!B1163)</f>
        <v>0</v>
      </c>
      <c r="D1163" s="94">
        <f>SUMIFS(F_12Snp_ODR_Ret!$C:$C,F_12Snp_ODR_Ret!$A:$A,'Backtesting - Retail'!A1163,F_12Snp_ODR_Ret!$B:$B,'Backtesting - Retail'!B1163)</f>
        <v>0</v>
      </c>
      <c r="F1163" s="142" t="e">
        <f>SUMIFS(F_12Snp_ODR_Ret!$C:$C,F_12Snp_ODR_Ret!A:A,"&gt;="&amp;$M$2,F_12Snp_ODR_Ret!A:A,"&lt;="&amp;$M$3,F_12Snp_ODR_Ret!$B:$B,$B1163)/SUMIFS(F_12Snp_ODR_Ret!$H:$H,F_12Snp_ODR_Ret!A:A,"&gt;="&amp;$M$2,F_12Snp_ODR_Ret!A:A,"&lt;="&amp;$M$3,F_12Snp_ODR_Ret!$B:$B,$B1163)</f>
        <v>#DIV/0!</v>
      </c>
      <c r="G1163" s="95" t="e">
        <f t="shared" si="79"/>
        <v>#DIV/0!</v>
      </c>
      <c r="H1163" s="95" t="e">
        <f t="shared" si="80"/>
        <v>#DIV/0!</v>
      </c>
      <c r="I1163" s="95" t="e">
        <f t="shared" si="81"/>
        <v>#DIV/0!</v>
      </c>
      <c r="J1163" s="95">
        <f t="shared" si="82"/>
        <v>0</v>
      </c>
    </row>
    <row r="1164" spans="1:10" x14ac:dyDescent="0.2">
      <c r="A1164" s="93">
        <f>F_12Snp_ODR_Ret!A1439</f>
        <v>0</v>
      </c>
      <c r="B1164" s="384">
        <f>F_12Snp_ODR_Ret!B1439</f>
        <v>0</v>
      </c>
      <c r="C1164" s="94">
        <f>SUMIFS(F_12Snp_ODR_Ret!$H:$H,F_12Snp_ODR_Ret!$A:$A,'Backtesting - Retail'!A1164,F_12Snp_ODR_Ret!$B:$B,'Backtesting - Retail'!B1164)</f>
        <v>0</v>
      </c>
      <c r="D1164" s="94">
        <f>SUMIFS(F_12Snp_ODR_Ret!$C:$C,F_12Snp_ODR_Ret!$A:$A,'Backtesting - Retail'!A1164,F_12Snp_ODR_Ret!$B:$B,'Backtesting - Retail'!B1164)</f>
        <v>0</v>
      </c>
      <c r="F1164" s="142" t="e">
        <f>SUMIFS(F_12Snp_ODR_Ret!$C:$C,F_12Snp_ODR_Ret!A:A,"&gt;="&amp;$M$2,F_12Snp_ODR_Ret!A:A,"&lt;="&amp;$M$3,F_12Snp_ODR_Ret!$B:$B,$B1164)/SUMIFS(F_12Snp_ODR_Ret!$H:$H,F_12Snp_ODR_Ret!A:A,"&gt;="&amp;$M$2,F_12Snp_ODR_Ret!A:A,"&lt;="&amp;$M$3,F_12Snp_ODR_Ret!$B:$B,$B1164)</f>
        <v>#DIV/0!</v>
      </c>
      <c r="G1164" s="95" t="e">
        <f t="shared" si="79"/>
        <v>#DIV/0!</v>
      </c>
      <c r="H1164" s="95" t="e">
        <f t="shared" si="80"/>
        <v>#DIV/0!</v>
      </c>
      <c r="I1164" s="95" t="e">
        <f t="shared" si="81"/>
        <v>#DIV/0!</v>
      </c>
      <c r="J1164" s="95">
        <f t="shared" si="82"/>
        <v>0</v>
      </c>
    </row>
    <row r="1165" spans="1:10" x14ac:dyDescent="0.2">
      <c r="A1165" s="93">
        <f>F_12Snp_ODR_Ret!A1440</f>
        <v>0</v>
      </c>
      <c r="B1165" s="384">
        <f>F_12Snp_ODR_Ret!B1440</f>
        <v>0</v>
      </c>
      <c r="C1165" s="94">
        <f>SUMIFS(F_12Snp_ODR_Ret!$H:$H,F_12Snp_ODR_Ret!$A:$A,'Backtesting - Retail'!A1165,F_12Snp_ODR_Ret!$B:$B,'Backtesting - Retail'!B1165)</f>
        <v>0</v>
      </c>
      <c r="D1165" s="94">
        <f>SUMIFS(F_12Snp_ODR_Ret!$C:$C,F_12Snp_ODR_Ret!$A:$A,'Backtesting - Retail'!A1165,F_12Snp_ODR_Ret!$B:$B,'Backtesting - Retail'!B1165)</f>
        <v>0</v>
      </c>
      <c r="F1165" s="142" t="e">
        <f>SUMIFS(F_12Snp_ODR_Ret!$C:$C,F_12Snp_ODR_Ret!A:A,"&gt;="&amp;$M$2,F_12Snp_ODR_Ret!A:A,"&lt;="&amp;$M$3,F_12Snp_ODR_Ret!$B:$B,$B1165)/SUMIFS(F_12Snp_ODR_Ret!$H:$H,F_12Snp_ODR_Ret!A:A,"&gt;="&amp;$M$2,F_12Snp_ODR_Ret!A:A,"&lt;="&amp;$M$3,F_12Snp_ODR_Ret!$B:$B,$B1165)</f>
        <v>#DIV/0!</v>
      </c>
      <c r="G1165" s="95" t="e">
        <f t="shared" si="79"/>
        <v>#DIV/0!</v>
      </c>
      <c r="H1165" s="95" t="e">
        <f t="shared" si="80"/>
        <v>#DIV/0!</v>
      </c>
      <c r="I1165" s="95" t="e">
        <f t="shared" si="81"/>
        <v>#DIV/0!</v>
      </c>
      <c r="J1165" s="95">
        <f t="shared" si="82"/>
        <v>0</v>
      </c>
    </row>
    <row r="1166" spans="1:10" x14ac:dyDescent="0.2">
      <c r="A1166" s="93">
        <f>F_12Snp_ODR_Ret!A1441</f>
        <v>0</v>
      </c>
      <c r="B1166" s="384">
        <f>F_12Snp_ODR_Ret!B1441</f>
        <v>0</v>
      </c>
      <c r="C1166" s="94">
        <f>SUMIFS(F_12Snp_ODR_Ret!$H:$H,F_12Snp_ODR_Ret!$A:$A,'Backtesting - Retail'!A1166,F_12Snp_ODR_Ret!$B:$B,'Backtesting - Retail'!B1166)</f>
        <v>0</v>
      </c>
      <c r="D1166" s="94">
        <f>SUMIFS(F_12Snp_ODR_Ret!$C:$C,F_12Snp_ODR_Ret!$A:$A,'Backtesting - Retail'!A1166,F_12Snp_ODR_Ret!$B:$B,'Backtesting - Retail'!B1166)</f>
        <v>0</v>
      </c>
      <c r="F1166" s="142" t="e">
        <f>SUMIFS(F_12Snp_ODR_Ret!$C:$C,F_12Snp_ODR_Ret!A:A,"&gt;="&amp;$M$2,F_12Snp_ODR_Ret!A:A,"&lt;="&amp;$M$3,F_12Snp_ODR_Ret!$B:$B,$B1166)/SUMIFS(F_12Snp_ODR_Ret!$H:$H,F_12Snp_ODR_Ret!A:A,"&gt;="&amp;$M$2,F_12Snp_ODR_Ret!A:A,"&lt;="&amp;$M$3,F_12Snp_ODR_Ret!$B:$B,$B1166)</f>
        <v>#DIV/0!</v>
      </c>
      <c r="G1166" s="95" t="e">
        <f t="shared" si="79"/>
        <v>#DIV/0!</v>
      </c>
      <c r="H1166" s="95" t="e">
        <f t="shared" si="80"/>
        <v>#DIV/0!</v>
      </c>
      <c r="I1166" s="95" t="e">
        <f t="shared" si="81"/>
        <v>#DIV/0!</v>
      </c>
      <c r="J1166" s="95">
        <f t="shared" si="82"/>
        <v>0</v>
      </c>
    </row>
    <row r="1167" spans="1:10" x14ac:dyDescent="0.2">
      <c r="A1167" s="93">
        <f>F_12Snp_ODR_Ret!A1442</f>
        <v>0</v>
      </c>
      <c r="B1167" s="384">
        <f>F_12Snp_ODR_Ret!B1442</f>
        <v>0</v>
      </c>
      <c r="C1167" s="94">
        <f>SUMIFS(F_12Snp_ODR_Ret!$H:$H,F_12Snp_ODR_Ret!$A:$A,'Backtesting - Retail'!A1167,F_12Snp_ODR_Ret!$B:$B,'Backtesting - Retail'!B1167)</f>
        <v>0</v>
      </c>
      <c r="D1167" s="94">
        <f>SUMIFS(F_12Snp_ODR_Ret!$C:$C,F_12Snp_ODR_Ret!$A:$A,'Backtesting - Retail'!A1167,F_12Snp_ODR_Ret!$B:$B,'Backtesting - Retail'!B1167)</f>
        <v>0</v>
      </c>
      <c r="F1167" s="142" t="e">
        <f>SUMIFS(F_12Snp_ODR_Ret!$C:$C,F_12Snp_ODR_Ret!A:A,"&gt;="&amp;$M$2,F_12Snp_ODR_Ret!A:A,"&lt;="&amp;$M$3,F_12Snp_ODR_Ret!$B:$B,$B1167)/SUMIFS(F_12Snp_ODR_Ret!$H:$H,F_12Snp_ODR_Ret!A:A,"&gt;="&amp;$M$2,F_12Snp_ODR_Ret!A:A,"&lt;="&amp;$M$3,F_12Snp_ODR_Ret!$B:$B,$B1167)</f>
        <v>#DIV/0!</v>
      </c>
      <c r="G1167" s="95" t="e">
        <f t="shared" si="79"/>
        <v>#DIV/0!</v>
      </c>
      <c r="H1167" s="95" t="e">
        <f t="shared" si="80"/>
        <v>#DIV/0!</v>
      </c>
      <c r="I1167" s="95" t="e">
        <f t="shared" si="81"/>
        <v>#DIV/0!</v>
      </c>
      <c r="J1167" s="95">
        <f t="shared" si="82"/>
        <v>0</v>
      </c>
    </row>
    <row r="1168" spans="1:10" x14ac:dyDescent="0.2">
      <c r="A1168" s="93">
        <f>F_12Snp_ODR_Ret!A1443</f>
        <v>0</v>
      </c>
      <c r="B1168" s="384">
        <f>F_12Snp_ODR_Ret!B1443</f>
        <v>0</v>
      </c>
      <c r="C1168" s="94">
        <f>SUMIFS(F_12Snp_ODR_Ret!$H:$H,F_12Snp_ODR_Ret!$A:$A,'Backtesting - Retail'!A1168,F_12Snp_ODR_Ret!$B:$B,'Backtesting - Retail'!B1168)</f>
        <v>0</v>
      </c>
      <c r="D1168" s="94">
        <f>SUMIFS(F_12Snp_ODR_Ret!$C:$C,F_12Snp_ODR_Ret!$A:$A,'Backtesting - Retail'!A1168,F_12Snp_ODR_Ret!$B:$B,'Backtesting - Retail'!B1168)</f>
        <v>0</v>
      </c>
      <c r="F1168" s="142" t="e">
        <f>SUMIFS(F_12Snp_ODR_Ret!$C:$C,F_12Snp_ODR_Ret!A:A,"&gt;="&amp;$M$2,F_12Snp_ODR_Ret!A:A,"&lt;="&amp;$M$3,F_12Snp_ODR_Ret!$B:$B,$B1168)/SUMIFS(F_12Snp_ODR_Ret!$H:$H,F_12Snp_ODR_Ret!A:A,"&gt;="&amp;$M$2,F_12Snp_ODR_Ret!A:A,"&lt;="&amp;$M$3,F_12Snp_ODR_Ret!$B:$B,$B1168)</f>
        <v>#DIV/0!</v>
      </c>
      <c r="G1168" s="95" t="e">
        <f t="shared" si="79"/>
        <v>#DIV/0!</v>
      </c>
      <c r="H1168" s="95" t="e">
        <f t="shared" si="80"/>
        <v>#DIV/0!</v>
      </c>
      <c r="I1168" s="95" t="e">
        <f t="shared" si="81"/>
        <v>#DIV/0!</v>
      </c>
      <c r="J1168" s="95">
        <f t="shared" si="82"/>
        <v>0</v>
      </c>
    </row>
    <row r="1169" spans="1:10" x14ac:dyDescent="0.2">
      <c r="A1169" s="93">
        <f>F_12Snp_ODR_Ret!A1444</f>
        <v>0</v>
      </c>
      <c r="B1169" s="384">
        <f>F_12Snp_ODR_Ret!B1444</f>
        <v>0</v>
      </c>
      <c r="C1169" s="94">
        <f>SUMIFS(F_12Snp_ODR_Ret!$H:$H,F_12Snp_ODR_Ret!$A:$A,'Backtesting - Retail'!A1169,F_12Snp_ODR_Ret!$B:$B,'Backtesting - Retail'!B1169)</f>
        <v>0</v>
      </c>
      <c r="D1169" s="94">
        <f>SUMIFS(F_12Snp_ODR_Ret!$C:$C,F_12Snp_ODR_Ret!$A:$A,'Backtesting - Retail'!A1169,F_12Snp_ODR_Ret!$B:$B,'Backtesting - Retail'!B1169)</f>
        <v>0</v>
      </c>
      <c r="F1169" s="142" t="e">
        <f>SUMIFS(F_12Snp_ODR_Ret!$C:$C,F_12Snp_ODR_Ret!A:A,"&gt;="&amp;$M$2,F_12Snp_ODR_Ret!A:A,"&lt;="&amp;$M$3,F_12Snp_ODR_Ret!$B:$B,$B1169)/SUMIFS(F_12Snp_ODR_Ret!$H:$H,F_12Snp_ODR_Ret!A:A,"&gt;="&amp;$M$2,F_12Snp_ODR_Ret!A:A,"&lt;="&amp;$M$3,F_12Snp_ODR_Ret!$B:$B,$B1169)</f>
        <v>#DIV/0!</v>
      </c>
      <c r="G1169" s="95" t="e">
        <f t="shared" si="79"/>
        <v>#DIV/0!</v>
      </c>
      <c r="H1169" s="95" t="e">
        <f t="shared" si="80"/>
        <v>#DIV/0!</v>
      </c>
      <c r="I1169" s="95" t="e">
        <f t="shared" si="81"/>
        <v>#DIV/0!</v>
      </c>
      <c r="J1169" s="95">
        <f t="shared" si="82"/>
        <v>0</v>
      </c>
    </row>
    <row r="1170" spans="1:10" x14ac:dyDescent="0.2">
      <c r="A1170" s="93">
        <f>F_12Snp_ODR_Ret!A1445</f>
        <v>0</v>
      </c>
      <c r="B1170" s="384">
        <f>F_12Snp_ODR_Ret!B1445</f>
        <v>0</v>
      </c>
      <c r="C1170" s="94">
        <f>SUMIFS(F_12Snp_ODR_Ret!$H:$H,F_12Snp_ODR_Ret!$A:$A,'Backtesting - Retail'!A1170,F_12Snp_ODR_Ret!$B:$B,'Backtesting - Retail'!B1170)</f>
        <v>0</v>
      </c>
      <c r="D1170" s="94">
        <f>SUMIFS(F_12Snp_ODR_Ret!$C:$C,F_12Snp_ODR_Ret!$A:$A,'Backtesting - Retail'!A1170,F_12Snp_ODR_Ret!$B:$B,'Backtesting - Retail'!B1170)</f>
        <v>0</v>
      </c>
      <c r="F1170" s="142" t="e">
        <f>SUMIFS(F_12Snp_ODR_Ret!$C:$C,F_12Snp_ODR_Ret!A:A,"&gt;="&amp;$M$2,F_12Snp_ODR_Ret!A:A,"&lt;="&amp;$M$3,F_12Snp_ODR_Ret!$B:$B,$B1170)/SUMIFS(F_12Snp_ODR_Ret!$H:$H,F_12Snp_ODR_Ret!A:A,"&gt;="&amp;$M$2,F_12Snp_ODR_Ret!A:A,"&lt;="&amp;$M$3,F_12Snp_ODR_Ret!$B:$B,$B1170)</f>
        <v>#DIV/0!</v>
      </c>
      <c r="G1170" s="95" t="e">
        <f t="shared" si="79"/>
        <v>#DIV/0!</v>
      </c>
      <c r="H1170" s="95" t="e">
        <f t="shared" si="80"/>
        <v>#DIV/0!</v>
      </c>
      <c r="I1170" s="95" t="e">
        <f t="shared" si="81"/>
        <v>#DIV/0!</v>
      </c>
      <c r="J1170" s="95">
        <f t="shared" si="82"/>
        <v>0</v>
      </c>
    </row>
    <row r="1171" spans="1:10" x14ac:dyDescent="0.2">
      <c r="A1171" s="93">
        <f>F_12Snp_ODR_Ret!A1446</f>
        <v>0</v>
      </c>
      <c r="B1171" s="384">
        <f>F_12Snp_ODR_Ret!B1446</f>
        <v>0</v>
      </c>
      <c r="C1171" s="94">
        <f>SUMIFS(F_12Snp_ODR_Ret!$H:$H,F_12Snp_ODR_Ret!$A:$A,'Backtesting - Retail'!A1171,F_12Snp_ODR_Ret!$B:$B,'Backtesting - Retail'!B1171)</f>
        <v>0</v>
      </c>
      <c r="D1171" s="94">
        <f>SUMIFS(F_12Snp_ODR_Ret!$C:$C,F_12Snp_ODR_Ret!$A:$A,'Backtesting - Retail'!A1171,F_12Snp_ODR_Ret!$B:$B,'Backtesting - Retail'!B1171)</f>
        <v>0</v>
      </c>
      <c r="F1171" s="142" t="e">
        <f>SUMIFS(F_12Snp_ODR_Ret!$C:$C,F_12Snp_ODR_Ret!A:A,"&gt;="&amp;$M$2,F_12Snp_ODR_Ret!A:A,"&lt;="&amp;$M$3,F_12Snp_ODR_Ret!$B:$B,$B1171)/SUMIFS(F_12Snp_ODR_Ret!$H:$H,F_12Snp_ODR_Ret!A:A,"&gt;="&amp;$M$2,F_12Snp_ODR_Ret!A:A,"&lt;="&amp;$M$3,F_12Snp_ODR_Ret!$B:$B,$B1171)</f>
        <v>#DIV/0!</v>
      </c>
      <c r="G1171" s="95" t="e">
        <f t="shared" si="79"/>
        <v>#DIV/0!</v>
      </c>
      <c r="H1171" s="95" t="e">
        <f t="shared" si="80"/>
        <v>#DIV/0!</v>
      </c>
      <c r="I1171" s="95" t="e">
        <f t="shared" si="81"/>
        <v>#DIV/0!</v>
      </c>
      <c r="J1171" s="95">
        <f t="shared" si="82"/>
        <v>0</v>
      </c>
    </row>
    <row r="1172" spans="1:10" x14ac:dyDescent="0.2">
      <c r="A1172" s="93">
        <f>F_12Snp_ODR_Ret!A1447</f>
        <v>0</v>
      </c>
      <c r="B1172" s="384">
        <f>F_12Snp_ODR_Ret!B1447</f>
        <v>0</v>
      </c>
      <c r="C1172" s="94">
        <f>SUMIFS(F_12Snp_ODR_Ret!$H:$H,F_12Snp_ODR_Ret!$A:$A,'Backtesting - Retail'!A1172,F_12Snp_ODR_Ret!$B:$B,'Backtesting - Retail'!B1172)</f>
        <v>0</v>
      </c>
      <c r="D1172" s="94">
        <f>SUMIFS(F_12Snp_ODR_Ret!$C:$C,F_12Snp_ODR_Ret!$A:$A,'Backtesting - Retail'!A1172,F_12Snp_ODR_Ret!$B:$B,'Backtesting - Retail'!B1172)</f>
        <v>0</v>
      </c>
      <c r="F1172" s="142" t="e">
        <f>SUMIFS(F_12Snp_ODR_Ret!$C:$C,F_12Snp_ODR_Ret!A:A,"&gt;="&amp;$M$2,F_12Snp_ODR_Ret!A:A,"&lt;="&amp;$M$3,F_12Snp_ODR_Ret!$B:$B,$B1172)/SUMIFS(F_12Snp_ODR_Ret!$H:$H,F_12Snp_ODR_Ret!A:A,"&gt;="&amp;$M$2,F_12Snp_ODR_Ret!A:A,"&lt;="&amp;$M$3,F_12Snp_ODR_Ret!$B:$B,$B1172)</f>
        <v>#DIV/0!</v>
      </c>
      <c r="G1172" s="95" t="e">
        <f t="shared" si="79"/>
        <v>#DIV/0!</v>
      </c>
      <c r="H1172" s="95" t="e">
        <f t="shared" si="80"/>
        <v>#DIV/0!</v>
      </c>
      <c r="I1172" s="95" t="e">
        <f t="shared" si="81"/>
        <v>#DIV/0!</v>
      </c>
      <c r="J1172" s="95">
        <f t="shared" si="82"/>
        <v>0</v>
      </c>
    </row>
    <row r="1173" spans="1:10" x14ac:dyDescent="0.2">
      <c r="A1173" s="93">
        <f>F_12Snp_ODR_Ret!A1448</f>
        <v>0</v>
      </c>
      <c r="B1173" s="384">
        <f>F_12Snp_ODR_Ret!B1448</f>
        <v>0</v>
      </c>
      <c r="C1173" s="94">
        <f>SUMIFS(F_12Snp_ODR_Ret!$H:$H,F_12Snp_ODR_Ret!$A:$A,'Backtesting - Retail'!A1173,F_12Snp_ODR_Ret!$B:$B,'Backtesting - Retail'!B1173)</f>
        <v>0</v>
      </c>
      <c r="D1173" s="94">
        <f>SUMIFS(F_12Snp_ODR_Ret!$C:$C,F_12Snp_ODR_Ret!$A:$A,'Backtesting - Retail'!A1173,F_12Snp_ODR_Ret!$B:$B,'Backtesting - Retail'!B1173)</f>
        <v>0</v>
      </c>
      <c r="F1173" s="142" t="e">
        <f>SUMIFS(F_12Snp_ODR_Ret!$C:$C,F_12Snp_ODR_Ret!A:A,"&gt;="&amp;$M$2,F_12Snp_ODR_Ret!A:A,"&lt;="&amp;$M$3,F_12Snp_ODR_Ret!$B:$B,$B1173)/SUMIFS(F_12Snp_ODR_Ret!$H:$H,F_12Snp_ODR_Ret!A:A,"&gt;="&amp;$M$2,F_12Snp_ODR_Ret!A:A,"&lt;="&amp;$M$3,F_12Snp_ODR_Ret!$B:$B,$B1173)</f>
        <v>#DIV/0!</v>
      </c>
      <c r="G1173" s="95" t="e">
        <f t="shared" si="79"/>
        <v>#DIV/0!</v>
      </c>
      <c r="H1173" s="95" t="e">
        <f t="shared" si="80"/>
        <v>#DIV/0!</v>
      </c>
      <c r="I1173" s="95" t="e">
        <f t="shared" si="81"/>
        <v>#DIV/0!</v>
      </c>
      <c r="J1173" s="95">
        <f t="shared" si="82"/>
        <v>0</v>
      </c>
    </row>
    <row r="1174" spans="1:10" x14ac:dyDescent="0.2">
      <c r="A1174" s="93">
        <f>F_12Snp_ODR_Ret!A1449</f>
        <v>0</v>
      </c>
      <c r="B1174" s="384">
        <f>F_12Snp_ODR_Ret!B1449</f>
        <v>0</v>
      </c>
      <c r="C1174" s="94">
        <f>SUMIFS(F_12Snp_ODR_Ret!$H:$H,F_12Snp_ODR_Ret!$A:$A,'Backtesting - Retail'!A1174,F_12Snp_ODR_Ret!$B:$B,'Backtesting - Retail'!B1174)</f>
        <v>0</v>
      </c>
      <c r="D1174" s="94">
        <f>SUMIFS(F_12Snp_ODR_Ret!$C:$C,F_12Snp_ODR_Ret!$A:$A,'Backtesting - Retail'!A1174,F_12Snp_ODR_Ret!$B:$B,'Backtesting - Retail'!B1174)</f>
        <v>0</v>
      </c>
      <c r="F1174" s="142" t="e">
        <f>SUMIFS(F_12Snp_ODR_Ret!$C:$C,F_12Snp_ODR_Ret!A:A,"&gt;="&amp;$M$2,F_12Snp_ODR_Ret!A:A,"&lt;="&amp;$M$3,F_12Snp_ODR_Ret!$B:$B,$B1174)/SUMIFS(F_12Snp_ODR_Ret!$H:$H,F_12Snp_ODR_Ret!A:A,"&gt;="&amp;$M$2,F_12Snp_ODR_Ret!A:A,"&lt;="&amp;$M$3,F_12Snp_ODR_Ret!$B:$B,$B1174)</f>
        <v>#DIV/0!</v>
      </c>
      <c r="G1174" s="95" t="e">
        <f t="shared" si="79"/>
        <v>#DIV/0!</v>
      </c>
      <c r="H1174" s="95" t="e">
        <f t="shared" si="80"/>
        <v>#DIV/0!</v>
      </c>
      <c r="I1174" s="95" t="e">
        <f t="shared" si="81"/>
        <v>#DIV/0!</v>
      </c>
      <c r="J1174" s="95">
        <f t="shared" si="82"/>
        <v>0</v>
      </c>
    </row>
    <row r="1175" spans="1:10" x14ac:dyDescent="0.2">
      <c r="A1175" s="93">
        <f>F_12Snp_ODR_Ret!A1450</f>
        <v>0</v>
      </c>
      <c r="B1175" s="384">
        <f>F_12Snp_ODR_Ret!B1450</f>
        <v>0</v>
      </c>
      <c r="C1175" s="94">
        <f>SUMIFS(F_12Snp_ODR_Ret!$H:$H,F_12Snp_ODR_Ret!$A:$A,'Backtesting - Retail'!A1175,F_12Snp_ODR_Ret!$B:$B,'Backtesting - Retail'!B1175)</f>
        <v>0</v>
      </c>
      <c r="D1175" s="94">
        <f>SUMIFS(F_12Snp_ODR_Ret!$C:$C,F_12Snp_ODR_Ret!$A:$A,'Backtesting - Retail'!A1175,F_12Snp_ODR_Ret!$B:$B,'Backtesting - Retail'!B1175)</f>
        <v>0</v>
      </c>
      <c r="F1175" s="142" t="e">
        <f>SUMIFS(F_12Snp_ODR_Ret!$C:$C,F_12Snp_ODR_Ret!A:A,"&gt;="&amp;$M$2,F_12Snp_ODR_Ret!A:A,"&lt;="&amp;$M$3,F_12Snp_ODR_Ret!$B:$B,$B1175)/SUMIFS(F_12Snp_ODR_Ret!$H:$H,F_12Snp_ODR_Ret!A:A,"&gt;="&amp;$M$2,F_12Snp_ODR_Ret!A:A,"&lt;="&amp;$M$3,F_12Snp_ODR_Ret!$B:$B,$B1175)</f>
        <v>#DIV/0!</v>
      </c>
      <c r="G1175" s="95" t="e">
        <f t="shared" si="79"/>
        <v>#DIV/0!</v>
      </c>
      <c r="H1175" s="95" t="e">
        <f t="shared" si="80"/>
        <v>#DIV/0!</v>
      </c>
      <c r="I1175" s="95" t="e">
        <f t="shared" si="81"/>
        <v>#DIV/0!</v>
      </c>
      <c r="J1175" s="95">
        <f t="shared" si="82"/>
        <v>0</v>
      </c>
    </row>
    <row r="1176" spans="1:10" x14ac:dyDescent="0.2">
      <c r="A1176" s="93">
        <f>F_12Snp_ODR_Ret!A1451</f>
        <v>0</v>
      </c>
      <c r="B1176" s="384">
        <f>F_12Snp_ODR_Ret!B1451</f>
        <v>0</v>
      </c>
      <c r="C1176" s="94">
        <f>SUMIFS(F_12Snp_ODR_Ret!$H:$H,F_12Snp_ODR_Ret!$A:$A,'Backtesting - Retail'!A1176,F_12Snp_ODR_Ret!$B:$B,'Backtesting - Retail'!B1176)</f>
        <v>0</v>
      </c>
      <c r="D1176" s="94">
        <f>SUMIFS(F_12Snp_ODR_Ret!$C:$C,F_12Snp_ODR_Ret!$A:$A,'Backtesting - Retail'!A1176,F_12Snp_ODR_Ret!$B:$B,'Backtesting - Retail'!B1176)</f>
        <v>0</v>
      </c>
      <c r="F1176" s="142" t="e">
        <f>SUMIFS(F_12Snp_ODR_Ret!$C:$C,F_12Snp_ODR_Ret!A:A,"&gt;="&amp;$M$2,F_12Snp_ODR_Ret!A:A,"&lt;="&amp;$M$3,F_12Snp_ODR_Ret!$B:$B,$B1176)/SUMIFS(F_12Snp_ODR_Ret!$H:$H,F_12Snp_ODR_Ret!A:A,"&gt;="&amp;$M$2,F_12Snp_ODR_Ret!A:A,"&lt;="&amp;$M$3,F_12Snp_ODR_Ret!$B:$B,$B1176)</f>
        <v>#DIV/0!</v>
      </c>
      <c r="G1176" s="95" t="e">
        <f t="shared" si="79"/>
        <v>#DIV/0!</v>
      </c>
      <c r="H1176" s="95" t="e">
        <f t="shared" si="80"/>
        <v>#DIV/0!</v>
      </c>
      <c r="I1176" s="95" t="e">
        <f t="shared" si="81"/>
        <v>#DIV/0!</v>
      </c>
      <c r="J1176" s="95">
        <f t="shared" si="82"/>
        <v>0</v>
      </c>
    </row>
    <row r="1177" spans="1:10" x14ac:dyDescent="0.2">
      <c r="A1177" s="93">
        <f>F_12Snp_ODR_Ret!A1452</f>
        <v>0</v>
      </c>
      <c r="B1177" s="384">
        <f>F_12Snp_ODR_Ret!B1452</f>
        <v>0</v>
      </c>
      <c r="C1177" s="94">
        <f>SUMIFS(F_12Snp_ODR_Ret!$H:$H,F_12Snp_ODR_Ret!$A:$A,'Backtesting - Retail'!A1177,F_12Snp_ODR_Ret!$B:$B,'Backtesting - Retail'!B1177)</f>
        <v>0</v>
      </c>
      <c r="D1177" s="94">
        <f>SUMIFS(F_12Snp_ODR_Ret!$C:$C,F_12Snp_ODR_Ret!$A:$A,'Backtesting - Retail'!A1177,F_12Snp_ODR_Ret!$B:$B,'Backtesting - Retail'!B1177)</f>
        <v>0</v>
      </c>
      <c r="F1177" s="142" t="e">
        <f>SUMIFS(F_12Snp_ODR_Ret!$C:$C,F_12Snp_ODR_Ret!A:A,"&gt;="&amp;$M$2,F_12Snp_ODR_Ret!A:A,"&lt;="&amp;$M$3,F_12Snp_ODR_Ret!$B:$B,$B1177)/SUMIFS(F_12Snp_ODR_Ret!$H:$H,F_12Snp_ODR_Ret!A:A,"&gt;="&amp;$M$2,F_12Snp_ODR_Ret!A:A,"&lt;="&amp;$M$3,F_12Snp_ODR_Ret!$B:$B,$B1177)</f>
        <v>#DIV/0!</v>
      </c>
      <c r="G1177" s="95" t="e">
        <f t="shared" si="79"/>
        <v>#DIV/0!</v>
      </c>
      <c r="H1177" s="95" t="e">
        <f t="shared" si="80"/>
        <v>#DIV/0!</v>
      </c>
      <c r="I1177" s="95" t="e">
        <f t="shared" si="81"/>
        <v>#DIV/0!</v>
      </c>
      <c r="J1177" s="95">
        <f t="shared" si="82"/>
        <v>0</v>
      </c>
    </row>
    <row r="1178" spans="1:10" x14ac:dyDescent="0.2">
      <c r="A1178" s="93">
        <f>F_12Snp_ODR_Ret!A1453</f>
        <v>0</v>
      </c>
      <c r="B1178" s="384">
        <f>F_12Snp_ODR_Ret!B1453</f>
        <v>0</v>
      </c>
      <c r="C1178" s="94">
        <f>SUMIFS(F_12Snp_ODR_Ret!$H:$H,F_12Snp_ODR_Ret!$A:$A,'Backtesting - Retail'!A1178,F_12Snp_ODR_Ret!$B:$B,'Backtesting - Retail'!B1178)</f>
        <v>0</v>
      </c>
      <c r="D1178" s="94">
        <f>SUMIFS(F_12Snp_ODR_Ret!$C:$C,F_12Snp_ODR_Ret!$A:$A,'Backtesting - Retail'!A1178,F_12Snp_ODR_Ret!$B:$B,'Backtesting - Retail'!B1178)</f>
        <v>0</v>
      </c>
      <c r="F1178" s="142" t="e">
        <f>SUMIFS(F_12Snp_ODR_Ret!$C:$C,F_12Snp_ODR_Ret!A:A,"&gt;="&amp;$M$2,F_12Snp_ODR_Ret!A:A,"&lt;="&amp;$M$3,F_12Snp_ODR_Ret!$B:$B,$B1178)/SUMIFS(F_12Snp_ODR_Ret!$H:$H,F_12Snp_ODR_Ret!A:A,"&gt;="&amp;$M$2,F_12Snp_ODR_Ret!A:A,"&lt;="&amp;$M$3,F_12Snp_ODR_Ret!$B:$B,$B1178)</f>
        <v>#DIV/0!</v>
      </c>
      <c r="G1178" s="95" t="e">
        <f t="shared" si="79"/>
        <v>#DIV/0!</v>
      </c>
      <c r="H1178" s="95" t="e">
        <f t="shared" si="80"/>
        <v>#DIV/0!</v>
      </c>
      <c r="I1178" s="95" t="e">
        <f t="shared" si="81"/>
        <v>#DIV/0!</v>
      </c>
      <c r="J1178" s="95">
        <f t="shared" si="82"/>
        <v>0</v>
      </c>
    </row>
    <row r="1179" spans="1:10" x14ac:dyDescent="0.2">
      <c r="A1179" s="93">
        <f>F_12Snp_ODR_Ret!A1454</f>
        <v>0</v>
      </c>
      <c r="B1179" s="384">
        <f>F_12Snp_ODR_Ret!B1454</f>
        <v>0</v>
      </c>
      <c r="C1179" s="94">
        <f>SUMIFS(F_12Snp_ODR_Ret!$H:$H,F_12Snp_ODR_Ret!$A:$A,'Backtesting - Retail'!A1179,F_12Snp_ODR_Ret!$B:$B,'Backtesting - Retail'!B1179)</f>
        <v>0</v>
      </c>
      <c r="D1179" s="94">
        <f>SUMIFS(F_12Snp_ODR_Ret!$C:$C,F_12Snp_ODR_Ret!$A:$A,'Backtesting - Retail'!A1179,F_12Snp_ODR_Ret!$B:$B,'Backtesting - Retail'!B1179)</f>
        <v>0</v>
      </c>
      <c r="F1179" s="142" t="e">
        <f>SUMIFS(F_12Snp_ODR_Ret!$C:$C,F_12Snp_ODR_Ret!A:A,"&gt;="&amp;$M$2,F_12Snp_ODR_Ret!A:A,"&lt;="&amp;$M$3,F_12Snp_ODR_Ret!$B:$B,$B1179)/SUMIFS(F_12Snp_ODR_Ret!$H:$H,F_12Snp_ODR_Ret!A:A,"&gt;="&amp;$M$2,F_12Snp_ODR_Ret!A:A,"&lt;="&amp;$M$3,F_12Snp_ODR_Ret!$B:$B,$B1179)</f>
        <v>#DIV/0!</v>
      </c>
      <c r="G1179" s="95" t="e">
        <f t="shared" ref="G1179:G1205" si="83">D1179/C1179</f>
        <v>#DIV/0!</v>
      </c>
      <c r="H1179" s="95" t="e">
        <f t="shared" ref="H1179:H1205" si="84">(G1179-F1179)^2</f>
        <v>#DIV/0!</v>
      </c>
      <c r="I1179" s="95" t="e">
        <f t="shared" ref="I1179:I1205" si="85">F1179-G1179</f>
        <v>#DIV/0!</v>
      </c>
      <c r="J1179" s="95">
        <f t="shared" ref="J1179:J1205" si="86">IFERROR(ABS(G1179-F1179)/ABS(G1179),0)</f>
        <v>0</v>
      </c>
    </row>
    <row r="1180" spans="1:10" x14ac:dyDescent="0.2">
      <c r="A1180" s="93">
        <f>F_12Snp_ODR_Ret!A1455</f>
        <v>0</v>
      </c>
      <c r="B1180" s="384">
        <f>F_12Snp_ODR_Ret!B1455</f>
        <v>0</v>
      </c>
      <c r="C1180" s="94">
        <f>SUMIFS(F_12Snp_ODR_Ret!$H:$H,F_12Snp_ODR_Ret!$A:$A,'Backtesting - Retail'!A1180,F_12Snp_ODR_Ret!$B:$B,'Backtesting - Retail'!B1180)</f>
        <v>0</v>
      </c>
      <c r="D1180" s="94">
        <f>SUMIFS(F_12Snp_ODR_Ret!$C:$C,F_12Snp_ODR_Ret!$A:$A,'Backtesting - Retail'!A1180,F_12Snp_ODR_Ret!$B:$B,'Backtesting - Retail'!B1180)</f>
        <v>0</v>
      </c>
      <c r="F1180" s="142" t="e">
        <f>SUMIFS(F_12Snp_ODR_Ret!$C:$C,F_12Snp_ODR_Ret!A:A,"&gt;="&amp;$M$2,F_12Snp_ODR_Ret!A:A,"&lt;="&amp;$M$3,F_12Snp_ODR_Ret!$B:$B,$B1180)/SUMIFS(F_12Snp_ODR_Ret!$H:$H,F_12Snp_ODR_Ret!A:A,"&gt;="&amp;$M$2,F_12Snp_ODR_Ret!A:A,"&lt;="&amp;$M$3,F_12Snp_ODR_Ret!$B:$B,$B1180)</f>
        <v>#DIV/0!</v>
      </c>
      <c r="G1180" s="95" t="e">
        <f t="shared" si="83"/>
        <v>#DIV/0!</v>
      </c>
      <c r="H1180" s="95" t="e">
        <f t="shared" si="84"/>
        <v>#DIV/0!</v>
      </c>
      <c r="I1180" s="95" t="e">
        <f t="shared" si="85"/>
        <v>#DIV/0!</v>
      </c>
      <c r="J1180" s="95">
        <f t="shared" si="86"/>
        <v>0</v>
      </c>
    </row>
    <row r="1181" spans="1:10" x14ac:dyDescent="0.2">
      <c r="A1181" s="93">
        <f>F_12Snp_ODR_Ret!A1456</f>
        <v>0</v>
      </c>
      <c r="B1181" s="384">
        <f>F_12Snp_ODR_Ret!B1456</f>
        <v>0</v>
      </c>
      <c r="C1181" s="94">
        <f>SUMIFS(F_12Snp_ODR_Ret!$H:$H,F_12Snp_ODR_Ret!$A:$A,'Backtesting - Retail'!A1181,F_12Snp_ODR_Ret!$B:$B,'Backtesting - Retail'!B1181)</f>
        <v>0</v>
      </c>
      <c r="D1181" s="94">
        <f>SUMIFS(F_12Snp_ODR_Ret!$C:$C,F_12Snp_ODR_Ret!$A:$A,'Backtesting - Retail'!A1181,F_12Snp_ODR_Ret!$B:$B,'Backtesting - Retail'!B1181)</f>
        <v>0</v>
      </c>
      <c r="F1181" s="142" t="e">
        <f>SUMIFS(F_12Snp_ODR_Ret!$C:$C,F_12Snp_ODR_Ret!A:A,"&gt;="&amp;$M$2,F_12Snp_ODR_Ret!A:A,"&lt;="&amp;$M$3,F_12Snp_ODR_Ret!$B:$B,$B1181)/SUMIFS(F_12Snp_ODR_Ret!$H:$H,F_12Snp_ODR_Ret!A:A,"&gt;="&amp;$M$2,F_12Snp_ODR_Ret!A:A,"&lt;="&amp;$M$3,F_12Snp_ODR_Ret!$B:$B,$B1181)</f>
        <v>#DIV/0!</v>
      </c>
      <c r="G1181" s="95" t="e">
        <f t="shared" si="83"/>
        <v>#DIV/0!</v>
      </c>
      <c r="H1181" s="95" t="e">
        <f t="shared" si="84"/>
        <v>#DIV/0!</v>
      </c>
      <c r="I1181" s="95" t="e">
        <f t="shared" si="85"/>
        <v>#DIV/0!</v>
      </c>
      <c r="J1181" s="95">
        <f t="shared" si="86"/>
        <v>0</v>
      </c>
    </row>
    <row r="1182" spans="1:10" x14ac:dyDescent="0.2">
      <c r="A1182" s="93">
        <f>F_12Snp_ODR_Ret!A1457</f>
        <v>0</v>
      </c>
      <c r="B1182" s="384">
        <f>F_12Snp_ODR_Ret!B1457</f>
        <v>0</v>
      </c>
      <c r="C1182" s="94">
        <f>SUMIFS(F_12Snp_ODR_Ret!$H:$H,F_12Snp_ODR_Ret!$A:$A,'Backtesting - Retail'!A1182,F_12Snp_ODR_Ret!$B:$B,'Backtesting - Retail'!B1182)</f>
        <v>0</v>
      </c>
      <c r="D1182" s="94">
        <f>SUMIFS(F_12Snp_ODR_Ret!$C:$C,F_12Snp_ODR_Ret!$A:$A,'Backtesting - Retail'!A1182,F_12Snp_ODR_Ret!$B:$B,'Backtesting - Retail'!B1182)</f>
        <v>0</v>
      </c>
      <c r="F1182" s="142" t="e">
        <f>SUMIFS(F_12Snp_ODR_Ret!$C:$C,F_12Snp_ODR_Ret!A:A,"&gt;="&amp;$M$2,F_12Snp_ODR_Ret!A:A,"&lt;="&amp;$M$3,F_12Snp_ODR_Ret!$B:$B,$B1182)/SUMIFS(F_12Snp_ODR_Ret!$H:$H,F_12Snp_ODR_Ret!A:A,"&gt;="&amp;$M$2,F_12Snp_ODR_Ret!A:A,"&lt;="&amp;$M$3,F_12Snp_ODR_Ret!$B:$B,$B1182)</f>
        <v>#DIV/0!</v>
      </c>
      <c r="G1182" s="95" t="e">
        <f t="shared" si="83"/>
        <v>#DIV/0!</v>
      </c>
      <c r="H1182" s="95" t="e">
        <f t="shared" si="84"/>
        <v>#DIV/0!</v>
      </c>
      <c r="I1182" s="95" t="e">
        <f t="shared" si="85"/>
        <v>#DIV/0!</v>
      </c>
      <c r="J1182" s="95">
        <f t="shared" si="86"/>
        <v>0</v>
      </c>
    </row>
    <row r="1183" spans="1:10" x14ac:dyDescent="0.2">
      <c r="A1183" s="93">
        <f>F_12Snp_ODR_Ret!A1458</f>
        <v>0</v>
      </c>
      <c r="B1183" s="384">
        <f>F_12Snp_ODR_Ret!B1458</f>
        <v>0</v>
      </c>
      <c r="C1183" s="94">
        <f>SUMIFS(F_12Snp_ODR_Ret!$H:$H,F_12Snp_ODR_Ret!$A:$A,'Backtesting - Retail'!A1183,F_12Snp_ODR_Ret!$B:$B,'Backtesting - Retail'!B1183)</f>
        <v>0</v>
      </c>
      <c r="D1183" s="94">
        <f>SUMIFS(F_12Snp_ODR_Ret!$C:$C,F_12Snp_ODR_Ret!$A:$A,'Backtesting - Retail'!A1183,F_12Snp_ODR_Ret!$B:$B,'Backtesting - Retail'!B1183)</f>
        <v>0</v>
      </c>
      <c r="F1183" s="142" t="e">
        <f>SUMIFS(F_12Snp_ODR_Ret!$C:$C,F_12Snp_ODR_Ret!A:A,"&gt;="&amp;$M$2,F_12Snp_ODR_Ret!A:A,"&lt;="&amp;$M$3,F_12Snp_ODR_Ret!$B:$B,$B1183)/SUMIFS(F_12Snp_ODR_Ret!$H:$H,F_12Snp_ODR_Ret!A:A,"&gt;="&amp;$M$2,F_12Snp_ODR_Ret!A:A,"&lt;="&amp;$M$3,F_12Snp_ODR_Ret!$B:$B,$B1183)</f>
        <v>#DIV/0!</v>
      </c>
      <c r="G1183" s="95" t="e">
        <f t="shared" si="83"/>
        <v>#DIV/0!</v>
      </c>
      <c r="H1183" s="95" t="e">
        <f t="shared" si="84"/>
        <v>#DIV/0!</v>
      </c>
      <c r="I1183" s="95" t="e">
        <f t="shared" si="85"/>
        <v>#DIV/0!</v>
      </c>
      <c r="J1183" s="95">
        <f t="shared" si="86"/>
        <v>0</v>
      </c>
    </row>
    <row r="1184" spans="1:10" x14ac:dyDescent="0.2">
      <c r="A1184" s="93">
        <f>F_12Snp_ODR_Ret!A1459</f>
        <v>0</v>
      </c>
      <c r="B1184" s="384">
        <f>F_12Snp_ODR_Ret!B1459</f>
        <v>0</v>
      </c>
      <c r="C1184" s="94">
        <f>SUMIFS(F_12Snp_ODR_Ret!$H:$H,F_12Snp_ODR_Ret!$A:$A,'Backtesting - Retail'!A1184,F_12Snp_ODR_Ret!$B:$B,'Backtesting - Retail'!B1184)</f>
        <v>0</v>
      </c>
      <c r="D1184" s="94">
        <f>SUMIFS(F_12Snp_ODR_Ret!$C:$C,F_12Snp_ODR_Ret!$A:$A,'Backtesting - Retail'!A1184,F_12Snp_ODR_Ret!$B:$B,'Backtesting - Retail'!B1184)</f>
        <v>0</v>
      </c>
      <c r="F1184" s="142" t="e">
        <f>SUMIFS(F_12Snp_ODR_Ret!$C:$C,F_12Snp_ODR_Ret!A:A,"&gt;="&amp;$M$2,F_12Snp_ODR_Ret!A:A,"&lt;="&amp;$M$3,F_12Snp_ODR_Ret!$B:$B,$B1184)/SUMIFS(F_12Snp_ODR_Ret!$H:$H,F_12Snp_ODR_Ret!A:A,"&gt;="&amp;$M$2,F_12Snp_ODR_Ret!A:A,"&lt;="&amp;$M$3,F_12Snp_ODR_Ret!$B:$B,$B1184)</f>
        <v>#DIV/0!</v>
      </c>
      <c r="G1184" s="95" t="e">
        <f t="shared" si="83"/>
        <v>#DIV/0!</v>
      </c>
      <c r="H1184" s="95" t="e">
        <f t="shared" si="84"/>
        <v>#DIV/0!</v>
      </c>
      <c r="I1184" s="95" t="e">
        <f t="shared" si="85"/>
        <v>#DIV/0!</v>
      </c>
      <c r="J1184" s="95">
        <f t="shared" si="86"/>
        <v>0</v>
      </c>
    </row>
    <row r="1185" spans="1:10" x14ac:dyDescent="0.2">
      <c r="A1185" s="93">
        <f>F_12Snp_ODR_Ret!A1460</f>
        <v>0</v>
      </c>
      <c r="B1185" s="384">
        <f>F_12Snp_ODR_Ret!B1460</f>
        <v>0</v>
      </c>
      <c r="C1185" s="94">
        <f>SUMIFS(F_12Snp_ODR_Ret!$H:$H,F_12Snp_ODR_Ret!$A:$A,'Backtesting - Retail'!A1185,F_12Snp_ODR_Ret!$B:$B,'Backtesting - Retail'!B1185)</f>
        <v>0</v>
      </c>
      <c r="D1185" s="94">
        <f>SUMIFS(F_12Snp_ODR_Ret!$C:$C,F_12Snp_ODR_Ret!$A:$A,'Backtesting - Retail'!A1185,F_12Snp_ODR_Ret!$B:$B,'Backtesting - Retail'!B1185)</f>
        <v>0</v>
      </c>
      <c r="F1185" s="142" t="e">
        <f>SUMIFS(F_12Snp_ODR_Ret!$C:$C,F_12Snp_ODR_Ret!A:A,"&gt;="&amp;$M$2,F_12Snp_ODR_Ret!A:A,"&lt;="&amp;$M$3,F_12Snp_ODR_Ret!$B:$B,$B1185)/SUMIFS(F_12Snp_ODR_Ret!$H:$H,F_12Snp_ODR_Ret!A:A,"&gt;="&amp;$M$2,F_12Snp_ODR_Ret!A:A,"&lt;="&amp;$M$3,F_12Snp_ODR_Ret!$B:$B,$B1185)</f>
        <v>#DIV/0!</v>
      </c>
      <c r="G1185" s="95" t="e">
        <f t="shared" si="83"/>
        <v>#DIV/0!</v>
      </c>
      <c r="H1185" s="95" t="e">
        <f t="shared" si="84"/>
        <v>#DIV/0!</v>
      </c>
      <c r="I1185" s="95" t="e">
        <f t="shared" si="85"/>
        <v>#DIV/0!</v>
      </c>
      <c r="J1185" s="95">
        <f t="shared" si="86"/>
        <v>0</v>
      </c>
    </row>
    <row r="1186" spans="1:10" x14ac:dyDescent="0.2">
      <c r="A1186" s="93">
        <f>F_12Snp_ODR_Ret!A1461</f>
        <v>0</v>
      </c>
      <c r="B1186" s="384">
        <f>F_12Snp_ODR_Ret!B1461</f>
        <v>0</v>
      </c>
      <c r="C1186" s="94">
        <f>SUMIFS(F_12Snp_ODR_Ret!$H:$H,F_12Snp_ODR_Ret!$A:$A,'Backtesting - Retail'!A1186,F_12Snp_ODR_Ret!$B:$B,'Backtesting - Retail'!B1186)</f>
        <v>0</v>
      </c>
      <c r="D1186" s="94">
        <f>SUMIFS(F_12Snp_ODR_Ret!$C:$C,F_12Snp_ODR_Ret!$A:$A,'Backtesting - Retail'!A1186,F_12Snp_ODR_Ret!$B:$B,'Backtesting - Retail'!B1186)</f>
        <v>0</v>
      </c>
      <c r="F1186" s="142" t="e">
        <f>SUMIFS(F_12Snp_ODR_Ret!$C:$C,F_12Snp_ODR_Ret!A:A,"&gt;="&amp;$M$2,F_12Snp_ODR_Ret!A:A,"&lt;="&amp;$M$3,F_12Snp_ODR_Ret!$B:$B,$B1186)/SUMIFS(F_12Snp_ODR_Ret!$H:$H,F_12Snp_ODR_Ret!A:A,"&gt;="&amp;$M$2,F_12Snp_ODR_Ret!A:A,"&lt;="&amp;$M$3,F_12Snp_ODR_Ret!$B:$B,$B1186)</f>
        <v>#DIV/0!</v>
      </c>
      <c r="G1186" s="95" t="e">
        <f t="shared" si="83"/>
        <v>#DIV/0!</v>
      </c>
      <c r="H1186" s="95" t="e">
        <f t="shared" si="84"/>
        <v>#DIV/0!</v>
      </c>
      <c r="I1186" s="95" t="e">
        <f t="shared" si="85"/>
        <v>#DIV/0!</v>
      </c>
      <c r="J1186" s="95">
        <f t="shared" si="86"/>
        <v>0</v>
      </c>
    </row>
    <row r="1187" spans="1:10" x14ac:dyDescent="0.2">
      <c r="A1187" s="93">
        <f>F_12Snp_ODR_Ret!A1462</f>
        <v>0</v>
      </c>
      <c r="B1187" s="384">
        <f>F_12Snp_ODR_Ret!B1462</f>
        <v>0</v>
      </c>
      <c r="C1187" s="94">
        <f>SUMIFS(F_12Snp_ODR_Ret!$H:$H,F_12Snp_ODR_Ret!$A:$A,'Backtesting - Retail'!A1187,F_12Snp_ODR_Ret!$B:$B,'Backtesting - Retail'!B1187)</f>
        <v>0</v>
      </c>
      <c r="D1187" s="94">
        <f>SUMIFS(F_12Snp_ODR_Ret!$C:$C,F_12Snp_ODR_Ret!$A:$A,'Backtesting - Retail'!A1187,F_12Snp_ODR_Ret!$B:$B,'Backtesting - Retail'!B1187)</f>
        <v>0</v>
      </c>
      <c r="F1187" s="142" t="e">
        <f>SUMIFS(F_12Snp_ODR_Ret!$C:$C,F_12Snp_ODR_Ret!A:A,"&gt;="&amp;$M$2,F_12Snp_ODR_Ret!A:A,"&lt;="&amp;$M$3,F_12Snp_ODR_Ret!$B:$B,$B1187)/SUMIFS(F_12Snp_ODR_Ret!$H:$H,F_12Snp_ODR_Ret!A:A,"&gt;="&amp;$M$2,F_12Snp_ODR_Ret!A:A,"&lt;="&amp;$M$3,F_12Snp_ODR_Ret!$B:$B,$B1187)</f>
        <v>#DIV/0!</v>
      </c>
      <c r="G1187" s="95" t="e">
        <f t="shared" si="83"/>
        <v>#DIV/0!</v>
      </c>
      <c r="H1187" s="95" t="e">
        <f t="shared" si="84"/>
        <v>#DIV/0!</v>
      </c>
      <c r="I1187" s="95" t="e">
        <f t="shared" si="85"/>
        <v>#DIV/0!</v>
      </c>
      <c r="J1187" s="95">
        <f t="shared" si="86"/>
        <v>0</v>
      </c>
    </row>
    <row r="1188" spans="1:10" x14ac:dyDescent="0.2">
      <c r="A1188" s="93">
        <f>F_12Snp_ODR_Ret!A1463</f>
        <v>0</v>
      </c>
      <c r="B1188" s="384">
        <f>F_12Snp_ODR_Ret!B1463</f>
        <v>0</v>
      </c>
      <c r="C1188" s="94">
        <f>SUMIFS(F_12Snp_ODR_Ret!$H:$H,F_12Snp_ODR_Ret!$A:$A,'Backtesting - Retail'!A1188,F_12Snp_ODR_Ret!$B:$B,'Backtesting - Retail'!B1188)</f>
        <v>0</v>
      </c>
      <c r="D1188" s="94">
        <f>SUMIFS(F_12Snp_ODR_Ret!$C:$C,F_12Snp_ODR_Ret!$A:$A,'Backtesting - Retail'!A1188,F_12Snp_ODR_Ret!$B:$B,'Backtesting - Retail'!B1188)</f>
        <v>0</v>
      </c>
      <c r="F1188" s="142" t="e">
        <f>SUMIFS(F_12Snp_ODR_Ret!$C:$C,F_12Snp_ODR_Ret!A:A,"&gt;="&amp;$M$2,F_12Snp_ODR_Ret!A:A,"&lt;="&amp;$M$3,F_12Snp_ODR_Ret!$B:$B,$B1188)/SUMIFS(F_12Snp_ODR_Ret!$H:$H,F_12Snp_ODR_Ret!A:A,"&gt;="&amp;$M$2,F_12Snp_ODR_Ret!A:A,"&lt;="&amp;$M$3,F_12Snp_ODR_Ret!$B:$B,$B1188)</f>
        <v>#DIV/0!</v>
      </c>
      <c r="G1188" s="95" t="e">
        <f t="shared" si="83"/>
        <v>#DIV/0!</v>
      </c>
      <c r="H1188" s="95" t="e">
        <f t="shared" si="84"/>
        <v>#DIV/0!</v>
      </c>
      <c r="I1188" s="95" t="e">
        <f t="shared" si="85"/>
        <v>#DIV/0!</v>
      </c>
      <c r="J1188" s="95">
        <f t="shared" si="86"/>
        <v>0</v>
      </c>
    </row>
    <row r="1189" spans="1:10" x14ac:dyDescent="0.2">
      <c r="A1189" s="93">
        <f>F_12Snp_ODR_Ret!A1464</f>
        <v>0</v>
      </c>
      <c r="B1189" s="384">
        <f>F_12Snp_ODR_Ret!B1464</f>
        <v>0</v>
      </c>
      <c r="C1189" s="94">
        <f>SUMIFS(F_12Snp_ODR_Ret!$H:$H,F_12Snp_ODR_Ret!$A:$A,'Backtesting - Retail'!A1189,F_12Snp_ODR_Ret!$B:$B,'Backtesting - Retail'!B1189)</f>
        <v>0</v>
      </c>
      <c r="D1189" s="94">
        <f>SUMIFS(F_12Snp_ODR_Ret!$C:$C,F_12Snp_ODR_Ret!$A:$A,'Backtesting - Retail'!A1189,F_12Snp_ODR_Ret!$B:$B,'Backtesting - Retail'!B1189)</f>
        <v>0</v>
      </c>
      <c r="F1189" s="142" t="e">
        <f>SUMIFS(F_12Snp_ODR_Ret!$C:$C,F_12Snp_ODR_Ret!A:A,"&gt;="&amp;$M$2,F_12Snp_ODR_Ret!A:A,"&lt;="&amp;$M$3,F_12Snp_ODR_Ret!$B:$B,$B1189)/SUMIFS(F_12Snp_ODR_Ret!$H:$H,F_12Snp_ODR_Ret!A:A,"&gt;="&amp;$M$2,F_12Snp_ODR_Ret!A:A,"&lt;="&amp;$M$3,F_12Snp_ODR_Ret!$B:$B,$B1189)</f>
        <v>#DIV/0!</v>
      </c>
      <c r="G1189" s="95" t="e">
        <f t="shared" si="83"/>
        <v>#DIV/0!</v>
      </c>
      <c r="H1189" s="95" t="e">
        <f t="shared" si="84"/>
        <v>#DIV/0!</v>
      </c>
      <c r="I1189" s="95" t="e">
        <f t="shared" si="85"/>
        <v>#DIV/0!</v>
      </c>
      <c r="J1189" s="95">
        <f t="shared" si="86"/>
        <v>0</v>
      </c>
    </row>
    <row r="1190" spans="1:10" x14ac:dyDescent="0.2">
      <c r="A1190" s="93">
        <f>F_12Snp_ODR_Ret!A1465</f>
        <v>0</v>
      </c>
      <c r="B1190" s="384">
        <f>F_12Snp_ODR_Ret!B1465</f>
        <v>0</v>
      </c>
      <c r="C1190" s="94">
        <f>SUMIFS(F_12Snp_ODR_Ret!$H:$H,F_12Snp_ODR_Ret!$A:$A,'Backtesting - Retail'!A1190,F_12Snp_ODR_Ret!$B:$B,'Backtesting - Retail'!B1190)</f>
        <v>0</v>
      </c>
      <c r="D1190" s="94">
        <f>SUMIFS(F_12Snp_ODR_Ret!$C:$C,F_12Snp_ODR_Ret!$A:$A,'Backtesting - Retail'!A1190,F_12Snp_ODR_Ret!$B:$B,'Backtesting - Retail'!B1190)</f>
        <v>0</v>
      </c>
      <c r="F1190" s="142" t="e">
        <f>SUMIFS(F_12Snp_ODR_Ret!$C:$C,F_12Snp_ODR_Ret!A:A,"&gt;="&amp;$M$2,F_12Snp_ODR_Ret!A:A,"&lt;="&amp;$M$3,F_12Snp_ODR_Ret!$B:$B,$B1190)/SUMIFS(F_12Snp_ODR_Ret!$H:$H,F_12Snp_ODR_Ret!A:A,"&gt;="&amp;$M$2,F_12Snp_ODR_Ret!A:A,"&lt;="&amp;$M$3,F_12Snp_ODR_Ret!$B:$B,$B1190)</f>
        <v>#DIV/0!</v>
      </c>
      <c r="G1190" s="95" t="e">
        <f t="shared" si="83"/>
        <v>#DIV/0!</v>
      </c>
      <c r="H1190" s="95" t="e">
        <f t="shared" si="84"/>
        <v>#DIV/0!</v>
      </c>
      <c r="I1190" s="95" t="e">
        <f t="shared" si="85"/>
        <v>#DIV/0!</v>
      </c>
      <c r="J1190" s="95">
        <f t="shared" si="86"/>
        <v>0</v>
      </c>
    </row>
    <row r="1191" spans="1:10" x14ac:dyDescent="0.2">
      <c r="A1191" s="93">
        <f>F_12Snp_ODR_Ret!A1466</f>
        <v>0</v>
      </c>
      <c r="B1191" s="384">
        <f>F_12Snp_ODR_Ret!B1466</f>
        <v>0</v>
      </c>
      <c r="C1191" s="94">
        <f>SUMIFS(F_12Snp_ODR_Ret!$H:$H,F_12Snp_ODR_Ret!$A:$A,'Backtesting - Retail'!A1191,F_12Snp_ODR_Ret!$B:$B,'Backtesting - Retail'!B1191)</f>
        <v>0</v>
      </c>
      <c r="D1191" s="94">
        <f>SUMIFS(F_12Snp_ODR_Ret!$C:$C,F_12Snp_ODR_Ret!$A:$A,'Backtesting - Retail'!A1191,F_12Snp_ODR_Ret!$B:$B,'Backtesting - Retail'!B1191)</f>
        <v>0</v>
      </c>
      <c r="F1191" s="142" t="e">
        <f>SUMIFS(F_12Snp_ODR_Ret!$C:$C,F_12Snp_ODR_Ret!A:A,"&gt;="&amp;$M$2,F_12Snp_ODR_Ret!A:A,"&lt;="&amp;$M$3,F_12Snp_ODR_Ret!$B:$B,$B1191)/SUMIFS(F_12Snp_ODR_Ret!$H:$H,F_12Snp_ODR_Ret!A:A,"&gt;="&amp;$M$2,F_12Snp_ODR_Ret!A:A,"&lt;="&amp;$M$3,F_12Snp_ODR_Ret!$B:$B,$B1191)</f>
        <v>#DIV/0!</v>
      </c>
      <c r="G1191" s="95" t="e">
        <f t="shared" si="83"/>
        <v>#DIV/0!</v>
      </c>
      <c r="H1191" s="95" t="e">
        <f t="shared" si="84"/>
        <v>#DIV/0!</v>
      </c>
      <c r="I1191" s="95" t="e">
        <f t="shared" si="85"/>
        <v>#DIV/0!</v>
      </c>
      <c r="J1191" s="95">
        <f t="shared" si="86"/>
        <v>0</v>
      </c>
    </row>
    <row r="1192" spans="1:10" x14ac:dyDescent="0.2">
      <c r="A1192" s="93">
        <f>F_12Snp_ODR_Ret!A1467</f>
        <v>0</v>
      </c>
      <c r="B1192" s="384">
        <f>F_12Snp_ODR_Ret!B1467</f>
        <v>0</v>
      </c>
      <c r="C1192" s="94">
        <f>SUMIFS(F_12Snp_ODR_Ret!$H:$H,F_12Snp_ODR_Ret!$A:$A,'Backtesting - Retail'!A1192,F_12Snp_ODR_Ret!$B:$B,'Backtesting - Retail'!B1192)</f>
        <v>0</v>
      </c>
      <c r="D1192" s="94">
        <f>SUMIFS(F_12Snp_ODR_Ret!$C:$C,F_12Snp_ODR_Ret!$A:$A,'Backtesting - Retail'!A1192,F_12Snp_ODR_Ret!$B:$B,'Backtesting - Retail'!B1192)</f>
        <v>0</v>
      </c>
      <c r="F1192" s="142" t="e">
        <f>SUMIFS(F_12Snp_ODR_Ret!$C:$C,F_12Snp_ODR_Ret!A:A,"&gt;="&amp;$M$2,F_12Snp_ODR_Ret!A:A,"&lt;="&amp;$M$3,F_12Snp_ODR_Ret!$B:$B,$B1192)/SUMIFS(F_12Snp_ODR_Ret!$H:$H,F_12Snp_ODR_Ret!A:A,"&gt;="&amp;$M$2,F_12Snp_ODR_Ret!A:A,"&lt;="&amp;$M$3,F_12Snp_ODR_Ret!$B:$B,$B1192)</f>
        <v>#DIV/0!</v>
      </c>
      <c r="G1192" s="95" t="e">
        <f t="shared" si="83"/>
        <v>#DIV/0!</v>
      </c>
      <c r="H1192" s="95" t="e">
        <f t="shared" si="84"/>
        <v>#DIV/0!</v>
      </c>
      <c r="I1192" s="95" t="e">
        <f t="shared" si="85"/>
        <v>#DIV/0!</v>
      </c>
      <c r="J1192" s="95">
        <f t="shared" si="86"/>
        <v>0</v>
      </c>
    </row>
    <row r="1193" spans="1:10" x14ac:dyDescent="0.2">
      <c r="A1193" s="93">
        <f>F_12Snp_ODR_Ret!A1468</f>
        <v>0</v>
      </c>
      <c r="B1193" s="384">
        <f>F_12Snp_ODR_Ret!B1468</f>
        <v>0</v>
      </c>
      <c r="C1193" s="94">
        <f>SUMIFS(F_12Snp_ODR_Ret!$H:$H,F_12Snp_ODR_Ret!$A:$A,'Backtesting - Retail'!A1193,F_12Snp_ODR_Ret!$B:$B,'Backtesting - Retail'!B1193)</f>
        <v>0</v>
      </c>
      <c r="D1193" s="94">
        <f>SUMIFS(F_12Snp_ODR_Ret!$C:$C,F_12Snp_ODR_Ret!$A:$A,'Backtesting - Retail'!A1193,F_12Snp_ODR_Ret!$B:$B,'Backtesting - Retail'!B1193)</f>
        <v>0</v>
      </c>
      <c r="F1193" s="142" t="e">
        <f>SUMIFS(F_12Snp_ODR_Ret!$C:$C,F_12Snp_ODR_Ret!A:A,"&gt;="&amp;$M$2,F_12Snp_ODR_Ret!A:A,"&lt;="&amp;$M$3,F_12Snp_ODR_Ret!$B:$B,$B1193)/SUMIFS(F_12Snp_ODR_Ret!$H:$H,F_12Snp_ODR_Ret!A:A,"&gt;="&amp;$M$2,F_12Snp_ODR_Ret!A:A,"&lt;="&amp;$M$3,F_12Snp_ODR_Ret!$B:$B,$B1193)</f>
        <v>#DIV/0!</v>
      </c>
      <c r="G1193" s="95" t="e">
        <f t="shared" si="83"/>
        <v>#DIV/0!</v>
      </c>
      <c r="H1193" s="95" t="e">
        <f t="shared" si="84"/>
        <v>#DIV/0!</v>
      </c>
      <c r="I1193" s="95" t="e">
        <f t="shared" si="85"/>
        <v>#DIV/0!</v>
      </c>
      <c r="J1193" s="95">
        <f t="shared" si="86"/>
        <v>0</v>
      </c>
    </row>
    <row r="1194" spans="1:10" x14ac:dyDescent="0.2">
      <c r="A1194" s="93">
        <f>F_12Snp_ODR_Ret!A1469</f>
        <v>0</v>
      </c>
      <c r="B1194" s="384">
        <f>F_12Snp_ODR_Ret!B1469</f>
        <v>0</v>
      </c>
      <c r="C1194" s="94">
        <f>SUMIFS(F_12Snp_ODR_Ret!$H:$H,F_12Snp_ODR_Ret!$A:$A,'Backtesting - Retail'!A1194,F_12Snp_ODR_Ret!$B:$B,'Backtesting - Retail'!B1194)</f>
        <v>0</v>
      </c>
      <c r="D1194" s="94">
        <f>SUMIFS(F_12Snp_ODR_Ret!$C:$C,F_12Snp_ODR_Ret!$A:$A,'Backtesting - Retail'!A1194,F_12Snp_ODR_Ret!$B:$B,'Backtesting - Retail'!B1194)</f>
        <v>0</v>
      </c>
      <c r="F1194" s="142" t="e">
        <f>SUMIFS(F_12Snp_ODR_Ret!$C:$C,F_12Snp_ODR_Ret!A:A,"&gt;="&amp;$M$2,F_12Snp_ODR_Ret!A:A,"&lt;="&amp;$M$3,F_12Snp_ODR_Ret!$B:$B,$B1194)/SUMIFS(F_12Snp_ODR_Ret!$H:$H,F_12Snp_ODR_Ret!A:A,"&gt;="&amp;$M$2,F_12Snp_ODR_Ret!A:A,"&lt;="&amp;$M$3,F_12Snp_ODR_Ret!$B:$B,$B1194)</f>
        <v>#DIV/0!</v>
      </c>
      <c r="G1194" s="95" t="e">
        <f t="shared" si="83"/>
        <v>#DIV/0!</v>
      </c>
      <c r="H1194" s="95" t="e">
        <f t="shared" si="84"/>
        <v>#DIV/0!</v>
      </c>
      <c r="I1194" s="95" t="e">
        <f t="shared" si="85"/>
        <v>#DIV/0!</v>
      </c>
      <c r="J1194" s="95">
        <f t="shared" si="86"/>
        <v>0</v>
      </c>
    </row>
    <row r="1195" spans="1:10" x14ac:dyDescent="0.2">
      <c r="A1195" s="93">
        <f>F_12Snp_ODR_Ret!A1470</f>
        <v>0</v>
      </c>
      <c r="B1195" s="384">
        <f>F_12Snp_ODR_Ret!B1470</f>
        <v>0</v>
      </c>
      <c r="C1195" s="94">
        <f>SUMIFS(F_12Snp_ODR_Ret!$H:$H,F_12Snp_ODR_Ret!$A:$A,'Backtesting - Retail'!A1195,F_12Snp_ODR_Ret!$B:$B,'Backtesting - Retail'!B1195)</f>
        <v>0</v>
      </c>
      <c r="D1195" s="94">
        <f>SUMIFS(F_12Snp_ODR_Ret!$C:$C,F_12Snp_ODR_Ret!$A:$A,'Backtesting - Retail'!A1195,F_12Snp_ODR_Ret!$B:$B,'Backtesting - Retail'!B1195)</f>
        <v>0</v>
      </c>
      <c r="F1195" s="142" t="e">
        <f>SUMIFS(F_12Snp_ODR_Ret!$C:$C,F_12Snp_ODR_Ret!A:A,"&gt;="&amp;$M$2,F_12Snp_ODR_Ret!A:A,"&lt;="&amp;$M$3,F_12Snp_ODR_Ret!$B:$B,$B1195)/SUMIFS(F_12Snp_ODR_Ret!$H:$H,F_12Snp_ODR_Ret!A:A,"&gt;="&amp;$M$2,F_12Snp_ODR_Ret!A:A,"&lt;="&amp;$M$3,F_12Snp_ODR_Ret!$B:$B,$B1195)</f>
        <v>#DIV/0!</v>
      </c>
      <c r="G1195" s="95" t="e">
        <f t="shared" si="83"/>
        <v>#DIV/0!</v>
      </c>
      <c r="H1195" s="95" t="e">
        <f t="shared" si="84"/>
        <v>#DIV/0!</v>
      </c>
      <c r="I1195" s="95" t="e">
        <f t="shared" si="85"/>
        <v>#DIV/0!</v>
      </c>
      <c r="J1195" s="95">
        <f t="shared" si="86"/>
        <v>0</v>
      </c>
    </row>
    <row r="1196" spans="1:10" x14ac:dyDescent="0.2">
      <c r="A1196" s="93">
        <f>F_12Snp_ODR_Ret!A1471</f>
        <v>0</v>
      </c>
      <c r="B1196" s="384">
        <f>F_12Snp_ODR_Ret!B1471</f>
        <v>0</v>
      </c>
      <c r="C1196" s="94">
        <f>SUMIFS(F_12Snp_ODR_Ret!$H:$H,F_12Snp_ODR_Ret!$A:$A,'Backtesting - Retail'!A1196,F_12Snp_ODR_Ret!$B:$B,'Backtesting - Retail'!B1196)</f>
        <v>0</v>
      </c>
      <c r="D1196" s="94">
        <f>SUMIFS(F_12Snp_ODR_Ret!$C:$C,F_12Snp_ODR_Ret!$A:$A,'Backtesting - Retail'!A1196,F_12Snp_ODR_Ret!$B:$B,'Backtesting - Retail'!B1196)</f>
        <v>0</v>
      </c>
      <c r="F1196" s="142" t="e">
        <f>SUMIFS(F_12Snp_ODR_Ret!$C:$C,F_12Snp_ODR_Ret!A:A,"&gt;="&amp;$M$2,F_12Snp_ODR_Ret!A:A,"&lt;="&amp;$M$3,F_12Snp_ODR_Ret!$B:$B,$B1196)/SUMIFS(F_12Snp_ODR_Ret!$H:$H,F_12Snp_ODR_Ret!A:A,"&gt;="&amp;$M$2,F_12Snp_ODR_Ret!A:A,"&lt;="&amp;$M$3,F_12Snp_ODR_Ret!$B:$B,$B1196)</f>
        <v>#DIV/0!</v>
      </c>
      <c r="G1196" s="95" t="e">
        <f t="shared" si="83"/>
        <v>#DIV/0!</v>
      </c>
      <c r="H1196" s="95" t="e">
        <f t="shared" si="84"/>
        <v>#DIV/0!</v>
      </c>
      <c r="I1196" s="95" t="e">
        <f t="shared" si="85"/>
        <v>#DIV/0!</v>
      </c>
      <c r="J1196" s="95">
        <f t="shared" si="86"/>
        <v>0</v>
      </c>
    </row>
    <row r="1197" spans="1:10" x14ac:dyDescent="0.2">
      <c r="A1197" s="93">
        <f>F_12Snp_ODR_Ret!A1472</f>
        <v>0</v>
      </c>
      <c r="B1197" s="384">
        <f>F_12Snp_ODR_Ret!B1472</f>
        <v>0</v>
      </c>
      <c r="C1197" s="94">
        <f>SUMIFS(F_12Snp_ODR_Ret!$H:$H,F_12Snp_ODR_Ret!$A:$A,'Backtesting - Retail'!A1197,F_12Snp_ODR_Ret!$B:$B,'Backtesting - Retail'!B1197)</f>
        <v>0</v>
      </c>
      <c r="D1197" s="94">
        <f>SUMIFS(F_12Snp_ODR_Ret!$C:$C,F_12Snp_ODR_Ret!$A:$A,'Backtesting - Retail'!A1197,F_12Snp_ODR_Ret!$B:$B,'Backtesting - Retail'!B1197)</f>
        <v>0</v>
      </c>
      <c r="F1197" s="142" t="e">
        <f>SUMIFS(F_12Snp_ODR_Ret!$C:$C,F_12Snp_ODR_Ret!A:A,"&gt;="&amp;$M$2,F_12Snp_ODR_Ret!A:A,"&lt;="&amp;$M$3,F_12Snp_ODR_Ret!$B:$B,$B1197)/SUMIFS(F_12Snp_ODR_Ret!$H:$H,F_12Snp_ODR_Ret!A:A,"&gt;="&amp;$M$2,F_12Snp_ODR_Ret!A:A,"&lt;="&amp;$M$3,F_12Snp_ODR_Ret!$B:$B,$B1197)</f>
        <v>#DIV/0!</v>
      </c>
      <c r="G1197" s="95" t="e">
        <f t="shared" si="83"/>
        <v>#DIV/0!</v>
      </c>
      <c r="H1197" s="95" t="e">
        <f t="shared" si="84"/>
        <v>#DIV/0!</v>
      </c>
      <c r="I1197" s="95" t="e">
        <f t="shared" si="85"/>
        <v>#DIV/0!</v>
      </c>
      <c r="J1197" s="95">
        <f t="shared" si="86"/>
        <v>0</v>
      </c>
    </row>
    <row r="1198" spans="1:10" x14ac:dyDescent="0.2">
      <c r="A1198" s="93">
        <f>F_12Snp_ODR_Ret!A1473</f>
        <v>0</v>
      </c>
      <c r="B1198" s="384">
        <f>F_12Snp_ODR_Ret!B1473</f>
        <v>0</v>
      </c>
      <c r="C1198" s="94">
        <f>SUMIFS(F_12Snp_ODR_Ret!$H:$H,F_12Snp_ODR_Ret!$A:$A,'Backtesting - Retail'!A1198,F_12Snp_ODR_Ret!$B:$B,'Backtesting - Retail'!B1198)</f>
        <v>0</v>
      </c>
      <c r="D1198" s="94">
        <f>SUMIFS(F_12Snp_ODR_Ret!$C:$C,F_12Snp_ODR_Ret!$A:$A,'Backtesting - Retail'!A1198,F_12Snp_ODR_Ret!$B:$B,'Backtesting - Retail'!B1198)</f>
        <v>0</v>
      </c>
      <c r="F1198" s="142" t="e">
        <f>SUMIFS(F_12Snp_ODR_Ret!$C:$C,F_12Snp_ODR_Ret!A:A,"&gt;="&amp;$M$2,F_12Snp_ODR_Ret!A:A,"&lt;="&amp;$M$3,F_12Snp_ODR_Ret!$B:$B,$B1198)/SUMIFS(F_12Snp_ODR_Ret!$H:$H,F_12Snp_ODR_Ret!A:A,"&gt;="&amp;$M$2,F_12Snp_ODR_Ret!A:A,"&lt;="&amp;$M$3,F_12Snp_ODR_Ret!$B:$B,$B1198)</f>
        <v>#DIV/0!</v>
      </c>
      <c r="G1198" s="95" t="e">
        <f t="shared" si="83"/>
        <v>#DIV/0!</v>
      </c>
      <c r="H1198" s="95" t="e">
        <f t="shared" si="84"/>
        <v>#DIV/0!</v>
      </c>
      <c r="I1198" s="95" t="e">
        <f t="shared" si="85"/>
        <v>#DIV/0!</v>
      </c>
      <c r="J1198" s="95">
        <f t="shared" si="86"/>
        <v>0</v>
      </c>
    </row>
    <row r="1199" spans="1:10" x14ac:dyDescent="0.2">
      <c r="A1199" s="93">
        <f>F_12Snp_ODR_Ret!A1474</f>
        <v>0</v>
      </c>
      <c r="B1199" s="384">
        <f>F_12Snp_ODR_Ret!B1474</f>
        <v>0</v>
      </c>
      <c r="C1199" s="94">
        <f>SUMIFS(F_12Snp_ODR_Ret!$H:$H,F_12Snp_ODR_Ret!$A:$A,'Backtesting - Retail'!A1199,F_12Snp_ODR_Ret!$B:$B,'Backtesting - Retail'!B1199)</f>
        <v>0</v>
      </c>
      <c r="D1199" s="94">
        <f>SUMIFS(F_12Snp_ODR_Ret!$C:$C,F_12Snp_ODR_Ret!$A:$A,'Backtesting - Retail'!A1199,F_12Snp_ODR_Ret!$B:$B,'Backtesting - Retail'!B1199)</f>
        <v>0</v>
      </c>
      <c r="F1199" s="142" t="e">
        <f>SUMIFS(F_12Snp_ODR_Ret!$C:$C,F_12Snp_ODR_Ret!A:A,"&gt;="&amp;$M$2,F_12Snp_ODR_Ret!A:A,"&lt;="&amp;$M$3,F_12Snp_ODR_Ret!$B:$B,$B1199)/SUMIFS(F_12Snp_ODR_Ret!$H:$H,F_12Snp_ODR_Ret!A:A,"&gt;="&amp;$M$2,F_12Snp_ODR_Ret!A:A,"&lt;="&amp;$M$3,F_12Snp_ODR_Ret!$B:$B,$B1199)</f>
        <v>#DIV/0!</v>
      </c>
      <c r="G1199" s="95" t="e">
        <f t="shared" si="83"/>
        <v>#DIV/0!</v>
      </c>
      <c r="H1199" s="95" t="e">
        <f t="shared" si="84"/>
        <v>#DIV/0!</v>
      </c>
      <c r="I1199" s="95" t="e">
        <f t="shared" si="85"/>
        <v>#DIV/0!</v>
      </c>
      <c r="J1199" s="95">
        <f t="shared" si="86"/>
        <v>0</v>
      </c>
    </row>
    <row r="1200" spans="1:10" x14ac:dyDescent="0.2">
      <c r="A1200" s="93">
        <f>F_12Snp_ODR_Ret!A1475</f>
        <v>0</v>
      </c>
      <c r="B1200" s="384">
        <f>F_12Snp_ODR_Ret!B1475</f>
        <v>0</v>
      </c>
      <c r="C1200" s="94">
        <f>SUMIFS(F_12Snp_ODR_Ret!$H:$H,F_12Snp_ODR_Ret!$A:$A,'Backtesting - Retail'!A1200,F_12Snp_ODR_Ret!$B:$B,'Backtesting - Retail'!B1200)</f>
        <v>0</v>
      </c>
      <c r="D1200" s="94">
        <f>SUMIFS(F_12Snp_ODR_Ret!$C:$C,F_12Snp_ODR_Ret!$A:$A,'Backtesting - Retail'!A1200,F_12Snp_ODR_Ret!$B:$B,'Backtesting - Retail'!B1200)</f>
        <v>0</v>
      </c>
      <c r="F1200" s="142" t="e">
        <f>SUMIFS(F_12Snp_ODR_Ret!$C:$C,F_12Snp_ODR_Ret!A:A,"&gt;="&amp;$M$2,F_12Snp_ODR_Ret!A:A,"&lt;="&amp;$M$3,F_12Snp_ODR_Ret!$B:$B,$B1200)/SUMIFS(F_12Snp_ODR_Ret!$H:$H,F_12Snp_ODR_Ret!A:A,"&gt;="&amp;$M$2,F_12Snp_ODR_Ret!A:A,"&lt;="&amp;$M$3,F_12Snp_ODR_Ret!$B:$B,$B1200)</f>
        <v>#DIV/0!</v>
      </c>
      <c r="G1200" s="95" t="e">
        <f t="shared" si="83"/>
        <v>#DIV/0!</v>
      </c>
      <c r="H1200" s="95" t="e">
        <f t="shared" si="84"/>
        <v>#DIV/0!</v>
      </c>
      <c r="I1200" s="95" t="e">
        <f t="shared" si="85"/>
        <v>#DIV/0!</v>
      </c>
      <c r="J1200" s="95">
        <f t="shared" si="86"/>
        <v>0</v>
      </c>
    </row>
    <row r="1201" spans="1:10" x14ac:dyDescent="0.2">
      <c r="A1201" s="93">
        <f>F_12Snp_ODR_Ret!A1476</f>
        <v>0</v>
      </c>
      <c r="B1201" s="384">
        <f>F_12Snp_ODR_Ret!B1476</f>
        <v>0</v>
      </c>
      <c r="C1201" s="94">
        <f>SUMIFS(F_12Snp_ODR_Ret!$H:$H,F_12Snp_ODR_Ret!$A:$A,'Backtesting - Retail'!A1201,F_12Snp_ODR_Ret!$B:$B,'Backtesting - Retail'!B1201)</f>
        <v>0</v>
      </c>
      <c r="D1201" s="94">
        <f>SUMIFS(F_12Snp_ODR_Ret!$C:$C,F_12Snp_ODR_Ret!$A:$A,'Backtesting - Retail'!A1201,F_12Snp_ODR_Ret!$B:$B,'Backtesting - Retail'!B1201)</f>
        <v>0</v>
      </c>
      <c r="F1201" s="142" t="e">
        <f>SUMIFS(F_12Snp_ODR_Ret!$C:$C,F_12Snp_ODR_Ret!A:A,"&gt;="&amp;$M$2,F_12Snp_ODR_Ret!A:A,"&lt;="&amp;$M$3,F_12Snp_ODR_Ret!$B:$B,$B1201)/SUMIFS(F_12Snp_ODR_Ret!$H:$H,F_12Snp_ODR_Ret!A:A,"&gt;="&amp;$M$2,F_12Snp_ODR_Ret!A:A,"&lt;="&amp;$M$3,F_12Snp_ODR_Ret!$B:$B,$B1201)</f>
        <v>#DIV/0!</v>
      </c>
      <c r="G1201" s="95" t="e">
        <f t="shared" si="83"/>
        <v>#DIV/0!</v>
      </c>
      <c r="H1201" s="95" t="e">
        <f t="shared" si="84"/>
        <v>#DIV/0!</v>
      </c>
      <c r="I1201" s="95" t="e">
        <f t="shared" si="85"/>
        <v>#DIV/0!</v>
      </c>
      <c r="J1201" s="95">
        <f t="shared" si="86"/>
        <v>0</v>
      </c>
    </row>
    <row r="1202" spans="1:10" x14ac:dyDescent="0.2">
      <c r="A1202" s="93">
        <f>F_12Snp_ODR_Ret!A1477</f>
        <v>0</v>
      </c>
      <c r="B1202" s="384">
        <f>F_12Snp_ODR_Ret!B1477</f>
        <v>0</v>
      </c>
      <c r="C1202" s="94">
        <f>SUMIFS(F_12Snp_ODR_Ret!$H:$H,F_12Snp_ODR_Ret!$A:$A,'Backtesting - Retail'!A1202,F_12Snp_ODR_Ret!$B:$B,'Backtesting - Retail'!B1202)</f>
        <v>0</v>
      </c>
      <c r="D1202" s="94">
        <f>SUMIFS(F_12Snp_ODR_Ret!$C:$C,F_12Snp_ODR_Ret!$A:$A,'Backtesting - Retail'!A1202,F_12Snp_ODR_Ret!$B:$B,'Backtesting - Retail'!B1202)</f>
        <v>0</v>
      </c>
      <c r="F1202" s="142" t="e">
        <f>SUMIFS(F_12Snp_ODR_Ret!$C:$C,F_12Snp_ODR_Ret!A:A,"&gt;="&amp;$M$2,F_12Snp_ODR_Ret!A:A,"&lt;="&amp;$M$3,F_12Snp_ODR_Ret!$B:$B,$B1202)/SUMIFS(F_12Snp_ODR_Ret!$H:$H,F_12Snp_ODR_Ret!A:A,"&gt;="&amp;$M$2,F_12Snp_ODR_Ret!A:A,"&lt;="&amp;$M$3,F_12Snp_ODR_Ret!$B:$B,$B1202)</f>
        <v>#DIV/0!</v>
      </c>
      <c r="G1202" s="95" t="e">
        <f t="shared" si="83"/>
        <v>#DIV/0!</v>
      </c>
      <c r="H1202" s="95" t="e">
        <f t="shared" si="84"/>
        <v>#DIV/0!</v>
      </c>
      <c r="I1202" s="95" t="e">
        <f t="shared" si="85"/>
        <v>#DIV/0!</v>
      </c>
      <c r="J1202" s="95">
        <f t="shared" si="86"/>
        <v>0</v>
      </c>
    </row>
    <row r="1203" spans="1:10" x14ac:dyDescent="0.2">
      <c r="A1203" s="93">
        <f>F_12Snp_ODR_Ret!A1478</f>
        <v>0</v>
      </c>
      <c r="B1203" s="384">
        <f>F_12Snp_ODR_Ret!B1478</f>
        <v>0</v>
      </c>
      <c r="C1203" s="94">
        <f>SUMIFS(F_12Snp_ODR_Ret!$H:$H,F_12Snp_ODR_Ret!$A:$A,'Backtesting - Retail'!A1203,F_12Snp_ODR_Ret!$B:$B,'Backtesting - Retail'!B1203)</f>
        <v>0</v>
      </c>
      <c r="D1203" s="94">
        <f>SUMIFS(F_12Snp_ODR_Ret!$C:$C,F_12Snp_ODR_Ret!$A:$A,'Backtesting - Retail'!A1203,F_12Snp_ODR_Ret!$B:$B,'Backtesting - Retail'!B1203)</f>
        <v>0</v>
      </c>
      <c r="F1203" s="142" t="e">
        <f>SUMIFS(F_12Snp_ODR_Ret!$C:$C,F_12Snp_ODR_Ret!A:A,"&gt;="&amp;$M$2,F_12Snp_ODR_Ret!A:A,"&lt;="&amp;$M$3,F_12Snp_ODR_Ret!$B:$B,$B1203)/SUMIFS(F_12Snp_ODR_Ret!$H:$H,F_12Snp_ODR_Ret!A:A,"&gt;="&amp;$M$2,F_12Snp_ODR_Ret!A:A,"&lt;="&amp;$M$3,F_12Snp_ODR_Ret!$B:$B,$B1203)</f>
        <v>#DIV/0!</v>
      </c>
      <c r="G1203" s="95" t="e">
        <f t="shared" si="83"/>
        <v>#DIV/0!</v>
      </c>
      <c r="H1203" s="95" t="e">
        <f t="shared" si="84"/>
        <v>#DIV/0!</v>
      </c>
      <c r="I1203" s="95" t="e">
        <f t="shared" si="85"/>
        <v>#DIV/0!</v>
      </c>
      <c r="J1203" s="95">
        <f t="shared" si="86"/>
        <v>0</v>
      </c>
    </row>
    <row r="1204" spans="1:10" x14ac:dyDescent="0.2">
      <c r="A1204" s="93">
        <f>F_12Snp_ODR_Ret!A1479</f>
        <v>0</v>
      </c>
      <c r="B1204" s="384">
        <f>F_12Snp_ODR_Ret!B1479</f>
        <v>0</v>
      </c>
      <c r="C1204" s="94">
        <f>SUMIFS(F_12Snp_ODR_Ret!$H:$H,F_12Snp_ODR_Ret!$A:$A,'Backtesting - Retail'!A1204,F_12Snp_ODR_Ret!$B:$B,'Backtesting - Retail'!B1204)</f>
        <v>0</v>
      </c>
      <c r="D1204" s="94">
        <f>SUMIFS(F_12Snp_ODR_Ret!$C:$C,F_12Snp_ODR_Ret!$A:$A,'Backtesting - Retail'!A1204,F_12Snp_ODR_Ret!$B:$B,'Backtesting - Retail'!B1204)</f>
        <v>0</v>
      </c>
      <c r="F1204" s="142" t="e">
        <f>SUMIFS(F_12Snp_ODR_Ret!$C:$C,F_12Snp_ODR_Ret!A:A,"&gt;="&amp;$M$2,F_12Snp_ODR_Ret!A:A,"&lt;="&amp;$M$3,F_12Snp_ODR_Ret!$B:$B,$B1204)/SUMIFS(F_12Snp_ODR_Ret!$H:$H,F_12Snp_ODR_Ret!A:A,"&gt;="&amp;$M$2,F_12Snp_ODR_Ret!A:A,"&lt;="&amp;$M$3,F_12Snp_ODR_Ret!$B:$B,$B1204)</f>
        <v>#DIV/0!</v>
      </c>
      <c r="G1204" s="95" t="e">
        <f t="shared" si="83"/>
        <v>#DIV/0!</v>
      </c>
      <c r="H1204" s="95" t="e">
        <f t="shared" si="84"/>
        <v>#DIV/0!</v>
      </c>
      <c r="I1204" s="95" t="e">
        <f t="shared" si="85"/>
        <v>#DIV/0!</v>
      </c>
      <c r="J1204" s="95">
        <f t="shared" si="86"/>
        <v>0</v>
      </c>
    </row>
    <row r="1205" spans="1:10" x14ac:dyDescent="0.2">
      <c r="A1205" s="93">
        <f>F_12Snp_ODR_Ret!A1480</f>
        <v>0</v>
      </c>
      <c r="B1205" s="384">
        <f>F_12Snp_ODR_Ret!B1480</f>
        <v>0</v>
      </c>
      <c r="C1205" s="94">
        <f>SUMIFS(F_12Snp_ODR_Ret!$H:$H,F_12Snp_ODR_Ret!$A:$A,'Backtesting - Retail'!A1205,F_12Snp_ODR_Ret!$B:$B,'Backtesting - Retail'!B1205)</f>
        <v>0</v>
      </c>
      <c r="D1205" s="94">
        <f>SUMIFS(F_12Snp_ODR_Ret!$C:$C,F_12Snp_ODR_Ret!$A:$A,'Backtesting - Retail'!A1205,F_12Snp_ODR_Ret!$B:$B,'Backtesting - Retail'!B1205)</f>
        <v>0</v>
      </c>
      <c r="F1205" s="142" t="e">
        <f>SUMIFS(F_12Snp_ODR_Ret!$C:$C,F_12Snp_ODR_Ret!A:A,"&gt;="&amp;$M$2,F_12Snp_ODR_Ret!A:A,"&lt;="&amp;$M$3,F_12Snp_ODR_Ret!$B:$B,$B1205)/SUMIFS(F_12Snp_ODR_Ret!$H:$H,F_12Snp_ODR_Ret!A:A,"&gt;="&amp;$M$2,F_12Snp_ODR_Ret!A:A,"&lt;="&amp;$M$3,F_12Snp_ODR_Ret!$B:$B,$B1205)</f>
        <v>#DIV/0!</v>
      </c>
      <c r="G1205" s="95" t="e">
        <f t="shared" si="83"/>
        <v>#DIV/0!</v>
      </c>
      <c r="H1205" s="95" t="e">
        <f t="shared" si="84"/>
        <v>#DIV/0!</v>
      </c>
      <c r="I1205" s="95" t="e">
        <f t="shared" si="85"/>
        <v>#DIV/0!</v>
      </c>
      <c r="J1205" s="95">
        <f t="shared" si="86"/>
        <v>0</v>
      </c>
    </row>
    <row r="1206" spans="1:10" x14ac:dyDescent="0.2">
      <c r="A1206" s="93">
        <f>F_12Snp_ODR_Ret!A1481</f>
        <v>0</v>
      </c>
      <c r="B1206" s="384">
        <f>F_12Snp_ODR_Ret!B1481</f>
        <v>0</v>
      </c>
      <c r="F1206" s="142"/>
      <c r="G1206" s="95"/>
      <c r="H1206" s="95"/>
      <c r="I1206" s="95"/>
      <c r="J1206" s="95"/>
    </row>
  </sheetData>
  <autoFilter ref="A2:J962" xr:uid="{4384239D-F441-4A89-9AA4-AC6B1F209C70}"/>
  <mergeCells count="1">
    <mergeCell ref="H1:I1"/>
  </mergeCells>
  <conditionalFormatting sqref="S7:S22">
    <cfRule type="containsText" dxfId="9" priority="4" operator="containsText" text="Not Pass">
      <formula>NOT(ISERROR(SEARCH("Not Pass",S7)))</formula>
    </cfRule>
    <cfRule type="containsText" dxfId="8" priority="5" operator="containsText" text="Pass">
      <formula>NOT(ISERROR(SEARCH("Pass",S7)))</formula>
    </cfRule>
  </conditionalFormatting>
  <conditionalFormatting sqref="U7:U22">
    <cfRule type="containsText" dxfId="7" priority="1" operator="containsText" text="Acceptable">
      <formula>NOT(ISERROR(SEARCH("Acceptable",U7)))</formula>
    </cfRule>
    <cfRule type="containsText" dxfId="6" priority="2" operator="containsText" text="Not Pass">
      <formula>NOT(ISERROR(SEARCH("Not Pass",U7)))</formula>
    </cfRule>
    <cfRule type="containsText" dxfId="5" priority="3" operator="containsText" text="Pass">
      <formula>NOT(ISERROR(SEARCH("Pass",U7)))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E242E-F013-4FAD-955F-BD1570B245AA}">
  <sheetPr>
    <tabColor rgb="FF92D050"/>
  </sheetPr>
  <dimension ref="A1:U445"/>
  <sheetViews>
    <sheetView zoomScaleNormal="100" workbookViewId="0">
      <selection activeCell="N3" sqref="N3"/>
    </sheetView>
  </sheetViews>
  <sheetFormatPr defaultColWidth="8.8984375" defaultRowHeight="10.199999999999999" x14ac:dyDescent="0.2"/>
  <cols>
    <col min="1" max="1" width="11" style="94" bestFit="1" customWidth="1"/>
    <col min="2" max="2" width="10.3984375" style="94" bestFit="1" customWidth="1"/>
    <col min="3" max="3" width="4.69921875" style="94" bestFit="1" customWidth="1"/>
    <col min="4" max="4" width="9" style="94" bestFit="1" customWidth="1"/>
    <col min="5" max="5" width="1.3984375" style="94" customWidth="1"/>
    <col min="6" max="9" width="11.59765625" style="94" customWidth="1"/>
    <col min="10" max="10" width="17.69921875" style="94" bestFit="1" customWidth="1"/>
    <col min="11" max="11" width="3.59765625" style="94" customWidth="1"/>
    <col min="12" max="12" width="11" style="94" bestFit="1" customWidth="1"/>
    <col min="13" max="13" width="9.19921875" style="94" customWidth="1"/>
    <col min="14" max="14" width="18.19921875" style="94" customWidth="1"/>
    <col min="15" max="15" width="3.69921875" style="148" customWidth="1"/>
    <col min="16" max="16" width="9.69921875" style="94" bestFit="1" customWidth="1"/>
    <col min="17" max="17" width="8.8984375" style="94"/>
    <col min="18" max="18" width="9.69921875" style="143" bestFit="1" customWidth="1"/>
    <col min="19" max="19" width="12.19921875" style="143" bestFit="1" customWidth="1"/>
    <col min="20" max="20" width="8.8984375" style="94"/>
    <col min="21" max="21" width="9.69921875" style="94" bestFit="1" customWidth="1"/>
    <col min="22" max="16384" width="8.8984375" style="94"/>
  </cols>
  <sheetData>
    <row r="1" spans="1:21" x14ac:dyDescent="0.2">
      <c r="A1" s="104"/>
      <c r="D1" s="97">
        <f>SUBTOTAL(9,D3:D290)/SUBTOTAL(9,C3:C90)</f>
        <v>0.23632030933860887</v>
      </c>
      <c r="F1" s="145" t="s">
        <v>186</v>
      </c>
      <c r="G1" s="145" t="s">
        <v>187</v>
      </c>
      <c r="H1" s="429" t="s">
        <v>188</v>
      </c>
      <c r="I1" s="429"/>
      <c r="J1" s="145" t="s">
        <v>189</v>
      </c>
    </row>
    <row r="2" spans="1:21" x14ac:dyDescent="0.2">
      <c r="A2" s="81" t="s">
        <v>52</v>
      </c>
      <c r="B2" s="82" t="s">
        <v>53</v>
      </c>
      <c r="C2" s="82" t="s">
        <v>59</v>
      </c>
      <c r="D2" s="82" t="s">
        <v>54</v>
      </c>
      <c r="F2" s="144" t="s">
        <v>193</v>
      </c>
      <c r="G2" s="144" t="s">
        <v>194</v>
      </c>
      <c r="H2" s="144" t="s">
        <v>190</v>
      </c>
      <c r="I2" s="144" t="s">
        <v>191</v>
      </c>
      <c r="J2" s="144" t="s">
        <v>192</v>
      </c>
      <c r="L2" s="86" t="s">
        <v>185</v>
      </c>
      <c r="M2" s="93">
        <f>EOMONTH(M3,-17)</f>
        <v>43861</v>
      </c>
      <c r="N2" s="147"/>
    </row>
    <row r="3" spans="1:21" ht="11.4" x14ac:dyDescent="0.2">
      <c r="A3" s="93">
        <v>42400</v>
      </c>
      <c r="B3" s="94" t="s">
        <v>2</v>
      </c>
      <c r="C3" s="94">
        <f>SUMIFS(F_12Snp_ODR_Corp!$H:$H,F_12Snp_ODR_Corp!$A:$A,'Backtesting - Corp'!A3,F_12Snp_ODR_Corp!$B:$B,'Backtesting - Corp'!B3)</f>
        <v>842</v>
      </c>
      <c r="D3" s="94">
        <f>SUMIFS(F_12Snp_ODR_Corp!$C:$C,F_12Snp_ODR_Corp!$A:$A,'Backtesting - Corp'!A3,F_12Snp_ODR_Corp!$B:$B,'Backtesting - Corp'!B3)</f>
        <v>40</v>
      </c>
      <c r="F3" s="142">
        <f>SUMIFS(F_12Snp_ODR_Corp!$C:$C,F_12Snp_ODR_Corp!$A:$A,"&gt;="&amp;$M$2,F_12Snp_ODR_Corp!$A:$A,"&lt;="&amp;$M$3,F_12Snp_ODR_Corp!$B:$B,$B3)/SUMIFS(F_12Snp_ODR_Corp!$H:$H,F_12Snp_ODR_Corp!$A:$A,"&gt;="&amp;$M$2,F_12Snp_ODR_Corp!$A:$A,"&lt;="&amp;$M$3,F_12Snp_ODR_Corp!$B:$B,$B3)</f>
        <v>2.4055781522370714E-2</v>
      </c>
      <c r="G3" s="95">
        <f>IFERROR(D3/C3,0)</f>
        <v>4.7505938242280284E-2</v>
      </c>
      <c r="H3" s="95">
        <f>(G3-F3)^2</f>
        <v>5.4990985018831993E-4</v>
      </c>
      <c r="I3" s="95">
        <f>F3-G3</f>
        <v>-2.3450156719909569E-2</v>
      </c>
      <c r="J3" s="95">
        <f>IFERROR(ABS(G3-F3)/ABS(G3),0)</f>
        <v>0.49362579895409647</v>
      </c>
      <c r="L3" s="86" t="s">
        <v>68</v>
      </c>
      <c r="M3" s="455">
        <f>'Backtesting - Retail'!M3</f>
        <v>44377</v>
      </c>
      <c r="N3" s="447"/>
      <c r="Q3" s="146"/>
    </row>
    <row r="4" spans="1:21" x14ac:dyDescent="0.2">
      <c r="A4" s="93">
        <v>42400</v>
      </c>
      <c r="B4" s="94" t="s">
        <v>4</v>
      </c>
      <c r="C4" s="94">
        <f>SUMIFS(F_12Snp_ODR_Corp!$H:$H,F_12Snp_ODR_Corp!$A:$A,'Backtesting - Corp'!A4,F_12Snp_ODR_Corp!$B:$B,'Backtesting - Corp'!B4)</f>
        <v>105</v>
      </c>
      <c r="D4" s="94">
        <f>SUMIFS(F_12Snp_ODR_Corp!$C:$C,F_12Snp_ODR_Corp!$A:$A,'Backtesting - Corp'!A4,F_12Snp_ODR_Corp!$B:$B,'Backtesting - Corp'!B4)</f>
        <v>16</v>
      </c>
      <c r="F4" s="142">
        <f>SUMIFS(F_12Snp_ODR_Corp!$C:$C,F_12Snp_ODR_Corp!$A:$A,"&gt;="&amp;$M$2,F_12Snp_ODR_Corp!$A:$A,"&lt;="&amp;$M$3,F_12Snp_ODR_Corp!$B:$B,$B4)/SUMIFS(F_12Snp_ODR_Corp!$H:$H,F_12Snp_ODR_Corp!$A:$A,"&gt;="&amp;$M$2,F_12Snp_ODR_Corp!$A:$A,"&lt;="&amp;$M$3,F_12Snp_ODR_Corp!$B:$B,$B4)</f>
        <v>0.20442708333333334</v>
      </c>
      <c r="G4" s="95">
        <f t="shared" ref="G4:G67" si="0">IFERROR(D4/C4,0)</f>
        <v>0.15238095238095239</v>
      </c>
      <c r="H4" s="95">
        <f t="shared" ref="H4:H67" si="1">(G4-F4)^2</f>
        <v>2.7087997471123863E-3</v>
      </c>
      <c r="I4" s="95">
        <f t="shared" ref="I4:I67" si="2">F4-G4</f>
        <v>5.2046130952380948E-2</v>
      </c>
      <c r="J4" s="95">
        <f t="shared" ref="J4:J67" si="3">IFERROR(ABS(G4-F4)/ABS(G4),0)</f>
        <v>0.34155273437499994</v>
      </c>
      <c r="R4" s="94"/>
      <c r="T4" s="143"/>
    </row>
    <row r="5" spans="1:21" x14ac:dyDescent="0.2">
      <c r="A5" s="93">
        <v>42400</v>
      </c>
      <c r="B5" s="94" t="s">
        <v>8</v>
      </c>
      <c r="C5" s="94">
        <f>SUMIFS(F_12Snp_ODR_Corp!$H:$H,F_12Snp_ODR_Corp!$A:$A,'Backtesting - Corp'!A5,F_12Snp_ODR_Corp!$B:$B,'Backtesting - Corp'!B5)</f>
        <v>137</v>
      </c>
      <c r="D5" s="94">
        <f>SUMIFS(F_12Snp_ODR_Corp!$C:$C,F_12Snp_ODR_Corp!$A:$A,'Backtesting - Corp'!A5,F_12Snp_ODR_Corp!$B:$B,'Backtesting - Corp'!B5)</f>
        <v>23</v>
      </c>
      <c r="F5" s="142">
        <f>SUMIFS(F_12Snp_ODR_Corp!$C:$C,F_12Snp_ODR_Corp!$A:$A,"&gt;="&amp;$M$2,F_12Snp_ODR_Corp!$A:$A,"&lt;="&amp;$M$3,F_12Snp_ODR_Corp!$B:$B,$B5)/SUMIFS(F_12Snp_ODR_Corp!$H:$H,F_12Snp_ODR_Corp!$A:$A,"&gt;="&amp;$M$2,F_12Snp_ODR_Corp!$A:$A,"&lt;="&amp;$M$3,F_12Snp_ODR_Corp!$B:$B,$B5)</f>
        <v>0.11119751166407466</v>
      </c>
      <c r="G5" s="95">
        <f t="shared" si="0"/>
        <v>0.16788321167883211</v>
      </c>
      <c r="H5" s="95">
        <f t="shared" si="1"/>
        <v>3.213268586163073E-3</v>
      </c>
      <c r="I5" s="95">
        <f t="shared" si="2"/>
        <v>-5.6685700014757451E-2</v>
      </c>
      <c r="J5" s="95">
        <f t="shared" si="3"/>
        <v>0.33764960443572917</v>
      </c>
      <c r="L5" s="86"/>
      <c r="M5" s="86"/>
      <c r="N5" s="86"/>
      <c r="O5" s="149"/>
      <c r="P5" s="86"/>
      <c r="Q5" s="86"/>
      <c r="R5" s="86"/>
      <c r="S5" s="90"/>
      <c r="T5" s="90"/>
      <c r="U5" s="90"/>
    </row>
    <row r="6" spans="1:21" x14ac:dyDescent="0.2">
      <c r="A6" s="93">
        <v>42400</v>
      </c>
      <c r="B6" s="94" t="s">
        <v>10</v>
      </c>
      <c r="C6" s="94">
        <f>SUMIFS(F_12Snp_ODR_Corp!$H:$H,F_12Snp_ODR_Corp!$A:$A,'Backtesting - Corp'!A6,F_12Snp_ODR_Corp!$B:$B,'Backtesting - Corp'!B6)</f>
        <v>76</v>
      </c>
      <c r="D6" s="94">
        <f>SUMIFS(F_12Snp_ODR_Corp!$C:$C,F_12Snp_ODR_Corp!$A:$A,'Backtesting - Corp'!A6,F_12Snp_ODR_Corp!$B:$B,'Backtesting - Corp'!B6)</f>
        <v>31</v>
      </c>
      <c r="F6" s="142">
        <f>SUMIFS(F_12Snp_ODR_Corp!$C:$C,F_12Snp_ODR_Corp!$A:$A,"&gt;="&amp;$M$2,F_12Snp_ODR_Corp!$A:$A,"&lt;="&amp;$M$3,F_12Snp_ODR_Corp!$B:$B,$B6)/SUMIFS(F_12Snp_ODR_Corp!$H:$H,F_12Snp_ODR_Corp!$A:$A,"&gt;="&amp;$M$2,F_12Snp_ODR_Corp!$A:$A,"&lt;="&amp;$M$3,F_12Snp_ODR_Corp!$B:$B,$B6)</f>
        <v>0.42605042016806721</v>
      </c>
      <c r="G6" s="95">
        <f t="shared" si="0"/>
        <v>0.40789473684210525</v>
      </c>
      <c r="H6" s="95">
        <f t="shared" si="1"/>
        <v>3.2962883703261303E-4</v>
      </c>
      <c r="I6" s="95">
        <f t="shared" si="2"/>
        <v>1.8155683325961958E-2</v>
      </c>
      <c r="J6" s="95">
        <f t="shared" si="3"/>
        <v>4.4510707508809963E-2</v>
      </c>
      <c r="L6" s="168" t="s">
        <v>53</v>
      </c>
      <c r="M6" s="169"/>
      <c r="N6" s="169"/>
      <c r="O6" s="170" t="s">
        <v>180</v>
      </c>
      <c r="P6" s="170" t="s">
        <v>181</v>
      </c>
      <c r="Q6" s="170" t="s">
        <v>182</v>
      </c>
      <c r="R6" s="170" t="s">
        <v>183</v>
      </c>
      <c r="S6" s="170" t="s">
        <v>196</v>
      </c>
      <c r="T6" s="170" t="s">
        <v>184</v>
      </c>
      <c r="U6" s="171" t="s">
        <v>195</v>
      </c>
    </row>
    <row r="7" spans="1:21" x14ac:dyDescent="0.2">
      <c r="A7" s="93">
        <v>42429</v>
      </c>
      <c r="B7" s="94" t="s">
        <v>2</v>
      </c>
      <c r="C7" s="94">
        <f>SUMIFS(F_12Snp_ODR_Corp!$H:$H,F_12Snp_ODR_Corp!$A:$A,'Backtesting - Corp'!A7,F_12Snp_ODR_Corp!$B:$B,'Backtesting - Corp'!B7)</f>
        <v>824</v>
      </c>
      <c r="D7" s="94">
        <f>SUMIFS(F_12Snp_ODR_Corp!$C:$C,F_12Snp_ODR_Corp!$A:$A,'Backtesting - Corp'!A7,F_12Snp_ODR_Corp!$B:$B,'Backtesting - Corp'!B7)</f>
        <v>34</v>
      </c>
      <c r="F7" s="142">
        <f>SUMIFS(F_12Snp_ODR_Corp!$C:$C,F_12Snp_ODR_Corp!$A:$A,"&gt;="&amp;$M$2,F_12Snp_ODR_Corp!$A:$A,"&lt;="&amp;$M$3,F_12Snp_ODR_Corp!$B:$B,$B7)/SUMIFS(F_12Snp_ODR_Corp!$H:$H,F_12Snp_ODR_Corp!$A:$A,"&gt;="&amp;$M$2,F_12Snp_ODR_Corp!$A:$A,"&lt;="&amp;$M$3,F_12Snp_ODR_Corp!$B:$B,$B7)</f>
        <v>2.4055781522370714E-2</v>
      </c>
      <c r="G7" s="95">
        <f t="shared" si="0"/>
        <v>4.12621359223301E-2</v>
      </c>
      <c r="H7" s="95">
        <f t="shared" si="1"/>
        <v>2.9605863173700172E-4</v>
      </c>
      <c r="I7" s="95">
        <f t="shared" si="2"/>
        <v>-1.7206354399959385E-2</v>
      </c>
      <c r="J7" s="95">
        <f t="shared" si="3"/>
        <v>0.41700105957548628</v>
      </c>
      <c r="L7" s="150" t="s">
        <v>2</v>
      </c>
      <c r="M7" s="151" t="s">
        <v>3</v>
      </c>
      <c r="N7" s="151"/>
      <c r="O7" s="152">
        <f>COUNTIFS($B:$B,$L7,$A:$A,"&gt;="&amp;$M$2,$A:$A,"&lt;="&amp;$M$3)</f>
        <v>18</v>
      </c>
      <c r="P7" s="151">
        <f>1/(O7-1)</f>
        <v>5.8823529411764705E-2</v>
      </c>
      <c r="Q7" s="151">
        <f>P7*(SUMIFS($H:$H,$B:$B,$L7,$A:$A,"&gt;="&amp;$M$2,$A:$A,"&lt;="&amp;$M$3)-(1/O7)*(SUMIFS($I:$I,$B:$B,$L7,$A:$A,"&gt;="&amp;$M$2,$A:$A,"&lt;="&amp;$M$3)^2))</f>
        <v>1.3210361180229592E-4</v>
      </c>
      <c r="R7" s="151">
        <f>SUMIFS($I:$I,$B:$B,$L7,$A:$A,"&gt;="&amp;$M$2,$A:$A,"&lt;="&amp;$M$3)/(SQRT(Q7)*SQRT(O7))</f>
        <v>0.21563816545264913</v>
      </c>
      <c r="S7" s="153" t="str">
        <f>IF(ABS(R7)&lt;=1.96,"Pass","Not Pass")</f>
        <v>Pass</v>
      </c>
      <c r="T7" s="154">
        <f>AVERAGEIFS(J:J,$B:$B,$L7,$A:$A,"&gt;="&amp;$M$2,$A:$A,"&lt;="&amp;$M$3)</f>
        <v>0.48144471212498519</v>
      </c>
      <c r="U7" s="155" t="str">
        <f>IF(T7&lt;0.1,"Pass",IF(T7&lt;0.3,"Acceptable","Not Pass"))</f>
        <v>Not Pass</v>
      </c>
    </row>
    <row r="8" spans="1:21" x14ac:dyDescent="0.2">
      <c r="A8" s="93">
        <v>42429</v>
      </c>
      <c r="B8" s="94" t="s">
        <v>4</v>
      </c>
      <c r="C8" s="94">
        <f>SUMIFS(F_12Snp_ODR_Corp!$H:$H,F_12Snp_ODR_Corp!$A:$A,'Backtesting - Corp'!A8,F_12Snp_ODR_Corp!$B:$B,'Backtesting - Corp'!B8)</f>
        <v>143</v>
      </c>
      <c r="D8" s="94">
        <f>SUMIFS(F_12Snp_ODR_Corp!$C:$C,F_12Snp_ODR_Corp!$A:$A,'Backtesting - Corp'!A8,F_12Snp_ODR_Corp!$B:$B,'Backtesting - Corp'!B8)</f>
        <v>32</v>
      </c>
      <c r="F8" s="142">
        <f>SUMIFS(F_12Snp_ODR_Corp!$C:$C,F_12Snp_ODR_Corp!$A:$A,"&gt;="&amp;$M$2,F_12Snp_ODR_Corp!$A:$A,"&lt;="&amp;$M$3,F_12Snp_ODR_Corp!$B:$B,$B8)/SUMIFS(F_12Snp_ODR_Corp!$H:$H,F_12Snp_ODR_Corp!$A:$A,"&gt;="&amp;$M$2,F_12Snp_ODR_Corp!$A:$A,"&lt;="&amp;$M$3,F_12Snp_ODR_Corp!$B:$B,$B8)</f>
        <v>0.20442708333333334</v>
      </c>
      <c r="G8" s="95">
        <f t="shared" si="0"/>
        <v>0.22377622377622378</v>
      </c>
      <c r="H8" s="95">
        <f t="shared" si="1"/>
        <v>3.7438923587869818E-4</v>
      </c>
      <c r="I8" s="95">
        <f t="shared" si="2"/>
        <v>-1.9349140442890433E-2</v>
      </c>
      <c r="J8" s="95">
        <f t="shared" si="3"/>
        <v>8.646647135416663E-2</v>
      </c>
      <c r="L8" s="172" t="s">
        <v>4</v>
      </c>
      <c r="M8" s="173" t="s">
        <v>5</v>
      </c>
      <c r="N8" s="173"/>
      <c r="O8" s="174">
        <f>COUNTIFS($B:$B,$L8,$A:$A,"&gt;="&amp;$M$2,$A:$A,"&lt;="&amp;$M$3)</f>
        <v>18</v>
      </c>
      <c r="P8" s="173">
        <f>1/(O8-1)</f>
        <v>5.8823529411764705E-2</v>
      </c>
      <c r="Q8" s="173">
        <f>P8*(SUMIFS($H:$H,$B:$B,$L8,$A:$A,"&gt;="&amp;$M$2,$A:$A,"&lt;="&amp;$M$3)-(1/O8)*(SUMIFS($I:$I,$B:$B,$L8,$A:$A,"&gt;="&amp;$M$2,$A:$A,"&lt;="&amp;$M$3)^2))</f>
        <v>2.9783090676928103E-3</v>
      </c>
      <c r="R8" s="173">
        <f>SUMIFS($I:$I,$B:$B,$L8,$A:$A,"&gt;="&amp;$M$2,$A:$A,"&lt;="&amp;$M$3)/(SQRT(Q8)*SQRT(O8))</f>
        <v>0.28031458373140494</v>
      </c>
      <c r="S8" s="175" t="str">
        <f>IF(ABS(R8)&lt;=1.96,"Pass","Not Pass")</f>
        <v>Pass</v>
      </c>
      <c r="T8" s="176">
        <f>AVERAGEIFS(J:J,$B:$B,$L8,$A:$A,"&gt;="&amp;$M$2,$A:$A,"&lt;="&amp;$M$3)</f>
        <v>0.2736352138705388</v>
      </c>
      <c r="U8" s="177" t="str">
        <f>IF(T8&lt;0.1,"Pass",IF(T8&lt;0.3,"Acceptable","Not Pass"))</f>
        <v>Acceptable</v>
      </c>
    </row>
    <row r="9" spans="1:21" x14ac:dyDescent="0.2">
      <c r="A9" s="93">
        <v>42429</v>
      </c>
      <c r="B9" s="94" t="s">
        <v>8</v>
      </c>
      <c r="C9" s="94">
        <f>SUMIFS(F_12Snp_ODR_Corp!$H:$H,F_12Snp_ODR_Corp!$A:$A,'Backtesting - Corp'!A9,F_12Snp_ODR_Corp!$B:$B,'Backtesting - Corp'!B9)</f>
        <v>72</v>
      </c>
      <c r="D9" s="94">
        <f>SUMIFS(F_12Snp_ODR_Corp!$C:$C,F_12Snp_ODR_Corp!$A:$A,'Backtesting - Corp'!A9,F_12Snp_ODR_Corp!$B:$B,'Backtesting - Corp'!B9)</f>
        <v>13</v>
      </c>
      <c r="F9" s="142">
        <f>SUMIFS(F_12Snp_ODR_Corp!$C:$C,F_12Snp_ODR_Corp!$A:$A,"&gt;="&amp;$M$2,F_12Snp_ODR_Corp!$A:$A,"&lt;="&amp;$M$3,F_12Snp_ODR_Corp!$B:$B,$B9)/SUMIFS(F_12Snp_ODR_Corp!$H:$H,F_12Snp_ODR_Corp!$A:$A,"&gt;="&amp;$M$2,F_12Snp_ODR_Corp!$A:$A,"&lt;="&amp;$M$3,F_12Snp_ODR_Corp!$B:$B,$B9)</f>
        <v>0.11119751166407466</v>
      </c>
      <c r="G9" s="95">
        <f t="shared" si="0"/>
        <v>0.18055555555555555</v>
      </c>
      <c r="H9" s="95">
        <f t="shared" si="1"/>
        <v>4.8105382524525906E-3</v>
      </c>
      <c r="I9" s="95">
        <f t="shared" si="2"/>
        <v>-6.9358043891480897E-2</v>
      </c>
      <c r="J9" s="95">
        <f t="shared" si="3"/>
        <v>0.38413685847589418</v>
      </c>
      <c r="L9" s="150" t="s">
        <v>6</v>
      </c>
      <c r="M9" s="151" t="s">
        <v>7</v>
      </c>
      <c r="N9" s="151"/>
      <c r="O9" s="152">
        <f>COUNTIFS($B:$B,$L9,$A:$A,"&gt;="&amp;$M$2,$A:$A,"&lt;="&amp;$M$3)</f>
        <v>18</v>
      </c>
      <c r="P9" s="151">
        <f>1/(O9-1)</f>
        <v>5.8823529411764705E-2</v>
      </c>
      <c r="Q9" s="151">
        <f>P9*(SUMIFS($H:$H,$B:$B,$L9,$A:$A,"&gt;="&amp;$M$2,$A:$A,"&lt;="&amp;$M$3)-(1/O9)*(SUMIFS($I:$I,$B:$B,$L9,$A:$A,"&gt;="&amp;$M$2,$A:$A,"&lt;="&amp;$M$3)^2))</f>
        <v>2.4490733030643348E-5</v>
      </c>
      <c r="R9" s="151">
        <f>SUMIFS($I:$I,$B:$B,$L9,$A:$A,"&gt;="&amp;$M$2,$A:$A,"&lt;="&amp;$M$3)/(SQRT(Q9)*SQRT(O9))</f>
        <v>0.13634094671063979</v>
      </c>
      <c r="S9" s="153" t="str">
        <f>IF(ABS(R9)&lt;=1.96,"Pass","Not Pass")</f>
        <v>Pass</v>
      </c>
      <c r="T9" s="154">
        <f>AVERAGEIFS(J:J,$B:$B,$L9,$A:$A,"&gt;="&amp;$M$2,$A:$A,"&lt;="&amp;$M$3)</f>
        <v>0.30620488902938464</v>
      </c>
      <c r="U9" s="155" t="str">
        <f>IF(T9&lt;0.1,"Pass",IF(T9&lt;0.3,"Acceptable","Not Pass"))</f>
        <v>Not Pass</v>
      </c>
    </row>
    <row r="10" spans="1:21" x14ac:dyDescent="0.2">
      <c r="A10" s="93">
        <v>42429</v>
      </c>
      <c r="B10" s="94" t="s">
        <v>10</v>
      </c>
      <c r="C10" s="94">
        <f>SUMIFS(F_12Snp_ODR_Corp!$H:$H,F_12Snp_ODR_Corp!$A:$A,'Backtesting - Corp'!A10,F_12Snp_ODR_Corp!$B:$B,'Backtesting - Corp'!B10)</f>
        <v>92</v>
      </c>
      <c r="D10" s="94">
        <f>SUMIFS(F_12Snp_ODR_Corp!$C:$C,F_12Snp_ODR_Corp!$A:$A,'Backtesting - Corp'!A10,F_12Snp_ODR_Corp!$B:$B,'Backtesting - Corp'!B10)</f>
        <v>37</v>
      </c>
      <c r="F10" s="142">
        <f>SUMIFS(F_12Snp_ODR_Corp!$C:$C,F_12Snp_ODR_Corp!$A:$A,"&gt;="&amp;$M$2,F_12Snp_ODR_Corp!$A:$A,"&lt;="&amp;$M$3,F_12Snp_ODR_Corp!$B:$B,$B10)/SUMIFS(F_12Snp_ODR_Corp!$H:$H,F_12Snp_ODR_Corp!$A:$A,"&gt;="&amp;$M$2,F_12Snp_ODR_Corp!$A:$A,"&lt;="&amp;$M$3,F_12Snp_ODR_Corp!$B:$B,$B10)</f>
        <v>0.42605042016806721</v>
      </c>
      <c r="G10" s="95">
        <f t="shared" si="0"/>
        <v>0.40217391304347827</v>
      </c>
      <c r="H10" s="95">
        <f t="shared" si="1"/>
        <v>5.7008759247054652E-4</v>
      </c>
      <c r="I10" s="95">
        <f t="shared" si="2"/>
        <v>2.3876507124588942E-2</v>
      </c>
      <c r="J10" s="95">
        <f t="shared" si="3"/>
        <v>5.9368612309788717E-2</v>
      </c>
      <c r="L10" s="150" t="s">
        <v>8</v>
      </c>
      <c r="M10" s="151" t="s">
        <v>9</v>
      </c>
      <c r="N10" s="151"/>
      <c r="O10" s="152">
        <f>COUNTIFS($B:$B,$L10,$A:$A,"&gt;="&amp;$M$2,$A:$A,"&lt;="&amp;$M$3)</f>
        <v>18</v>
      </c>
      <c r="P10" s="151">
        <f>1/(O10-1)</f>
        <v>5.8823529411764705E-2</v>
      </c>
      <c r="Q10" s="151">
        <f>P10*(SUMIFS($H:$H,$B:$B,$L10,$A:$A,"&gt;="&amp;$M$2,$A:$A,"&lt;="&amp;$M$3)-(1/O10)*(SUMIFS($I:$I,$B:$B,$L10,$A:$A,"&gt;="&amp;$M$2,$A:$A,"&lt;="&amp;$M$3)^2))</f>
        <v>2.0538369072898759E-3</v>
      </c>
      <c r="R10" s="151">
        <f>SUMIFS($I:$I,$B:$B,$L10,$A:$A,"&gt;="&amp;$M$2,$A:$A,"&lt;="&amp;$M$3)/(SQRT(Q10)*SQRT(O10))</f>
        <v>-0.3959586800188033</v>
      </c>
      <c r="S10" s="153" t="str">
        <f>IF(ABS(R10)&lt;=1.96,"Pass","Not Pass")</f>
        <v>Pass</v>
      </c>
      <c r="T10" s="154">
        <f>AVERAGEIFS(J:J,$B:$B,$L10,$A:$A,"&gt;="&amp;$M$2,$A:$A,"&lt;="&amp;$M$3)</f>
        <v>0.4198472818052123</v>
      </c>
      <c r="U10" s="155" t="str">
        <f>IF(T10&lt;0.1,"Pass",IF(T10&lt;0.3,"Acceptable","Not Pass"))</f>
        <v>Not Pass</v>
      </c>
    </row>
    <row r="11" spans="1:21" x14ac:dyDescent="0.2">
      <c r="A11" s="93">
        <v>42460</v>
      </c>
      <c r="B11" s="94" t="s">
        <v>2</v>
      </c>
      <c r="C11" s="94">
        <f>SUMIFS(F_12Snp_ODR_Corp!$H:$H,F_12Snp_ODR_Corp!$A:$A,'Backtesting - Corp'!A11,F_12Snp_ODR_Corp!$B:$B,'Backtesting - Corp'!B11)</f>
        <v>825</v>
      </c>
      <c r="D11" s="94">
        <f>SUMIFS(F_12Snp_ODR_Corp!$C:$C,F_12Snp_ODR_Corp!$A:$A,'Backtesting - Corp'!A11,F_12Snp_ODR_Corp!$B:$B,'Backtesting - Corp'!B11)</f>
        <v>45</v>
      </c>
      <c r="F11" s="142">
        <f>SUMIFS(F_12Snp_ODR_Corp!$C:$C,F_12Snp_ODR_Corp!$A:$A,"&gt;="&amp;$M$2,F_12Snp_ODR_Corp!$A:$A,"&lt;="&amp;$M$3,F_12Snp_ODR_Corp!$B:$B,$B11)/SUMIFS(F_12Snp_ODR_Corp!$H:$H,F_12Snp_ODR_Corp!$A:$A,"&gt;="&amp;$M$2,F_12Snp_ODR_Corp!$A:$A,"&lt;="&amp;$M$3,F_12Snp_ODR_Corp!$B:$B,$B11)</f>
        <v>2.4055781522370714E-2</v>
      </c>
      <c r="G11" s="95">
        <f t="shared" si="0"/>
        <v>5.4545454545454543E-2</v>
      </c>
      <c r="H11" s="95">
        <f t="shared" si="1"/>
        <v>9.2962016105456577E-4</v>
      </c>
      <c r="I11" s="95">
        <f t="shared" si="2"/>
        <v>-3.0489673023083828E-2</v>
      </c>
      <c r="J11" s="95">
        <f t="shared" si="3"/>
        <v>0.55897733875653688</v>
      </c>
      <c r="L11" s="162" t="s">
        <v>10</v>
      </c>
      <c r="M11" s="163" t="s">
        <v>11</v>
      </c>
      <c r="N11" s="163"/>
      <c r="O11" s="164">
        <f>COUNTIFS($B:$B,$L11,$A:$A,"&gt;="&amp;$M$2,$A:$A,"&lt;="&amp;$M$3)</f>
        <v>18</v>
      </c>
      <c r="P11" s="163">
        <f>1/(O11-1)</f>
        <v>5.8823529411764705E-2</v>
      </c>
      <c r="Q11" s="163">
        <f>P11*(SUMIFS($H:$H,$B:$B,$L11,$A:$A,"&gt;="&amp;$M$2,$A:$A,"&lt;="&amp;$M$3)-(1/O11)*(SUMIFS($I:$I,$B:$B,$L11,$A:$A,"&gt;="&amp;$M$2,$A:$A,"&lt;="&amp;$M$3)^2))</f>
        <v>6.5525631936392487E-3</v>
      </c>
      <c r="R11" s="163">
        <f>SUMIFS($I:$I,$B:$B,$L11,$A:$A,"&gt;="&amp;$M$2,$A:$A,"&lt;="&amp;$M$3)/(SQRT(Q11)*SQRT(O11))</f>
        <v>0.18541800127432112</v>
      </c>
      <c r="S11" s="165" t="str">
        <f>IF(ABS(R11)&lt;=1.96,"Pass","Not Pass")</f>
        <v>Pass</v>
      </c>
      <c r="T11" s="166">
        <f>AVERAGEIFS(J:J,$B:$B,$L11,$A:$A,"&gt;="&amp;$M$2,$A:$A,"&lt;="&amp;$M$3)</f>
        <v>0.17580441501080968</v>
      </c>
      <c r="U11" s="167" t="str">
        <f>IF(T11&lt;0.1,"Pass",IF(T11&lt;0.3,"Acceptable","Not Pass"))</f>
        <v>Acceptable</v>
      </c>
    </row>
    <row r="12" spans="1:21" x14ac:dyDescent="0.2">
      <c r="A12" s="93">
        <v>42460</v>
      </c>
      <c r="B12" s="94" t="s">
        <v>4</v>
      </c>
      <c r="C12" s="94">
        <f>SUMIFS(F_12Snp_ODR_Corp!$H:$H,F_12Snp_ODR_Corp!$A:$A,'Backtesting - Corp'!A12,F_12Snp_ODR_Corp!$B:$B,'Backtesting - Corp'!B12)</f>
        <v>142</v>
      </c>
      <c r="D12" s="94">
        <f>SUMIFS(F_12Snp_ODR_Corp!$C:$C,F_12Snp_ODR_Corp!$A:$A,'Backtesting - Corp'!A12,F_12Snp_ODR_Corp!$B:$B,'Backtesting - Corp'!B12)</f>
        <v>39</v>
      </c>
      <c r="F12" s="142">
        <f>SUMIFS(F_12Snp_ODR_Corp!$C:$C,F_12Snp_ODR_Corp!$A:$A,"&gt;="&amp;$M$2,F_12Snp_ODR_Corp!$A:$A,"&lt;="&amp;$M$3,F_12Snp_ODR_Corp!$B:$B,$B12)/SUMIFS(F_12Snp_ODR_Corp!$H:$H,F_12Snp_ODR_Corp!$A:$A,"&gt;="&amp;$M$2,F_12Snp_ODR_Corp!$A:$A,"&lt;="&amp;$M$3,F_12Snp_ODR_Corp!$B:$B,$B12)</f>
        <v>0.20442708333333334</v>
      </c>
      <c r="G12" s="95">
        <f t="shared" si="0"/>
        <v>0.27464788732394368</v>
      </c>
      <c r="H12" s="95">
        <f t="shared" si="1"/>
        <v>4.9309613130877174E-3</v>
      </c>
      <c r="I12" s="95">
        <f t="shared" si="2"/>
        <v>-7.0220803990610342E-2</v>
      </c>
      <c r="J12" s="95">
        <f t="shared" si="3"/>
        <v>0.25567574786324787</v>
      </c>
      <c r="U12" s="143"/>
    </row>
    <row r="13" spans="1:21" x14ac:dyDescent="0.2">
      <c r="A13" s="93">
        <v>42460</v>
      </c>
      <c r="B13" s="94" t="s">
        <v>8</v>
      </c>
      <c r="C13" s="94">
        <f>SUMIFS(F_12Snp_ODR_Corp!$H:$H,F_12Snp_ODR_Corp!$A:$A,'Backtesting - Corp'!A13,F_12Snp_ODR_Corp!$B:$B,'Backtesting - Corp'!B13)</f>
        <v>110</v>
      </c>
      <c r="D13" s="94">
        <f>SUMIFS(F_12Snp_ODR_Corp!$C:$C,F_12Snp_ODR_Corp!$A:$A,'Backtesting - Corp'!A13,F_12Snp_ODR_Corp!$B:$B,'Backtesting - Corp'!B13)</f>
        <v>36</v>
      </c>
      <c r="F13" s="142">
        <f>SUMIFS(F_12Snp_ODR_Corp!$C:$C,F_12Snp_ODR_Corp!$A:$A,"&gt;="&amp;$M$2,F_12Snp_ODR_Corp!$A:$A,"&lt;="&amp;$M$3,F_12Snp_ODR_Corp!$B:$B,$B13)/SUMIFS(F_12Snp_ODR_Corp!$H:$H,F_12Snp_ODR_Corp!$A:$A,"&gt;="&amp;$M$2,F_12Snp_ODR_Corp!$A:$A,"&lt;="&amp;$M$3,F_12Snp_ODR_Corp!$B:$B,$B13)</f>
        <v>0.11119751166407466</v>
      </c>
      <c r="G13" s="95">
        <f t="shared" si="0"/>
        <v>0.32727272727272727</v>
      </c>
      <c r="H13" s="95">
        <f t="shared" si="1"/>
        <v>4.6688498800325717E-2</v>
      </c>
      <c r="I13" s="95">
        <f t="shared" si="2"/>
        <v>-0.21607521560865262</v>
      </c>
      <c r="J13" s="95">
        <f t="shared" si="3"/>
        <v>0.66022982547088305</v>
      </c>
      <c r="U13" s="143"/>
    </row>
    <row r="14" spans="1:21" x14ac:dyDescent="0.2">
      <c r="A14" s="93">
        <v>42460</v>
      </c>
      <c r="B14" s="94" t="s">
        <v>10</v>
      </c>
      <c r="C14" s="94">
        <f>SUMIFS(F_12Snp_ODR_Corp!$H:$H,F_12Snp_ODR_Corp!$A:$A,'Backtesting - Corp'!A14,F_12Snp_ODR_Corp!$B:$B,'Backtesting - Corp'!B14)</f>
        <v>74</v>
      </c>
      <c r="D14" s="94">
        <f>SUMIFS(F_12Snp_ODR_Corp!$C:$C,F_12Snp_ODR_Corp!$A:$A,'Backtesting - Corp'!A14,F_12Snp_ODR_Corp!$B:$B,'Backtesting - Corp'!B14)</f>
        <v>30</v>
      </c>
      <c r="F14" s="142">
        <f>SUMIFS(F_12Snp_ODR_Corp!$C:$C,F_12Snp_ODR_Corp!$A:$A,"&gt;="&amp;$M$2,F_12Snp_ODR_Corp!$A:$A,"&lt;="&amp;$M$3,F_12Snp_ODR_Corp!$B:$B,$B14)/SUMIFS(F_12Snp_ODR_Corp!$H:$H,F_12Snp_ODR_Corp!$A:$A,"&gt;="&amp;$M$2,F_12Snp_ODR_Corp!$A:$A,"&lt;="&amp;$M$3,F_12Snp_ODR_Corp!$B:$B,$B14)</f>
        <v>0.42605042016806721</v>
      </c>
      <c r="G14" s="95">
        <f t="shared" si="0"/>
        <v>0.40540540540540543</v>
      </c>
      <c r="H14" s="95">
        <f t="shared" si="1"/>
        <v>4.2621663455052301E-4</v>
      </c>
      <c r="I14" s="95">
        <f t="shared" si="2"/>
        <v>2.0645014762661784E-2</v>
      </c>
      <c r="J14" s="95">
        <f t="shared" si="3"/>
        <v>5.0924369747899066E-2</v>
      </c>
    </row>
    <row r="15" spans="1:21" x14ac:dyDescent="0.2">
      <c r="A15" s="93">
        <v>42490</v>
      </c>
      <c r="B15" s="94" t="s">
        <v>2</v>
      </c>
      <c r="C15" s="94">
        <f>SUMIFS(F_12Snp_ODR_Corp!$H:$H,F_12Snp_ODR_Corp!$A:$A,'Backtesting - Corp'!A15,F_12Snp_ODR_Corp!$B:$B,'Backtesting - Corp'!B15)</f>
        <v>824</v>
      </c>
      <c r="D15" s="94">
        <f>SUMIFS(F_12Snp_ODR_Corp!$C:$C,F_12Snp_ODR_Corp!$A:$A,'Backtesting - Corp'!A15,F_12Snp_ODR_Corp!$B:$B,'Backtesting - Corp'!B15)</f>
        <v>33</v>
      </c>
      <c r="F15" s="142">
        <f>SUMIFS(F_12Snp_ODR_Corp!$C:$C,F_12Snp_ODR_Corp!$A:$A,"&gt;="&amp;$M$2,F_12Snp_ODR_Corp!$A:$A,"&lt;="&amp;$M$3,F_12Snp_ODR_Corp!$B:$B,$B15)/SUMIFS(F_12Snp_ODR_Corp!$H:$H,F_12Snp_ODR_Corp!$A:$A,"&gt;="&amp;$M$2,F_12Snp_ODR_Corp!$A:$A,"&lt;="&amp;$M$3,F_12Snp_ODR_Corp!$B:$B,$B15)</f>
        <v>2.4055781522370714E-2</v>
      </c>
      <c r="G15" s="95">
        <f t="shared" si="0"/>
        <v>4.0048543689320391E-2</v>
      </c>
      <c r="H15" s="95">
        <f t="shared" si="1"/>
        <v>2.5576844172861692E-4</v>
      </c>
      <c r="I15" s="95">
        <f t="shared" si="2"/>
        <v>-1.5992762166949677E-2</v>
      </c>
      <c r="J15" s="95">
        <f t="shared" si="3"/>
        <v>0.39933442501716765</v>
      </c>
    </row>
    <row r="16" spans="1:21" x14ac:dyDescent="0.2">
      <c r="A16" s="93">
        <v>42490</v>
      </c>
      <c r="B16" s="94" t="s">
        <v>4</v>
      </c>
      <c r="C16" s="94">
        <f>SUMIFS(F_12Snp_ODR_Corp!$H:$H,F_12Snp_ODR_Corp!$A:$A,'Backtesting - Corp'!A16,F_12Snp_ODR_Corp!$B:$B,'Backtesting - Corp'!B16)</f>
        <v>112</v>
      </c>
      <c r="D16" s="94">
        <f>SUMIFS(F_12Snp_ODR_Corp!$C:$C,F_12Snp_ODR_Corp!$A:$A,'Backtesting - Corp'!A16,F_12Snp_ODR_Corp!$B:$B,'Backtesting - Corp'!B16)</f>
        <v>21</v>
      </c>
      <c r="F16" s="142">
        <f>SUMIFS(F_12Snp_ODR_Corp!$C:$C,F_12Snp_ODR_Corp!$A:$A,"&gt;="&amp;$M$2,F_12Snp_ODR_Corp!$A:$A,"&lt;="&amp;$M$3,F_12Snp_ODR_Corp!$B:$B,$B16)/SUMIFS(F_12Snp_ODR_Corp!$H:$H,F_12Snp_ODR_Corp!$A:$A,"&gt;="&amp;$M$2,F_12Snp_ODR_Corp!$A:$A,"&lt;="&amp;$M$3,F_12Snp_ODR_Corp!$B:$B,$B16)</f>
        <v>0.20442708333333334</v>
      </c>
      <c r="G16" s="95">
        <f t="shared" si="0"/>
        <v>0.1875</v>
      </c>
      <c r="H16" s="95">
        <f t="shared" si="1"/>
        <v>2.8652615017361145E-4</v>
      </c>
      <c r="I16" s="95">
        <f t="shared" si="2"/>
        <v>1.6927083333333343E-2</v>
      </c>
      <c r="J16" s="95">
        <f t="shared" si="3"/>
        <v>9.0277777777777832E-2</v>
      </c>
    </row>
    <row r="17" spans="1:10" x14ac:dyDescent="0.2">
      <c r="A17" s="93">
        <v>42490</v>
      </c>
      <c r="B17" s="94" t="s">
        <v>8</v>
      </c>
      <c r="C17" s="94">
        <f>SUMIFS(F_12Snp_ODR_Corp!$H:$H,F_12Snp_ODR_Corp!$A:$A,'Backtesting - Corp'!A17,F_12Snp_ODR_Corp!$B:$B,'Backtesting - Corp'!B17)</f>
        <v>150</v>
      </c>
      <c r="D17" s="94">
        <f>SUMIFS(F_12Snp_ODR_Corp!$C:$C,F_12Snp_ODR_Corp!$A:$A,'Backtesting - Corp'!A17,F_12Snp_ODR_Corp!$B:$B,'Backtesting - Corp'!B17)</f>
        <v>39</v>
      </c>
      <c r="F17" s="142">
        <f>SUMIFS(F_12Snp_ODR_Corp!$C:$C,F_12Snp_ODR_Corp!$A:$A,"&gt;="&amp;$M$2,F_12Snp_ODR_Corp!$A:$A,"&lt;="&amp;$M$3,F_12Snp_ODR_Corp!$B:$B,$B17)/SUMIFS(F_12Snp_ODR_Corp!$H:$H,F_12Snp_ODR_Corp!$A:$A,"&gt;="&amp;$M$2,F_12Snp_ODR_Corp!$A:$A,"&lt;="&amp;$M$3,F_12Snp_ODR_Corp!$B:$B,$B17)</f>
        <v>0.11119751166407466</v>
      </c>
      <c r="G17" s="95">
        <f t="shared" si="0"/>
        <v>0.26</v>
      </c>
      <c r="H17" s="95">
        <f t="shared" si="1"/>
        <v>2.21421805349632E-2</v>
      </c>
      <c r="I17" s="95">
        <f t="shared" si="2"/>
        <v>-0.14880248833592535</v>
      </c>
      <c r="J17" s="95">
        <f t="shared" si="3"/>
        <v>0.57231726283048212</v>
      </c>
    </row>
    <row r="18" spans="1:10" x14ac:dyDescent="0.2">
      <c r="A18" s="93">
        <v>42490</v>
      </c>
      <c r="B18" s="94" t="s">
        <v>10</v>
      </c>
      <c r="C18" s="94">
        <f>SUMIFS(F_12Snp_ODR_Corp!$H:$H,F_12Snp_ODR_Corp!$A:$A,'Backtesting - Corp'!A18,F_12Snp_ODR_Corp!$B:$B,'Backtesting - Corp'!B18)</f>
        <v>75</v>
      </c>
      <c r="D18" s="94">
        <f>SUMIFS(F_12Snp_ODR_Corp!$C:$C,F_12Snp_ODR_Corp!$A:$A,'Backtesting - Corp'!A18,F_12Snp_ODR_Corp!$B:$B,'Backtesting - Corp'!B18)</f>
        <v>37</v>
      </c>
      <c r="F18" s="142">
        <f>SUMIFS(F_12Snp_ODR_Corp!$C:$C,F_12Snp_ODR_Corp!$A:$A,"&gt;="&amp;$M$2,F_12Snp_ODR_Corp!$A:$A,"&lt;="&amp;$M$3,F_12Snp_ODR_Corp!$B:$B,$B18)/SUMIFS(F_12Snp_ODR_Corp!$H:$H,F_12Snp_ODR_Corp!$A:$A,"&gt;="&amp;$M$2,F_12Snp_ODR_Corp!$A:$A,"&lt;="&amp;$M$3,F_12Snp_ODR_Corp!$B:$B,$B18)</f>
        <v>0.42605042016806721</v>
      </c>
      <c r="G18" s="95">
        <f t="shared" si="0"/>
        <v>0.49333333333333335</v>
      </c>
      <c r="H18" s="95">
        <f t="shared" si="1"/>
        <v>4.5269904040047427E-3</v>
      </c>
      <c r="I18" s="95">
        <f t="shared" si="2"/>
        <v>-6.7282913165266134E-2</v>
      </c>
      <c r="J18" s="95">
        <f t="shared" si="3"/>
        <v>0.13638428344310702</v>
      </c>
    </row>
    <row r="19" spans="1:10" x14ac:dyDescent="0.2">
      <c r="A19" s="93">
        <v>42521</v>
      </c>
      <c r="B19" s="94" t="s">
        <v>2</v>
      </c>
      <c r="C19" s="94">
        <f>SUMIFS(F_12Snp_ODR_Corp!$H:$H,F_12Snp_ODR_Corp!$A:$A,'Backtesting - Corp'!A19,F_12Snp_ODR_Corp!$B:$B,'Backtesting - Corp'!B19)</f>
        <v>809</v>
      </c>
      <c r="D19" s="94">
        <f>SUMIFS(F_12Snp_ODR_Corp!$C:$C,F_12Snp_ODR_Corp!$A:$A,'Backtesting - Corp'!A19,F_12Snp_ODR_Corp!$B:$B,'Backtesting - Corp'!B19)</f>
        <v>30</v>
      </c>
      <c r="F19" s="142">
        <f>SUMIFS(F_12Snp_ODR_Corp!$C:$C,F_12Snp_ODR_Corp!$A:$A,"&gt;="&amp;$M$2,F_12Snp_ODR_Corp!$A:$A,"&lt;="&amp;$M$3,F_12Snp_ODR_Corp!$B:$B,$B19)/SUMIFS(F_12Snp_ODR_Corp!$H:$H,F_12Snp_ODR_Corp!$A:$A,"&gt;="&amp;$M$2,F_12Snp_ODR_Corp!$A:$A,"&lt;="&amp;$M$3,F_12Snp_ODR_Corp!$B:$B,$B19)</f>
        <v>2.4055781522370714E-2</v>
      </c>
      <c r="G19" s="95">
        <f t="shared" si="0"/>
        <v>3.7082818294190356E-2</v>
      </c>
      <c r="H19" s="95">
        <f t="shared" si="1"/>
        <v>1.6970368705434112E-4</v>
      </c>
      <c r="I19" s="95">
        <f t="shared" si="2"/>
        <v>-1.3027036771819642E-2</v>
      </c>
      <c r="J19" s="95">
        <f t="shared" si="3"/>
        <v>0.3512957582800697</v>
      </c>
    </row>
    <row r="20" spans="1:10" x14ac:dyDescent="0.2">
      <c r="A20" s="93">
        <v>42521</v>
      </c>
      <c r="B20" s="94" t="s">
        <v>4</v>
      </c>
      <c r="C20" s="94">
        <f>SUMIFS(F_12Snp_ODR_Corp!$H:$H,F_12Snp_ODR_Corp!$A:$A,'Backtesting - Corp'!A20,F_12Snp_ODR_Corp!$B:$B,'Backtesting - Corp'!B20)</f>
        <v>132</v>
      </c>
      <c r="D20" s="94">
        <f>SUMIFS(F_12Snp_ODR_Corp!$C:$C,F_12Snp_ODR_Corp!$A:$A,'Backtesting - Corp'!A20,F_12Snp_ODR_Corp!$B:$B,'Backtesting - Corp'!B20)</f>
        <v>29</v>
      </c>
      <c r="F20" s="142">
        <f>SUMIFS(F_12Snp_ODR_Corp!$C:$C,F_12Snp_ODR_Corp!$A:$A,"&gt;="&amp;$M$2,F_12Snp_ODR_Corp!$A:$A,"&lt;="&amp;$M$3,F_12Snp_ODR_Corp!$B:$B,$B20)/SUMIFS(F_12Snp_ODR_Corp!$H:$H,F_12Snp_ODR_Corp!$A:$A,"&gt;="&amp;$M$2,F_12Snp_ODR_Corp!$A:$A,"&lt;="&amp;$M$3,F_12Snp_ODR_Corp!$B:$B,$B20)</f>
        <v>0.20442708333333334</v>
      </c>
      <c r="G20" s="95">
        <f t="shared" si="0"/>
        <v>0.2196969696969697</v>
      </c>
      <c r="H20" s="95">
        <f t="shared" si="1"/>
        <v>2.3316942955836745E-4</v>
      </c>
      <c r="I20" s="95">
        <f t="shared" si="2"/>
        <v>-1.5269886363636354E-2</v>
      </c>
      <c r="J20" s="95">
        <f t="shared" si="3"/>
        <v>6.9504310344827541E-2</v>
      </c>
    </row>
    <row r="21" spans="1:10" x14ac:dyDescent="0.2">
      <c r="A21" s="93">
        <v>42521</v>
      </c>
      <c r="B21" s="94" t="s">
        <v>8</v>
      </c>
      <c r="C21" s="94">
        <f>SUMIFS(F_12Snp_ODR_Corp!$H:$H,F_12Snp_ODR_Corp!$A:$A,'Backtesting - Corp'!A21,F_12Snp_ODR_Corp!$B:$B,'Backtesting - Corp'!B21)</f>
        <v>83</v>
      </c>
      <c r="D21" s="94">
        <f>SUMIFS(F_12Snp_ODR_Corp!$C:$C,F_12Snp_ODR_Corp!$A:$A,'Backtesting - Corp'!A21,F_12Snp_ODR_Corp!$B:$B,'Backtesting - Corp'!B21)</f>
        <v>15</v>
      </c>
      <c r="F21" s="142">
        <f>SUMIFS(F_12Snp_ODR_Corp!$C:$C,F_12Snp_ODR_Corp!$A:$A,"&gt;="&amp;$M$2,F_12Snp_ODR_Corp!$A:$A,"&lt;="&amp;$M$3,F_12Snp_ODR_Corp!$B:$B,$B21)/SUMIFS(F_12Snp_ODR_Corp!$H:$H,F_12Snp_ODR_Corp!$A:$A,"&gt;="&amp;$M$2,F_12Snp_ODR_Corp!$A:$A,"&lt;="&amp;$M$3,F_12Snp_ODR_Corp!$B:$B,$B21)</f>
        <v>0.11119751166407466</v>
      </c>
      <c r="G21" s="95">
        <f t="shared" si="0"/>
        <v>0.18072289156626506</v>
      </c>
      <c r="H21" s="95">
        <f t="shared" si="1"/>
        <v>4.8337784505439012E-3</v>
      </c>
      <c r="I21" s="95">
        <f t="shared" si="2"/>
        <v>-6.9525379902190404E-2</v>
      </c>
      <c r="J21" s="95">
        <f t="shared" si="3"/>
        <v>0.38470710212545356</v>
      </c>
    </row>
    <row r="22" spans="1:10" x14ac:dyDescent="0.2">
      <c r="A22" s="93">
        <v>42521</v>
      </c>
      <c r="B22" s="94" t="s">
        <v>10</v>
      </c>
      <c r="C22" s="94">
        <f>SUMIFS(F_12Snp_ODR_Corp!$H:$H,F_12Snp_ODR_Corp!$A:$A,'Backtesting - Corp'!A22,F_12Snp_ODR_Corp!$B:$B,'Backtesting - Corp'!B22)</f>
        <v>101</v>
      </c>
      <c r="D22" s="94">
        <f>SUMIFS(F_12Snp_ODR_Corp!$C:$C,F_12Snp_ODR_Corp!$A:$A,'Backtesting - Corp'!A22,F_12Snp_ODR_Corp!$B:$B,'Backtesting - Corp'!B22)</f>
        <v>51</v>
      </c>
      <c r="F22" s="142">
        <f>SUMIFS(F_12Snp_ODR_Corp!$C:$C,F_12Snp_ODR_Corp!$A:$A,"&gt;="&amp;$M$2,F_12Snp_ODR_Corp!$A:$A,"&lt;="&amp;$M$3,F_12Snp_ODR_Corp!$B:$B,$B22)/SUMIFS(F_12Snp_ODR_Corp!$H:$H,F_12Snp_ODR_Corp!$A:$A,"&gt;="&amp;$M$2,F_12Snp_ODR_Corp!$A:$A,"&lt;="&amp;$M$3,F_12Snp_ODR_Corp!$B:$B,$B22)</f>
        <v>0.42605042016806721</v>
      </c>
      <c r="G22" s="95">
        <f t="shared" si="0"/>
        <v>0.50495049504950495</v>
      </c>
      <c r="H22" s="95">
        <f t="shared" si="1"/>
        <v>6.2252218162964831E-3</v>
      </c>
      <c r="I22" s="95">
        <f t="shared" si="2"/>
        <v>-7.8900074881437743E-2</v>
      </c>
      <c r="J22" s="95">
        <f t="shared" si="3"/>
        <v>0.15625308947108257</v>
      </c>
    </row>
    <row r="23" spans="1:10" x14ac:dyDescent="0.2">
      <c r="A23" s="93">
        <v>42551</v>
      </c>
      <c r="B23" s="94" t="s">
        <v>2</v>
      </c>
      <c r="C23" s="94">
        <f>SUMIFS(F_12Snp_ODR_Corp!$H:$H,F_12Snp_ODR_Corp!$A:$A,'Backtesting - Corp'!A23,F_12Snp_ODR_Corp!$B:$B,'Backtesting - Corp'!B23)</f>
        <v>838</v>
      </c>
      <c r="D23" s="94">
        <f>SUMIFS(F_12Snp_ODR_Corp!$C:$C,F_12Snp_ODR_Corp!$A:$A,'Backtesting - Corp'!A23,F_12Snp_ODR_Corp!$B:$B,'Backtesting - Corp'!B23)</f>
        <v>39</v>
      </c>
      <c r="F23" s="142">
        <f>SUMIFS(F_12Snp_ODR_Corp!$C:$C,F_12Snp_ODR_Corp!$A:$A,"&gt;="&amp;$M$2,F_12Snp_ODR_Corp!$A:$A,"&lt;="&amp;$M$3,F_12Snp_ODR_Corp!$B:$B,$B23)/SUMIFS(F_12Snp_ODR_Corp!$H:$H,F_12Snp_ODR_Corp!$A:$A,"&gt;="&amp;$M$2,F_12Snp_ODR_Corp!$A:$A,"&lt;="&amp;$M$3,F_12Snp_ODR_Corp!$B:$B,$B23)</f>
        <v>2.4055781522370714E-2</v>
      </c>
      <c r="G23" s="95">
        <f t="shared" si="0"/>
        <v>4.6539379474940336E-2</v>
      </c>
      <c r="H23" s="95">
        <f t="shared" si="1"/>
        <v>5.055121768927929E-4</v>
      </c>
      <c r="I23" s="95">
        <f t="shared" si="2"/>
        <v>-2.2483597952569621E-2</v>
      </c>
      <c r="J23" s="95">
        <f t="shared" si="3"/>
        <v>0.48310910472444468</v>
      </c>
    </row>
    <row r="24" spans="1:10" x14ac:dyDescent="0.2">
      <c r="A24" s="93">
        <v>42551</v>
      </c>
      <c r="B24" s="94" t="s">
        <v>4</v>
      </c>
      <c r="C24" s="94">
        <f>SUMIFS(F_12Snp_ODR_Corp!$H:$H,F_12Snp_ODR_Corp!$A:$A,'Backtesting - Corp'!A24,F_12Snp_ODR_Corp!$B:$B,'Backtesting - Corp'!B24)</f>
        <v>125</v>
      </c>
      <c r="D24" s="94">
        <f>SUMIFS(F_12Snp_ODR_Corp!$C:$C,F_12Snp_ODR_Corp!$A:$A,'Backtesting - Corp'!A24,F_12Snp_ODR_Corp!$B:$B,'Backtesting - Corp'!B24)</f>
        <v>27</v>
      </c>
      <c r="F24" s="142">
        <f>SUMIFS(F_12Snp_ODR_Corp!$C:$C,F_12Snp_ODR_Corp!$A:$A,"&gt;="&amp;$M$2,F_12Snp_ODR_Corp!$A:$A,"&lt;="&amp;$M$3,F_12Snp_ODR_Corp!$B:$B,$B24)/SUMIFS(F_12Snp_ODR_Corp!$H:$H,F_12Snp_ODR_Corp!$A:$A,"&gt;="&amp;$M$2,F_12Snp_ODR_Corp!$A:$A,"&lt;="&amp;$M$3,F_12Snp_ODR_Corp!$B:$B,$B24)</f>
        <v>0.20442708333333334</v>
      </c>
      <c r="G24" s="95">
        <f t="shared" si="0"/>
        <v>0.216</v>
      </c>
      <c r="H24" s="95">
        <f t="shared" si="1"/>
        <v>1.3393240017361085E-4</v>
      </c>
      <c r="I24" s="95">
        <f t="shared" si="2"/>
        <v>-1.1572916666666655E-2</v>
      </c>
      <c r="J24" s="95">
        <f t="shared" si="3"/>
        <v>5.3578317901234511E-2</v>
      </c>
    </row>
    <row r="25" spans="1:10" x14ac:dyDescent="0.2">
      <c r="A25" s="93">
        <v>42551</v>
      </c>
      <c r="B25" s="94" t="s">
        <v>8</v>
      </c>
      <c r="C25" s="94">
        <f>SUMIFS(F_12Snp_ODR_Corp!$H:$H,F_12Snp_ODR_Corp!$A:$A,'Backtesting - Corp'!A25,F_12Snp_ODR_Corp!$B:$B,'Backtesting - Corp'!B25)</f>
        <v>86</v>
      </c>
      <c r="D25" s="94">
        <f>SUMIFS(F_12Snp_ODR_Corp!$C:$C,F_12Snp_ODR_Corp!$A:$A,'Backtesting - Corp'!A25,F_12Snp_ODR_Corp!$B:$B,'Backtesting - Corp'!B25)</f>
        <v>34</v>
      </c>
      <c r="F25" s="142">
        <f>SUMIFS(F_12Snp_ODR_Corp!$C:$C,F_12Snp_ODR_Corp!$A:$A,"&gt;="&amp;$M$2,F_12Snp_ODR_Corp!$A:$A,"&lt;="&amp;$M$3,F_12Snp_ODR_Corp!$B:$B,$B25)/SUMIFS(F_12Snp_ODR_Corp!$H:$H,F_12Snp_ODR_Corp!$A:$A,"&gt;="&amp;$M$2,F_12Snp_ODR_Corp!$A:$A,"&lt;="&amp;$M$3,F_12Snp_ODR_Corp!$B:$B,$B25)</f>
        <v>0.11119751166407466</v>
      </c>
      <c r="G25" s="95">
        <f t="shared" si="0"/>
        <v>0.39534883720930231</v>
      </c>
      <c r="H25" s="95">
        <f t="shared" si="1"/>
        <v>8.0741975809109939E-2</v>
      </c>
      <c r="I25" s="95">
        <f t="shared" si="2"/>
        <v>-0.28415132554522765</v>
      </c>
      <c r="J25" s="95">
        <f t="shared" si="3"/>
        <v>0.71873570579086998</v>
      </c>
    </row>
    <row r="26" spans="1:10" x14ac:dyDescent="0.2">
      <c r="A26" s="93">
        <v>42551</v>
      </c>
      <c r="B26" s="94" t="s">
        <v>10</v>
      </c>
      <c r="C26" s="94">
        <f>SUMIFS(F_12Snp_ODR_Corp!$H:$H,F_12Snp_ODR_Corp!$A:$A,'Backtesting - Corp'!A26,F_12Snp_ODR_Corp!$B:$B,'Backtesting - Corp'!B26)</f>
        <v>88</v>
      </c>
      <c r="D26" s="94">
        <f>SUMIFS(F_12Snp_ODR_Corp!$C:$C,F_12Snp_ODR_Corp!$A:$A,'Backtesting - Corp'!A26,F_12Snp_ODR_Corp!$B:$B,'Backtesting - Corp'!B26)</f>
        <v>47</v>
      </c>
      <c r="F26" s="142">
        <f>SUMIFS(F_12Snp_ODR_Corp!$C:$C,F_12Snp_ODR_Corp!$A:$A,"&gt;="&amp;$M$2,F_12Snp_ODR_Corp!$A:$A,"&lt;="&amp;$M$3,F_12Snp_ODR_Corp!$B:$B,$B26)/SUMIFS(F_12Snp_ODR_Corp!$H:$H,F_12Snp_ODR_Corp!$A:$A,"&gt;="&amp;$M$2,F_12Snp_ODR_Corp!$A:$A,"&lt;="&amp;$M$3,F_12Snp_ODR_Corp!$B:$B,$B26)</f>
        <v>0.42605042016806721</v>
      </c>
      <c r="G26" s="95">
        <f t="shared" si="0"/>
        <v>0.53409090909090906</v>
      </c>
      <c r="H26" s="95">
        <f t="shared" si="1"/>
        <v>1.1672747246686712E-2</v>
      </c>
      <c r="I26" s="95">
        <f t="shared" si="2"/>
        <v>-0.10804048892284185</v>
      </c>
      <c r="J26" s="95">
        <f t="shared" si="3"/>
        <v>0.20228857500446987</v>
      </c>
    </row>
    <row r="27" spans="1:10" x14ac:dyDescent="0.2">
      <c r="A27" s="93">
        <v>42582</v>
      </c>
      <c r="B27" s="94" t="s">
        <v>2</v>
      </c>
      <c r="C27" s="94">
        <f>SUMIFS(F_12Snp_ODR_Corp!$H:$H,F_12Snp_ODR_Corp!$A:$A,'Backtesting - Corp'!A27,F_12Snp_ODR_Corp!$B:$B,'Backtesting - Corp'!B27)</f>
        <v>813</v>
      </c>
      <c r="D27" s="94">
        <f>SUMIFS(F_12Snp_ODR_Corp!$C:$C,F_12Snp_ODR_Corp!$A:$A,'Backtesting - Corp'!A27,F_12Snp_ODR_Corp!$B:$B,'Backtesting - Corp'!B27)</f>
        <v>30</v>
      </c>
      <c r="F27" s="142">
        <f>SUMIFS(F_12Snp_ODR_Corp!$C:$C,F_12Snp_ODR_Corp!$A:$A,"&gt;="&amp;$M$2,F_12Snp_ODR_Corp!$A:$A,"&lt;="&amp;$M$3,F_12Snp_ODR_Corp!$B:$B,$B27)/SUMIFS(F_12Snp_ODR_Corp!$H:$H,F_12Snp_ODR_Corp!$A:$A,"&gt;="&amp;$M$2,F_12Snp_ODR_Corp!$A:$A,"&lt;="&amp;$M$3,F_12Snp_ODR_Corp!$B:$B,$B27)</f>
        <v>2.4055781522370714E-2</v>
      </c>
      <c r="G27" s="95">
        <f t="shared" si="0"/>
        <v>3.6900369003690037E-2</v>
      </c>
      <c r="H27" s="95">
        <f t="shared" si="1"/>
        <v>1.6498342756526504E-4</v>
      </c>
      <c r="I27" s="95">
        <f t="shared" si="2"/>
        <v>-1.2844587481319322E-2</v>
      </c>
      <c r="J27" s="95">
        <f t="shared" si="3"/>
        <v>0.34808832074375362</v>
      </c>
    </row>
    <row r="28" spans="1:10" x14ac:dyDescent="0.2">
      <c r="A28" s="93">
        <v>42582</v>
      </c>
      <c r="B28" s="94" t="s">
        <v>4</v>
      </c>
      <c r="C28" s="94">
        <f>SUMIFS(F_12Snp_ODR_Corp!$H:$H,F_12Snp_ODR_Corp!$A:$A,'Backtesting - Corp'!A28,F_12Snp_ODR_Corp!$B:$B,'Backtesting - Corp'!B28)</f>
        <v>87</v>
      </c>
      <c r="D28" s="94">
        <f>SUMIFS(F_12Snp_ODR_Corp!$C:$C,F_12Snp_ODR_Corp!$A:$A,'Backtesting - Corp'!A28,F_12Snp_ODR_Corp!$B:$B,'Backtesting - Corp'!B28)</f>
        <v>15</v>
      </c>
      <c r="F28" s="142">
        <f>SUMIFS(F_12Snp_ODR_Corp!$C:$C,F_12Snp_ODR_Corp!$A:$A,"&gt;="&amp;$M$2,F_12Snp_ODR_Corp!$A:$A,"&lt;="&amp;$M$3,F_12Snp_ODR_Corp!$B:$B,$B28)/SUMIFS(F_12Snp_ODR_Corp!$H:$H,F_12Snp_ODR_Corp!$A:$A,"&gt;="&amp;$M$2,F_12Snp_ODR_Corp!$A:$A,"&lt;="&amp;$M$3,F_12Snp_ODR_Corp!$B:$B,$B28)</f>
        <v>0.20442708333333334</v>
      </c>
      <c r="G28" s="95">
        <f t="shared" si="0"/>
        <v>0.17241379310344829</v>
      </c>
      <c r="H28" s="95">
        <f t="shared" si="1"/>
        <v>1.0248507513428539E-3</v>
      </c>
      <c r="I28" s="95">
        <f t="shared" si="2"/>
        <v>3.2013290229885055E-2</v>
      </c>
      <c r="J28" s="95">
        <f t="shared" si="3"/>
        <v>0.1856770833333333</v>
      </c>
    </row>
    <row r="29" spans="1:10" x14ac:dyDescent="0.2">
      <c r="A29" s="93">
        <v>42582</v>
      </c>
      <c r="B29" s="94" t="s">
        <v>8</v>
      </c>
      <c r="C29" s="94">
        <f>SUMIFS(F_12Snp_ODR_Corp!$H:$H,F_12Snp_ODR_Corp!$A:$A,'Backtesting - Corp'!A29,F_12Snp_ODR_Corp!$B:$B,'Backtesting - Corp'!B29)</f>
        <v>142</v>
      </c>
      <c r="D29" s="94">
        <f>SUMIFS(F_12Snp_ODR_Corp!$C:$C,F_12Snp_ODR_Corp!$A:$A,'Backtesting - Corp'!A29,F_12Snp_ODR_Corp!$B:$B,'Backtesting - Corp'!B29)</f>
        <v>40</v>
      </c>
      <c r="F29" s="142">
        <f>SUMIFS(F_12Snp_ODR_Corp!$C:$C,F_12Snp_ODR_Corp!$A:$A,"&gt;="&amp;$M$2,F_12Snp_ODR_Corp!$A:$A,"&lt;="&amp;$M$3,F_12Snp_ODR_Corp!$B:$B,$B29)/SUMIFS(F_12Snp_ODR_Corp!$H:$H,F_12Snp_ODR_Corp!$A:$A,"&gt;="&amp;$M$2,F_12Snp_ODR_Corp!$A:$A,"&lt;="&amp;$M$3,F_12Snp_ODR_Corp!$B:$B,$B29)</f>
        <v>0.11119751166407466</v>
      </c>
      <c r="G29" s="95">
        <f t="shared" si="0"/>
        <v>0.28169014084507044</v>
      </c>
      <c r="H29" s="95">
        <f t="shared" si="1"/>
        <v>2.9067736605048532E-2</v>
      </c>
      <c r="I29" s="95">
        <f t="shared" si="2"/>
        <v>-0.17049262918099578</v>
      </c>
      <c r="J29" s="95">
        <f t="shared" si="3"/>
        <v>0.60524883359253501</v>
      </c>
    </row>
    <row r="30" spans="1:10" x14ac:dyDescent="0.2">
      <c r="A30" s="93">
        <v>42582</v>
      </c>
      <c r="B30" s="94" t="s">
        <v>10</v>
      </c>
      <c r="C30" s="94">
        <f>SUMIFS(F_12Snp_ODR_Corp!$H:$H,F_12Snp_ODR_Corp!$A:$A,'Backtesting - Corp'!A30,F_12Snp_ODR_Corp!$B:$B,'Backtesting - Corp'!B30)</f>
        <v>60</v>
      </c>
      <c r="D30" s="94">
        <f>SUMIFS(F_12Snp_ODR_Corp!$C:$C,F_12Snp_ODR_Corp!$A:$A,'Backtesting - Corp'!A30,F_12Snp_ODR_Corp!$B:$B,'Backtesting - Corp'!B30)</f>
        <v>32</v>
      </c>
      <c r="F30" s="142">
        <f>SUMIFS(F_12Snp_ODR_Corp!$C:$C,F_12Snp_ODR_Corp!$A:$A,"&gt;="&amp;$M$2,F_12Snp_ODR_Corp!$A:$A,"&lt;="&amp;$M$3,F_12Snp_ODR_Corp!$B:$B,$B30)/SUMIFS(F_12Snp_ODR_Corp!$H:$H,F_12Snp_ODR_Corp!$A:$A,"&gt;="&amp;$M$2,F_12Snp_ODR_Corp!$A:$A,"&lt;="&amp;$M$3,F_12Snp_ODR_Corp!$B:$B,$B30)</f>
        <v>0.42605042016806721</v>
      </c>
      <c r="G30" s="95">
        <f t="shared" si="0"/>
        <v>0.53333333333333333</v>
      </c>
      <c r="H30" s="95">
        <f t="shared" si="1"/>
        <v>1.150962345722603E-2</v>
      </c>
      <c r="I30" s="95">
        <f t="shared" si="2"/>
        <v>-0.10728291316526611</v>
      </c>
      <c r="J30" s="95">
        <f t="shared" si="3"/>
        <v>0.20115546218487396</v>
      </c>
    </row>
    <row r="31" spans="1:10" x14ac:dyDescent="0.2">
      <c r="A31" s="93">
        <v>42613</v>
      </c>
      <c r="B31" s="94" t="s">
        <v>2</v>
      </c>
      <c r="C31" s="94">
        <f>SUMIFS(F_12Snp_ODR_Corp!$H:$H,F_12Snp_ODR_Corp!$A:$A,'Backtesting - Corp'!A31,F_12Snp_ODR_Corp!$B:$B,'Backtesting - Corp'!B31)</f>
        <v>800</v>
      </c>
      <c r="D31" s="94">
        <f>SUMIFS(F_12Snp_ODR_Corp!$C:$C,F_12Snp_ODR_Corp!$A:$A,'Backtesting - Corp'!A31,F_12Snp_ODR_Corp!$B:$B,'Backtesting - Corp'!B31)</f>
        <v>31</v>
      </c>
      <c r="F31" s="142">
        <f>SUMIFS(F_12Snp_ODR_Corp!$C:$C,F_12Snp_ODR_Corp!$A:$A,"&gt;="&amp;$M$2,F_12Snp_ODR_Corp!$A:$A,"&lt;="&amp;$M$3,F_12Snp_ODR_Corp!$B:$B,$B31)/SUMIFS(F_12Snp_ODR_Corp!$H:$H,F_12Snp_ODR_Corp!$A:$A,"&gt;="&amp;$M$2,F_12Snp_ODR_Corp!$A:$A,"&lt;="&amp;$M$3,F_12Snp_ODR_Corp!$B:$B,$B31)</f>
        <v>2.4055781522370714E-2</v>
      </c>
      <c r="G31" s="95">
        <f t="shared" si="0"/>
        <v>3.875E-2</v>
      </c>
      <c r="H31" s="95">
        <f t="shared" si="1"/>
        <v>2.1592005666830192E-4</v>
      </c>
      <c r="I31" s="95">
        <f t="shared" si="2"/>
        <v>-1.4694218477629285E-2</v>
      </c>
      <c r="J31" s="95">
        <f t="shared" si="3"/>
        <v>0.37920563813236868</v>
      </c>
    </row>
    <row r="32" spans="1:10" x14ac:dyDescent="0.2">
      <c r="A32" s="93">
        <v>42613</v>
      </c>
      <c r="B32" s="94" t="s">
        <v>4</v>
      </c>
      <c r="C32" s="94">
        <f>SUMIFS(F_12Snp_ODR_Corp!$H:$H,F_12Snp_ODR_Corp!$A:$A,'Backtesting - Corp'!A32,F_12Snp_ODR_Corp!$B:$B,'Backtesting - Corp'!B32)</f>
        <v>123</v>
      </c>
      <c r="D32" s="94">
        <f>SUMIFS(F_12Snp_ODR_Corp!$C:$C,F_12Snp_ODR_Corp!$A:$A,'Backtesting - Corp'!A32,F_12Snp_ODR_Corp!$B:$B,'Backtesting - Corp'!B32)</f>
        <v>29</v>
      </c>
      <c r="F32" s="142">
        <f>SUMIFS(F_12Snp_ODR_Corp!$C:$C,F_12Snp_ODR_Corp!$A:$A,"&gt;="&amp;$M$2,F_12Snp_ODR_Corp!$A:$A,"&lt;="&amp;$M$3,F_12Snp_ODR_Corp!$B:$B,$B32)/SUMIFS(F_12Snp_ODR_Corp!$H:$H,F_12Snp_ODR_Corp!$A:$A,"&gt;="&amp;$M$2,F_12Snp_ODR_Corp!$A:$A,"&lt;="&amp;$M$3,F_12Snp_ODR_Corp!$B:$B,$B32)</f>
        <v>0.20442708333333334</v>
      </c>
      <c r="G32" s="95">
        <f t="shared" si="0"/>
        <v>0.23577235772357724</v>
      </c>
      <c r="H32" s="95">
        <f t="shared" si="1"/>
        <v>9.8252622659968005E-4</v>
      </c>
      <c r="I32" s="95">
        <f t="shared" si="2"/>
        <v>-3.1345274390243899E-2</v>
      </c>
      <c r="J32" s="95">
        <f t="shared" si="3"/>
        <v>0.13294719827586204</v>
      </c>
    </row>
    <row r="33" spans="1:21" x14ac:dyDescent="0.2">
      <c r="A33" s="93">
        <v>42613</v>
      </c>
      <c r="B33" s="94" t="s">
        <v>8</v>
      </c>
      <c r="C33" s="94">
        <f>SUMIFS(F_12Snp_ODR_Corp!$H:$H,F_12Snp_ODR_Corp!$A:$A,'Backtesting - Corp'!A33,F_12Snp_ODR_Corp!$B:$B,'Backtesting - Corp'!B33)</f>
        <v>54</v>
      </c>
      <c r="D33" s="94">
        <f>SUMIFS(F_12Snp_ODR_Corp!$C:$C,F_12Snp_ODR_Corp!$A:$A,'Backtesting - Corp'!A33,F_12Snp_ODR_Corp!$B:$B,'Backtesting - Corp'!B33)</f>
        <v>11</v>
      </c>
      <c r="F33" s="142">
        <f>SUMIFS(F_12Snp_ODR_Corp!$C:$C,F_12Snp_ODR_Corp!$A:$A,"&gt;="&amp;$M$2,F_12Snp_ODR_Corp!$A:$A,"&lt;="&amp;$M$3,F_12Snp_ODR_Corp!$B:$B,$B33)/SUMIFS(F_12Snp_ODR_Corp!$H:$H,F_12Snp_ODR_Corp!$A:$A,"&gt;="&amp;$M$2,F_12Snp_ODR_Corp!$A:$A,"&lt;="&amp;$M$3,F_12Snp_ODR_Corp!$B:$B,$B33)</f>
        <v>0.11119751166407466</v>
      </c>
      <c r="G33" s="95">
        <f t="shared" si="0"/>
        <v>0.20370370370370369</v>
      </c>
      <c r="H33" s="95">
        <f t="shared" si="1"/>
        <v>8.5573955656727263E-3</v>
      </c>
      <c r="I33" s="95">
        <f t="shared" si="2"/>
        <v>-9.2506192039629037E-2</v>
      </c>
      <c r="J33" s="95">
        <f t="shared" si="3"/>
        <v>0.45412130637636078</v>
      </c>
    </row>
    <row r="34" spans="1:21" x14ac:dyDescent="0.2">
      <c r="A34" s="93">
        <v>42613</v>
      </c>
      <c r="B34" s="94" t="s">
        <v>10</v>
      </c>
      <c r="C34" s="94">
        <f>SUMIFS(F_12Snp_ODR_Corp!$H:$H,F_12Snp_ODR_Corp!$A:$A,'Backtesting - Corp'!A34,F_12Snp_ODR_Corp!$B:$B,'Backtesting - Corp'!B34)</f>
        <v>99</v>
      </c>
      <c r="D34" s="94">
        <f>SUMIFS(F_12Snp_ODR_Corp!$C:$C,F_12Snp_ODR_Corp!$A:$A,'Backtesting - Corp'!A34,F_12Snp_ODR_Corp!$B:$B,'Backtesting - Corp'!B34)</f>
        <v>49</v>
      </c>
      <c r="F34" s="142">
        <f>SUMIFS(F_12Snp_ODR_Corp!$C:$C,F_12Snp_ODR_Corp!$A:$A,"&gt;="&amp;$M$2,F_12Snp_ODR_Corp!$A:$A,"&lt;="&amp;$M$3,F_12Snp_ODR_Corp!$B:$B,$B34)/SUMIFS(F_12Snp_ODR_Corp!$H:$H,F_12Snp_ODR_Corp!$A:$A,"&gt;="&amp;$M$2,F_12Snp_ODR_Corp!$A:$A,"&lt;="&amp;$M$3,F_12Snp_ODR_Corp!$B:$B,$B34)</f>
        <v>0.42605042016806721</v>
      </c>
      <c r="G34" s="95">
        <f t="shared" si="0"/>
        <v>0.49494949494949497</v>
      </c>
      <c r="H34" s="95">
        <f t="shared" si="1"/>
        <v>4.7470825057367751E-3</v>
      </c>
      <c r="I34" s="95">
        <f t="shared" si="2"/>
        <v>-6.889907478142776E-2</v>
      </c>
      <c r="J34" s="95">
        <f t="shared" si="3"/>
        <v>0.13920425312982343</v>
      </c>
    </row>
    <row r="35" spans="1:21" x14ac:dyDescent="0.2">
      <c r="A35" s="93">
        <v>42643</v>
      </c>
      <c r="B35" s="94" t="s">
        <v>2</v>
      </c>
      <c r="C35" s="94">
        <f>SUMIFS(F_12Snp_ODR_Corp!$H:$H,F_12Snp_ODR_Corp!$A:$A,'Backtesting - Corp'!A35,F_12Snp_ODR_Corp!$B:$B,'Backtesting - Corp'!B35)</f>
        <v>815</v>
      </c>
      <c r="D35" s="94">
        <f>SUMIFS(F_12Snp_ODR_Corp!$C:$C,F_12Snp_ODR_Corp!$A:$A,'Backtesting - Corp'!A35,F_12Snp_ODR_Corp!$B:$B,'Backtesting - Corp'!B35)</f>
        <v>45</v>
      </c>
      <c r="F35" s="142">
        <f>SUMIFS(F_12Snp_ODR_Corp!$C:$C,F_12Snp_ODR_Corp!$A:$A,"&gt;="&amp;$M$2,F_12Snp_ODR_Corp!$A:$A,"&lt;="&amp;$M$3,F_12Snp_ODR_Corp!$B:$B,$B35)/SUMIFS(F_12Snp_ODR_Corp!$H:$H,F_12Snp_ODR_Corp!$A:$A,"&gt;="&amp;$M$2,F_12Snp_ODR_Corp!$A:$A,"&lt;="&amp;$M$3,F_12Snp_ODR_Corp!$B:$B,$B35)</f>
        <v>2.4055781522370714E-2</v>
      </c>
      <c r="G35" s="95">
        <f t="shared" si="0"/>
        <v>5.5214723926380369E-2</v>
      </c>
      <c r="H35" s="95">
        <f t="shared" si="1"/>
        <v>9.7087969173639095E-4</v>
      </c>
      <c r="I35" s="95">
        <f t="shared" si="2"/>
        <v>-3.1158942404009654E-2</v>
      </c>
      <c r="J35" s="95">
        <f t="shared" si="3"/>
        <v>0.56432306798373044</v>
      </c>
    </row>
    <row r="36" spans="1:21" x14ac:dyDescent="0.2">
      <c r="A36" s="93">
        <v>42643</v>
      </c>
      <c r="B36" s="94" t="s">
        <v>4</v>
      </c>
      <c r="C36" s="94">
        <f>SUMIFS(F_12Snp_ODR_Corp!$H:$H,F_12Snp_ODR_Corp!$A:$A,'Backtesting - Corp'!A36,F_12Snp_ODR_Corp!$B:$B,'Backtesting - Corp'!B36)</f>
        <v>130</v>
      </c>
      <c r="D36" s="94">
        <f>SUMIFS(F_12Snp_ODR_Corp!$C:$C,F_12Snp_ODR_Corp!$A:$A,'Backtesting - Corp'!A36,F_12Snp_ODR_Corp!$B:$B,'Backtesting - Corp'!B36)</f>
        <v>29</v>
      </c>
      <c r="F36" s="142">
        <f>SUMIFS(F_12Snp_ODR_Corp!$C:$C,F_12Snp_ODR_Corp!$A:$A,"&gt;="&amp;$M$2,F_12Snp_ODR_Corp!$A:$A,"&lt;="&amp;$M$3,F_12Snp_ODR_Corp!$B:$B,$B36)/SUMIFS(F_12Snp_ODR_Corp!$H:$H,F_12Snp_ODR_Corp!$A:$A,"&gt;="&amp;$M$2,F_12Snp_ODR_Corp!$A:$A,"&lt;="&amp;$M$3,F_12Snp_ODR_Corp!$B:$B,$B36)</f>
        <v>0.20442708333333334</v>
      </c>
      <c r="G36" s="95">
        <f t="shared" si="0"/>
        <v>0.22307692307692309</v>
      </c>
      <c r="H36" s="95">
        <f t="shared" si="1"/>
        <v>3.4781652246157967E-4</v>
      </c>
      <c r="I36" s="95">
        <f t="shared" si="2"/>
        <v>-1.8649839743589747E-2</v>
      </c>
      <c r="J36" s="95">
        <f t="shared" si="3"/>
        <v>8.3602729885057486E-2</v>
      </c>
    </row>
    <row r="37" spans="1:21" x14ac:dyDescent="0.2">
      <c r="A37" s="93">
        <v>42643</v>
      </c>
      <c r="B37" s="94" t="s">
        <v>8</v>
      </c>
      <c r="C37" s="94">
        <f>SUMIFS(F_12Snp_ODR_Corp!$H:$H,F_12Snp_ODR_Corp!$A:$A,'Backtesting - Corp'!A37,F_12Snp_ODR_Corp!$B:$B,'Backtesting - Corp'!B37)</f>
        <v>76</v>
      </c>
      <c r="D37" s="94">
        <f>SUMIFS(F_12Snp_ODR_Corp!$C:$C,F_12Snp_ODR_Corp!$A:$A,'Backtesting - Corp'!A37,F_12Snp_ODR_Corp!$B:$B,'Backtesting - Corp'!B37)</f>
        <v>28</v>
      </c>
      <c r="F37" s="142">
        <f>SUMIFS(F_12Snp_ODR_Corp!$C:$C,F_12Snp_ODR_Corp!$A:$A,"&gt;="&amp;$M$2,F_12Snp_ODR_Corp!$A:$A,"&lt;="&amp;$M$3,F_12Snp_ODR_Corp!$B:$B,$B37)/SUMIFS(F_12Snp_ODR_Corp!$H:$H,F_12Snp_ODR_Corp!$A:$A,"&gt;="&amp;$M$2,F_12Snp_ODR_Corp!$A:$A,"&lt;="&amp;$M$3,F_12Snp_ODR_Corp!$B:$B,$B37)</f>
        <v>0.11119751166407466</v>
      </c>
      <c r="G37" s="95">
        <f t="shared" si="0"/>
        <v>0.36842105263157893</v>
      </c>
      <c r="H37" s="95">
        <f t="shared" si="1"/>
        <v>6.6163950027861351E-2</v>
      </c>
      <c r="I37" s="95">
        <f t="shared" si="2"/>
        <v>-0.25722354096750427</v>
      </c>
      <c r="J37" s="95">
        <f t="shared" si="3"/>
        <v>0.69817818262608311</v>
      </c>
      <c r="U37" s="141"/>
    </row>
    <row r="38" spans="1:21" x14ac:dyDescent="0.2">
      <c r="A38" s="93">
        <v>42643</v>
      </c>
      <c r="B38" s="94" t="s">
        <v>10</v>
      </c>
      <c r="C38" s="94">
        <f>SUMIFS(F_12Snp_ODR_Corp!$H:$H,F_12Snp_ODR_Corp!$A:$A,'Backtesting - Corp'!A38,F_12Snp_ODR_Corp!$B:$B,'Backtesting - Corp'!B38)</f>
        <v>81</v>
      </c>
      <c r="D38" s="94">
        <f>SUMIFS(F_12Snp_ODR_Corp!$C:$C,F_12Snp_ODR_Corp!$A:$A,'Backtesting - Corp'!A38,F_12Snp_ODR_Corp!$B:$B,'Backtesting - Corp'!B38)</f>
        <v>41</v>
      </c>
      <c r="F38" s="142">
        <f>SUMIFS(F_12Snp_ODR_Corp!$C:$C,F_12Snp_ODR_Corp!$A:$A,"&gt;="&amp;$M$2,F_12Snp_ODR_Corp!$A:$A,"&lt;="&amp;$M$3,F_12Snp_ODR_Corp!$B:$B,$B38)/SUMIFS(F_12Snp_ODR_Corp!$H:$H,F_12Snp_ODR_Corp!$A:$A,"&gt;="&amp;$M$2,F_12Snp_ODR_Corp!$A:$A,"&lt;="&amp;$M$3,F_12Snp_ODR_Corp!$B:$B,$B38)</f>
        <v>0.42605042016806721</v>
      </c>
      <c r="G38" s="95">
        <f t="shared" si="0"/>
        <v>0.50617283950617287</v>
      </c>
      <c r="H38" s="95">
        <f t="shared" si="1"/>
        <v>6.4196020805912472E-3</v>
      </c>
      <c r="I38" s="95">
        <f t="shared" si="2"/>
        <v>-8.0122419338105655E-2</v>
      </c>
      <c r="J38" s="95">
        <f t="shared" si="3"/>
        <v>0.1582906333265014</v>
      </c>
    </row>
    <row r="39" spans="1:21" x14ac:dyDescent="0.2">
      <c r="A39" s="93">
        <v>42674</v>
      </c>
      <c r="B39" s="94" t="s">
        <v>2</v>
      </c>
      <c r="C39" s="94">
        <f>SUMIFS(F_12Snp_ODR_Corp!$H:$H,F_12Snp_ODR_Corp!$A:$A,'Backtesting - Corp'!A39,F_12Snp_ODR_Corp!$B:$B,'Backtesting - Corp'!B39)</f>
        <v>799</v>
      </c>
      <c r="D39" s="94">
        <f>SUMIFS(F_12Snp_ODR_Corp!$C:$C,F_12Snp_ODR_Corp!$A:$A,'Backtesting - Corp'!A39,F_12Snp_ODR_Corp!$B:$B,'Backtesting - Corp'!B39)</f>
        <v>27</v>
      </c>
      <c r="F39" s="142">
        <f>SUMIFS(F_12Snp_ODR_Corp!$C:$C,F_12Snp_ODR_Corp!$A:$A,"&gt;="&amp;$M$2,F_12Snp_ODR_Corp!$A:$A,"&lt;="&amp;$M$3,F_12Snp_ODR_Corp!$B:$B,$B39)/SUMIFS(F_12Snp_ODR_Corp!$H:$H,F_12Snp_ODR_Corp!$A:$A,"&gt;="&amp;$M$2,F_12Snp_ODR_Corp!$A:$A,"&lt;="&amp;$M$3,F_12Snp_ODR_Corp!$B:$B,$B39)</f>
        <v>2.4055781522370714E-2</v>
      </c>
      <c r="G39" s="95">
        <f t="shared" si="0"/>
        <v>3.3792240300375469E-2</v>
      </c>
      <c r="H39" s="95">
        <f t="shared" si="1"/>
        <v>9.4798629535785829E-5</v>
      </c>
      <c r="I39" s="95">
        <f t="shared" si="2"/>
        <v>-9.7364587780047543E-3</v>
      </c>
      <c r="J39" s="95">
        <f t="shared" si="3"/>
        <v>0.28812705791206661</v>
      </c>
    </row>
    <row r="40" spans="1:21" x14ac:dyDescent="0.2">
      <c r="A40" s="93">
        <v>42674</v>
      </c>
      <c r="B40" s="94" t="s">
        <v>4</v>
      </c>
      <c r="C40" s="94">
        <f>SUMIFS(F_12Snp_ODR_Corp!$H:$H,F_12Snp_ODR_Corp!$A:$A,'Backtesting - Corp'!A40,F_12Snp_ODR_Corp!$B:$B,'Backtesting - Corp'!B40)</f>
        <v>118</v>
      </c>
      <c r="D40" s="94">
        <f>SUMIFS(F_12Snp_ODR_Corp!$C:$C,F_12Snp_ODR_Corp!$A:$A,'Backtesting - Corp'!A40,F_12Snp_ODR_Corp!$B:$B,'Backtesting - Corp'!B40)</f>
        <v>23</v>
      </c>
      <c r="F40" s="142">
        <f>SUMIFS(F_12Snp_ODR_Corp!$C:$C,F_12Snp_ODR_Corp!$A:$A,"&gt;="&amp;$M$2,F_12Snp_ODR_Corp!$A:$A,"&lt;="&amp;$M$3,F_12Snp_ODR_Corp!$B:$B,$B40)/SUMIFS(F_12Snp_ODR_Corp!$H:$H,F_12Snp_ODR_Corp!$A:$A,"&gt;="&amp;$M$2,F_12Snp_ODR_Corp!$A:$A,"&lt;="&amp;$M$3,F_12Snp_ODR_Corp!$B:$B,$B40)</f>
        <v>0.20442708333333334</v>
      </c>
      <c r="G40" s="95">
        <f t="shared" si="0"/>
        <v>0.19491525423728814</v>
      </c>
      <c r="H40" s="95">
        <f t="shared" si="1"/>
        <v>9.047489275237203E-5</v>
      </c>
      <c r="I40" s="95">
        <f t="shared" si="2"/>
        <v>9.511829096045199E-3</v>
      </c>
      <c r="J40" s="95">
        <f t="shared" si="3"/>
        <v>4.8799818840579712E-2</v>
      </c>
    </row>
    <row r="41" spans="1:21" x14ac:dyDescent="0.2">
      <c r="A41" s="93">
        <v>42674</v>
      </c>
      <c r="B41" s="94" t="s">
        <v>8</v>
      </c>
      <c r="C41" s="94">
        <f>SUMIFS(F_12Snp_ODR_Corp!$H:$H,F_12Snp_ODR_Corp!$A:$A,'Backtesting - Corp'!A41,F_12Snp_ODR_Corp!$B:$B,'Backtesting - Corp'!B41)</f>
        <v>77</v>
      </c>
      <c r="D41" s="94">
        <f>SUMIFS(F_12Snp_ODR_Corp!$C:$C,F_12Snp_ODR_Corp!$A:$A,'Backtesting - Corp'!A41,F_12Snp_ODR_Corp!$B:$B,'Backtesting - Corp'!B41)</f>
        <v>21</v>
      </c>
      <c r="F41" s="142">
        <f>SUMIFS(F_12Snp_ODR_Corp!$C:$C,F_12Snp_ODR_Corp!$A:$A,"&gt;="&amp;$M$2,F_12Snp_ODR_Corp!$A:$A,"&lt;="&amp;$M$3,F_12Snp_ODR_Corp!$B:$B,$B41)/SUMIFS(F_12Snp_ODR_Corp!$H:$H,F_12Snp_ODR_Corp!$A:$A,"&gt;="&amp;$M$2,F_12Snp_ODR_Corp!$A:$A,"&lt;="&amp;$M$3,F_12Snp_ODR_Corp!$B:$B,$B41)</f>
        <v>0.11119751166407466</v>
      </c>
      <c r="G41" s="95">
        <f t="shared" si="0"/>
        <v>0.27272727272727271</v>
      </c>
      <c r="H41" s="95">
        <f t="shared" si="1"/>
        <v>2.6091863709133852E-2</v>
      </c>
      <c r="I41" s="95">
        <f t="shared" si="2"/>
        <v>-0.16152976106319805</v>
      </c>
      <c r="J41" s="95">
        <f t="shared" si="3"/>
        <v>0.59227579056505952</v>
      </c>
    </row>
    <row r="42" spans="1:21" x14ac:dyDescent="0.2">
      <c r="A42" s="93">
        <v>42674</v>
      </c>
      <c r="B42" s="94" t="s">
        <v>10</v>
      </c>
      <c r="C42" s="94">
        <f>SUMIFS(F_12Snp_ODR_Corp!$H:$H,F_12Snp_ODR_Corp!$A:$A,'Backtesting - Corp'!A42,F_12Snp_ODR_Corp!$B:$B,'Backtesting - Corp'!B42)</f>
        <v>75</v>
      </c>
      <c r="D42" s="94">
        <f>SUMIFS(F_12Snp_ODR_Corp!$C:$C,F_12Snp_ODR_Corp!$A:$A,'Backtesting - Corp'!A42,F_12Snp_ODR_Corp!$B:$B,'Backtesting - Corp'!B42)</f>
        <v>40</v>
      </c>
      <c r="F42" s="142">
        <f>SUMIFS(F_12Snp_ODR_Corp!$C:$C,F_12Snp_ODR_Corp!$A:$A,"&gt;="&amp;$M$2,F_12Snp_ODR_Corp!$A:$A,"&lt;="&amp;$M$3,F_12Snp_ODR_Corp!$B:$B,$B42)/SUMIFS(F_12Snp_ODR_Corp!$H:$H,F_12Snp_ODR_Corp!$A:$A,"&gt;="&amp;$M$2,F_12Snp_ODR_Corp!$A:$A,"&lt;="&amp;$M$3,F_12Snp_ODR_Corp!$B:$B,$B42)</f>
        <v>0.42605042016806721</v>
      </c>
      <c r="G42" s="95">
        <f t="shared" si="0"/>
        <v>0.53333333333333333</v>
      </c>
      <c r="H42" s="95">
        <f t="shared" si="1"/>
        <v>1.150962345722603E-2</v>
      </c>
      <c r="I42" s="95">
        <f t="shared" si="2"/>
        <v>-0.10728291316526611</v>
      </c>
      <c r="J42" s="95">
        <f t="shared" si="3"/>
        <v>0.20115546218487396</v>
      </c>
    </row>
    <row r="43" spans="1:21" x14ac:dyDescent="0.2">
      <c r="A43" s="93">
        <v>42704</v>
      </c>
      <c r="B43" s="94" t="s">
        <v>2</v>
      </c>
      <c r="C43" s="94">
        <f>SUMIFS(F_12Snp_ODR_Corp!$H:$H,F_12Snp_ODR_Corp!$A:$A,'Backtesting - Corp'!A43,F_12Snp_ODR_Corp!$B:$B,'Backtesting - Corp'!B43)</f>
        <v>805</v>
      </c>
      <c r="D43" s="94">
        <f>SUMIFS(F_12Snp_ODR_Corp!$C:$C,F_12Snp_ODR_Corp!$A:$A,'Backtesting - Corp'!A43,F_12Snp_ODR_Corp!$B:$B,'Backtesting - Corp'!B43)</f>
        <v>34</v>
      </c>
      <c r="F43" s="142">
        <f>SUMIFS(F_12Snp_ODR_Corp!$C:$C,F_12Snp_ODR_Corp!$A:$A,"&gt;="&amp;$M$2,F_12Snp_ODR_Corp!$A:$A,"&lt;="&amp;$M$3,F_12Snp_ODR_Corp!$B:$B,$B43)/SUMIFS(F_12Snp_ODR_Corp!$H:$H,F_12Snp_ODR_Corp!$A:$A,"&gt;="&amp;$M$2,F_12Snp_ODR_Corp!$A:$A,"&lt;="&amp;$M$3,F_12Snp_ODR_Corp!$B:$B,$B43)</f>
        <v>2.4055781522370714E-2</v>
      </c>
      <c r="G43" s="95">
        <f t="shared" si="0"/>
        <v>4.2236024844720499E-2</v>
      </c>
      <c r="H43" s="95">
        <f t="shared" si="1"/>
        <v>3.3052124725984391E-4</v>
      </c>
      <c r="I43" s="95">
        <f t="shared" si="2"/>
        <v>-1.8180243322349784E-2</v>
      </c>
      <c r="J43" s="95">
        <f t="shared" si="3"/>
        <v>0.43044399630857577</v>
      </c>
    </row>
    <row r="44" spans="1:21" x14ac:dyDescent="0.2">
      <c r="A44" s="93">
        <v>42704</v>
      </c>
      <c r="B44" s="94" t="s">
        <v>4</v>
      </c>
      <c r="C44" s="94">
        <f>SUMIFS(F_12Snp_ODR_Corp!$H:$H,F_12Snp_ODR_Corp!$A:$A,'Backtesting - Corp'!A44,F_12Snp_ODR_Corp!$B:$B,'Backtesting - Corp'!B44)</f>
        <v>124</v>
      </c>
      <c r="D44" s="94">
        <f>SUMIFS(F_12Snp_ODR_Corp!$C:$C,F_12Snp_ODR_Corp!$A:$A,'Backtesting - Corp'!A44,F_12Snp_ODR_Corp!$B:$B,'Backtesting - Corp'!B44)</f>
        <v>30</v>
      </c>
      <c r="F44" s="142">
        <f>SUMIFS(F_12Snp_ODR_Corp!$C:$C,F_12Snp_ODR_Corp!$A:$A,"&gt;="&amp;$M$2,F_12Snp_ODR_Corp!$A:$A,"&lt;="&amp;$M$3,F_12Snp_ODR_Corp!$B:$B,$B44)/SUMIFS(F_12Snp_ODR_Corp!$H:$H,F_12Snp_ODR_Corp!$A:$A,"&gt;="&amp;$M$2,F_12Snp_ODR_Corp!$A:$A,"&lt;="&amp;$M$3,F_12Snp_ODR_Corp!$B:$B,$B44)</f>
        <v>0.20442708333333334</v>
      </c>
      <c r="G44" s="95">
        <f t="shared" si="0"/>
        <v>0.24193548387096775</v>
      </c>
      <c r="H44" s="95">
        <f t="shared" si="1"/>
        <v>1.4068801108916131E-3</v>
      </c>
      <c r="I44" s="95">
        <f t="shared" si="2"/>
        <v>-3.7508400537634407E-2</v>
      </c>
      <c r="J44" s="95">
        <f t="shared" si="3"/>
        <v>0.1550347222222222</v>
      </c>
    </row>
    <row r="45" spans="1:21" x14ac:dyDescent="0.2">
      <c r="A45" s="93">
        <v>42704</v>
      </c>
      <c r="B45" s="94" t="s">
        <v>8</v>
      </c>
      <c r="C45" s="94">
        <f>SUMIFS(F_12Snp_ODR_Corp!$H:$H,F_12Snp_ODR_Corp!$A:$A,'Backtesting - Corp'!A45,F_12Snp_ODR_Corp!$B:$B,'Backtesting - Corp'!B45)</f>
        <v>80</v>
      </c>
      <c r="D45" s="94">
        <f>SUMIFS(F_12Snp_ODR_Corp!$C:$C,F_12Snp_ODR_Corp!$A:$A,'Backtesting - Corp'!A45,F_12Snp_ODR_Corp!$B:$B,'Backtesting - Corp'!B45)</f>
        <v>17</v>
      </c>
      <c r="F45" s="142">
        <f>SUMIFS(F_12Snp_ODR_Corp!$C:$C,F_12Snp_ODR_Corp!$A:$A,"&gt;="&amp;$M$2,F_12Snp_ODR_Corp!$A:$A,"&lt;="&amp;$M$3,F_12Snp_ODR_Corp!$B:$B,$B45)/SUMIFS(F_12Snp_ODR_Corp!$H:$H,F_12Snp_ODR_Corp!$A:$A,"&gt;="&amp;$M$2,F_12Snp_ODR_Corp!$A:$A,"&lt;="&amp;$M$3,F_12Snp_ODR_Corp!$B:$B,$B45)</f>
        <v>0.11119751166407466</v>
      </c>
      <c r="G45" s="95">
        <f t="shared" si="0"/>
        <v>0.21249999999999999</v>
      </c>
      <c r="H45" s="95">
        <f t="shared" si="1"/>
        <v>1.0262194143050289E-2</v>
      </c>
      <c r="I45" s="95">
        <f t="shared" si="2"/>
        <v>-0.10130248833592534</v>
      </c>
      <c r="J45" s="95">
        <f t="shared" si="3"/>
        <v>0.47671759216906046</v>
      </c>
    </row>
    <row r="46" spans="1:21" x14ac:dyDescent="0.2">
      <c r="A46" s="93">
        <v>42704</v>
      </c>
      <c r="B46" s="94" t="s">
        <v>10</v>
      </c>
      <c r="C46" s="94">
        <f>SUMIFS(F_12Snp_ODR_Corp!$H:$H,F_12Snp_ODR_Corp!$A:$A,'Backtesting - Corp'!A46,F_12Snp_ODR_Corp!$B:$B,'Backtesting - Corp'!B46)</f>
        <v>67</v>
      </c>
      <c r="D46" s="94">
        <f>SUMIFS(F_12Snp_ODR_Corp!$C:$C,F_12Snp_ODR_Corp!$A:$A,'Backtesting - Corp'!A46,F_12Snp_ODR_Corp!$B:$B,'Backtesting - Corp'!B46)</f>
        <v>36</v>
      </c>
      <c r="F46" s="142">
        <f>SUMIFS(F_12Snp_ODR_Corp!$C:$C,F_12Snp_ODR_Corp!$A:$A,"&gt;="&amp;$M$2,F_12Snp_ODR_Corp!$A:$A,"&lt;="&amp;$M$3,F_12Snp_ODR_Corp!$B:$B,$B46)/SUMIFS(F_12Snp_ODR_Corp!$H:$H,F_12Snp_ODR_Corp!$A:$A,"&gt;="&amp;$M$2,F_12Snp_ODR_Corp!$A:$A,"&lt;="&amp;$M$3,F_12Snp_ODR_Corp!$B:$B,$B46)</f>
        <v>0.42605042016806721</v>
      </c>
      <c r="G46" s="95">
        <f t="shared" si="0"/>
        <v>0.53731343283582089</v>
      </c>
      <c r="H46" s="95">
        <f t="shared" si="1"/>
        <v>1.2379457987904716E-2</v>
      </c>
      <c r="I46" s="95">
        <f t="shared" si="2"/>
        <v>-0.11126301266775368</v>
      </c>
      <c r="J46" s="95">
        <f t="shared" si="3"/>
        <v>0.20707282913165267</v>
      </c>
    </row>
    <row r="47" spans="1:21" x14ac:dyDescent="0.2">
      <c r="A47" s="93">
        <v>42735</v>
      </c>
      <c r="B47" s="94" t="s">
        <v>2</v>
      </c>
      <c r="C47" s="94">
        <f>SUMIFS(F_12Snp_ODR_Corp!$H:$H,F_12Snp_ODR_Corp!$A:$A,'Backtesting - Corp'!A47,F_12Snp_ODR_Corp!$B:$B,'Backtesting - Corp'!B47)</f>
        <v>801</v>
      </c>
      <c r="D47" s="94">
        <f>SUMIFS(F_12Snp_ODR_Corp!$C:$C,F_12Snp_ODR_Corp!$A:$A,'Backtesting - Corp'!A47,F_12Snp_ODR_Corp!$B:$B,'Backtesting - Corp'!B47)</f>
        <v>40</v>
      </c>
      <c r="F47" s="142">
        <f>SUMIFS(F_12Snp_ODR_Corp!$C:$C,F_12Snp_ODR_Corp!$A:$A,"&gt;="&amp;$M$2,F_12Snp_ODR_Corp!$A:$A,"&lt;="&amp;$M$3,F_12Snp_ODR_Corp!$B:$B,$B47)/SUMIFS(F_12Snp_ODR_Corp!$H:$H,F_12Snp_ODR_Corp!$A:$A,"&gt;="&amp;$M$2,F_12Snp_ODR_Corp!$A:$A,"&lt;="&amp;$M$3,F_12Snp_ODR_Corp!$B:$B,$B47)</f>
        <v>2.4055781522370714E-2</v>
      </c>
      <c r="G47" s="95">
        <f t="shared" si="0"/>
        <v>4.9937578027465665E-2</v>
      </c>
      <c r="H47" s="95">
        <f t="shared" si="1"/>
        <v>6.6986739033114522E-4</v>
      </c>
      <c r="I47" s="95">
        <f t="shared" si="2"/>
        <v>-2.5881796505094951E-2</v>
      </c>
      <c r="J47" s="95">
        <f t="shared" si="3"/>
        <v>0.51828297501452647</v>
      </c>
    </row>
    <row r="48" spans="1:21" x14ac:dyDescent="0.2">
      <c r="A48" s="93">
        <v>42735</v>
      </c>
      <c r="B48" s="94" t="s">
        <v>4</v>
      </c>
      <c r="C48" s="94">
        <f>SUMIFS(F_12Snp_ODR_Corp!$H:$H,F_12Snp_ODR_Corp!$A:$A,'Backtesting - Corp'!A48,F_12Snp_ODR_Corp!$B:$B,'Backtesting - Corp'!B48)</f>
        <v>95</v>
      </c>
      <c r="D48" s="94">
        <f>SUMIFS(F_12Snp_ODR_Corp!$C:$C,F_12Snp_ODR_Corp!$A:$A,'Backtesting - Corp'!A48,F_12Snp_ODR_Corp!$B:$B,'Backtesting - Corp'!B48)</f>
        <v>17</v>
      </c>
      <c r="F48" s="142">
        <f>SUMIFS(F_12Snp_ODR_Corp!$C:$C,F_12Snp_ODR_Corp!$A:$A,"&gt;="&amp;$M$2,F_12Snp_ODR_Corp!$A:$A,"&lt;="&amp;$M$3,F_12Snp_ODR_Corp!$B:$B,$B48)/SUMIFS(F_12Snp_ODR_Corp!$H:$H,F_12Snp_ODR_Corp!$A:$A,"&gt;="&amp;$M$2,F_12Snp_ODR_Corp!$A:$A,"&lt;="&amp;$M$3,F_12Snp_ODR_Corp!$B:$B,$B48)</f>
        <v>0.20442708333333334</v>
      </c>
      <c r="G48" s="95">
        <f t="shared" si="0"/>
        <v>0.17894736842105263</v>
      </c>
      <c r="H48" s="95">
        <f t="shared" si="1"/>
        <v>6.4921587201110002E-4</v>
      </c>
      <c r="I48" s="95">
        <f t="shared" si="2"/>
        <v>2.547971491228071E-2</v>
      </c>
      <c r="J48" s="95">
        <f t="shared" si="3"/>
        <v>0.14238664215686278</v>
      </c>
    </row>
    <row r="49" spans="1:10" x14ac:dyDescent="0.2">
      <c r="A49" s="93">
        <v>42735</v>
      </c>
      <c r="B49" s="94" t="s">
        <v>8</v>
      </c>
      <c r="C49" s="94">
        <f>SUMIFS(F_12Snp_ODR_Corp!$H:$H,F_12Snp_ODR_Corp!$A:$A,'Backtesting - Corp'!A49,F_12Snp_ODR_Corp!$B:$B,'Backtesting - Corp'!B49)</f>
        <v>142</v>
      </c>
      <c r="D49" s="94">
        <f>SUMIFS(F_12Snp_ODR_Corp!$C:$C,F_12Snp_ODR_Corp!$A:$A,'Backtesting - Corp'!A49,F_12Snp_ODR_Corp!$B:$B,'Backtesting - Corp'!B49)</f>
        <v>47</v>
      </c>
      <c r="F49" s="142">
        <f>SUMIFS(F_12Snp_ODR_Corp!$C:$C,F_12Snp_ODR_Corp!$A:$A,"&gt;="&amp;$M$2,F_12Snp_ODR_Corp!$A:$A,"&lt;="&amp;$M$3,F_12Snp_ODR_Corp!$B:$B,$B49)/SUMIFS(F_12Snp_ODR_Corp!$H:$H,F_12Snp_ODR_Corp!$A:$A,"&gt;="&amp;$M$2,F_12Snp_ODR_Corp!$A:$A,"&lt;="&amp;$M$3,F_12Snp_ODR_Corp!$B:$B,$B49)</f>
        <v>0.11119751166407466</v>
      </c>
      <c r="G49" s="95">
        <f t="shared" si="0"/>
        <v>0.33098591549295775</v>
      </c>
      <c r="H49" s="95">
        <f t="shared" si="1"/>
        <v>4.8306942457648196E-2</v>
      </c>
      <c r="I49" s="95">
        <f t="shared" si="2"/>
        <v>-0.21978840382888309</v>
      </c>
      <c r="J49" s="95">
        <f t="shared" si="3"/>
        <v>0.66404156050428509</v>
      </c>
    </row>
    <row r="50" spans="1:10" x14ac:dyDescent="0.2">
      <c r="A50" s="93">
        <v>42735</v>
      </c>
      <c r="B50" s="94" t="s">
        <v>10</v>
      </c>
      <c r="C50" s="94">
        <f>SUMIFS(F_12Snp_ODR_Corp!$H:$H,F_12Snp_ODR_Corp!$A:$A,'Backtesting - Corp'!A50,F_12Snp_ODR_Corp!$B:$B,'Backtesting - Corp'!B50)</f>
        <v>69</v>
      </c>
      <c r="D50" s="94">
        <f>SUMIFS(F_12Snp_ODR_Corp!$C:$C,F_12Snp_ODR_Corp!$A:$A,'Backtesting - Corp'!A50,F_12Snp_ODR_Corp!$B:$B,'Backtesting - Corp'!B50)</f>
        <v>42</v>
      </c>
      <c r="F50" s="142">
        <f>SUMIFS(F_12Snp_ODR_Corp!$C:$C,F_12Snp_ODR_Corp!$A:$A,"&gt;="&amp;$M$2,F_12Snp_ODR_Corp!$A:$A,"&lt;="&amp;$M$3,F_12Snp_ODR_Corp!$B:$B,$B50)/SUMIFS(F_12Snp_ODR_Corp!$H:$H,F_12Snp_ODR_Corp!$A:$A,"&gt;="&amp;$M$2,F_12Snp_ODR_Corp!$A:$A,"&lt;="&amp;$M$3,F_12Snp_ODR_Corp!$B:$B,$B50)</f>
        <v>0.42605042016806721</v>
      </c>
      <c r="G50" s="95">
        <f t="shared" si="0"/>
        <v>0.60869565217391308</v>
      </c>
      <c r="H50" s="95">
        <f t="shared" si="1"/>
        <v>3.3359280774469265E-2</v>
      </c>
      <c r="I50" s="95">
        <f t="shared" si="2"/>
        <v>-0.18264523200584587</v>
      </c>
      <c r="J50" s="95">
        <f t="shared" si="3"/>
        <v>0.30006002400960391</v>
      </c>
    </row>
    <row r="51" spans="1:10" x14ac:dyDescent="0.2">
      <c r="A51" s="93">
        <v>42766</v>
      </c>
      <c r="B51" s="94" t="s">
        <v>2</v>
      </c>
      <c r="C51" s="94">
        <f>SUMIFS(F_12Snp_ODR_Corp!$H:$H,F_12Snp_ODR_Corp!$A:$A,'Backtesting - Corp'!A51,F_12Snp_ODR_Corp!$B:$B,'Backtesting - Corp'!B51)</f>
        <v>808</v>
      </c>
      <c r="D51" s="94">
        <f>SUMIFS(F_12Snp_ODR_Corp!$C:$C,F_12Snp_ODR_Corp!$A:$A,'Backtesting - Corp'!A51,F_12Snp_ODR_Corp!$B:$B,'Backtesting - Corp'!B51)</f>
        <v>25</v>
      </c>
      <c r="F51" s="142">
        <f>SUMIFS(F_12Snp_ODR_Corp!$C:$C,F_12Snp_ODR_Corp!$A:$A,"&gt;="&amp;$M$2,F_12Snp_ODR_Corp!$A:$A,"&lt;="&amp;$M$3,F_12Snp_ODR_Corp!$B:$B,$B51)/SUMIFS(F_12Snp_ODR_Corp!$H:$H,F_12Snp_ODR_Corp!$A:$A,"&gt;="&amp;$M$2,F_12Snp_ODR_Corp!$A:$A,"&lt;="&amp;$M$3,F_12Snp_ODR_Corp!$B:$B,$B51)</f>
        <v>2.4055781522370714E-2</v>
      </c>
      <c r="G51" s="95">
        <f t="shared" si="0"/>
        <v>3.094059405940594E-2</v>
      </c>
      <c r="H51" s="95">
        <f t="shared" si="1"/>
        <v>4.7400643670117423E-5</v>
      </c>
      <c r="I51" s="95">
        <f t="shared" si="2"/>
        <v>-6.8848125370352259E-3</v>
      </c>
      <c r="J51" s="95">
        <f t="shared" si="3"/>
        <v>0.22251714119697849</v>
      </c>
    </row>
    <row r="52" spans="1:10" x14ac:dyDescent="0.2">
      <c r="A52" s="93">
        <v>42766</v>
      </c>
      <c r="B52" s="94" t="s">
        <v>4</v>
      </c>
      <c r="C52" s="94">
        <f>SUMIFS(F_12Snp_ODR_Corp!$H:$H,F_12Snp_ODR_Corp!$A:$A,'Backtesting - Corp'!A52,F_12Snp_ODR_Corp!$B:$B,'Backtesting - Corp'!B52)</f>
        <v>113</v>
      </c>
      <c r="D52" s="94">
        <f>SUMIFS(F_12Snp_ODR_Corp!$C:$C,F_12Snp_ODR_Corp!$A:$A,'Backtesting - Corp'!A52,F_12Snp_ODR_Corp!$B:$B,'Backtesting - Corp'!B52)</f>
        <v>23</v>
      </c>
      <c r="F52" s="142">
        <f>SUMIFS(F_12Snp_ODR_Corp!$C:$C,F_12Snp_ODR_Corp!$A:$A,"&gt;="&amp;$M$2,F_12Snp_ODR_Corp!$A:$A,"&lt;="&amp;$M$3,F_12Snp_ODR_Corp!$B:$B,$B52)/SUMIFS(F_12Snp_ODR_Corp!$H:$H,F_12Snp_ODR_Corp!$A:$A,"&gt;="&amp;$M$2,F_12Snp_ODR_Corp!$A:$A,"&lt;="&amp;$M$3,F_12Snp_ODR_Corp!$B:$B,$B52)</f>
        <v>0.20442708333333334</v>
      </c>
      <c r="G52" s="95">
        <f t="shared" si="0"/>
        <v>0.20353982300884957</v>
      </c>
      <c r="H52" s="95">
        <f t="shared" si="1"/>
        <v>7.8723088340305191E-7</v>
      </c>
      <c r="I52" s="95">
        <f t="shared" si="2"/>
        <v>8.8726032448377401E-4</v>
      </c>
      <c r="J52" s="95">
        <f t="shared" si="3"/>
        <v>4.3591485507246284E-3</v>
      </c>
    </row>
    <row r="53" spans="1:10" x14ac:dyDescent="0.2">
      <c r="A53" s="93">
        <v>42766</v>
      </c>
      <c r="B53" s="94" t="s">
        <v>6</v>
      </c>
      <c r="C53" s="94">
        <f>SUMIFS(F_12Snp_ODR_Corp!$H:$H,F_12Snp_ODR_Corp!$A:$A,'Backtesting - Corp'!A53,F_12Snp_ODR_Corp!$B:$B,'Backtesting - Corp'!B53)</f>
        <v>4</v>
      </c>
      <c r="D53" s="94">
        <f>SUMIFS(F_12Snp_ODR_Corp!$C:$C,F_12Snp_ODR_Corp!$A:$A,'Backtesting - Corp'!A53,F_12Snp_ODR_Corp!$B:$B,'Backtesting - Corp'!B53)</f>
        <v>0</v>
      </c>
      <c r="F53" s="142">
        <f>SUMIFS(F_12Snp_ODR_Corp!$C:$C,F_12Snp_ODR_Corp!$A:$A,"&gt;="&amp;$M$2,F_12Snp_ODR_Corp!$A:$A,"&lt;="&amp;$M$3,F_12Snp_ODR_Corp!$B:$B,$B53)/SUMIFS(F_12Snp_ODR_Corp!$H:$H,F_12Snp_ODR_Corp!$A:$A,"&gt;="&amp;$M$2,F_12Snp_ODR_Corp!$A:$A,"&lt;="&amp;$M$3,F_12Snp_ODR_Corp!$B:$B,$B53)</f>
        <v>1.6336368505623994E-2</v>
      </c>
      <c r="G53" s="95">
        <f t="shared" si="0"/>
        <v>0</v>
      </c>
      <c r="H53" s="95">
        <f t="shared" si="1"/>
        <v>2.6687693595154352E-4</v>
      </c>
      <c r="I53" s="95">
        <f t="shared" si="2"/>
        <v>1.6336368505623994E-2</v>
      </c>
      <c r="J53" s="95">
        <f t="shared" si="3"/>
        <v>0</v>
      </c>
    </row>
    <row r="54" spans="1:10" x14ac:dyDescent="0.2">
      <c r="A54" s="93">
        <v>42766</v>
      </c>
      <c r="B54" s="94" t="s">
        <v>8</v>
      </c>
      <c r="C54" s="94">
        <f>SUMIFS(F_12Snp_ODR_Corp!$H:$H,F_12Snp_ODR_Corp!$A:$A,'Backtesting - Corp'!A54,F_12Snp_ODR_Corp!$B:$B,'Backtesting - Corp'!B54)</f>
        <v>73</v>
      </c>
      <c r="D54" s="94">
        <f>SUMIFS(F_12Snp_ODR_Corp!$C:$C,F_12Snp_ODR_Corp!$A:$A,'Backtesting - Corp'!A54,F_12Snp_ODR_Corp!$B:$B,'Backtesting - Corp'!B54)</f>
        <v>6</v>
      </c>
      <c r="F54" s="142">
        <f>SUMIFS(F_12Snp_ODR_Corp!$C:$C,F_12Snp_ODR_Corp!$A:$A,"&gt;="&amp;$M$2,F_12Snp_ODR_Corp!$A:$A,"&lt;="&amp;$M$3,F_12Snp_ODR_Corp!$B:$B,$B54)/SUMIFS(F_12Snp_ODR_Corp!$H:$H,F_12Snp_ODR_Corp!$A:$A,"&gt;="&amp;$M$2,F_12Snp_ODR_Corp!$A:$A,"&lt;="&amp;$M$3,F_12Snp_ODR_Corp!$B:$B,$B54)</f>
        <v>0.11119751166407466</v>
      </c>
      <c r="G54" s="95">
        <f t="shared" si="0"/>
        <v>8.2191780821917804E-2</v>
      </c>
      <c r="H54" s="95">
        <f t="shared" si="1"/>
        <v>8.4133242168764918E-4</v>
      </c>
      <c r="I54" s="95">
        <f t="shared" si="2"/>
        <v>2.9005730842156852E-2</v>
      </c>
      <c r="J54" s="95">
        <f t="shared" si="3"/>
        <v>0.35290305857957505</v>
      </c>
    </row>
    <row r="55" spans="1:10" x14ac:dyDescent="0.2">
      <c r="A55" s="93">
        <v>42766</v>
      </c>
      <c r="B55" s="94" t="s">
        <v>10</v>
      </c>
      <c r="C55" s="94">
        <f>SUMIFS(F_12Snp_ODR_Corp!$H:$H,F_12Snp_ODR_Corp!$A:$A,'Backtesting - Corp'!A55,F_12Snp_ODR_Corp!$B:$B,'Backtesting - Corp'!B55)</f>
        <v>111</v>
      </c>
      <c r="D55" s="94">
        <f>SUMIFS(F_12Snp_ODR_Corp!$C:$C,F_12Snp_ODR_Corp!$A:$A,'Backtesting - Corp'!A55,F_12Snp_ODR_Corp!$B:$B,'Backtesting - Corp'!B55)</f>
        <v>60</v>
      </c>
      <c r="F55" s="142">
        <f>SUMIFS(F_12Snp_ODR_Corp!$C:$C,F_12Snp_ODR_Corp!$A:$A,"&gt;="&amp;$M$2,F_12Snp_ODR_Corp!$A:$A,"&lt;="&amp;$M$3,F_12Snp_ODR_Corp!$B:$B,$B55)/SUMIFS(F_12Snp_ODR_Corp!$H:$H,F_12Snp_ODR_Corp!$A:$A,"&gt;="&amp;$M$2,F_12Snp_ODR_Corp!$A:$A,"&lt;="&amp;$M$3,F_12Snp_ODR_Corp!$B:$B,$B55)</f>
        <v>0.42605042016806721</v>
      </c>
      <c r="G55" s="95">
        <f t="shared" si="0"/>
        <v>0.54054054054054057</v>
      </c>
      <c r="H55" s="95">
        <f t="shared" si="1"/>
        <v>1.3107987662903439E-2</v>
      </c>
      <c r="I55" s="95">
        <f t="shared" si="2"/>
        <v>-0.11449012037247336</v>
      </c>
      <c r="J55" s="95">
        <f t="shared" si="3"/>
        <v>0.21180672268907569</v>
      </c>
    </row>
    <row r="56" spans="1:10" x14ac:dyDescent="0.2">
      <c r="A56" s="93">
        <v>42794</v>
      </c>
      <c r="B56" s="94" t="s">
        <v>2</v>
      </c>
      <c r="C56" s="94">
        <f>SUMIFS(F_12Snp_ODR_Corp!$H:$H,F_12Snp_ODR_Corp!$A:$A,'Backtesting - Corp'!A56,F_12Snp_ODR_Corp!$B:$B,'Backtesting - Corp'!B56)</f>
        <v>818</v>
      </c>
      <c r="D56" s="94">
        <f>SUMIFS(F_12Snp_ODR_Corp!$C:$C,F_12Snp_ODR_Corp!$A:$A,'Backtesting - Corp'!A56,F_12Snp_ODR_Corp!$B:$B,'Backtesting - Corp'!B56)</f>
        <v>22</v>
      </c>
      <c r="F56" s="142">
        <f>SUMIFS(F_12Snp_ODR_Corp!$C:$C,F_12Snp_ODR_Corp!$A:$A,"&gt;="&amp;$M$2,F_12Snp_ODR_Corp!$A:$A,"&lt;="&amp;$M$3,F_12Snp_ODR_Corp!$B:$B,$B56)/SUMIFS(F_12Snp_ODR_Corp!$H:$H,F_12Snp_ODR_Corp!$A:$A,"&gt;="&amp;$M$2,F_12Snp_ODR_Corp!$A:$A,"&lt;="&amp;$M$3,F_12Snp_ODR_Corp!$B:$B,$B56)</f>
        <v>2.4055781522370714E-2</v>
      </c>
      <c r="G56" s="95">
        <f t="shared" si="0"/>
        <v>2.6894865525672371E-2</v>
      </c>
      <c r="H56" s="95">
        <f t="shared" si="1"/>
        <v>8.0603979778033588E-6</v>
      </c>
      <c r="I56" s="95">
        <f t="shared" si="2"/>
        <v>-2.8390840033016562E-3</v>
      </c>
      <c r="J56" s="95">
        <f t="shared" si="3"/>
        <v>0.10556230521367067</v>
      </c>
    </row>
    <row r="57" spans="1:10" x14ac:dyDescent="0.2">
      <c r="A57" s="93">
        <v>42794</v>
      </c>
      <c r="B57" s="94" t="s">
        <v>4</v>
      </c>
      <c r="C57" s="94">
        <f>SUMIFS(F_12Snp_ODR_Corp!$H:$H,F_12Snp_ODR_Corp!$A:$A,'Backtesting - Corp'!A57,F_12Snp_ODR_Corp!$B:$B,'Backtesting - Corp'!B57)</f>
        <v>104</v>
      </c>
      <c r="D57" s="94">
        <f>SUMIFS(F_12Snp_ODR_Corp!$C:$C,F_12Snp_ODR_Corp!$A:$A,'Backtesting - Corp'!A57,F_12Snp_ODR_Corp!$B:$B,'Backtesting - Corp'!B57)</f>
        <v>16</v>
      </c>
      <c r="F57" s="142">
        <f>SUMIFS(F_12Snp_ODR_Corp!$C:$C,F_12Snp_ODR_Corp!$A:$A,"&gt;="&amp;$M$2,F_12Snp_ODR_Corp!$A:$A,"&lt;="&amp;$M$3,F_12Snp_ODR_Corp!$B:$B,$B57)/SUMIFS(F_12Snp_ODR_Corp!$H:$H,F_12Snp_ODR_Corp!$A:$A,"&gt;="&amp;$M$2,F_12Snp_ODR_Corp!$A:$A,"&lt;="&amp;$M$3,F_12Snp_ODR_Corp!$B:$B,$B57)</f>
        <v>0.20442708333333334</v>
      </c>
      <c r="G57" s="95">
        <f t="shared" si="0"/>
        <v>0.15384615384615385</v>
      </c>
      <c r="H57" s="95">
        <f t="shared" si="1"/>
        <v>2.5584304277870232E-3</v>
      </c>
      <c r="I57" s="95">
        <f t="shared" si="2"/>
        <v>5.0580929487179488E-2</v>
      </c>
      <c r="J57" s="95">
        <f t="shared" si="3"/>
        <v>0.32877604166666663</v>
      </c>
    </row>
    <row r="58" spans="1:10" x14ac:dyDescent="0.2">
      <c r="A58" s="93">
        <v>42794</v>
      </c>
      <c r="B58" s="94" t="s">
        <v>6</v>
      </c>
      <c r="C58" s="94">
        <f>SUMIFS(F_12Snp_ODR_Corp!$H:$H,F_12Snp_ODR_Corp!$A:$A,'Backtesting - Corp'!A58,F_12Snp_ODR_Corp!$B:$B,'Backtesting - Corp'!B58)</f>
        <v>32</v>
      </c>
      <c r="D58" s="94">
        <f>SUMIFS(F_12Snp_ODR_Corp!$C:$C,F_12Snp_ODR_Corp!$A:$A,'Backtesting - Corp'!A58,F_12Snp_ODR_Corp!$B:$B,'Backtesting - Corp'!B58)</f>
        <v>0</v>
      </c>
      <c r="F58" s="142">
        <f>SUMIFS(F_12Snp_ODR_Corp!$C:$C,F_12Snp_ODR_Corp!$A:$A,"&gt;="&amp;$M$2,F_12Snp_ODR_Corp!$A:$A,"&lt;="&amp;$M$3,F_12Snp_ODR_Corp!$B:$B,$B58)/SUMIFS(F_12Snp_ODR_Corp!$H:$H,F_12Snp_ODR_Corp!$A:$A,"&gt;="&amp;$M$2,F_12Snp_ODR_Corp!$A:$A,"&lt;="&amp;$M$3,F_12Snp_ODR_Corp!$B:$B,$B58)</f>
        <v>1.6336368505623994E-2</v>
      </c>
      <c r="G58" s="95">
        <f t="shared" si="0"/>
        <v>0</v>
      </c>
      <c r="H58" s="95">
        <f t="shared" si="1"/>
        <v>2.6687693595154352E-4</v>
      </c>
      <c r="I58" s="95">
        <f t="shared" si="2"/>
        <v>1.6336368505623994E-2</v>
      </c>
      <c r="J58" s="95">
        <f t="shared" si="3"/>
        <v>0</v>
      </c>
    </row>
    <row r="59" spans="1:10" x14ac:dyDescent="0.2">
      <c r="A59" s="93">
        <v>42794</v>
      </c>
      <c r="B59" s="94" t="s">
        <v>8</v>
      </c>
      <c r="C59" s="94">
        <f>SUMIFS(F_12Snp_ODR_Corp!$H:$H,F_12Snp_ODR_Corp!$A:$A,'Backtesting - Corp'!A59,F_12Snp_ODR_Corp!$B:$B,'Backtesting - Corp'!B59)</f>
        <v>75</v>
      </c>
      <c r="D59" s="94">
        <f>SUMIFS(F_12Snp_ODR_Corp!$C:$C,F_12Snp_ODR_Corp!$A:$A,'Backtesting - Corp'!A59,F_12Snp_ODR_Corp!$B:$B,'Backtesting - Corp'!B59)</f>
        <v>16</v>
      </c>
      <c r="F59" s="142">
        <f>SUMIFS(F_12Snp_ODR_Corp!$C:$C,F_12Snp_ODR_Corp!$A:$A,"&gt;="&amp;$M$2,F_12Snp_ODR_Corp!$A:$A,"&lt;="&amp;$M$3,F_12Snp_ODR_Corp!$B:$B,$B59)/SUMIFS(F_12Snp_ODR_Corp!$H:$H,F_12Snp_ODR_Corp!$A:$A,"&gt;="&amp;$M$2,F_12Snp_ODR_Corp!$A:$A,"&lt;="&amp;$M$3,F_12Snp_ODR_Corp!$B:$B,$B59)</f>
        <v>0.11119751166407466</v>
      </c>
      <c r="G59" s="95">
        <f t="shared" si="0"/>
        <v>0.21333333333333335</v>
      </c>
      <c r="H59" s="95">
        <f t="shared" si="1"/>
        <v>1.0431726068054613E-2</v>
      </c>
      <c r="I59" s="95">
        <f t="shared" si="2"/>
        <v>-0.10213582166925869</v>
      </c>
      <c r="J59" s="95">
        <f t="shared" si="3"/>
        <v>0.4787616640746501</v>
      </c>
    </row>
    <row r="60" spans="1:10" x14ac:dyDescent="0.2">
      <c r="A60" s="93">
        <v>42794</v>
      </c>
      <c r="B60" s="94" t="s">
        <v>10</v>
      </c>
      <c r="C60" s="94">
        <f>SUMIFS(F_12Snp_ODR_Corp!$H:$H,F_12Snp_ODR_Corp!$A:$A,'Backtesting - Corp'!A60,F_12Snp_ODR_Corp!$B:$B,'Backtesting - Corp'!B60)</f>
        <v>85</v>
      </c>
      <c r="D60" s="94">
        <f>SUMIFS(F_12Snp_ODR_Corp!$C:$C,F_12Snp_ODR_Corp!$A:$A,'Backtesting - Corp'!A60,F_12Snp_ODR_Corp!$B:$B,'Backtesting - Corp'!B60)</f>
        <v>47</v>
      </c>
      <c r="F60" s="142">
        <f>SUMIFS(F_12Snp_ODR_Corp!$C:$C,F_12Snp_ODR_Corp!$A:$A,"&gt;="&amp;$M$2,F_12Snp_ODR_Corp!$A:$A,"&lt;="&amp;$M$3,F_12Snp_ODR_Corp!$B:$B,$B60)/SUMIFS(F_12Snp_ODR_Corp!$H:$H,F_12Snp_ODR_Corp!$A:$A,"&gt;="&amp;$M$2,F_12Snp_ODR_Corp!$A:$A,"&lt;="&amp;$M$3,F_12Snp_ODR_Corp!$B:$B,$B60)</f>
        <v>0.42605042016806721</v>
      </c>
      <c r="G60" s="95">
        <f t="shared" si="0"/>
        <v>0.55294117647058827</v>
      </c>
      <c r="H60" s="95">
        <f t="shared" si="1"/>
        <v>1.6101264035025788E-2</v>
      </c>
      <c r="I60" s="95">
        <f t="shared" si="2"/>
        <v>-0.12689075630252106</v>
      </c>
      <c r="J60" s="95">
        <f t="shared" si="3"/>
        <v>0.22948328267477211</v>
      </c>
    </row>
    <row r="61" spans="1:10" x14ac:dyDescent="0.2">
      <c r="A61" s="93">
        <v>42825</v>
      </c>
      <c r="B61" s="94" t="s">
        <v>2</v>
      </c>
      <c r="C61" s="94">
        <f>SUMIFS(F_12Snp_ODR_Corp!$H:$H,F_12Snp_ODR_Corp!$A:$A,'Backtesting - Corp'!A61,F_12Snp_ODR_Corp!$B:$B,'Backtesting - Corp'!B61)</f>
        <v>780</v>
      </c>
      <c r="D61" s="94">
        <f>SUMIFS(F_12Snp_ODR_Corp!$C:$C,F_12Snp_ODR_Corp!$A:$A,'Backtesting - Corp'!A61,F_12Snp_ODR_Corp!$B:$B,'Backtesting - Corp'!B61)</f>
        <v>29</v>
      </c>
      <c r="F61" s="142">
        <f>SUMIFS(F_12Snp_ODR_Corp!$C:$C,F_12Snp_ODR_Corp!$A:$A,"&gt;="&amp;$M$2,F_12Snp_ODR_Corp!$A:$A,"&lt;="&amp;$M$3,F_12Snp_ODR_Corp!$B:$B,$B61)/SUMIFS(F_12Snp_ODR_Corp!$H:$H,F_12Snp_ODR_Corp!$A:$A,"&gt;="&amp;$M$2,F_12Snp_ODR_Corp!$A:$A,"&lt;="&amp;$M$3,F_12Snp_ODR_Corp!$B:$B,$B61)</f>
        <v>2.4055781522370714E-2</v>
      </c>
      <c r="G61" s="95">
        <f t="shared" si="0"/>
        <v>3.7179487179487179E-2</v>
      </c>
      <c r="H61" s="95">
        <f t="shared" si="1"/>
        <v>1.722316501746307E-4</v>
      </c>
      <c r="I61" s="95">
        <f t="shared" si="2"/>
        <v>-1.3123705657116465E-2</v>
      </c>
      <c r="J61" s="95">
        <f t="shared" si="3"/>
        <v>0.3529824280189946</v>
      </c>
    </row>
    <row r="62" spans="1:10" x14ac:dyDescent="0.2">
      <c r="A62" s="93">
        <v>42825</v>
      </c>
      <c r="B62" s="94" t="s">
        <v>4</v>
      </c>
      <c r="C62" s="94">
        <f>SUMIFS(F_12Snp_ODR_Corp!$H:$H,F_12Snp_ODR_Corp!$A:$A,'Backtesting - Corp'!A62,F_12Snp_ODR_Corp!$B:$B,'Backtesting - Corp'!B62)</f>
        <v>102</v>
      </c>
      <c r="D62" s="94">
        <f>SUMIFS(F_12Snp_ODR_Corp!$C:$C,F_12Snp_ODR_Corp!$A:$A,'Backtesting - Corp'!A62,F_12Snp_ODR_Corp!$B:$B,'Backtesting - Corp'!B62)</f>
        <v>19</v>
      </c>
      <c r="F62" s="142">
        <f>SUMIFS(F_12Snp_ODR_Corp!$C:$C,F_12Snp_ODR_Corp!$A:$A,"&gt;="&amp;$M$2,F_12Snp_ODR_Corp!$A:$A,"&lt;="&amp;$M$3,F_12Snp_ODR_Corp!$B:$B,$B62)/SUMIFS(F_12Snp_ODR_Corp!$H:$H,F_12Snp_ODR_Corp!$A:$A,"&gt;="&amp;$M$2,F_12Snp_ODR_Corp!$A:$A,"&lt;="&amp;$M$3,F_12Snp_ODR_Corp!$B:$B,$B62)</f>
        <v>0.20442708333333334</v>
      </c>
      <c r="G62" s="95">
        <f t="shared" si="0"/>
        <v>0.18627450980392157</v>
      </c>
      <c r="H62" s="95">
        <f t="shared" si="1"/>
        <v>3.2951592574070084E-4</v>
      </c>
      <c r="I62" s="95">
        <f t="shared" si="2"/>
        <v>1.815257352941177E-2</v>
      </c>
      <c r="J62" s="95">
        <f t="shared" si="3"/>
        <v>9.7450657894736864E-2</v>
      </c>
    </row>
    <row r="63" spans="1:10" x14ac:dyDescent="0.2">
      <c r="A63" s="93">
        <v>42825</v>
      </c>
      <c r="B63" s="94" t="s">
        <v>6</v>
      </c>
      <c r="C63" s="94">
        <f>SUMIFS(F_12Snp_ODR_Corp!$H:$H,F_12Snp_ODR_Corp!$A:$A,'Backtesting - Corp'!A63,F_12Snp_ODR_Corp!$B:$B,'Backtesting - Corp'!B63)</f>
        <v>42</v>
      </c>
      <c r="D63" s="94">
        <f>SUMIFS(F_12Snp_ODR_Corp!$C:$C,F_12Snp_ODR_Corp!$A:$A,'Backtesting - Corp'!A63,F_12Snp_ODR_Corp!$B:$B,'Backtesting - Corp'!B63)</f>
        <v>0</v>
      </c>
      <c r="F63" s="142">
        <f>SUMIFS(F_12Snp_ODR_Corp!$C:$C,F_12Snp_ODR_Corp!$A:$A,"&gt;="&amp;$M$2,F_12Snp_ODR_Corp!$A:$A,"&lt;="&amp;$M$3,F_12Snp_ODR_Corp!$B:$B,$B63)/SUMIFS(F_12Snp_ODR_Corp!$H:$H,F_12Snp_ODR_Corp!$A:$A,"&gt;="&amp;$M$2,F_12Snp_ODR_Corp!$A:$A,"&lt;="&amp;$M$3,F_12Snp_ODR_Corp!$B:$B,$B63)</f>
        <v>1.6336368505623994E-2</v>
      </c>
      <c r="G63" s="95">
        <f t="shared" si="0"/>
        <v>0</v>
      </c>
      <c r="H63" s="95">
        <f t="shared" si="1"/>
        <v>2.6687693595154352E-4</v>
      </c>
      <c r="I63" s="95">
        <f t="shared" si="2"/>
        <v>1.6336368505623994E-2</v>
      </c>
      <c r="J63" s="95">
        <f t="shared" si="3"/>
        <v>0</v>
      </c>
    </row>
    <row r="64" spans="1:10" x14ac:dyDescent="0.2">
      <c r="A64" s="93">
        <v>42825</v>
      </c>
      <c r="B64" s="94" t="s">
        <v>8</v>
      </c>
      <c r="C64" s="94">
        <f>SUMIFS(F_12Snp_ODR_Corp!$H:$H,F_12Snp_ODR_Corp!$A:$A,'Backtesting - Corp'!A64,F_12Snp_ODR_Corp!$B:$B,'Backtesting - Corp'!B64)</f>
        <v>91</v>
      </c>
      <c r="D64" s="94">
        <f>SUMIFS(F_12Snp_ODR_Corp!$C:$C,F_12Snp_ODR_Corp!$A:$A,'Backtesting - Corp'!A64,F_12Snp_ODR_Corp!$B:$B,'Backtesting - Corp'!B64)</f>
        <v>28</v>
      </c>
      <c r="F64" s="142">
        <f>SUMIFS(F_12Snp_ODR_Corp!$C:$C,F_12Snp_ODR_Corp!$A:$A,"&gt;="&amp;$M$2,F_12Snp_ODR_Corp!$A:$A,"&lt;="&amp;$M$3,F_12Snp_ODR_Corp!$B:$B,$B64)/SUMIFS(F_12Snp_ODR_Corp!$H:$H,F_12Snp_ODR_Corp!$A:$A,"&gt;="&amp;$M$2,F_12Snp_ODR_Corp!$A:$A,"&lt;="&amp;$M$3,F_12Snp_ODR_Corp!$B:$B,$B64)</f>
        <v>0.11119751166407466</v>
      </c>
      <c r="G64" s="95">
        <f t="shared" si="0"/>
        <v>0.30769230769230771</v>
      </c>
      <c r="H64" s="95">
        <f t="shared" si="1"/>
        <v>3.861020486617691E-2</v>
      </c>
      <c r="I64" s="95">
        <f t="shared" si="2"/>
        <v>-0.19649479602823305</v>
      </c>
      <c r="J64" s="95">
        <f t="shared" si="3"/>
        <v>0.63860808709175743</v>
      </c>
    </row>
    <row r="65" spans="1:10" x14ac:dyDescent="0.2">
      <c r="A65" s="93">
        <v>42825</v>
      </c>
      <c r="B65" s="94" t="s">
        <v>10</v>
      </c>
      <c r="C65" s="94">
        <f>SUMIFS(F_12Snp_ODR_Corp!$H:$H,F_12Snp_ODR_Corp!$A:$A,'Backtesting - Corp'!A65,F_12Snp_ODR_Corp!$B:$B,'Backtesting - Corp'!B65)</f>
        <v>66</v>
      </c>
      <c r="D65" s="94">
        <f>SUMIFS(F_12Snp_ODR_Corp!$C:$C,F_12Snp_ODR_Corp!$A:$A,'Backtesting - Corp'!A65,F_12Snp_ODR_Corp!$B:$B,'Backtesting - Corp'!B65)</f>
        <v>28</v>
      </c>
      <c r="F65" s="142">
        <f>SUMIFS(F_12Snp_ODR_Corp!$C:$C,F_12Snp_ODR_Corp!$A:$A,"&gt;="&amp;$M$2,F_12Snp_ODR_Corp!$A:$A,"&lt;="&amp;$M$3,F_12Snp_ODR_Corp!$B:$B,$B65)/SUMIFS(F_12Snp_ODR_Corp!$H:$H,F_12Snp_ODR_Corp!$A:$A,"&gt;="&amp;$M$2,F_12Snp_ODR_Corp!$A:$A,"&lt;="&amp;$M$3,F_12Snp_ODR_Corp!$B:$B,$B65)</f>
        <v>0.42605042016806721</v>
      </c>
      <c r="G65" s="95">
        <f t="shared" si="0"/>
        <v>0.42424242424242425</v>
      </c>
      <c r="H65" s="95">
        <f t="shared" si="1"/>
        <v>3.2688492671415359E-6</v>
      </c>
      <c r="I65" s="95">
        <f t="shared" si="2"/>
        <v>1.8079959256429579E-3</v>
      </c>
      <c r="J65" s="95">
        <f t="shared" si="3"/>
        <v>4.2617046818726866E-3</v>
      </c>
    </row>
    <row r="66" spans="1:10" x14ac:dyDescent="0.2">
      <c r="A66" s="93">
        <v>42855</v>
      </c>
      <c r="B66" s="94" t="s">
        <v>2</v>
      </c>
      <c r="C66" s="94">
        <f>SUMIFS(F_12Snp_ODR_Corp!$H:$H,F_12Snp_ODR_Corp!$A:$A,'Backtesting - Corp'!A66,F_12Snp_ODR_Corp!$B:$B,'Backtesting - Corp'!B66)</f>
        <v>779</v>
      </c>
      <c r="D66" s="94">
        <f>SUMIFS(F_12Snp_ODR_Corp!$C:$C,F_12Snp_ODR_Corp!$A:$A,'Backtesting - Corp'!A66,F_12Snp_ODR_Corp!$B:$B,'Backtesting - Corp'!B66)</f>
        <v>20</v>
      </c>
      <c r="F66" s="142">
        <f>SUMIFS(F_12Snp_ODR_Corp!$C:$C,F_12Snp_ODR_Corp!$A:$A,"&gt;="&amp;$M$2,F_12Snp_ODR_Corp!$A:$A,"&lt;="&amp;$M$3,F_12Snp_ODR_Corp!$B:$B,$B66)/SUMIFS(F_12Snp_ODR_Corp!$H:$H,F_12Snp_ODR_Corp!$A:$A,"&gt;="&amp;$M$2,F_12Snp_ODR_Corp!$A:$A,"&lt;="&amp;$M$3,F_12Snp_ODR_Corp!$B:$B,$B66)</f>
        <v>2.4055781522370714E-2</v>
      </c>
      <c r="G66" s="95">
        <f t="shared" si="0"/>
        <v>2.5673940949935817E-2</v>
      </c>
      <c r="H66" s="95">
        <f t="shared" si="1"/>
        <v>2.6184399330178196E-6</v>
      </c>
      <c r="I66" s="95">
        <f t="shared" si="2"/>
        <v>-1.6181594275651023E-3</v>
      </c>
      <c r="J66" s="95">
        <f t="shared" si="3"/>
        <v>6.302730970366073E-2</v>
      </c>
    </row>
    <row r="67" spans="1:10" x14ac:dyDescent="0.2">
      <c r="A67" s="93">
        <v>42855</v>
      </c>
      <c r="B67" s="94" t="s">
        <v>4</v>
      </c>
      <c r="C67" s="94">
        <f>SUMIFS(F_12Snp_ODR_Corp!$H:$H,F_12Snp_ODR_Corp!$A:$A,'Backtesting - Corp'!A67,F_12Snp_ODR_Corp!$B:$B,'Backtesting - Corp'!B67)</f>
        <v>71</v>
      </c>
      <c r="D67" s="94">
        <f>SUMIFS(F_12Snp_ODR_Corp!$C:$C,F_12Snp_ODR_Corp!$A:$A,'Backtesting - Corp'!A67,F_12Snp_ODR_Corp!$B:$B,'Backtesting - Corp'!B67)</f>
        <v>9</v>
      </c>
      <c r="F67" s="142">
        <f>SUMIFS(F_12Snp_ODR_Corp!$C:$C,F_12Snp_ODR_Corp!$A:$A,"&gt;="&amp;$M$2,F_12Snp_ODR_Corp!$A:$A,"&lt;="&amp;$M$3,F_12Snp_ODR_Corp!$B:$B,$B67)/SUMIFS(F_12Snp_ODR_Corp!$H:$H,F_12Snp_ODR_Corp!$A:$A,"&gt;="&amp;$M$2,F_12Snp_ODR_Corp!$A:$A,"&lt;="&amp;$M$3,F_12Snp_ODR_Corp!$B:$B,$B67)</f>
        <v>0.20442708333333334</v>
      </c>
      <c r="G67" s="95">
        <f t="shared" si="0"/>
        <v>0.12676056338028169</v>
      </c>
      <c r="H67" s="95">
        <f t="shared" si="1"/>
        <v>6.0320883216177712E-3</v>
      </c>
      <c r="I67" s="95">
        <f t="shared" si="2"/>
        <v>7.7666519953051655E-2</v>
      </c>
      <c r="J67" s="95">
        <f t="shared" si="3"/>
        <v>0.61270254629629639</v>
      </c>
    </row>
    <row r="68" spans="1:10" x14ac:dyDescent="0.2">
      <c r="A68" s="93">
        <v>42855</v>
      </c>
      <c r="B68" s="94" t="s">
        <v>6</v>
      </c>
      <c r="C68" s="94">
        <f>SUMIFS(F_12Snp_ODR_Corp!$H:$H,F_12Snp_ODR_Corp!$A:$A,'Backtesting - Corp'!A68,F_12Snp_ODR_Corp!$B:$B,'Backtesting - Corp'!B68)</f>
        <v>54</v>
      </c>
      <c r="D68" s="94">
        <f>SUMIFS(F_12Snp_ODR_Corp!$C:$C,F_12Snp_ODR_Corp!$A:$A,'Backtesting - Corp'!A68,F_12Snp_ODR_Corp!$B:$B,'Backtesting - Corp'!B68)</f>
        <v>0</v>
      </c>
      <c r="F68" s="142">
        <f>SUMIFS(F_12Snp_ODR_Corp!$C:$C,F_12Snp_ODR_Corp!$A:$A,"&gt;="&amp;$M$2,F_12Snp_ODR_Corp!$A:$A,"&lt;="&amp;$M$3,F_12Snp_ODR_Corp!$B:$B,$B68)/SUMIFS(F_12Snp_ODR_Corp!$H:$H,F_12Snp_ODR_Corp!$A:$A,"&gt;="&amp;$M$2,F_12Snp_ODR_Corp!$A:$A,"&lt;="&amp;$M$3,F_12Snp_ODR_Corp!$B:$B,$B68)</f>
        <v>1.6336368505623994E-2</v>
      </c>
      <c r="G68" s="95">
        <f t="shared" ref="G68:G131" si="4">IFERROR(D68/C68,0)</f>
        <v>0</v>
      </c>
      <c r="H68" s="95">
        <f t="shared" ref="H68:H131" si="5">(G68-F68)^2</f>
        <v>2.6687693595154352E-4</v>
      </c>
      <c r="I68" s="95">
        <f t="shared" ref="I68:I131" si="6">F68-G68</f>
        <v>1.6336368505623994E-2</v>
      </c>
      <c r="J68" s="95">
        <f t="shared" ref="J68:J131" si="7">IFERROR(ABS(G68-F68)/ABS(G68),0)</f>
        <v>0</v>
      </c>
    </row>
    <row r="69" spans="1:10" x14ac:dyDescent="0.2">
      <c r="A69" s="93">
        <v>42855</v>
      </c>
      <c r="B69" s="94" t="s">
        <v>8</v>
      </c>
      <c r="C69" s="94">
        <f>SUMIFS(F_12Snp_ODR_Corp!$H:$H,F_12Snp_ODR_Corp!$A:$A,'Backtesting - Corp'!A69,F_12Snp_ODR_Corp!$B:$B,'Backtesting - Corp'!B69)</f>
        <v>135</v>
      </c>
      <c r="D69" s="94">
        <f>SUMIFS(F_12Snp_ODR_Corp!$C:$C,F_12Snp_ODR_Corp!$A:$A,'Backtesting - Corp'!A69,F_12Snp_ODR_Corp!$B:$B,'Backtesting - Corp'!B69)</f>
        <v>21</v>
      </c>
      <c r="F69" s="142">
        <f>SUMIFS(F_12Snp_ODR_Corp!$C:$C,F_12Snp_ODR_Corp!$A:$A,"&gt;="&amp;$M$2,F_12Snp_ODR_Corp!$A:$A,"&lt;="&amp;$M$3,F_12Snp_ODR_Corp!$B:$B,$B69)/SUMIFS(F_12Snp_ODR_Corp!$H:$H,F_12Snp_ODR_Corp!$A:$A,"&gt;="&amp;$M$2,F_12Snp_ODR_Corp!$A:$A,"&lt;="&amp;$M$3,F_12Snp_ODR_Corp!$B:$B,$B69)</f>
        <v>0.11119751166407466</v>
      </c>
      <c r="G69" s="95">
        <f t="shared" si="4"/>
        <v>0.15555555555555556</v>
      </c>
      <c r="H69" s="95">
        <f t="shared" si="5"/>
        <v>1.9676360578785462E-3</v>
      </c>
      <c r="I69" s="95">
        <f t="shared" si="6"/>
        <v>-4.4358043891480903E-2</v>
      </c>
      <c r="J69" s="95">
        <f t="shared" si="7"/>
        <v>0.28515885358809151</v>
      </c>
    </row>
    <row r="70" spans="1:10" x14ac:dyDescent="0.2">
      <c r="A70" s="93">
        <v>42855</v>
      </c>
      <c r="B70" s="94" t="s">
        <v>10</v>
      </c>
      <c r="C70" s="94">
        <f>SUMIFS(F_12Snp_ODR_Corp!$H:$H,F_12Snp_ODR_Corp!$A:$A,'Backtesting - Corp'!A70,F_12Snp_ODR_Corp!$B:$B,'Backtesting - Corp'!B70)</f>
        <v>63</v>
      </c>
      <c r="D70" s="94">
        <f>SUMIFS(F_12Snp_ODR_Corp!$C:$C,F_12Snp_ODR_Corp!$A:$A,'Backtesting - Corp'!A70,F_12Snp_ODR_Corp!$B:$B,'Backtesting - Corp'!B70)</f>
        <v>31</v>
      </c>
      <c r="F70" s="142">
        <f>SUMIFS(F_12Snp_ODR_Corp!$C:$C,F_12Snp_ODR_Corp!$A:$A,"&gt;="&amp;$M$2,F_12Snp_ODR_Corp!$A:$A,"&lt;="&amp;$M$3,F_12Snp_ODR_Corp!$B:$B,$B70)/SUMIFS(F_12Snp_ODR_Corp!$H:$H,F_12Snp_ODR_Corp!$A:$A,"&gt;="&amp;$M$2,F_12Snp_ODR_Corp!$A:$A,"&lt;="&amp;$M$3,F_12Snp_ODR_Corp!$B:$B,$B70)</f>
        <v>0.42605042016806721</v>
      </c>
      <c r="G70" s="95">
        <f t="shared" si="4"/>
        <v>0.49206349206349204</v>
      </c>
      <c r="H70" s="95">
        <f t="shared" si="5"/>
        <v>4.3577256610705271E-3</v>
      </c>
      <c r="I70" s="95">
        <f t="shared" si="6"/>
        <v>-6.6013071895424824E-2</v>
      </c>
      <c r="J70" s="95">
        <f t="shared" si="7"/>
        <v>0.13415559772296012</v>
      </c>
    </row>
    <row r="71" spans="1:10" x14ac:dyDescent="0.2">
      <c r="A71" s="93">
        <v>42886</v>
      </c>
      <c r="B71" s="94" t="s">
        <v>2</v>
      </c>
      <c r="C71" s="94">
        <f>SUMIFS(F_12Snp_ODR_Corp!$H:$H,F_12Snp_ODR_Corp!$A:$A,'Backtesting - Corp'!A71,F_12Snp_ODR_Corp!$B:$B,'Backtesting - Corp'!B71)</f>
        <v>741</v>
      </c>
      <c r="D71" s="94">
        <f>SUMIFS(F_12Snp_ODR_Corp!$C:$C,F_12Snp_ODR_Corp!$A:$A,'Backtesting - Corp'!A71,F_12Snp_ODR_Corp!$B:$B,'Backtesting - Corp'!B71)</f>
        <v>11</v>
      </c>
      <c r="F71" s="142">
        <f>SUMIFS(F_12Snp_ODR_Corp!$C:$C,F_12Snp_ODR_Corp!$A:$A,"&gt;="&amp;$M$2,F_12Snp_ODR_Corp!$A:$A,"&lt;="&amp;$M$3,F_12Snp_ODR_Corp!$B:$B,$B71)/SUMIFS(F_12Snp_ODR_Corp!$H:$H,F_12Snp_ODR_Corp!$A:$A,"&gt;="&amp;$M$2,F_12Snp_ODR_Corp!$A:$A,"&lt;="&amp;$M$3,F_12Snp_ODR_Corp!$B:$B,$B71)</f>
        <v>2.4055781522370714E-2</v>
      </c>
      <c r="G71" s="95">
        <f t="shared" si="4"/>
        <v>1.4844804318488529E-2</v>
      </c>
      <c r="H71" s="95">
        <f t="shared" si="5"/>
        <v>8.484210105043729E-5</v>
      </c>
      <c r="I71" s="95">
        <f t="shared" si="6"/>
        <v>9.2109772038821858E-3</v>
      </c>
      <c r="J71" s="95">
        <f t="shared" si="7"/>
        <v>0.62048491891606361</v>
      </c>
    </row>
    <row r="72" spans="1:10" x14ac:dyDescent="0.2">
      <c r="A72" s="93">
        <v>42886</v>
      </c>
      <c r="B72" s="94" t="s">
        <v>4</v>
      </c>
      <c r="C72" s="94">
        <f>SUMIFS(F_12Snp_ODR_Corp!$H:$H,F_12Snp_ODR_Corp!$A:$A,'Backtesting - Corp'!A72,F_12Snp_ODR_Corp!$B:$B,'Backtesting - Corp'!B72)</f>
        <v>110</v>
      </c>
      <c r="D72" s="94">
        <f>SUMIFS(F_12Snp_ODR_Corp!$C:$C,F_12Snp_ODR_Corp!$A:$A,'Backtesting - Corp'!A72,F_12Snp_ODR_Corp!$B:$B,'Backtesting - Corp'!B72)</f>
        <v>20</v>
      </c>
      <c r="F72" s="142">
        <f>SUMIFS(F_12Snp_ODR_Corp!$C:$C,F_12Snp_ODR_Corp!$A:$A,"&gt;="&amp;$M$2,F_12Snp_ODR_Corp!$A:$A,"&lt;="&amp;$M$3,F_12Snp_ODR_Corp!$B:$B,$B72)/SUMIFS(F_12Snp_ODR_Corp!$H:$H,F_12Snp_ODR_Corp!$A:$A,"&gt;="&amp;$M$2,F_12Snp_ODR_Corp!$A:$A,"&lt;="&amp;$M$3,F_12Snp_ODR_Corp!$B:$B,$B72)</f>
        <v>0.20442708333333334</v>
      </c>
      <c r="G72" s="95">
        <f t="shared" si="4"/>
        <v>0.18181818181818182</v>
      </c>
      <c r="H72" s="95">
        <f t="shared" si="5"/>
        <v>5.1116242772182064E-4</v>
      </c>
      <c r="I72" s="95">
        <f t="shared" si="6"/>
        <v>2.2608901515151519E-2</v>
      </c>
      <c r="J72" s="95">
        <f t="shared" si="7"/>
        <v>0.12434895833333336</v>
      </c>
    </row>
    <row r="73" spans="1:10" x14ac:dyDescent="0.2">
      <c r="A73" s="93">
        <v>42886</v>
      </c>
      <c r="B73" s="94" t="s">
        <v>6</v>
      </c>
      <c r="C73" s="94">
        <f>SUMIFS(F_12Snp_ODR_Corp!$H:$H,F_12Snp_ODR_Corp!$A:$A,'Backtesting - Corp'!A73,F_12Snp_ODR_Corp!$B:$B,'Backtesting - Corp'!B73)</f>
        <v>70</v>
      </c>
      <c r="D73" s="94">
        <f>SUMIFS(F_12Snp_ODR_Corp!$C:$C,F_12Snp_ODR_Corp!$A:$A,'Backtesting - Corp'!A73,F_12Snp_ODR_Corp!$B:$B,'Backtesting - Corp'!B73)</f>
        <v>1</v>
      </c>
      <c r="F73" s="142">
        <f>SUMIFS(F_12Snp_ODR_Corp!$C:$C,F_12Snp_ODR_Corp!$A:$A,"&gt;="&amp;$M$2,F_12Snp_ODR_Corp!$A:$A,"&lt;="&amp;$M$3,F_12Snp_ODR_Corp!$B:$B,$B73)/SUMIFS(F_12Snp_ODR_Corp!$H:$H,F_12Snp_ODR_Corp!$A:$A,"&gt;="&amp;$M$2,F_12Snp_ODR_Corp!$A:$A,"&lt;="&amp;$M$3,F_12Snp_ODR_Corp!$B:$B,$B73)</f>
        <v>1.6336368505623994E-2</v>
      </c>
      <c r="G73" s="95">
        <f t="shared" si="4"/>
        <v>1.4285714285714285E-2</v>
      </c>
      <c r="H73" s="95">
        <f t="shared" si="5"/>
        <v>4.205182729633498E-6</v>
      </c>
      <c r="I73" s="95">
        <f t="shared" si="6"/>
        <v>2.0506542199097092E-3</v>
      </c>
      <c r="J73" s="95">
        <f t="shared" si="7"/>
        <v>0.14354579539367965</v>
      </c>
    </row>
    <row r="74" spans="1:10" x14ac:dyDescent="0.2">
      <c r="A74" s="93">
        <v>42886</v>
      </c>
      <c r="B74" s="94" t="s">
        <v>8</v>
      </c>
      <c r="C74" s="94">
        <f>SUMIFS(F_12Snp_ODR_Corp!$H:$H,F_12Snp_ODR_Corp!$A:$A,'Backtesting - Corp'!A74,F_12Snp_ODR_Corp!$B:$B,'Backtesting - Corp'!B74)</f>
        <v>62</v>
      </c>
      <c r="D74" s="94">
        <f>SUMIFS(F_12Snp_ODR_Corp!$C:$C,F_12Snp_ODR_Corp!$A:$A,'Backtesting - Corp'!A74,F_12Snp_ODR_Corp!$B:$B,'Backtesting - Corp'!B74)</f>
        <v>4</v>
      </c>
      <c r="F74" s="142">
        <f>SUMIFS(F_12Snp_ODR_Corp!$C:$C,F_12Snp_ODR_Corp!$A:$A,"&gt;="&amp;$M$2,F_12Snp_ODR_Corp!$A:$A,"&lt;="&amp;$M$3,F_12Snp_ODR_Corp!$B:$B,$B74)/SUMIFS(F_12Snp_ODR_Corp!$H:$H,F_12Snp_ODR_Corp!$A:$A,"&gt;="&amp;$M$2,F_12Snp_ODR_Corp!$A:$A,"&lt;="&amp;$M$3,F_12Snp_ODR_Corp!$B:$B,$B74)</f>
        <v>0.11119751166407466</v>
      </c>
      <c r="G74" s="95">
        <f t="shared" si="4"/>
        <v>6.4516129032258063E-2</v>
      </c>
      <c r="H74" s="95">
        <f t="shared" si="5"/>
        <v>2.179151484418068E-3</v>
      </c>
      <c r="I74" s="95">
        <f t="shared" si="6"/>
        <v>4.6681382631816593E-2</v>
      </c>
      <c r="J74" s="95">
        <f t="shared" si="7"/>
        <v>0.72356143079315716</v>
      </c>
    </row>
    <row r="75" spans="1:10" x14ac:dyDescent="0.2">
      <c r="A75" s="93">
        <v>42886</v>
      </c>
      <c r="B75" s="94" t="s">
        <v>10</v>
      </c>
      <c r="C75" s="94">
        <f>SUMIFS(F_12Snp_ODR_Corp!$H:$H,F_12Snp_ODR_Corp!$A:$A,'Backtesting - Corp'!A75,F_12Snp_ODR_Corp!$B:$B,'Backtesting - Corp'!B75)</f>
        <v>97</v>
      </c>
      <c r="D75" s="94">
        <f>SUMIFS(F_12Snp_ODR_Corp!$C:$C,F_12Snp_ODR_Corp!$A:$A,'Backtesting - Corp'!A75,F_12Snp_ODR_Corp!$B:$B,'Backtesting - Corp'!B75)</f>
        <v>44</v>
      </c>
      <c r="F75" s="142">
        <f>SUMIFS(F_12Snp_ODR_Corp!$C:$C,F_12Snp_ODR_Corp!$A:$A,"&gt;="&amp;$M$2,F_12Snp_ODR_Corp!$A:$A,"&lt;="&amp;$M$3,F_12Snp_ODR_Corp!$B:$B,$B75)/SUMIFS(F_12Snp_ODR_Corp!$H:$H,F_12Snp_ODR_Corp!$A:$A,"&gt;="&amp;$M$2,F_12Snp_ODR_Corp!$A:$A,"&lt;="&amp;$M$3,F_12Snp_ODR_Corp!$B:$B,$B75)</f>
        <v>0.42605042016806721</v>
      </c>
      <c r="G75" s="95">
        <f t="shared" si="4"/>
        <v>0.45360824742268041</v>
      </c>
      <c r="H75" s="95">
        <f t="shared" si="5"/>
        <v>7.5943384299510201E-4</v>
      </c>
      <c r="I75" s="95">
        <f t="shared" si="6"/>
        <v>-2.7557827254613199E-2</v>
      </c>
      <c r="J75" s="95">
        <f t="shared" si="7"/>
        <v>6.0752482811306373E-2</v>
      </c>
    </row>
    <row r="76" spans="1:10" x14ac:dyDescent="0.2">
      <c r="A76" s="93">
        <v>42916</v>
      </c>
      <c r="B76" s="94" t="s">
        <v>2</v>
      </c>
      <c r="C76" s="94">
        <f>SUMIFS(F_12Snp_ODR_Corp!$H:$H,F_12Snp_ODR_Corp!$A:$A,'Backtesting - Corp'!A76,F_12Snp_ODR_Corp!$B:$B,'Backtesting - Corp'!B76)</f>
        <v>764</v>
      </c>
      <c r="D76" s="94">
        <f>SUMIFS(F_12Snp_ODR_Corp!$C:$C,F_12Snp_ODR_Corp!$A:$A,'Backtesting - Corp'!A76,F_12Snp_ODR_Corp!$B:$B,'Backtesting - Corp'!B76)</f>
        <v>13</v>
      </c>
      <c r="F76" s="142">
        <f>SUMIFS(F_12Snp_ODR_Corp!$C:$C,F_12Snp_ODR_Corp!$A:$A,"&gt;="&amp;$M$2,F_12Snp_ODR_Corp!$A:$A,"&lt;="&amp;$M$3,F_12Snp_ODR_Corp!$B:$B,$B76)/SUMIFS(F_12Snp_ODR_Corp!$H:$H,F_12Snp_ODR_Corp!$A:$A,"&gt;="&amp;$M$2,F_12Snp_ODR_Corp!$A:$A,"&lt;="&amp;$M$3,F_12Snp_ODR_Corp!$B:$B,$B76)</f>
        <v>2.4055781522370714E-2</v>
      </c>
      <c r="G76" s="95">
        <f t="shared" si="4"/>
        <v>1.7015706806282723E-2</v>
      </c>
      <c r="H76" s="95">
        <f t="shared" si="5"/>
        <v>4.956265200810141E-5</v>
      </c>
      <c r="I76" s="95">
        <f t="shared" si="6"/>
        <v>7.0400747160879913E-3</v>
      </c>
      <c r="J76" s="95">
        <f t="shared" si="7"/>
        <v>0.41373977562240194</v>
      </c>
    </row>
    <row r="77" spans="1:10" x14ac:dyDescent="0.2">
      <c r="A77" s="93">
        <v>42916</v>
      </c>
      <c r="B77" s="94" t="s">
        <v>4</v>
      </c>
      <c r="C77" s="94">
        <f>SUMIFS(F_12Snp_ODR_Corp!$H:$H,F_12Snp_ODR_Corp!$A:$A,'Backtesting - Corp'!A77,F_12Snp_ODR_Corp!$B:$B,'Backtesting - Corp'!B77)</f>
        <v>110</v>
      </c>
      <c r="D77" s="94">
        <f>SUMIFS(F_12Snp_ODR_Corp!$C:$C,F_12Snp_ODR_Corp!$A:$A,'Backtesting - Corp'!A77,F_12Snp_ODR_Corp!$B:$B,'Backtesting - Corp'!B77)</f>
        <v>19</v>
      </c>
      <c r="F77" s="142">
        <f>SUMIFS(F_12Snp_ODR_Corp!$C:$C,F_12Snp_ODR_Corp!$A:$A,"&gt;="&amp;$M$2,F_12Snp_ODR_Corp!$A:$A,"&lt;="&amp;$M$3,F_12Snp_ODR_Corp!$B:$B,$B77)/SUMIFS(F_12Snp_ODR_Corp!$H:$H,F_12Snp_ODR_Corp!$A:$A,"&gt;="&amp;$M$2,F_12Snp_ODR_Corp!$A:$A,"&lt;="&amp;$M$3,F_12Snp_ODR_Corp!$B:$B,$B77)</f>
        <v>0.20442708333333334</v>
      </c>
      <c r="G77" s="95">
        <f t="shared" si="4"/>
        <v>0.17272727272727273</v>
      </c>
      <c r="H77" s="95">
        <f t="shared" si="5"/>
        <v>1.0048779924601129E-3</v>
      </c>
      <c r="I77" s="95">
        <f t="shared" si="6"/>
        <v>3.1699810606060613E-2</v>
      </c>
      <c r="J77" s="95">
        <f t="shared" si="7"/>
        <v>0.18352521929824567</v>
      </c>
    </row>
    <row r="78" spans="1:10" x14ac:dyDescent="0.2">
      <c r="A78" s="93">
        <v>42916</v>
      </c>
      <c r="B78" s="94" t="s">
        <v>6</v>
      </c>
      <c r="C78" s="94">
        <f>SUMIFS(F_12Snp_ODR_Corp!$H:$H,F_12Snp_ODR_Corp!$A:$A,'Backtesting - Corp'!A78,F_12Snp_ODR_Corp!$B:$B,'Backtesting - Corp'!B78)</f>
        <v>85</v>
      </c>
      <c r="D78" s="94">
        <f>SUMIFS(F_12Snp_ODR_Corp!$C:$C,F_12Snp_ODR_Corp!$A:$A,'Backtesting - Corp'!A78,F_12Snp_ODR_Corp!$B:$B,'Backtesting - Corp'!B78)</f>
        <v>1</v>
      </c>
      <c r="F78" s="142">
        <f>SUMIFS(F_12Snp_ODR_Corp!$C:$C,F_12Snp_ODR_Corp!$A:$A,"&gt;="&amp;$M$2,F_12Snp_ODR_Corp!$A:$A,"&lt;="&amp;$M$3,F_12Snp_ODR_Corp!$B:$B,$B78)/SUMIFS(F_12Snp_ODR_Corp!$H:$H,F_12Snp_ODR_Corp!$A:$A,"&gt;="&amp;$M$2,F_12Snp_ODR_Corp!$A:$A,"&lt;="&amp;$M$3,F_12Snp_ODR_Corp!$B:$B,$B78)</f>
        <v>1.6336368505623994E-2</v>
      </c>
      <c r="G78" s="95">
        <f t="shared" si="4"/>
        <v>1.1764705882352941E-2</v>
      </c>
      <c r="H78" s="95">
        <f t="shared" si="5"/>
        <v>2.0900099141013571E-5</v>
      </c>
      <c r="I78" s="95">
        <f t="shared" si="6"/>
        <v>4.5716626232710535E-3</v>
      </c>
      <c r="J78" s="95">
        <f t="shared" si="7"/>
        <v>0.38859132297803956</v>
      </c>
    </row>
    <row r="79" spans="1:10" x14ac:dyDescent="0.2">
      <c r="A79" s="93">
        <v>42916</v>
      </c>
      <c r="B79" s="94" t="s">
        <v>8</v>
      </c>
      <c r="C79" s="94">
        <f>SUMIFS(F_12Snp_ODR_Corp!$H:$H,F_12Snp_ODR_Corp!$A:$A,'Backtesting - Corp'!A79,F_12Snp_ODR_Corp!$B:$B,'Backtesting - Corp'!B79)</f>
        <v>79</v>
      </c>
      <c r="D79" s="94">
        <f>SUMIFS(F_12Snp_ODR_Corp!$C:$C,F_12Snp_ODR_Corp!$A:$A,'Backtesting - Corp'!A79,F_12Snp_ODR_Corp!$B:$B,'Backtesting - Corp'!B79)</f>
        <v>10</v>
      </c>
      <c r="F79" s="142">
        <f>SUMIFS(F_12Snp_ODR_Corp!$C:$C,F_12Snp_ODR_Corp!$A:$A,"&gt;="&amp;$M$2,F_12Snp_ODR_Corp!$A:$A,"&lt;="&amp;$M$3,F_12Snp_ODR_Corp!$B:$B,$B79)/SUMIFS(F_12Snp_ODR_Corp!$H:$H,F_12Snp_ODR_Corp!$A:$A,"&gt;="&amp;$M$2,F_12Snp_ODR_Corp!$A:$A,"&lt;="&amp;$M$3,F_12Snp_ODR_Corp!$B:$B,$B79)</f>
        <v>0.11119751166407466</v>
      </c>
      <c r="G79" s="95">
        <f t="shared" si="4"/>
        <v>0.12658227848101267</v>
      </c>
      <c r="H79" s="95">
        <f t="shared" si="5"/>
        <v>2.3669105001155696E-4</v>
      </c>
      <c r="I79" s="95">
        <f t="shared" si="6"/>
        <v>-1.5384766816938011E-2</v>
      </c>
      <c r="J79" s="95">
        <f t="shared" si="7"/>
        <v>0.12153965785381028</v>
      </c>
    </row>
    <row r="80" spans="1:10" x14ac:dyDescent="0.2">
      <c r="A80" s="93">
        <v>42916</v>
      </c>
      <c r="B80" s="94" t="s">
        <v>10</v>
      </c>
      <c r="C80" s="94">
        <f>SUMIFS(F_12Snp_ODR_Corp!$H:$H,F_12Snp_ODR_Corp!$A:$A,'Backtesting - Corp'!A80,F_12Snp_ODR_Corp!$B:$B,'Backtesting - Corp'!B80)</f>
        <v>57</v>
      </c>
      <c r="D80" s="94">
        <f>SUMIFS(F_12Snp_ODR_Corp!$C:$C,F_12Snp_ODR_Corp!$A:$A,'Backtesting - Corp'!A80,F_12Snp_ODR_Corp!$B:$B,'Backtesting - Corp'!B80)</f>
        <v>30</v>
      </c>
      <c r="F80" s="142">
        <f>SUMIFS(F_12Snp_ODR_Corp!$C:$C,F_12Snp_ODR_Corp!$A:$A,"&gt;="&amp;$M$2,F_12Snp_ODR_Corp!$A:$A,"&lt;="&amp;$M$3,F_12Snp_ODR_Corp!$B:$B,$B80)/SUMIFS(F_12Snp_ODR_Corp!$H:$H,F_12Snp_ODR_Corp!$A:$A,"&gt;="&amp;$M$2,F_12Snp_ODR_Corp!$A:$A,"&lt;="&amp;$M$3,F_12Snp_ODR_Corp!$B:$B,$B80)</f>
        <v>0.42605042016806721</v>
      </c>
      <c r="G80" s="95">
        <f t="shared" si="4"/>
        <v>0.52631578947368418</v>
      </c>
      <c r="H80" s="95">
        <f t="shared" si="5"/>
        <v>1.0053144281991758E-2</v>
      </c>
      <c r="I80" s="95">
        <f t="shared" si="6"/>
        <v>-0.10026536930561697</v>
      </c>
      <c r="J80" s="95">
        <f t="shared" si="7"/>
        <v>0.19050420168067225</v>
      </c>
    </row>
    <row r="81" spans="1:10" x14ac:dyDescent="0.2">
      <c r="A81" s="93">
        <v>42947</v>
      </c>
      <c r="B81" s="94" t="s">
        <v>2</v>
      </c>
      <c r="C81" s="94">
        <f>SUMIFS(F_12Snp_ODR_Corp!$H:$H,F_12Snp_ODR_Corp!$A:$A,'Backtesting - Corp'!A81,F_12Snp_ODR_Corp!$B:$B,'Backtesting - Corp'!B81)</f>
        <v>768</v>
      </c>
      <c r="D81" s="94">
        <f>SUMIFS(F_12Snp_ODR_Corp!$C:$C,F_12Snp_ODR_Corp!$A:$A,'Backtesting - Corp'!A81,F_12Snp_ODR_Corp!$B:$B,'Backtesting - Corp'!B81)</f>
        <v>10</v>
      </c>
      <c r="F81" s="142">
        <f>SUMIFS(F_12Snp_ODR_Corp!$C:$C,F_12Snp_ODR_Corp!$A:$A,"&gt;="&amp;$M$2,F_12Snp_ODR_Corp!$A:$A,"&lt;="&amp;$M$3,F_12Snp_ODR_Corp!$B:$B,$B81)/SUMIFS(F_12Snp_ODR_Corp!$H:$H,F_12Snp_ODR_Corp!$A:$A,"&gt;="&amp;$M$2,F_12Snp_ODR_Corp!$A:$A,"&lt;="&amp;$M$3,F_12Snp_ODR_Corp!$B:$B,$B81)</f>
        <v>2.4055781522370714E-2</v>
      </c>
      <c r="G81" s="95">
        <f t="shared" si="4"/>
        <v>1.3020833333333334E-2</v>
      </c>
      <c r="H81" s="95">
        <f t="shared" si="5"/>
        <v>1.2177008153473936E-4</v>
      </c>
      <c r="I81" s="95">
        <f t="shared" si="6"/>
        <v>1.1034948189037381E-2</v>
      </c>
      <c r="J81" s="95">
        <f t="shared" si="7"/>
        <v>0.84748402091807074</v>
      </c>
    </row>
    <row r="82" spans="1:10" x14ac:dyDescent="0.2">
      <c r="A82" s="93">
        <v>42947</v>
      </c>
      <c r="B82" s="94" t="s">
        <v>4</v>
      </c>
      <c r="C82" s="94">
        <f>SUMIFS(F_12Snp_ODR_Corp!$H:$H,F_12Snp_ODR_Corp!$A:$A,'Backtesting - Corp'!A82,F_12Snp_ODR_Corp!$B:$B,'Backtesting - Corp'!B82)</f>
        <v>108</v>
      </c>
      <c r="D82" s="94">
        <f>SUMIFS(F_12Snp_ODR_Corp!$C:$C,F_12Snp_ODR_Corp!$A:$A,'Backtesting - Corp'!A82,F_12Snp_ODR_Corp!$B:$B,'Backtesting - Corp'!B82)</f>
        <v>16</v>
      </c>
      <c r="F82" s="142">
        <f>SUMIFS(F_12Snp_ODR_Corp!$C:$C,F_12Snp_ODR_Corp!$A:$A,"&gt;="&amp;$M$2,F_12Snp_ODR_Corp!$A:$A,"&lt;="&amp;$M$3,F_12Snp_ODR_Corp!$B:$B,$B82)/SUMIFS(F_12Snp_ODR_Corp!$H:$H,F_12Snp_ODR_Corp!$A:$A,"&gt;="&amp;$M$2,F_12Snp_ODR_Corp!$A:$A,"&lt;="&amp;$M$3,F_12Snp_ODR_Corp!$B:$B,$B82)</f>
        <v>0.20442708333333334</v>
      </c>
      <c r="G82" s="95">
        <f t="shared" si="4"/>
        <v>0.14814814814814814</v>
      </c>
      <c r="H82" s="95">
        <f t="shared" si="5"/>
        <v>3.1673185455782771E-3</v>
      </c>
      <c r="I82" s="95">
        <f t="shared" si="6"/>
        <v>5.6278935185185203E-2</v>
      </c>
      <c r="J82" s="95">
        <f t="shared" si="7"/>
        <v>0.37988281250000017</v>
      </c>
    </row>
    <row r="83" spans="1:10" x14ac:dyDescent="0.2">
      <c r="A83" s="93">
        <v>42947</v>
      </c>
      <c r="B83" s="94" t="s">
        <v>6</v>
      </c>
      <c r="C83" s="94">
        <f>SUMIFS(F_12Snp_ODR_Corp!$H:$H,F_12Snp_ODR_Corp!$A:$A,'Backtesting - Corp'!A83,F_12Snp_ODR_Corp!$B:$B,'Backtesting - Corp'!B83)</f>
        <v>102</v>
      </c>
      <c r="D83" s="94">
        <f>SUMIFS(F_12Snp_ODR_Corp!$C:$C,F_12Snp_ODR_Corp!$A:$A,'Backtesting - Corp'!A83,F_12Snp_ODR_Corp!$B:$B,'Backtesting - Corp'!B83)</f>
        <v>2</v>
      </c>
      <c r="F83" s="142">
        <f>SUMIFS(F_12Snp_ODR_Corp!$C:$C,F_12Snp_ODR_Corp!$A:$A,"&gt;="&amp;$M$2,F_12Snp_ODR_Corp!$A:$A,"&lt;="&amp;$M$3,F_12Snp_ODR_Corp!$B:$B,$B83)/SUMIFS(F_12Snp_ODR_Corp!$H:$H,F_12Snp_ODR_Corp!$A:$A,"&gt;="&amp;$M$2,F_12Snp_ODR_Corp!$A:$A,"&lt;="&amp;$M$3,F_12Snp_ODR_Corp!$B:$B,$B83)</f>
        <v>1.6336368505623994E-2</v>
      </c>
      <c r="G83" s="95">
        <f t="shared" si="4"/>
        <v>1.9607843137254902E-2</v>
      </c>
      <c r="H83" s="95">
        <f t="shared" si="5"/>
        <v>1.0702546265404579E-5</v>
      </c>
      <c r="I83" s="95">
        <f t="shared" si="6"/>
        <v>-3.2714746316309072E-3</v>
      </c>
      <c r="J83" s="95">
        <f t="shared" si="7"/>
        <v>0.16684520621317628</v>
      </c>
    </row>
    <row r="84" spans="1:10" x14ac:dyDescent="0.2">
      <c r="A84" s="93">
        <v>42947</v>
      </c>
      <c r="B84" s="94" t="s">
        <v>8</v>
      </c>
      <c r="C84" s="94">
        <f>SUMIFS(F_12Snp_ODR_Corp!$H:$H,F_12Snp_ODR_Corp!$A:$A,'Backtesting - Corp'!A84,F_12Snp_ODR_Corp!$B:$B,'Backtesting - Corp'!B84)</f>
        <v>81</v>
      </c>
      <c r="D84" s="94">
        <f>SUMIFS(F_12Snp_ODR_Corp!$C:$C,F_12Snp_ODR_Corp!$A:$A,'Backtesting - Corp'!A84,F_12Snp_ODR_Corp!$B:$B,'Backtesting - Corp'!B84)</f>
        <v>11</v>
      </c>
      <c r="F84" s="142">
        <f>SUMIFS(F_12Snp_ODR_Corp!$C:$C,F_12Snp_ODR_Corp!$A:$A,"&gt;="&amp;$M$2,F_12Snp_ODR_Corp!$A:$A,"&lt;="&amp;$M$3,F_12Snp_ODR_Corp!$B:$B,$B84)/SUMIFS(F_12Snp_ODR_Corp!$H:$H,F_12Snp_ODR_Corp!$A:$A,"&gt;="&amp;$M$2,F_12Snp_ODR_Corp!$A:$A,"&lt;="&amp;$M$3,F_12Snp_ODR_Corp!$B:$B,$B84)</f>
        <v>0.11119751166407466</v>
      </c>
      <c r="G84" s="95">
        <f t="shared" si="4"/>
        <v>0.13580246913580246</v>
      </c>
      <c r="H84" s="95">
        <f t="shared" si="5"/>
        <v>6.0540393218553397E-4</v>
      </c>
      <c r="I84" s="95">
        <f t="shared" si="6"/>
        <v>-2.4604957471727806E-2</v>
      </c>
      <c r="J84" s="95">
        <f t="shared" si="7"/>
        <v>0.18118195956454114</v>
      </c>
    </row>
    <row r="85" spans="1:10" x14ac:dyDescent="0.2">
      <c r="A85" s="93">
        <v>42947</v>
      </c>
      <c r="B85" s="94" t="s">
        <v>10</v>
      </c>
      <c r="C85" s="94">
        <f>SUMIFS(F_12Snp_ODR_Corp!$H:$H,F_12Snp_ODR_Corp!$A:$A,'Backtesting - Corp'!A85,F_12Snp_ODR_Corp!$B:$B,'Backtesting - Corp'!B85)</f>
        <v>60</v>
      </c>
      <c r="D85" s="94">
        <f>SUMIFS(F_12Snp_ODR_Corp!$C:$C,F_12Snp_ODR_Corp!$A:$A,'Backtesting - Corp'!A85,F_12Snp_ODR_Corp!$B:$B,'Backtesting - Corp'!B85)</f>
        <v>24</v>
      </c>
      <c r="F85" s="142">
        <f>SUMIFS(F_12Snp_ODR_Corp!$C:$C,F_12Snp_ODR_Corp!$A:$A,"&gt;="&amp;$M$2,F_12Snp_ODR_Corp!$A:$A,"&lt;="&amp;$M$3,F_12Snp_ODR_Corp!$B:$B,$B85)/SUMIFS(F_12Snp_ODR_Corp!$H:$H,F_12Snp_ODR_Corp!$A:$A,"&gt;="&amp;$M$2,F_12Snp_ODR_Corp!$A:$A,"&lt;="&amp;$M$3,F_12Snp_ODR_Corp!$B:$B,$B85)</f>
        <v>0.42605042016806721</v>
      </c>
      <c r="G85" s="95">
        <f t="shared" si="4"/>
        <v>0.4</v>
      </c>
      <c r="H85" s="95">
        <f t="shared" si="5"/>
        <v>6.7862439093284183E-4</v>
      </c>
      <c r="I85" s="95">
        <f t="shared" si="6"/>
        <v>2.605042016806719E-2</v>
      </c>
      <c r="J85" s="95">
        <f t="shared" si="7"/>
        <v>6.5126050420167975E-2</v>
      </c>
    </row>
    <row r="86" spans="1:10" x14ac:dyDescent="0.2">
      <c r="A86" s="93">
        <v>42978</v>
      </c>
      <c r="B86" s="94" t="s">
        <v>2</v>
      </c>
      <c r="C86" s="94">
        <f>SUMIFS(F_12Snp_ODR_Corp!$H:$H,F_12Snp_ODR_Corp!$A:$A,'Backtesting - Corp'!A86,F_12Snp_ODR_Corp!$B:$B,'Backtesting - Corp'!B86)</f>
        <v>767</v>
      </c>
      <c r="D86" s="94">
        <f>SUMIFS(F_12Snp_ODR_Corp!$C:$C,F_12Snp_ODR_Corp!$A:$A,'Backtesting - Corp'!A86,F_12Snp_ODR_Corp!$B:$B,'Backtesting - Corp'!B86)</f>
        <v>11</v>
      </c>
      <c r="F86" s="142">
        <f>SUMIFS(F_12Snp_ODR_Corp!$C:$C,F_12Snp_ODR_Corp!$A:$A,"&gt;="&amp;$M$2,F_12Snp_ODR_Corp!$A:$A,"&lt;="&amp;$M$3,F_12Snp_ODR_Corp!$B:$B,$B86)/SUMIFS(F_12Snp_ODR_Corp!$H:$H,F_12Snp_ODR_Corp!$A:$A,"&gt;="&amp;$M$2,F_12Snp_ODR_Corp!$A:$A,"&lt;="&amp;$M$3,F_12Snp_ODR_Corp!$B:$B,$B86)</f>
        <v>2.4055781522370714E-2</v>
      </c>
      <c r="G86" s="95">
        <f t="shared" si="4"/>
        <v>1.4341590612777053E-2</v>
      </c>
      <c r="H86" s="95">
        <f t="shared" si="5"/>
        <v>9.4365505028032139E-5</v>
      </c>
      <c r="I86" s="95">
        <f t="shared" si="6"/>
        <v>9.7141909095936618E-3</v>
      </c>
      <c r="J86" s="95">
        <f t="shared" si="7"/>
        <v>0.67734403887803085</v>
      </c>
    </row>
    <row r="87" spans="1:10" x14ac:dyDescent="0.2">
      <c r="A87" s="93">
        <v>42978</v>
      </c>
      <c r="B87" s="94" t="s">
        <v>4</v>
      </c>
      <c r="C87" s="94">
        <f>SUMIFS(F_12Snp_ODR_Corp!$H:$H,F_12Snp_ODR_Corp!$A:$A,'Backtesting - Corp'!A87,F_12Snp_ODR_Corp!$B:$B,'Backtesting - Corp'!B87)</f>
        <v>112</v>
      </c>
      <c r="D87" s="94">
        <f>SUMIFS(F_12Snp_ODR_Corp!$C:$C,F_12Snp_ODR_Corp!$A:$A,'Backtesting - Corp'!A87,F_12Snp_ODR_Corp!$B:$B,'Backtesting - Corp'!B87)</f>
        <v>14</v>
      </c>
      <c r="F87" s="142">
        <f>SUMIFS(F_12Snp_ODR_Corp!$C:$C,F_12Snp_ODR_Corp!$A:$A,"&gt;="&amp;$M$2,F_12Snp_ODR_Corp!$A:$A,"&lt;="&amp;$M$3,F_12Snp_ODR_Corp!$B:$B,$B87)/SUMIFS(F_12Snp_ODR_Corp!$H:$H,F_12Snp_ODR_Corp!$A:$A,"&gt;="&amp;$M$2,F_12Snp_ODR_Corp!$A:$A,"&lt;="&amp;$M$3,F_12Snp_ODR_Corp!$B:$B,$B87)</f>
        <v>0.20442708333333334</v>
      </c>
      <c r="G87" s="95">
        <f t="shared" si="4"/>
        <v>0.125</v>
      </c>
      <c r="H87" s="95">
        <f t="shared" si="5"/>
        <v>6.3086615668402788E-3</v>
      </c>
      <c r="I87" s="95">
        <f t="shared" si="6"/>
        <v>7.9427083333333343E-2</v>
      </c>
      <c r="J87" s="95">
        <f t="shared" si="7"/>
        <v>0.63541666666666674</v>
      </c>
    </row>
    <row r="88" spans="1:10" x14ac:dyDescent="0.2">
      <c r="A88" s="93">
        <v>42978</v>
      </c>
      <c r="B88" s="94" t="s">
        <v>6</v>
      </c>
      <c r="C88" s="94">
        <f>SUMIFS(F_12Snp_ODR_Corp!$H:$H,F_12Snp_ODR_Corp!$A:$A,'Backtesting - Corp'!A88,F_12Snp_ODR_Corp!$B:$B,'Backtesting - Corp'!B88)</f>
        <v>119</v>
      </c>
      <c r="D88" s="94">
        <f>SUMIFS(F_12Snp_ODR_Corp!$C:$C,F_12Snp_ODR_Corp!$A:$A,'Backtesting - Corp'!A88,F_12Snp_ODR_Corp!$B:$B,'Backtesting - Corp'!B88)</f>
        <v>2</v>
      </c>
      <c r="F88" s="142">
        <f>SUMIFS(F_12Snp_ODR_Corp!$C:$C,F_12Snp_ODR_Corp!$A:$A,"&gt;="&amp;$M$2,F_12Snp_ODR_Corp!$A:$A,"&lt;="&amp;$M$3,F_12Snp_ODR_Corp!$B:$B,$B88)/SUMIFS(F_12Snp_ODR_Corp!$H:$H,F_12Snp_ODR_Corp!$A:$A,"&gt;="&amp;$M$2,F_12Snp_ODR_Corp!$A:$A,"&lt;="&amp;$M$3,F_12Snp_ODR_Corp!$B:$B,$B88)</f>
        <v>1.6336368505623994E-2</v>
      </c>
      <c r="G88" s="95">
        <f t="shared" si="4"/>
        <v>1.680672268907563E-2</v>
      </c>
      <c r="H88" s="95">
        <f t="shared" si="5"/>
        <v>2.2123305789045435E-7</v>
      </c>
      <c r="I88" s="95">
        <f t="shared" si="6"/>
        <v>-4.7035418345163504E-4</v>
      </c>
      <c r="J88" s="95">
        <f t="shared" si="7"/>
        <v>2.7986073915372285E-2</v>
      </c>
    </row>
    <row r="89" spans="1:10" x14ac:dyDescent="0.2">
      <c r="A89" s="93">
        <v>42978</v>
      </c>
      <c r="B89" s="94" t="s">
        <v>8</v>
      </c>
      <c r="C89" s="94">
        <f>SUMIFS(F_12Snp_ODR_Corp!$H:$H,F_12Snp_ODR_Corp!$A:$A,'Backtesting - Corp'!A89,F_12Snp_ODR_Corp!$B:$B,'Backtesting - Corp'!B89)</f>
        <v>91</v>
      </c>
      <c r="D89" s="94">
        <f>SUMIFS(F_12Snp_ODR_Corp!$C:$C,F_12Snp_ODR_Corp!$A:$A,'Backtesting - Corp'!A89,F_12Snp_ODR_Corp!$B:$B,'Backtesting - Corp'!B89)</f>
        <v>15</v>
      </c>
      <c r="F89" s="142">
        <f>SUMIFS(F_12Snp_ODR_Corp!$C:$C,F_12Snp_ODR_Corp!$A:$A,"&gt;="&amp;$M$2,F_12Snp_ODR_Corp!$A:$A,"&lt;="&amp;$M$3,F_12Snp_ODR_Corp!$B:$B,$B89)/SUMIFS(F_12Snp_ODR_Corp!$H:$H,F_12Snp_ODR_Corp!$A:$A,"&gt;="&amp;$M$2,F_12Snp_ODR_Corp!$A:$A,"&lt;="&amp;$M$3,F_12Snp_ODR_Corp!$B:$B,$B89)</f>
        <v>0.11119751166407466</v>
      </c>
      <c r="G89" s="95">
        <f t="shared" si="4"/>
        <v>0.16483516483516483</v>
      </c>
      <c r="H89" s="95">
        <f t="shared" si="5"/>
        <v>2.8769978377021603E-3</v>
      </c>
      <c r="I89" s="95">
        <f t="shared" si="6"/>
        <v>-5.3637653171090177E-2</v>
      </c>
      <c r="J89" s="95">
        <f t="shared" si="7"/>
        <v>0.3254017625712804</v>
      </c>
    </row>
    <row r="90" spans="1:10" x14ac:dyDescent="0.2">
      <c r="A90" s="93">
        <v>42978</v>
      </c>
      <c r="B90" s="94" t="s">
        <v>10</v>
      </c>
      <c r="C90" s="94">
        <f>SUMIFS(F_12Snp_ODR_Corp!$H:$H,F_12Snp_ODR_Corp!$A:$A,'Backtesting - Corp'!A90,F_12Snp_ODR_Corp!$B:$B,'Backtesting - Corp'!B90)</f>
        <v>55</v>
      </c>
      <c r="D90" s="94">
        <f>SUMIFS(F_12Snp_ODR_Corp!$C:$C,F_12Snp_ODR_Corp!$A:$A,'Backtesting - Corp'!A90,F_12Snp_ODR_Corp!$B:$B,'Backtesting - Corp'!B90)</f>
        <v>24</v>
      </c>
      <c r="F90" s="142">
        <f>SUMIFS(F_12Snp_ODR_Corp!$C:$C,F_12Snp_ODR_Corp!$A:$A,"&gt;="&amp;$M$2,F_12Snp_ODR_Corp!$A:$A,"&lt;="&amp;$M$3,F_12Snp_ODR_Corp!$B:$B,$B90)/SUMIFS(F_12Snp_ODR_Corp!$H:$H,F_12Snp_ODR_Corp!$A:$A,"&gt;="&amp;$M$2,F_12Snp_ODR_Corp!$A:$A,"&lt;="&amp;$M$3,F_12Snp_ODR_Corp!$B:$B,$B90)</f>
        <v>0.42605042016806721</v>
      </c>
      <c r="G90" s="95">
        <f t="shared" si="4"/>
        <v>0.43636363636363634</v>
      </c>
      <c r="H90" s="95">
        <f t="shared" si="5"/>
        <v>1.0636242829654941E-4</v>
      </c>
      <c r="I90" s="95">
        <f t="shared" si="6"/>
        <v>-1.031321619556913E-2</v>
      </c>
      <c r="J90" s="95">
        <f t="shared" si="7"/>
        <v>2.363445378151259E-2</v>
      </c>
    </row>
    <row r="91" spans="1:10" x14ac:dyDescent="0.2">
      <c r="A91" s="93">
        <v>43008</v>
      </c>
      <c r="B91" s="94" t="s">
        <v>2</v>
      </c>
      <c r="C91" s="94">
        <f>SUMIFS(F_12Snp_ODR_Corp!$H:$H,F_12Snp_ODR_Corp!$A:$A,'Backtesting - Corp'!A91,F_12Snp_ODR_Corp!$B:$B,'Backtesting - Corp'!B91)</f>
        <v>724</v>
      </c>
      <c r="D91" s="94">
        <f>SUMIFS(F_12Snp_ODR_Corp!$C:$C,F_12Snp_ODR_Corp!$A:$A,'Backtesting - Corp'!A91,F_12Snp_ODR_Corp!$B:$B,'Backtesting - Corp'!B91)</f>
        <v>6</v>
      </c>
      <c r="F91" s="142">
        <f>SUMIFS(F_12Snp_ODR_Corp!$C:$C,F_12Snp_ODR_Corp!$A:$A,"&gt;="&amp;$M$2,F_12Snp_ODR_Corp!$A:$A,"&lt;="&amp;$M$3,F_12Snp_ODR_Corp!$B:$B,$B91)/SUMIFS(F_12Snp_ODR_Corp!$H:$H,F_12Snp_ODR_Corp!$A:$A,"&gt;="&amp;$M$2,F_12Snp_ODR_Corp!$A:$A,"&lt;="&amp;$M$3,F_12Snp_ODR_Corp!$B:$B,$B91)</f>
        <v>2.4055781522370714E-2</v>
      </c>
      <c r="G91" s="95">
        <f t="shared" si="4"/>
        <v>8.2872928176795577E-3</v>
      </c>
      <c r="H91" s="95">
        <f t="shared" si="5"/>
        <v>2.4864523602997261E-4</v>
      </c>
      <c r="I91" s="95">
        <f t="shared" si="6"/>
        <v>1.5768488704691157E-2</v>
      </c>
      <c r="J91" s="95">
        <f t="shared" si="7"/>
        <v>1.9027309703660664</v>
      </c>
    </row>
    <row r="92" spans="1:10" x14ac:dyDescent="0.2">
      <c r="A92" s="93">
        <v>43008</v>
      </c>
      <c r="B92" s="94" t="s">
        <v>4</v>
      </c>
      <c r="C92" s="94">
        <f>SUMIFS(F_12Snp_ODR_Corp!$H:$H,F_12Snp_ODR_Corp!$A:$A,'Backtesting - Corp'!A92,F_12Snp_ODR_Corp!$B:$B,'Backtesting - Corp'!B92)</f>
        <v>85</v>
      </c>
      <c r="D92" s="94">
        <f>SUMIFS(F_12Snp_ODR_Corp!$C:$C,F_12Snp_ODR_Corp!$A:$A,'Backtesting - Corp'!A92,F_12Snp_ODR_Corp!$B:$B,'Backtesting - Corp'!B92)</f>
        <v>9</v>
      </c>
      <c r="F92" s="142">
        <f>SUMIFS(F_12Snp_ODR_Corp!$C:$C,F_12Snp_ODR_Corp!$A:$A,"&gt;="&amp;$M$2,F_12Snp_ODR_Corp!$A:$A,"&lt;="&amp;$M$3,F_12Snp_ODR_Corp!$B:$B,$B92)/SUMIFS(F_12Snp_ODR_Corp!$H:$H,F_12Snp_ODR_Corp!$A:$A,"&gt;="&amp;$M$2,F_12Snp_ODR_Corp!$A:$A,"&lt;="&amp;$M$3,F_12Snp_ODR_Corp!$B:$B,$B92)</f>
        <v>0.20442708333333334</v>
      </c>
      <c r="G92" s="95">
        <f t="shared" si="4"/>
        <v>0.10588235294117647</v>
      </c>
      <c r="H92" s="95">
        <f t="shared" si="5"/>
        <v>9.7110638880628861E-3</v>
      </c>
      <c r="I92" s="95">
        <f t="shared" si="6"/>
        <v>9.8544730392156873E-2</v>
      </c>
      <c r="J92" s="95">
        <f t="shared" si="7"/>
        <v>0.93070023148148162</v>
      </c>
    </row>
    <row r="93" spans="1:10" x14ac:dyDescent="0.2">
      <c r="A93" s="93">
        <v>43008</v>
      </c>
      <c r="B93" s="94" t="s">
        <v>6</v>
      </c>
      <c r="C93" s="94">
        <f>SUMIFS(F_12Snp_ODR_Corp!$H:$H,F_12Snp_ODR_Corp!$A:$A,'Backtesting - Corp'!A93,F_12Snp_ODR_Corp!$B:$B,'Backtesting - Corp'!B93)</f>
        <v>127</v>
      </c>
      <c r="D93" s="94">
        <f>SUMIFS(F_12Snp_ODR_Corp!$C:$C,F_12Snp_ODR_Corp!$A:$A,'Backtesting - Corp'!A93,F_12Snp_ODR_Corp!$B:$B,'Backtesting - Corp'!B93)</f>
        <v>1</v>
      </c>
      <c r="F93" s="142">
        <f>SUMIFS(F_12Snp_ODR_Corp!$C:$C,F_12Snp_ODR_Corp!$A:$A,"&gt;="&amp;$M$2,F_12Snp_ODR_Corp!$A:$A,"&lt;="&amp;$M$3,F_12Snp_ODR_Corp!$B:$B,$B93)/SUMIFS(F_12Snp_ODR_Corp!$H:$H,F_12Snp_ODR_Corp!$A:$A,"&gt;="&amp;$M$2,F_12Snp_ODR_Corp!$A:$A,"&lt;="&amp;$M$3,F_12Snp_ODR_Corp!$B:$B,$B93)</f>
        <v>1.6336368505623994E-2</v>
      </c>
      <c r="G93" s="95">
        <f t="shared" si="4"/>
        <v>7.874015748031496E-3</v>
      </c>
      <c r="H93" s="95">
        <f t="shared" si="5"/>
        <v>7.1611414193933359E-5</v>
      </c>
      <c r="I93" s="95">
        <f t="shared" si="6"/>
        <v>8.4623527575924985E-3</v>
      </c>
      <c r="J93" s="95">
        <f t="shared" si="7"/>
        <v>1.0747188002142474</v>
      </c>
    </row>
    <row r="94" spans="1:10" x14ac:dyDescent="0.2">
      <c r="A94" s="93">
        <v>43008</v>
      </c>
      <c r="B94" s="94" t="s">
        <v>8</v>
      </c>
      <c r="C94" s="94">
        <f>SUMIFS(F_12Snp_ODR_Corp!$H:$H,F_12Snp_ODR_Corp!$A:$A,'Backtesting - Corp'!A94,F_12Snp_ODR_Corp!$B:$B,'Backtesting - Corp'!B94)</f>
        <v>127</v>
      </c>
      <c r="D94" s="94">
        <f>SUMIFS(F_12Snp_ODR_Corp!$C:$C,F_12Snp_ODR_Corp!$A:$A,'Backtesting - Corp'!A94,F_12Snp_ODR_Corp!$B:$B,'Backtesting - Corp'!B94)</f>
        <v>22</v>
      </c>
      <c r="F94" s="142">
        <f>SUMIFS(F_12Snp_ODR_Corp!$C:$C,F_12Snp_ODR_Corp!$A:$A,"&gt;="&amp;$M$2,F_12Snp_ODR_Corp!$A:$A,"&lt;="&amp;$M$3,F_12Snp_ODR_Corp!$B:$B,$B94)/SUMIFS(F_12Snp_ODR_Corp!$H:$H,F_12Snp_ODR_Corp!$A:$A,"&gt;="&amp;$M$2,F_12Snp_ODR_Corp!$A:$A,"&lt;="&amp;$M$3,F_12Snp_ODR_Corp!$B:$B,$B94)</f>
        <v>0.11119751166407466</v>
      </c>
      <c r="G94" s="95">
        <f t="shared" si="4"/>
        <v>0.17322834645669291</v>
      </c>
      <c r="H94" s="95">
        <f t="shared" si="5"/>
        <v>3.8478244650690997E-3</v>
      </c>
      <c r="I94" s="95">
        <f t="shared" si="6"/>
        <v>-6.2030834792618256E-2</v>
      </c>
      <c r="J94" s="95">
        <f t="shared" si="7"/>
        <v>0.35808709175738723</v>
      </c>
    </row>
    <row r="95" spans="1:10" x14ac:dyDescent="0.2">
      <c r="A95" s="93">
        <v>43008</v>
      </c>
      <c r="B95" s="94" t="s">
        <v>10</v>
      </c>
      <c r="C95" s="94">
        <f>SUMIFS(F_12Snp_ODR_Corp!$H:$H,F_12Snp_ODR_Corp!$A:$A,'Backtesting - Corp'!A95,F_12Snp_ODR_Corp!$B:$B,'Backtesting - Corp'!B95)</f>
        <v>58</v>
      </c>
      <c r="D95" s="94">
        <f>SUMIFS(F_12Snp_ODR_Corp!$C:$C,F_12Snp_ODR_Corp!$A:$A,'Backtesting - Corp'!A95,F_12Snp_ODR_Corp!$B:$B,'Backtesting - Corp'!B95)</f>
        <v>29</v>
      </c>
      <c r="F95" s="142">
        <f>SUMIFS(F_12Snp_ODR_Corp!$C:$C,F_12Snp_ODR_Corp!$A:$A,"&gt;="&amp;$M$2,F_12Snp_ODR_Corp!$A:$A,"&lt;="&amp;$M$3,F_12Snp_ODR_Corp!$B:$B,$B95)/SUMIFS(F_12Snp_ODR_Corp!$H:$H,F_12Snp_ODR_Corp!$A:$A,"&gt;="&amp;$M$2,F_12Snp_ODR_Corp!$A:$A,"&lt;="&amp;$M$3,F_12Snp_ODR_Corp!$B:$B,$B95)</f>
        <v>0.42605042016806721</v>
      </c>
      <c r="G95" s="95">
        <f t="shared" si="4"/>
        <v>0.5</v>
      </c>
      <c r="H95" s="95">
        <f t="shared" si="5"/>
        <v>5.4685403573194007E-3</v>
      </c>
      <c r="I95" s="95">
        <f t="shared" si="6"/>
        <v>-7.3949579831932788E-2</v>
      </c>
      <c r="J95" s="95">
        <f t="shared" si="7"/>
        <v>0.14789915966386558</v>
      </c>
    </row>
    <row r="96" spans="1:10" x14ac:dyDescent="0.2">
      <c r="A96" s="93">
        <v>43039</v>
      </c>
      <c r="B96" s="94" t="s">
        <v>2</v>
      </c>
      <c r="C96" s="94">
        <f>SUMIFS(F_12Snp_ODR_Corp!$H:$H,F_12Snp_ODR_Corp!$A:$A,'Backtesting - Corp'!A96,F_12Snp_ODR_Corp!$B:$B,'Backtesting - Corp'!B96)</f>
        <v>729</v>
      </c>
      <c r="D96" s="94">
        <f>SUMIFS(F_12Snp_ODR_Corp!$C:$C,F_12Snp_ODR_Corp!$A:$A,'Backtesting - Corp'!A96,F_12Snp_ODR_Corp!$B:$B,'Backtesting - Corp'!B96)</f>
        <v>8</v>
      </c>
      <c r="F96" s="142">
        <f>SUMIFS(F_12Snp_ODR_Corp!$C:$C,F_12Snp_ODR_Corp!$A:$A,"&gt;="&amp;$M$2,F_12Snp_ODR_Corp!$A:$A,"&lt;="&amp;$M$3,F_12Snp_ODR_Corp!$B:$B,$B96)/SUMIFS(F_12Snp_ODR_Corp!$H:$H,F_12Snp_ODR_Corp!$A:$A,"&gt;="&amp;$M$2,F_12Snp_ODR_Corp!$A:$A,"&lt;="&amp;$M$3,F_12Snp_ODR_Corp!$B:$B,$B96)</f>
        <v>2.4055781522370714E-2</v>
      </c>
      <c r="G96" s="95">
        <f t="shared" si="4"/>
        <v>1.0973936899862825E-2</v>
      </c>
      <c r="H96" s="95">
        <f t="shared" si="5"/>
        <v>1.711346587274386E-4</v>
      </c>
      <c r="I96" s="95">
        <f t="shared" si="6"/>
        <v>1.3081844622507889E-2</v>
      </c>
      <c r="J96" s="95">
        <f t="shared" si="7"/>
        <v>1.1920830912260316</v>
      </c>
    </row>
    <row r="97" spans="1:10" x14ac:dyDescent="0.2">
      <c r="A97" s="93">
        <v>43039</v>
      </c>
      <c r="B97" s="94" t="s">
        <v>4</v>
      </c>
      <c r="C97" s="94">
        <f>SUMIFS(F_12Snp_ODR_Corp!$H:$H,F_12Snp_ODR_Corp!$A:$A,'Backtesting - Corp'!A97,F_12Snp_ODR_Corp!$B:$B,'Backtesting - Corp'!B97)</f>
        <v>117</v>
      </c>
      <c r="D97" s="94">
        <f>SUMIFS(F_12Snp_ODR_Corp!$C:$C,F_12Snp_ODR_Corp!$A:$A,'Backtesting - Corp'!A97,F_12Snp_ODR_Corp!$B:$B,'Backtesting - Corp'!B97)</f>
        <v>16</v>
      </c>
      <c r="F97" s="142">
        <f>SUMIFS(F_12Snp_ODR_Corp!$C:$C,F_12Snp_ODR_Corp!$A:$A,"&gt;="&amp;$M$2,F_12Snp_ODR_Corp!$A:$A,"&lt;="&amp;$M$3,F_12Snp_ODR_Corp!$B:$B,$B97)/SUMIFS(F_12Snp_ODR_Corp!$H:$H,F_12Snp_ODR_Corp!$A:$A,"&gt;="&amp;$M$2,F_12Snp_ODR_Corp!$A:$A,"&lt;="&amp;$M$3,F_12Snp_ODR_Corp!$B:$B,$B97)</f>
        <v>0.20442708333333334</v>
      </c>
      <c r="G97" s="95">
        <f t="shared" si="4"/>
        <v>0.13675213675213677</v>
      </c>
      <c r="H97" s="95">
        <f t="shared" si="5"/>
        <v>4.5798983947678102E-3</v>
      </c>
      <c r="I97" s="95">
        <f t="shared" si="6"/>
        <v>6.7674946581196577E-2</v>
      </c>
      <c r="J97" s="95">
        <f t="shared" si="7"/>
        <v>0.49487304687499994</v>
      </c>
    </row>
    <row r="98" spans="1:10" x14ac:dyDescent="0.2">
      <c r="A98" s="93">
        <v>43039</v>
      </c>
      <c r="B98" s="94" t="s">
        <v>6</v>
      </c>
      <c r="C98" s="94">
        <f>SUMIFS(F_12Snp_ODR_Corp!$H:$H,F_12Snp_ODR_Corp!$A:$A,'Backtesting - Corp'!A98,F_12Snp_ODR_Corp!$B:$B,'Backtesting - Corp'!B98)</f>
        <v>144</v>
      </c>
      <c r="D98" s="94">
        <f>SUMIFS(F_12Snp_ODR_Corp!$C:$C,F_12Snp_ODR_Corp!$A:$A,'Backtesting - Corp'!A98,F_12Snp_ODR_Corp!$B:$B,'Backtesting - Corp'!B98)</f>
        <v>2</v>
      </c>
      <c r="F98" s="142">
        <f>SUMIFS(F_12Snp_ODR_Corp!$C:$C,F_12Snp_ODR_Corp!$A:$A,"&gt;="&amp;$M$2,F_12Snp_ODR_Corp!$A:$A,"&lt;="&amp;$M$3,F_12Snp_ODR_Corp!$B:$B,$B98)/SUMIFS(F_12Snp_ODR_Corp!$H:$H,F_12Snp_ODR_Corp!$A:$A,"&gt;="&amp;$M$2,F_12Snp_ODR_Corp!$A:$A,"&lt;="&amp;$M$3,F_12Snp_ODR_Corp!$B:$B,$B98)</f>
        <v>1.6336368505623994E-2</v>
      </c>
      <c r="G98" s="95">
        <f t="shared" si="4"/>
        <v>1.3888888888888888E-2</v>
      </c>
      <c r="H98" s="95">
        <f t="shared" si="5"/>
        <v>5.9901564743338234E-6</v>
      </c>
      <c r="I98" s="95">
        <f t="shared" si="6"/>
        <v>2.4474796167351064E-3</v>
      </c>
      <c r="J98" s="95">
        <f t="shared" si="7"/>
        <v>0.17621853240492766</v>
      </c>
    </row>
    <row r="99" spans="1:10" x14ac:dyDescent="0.2">
      <c r="A99" s="93">
        <v>43039</v>
      </c>
      <c r="B99" s="94" t="s">
        <v>8</v>
      </c>
      <c r="C99" s="94">
        <f>SUMIFS(F_12Snp_ODR_Corp!$H:$H,F_12Snp_ODR_Corp!$A:$A,'Backtesting - Corp'!A99,F_12Snp_ODR_Corp!$B:$B,'Backtesting - Corp'!B99)</f>
        <v>77</v>
      </c>
      <c r="D99" s="94">
        <f>SUMIFS(F_12Snp_ODR_Corp!$C:$C,F_12Snp_ODR_Corp!$A:$A,'Backtesting - Corp'!A99,F_12Snp_ODR_Corp!$B:$B,'Backtesting - Corp'!B99)</f>
        <v>4</v>
      </c>
      <c r="F99" s="142">
        <f>SUMIFS(F_12Snp_ODR_Corp!$C:$C,F_12Snp_ODR_Corp!$A:$A,"&gt;="&amp;$M$2,F_12Snp_ODR_Corp!$A:$A,"&lt;="&amp;$M$3,F_12Snp_ODR_Corp!$B:$B,$B99)/SUMIFS(F_12Snp_ODR_Corp!$H:$H,F_12Snp_ODR_Corp!$A:$A,"&gt;="&amp;$M$2,F_12Snp_ODR_Corp!$A:$A,"&lt;="&amp;$M$3,F_12Snp_ODR_Corp!$B:$B,$B99)</f>
        <v>0.11119751166407466</v>
      </c>
      <c r="G99" s="95">
        <f t="shared" si="4"/>
        <v>5.1948051948051951E-2</v>
      </c>
      <c r="H99" s="95">
        <f t="shared" si="5"/>
        <v>3.5104984766405971E-3</v>
      </c>
      <c r="I99" s="95">
        <f t="shared" si="6"/>
        <v>5.9249459716022704E-2</v>
      </c>
      <c r="J99" s="95">
        <f t="shared" si="7"/>
        <v>1.1405520995334371</v>
      </c>
    </row>
    <row r="100" spans="1:10" x14ac:dyDescent="0.2">
      <c r="A100" s="93">
        <v>43039</v>
      </c>
      <c r="B100" s="94" t="s">
        <v>10</v>
      </c>
      <c r="C100" s="94">
        <f>SUMIFS(F_12Snp_ODR_Corp!$H:$H,F_12Snp_ODR_Corp!$A:$A,'Backtesting - Corp'!A100,F_12Snp_ODR_Corp!$B:$B,'Backtesting - Corp'!B100)</f>
        <v>98</v>
      </c>
      <c r="D100" s="94">
        <f>SUMIFS(F_12Snp_ODR_Corp!$C:$C,F_12Snp_ODR_Corp!$A:$A,'Backtesting - Corp'!A100,F_12Snp_ODR_Corp!$B:$B,'Backtesting - Corp'!B100)</f>
        <v>38</v>
      </c>
      <c r="F100" s="142">
        <f>SUMIFS(F_12Snp_ODR_Corp!$C:$C,F_12Snp_ODR_Corp!$A:$A,"&gt;="&amp;$M$2,F_12Snp_ODR_Corp!$A:$A,"&lt;="&amp;$M$3,F_12Snp_ODR_Corp!$B:$B,$B100)/SUMIFS(F_12Snp_ODR_Corp!$H:$H,F_12Snp_ODR_Corp!$A:$A,"&gt;="&amp;$M$2,F_12Snp_ODR_Corp!$A:$A,"&lt;="&amp;$M$3,F_12Snp_ODR_Corp!$B:$B,$B100)</f>
        <v>0.42605042016806721</v>
      </c>
      <c r="G100" s="95">
        <f t="shared" si="4"/>
        <v>0.38775510204081631</v>
      </c>
      <c r="H100" s="95">
        <f t="shared" si="5"/>
        <v>1.4665313904673512E-3</v>
      </c>
      <c r="I100" s="95">
        <f t="shared" si="6"/>
        <v>3.8295318127250899E-2</v>
      </c>
      <c r="J100" s="95">
        <f t="shared" si="7"/>
        <v>9.876160990712074E-2</v>
      </c>
    </row>
    <row r="101" spans="1:10" x14ac:dyDescent="0.2">
      <c r="A101" s="93">
        <v>43069</v>
      </c>
      <c r="B101" s="94" t="s">
        <v>2</v>
      </c>
      <c r="C101" s="94">
        <f>SUMIFS(F_12Snp_ODR_Corp!$H:$H,F_12Snp_ODR_Corp!$A:$A,'Backtesting - Corp'!A101,F_12Snp_ODR_Corp!$B:$B,'Backtesting - Corp'!B101)</f>
        <v>735</v>
      </c>
      <c r="D101" s="94">
        <f>SUMIFS(F_12Snp_ODR_Corp!$C:$C,F_12Snp_ODR_Corp!$A:$A,'Backtesting - Corp'!A101,F_12Snp_ODR_Corp!$B:$B,'Backtesting - Corp'!B101)</f>
        <v>8</v>
      </c>
      <c r="F101" s="142">
        <f>SUMIFS(F_12Snp_ODR_Corp!$C:$C,F_12Snp_ODR_Corp!$A:$A,"&gt;="&amp;$M$2,F_12Snp_ODR_Corp!$A:$A,"&lt;="&amp;$M$3,F_12Snp_ODR_Corp!$B:$B,$B101)/SUMIFS(F_12Snp_ODR_Corp!$H:$H,F_12Snp_ODR_Corp!$A:$A,"&gt;="&amp;$M$2,F_12Snp_ODR_Corp!$A:$A,"&lt;="&amp;$M$3,F_12Snp_ODR_Corp!$B:$B,$B101)</f>
        <v>2.4055781522370714E-2</v>
      </c>
      <c r="G101" s="95">
        <f t="shared" si="4"/>
        <v>1.0884353741496598E-2</v>
      </c>
      <c r="H101" s="95">
        <f t="shared" si="5"/>
        <v>1.7348650978678246E-4</v>
      </c>
      <c r="I101" s="95">
        <f t="shared" si="6"/>
        <v>1.3171427780874117E-2</v>
      </c>
      <c r="J101" s="95">
        <f t="shared" si="7"/>
        <v>1.2101249273678096</v>
      </c>
    </row>
    <row r="102" spans="1:10" x14ac:dyDescent="0.2">
      <c r="A102" s="93">
        <v>43069</v>
      </c>
      <c r="B102" s="94" t="s">
        <v>4</v>
      </c>
      <c r="C102" s="94">
        <f>SUMIFS(F_12Snp_ODR_Corp!$H:$H,F_12Snp_ODR_Corp!$A:$A,'Backtesting - Corp'!A102,F_12Snp_ODR_Corp!$B:$B,'Backtesting - Corp'!B102)</f>
        <v>124</v>
      </c>
      <c r="D102" s="94">
        <f>SUMIFS(F_12Snp_ODR_Corp!$C:$C,F_12Snp_ODR_Corp!$A:$A,'Backtesting - Corp'!A102,F_12Snp_ODR_Corp!$B:$B,'Backtesting - Corp'!B102)</f>
        <v>17</v>
      </c>
      <c r="F102" s="142">
        <f>SUMIFS(F_12Snp_ODR_Corp!$C:$C,F_12Snp_ODR_Corp!$A:$A,"&gt;="&amp;$M$2,F_12Snp_ODR_Corp!$A:$A,"&lt;="&amp;$M$3,F_12Snp_ODR_Corp!$B:$B,$B102)/SUMIFS(F_12Snp_ODR_Corp!$H:$H,F_12Snp_ODR_Corp!$A:$A,"&gt;="&amp;$M$2,F_12Snp_ODR_Corp!$A:$A,"&lt;="&amp;$M$3,F_12Snp_ODR_Corp!$B:$B,$B102)</f>
        <v>0.20442708333333334</v>
      </c>
      <c r="G102" s="95">
        <f t="shared" si="4"/>
        <v>0.13709677419354838</v>
      </c>
      <c r="H102" s="95">
        <f t="shared" si="5"/>
        <v>4.5333705288590114E-3</v>
      </c>
      <c r="I102" s="95">
        <f t="shared" si="6"/>
        <v>6.7330309139784966E-2</v>
      </c>
      <c r="J102" s="95">
        <f t="shared" si="7"/>
        <v>0.49111519607843157</v>
      </c>
    </row>
    <row r="103" spans="1:10" x14ac:dyDescent="0.2">
      <c r="A103" s="93">
        <v>43069</v>
      </c>
      <c r="B103" s="94" t="s">
        <v>6</v>
      </c>
      <c r="C103" s="94">
        <f>SUMIFS(F_12Snp_ODR_Corp!$H:$H,F_12Snp_ODR_Corp!$A:$A,'Backtesting - Corp'!A103,F_12Snp_ODR_Corp!$B:$B,'Backtesting - Corp'!B103)</f>
        <v>170</v>
      </c>
      <c r="D103" s="94">
        <f>SUMIFS(F_12Snp_ODR_Corp!$C:$C,F_12Snp_ODR_Corp!$A:$A,'Backtesting - Corp'!A103,F_12Snp_ODR_Corp!$B:$B,'Backtesting - Corp'!B103)</f>
        <v>4</v>
      </c>
      <c r="F103" s="142">
        <f>SUMIFS(F_12Snp_ODR_Corp!$C:$C,F_12Snp_ODR_Corp!$A:$A,"&gt;="&amp;$M$2,F_12Snp_ODR_Corp!$A:$A,"&lt;="&amp;$M$3,F_12Snp_ODR_Corp!$B:$B,$B103)/SUMIFS(F_12Snp_ODR_Corp!$H:$H,F_12Snp_ODR_Corp!$A:$A,"&gt;="&amp;$M$2,F_12Snp_ODR_Corp!$A:$A,"&lt;="&amp;$M$3,F_12Snp_ODR_Corp!$B:$B,$B103)</f>
        <v>1.6336368505623994E-2</v>
      </c>
      <c r="G103" s="95">
        <f t="shared" si="4"/>
        <v>2.3529411764705882E-2</v>
      </c>
      <c r="H103" s="95">
        <f t="shared" si="5"/>
        <v>5.1739871327023385E-5</v>
      </c>
      <c r="I103" s="95">
        <f t="shared" si="6"/>
        <v>-7.1930432590818875E-3</v>
      </c>
      <c r="J103" s="95">
        <f t="shared" si="7"/>
        <v>0.30570433851098022</v>
      </c>
    </row>
    <row r="104" spans="1:10" x14ac:dyDescent="0.2">
      <c r="A104" s="93">
        <v>43069</v>
      </c>
      <c r="B104" s="94" t="s">
        <v>8</v>
      </c>
      <c r="C104" s="94">
        <f>SUMIFS(F_12Snp_ODR_Corp!$H:$H,F_12Snp_ODR_Corp!$A:$A,'Backtesting - Corp'!A104,F_12Snp_ODR_Corp!$B:$B,'Backtesting - Corp'!B104)</f>
        <v>76</v>
      </c>
      <c r="D104" s="94">
        <f>SUMIFS(F_12Snp_ODR_Corp!$C:$C,F_12Snp_ODR_Corp!$A:$A,'Backtesting - Corp'!A104,F_12Snp_ODR_Corp!$B:$B,'Backtesting - Corp'!B104)</f>
        <v>8</v>
      </c>
      <c r="F104" s="142">
        <f>SUMIFS(F_12Snp_ODR_Corp!$C:$C,F_12Snp_ODR_Corp!$A:$A,"&gt;="&amp;$M$2,F_12Snp_ODR_Corp!$A:$A,"&lt;="&amp;$M$3,F_12Snp_ODR_Corp!$B:$B,$B104)/SUMIFS(F_12Snp_ODR_Corp!$H:$H,F_12Snp_ODR_Corp!$A:$A,"&gt;="&amp;$M$2,F_12Snp_ODR_Corp!$A:$A,"&lt;="&amp;$M$3,F_12Snp_ODR_Corp!$B:$B,$B104)</f>
        <v>0.11119751166407466</v>
      </c>
      <c r="G104" s="95">
        <f t="shared" si="4"/>
        <v>0.10526315789473684</v>
      </c>
      <c r="H104" s="95">
        <f t="shared" si="5"/>
        <v>3.5216554659653977E-5</v>
      </c>
      <c r="I104" s="95">
        <f t="shared" si="6"/>
        <v>5.934353769337819E-3</v>
      </c>
      <c r="J104" s="95">
        <f t="shared" si="7"/>
        <v>5.637636080870928E-2</v>
      </c>
    </row>
    <row r="105" spans="1:10" x14ac:dyDescent="0.2">
      <c r="A105" s="93">
        <v>43069</v>
      </c>
      <c r="B105" s="94" t="s">
        <v>10</v>
      </c>
      <c r="C105" s="94">
        <f>SUMIFS(F_12Snp_ODR_Corp!$H:$H,F_12Snp_ODR_Corp!$A:$A,'Backtesting - Corp'!A105,F_12Snp_ODR_Corp!$B:$B,'Backtesting - Corp'!B105)</f>
        <v>60</v>
      </c>
      <c r="D105" s="94">
        <f>SUMIFS(F_12Snp_ODR_Corp!$C:$C,F_12Snp_ODR_Corp!$A:$A,'Backtesting - Corp'!A105,F_12Snp_ODR_Corp!$B:$B,'Backtesting - Corp'!B105)</f>
        <v>20</v>
      </c>
      <c r="F105" s="142">
        <f>SUMIFS(F_12Snp_ODR_Corp!$C:$C,F_12Snp_ODR_Corp!$A:$A,"&gt;="&amp;$M$2,F_12Snp_ODR_Corp!$A:$A,"&lt;="&amp;$M$3,F_12Snp_ODR_Corp!$B:$B,$B105)/SUMIFS(F_12Snp_ODR_Corp!$H:$H,F_12Snp_ODR_Corp!$A:$A,"&gt;="&amp;$M$2,F_12Snp_ODR_Corp!$A:$A,"&lt;="&amp;$M$3,F_12Snp_ODR_Corp!$B:$B,$B105)</f>
        <v>0.42605042016806721</v>
      </c>
      <c r="G105" s="95">
        <f t="shared" si="4"/>
        <v>0.33333333333333331</v>
      </c>
      <c r="H105" s="95">
        <f t="shared" si="5"/>
        <v>8.596458191119585E-3</v>
      </c>
      <c r="I105" s="95">
        <f t="shared" si="6"/>
        <v>9.2717086834733897E-2</v>
      </c>
      <c r="J105" s="95">
        <f t="shared" si="7"/>
        <v>0.27815126050420169</v>
      </c>
    </row>
    <row r="106" spans="1:10" x14ac:dyDescent="0.2">
      <c r="A106" s="93">
        <v>43100</v>
      </c>
      <c r="B106" s="94" t="s">
        <v>2</v>
      </c>
      <c r="C106" s="94">
        <f>SUMIFS(F_12Snp_ODR_Corp!$H:$H,F_12Snp_ODR_Corp!$A:$A,'Backtesting - Corp'!A106,F_12Snp_ODR_Corp!$B:$B,'Backtesting - Corp'!B106)</f>
        <v>678</v>
      </c>
      <c r="D106" s="94">
        <f>SUMIFS(F_12Snp_ODR_Corp!$C:$C,F_12Snp_ODR_Corp!$A:$A,'Backtesting - Corp'!A106,F_12Snp_ODR_Corp!$B:$B,'Backtesting - Corp'!B106)</f>
        <v>3</v>
      </c>
      <c r="F106" s="142">
        <f>SUMIFS(F_12Snp_ODR_Corp!$C:$C,F_12Snp_ODR_Corp!$A:$A,"&gt;="&amp;$M$2,F_12Snp_ODR_Corp!$A:$A,"&lt;="&amp;$M$3,F_12Snp_ODR_Corp!$B:$B,$B106)/SUMIFS(F_12Snp_ODR_Corp!$H:$H,F_12Snp_ODR_Corp!$A:$A,"&gt;="&amp;$M$2,F_12Snp_ODR_Corp!$A:$A,"&lt;="&amp;$M$3,F_12Snp_ODR_Corp!$B:$B,$B106)</f>
        <v>2.4055781522370714E-2</v>
      </c>
      <c r="G106" s="95">
        <f t="shared" si="4"/>
        <v>4.4247787610619468E-3</v>
      </c>
      <c r="H106" s="95">
        <f t="shared" si="5"/>
        <v>3.8537626941451245E-4</v>
      </c>
      <c r="I106" s="95">
        <f t="shared" si="6"/>
        <v>1.9631002761308768E-2</v>
      </c>
      <c r="J106" s="95">
        <f t="shared" si="7"/>
        <v>4.4366066240557815</v>
      </c>
    </row>
    <row r="107" spans="1:10" x14ac:dyDescent="0.2">
      <c r="A107" s="93">
        <v>43100</v>
      </c>
      <c r="B107" s="94" t="s">
        <v>4</v>
      </c>
      <c r="C107" s="94">
        <f>SUMIFS(F_12Snp_ODR_Corp!$H:$H,F_12Snp_ODR_Corp!$A:$A,'Backtesting - Corp'!A107,F_12Snp_ODR_Corp!$B:$B,'Backtesting - Corp'!B107)</f>
        <v>98</v>
      </c>
      <c r="D107" s="94">
        <f>SUMIFS(F_12Snp_ODR_Corp!$C:$C,F_12Snp_ODR_Corp!$A:$A,'Backtesting - Corp'!A107,F_12Snp_ODR_Corp!$B:$B,'Backtesting - Corp'!B107)</f>
        <v>10</v>
      </c>
      <c r="F107" s="142">
        <f>SUMIFS(F_12Snp_ODR_Corp!$C:$C,F_12Snp_ODR_Corp!$A:$A,"&gt;="&amp;$M$2,F_12Snp_ODR_Corp!$A:$A,"&lt;="&amp;$M$3,F_12Snp_ODR_Corp!$B:$B,$B107)/SUMIFS(F_12Snp_ODR_Corp!$H:$H,F_12Snp_ODR_Corp!$A:$A,"&gt;="&amp;$M$2,F_12Snp_ODR_Corp!$A:$A,"&lt;="&amp;$M$3,F_12Snp_ODR_Corp!$B:$B,$B107)</f>
        <v>0.20442708333333334</v>
      </c>
      <c r="G107" s="95">
        <f t="shared" si="4"/>
        <v>0.10204081632653061</v>
      </c>
      <c r="H107" s="95">
        <f t="shared" si="5"/>
        <v>1.04829476715883E-2</v>
      </c>
      <c r="I107" s="95">
        <f t="shared" si="6"/>
        <v>0.10238626700680273</v>
      </c>
      <c r="J107" s="95">
        <f t="shared" si="7"/>
        <v>1.0033854166666667</v>
      </c>
    </row>
    <row r="108" spans="1:10" x14ac:dyDescent="0.2">
      <c r="A108" s="93">
        <v>43100</v>
      </c>
      <c r="B108" s="94" t="s">
        <v>6</v>
      </c>
      <c r="C108" s="94">
        <f>SUMIFS(F_12Snp_ODR_Corp!$H:$H,F_12Snp_ODR_Corp!$A:$A,'Backtesting - Corp'!A108,F_12Snp_ODR_Corp!$B:$B,'Backtesting - Corp'!B108)</f>
        <v>177</v>
      </c>
      <c r="D108" s="94">
        <f>SUMIFS(F_12Snp_ODR_Corp!$C:$C,F_12Snp_ODR_Corp!$A:$A,'Backtesting - Corp'!A108,F_12Snp_ODR_Corp!$B:$B,'Backtesting - Corp'!B108)</f>
        <v>3</v>
      </c>
      <c r="F108" s="142">
        <f>SUMIFS(F_12Snp_ODR_Corp!$C:$C,F_12Snp_ODR_Corp!$A:$A,"&gt;="&amp;$M$2,F_12Snp_ODR_Corp!$A:$A,"&lt;="&amp;$M$3,F_12Snp_ODR_Corp!$B:$B,$B108)/SUMIFS(F_12Snp_ODR_Corp!$H:$H,F_12Snp_ODR_Corp!$A:$A,"&gt;="&amp;$M$2,F_12Snp_ODR_Corp!$A:$A,"&lt;="&amp;$M$3,F_12Snp_ODR_Corp!$B:$B,$B108)</f>
        <v>1.6336368505623994E-2</v>
      </c>
      <c r="G108" s="95">
        <f t="shared" si="4"/>
        <v>1.6949152542372881E-2</v>
      </c>
      <c r="H108" s="95">
        <f t="shared" si="5"/>
        <v>3.7550427569426107E-7</v>
      </c>
      <c r="I108" s="95">
        <f t="shared" si="6"/>
        <v>-6.1278403674888682E-4</v>
      </c>
      <c r="J108" s="95">
        <f t="shared" si="7"/>
        <v>3.6154258168184322E-2</v>
      </c>
    </row>
    <row r="109" spans="1:10" x14ac:dyDescent="0.2">
      <c r="A109" s="93">
        <v>43100</v>
      </c>
      <c r="B109" s="94" t="s">
        <v>8</v>
      </c>
      <c r="C109" s="94">
        <f>SUMIFS(F_12Snp_ODR_Corp!$H:$H,F_12Snp_ODR_Corp!$A:$A,'Backtesting - Corp'!A109,F_12Snp_ODR_Corp!$B:$B,'Backtesting - Corp'!B109)</f>
        <v>116</v>
      </c>
      <c r="D109" s="94">
        <f>SUMIFS(F_12Snp_ODR_Corp!$C:$C,F_12Snp_ODR_Corp!$A:$A,'Backtesting - Corp'!A109,F_12Snp_ODR_Corp!$B:$B,'Backtesting - Corp'!B109)</f>
        <v>15</v>
      </c>
      <c r="F109" s="142">
        <f>SUMIFS(F_12Snp_ODR_Corp!$C:$C,F_12Snp_ODR_Corp!$A:$A,"&gt;="&amp;$M$2,F_12Snp_ODR_Corp!$A:$A,"&lt;="&amp;$M$3,F_12Snp_ODR_Corp!$B:$B,$B109)/SUMIFS(F_12Snp_ODR_Corp!$H:$H,F_12Snp_ODR_Corp!$A:$A,"&gt;="&amp;$M$2,F_12Snp_ODR_Corp!$A:$A,"&lt;="&amp;$M$3,F_12Snp_ODR_Corp!$B:$B,$B109)</f>
        <v>0.11119751166407466</v>
      </c>
      <c r="G109" s="95">
        <f t="shared" si="4"/>
        <v>0.12931034482758622</v>
      </c>
      <c r="H109" s="95">
        <f t="shared" si="5"/>
        <v>3.2807472520920419E-4</v>
      </c>
      <c r="I109" s="95">
        <f t="shared" si="6"/>
        <v>-1.811283316351156E-2</v>
      </c>
      <c r="J109" s="95">
        <f t="shared" si="7"/>
        <v>0.1400725764644894</v>
      </c>
    </row>
    <row r="110" spans="1:10" x14ac:dyDescent="0.2">
      <c r="A110" s="93">
        <v>43100</v>
      </c>
      <c r="B110" s="94" t="s">
        <v>10</v>
      </c>
      <c r="C110" s="94">
        <f>SUMIFS(F_12Snp_ODR_Corp!$H:$H,F_12Snp_ODR_Corp!$A:$A,'Backtesting - Corp'!A110,F_12Snp_ODR_Corp!$B:$B,'Backtesting - Corp'!B110)</f>
        <v>37</v>
      </c>
      <c r="D110" s="94">
        <f>SUMIFS(F_12Snp_ODR_Corp!$C:$C,F_12Snp_ODR_Corp!$A:$A,'Backtesting - Corp'!A110,F_12Snp_ODR_Corp!$B:$B,'Backtesting - Corp'!B110)</f>
        <v>19</v>
      </c>
      <c r="F110" s="142">
        <f>SUMIFS(F_12Snp_ODR_Corp!$C:$C,F_12Snp_ODR_Corp!$A:$A,"&gt;="&amp;$M$2,F_12Snp_ODR_Corp!$A:$A,"&lt;="&amp;$M$3,F_12Snp_ODR_Corp!$B:$B,$B110)/SUMIFS(F_12Snp_ODR_Corp!$H:$H,F_12Snp_ODR_Corp!$A:$A,"&gt;="&amp;$M$2,F_12Snp_ODR_Corp!$A:$A,"&lt;="&amp;$M$3,F_12Snp_ODR_Corp!$B:$B,$B110)</f>
        <v>0.42605042016806721</v>
      </c>
      <c r="G110" s="95">
        <f t="shared" si="4"/>
        <v>0.51351351351351349</v>
      </c>
      <c r="H110" s="95">
        <f t="shared" si="5"/>
        <v>7.6497926975542486E-3</v>
      </c>
      <c r="I110" s="95">
        <f t="shared" si="6"/>
        <v>-8.7463093345446274E-2</v>
      </c>
      <c r="J110" s="95">
        <f t="shared" si="7"/>
        <v>0.17032286598850066</v>
      </c>
    </row>
    <row r="111" spans="1:10" x14ac:dyDescent="0.2">
      <c r="A111" s="93">
        <v>43131</v>
      </c>
      <c r="B111" s="94" t="s">
        <v>2</v>
      </c>
      <c r="C111" s="94">
        <f>SUMIFS(F_12Snp_ODR_Corp!$H:$H,F_12Snp_ODR_Corp!$A:$A,'Backtesting - Corp'!A111,F_12Snp_ODR_Corp!$B:$B,'Backtesting - Corp'!B111)</f>
        <v>695</v>
      </c>
      <c r="D111" s="94">
        <f>SUMIFS(F_12Snp_ODR_Corp!$C:$C,F_12Snp_ODR_Corp!$A:$A,'Backtesting - Corp'!A111,F_12Snp_ODR_Corp!$B:$B,'Backtesting - Corp'!B111)</f>
        <v>4</v>
      </c>
      <c r="F111" s="142">
        <f>SUMIFS(F_12Snp_ODR_Corp!$C:$C,F_12Snp_ODR_Corp!$A:$A,"&gt;="&amp;$M$2,F_12Snp_ODR_Corp!$A:$A,"&lt;="&amp;$M$3,F_12Snp_ODR_Corp!$B:$B,$B111)/SUMIFS(F_12Snp_ODR_Corp!$H:$H,F_12Snp_ODR_Corp!$A:$A,"&gt;="&amp;$M$2,F_12Snp_ODR_Corp!$A:$A,"&lt;="&amp;$M$3,F_12Snp_ODR_Corp!$B:$B,$B111)</f>
        <v>2.4055781522370714E-2</v>
      </c>
      <c r="G111" s="95">
        <f t="shared" si="4"/>
        <v>5.7553956834532375E-3</v>
      </c>
      <c r="H111" s="95">
        <f t="shared" si="5"/>
        <v>3.349041218532513E-4</v>
      </c>
      <c r="I111" s="95">
        <f t="shared" si="6"/>
        <v>1.8300385838917476E-2</v>
      </c>
      <c r="J111" s="95">
        <f t="shared" si="7"/>
        <v>3.1796920395119113</v>
      </c>
    </row>
    <row r="112" spans="1:10" x14ac:dyDescent="0.2">
      <c r="A112" s="93">
        <v>43131</v>
      </c>
      <c r="B112" s="94" t="s">
        <v>4</v>
      </c>
      <c r="C112" s="94">
        <f>SUMIFS(F_12Snp_ODR_Corp!$H:$H,F_12Snp_ODR_Corp!$A:$A,'Backtesting - Corp'!A112,F_12Snp_ODR_Corp!$B:$B,'Backtesting - Corp'!B112)</f>
        <v>114</v>
      </c>
      <c r="D112" s="94">
        <f>SUMIFS(F_12Snp_ODR_Corp!$C:$C,F_12Snp_ODR_Corp!$A:$A,'Backtesting - Corp'!A112,F_12Snp_ODR_Corp!$B:$B,'Backtesting - Corp'!B112)</f>
        <v>11</v>
      </c>
      <c r="F112" s="142">
        <f>SUMIFS(F_12Snp_ODR_Corp!$C:$C,F_12Snp_ODR_Corp!$A:$A,"&gt;="&amp;$M$2,F_12Snp_ODR_Corp!$A:$A,"&lt;="&amp;$M$3,F_12Snp_ODR_Corp!$B:$B,$B112)/SUMIFS(F_12Snp_ODR_Corp!$H:$H,F_12Snp_ODR_Corp!$A:$A,"&gt;="&amp;$M$2,F_12Snp_ODR_Corp!$A:$A,"&lt;="&amp;$M$3,F_12Snp_ODR_Corp!$B:$B,$B112)</f>
        <v>0.20442708333333334</v>
      </c>
      <c r="G112" s="95">
        <f t="shared" si="4"/>
        <v>9.6491228070175433E-2</v>
      </c>
      <c r="H112" s="95">
        <f t="shared" si="5"/>
        <v>1.1650148851389373E-2</v>
      </c>
      <c r="I112" s="95">
        <f t="shared" si="6"/>
        <v>0.10793585526315791</v>
      </c>
      <c r="J112" s="95">
        <f t="shared" si="7"/>
        <v>1.1186079545454548</v>
      </c>
    </row>
    <row r="113" spans="1:10" x14ac:dyDescent="0.2">
      <c r="A113" s="93">
        <v>43131</v>
      </c>
      <c r="B113" s="94" t="s">
        <v>6</v>
      </c>
      <c r="C113" s="94">
        <f>SUMIFS(F_12Snp_ODR_Corp!$H:$H,F_12Snp_ODR_Corp!$A:$A,'Backtesting - Corp'!A113,F_12Snp_ODR_Corp!$B:$B,'Backtesting - Corp'!B113)</f>
        <v>188</v>
      </c>
      <c r="D113" s="94">
        <f>SUMIFS(F_12Snp_ODR_Corp!$C:$C,F_12Snp_ODR_Corp!$A:$A,'Backtesting - Corp'!A113,F_12Snp_ODR_Corp!$B:$B,'Backtesting - Corp'!B113)</f>
        <v>4</v>
      </c>
      <c r="F113" s="142">
        <f>SUMIFS(F_12Snp_ODR_Corp!$C:$C,F_12Snp_ODR_Corp!$A:$A,"&gt;="&amp;$M$2,F_12Snp_ODR_Corp!$A:$A,"&lt;="&amp;$M$3,F_12Snp_ODR_Corp!$B:$B,$B113)/SUMIFS(F_12Snp_ODR_Corp!$H:$H,F_12Snp_ODR_Corp!$A:$A,"&gt;="&amp;$M$2,F_12Snp_ODR_Corp!$A:$A,"&lt;="&amp;$M$3,F_12Snp_ODR_Corp!$B:$B,$B113)</f>
        <v>1.6336368505623994E-2</v>
      </c>
      <c r="G113" s="95">
        <f t="shared" si="4"/>
        <v>2.1276595744680851E-2</v>
      </c>
      <c r="H113" s="95">
        <f t="shared" si="5"/>
        <v>2.4405845173519327E-5</v>
      </c>
      <c r="I113" s="95">
        <f t="shared" si="6"/>
        <v>-4.9402272390568561E-3</v>
      </c>
      <c r="J113" s="95">
        <f t="shared" si="7"/>
        <v>0.23219068023567224</v>
      </c>
    </row>
    <row r="114" spans="1:10" x14ac:dyDescent="0.2">
      <c r="A114" s="93">
        <v>43131</v>
      </c>
      <c r="B114" s="94" t="s">
        <v>8</v>
      </c>
      <c r="C114" s="94">
        <f>SUMIFS(F_12Snp_ODR_Corp!$H:$H,F_12Snp_ODR_Corp!$A:$A,'Backtesting - Corp'!A114,F_12Snp_ODR_Corp!$B:$B,'Backtesting - Corp'!B114)</f>
        <v>85</v>
      </c>
      <c r="D114" s="94">
        <f>SUMIFS(F_12Snp_ODR_Corp!$C:$C,F_12Snp_ODR_Corp!$A:$A,'Backtesting - Corp'!A114,F_12Snp_ODR_Corp!$B:$B,'Backtesting - Corp'!B114)</f>
        <v>4</v>
      </c>
      <c r="F114" s="142">
        <f>SUMIFS(F_12Snp_ODR_Corp!$C:$C,F_12Snp_ODR_Corp!$A:$A,"&gt;="&amp;$M$2,F_12Snp_ODR_Corp!$A:$A,"&lt;="&amp;$M$3,F_12Snp_ODR_Corp!$B:$B,$B114)/SUMIFS(F_12Snp_ODR_Corp!$H:$H,F_12Snp_ODR_Corp!$A:$A,"&gt;="&amp;$M$2,F_12Snp_ODR_Corp!$A:$A,"&lt;="&amp;$M$3,F_12Snp_ODR_Corp!$B:$B,$B114)</f>
        <v>0.11119751166407466</v>
      </c>
      <c r="G114" s="95">
        <f t="shared" si="4"/>
        <v>4.7058823529411764E-2</v>
      </c>
      <c r="H114" s="95">
        <f t="shared" si="5"/>
        <v>4.1137713156355459E-3</v>
      </c>
      <c r="I114" s="95">
        <f t="shared" si="6"/>
        <v>6.4138688134662891E-2</v>
      </c>
      <c r="J114" s="95">
        <f t="shared" si="7"/>
        <v>1.3629471228615864</v>
      </c>
    </row>
    <row r="115" spans="1:10" x14ac:dyDescent="0.2">
      <c r="A115" s="93">
        <v>43131</v>
      </c>
      <c r="B115" s="94" t="s">
        <v>10</v>
      </c>
      <c r="C115" s="94">
        <f>SUMIFS(F_12Snp_ODR_Corp!$H:$H,F_12Snp_ODR_Corp!$A:$A,'Backtesting - Corp'!A115,F_12Snp_ODR_Corp!$B:$B,'Backtesting - Corp'!B115)</f>
        <v>70</v>
      </c>
      <c r="D115" s="94">
        <f>SUMIFS(F_12Snp_ODR_Corp!$C:$C,F_12Snp_ODR_Corp!$A:$A,'Backtesting - Corp'!A115,F_12Snp_ODR_Corp!$B:$B,'Backtesting - Corp'!B115)</f>
        <v>23</v>
      </c>
      <c r="F115" s="142">
        <f>SUMIFS(F_12Snp_ODR_Corp!$C:$C,F_12Snp_ODR_Corp!$A:$A,"&gt;="&amp;$M$2,F_12Snp_ODR_Corp!$A:$A,"&lt;="&amp;$M$3,F_12Snp_ODR_Corp!$B:$B,$B115)/SUMIFS(F_12Snp_ODR_Corp!$H:$H,F_12Snp_ODR_Corp!$A:$A,"&gt;="&amp;$M$2,F_12Snp_ODR_Corp!$A:$A,"&lt;="&amp;$M$3,F_12Snp_ODR_Corp!$B:$B,$B115)</f>
        <v>0.42605042016806721</v>
      </c>
      <c r="G115" s="95">
        <f t="shared" si="4"/>
        <v>0.32857142857142857</v>
      </c>
      <c r="H115" s="95">
        <f t="shared" si="5"/>
        <v>9.5021538026975466E-3</v>
      </c>
      <c r="I115" s="95">
        <f t="shared" si="6"/>
        <v>9.7478991596638642E-2</v>
      </c>
      <c r="J115" s="95">
        <f t="shared" si="7"/>
        <v>0.29667519181585672</v>
      </c>
    </row>
    <row r="116" spans="1:10" x14ac:dyDescent="0.2">
      <c r="A116" s="93">
        <v>43159</v>
      </c>
      <c r="B116" s="94" t="s">
        <v>2</v>
      </c>
      <c r="C116" s="94">
        <f>SUMIFS(F_12Snp_ODR_Corp!$H:$H,F_12Snp_ODR_Corp!$A:$A,'Backtesting - Corp'!A116,F_12Snp_ODR_Corp!$B:$B,'Backtesting - Corp'!B116)</f>
        <v>687</v>
      </c>
      <c r="D116" s="94">
        <f>SUMIFS(F_12Snp_ODR_Corp!$C:$C,F_12Snp_ODR_Corp!$A:$A,'Backtesting - Corp'!A116,F_12Snp_ODR_Corp!$B:$B,'Backtesting - Corp'!B116)</f>
        <v>8</v>
      </c>
      <c r="F116" s="142">
        <f>SUMIFS(F_12Snp_ODR_Corp!$C:$C,F_12Snp_ODR_Corp!$A:$A,"&gt;="&amp;$M$2,F_12Snp_ODR_Corp!$A:$A,"&lt;="&amp;$M$3,F_12Snp_ODR_Corp!$B:$B,$B116)/SUMIFS(F_12Snp_ODR_Corp!$H:$H,F_12Snp_ODR_Corp!$A:$A,"&gt;="&amp;$M$2,F_12Snp_ODR_Corp!$A:$A,"&lt;="&amp;$M$3,F_12Snp_ODR_Corp!$B:$B,$B116)</f>
        <v>2.4055781522370714E-2</v>
      </c>
      <c r="G116" s="95">
        <f t="shared" si="4"/>
        <v>1.1644832605531296E-2</v>
      </c>
      <c r="H116" s="95">
        <f t="shared" si="5"/>
        <v>1.5403165301639752E-4</v>
      </c>
      <c r="I116" s="95">
        <f t="shared" si="6"/>
        <v>1.2410948916839418E-2</v>
      </c>
      <c r="J116" s="95">
        <f t="shared" si="7"/>
        <v>1.0657902382335851</v>
      </c>
    </row>
    <row r="117" spans="1:10" x14ac:dyDescent="0.2">
      <c r="A117" s="93">
        <v>43159</v>
      </c>
      <c r="B117" s="94" t="s">
        <v>4</v>
      </c>
      <c r="C117" s="94">
        <f>SUMIFS(F_12Snp_ODR_Corp!$H:$H,F_12Snp_ODR_Corp!$A:$A,'Backtesting - Corp'!A117,F_12Snp_ODR_Corp!$B:$B,'Backtesting - Corp'!B117)</f>
        <v>113</v>
      </c>
      <c r="D117" s="94">
        <f>SUMIFS(F_12Snp_ODR_Corp!$C:$C,F_12Snp_ODR_Corp!$A:$A,'Backtesting - Corp'!A117,F_12Snp_ODR_Corp!$B:$B,'Backtesting - Corp'!B117)</f>
        <v>7</v>
      </c>
      <c r="F117" s="142">
        <f>SUMIFS(F_12Snp_ODR_Corp!$C:$C,F_12Snp_ODR_Corp!$A:$A,"&gt;="&amp;$M$2,F_12Snp_ODR_Corp!$A:$A,"&lt;="&amp;$M$3,F_12Snp_ODR_Corp!$B:$B,$B117)/SUMIFS(F_12Snp_ODR_Corp!$H:$H,F_12Snp_ODR_Corp!$A:$A,"&gt;="&amp;$M$2,F_12Snp_ODR_Corp!$A:$A,"&lt;="&amp;$M$3,F_12Snp_ODR_Corp!$B:$B,$B117)</f>
        <v>0.20442708333333334</v>
      </c>
      <c r="G117" s="95">
        <f t="shared" si="4"/>
        <v>6.1946902654867256E-2</v>
      </c>
      <c r="H117" s="95">
        <f t="shared" si="5"/>
        <v>2.0300601886168338E-2</v>
      </c>
      <c r="I117" s="95">
        <f t="shared" si="6"/>
        <v>0.14248018067846607</v>
      </c>
      <c r="J117" s="95">
        <f t="shared" si="7"/>
        <v>2.3000372023809526</v>
      </c>
    </row>
    <row r="118" spans="1:10" x14ac:dyDescent="0.2">
      <c r="A118" s="93">
        <v>43159</v>
      </c>
      <c r="B118" s="94" t="s">
        <v>6</v>
      </c>
      <c r="C118" s="94">
        <f>SUMIFS(F_12Snp_ODR_Corp!$H:$H,F_12Snp_ODR_Corp!$A:$A,'Backtesting - Corp'!A118,F_12Snp_ODR_Corp!$B:$B,'Backtesting - Corp'!B118)</f>
        <v>192</v>
      </c>
      <c r="D118" s="94">
        <f>SUMIFS(F_12Snp_ODR_Corp!$C:$C,F_12Snp_ODR_Corp!$A:$A,'Backtesting - Corp'!A118,F_12Snp_ODR_Corp!$B:$B,'Backtesting - Corp'!B118)</f>
        <v>4</v>
      </c>
      <c r="F118" s="142">
        <f>SUMIFS(F_12Snp_ODR_Corp!$C:$C,F_12Snp_ODR_Corp!$A:$A,"&gt;="&amp;$M$2,F_12Snp_ODR_Corp!$A:$A,"&lt;="&amp;$M$3,F_12Snp_ODR_Corp!$B:$B,$B118)/SUMIFS(F_12Snp_ODR_Corp!$H:$H,F_12Snp_ODR_Corp!$A:$A,"&gt;="&amp;$M$2,F_12Snp_ODR_Corp!$A:$A,"&lt;="&amp;$M$3,F_12Snp_ODR_Corp!$B:$B,$B118)</f>
        <v>1.6336368505623994E-2</v>
      </c>
      <c r="G118" s="95">
        <f t="shared" si="4"/>
        <v>2.0833333333333332E-2</v>
      </c>
      <c r="H118" s="95">
        <f t="shared" si="5"/>
        <v>2.0222692661654874E-5</v>
      </c>
      <c r="I118" s="95">
        <f t="shared" si="6"/>
        <v>-4.4969648277093377E-3</v>
      </c>
      <c r="J118" s="95">
        <f t="shared" si="7"/>
        <v>0.21585431173004821</v>
      </c>
    </row>
    <row r="119" spans="1:10" x14ac:dyDescent="0.2">
      <c r="A119" s="93">
        <v>43159</v>
      </c>
      <c r="B119" s="94" t="s">
        <v>8</v>
      </c>
      <c r="C119" s="94">
        <f>SUMIFS(F_12Snp_ODR_Corp!$H:$H,F_12Snp_ODR_Corp!$A:$A,'Backtesting - Corp'!A119,F_12Snp_ODR_Corp!$B:$B,'Backtesting - Corp'!B119)</f>
        <v>111</v>
      </c>
      <c r="D119" s="94">
        <f>SUMIFS(F_12Snp_ODR_Corp!$C:$C,F_12Snp_ODR_Corp!$A:$A,'Backtesting - Corp'!A119,F_12Snp_ODR_Corp!$B:$B,'Backtesting - Corp'!B119)</f>
        <v>10</v>
      </c>
      <c r="F119" s="142">
        <f>SUMIFS(F_12Snp_ODR_Corp!$C:$C,F_12Snp_ODR_Corp!$A:$A,"&gt;="&amp;$M$2,F_12Snp_ODR_Corp!$A:$A,"&lt;="&amp;$M$3,F_12Snp_ODR_Corp!$B:$B,$B119)/SUMIFS(F_12Snp_ODR_Corp!$H:$H,F_12Snp_ODR_Corp!$A:$A,"&gt;="&amp;$M$2,F_12Snp_ODR_Corp!$A:$A,"&lt;="&amp;$M$3,F_12Snp_ODR_Corp!$B:$B,$B119)</f>
        <v>0.11119751166407466</v>
      </c>
      <c r="G119" s="95">
        <f t="shared" si="4"/>
        <v>9.0090090090090086E-2</v>
      </c>
      <c r="H119" s="95">
        <f t="shared" si="5"/>
        <v>4.4552324550190924E-4</v>
      </c>
      <c r="I119" s="95">
        <f t="shared" si="6"/>
        <v>2.1107421573984569E-2</v>
      </c>
      <c r="J119" s="95">
        <f t="shared" si="7"/>
        <v>0.23429237947122872</v>
      </c>
    </row>
    <row r="120" spans="1:10" x14ac:dyDescent="0.2">
      <c r="A120" s="93">
        <v>43159</v>
      </c>
      <c r="B120" s="94" t="s">
        <v>10</v>
      </c>
      <c r="C120" s="94">
        <f>SUMIFS(F_12Snp_ODR_Corp!$H:$H,F_12Snp_ODR_Corp!$A:$A,'Backtesting - Corp'!A120,F_12Snp_ODR_Corp!$B:$B,'Backtesting - Corp'!B120)</f>
        <v>49</v>
      </c>
      <c r="D120" s="94">
        <f>SUMIFS(F_12Snp_ODR_Corp!$C:$C,F_12Snp_ODR_Corp!$A:$A,'Backtesting - Corp'!A120,F_12Snp_ODR_Corp!$B:$B,'Backtesting - Corp'!B120)</f>
        <v>18</v>
      </c>
      <c r="F120" s="142">
        <f>SUMIFS(F_12Snp_ODR_Corp!$C:$C,F_12Snp_ODR_Corp!$A:$A,"&gt;="&amp;$M$2,F_12Snp_ODR_Corp!$A:$A,"&lt;="&amp;$M$3,F_12Snp_ODR_Corp!$B:$B,$B120)/SUMIFS(F_12Snp_ODR_Corp!$H:$H,F_12Snp_ODR_Corp!$A:$A,"&gt;="&amp;$M$2,F_12Snp_ODR_Corp!$A:$A,"&lt;="&amp;$M$3,F_12Snp_ODR_Corp!$B:$B,$B120)</f>
        <v>0.42605042016806721</v>
      </c>
      <c r="G120" s="95">
        <f t="shared" si="4"/>
        <v>0.36734693877551022</v>
      </c>
      <c r="H120" s="95">
        <f t="shared" si="5"/>
        <v>3.4460987276062846E-3</v>
      </c>
      <c r="I120" s="95">
        <f t="shared" si="6"/>
        <v>5.8703481392556989E-2</v>
      </c>
      <c r="J120" s="95">
        <f t="shared" si="7"/>
        <v>0.15980392156862736</v>
      </c>
    </row>
    <row r="121" spans="1:10" x14ac:dyDescent="0.2">
      <c r="A121" s="93">
        <v>43190</v>
      </c>
      <c r="B121" s="94" t="s">
        <v>2</v>
      </c>
      <c r="C121" s="94">
        <f>SUMIFS(F_12Snp_ODR_Corp!$H:$H,F_12Snp_ODR_Corp!$A:$A,'Backtesting - Corp'!A121,F_12Snp_ODR_Corp!$B:$B,'Backtesting - Corp'!B121)</f>
        <v>638</v>
      </c>
      <c r="D121" s="94">
        <f>SUMIFS(F_12Snp_ODR_Corp!$C:$C,F_12Snp_ODR_Corp!$A:$A,'Backtesting - Corp'!A121,F_12Snp_ODR_Corp!$B:$B,'Backtesting - Corp'!B121)</f>
        <v>4</v>
      </c>
      <c r="F121" s="142">
        <f>SUMIFS(F_12Snp_ODR_Corp!$C:$C,F_12Snp_ODR_Corp!$A:$A,"&gt;="&amp;$M$2,F_12Snp_ODR_Corp!$A:$A,"&lt;="&amp;$M$3,F_12Snp_ODR_Corp!$B:$B,$B121)/SUMIFS(F_12Snp_ODR_Corp!$H:$H,F_12Snp_ODR_Corp!$A:$A,"&gt;="&amp;$M$2,F_12Snp_ODR_Corp!$A:$A,"&lt;="&amp;$M$3,F_12Snp_ODR_Corp!$B:$B,$B121)</f>
        <v>2.4055781522370714E-2</v>
      </c>
      <c r="G121" s="95">
        <f t="shared" si="4"/>
        <v>6.269592476489028E-3</v>
      </c>
      <c r="H121" s="95">
        <f t="shared" si="5"/>
        <v>3.1634852077584176E-4</v>
      </c>
      <c r="I121" s="95">
        <f t="shared" si="6"/>
        <v>1.7786189045881688E-2</v>
      </c>
      <c r="J121" s="95">
        <f t="shared" si="7"/>
        <v>2.8368971528181293</v>
      </c>
    </row>
    <row r="122" spans="1:10" x14ac:dyDescent="0.2">
      <c r="A122" s="93">
        <v>43190</v>
      </c>
      <c r="B122" s="94" t="s">
        <v>4</v>
      </c>
      <c r="C122" s="94">
        <f>SUMIFS(F_12Snp_ODR_Corp!$H:$H,F_12Snp_ODR_Corp!$A:$A,'Backtesting - Corp'!A122,F_12Snp_ODR_Corp!$B:$B,'Backtesting - Corp'!B122)</f>
        <v>92</v>
      </c>
      <c r="D122" s="94">
        <f>SUMIFS(F_12Snp_ODR_Corp!$C:$C,F_12Snp_ODR_Corp!$A:$A,'Backtesting - Corp'!A122,F_12Snp_ODR_Corp!$B:$B,'Backtesting - Corp'!B122)</f>
        <v>7</v>
      </c>
      <c r="F122" s="142">
        <f>SUMIFS(F_12Snp_ODR_Corp!$C:$C,F_12Snp_ODR_Corp!$A:$A,"&gt;="&amp;$M$2,F_12Snp_ODR_Corp!$A:$A,"&lt;="&amp;$M$3,F_12Snp_ODR_Corp!$B:$B,$B122)/SUMIFS(F_12Snp_ODR_Corp!$H:$H,F_12Snp_ODR_Corp!$A:$A,"&gt;="&amp;$M$2,F_12Snp_ODR_Corp!$A:$A,"&lt;="&amp;$M$3,F_12Snp_ODR_Corp!$B:$B,$B122)</f>
        <v>0.20442708333333334</v>
      </c>
      <c r="G122" s="95">
        <f t="shared" si="4"/>
        <v>7.6086956521739135E-2</v>
      </c>
      <c r="H122" s="95">
        <f t="shared" si="5"/>
        <v>1.6471188150016081E-2</v>
      </c>
      <c r="I122" s="95">
        <f t="shared" si="6"/>
        <v>0.12834012681159421</v>
      </c>
      <c r="J122" s="95">
        <f t="shared" si="7"/>
        <v>1.6867559523809523</v>
      </c>
    </row>
    <row r="123" spans="1:10" x14ac:dyDescent="0.2">
      <c r="A123" s="93">
        <v>43190</v>
      </c>
      <c r="B123" s="94" t="s">
        <v>6</v>
      </c>
      <c r="C123" s="94">
        <f>SUMIFS(F_12Snp_ODR_Corp!$H:$H,F_12Snp_ODR_Corp!$A:$A,'Backtesting - Corp'!A123,F_12Snp_ODR_Corp!$B:$B,'Backtesting - Corp'!B123)</f>
        <v>206</v>
      </c>
      <c r="D123" s="94">
        <f>SUMIFS(F_12Snp_ODR_Corp!$C:$C,F_12Snp_ODR_Corp!$A:$A,'Backtesting - Corp'!A123,F_12Snp_ODR_Corp!$B:$B,'Backtesting - Corp'!B123)</f>
        <v>7</v>
      </c>
      <c r="F123" s="142">
        <f>SUMIFS(F_12Snp_ODR_Corp!$C:$C,F_12Snp_ODR_Corp!$A:$A,"&gt;="&amp;$M$2,F_12Snp_ODR_Corp!$A:$A,"&lt;="&amp;$M$3,F_12Snp_ODR_Corp!$B:$B,$B123)/SUMIFS(F_12Snp_ODR_Corp!$H:$H,F_12Snp_ODR_Corp!$A:$A,"&gt;="&amp;$M$2,F_12Snp_ODR_Corp!$A:$A,"&lt;="&amp;$M$3,F_12Snp_ODR_Corp!$B:$B,$B123)</f>
        <v>1.6336368505623994E-2</v>
      </c>
      <c r="G123" s="95">
        <f t="shared" si="4"/>
        <v>3.3980582524271843E-2</v>
      </c>
      <c r="H123" s="95">
        <f t="shared" si="5"/>
        <v>3.1131828833584927E-4</v>
      </c>
      <c r="I123" s="95">
        <f t="shared" si="6"/>
        <v>-1.7644214018647849E-2</v>
      </c>
      <c r="J123" s="95">
        <f t="shared" si="7"/>
        <v>0.51924401254877961</v>
      </c>
    </row>
    <row r="124" spans="1:10" x14ac:dyDescent="0.2">
      <c r="A124" s="93">
        <v>43190</v>
      </c>
      <c r="B124" s="94" t="s">
        <v>8</v>
      </c>
      <c r="C124" s="94">
        <f>SUMIFS(F_12Snp_ODR_Corp!$H:$H,F_12Snp_ODR_Corp!$A:$A,'Backtesting - Corp'!A124,F_12Snp_ODR_Corp!$B:$B,'Backtesting - Corp'!B124)</f>
        <v>146</v>
      </c>
      <c r="D124" s="94">
        <f>SUMIFS(F_12Snp_ODR_Corp!$C:$C,F_12Snp_ODR_Corp!$A:$A,'Backtesting - Corp'!A124,F_12Snp_ODR_Corp!$B:$B,'Backtesting - Corp'!B124)</f>
        <v>16</v>
      </c>
      <c r="F124" s="142">
        <f>SUMIFS(F_12Snp_ODR_Corp!$C:$C,F_12Snp_ODR_Corp!$A:$A,"&gt;="&amp;$M$2,F_12Snp_ODR_Corp!$A:$A,"&lt;="&amp;$M$3,F_12Snp_ODR_Corp!$B:$B,$B124)/SUMIFS(F_12Snp_ODR_Corp!$H:$H,F_12Snp_ODR_Corp!$A:$A,"&gt;="&amp;$M$2,F_12Snp_ODR_Corp!$A:$A,"&lt;="&amp;$M$3,F_12Snp_ODR_Corp!$B:$B,$B124)</f>
        <v>0.11119751166407466</v>
      </c>
      <c r="G124" s="95">
        <f t="shared" si="4"/>
        <v>0.1095890410958904</v>
      </c>
      <c r="H124" s="95">
        <f t="shared" si="5"/>
        <v>2.5871775687149652E-6</v>
      </c>
      <c r="I124" s="95">
        <f t="shared" si="6"/>
        <v>1.6084705681842504E-3</v>
      </c>
      <c r="J124" s="95">
        <f t="shared" si="7"/>
        <v>1.4677293934681285E-2</v>
      </c>
    </row>
    <row r="125" spans="1:10" x14ac:dyDescent="0.2">
      <c r="A125" s="93">
        <v>43190</v>
      </c>
      <c r="B125" s="94" t="s">
        <v>10</v>
      </c>
      <c r="C125" s="94">
        <f>SUMIFS(F_12Snp_ODR_Corp!$H:$H,F_12Snp_ODR_Corp!$A:$A,'Backtesting - Corp'!A125,F_12Snp_ODR_Corp!$B:$B,'Backtesting - Corp'!B125)</f>
        <v>35</v>
      </c>
      <c r="D125" s="94">
        <f>SUMIFS(F_12Snp_ODR_Corp!$C:$C,F_12Snp_ODR_Corp!$A:$A,'Backtesting - Corp'!A125,F_12Snp_ODR_Corp!$B:$B,'Backtesting - Corp'!B125)</f>
        <v>14</v>
      </c>
      <c r="F125" s="142">
        <f>SUMIFS(F_12Snp_ODR_Corp!$C:$C,F_12Snp_ODR_Corp!$A:$A,"&gt;="&amp;$M$2,F_12Snp_ODR_Corp!$A:$A,"&lt;="&amp;$M$3,F_12Snp_ODR_Corp!$B:$B,$B125)/SUMIFS(F_12Snp_ODR_Corp!$H:$H,F_12Snp_ODR_Corp!$A:$A,"&gt;="&amp;$M$2,F_12Snp_ODR_Corp!$A:$A,"&lt;="&amp;$M$3,F_12Snp_ODR_Corp!$B:$B,$B125)</f>
        <v>0.42605042016806721</v>
      </c>
      <c r="G125" s="95">
        <f t="shared" si="4"/>
        <v>0.4</v>
      </c>
      <c r="H125" s="95">
        <f t="shared" si="5"/>
        <v>6.7862439093284183E-4</v>
      </c>
      <c r="I125" s="95">
        <f t="shared" si="6"/>
        <v>2.605042016806719E-2</v>
      </c>
      <c r="J125" s="95">
        <f t="shared" si="7"/>
        <v>6.5126050420167975E-2</v>
      </c>
    </row>
    <row r="126" spans="1:10" x14ac:dyDescent="0.2">
      <c r="A126" s="93">
        <v>43220</v>
      </c>
      <c r="B126" s="94" t="s">
        <v>2</v>
      </c>
      <c r="C126" s="94">
        <f>SUMIFS(F_12Snp_ODR_Corp!$H:$H,F_12Snp_ODR_Corp!$A:$A,'Backtesting - Corp'!A126,F_12Snp_ODR_Corp!$B:$B,'Backtesting - Corp'!B126)</f>
        <v>670</v>
      </c>
      <c r="D126" s="94">
        <f>SUMIFS(F_12Snp_ODR_Corp!$C:$C,F_12Snp_ODR_Corp!$A:$A,'Backtesting - Corp'!A126,F_12Snp_ODR_Corp!$B:$B,'Backtesting - Corp'!B126)</f>
        <v>3</v>
      </c>
      <c r="F126" s="142">
        <f>SUMIFS(F_12Snp_ODR_Corp!$C:$C,F_12Snp_ODR_Corp!$A:$A,"&gt;="&amp;$M$2,F_12Snp_ODR_Corp!$A:$A,"&lt;="&amp;$M$3,F_12Snp_ODR_Corp!$B:$B,$B126)/SUMIFS(F_12Snp_ODR_Corp!$H:$H,F_12Snp_ODR_Corp!$A:$A,"&gt;="&amp;$M$2,F_12Snp_ODR_Corp!$A:$A,"&lt;="&amp;$M$3,F_12Snp_ODR_Corp!$B:$B,$B126)</f>
        <v>2.4055781522370714E-2</v>
      </c>
      <c r="G126" s="95">
        <f t="shared" si="4"/>
        <v>4.4776119402985077E-3</v>
      </c>
      <c r="H126" s="95">
        <f t="shared" si="5"/>
        <v>3.833047241843774E-4</v>
      </c>
      <c r="I126" s="95">
        <f t="shared" si="6"/>
        <v>1.9578169582072206E-2</v>
      </c>
      <c r="J126" s="95">
        <f t="shared" si="7"/>
        <v>4.3724578733294592</v>
      </c>
    </row>
    <row r="127" spans="1:10" x14ac:dyDescent="0.2">
      <c r="A127" s="93">
        <v>43220</v>
      </c>
      <c r="B127" s="94" t="s">
        <v>4</v>
      </c>
      <c r="C127" s="94">
        <f>SUMIFS(F_12Snp_ODR_Corp!$H:$H,F_12Snp_ODR_Corp!$A:$A,'Backtesting - Corp'!A127,F_12Snp_ODR_Corp!$B:$B,'Backtesting - Corp'!B127)</f>
        <v>114</v>
      </c>
      <c r="D127" s="94">
        <f>SUMIFS(F_12Snp_ODR_Corp!$C:$C,F_12Snp_ODR_Corp!$A:$A,'Backtesting - Corp'!A127,F_12Snp_ODR_Corp!$B:$B,'Backtesting - Corp'!B127)</f>
        <v>11</v>
      </c>
      <c r="F127" s="142">
        <f>SUMIFS(F_12Snp_ODR_Corp!$C:$C,F_12Snp_ODR_Corp!$A:$A,"&gt;="&amp;$M$2,F_12Snp_ODR_Corp!$A:$A,"&lt;="&amp;$M$3,F_12Snp_ODR_Corp!$B:$B,$B127)/SUMIFS(F_12Snp_ODR_Corp!$H:$H,F_12Snp_ODR_Corp!$A:$A,"&gt;="&amp;$M$2,F_12Snp_ODR_Corp!$A:$A,"&lt;="&amp;$M$3,F_12Snp_ODR_Corp!$B:$B,$B127)</f>
        <v>0.20442708333333334</v>
      </c>
      <c r="G127" s="95">
        <f t="shared" si="4"/>
        <v>9.6491228070175433E-2</v>
      </c>
      <c r="H127" s="95">
        <f t="shared" si="5"/>
        <v>1.1650148851389373E-2</v>
      </c>
      <c r="I127" s="95">
        <f t="shared" si="6"/>
        <v>0.10793585526315791</v>
      </c>
      <c r="J127" s="95">
        <f t="shared" si="7"/>
        <v>1.1186079545454548</v>
      </c>
    </row>
    <row r="128" spans="1:10" x14ac:dyDescent="0.2">
      <c r="A128" s="93">
        <v>43220</v>
      </c>
      <c r="B128" s="94" t="s">
        <v>6</v>
      </c>
      <c r="C128" s="94">
        <f>SUMIFS(F_12Snp_ODR_Corp!$H:$H,F_12Snp_ODR_Corp!$A:$A,'Backtesting - Corp'!A128,F_12Snp_ODR_Corp!$B:$B,'Backtesting - Corp'!B128)</f>
        <v>222</v>
      </c>
      <c r="D128" s="94">
        <f>SUMIFS(F_12Snp_ODR_Corp!$C:$C,F_12Snp_ODR_Corp!$A:$A,'Backtesting - Corp'!A128,F_12Snp_ODR_Corp!$B:$B,'Backtesting - Corp'!B128)</f>
        <v>7</v>
      </c>
      <c r="F128" s="142">
        <f>SUMIFS(F_12Snp_ODR_Corp!$C:$C,F_12Snp_ODR_Corp!$A:$A,"&gt;="&amp;$M$2,F_12Snp_ODR_Corp!$A:$A,"&lt;="&amp;$M$3,F_12Snp_ODR_Corp!$B:$B,$B128)/SUMIFS(F_12Snp_ODR_Corp!$H:$H,F_12Snp_ODR_Corp!$A:$A,"&gt;="&amp;$M$2,F_12Snp_ODR_Corp!$A:$A,"&lt;="&amp;$M$3,F_12Snp_ODR_Corp!$B:$B,$B128)</f>
        <v>1.6336368505623994E-2</v>
      </c>
      <c r="G128" s="95">
        <f t="shared" si="4"/>
        <v>3.1531531531531529E-2</v>
      </c>
      <c r="H128" s="95">
        <f t="shared" si="5"/>
        <v>2.308929793839074E-4</v>
      </c>
      <c r="I128" s="95">
        <f t="shared" si="6"/>
        <v>-1.5195163025907534E-2</v>
      </c>
      <c r="J128" s="95">
        <f t="shared" si="7"/>
        <v>0.48190374167878186</v>
      </c>
    </row>
    <row r="129" spans="1:10" x14ac:dyDescent="0.2">
      <c r="A129" s="93">
        <v>43220</v>
      </c>
      <c r="B129" s="94" t="s">
        <v>8</v>
      </c>
      <c r="C129" s="94">
        <f>SUMIFS(F_12Snp_ODR_Corp!$H:$H,F_12Snp_ODR_Corp!$A:$A,'Backtesting - Corp'!A129,F_12Snp_ODR_Corp!$B:$B,'Backtesting - Corp'!B129)</f>
        <v>92</v>
      </c>
      <c r="D129" s="94">
        <f>SUMIFS(F_12Snp_ODR_Corp!$C:$C,F_12Snp_ODR_Corp!$A:$A,'Backtesting - Corp'!A129,F_12Snp_ODR_Corp!$B:$B,'Backtesting - Corp'!B129)</f>
        <v>6</v>
      </c>
      <c r="F129" s="142">
        <f>SUMIFS(F_12Snp_ODR_Corp!$C:$C,F_12Snp_ODR_Corp!$A:$A,"&gt;="&amp;$M$2,F_12Snp_ODR_Corp!$A:$A,"&lt;="&amp;$M$3,F_12Snp_ODR_Corp!$B:$B,$B129)/SUMIFS(F_12Snp_ODR_Corp!$H:$H,F_12Snp_ODR_Corp!$A:$A,"&gt;="&amp;$M$2,F_12Snp_ODR_Corp!$A:$A,"&lt;="&amp;$M$3,F_12Snp_ODR_Corp!$B:$B,$B129)</f>
        <v>0.11119751166407466</v>
      </c>
      <c r="G129" s="95">
        <f t="shared" si="4"/>
        <v>6.5217391304347824E-2</v>
      </c>
      <c r="H129" s="95">
        <f t="shared" si="5"/>
        <v>2.1141714682949659E-3</v>
      </c>
      <c r="I129" s="95">
        <f t="shared" si="6"/>
        <v>4.5980120359726831E-2</v>
      </c>
      <c r="J129" s="95">
        <f t="shared" si="7"/>
        <v>0.70502851218247808</v>
      </c>
    </row>
    <row r="130" spans="1:10" x14ac:dyDescent="0.2">
      <c r="A130" s="93">
        <v>43220</v>
      </c>
      <c r="B130" s="94" t="s">
        <v>10</v>
      </c>
      <c r="C130" s="94">
        <f>SUMIFS(F_12Snp_ODR_Corp!$H:$H,F_12Snp_ODR_Corp!$A:$A,'Backtesting - Corp'!A130,F_12Snp_ODR_Corp!$B:$B,'Backtesting - Corp'!B130)</f>
        <v>68</v>
      </c>
      <c r="D130" s="94">
        <f>SUMIFS(F_12Snp_ODR_Corp!$C:$C,F_12Snp_ODR_Corp!$A:$A,'Backtesting - Corp'!A130,F_12Snp_ODR_Corp!$B:$B,'Backtesting - Corp'!B130)</f>
        <v>28</v>
      </c>
      <c r="F130" s="142">
        <f>SUMIFS(F_12Snp_ODR_Corp!$C:$C,F_12Snp_ODR_Corp!$A:$A,"&gt;="&amp;$M$2,F_12Snp_ODR_Corp!$A:$A,"&lt;="&amp;$M$3,F_12Snp_ODR_Corp!$B:$B,$B130)/SUMIFS(F_12Snp_ODR_Corp!$H:$H,F_12Snp_ODR_Corp!$A:$A,"&gt;="&amp;$M$2,F_12Snp_ODR_Corp!$A:$A,"&lt;="&amp;$M$3,F_12Snp_ODR_Corp!$B:$B,$B130)</f>
        <v>0.42605042016806721</v>
      </c>
      <c r="G130" s="95">
        <f t="shared" si="4"/>
        <v>0.41176470588235292</v>
      </c>
      <c r="H130" s="95">
        <f t="shared" si="5"/>
        <v>2.0408163265306137E-4</v>
      </c>
      <c r="I130" s="95">
        <f t="shared" si="6"/>
        <v>1.428571428571429E-2</v>
      </c>
      <c r="J130" s="95">
        <f t="shared" si="7"/>
        <v>3.4693877551020422E-2</v>
      </c>
    </row>
    <row r="131" spans="1:10" x14ac:dyDescent="0.2">
      <c r="A131" s="93">
        <v>43251</v>
      </c>
      <c r="B131" s="94" t="s">
        <v>2</v>
      </c>
      <c r="C131" s="94">
        <f>SUMIFS(F_12Snp_ODR_Corp!$H:$H,F_12Snp_ODR_Corp!$A:$A,'Backtesting - Corp'!A131,F_12Snp_ODR_Corp!$B:$B,'Backtesting - Corp'!B131)</f>
        <v>666</v>
      </c>
      <c r="D131" s="94">
        <f>SUMIFS(F_12Snp_ODR_Corp!$C:$C,F_12Snp_ODR_Corp!$A:$A,'Backtesting - Corp'!A131,F_12Snp_ODR_Corp!$B:$B,'Backtesting - Corp'!B131)</f>
        <v>8</v>
      </c>
      <c r="F131" s="142">
        <f>SUMIFS(F_12Snp_ODR_Corp!$C:$C,F_12Snp_ODR_Corp!$A:$A,"&gt;="&amp;$M$2,F_12Snp_ODR_Corp!$A:$A,"&lt;="&amp;$M$3,F_12Snp_ODR_Corp!$B:$B,$B131)/SUMIFS(F_12Snp_ODR_Corp!$H:$H,F_12Snp_ODR_Corp!$A:$A,"&gt;="&amp;$M$2,F_12Snp_ODR_Corp!$A:$A,"&lt;="&amp;$M$3,F_12Snp_ODR_Corp!$B:$B,$B131)</f>
        <v>2.4055781522370714E-2</v>
      </c>
      <c r="G131" s="95">
        <f t="shared" si="4"/>
        <v>1.2012012012012012E-2</v>
      </c>
      <c r="H131" s="95">
        <f t="shared" si="5"/>
        <v>1.4505238401864591E-4</v>
      </c>
      <c r="I131" s="95">
        <f t="shared" si="6"/>
        <v>1.2043769510358703E-2</v>
      </c>
      <c r="J131" s="95">
        <f t="shared" si="7"/>
        <v>1.0026438117373619</v>
      </c>
    </row>
    <row r="132" spans="1:10" x14ac:dyDescent="0.2">
      <c r="A132" s="93">
        <v>43251</v>
      </c>
      <c r="B132" s="94" t="s">
        <v>4</v>
      </c>
      <c r="C132" s="94">
        <f>SUMIFS(F_12Snp_ODR_Corp!$H:$H,F_12Snp_ODR_Corp!$A:$A,'Backtesting - Corp'!A132,F_12Snp_ODR_Corp!$B:$B,'Backtesting - Corp'!B132)</f>
        <v>118</v>
      </c>
      <c r="D132" s="94">
        <f>SUMIFS(F_12Snp_ODR_Corp!$C:$C,F_12Snp_ODR_Corp!$A:$A,'Backtesting - Corp'!A132,F_12Snp_ODR_Corp!$B:$B,'Backtesting - Corp'!B132)</f>
        <v>16</v>
      </c>
      <c r="F132" s="142">
        <f>SUMIFS(F_12Snp_ODR_Corp!$C:$C,F_12Snp_ODR_Corp!$A:$A,"&gt;="&amp;$M$2,F_12Snp_ODR_Corp!$A:$A,"&lt;="&amp;$M$3,F_12Snp_ODR_Corp!$B:$B,$B132)/SUMIFS(F_12Snp_ODR_Corp!$H:$H,F_12Snp_ODR_Corp!$A:$A,"&gt;="&amp;$M$2,F_12Snp_ODR_Corp!$A:$A,"&lt;="&amp;$M$3,F_12Snp_ODR_Corp!$B:$B,$B132)</f>
        <v>0.20442708333333334</v>
      </c>
      <c r="G132" s="95">
        <f t="shared" ref="G132:G195" si="8">IFERROR(D132/C132,0)</f>
        <v>0.13559322033898305</v>
      </c>
      <c r="H132" s="95">
        <f t="shared" ref="H132:H195" si="9">(G132-F132)^2</f>
        <v>4.7381006947249862E-3</v>
      </c>
      <c r="I132" s="95">
        <f t="shared" ref="I132:I195" si="10">F132-G132</f>
        <v>6.8833862994350292E-2</v>
      </c>
      <c r="J132" s="95">
        <f t="shared" ref="J132:J195" si="11">IFERROR(ABS(G132-F132)/ABS(G132),0)</f>
        <v>0.50764973958333337</v>
      </c>
    </row>
    <row r="133" spans="1:10" x14ac:dyDescent="0.2">
      <c r="A133" s="93">
        <v>43251</v>
      </c>
      <c r="B133" s="94" t="s">
        <v>6</v>
      </c>
      <c r="C133" s="94">
        <f>SUMIFS(F_12Snp_ODR_Corp!$H:$H,F_12Snp_ODR_Corp!$A:$A,'Backtesting - Corp'!A133,F_12Snp_ODR_Corp!$B:$B,'Backtesting - Corp'!B133)</f>
        <v>234</v>
      </c>
      <c r="D133" s="94">
        <f>SUMIFS(F_12Snp_ODR_Corp!$C:$C,F_12Snp_ODR_Corp!$A:$A,'Backtesting - Corp'!A133,F_12Snp_ODR_Corp!$B:$B,'Backtesting - Corp'!B133)</f>
        <v>9</v>
      </c>
      <c r="F133" s="142">
        <f>SUMIFS(F_12Snp_ODR_Corp!$C:$C,F_12Snp_ODR_Corp!$A:$A,"&gt;="&amp;$M$2,F_12Snp_ODR_Corp!$A:$A,"&lt;="&amp;$M$3,F_12Snp_ODR_Corp!$B:$B,$B133)/SUMIFS(F_12Snp_ODR_Corp!$H:$H,F_12Snp_ODR_Corp!$A:$A,"&gt;="&amp;$M$2,F_12Snp_ODR_Corp!$A:$A,"&lt;="&amp;$M$3,F_12Snp_ODR_Corp!$B:$B,$B133)</f>
        <v>1.6336368505623994E-2</v>
      </c>
      <c r="G133" s="95">
        <f t="shared" si="8"/>
        <v>3.8461538461538464E-2</v>
      </c>
      <c r="H133" s="95">
        <f t="shared" si="9"/>
        <v>4.8952314557810031E-4</v>
      </c>
      <c r="I133" s="95">
        <f t="shared" si="10"/>
        <v>-2.2125169955914469E-2</v>
      </c>
      <c r="J133" s="95">
        <f t="shared" si="11"/>
        <v>0.57525441885377615</v>
      </c>
    </row>
    <row r="134" spans="1:10" x14ac:dyDescent="0.2">
      <c r="A134" s="93">
        <v>43251</v>
      </c>
      <c r="B134" s="94" t="s">
        <v>8</v>
      </c>
      <c r="C134" s="94">
        <f>SUMIFS(F_12Snp_ODR_Corp!$H:$H,F_12Snp_ODR_Corp!$A:$A,'Backtesting - Corp'!A134,F_12Snp_ODR_Corp!$B:$B,'Backtesting - Corp'!B134)</f>
        <v>101</v>
      </c>
      <c r="D134" s="94">
        <f>SUMIFS(F_12Snp_ODR_Corp!$C:$C,F_12Snp_ODR_Corp!$A:$A,'Backtesting - Corp'!A134,F_12Snp_ODR_Corp!$B:$B,'Backtesting - Corp'!B134)</f>
        <v>4</v>
      </c>
      <c r="F134" s="142">
        <f>SUMIFS(F_12Snp_ODR_Corp!$C:$C,F_12Snp_ODR_Corp!$A:$A,"&gt;="&amp;$M$2,F_12Snp_ODR_Corp!$A:$A,"&lt;="&amp;$M$3,F_12Snp_ODR_Corp!$B:$B,$B134)/SUMIFS(F_12Snp_ODR_Corp!$H:$H,F_12Snp_ODR_Corp!$A:$A,"&gt;="&amp;$M$2,F_12Snp_ODR_Corp!$A:$A,"&lt;="&amp;$M$3,F_12Snp_ODR_Corp!$B:$B,$B134)</f>
        <v>0.11119751166407466</v>
      </c>
      <c r="G134" s="95">
        <f t="shared" si="8"/>
        <v>3.9603960396039604E-2</v>
      </c>
      <c r="H134" s="95">
        <f t="shared" si="9"/>
        <v>5.1256365831687627E-3</v>
      </c>
      <c r="I134" s="95">
        <f t="shared" si="10"/>
        <v>7.1593551268035044E-2</v>
      </c>
      <c r="J134" s="95">
        <f t="shared" si="11"/>
        <v>1.8077371695178848</v>
      </c>
    </row>
    <row r="135" spans="1:10" x14ac:dyDescent="0.2">
      <c r="A135" s="93">
        <v>43251</v>
      </c>
      <c r="B135" s="94" t="s">
        <v>10</v>
      </c>
      <c r="C135" s="94">
        <f>SUMIFS(F_12Snp_ODR_Corp!$H:$H,F_12Snp_ODR_Corp!$A:$A,'Backtesting - Corp'!A135,F_12Snp_ODR_Corp!$B:$B,'Backtesting - Corp'!B135)</f>
        <v>59</v>
      </c>
      <c r="D135" s="94">
        <f>SUMIFS(F_12Snp_ODR_Corp!$C:$C,F_12Snp_ODR_Corp!$A:$A,'Backtesting - Corp'!A135,F_12Snp_ODR_Corp!$B:$B,'Backtesting - Corp'!B135)</f>
        <v>25</v>
      </c>
      <c r="F135" s="142">
        <f>SUMIFS(F_12Snp_ODR_Corp!$C:$C,F_12Snp_ODR_Corp!$A:$A,"&gt;="&amp;$M$2,F_12Snp_ODR_Corp!$A:$A,"&lt;="&amp;$M$3,F_12Snp_ODR_Corp!$B:$B,$B135)/SUMIFS(F_12Snp_ODR_Corp!$H:$H,F_12Snp_ODR_Corp!$A:$A,"&gt;="&amp;$M$2,F_12Snp_ODR_Corp!$A:$A,"&lt;="&amp;$M$3,F_12Snp_ODR_Corp!$B:$B,$B135)</f>
        <v>0.42605042016806721</v>
      </c>
      <c r="G135" s="95">
        <f t="shared" si="8"/>
        <v>0.42372881355932202</v>
      </c>
      <c r="H135" s="95">
        <f t="shared" si="9"/>
        <v>5.3898572457693741E-6</v>
      </c>
      <c r="I135" s="95">
        <f t="shared" si="10"/>
        <v>2.321606608745197E-3</v>
      </c>
      <c r="J135" s="95">
        <f t="shared" si="11"/>
        <v>5.4789915966386655E-3</v>
      </c>
    </row>
    <row r="136" spans="1:10" x14ac:dyDescent="0.2">
      <c r="A136" s="93">
        <v>43281</v>
      </c>
      <c r="B136" s="94" t="s">
        <v>2</v>
      </c>
      <c r="C136" s="94">
        <f>SUMIFS(F_12Snp_ODR_Corp!$H:$H,F_12Snp_ODR_Corp!$A:$A,'Backtesting - Corp'!A136,F_12Snp_ODR_Corp!$B:$B,'Backtesting - Corp'!B136)</f>
        <v>625</v>
      </c>
      <c r="D136" s="94">
        <f>SUMIFS(F_12Snp_ODR_Corp!$C:$C,F_12Snp_ODR_Corp!$A:$A,'Backtesting - Corp'!A136,F_12Snp_ODR_Corp!$B:$B,'Backtesting - Corp'!B136)</f>
        <v>5</v>
      </c>
      <c r="F136" s="142">
        <f>SUMIFS(F_12Snp_ODR_Corp!$C:$C,F_12Snp_ODR_Corp!$A:$A,"&gt;="&amp;$M$2,F_12Snp_ODR_Corp!$A:$A,"&lt;="&amp;$M$3,F_12Snp_ODR_Corp!$B:$B,$B136)/SUMIFS(F_12Snp_ODR_Corp!$H:$H,F_12Snp_ODR_Corp!$A:$A,"&gt;="&amp;$M$2,F_12Snp_ODR_Corp!$A:$A,"&lt;="&amp;$M$3,F_12Snp_ODR_Corp!$B:$B,$B136)</f>
        <v>2.4055781522370714E-2</v>
      </c>
      <c r="G136" s="95">
        <f t="shared" si="8"/>
        <v>8.0000000000000002E-3</v>
      </c>
      <c r="H136" s="95">
        <f t="shared" si="9"/>
        <v>2.5778812029410086E-4</v>
      </c>
      <c r="I136" s="95">
        <f t="shared" si="10"/>
        <v>1.6055781522370714E-2</v>
      </c>
      <c r="J136" s="95">
        <f t="shared" si="11"/>
        <v>2.0069726902963394</v>
      </c>
    </row>
    <row r="137" spans="1:10" x14ac:dyDescent="0.2">
      <c r="A137" s="93">
        <v>43281</v>
      </c>
      <c r="B137" s="94" t="s">
        <v>4</v>
      </c>
      <c r="C137" s="94">
        <f>SUMIFS(F_12Snp_ODR_Corp!$H:$H,F_12Snp_ODR_Corp!$A:$A,'Backtesting - Corp'!A137,F_12Snp_ODR_Corp!$B:$B,'Backtesting - Corp'!B137)</f>
        <v>92</v>
      </c>
      <c r="D137" s="94">
        <f>SUMIFS(F_12Snp_ODR_Corp!$C:$C,F_12Snp_ODR_Corp!$A:$A,'Backtesting - Corp'!A137,F_12Snp_ODR_Corp!$B:$B,'Backtesting - Corp'!B137)</f>
        <v>9</v>
      </c>
      <c r="F137" s="142">
        <f>SUMIFS(F_12Snp_ODR_Corp!$C:$C,F_12Snp_ODR_Corp!$A:$A,"&gt;="&amp;$M$2,F_12Snp_ODR_Corp!$A:$A,"&lt;="&amp;$M$3,F_12Snp_ODR_Corp!$B:$B,$B137)/SUMIFS(F_12Snp_ODR_Corp!$H:$H,F_12Snp_ODR_Corp!$A:$A,"&gt;="&amp;$M$2,F_12Snp_ODR_Corp!$A:$A,"&lt;="&amp;$M$3,F_12Snp_ODR_Corp!$B:$B,$B137)</f>
        <v>0.20442708333333334</v>
      </c>
      <c r="G137" s="95">
        <f t="shared" si="8"/>
        <v>9.7826086956521743E-2</v>
      </c>
      <c r="H137" s="95">
        <f t="shared" si="9"/>
        <v>1.1363772428529E-2</v>
      </c>
      <c r="I137" s="95">
        <f t="shared" si="10"/>
        <v>0.1066009963768116</v>
      </c>
      <c r="J137" s="95">
        <f t="shared" si="11"/>
        <v>1.0896990740740742</v>
      </c>
    </row>
    <row r="138" spans="1:10" x14ac:dyDescent="0.2">
      <c r="A138" s="93">
        <v>43281</v>
      </c>
      <c r="B138" s="94" t="s">
        <v>6</v>
      </c>
      <c r="C138" s="94">
        <f>SUMIFS(F_12Snp_ODR_Corp!$H:$H,F_12Snp_ODR_Corp!$A:$A,'Backtesting - Corp'!A138,F_12Snp_ODR_Corp!$B:$B,'Backtesting - Corp'!B138)</f>
        <v>221</v>
      </c>
      <c r="D138" s="94">
        <f>SUMIFS(F_12Snp_ODR_Corp!$C:$C,F_12Snp_ODR_Corp!$A:$A,'Backtesting - Corp'!A138,F_12Snp_ODR_Corp!$B:$B,'Backtesting - Corp'!B138)</f>
        <v>8</v>
      </c>
      <c r="F138" s="142">
        <f>SUMIFS(F_12Snp_ODR_Corp!$C:$C,F_12Snp_ODR_Corp!$A:$A,"&gt;="&amp;$M$2,F_12Snp_ODR_Corp!$A:$A,"&lt;="&amp;$M$3,F_12Snp_ODR_Corp!$B:$B,$B138)/SUMIFS(F_12Snp_ODR_Corp!$H:$H,F_12Snp_ODR_Corp!$A:$A,"&gt;="&amp;$M$2,F_12Snp_ODR_Corp!$A:$A,"&lt;="&amp;$M$3,F_12Snp_ODR_Corp!$B:$B,$B138)</f>
        <v>1.6336368505623994E-2</v>
      </c>
      <c r="G138" s="95">
        <f t="shared" si="8"/>
        <v>3.6199095022624438E-2</v>
      </c>
      <c r="H138" s="95">
        <f t="shared" si="9"/>
        <v>3.9452790468915257E-4</v>
      </c>
      <c r="I138" s="95">
        <f t="shared" si="10"/>
        <v>-1.9862726517000443E-2</v>
      </c>
      <c r="J138" s="95">
        <f t="shared" si="11"/>
        <v>0.54870782003213714</v>
      </c>
    </row>
    <row r="139" spans="1:10" x14ac:dyDescent="0.2">
      <c r="A139" s="93">
        <v>43281</v>
      </c>
      <c r="B139" s="94" t="s">
        <v>8</v>
      </c>
      <c r="C139" s="94">
        <f>SUMIFS(F_12Snp_ODR_Corp!$H:$H,F_12Snp_ODR_Corp!$A:$A,'Backtesting - Corp'!A139,F_12Snp_ODR_Corp!$B:$B,'Backtesting - Corp'!B139)</f>
        <v>149</v>
      </c>
      <c r="D139" s="94">
        <f>SUMIFS(F_12Snp_ODR_Corp!$C:$C,F_12Snp_ODR_Corp!$A:$A,'Backtesting - Corp'!A139,F_12Snp_ODR_Corp!$B:$B,'Backtesting - Corp'!B139)</f>
        <v>17</v>
      </c>
      <c r="F139" s="142">
        <f>SUMIFS(F_12Snp_ODR_Corp!$C:$C,F_12Snp_ODR_Corp!$A:$A,"&gt;="&amp;$M$2,F_12Snp_ODR_Corp!$A:$A,"&lt;="&amp;$M$3,F_12Snp_ODR_Corp!$B:$B,$B139)/SUMIFS(F_12Snp_ODR_Corp!$H:$H,F_12Snp_ODR_Corp!$A:$A,"&gt;="&amp;$M$2,F_12Snp_ODR_Corp!$A:$A,"&lt;="&amp;$M$3,F_12Snp_ODR_Corp!$B:$B,$B139)</f>
        <v>0.11119751166407466</v>
      </c>
      <c r="G139" s="95">
        <f t="shared" si="8"/>
        <v>0.11409395973154363</v>
      </c>
      <c r="H139" s="95">
        <f t="shared" si="9"/>
        <v>8.3894114075447354E-6</v>
      </c>
      <c r="I139" s="95">
        <f t="shared" si="10"/>
        <v>-2.8964480674689708E-3</v>
      </c>
      <c r="J139" s="95">
        <f t="shared" si="11"/>
        <v>2.5386515414875098E-2</v>
      </c>
    </row>
    <row r="140" spans="1:10" x14ac:dyDescent="0.2">
      <c r="A140" s="93">
        <v>43281</v>
      </c>
      <c r="B140" s="94" t="s">
        <v>10</v>
      </c>
      <c r="C140" s="94">
        <f>SUMIFS(F_12Snp_ODR_Corp!$H:$H,F_12Snp_ODR_Corp!$A:$A,'Backtesting - Corp'!A140,F_12Snp_ODR_Corp!$B:$B,'Backtesting - Corp'!B140)</f>
        <v>44</v>
      </c>
      <c r="D140" s="94">
        <f>SUMIFS(F_12Snp_ODR_Corp!$C:$C,F_12Snp_ODR_Corp!$A:$A,'Backtesting - Corp'!A140,F_12Snp_ODR_Corp!$B:$B,'Backtesting - Corp'!B140)</f>
        <v>19</v>
      </c>
      <c r="F140" s="142">
        <f>SUMIFS(F_12Snp_ODR_Corp!$C:$C,F_12Snp_ODR_Corp!$A:$A,"&gt;="&amp;$M$2,F_12Snp_ODR_Corp!$A:$A,"&lt;="&amp;$M$3,F_12Snp_ODR_Corp!$B:$B,$B140)/SUMIFS(F_12Snp_ODR_Corp!$H:$H,F_12Snp_ODR_Corp!$A:$A,"&gt;="&amp;$M$2,F_12Snp_ODR_Corp!$A:$A,"&lt;="&amp;$M$3,F_12Snp_ODR_Corp!$B:$B,$B140)</f>
        <v>0.42605042016806721</v>
      </c>
      <c r="G140" s="95">
        <f t="shared" si="8"/>
        <v>0.43181818181818182</v>
      </c>
      <c r="H140" s="95">
        <f t="shared" si="9"/>
        <v>3.3267074452532821E-5</v>
      </c>
      <c r="I140" s="95">
        <f t="shared" si="10"/>
        <v>-5.7677616501146112E-3</v>
      </c>
      <c r="J140" s="95">
        <f t="shared" si="11"/>
        <v>1.3356921716054888E-2</v>
      </c>
    </row>
    <row r="141" spans="1:10" x14ac:dyDescent="0.2">
      <c r="A141" s="93">
        <v>43312</v>
      </c>
      <c r="B141" s="94" t="s">
        <v>2</v>
      </c>
      <c r="C141" s="94">
        <f>SUMIFS(F_12Snp_ODR_Corp!$H:$H,F_12Snp_ODR_Corp!$A:$A,'Backtesting - Corp'!A141,F_12Snp_ODR_Corp!$B:$B,'Backtesting - Corp'!B141)</f>
        <v>659</v>
      </c>
      <c r="D141" s="94">
        <f>SUMIFS(F_12Snp_ODR_Corp!$C:$C,F_12Snp_ODR_Corp!$A:$A,'Backtesting - Corp'!A141,F_12Snp_ODR_Corp!$B:$B,'Backtesting - Corp'!B141)</f>
        <v>6</v>
      </c>
      <c r="F141" s="142">
        <f>SUMIFS(F_12Snp_ODR_Corp!$C:$C,F_12Snp_ODR_Corp!$A:$A,"&gt;="&amp;$M$2,F_12Snp_ODR_Corp!$A:$A,"&lt;="&amp;$M$3,F_12Snp_ODR_Corp!$B:$B,$B141)/SUMIFS(F_12Snp_ODR_Corp!$H:$H,F_12Snp_ODR_Corp!$A:$A,"&gt;="&amp;$M$2,F_12Snp_ODR_Corp!$A:$A,"&lt;="&amp;$M$3,F_12Snp_ODR_Corp!$B:$B,$B141)</f>
        <v>2.4055781522370714E-2</v>
      </c>
      <c r="G141" s="95">
        <f t="shared" si="8"/>
        <v>9.104704097116844E-3</v>
      </c>
      <c r="H141" s="95">
        <f t="shared" si="9"/>
        <v>2.2353471617593592E-4</v>
      </c>
      <c r="I141" s="95">
        <f t="shared" si="10"/>
        <v>1.495107742525387E-2</v>
      </c>
      <c r="J141" s="95">
        <f t="shared" si="11"/>
        <v>1.6421266705403834</v>
      </c>
    </row>
    <row r="142" spans="1:10" x14ac:dyDescent="0.2">
      <c r="A142" s="93">
        <v>43312</v>
      </c>
      <c r="B142" s="94" t="s">
        <v>4</v>
      </c>
      <c r="C142" s="94">
        <f>SUMIFS(F_12Snp_ODR_Corp!$H:$H,F_12Snp_ODR_Corp!$A:$A,'Backtesting - Corp'!A142,F_12Snp_ODR_Corp!$B:$B,'Backtesting - Corp'!B142)</f>
        <v>121</v>
      </c>
      <c r="D142" s="94">
        <f>SUMIFS(F_12Snp_ODR_Corp!$C:$C,F_12Snp_ODR_Corp!$A:$A,'Backtesting - Corp'!A142,F_12Snp_ODR_Corp!$B:$B,'Backtesting - Corp'!B142)</f>
        <v>16</v>
      </c>
      <c r="F142" s="142">
        <f>SUMIFS(F_12Snp_ODR_Corp!$C:$C,F_12Snp_ODR_Corp!$A:$A,"&gt;="&amp;$M$2,F_12Snp_ODR_Corp!$A:$A,"&lt;="&amp;$M$3,F_12Snp_ODR_Corp!$B:$B,$B142)/SUMIFS(F_12Snp_ODR_Corp!$H:$H,F_12Snp_ODR_Corp!$A:$A,"&gt;="&amp;$M$2,F_12Snp_ODR_Corp!$A:$A,"&lt;="&amp;$M$3,F_12Snp_ODR_Corp!$B:$B,$B142)</f>
        <v>0.20442708333333334</v>
      </c>
      <c r="G142" s="95">
        <f t="shared" si="8"/>
        <v>0.13223140495867769</v>
      </c>
      <c r="H142" s="95">
        <f t="shared" si="9"/>
        <v>5.2122159759767223E-3</v>
      </c>
      <c r="I142" s="95">
        <f t="shared" si="10"/>
        <v>7.2195678374655653E-2</v>
      </c>
      <c r="J142" s="95">
        <f t="shared" si="11"/>
        <v>0.54597981770833337</v>
      </c>
    </row>
    <row r="143" spans="1:10" x14ac:dyDescent="0.2">
      <c r="A143" s="93">
        <v>43312</v>
      </c>
      <c r="B143" s="94" t="s">
        <v>6</v>
      </c>
      <c r="C143" s="94">
        <f>SUMIFS(F_12Snp_ODR_Corp!$H:$H,F_12Snp_ODR_Corp!$A:$A,'Backtesting - Corp'!A143,F_12Snp_ODR_Corp!$B:$B,'Backtesting - Corp'!B143)</f>
        <v>255</v>
      </c>
      <c r="D143" s="94">
        <f>SUMIFS(F_12Snp_ODR_Corp!$C:$C,F_12Snp_ODR_Corp!$A:$A,'Backtesting - Corp'!A143,F_12Snp_ODR_Corp!$B:$B,'Backtesting - Corp'!B143)</f>
        <v>10</v>
      </c>
      <c r="F143" s="142">
        <f>SUMIFS(F_12Snp_ODR_Corp!$C:$C,F_12Snp_ODR_Corp!$A:$A,"&gt;="&amp;$M$2,F_12Snp_ODR_Corp!$A:$A,"&lt;="&amp;$M$3,F_12Snp_ODR_Corp!$B:$B,$B143)/SUMIFS(F_12Snp_ODR_Corp!$H:$H,F_12Snp_ODR_Corp!$A:$A,"&gt;="&amp;$M$2,F_12Snp_ODR_Corp!$A:$A,"&lt;="&amp;$M$3,F_12Snp_ODR_Corp!$B:$B,$B143)</f>
        <v>1.6336368505623994E-2</v>
      </c>
      <c r="G143" s="95">
        <f t="shared" si="8"/>
        <v>3.9215686274509803E-2</v>
      </c>
      <c r="H143" s="95">
        <f t="shared" si="9"/>
        <v>5.234631815696539E-4</v>
      </c>
      <c r="I143" s="95">
        <f t="shared" si="10"/>
        <v>-2.2879317768885809E-2</v>
      </c>
      <c r="J143" s="95">
        <f t="shared" si="11"/>
        <v>0.58342260310658811</v>
      </c>
    </row>
    <row r="144" spans="1:10" x14ac:dyDescent="0.2">
      <c r="A144" s="93">
        <v>43312</v>
      </c>
      <c r="B144" s="94" t="s">
        <v>8</v>
      </c>
      <c r="C144" s="94">
        <f>SUMIFS(F_12Snp_ODR_Corp!$H:$H,F_12Snp_ODR_Corp!$A:$A,'Backtesting - Corp'!A144,F_12Snp_ODR_Corp!$B:$B,'Backtesting - Corp'!B144)</f>
        <v>83</v>
      </c>
      <c r="D144" s="94">
        <f>SUMIFS(F_12Snp_ODR_Corp!$C:$C,F_12Snp_ODR_Corp!$A:$A,'Backtesting - Corp'!A144,F_12Snp_ODR_Corp!$B:$B,'Backtesting - Corp'!B144)</f>
        <v>7</v>
      </c>
      <c r="F144" s="142">
        <f>SUMIFS(F_12Snp_ODR_Corp!$C:$C,F_12Snp_ODR_Corp!$A:$A,"&gt;="&amp;$M$2,F_12Snp_ODR_Corp!$A:$A,"&lt;="&amp;$M$3,F_12Snp_ODR_Corp!$B:$B,$B144)/SUMIFS(F_12Snp_ODR_Corp!$H:$H,F_12Snp_ODR_Corp!$A:$A,"&gt;="&amp;$M$2,F_12Snp_ODR_Corp!$A:$A,"&lt;="&amp;$M$3,F_12Snp_ODR_Corp!$B:$B,$B144)</f>
        <v>0.11119751166407466</v>
      </c>
      <c r="G144" s="95">
        <f t="shared" si="8"/>
        <v>8.4337349397590355E-2</v>
      </c>
      <c r="H144" s="95">
        <f t="shared" si="9"/>
        <v>7.2146831698186704E-4</v>
      </c>
      <c r="I144" s="95">
        <f t="shared" si="10"/>
        <v>2.68601622664843E-2</v>
      </c>
      <c r="J144" s="95">
        <f t="shared" si="11"/>
        <v>0.31848478115974244</v>
      </c>
    </row>
    <row r="145" spans="1:10" x14ac:dyDescent="0.2">
      <c r="A145" s="93">
        <v>43312</v>
      </c>
      <c r="B145" s="94" t="s">
        <v>10</v>
      </c>
      <c r="C145" s="94">
        <f>SUMIFS(F_12Snp_ODR_Corp!$H:$H,F_12Snp_ODR_Corp!$A:$A,'Backtesting - Corp'!A145,F_12Snp_ODR_Corp!$B:$B,'Backtesting - Corp'!B145)</f>
        <v>80</v>
      </c>
      <c r="D145" s="94">
        <f>SUMIFS(F_12Snp_ODR_Corp!$C:$C,F_12Snp_ODR_Corp!$A:$A,'Backtesting - Corp'!A145,F_12Snp_ODR_Corp!$B:$B,'Backtesting - Corp'!B145)</f>
        <v>26</v>
      </c>
      <c r="F145" s="142">
        <f>SUMIFS(F_12Snp_ODR_Corp!$C:$C,F_12Snp_ODR_Corp!$A:$A,"&gt;="&amp;$M$2,F_12Snp_ODR_Corp!$A:$A,"&lt;="&amp;$M$3,F_12Snp_ODR_Corp!$B:$B,$B145)/SUMIFS(F_12Snp_ODR_Corp!$H:$H,F_12Snp_ODR_Corp!$A:$A,"&gt;="&amp;$M$2,F_12Snp_ODR_Corp!$A:$A,"&lt;="&amp;$M$3,F_12Snp_ODR_Corp!$B:$B,$B145)</f>
        <v>0.42605042016806721</v>
      </c>
      <c r="G145" s="95">
        <f t="shared" si="8"/>
        <v>0.32500000000000001</v>
      </c>
      <c r="H145" s="95">
        <f t="shared" si="9"/>
        <v>1.0211187416142922E-2</v>
      </c>
      <c r="I145" s="95">
        <f t="shared" si="10"/>
        <v>0.1010504201680672</v>
      </c>
      <c r="J145" s="95">
        <f t="shared" si="11"/>
        <v>0.31092436974789905</v>
      </c>
    </row>
    <row r="146" spans="1:10" x14ac:dyDescent="0.2">
      <c r="A146" s="93">
        <v>43343</v>
      </c>
      <c r="B146" s="94" t="s">
        <v>2</v>
      </c>
      <c r="C146" s="94">
        <f>SUMIFS(F_12Snp_ODR_Corp!$H:$H,F_12Snp_ODR_Corp!$A:$A,'Backtesting - Corp'!A146,F_12Snp_ODR_Corp!$B:$B,'Backtesting - Corp'!B146)</f>
        <v>667</v>
      </c>
      <c r="D146" s="94">
        <f>SUMIFS(F_12Snp_ODR_Corp!$C:$C,F_12Snp_ODR_Corp!$A:$A,'Backtesting - Corp'!A146,F_12Snp_ODR_Corp!$B:$B,'Backtesting - Corp'!B146)</f>
        <v>8</v>
      </c>
      <c r="F146" s="142">
        <f>SUMIFS(F_12Snp_ODR_Corp!$C:$C,F_12Snp_ODR_Corp!$A:$A,"&gt;="&amp;$M$2,F_12Snp_ODR_Corp!$A:$A,"&lt;="&amp;$M$3,F_12Snp_ODR_Corp!$B:$B,$B146)/SUMIFS(F_12Snp_ODR_Corp!$H:$H,F_12Snp_ODR_Corp!$A:$A,"&gt;="&amp;$M$2,F_12Snp_ODR_Corp!$A:$A,"&lt;="&amp;$M$3,F_12Snp_ODR_Corp!$B:$B,$B146)</f>
        <v>2.4055781522370714E-2</v>
      </c>
      <c r="G146" s="95">
        <f t="shared" si="8"/>
        <v>1.1994002998500749E-2</v>
      </c>
      <c r="H146" s="95">
        <f t="shared" si="9"/>
        <v>1.4548650115889071E-4</v>
      </c>
      <c r="I146" s="95">
        <f t="shared" si="10"/>
        <v>1.2061778523869965E-2</v>
      </c>
      <c r="J146" s="95">
        <f t="shared" si="11"/>
        <v>1.0056507844276583</v>
      </c>
    </row>
    <row r="147" spans="1:10" x14ac:dyDescent="0.2">
      <c r="A147" s="93">
        <v>43343</v>
      </c>
      <c r="B147" s="94" t="s">
        <v>4</v>
      </c>
      <c r="C147" s="94">
        <f>SUMIFS(F_12Snp_ODR_Corp!$H:$H,F_12Snp_ODR_Corp!$A:$A,'Backtesting - Corp'!A147,F_12Snp_ODR_Corp!$B:$B,'Backtesting - Corp'!B147)</f>
        <v>133</v>
      </c>
      <c r="D147" s="94">
        <f>SUMIFS(F_12Snp_ODR_Corp!$C:$C,F_12Snp_ODR_Corp!$A:$A,'Backtesting - Corp'!A147,F_12Snp_ODR_Corp!$B:$B,'Backtesting - Corp'!B147)</f>
        <v>25</v>
      </c>
      <c r="F147" s="142">
        <f>SUMIFS(F_12Snp_ODR_Corp!$C:$C,F_12Snp_ODR_Corp!$A:$A,"&gt;="&amp;$M$2,F_12Snp_ODR_Corp!$A:$A,"&lt;="&amp;$M$3,F_12Snp_ODR_Corp!$B:$B,$B147)/SUMIFS(F_12Snp_ODR_Corp!$H:$H,F_12Snp_ODR_Corp!$A:$A,"&gt;="&amp;$M$2,F_12Snp_ODR_Corp!$A:$A,"&lt;="&amp;$M$3,F_12Snp_ODR_Corp!$B:$B,$B147)</f>
        <v>0.20442708333333334</v>
      </c>
      <c r="G147" s="95">
        <f t="shared" si="8"/>
        <v>0.18796992481203006</v>
      </c>
      <c r="H147" s="95">
        <f t="shared" si="9"/>
        <v>2.7083806659530509E-4</v>
      </c>
      <c r="I147" s="95">
        <f t="shared" si="10"/>
        <v>1.6457158521303278E-2</v>
      </c>
      <c r="J147" s="95">
        <f t="shared" si="11"/>
        <v>8.7552083333333447E-2</v>
      </c>
    </row>
    <row r="148" spans="1:10" x14ac:dyDescent="0.2">
      <c r="A148" s="93">
        <v>43343</v>
      </c>
      <c r="B148" s="94" t="s">
        <v>6</v>
      </c>
      <c r="C148" s="94">
        <f>SUMIFS(F_12Snp_ODR_Corp!$H:$H,F_12Snp_ODR_Corp!$A:$A,'Backtesting - Corp'!A148,F_12Snp_ODR_Corp!$B:$B,'Backtesting - Corp'!B148)</f>
        <v>263</v>
      </c>
      <c r="D148" s="94">
        <f>SUMIFS(F_12Snp_ODR_Corp!$C:$C,F_12Snp_ODR_Corp!$A:$A,'Backtesting - Corp'!A148,F_12Snp_ODR_Corp!$B:$B,'Backtesting - Corp'!B148)</f>
        <v>10</v>
      </c>
      <c r="F148" s="142">
        <f>SUMIFS(F_12Snp_ODR_Corp!$C:$C,F_12Snp_ODR_Corp!$A:$A,"&gt;="&amp;$M$2,F_12Snp_ODR_Corp!$A:$A,"&lt;="&amp;$M$3,F_12Snp_ODR_Corp!$B:$B,$B148)/SUMIFS(F_12Snp_ODR_Corp!$H:$H,F_12Snp_ODR_Corp!$A:$A,"&gt;="&amp;$M$2,F_12Snp_ODR_Corp!$A:$A,"&lt;="&amp;$M$3,F_12Snp_ODR_Corp!$B:$B,$B148)</f>
        <v>1.6336368505623994E-2</v>
      </c>
      <c r="G148" s="95">
        <f t="shared" si="8"/>
        <v>3.8022813688212927E-2</v>
      </c>
      <c r="H148" s="95">
        <f t="shared" si="9"/>
        <v>4.7030190465743469E-4</v>
      </c>
      <c r="I148" s="95">
        <f t="shared" si="10"/>
        <v>-2.1686445182588932E-2</v>
      </c>
      <c r="J148" s="95">
        <f t="shared" si="11"/>
        <v>0.57035350830208897</v>
      </c>
    </row>
    <row r="149" spans="1:10" x14ac:dyDescent="0.2">
      <c r="A149" s="93">
        <v>43343</v>
      </c>
      <c r="B149" s="94" t="s">
        <v>8</v>
      </c>
      <c r="C149" s="94">
        <f>SUMIFS(F_12Snp_ODR_Corp!$H:$H,F_12Snp_ODR_Corp!$A:$A,'Backtesting - Corp'!A149,F_12Snp_ODR_Corp!$B:$B,'Backtesting - Corp'!B149)</f>
        <v>95</v>
      </c>
      <c r="D149" s="94">
        <f>SUMIFS(F_12Snp_ODR_Corp!$C:$C,F_12Snp_ODR_Corp!$A:$A,'Backtesting - Corp'!A149,F_12Snp_ODR_Corp!$B:$B,'Backtesting - Corp'!B149)</f>
        <v>12</v>
      </c>
      <c r="F149" s="142">
        <f>SUMIFS(F_12Snp_ODR_Corp!$C:$C,F_12Snp_ODR_Corp!$A:$A,"&gt;="&amp;$M$2,F_12Snp_ODR_Corp!$A:$A,"&lt;="&amp;$M$3,F_12Snp_ODR_Corp!$B:$B,$B149)/SUMIFS(F_12Snp_ODR_Corp!$H:$H,F_12Snp_ODR_Corp!$A:$A,"&gt;="&amp;$M$2,F_12Snp_ODR_Corp!$A:$A,"&lt;="&amp;$M$3,F_12Snp_ODR_Corp!$B:$B,$B149)</f>
        <v>0.11119751166407466</v>
      </c>
      <c r="G149" s="95">
        <f t="shared" si="8"/>
        <v>0.12631578947368421</v>
      </c>
      <c r="H149" s="95">
        <f t="shared" si="9"/>
        <v>2.2856232392853281E-4</v>
      </c>
      <c r="I149" s="95">
        <f t="shared" si="10"/>
        <v>-1.5118277809609559E-2</v>
      </c>
      <c r="J149" s="95">
        <f t="shared" si="11"/>
        <v>0.11968636599274234</v>
      </c>
    </row>
    <row r="150" spans="1:10" x14ac:dyDescent="0.2">
      <c r="A150" s="93">
        <v>43343</v>
      </c>
      <c r="B150" s="94" t="s">
        <v>10</v>
      </c>
      <c r="C150" s="94">
        <f>SUMIFS(F_12Snp_ODR_Corp!$H:$H,F_12Snp_ODR_Corp!$A:$A,'Backtesting - Corp'!A150,F_12Snp_ODR_Corp!$B:$B,'Backtesting - Corp'!B150)</f>
        <v>45</v>
      </c>
      <c r="D150" s="94">
        <f>SUMIFS(F_12Snp_ODR_Corp!$C:$C,F_12Snp_ODR_Corp!$A:$A,'Backtesting - Corp'!A150,F_12Snp_ODR_Corp!$B:$B,'Backtesting - Corp'!B150)</f>
        <v>17</v>
      </c>
      <c r="F150" s="142">
        <f>SUMIFS(F_12Snp_ODR_Corp!$C:$C,F_12Snp_ODR_Corp!$A:$A,"&gt;="&amp;$M$2,F_12Snp_ODR_Corp!$A:$A,"&lt;="&amp;$M$3,F_12Snp_ODR_Corp!$B:$B,$B150)/SUMIFS(F_12Snp_ODR_Corp!$H:$H,F_12Snp_ODR_Corp!$A:$A,"&gt;="&amp;$M$2,F_12Snp_ODR_Corp!$A:$A,"&lt;="&amp;$M$3,F_12Snp_ODR_Corp!$B:$B,$B150)</f>
        <v>0.42605042016806721</v>
      </c>
      <c r="G150" s="95">
        <f t="shared" si="8"/>
        <v>0.37777777777777777</v>
      </c>
      <c r="H150" s="95">
        <f t="shared" si="9"/>
        <v>2.3302480033407695E-3</v>
      </c>
      <c r="I150" s="95">
        <f t="shared" si="10"/>
        <v>4.8272642390289444E-2</v>
      </c>
      <c r="J150" s="95">
        <f t="shared" si="11"/>
        <v>0.1277805239742956</v>
      </c>
    </row>
    <row r="151" spans="1:10" x14ac:dyDescent="0.2">
      <c r="A151" s="93">
        <v>43373</v>
      </c>
      <c r="B151" s="94" t="s">
        <v>2</v>
      </c>
      <c r="C151" s="94">
        <f>SUMIFS(F_12Snp_ODR_Corp!$H:$H,F_12Snp_ODR_Corp!$A:$A,'Backtesting - Corp'!A151,F_12Snp_ODR_Corp!$B:$B,'Backtesting - Corp'!B151)</f>
        <v>630</v>
      </c>
      <c r="D151" s="94">
        <f>SUMIFS(F_12Snp_ODR_Corp!$C:$C,F_12Snp_ODR_Corp!$A:$A,'Backtesting - Corp'!A151,F_12Snp_ODR_Corp!$B:$B,'Backtesting - Corp'!B151)</f>
        <v>14</v>
      </c>
      <c r="F151" s="142">
        <f>SUMIFS(F_12Snp_ODR_Corp!$C:$C,F_12Snp_ODR_Corp!$A:$A,"&gt;="&amp;$M$2,F_12Snp_ODR_Corp!$A:$A,"&lt;="&amp;$M$3,F_12Snp_ODR_Corp!$B:$B,$B151)/SUMIFS(F_12Snp_ODR_Corp!$H:$H,F_12Snp_ODR_Corp!$A:$A,"&gt;="&amp;$M$2,F_12Snp_ODR_Corp!$A:$A,"&lt;="&amp;$M$3,F_12Snp_ODR_Corp!$B:$B,$B151)</f>
        <v>2.4055781522370714E-2</v>
      </c>
      <c r="G151" s="95">
        <f t="shared" si="8"/>
        <v>2.2222222222222223E-2</v>
      </c>
      <c r="H151" s="95">
        <f t="shared" si="9"/>
        <v>3.3619397071610253E-6</v>
      </c>
      <c r="I151" s="95">
        <f t="shared" si="10"/>
        <v>1.8335593001484914E-3</v>
      </c>
      <c r="J151" s="95">
        <f t="shared" si="11"/>
        <v>8.2510168506682108E-2</v>
      </c>
    </row>
    <row r="152" spans="1:10" x14ac:dyDescent="0.2">
      <c r="A152" s="93">
        <v>43373</v>
      </c>
      <c r="B152" s="94" t="s">
        <v>4</v>
      </c>
      <c r="C152" s="94">
        <f>SUMIFS(F_12Snp_ODR_Corp!$H:$H,F_12Snp_ODR_Corp!$A:$A,'Backtesting - Corp'!A152,F_12Snp_ODR_Corp!$B:$B,'Backtesting - Corp'!B152)</f>
        <v>97</v>
      </c>
      <c r="D152" s="94">
        <f>SUMIFS(F_12Snp_ODR_Corp!$C:$C,F_12Snp_ODR_Corp!$A:$A,'Backtesting - Corp'!A152,F_12Snp_ODR_Corp!$B:$B,'Backtesting - Corp'!B152)</f>
        <v>20</v>
      </c>
      <c r="F152" s="142">
        <f>SUMIFS(F_12Snp_ODR_Corp!$C:$C,F_12Snp_ODR_Corp!$A:$A,"&gt;="&amp;$M$2,F_12Snp_ODR_Corp!$A:$A,"&lt;="&amp;$M$3,F_12Snp_ODR_Corp!$B:$B,$B152)/SUMIFS(F_12Snp_ODR_Corp!$H:$H,F_12Snp_ODR_Corp!$A:$A,"&gt;="&amp;$M$2,F_12Snp_ODR_Corp!$A:$A,"&lt;="&amp;$M$3,F_12Snp_ODR_Corp!$B:$B,$B152)</f>
        <v>0.20442708333333334</v>
      </c>
      <c r="G152" s="95">
        <f t="shared" si="8"/>
        <v>0.20618556701030927</v>
      </c>
      <c r="H152" s="95">
        <f t="shared" si="9"/>
        <v>3.0922648421907689E-6</v>
      </c>
      <c r="I152" s="95">
        <f t="shared" si="10"/>
        <v>-1.7584836769759249E-3</v>
      </c>
      <c r="J152" s="95">
        <f t="shared" si="11"/>
        <v>8.5286458333332354E-3</v>
      </c>
    </row>
    <row r="153" spans="1:10" x14ac:dyDescent="0.2">
      <c r="A153" s="93">
        <v>43373</v>
      </c>
      <c r="B153" s="94" t="s">
        <v>6</v>
      </c>
      <c r="C153" s="94">
        <f>SUMIFS(F_12Snp_ODR_Corp!$H:$H,F_12Snp_ODR_Corp!$A:$A,'Backtesting - Corp'!A153,F_12Snp_ODR_Corp!$B:$B,'Backtesting - Corp'!B153)</f>
        <v>269</v>
      </c>
      <c r="D153" s="94">
        <f>SUMIFS(F_12Snp_ODR_Corp!$C:$C,F_12Snp_ODR_Corp!$A:$A,'Backtesting - Corp'!A153,F_12Snp_ODR_Corp!$B:$B,'Backtesting - Corp'!B153)</f>
        <v>12</v>
      </c>
      <c r="F153" s="142">
        <f>SUMIFS(F_12Snp_ODR_Corp!$C:$C,F_12Snp_ODR_Corp!$A:$A,"&gt;="&amp;$M$2,F_12Snp_ODR_Corp!$A:$A,"&lt;="&amp;$M$3,F_12Snp_ODR_Corp!$B:$B,$B153)/SUMIFS(F_12Snp_ODR_Corp!$H:$H,F_12Snp_ODR_Corp!$A:$A,"&gt;="&amp;$M$2,F_12Snp_ODR_Corp!$A:$A,"&lt;="&amp;$M$3,F_12Snp_ODR_Corp!$B:$B,$B153)</f>
        <v>1.6336368505623994E-2</v>
      </c>
      <c r="G153" s="95">
        <f t="shared" si="8"/>
        <v>4.4609665427509292E-2</v>
      </c>
      <c r="H153" s="95">
        <f t="shared" si="9"/>
        <v>7.9937931883308864E-4</v>
      </c>
      <c r="I153" s="95">
        <f t="shared" si="10"/>
        <v>-2.8273296921885297E-2</v>
      </c>
      <c r="J153" s="95">
        <f t="shared" si="11"/>
        <v>0.63379307266559548</v>
      </c>
    </row>
    <row r="154" spans="1:10" x14ac:dyDescent="0.2">
      <c r="A154" s="93">
        <v>43373</v>
      </c>
      <c r="B154" s="94" t="s">
        <v>8</v>
      </c>
      <c r="C154" s="94">
        <f>SUMIFS(F_12Snp_ODR_Corp!$H:$H,F_12Snp_ODR_Corp!$A:$A,'Backtesting - Corp'!A154,F_12Snp_ODR_Corp!$B:$B,'Backtesting - Corp'!B154)</f>
        <v>137</v>
      </c>
      <c r="D154" s="94">
        <f>SUMIFS(F_12Snp_ODR_Corp!$C:$C,F_12Snp_ODR_Corp!$A:$A,'Backtesting - Corp'!A154,F_12Snp_ODR_Corp!$B:$B,'Backtesting - Corp'!B154)</f>
        <v>15</v>
      </c>
      <c r="F154" s="142">
        <f>SUMIFS(F_12Snp_ODR_Corp!$C:$C,F_12Snp_ODR_Corp!$A:$A,"&gt;="&amp;$M$2,F_12Snp_ODR_Corp!$A:$A,"&lt;="&amp;$M$3,F_12Snp_ODR_Corp!$B:$B,$B154)/SUMIFS(F_12Snp_ODR_Corp!$H:$H,F_12Snp_ODR_Corp!$A:$A,"&gt;="&amp;$M$2,F_12Snp_ODR_Corp!$A:$A,"&lt;="&amp;$M$3,F_12Snp_ODR_Corp!$B:$B,$B154)</f>
        <v>0.11119751166407466</v>
      </c>
      <c r="G154" s="95">
        <f t="shared" si="8"/>
        <v>0.10948905109489052</v>
      </c>
      <c r="H154" s="95">
        <f t="shared" si="9"/>
        <v>2.918837516456993E-6</v>
      </c>
      <c r="I154" s="95">
        <f t="shared" si="10"/>
        <v>1.7084605691841392E-3</v>
      </c>
      <c r="J154" s="95">
        <f t="shared" si="11"/>
        <v>1.5603939865215138E-2</v>
      </c>
    </row>
    <row r="155" spans="1:10" x14ac:dyDescent="0.2">
      <c r="A155" s="93">
        <v>43373</v>
      </c>
      <c r="B155" s="94" t="s">
        <v>10</v>
      </c>
      <c r="C155" s="94">
        <f>SUMIFS(F_12Snp_ODR_Corp!$H:$H,F_12Snp_ODR_Corp!$A:$A,'Backtesting - Corp'!A155,F_12Snp_ODR_Corp!$B:$B,'Backtesting - Corp'!B155)</f>
        <v>34</v>
      </c>
      <c r="D155" s="94">
        <f>SUMIFS(F_12Snp_ODR_Corp!$C:$C,F_12Snp_ODR_Corp!$A:$A,'Backtesting - Corp'!A155,F_12Snp_ODR_Corp!$B:$B,'Backtesting - Corp'!B155)</f>
        <v>14</v>
      </c>
      <c r="F155" s="142">
        <f>SUMIFS(F_12Snp_ODR_Corp!$C:$C,F_12Snp_ODR_Corp!$A:$A,"&gt;="&amp;$M$2,F_12Snp_ODR_Corp!$A:$A,"&lt;="&amp;$M$3,F_12Snp_ODR_Corp!$B:$B,$B155)/SUMIFS(F_12Snp_ODR_Corp!$H:$H,F_12Snp_ODR_Corp!$A:$A,"&gt;="&amp;$M$2,F_12Snp_ODR_Corp!$A:$A,"&lt;="&amp;$M$3,F_12Snp_ODR_Corp!$B:$B,$B155)</f>
        <v>0.42605042016806721</v>
      </c>
      <c r="G155" s="95">
        <f t="shared" si="8"/>
        <v>0.41176470588235292</v>
      </c>
      <c r="H155" s="95">
        <f t="shared" si="9"/>
        <v>2.0408163265306137E-4</v>
      </c>
      <c r="I155" s="95">
        <f t="shared" si="10"/>
        <v>1.428571428571429E-2</v>
      </c>
      <c r="J155" s="95">
        <f t="shared" si="11"/>
        <v>3.4693877551020422E-2</v>
      </c>
    </row>
    <row r="156" spans="1:10" x14ac:dyDescent="0.2">
      <c r="A156" s="93">
        <v>43404</v>
      </c>
      <c r="B156" s="94" t="s">
        <v>2</v>
      </c>
      <c r="C156" s="94">
        <f>SUMIFS(F_12Snp_ODR_Corp!$H:$H,F_12Snp_ODR_Corp!$A:$A,'Backtesting - Corp'!A156,F_12Snp_ODR_Corp!$B:$B,'Backtesting - Corp'!B156)</f>
        <v>659</v>
      </c>
      <c r="D156" s="94">
        <f>SUMIFS(F_12Snp_ODR_Corp!$C:$C,F_12Snp_ODR_Corp!$A:$A,'Backtesting - Corp'!A156,F_12Snp_ODR_Corp!$B:$B,'Backtesting - Corp'!B156)</f>
        <v>15</v>
      </c>
      <c r="F156" s="142">
        <f>SUMIFS(F_12Snp_ODR_Corp!$C:$C,F_12Snp_ODR_Corp!$A:$A,"&gt;="&amp;$M$2,F_12Snp_ODR_Corp!$A:$A,"&lt;="&amp;$M$3,F_12Snp_ODR_Corp!$B:$B,$B156)/SUMIFS(F_12Snp_ODR_Corp!$H:$H,F_12Snp_ODR_Corp!$A:$A,"&gt;="&amp;$M$2,F_12Snp_ODR_Corp!$A:$A,"&lt;="&amp;$M$3,F_12Snp_ODR_Corp!$B:$B,$B156)</f>
        <v>2.4055781522370714E-2</v>
      </c>
      <c r="G156" s="95">
        <f t="shared" si="8"/>
        <v>2.2761760242792108E-2</v>
      </c>
      <c r="H156" s="95">
        <f t="shared" si="9"/>
        <v>1.6744910720022531E-6</v>
      </c>
      <c r="I156" s="95">
        <f t="shared" si="10"/>
        <v>1.2940212795786062E-3</v>
      </c>
      <c r="J156" s="95">
        <f t="shared" si="11"/>
        <v>5.6850668216153435E-2</v>
      </c>
    </row>
    <row r="157" spans="1:10" x14ac:dyDescent="0.2">
      <c r="A157" s="93">
        <v>43404</v>
      </c>
      <c r="B157" s="94" t="s">
        <v>4</v>
      </c>
      <c r="C157" s="94">
        <f>SUMIFS(F_12Snp_ODR_Corp!$H:$H,F_12Snp_ODR_Corp!$A:$A,'Backtesting - Corp'!A157,F_12Snp_ODR_Corp!$B:$B,'Backtesting - Corp'!B157)</f>
        <v>129</v>
      </c>
      <c r="D157" s="94">
        <f>SUMIFS(F_12Snp_ODR_Corp!$C:$C,F_12Snp_ODR_Corp!$A:$A,'Backtesting - Corp'!A157,F_12Snp_ODR_Corp!$B:$B,'Backtesting - Corp'!B157)</f>
        <v>24</v>
      </c>
      <c r="F157" s="142">
        <f>SUMIFS(F_12Snp_ODR_Corp!$C:$C,F_12Snp_ODR_Corp!$A:$A,"&gt;="&amp;$M$2,F_12Snp_ODR_Corp!$A:$A,"&lt;="&amp;$M$3,F_12Snp_ODR_Corp!$B:$B,$B157)/SUMIFS(F_12Snp_ODR_Corp!$H:$H,F_12Snp_ODR_Corp!$A:$A,"&gt;="&amp;$M$2,F_12Snp_ODR_Corp!$A:$A,"&lt;="&amp;$M$3,F_12Snp_ODR_Corp!$B:$B,$B157)</f>
        <v>0.20442708333333334</v>
      </c>
      <c r="G157" s="95">
        <f t="shared" si="8"/>
        <v>0.18604651162790697</v>
      </c>
      <c r="H157" s="95">
        <f t="shared" si="9"/>
        <v>3.3784541621832042E-4</v>
      </c>
      <c r="I157" s="95">
        <f t="shared" si="10"/>
        <v>1.8380571705426368E-2</v>
      </c>
      <c r="J157" s="95">
        <f t="shared" si="11"/>
        <v>9.8795572916666727E-2</v>
      </c>
    </row>
    <row r="158" spans="1:10" x14ac:dyDescent="0.2">
      <c r="A158" s="93">
        <v>43404</v>
      </c>
      <c r="B158" s="94" t="s">
        <v>6</v>
      </c>
      <c r="C158" s="94">
        <f>SUMIFS(F_12Snp_ODR_Corp!$H:$H,F_12Snp_ODR_Corp!$A:$A,'Backtesting - Corp'!A158,F_12Snp_ODR_Corp!$B:$B,'Backtesting - Corp'!B158)</f>
        <v>289</v>
      </c>
      <c r="D158" s="94">
        <f>SUMIFS(F_12Snp_ODR_Corp!$C:$C,F_12Snp_ODR_Corp!$A:$A,'Backtesting - Corp'!A158,F_12Snp_ODR_Corp!$B:$B,'Backtesting - Corp'!B158)</f>
        <v>7</v>
      </c>
      <c r="F158" s="142">
        <f>SUMIFS(F_12Snp_ODR_Corp!$C:$C,F_12Snp_ODR_Corp!$A:$A,"&gt;="&amp;$M$2,F_12Snp_ODR_Corp!$A:$A,"&lt;="&amp;$M$3,F_12Snp_ODR_Corp!$B:$B,$B158)/SUMIFS(F_12Snp_ODR_Corp!$H:$H,F_12Snp_ODR_Corp!$A:$A,"&gt;="&amp;$M$2,F_12Snp_ODR_Corp!$A:$A,"&lt;="&amp;$M$3,F_12Snp_ODR_Corp!$B:$B,$B158)</f>
        <v>1.6336368505623994E-2</v>
      </c>
      <c r="G158" s="95">
        <f t="shared" si="8"/>
        <v>2.4221453287197232E-2</v>
      </c>
      <c r="H158" s="95">
        <f t="shared" si="9"/>
        <v>6.2174562012597869E-5</v>
      </c>
      <c r="I158" s="95">
        <f t="shared" si="10"/>
        <v>-7.8850847815732372E-3</v>
      </c>
      <c r="J158" s="95">
        <f t="shared" si="11"/>
        <v>0.32554135741066653</v>
      </c>
    </row>
    <row r="159" spans="1:10" x14ac:dyDescent="0.2">
      <c r="A159" s="93">
        <v>43404</v>
      </c>
      <c r="B159" s="94" t="s">
        <v>8</v>
      </c>
      <c r="C159" s="94">
        <f>SUMIFS(F_12Snp_ODR_Corp!$H:$H,F_12Snp_ODR_Corp!$A:$A,'Backtesting - Corp'!A159,F_12Snp_ODR_Corp!$B:$B,'Backtesting - Corp'!B159)</f>
        <v>87</v>
      </c>
      <c r="D159" s="94">
        <f>SUMIFS(F_12Snp_ODR_Corp!$C:$C,F_12Snp_ODR_Corp!$A:$A,'Backtesting - Corp'!A159,F_12Snp_ODR_Corp!$B:$B,'Backtesting - Corp'!B159)</f>
        <v>12</v>
      </c>
      <c r="F159" s="142">
        <f>SUMIFS(F_12Snp_ODR_Corp!$C:$C,F_12Snp_ODR_Corp!$A:$A,"&gt;="&amp;$M$2,F_12Snp_ODR_Corp!$A:$A,"&lt;="&amp;$M$3,F_12Snp_ODR_Corp!$B:$B,$B159)/SUMIFS(F_12Snp_ODR_Corp!$H:$H,F_12Snp_ODR_Corp!$A:$A,"&gt;="&amp;$M$2,F_12Snp_ODR_Corp!$A:$A,"&lt;="&amp;$M$3,F_12Snp_ODR_Corp!$B:$B,$B159)</f>
        <v>0.11119751166407466</v>
      </c>
      <c r="G159" s="95">
        <f t="shared" si="8"/>
        <v>0.13793103448275862</v>
      </c>
      <c r="H159" s="95">
        <f t="shared" si="9"/>
        <v>7.1468124229709612E-4</v>
      </c>
      <c r="I159" s="95">
        <f t="shared" si="10"/>
        <v>-2.6733522818683964E-2</v>
      </c>
      <c r="J159" s="95">
        <f t="shared" si="11"/>
        <v>0.19381804043545875</v>
      </c>
    </row>
    <row r="160" spans="1:10" x14ac:dyDescent="0.2">
      <c r="A160" s="93">
        <v>43404</v>
      </c>
      <c r="B160" s="94" t="s">
        <v>10</v>
      </c>
      <c r="C160" s="94">
        <f>SUMIFS(F_12Snp_ODR_Corp!$H:$H,F_12Snp_ODR_Corp!$A:$A,'Backtesting - Corp'!A160,F_12Snp_ODR_Corp!$B:$B,'Backtesting - Corp'!B160)</f>
        <v>59</v>
      </c>
      <c r="D160" s="94">
        <f>SUMIFS(F_12Snp_ODR_Corp!$C:$C,F_12Snp_ODR_Corp!$A:$A,'Backtesting - Corp'!A160,F_12Snp_ODR_Corp!$B:$B,'Backtesting - Corp'!B160)</f>
        <v>22</v>
      </c>
      <c r="F160" s="142">
        <f>SUMIFS(F_12Snp_ODR_Corp!$C:$C,F_12Snp_ODR_Corp!$A:$A,"&gt;="&amp;$M$2,F_12Snp_ODR_Corp!$A:$A,"&lt;="&amp;$M$3,F_12Snp_ODR_Corp!$B:$B,$B160)/SUMIFS(F_12Snp_ODR_Corp!$H:$H,F_12Snp_ODR_Corp!$A:$A,"&gt;="&amp;$M$2,F_12Snp_ODR_Corp!$A:$A,"&lt;="&amp;$M$3,F_12Snp_ODR_Corp!$B:$B,$B160)</f>
        <v>0.42605042016806721</v>
      </c>
      <c r="G160" s="95">
        <f t="shared" si="8"/>
        <v>0.3728813559322034</v>
      </c>
      <c r="H160" s="95">
        <f t="shared" si="9"/>
        <v>2.8269493917174129E-3</v>
      </c>
      <c r="I160" s="95">
        <f t="shared" si="10"/>
        <v>5.3169064235863817E-2</v>
      </c>
      <c r="J160" s="95">
        <f t="shared" si="11"/>
        <v>0.1425897631779984</v>
      </c>
    </row>
    <row r="161" spans="1:10" x14ac:dyDescent="0.2">
      <c r="A161" s="93">
        <v>43434</v>
      </c>
      <c r="B161" s="94" t="s">
        <v>2</v>
      </c>
      <c r="C161" s="94">
        <f>SUMIFS(F_12Snp_ODR_Corp!$H:$H,F_12Snp_ODR_Corp!$A:$A,'Backtesting - Corp'!A161,F_12Snp_ODR_Corp!$B:$B,'Backtesting - Corp'!B161)</f>
        <v>663</v>
      </c>
      <c r="D161" s="94">
        <f>SUMIFS(F_12Snp_ODR_Corp!$C:$C,F_12Snp_ODR_Corp!$A:$A,'Backtesting - Corp'!A161,F_12Snp_ODR_Corp!$B:$B,'Backtesting - Corp'!B161)</f>
        <v>13</v>
      </c>
      <c r="F161" s="142">
        <f>SUMIFS(F_12Snp_ODR_Corp!$C:$C,F_12Snp_ODR_Corp!$A:$A,"&gt;="&amp;$M$2,F_12Snp_ODR_Corp!$A:$A,"&lt;="&amp;$M$3,F_12Snp_ODR_Corp!$B:$B,$B161)/SUMIFS(F_12Snp_ODR_Corp!$H:$H,F_12Snp_ODR_Corp!$A:$A,"&gt;="&amp;$M$2,F_12Snp_ODR_Corp!$A:$A,"&lt;="&amp;$M$3,F_12Snp_ODR_Corp!$B:$B,$B161)</f>
        <v>2.4055781522370714E-2</v>
      </c>
      <c r="G161" s="95">
        <f t="shared" si="8"/>
        <v>1.9607843137254902E-2</v>
      </c>
      <c r="H161" s="95">
        <f t="shared" si="9"/>
        <v>1.9784155877786663E-5</v>
      </c>
      <c r="I161" s="95">
        <f t="shared" si="10"/>
        <v>4.4479383851158127E-3</v>
      </c>
      <c r="J161" s="95">
        <f t="shared" si="11"/>
        <v>0.22684485764090645</v>
      </c>
    </row>
    <row r="162" spans="1:10" x14ac:dyDescent="0.2">
      <c r="A162" s="93">
        <v>43434</v>
      </c>
      <c r="B162" s="94" t="s">
        <v>4</v>
      </c>
      <c r="C162" s="94">
        <f>SUMIFS(F_12Snp_ODR_Corp!$H:$H,F_12Snp_ODR_Corp!$A:$A,'Backtesting - Corp'!A162,F_12Snp_ODR_Corp!$B:$B,'Backtesting - Corp'!B162)</f>
        <v>130</v>
      </c>
      <c r="D162" s="94">
        <f>SUMIFS(F_12Snp_ODR_Corp!$C:$C,F_12Snp_ODR_Corp!$A:$A,'Backtesting - Corp'!A162,F_12Snp_ODR_Corp!$B:$B,'Backtesting - Corp'!B162)</f>
        <v>24</v>
      </c>
      <c r="F162" s="142">
        <f>SUMIFS(F_12Snp_ODR_Corp!$C:$C,F_12Snp_ODR_Corp!$A:$A,"&gt;="&amp;$M$2,F_12Snp_ODR_Corp!$A:$A,"&lt;="&amp;$M$3,F_12Snp_ODR_Corp!$B:$B,$B162)/SUMIFS(F_12Snp_ODR_Corp!$H:$H,F_12Snp_ODR_Corp!$A:$A,"&gt;="&amp;$M$2,F_12Snp_ODR_Corp!$A:$A,"&lt;="&amp;$M$3,F_12Snp_ODR_Corp!$B:$B,$B162)</f>
        <v>0.20442708333333334</v>
      </c>
      <c r="G162" s="95">
        <f t="shared" si="8"/>
        <v>0.18461538461538463</v>
      </c>
      <c r="H162" s="95">
        <f t="shared" si="9"/>
        <v>3.9250340609077081E-4</v>
      </c>
      <c r="I162" s="95">
        <f t="shared" si="10"/>
        <v>1.9811698717948717E-2</v>
      </c>
      <c r="J162" s="95">
        <f t="shared" si="11"/>
        <v>0.10731336805555554</v>
      </c>
    </row>
    <row r="163" spans="1:10" x14ac:dyDescent="0.2">
      <c r="A163" s="93">
        <v>43434</v>
      </c>
      <c r="B163" s="94" t="s">
        <v>6</v>
      </c>
      <c r="C163" s="94">
        <f>SUMIFS(F_12Snp_ODR_Corp!$H:$H,F_12Snp_ODR_Corp!$A:$A,'Backtesting - Corp'!A163,F_12Snp_ODR_Corp!$B:$B,'Backtesting - Corp'!B163)</f>
        <v>304</v>
      </c>
      <c r="D163" s="94">
        <f>SUMIFS(F_12Snp_ODR_Corp!$C:$C,F_12Snp_ODR_Corp!$A:$A,'Backtesting - Corp'!A163,F_12Snp_ODR_Corp!$B:$B,'Backtesting - Corp'!B163)</f>
        <v>9</v>
      </c>
      <c r="F163" s="142">
        <f>SUMIFS(F_12Snp_ODR_Corp!$C:$C,F_12Snp_ODR_Corp!$A:$A,"&gt;="&amp;$M$2,F_12Snp_ODR_Corp!$A:$A,"&lt;="&amp;$M$3,F_12Snp_ODR_Corp!$B:$B,$B163)/SUMIFS(F_12Snp_ODR_Corp!$H:$H,F_12Snp_ODR_Corp!$A:$A,"&gt;="&amp;$M$2,F_12Snp_ODR_Corp!$A:$A,"&lt;="&amp;$M$3,F_12Snp_ODR_Corp!$B:$B,$B163)</f>
        <v>1.6336368505623994E-2</v>
      </c>
      <c r="G163" s="95">
        <f t="shared" si="8"/>
        <v>2.9605263157894735E-2</v>
      </c>
      <c r="H163" s="95">
        <f t="shared" si="9"/>
        <v>1.7606356529305906E-4</v>
      </c>
      <c r="I163" s="95">
        <f t="shared" si="10"/>
        <v>-1.3268894652270741E-2</v>
      </c>
      <c r="J163" s="95">
        <f t="shared" si="11"/>
        <v>0.44819377492114504</v>
      </c>
    </row>
    <row r="164" spans="1:10" x14ac:dyDescent="0.2">
      <c r="A164" s="93">
        <v>43434</v>
      </c>
      <c r="B164" s="94" t="s">
        <v>8</v>
      </c>
      <c r="C164" s="94">
        <f>SUMIFS(F_12Snp_ODR_Corp!$H:$H,F_12Snp_ODR_Corp!$A:$A,'Backtesting - Corp'!A164,F_12Snp_ODR_Corp!$B:$B,'Backtesting - Corp'!B164)</f>
        <v>78</v>
      </c>
      <c r="D164" s="94">
        <f>SUMIFS(F_12Snp_ODR_Corp!$C:$C,F_12Snp_ODR_Corp!$A:$A,'Backtesting - Corp'!A164,F_12Snp_ODR_Corp!$B:$B,'Backtesting - Corp'!B164)</f>
        <v>11</v>
      </c>
      <c r="F164" s="142">
        <f>SUMIFS(F_12Snp_ODR_Corp!$C:$C,F_12Snp_ODR_Corp!$A:$A,"&gt;="&amp;$M$2,F_12Snp_ODR_Corp!$A:$A,"&lt;="&amp;$M$3,F_12Snp_ODR_Corp!$B:$B,$B164)/SUMIFS(F_12Snp_ODR_Corp!$H:$H,F_12Snp_ODR_Corp!$A:$A,"&gt;="&amp;$M$2,F_12Snp_ODR_Corp!$A:$A,"&lt;="&amp;$M$3,F_12Snp_ODR_Corp!$B:$B,$B164)</f>
        <v>0.11119751166407466</v>
      </c>
      <c r="G164" s="95">
        <f t="shared" si="8"/>
        <v>0.14102564102564102</v>
      </c>
      <c r="H164" s="95">
        <f t="shared" si="9"/>
        <v>8.8971730121033775E-4</v>
      </c>
      <c r="I164" s="95">
        <f t="shared" si="10"/>
        <v>-2.9828129361566369E-2</v>
      </c>
      <c r="J164" s="95">
        <f t="shared" si="11"/>
        <v>0.21150855365474336</v>
      </c>
    </row>
    <row r="165" spans="1:10" x14ac:dyDescent="0.2">
      <c r="A165" s="93">
        <v>43434</v>
      </c>
      <c r="B165" s="94" t="s">
        <v>10</v>
      </c>
      <c r="C165" s="94">
        <f>SUMIFS(F_12Snp_ODR_Corp!$H:$H,F_12Snp_ODR_Corp!$A:$A,'Backtesting - Corp'!A165,F_12Snp_ODR_Corp!$B:$B,'Backtesting - Corp'!B165)</f>
        <v>63</v>
      </c>
      <c r="D165" s="94">
        <f>SUMIFS(F_12Snp_ODR_Corp!$C:$C,F_12Snp_ODR_Corp!$A:$A,'Backtesting - Corp'!A165,F_12Snp_ODR_Corp!$B:$B,'Backtesting - Corp'!B165)</f>
        <v>27</v>
      </c>
      <c r="F165" s="142">
        <f>SUMIFS(F_12Snp_ODR_Corp!$C:$C,F_12Snp_ODR_Corp!$A:$A,"&gt;="&amp;$M$2,F_12Snp_ODR_Corp!$A:$A,"&lt;="&amp;$M$3,F_12Snp_ODR_Corp!$B:$B,$B165)/SUMIFS(F_12Snp_ODR_Corp!$H:$H,F_12Snp_ODR_Corp!$A:$A,"&gt;="&amp;$M$2,F_12Snp_ODR_Corp!$A:$A,"&lt;="&amp;$M$3,F_12Snp_ODR_Corp!$B:$B,$B165)</f>
        <v>0.42605042016806721</v>
      </c>
      <c r="G165" s="95">
        <f t="shared" si="8"/>
        <v>0.42857142857142855</v>
      </c>
      <c r="H165" s="95">
        <f t="shared" si="9"/>
        <v>6.3554833698184707E-6</v>
      </c>
      <c r="I165" s="95">
        <f t="shared" si="10"/>
        <v>-2.5210084033613356E-3</v>
      </c>
      <c r="J165" s="95">
        <f t="shared" si="11"/>
        <v>5.8823529411764497E-3</v>
      </c>
    </row>
    <row r="166" spans="1:10" x14ac:dyDescent="0.2">
      <c r="A166" s="93">
        <v>43465</v>
      </c>
      <c r="B166" s="94" t="s">
        <v>2</v>
      </c>
      <c r="C166" s="94">
        <f>SUMIFS(F_12Snp_ODR_Corp!$H:$H,F_12Snp_ODR_Corp!$A:$A,'Backtesting - Corp'!A166,F_12Snp_ODR_Corp!$B:$B,'Backtesting - Corp'!B166)</f>
        <v>626</v>
      </c>
      <c r="D166" s="94">
        <f>SUMIFS(F_12Snp_ODR_Corp!$C:$C,F_12Snp_ODR_Corp!$A:$A,'Backtesting - Corp'!A166,F_12Snp_ODR_Corp!$B:$B,'Backtesting - Corp'!B166)</f>
        <v>15</v>
      </c>
      <c r="F166" s="142">
        <f>SUMIFS(F_12Snp_ODR_Corp!$C:$C,F_12Snp_ODR_Corp!$A:$A,"&gt;="&amp;$M$2,F_12Snp_ODR_Corp!$A:$A,"&lt;="&amp;$M$3,F_12Snp_ODR_Corp!$B:$B,$B166)/SUMIFS(F_12Snp_ODR_Corp!$H:$H,F_12Snp_ODR_Corp!$A:$A,"&gt;="&amp;$M$2,F_12Snp_ODR_Corp!$A:$A,"&lt;="&amp;$M$3,F_12Snp_ODR_Corp!$B:$B,$B166)</f>
        <v>2.4055781522370714E-2</v>
      </c>
      <c r="G166" s="95">
        <f t="shared" si="8"/>
        <v>2.3961661341853034E-2</v>
      </c>
      <c r="H166" s="95">
        <f t="shared" si="9"/>
        <v>8.858608380680723E-9</v>
      </c>
      <c r="I166" s="95">
        <f t="shared" si="10"/>
        <v>9.4120180517680285E-5</v>
      </c>
      <c r="J166" s="95">
        <f t="shared" si="11"/>
        <v>3.9279488669378571E-3</v>
      </c>
    </row>
    <row r="167" spans="1:10" x14ac:dyDescent="0.2">
      <c r="A167" s="93">
        <v>43465</v>
      </c>
      <c r="B167" s="94" t="s">
        <v>4</v>
      </c>
      <c r="C167" s="94">
        <f>SUMIFS(F_12Snp_ODR_Corp!$H:$H,F_12Snp_ODR_Corp!$A:$A,'Backtesting - Corp'!A167,F_12Snp_ODR_Corp!$B:$B,'Backtesting - Corp'!B167)</f>
        <v>103</v>
      </c>
      <c r="D167" s="94">
        <f>SUMIFS(F_12Snp_ODR_Corp!$C:$C,F_12Snp_ODR_Corp!$A:$A,'Backtesting - Corp'!A167,F_12Snp_ODR_Corp!$B:$B,'Backtesting - Corp'!B167)</f>
        <v>21</v>
      </c>
      <c r="F167" s="142">
        <f>SUMIFS(F_12Snp_ODR_Corp!$C:$C,F_12Snp_ODR_Corp!$A:$A,"&gt;="&amp;$M$2,F_12Snp_ODR_Corp!$A:$A,"&lt;="&amp;$M$3,F_12Snp_ODR_Corp!$B:$B,$B167)/SUMIFS(F_12Snp_ODR_Corp!$H:$H,F_12Snp_ODR_Corp!$A:$A,"&gt;="&amp;$M$2,F_12Snp_ODR_Corp!$A:$A,"&lt;="&amp;$M$3,F_12Snp_ODR_Corp!$B:$B,$B167)</f>
        <v>0.20442708333333334</v>
      </c>
      <c r="G167" s="95">
        <f t="shared" si="8"/>
        <v>0.20388349514563106</v>
      </c>
      <c r="H167" s="95">
        <f t="shared" si="9"/>
        <v>2.9548811780945127E-7</v>
      </c>
      <c r="I167" s="95">
        <f t="shared" si="10"/>
        <v>5.435881877022819E-4</v>
      </c>
      <c r="J167" s="95">
        <f t="shared" si="11"/>
        <v>2.6661706349207161E-3</v>
      </c>
    </row>
    <row r="168" spans="1:10" x14ac:dyDescent="0.2">
      <c r="A168" s="93">
        <v>43465</v>
      </c>
      <c r="B168" s="94" t="s">
        <v>6</v>
      </c>
      <c r="C168" s="94">
        <f>SUMIFS(F_12Snp_ODR_Corp!$H:$H,F_12Snp_ODR_Corp!$A:$A,'Backtesting - Corp'!A168,F_12Snp_ODR_Corp!$B:$B,'Backtesting - Corp'!B168)</f>
        <v>300</v>
      </c>
      <c r="D168" s="94">
        <f>SUMIFS(F_12Snp_ODR_Corp!$C:$C,F_12Snp_ODR_Corp!$A:$A,'Backtesting - Corp'!A168,F_12Snp_ODR_Corp!$B:$B,'Backtesting - Corp'!B168)</f>
        <v>8</v>
      </c>
      <c r="F168" s="142">
        <f>SUMIFS(F_12Snp_ODR_Corp!$C:$C,F_12Snp_ODR_Corp!$A:$A,"&gt;="&amp;$M$2,F_12Snp_ODR_Corp!$A:$A,"&lt;="&amp;$M$3,F_12Snp_ODR_Corp!$B:$B,$B168)/SUMIFS(F_12Snp_ODR_Corp!$H:$H,F_12Snp_ODR_Corp!$A:$A,"&gt;="&amp;$M$2,F_12Snp_ODR_Corp!$A:$A,"&lt;="&amp;$M$3,F_12Snp_ODR_Corp!$B:$B,$B168)</f>
        <v>1.6336368505623994E-2</v>
      </c>
      <c r="G168" s="95">
        <f t="shared" si="8"/>
        <v>2.6666666666666668E-2</v>
      </c>
      <c r="H168" s="95">
        <f t="shared" si="9"/>
        <v>1.0671506009604165E-4</v>
      </c>
      <c r="I168" s="95">
        <f t="shared" si="10"/>
        <v>-1.0330298161042674E-2</v>
      </c>
      <c r="J168" s="95">
        <f t="shared" si="11"/>
        <v>0.38738618103910022</v>
      </c>
    </row>
    <row r="169" spans="1:10" x14ac:dyDescent="0.2">
      <c r="A169" s="93">
        <v>43465</v>
      </c>
      <c r="B169" s="94" t="s">
        <v>8</v>
      </c>
      <c r="C169" s="94">
        <f>SUMIFS(F_12Snp_ODR_Corp!$H:$H,F_12Snp_ODR_Corp!$A:$A,'Backtesting - Corp'!A169,F_12Snp_ODR_Corp!$B:$B,'Backtesting - Corp'!B169)</f>
        <v>124</v>
      </c>
      <c r="D169" s="94">
        <f>SUMIFS(F_12Snp_ODR_Corp!$C:$C,F_12Snp_ODR_Corp!$A:$A,'Backtesting - Corp'!A169,F_12Snp_ODR_Corp!$B:$B,'Backtesting - Corp'!B169)</f>
        <v>22</v>
      </c>
      <c r="F169" s="142">
        <f>SUMIFS(F_12Snp_ODR_Corp!$C:$C,F_12Snp_ODR_Corp!$A:$A,"&gt;="&amp;$M$2,F_12Snp_ODR_Corp!$A:$A,"&lt;="&amp;$M$3,F_12Snp_ODR_Corp!$B:$B,$B169)/SUMIFS(F_12Snp_ODR_Corp!$H:$H,F_12Snp_ODR_Corp!$A:$A,"&gt;="&amp;$M$2,F_12Snp_ODR_Corp!$A:$A,"&lt;="&amp;$M$3,F_12Snp_ODR_Corp!$B:$B,$B169)</f>
        <v>0.11119751166407466</v>
      </c>
      <c r="G169" s="95">
        <f t="shared" si="8"/>
        <v>0.17741935483870969</v>
      </c>
      <c r="H169" s="95">
        <f t="shared" si="9"/>
        <v>4.3853325134459564E-3</v>
      </c>
      <c r="I169" s="95">
        <f t="shared" si="10"/>
        <v>-6.6221843174635031E-2</v>
      </c>
      <c r="J169" s="95">
        <f t="shared" si="11"/>
        <v>0.37325038880248834</v>
      </c>
    </row>
    <row r="170" spans="1:10" x14ac:dyDescent="0.2">
      <c r="A170" s="93">
        <v>43465</v>
      </c>
      <c r="B170" s="94" t="s">
        <v>10</v>
      </c>
      <c r="C170" s="94">
        <f>SUMIFS(F_12Snp_ODR_Corp!$H:$H,F_12Snp_ODR_Corp!$A:$A,'Backtesting - Corp'!A170,F_12Snp_ODR_Corp!$B:$B,'Backtesting - Corp'!B170)</f>
        <v>53</v>
      </c>
      <c r="D170" s="94">
        <f>SUMIFS(F_12Snp_ODR_Corp!$C:$C,F_12Snp_ODR_Corp!$A:$A,'Backtesting - Corp'!A170,F_12Snp_ODR_Corp!$B:$B,'Backtesting - Corp'!B170)</f>
        <v>24</v>
      </c>
      <c r="F170" s="142">
        <f>SUMIFS(F_12Snp_ODR_Corp!$C:$C,F_12Snp_ODR_Corp!$A:$A,"&gt;="&amp;$M$2,F_12Snp_ODR_Corp!$A:$A,"&lt;="&amp;$M$3,F_12Snp_ODR_Corp!$B:$B,$B170)/SUMIFS(F_12Snp_ODR_Corp!$H:$H,F_12Snp_ODR_Corp!$A:$A,"&gt;="&amp;$M$2,F_12Snp_ODR_Corp!$A:$A,"&lt;="&amp;$M$3,F_12Snp_ODR_Corp!$B:$B,$B170)</f>
        <v>0.42605042016806721</v>
      </c>
      <c r="G170" s="95">
        <f t="shared" si="8"/>
        <v>0.45283018867924529</v>
      </c>
      <c r="H170" s="95">
        <f t="shared" si="9"/>
        <v>7.1715600151228513E-4</v>
      </c>
      <c r="I170" s="95">
        <f t="shared" si="10"/>
        <v>-2.6779768511178081E-2</v>
      </c>
      <c r="J170" s="95">
        <f t="shared" si="11"/>
        <v>5.9138655462184928E-2</v>
      </c>
    </row>
    <row r="171" spans="1:10" x14ac:dyDescent="0.2">
      <c r="A171" s="93">
        <v>43496</v>
      </c>
      <c r="B171" s="94" t="s">
        <v>2</v>
      </c>
      <c r="C171" s="94">
        <f>SUMIFS(F_12Snp_ODR_Corp!$H:$H,F_12Snp_ODR_Corp!$A:$A,'Backtesting - Corp'!A171,F_12Snp_ODR_Corp!$B:$B,'Backtesting - Corp'!B171)</f>
        <v>619</v>
      </c>
      <c r="D171" s="94">
        <f>SUMIFS(F_12Snp_ODR_Corp!$C:$C,F_12Snp_ODR_Corp!$A:$A,'Backtesting - Corp'!A171,F_12Snp_ODR_Corp!$B:$B,'Backtesting - Corp'!B171)</f>
        <v>10</v>
      </c>
      <c r="F171" s="142">
        <f>SUMIFS(F_12Snp_ODR_Corp!$C:$C,F_12Snp_ODR_Corp!$A:$A,"&gt;="&amp;$M$2,F_12Snp_ODR_Corp!$A:$A,"&lt;="&amp;$M$3,F_12Snp_ODR_Corp!$B:$B,$B171)/SUMIFS(F_12Snp_ODR_Corp!$H:$H,F_12Snp_ODR_Corp!$A:$A,"&gt;="&amp;$M$2,F_12Snp_ODR_Corp!$A:$A,"&lt;="&amp;$M$3,F_12Snp_ODR_Corp!$B:$B,$B171)</f>
        <v>2.4055781522370714E-2</v>
      </c>
      <c r="G171" s="95">
        <f t="shared" si="8"/>
        <v>1.6155088852988692E-2</v>
      </c>
      <c r="H171" s="95">
        <f t="shared" si="9"/>
        <v>6.2420944656026839E-5</v>
      </c>
      <c r="I171" s="95">
        <f t="shared" si="10"/>
        <v>7.9006926693820229E-3</v>
      </c>
      <c r="J171" s="95">
        <f t="shared" si="11"/>
        <v>0.48905287623474719</v>
      </c>
    </row>
    <row r="172" spans="1:10" x14ac:dyDescent="0.2">
      <c r="A172" s="93">
        <v>43496</v>
      </c>
      <c r="B172" s="94" t="s">
        <v>4</v>
      </c>
      <c r="C172" s="94">
        <f>SUMIFS(F_12Snp_ODR_Corp!$H:$H,F_12Snp_ODR_Corp!$A:$A,'Backtesting - Corp'!A172,F_12Snp_ODR_Corp!$B:$B,'Backtesting - Corp'!B172)</f>
        <v>122</v>
      </c>
      <c r="D172" s="94">
        <f>SUMIFS(F_12Snp_ODR_Corp!$C:$C,F_12Snp_ODR_Corp!$A:$A,'Backtesting - Corp'!A172,F_12Snp_ODR_Corp!$B:$B,'Backtesting - Corp'!B172)</f>
        <v>24</v>
      </c>
      <c r="F172" s="142">
        <f>SUMIFS(F_12Snp_ODR_Corp!$C:$C,F_12Snp_ODR_Corp!$A:$A,"&gt;="&amp;$M$2,F_12Snp_ODR_Corp!$A:$A,"&lt;="&amp;$M$3,F_12Snp_ODR_Corp!$B:$B,$B172)/SUMIFS(F_12Snp_ODR_Corp!$H:$H,F_12Snp_ODR_Corp!$A:$A,"&gt;="&amp;$M$2,F_12Snp_ODR_Corp!$A:$A,"&lt;="&amp;$M$3,F_12Snp_ODR_Corp!$B:$B,$B172)</f>
        <v>0.20442708333333334</v>
      </c>
      <c r="G172" s="95">
        <f t="shared" si="8"/>
        <v>0.19672131147540983</v>
      </c>
      <c r="H172" s="95">
        <f t="shared" si="9"/>
        <v>5.9378919926365945E-5</v>
      </c>
      <c r="I172" s="95">
        <f t="shared" si="10"/>
        <v>7.7057718579235102E-3</v>
      </c>
      <c r="J172" s="95">
        <f t="shared" si="11"/>
        <v>3.917100694444451E-2</v>
      </c>
    </row>
    <row r="173" spans="1:10" x14ac:dyDescent="0.2">
      <c r="A173" s="93">
        <v>43496</v>
      </c>
      <c r="B173" s="94" t="s">
        <v>6</v>
      </c>
      <c r="C173" s="94">
        <f>SUMIFS(F_12Snp_ODR_Corp!$H:$H,F_12Snp_ODR_Corp!$A:$A,'Backtesting - Corp'!A173,F_12Snp_ODR_Corp!$B:$B,'Backtesting - Corp'!B173)</f>
        <v>297</v>
      </c>
      <c r="D173" s="94">
        <f>SUMIFS(F_12Snp_ODR_Corp!$C:$C,F_12Snp_ODR_Corp!$A:$A,'Backtesting - Corp'!A173,F_12Snp_ODR_Corp!$B:$B,'Backtesting - Corp'!B173)</f>
        <v>8</v>
      </c>
      <c r="F173" s="142">
        <f>SUMIFS(F_12Snp_ODR_Corp!$C:$C,F_12Snp_ODR_Corp!$A:$A,"&gt;="&amp;$M$2,F_12Snp_ODR_Corp!$A:$A,"&lt;="&amp;$M$3,F_12Snp_ODR_Corp!$B:$B,$B173)/SUMIFS(F_12Snp_ODR_Corp!$H:$H,F_12Snp_ODR_Corp!$A:$A,"&gt;="&amp;$M$2,F_12Snp_ODR_Corp!$A:$A,"&lt;="&amp;$M$3,F_12Snp_ODR_Corp!$B:$B,$B173)</f>
        <v>1.6336368505623994E-2</v>
      </c>
      <c r="G173" s="95">
        <f t="shared" si="8"/>
        <v>2.6936026936026935E-2</v>
      </c>
      <c r="H173" s="95">
        <f t="shared" si="9"/>
        <v>1.1235275884121213E-4</v>
      </c>
      <c r="I173" s="95">
        <f t="shared" si="10"/>
        <v>-1.059965843040294E-2</v>
      </c>
      <c r="J173" s="95">
        <f t="shared" si="11"/>
        <v>0.39351231922870916</v>
      </c>
    </row>
    <row r="174" spans="1:10" x14ac:dyDescent="0.2">
      <c r="A174" s="93">
        <v>43496</v>
      </c>
      <c r="B174" s="94" t="s">
        <v>8</v>
      </c>
      <c r="C174" s="94">
        <f>SUMIFS(F_12Snp_ODR_Corp!$H:$H,F_12Snp_ODR_Corp!$A:$A,'Backtesting - Corp'!A174,F_12Snp_ODR_Corp!$B:$B,'Backtesting - Corp'!B174)</f>
        <v>84</v>
      </c>
      <c r="D174" s="94">
        <f>SUMIFS(F_12Snp_ODR_Corp!$C:$C,F_12Snp_ODR_Corp!$A:$A,'Backtesting - Corp'!A174,F_12Snp_ODR_Corp!$B:$B,'Backtesting - Corp'!B174)</f>
        <v>17</v>
      </c>
      <c r="F174" s="142">
        <f>SUMIFS(F_12Snp_ODR_Corp!$C:$C,F_12Snp_ODR_Corp!$A:$A,"&gt;="&amp;$M$2,F_12Snp_ODR_Corp!$A:$A,"&lt;="&amp;$M$3,F_12Snp_ODR_Corp!$B:$B,$B174)/SUMIFS(F_12Snp_ODR_Corp!$H:$H,F_12Snp_ODR_Corp!$A:$A,"&gt;="&amp;$M$2,F_12Snp_ODR_Corp!$A:$A,"&lt;="&amp;$M$3,F_12Snp_ODR_Corp!$B:$B,$B174)</f>
        <v>0.11119751166407466</v>
      </c>
      <c r="G174" s="95">
        <f t="shared" si="8"/>
        <v>0.20238095238095238</v>
      </c>
      <c r="H174" s="95">
        <f t="shared" si="9"/>
        <v>8.3144198609683556E-3</v>
      </c>
      <c r="I174" s="95">
        <f t="shared" si="10"/>
        <v>-9.1183440716877728E-2</v>
      </c>
      <c r="J174" s="95">
        <f t="shared" si="11"/>
        <v>0.45055347177751348</v>
      </c>
    </row>
    <row r="175" spans="1:10" x14ac:dyDescent="0.2">
      <c r="A175" s="93">
        <v>43496</v>
      </c>
      <c r="B175" s="94" t="s">
        <v>10</v>
      </c>
      <c r="C175" s="94">
        <f>SUMIFS(F_12Snp_ODR_Corp!$H:$H,F_12Snp_ODR_Corp!$A:$A,'Backtesting - Corp'!A175,F_12Snp_ODR_Corp!$B:$B,'Backtesting - Corp'!B175)</f>
        <v>85</v>
      </c>
      <c r="D175" s="94">
        <f>SUMIFS(F_12Snp_ODR_Corp!$C:$C,F_12Snp_ODR_Corp!$A:$A,'Backtesting - Corp'!A175,F_12Snp_ODR_Corp!$B:$B,'Backtesting - Corp'!B175)</f>
        <v>39</v>
      </c>
      <c r="F175" s="142">
        <f>SUMIFS(F_12Snp_ODR_Corp!$C:$C,F_12Snp_ODR_Corp!$A:$A,"&gt;="&amp;$M$2,F_12Snp_ODR_Corp!$A:$A,"&lt;="&amp;$M$3,F_12Snp_ODR_Corp!$B:$B,$B175)/SUMIFS(F_12Snp_ODR_Corp!$H:$H,F_12Snp_ODR_Corp!$A:$A,"&gt;="&amp;$M$2,F_12Snp_ODR_Corp!$A:$A,"&lt;="&amp;$M$3,F_12Snp_ODR_Corp!$B:$B,$B175)</f>
        <v>0.42605042016806721</v>
      </c>
      <c r="G175" s="95">
        <f t="shared" si="8"/>
        <v>0.45882352941176469</v>
      </c>
      <c r="H175" s="95">
        <f t="shared" si="9"/>
        <v>1.0740766894993287E-3</v>
      </c>
      <c r="I175" s="95">
        <f t="shared" si="10"/>
        <v>-3.2773109243697474E-2</v>
      </c>
      <c r="J175" s="95">
        <f t="shared" si="11"/>
        <v>7.1428571428571425E-2</v>
      </c>
    </row>
    <row r="176" spans="1:10" x14ac:dyDescent="0.2">
      <c r="A176" s="93">
        <v>43524</v>
      </c>
      <c r="B176" s="94" t="s">
        <v>2</v>
      </c>
      <c r="C176" s="94">
        <f>SUMIFS(F_12Snp_ODR_Corp!$H:$H,F_12Snp_ODR_Corp!$A:$A,'Backtesting - Corp'!A176,F_12Snp_ODR_Corp!$B:$B,'Backtesting - Corp'!B176)</f>
        <v>615</v>
      </c>
      <c r="D176" s="94">
        <f>SUMIFS(F_12Snp_ODR_Corp!$C:$C,F_12Snp_ODR_Corp!$A:$A,'Backtesting - Corp'!A176,F_12Snp_ODR_Corp!$B:$B,'Backtesting - Corp'!B176)</f>
        <v>13</v>
      </c>
      <c r="F176" s="142">
        <f>SUMIFS(F_12Snp_ODR_Corp!$C:$C,F_12Snp_ODR_Corp!$A:$A,"&gt;="&amp;$M$2,F_12Snp_ODR_Corp!$A:$A,"&lt;="&amp;$M$3,F_12Snp_ODR_Corp!$B:$B,$B176)/SUMIFS(F_12Snp_ODR_Corp!$H:$H,F_12Snp_ODR_Corp!$A:$A,"&gt;="&amp;$M$2,F_12Snp_ODR_Corp!$A:$A,"&lt;="&amp;$M$3,F_12Snp_ODR_Corp!$B:$B,$B176)</f>
        <v>2.4055781522370714E-2</v>
      </c>
      <c r="G176" s="95">
        <f t="shared" si="8"/>
        <v>2.113821138211382E-2</v>
      </c>
      <c r="H176" s="95">
        <f t="shared" si="9"/>
        <v>8.5122155233186327E-6</v>
      </c>
      <c r="I176" s="95">
        <f t="shared" si="10"/>
        <v>2.9175701402568942E-3</v>
      </c>
      <c r="J176" s="95">
        <f t="shared" si="11"/>
        <v>0.13802351048138384</v>
      </c>
    </row>
    <row r="177" spans="1:10" x14ac:dyDescent="0.2">
      <c r="A177" s="93">
        <v>43524</v>
      </c>
      <c r="B177" s="94" t="s">
        <v>4</v>
      </c>
      <c r="C177" s="94">
        <f>SUMIFS(F_12Snp_ODR_Corp!$H:$H,F_12Snp_ODR_Corp!$A:$A,'Backtesting - Corp'!A177,F_12Snp_ODR_Corp!$B:$B,'Backtesting - Corp'!B177)</f>
        <v>120</v>
      </c>
      <c r="D177" s="94">
        <f>SUMIFS(F_12Snp_ODR_Corp!$C:$C,F_12Snp_ODR_Corp!$A:$A,'Backtesting - Corp'!A177,F_12Snp_ODR_Corp!$B:$B,'Backtesting - Corp'!B177)</f>
        <v>30</v>
      </c>
      <c r="F177" s="142">
        <f>SUMIFS(F_12Snp_ODR_Corp!$C:$C,F_12Snp_ODR_Corp!$A:$A,"&gt;="&amp;$M$2,F_12Snp_ODR_Corp!$A:$A,"&lt;="&amp;$M$3,F_12Snp_ODR_Corp!$B:$B,$B177)/SUMIFS(F_12Snp_ODR_Corp!$H:$H,F_12Snp_ODR_Corp!$A:$A,"&gt;="&amp;$M$2,F_12Snp_ODR_Corp!$A:$A,"&lt;="&amp;$M$3,F_12Snp_ODR_Corp!$B:$B,$B177)</f>
        <v>0.20442708333333334</v>
      </c>
      <c r="G177" s="95">
        <f t="shared" si="8"/>
        <v>0.25</v>
      </c>
      <c r="H177" s="95">
        <f t="shared" si="9"/>
        <v>2.0768907335069436E-3</v>
      </c>
      <c r="I177" s="95">
        <f t="shared" si="10"/>
        <v>-4.5572916666666657E-2</v>
      </c>
      <c r="J177" s="95">
        <f t="shared" si="11"/>
        <v>0.18229166666666663</v>
      </c>
    </row>
    <row r="178" spans="1:10" x14ac:dyDescent="0.2">
      <c r="A178" s="93">
        <v>43524</v>
      </c>
      <c r="B178" s="94" t="s">
        <v>6</v>
      </c>
      <c r="C178" s="94">
        <f>SUMIFS(F_12Snp_ODR_Corp!$H:$H,F_12Snp_ODR_Corp!$A:$A,'Backtesting - Corp'!A178,F_12Snp_ODR_Corp!$B:$B,'Backtesting - Corp'!B178)</f>
        <v>294</v>
      </c>
      <c r="D178" s="94">
        <f>SUMIFS(F_12Snp_ODR_Corp!$C:$C,F_12Snp_ODR_Corp!$A:$A,'Backtesting - Corp'!A178,F_12Snp_ODR_Corp!$B:$B,'Backtesting - Corp'!B178)</f>
        <v>9</v>
      </c>
      <c r="F178" s="142">
        <f>SUMIFS(F_12Snp_ODR_Corp!$C:$C,F_12Snp_ODR_Corp!$A:$A,"&gt;="&amp;$M$2,F_12Snp_ODR_Corp!$A:$A,"&lt;="&amp;$M$3,F_12Snp_ODR_Corp!$B:$B,$B178)/SUMIFS(F_12Snp_ODR_Corp!$H:$H,F_12Snp_ODR_Corp!$A:$A,"&gt;="&amp;$M$2,F_12Snp_ODR_Corp!$A:$A,"&lt;="&amp;$M$3,F_12Snp_ODR_Corp!$B:$B,$B178)</f>
        <v>1.6336368505623994E-2</v>
      </c>
      <c r="G178" s="95">
        <f t="shared" si="8"/>
        <v>3.0612244897959183E-2</v>
      </c>
      <c r="H178" s="95">
        <f t="shared" si="9"/>
        <v>2.0380064676923316E-4</v>
      </c>
      <c r="I178" s="95">
        <f t="shared" si="10"/>
        <v>-1.4275876392335188E-2</v>
      </c>
      <c r="J178" s="95">
        <f t="shared" si="11"/>
        <v>0.46634529548294951</v>
      </c>
    </row>
    <row r="179" spans="1:10" x14ac:dyDescent="0.2">
      <c r="A179" s="93">
        <v>43524</v>
      </c>
      <c r="B179" s="94" t="s">
        <v>8</v>
      </c>
      <c r="C179" s="94">
        <f>SUMIFS(F_12Snp_ODR_Corp!$H:$H,F_12Snp_ODR_Corp!$A:$A,'Backtesting - Corp'!A179,F_12Snp_ODR_Corp!$B:$B,'Backtesting - Corp'!B179)</f>
        <v>100</v>
      </c>
      <c r="D179" s="94">
        <f>SUMIFS(F_12Snp_ODR_Corp!$C:$C,F_12Snp_ODR_Corp!$A:$A,'Backtesting - Corp'!A179,F_12Snp_ODR_Corp!$B:$B,'Backtesting - Corp'!B179)</f>
        <v>19</v>
      </c>
      <c r="F179" s="142">
        <f>SUMIFS(F_12Snp_ODR_Corp!$C:$C,F_12Snp_ODR_Corp!$A:$A,"&gt;="&amp;$M$2,F_12Snp_ODR_Corp!$A:$A,"&lt;="&amp;$M$3,F_12Snp_ODR_Corp!$B:$B,$B179)/SUMIFS(F_12Snp_ODR_Corp!$H:$H,F_12Snp_ODR_Corp!$A:$A,"&gt;="&amp;$M$2,F_12Snp_ODR_Corp!$A:$A,"&lt;="&amp;$M$3,F_12Snp_ODR_Corp!$B:$B,$B179)</f>
        <v>0.11119751166407466</v>
      </c>
      <c r="G179" s="95">
        <f t="shared" si="8"/>
        <v>0.19</v>
      </c>
      <c r="H179" s="95">
        <f t="shared" si="9"/>
        <v>6.2098321679336507E-3</v>
      </c>
      <c r="I179" s="95">
        <f t="shared" si="10"/>
        <v>-7.8802488335925347E-2</v>
      </c>
      <c r="J179" s="95">
        <f t="shared" si="11"/>
        <v>0.41474993861013337</v>
      </c>
    </row>
    <row r="180" spans="1:10" x14ac:dyDescent="0.2">
      <c r="A180" s="93">
        <v>43524</v>
      </c>
      <c r="B180" s="94" t="s">
        <v>10</v>
      </c>
      <c r="C180" s="94">
        <f>SUMIFS(F_12Snp_ODR_Corp!$H:$H,F_12Snp_ODR_Corp!$A:$A,'Backtesting - Corp'!A180,F_12Snp_ODR_Corp!$B:$B,'Backtesting - Corp'!B180)</f>
        <v>64</v>
      </c>
      <c r="D180" s="94">
        <f>SUMIFS(F_12Snp_ODR_Corp!$C:$C,F_12Snp_ODR_Corp!$A:$A,'Backtesting - Corp'!A180,F_12Snp_ODR_Corp!$B:$B,'Backtesting - Corp'!B180)</f>
        <v>33</v>
      </c>
      <c r="F180" s="142">
        <f>SUMIFS(F_12Snp_ODR_Corp!$C:$C,F_12Snp_ODR_Corp!$A:$A,"&gt;="&amp;$M$2,F_12Snp_ODR_Corp!$A:$A,"&lt;="&amp;$M$3,F_12Snp_ODR_Corp!$B:$B,$B180)/SUMIFS(F_12Snp_ODR_Corp!$H:$H,F_12Snp_ODR_Corp!$A:$A,"&gt;="&amp;$M$2,F_12Snp_ODR_Corp!$A:$A,"&lt;="&amp;$M$3,F_12Snp_ODR_Corp!$B:$B,$B180)</f>
        <v>0.42605042016806721</v>
      </c>
      <c r="G180" s="95">
        <f t="shared" si="8"/>
        <v>0.515625</v>
      </c>
      <c r="H180" s="95">
        <f t="shared" si="9"/>
        <v>8.0236053520673003E-3</v>
      </c>
      <c r="I180" s="95">
        <f t="shared" si="10"/>
        <v>-8.9574579831932788E-2</v>
      </c>
      <c r="J180" s="95">
        <f t="shared" si="11"/>
        <v>0.17372039724980903</v>
      </c>
    </row>
    <row r="181" spans="1:10" x14ac:dyDescent="0.2">
      <c r="A181" s="93">
        <v>43555</v>
      </c>
      <c r="B181" s="94" t="s">
        <v>2</v>
      </c>
      <c r="C181" s="94">
        <f>SUMIFS(F_12Snp_ODR_Corp!$H:$H,F_12Snp_ODR_Corp!$A:$A,'Backtesting - Corp'!A181,F_12Snp_ODR_Corp!$B:$B,'Backtesting - Corp'!B181)</f>
        <v>601</v>
      </c>
      <c r="D181" s="94">
        <f>SUMIFS(F_12Snp_ODR_Corp!$C:$C,F_12Snp_ODR_Corp!$A:$A,'Backtesting - Corp'!A181,F_12Snp_ODR_Corp!$B:$B,'Backtesting - Corp'!B181)</f>
        <v>14</v>
      </c>
      <c r="F181" s="142">
        <f>SUMIFS(F_12Snp_ODR_Corp!$C:$C,F_12Snp_ODR_Corp!$A:$A,"&gt;="&amp;$M$2,F_12Snp_ODR_Corp!$A:$A,"&lt;="&amp;$M$3,F_12Snp_ODR_Corp!$B:$B,$B181)/SUMIFS(F_12Snp_ODR_Corp!$H:$H,F_12Snp_ODR_Corp!$A:$A,"&gt;="&amp;$M$2,F_12Snp_ODR_Corp!$A:$A,"&lt;="&amp;$M$3,F_12Snp_ODR_Corp!$B:$B,$B181)</f>
        <v>2.4055781522370714E-2</v>
      </c>
      <c r="G181" s="95">
        <f t="shared" si="8"/>
        <v>2.329450915141431E-2</v>
      </c>
      <c r="H181" s="95">
        <f t="shared" si="9"/>
        <v>5.7953562278158606E-7</v>
      </c>
      <c r="I181" s="95">
        <f t="shared" si="10"/>
        <v>7.6127237095640482E-4</v>
      </c>
      <c r="J181" s="95">
        <f t="shared" si="11"/>
        <v>3.2680335353199946E-2</v>
      </c>
    </row>
    <row r="182" spans="1:10" x14ac:dyDescent="0.2">
      <c r="A182" s="93">
        <v>43555</v>
      </c>
      <c r="B182" s="94" t="s">
        <v>4</v>
      </c>
      <c r="C182" s="94">
        <f>SUMIFS(F_12Snp_ODR_Corp!$H:$H,F_12Snp_ODR_Corp!$A:$A,'Backtesting - Corp'!A182,F_12Snp_ODR_Corp!$B:$B,'Backtesting - Corp'!B182)</f>
        <v>75</v>
      </c>
      <c r="D182" s="94">
        <f>SUMIFS(F_12Snp_ODR_Corp!$C:$C,F_12Snp_ODR_Corp!$A:$A,'Backtesting - Corp'!A182,F_12Snp_ODR_Corp!$B:$B,'Backtesting - Corp'!B182)</f>
        <v>15</v>
      </c>
      <c r="F182" s="142">
        <f>SUMIFS(F_12Snp_ODR_Corp!$C:$C,F_12Snp_ODR_Corp!$A:$A,"&gt;="&amp;$M$2,F_12Snp_ODR_Corp!$A:$A,"&lt;="&amp;$M$3,F_12Snp_ODR_Corp!$B:$B,$B182)/SUMIFS(F_12Snp_ODR_Corp!$H:$H,F_12Snp_ODR_Corp!$A:$A,"&gt;="&amp;$M$2,F_12Snp_ODR_Corp!$A:$A,"&lt;="&amp;$M$3,F_12Snp_ODR_Corp!$B:$B,$B182)</f>
        <v>0.20442708333333334</v>
      </c>
      <c r="G182" s="95">
        <f t="shared" si="8"/>
        <v>0.2</v>
      </c>
      <c r="H182" s="95">
        <f t="shared" si="9"/>
        <v>1.9599066840277762E-5</v>
      </c>
      <c r="I182" s="95">
        <f t="shared" si="10"/>
        <v>4.4270833333333315E-3</v>
      </c>
      <c r="J182" s="95">
        <f t="shared" si="11"/>
        <v>2.2135416666666657E-2</v>
      </c>
    </row>
    <row r="183" spans="1:10" x14ac:dyDescent="0.2">
      <c r="A183" s="93">
        <v>43555</v>
      </c>
      <c r="B183" s="94" t="s">
        <v>6</v>
      </c>
      <c r="C183" s="94">
        <f>SUMIFS(F_12Snp_ODR_Corp!$H:$H,F_12Snp_ODR_Corp!$A:$A,'Backtesting - Corp'!A183,F_12Snp_ODR_Corp!$B:$B,'Backtesting - Corp'!B183)</f>
        <v>310</v>
      </c>
      <c r="D183" s="94">
        <f>SUMIFS(F_12Snp_ODR_Corp!$C:$C,F_12Snp_ODR_Corp!$A:$A,'Backtesting - Corp'!A183,F_12Snp_ODR_Corp!$B:$B,'Backtesting - Corp'!B183)</f>
        <v>9</v>
      </c>
      <c r="F183" s="142">
        <f>SUMIFS(F_12Snp_ODR_Corp!$C:$C,F_12Snp_ODR_Corp!$A:$A,"&gt;="&amp;$M$2,F_12Snp_ODR_Corp!$A:$A,"&lt;="&amp;$M$3,F_12Snp_ODR_Corp!$B:$B,$B183)/SUMIFS(F_12Snp_ODR_Corp!$H:$H,F_12Snp_ODR_Corp!$A:$A,"&gt;="&amp;$M$2,F_12Snp_ODR_Corp!$A:$A,"&lt;="&amp;$M$3,F_12Snp_ODR_Corp!$B:$B,$B183)</f>
        <v>1.6336368505623994E-2</v>
      </c>
      <c r="G183" s="95">
        <f t="shared" si="8"/>
        <v>2.903225806451613E-2</v>
      </c>
      <c r="H183" s="95">
        <f t="shared" si="9"/>
        <v>1.6118561169158635E-4</v>
      </c>
      <c r="I183" s="95">
        <f t="shared" si="10"/>
        <v>-1.2695889558892136E-2</v>
      </c>
      <c r="J183" s="95">
        <f t="shared" si="11"/>
        <v>0.43730286258406242</v>
      </c>
    </row>
    <row r="184" spans="1:10" x14ac:dyDescent="0.2">
      <c r="A184" s="93">
        <v>43555</v>
      </c>
      <c r="B184" s="94" t="s">
        <v>8</v>
      </c>
      <c r="C184" s="94">
        <f>SUMIFS(F_12Snp_ODR_Corp!$H:$H,F_12Snp_ODR_Corp!$A:$A,'Backtesting - Corp'!A184,F_12Snp_ODR_Corp!$B:$B,'Backtesting - Corp'!B184)</f>
        <v>143</v>
      </c>
      <c r="D184" s="94">
        <f>SUMIFS(F_12Snp_ODR_Corp!$C:$C,F_12Snp_ODR_Corp!$A:$A,'Backtesting - Corp'!A184,F_12Snp_ODR_Corp!$B:$B,'Backtesting - Corp'!B184)</f>
        <v>34</v>
      </c>
      <c r="F184" s="142">
        <f>SUMIFS(F_12Snp_ODR_Corp!$C:$C,F_12Snp_ODR_Corp!$A:$A,"&gt;="&amp;$M$2,F_12Snp_ODR_Corp!$A:$A,"&lt;="&amp;$M$3,F_12Snp_ODR_Corp!$B:$B,$B184)/SUMIFS(F_12Snp_ODR_Corp!$H:$H,F_12Snp_ODR_Corp!$A:$A,"&gt;="&amp;$M$2,F_12Snp_ODR_Corp!$A:$A,"&lt;="&amp;$M$3,F_12Snp_ODR_Corp!$B:$B,$B184)</f>
        <v>0.11119751166407466</v>
      </c>
      <c r="G184" s="95">
        <f t="shared" si="8"/>
        <v>0.23776223776223776</v>
      </c>
      <c r="H184" s="95">
        <f t="shared" si="9"/>
        <v>1.601862989230305E-2</v>
      </c>
      <c r="I184" s="95">
        <f t="shared" si="10"/>
        <v>-0.12656472609816311</v>
      </c>
      <c r="J184" s="95">
        <f t="shared" si="11"/>
        <v>0.53231634800109773</v>
      </c>
    </row>
    <row r="185" spans="1:10" x14ac:dyDescent="0.2">
      <c r="A185" s="93">
        <v>43555</v>
      </c>
      <c r="B185" s="94" t="s">
        <v>10</v>
      </c>
      <c r="C185" s="94">
        <f>SUMIFS(F_12Snp_ODR_Corp!$H:$H,F_12Snp_ODR_Corp!$A:$A,'Backtesting - Corp'!A185,F_12Snp_ODR_Corp!$B:$B,'Backtesting - Corp'!B185)</f>
        <v>57</v>
      </c>
      <c r="D185" s="94">
        <f>SUMIFS(F_12Snp_ODR_Corp!$C:$C,F_12Snp_ODR_Corp!$A:$A,'Backtesting - Corp'!A185,F_12Snp_ODR_Corp!$B:$B,'Backtesting - Corp'!B185)</f>
        <v>35</v>
      </c>
      <c r="F185" s="142">
        <f>SUMIFS(F_12Snp_ODR_Corp!$C:$C,F_12Snp_ODR_Corp!$A:$A,"&gt;="&amp;$M$2,F_12Snp_ODR_Corp!$A:$A,"&lt;="&amp;$M$3,F_12Snp_ODR_Corp!$B:$B,$B185)/SUMIFS(F_12Snp_ODR_Corp!$H:$H,F_12Snp_ODR_Corp!$A:$A,"&gt;="&amp;$M$2,F_12Snp_ODR_Corp!$A:$A,"&lt;="&amp;$M$3,F_12Snp_ODR_Corp!$B:$B,$B185)</f>
        <v>0.42605042016806721</v>
      </c>
      <c r="G185" s="95">
        <f t="shared" si="8"/>
        <v>0.61403508771929827</v>
      </c>
      <c r="H185" s="95">
        <f t="shared" si="9"/>
        <v>3.5338235234346864E-2</v>
      </c>
      <c r="I185" s="95">
        <f t="shared" si="10"/>
        <v>-0.18798466755123105</v>
      </c>
      <c r="J185" s="95">
        <f t="shared" si="11"/>
        <v>0.30614645858343342</v>
      </c>
    </row>
    <row r="186" spans="1:10" x14ac:dyDescent="0.2">
      <c r="A186" s="93">
        <v>43585</v>
      </c>
      <c r="B186" s="94" t="s">
        <v>2</v>
      </c>
      <c r="C186" s="94">
        <f>SUMIFS(F_12Snp_ODR_Corp!$H:$H,F_12Snp_ODR_Corp!$A:$A,'Backtesting - Corp'!A186,F_12Snp_ODR_Corp!$B:$B,'Backtesting - Corp'!B186)</f>
        <v>602</v>
      </c>
      <c r="D186" s="94">
        <f>SUMIFS(F_12Snp_ODR_Corp!$C:$C,F_12Snp_ODR_Corp!$A:$A,'Backtesting - Corp'!A186,F_12Snp_ODR_Corp!$B:$B,'Backtesting - Corp'!B186)</f>
        <v>11</v>
      </c>
      <c r="F186" s="142">
        <f>SUMIFS(F_12Snp_ODR_Corp!$C:$C,F_12Snp_ODR_Corp!$A:$A,"&gt;="&amp;$M$2,F_12Snp_ODR_Corp!$A:$A,"&lt;="&amp;$M$3,F_12Snp_ODR_Corp!$B:$B,$B186)/SUMIFS(F_12Snp_ODR_Corp!$H:$H,F_12Snp_ODR_Corp!$A:$A,"&gt;="&amp;$M$2,F_12Snp_ODR_Corp!$A:$A,"&lt;="&amp;$M$3,F_12Snp_ODR_Corp!$B:$B,$B186)</f>
        <v>2.4055781522370714E-2</v>
      </c>
      <c r="G186" s="95">
        <f t="shared" si="8"/>
        <v>1.8272425249169437E-2</v>
      </c>
      <c r="H186" s="95">
        <f t="shared" si="9"/>
        <v>3.3447209782776572E-5</v>
      </c>
      <c r="I186" s="95">
        <f t="shared" si="10"/>
        <v>5.7833562732012775E-3</v>
      </c>
      <c r="J186" s="95">
        <f t="shared" si="11"/>
        <v>0.3165073160424699</v>
      </c>
    </row>
    <row r="187" spans="1:10" x14ac:dyDescent="0.2">
      <c r="A187" s="93">
        <v>43585</v>
      </c>
      <c r="B187" s="94" t="s">
        <v>4</v>
      </c>
      <c r="C187" s="94">
        <f>SUMIFS(F_12Snp_ODR_Corp!$H:$H,F_12Snp_ODR_Corp!$A:$A,'Backtesting - Corp'!A187,F_12Snp_ODR_Corp!$B:$B,'Backtesting - Corp'!B187)</f>
        <v>104</v>
      </c>
      <c r="D187" s="94">
        <f>SUMIFS(F_12Snp_ODR_Corp!$C:$C,F_12Snp_ODR_Corp!$A:$A,'Backtesting - Corp'!A187,F_12Snp_ODR_Corp!$B:$B,'Backtesting - Corp'!B187)</f>
        <v>22</v>
      </c>
      <c r="F187" s="142">
        <f>SUMIFS(F_12Snp_ODR_Corp!$C:$C,F_12Snp_ODR_Corp!$A:$A,"&gt;="&amp;$M$2,F_12Snp_ODR_Corp!$A:$A,"&lt;="&amp;$M$3,F_12Snp_ODR_Corp!$B:$B,$B187)/SUMIFS(F_12Snp_ODR_Corp!$H:$H,F_12Snp_ODR_Corp!$A:$A,"&gt;="&amp;$M$2,F_12Snp_ODR_Corp!$A:$A,"&lt;="&amp;$M$3,F_12Snp_ODR_Corp!$B:$B,$B187)</f>
        <v>0.20442708333333334</v>
      </c>
      <c r="G187" s="95">
        <f t="shared" si="8"/>
        <v>0.21153846153846154</v>
      </c>
      <c r="H187" s="95">
        <f t="shared" si="9"/>
        <v>5.0571699976372289E-5</v>
      </c>
      <c r="I187" s="95">
        <f t="shared" si="10"/>
        <v>-7.1113782051281937E-3</v>
      </c>
      <c r="J187" s="95">
        <f t="shared" si="11"/>
        <v>3.3617424242424192E-2</v>
      </c>
    </row>
    <row r="188" spans="1:10" x14ac:dyDescent="0.2">
      <c r="A188" s="93">
        <v>43585</v>
      </c>
      <c r="B188" s="94" t="s">
        <v>6</v>
      </c>
      <c r="C188" s="94">
        <f>SUMIFS(F_12Snp_ODR_Corp!$H:$H,F_12Snp_ODR_Corp!$A:$A,'Backtesting - Corp'!A188,F_12Snp_ODR_Corp!$B:$B,'Backtesting - Corp'!B188)</f>
        <v>313</v>
      </c>
      <c r="D188" s="94">
        <f>SUMIFS(F_12Snp_ODR_Corp!$C:$C,F_12Snp_ODR_Corp!$A:$A,'Backtesting - Corp'!A188,F_12Snp_ODR_Corp!$B:$B,'Backtesting - Corp'!B188)</f>
        <v>11</v>
      </c>
      <c r="F188" s="142">
        <f>SUMIFS(F_12Snp_ODR_Corp!$C:$C,F_12Snp_ODR_Corp!$A:$A,"&gt;="&amp;$M$2,F_12Snp_ODR_Corp!$A:$A,"&lt;="&amp;$M$3,F_12Snp_ODR_Corp!$B:$B,$B188)/SUMIFS(F_12Snp_ODR_Corp!$H:$H,F_12Snp_ODR_Corp!$A:$A,"&gt;="&amp;$M$2,F_12Snp_ODR_Corp!$A:$A,"&lt;="&amp;$M$3,F_12Snp_ODR_Corp!$B:$B,$B188)</f>
        <v>1.6336368505623994E-2</v>
      </c>
      <c r="G188" s="95">
        <f t="shared" si="8"/>
        <v>3.5143769968051117E-2</v>
      </c>
      <c r="H188" s="95">
        <f t="shared" si="9"/>
        <v>3.5371834976890583E-4</v>
      </c>
      <c r="I188" s="95">
        <f t="shared" si="10"/>
        <v>-1.8807401462427122E-2</v>
      </c>
      <c r="J188" s="95">
        <f t="shared" si="11"/>
        <v>0.53515605979451719</v>
      </c>
    </row>
    <row r="189" spans="1:10" x14ac:dyDescent="0.2">
      <c r="A189" s="93">
        <v>43585</v>
      </c>
      <c r="B189" s="94" t="s">
        <v>8</v>
      </c>
      <c r="C189" s="94">
        <f>SUMIFS(F_12Snp_ODR_Corp!$H:$H,F_12Snp_ODR_Corp!$A:$A,'Backtesting - Corp'!A189,F_12Snp_ODR_Corp!$B:$B,'Backtesting - Corp'!B189)</f>
        <v>66</v>
      </c>
      <c r="D189" s="94">
        <f>SUMIFS(F_12Snp_ODR_Corp!$C:$C,F_12Snp_ODR_Corp!$A:$A,'Backtesting - Corp'!A189,F_12Snp_ODR_Corp!$B:$B,'Backtesting - Corp'!B189)</f>
        <v>6</v>
      </c>
      <c r="F189" s="142">
        <f>SUMIFS(F_12Snp_ODR_Corp!$C:$C,F_12Snp_ODR_Corp!$A:$A,"&gt;="&amp;$M$2,F_12Snp_ODR_Corp!$A:$A,"&lt;="&amp;$M$3,F_12Snp_ODR_Corp!$B:$B,$B189)/SUMIFS(F_12Snp_ODR_Corp!$H:$H,F_12Snp_ODR_Corp!$A:$A,"&gt;="&amp;$M$2,F_12Snp_ODR_Corp!$A:$A,"&lt;="&amp;$M$3,F_12Snp_ODR_Corp!$B:$B,$B189)</f>
        <v>0.11119751166407466</v>
      </c>
      <c r="G189" s="95">
        <f t="shared" si="8"/>
        <v>9.0909090909090912E-2</v>
      </c>
      <c r="H189" s="95">
        <f t="shared" si="9"/>
        <v>4.1162001673125513E-4</v>
      </c>
      <c r="I189" s="95">
        <f t="shared" si="10"/>
        <v>2.0288420754983744E-2</v>
      </c>
      <c r="J189" s="95">
        <f t="shared" si="11"/>
        <v>0.22317262830482118</v>
      </c>
    </row>
    <row r="190" spans="1:10" x14ac:dyDescent="0.2">
      <c r="A190" s="93">
        <v>43585</v>
      </c>
      <c r="B190" s="94" t="s">
        <v>10</v>
      </c>
      <c r="C190" s="94">
        <f>SUMIFS(F_12Snp_ODR_Corp!$H:$H,F_12Snp_ODR_Corp!$A:$A,'Backtesting - Corp'!A190,F_12Snp_ODR_Corp!$B:$B,'Backtesting - Corp'!B190)</f>
        <v>105</v>
      </c>
      <c r="D190" s="94">
        <f>SUMIFS(F_12Snp_ODR_Corp!$C:$C,F_12Snp_ODR_Corp!$A:$A,'Backtesting - Corp'!A190,F_12Snp_ODR_Corp!$B:$B,'Backtesting - Corp'!B190)</f>
        <v>57</v>
      </c>
      <c r="F190" s="142">
        <f>SUMIFS(F_12Snp_ODR_Corp!$C:$C,F_12Snp_ODR_Corp!$A:$A,"&gt;="&amp;$M$2,F_12Snp_ODR_Corp!$A:$A,"&lt;="&amp;$M$3,F_12Snp_ODR_Corp!$B:$B,$B190)/SUMIFS(F_12Snp_ODR_Corp!$H:$H,F_12Snp_ODR_Corp!$A:$A,"&gt;="&amp;$M$2,F_12Snp_ODR_Corp!$A:$A,"&lt;="&amp;$M$3,F_12Snp_ODR_Corp!$B:$B,$B190)</f>
        <v>0.42605042016806721</v>
      </c>
      <c r="G190" s="95">
        <f t="shared" si="8"/>
        <v>0.54285714285714282</v>
      </c>
      <c r="H190" s="95">
        <f t="shared" si="9"/>
        <v>1.3643810465362609E-2</v>
      </c>
      <c r="I190" s="95">
        <f t="shared" si="10"/>
        <v>-0.1168067226890756</v>
      </c>
      <c r="J190" s="95">
        <f t="shared" si="11"/>
        <v>0.21517027863777086</v>
      </c>
    </row>
    <row r="191" spans="1:10" x14ac:dyDescent="0.2">
      <c r="A191" s="93">
        <v>43616</v>
      </c>
      <c r="B191" s="94" t="s">
        <v>2</v>
      </c>
      <c r="C191" s="94">
        <f>SUMIFS(F_12Snp_ODR_Corp!$H:$H,F_12Snp_ODR_Corp!$A:$A,'Backtesting - Corp'!A191,F_12Snp_ODR_Corp!$B:$B,'Backtesting - Corp'!B191)</f>
        <v>593</v>
      </c>
      <c r="D191" s="94">
        <f>SUMIFS(F_12Snp_ODR_Corp!$C:$C,F_12Snp_ODR_Corp!$A:$A,'Backtesting - Corp'!A191,F_12Snp_ODR_Corp!$B:$B,'Backtesting - Corp'!B191)</f>
        <v>8</v>
      </c>
      <c r="F191" s="142">
        <f>SUMIFS(F_12Snp_ODR_Corp!$C:$C,F_12Snp_ODR_Corp!$A:$A,"&gt;="&amp;$M$2,F_12Snp_ODR_Corp!$A:$A,"&lt;="&amp;$M$3,F_12Snp_ODR_Corp!$B:$B,$B191)/SUMIFS(F_12Snp_ODR_Corp!$H:$H,F_12Snp_ODR_Corp!$A:$A,"&gt;="&amp;$M$2,F_12Snp_ODR_Corp!$A:$A,"&lt;="&amp;$M$3,F_12Snp_ODR_Corp!$B:$B,$B191)</f>
        <v>2.4055781522370714E-2</v>
      </c>
      <c r="G191" s="95">
        <f t="shared" si="8"/>
        <v>1.3490725126475547E-2</v>
      </c>
      <c r="H191" s="95">
        <f t="shared" si="9"/>
        <v>1.1162041664844538E-4</v>
      </c>
      <c r="I191" s="95">
        <f t="shared" si="10"/>
        <v>1.0565056395895167E-2</v>
      </c>
      <c r="J191" s="95">
        <f t="shared" si="11"/>
        <v>0.78313480534572932</v>
      </c>
    </row>
    <row r="192" spans="1:10" x14ac:dyDescent="0.2">
      <c r="A192" s="93">
        <v>43616</v>
      </c>
      <c r="B192" s="94" t="s">
        <v>4</v>
      </c>
      <c r="C192" s="94">
        <f>SUMIFS(F_12Snp_ODR_Corp!$H:$H,F_12Snp_ODR_Corp!$A:$A,'Backtesting - Corp'!A192,F_12Snp_ODR_Corp!$B:$B,'Backtesting - Corp'!B192)</f>
        <v>107</v>
      </c>
      <c r="D192" s="94">
        <f>SUMIFS(F_12Snp_ODR_Corp!$C:$C,F_12Snp_ODR_Corp!$A:$A,'Backtesting - Corp'!A192,F_12Snp_ODR_Corp!$B:$B,'Backtesting - Corp'!B192)</f>
        <v>26</v>
      </c>
      <c r="F192" s="142">
        <f>SUMIFS(F_12Snp_ODR_Corp!$C:$C,F_12Snp_ODR_Corp!$A:$A,"&gt;="&amp;$M$2,F_12Snp_ODR_Corp!$A:$A,"&lt;="&amp;$M$3,F_12Snp_ODR_Corp!$B:$B,$B192)/SUMIFS(F_12Snp_ODR_Corp!$H:$H,F_12Snp_ODR_Corp!$A:$A,"&gt;="&amp;$M$2,F_12Snp_ODR_Corp!$A:$A,"&lt;="&amp;$M$3,F_12Snp_ODR_Corp!$B:$B,$B192)</f>
        <v>0.20442708333333334</v>
      </c>
      <c r="G192" s="95">
        <f t="shared" si="8"/>
        <v>0.24299065420560748</v>
      </c>
      <c r="H192" s="95">
        <f t="shared" si="9"/>
        <v>1.48714899842091E-3</v>
      </c>
      <c r="I192" s="95">
        <f t="shared" si="10"/>
        <v>-3.8563570872274133E-2</v>
      </c>
      <c r="J192" s="95">
        <f t="shared" si="11"/>
        <v>0.15870392628205124</v>
      </c>
    </row>
    <row r="193" spans="1:10" x14ac:dyDescent="0.2">
      <c r="A193" s="93">
        <v>43616</v>
      </c>
      <c r="B193" s="94" t="s">
        <v>6</v>
      </c>
      <c r="C193" s="94">
        <f>SUMIFS(F_12Snp_ODR_Corp!$H:$H,F_12Snp_ODR_Corp!$A:$A,'Backtesting - Corp'!A193,F_12Snp_ODR_Corp!$B:$B,'Backtesting - Corp'!B193)</f>
        <v>322</v>
      </c>
      <c r="D193" s="94">
        <f>SUMIFS(F_12Snp_ODR_Corp!$C:$C,F_12Snp_ODR_Corp!$A:$A,'Backtesting - Corp'!A193,F_12Snp_ODR_Corp!$B:$B,'Backtesting - Corp'!B193)</f>
        <v>8</v>
      </c>
      <c r="F193" s="142">
        <f>SUMIFS(F_12Snp_ODR_Corp!$C:$C,F_12Snp_ODR_Corp!$A:$A,"&gt;="&amp;$M$2,F_12Snp_ODR_Corp!$A:$A,"&lt;="&amp;$M$3,F_12Snp_ODR_Corp!$B:$B,$B193)/SUMIFS(F_12Snp_ODR_Corp!$H:$H,F_12Snp_ODR_Corp!$A:$A,"&gt;="&amp;$M$2,F_12Snp_ODR_Corp!$A:$A,"&lt;="&amp;$M$3,F_12Snp_ODR_Corp!$B:$B,$B193)</f>
        <v>1.6336368505623994E-2</v>
      </c>
      <c r="G193" s="95">
        <f t="shared" si="8"/>
        <v>2.4844720496894408E-2</v>
      </c>
      <c r="H193" s="95">
        <f t="shared" si="9"/>
        <v>7.2392053607355216E-5</v>
      </c>
      <c r="I193" s="95">
        <f t="shared" si="10"/>
        <v>-8.5083519912704138E-3</v>
      </c>
      <c r="J193" s="95">
        <f t="shared" si="11"/>
        <v>0.34246116764863416</v>
      </c>
    </row>
    <row r="194" spans="1:10" x14ac:dyDescent="0.2">
      <c r="A194" s="93">
        <v>43616</v>
      </c>
      <c r="B194" s="94" t="s">
        <v>8</v>
      </c>
      <c r="C194" s="94">
        <f>SUMIFS(F_12Snp_ODR_Corp!$H:$H,F_12Snp_ODR_Corp!$A:$A,'Backtesting - Corp'!A194,F_12Snp_ODR_Corp!$B:$B,'Backtesting - Corp'!B194)</f>
        <v>88</v>
      </c>
      <c r="D194" s="94">
        <f>SUMIFS(F_12Snp_ODR_Corp!$C:$C,F_12Snp_ODR_Corp!$A:$A,'Backtesting - Corp'!A194,F_12Snp_ODR_Corp!$B:$B,'Backtesting - Corp'!B194)</f>
        <v>17</v>
      </c>
      <c r="F194" s="142">
        <f>SUMIFS(F_12Snp_ODR_Corp!$C:$C,F_12Snp_ODR_Corp!$A:$A,"&gt;="&amp;$M$2,F_12Snp_ODR_Corp!$A:$A,"&lt;="&amp;$M$3,F_12Snp_ODR_Corp!$B:$B,$B194)/SUMIFS(F_12Snp_ODR_Corp!$H:$H,F_12Snp_ODR_Corp!$A:$A,"&gt;="&amp;$M$2,F_12Snp_ODR_Corp!$A:$A,"&lt;="&amp;$M$3,F_12Snp_ODR_Corp!$B:$B,$B194)</f>
        <v>0.11119751166407466</v>
      </c>
      <c r="G194" s="95">
        <f t="shared" si="8"/>
        <v>0.19318181818181818</v>
      </c>
      <c r="H194" s="95">
        <f t="shared" si="9"/>
        <v>6.721426515195323E-3</v>
      </c>
      <c r="I194" s="95">
        <f t="shared" si="10"/>
        <v>-8.1984306517743522E-2</v>
      </c>
      <c r="J194" s="95">
        <f t="shared" si="11"/>
        <v>0.42438935138596645</v>
      </c>
    </row>
    <row r="195" spans="1:10" x14ac:dyDescent="0.2">
      <c r="A195" s="93">
        <v>43616</v>
      </c>
      <c r="B195" s="94" t="s">
        <v>10</v>
      </c>
      <c r="C195" s="94">
        <f>SUMIFS(F_12Snp_ODR_Corp!$H:$H,F_12Snp_ODR_Corp!$A:$A,'Backtesting - Corp'!A195,F_12Snp_ODR_Corp!$B:$B,'Backtesting - Corp'!B195)</f>
        <v>68</v>
      </c>
      <c r="D195" s="94">
        <f>SUMIFS(F_12Snp_ODR_Corp!$C:$C,F_12Snp_ODR_Corp!$A:$A,'Backtesting - Corp'!A195,F_12Snp_ODR_Corp!$B:$B,'Backtesting - Corp'!B195)</f>
        <v>35</v>
      </c>
      <c r="F195" s="142">
        <f>SUMIFS(F_12Snp_ODR_Corp!$C:$C,F_12Snp_ODR_Corp!$A:$A,"&gt;="&amp;$M$2,F_12Snp_ODR_Corp!$A:$A,"&lt;="&amp;$M$3,F_12Snp_ODR_Corp!$B:$B,$B195)/SUMIFS(F_12Snp_ODR_Corp!$H:$H,F_12Snp_ODR_Corp!$A:$A,"&gt;="&amp;$M$2,F_12Snp_ODR_Corp!$A:$A,"&lt;="&amp;$M$3,F_12Snp_ODR_Corp!$B:$B,$B195)</f>
        <v>0.42605042016806721</v>
      </c>
      <c r="G195" s="95">
        <f t="shared" si="8"/>
        <v>0.51470588235294112</v>
      </c>
      <c r="H195" s="95">
        <f t="shared" si="9"/>
        <v>7.859790975213608E-3</v>
      </c>
      <c r="I195" s="95">
        <f t="shared" si="10"/>
        <v>-8.8655462184873912E-2</v>
      </c>
      <c r="J195" s="95">
        <f t="shared" si="11"/>
        <v>0.17224489795918363</v>
      </c>
    </row>
    <row r="196" spans="1:10" x14ac:dyDescent="0.2">
      <c r="A196" s="93">
        <v>43646</v>
      </c>
      <c r="B196" s="94" t="s">
        <v>2</v>
      </c>
      <c r="C196" s="94">
        <f>SUMIFS(F_12Snp_ODR_Corp!$H:$H,F_12Snp_ODR_Corp!$A:$A,'Backtesting - Corp'!A196,F_12Snp_ODR_Corp!$B:$B,'Backtesting - Corp'!B196)</f>
        <v>574</v>
      </c>
      <c r="D196" s="94">
        <f>SUMIFS(F_12Snp_ODR_Corp!$C:$C,F_12Snp_ODR_Corp!$A:$A,'Backtesting - Corp'!A196,F_12Snp_ODR_Corp!$B:$B,'Backtesting - Corp'!B196)</f>
        <v>13</v>
      </c>
      <c r="F196" s="142">
        <f>SUMIFS(F_12Snp_ODR_Corp!$C:$C,F_12Snp_ODR_Corp!$A:$A,"&gt;="&amp;$M$2,F_12Snp_ODR_Corp!$A:$A,"&lt;="&amp;$M$3,F_12Snp_ODR_Corp!$B:$B,$B196)/SUMIFS(F_12Snp_ODR_Corp!$H:$H,F_12Snp_ODR_Corp!$A:$A,"&gt;="&amp;$M$2,F_12Snp_ODR_Corp!$A:$A,"&lt;="&amp;$M$3,F_12Snp_ODR_Corp!$B:$B,$B196)</f>
        <v>2.4055781522370714E-2</v>
      </c>
      <c r="G196" s="95">
        <f t="shared" ref="G196:G259" si="12">IFERROR(D196/C196,0)</f>
        <v>2.2648083623693381E-2</v>
      </c>
      <c r="H196" s="95">
        <f t="shared" ref="H196:H259" si="13">(G196-F196)^2</f>
        <v>1.98161337394058E-6</v>
      </c>
      <c r="I196" s="95">
        <f t="shared" ref="I196:I259" si="14">F196-G196</f>
        <v>1.4076978986773334E-3</v>
      </c>
      <c r="J196" s="95">
        <f t="shared" ref="J196:J259" si="15">IFERROR(ABS(G196-F196)/ABS(G196),0)</f>
        <v>6.2155276449291481E-2</v>
      </c>
    </row>
    <row r="197" spans="1:10" x14ac:dyDescent="0.2">
      <c r="A197" s="93">
        <v>43646</v>
      </c>
      <c r="B197" s="94" t="s">
        <v>4</v>
      </c>
      <c r="C197" s="94">
        <f>SUMIFS(F_12Snp_ODR_Corp!$H:$H,F_12Snp_ODR_Corp!$A:$A,'Backtesting - Corp'!A197,F_12Snp_ODR_Corp!$B:$B,'Backtesting - Corp'!B197)</f>
        <v>62</v>
      </c>
      <c r="D197" s="94">
        <f>SUMIFS(F_12Snp_ODR_Corp!$C:$C,F_12Snp_ODR_Corp!$A:$A,'Backtesting - Corp'!A197,F_12Snp_ODR_Corp!$B:$B,'Backtesting - Corp'!B197)</f>
        <v>11</v>
      </c>
      <c r="F197" s="142">
        <f>SUMIFS(F_12Snp_ODR_Corp!$C:$C,F_12Snp_ODR_Corp!$A:$A,"&gt;="&amp;$M$2,F_12Snp_ODR_Corp!$A:$A,"&lt;="&amp;$M$3,F_12Snp_ODR_Corp!$B:$B,$B197)/SUMIFS(F_12Snp_ODR_Corp!$H:$H,F_12Snp_ODR_Corp!$A:$A,"&gt;="&amp;$M$2,F_12Snp_ODR_Corp!$A:$A,"&lt;="&amp;$M$3,F_12Snp_ODR_Corp!$B:$B,$B197)</f>
        <v>0.20442708333333334</v>
      </c>
      <c r="G197" s="95">
        <f t="shared" si="12"/>
        <v>0.17741935483870969</v>
      </c>
      <c r="H197" s="95">
        <f t="shared" si="13"/>
        <v>7.2941739843930661E-4</v>
      </c>
      <c r="I197" s="95">
        <f t="shared" si="14"/>
        <v>2.7007728494623656E-2</v>
      </c>
      <c r="J197" s="95">
        <f t="shared" si="15"/>
        <v>0.15222537878787878</v>
      </c>
    </row>
    <row r="198" spans="1:10" x14ac:dyDescent="0.2">
      <c r="A198" s="93">
        <v>43646</v>
      </c>
      <c r="B198" s="94" t="s">
        <v>6</v>
      </c>
      <c r="C198" s="94">
        <f>SUMIFS(F_12Snp_ODR_Corp!$H:$H,F_12Snp_ODR_Corp!$A:$A,'Backtesting - Corp'!A198,F_12Snp_ODR_Corp!$B:$B,'Backtesting - Corp'!B198)</f>
        <v>316</v>
      </c>
      <c r="D198" s="94">
        <f>SUMIFS(F_12Snp_ODR_Corp!$C:$C,F_12Snp_ODR_Corp!$A:$A,'Backtesting - Corp'!A198,F_12Snp_ODR_Corp!$B:$B,'Backtesting - Corp'!B198)</f>
        <v>9</v>
      </c>
      <c r="F198" s="142">
        <f>SUMIFS(F_12Snp_ODR_Corp!$C:$C,F_12Snp_ODR_Corp!$A:$A,"&gt;="&amp;$M$2,F_12Snp_ODR_Corp!$A:$A,"&lt;="&amp;$M$3,F_12Snp_ODR_Corp!$B:$B,$B198)/SUMIFS(F_12Snp_ODR_Corp!$H:$H,F_12Snp_ODR_Corp!$A:$A,"&gt;="&amp;$M$2,F_12Snp_ODR_Corp!$A:$A,"&lt;="&amp;$M$3,F_12Snp_ODR_Corp!$B:$B,$B198)</f>
        <v>1.6336368505623994E-2</v>
      </c>
      <c r="G198" s="95">
        <f t="shared" si="12"/>
        <v>2.8481012658227847E-2</v>
      </c>
      <c r="H198" s="95">
        <f t="shared" si="13"/>
        <v>1.4749238159337494E-4</v>
      </c>
      <c r="I198" s="95">
        <f t="shared" si="14"/>
        <v>-1.2144644152603853E-2</v>
      </c>
      <c r="J198" s="95">
        <f t="shared" si="15"/>
        <v>0.42641195024697975</v>
      </c>
    </row>
    <row r="199" spans="1:10" x14ac:dyDescent="0.2">
      <c r="A199" s="93">
        <v>43646</v>
      </c>
      <c r="B199" s="94" t="s">
        <v>8</v>
      </c>
      <c r="C199" s="94">
        <f>SUMIFS(F_12Snp_ODR_Corp!$H:$H,F_12Snp_ODR_Corp!$A:$A,'Backtesting - Corp'!A199,F_12Snp_ODR_Corp!$B:$B,'Backtesting - Corp'!B199)</f>
        <v>155</v>
      </c>
      <c r="D199" s="94">
        <f>SUMIFS(F_12Snp_ODR_Corp!$C:$C,F_12Snp_ODR_Corp!$A:$A,'Backtesting - Corp'!A199,F_12Snp_ODR_Corp!$B:$B,'Backtesting - Corp'!B199)</f>
        <v>24</v>
      </c>
      <c r="F199" s="142">
        <f>SUMIFS(F_12Snp_ODR_Corp!$C:$C,F_12Snp_ODR_Corp!$A:$A,"&gt;="&amp;$M$2,F_12Snp_ODR_Corp!$A:$A,"&lt;="&amp;$M$3,F_12Snp_ODR_Corp!$B:$B,$B199)/SUMIFS(F_12Snp_ODR_Corp!$H:$H,F_12Snp_ODR_Corp!$A:$A,"&gt;="&amp;$M$2,F_12Snp_ODR_Corp!$A:$A,"&lt;="&amp;$M$3,F_12Snp_ODR_Corp!$B:$B,$B199)</f>
        <v>0.11119751166407466</v>
      </c>
      <c r="G199" s="95">
        <f t="shared" si="12"/>
        <v>0.15483870967741936</v>
      </c>
      <c r="H199" s="95">
        <f t="shared" si="13"/>
        <v>1.9045541640399619E-3</v>
      </c>
      <c r="I199" s="95">
        <f t="shared" si="14"/>
        <v>-4.3641198013344706E-2</v>
      </c>
      <c r="J199" s="95">
        <f t="shared" si="15"/>
        <v>0.28184940383618456</v>
      </c>
    </row>
    <row r="200" spans="1:10" x14ac:dyDescent="0.2">
      <c r="A200" s="93">
        <v>43646</v>
      </c>
      <c r="B200" s="94" t="s">
        <v>10</v>
      </c>
      <c r="C200" s="94">
        <f>SUMIFS(F_12Snp_ODR_Corp!$H:$H,F_12Snp_ODR_Corp!$A:$A,'Backtesting - Corp'!A200,F_12Snp_ODR_Corp!$B:$B,'Backtesting - Corp'!B200)</f>
        <v>56</v>
      </c>
      <c r="D200" s="94">
        <f>SUMIFS(F_12Snp_ODR_Corp!$C:$C,F_12Snp_ODR_Corp!$A:$A,'Backtesting - Corp'!A200,F_12Snp_ODR_Corp!$B:$B,'Backtesting - Corp'!B200)</f>
        <v>28</v>
      </c>
      <c r="F200" s="142">
        <f>SUMIFS(F_12Snp_ODR_Corp!$C:$C,F_12Snp_ODR_Corp!$A:$A,"&gt;="&amp;$M$2,F_12Snp_ODR_Corp!$A:$A,"&lt;="&amp;$M$3,F_12Snp_ODR_Corp!$B:$B,$B200)/SUMIFS(F_12Snp_ODR_Corp!$H:$H,F_12Snp_ODR_Corp!$A:$A,"&gt;="&amp;$M$2,F_12Snp_ODR_Corp!$A:$A,"&lt;="&amp;$M$3,F_12Snp_ODR_Corp!$B:$B,$B200)</f>
        <v>0.42605042016806721</v>
      </c>
      <c r="G200" s="95">
        <f t="shared" si="12"/>
        <v>0.5</v>
      </c>
      <c r="H200" s="95">
        <f t="shared" si="13"/>
        <v>5.4685403573194007E-3</v>
      </c>
      <c r="I200" s="95">
        <f t="shared" si="14"/>
        <v>-7.3949579831932788E-2</v>
      </c>
      <c r="J200" s="95">
        <f t="shared" si="15"/>
        <v>0.14789915966386558</v>
      </c>
    </row>
    <row r="201" spans="1:10" x14ac:dyDescent="0.2">
      <c r="A201" s="93">
        <v>43677</v>
      </c>
      <c r="B201" s="94" t="s">
        <v>2</v>
      </c>
      <c r="C201" s="94">
        <f>SUMIFS(F_12Snp_ODR_Corp!$H:$H,F_12Snp_ODR_Corp!$A:$A,'Backtesting - Corp'!A201,F_12Snp_ODR_Corp!$B:$B,'Backtesting - Corp'!B201)</f>
        <v>582</v>
      </c>
      <c r="D201" s="94">
        <f>SUMIFS(F_12Snp_ODR_Corp!$C:$C,F_12Snp_ODR_Corp!$A:$A,'Backtesting - Corp'!A201,F_12Snp_ODR_Corp!$B:$B,'Backtesting - Corp'!B201)</f>
        <v>9</v>
      </c>
      <c r="F201" s="142">
        <f>SUMIFS(F_12Snp_ODR_Corp!$C:$C,F_12Snp_ODR_Corp!$A:$A,"&gt;="&amp;$M$2,F_12Snp_ODR_Corp!$A:$A,"&lt;="&amp;$M$3,F_12Snp_ODR_Corp!$B:$B,$B201)/SUMIFS(F_12Snp_ODR_Corp!$H:$H,F_12Snp_ODR_Corp!$A:$A,"&gt;="&amp;$M$2,F_12Snp_ODR_Corp!$A:$A,"&lt;="&amp;$M$3,F_12Snp_ODR_Corp!$B:$B,$B201)</f>
        <v>2.4055781522370714E-2</v>
      </c>
      <c r="G201" s="95">
        <f t="shared" si="12"/>
        <v>1.5463917525773196E-2</v>
      </c>
      <c r="H201" s="95">
        <f t="shared" si="13"/>
        <v>7.3820126936028672E-5</v>
      </c>
      <c r="I201" s="95">
        <f t="shared" si="14"/>
        <v>8.591863996597518E-3</v>
      </c>
      <c r="J201" s="95">
        <f t="shared" si="15"/>
        <v>0.55560720511330619</v>
      </c>
    </row>
    <row r="202" spans="1:10" x14ac:dyDescent="0.2">
      <c r="A202" s="93">
        <v>43677</v>
      </c>
      <c r="B202" s="94" t="s">
        <v>4</v>
      </c>
      <c r="C202" s="94">
        <f>SUMIFS(F_12Snp_ODR_Corp!$H:$H,F_12Snp_ODR_Corp!$A:$A,'Backtesting - Corp'!A202,F_12Snp_ODR_Corp!$B:$B,'Backtesting - Corp'!B202)</f>
        <v>87</v>
      </c>
      <c r="D202" s="94">
        <f>SUMIFS(F_12Snp_ODR_Corp!$C:$C,F_12Snp_ODR_Corp!$A:$A,'Backtesting - Corp'!A202,F_12Snp_ODR_Corp!$B:$B,'Backtesting - Corp'!B202)</f>
        <v>17</v>
      </c>
      <c r="F202" s="142">
        <f>SUMIFS(F_12Snp_ODR_Corp!$C:$C,F_12Snp_ODR_Corp!$A:$A,"&gt;="&amp;$M$2,F_12Snp_ODR_Corp!$A:$A,"&lt;="&amp;$M$3,F_12Snp_ODR_Corp!$B:$B,$B202)/SUMIFS(F_12Snp_ODR_Corp!$H:$H,F_12Snp_ODR_Corp!$A:$A,"&gt;="&amp;$M$2,F_12Snp_ODR_Corp!$A:$A,"&lt;="&amp;$M$3,F_12Snp_ODR_Corp!$B:$B,$B202)</f>
        <v>0.20442708333333334</v>
      </c>
      <c r="G202" s="95">
        <f t="shared" si="12"/>
        <v>0.19540229885057472</v>
      </c>
      <c r="H202" s="95">
        <f t="shared" si="13"/>
        <v>8.1446734960240744E-5</v>
      </c>
      <c r="I202" s="95">
        <f t="shared" si="14"/>
        <v>9.0247844827586188E-3</v>
      </c>
      <c r="J202" s="95">
        <f t="shared" si="15"/>
        <v>4.6185661764705871E-2</v>
      </c>
    </row>
    <row r="203" spans="1:10" x14ac:dyDescent="0.2">
      <c r="A203" s="93">
        <v>43677</v>
      </c>
      <c r="B203" s="94" t="s">
        <v>6</v>
      </c>
      <c r="C203" s="94">
        <f>SUMIFS(F_12Snp_ODR_Corp!$H:$H,F_12Snp_ODR_Corp!$A:$A,'Backtesting - Corp'!A203,F_12Snp_ODR_Corp!$B:$B,'Backtesting - Corp'!B203)</f>
        <v>319</v>
      </c>
      <c r="D203" s="94">
        <f>SUMIFS(F_12Snp_ODR_Corp!$C:$C,F_12Snp_ODR_Corp!$A:$A,'Backtesting - Corp'!A203,F_12Snp_ODR_Corp!$B:$B,'Backtesting - Corp'!B203)</f>
        <v>9</v>
      </c>
      <c r="F203" s="142">
        <f>SUMIFS(F_12Snp_ODR_Corp!$C:$C,F_12Snp_ODR_Corp!$A:$A,"&gt;="&amp;$M$2,F_12Snp_ODR_Corp!$A:$A,"&lt;="&amp;$M$3,F_12Snp_ODR_Corp!$B:$B,$B203)/SUMIFS(F_12Snp_ODR_Corp!$H:$H,F_12Snp_ODR_Corp!$A:$A,"&gt;="&amp;$M$2,F_12Snp_ODR_Corp!$A:$A,"&lt;="&amp;$M$3,F_12Snp_ODR_Corp!$B:$B,$B203)</f>
        <v>1.6336368505623994E-2</v>
      </c>
      <c r="G203" s="95">
        <f t="shared" si="12"/>
        <v>2.8213166144200628E-2</v>
      </c>
      <c r="H203" s="95">
        <f t="shared" si="13"/>
        <v>1.410583221476995E-4</v>
      </c>
      <c r="I203" s="95">
        <f t="shared" si="14"/>
        <v>-1.1876797638576634E-2</v>
      </c>
      <c r="J203" s="95">
        <f t="shared" si="15"/>
        <v>0.42096649407843845</v>
      </c>
    </row>
    <row r="204" spans="1:10" x14ac:dyDescent="0.2">
      <c r="A204" s="93">
        <v>43677</v>
      </c>
      <c r="B204" s="94" t="s">
        <v>8</v>
      </c>
      <c r="C204" s="94">
        <f>SUMIFS(F_12Snp_ODR_Corp!$H:$H,F_12Snp_ODR_Corp!$A:$A,'Backtesting - Corp'!A204,F_12Snp_ODR_Corp!$B:$B,'Backtesting - Corp'!B204)</f>
        <v>71</v>
      </c>
      <c r="D204" s="94">
        <f>SUMIFS(F_12Snp_ODR_Corp!$C:$C,F_12Snp_ODR_Corp!$A:$A,'Backtesting - Corp'!A204,F_12Snp_ODR_Corp!$B:$B,'Backtesting - Corp'!B204)</f>
        <v>4</v>
      </c>
      <c r="F204" s="142">
        <f>SUMIFS(F_12Snp_ODR_Corp!$C:$C,F_12Snp_ODR_Corp!$A:$A,"&gt;="&amp;$M$2,F_12Snp_ODR_Corp!$A:$A,"&lt;="&amp;$M$3,F_12Snp_ODR_Corp!$B:$B,$B204)/SUMIFS(F_12Snp_ODR_Corp!$H:$H,F_12Snp_ODR_Corp!$A:$A,"&gt;="&amp;$M$2,F_12Snp_ODR_Corp!$A:$A,"&lt;="&amp;$M$3,F_12Snp_ODR_Corp!$B:$B,$B204)</f>
        <v>0.11119751166407466</v>
      </c>
      <c r="G204" s="95">
        <f t="shared" si="12"/>
        <v>5.6338028169014086E-2</v>
      </c>
      <c r="H204" s="95">
        <f t="shared" si="13"/>
        <v>3.0095629293448232E-3</v>
      </c>
      <c r="I204" s="95">
        <f t="shared" si="14"/>
        <v>5.4859483495060569E-2</v>
      </c>
      <c r="J204" s="95">
        <f t="shared" si="15"/>
        <v>0.97375583203732508</v>
      </c>
    </row>
    <row r="205" spans="1:10" x14ac:dyDescent="0.2">
      <c r="A205" s="93">
        <v>43677</v>
      </c>
      <c r="B205" s="94" t="s">
        <v>10</v>
      </c>
      <c r="C205" s="94">
        <f>SUMIFS(F_12Snp_ODR_Corp!$H:$H,F_12Snp_ODR_Corp!$A:$A,'Backtesting - Corp'!A205,F_12Snp_ODR_Corp!$B:$B,'Backtesting - Corp'!B205)</f>
        <v>94</v>
      </c>
      <c r="D205" s="94">
        <f>SUMIFS(F_12Snp_ODR_Corp!$C:$C,F_12Snp_ODR_Corp!$A:$A,'Backtesting - Corp'!A205,F_12Snp_ODR_Corp!$B:$B,'Backtesting - Corp'!B205)</f>
        <v>42</v>
      </c>
      <c r="F205" s="142">
        <f>SUMIFS(F_12Snp_ODR_Corp!$C:$C,F_12Snp_ODR_Corp!$A:$A,"&gt;="&amp;$M$2,F_12Snp_ODR_Corp!$A:$A,"&lt;="&amp;$M$3,F_12Snp_ODR_Corp!$B:$B,$B205)/SUMIFS(F_12Snp_ODR_Corp!$H:$H,F_12Snp_ODR_Corp!$A:$A,"&gt;="&amp;$M$2,F_12Snp_ODR_Corp!$A:$A,"&lt;="&amp;$M$3,F_12Snp_ODR_Corp!$B:$B,$B205)</f>
        <v>0.42605042016806721</v>
      </c>
      <c r="G205" s="95">
        <f t="shared" si="12"/>
        <v>0.44680851063829785</v>
      </c>
      <c r="H205" s="95">
        <f t="shared" si="13"/>
        <v>4.3089831997028007E-4</v>
      </c>
      <c r="I205" s="95">
        <f t="shared" si="14"/>
        <v>-2.0758090470230639E-2</v>
      </c>
      <c r="J205" s="95">
        <f t="shared" si="15"/>
        <v>4.6458583433373335E-2</v>
      </c>
    </row>
    <row r="206" spans="1:10" x14ac:dyDescent="0.2">
      <c r="A206" s="93">
        <v>43708</v>
      </c>
      <c r="B206" s="94" t="s">
        <v>2</v>
      </c>
      <c r="C206" s="94">
        <f>SUMIFS(F_12Snp_ODR_Corp!$H:$H,F_12Snp_ODR_Corp!$A:$A,'Backtesting - Corp'!A206,F_12Snp_ODR_Corp!$B:$B,'Backtesting - Corp'!B206)</f>
        <v>585</v>
      </c>
      <c r="D206" s="94">
        <f>SUMIFS(F_12Snp_ODR_Corp!$C:$C,F_12Snp_ODR_Corp!$A:$A,'Backtesting - Corp'!A206,F_12Snp_ODR_Corp!$B:$B,'Backtesting - Corp'!B206)</f>
        <v>5</v>
      </c>
      <c r="F206" s="142">
        <f>SUMIFS(F_12Snp_ODR_Corp!$C:$C,F_12Snp_ODR_Corp!$A:$A,"&gt;="&amp;$M$2,F_12Snp_ODR_Corp!$A:$A,"&lt;="&amp;$M$3,F_12Snp_ODR_Corp!$B:$B,$B206)/SUMIFS(F_12Snp_ODR_Corp!$H:$H,F_12Snp_ODR_Corp!$A:$A,"&gt;="&amp;$M$2,F_12Snp_ODR_Corp!$A:$A,"&lt;="&amp;$M$3,F_12Snp_ODR_Corp!$B:$B,$B206)</f>
        <v>2.4055781522370714E-2</v>
      </c>
      <c r="G206" s="95">
        <f t="shared" si="12"/>
        <v>8.5470085470085479E-3</v>
      </c>
      <c r="H206" s="95">
        <f t="shared" si="13"/>
        <v>2.4052203920132387E-4</v>
      </c>
      <c r="I206" s="95">
        <f t="shared" si="14"/>
        <v>1.5508772975362167E-2</v>
      </c>
      <c r="J206" s="95">
        <f t="shared" si="15"/>
        <v>1.8145264381173734</v>
      </c>
    </row>
    <row r="207" spans="1:10" x14ac:dyDescent="0.2">
      <c r="A207" s="93">
        <v>43708</v>
      </c>
      <c r="B207" s="94" t="s">
        <v>4</v>
      </c>
      <c r="C207" s="94">
        <f>SUMIFS(F_12Snp_ODR_Corp!$H:$H,F_12Snp_ODR_Corp!$A:$A,'Backtesting - Corp'!A207,F_12Snp_ODR_Corp!$B:$B,'Backtesting - Corp'!B207)</f>
        <v>72</v>
      </c>
      <c r="D207" s="94">
        <f>SUMIFS(F_12Snp_ODR_Corp!$C:$C,F_12Snp_ODR_Corp!$A:$A,'Backtesting - Corp'!A207,F_12Snp_ODR_Corp!$B:$B,'Backtesting - Corp'!B207)</f>
        <v>11</v>
      </c>
      <c r="F207" s="142">
        <f>SUMIFS(F_12Snp_ODR_Corp!$C:$C,F_12Snp_ODR_Corp!$A:$A,"&gt;="&amp;$M$2,F_12Snp_ODR_Corp!$A:$A,"&lt;="&amp;$M$3,F_12Snp_ODR_Corp!$B:$B,$B207)/SUMIFS(F_12Snp_ODR_Corp!$H:$H,F_12Snp_ODR_Corp!$A:$A,"&gt;="&amp;$M$2,F_12Snp_ODR_Corp!$A:$A,"&lt;="&amp;$M$3,F_12Snp_ODR_Corp!$B:$B,$B207)</f>
        <v>0.20442708333333334</v>
      </c>
      <c r="G207" s="95">
        <f t="shared" si="12"/>
        <v>0.15277777777777779</v>
      </c>
      <c r="H207" s="95">
        <f t="shared" si="13"/>
        <v>2.6676507643711416E-3</v>
      </c>
      <c r="I207" s="95">
        <f t="shared" si="14"/>
        <v>5.1649305555555552E-2</v>
      </c>
      <c r="J207" s="95">
        <f t="shared" si="15"/>
        <v>0.33806818181818177</v>
      </c>
    </row>
    <row r="208" spans="1:10" x14ac:dyDescent="0.2">
      <c r="A208" s="93">
        <v>43708</v>
      </c>
      <c r="B208" s="94" t="s">
        <v>6</v>
      </c>
      <c r="C208" s="94">
        <f>SUMIFS(F_12Snp_ODR_Corp!$H:$H,F_12Snp_ODR_Corp!$A:$A,'Backtesting - Corp'!A208,F_12Snp_ODR_Corp!$B:$B,'Backtesting - Corp'!B208)</f>
        <v>343</v>
      </c>
      <c r="D208" s="94">
        <f>SUMIFS(F_12Snp_ODR_Corp!$C:$C,F_12Snp_ODR_Corp!$A:$A,'Backtesting - Corp'!A208,F_12Snp_ODR_Corp!$B:$B,'Backtesting - Corp'!B208)</f>
        <v>8</v>
      </c>
      <c r="F208" s="142">
        <f>SUMIFS(F_12Snp_ODR_Corp!$C:$C,F_12Snp_ODR_Corp!$A:$A,"&gt;="&amp;$M$2,F_12Snp_ODR_Corp!$A:$A,"&lt;="&amp;$M$3,F_12Snp_ODR_Corp!$B:$B,$B208)/SUMIFS(F_12Snp_ODR_Corp!$H:$H,F_12Snp_ODR_Corp!$A:$A,"&gt;="&amp;$M$2,F_12Snp_ODR_Corp!$A:$A,"&lt;="&amp;$M$3,F_12Snp_ODR_Corp!$B:$B,$B208)</f>
        <v>1.6336368505623994E-2</v>
      </c>
      <c r="G208" s="95">
        <f t="shared" si="12"/>
        <v>2.3323615160349854E-2</v>
      </c>
      <c r="H208" s="95">
        <f t="shared" si="13"/>
        <v>4.8821615813977711E-5</v>
      </c>
      <c r="I208" s="95">
        <f t="shared" si="14"/>
        <v>-6.9872466547258594E-3</v>
      </c>
      <c r="J208" s="95">
        <f t="shared" si="15"/>
        <v>0.29957820032137122</v>
      </c>
    </row>
    <row r="209" spans="1:10" x14ac:dyDescent="0.2">
      <c r="A209" s="93">
        <v>43708</v>
      </c>
      <c r="B209" s="94" t="s">
        <v>8</v>
      </c>
      <c r="C209" s="94">
        <f>SUMIFS(F_12Snp_ODR_Corp!$H:$H,F_12Snp_ODR_Corp!$A:$A,'Backtesting - Corp'!A209,F_12Snp_ODR_Corp!$B:$B,'Backtesting - Corp'!B209)</f>
        <v>121</v>
      </c>
      <c r="D209" s="94">
        <f>SUMIFS(F_12Snp_ODR_Corp!$C:$C,F_12Snp_ODR_Corp!$A:$A,'Backtesting - Corp'!A209,F_12Snp_ODR_Corp!$B:$B,'Backtesting - Corp'!B209)</f>
        <v>19</v>
      </c>
      <c r="F209" s="142">
        <f>SUMIFS(F_12Snp_ODR_Corp!$C:$C,F_12Snp_ODR_Corp!$A:$A,"&gt;="&amp;$M$2,F_12Snp_ODR_Corp!$A:$A,"&lt;="&amp;$M$3,F_12Snp_ODR_Corp!$B:$B,$B209)/SUMIFS(F_12Snp_ODR_Corp!$H:$H,F_12Snp_ODR_Corp!$A:$A,"&gt;="&amp;$M$2,F_12Snp_ODR_Corp!$A:$A,"&lt;="&amp;$M$3,F_12Snp_ODR_Corp!$B:$B,$B209)</f>
        <v>0.11119751166407466</v>
      </c>
      <c r="G209" s="95">
        <f t="shared" si="12"/>
        <v>0.15702479338842976</v>
      </c>
      <c r="H209" s="95">
        <f t="shared" si="13"/>
        <v>2.1001397502434112E-3</v>
      </c>
      <c r="I209" s="95">
        <f t="shared" si="14"/>
        <v>-4.5827281724355101E-2</v>
      </c>
      <c r="J209" s="95">
        <f t="shared" si="15"/>
        <v>0.29184742571826144</v>
      </c>
    </row>
    <row r="210" spans="1:10" x14ac:dyDescent="0.2">
      <c r="A210" s="93">
        <v>43708</v>
      </c>
      <c r="B210" s="94" t="s">
        <v>10</v>
      </c>
      <c r="C210" s="94">
        <f>SUMIFS(F_12Snp_ODR_Corp!$H:$H,F_12Snp_ODR_Corp!$A:$A,'Backtesting - Corp'!A210,F_12Snp_ODR_Corp!$B:$B,'Backtesting - Corp'!B210)</f>
        <v>56</v>
      </c>
      <c r="D210" s="94">
        <f>SUMIFS(F_12Snp_ODR_Corp!$C:$C,F_12Snp_ODR_Corp!$A:$A,'Backtesting - Corp'!A210,F_12Snp_ODR_Corp!$B:$B,'Backtesting - Corp'!B210)</f>
        <v>31</v>
      </c>
      <c r="F210" s="142">
        <f>SUMIFS(F_12Snp_ODR_Corp!$C:$C,F_12Snp_ODR_Corp!$A:$A,"&gt;="&amp;$M$2,F_12Snp_ODR_Corp!$A:$A,"&lt;="&amp;$M$3,F_12Snp_ODR_Corp!$B:$B,$B210)/SUMIFS(F_12Snp_ODR_Corp!$H:$H,F_12Snp_ODR_Corp!$A:$A,"&gt;="&amp;$M$2,F_12Snp_ODR_Corp!$A:$A,"&lt;="&amp;$M$3,F_12Snp_ODR_Corp!$B:$B,$B210)</f>
        <v>0.42605042016806721</v>
      </c>
      <c r="G210" s="95">
        <f t="shared" si="12"/>
        <v>0.5535714285714286</v>
      </c>
      <c r="H210" s="95">
        <f t="shared" si="13"/>
        <v>1.6261607584210167E-2</v>
      </c>
      <c r="I210" s="95">
        <f t="shared" si="14"/>
        <v>-0.12752100840336139</v>
      </c>
      <c r="J210" s="95">
        <f t="shared" si="15"/>
        <v>0.23036053130929798</v>
      </c>
    </row>
    <row r="211" spans="1:10" x14ac:dyDescent="0.2">
      <c r="A211" s="93">
        <v>43738</v>
      </c>
      <c r="B211" s="94" t="s">
        <v>2</v>
      </c>
      <c r="C211" s="94">
        <f>SUMIFS(F_12Snp_ODR_Corp!$H:$H,F_12Snp_ODR_Corp!$A:$A,'Backtesting - Corp'!A211,F_12Snp_ODR_Corp!$B:$B,'Backtesting - Corp'!B211)</f>
        <v>567</v>
      </c>
      <c r="D211" s="94">
        <f>SUMIFS(F_12Snp_ODR_Corp!$C:$C,F_12Snp_ODR_Corp!$A:$A,'Backtesting - Corp'!A211,F_12Snp_ODR_Corp!$B:$B,'Backtesting - Corp'!B211)</f>
        <v>8</v>
      </c>
      <c r="F211" s="142">
        <f>SUMIFS(F_12Snp_ODR_Corp!$C:$C,F_12Snp_ODR_Corp!$A:$A,"&gt;="&amp;$M$2,F_12Snp_ODR_Corp!$A:$A,"&lt;="&amp;$M$3,F_12Snp_ODR_Corp!$B:$B,$B211)/SUMIFS(F_12Snp_ODR_Corp!$H:$H,F_12Snp_ODR_Corp!$A:$A,"&gt;="&amp;$M$2,F_12Snp_ODR_Corp!$A:$A,"&lt;="&amp;$M$3,F_12Snp_ODR_Corp!$B:$B,$B211)</f>
        <v>2.4055781522370714E-2</v>
      </c>
      <c r="G211" s="95">
        <f t="shared" si="12"/>
        <v>1.4109347442680775E-2</v>
      </c>
      <c r="H211" s="95">
        <f t="shared" si="13"/>
        <v>9.8931550901617448E-5</v>
      </c>
      <c r="I211" s="95">
        <f t="shared" si="14"/>
        <v>9.9464340796899392E-3</v>
      </c>
      <c r="J211" s="95">
        <f t="shared" si="15"/>
        <v>0.70495351539802453</v>
      </c>
    </row>
    <row r="212" spans="1:10" x14ac:dyDescent="0.2">
      <c r="A212" s="93">
        <v>43738</v>
      </c>
      <c r="B212" s="94" t="s">
        <v>4</v>
      </c>
      <c r="C212" s="94">
        <f>SUMIFS(F_12Snp_ODR_Corp!$H:$H,F_12Snp_ODR_Corp!$A:$A,'Backtesting - Corp'!A212,F_12Snp_ODR_Corp!$B:$B,'Backtesting - Corp'!B212)</f>
        <v>103</v>
      </c>
      <c r="D212" s="94">
        <f>SUMIFS(F_12Snp_ODR_Corp!$C:$C,F_12Snp_ODR_Corp!$A:$A,'Backtesting - Corp'!A212,F_12Snp_ODR_Corp!$B:$B,'Backtesting - Corp'!B212)</f>
        <v>20</v>
      </c>
      <c r="F212" s="142">
        <f>SUMIFS(F_12Snp_ODR_Corp!$C:$C,F_12Snp_ODR_Corp!$A:$A,"&gt;="&amp;$M$2,F_12Snp_ODR_Corp!$A:$A,"&lt;="&amp;$M$3,F_12Snp_ODR_Corp!$B:$B,$B212)/SUMIFS(F_12Snp_ODR_Corp!$H:$H,F_12Snp_ODR_Corp!$A:$A,"&gt;="&amp;$M$2,F_12Snp_ODR_Corp!$A:$A,"&lt;="&amp;$M$3,F_12Snp_ODR_Corp!$B:$B,$B212)</f>
        <v>0.20442708333333334</v>
      </c>
      <c r="G212" s="95">
        <f t="shared" si="12"/>
        <v>0.1941747572815534</v>
      </c>
      <c r="H212" s="95">
        <f t="shared" si="13"/>
        <v>1.0511018947200581E-4</v>
      </c>
      <c r="I212" s="95">
        <f t="shared" si="14"/>
        <v>1.0252326051779947E-2</v>
      </c>
      <c r="J212" s="95">
        <f t="shared" si="15"/>
        <v>5.2799479166666732E-2</v>
      </c>
    </row>
    <row r="213" spans="1:10" x14ac:dyDescent="0.2">
      <c r="A213" s="93">
        <v>43738</v>
      </c>
      <c r="B213" s="94" t="s">
        <v>6</v>
      </c>
      <c r="C213" s="94">
        <f>SUMIFS(F_12Snp_ODR_Corp!$H:$H,F_12Snp_ODR_Corp!$A:$A,'Backtesting - Corp'!A213,F_12Snp_ODR_Corp!$B:$B,'Backtesting - Corp'!B213)</f>
        <v>343</v>
      </c>
      <c r="D213" s="94">
        <f>SUMIFS(F_12Snp_ODR_Corp!$C:$C,F_12Snp_ODR_Corp!$A:$A,'Backtesting - Corp'!A213,F_12Snp_ODR_Corp!$B:$B,'Backtesting - Corp'!B213)</f>
        <v>9</v>
      </c>
      <c r="F213" s="142">
        <f>SUMIFS(F_12Snp_ODR_Corp!$C:$C,F_12Snp_ODR_Corp!$A:$A,"&gt;="&amp;$M$2,F_12Snp_ODR_Corp!$A:$A,"&lt;="&amp;$M$3,F_12Snp_ODR_Corp!$B:$B,$B213)/SUMIFS(F_12Snp_ODR_Corp!$H:$H,F_12Snp_ODR_Corp!$A:$A,"&gt;="&amp;$M$2,F_12Snp_ODR_Corp!$A:$A,"&lt;="&amp;$M$3,F_12Snp_ODR_Corp!$B:$B,$B213)</f>
        <v>1.6336368505623994E-2</v>
      </c>
      <c r="G213" s="95">
        <f t="shared" si="12"/>
        <v>2.6239067055393587E-2</v>
      </c>
      <c r="H213" s="95">
        <f t="shared" si="13"/>
        <v>9.8063438567608783E-5</v>
      </c>
      <c r="I213" s="95">
        <f t="shared" si="14"/>
        <v>-9.9026985497695924E-3</v>
      </c>
      <c r="J213" s="95">
        <f t="shared" si="15"/>
        <v>0.37740284473010777</v>
      </c>
    </row>
    <row r="214" spans="1:10" x14ac:dyDescent="0.2">
      <c r="A214" s="93">
        <v>43738</v>
      </c>
      <c r="B214" s="94" t="s">
        <v>8</v>
      </c>
      <c r="C214" s="94">
        <f>SUMIFS(F_12Snp_ODR_Corp!$H:$H,F_12Snp_ODR_Corp!$A:$A,'Backtesting - Corp'!A214,F_12Snp_ODR_Corp!$B:$B,'Backtesting - Corp'!B214)</f>
        <v>71</v>
      </c>
      <c r="D214" s="94">
        <f>SUMIFS(F_12Snp_ODR_Corp!$C:$C,F_12Snp_ODR_Corp!$A:$A,'Backtesting - Corp'!A214,F_12Snp_ODR_Corp!$B:$B,'Backtesting - Corp'!B214)</f>
        <v>3</v>
      </c>
      <c r="F214" s="142">
        <f>SUMIFS(F_12Snp_ODR_Corp!$C:$C,F_12Snp_ODR_Corp!$A:$A,"&gt;="&amp;$M$2,F_12Snp_ODR_Corp!$A:$A,"&lt;="&amp;$M$3,F_12Snp_ODR_Corp!$B:$B,$B214)/SUMIFS(F_12Snp_ODR_Corp!$H:$H,F_12Snp_ODR_Corp!$A:$A,"&gt;="&amp;$M$2,F_12Snp_ODR_Corp!$A:$A,"&lt;="&amp;$M$3,F_12Snp_ODR_Corp!$B:$B,$B214)</f>
        <v>0.11119751166407466</v>
      </c>
      <c r="G214" s="95">
        <f t="shared" si="12"/>
        <v>4.2253521126760563E-2</v>
      </c>
      <c r="H214" s="95">
        <f t="shared" si="13"/>
        <v>4.7532738312092548E-3</v>
      </c>
      <c r="I214" s="95">
        <f t="shared" si="14"/>
        <v>6.8943990537314093E-2</v>
      </c>
      <c r="J214" s="95">
        <f t="shared" si="15"/>
        <v>1.6316744427164336</v>
      </c>
    </row>
    <row r="215" spans="1:10" x14ac:dyDescent="0.2">
      <c r="A215" s="93">
        <v>43738</v>
      </c>
      <c r="B215" s="94" t="s">
        <v>10</v>
      </c>
      <c r="C215" s="94">
        <f>SUMIFS(F_12Snp_ODR_Corp!$H:$H,F_12Snp_ODR_Corp!$A:$A,'Backtesting - Corp'!A215,F_12Snp_ODR_Corp!$B:$B,'Backtesting - Corp'!B215)</f>
        <v>77</v>
      </c>
      <c r="D215" s="94">
        <f>SUMIFS(F_12Snp_ODR_Corp!$C:$C,F_12Snp_ODR_Corp!$A:$A,'Backtesting - Corp'!A215,F_12Snp_ODR_Corp!$B:$B,'Backtesting - Corp'!B215)</f>
        <v>30</v>
      </c>
      <c r="F215" s="142">
        <f>SUMIFS(F_12Snp_ODR_Corp!$C:$C,F_12Snp_ODR_Corp!$A:$A,"&gt;="&amp;$M$2,F_12Snp_ODR_Corp!$A:$A,"&lt;="&amp;$M$3,F_12Snp_ODR_Corp!$B:$B,$B215)/SUMIFS(F_12Snp_ODR_Corp!$H:$H,F_12Snp_ODR_Corp!$A:$A,"&gt;="&amp;$M$2,F_12Snp_ODR_Corp!$A:$A,"&lt;="&amp;$M$3,F_12Snp_ODR_Corp!$B:$B,$B215)</f>
        <v>0.42605042016806721</v>
      </c>
      <c r="G215" s="95">
        <f t="shared" si="12"/>
        <v>0.38961038961038963</v>
      </c>
      <c r="H215" s="95">
        <f t="shared" si="13"/>
        <v>1.3278758270444759E-3</v>
      </c>
      <c r="I215" s="95">
        <f t="shared" si="14"/>
        <v>3.6440030557677583E-2</v>
      </c>
      <c r="J215" s="95">
        <f t="shared" si="15"/>
        <v>9.3529411764705792E-2</v>
      </c>
    </row>
    <row r="216" spans="1:10" x14ac:dyDescent="0.2">
      <c r="A216" s="93">
        <v>43769</v>
      </c>
      <c r="B216" s="94" t="s">
        <v>2</v>
      </c>
      <c r="C216" s="94">
        <f>SUMIFS(F_12Snp_ODR_Corp!$H:$H,F_12Snp_ODR_Corp!$A:$A,'Backtesting - Corp'!A216,F_12Snp_ODR_Corp!$B:$B,'Backtesting - Corp'!B216)</f>
        <v>574</v>
      </c>
      <c r="D216" s="94">
        <f>SUMIFS(F_12Snp_ODR_Corp!$C:$C,F_12Snp_ODR_Corp!$A:$A,'Backtesting - Corp'!A216,F_12Snp_ODR_Corp!$B:$B,'Backtesting - Corp'!B216)</f>
        <v>6</v>
      </c>
      <c r="F216" s="142">
        <f>SUMIFS(F_12Snp_ODR_Corp!$C:$C,F_12Snp_ODR_Corp!$A:$A,"&gt;="&amp;$M$2,F_12Snp_ODR_Corp!$A:$A,"&lt;="&amp;$M$3,F_12Snp_ODR_Corp!$B:$B,$B216)/SUMIFS(F_12Snp_ODR_Corp!$H:$H,F_12Snp_ODR_Corp!$A:$A,"&gt;="&amp;$M$2,F_12Snp_ODR_Corp!$A:$A,"&lt;="&amp;$M$3,F_12Snp_ODR_Corp!$B:$B,$B216)</f>
        <v>2.4055781522370714E-2</v>
      </c>
      <c r="G216" s="95">
        <f t="shared" si="12"/>
        <v>1.0452961672473868E-2</v>
      </c>
      <c r="H216" s="95">
        <f t="shared" si="13"/>
        <v>1.8503670786874766E-4</v>
      </c>
      <c r="I216" s="95">
        <f t="shared" si="14"/>
        <v>1.3602819849896846E-2</v>
      </c>
      <c r="J216" s="95">
        <f t="shared" si="15"/>
        <v>1.3013364323067982</v>
      </c>
    </row>
    <row r="217" spans="1:10" x14ac:dyDescent="0.2">
      <c r="A217" s="93">
        <v>43769</v>
      </c>
      <c r="B217" s="94" t="s">
        <v>4</v>
      </c>
      <c r="C217" s="94">
        <f>SUMIFS(F_12Snp_ODR_Corp!$H:$H,F_12Snp_ODR_Corp!$A:$A,'Backtesting - Corp'!A217,F_12Snp_ODR_Corp!$B:$B,'Backtesting - Corp'!B217)</f>
        <v>99</v>
      </c>
      <c r="D217" s="94">
        <f>SUMIFS(F_12Snp_ODR_Corp!$C:$C,F_12Snp_ODR_Corp!$A:$A,'Backtesting - Corp'!A217,F_12Snp_ODR_Corp!$B:$B,'Backtesting - Corp'!B217)</f>
        <v>14</v>
      </c>
      <c r="F217" s="142">
        <f>SUMIFS(F_12Snp_ODR_Corp!$C:$C,F_12Snp_ODR_Corp!$A:$A,"&gt;="&amp;$M$2,F_12Snp_ODR_Corp!$A:$A,"&lt;="&amp;$M$3,F_12Snp_ODR_Corp!$B:$B,$B217)/SUMIFS(F_12Snp_ODR_Corp!$H:$H,F_12Snp_ODR_Corp!$A:$A,"&gt;="&amp;$M$2,F_12Snp_ODR_Corp!$A:$A,"&lt;="&amp;$M$3,F_12Snp_ODR_Corp!$B:$B,$B217)</f>
        <v>0.20442708333333334</v>
      </c>
      <c r="G217" s="95">
        <f t="shared" si="12"/>
        <v>0.14141414141414141</v>
      </c>
      <c r="H217" s="95">
        <f t="shared" si="13"/>
        <v>3.9706308493114564E-3</v>
      </c>
      <c r="I217" s="95">
        <f t="shared" si="14"/>
        <v>6.3012941919191934E-2</v>
      </c>
      <c r="J217" s="95">
        <f t="shared" si="15"/>
        <v>0.44559151785714296</v>
      </c>
    </row>
    <row r="218" spans="1:10" x14ac:dyDescent="0.2">
      <c r="A218" s="93">
        <v>43769</v>
      </c>
      <c r="B218" s="94" t="s">
        <v>6</v>
      </c>
      <c r="C218" s="94">
        <f>SUMIFS(F_12Snp_ODR_Corp!$H:$H,F_12Snp_ODR_Corp!$A:$A,'Backtesting - Corp'!A218,F_12Snp_ODR_Corp!$B:$B,'Backtesting - Corp'!B218)</f>
        <v>353</v>
      </c>
      <c r="D218" s="94">
        <f>SUMIFS(F_12Snp_ODR_Corp!$C:$C,F_12Snp_ODR_Corp!$A:$A,'Backtesting - Corp'!A218,F_12Snp_ODR_Corp!$B:$B,'Backtesting - Corp'!B218)</f>
        <v>10</v>
      </c>
      <c r="F218" s="142">
        <f>SUMIFS(F_12Snp_ODR_Corp!$C:$C,F_12Snp_ODR_Corp!$A:$A,"&gt;="&amp;$M$2,F_12Snp_ODR_Corp!$A:$A,"&lt;="&amp;$M$3,F_12Snp_ODR_Corp!$B:$B,$B218)/SUMIFS(F_12Snp_ODR_Corp!$H:$H,F_12Snp_ODR_Corp!$A:$A,"&gt;="&amp;$M$2,F_12Snp_ODR_Corp!$A:$A,"&lt;="&amp;$M$3,F_12Snp_ODR_Corp!$B:$B,$B218)</f>
        <v>1.6336368505623994E-2</v>
      </c>
      <c r="G218" s="95">
        <f t="shared" si="12"/>
        <v>2.8328611898016998E-2</v>
      </c>
      <c r="H218" s="95">
        <f t="shared" si="13"/>
        <v>1.4381390158239364E-4</v>
      </c>
      <c r="I218" s="95">
        <f t="shared" si="14"/>
        <v>-1.1992243392393003E-2</v>
      </c>
      <c r="J218" s="95">
        <f t="shared" si="15"/>
        <v>0.42332619175147301</v>
      </c>
    </row>
    <row r="219" spans="1:10" x14ac:dyDescent="0.2">
      <c r="A219" s="93">
        <v>43769</v>
      </c>
      <c r="B219" s="94" t="s">
        <v>8</v>
      </c>
      <c r="C219" s="94">
        <f>SUMIFS(F_12Snp_ODR_Corp!$H:$H,F_12Snp_ODR_Corp!$A:$A,'Backtesting - Corp'!A219,F_12Snp_ODR_Corp!$B:$B,'Backtesting - Corp'!B219)</f>
        <v>94</v>
      </c>
      <c r="D219" s="94">
        <f>SUMIFS(F_12Snp_ODR_Corp!$C:$C,F_12Snp_ODR_Corp!$A:$A,'Backtesting - Corp'!A219,F_12Snp_ODR_Corp!$B:$B,'Backtesting - Corp'!B219)</f>
        <v>16</v>
      </c>
      <c r="F219" s="142">
        <f>SUMIFS(F_12Snp_ODR_Corp!$C:$C,F_12Snp_ODR_Corp!$A:$A,"&gt;="&amp;$M$2,F_12Snp_ODR_Corp!$A:$A,"&lt;="&amp;$M$3,F_12Snp_ODR_Corp!$B:$B,$B219)/SUMIFS(F_12Snp_ODR_Corp!$H:$H,F_12Snp_ODR_Corp!$A:$A,"&gt;="&amp;$M$2,F_12Snp_ODR_Corp!$A:$A,"&lt;="&amp;$M$3,F_12Snp_ODR_Corp!$B:$B,$B219)</f>
        <v>0.11119751166407466</v>
      </c>
      <c r="G219" s="95">
        <f t="shared" si="12"/>
        <v>0.1702127659574468</v>
      </c>
      <c r="H219" s="95">
        <f t="shared" si="13"/>
        <v>3.48280023931138E-3</v>
      </c>
      <c r="I219" s="95">
        <f t="shared" si="14"/>
        <v>-5.9015254293372149E-2</v>
      </c>
      <c r="J219" s="95">
        <f t="shared" si="15"/>
        <v>0.34671461897356137</v>
      </c>
    </row>
    <row r="220" spans="1:10" x14ac:dyDescent="0.2">
      <c r="A220" s="93">
        <v>43769</v>
      </c>
      <c r="B220" s="94" t="s">
        <v>10</v>
      </c>
      <c r="C220" s="94">
        <f>SUMIFS(F_12Snp_ODR_Corp!$H:$H,F_12Snp_ODR_Corp!$A:$A,'Backtesting - Corp'!A220,F_12Snp_ODR_Corp!$B:$B,'Backtesting - Corp'!B220)</f>
        <v>63</v>
      </c>
      <c r="D220" s="94">
        <f>SUMIFS(F_12Snp_ODR_Corp!$C:$C,F_12Snp_ODR_Corp!$A:$A,'Backtesting - Corp'!A220,F_12Snp_ODR_Corp!$B:$B,'Backtesting - Corp'!B220)</f>
        <v>24</v>
      </c>
      <c r="F220" s="142">
        <f>SUMIFS(F_12Snp_ODR_Corp!$C:$C,F_12Snp_ODR_Corp!$A:$A,"&gt;="&amp;$M$2,F_12Snp_ODR_Corp!$A:$A,"&lt;="&amp;$M$3,F_12Snp_ODR_Corp!$B:$B,$B220)/SUMIFS(F_12Snp_ODR_Corp!$H:$H,F_12Snp_ODR_Corp!$A:$A,"&gt;="&amp;$M$2,F_12Snp_ODR_Corp!$A:$A,"&lt;="&amp;$M$3,F_12Snp_ODR_Corp!$B:$B,$B220)</f>
        <v>0.42605042016806721</v>
      </c>
      <c r="G220" s="95">
        <f t="shared" si="12"/>
        <v>0.38095238095238093</v>
      </c>
      <c r="H220" s="95">
        <f t="shared" si="13"/>
        <v>2.0338331410995779E-3</v>
      </c>
      <c r="I220" s="95">
        <f t="shared" si="14"/>
        <v>4.5098039215686281E-2</v>
      </c>
      <c r="J220" s="95">
        <f t="shared" si="15"/>
        <v>0.11838235294117649</v>
      </c>
    </row>
    <row r="221" spans="1:10" x14ac:dyDescent="0.2">
      <c r="A221" s="93">
        <v>43799</v>
      </c>
      <c r="B221" s="94" t="s">
        <v>2</v>
      </c>
      <c r="C221" s="94">
        <f>SUMIFS(F_12Snp_ODR_Corp!$H:$H,F_12Snp_ODR_Corp!$A:$A,'Backtesting - Corp'!A221,F_12Snp_ODR_Corp!$B:$B,'Backtesting - Corp'!B221)</f>
        <v>577</v>
      </c>
      <c r="D221" s="94">
        <f>SUMIFS(F_12Snp_ODR_Corp!$C:$C,F_12Snp_ODR_Corp!$A:$A,'Backtesting - Corp'!A221,F_12Snp_ODR_Corp!$B:$B,'Backtesting - Corp'!B221)</f>
        <v>6</v>
      </c>
      <c r="F221" s="142">
        <f>SUMIFS(F_12Snp_ODR_Corp!$C:$C,F_12Snp_ODR_Corp!$A:$A,"&gt;="&amp;$M$2,F_12Snp_ODR_Corp!$A:$A,"&lt;="&amp;$M$3,F_12Snp_ODR_Corp!$B:$B,$B221)/SUMIFS(F_12Snp_ODR_Corp!$H:$H,F_12Snp_ODR_Corp!$A:$A,"&gt;="&amp;$M$2,F_12Snp_ODR_Corp!$A:$A,"&lt;="&amp;$M$3,F_12Snp_ODR_Corp!$B:$B,$B221)</f>
        <v>2.4055781522370714E-2</v>
      </c>
      <c r="G221" s="95">
        <f t="shared" si="12"/>
        <v>1.0398613518197574E-2</v>
      </c>
      <c r="H221" s="95">
        <f t="shared" si="13"/>
        <v>1.8651823789421056E-4</v>
      </c>
      <c r="I221" s="95">
        <f t="shared" si="14"/>
        <v>1.365716800417314E-2</v>
      </c>
      <c r="J221" s="95">
        <f t="shared" si="15"/>
        <v>1.3133643230679835</v>
      </c>
    </row>
    <row r="222" spans="1:10" x14ac:dyDescent="0.2">
      <c r="A222" s="93">
        <v>43799</v>
      </c>
      <c r="B222" s="94" t="s">
        <v>4</v>
      </c>
      <c r="C222" s="94">
        <f>SUMIFS(F_12Snp_ODR_Corp!$H:$H,F_12Snp_ODR_Corp!$A:$A,'Backtesting - Corp'!A222,F_12Snp_ODR_Corp!$B:$B,'Backtesting - Corp'!B222)</f>
        <v>86</v>
      </c>
      <c r="D222" s="94">
        <f>SUMIFS(F_12Snp_ODR_Corp!$C:$C,F_12Snp_ODR_Corp!$A:$A,'Backtesting - Corp'!A222,F_12Snp_ODR_Corp!$B:$B,'Backtesting - Corp'!B222)</f>
        <v>6</v>
      </c>
      <c r="F222" s="142">
        <f>SUMIFS(F_12Snp_ODR_Corp!$C:$C,F_12Snp_ODR_Corp!$A:$A,"&gt;="&amp;$M$2,F_12Snp_ODR_Corp!$A:$A,"&lt;="&amp;$M$3,F_12Snp_ODR_Corp!$B:$B,$B222)/SUMIFS(F_12Snp_ODR_Corp!$H:$H,F_12Snp_ODR_Corp!$A:$A,"&gt;="&amp;$M$2,F_12Snp_ODR_Corp!$A:$A,"&lt;="&amp;$M$3,F_12Snp_ODR_Corp!$B:$B,$B222)</f>
        <v>0.20442708333333334</v>
      </c>
      <c r="G222" s="95">
        <f t="shared" si="12"/>
        <v>6.9767441860465115E-2</v>
      </c>
      <c r="H222" s="95">
        <f t="shared" si="13"/>
        <v>1.8133219041601416E-2</v>
      </c>
      <c r="I222" s="95">
        <f t="shared" si="14"/>
        <v>0.13465964147286824</v>
      </c>
      <c r="J222" s="95">
        <f t="shared" si="15"/>
        <v>1.9301215277777781</v>
      </c>
    </row>
    <row r="223" spans="1:10" x14ac:dyDescent="0.2">
      <c r="A223" s="93">
        <v>43799</v>
      </c>
      <c r="B223" s="94" t="s">
        <v>6</v>
      </c>
      <c r="C223" s="94">
        <f>SUMIFS(F_12Snp_ODR_Corp!$H:$H,F_12Snp_ODR_Corp!$A:$A,'Backtesting - Corp'!A223,F_12Snp_ODR_Corp!$B:$B,'Backtesting - Corp'!B223)</f>
        <v>372</v>
      </c>
      <c r="D223" s="94">
        <f>SUMIFS(F_12Snp_ODR_Corp!$C:$C,F_12Snp_ODR_Corp!$A:$A,'Backtesting - Corp'!A223,F_12Snp_ODR_Corp!$B:$B,'Backtesting - Corp'!B223)</f>
        <v>6</v>
      </c>
      <c r="F223" s="142">
        <f>SUMIFS(F_12Snp_ODR_Corp!$C:$C,F_12Snp_ODR_Corp!$A:$A,"&gt;="&amp;$M$2,F_12Snp_ODR_Corp!$A:$A,"&lt;="&amp;$M$3,F_12Snp_ODR_Corp!$B:$B,$B223)/SUMIFS(F_12Snp_ODR_Corp!$H:$H,F_12Snp_ODR_Corp!$A:$A,"&gt;="&amp;$M$2,F_12Snp_ODR_Corp!$A:$A,"&lt;="&amp;$M$3,F_12Snp_ODR_Corp!$B:$B,$B223)</f>
        <v>1.6336368505623994E-2</v>
      </c>
      <c r="G223" s="95">
        <f t="shared" si="12"/>
        <v>1.6129032258064516E-2</v>
      </c>
      <c r="H223" s="95">
        <f t="shared" si="13"/>
        <v>4.2988319552045478E-8</v>
      </c>
      <c r="I223" s="95">
        <f t="shared" si="14"/>
        <v>2.073362475594788E-4</v>
      </c>
      <c r="J223" s="95">
        <f t="shared" si="15"/>
        <v>1.2854847348687685E-2</v>
      </c>
    </row>
    <row r="224" spans="1:10" x14ac:dyDescent="0.2">
      <c r="A224" s="93">
        <v>43799</v>
      </c>
      <c r="B224" s="94" t="s">
        <v>8</v>
      </c>
      <c r="C224" s="94">
        <f>SUMIFS(F_12Snp_ODR_Corp!$H:$H,F_12Snp_ODR_Corp!$A:$A,'Backtesting - Corp'!A224,F_12Snp_ODR_Corp!$B:$B,'Backtesting - Corp'!B224)</f>
        <v>124</v>
      </c>
      <c r="D224" s="94">
        <f>SUMIFS(F_12Snp_ODR_Corp!$C:$C,F_12Snp_ODR_Corp!$A:$A,'Backtesting - Corp'!A224,F_12Snp_ODR_Corp!$B:$B,'Backtesting - Corp'!B224)</f>
        <v>24</v>
      </c>
      <c r="F224" s="142">
        <f>SUMIFS(F_12Snp_ODR_Corp!$C:$C,F_12Snp_ODR_Corp!$A:$A,"&gt;="&amp;$M$2,F_12Snp_ODR_Corp!$A:$A,"&lt;="&amp;$M$3,F_12Snp_ODR_Corp!$B:$B,$B224)/SUMIFS(F_12Snp_ODR_Corp!$H:$H,F_12Snp_ODR_Corp!$A:$A,"&gt;="&amp;$M$2,F_12Snp_ODR_Corp!$A:$A,"&lt;="&amp;$M$3,F_12Snp_ODR_Corp!$B:$B,$B224)</f>
        <v>0.11119751166407466</v>
      </c>
      <c r="G224" s="95">
        <f t="shared" si="12"/>
        <v>0.19354838709677419</v>
      </c>
      <c r="H224" s="95">
        <f t="shared" si="13"/>
        <v>6.7816666845319958E-3</v>
      </c>
      <c r="I224" s="95">
        <f t="shared" si="14"/>
        <v>-8.2350875432699533E-2</v>
      </c>
      <c r="J224" s="95">
        <f t="shared" si="15"/>
        <v>0.4254795230689476</v>
      </c>
    </row>
    <row r="225" spans="1:10" x14ac:dyDescent="0.2">
      <c r="A225" s="93">
        <v>43799</v>
      </c>
      <c r="B225" s="94" t="s">
        <v>10</v>
      </c>
      <c r="C225" s="94">
        <f>SUMIFS(F_12Snp_ODR_Corp!$H:$H,F_12Snp_ODR_Corp!$A:$A,'Backtesting - Corp'!A225,F_12Snp_ODR_Corp!$B:$B,'Backtesting - Corp'!B225)</f>
        <v>56</v>
      </c>
      <c r="D225" s="94">
        <f>SUMIFS(F_12Snp_ODR_Corp!$C:$C,F_12Snp_ODR_Corp!$A:$A,'Backtesting - Corp'!A225,F_12Snp_ODR_Corp!$B:$B,'Backtesting - Corp'!B225)</f>
        <v>25</v>
      </c>
      <c r="F225" s="142">
        <f>SUMIFS(F_12Snp_ODR_Corp!$C:$C,F_12Snp_ODR_Corp!$A:$A,"&gt;="&amp;$M$2,F_12Snp_ODR_Corp!$A:$A,"&lt;="&amp;$M$3,F_12Snp_ODR_Corp!$B:$B,$B225)/SUMIFS(F_12Snp_ODR_Corp!$H:$H,F_12Snp_ODR_Corp!$A:$A,"&gt;="&amp;$M$2,F_12Snp_ODR_Corp!$A:$A,"&lt;="&amp;$M$3,F_12Snp_ODR_Corp!$B:$B,$B225)</f>
        <v>0.42605042016806721</v>
      </c>
      <c r="G225" s="95">
        <f t="shared" si="12"/>
        <v>0.44642857142857145</v>
      </c>
      <c r="H225" s="95">
        <f t="shared" si="13"/>
        <v>4.1526904879599053E-4</v>
      </c>
      <c r="I225" s="95">
        <f t="shared" si="14"/>
        <v>-2.037815126050424E-2</v>
      </c>
      <c r="J225" s="95">
        <f t="shared" si="15"/>
        <v>4.5647058823529499E-2</v>
      </c>
    </row>
    <row r="226" spans="1:10" x14ac:dyDescent="0.2">
      <c r="A226" s="93">
        <v>43830</v>
      </c>
      <c r="B226" s="94" t="s">
        <v>2</v>
      </c>
      <c r="C226" s="94">
        <f>SUMIFS(F_12Snp_ODR_Corp!$H:$H,F_12Snp_ODR_Corp!$A:$A,'Backtesting - Corp'!A226,F_12Snp_ODR_Corp!$B:$B,'Backtesting - Corp'!B226)</f>
        <v>546</v>
      </c>
      <c r="D226" s="94">
        <f>SUMIFS(F_12Snp_ODR_Corp!$C:$C,F_12Snp_ODR_Corp!$A:$A,'Backtesting - Corp'!A226,F_12Snp_ODR_Corp!$B:$B,'Backtesting - Corp'!B226)</f>
        <v>3</v>
      </c>
      <c r="F226" s="142">
        <f>SUMIFS(F_12Snp_ODR_Corp!$C:$C,F_12Snp_ODR_Corp!$A:$A,"&gt;="&amp;$M$2,F_12Snp_ODR_Corp!$A:$A,"&lt;="&amp;$M$3,F_12Snp_ODR_Corp!$B:$B,$B226)/SUMIFS(F_12Snp_ODR_Corp!$H:$H,F_12Snp_ODR_Corp!$A:$A,"&gt;="&amp;$M$2,F_12Snp_ODR_Corp!$A:$A,"&lt;="&amp;$M$3,F_12Snp_ODR_Corp!$B:$B,$B226)</f>
        <v>2.4055781522370714E-2</v>
      </c>
      <c r="G226" s="95">
        <f t="shared" si="12"/>
        <v>5.4945054945054949E-3</v>
      </c>
      <c r="H226" s="95">
        <f t="shared" si="13"/>
        <v>3.4452096778260402E-4</v>
      </c>
      <c r="I226" s="95">
        <f t="shared" si="14"/>
        <v>1.8561276027865219E-2</v>
      </c>
      <c r="J226" s="95">
        <f t="shared" si="15"/>
        <v>3.3781522370714696</v>
      </c>
    </row>
    <row r="227" spans="1:10" x14ac:dyDescent="0.2">
      <c r="A227" s="93">
        <v>43830</v>
      </c>
      <c r="B227" s="94" t="s">
        <v>4</v>
      </c>
      <c r="C227" s="94">
        <f>SUMIFS(F_12Snp_ODR_Corp!$H:$H,F_12Snp_ODR_Corp!$A:$A,'Backtesting - Corp'!A227,F_12Snp_ODR_Corp!$B:$B,'Backtesting - Corp'!B227)</f>
        <v>88</v>
      </c>
      <c r="D227" s="94">
        <f>SUMIFS(F_12Snp_ODR_Corp!$C:$C,F_12Snp_ODR_Corp!$A:$A,'Backtesting - Corp'!A227,F_12Snp_ODR_Corp!$B:$B,'Backtesting - Corp'!B227)</f>
        <v>4</v>
      </c>
      <c r="F227" s="142">
        <f>SUMIFS(F_12Snp_ODR_Corp!$C:$C,F_12Snp_ODR_Corp!$A:$A,"&gt;="&amp;$M$2,F_12Snp_ODR_Corp!$A:$A,"&lt;="&amp;$M$3,F_12Snp_ODR_Corp!$B:$B,$B227)/SUMIFS(F_12Snp_ODR_Corp!$H:$H,F_12Snp_ODR_Corp!$A:$A,"&gt;="&amp;$M$2,F_12Snp_ODR_Corp!$A:$A,"&lt;="&amp;$M$3,F_12Snp_ODR_Corp!$B:$B,$B227)</f>
        <v>0.20442708333333334</v>
      </c>
      <c r="G227" s="95">
        <f t="shared" si="12"/>
        <v>4.5454545454545456E-2</v>
      </c>
      <c r="H227" s="95">
        <f t="shared" si="13"/>
        <v>2.5272267799622654E-2</v>
      </c>
      <c r="I227" s="95">
        <f t="shared" si="14"/>
        <v>0.1589725378787879</v>
      </c>
      <c r="J227" s="95">
        <f t="shared" si="15"/>
        <v>3.4973958333333339</v>
      </c>
    </row>
    <row r="228" spans="1:10" x14ac:dyDescent="0.2">
      <c r="A228" s="93">
        <v>43830</v>
      </c>
      <c r="B228" s="94" t="s">
        <v>6</v>
      </c>
      <c r="C228" s="94">
        <f>SUMIFS(F_12Snp_ODR_Corp!$H:$H,F_12Snp_ODR_Corp!$A:$A,'Backtesting - Corp'!A228,F_12Snp_ODR_Corp!$B:$B,'Backtesting - Corp'!B228)</f>
        <v>361</v>
      </c>
      <c r="D228" s="94">
        <f>SUMIFS(F_12Snp_ODR_Corp!$C:$C,F_12Snp_ODR_Corp!$A:$A,'Backtesting - Corp'!A228,F_12Snp_ODR_Corp!$B:$B,'Backtesting - Corp'!B228)</f>
        <v>7</v>
      </c>
      <c r="F228" s="142">
        <f>SUMIFS(F_12Snp_ODR_Corp!$C:$C,F_12Snp_ODR_Corp!$A:$A,"&gt;="&amp;$M$2,F_12Snp_ODR_Corp!$A:$A,"&lt;="&amp;$M$3,F_12Snp_ODR_Corp!$B:$B,$B228)/SUMIFS(F_12Snp_ODR_Corp!$H:$H,F_12Snp_ODR_Corp!$A:$A,"&gt;="&amp;$M$2,F_12Snp_ODR_Corp!$A:$A,"&lt;="&amp;$M$3,F_12Snp_ODR_Corp!$B:$B,$B228)</f>
        <v>1.6336368505623994E-2</v>
      </c>
      <c r="G228" s="95">
        <f t="shared" si="12"/>
        <v>1.9390581717451522E-2</v>
      </c>
      <c r="H228" s="95">
        <f t="shared" si="13"/>
        <v>9.3282183433018225E-6</v>
      </c>
      <c r="I228" s="95">
        <f t="shared" si="14"/>
        <v>-3.0542132118275278E-3</v>
      </c>
      <c r="J228" s="95">
        <f t="shared" si="15"/>
        <v>0.1575101384956768</v>
      </c>
    </row>
    <row r="229" spans="1:10" x14ac:dyDescent="0.2">
      <c r="A229" s="93">
        <v>43830</v>
      </c>
      <c r="B229" s="94" t="s">
        <v>8</v>
      </c>
      <c r="C229" s="94">
        <f>SUMIFS(F_12Snp_ODR_Corp!$H:$H,F_12Snp_ODR_Corp!$A:$A,'Backtesting - Corp'!A229,F_12Snp_ODR_Corp!$B:$B,'Backtesting - Corp'!B229)</f>
        <v>109</v>
      </c>
      <c r="D229" s="94">
        <f>SUMIFS(F_12Snp_ODR_Corp!$C:$C,F_12Snp_ODR_Corp!$A:$A,'Backtesting - Corp'!A229,F_12Snp_ODR_Corp!$B:$B,'Backtesting - Corp'!B229)</f>
        <v>16</v>
      </c>
      <c r="F229" s="142">
        <f>SUMIFS(F_12Snp_ODR_Corp!$C:$C,F_12Snp_ODR_Corp!$A:$A,"&gt;="&amp;$M$2,F_12Snp_ODR_Corp!$A:$A,"&lt;="&amp;$M$3,F_12Snp_ODR_Corp!$B:$B,$B229)/SUMIFS(F_12Snp_ODR_Corp!$H:$H,F_12Snp_ODR_Corp!$A:$A,"&gt;="&amp;$M$2,F_12Snp_ODR_Corp!$A:$A,"&lt;="&amp;$M$3,F_12Snp_ODR_Corp!$B:$B,$B229)</f>
        <v>0.11119751166407466</v>
      </c>
      <c r="G229" s="95">
        <f t="shared" si="12"/>
        <v>0.14678899082568808</v>
      </c>
      <c r="H229" s="95">
        <f t="shared" si="13"/>
        <v>1.2667533889115627E-3</v>
      </c>
      <c r="I229" s="95">
        <f t="shared" si="14"/>
        <v>-3.5591479161613426E-2</v>
      </c>
      <c r="J229" s="95">
        <f t="shared" si="15"/>
        <v>0.24246695178849145</v>
      </c>
    </row>
    <row r="230" spans="1:10" x14ac:dyDescent="0.2">
      <c r="A230" s="93">
        <v>43830</v>
      </c>
      <c r="B230" s="94" t="s">
        <v>10</v>
      </c>
      <c r="C230" s="94">
        <f>SUMIFS(F_12Snp_ODR_Corp!$H:$H,F_12Snp_ODR_Corp!$A:$A,'Backtesting - Corp'!A230,F_12Snp_ODR_Corp!$B:$B,'Backtesting - Corp'!B230)</f>
        <v>74</v>
      </c>
      <c r="D230" s="94">
        <f>SUMIFS(F_12Snp_ODR_Corp!$C:$C,F_12Snp_ODR_Corp!$A:$A,'Backtesting - Corp'!A230,F_12Snp_ODR_Corp!$B:$B,'Backtesting - Corp'!B230)</f>
        <v>36</v>
      </c>
      <c r="F230" s="142">
        <f>SUMIFS(F_12Snp_ODR_Corp!$C:$C,F_12Snp_ODR_Corp!$A:$A,"&gt;="&amp;$M$2,F_12Snp_ODR_Corp!$A:$A,"&lt;="&amp;$M$3,F_12Snp_ODR_Corp!$B:$B,$B230)/SUMIFS(F_12Snp_ODR_Corp!$H:$H,F_12Snp_ODR_Corp!$A:$A,"&gt;="&amp;$M$2,F_12Snp_ODR_Corp!$A:$A,"&lt;="&amp;$M$3,F_12Snp_ODR_Corp!$B:$B,$B230)</f>
        <v>0.42605042016806721</v>
      </c>
      <c r="G230" s="95">
        <f t="shared" si="12"/>
        <v>0.48648648648648651</v>
      </c>
      <c r="H230" s="95">
        <f t="shared" si="13"/>
        <v>3.6525181120443759E-3</v>
      </c>
      <c r="I230" s="95">
        <f t="shared" si="14"/>
        <v>-6.0436066318419301E-2</v>
      </c>
      <c r="J230" s="95">
        <f t="shared" si="15"/>
        <v>0.12422969187675079</v>
      </c>
    </row>
    <row r="231" spans="1:10" x14ac:dyDescent="0.2">
      <c r="A231" s="93">
        <v>43861</v>
      </c>
      <c r="B231" s="94" t="s">
        <v>2</v>
      </c>
      <c r="C231" s="94">
        <f>SUMIFS(F_12Snp_ODR_Corp!$H:$H,F_12Snp_ODR_Corp!$A:$A,'Backtesting - Corp'!A231,F_12Snp_ODR_Corp!$B:$B,'Backtesting - Corp'!B231)</f>
        <v>538</v>
      </c>
      <c r="D231" s="94">
        <f>SUMIFS(F_12Snp_ODR_Corp!$C:$C,F_12Snp_ODR_Corp!$A:$A,'Backtesting - Corp'!A231,F_12Snp_ODR_Corp!$B:$B,'Backtesting - Corp'!B231)</f>
        <v>8</v>
      </c>
      <c r="F231" s="142">
        <f>SUMIFS(F_12Snp_ODR_Corp!$C:$C,F_12Snp_ODR_Corp!$A:$A,"&gt;="&amp;$M$2,F_12Snp_ODR_Corp!$A:$A,"&lt;="&amp;$M$3,F_12Snp_ODR_Corp!$B:$B,$B231)/SUMIFS(F_12Snp_ODR_Corp!$H:$H,F_12Snp_ODR_Corp!$A:$A,"&gt;="&amp;$M$2,F_12Snp_ODR_Corp!$A:$A,"&lt;="&amp;$M$3,F_12Snp_ODR_Corp!$B:$B,$B231)</f>
        <v>2.4055781522370714E-2</v>
      </c>
      <c r="G231" s="95">
        <f t="shared" si="12"/>
        <v>1.4869888475836431E-2</v>
      </c>
      <c r="H231" s="95">
        <f t="shared" si="13"/>
        <v>8.4380631062366902E-5</v>
      </c>
      <c r="I231" s="95">
        <f t="shared" si="14"/>
        <v>9.1858930465342839E-3</v>
      </c>
      <c r="J231" s="95">
        <f t="shared" si="15"/>
        <v>0.61775130737943063</v>
      </c>
    </row>
    <row r="232" spans="1:10" x14ac:dyDescent="0.2">
      <c r="A232" s="93">
        <v>43861</v>
      </c>
      <c r="B232" s="94" t="s">
        <v>4</v>
      </c>
      <c r="C232" s="94">
        <f>SUMIFS(F_12Snp_ODR_Corp!$H:$H,F_12Snp_ODR_Corp!$A:$A,'Backtesting - Corp'!A232,F_12Snp_ODR_Corp!$B:$B,'Backtesting - Corp'!B232)</f>
        <v>96</v>
      </c>
      <c r="D232" s="94">
        <f>SUMIFS(F_12Snp_ODR_Corp!$C:$C,F_12Snp_ODR_Corp!$A:$A,'Backtesting - Corp'!A232,F_12Snp_ODR_Corp!$B:$B,'Backtesting - Corp'!B232)</f>
        <v>7</v>
      </c>
      <c r="F232" s="142">
        <f>SUMIFS(F_12Snp_ODR_Corp!$C:$C,F_12Snp_ODR_Corp!$A:$A,"&gt;="&amp;$M$2,F_12Snp_ODR_Corp!$A:$A,"&lt;="&amp;$M$3,F_12Snp_ODR_Corp!$B:$B,$B232)/SUMIFS(F_12Snp_ODR_Corp!$H:$H,F_12Snp_ODR_Corp!$A:$A,"&gt;="&amp;$M$2,F_12Snp_ODR_Corp!$A:$A,"&lt;="&amp;$M$3,F_12Snp_ODR_Corp!$B:$B,$B232)</f>
        <v>0.20442708333333334</v>
      </c>
      <c r="G232" s="95">
        <f t="shared" si="12"/>
        <v>7.2916666666666671E-2</v>
      </c>
      <c r="H232" s="95">
        <f t="shared" si="13"/>
        <v>1.7294989691840283E-2</v>
      </c>
      <c r="I232" s="95">
        <f t="shared" si="14"/>
        <v>0.13151041666666669</v>
      </c>
      <c r="J232" s="95">
        <f t="shared" si="15"/>
        <v>1.8035714285714286</v>
      </c>
    </row>
    <row r="233" spans="1:10" x14ac:dyDescent="0.2">
      <c r="A233" s="93">
        <v>43861</v>
      </c>
      <c r="B233" s="94" t="s">
        <v>6</v>
      </c>
      <c r="C233" s="94">
        <f>SUMIFS(F_12Snp_ODR_Corp!$H:$H,F_12Snp_ODR_Corp!$A:$A,'Backtesting - Corp'!A233,F_12Snp_ODR_Corp!$B:$B,'Backtesting - Corp'!B233)</f>
        <v>368</v>
      </c>
      <c r="D233" s="94">
        <f>SUMIFS(F_12Snp_ODR_Corp!$C:$C,F_12Snp_ODR_Corp!$A:$A,'Backtesting - Corp'!A233,F_12Snp_ODR_Corp!$B:$B,'Backtesting - Corp'!B233)</f>
        <v>7</v>
      </c>
      <c r="F233" s="142">
        <f>SUMIFS(F_12Snp_ODR_Corp!$C:$C,F_12Snp_ODR_Corp!$A:$A,"&gt;="&amp;$M$2,F_12Snp_ODR_Corp!$A:$A,"&lt;="&amp;$M$3,F_12Snp_ODR_Corp!$B:$B,$B233)/SUMIFS(F_12Snp_ODR_Corp!$H:$H,F_12Snp_ODR_Corp!$A:$A,"&gt;="&amp;$M$2,F_12Snp_ODR_Corp!$A:$A,"&lt;="&amp;$M$3,F_12Snp_ODR_Corp!$B:$B,$B233)</f>
        <v>1.6336368505623994E-2</v>
      </c>
      <c r="G233" s="95">
        <f t="shared" si="12"/>
        <v>1.9021739130434784E-2</v>
      </c>
      <c r="H233" s="95">
        <f t="shared" si="13"/>
        <v>7.2112153925966894E-6</v>
      </c>
      <c r="I233" s="95">
        <f t="shared" si="14"/>
        <v>-2.6853706248107893E-3</v>
      </c>
      <c r="J233" s="95">
        <f t="shared" si="15"/>
        <v>0.14117376999005291</v>
      </c>
    </row>
    <row r="234" spans="1:10" x14ac:dyDescent="0.2">
      <c r="A234" s="93">
        <v>43861</v>
      </c>
      <c r="B234" s="94" t="s">
        <v>8</v>
      </c>
      <c r="C234" s="94">
        <f>SUMIFS(F_12Snp_ODR_Corp!$H:$H,F_12Snp_ODR_Corp!$A:$A,'Backtesting - Corp'!A234,F_12Snp_ODR_Corp!$B:$B,'Backtesting - Corp'!B234)</f>
        <v>90</v>
      </c>
      <c r="D234" s="94">
        <f>SUMIFS(F_12Snp_ODR_Corp!$C:$C,F_12Snp_ODR_Corp!$A:$A,'Backtesting - Corp'!A234,F_12Snp_ODR_Corp!$B:$B,'Backtesting - Corp'!B234)</f>
        <v>8</v>
      </c>
      <c r="F234" s="142">
        <f>SUMIFS(F_12Snp_ODR_Corp!$C:$C,F_12Snp_ODR_Corp!$A:$A,"&gt;="&amp;$M$2,F_12Snp_ODR_Corp!$A:$A,"&lt;="&amp;$M$3,F_12Snp_ODR_Corp!$B:$B,$B234)/SUMIFS(F_12Snp_ODR_Corp!$H:$H,F_12Snp_ODR_Corp!$A:$A,"&gt;="&amp;$M$2,F_12Snp_ODR_Corp!$A:$A,"&lt;="&amp;$M$3,F_12Snp_ODR_Corp!$B:$B,$B234)</f>
        <v>0.11119751166407466</v>
      </c>
      <c r="G234" s="95">
        <f t="shared" si="12"/>
        <v>8.8888888888888892E-2</v>
      </c>
      <c r="H234" s="95">
        <f t="shared" si="13"/>
        <v>4.9767465012553688E-4</v>
      </c>
      <c r="I234" s="95">
        <f t="shared" si="14"/>
        <v>2.2308622775185763E-2</v>
      </c>
      <c r="J234" s="95">
        <f t="shared" si="15"/>
        <v>0.25097200622083982</v>
      </c>
    </row>
    <row r="235" spans="1:10" x14ac:dyDescent="0.2">
      <c r="A235" s="93">
        <v>43861</v>
      </c>
      <c r="B235" s="94" t="s">
        <v>10</v>
      </c>
      <c r="C235" s="94">
        <f>SUMIFS(F_12Snp_ODR_Corp!$H:$H,F_12Snp_ODR_Corp!$A:$A,'Backtesting - Corp'!A235,F_12Snp_ODR_Corp!$B:$B,'Backtesting - Corp'!B235)</f>
        <v>89</v>
      </c>
      <c r="D235" s="94">
        <f>SUMIFS(F_12Snp_ODR_Corp!$C:$C,F_12Snp_ODR_Corp!$A:$A,'Backtesting - Corp'!A235,F_12Snp_ODR_Corp!$B:$B,'Backtesting - Corp'!B235)</f>
        <v>39</v>
      </c>
      <c r="F235" s="142">
        <f>SUMIFS(F_12Snp_ODR_Corp!$C:$C,F_12Snp_ODR_Corp!$A:$A,"&gt;="&amp;$M$2,F_12Snp_ODR_Corp!$A:$A,"&lt;="&amp;$M$3,F_12Snp_ODR_Corp!$B:$B,$B235)/SUMIFS(F_12Snp_ODR_Corp!$H:$H,F_12Snp_ODR_Corp!$A:$A,"&gt;="&amp;$M$2,F_12Snp_ODR_Corp!$A:$A,"&lt;="&amp;$M$3,F_12Snp_ODR_Corp!$B:$B,$B235)</f>
        <v>0.42605042016806721</v>
      </c>
      <c r="G235" s="95">
        <f t="shared" si="12"/>
        <v>0.43820224719101125</v>
      </c>
      <c r="H235" s="95">
        <f t="shared" si="13"/>
        <v>1.4766689999555301E-4</v>
      </c>
      <c r="I235" s="95">
        <f t="shared" si="14"/>
        <v>-1.2151827022944039E-2</v>
      </c>
      <c r="J235" s="95">
        <f t="shared" si="15"/>
        <v>2.7731092436974858E-2</v>
      </c>
    </row>
    <row r="236" spans="1:10" x14ac:dyDescent="0.2">
      <c r="A236" s="93">
        <v>43890</v>
      </c>
      <c r="B236" s="94" t="s">
        <v>2</v>
      </c>
      <c r="C236" s="94">
        <f>SUMIFS(F_12Snp_ODR_Corp!$H:$H,F_12Snp_ODR_Corp!$A:$A,'Backtesting - Corp'!A236,F_12Snp_ODR_Corp!$B:$B,'Backtesting - Corp'!B236)</f>
        <v>514</v>
      </c>
      <c r="D236" s="94">
        <f>SUMIFS(F_12Snp_ODR_Corp!$C:$C,F_12Snp_ODR_Corp!$A:$A,'Backtesting - Corp'!A236,F_12Snp_ODR_Corp!$B:$B,'Backtesting - Corp'!B236)</f>
        <v>9</v>
      </c>
      <c r="F236" s="142">
        <f>SUMIFS(F_12Snp_ODR_Corp!$C:$C,F_12Snp_ODR_Corp!$A:$A,"&gt;="&amp;$M$2,F_12Snp_ODR_Corp!$A:$A,"&lt;="&amp;$M$3,F_12Snp_ODR_Corp!$B:$B,$B236)/SUMIFS(F_12Snp_ODR_Corp!$H:$H,F_12Snp_ODR_Corp!$A:$A,"&gt;="&amp;$M$2,F_12Snp_ODR_Corp!$A:$A,"&lt;="&amp;$M$3,F_12Snp_ODR_Corp!$B:$B,$B236)</f>
        <v>2.4055781522370714E-2</v>
      </c>
      <c r="G236" s="95">
        <f t="shared" si="12"/>
        <v>1.7509727626459144E-2</v>
      </c>
      <c r="H236" s="95">
        <f t="shared" si="13"/>
        <v>4.2850821608179045E-5</v>
      </c>
      <c r="I236" s="95">
        <f t="shared" si="14"/>
        <v>6.5460538959115702E-3</v>
      </c>
      <c r="J236" s="95">
        <f t="shared" si="15"/>
        <v>0.37385241138872743</v>
      </c>
    </row>
    <row r="237" spans="1:10" x14ac:dyDescent="0.2">
      <c r="A237" s="93">
        <v>43890</v>
      </c>
      <c r="B237" s="94" t="s">
        <v>4</v>
      </c>
      <c r="C237" s="94">
        <f>SUMIFS(F_12Snp_ODR_Corp!$H:$H,F_12Snp_ODR_Corp!$A:$A,'Backtesting - Corp'!A237,F_12Snp_ODR_Corp!$B:$B,'Backtesting - Corp'!B237)</f>
        <v>81</v>
      </c>
      <c r="D237" s="94">
        <f>SUMIFS(F_12Snp_ODR_Corp!$C:$C,F_12Snp_ODR_Corp!$A:$A,'Backtesting - Corp'!A237,F_12Snp_ODR_Corp!$B:$B,'Backtesting - Corp'!B237)</f>
        <v>11</v>
      </c>
      <c r="F237" s="142">
        <f>SUMIFS(F_12Snp_ODR_Corp!$C:$C,F_12Snp_ODR_Corp!$A:$A,"&gt;="&amp;$M$2,F_12Snp_ODR_Corp!$A:$A,"&lt;="&amp;$M$3,F_12Snp_ODR_Corp!$B:$B,$B237)/SUMIFS(F_12Snp_ODR_Corp!$H:$H,F_12Snp_ODR_Corp!$A:$A,"&gt;="&amp;$M$2,F_12Snp_ODR_Corp!$A:$A,"&lt;="&amp;$M$3,F_12Snp_ODR_Corp!$B:$B,$B237)</f>
        <v>0.20442708333333334</v>
      </c>
      <c r="G237" s="95">
        <f t="shared" si="12"/>
        <v>0.13580246913580246</v>
      </c>
      <c r="H237" s="95">
        <f t="shared" si="13"/>
        <v>4.7093376737599568E-3</v>
      </c>
      <c r="I237" s="95">
        <f t="shared" si="14"/>
        <v>6.8624614197530881E-2</v>
      </c>
      <c r="J237" s="95">
        <f t="shared" si="15"/>
        <v>0.5053267045454547</v>
      </c>
    </row>
    <row r="238" spans="1:10" x14ac:dyDescent="0.2">
      <c r="A238" s="93">
        <v>43890</v>
      </c>
      <c r="B238" s="94" t="s">
        <v>6</v>
      </c>
      <c r="C238" s="94">
        <f>SUMIFS(F_12Snp_ODR_Corp!$H:$H,F_12Snp_ODR_Corp!$A:$A,'Backtesting - Corp'!A238,F_12Snp_ODR_Corp!$B:$B,'Backtesting - Corp'!B238)</f>
        <v>372</v>
      </c>
      <c r="D238" s="94">
        <f>SUMIFS(F_12Snp_ODR_Corp!$C:$C,F_12Snp_ODR_Corp!$A:$A,'Backtesting - Corp'!A238,F_12Snp_ODR_Corp!$B:$B,'Backtesting - Corp'!B238)</f>
        <v>7</v>
      </c>
      <c r="F238" s="142">
        <f>SUMIFS(F_12Snp_ODR_Corp!$C:$C,F_12Snp_ODR_Corp!$A:$A,"&gt;="&amp;$M$2,F_12Snp_ODR_Corp!$A:$A,"&lt;="&amp;$M$3,F_12Snp_ODR_Corp!$B:$B,$B238)/SUMIFS(F_12Snp_ODR_Corp!$H:$H,F_12Snp_ODR_Corp!$A:$A,"&gt;="&amp;$M$2,F_12Snp_ODR_Corp!$A:$A,"&lt;="&amp;$M$3,F_12Snp_ODR_Corp!$B:$B,$B238)</f>
        <v>1.6336368505623994E-2</v>
      </c>
      <c r="G238" s="95">
        <f t="shared" si="12"/>
        <v>1.8817204301075269E-2</v>
      </c>
      <c r="H238" s="95">
        <f t="shared" si="13"/>
        <v>6.1545462439923603E-6</v>
      </c>
      <c r="I238" s="95">
        <f t="shared" si="14"/>
        <v>-2.480835795451275E-3</v>
      </c>
      <c r="J238" s="95">
        <f t="shared" si="15"/>
        <v>0.13183870227255345</v>
      </c>
    </row>
    <row r="239" spans="1:10" x14ac:dyDescent="0.2">
      <c r="A239" s="93">
        <v>43890</v>
      </c>
      <c r="B239" s="94" t="s">
        <v>8</v>
      </c>
      <c r="C239" s="94">
        <f>SUMIFS(F_12Snp_ODR_Corp!$H:$H,F_12Snp_ODR_Corp!$A:$A,'Backtesting - Corp'!A239,F_12Snp_ODR_Corp!$B:$B,'Backtesting - Corp'!B239)</f>
        <v>160</v>
      </c>
      <c r="D239" s="94">
        <f>SUMIFS(F_12Snp_ODR_Corp!$C:$C,F_12Snp_ODR_Corp!$A:$A,'Backtesting - Corp'!A239,F_12Snp_ODR_Corp!$B:$B,'Backtesting - Corp'!B239)</f>
        <v>12</v>
      </c>
      <c r="F239" s="142">
        <f>SUMIFS(F_12Snp_ODR_Corp!$C:$C,F_12Snp_ODR_Corp!$A:$A,"&gt;="&amp;$M$2,F_12Snp_ODR_Corp!$A:$A,"&lt;="&amp;$M$3,F_12Snp_ODR_Corp!$B:$B,$B239)/SUMIFS(F_12Snp_ODR_Corp!$H:$H,F_12Snp_ODR_Corp!$A:$A,"&gt;="&amp;$M$2,F_12Snp_ODR_Corp!$A:$A,"&lt;="&amp;$M$3,F_12Snp_ODR_Corp!$B:$B,$B239)</f>
        <v>0.11119751166407466</v>
      </c>
      <c r="G239" s="95">
        <f t="shared" si="12"/>
        <v>7.4999999999999997E-2</v>
      </c>
      <c r="H239" s="95">
        <f t="shared" si="13"/>
        <v>1.3102598506708209E-3</v>
      </c>
      <c r="I239" s="95">
        <f t="shared" si="14"/>
        <v>3.6197511664074658E-2</v>
      </c>
      <c r="J239" s="95">
        <f t="shared" si="15"/>
        <v>0.48263348885432877</v>
      </c>
    </row>
    <row r="240" spans="1:10" x14ac:dyDescent="0.2">
      <c r="A240" s="93">
        <v>43890</v>
      </c>
      <c r="B240" s="94" t="s">
        <v>10</v>
      </c>
      <c r="C240" s="94">
        <f>SUMIFS(F_12Snp_ODR_Corp!$H:$H,F_12Snp_ODR_Corp!$A:$A,'Backtesting - Corp'!A240,F_12Snp_ODR_Corp!$B:$B,'Backtesting - Corp'!B240)</f>
        <v>62</v>
      </c>
      <c r="D240" s="94">
        <f>SUMIFS(F_12Snp_ODR_Corp!$C:$C,F_12Snp_ODR_Corp!$A:$A,'Backtesting - Corp'!A240,F_12Snp_ODR_Corp!$B:$B,'Backtesting - Corp'!B240)</f>
        <v>29</v>
      </c>
      <c r="F240" s="142">
        <f>SUMIFS(F_12Snp_ODR_Corp!$C:$C,F_12Snp_ODR_Corp!$A:$A,"&gt;="&amp;$M$2,F_12Snp_ODR_Corp!$A:$A,"&lt;="&amp;$M$3,F_12Snp_ODR_Corp!$B:$B,$B240)/SUMIFS(F_12Snp_ODR_Corp!$H:$H,F_12Snp_ODR_Corp!$A:$A,"&gt;="&amp;$M$2,F_12Snp_ODR_Corp!$A:$A,"&lt;="&amp;$M$3,F_12Snp_ODR_Corp!$B:$B,$B240)</f>
        <v>0.42605042016806721</v>
      </c>
      <c r="G240" s="95">
        <f t="shared" si="12"/>
        <v>0.46774193548387094</v>
      </c>
      <c r="H240" s="95">
        <f t="shared" si="13"/>
        <v>1.7381824493278969E-3</v>
      </c>
      <c r="I240" s="95">
        <f t="shared" si="14"/>
        <v>-4.1691515315803729E-2</v>
      </c>
      <c r="J240" s="95">
        <f t="shared" si="15"/>
        <v>8.913358446827005E-2</v>
      </c>
    </row>
    <row r="241" spans="1:10" x14ac:dyDescent="0.2">
      <c r="A241" s="93">
        <v>43921</v>
      </c>
      <c r="B241" s="94" t="s">
        <v>2</v>
      </c>
      <c r="C241" s="94">
        <f>SUMIFS(F_12Snp_ODR_Corp!$H:$H,F_12Snp_ODR_Corp!$A:$A,'Backtesting - Corp'!A241,F_12Snp_ODR_Corp!$B:$B,'Backtesting - Corp'!B241)</f>
        <v>490</v>
      </c>
      <c r="D241" s="94">
        <f>SUMIFS(F_12Snp_ODR_Corp!$C:$C,F_12Snp_ODR_Corp!$A:$A,'Backtesting - Corp'!A241,F_12Snp_ODR_Corp!$B:$B,'Backtesting - Corp'!B241)</f>
        <v>9</v>
      </c>
      <c r="F241" s="142">
        <f>SUMIFS(F_12Snp_ODR_Corp!$C:$C,F_12Snp_ODR_Corp!$A:$A,"&gt;="&amp;$M$2,F_12Snp_ODR_Corp!$A:$A,"&lt;="&amp;$M$3,F_12Snp_ODR_Corp!$B:$B,$B241)/SUMIFS(F_12Snp_ODR_Corp!$H:$H,F_12Snp_ODR_Corp!$A:$A,"&gt;="&amp;$M$2,F_12Snp_ODR_Corp!$A:$A,"&lt;="&amp;$M$3,F_12Snp_ODR_Corp!$B:$B,$B241)</f>
        <v>2.4055781522370714E-2</v>
      </c>
      <c r="G241" s="95">
        <f t="shared" si="12"/>
        <v>1.8367346938775512E-2</v>
      </c>
      <c r="H241" s="95">
        <f t="shared" si="13"/>
        <v>3.2358288011841926E-5</v>
      </c>
      <c r="I241" s="95">
        <f t="shared" si="14"/>
        <v>5.6884345835952026E-3</v>
      </c>
      <c r="J241" s="95">
        <f t="shared" si="15"/>
        <v>0.30970366066240546</v>
      </c>
    </row>
    <row r="242" spans="1:10" x14ac:dyDescent="0.2">
      <c r="A242" s="93">
        <v>43921</v>
      </c>
      <c r="B242" s="94" t="s">
        <v>4</v>
      </c>
      <c r="C242" s="94">
        <f>SUMIFS(F_12Snp_ODR_Corp!$H:$H,F_12Snp_ODR_Corp!$A:$A,'Backtesting - Corp'!A242,F_12Snp_ODR_Corp!$B:$B,'Backtesting - Corp'!B242)</f>
        <v>85</v>
      </c>
      <c r="D242" s="94">
        <f>SUMIFS(F_12Snp_ODR_Corp!$C:$C,F_12Snp_ODR_Corp!$A:$A,'Backtesting - Corp'!A242,F_12Snp_ODR_Corp!$B:$B,'Backtesting - Corp'!B242)</f>
        <v>19</v>
      </c>
      <c r="F242" s="142">
        <f>SUMIFS(F_12Snp_ODR_Corp!$C:$C,F_12Snp_ODR_Corp!$A:$A,"&gt;="&amp;$M$2,F_12Snp_ODR_Corp!$A:$A,"&lt;="&amp;$M$3,F_12Snp_ODR_Corp!$B:$B,$B242)/SUMIFS(F_12Snp_ODR_Corp!$H:$H,F_12Snp_ODR_Corp!$A:$A,"&gt;="&amp;$M$2,F_12Snp_ODR_Corp!$A:$A,"&lt;="&amp;$M$3,F_12Snp_ODR_Corp!$B:$B,$B242)</f>
        <v>0.20442708333333334</v>
      </c>
      <c r="G242" s="95">
        <f t="shared" si="12"/>
        <v>0.22352941176470589</v>
      </c>
      <c r="H242" s="95">
        <f t="shared" si="13"/>
        <v>3.6489895150002406E-4</v>
      </c>
      <c r="I242" s="95">
        <f t="shared" si="14"/>
        <v>-1.9102328431372551E-2</v>
      </c>
      <c r="J242" s="95">
        <f t="shared" si="15"/>
        <v>8.5457785087719298E-2</v>
      </c>
    </row>
    <row r="243" spans="1:10" x14ac:dyDescent="0.2">
      <c r="A243" s="93">
        <v>43921</v>
      </c>
      <c r="B243" s="94" t="s">
        <v>6</v>
      </c>
      <c r="C243" s="94">
        <f>SUMIFS(F_12Snp_ODR_Corp!$H:$H,F_12Snp_ODR_Corp!$A:$A,'Backtesting - Corp'!A243,F_12Snp_ODR_Corp!$B:$B,'Backtesting - Corp'!B243)</f>
        <v>356</v>
      </c>
      <c r="D243" s="94">
        <f>SUMIFS(F_12Snp_ODR_Corp!$C:$C,F_12Snp_ODR_Corp!$A:$A,'Backtesting - Corp'!A243,F_12Snp_ODR_Corp!$B:$B,'Backtesting - Corp'!B243)</f>
        <v>4</v>
      </c>
      <c r="F243" s="142">
        <f>SUMIFS(F_12Snp_ODR_Corp!$C:$C,F_12Snp_ODR_Corp!$A:$A,"&gt;="&amp;$M$2,F_12Snp_ODR_Corp!$A:$A,"&lt;="&amp;$M$3,F_12Snp_ODR_Corp!$B:$B,$B243)/SUMIFS(F_12Snp_ODR_Corp!$H:$H,F_12Snp_ODR_Corp!$A:$A,"&gt;="&amp;$M$2,F_12Snp_ODR_Corp!$A:$A,"&lt;="&amp;$M$3,F_12Snp_ODR_Corp!$B:$B,$B243)</f>
        <v>1.6336368505623994E-2</v>
      </c>
      <c r="G243" s="95">
        <f t="shared" si="12"/>
        <v>1.1235955056179775E-2</v>
      </c>
      <c r="H243" s="95">
        <f t="shared" si="13"/>
        <v>2.6014217355271482E-5</v>
      </c>
      <c r="I243" s="95">
        <f t="shared" si="14"/>
        <v>5.1004134494442195E-3</v>
      </c>
      <c r="J243" s="95">
        <f t="shared" si="15"/>
        <v>0.45393679700053557</v>
      </c>
    </row>
    <row r="244" spans="1:10" x14ac:dyDescent="0.2">
      <c r="A244" s="93">
        <v>43921</v>
      </c>
      <c r="B244" s="94" t="s">
        <v>8</v>
      </c>
      <c r="C244" s="94">
        <f>SUMIFS(F_12Snp_ODR_Corp!$H:$H,F_12Snp_ODR_Corp!$A:$A,'Backtesting - Corp'!A244,F_12Snp_ODR_Corp!$B:$B,'Backtesting - Corp'!B244)</f>
        <v>140</v>
      </c>
      <c r="D244" s="94">
        <f>SUMIFS(F_12Snp_ODR_Corp!$C:$C,F_12Snp_ODR_Corp!$A:$A,'Backtesting - Corp'!A244,F_12Snp_ODR_Corp!$B:$B,'Backtesting - Corp'!B244)</f>
        <v>8</v>
      </c>
      <c r="F244" s="142">
        <f>SUMIFS(F_12Snp_ODR_Corp!$C:$C,F_12Snp_ODR_Corp!$A:$A,"&gt;="&amp;$M$2,F_12Snp_ODR_Corp!$A:$A,"&lt;="&amp;$M$3,F_12Snp_ODR_Corp!$B:$B,$B244)/SUMIFS(F_12Snp_ODR_Corp!$H:$H,F_12Snp_ODR_Corp!$A:$A,"&gt;="&amp;$M$2,F_12Snp_ODR_Corp!$A:$A,"&lt;="&amp;$M$3,F_12Snp_ODR_Corp!$B:$B,$B244)</f>
        <v>0.11119751166407466</v>
      </c>
      <c r="G244" s="95">
        <f t="shared" si="12"/>
        <v>5.7142857142857141E-2</v>
      </c>
      <c r="H244" s="95">
        <f t="shared" si="13"/>
        <v>2.921905675408181E-3</v>
      </c>
      <c r="I244" s="95">
        <f t="shared" si="14"/>
        <v>5.4054654521217514E-2</v>
      </c>
      <c r="J244" s="95">
        <f t="shared" si="15"/>
        <v>0.94595645412130658</v>
      </c>
    </row>
    <row r="245" spans="1:10" x14ac:dyDescent="0.2">
      <c r="A245" s="93">
        <v>43921</v>
      </c>
      <c r="B245" s="94" t="s">
        <v>10</v>
      </c>
      <c r="C245" s="94">
        <f>SUMIFS(F_12Snp_ODR_Corp!$H:$H,F_12Snp_ODR_Corp!$A:$A,'Backtesting - Corp'!A245,F_12Snp_ODR_Corp!$B:$B,'Backtesting - Corp'!B245)</f>
        <v>88</v>
      </c>
      <c r="D245" s="94">
        <f>SUMIFS(F_12Snp_ODR_Corp!$C:$C,F_12Snp_ODR_Corp!$A:$A,'Backtesting - Corp'!A245,F_12Snp_ODR_Corp!$B:$B,'Backtesting - Corp'!B245)</f>
        <v>25</v>
      </c>
      <c r="F245" s="142">
        <f>SUMIFS(F_12Snp_ODR_Corp!$C:$C,F_12Snp_ODR_Corp!$A:$A,"&gt;="&amp;$M$2,F_12Snp_ODR_Corp!$A:$A,"&lt;="&amp;$M$3,F_12Snp_ODR_Corp!$B:$B,$B245)/SUMIFS(F_12Snp_ODR_Corp!$H:$H,F_12Snp_ODR_Corp!$A:$A,"&gt;="&amp;$M$2,F_12Snp_ODR_Corp!$A:$A,"&lt;="&amp;$M$3,F_12Snp_ODR_Corp!$B:$B,$B245)</f>
        <v>0.42605042016806721</v>
      </c>
      <c r="G245" s="95">
        <f t="shared" si="12"/>
        <v>0.28409090909090912</v>
      </c>
      <c r="H245" s="95">
        <f t="shared" si="13"/>
        <v>2.0152502785265772E-2</v>
      </c>
      <c r="I245" s="95">
        <f t="shared" si="14"/>
        <v>0.1419595110771581</v>
      </c>
      <c r="J245" s="95">
        <f t="shared" si="15"/>
        <v>0.49969747899159644</v>
      </c>
    </row>
    <row r="246" spans="1:10" x14ac:dyDescent="0.2">
      <c r="A246" s="93">
        <v>43951</v>
      </c>
      <c r="B246" s="94" t="s">
        <v>2</v>
      </c>
      <c r="C246" s="94">
        <f>SUMIFS(F_12Snp_ODR_Corp!$H:$H,F_12Snp_ODR_Corp!$A:$A,'Backtesting - Corp'!A246,F_12Snp_ODR_Corp!$B:$B,'Backtesting - Corp'!B246)</f>
        <v>498</v>
      </c>
      <c r="D246" s="94">
        <f>SUMIFS(F_12Snp_ODR_Corp!$C:$C,F_12Snp_ODR_Corp!$A:$A,'Backtesting - Corp'!A246,F_12Snp_ODR_Corp!$B:$B,'Backtesting - Corp'!B246)</f>
        <v>12</v>
      </c>
      <c r="F246" s="142">
        <f>SUMIFS(F_12Snp_ODR_Corp!$C:$C,F_12Snp_ODR_Corp!$A:$A,"&gt;="&amp;$M$2,F_12Snp_ODR_Corp!$A:$A,"&lt;="&amp;$M$3,F_12Snp_ODR_Corp!$B:$B,$B246)/SUMIFS(F_12Snp_ODR_Corp!$H:$H,F_12Snp_ODR_Corp!$A:$A,"&gt;="&amp;$M$2,F_12Snp_ODR_Corp!$A:$A,"&lt;="&amp;$M$3,F_12Snp_ODR_Corp!$B:$B,$B246)</f>
        <v>2.4055781522370714E-2</v>
      </c>
      <c r="G246" s="95">
        <f t="shared" si="12"/>
        <v>2.4096385542168676E-2</v>
      </c>
      <c r="H246" s="95">
        <f t="shared" si="13"/>
        <v>1.6486864237532512E-9</v>
      </c>
      <c r="I246" s="95">
        <f t="shared" si="14"/>
        <v>-4.0604019797961521E-5</v>
      </c>
      <c r="J246" s="95">
        <f t="shared" si="15"/>
        <v>1.6850668216154031E-3</v>
      </c>
    </row>
    <row r="247" spans="1:10" x14ac:dyDescent="0.2">
      <c r="A247" s="93">
        <v>43951</v>
      </c>
      <c r="B247" s="94" t="s">
        <v>4</v>
      </c>
      <c r="C247" s="94">
        <f>SUMIFS(F_12Snp_ODR_Corp!$H:$H,F_12Snp_ODR_Corp!$A:$A,'Backtesting - Corp'!A247,F_12Snp_ODR_Corp!$B:$B,'Backtesting - Corp'!B247)</f>
        <v>74</v>
      </c>
      <c r="D247" s="94">
        <f>SUMIFS(F_12Snp_ODR_Corp!$C:$C,F_12Snp_ODR_Corp!$A:$A,'Backtesting - Corp'!A247,F_12Snp_ODR_Corp!$B:$B,'Backtesting - Corp'!B247)</f>
        <v>13</v>
      </c>
      <c r="F247" s="142">
        <f>SUMIFS(F_12Snp_ODR_Corp!$C:$C,F_12Snp_ODR_Corp!$A:$A,"&gt;="&amp;$M$2,F_12Snp_ODR_Corp!$A:$A,"&lt;="&amp;$M$3,F_12Snp_ODR_Corp!$B:$B,$B247)/SUMIFS(F_12Snp_ODR_Corp!$H:$H,F_12Snp_ODR_Corp!$A:$A,"&gt;="&amp;$M$2,F_12Snp_ODR_Corp!$A:$A,"&lt;="&amp;$M$3,F_12Snp_ODR_Corp!$B:$B,$B247)</f>
        <v>0.20442708333333334</v>
      </c>
      <c r="G247" s="95">
        <f t="shared" si="12"/>
        <v>0.17567567567567569</v>
      </c>
      <c r="H247" s="95">
        <f t="shared" si="13"/>
        <v>8.2664344229681534E-4</v>
      </c>
      <c r="I247" s="95">
        <f t="shared" si="14"/>
        <v>2.8751407657657657E-2</v>
      </c>
      <c r="J247" s="95">
        <f t="shared" si="15"/>
        <v>0.16366185897435898</v>
      </c>
    </row>
    <row r="248" spans="1:10" x14ac:dyDescent="0.2">
      <c r="A248" s="93">
        <v>43951</v>
      </c>
      <c r="B248" s="94" t="s">
        <v>6</v>
      </c>
      <c r="C248" s="94">
        <f>SUMIFS(F_12Snp_ODR_Corp!$H:$H,F_12Snp_ODR_Corp!$A:$A,'Backtesting - Corp'!A248,F_12Snp_ODR_Corp!$B:$B,'Backtesting - Corp'!B248)</f>
        <v>375</v>
      </c>
      <c r="D248" s="94">
        <f>SUMIFS(F_12Snp_ODR_Corp!$C:$C,F_12Snp_ODR_Corp!$A:$A,'Backtesting - Corp'!A248,F_12Snp_ODR_Corp!$B:$B,'Backtesting - Corp'!B248)</f>
        <v>4</v>
      </c>
      <c r="F248" s="142">
        <f>SUMIFS(F_12Snp_ODR_Corp!$C:$C,F_12Snp_ODR_Corp!$A:$A,"&gt;="&amp;$M$2,F_12Snp_ODR_Corp!$A:$A,"&lt;="&amp;$M$3,F_12Snp_ODR_Corp!$B:$B,$B248)/SUMIFS(F_12Snp_ODR_Corp!$H:$H,F_12Snp_ODR_Corp!$A:$A,"&gt;="&amp;$M$2,F_12Snp_ODR_Corp!$A:$A,"&lt;="&amp;$M$3,F_12Snp_ODR_Corp!$B:$B,$B248)</f>
        <v>1.6336368505623994E-2</v>
      </c>
      <c r="G248" s="95">
        <f t="shared" si="12"/>
        <v>1.0666666666666666E-2</v>
      </c>
      <c r="H248" s="95">
        <f t="shared" si="13"/>
        <v>3.2145518942676108E-5</v>
      </c>
      <c r="I248" s="95">
        <f t="shared" si="14"/>
        <v>5.6697018389573282E-3</v>
      </c>
      <c r="J248" s="95">
        <f t="shared" si="15"/>
        <v>0.53153454740224948</v>
      </c>
    </row>
    <row r="249" spans="1:10" x14ac:dyDescent="0.2">
      <c r="A249" s="93">
        <v>43951</v>
      </c>
      <c r="B249" s="94" t="s">
        <v>8</v>
      </c>
      <c r="C249" s="94">
        <f>SUMIFS(F_12Snp_ODR_Corp!$H:$H,F_12Snp_ODR_Corp!$A:$A,'Backtesting - Corp'!A249,F_12Snp_ODR_Corp!$B:$B,'Backtesting - Corp'!B249)</f>
        <v>168</v>
      </c>
      <c r="D249" s="94">
        <f>SUMIFS(F_12Snp_ODR_Corp!$C:$C,F_12Snp_ODR_Corp!$A:$A,'Backtesting - Corp'!A249,F_12Snp_ODR_Corp!$B:$B,'Backtesting - Corp'!B249)</f>
        <v>22</v>
      </c>
      <c r="F249" s="142">
        <f>SUMIFS(F_12Snp_ODR_Corp!$C:$C,F_12Snp_ODR_Corp!$A:$A,"&gt;="&amp;$M$2,F_12Snp_ODR_Corp!$A:$A,"&lt;="&amp;$M$3,F_12Snp_ODR_Corp!$B:$B,$B249)/SUMIFS(F_12Snp_ODR_Corp!$H:$H,F_12Snp_ODR_Corp!$A:$A,"&gt;="&amp;$M$2,F_12Snp_ODR_Corp!$A:$A,"&lt;="&amp;$M$3,F_12Snp_ODR_Corp!$B:$B,$B249)</f>
        <v>0.11119751166407466</v>
      </c>
      <c r="G249" s="95">
        <f t="shared" si="12"/>
        <v>0.13095238095238096</v>
      </c>
      <c r="H249" s="95">
        <f t="shared" si="13"/>
        <v>3.9025486059806762E-4</v>
      </c>
      <c r="I249" s="95">
        <f t="shared" si="14"/>
        <v>-1.9754869288306304E-2</v>
      </c>
      <c r="J249" s="95">
        <f t="shared" si="15"/>
        <v>0.15085536547433903</v>
      </c>
    </row>
    <row r="250" spans="1:10" x14ac:dyDescent="0.2">
      <c r="A250" s="93">
        <v>43951</v>
      </c>
      <c r="B250" s="94" t="s">
        <v>10</v>
      </c>
      <c r="C250" s="94">
        <f>SUMIFS(F_12Snp_ODR_Corp!$H:$H,F_12Snp_ODR_Corp!$A:$A,'Backtesting - Corp'!A250,F_12Snp_ODR_Corp!$B:$B,'Backtesting - Corp'!B250)</f>
        <v>67</v>
      </c>
      <c r="D250" s="94">
        <f>SUMIFS(F_12Snp_ODR_Corp!$C:$C,F_12Snp_ODR_Corp!$A:$A,'Backtesting - Corp'!A250,F_12Snp_ODR_Corp!$B:$B,'Backtesting - Corp'!B250)</f>
        <v>21</v>
      </c>
      <c r="F250" s="142">
        <f>SUMIFS(F_12Snp_ODR_Corp!$C:$C,F_12Snp_ODR_Corp!$A:$A,"&gt;="&amp;$M$2,F_12Snp_ODR_Corp!$A:$A,"&lt;="&amp;$M$3,F_12Snp_ODR_Corp!$B:$B,$B250)/SUMIFS(F_12Snp_ODR_Corp!$H:$H,F_12Snp_ODR_Corp!$A:$A,"&gt;="&amp;$M$2,F_12Snp_ODR_Corp!$A:$A,"&lt;="&amp;$M$3,F_12Snp_ODR_Corp!$B:$B,$B250)</f>
        <v>0.42605042016806721</v>
      </c>
      <c r="G250" s="95">
        <f t="shared" si="12"/>
        <v>0.31343283582089554</v>
      </c>
      <c r="H250" s="95">
        <f t="shared" si="13"/>
        <v>1.2682720304192326E-2</v>
      </c>
      <c r="I250" s="95">
        <f t="shared" si="14"/>
        <v>0.11261758434717167</v>
      </c>
      <c r="J250" s="95">
        <f t="shared" si="15"/>
        <v>0.3593037214885953</v>
      </c>
    </row>
    <row r="251" spans="1:10" x14ac:dyDescent="0.2">
      <c r="A251" s="93">
        <v>43982</v>
      </c>
      <c r="B251" s="94" t="s">
        <v>2</v>
      </c>
      <c r="C251" s="94">
        <f>SUMIFS(F_12Snp_ODR_Corp!$H:$H,F_12Snp_ODR_Corp!$A:$A,'Backtesting - Corp'!A251,F_12Snp_ODR_Corp!$B:$B,'Backtesting - Corp'!B251)</f>
        <v>512</v>
      </c>
      <c r="D251" s="94">
        <f>SUMIFS(F_12Snp_ODR_Corp!$C:$C,F_12Snp_ODR_Corp!$A:$A,'Backtesting - Corp'!A251,F_12Snp_ODR_Corp!$B:$B,'Backtesting - Corp'!B251)</f>
        <v>16</v>
      </c>
      <c r="F251" s="142">
        <f>SUMIFS(F_12Snp_ODR_Corp!$C:$C,F_12Snp_ODR_Corp!$A:$A,"&gt;="&amp;$M$2,F_12Snp_ODR_Corp!$A:$A,"&lt;="&amp;$M$3,F_12Snp_ODR_Corp!$B:$B,$B251)/SUMIFS(F_12Snp_ODR_Corp!$H:$H,F_12Snp_ODR_Corp!$A:$A,"&gt;="&amp;$M$2,F_12Snp_ODR_Corp!$A:$A,"&lt;="&amp;$M$3,F_12Snp_ODR_Corp!$B:$B,$B251)</f>
        <v>2.4055781522370714E-2</v>
      </c>
      <c r="G251" s="95">
        <f t="shared" si="12"/>
        <v>3.125E-2</v>
      </c>
      <c r="H251" s="95">
        <f t="shared" si="13"/>
        <v>5.1756779503862632E-5</v>
      </c>
      <c r="I251" s="95">
        <f t="shared" si="14"/>
        <v>-7.1942184776292856E-3</v>
      </c>
      <c r="J251" s="95">
        <f t="shared" si="15"/>
        <v>0.23021499128413714</v>
      </c>
    </row>
    <row r="252" spans="1:10" x14ac:dyDescent="0.2">
      <c r="A252" s="93">
        <v>43982</v>
      </c>
      <c r="B252" s="94" t="s">
        <v>4</v>
      </c>
      <c r="C252" s="94">
        <f>SUMIFS(F_12Snp_ODR_Corp!$H:$H,F_12Snp_ODR_Corp!$A:$A,'Backtesting - Corp'!A252,F_12Snp_ODR_Corp!$B:$B,'Backtesting - Corp'!B252)</f>
        <v>82</v>
      </c>
      <c r="D252" s="94">
        <f>SUMIFS(F_12Snp_ODR_Corp!$C:$C,F_12Snp_ODR_Corp!$A:$A,'Backtesting - Corp'!A252,F_12Snp_ODR_Corp!$B:$B,'Backtesting - Corp'!B252)</f>
        <v>16</v>
      </c>
      <c r="F252" s="142">
        <f>SUMIFS(F_12Snp_ODR_Corp!$C:$C,F_12Snp_ODR_Corp!$A:$A,"&gt;="&amp;$M$2,F_12Snp_ODR_Corp!$A:$A,"&lt;="&amp;$M$3,F_12Snp_ODR_Corp!$B:$B,$B252)/SUMIFS(F_12Snp_ODR_Corp!$H:$H,F_12Snp_ODR_Corp!$A:$A,"&gt;="&amp;$M$2,F_12Snp_ODR_Corp!$A:$A,"&lt;="&amp;$M$3,F_12Snp_ODR_Corp!$B:$B,$B252)</f>
        <v>0.20442708333333334</v>
      </c>
      <c r="G252" s="95">
        <f t="shared" si="12"/>
        <v>0.1951219512195122</v>
      </c>
      <c r="H252" s="95">
        <f t="shared" si="13"/>
        <v>8.6585483655665483E-5</v>
      </c>
      <c r="I252" s="95">
        <f t="shared" si="14"/>
        <v>9.3051321138211407E-3</v>
      </c>
      <c r="J252" s="95">
        <f t="shared" si="15"/>
        <v>4.7688802083333343E-2</v>
      </c>
    </row>
    <row r="253" spans="1:10" x14ac:dyDescent="0.2">
      <c r="A253" s="93">
        <v>43982</v>
      </c>
      <c r="B253" s="94" t="s">
        <v>6</v>
      </c>
      <c r="C253" s="94">
        <f>SUMIFS(F_12Snp_ODR_Corp!$H:$H,F_12Snp_ODR_Corp!$A:$A,'Backtesting - Corp'!A253,F_12Snp_ODR_Corp!$B:$B,'Backtesting - Corp'!B253)</f>
        <v>393</v>
      </c>
      <c r="D253" s="94">
        <f>SUMIFS(F_12Snp_ODR_Corp!$C:$C,F_12Snp_ODR_Corp!$A:$A,'Backtesting - Corp'!A253,F_12Snp_ODR_Corp!$B:$B,'Backtesting - Corp'!B253)</f>
        <v>4</v>
      </c>
      <c r="F253" s="142">
        <f>SUMIFS(F_12Snp_ODR_Corp!$C:$C,F_12Snp_ODR_Corp!$A:$A,"&gt;="&amp;$M$2,F_12Snp_ODR_Corp!$A:$A,"&lt;="&amp;$M$3,F_12Snp_ODR_Corp!$B:$B,$B253)/SUMIFS(F_12Snp_ODR_Corp!$H:$H,F_12Snp_ODR_Corp!$A:$A,"&gt;="&amp;$M$2,F_12Snp_ODR_Corp!$A:$A,"&lt;="&amp;$M$3,F_12Snp_ODR_Corp!$B:$B,$B253)</f>
        <v>1.6336368505623994E-2</v>
      </c>
      <c r="G253" s="95">
        <f t="shared" si="12"/>
        <v>1.0178117048346057E-2</v>
      </c>
      <c r="H253" s="95">
        <f t="shared" si="13"/>
        <v>3.7924061011065847E-5</v>
      </c>
      <c r="I253" s="95">
        <f t="shared" si="14"/>
        <v>6.1582514572779377E-3</v>
      </c>
      <c r="J253" s="95">
        <f t="shared" si="15"/>
        <v>0.60504820567755735</v>
      </c>
    </row>
    <row r="254" spans="1:10" x14ac:dyDescent="0.2">
      <c r="A254" s="93">
        <v>43982</v>
      </c>
      <c r="B254" s="94" t="s">
        <v>8</v>
      </c>
      <c r="C254" s="94">
        <f>SUMIFS(F_12Snp_ODR_Corp!$H:$H,F_12Snp_ODR_Corp!$A:$A,'Backtesting - Corp'!A254,F_12Snp_ODR_Corp!$B:$B,'Backtesting - Corp'!B254)</f>
        <v>151</v>
      </c>
      <c r="D254" s="94">
        <f>SUMIFS(F_12Snp_ODR_Corp!$C:$C,F_12Snp_ODR_Corp!$A:$A,'Backtesting - Corp'!A254,F_12Snp_ODR_Corp!$B:$B,'Backtesting - Corp'!B254)</f>
        <v>21</v>
      </c>
      <c r="F254" s="142">
        <f>SUMIFS(F_12Snp_ODR_Corp!$C:$C,F_12Snp_ODR_Corp!$A:$A,"&gt;="&amp;$M$2,F_12Snp_ODR_Corp!$A:$A,"&lt;="&amp;$M$3,F_12Snp_ODR_Corp!$B:$B,$B254)/SUMIFS(F_12Snp_ODR_Corp!$H:$H,F_12Snp_ODR_Corp!$A:$A,"&gt;="&amp;$M$2,F_12Snp_ODR_Corp!$A:$A,"&lt;="&amp;$M$3,F_12Snp_ODR_Corp!$B:$B,$B254)</f>
        <v>0.11119751166407466</v>
      </c>
      <c r="G254" s="95">
        <f t="shared" si="12"/>
        <v>0.13907284768211919</v>
      </c>
      <c r="H254" s="95">
        <f t="shared" si="13"/>
        <v>7.7703435811889111E-4</v>
      </c>
      <c r="I254" s="95">
        <f t="shared" si="14"/>
        <v>-2.7875336018044539E-2</v>
      </c>
      <c r="J254" s="95">
        <f t="shared" si="15"/>
        <v>0.20043693993927264</v>
      </c>
    </row>
    <row r="255" spans="1:10" x14ac:dyDescent="0.2">
      <c r="A255" s="93">
        <v>43982</v>
      </c>
      <c r="B255" s="94" t="s">
        <v>10</v>
      </c>
      <c r="C255" s="94">
        <f>SUMIFS(F_12Snp_ODR_Corp!$H:$H,F_12Snp_ODR_Corp!$A:$A,'Backtesting - Corp'!A255,F_12Snp_ODR_Corp!$B:$B,'Backtesting - Corp'!B255)</f>
        <v>58</v>
      </c>
      <c r="D255" s="94">
        <f>SUMIFS(F_12Snp_ODR_Corp!$C:$C,F_12Snp_ODR_Corp!$A:$A,'Backtesting - Corp'!A255,F_12Snp_ODR_Corp!$B:$B,'Backtesting - Corp'!B255)</f>
        <v>20</v>
      </c>
      <c r="F255" s="142">
        <f>SUMIFS(F_12Snp_ODR_Corp!$C:$C,F_12Snp_ODR_Corp!$A:$A,"&gt;="&amp;$M$2,F_12Snp_ODR_Corp!$A:$A,"&lt;="&amp;$M$3,F_12Snp_ODR_Corp!$B:$B,$B255)/SUMIFS(F_12Snp_ODR_Corp!$H:$H,F_12Snp_ODR_Corp!$A:$A,"&gt;="&amp;$M$2,F_12Snp_ODR_Corp!$A:$A,"&lt;="&amp;$M$3,F_12Snp_ODR_Corp!$B:$B,$B255)</f>
        <v>0.42605042016806721</v>
      </c>
      <c r="G255" s="95">
        <f t="shared" si="12"/>
        <v>0.34482758620689657</v>
      </c>
      <c r="H255" s="95">
        <f t="shared" si="13"/>
        <v>6.5971487566838941E-3</v>
      </c>
      <c r="I255" s="95">
        <f t="shared" si="14"/>
        <v>8.1222833961170637E-2</v>
      </c>
      <c r="J255" s="95">
        <f t="shared" si="15"/>
        <v>0.23554621848739482</v>
      </c>
    </row>
    <row r="256" spans="1:10" x14ac:dyDescent="0.2">
      <c r="A256" s="93">
        <v>44012</v>
      </c>
      <c r="B256" s="94" t="s">
        <v>2</v>
      </c>
      <c r="C256" s="94">
        <f>SUMIFS(F_12Snp_ODR_Corp!$H:$H,F_12Snp_ODR_Corp!$A:$A,'Backtesting - Corp'!A256,F_12Snp_ODR_Corp!$B:$B,'Backtesting - Corp'!B256)</f>
        <v>493</v>
      </c>
      <c r="D256" s="94">
        <f>SUMIFS(F_12Snp_ODR_Corp!$C:$C,F_12Snp_ODR_Corp!$A:$A,'Backtesting - Corp'!A256,F_12Snp_ODR_Corp!$B:$B,'Backtesting - Corp'!B256)</f>
        <v>14</v>
      </c>
      <c r="F256" s="142">
        <f>SUMIFS(F_12Snp_ODR_Corp!$C:$C,F_12Snp_ODR_Corp!$A:$A,"&gt;="&amp;$M$2,F_12Snp_ODR_Corp!$A:$A,"&lt;="&amp;$M$3,F_12Snp_ODR_Corp!$B:$B,$B256)/SUMIFS(F_12Snp_ODR_Corp!$H:$H,F_12Snp_ODR_Corp!$A:$A,"&gt;="&amp;$M$2,F_12Snp_ODR_Corp!$A:$A,"&lt;="&amp;$M$3,F_12Snp_ODR_Corp!$B:$B,$B256)</f>
        <v>2.4055781522370714E-2</v>
      </c>
      <c r="G256" s="95">
        <f t="shared" si="12"/>
        <v>2.8397565922920892E-2</v>
      </c>
      <c r="H256" s="95">
        <f t="shared" si="13"/>
        <v>1.8851091780860865E-5</v>
      </c>
      <c r="I256" s="95">
        <f t="shared" si="14"/>
        <v>-4.3417844005501777E-3</v>
      </c>
      <c r="J256" s="95">
        <f t="shared" si="15"/>
        <v>0.1528928363908027</v>
      </c>
    </row>
    <row r="257" spans="1:10" x14ac:dyDescent="0.2">
      <c r="A257" s="93">
        <v>44012</v>
      </c>
      <c r="B257" s="94" t="s">
        <v>4</v>
      </c>
      <c r="C257" s="94">
        <f>SUMIFS(F_12Snp_ODR_Corp!$H:$H,F_12Snp_ODR_Corp!$A:$A,'Backtesting - Corp'!A257,F_12Snp_ODR_Corp!$B:$B,'Backtesting - Corp'!B257)</f>
        <v>89</v>
      </c>
      <c r="D257" s="94">
        <f>SUMIFS(F_12Snp_ODR_Corp!$C:$C,F_12Snp_ODR_Corp!$A:$A,'Backtesting - Corp'!A257,F_12Snp_ODR_Corp!$B:$B,'Backtesting - Corp'!B257)</f>
        <v>21</v>
      </c>
      <c r="F257" s="142">
        <f>SUMIFS(F_12Snp_ODR_Corp!$C:$C,F_12Snp_ODR_Corp!$A:$A,"&gt;="&amp;$M$2,F_12Snp_ODR_Corp!$A:$A,"&lt;="&amp;$M$3,F_12Snp_ODR_Corp!$B:$B,$B257)/SUMIFS(F_12Snp_ODR_Corp!$H:$H,F_12Snp_ODR_Corp!$A:$A,"&gt;="&amp;$M$2,F_12Snp_ODR_Corp!$A:$A,"&lt;="&amp;$M$3,F_12Snp_ODR_Corp!$B:$B,$B257)</f>
        <v>0.20442708333333334</v>
      </c>
      <c r="G257" s="95">
        <f t="shared" si="12"/>
        <v>0.23595505617977527</v>
      </c>
      <c r="H257" s="95">
        <f t="shared" si="13"/>
        <v>9.9401307180597975E-4</v>
      </c>
      <c r="I257" s="95">
        <f t="shared" si="14"/>
        <v>-3.1527972846441932E-2</v>
      </c>
      <c r="J257" s="95">
        <f t="shared" si="15"/>
        <v>0.13361855158730152</v>
      </c>
    </row>
    <row r="258" spans="1:10" x14ac:dyDescent="0.2">
      <c r="A258" s="93">
        <v>44012</v>
      </c>
      <c r="B258" s="94" t="s">
        <v>6</v>
      </c>
      <c r="C258" s="94">
        <f>SUMIFS(F_12Snp_ODR_Corp!$H:$H,F_12Snp_ODR_Corp!$A:$A,'Backtesting - Corp'!A258,F_12Snp_ODR_Corp!$B:$B,'Backtesting - Corp'!B258)</f>
        <v>395</v>
      </c>
      <c r="D258" s="94">
        <f>SUMIFS(F_12Snp_ODR_Corp!$C:$C,F_12Snp_ODR_Corp!$A:$A,'Backtesting - Corp'!A258,F_12Snp_ODR_Corp!$B:$B,'Backtesting - Corp'!B258)</f>
        <v>3</v>
      </c>
      <c r="F258" s="142">
        <f>SUMIFS(F_12Snp_ODR_Corp!$C:$C,F_12Snp_ODR_Corp!$A:$A,"&gt;="&amp;$M$2,F_12Snp_ODR_Corp!$A:$A,"&lt;="&amp;$M$3,F_12Snp_ODR_Corp!$B:$B,$B258)/SUMIFS(F_12Snp_ODR_Corp!$H:$H,F_12Snp_ODR_Corp!$A:$A,"&gt;="&amp;$M$2,F_12Snp_ODR_Corp!$A:$A,"&lt;="&amp;$M$3,F_12Snp_ODR_Corp!$B:$B,$B258)</f>
        <v>1.6336368505623994E-2</v>
      </c>
      <c r="G258" s="95">
        <f t="shared" si="12"/>
        <v>7.5949367088607592E-3</v>
      </c>
      <c r="H258" s="95">
        <f t="shared" si="13"/>
        <v>7.6412629857463345E-5</v>
      </c>
      <c r="I258" s="95">
        <f t="shared" si="14"/>
        <v>8.7414317967632361E-3</v>
      </c>
      <c r="J258" s="95">
        <f t="shared" si="15"/>
        <v>1.1509551865738261</v>
      </c>
    </row>
    <row r="259" spans="1:10" x14ac:dyDescent="0.2">
      <c r="A259" s="93">
        <v>44012</v>
      </c>
      <c r="B259" s="94" t="s">
        <v>8</v>
      </c>
      <c r="C259" s="94">
        <f>SUMIFS(F_12Snp_ODR_Corp!$H:$H,F_12Snp_ODR_Corp!$A:$A,'Backtesting - Corp'!A259,F_12Snp_ODR_Corp!$B:$B,'Backtesting - Corp'!B259)</f>
        <v>134</v>
      </c>
      <c r="D259" s="94">
        <f>SUMIFS(F_12Snp_ODR_Corp!$C:$C,F_12Snp_ODR_Corp!$A:$A,'Backtesting - Corp'!A259,F_12Snp_ODR_Corp!$B:$B,'Backtesting - Corp'!B259)</f>
        <v>22</v>
      </c>
      <c r="F259" s="142">
        <f>SUMIFS(F_12Snp_ODR_Corp!$C:$C,F_12Snp_ODR_Corp!$A:$A,"&gt;="&amp;$M$2,F_12Snp_ODR_Corp!$A:$A,"&lt;="&amp;$M$3,F_12Snp_ODR_Corp!$B:$B,$B259)/SUMIFS(F_12Snp_ODR_Corp!$H:$H,F_12Snp_ODR_Corp!$A:$A,"&gt;="&amp;$M$2,F_12Snp_ODR_Corp!$A:$A,"&lt;="&amp;$M$3,F_12Snp_ODR_Corp!$B:$B,$B259)</f>
        <v>0.11119751166407466</v>
      </c>
      <c r="G259" s="95">
        <f t="shared" si="12"/>
        <v>0.16417910447761194</v>
      </c>
      <c r="H259" s="95">
        <f t="shared" si="13"/>
        <v>2.8070491770594659E-3</v>
      </c>
      <c r="I259" s="95">
        <f t="shared" si="14"/>
        <v>-5.2981592813537287E-2</v>
      </c>
      <c r="J259" s="95">
        <f t="shared" si="15"/>
        <v>0.32270606531881801</v>
      </c>
    </row>
    <row r="260" spans="1:10" x14ac:dyDescent="0.2">
      <c r="A260" s="93">
        <v>44012</v>
      </c>
      <c r="B260" s="94" t="s">
        <v>10</v>
      </c>
      <c r="C260" s="94">
        <f>SUMIFS(F_12Snp_ODR_Corp!$H:$H,F_12Snp_ODR_Corp!$A:$A,'Backtesting - Corp'!A260,F_12Snp_ODR_Corp!$B:$B,'Backtesting - Corp'!B260)</f>
        <v>56</v>
      </c>
      <c r="D260" s="94">
        <f>SUMIFS(F_12Snp_ODR_Corp!$C:$C,F_12Snp_ODR_Corp!$A:$A,'Backtesting - Corp'!A260,F_12Snp_ODR_Corp!$B:$B,'Backtesting - Corp'!B260)</f>
        <v>19</v>
      </c>
      <c r="F260" s="142">
        <f>SUMIFS(F_12Snp_ODR_Corp!$C:$C,F_12Snp_ODR_Corp!$A:$A,"&gt;="&amp;$M$2,F_12Snp_ODR_Corp!$A:$A,"&lt;="&amp;$M$3,F_12Snp_ODR_Corp!$B:$B,$B260)/SUMIFS(F_12Snp_ODR_Corp!$H:$H,F_12Snp_ODR_Corp!$A:$A,"&gt;="&amp;$M$2,F_12Snp_ODR_Corp!$A:$A,"&lt;="&amp;$M$3,F_12Snp_ODR_Corp!$B:$B,$B260)</f>
        <v>0.42605042016806721</v>
      </c>
      <c r="G260" s="95">
        <f t="shared" ref="G260:G290" si="16">IFERROR(D260/C260,0)</f>
        <v>0.3392857142857143</v>
      </c>
      <c r="H260" s="95">
        <f t="shared" ref="H260:H290" si="17">(G260-F260)^2</f>
        <v>7.5281141868512053E-3</v>
      </c>
      <c r="I260" s="95">
        <f t="shared" ref="I260:I290" si="18">F260-G260</f>
        <v>8.676470588235291E-2</v>
      </c>
      <c r="J260" s="95">
        <f t="shared" ref="J260:J290" si="19">IFERROR(ABS(G260-F260)/ABS(G260),0)</f>
        <v>0.25572755417956644</v>
      </c>
    </row>
    <row r="261" spans="1:10" x14ac:dyDescent="0.2">
      <c r="A261" s="93">
        <v>44043</v>
      </c>
      <c r="B261" s="94" t="s">
        <v>2</v>
      </c>
      <c r="C261" s="94">
        <f>SUMIFS(F_12Snp_ODR_Corp!$H:$H,F_12Snp_ODR_Corp!$A:$A,'Backtesting - Corp'!A261,F_12Snp_ODR_Corp!$B:$B,'Backtesting - Corp'!B261)</f>
        <v>497</v>
      </c>
      <c r="D261" s="94">
        <f>SUMIFS(F_12Snp_ODR_Corp!$C:$C,F_12Snp_ODR_Corp!$A:$A,'Backtesting - Corp'!A261,F_12Snp_ODR_Corp!$B:$B,'Backtesting - Corp'!B261)</f>
        <v>16</v>
      </c>
      <c r="F261" s="142">
        <f>SUMIFS(F_12Snp_ODR_Corp!$C:$C,F_12Snp_ODR_Corp!$A:$A,"&gt;="&amp;$M$2,F_12Snp_ODR_Corp!$A:$A,"&lt;="&amp;$M$3,F_12Snp_ODR_Corp!$B:$B,$B261)/SUMIFS(F_12Snp_ODR_Corp!$H:$H,F_12Snp_ODR_Corp!$A:$A,"&gt;="&amp;$M$2,F_12Snp_ODR_Corp!$A:$A,"&lt;="&amp;$M$3,F_12Snp_ODR_Corp!$B:$B,$B261)</f>
        <v>2.4055781522370714E-2</v>
      </c>
      <c r="G261" s="95">
        <f t="shared" si="16"/>
        <v>3.2193158953722337E-2</v>
      </c>
      <c r="H261" s="95">
        <f t="shared" si="17"/>
        <v>6.621691146027072E-5</v>
      </c>
      <c r="I261" s="95">
        <f t="shared" si="18"/>
        <v>-8.1373774313516223E-3</v>
      </c>
      <c r="J261" s="95">
        <f t="shared" si="19"/>
        <v>0.25276728646135976</v>
      </c>
    </row>
    <row r="262" spans="1:10" x14ac:dyDescent="0.2">
      <c r="A262" s="93">
        <v>44043</v>
      </c>
      <c r="B262" s="94" t="s">
        <v>4</v>
      </c>
      <c r="C262" s="94">
        <f>SUMIFS(F_12Snp_ODR_Corp!$H:$H,F_12Snp_ODR_Corp!$A:$A,'Backtesting - Corp'!A262,F_12Snp_ODR_Corp!$B:$B,'Backtesting - Corp'!B262)</f>
        <v>98</v>
      </c>
      <c r="D262" s="94">
        <f>SUMIFS(F_12Snp_ODR_Corp!$C:$C,F_12Snp_ODR_Corp!$A:$A,'Backtesting - Corp'!A262,F_12Snp_ODR_Corp!$B:$B,'Backtesting - Corp'!B262)</f>
        <v>26</v>
      </c>
      <c r="F262" s="142">
        <f>SUMIFS(F_12Snp_ODR_Corp!$C:$C,F_12Snp_ODR_Corp!$A:$A,"&gt;="&amp;$M$2,F_12Snp_ODR_Corp!$A:$A,"&lt;="&amp;$M$3,F_12Snp_ODR_Corp!$B:$B,$B262)/SUMIFS(F_12Snp_ODR_Corp!$H:$H,F_12Snp_ODR_Corp!$A:$A,"&gt;="&amp;$M$2,F_12Snp_ODR_Corp!$A:$A,"&lt;="&amp;$M$3,F_12Snp_ODR_Corp!$B:$B,$B262)</f>
        <v>0.20442708333333334</v>
      </c>
      <c r="G262" s="95">
        <f t="shared" si="16"/>
        <v>0.26530612244897961</v>
      </c>
      <c r="H262" s="95">
        <f t="shared" si="17"/>
        <v>3.706257403644388E-3</v>
      </c>
      <c r="I262" s="95">
        <f t="shared" si="18"/>
        <v>-6.0879039115646266E-2</v>
      </c>
      <c r="J262" s="95">
        <f t="shared" si="19"/>
        <v>0.22946714743589744</v>
      </c>
    </row>
    <row r="263" spans="1:10" x14ac:dyDescent="0.2">
      <c r="A263" s="93">
        <v>44043</v>
      </c>
      <c r="B263" s="94" t="s">
        <v>6</v>
      </c>
      <c r="C263" s="94">
        <f>SUMIFS(F_12Snp_ODR_Corp!$H:$H,F_12Snp_ODR_Corp!$A:$A,'Backtesting - Corp'!A263,F_12Snp_ODR_Corp!$B:$B,'Backtesting - Corp'!B263)</f>
        <v>403</v>
      </c>
      <c r="D263" s="94">
        <f>SUMIFS(F_12Snp_ODR_Corp!$C:$C,F_12Snp_ODR_Corp!$A:$A,'Backtesting - Corp'!A263,F_12Snp_ODR_Corp!$B:$B,'Backtesting - Corp'!B263)</f>
        <v>5</v>
      </c>
      <c r="F263" s="142">
        <f>SUMIFS(F_12Snp_ODR_Corp!$C:$C,F_12Snp_ODR_Corp!$A:$A,"&gt;="&amp;$M$2,F_12Snp_ODR_Corp!$A:$A,"&lt;="&amp;$M$3,F_12Snp_ODR_Corp!$B:$B,$B263)/SUMIFS(F_12Snp_ODR_Corp!$H:$H,F_12Snp_ODR_Corp!$A:$A,"&gt;="&amp;$M$2,F_12Snp_ODR_Corp!$A:$A,"&lt;="&amp;$M$3,F_12Snp_ODR_Corp!$B:$B,$B263)</f>
        <v>1.6336368505623994E-2</v>
      </c>
      <c r="G263" s="95">
        <f t="shared" si="16"/>
        <v>1.2406947890818859E-2</v>
      </c>
      <c r="H263" s="95">
        <f t="shared" si="17"/>
        <v>1.5440346368055566E-5</v>
      </c>
      <c r="I263" s="95">
        <f t="shared" si="18"/>
        <v>3.9294206148051351E-3</v>
      </c>
      <c r="J263" s="95">
        <f t="shared" si="19"/>
        <v>0.31671130155329386</v>
      </c>
    </row>
    <row r="264" spans="1:10" x14ac:dyDescent="0.2">
      <c r="A264" s="93">
        <v>44043</v>
      </c>
      <c r="B264" s="94" t="s">
        <v>8</v>
      </c>
      <c r="C264" s="94">
        <f>SUMIFS(F_12Snp_ODR_Corp!$H:$H,F_12Snp_ODR_Corp!$A:$A,'Backtesting - Corp'!A264,F_12Snp_ODR_Corp!$B:$B,'Backtesting - Corp'!B264)</f>
        <v>123</v>
      </c>
      <c r="D264" s="94">
        <f>SUMIFS(F_12Snp_ODR_Corp!$C:$C,F_12Snp_ODR_Corp!$A:$A,'Backtesting - Corp'!A264,F_12Snp_ODR_Corp!$B:$B,'Backtesting - Corp'!B264)</f>
        <v>18</v>
      </c>
      <c r="F264" s="142">
        <f>SUMIFS(F_12Snp_ODR_Corp!$C:$C,F_12Snp_ODR_Corp!$A:$A,"&gt;="&amp;$M$2,F_12Snp_ODR_Corp!$A:$A,"&lt;="&amp;$M$3,F_12Snp_ODR_Corp!$B:$B,$B264)/SUMIFS(F_12Snp_ODR_Corp!$H:$H,F_12Snp_ODR_Corp!$A:$A,"&gt;="&amp;$M$2,F_12Snp_ODR_Corp!$A:$A,"&lt;="&amp;$M$3,F_12Snp_ODR_Corp!$B:$B,$B264)</f>
        <v>0.11119751166407466</v>
      </c>
      <c r="G264" s="95">
        <f t="shared" si="16"/>
        <v>0.14634146341463414</v>
      </c>
      <c r="H264" s="95">
        <f t="shared" si="17"/>
        <v>1.2350973446456528E-3</v>
      </c>
      <c r="I264" s="95">
        <f t="shared" si="18"/>
        <v>-3.5143951750559482E-2</v>
      </c>
      <c r="J264" s="95">
        <f t="shared" si="19"/>
        <v>0.24015033696215649</v>
      </c>
    </row>
    <row r="265" spans="1:10" x14ac:dyDescent="0.2">
      <c r="A265" s="93">
        <v>44043</v>
      </c>
      <c r="B265" s="94" t="s">
        <v>10</v>
      </c>
      <c r="C265" s="94">
        <f>SUMIFS(F_12Snp_ODR_Corp!$H:$H,F_12Snp_ODR_Corp!$A:$A,'Backtesting - Corp'!A265,F_12Snp_ODR_Corp!$B:$B,'Backtesting - Corp'!B265)</f>
        <v>49</v>
      </c>
      <c r="D265" s="94">
        <f>SUMIFS(F_12Snp_ODR_Corp!$C:$C,F_12Snp_ODR_Corp!$A:$A,'Backtesting - Corp'!A265,F_12Snp_ODR_Corp!$B:$B,'Backtesting - Corp'!B265)</f>
        <v>19</v>
      </c>
      <c r="F265" s="142">
        <f>SUMIFS(F_12Snp_ODR_Corp!$C:$C,F_12Snp_ODR_Corp!$A:$A,"&gt;="&amp;$M$2,F_12Snp_ODR_Corp!$A:$A,"&lt;="&amp;$M$3,F_12Snp_ODR_Corp!$B:$B,$B265)/SUMIFS(F_12Snp_ODR_Corp!$H:$H,F_12Snp_ODR_Corp!$A:$A,"&gt;="&amp;$M$2,F_12Snp_ODR_Corp!$A:$A,"&lt;="&amp;$M$3,F_12Snp_ODR_Corp!$B:$B,$B265)</f>
        <v>0.42605042016806721</v>
      </c>
      <c r="G265" s="95">
        <f t="shared" si="16"/>
        <v>0.38775510204081631</v>
      </c>
      <c r="H265" s="95">
        <f t="shared" si="17"/>
        <v>1.4665313904673512E-3</v>
      </c>
      <c r="I265" s="95">
        <f t="shared" si="18"/>
        <v>3.8295318127250899E-2</v>
      </c>
      <c r="J265" s="95">
        <f t="shared" si="19"/>
        <v>9.876160990712074E-2</v>
      </c>
    </row>
    <row r="266" spans="1:10" x14ac:dyDescent="0.2">
      <c r="A266" s="93">
        <v>44074</v>
      </c>
      <c r="B266" s="94" t="s">
        <v>2</v>
      </c>
      <c r="C266" s="94">
        <f>SUMIFS(F_12Snp_ODR_Corp!$H:$H,F_12Snp_ODR_Corp!$A:$A,'Backtesting - Corp'!A266,F_12Snp_ODR_Corp!$B:$B,'Backtesting - Corp'!B266)</f>
        <v>509</v>
      </c>
      <c r="D266" s="94">
        <f>SUMIFS(F_12Snp_ODR_Corp!$C:$C,F_12Snp_ODR_Corp!$A:$A,'Backtesting - Corp'!A266,F_12Snp_ODR_Corp!$B:$B,'Backtesting - Corp'!B266)</f>
        <v>21</v>
      </c>
      <c r="F266" s="142">
        <f>SUMIFS(F_12Snp_ODR_Corp!$C:$C,F_12Snp_ODR_Corp!$A:$A,"&gt;="&amp;$M$2,F_12Snp_ODR_Corp!$A:$A,"&lt;="&amp;$M$3,F_12Snp_ODR_Corp!$B:$B,$B266)/SUMIFS(F_12Snp_ODR_Corp!$H:$H,F_12Snp_ODR_Corp!$A:$A,"&gt;="&amp;$M$2,F_12Snp_ODR_Corp!$A:$A,"&lt;="&amp;$M$3,F_12Snp_ODR_Corp!$B:$B,$B266)</f>
        <v>2.4055781522370714E-2</v>
      </c>
      <c r="G266" s="95">
        <f t="shared" si="16"/>
        <v>4.1257367387033402E-2</v>
      </c>
      <c r="H266" s="95">
        <f t="shared" si="17"/>
        <v>2.9589455625936317E-4</v>
      </c>
      <c r="I266" s="95">
        <f t="shared" si="18"/>
        <v>-1.7201585864662687E-2</v>
      </c>
      <c r="J266" s="95">
        <f t="shared" si="19"/>
        <v>0.416933676433967</v>
      </c>
    </row>
    <row r="267" spans="1:10" x14ac:dyDescent="0.2">
      <c r="A267" s="93">
        <v>44074</v>
      </c>
      <c r="B267" s="94" t="s">
        <v>4</v>
      </c>
      <c r="C267" s="94">
        <f>SUMIFS(F_12Snp_ODR_Corp!$H:$H,F_12Snp_ODR_Corp!$A:$A,'Backtesting - Corp'!A267,F_12Snp_ODR_Corp!$B:$B,'Backtesting - Corp'!B267)</f>
        <v>104</v>
      </c>
      <c r="D267" s="94">
        <f>SUMIFS(F_12Snp_ODR_Corp!$C:$C,F_12Snp_ODR_Corp!$A:$A,'Backtesting - Corp'!A267,F_12Snp_ODR_Corp!$B:$B,'Backtesting - Corp'!B267)</f>
        <v>29</v>
      </c>
      <c r="F267" s="142">
        <f>SUMIFS(F_12Snp_ODR_Corp!$C:$C,F_12Snp_ODR_Corp!$A:$A,"&gt;="&amp;$M$2,F_12Snp_ODR_Corp!$A:$A,"&lt;="&amp;$M$3,F_12Snp_ODR_Corp!$B:$B,$B267)/SUMIFS(F_12Snp_ODR_Corp!$H:$H,F_12Snp_ODR_Corp!$A:$A,"&gt;="&amp;$M$2,F_12Snp_ODR_Corp!$A:$A,"&lt;="&amp;$M$3,F_12Snp_ODR_Corp!$B:$B,$B267)</f>
        <v>0.20442708333333334</v>
      </c>
      <c r="G267" s="95">
        <f t="shared" si="16"/>
        <v>0.27884615384615385</v>
      </c>
      <c r="H267" s="95">
        <f t="shared" si="17"/>
        <v>5.5381980559921513E-3</v>
      </c>
      <c r="I267" s="95">
        <f t="shared" si="18"/>
        <v>-7.4419070512820512E-2</v>
      </c>
      <c r="J267" s="95">
        <f t="shared" si="19"/>
        <v>0.26688218390804597</v>
      </c>
    </row>
    <row r="268" spans="1:10" x14ac:dyDescent="0.2">
      <c r="A268" s="93">
        <v>44074</v>
      </c>
      <c r="B268" s="94" t="s">
        <v>6</v>
      </c>
      <c r="C268" s="94">
        <f>SUMIFS(F_12Snp_ODR_Corp!$H:$H,F_12Snp_ODR_Corp!$A:$A,'Backtesting - Corp'!A268,F_12Snp_ODR_Corp!$B:$B,'Backtesting - Corp'!B268)</f>
        <v>411</v>
      </c>
      <c r="D268" s="94">
        <f>SUMIFS(F_12Snp_ODR_Corp!$C:$C,F_12Snp_ODR_Corp!$A:$A,'Backtesting - Corp'!A268,F_12Snp_ODR_Corp!$B:$B,'Backtesting - Corp'!B268)</f>
        <v>5</v>
      </c>
      <c r="F268" s="142">
        <f>SUMIFS(F_12Snp_ODR_Corp!$C:$C,F_12Snp_ODR_Corp!$A:$A,"&gt;="&amp;$M$2,F_12Snp_ODR_Corp!$A:$A,"&lt;="&amp;$M$3,F_12Snp_ODR_Corp!$B:$B,$B268)/SUMIFS(F_12Snp_ODR_Corp!$H:$H,F_12Snp_ODR_Corp!$A:$A,"&gt;="&amp;$M$2,F_12Snp_ODR_Corp!$A:$A,"&lt;="&amp;$M$3,F_12Snp_ODR_Corp!$B:$B,$B268)</f>
        <v>1.6336368505623994E-2</v>
      </c>
      <c r="G268" s="95">
        <f t="shared" si="16"/>
        <v>1.2165450121654502E-2</v>
      </c>
      <c r="H268" s="95">
        <f t="shared" si="17"/>
        <v>1.7396560165734684E-5</v>
      </c>
      <c r="I268" s="95">
        <f t="shared" si="18"/>
        <v>4.1709183839694925E-3</v>
      </c>
      <c r="J268" s="95">
        <f t="shared" si="19"/>
        <v>0.34284949116229224</v>
      </c>
    </row>
    <row r="269" spans="1:10" x14ac:dyDescent="0.2">
      <c r="A269" s="93">
        <v>44074</v>
      </c>
      <c r="B269" s="94" t="s">
        <v>8</v>
      </c>
      <c r="C269" s="94">
        <f>SUMIFS(F_12Snp_ODR_Corp!$H:$H,F_12Snp_ODR_Corp!$A:$A,'Backtesting - Corp'!A269,F_12Snp_ODR_Corp!$B:$B,'Backtesting - Corp'!B269)</f>
        <v>107</v>
      </c>
      <c r="D269" s="94">
        <f>SUMIFS(F_12Snp_ODR_Corp!$C:$C,F_12Snp_ODR_Corp!$A:$A,'Backtesting - Corp'!A269,F_12Snp_ODR_Corp!$B:$B,'Backtesting - Corp'!B269)</f>
        <v>15</v>
      </c>
      <c r="F269" s="142">
        <f>SUMIFS(F_12Snp_ODR_Corp!$C:$C,F_12Snp_ODR_Corp!$A:$A,"&gt;="&amp;$M$2,F_12Snp_ODR_Corp!$A:$A,"&lt;="&amp;$M$3,F_12Snp_ODR_Corp!$B:$B,$B269)/SUMIFS(F_12Snp_ODR_Corp!$H:$H,F_12Snp_ODR_Corp!$A:$A,"&gt;="&amp;$M$2,F_12Snp_ODR_Corp!$A:$A,"&lt;="&amp;$M$3,F_12Snp_ODR_Corp!$B:$B,$B269)</f>
        <v>0.11119751166407466</v>
      </c>
      <c r="G269" s="95">
        <f t="shared" si="16"/>
        <v>0.14018691588785046</v>
      </c>
      <c r="H269" s="95">
        <f t="shared" si="17"/>
        <v>8.4038555724947023E-4</v>
      </c>
      <c r="I269" s="95">
        <f t="shared" si="18"/>
        <v>-2.89894042237758E-2</v>
      </c>
      <c r="J269" s="95">
        <f t="shared" si="19"/>
        <v>0.20679108346293407</v>
      </c>
    </row>
    <row r="270" spans="1:10" x14ac:dyDescent="0.2">
      <c r="A270" s="93">
        <v>44074</v>
      </c>
      <c r="B270" s="94" t="s">
        <v>10</v>
      </c>
      <c r="C270" s="94">
        <f>SUMIFS(F_12Snp_ODR_Corp!$H:$H,F_12Snp_ODR_Corp!$A:$A,'Backtesting - Corp'!A270,F_12Snp_ODR_Corp!$B:$B,'Backtesting - Corp'!B270)</f>
        <v>46</v>
      </c>
      <c r="D270" s="94">
        <f>SUMIFS(F_12Snp_ODR_Corp!$C:$C,F_12Snp_ODR_Corp!$A:$A,'Backtesting - Corp'!A270,F_12Snp_ODR_Corp!$B:$B,'Backtesting - Corp'!B270)</f>
        <v>20</v>
      </c>
      <c r="F270" s="142">
        <f>SUMIFS(F_12Snp_ODR_Corp!$C:$C,F_12Snp_ODR_Corp!$A:$A,"&gt;="&amp;$M$2,F_12Snp_ODR_Corp!$A:$A,"&lt;="&amp;$M$3,F_12Snp_ODR_Corp!$B:$B,$B270)/SUMIFS(F_12Snp_ODR_Corp!$H:$H,F_12Snp_ODR_Corp!$A:$A,"&gt;="&amp;$M$2,F_12Snp_ODR_Corp!$A:$A,"&lt;="&amp;$M$3,F_12Snp_ODR_Corp!$B:$B,$B270)</f>
        <v>0.42605042016806721</v>
      </c>
      <c r="G270" s="95">
        <f t="shared" si="16"/>
        <v>0.43478260869565216</v>
      </c>
      <c r="H270" s="95">
        <f t="shared" si="17"/>
        <v>7.6251116481286217E-5</v>
      </c>
      <c r="I270" s="95">
        <f t="shared" si="18"/>
        <v>-8.7321885275849498E-3</v>
      </c>
      <c r="J270" s="95">
        <f t="shared" si="19"/>
        <v>2.0084033613445386E-2</v>
      </c>
    </row>
    <row r="271" spans="1:10" x14ac:dyDescent="0.2">
      <c r="A271" s="93">
        <v>44104</v>
      </c>
      <c r="B271" s="94" t="s">
        <v>2</v>
      </c>
      <c r="C271" s="94">
        <f>SUMIFS(F_12Snp_ODR_Corp!$H:$H,F_12Snp_ODR_Corp!$A:$A,'Backtesting - Corp'!A271,F_12Snp_ODR_Corp!$B:$B,'Backtesting - Corp'!B271)</f>
        <v>508</v>
      </c>
      <c r="D271" s="94">
        <f>SUMIFS(F_12Snp_ODR_Corp!$C:$C,F_12Snp_ODR_Corp!$A:$A,'Backtesting - Corp'!A271,F_12Snp_ODR_Corp!$B:$B,'Backtesting - Corp'!B271)</f>
        <v>22</v>
      </c>
      <c r="F271" s="142">
        <f>SUMIFS(F_12Snp_ODR_Corp!$C:$C,F_12Snp_ODR_Corp!$A:$A,"&gt;="&amp;$M$2,F_12Snp_ODR_Corp!$A:$A,"&lt;="&amp;$M$3,F_12Snp_ODR_Corp!$B:$B,$B271)/SUMIFS(F_12Snp_ODR_Corp!$H:$H,F_12Snp_ODR_Corp!$A:$A,"&gt;="&amp;$M$2,F_12Snp_ODR_Corp!$A:$A,"&lt;="&amp;$M$3,F_12Snp_ODR_Corp!$B:$B,$B271)</f>
        <v>2.4055781522370714E-2</v>
      </c>
      <c r="G271" s="95">
        <f t="shared" si="16"/>
        <v>4.3307086614173228E-2</v>
      </c>
      <c r="H271" s="95">
        <f t="shared" si="17"/>
        <v>3.7061274773766137E-4</v>
      </c>
      <c r="I271" s="95">
        <f t="shared" si="18"/>
        <v>-1.9251305091802513E-2</v>
      </c>
      <c r="J271" s="95">
        <f t="shared" si="19"/>
        <v>0.44453013575616712</v>
      </c>
    </row>
    <row r="272" spans="1:10" x14ac:dyDescent="0.2">
      <c r="A272" s="93">
        <v>44104</v>
      </c>
      <c r="B272" s="94" t="s">
        <v>4</v>
      </c>
      <c r="C272" s="94">
        <f>SUMIFS(F_12Snp_ODR_Corp!$H:$H,F_12Snp_ODR_Corp!$A:$A,'Backtesting - Corp'!A272,F_12Snp_ODR_Corp!$B:$B,'Backtesting - Corp'!B272)</f>
        <v>107</v>
      </c>
      <c r="D272" s="94">
        <f>SUMIFS(F_12Snp_ODR_Corp!$C:$C,F_12Snp_ODR_Corp!$A:$A,'Backtesting - Corp'!A272,F_12Snp_ODR_Corp!$B:$B,'Backtesting - Corp'!B272)</f>
        <v>31</v>
      </c>
      <c r="F272" s="142">
        <f>SUMIFS(F_12Snp_ODR_Corp!$C:$C,F_12Snp_ODR_Corp!$A:$A,"&gt;="&amp;$M$2,F_12Snp_ODR_Corp!$A:$A,"&lt;="&amp;$M$3,F_12Snp_ODR_Corp!$B:$B,$B272)/SUMIFS(F_12Snp_ODR_Corp!$H:$H,F_12Snp_ODR_Corp!$A:$A,"&gt;="&amp;$M$2,F_12Snp_ODR_Corp!$A:$A,"&lt;="&amp;$M$3,F_12Snp_ODR_Corp!$B:$B,$B272)</f>
        <v>0.20442708333333334</v>
      </c>
      <c r="G272" s="95">
        <f t="shared" si="16"/>
        <v>0.28971962616822428</v>
      </c>
      <c r="H272" s="95">
        <f t="shared" si="17"/>
        <v>7.2748178632417049E-3</v>
      </c>
      <c r="I272" s="95">
        <f t="shared" si="18"/>
        <v>-8.5292542834890933E-2</v>
      </c>
      <c r="J272" s="95">
        <f t="shared" si="19"/>
        <v>0.29439684139784938</v>
      </c>
    </row>
    <row r="273" spans="1:10" x14ac:dyDescent="0.2">
      <c r="A273" s="93">
        <v>44104</v>
      </c>
      <c r="B273" s="94" t="s">
        <v>6</v>
      </c>
      <c r="C273" s="94">
        <f>SUMIFS(F_12Snp_ODR_Corp!$H:$H,F_12Snp_ODR_Corp!$A:$A,'Backtesting - Corp'!A273,F_12Snp_ODR_Corp!$B:$B,'Backtesting - Corp'!B273)</f>
        <v>429</v>
      </c>
      <c r="D273" s="94">
        <f>SUMIFS(F_12Snp_ODR_Corp!$C:$C,F_12Snp_ODR_Corp!$A:$A,'Backtesting - Corp'!A273,F_12Snp_ODR_Corp!$B:$B,'Backtesting - Corp'!B273)</f>
        <v>9</v>
      </c>
      <c r="F273" s="142">
        <f>SUMIFS(F_12Snp_ODR_Corp!$C:$C,F_12Snp_ODR_Corp!$A:$A,"&gt;="&amp;$M$2,F_12Snp_ODR_Corp!$A:$A,"&lt;="&amp;$M$3,F_12Snp_ODR_Corp!$B:$B,$B273)/SUMIFS(F_12Snp_ODR_Corp!$H:$H,F_12Snp_ODR_Corp!$A:$A,"&gt;="&amp;$M$2,F_12Snp_ODR_Corp!$A:$A,"&lt;="&amp;$M$3,F_12Snp_ODR_Corp!$B:$B,$B273)</f>
        <v>1.6336368505623994E-2</v>
      </c>
      <c r="G273" s="95">
        <f t="shared" si="16"/>
        <v>2.097902097902098E-2</v>
      </c>
      <c r="H273" s="95">
        <f t="shared" si="17"/>
        <v>2.1554221988739145E-5</v>
      </c>
      <c r="I273" s="95">
        <f t="shared" si="18"/>
        <v>-4.6426524733969854E-3</v>
      </c>
      <c r="J273" s="95">
        <f t="shared" si="19"/>
        <v>0.22129976789858963</v>
      </c>
    </row>
    <row r="274" spans="1:10" x14ac:dyDescent="0.2">
      <c r="A274" s="93">
        <v>44104</v>
      </c>
      <c r="B274" s="94" t="s">
        <v>8</v>
      </c>
      <c r="C274" s="94">
        <f>SUMIFS(F_12Snp_ODR_Corp!$H:$H,F_12Snp_ODR_Corp!$A:$A,'Backtesting - Corp'!A274,F_12Snp_ODR_Corp!$B:$B,'Backtesting - Corp'!B274)</f>
        <v>100</v>
      </c>
      <c r="D274" s="94">
        <f>SUMIFS(F_12Snp_ODR_Corp!$C:$C,F_12Snp_ODR_Corp!$A:$A,'Backtesting - Corp'!A274,F_12Snp_ODR_Corp!$B:$B,'Backtesting - Corp'!B274)</f>
        <v>14</v>
      </c>
      <c r="F274" s="142">
        <f>SUMIFS(F_12Snp_ODR_Corp!$C:$C,F_12Snp_ODR_Corp!$A:$A,"&gt;="&amp;$M$2,F_12Snp_ODR_Corp!$A:$A,"&lt;="&amp;$M$3,F_12Snp_ODR_Corp!$B:$B,$B274)/SUMIFS(F_12Snp_ODR_Corp!$H:$H,F_12Snp_ODR_Corp!$A:$A,"&gt;="&amp;$M$2,F_12Snp_ODR_Corp!$A:$A,"&lt;="&amp;$M$3,F_12Snp_ODR_Corp!$B:$B,$B274)</f>
        <v>0.11119751166407466</v>
      </c>
      <c r="G274" s="95">
        <f t="shared" si="16"/>
        <v>0.14000000000000001</v>
      </c>
      <c r="H274" s="95">
        <f t="shared" si="17"/>
        <v>8.2958333434111626E-4</v>
      </c>
      <c r="I274" s="95">
        <f t="shared" si="18"/>
        <v>-2.8802488335925358E-2</v>
      </c>
      <c r="J274" s="95">
        <f t="shared" si="19"/>
        <v>0.20573205954232396</v>
      </c>
    </row>
    <row r="275" spans="1:10" x14ac:dyDescent="0.2">
      <c r="A275" s="93">
        <v>44104</v>
      </c>
      <c r="B275" s="94" t="s">
        <v>10</v>
      </c>
      <c r="C275" s="94">
        <f>SUMIFS(F_12Snp_ODR_Corp!$H:$H,F_12Snp_ODR_Corp!$A:$A,'Backtesting - Corp'!A275,F_12Snp_ODR_Corp!$B:$B,'Backtesting - Corp'!B275)</f>
        <v>40</v>
      </c>
      <c r="D275" s="94">
        <f>SUMIFS(F_12Snp_ODR_Corp!$C:$C,F_12Snp_ODR_Corp!$A:$A,'Backtesting - Corp'!A275,F_12Snp_ODR_Corp!$B:$B,'Backtesting - Corp'!B275)</f>
        <v>18</v>
      </c>
      <c r="F275" s="142">
        <f>SUMIFS(F_12Snp_ODR_Corp!$C:$C,F_12Snp_ODR_Corp!$A:$A,"&gt;="&amp;$M$2,F_12Snp_ODR_Corp!$A:$A,"&lt;="&amp;$M$3,F_12Snp_ODR_Corp!$B:$B,$B275)/SUMIFS(F_12Snp_ODR_Corp!$H:$H,F_12Snp_ODR_Corp!$A:$A,"&gt;="&amp;$M$2,F_12Snp_ODR_Corp!$A:$A,"&lt;="&amp;$M$3,F_12Snp_ODR_Corp!$B:$B,$B275)</f>
        <v>0.42605042016806721</v>
      </c>
      <c r="G275" s="95">
        <f t="shared" si="16"/>
        <v>0.45</v>
      </c>
      <c r="H275" s="95">
        <f t="shared" si="17"/>
        <v>5.7358237412612233E-4</v>
      </c>
      <c r="I275" s="95">
        <f t="shared" si="18"/>
        <v>-2.3949579831932799E-2</v>
      </c>
      <c r="J275" s="95">
        <f t="shared" si="19"/>
        <v>5.3221288515406216E-2</v>
      </c>
    </row>
    <row r="276" spans="1:10" x14ac:dyDescent="0.2">
      <c r="A276" s="93">
        <v>44135</v>
      </c>
      <c r="B276" s="94" t="s">
        <v>2</v>
      </c>
      <c r="C276" s="94">
        <f>SUMIFS(F_12Snp_ODR_Corp!$H:$H,F_12Snp_ODR_Corp!$A:$A,'Backtesting - Corp'!A276,F_12Snp_ODR_Corp!$B:$B,'Backtesting - Corp'!B276)</f>
        <v>521</v>
      </c>
      <c r="D276" s="94">
        <f>SUMIFS(F_12Snp_ODR_Corp!$C:$C,F_12Snp_ODR_Corp!$A:$A,'Backtesting - Corp'!A276,F_12Snp_ODR_Corp!$B:$B,'Backtesting - Corp'!B276)</f>
        <v>25</v>
      </c>
      <c r="F276" s="142">
        <f>SUMIFS(F_12Snp_ODR_Corp!$C:$C,F_12Snp_ODR_Corp!$A:$A,"&gt;="&amp;$M$2,F_12Snp_ODR_Corp!$A:$A,"&lt;="&amp;$M$3,F_12Snp_ODR_Corp!$B:$B,$B276)/SUMIFS(F_12Snp_ODR_Corp!$H:$H,F_12Snp_ODR_Corp!$A:$A,"&gt;="&amp;$M$2,F_12Snp_ODR_Corp!$A:$A,"&lt;="&amp;$M$3,F_12Snp_ODR_Corp!$B:$B,$B276)</f>
        <v>2.4055781522370714E-2</v>
      </c>
      <c r="G276" s="95">
        <f t="shared" si="16"/>
        <v>4.7984644913627639E-2</v>
      </c>
      <c r="H276" s="95">
        <f t="shared" si="17"/>
        <v>5.7259050319743586E-4</v>
      </c>
      <c r="I276" s="95">
        <f t="shared" si="18"/>
        <v>-2.3928863391256924E-2</v>
      </c>
      <c r="J276" s="95">
        <f t="shared" si="19"/>
        <v>0.49867751307379432</v>
      </c>
    </row>
    <row r="277" spans="1:10" x14ac:dyDescent="0.2">
      <c r="A277" s="93">
        <v>44135</v>
      </c>
      <c r="B277" s="94" t="s">
        <v>4</v>
      </c>
      <c r="C277" s="94">
        <f>SUMIFS(F_12Snp_ODR_Corp!$H:$H,F_12Snp_ODR_Corp!$A:$A,'Backtesting - Corp'!A277,F_12Snp_ODR_Corp!$B:$B,'Backtesting - Corp'!B277)</f>
        <v>97</v>
      </c>
      <c r="D277" s="94">
        <f>SUMIFS(F_12Snp_ODR_Corp!$C:$C,F_12Snp_ODR_Corp!$A:$A,'Backtesting - Corp'!A277,F_12Snp_ODR_Corp!$B:$B,'Backtesting - Corp'!B277)</f>
        <v>25</v>
      </c>
      <c r="F277" s="142">
        <f>SUMIFS(F_12Snp_ODR_Corp!$C:$C,F_12Snp_ODR_Corp!$A:$A,"&gt;="&amp;$M$2,F_12Snp_ODR_Corp!$A:$A,"&lt;="&amp;$M$3,F_12Snp_ODR_Corp!$B:$B,$B277)/SUMIFS(F_12Snp_ODR_Corp!$H:$H,F_12Snp_ODR_Corp!$A:$A,"&gt;="&amp;$M$2,F_12Snp_ODR_Corp!$A:$A,"&lt;="&amp;$M$3,F_12Snp_ODR_Corp!$B:$B,$B277)</f>
        <v>0.20442708333333334</v>
      </c>
      <c r="G277" s="95">
        <f t="shared" si="16"/>
        <v>0.25773195876288657</v>
      </c>
      <c r="H277" s="95">
        <f t="shared" si="17"/>
        <v>2.8414097445601874E-3</v>
      </c>
      <c r="I277" s="95">
        <f t="shared" si="18"/>
        <v>-5.3304875429553228E-2</v>
      </c>
      <c r="J277" s="95">
        <f t="shared" si="19"/>
        <v>0.20682291666666655</v>
      </c>
    </row>
    <row r="278" spans="1:10" x14ac:dyDescent="0.2">
      <c r="A278" s="93">
        <v>44135</v>
      </c>
      <c r="B278" s="94" t="s">
        <v>6</v>
      </c>
      <c r="C278" s="94">
        <f>SUMIFS(F_12Snp_ODR_Corp!$H:$H,F_12Snp_ODR_Corp!$A:$A,'Backtesting - Corp'!A278,F_12Snp_ODR_Corp!$B:$B,'Backtesting - Corp'!B278)</f>
        <v>443</v>
      </c>
      <c r="D278" s="94">
        <f>SUMIFS(F_12Snp_ODR_Corp!$C:$C,F_12Snp_ODR_Corp!$A:$A,'Backtesting - Corp'!A278,F_12Snp_ODR_Corp!$B:$B,'Backtesting - Corp'!B278)</f>
        <v>11</v>
      </c>
      <c r="F278" s="142">
        <f>SUMIFS(F_12Snp_ODR_Corp!$C:$C,F_12Snp_ODR_Corp!$A:$A,"&gt;="&amp;$M$2,F_12Snp_ODR_Corp!$A:$A,"&lt;="&amp;$M$3,F_12Snp_ODR_Corp!$B:$B,$B278)/SUMIFS(F_12Snp_ODR_Corp!$H:$H,F_12Snp_ODR_Corp!$A:$A,"&gt;="&amp;$M$2,F_12Snp_ODR_Corp!$A:$A,"&lt;="&amp;$M$3,F_12Snp_ODR_Corp!$B:$B,$B278)</f>
        <v>1.6336368505623994E-2</v>
      </c>
      <c r="G278" s="95">
        <f t="shared" si="16"/>
        <v>2.4830699774266364E-2</v>
      </c>
      <c r="H278" s="95">
        <f t="shared" si="17"/>
        <v>7.2153663701435484E-5</v>
      </c>
      <c r="I278" s="95">
        <f t="shared" si="18"/>
        <v>-8.4943312686423696E-3</v>
      </c>
      <c r="J278" s="95">
        <f t="shared" si="19"/>
        <v>0.34208988654623362</v>
      </c>
    </row>
    <row r="279" spans="1:10" x14ac:dyDescent="0.2">
      <c r="A279" s="93">
        <v>44135</v>
      </c>
      <c r="B279" s="94" t="s">
        <v>8</v>
      </c>
      <c r="C279" s="94">
        <f>SUMIFS(F_12Snp_ODR_Corp!$H:$H,F_12Snp_ODR_Corp!$A:$A,'Backtesting - Corp'!A279,F_12Snp_ODR_Corp!$B:$B,'Backtesting - Corp'!B279)</f>
        <v>119</v>
      </c>
      <c r="D279" s="94">
        <f>SUMIFS(F_12Snp_ODR_Corp!$C:$C,F_12Snp_ODR_Corp!$A:$A,'Backtesting - Corp'!A279,F_12Snp_ODR_Corp!$B:$B,'Backtesting - Corp'!B279)</f>
        <v>23</v>
      </c>
      <c r="F279" s="142">
        <f>SUMIFS(F_12Snp_ODR_Corp!$C:$C,F_12Snp_ODR_Corp!$A:$A,"&gt;="&amp;$M$2,F_12Snp_ODR_Corp!$A:$A,"&lt;="&amp;$M$3,F_12Snp_ODR_Corp!$B:$B,$B279)/SUMIFS(F_12Snp_ODR_Corp!$H:$H,F_12Snp_ODR_Corp!$A:$A,"&gt;="&amp;$M$2,F_12Snp_ODR_Corp!$A:$A,"&lt;="&amp;$M$3,F_12Snp_ODR_Corp!$B:$B,$B279)</f>
        <v>0.11119751166407466</v>
      </c>
      <c r="G279" s="95">
        <f t="shared" si="16"/>
        <v>0.19327731092436976</v>
      </c>
      <c r="H279" s="95">
        <f t="shared" si="17"/>
        <v>6.7370934466103403E-3</v>
      </c>
      <c r="I279" s="95">
        <f t="shared" si="18"/>
        <v>-8.20797992602951E-2</v>
      </c>
      <c r="J279" s="95">
        <f t="shared" si="19"/>
        <v>0.42467374399891811</v>
      </c>
    </row>
    <row r="280" spans="1:10" x14ac:dyDescent="0.2">
      <c r="A280" s="93">
        <v>44135</v>
      </c>
      <c r="B280" s="94" t="s">
        <v>10</v>
      </c>
      <c r="C280" s="94">
        <f>SUMIFS(F_12Snp_ODR_Corp!$H:$H,F_12Snp_ODR_Corp!$A:$A,'Backtesting - Corp'!A280,F_12Snp_ODR_Corp!$B:$B,'Backtesting - Corp'!B280)</f>
        <v>36</v>
      </c>
      <c r="D280" s="94">
        <f>SUMIFS(F_12Snp_ODR_Corp!$C:$C,F_12Snp_ODR_Corp!$A:$A,'Backtesting - Corp'!A280,F_12Snp_ODR_Corp!$B:$B,'Backtesting - Corp'!B280)</f>
        <v>14</v>
      </c>
      <c r="F280" s="142">
        <f>SUMIFS(F_12Snp_ODR_Corp!$C:$C,F_12Snp_ODR_Corp!$A:$A,"&gt;="&amp;$M$2,F_12Snp_ODR_Corp!$A:$A,"&lt;="&amp;$M$3,F_12Snp_ODR_Corp!$B:$B,$B280)/SUMIFS(F_12Snp_ODR_Corp!$H:$H,F_12Snp_ODR_Corp!$A:$A,"&gt;="&amp;$M$2,F_12Snp_ODR_Corp!$A:$A,"&lt;="&amp;$M$3,F_12Snp_ODR_Corp!$B:$B,$B280)</f>
        <v>0.42605042016806721</v>
      </c>
      <c r="G280" s="95">
        <f t="shared" si="16"/>
        <v>0.3888888888888889</v>
      </c>
      <c r="H280" s="95">
        <f t="shared" si="17"/>
        <v>1.3809794070133484E-3</v>
      </c>
      <c r="I280" s="95">
        <f t="shared" si="18"/>
        <v>3.7161531279178317E-2</v>
      </c>
      <c r="J280" s="95">
        <f t="shared" si="19"/>
        <v>9.5558223289315666E-2</v>
      </c>
    </row>
    <row r="281" spans="1:10" x14ac:dyDescent="0.2">
      <c r="A281" s="93">
        <v>44165</v>
      </c>
      <c r="B281" s="94" t="s">
        <v>2</v>
      </c>
      <c r="C281" s="94">
        <f>SUMIFS(F_12Snp_ODR_Corp!$H:$H,F_12Snp_ODR_Corp!$A:$A,'Backtesting - Corp'!A281,F_12Snp_ODR_Corp!$B:$B,'Backtesting - Corp'!B281)</f>
        <v>484</v>
      </c>
      <c r="D281" s="94">
        <f>SUMIFS(F_12Snp_ODR_Corp!$C:$C,F_12Snp_ODR_Corp!$A:$A,'Backtesting - Corp'!A281,F_12Snp_ODR_Corp!$B:$B,'Backtesting - Corp'!B281)</f>
        <v>10</v>
      </c>
      <c r="F281" s="142">
        <f>SUMIFS(F_12Snp_ODR_Corp!$C:$C,F_12Snp_ODR_Corp!$A:$A,"&gt;="&amp;$M$2,F_12Snp_ODR_Corp!$A:$A,"&lt;="&amp;$M$3,F_12Snp_ODR_Corp!$B:$B,$B281)/SUMIFS(F_12Snp_ODR_Corp!$H:$H,F_12Snp_ODR_Corp!$A:$A,"&gt;="&amp;$M$2,F_12Snp_ODR_Corp!$A:$A,"&lt;="&amp;$M$3,F_12Snp_ODR_Corp!$B:$B,$B281)</f>
        <v>2.4055781522370714E-2</v>
      </c>
      <c r="G281" s="95">
        <f t="shared" si="16"/>
        <v>2.0661157024793389E-2</v>
      </c>
      <c r="H281" s="95">
        <f t="shared" si="17"/>
        <v>1.1523475479552108E-5</v>
      </c>
      <c r="I281" s="95">
        <f t="shared" si="18"/>
        <v>3.3946244975773254E-3</v>
      </c>
      <c r="J281" s="95">
        <f t="shared" si="19"/>
        <v>0.16429982568274254</v>
      </c>
    </row>
    <row r="282" spans="1:10" x14ac:dyDescent="0.2">
      <c r="A282" s="93">
        <v>44165</v>
      </c>
      <c r="B282" s="94" t="s">
        <v>4</v>
      </c>
      <c r="C282" s="94">
        <f>SUMIFS(F_12Snp_ODR_Corp!$H:$H,F_12Snp_ODR_Corp!$A:$A,'Backtesting - Corp'!A282,F_12Snp_ODR_Corp!$B:$B,'Backtesting - Corp'!B282)</f>
        <v>92</v>
      </c>
      <c r="D282" s="94">
        <f>SUMIFS(F_12Snp_ODR_Corp!$C:$C,F_12Snp_ODR_Corp!$A:$A,'Backtesting - Corp'!A282,F_12Snp_ODR_Corp!$B:$B,'Backtesting - Corp'!B282)</f>
        <v>20</v>
      </c>
      <c r="F282" s="142">
        <f>SUMIFS(F_12Snp_ODR_Corp!$C:$C,F_12Snp_ODR_Corp!$A:$A,"&gt;="&amp;$M$2,F_12Snp_ODR_Corp!$A:$A,"&lt;="&amp;$M$3,F_12Snp_ODR_Corp!$B:$B,$B282)/SUMIFS(F_12Snp_ODR_Corp!$H:$H,F_12Snp_ODR_Corp!$A:$A,"&gt;="&amp;$M$2,F_12Snp_ODR_Corp!$A:$A,"&lt;="&amp;$M$3,F_12Snp_ODR_Corp!$B:$B,$B282)</f>
        <v>0.20442708333333334</v>
      </c>
      <c r="G282" s="95">
        <f t="shared" si="16"/>
        <v>0.21739130434782608</v>
      </c>
      <c r="H282" s="95">
        <f t="shared" si="17"/>
        <v>1.6807102651261513E-4</v>
      </c>
      <c r="I282" s="95">
        <f t="shared" si="18"/>
        <v>-1.2964221014492738E-2</v>
      </c>
      <c r="J282" s="95">
        <f t="shared" si="19"/>
        <v>5.9635416666666601E-2</v>
      </c>
    </row>
    <row r="283" spans="1:10" x14ac:dyDescent="0.2">
      <c r="A283" s="93">
        <v>44165</v>
      </c>
      <c r="B283" s="94" t="s">
        <v>6</v>
      </c>
      <c r="C283" s="94">
        <f>SUMIFS(F_12Snp_ODR_Corp!$H:$H,F_12Snp_ODR_Corp!$A:$A,'Backtesting - Corp'!A283,F_12Snp_ODR_Corp!$B:$B,'Backtesting - Corp'!B283)</f>
        <v>431</v>
      </c>
      <c r="D283" s="94">
        <f>SUMIFS(F_12Snp_ODR_Corp!$C:$C,F_12Snp_ODR_Corp!$A:$A,'Backtesting - Corp'!A283,F_12Snp_ODR_Corp!$B:$B,'Backtesting - Corp'!B283)</f>
        <v>10</v>
      </c>
      <c r="F283" s="142">
        <f>SUMIFS(F_12Snp_ODR_Corp!$C:$C,F_12Snp_ODR_Corp!$A:$A,"&gt;="&amp;$M$2,F_12Snp_ODR_Corp!$A:$A,"&lt;="&amp;$M$3,F_12Snp_ODR_Corp!$B:$B,$B283)/SUMIFS(F_12Snp_ODR_Corp!$H:$H,F_12Snp_ODR_Corp!$A:$A,"&gt;="&amp;$M$2,F_12Snp_ODR_Corp!$A:$A,"&lt;="&amp;$M$3,F_12Snp_ODR_Corp!$B:$B,$B283)</f>
        <v>1.6336368505623994E-2</v>
      </c>
      <c r="G283" s="95">
        <f t="shared" si="16"/>
        <v>2.3201856148491878E-2</v>
      </c>
      <c r="H283" s="95">
        <f t="shared" si="17"/>
        <v>4.7134920574371615E-5</v>
      </c>
      <c r="I283" s="95">
        <f t="shared" si="18"/>
        <v>-6.8654876428678839E-3</v>
      </c>
      <c r="J283" s="95">
        <f t="shared" si="19"/>
        <v>0.29590251740760581</v>
      </c>
    </row>
    <row r="284" spans="1:10" x14ac:dyDescent="0.2">
      <c r="A284" s="93">
        <v>44165</v>
      </c>
      <c r="B284" s="94" t="s">
        <v>8</v>
      </c>
      <c r="C284" s="94">
        <f>SUMIFS(F_12Snp_ODR_Corp!$H:$H,F_12Snp_ODR_Corp!$A:$A,'Backtesting - Corp'!A284,F_12Snp_ODR_Corp!$B:$B,'Backtesting - Corp'!B284)</f>
        <v>120</v>
      </c>
      <c r="D284" s="94">
        <f>SUMIFS(F_12Snp_ODR_Corp!$C:$C,F_12Snp_ODR_Corp!$A:$A,'Backtesting - Corp'!A284,F_12Snp_ODR_Corp!$B:$B,'Backtesting - Corp'!B284)</f>
        <v>20</v>
      </c>
      <c r="F284" s="142">
        <f>SUMIFS(F_12Snp_ODR_Corp!$C:$C,F_12Snp_ODR_Corp!$A:$A,"&gt;="&amp;$M$2,F_12Snp_ODR_Corp!$A:$A,"&lt;="&amp;$M$3,F_12Snp_ODR_Corp!$B:$B,$B284)/SUMIFS(F_12Snp_ODR_Corp!$H:$H,F_12Snp_ODR_Corp!$A:$A,"&gt;="&amp;$M$2,F_12Snp_ODR_Corp!$A:$A,"&lt;="&amp;$M$3,F_12Snp_ODR_Corp!$B:$B,$B284)</f>
        <v>0.11119751166407466</v>
      </c>
      <c r="G284" s="95">
        <f t="shared" si="16"/>
        <v>0.16666666666666666</v>
      </c>
      <c r="H284" s="95">
        <f t="shared" si="17"/>
        <v>3.0768271567015774E-3</v>
      </c>
      <c r="I284" s="95">
        <f t="shared" si="18"/>
        <v>-5.5469155002592002E-2</v>
      </c>
      <c r="J284" s="95">
        <f t="shared" si="19"/>
        <v>0.33281493001555201</v>
      </c>
    </row>
    <row r="285" spans="1:10" x14ac:dyDescent="0.2">
      <c r="A285" s="93">
        <v>44165</v>
      </c>
      <c r="B285" s="94" t="s">
        <v>10</v>
      </c>
      <c r="C285" s="94">
        <f>SUMIFS(F_12Snp_ODR_Corp!$H:$H,F_12Snp_ODR_Corp!$A:$A,'Backtesting - Corp'!A285,F_12Snp_ODR_Corp!$B:$B,'Backtesting - Corp'!B285)</f>
        <v>76</v>
      </c>
      <c r="D285" s="94">
        <f>SUMIFS(F_12Snp_ODR_Corp!$C:$C,F_12Snp_ODR_Corp!$A:$A,'Backtesting - Corp'!A285,F_12Snp_ODR_Corp!$B:$B,'Backtesting - Corp'!B285)</f>
        <v>38</v>
      </c>
      <c r="F285" s="142">
        <f>SUMIFS(F_12Snp_ODR_Corp!$C:$C,F_12Snp_ODR_Corp!$A:$A,"&gt;="&amp;$M$2,F_12Snp_ODR_Corp!$A:$A,"&lt;="&amp;$M$3,F_12Snp_ODR_Corp!$B:$B,$B285)/SUMIFS(F_12Snp_ODR_Corp!$H:$H,F_12Snp_ODR_Corp!$A:$A,"&gt;="&amp;$M$2,F_12Snp_ODR_Corp!$A:$A,"&lt;="&amp;$M$3,F_12Snp_ODR_Corp!$B:$B,$B285)</f>
        <v>0.42605042016806721</v>
      </c>
      <c r="G285" s="95">
        <f t="shared" si="16"/>
        <v>0.5</v>
      </c>
      <c r="H285" s="95">
        <f t="shared" si="17"/>
        <v>5.4685403573194007E-3</v>
      </c>
      <c r="I285" s="95">
        <f t="shared" si="18"/>
        <v>-7.3949579831932788E-2</v>
      </c>
      <c r="J285" s="95">
        <f t="shared" si="19"/>
        <v>0.14789915966386558</v>
      </c>
    </row>
    <row r="286" spans="1:10" x14ac:dyDescent="0.2">
      <c r="A286" s="93">
        <v>44196</v>
      </c>
      <c r="B286" s="94" t="s">
        <v>2</v>
      </c>
      <c r="C286" s="94">
        <f>SUMIFS(F_12Snp_ODR_Corp!$H:$H,F_12Snp_ODR_Corp!$A:$A,'Backtesting - Corp'!A286,F_12Snp_ODR_Corp!$B:$B,'Backtesting - Corp'!B286)</f>
        <v>496</v>
      </c>
      <c r="D286" s="94">
        <f>SUMIFS(F_12Snp_ODR_Corp!$C:$C,F_12Snp_ODR_Corp!$A:$A,'Backtesting - Corp'!A286,F_12Snp_ODR_Corp!$B:$B,'Backtesting - Corp'!B286)</f>
        <v>9</v>
      </c>
      <c r="F286" s="142">
        <f>SUMIFS(F_12Snp_ODR_Corp!$C:$C,F_12Snp_ODR_Corp!$A:$A,"&gt;="&amp;$M$2,F_12Snp_ODR_Corp!$A:$A,"&lt;="&amp;$M$3,F_12Snp_ODR_Corp!$B:$B,$B286)/SUMIFS(F_12Snp_ODR_Corp!$H:$H,F_12Snp_ODR_Corp!$A:$A,"&gt;="&amp;$M$2,F_12Snp_ODR_Corp!$A:$A,"&lt;="&amp;$M$3,F_12Snp_ODR_Corp!$B:$B,$B286)</f>
        <v>2.4055781522370714E-2</v>
      </c>
      <c r="G286" s="95">
        <f t="shared" si="16"/>
        <v>1.8145161290322582E-2</v>
      </c>
      <c r="H286" s="95">
        <f t="shared" si="17"/>
        <v>3.4935431527496723E-5</v>
      </c>
      <c r="I286" s="95">
        <f t="shared" si="18"/>
        <v>5.9106202320481326E-3</v>
      </c>
      <c r="J286" s="95">
        <f t="shared" si="19"/>
        <v>0.32574084834398592</v>
      </c>
    </row>
    <row r="287" spans="1:10" x14ac:dyDescent="0.2">
      <c r="A287" s="93">
        <v>44196</v>
      </c>
      <c r="B287" s="94" t="s">
        <v>4</v>
      </c>
      <c r="C287" s="94">
        <f>SUMIFS(F_12Snp_ODR_Corp!$H:$H,F_12Snp_ODR_Corp!$A:$A,'Backtesting - Corp'!A287,F_12Snp_ODR_Corp!$B:$B,'Backtesting - Corp'!B287)</f>
        <v>83</v>
      </c>
      <c r="D287" s="94">
        <f>SUMIFS(F_12Snp_ODR_Corp!$C:$C,F_12Snp_ODR_Corp!$A:$A,'Backtesting - Corp'!A287,F_12Snp_ODR_Corp!$B:$B,'Backtesting - Corp'!B287)</f>
        <v>17</v>
      </c>
      <c r="F287" s="142">
        <f>SUMIFS(F_12Snp_ODR_Corp!$C:$C,F_12Snp_ODR_Corp!$A:$A,"&gt;="&amp;$M$2,F_12Snp_ODR_Corp!$A:$A,"&lt;="&amp;$M$3,F_12Snp_ODR_Corp!$B:$B,$B287)/SUMIFS(F_12Snp_ODR_Corp!$H:$H,F_12Snp_ODR_Corp!$A:$A,"&gt;="&amp;$M$2,F_12Snp_ODR_Corp!$A:$A,"&lt;="&amp;$M$3,F_12Snp_ODR_Corp!$B:$B,$B287)</f>
        <v>0.20442708333333334</v>
      </c>
      <c r="G287" s="95">
        <f t="shared" si="16"/>
        <v>0.20481927710843373</v>
      </c>
      <c r="H287" s="95">
        <f t="shared" si="17"/>
        <v>1.5381595722749188E-7</v>
      </c>
      <c r="I287" s="95">
        <f t="shared" si="18"/>
        <v>-3.9219377510038567E-4</v>
      </c>
      <c r="J287" s="95">
        <f t="shared" si="19"/>
        <v>1.9148284313724713E-3</v>
      </c>
    </row>
    <row r="288" spans="1:10" x14ac:dyDescent="0.2">
      <c r="A288" s="93">
        <v>44196</v>
      </c>
      <c r="B288" s="94" t="s">
        <v>6</v>
      </c>
      <c r="C288" s="94">
        <f>SUMIFS(F_12Snp_ODR_Corp!$H:$H,F_12Snp_ODR_Corp!$A:$A,'Backtesting - Corp'!A288,F_12Snp_ODR_Corp!$B:$B,'Backtesting - Corp'!B288)</f>
        <v>442</v>
      </c>
      <c r="D288" s="94">
        <f>SUMIFS(F_12Snp_ODR_Corp!$C:$C,F_12Snp_ODR_Corp!$A:$A,'Backtesting - Corp'!A288,F_12Snp_ODR_Corp!$B:$B,'Backtesting - Corp'!B288)</f>
        <v>6</v>
      </c>
      <c r="F288" s="142">
        <f>SUMIFS(F_12Snp_ODR_Corp!$C:$C,F_12Snp_ODR_Corp!$A:$A,"&gt;="&amp;$M$2,F_12Snp_ODR_Corp!$A:$A,"&lt;="&amp;$M$3,F_12Snp_ODR_Corp!$B:$B,$B288)/SUMIFS(F_12Snp_ODR_Corp!$H:$H,F_12Snp_ODR_Corp!$A:$A,"&gt;="&amp;$M$2,F_12Snp_ODR_Corp!$A:$A,"&lt;="&amp;$M$3,F_12Snp_ODR_Corp!$B:$B,$B288)</f>
        <v>1.6336368505623994E-2</v>
      </c>
      <c r="G288" s="95">
        <f t="shared" si="16"/>
        <v>1.3574660633484163E-2</v>
      </c>
      <c r="H288" s="95">
        <f t="shared" si="17"/>
        <v>7.6270303710391144E-6</v>
      </c>
      <c r="I288" s="95">
        <f t="shared" si="18"/>
        <v>2.7617078721398312E-3</v>
      </c>
      <c r="J288" s="95">
        <f t="shared" si="19"/>
        <v>0.20344581324763422</v>
      </c>
    </row>
    <row r="289" spans="1:10" x14ac:dyDescent="0.2">
      <c r="A289" s="93">
        <v>44196</v>
      </c>
      <c r="B289" s="94" t="s">
        <v>8</v>
      </c>
      <c r="C289" s="94">
        <f>SUMIFS(F_12Snp_ODR_Corp!$H:$H,F_12Snp_ODR_Corp!$A:$A,'Backtesting - Corp'!A289,F_12Snp_ODR_Corp!$B:$B,'Backtesting - Corp'!B289)</f>
        <v>140</v>
      </c>
      <c r="D289" s="94">
        <f>SUMIFS(F_12Snp_ODR_Corp!$C:$C,F_12Snp_ODR_Corp!$A:$A,'Backtesting - Corp'!A289,F_12Snp_ODR_Corp!$B:$B,'Backtesting - Corp'!B289)</f>
        <v>25</v>
      </c>
      <c r="F289" s="142">
        <f>SUMIFS(F_12Snp_ODR_Corp!$C:$C,F_12Snp_ODR_Corp!$A:$A,"&gt;="&amp;$M$2,F_12Snp_ODR_Corp!$A:$A,"&lt;="&amp;$M$3,F_12Snp_ODR_Corp!$B:$B,$B289)/SUMIFS(F_12Snp_ODR_Corp!$H:$H,F_12Snp_ODR_Corp!$A:$A,"&gt;="&amp;$M$2,F_12Snp_ODR_Corp!$A:$A,"&lt;="&amp;$M$3,F_12Snp_ODR_Corp!$B:$B,$B289)</f>
        <v>0.11119751166407466</v>
      </c>
      <c r="G289" s="95">
        <f t="shared" si="16"/>
        <v>0.17857142857142858</v>
      </c>
      <c r="H289" s="95">
        <f t="shared" si="17"/>
        <v>4.5392446794390306E-3</v>
      </c>
      <c r="I289" s="95">
        <f t="shared" si="18"/>
        <v>-6.737391690735392E-2</v>
      </c>
      <c r="J289" s="95">
        <f t="shared" si="19"/>
        <v>0.37729393468118194</v>
      </c>
    </row>
    <row r="290" spans="1:10" x14ac:dyDescent="0.2">
      <c r="A290" s="93">
        <v>44196</v>
      </c>
      <c r="B290" s="94" t="s">
        <v>10</v>
      </c>
      <c r="C290" s="94">
        <f>SUMIFS(F_12Snp_ODR_Corp!$H:$H,F_12Snp_ODR_Corp!$A:$A,'Backtesting - Corp'!A290,F_12Snp_ODR_Corp!$B:$B,'Backtesting - Corp'!B290)</f>
        <v>83</v>
      </c>
      <c r="D290" s="94">
        <f>SUMIFS(F_12Snp_ODR_Corp!$C:$C,F_12Snp_ODR_Corp!$A:$A,'Backtesting - Corp'!A290,F_12Snp_ODR_Corp!$B:$B,'Backtesting - Corp'!B290)</f>
        <v>44</v>
      </c>
      <c r="F290" s="142">
        <f>SUMIFS(F_12Snp_ODR_Corp!$C:$C,F_12Snp_ODR_Corp!$A:$A,"&gt;="&amp;$M$2,F_12Snp_ODR_Corp!$A:$A,"&lt;="&amp;$M$3,F_12Snp_ODR_Corp!$B:$B,$B290)/SUMIFS(F_12Snp_ODR_Corp!$H:$H,F_12Snp_ODR_Corp!$A:$A,"&gt;="&amp;$M$2,F_12Snp_ODR_Corp!$A:$A,"&lt;="&amp;$M$3,F_12Snp_ODR_Corp!$B:$B,$B290)</f>
        <v>0.42605042016806721</v>
      </c>
      <c r="G290" s="95">
        <f t="shared" si="16"/>
        <v>0.53012048192771088</v>
      </c>
      <c r="H290" s="95">
        <f t="shared" si="17"/>
        <v>1.0830577754656049E-2</v>
      </c>
      <c r="I290" s="95">
        <f t="shared" si="18"/>
        <v>-0.10407006175964367</v>
      </c>
      <c r="J290" s="95">
        <f t="shared" si="19"/>
        <v>0.19631398013750964</v>
      </c>
    </row>
    <row r="291" spans="1:10" x14ac:dyDescent="0.2">
      <c r="A291" s="385">
        <f>F_12Snp_ODR_Corp!A350</f>
        <v>44227</v>
      </c>
      <c r="B291" s="385" t="str">
        <f>F_12Snp_ODR_Corp!B350</f>
        <v>C_01</v>
      </c>
      <c r="C291" s="94">
        <f>SUMIFS(F_12Snp_ODR_Corp!$H:$H,F_12Snp_ODR_Corp!$A:$A,'Backtesting - Corp'!A291,F_12Snp_ODR_Corp!$B:$B,'Backtesting - Corp'!B291)</f>
        <v>446</v>
      </c>
      <c r="D291" s="94">
        <f>SUMIFS(F_12Snp_ODR_Corp!$C:$C,F_12Snp_ODR_Corp!$A:$A,'Backtesting - Corp'!A291,F_12Snp_ODR_Corp!$B:$B,'Backtesting - Corp'!B291)</f>
        <v>9</v>
      </c>
      <c r="F291" s="142">
        <f>SUMIFS(F_12Snp_ODR_Corp!$C:$C,F_12Snp_ODR_Corp!$A:$A,"&gt;="&amp;$M$2,F_12Snp_ODR_Corp!$A:$A,"&lt;="&amp;$M$3,F_12Snp_ODR_Corp!$B:$B,$B291)/SUMIFS(F_12Snp_ODR_Corp!$H:$H,F_12Snp_ODR_Corp!$A:$A,"&gt;="&amp;$M$2,F_12Snp_ODR_Corp!$A:$A,"&lt;="&amp;$M$3,F_12Snp_ODR_Corp!$B:$B,$B291)</f>
        <v>2.4055781522370714E-2</v>
      </c>
      <c r="G291" s="95">
        <f t="shared" ref="G291:G350" si="20">IFERROR(D291/C291,0)</f>
        <v>2.0179372197309416E-2</v>
      </c>
      <c r="H291" s="95">
        <f t="shared" ref="H291:H350" si="21">(G291-F291)^2</f>
        <v>1.5026549255422189E-5</v>
      </c>
      <c r="I291" s="95">
        <f t="shared" ref="I291:I350" si="22">F291-G291</f>
        <v>3.8764093250612981E-3</v>
      </c>
      <c r="J291" s="95">
        <f t="shared" ref="J291:J350" si="23">IFERROR(ABS(G291-F291)/ABS(G291),0)</f>
        <v>0.19209761766414879</v>
      </c>
    </row>
    <row r="292" spans="1:10" x14ac:dyDescent="0.2">
      <c r="A292" s="385">
        <f>F_12Snp_ODR_Corp!A351</f>
        <v>44227</v>
      </c>
      <c r="B292" s="385" t="str">
        <f>F_12Snp_ODR_Corp!B351</f>
        <v>C_02</v>
      </c>
      <c r="C292" s="94">
        <f>SUMIFS(F_12Snp_ODR_Corp!$H:$H,F_12Snp_ODR_Corp!$A:$A,'Backtesting - Corp'!A292,F_12Snp_ODR_Corp!$B:$B,'Backtesting - Corp'!B292)</f>
        <v>78</v>
      </c>
      <c r="D292" s="94">
        <f>SUMIFS(F_12Snp_ODR_Corp!$C:$C,F_12Snp_ODR_Corp!$A:$A,'Backtesting - Corp'!A292,F_12Snp_ODR_Corp!$B:$B,'Backtesting - Corp'!B292)</f>
        <v>12</v>
      </c>
      <c r="F292" s="142">
        <f>SUMIFS(F_12Snp_ODR_Corp!$C:$C,F_12Snp_ODR_Corp!$A:$A,"&gt;="&amp;$M$2,F_12Snp_ODR_Corp!$A:$A,"&lt;="&amp;$M$3,F_12Snp_ODR_Corp!$B:$B,$B292)/SUMIFS(F_12Snp_ODR_Corp!$H:$H,F_12Snp_ODR_Corp!$A:$A,"&gt;="&amp;$M$2,F_12Snp_ODR_Corp!$A:$A,"&lt;="&amp;$M$3,F_12Snp_ODR_Corp!$B:$B,$B292)</f>
        <v>0.20442708333333334</v>
      </c>
      <c r="G292" s="95">
        <f t="shared" si="20"/>
        <v>0.15384615384615385</v>
      </c>
      <c r="H292" s="95">
        <f t="shared" si="21"/>
        <v>2.5584304277870232E-3</v>
      </c>
      <c r="I292" s="95">
        <f t="shared" si="22"/>
        <v>5.0580929487179488E-2</v>
      </c>
      <c r="J292" s="95">
        <f t="shared" si="23"/>
        <v>0.32877604166666663</v>
      </c>
    </row>
    <row r="293" spans="1:10" x14ac:dyDescent="0.2">
      <c r="A293" s="385">
        <f>F_12Snp_ODR_Corp!A352</f>
        <v>44227</v>
      </c>
      <c r="B293" s="385" t="str">
        <f>F_12Snp_ODR_Corp!B352</f>
        <v>C_03</v>
      </c>
      <c r="C293" s="94">
        <f>SUMIFS(F_12Snp_ODR_Corp!$H:$H,F_12Snp_ODR_Corp!$A:$A,'Backtesting - Corp'!A293,F_12Snp_ODR_Corp!$B:$B,'Backtesting - Corp'!B293)</f>
        <v>429</v>
      </c>
      <c r="D293" s="94">
        <f>SUMIFS(F_12Snp_ODR_Corp!$C:$C,F_12Snp_ODR_Corp!$A:$A,'Backtesting - Corp'!A293,F_12Snp_ODR_Corp!$B:$B,'Backtesting - Corp'!B293)</f>
        <v>7</v>
      </c>
      <c r="F293" s="142">
        <f>SUMIFS(F_12Snp_ODR_Corp!$C:$C,F_12Snp_ODR_Corp!$A:$A,"&gt;="&amp;$M$2,F_12Snp_ODR_Corp!$A:$A,"&lt;="&amp;$M$3,F_12Snp_ODR_Corp!$B:$B,$B293)/SUMIFS(F_12Snp_ODR_Corp!$H:$H,F_12Snp_ODR_Corp!$A:$A,"&gt;="&amp;$M$2,F_12Snp_ODR_Corp!$A:$A,"&lt;="&amp;$M$3,F_12Snp_ODR_Corp!$B:$B,$B293)</f>
        <v>1.6336368505623994E-2</v>
      </c>
      <c r="G293" s="95">
        <f t="shared" si="20"/>
        <v>1.6317016317016316E-2</v>
      </c>
      <c r="H293" s="95">
        <f t="shared" si="21"/>
        <v>3.7450720390715549E-10</v>
      </c>
      <c r="I293" s="95">
        <f t="shared" si="22"/>
        <v>1.9352188607678344E-5</v>
      </c>
      <c r="J293" s="95">
        <f t="shared" si="23"/>
        <v>1.18601270181343E-3</v>
      </c>
    </row>
    <row r="294" spans="1:10" x14ac:dyDescent="0.2">
      <c r="A294" s="385">
        <f>F_12Snp_ODR_Corp!A353</f>
        <v>44227</v>
      </c>
      <c r="B294" s="385" t="str">
        <f>F_12Snp_ODR_Corp!B353</f>
        <v>C_04</v>
      </c>
      <c r="C294" s="94">
        <f>SUMIFS(F_12Snp_ODR_Corp!$H:$H,F_12Snp_ODR_Corp!$A:$A,'Backtesting - Corp'!A294,F_12Snp_ODR_Corp!$B:$B,'Backtesting - Corp'!B294)</f>
        <v>150</v>
      </c>
      <c r="D294" s="94">
        <f>SUMIFS(F_12Snp_ODR_Corp!$C:$C,F_12Snp_ODR_Corp!$A:$A,'Backtesting - Corp'!A294,F_12Snp_ODR_Corp!$B:$B,'Backtesting - Corp'!B294)</f>
        <v>15</v>
      </c>
      <c r="F294" s="142">
        <f>SUMIFS(F_12Snp_ODR_Corp!$C:$C,F_12Snp_ODR_Corp!$A:$A,"&gt;="&amp;$M$2,F_12Snp_ODR_Corp!$A:$A,"&lt;="&amp;$M$3,F_12Snp_ODR_Corp!$B:$B,$B294)/SUMIFS(F_12Snp_ODR_Corp!$H:$H,F_12Snp_ODR_Corp!$A:$A,"&gt;="&amp;$M$2,F_12Snp_ODR_Corp!$A:$A,"&lt;="&amp;$M$3,F_12Snp_ODR_Corp!$B:$B,$B294)</f>
        <v>0.11119751166407466</v>
      </c>
      <c r="G294" s="95">
        <f t="shared" si="20"/>
        <v>0.1</v>
      </c>
      <c r="H294" s="95">
        <f t="shared" si="21"/>
        <v>1.2538426746708784E-4</v>
      </c>
      <c r="I294" s="95">
        <f t="shared" si="22"/>
        <v>1.119751166407465E-2</v>
      </c>
      <c r="J294" s="95">
        <f t="shared" si="23"/>
        <v>0.1119751166407465</v>
      </c>
    </row>
    <row r="295" spans="1:10" x14ac:dyDescent="0.2">
      <c r="A295" s="385">
        <f>F_12Snp_ODR_Corp!A354</f>
        <v>44227</v>
      </c>
      <c r="B295" s="385" t="str">
        <f>F_12Snp_ODR_Corp!B354</f>
        <v>C_05</v>
      </c>
      <c r="C295" s="94">
        <f>SUMIFS(F_12Snp_ODR_Corp!$H:$H,F_12Snp_ODR_Corp!$A:$A,'Backtesting - Corp'!A295,F_12Snp_ODR_Corp!$B:$B,'Backtesting - Corp'!B295)</f>
        <v>87</v>
      </c>
      <c r="D295" s="94">
        <f>SUMIFS(F_12Snp_ODR_Corp!$C:$C,F_12Snp_ODR_Corp!$A:$A,'Backtesting - Corp'!A295,F_12Snp_ODR_Corp!$B:$B,'Backtesting - Corp'!B295)</f>
        <v>47</v>
      </c>
      <c r="F295" s="142">
        <f>SUMIFS(F_12Snp_ODR_Corp!$C:$C,F_12Snp_ODR_Corp!$A:$A,"&gt;="&amp;$M$2,F_12Snp_ODR_Corp!$A:$A,"&lt;="&amp;$M$3,F_12Snp_ODR_Corp!$B:$B,$B295)/SUMIFS(F_12Snp_ODR_Corp!$H:$H,F_12Snp_ODR_Corp!$A:$A,"&gt;="&amp;$M$2,F_12Snp_ODR_Corp!$A:$A,"&lt;="&amp;$M$3,F_12Snp_ODR_Corp!$B:$B,$B295)</f>
        <v>0.42605042016806721</v>
      </c>
      <c r="G295" s="95">
        <f t="shared" si="20"/>
        <v>0.54022988505747127</v>
      </c>
      <c r="H295" s="95">
        <f t="shared" si="21"/>
        <v>1.3036950202430654E-2</v>
      </c>
      <c r="I295" s="95">
        <f t="shared" si="22"/>
        <v>-0.11417946488940406</v>
      </c>
      <c r="J295" s="95">
        <f t="shared" si="23"/>
        <v>0.21135347756123729</v>
      </c>
    </row>
    <row r="296" spans="1:10" x14ac:dyDescent="0.2">
      <c r="A296" s="385">
        <f>F_12Snp_ODR_Corp!A356</f>
        <v>44255</v>
      </c>
      <c r="B296" s="385" t="str">
        <f>F_12Snp_ODR_Corp!B356</f>
        <v>C_01</v>
      </c>
      <c r="C296" s="94">
        <f>SUMIFS(F_12Snp_ODR_Corp!$H:$H,F_12Snp_ODR_Corp!$A:$A,'Backtesting - Corp'!A296,F_12Snp_ODR_Corp!$B:$B,'Backtesting - Corp'!B296)</f>
        <v>420</v>
      </c>
      <c r="D296" s="94">
        <f>SUMIFS(F_12Snp_ODR_Corp!$C:$C,F_12Snp_ODR_Corp!$A:$A,'Backtesting - Corp'!A296,F_12Snp_ODR_Corp!$B:$B,'Backtesting - Corp'!B296)</f>
        <v>6</v>
      </c>
      <c r="F296" s="142">
        <f>SUMIFS(F_12Snp_ODR_Corp!$C:$C,F_12Snp_ODR_Corp!$A:$A,"&gt;="&amp;$M$2,F_12Snp_ODR_Corp!$A:$A,"&lt;="&amp;$M$3,F_12Snp_ODR_Corp!$B:$B,$B296)/SUMIFS(F_12Snp_ODR_Corp!$H:$H,F_12Snp_ODR_Corp!$A:$A,"&gt;="&amp;$M$2,F_12Snp_ODR_Corp!$A:$A,"&lt;="&amp;$M$3,F_12Snp_ODR_Corp!$B:$B,$B296)</f>
        <v>2.4055781522370714E-2</v>
      </c>
      <c r="G296" s="95">
        <f t="shared" si="20"/>
        <v>1.4285714285714285E-2</v>
      </c>
      <c r="H296" s="95">
        <f t="shared" si="21"/>
        <v>9.5454213808787391E-5</v>
      </c>
      <c r="I296" s="95">
        <f t="shared" si="22"/>
        <v>9.7700672366564292E-3</v>
      </c>
      <c r="J296" s="95">
        <f t="shared" si="23"/>
        <v>0.68390470656595004</v>
      </c>
    </row>
    <row r="297" spans="1:10" x14ac:dyDescent="0.2">
      <c r="A297" s="385">
        <f>F_12Snp_ODR_Corp!A357</f>
        <v>44255</v>
      </c>
      <c r="B297" s="385" t="str">
        <f>F_12Snp_ODR_Corp!B357</f>
        <v>C_02</v>
      </c>
      <c r="C297" s="94">
        <f>SUMIFS(F_12Snp_ODR_Corp!$H:$H,F_12Snp_ODR_Corp!$A:$A,'Backtesting - Corp'!A297,F_12Snp_ODR_Corp!$B:$B,'Backtesting - Corp'!B297)</f>
        <v>61</v>
      </c>
      <c r="D297" s="94">
        <f>SUMIFS(F_12Snp_ODR_Corp!$C:$C,F_12Snp_ODR_Corp!$A:$A,'Backtesting - Corp'!A297,F_12Snp_ODR_Corp!$B:$B,'Backtesting - Corp'!B297)</f>
        <v>11</v>
      </c>
      <c r="F297" s="142">
        <f>SUMIFS(F_12Snp_ODR_Corp!$C:$C,F_12Snp_ODR_Corp!$A:$A,"&gt;="&amp;$M$2,F_12Snp_ODR_Corp!$A:$A,"&lt;="&amp;$M$3,F_12Snp_ODR_Corp!$B:$B,$B297)/SUMIFS(F_12Snp_ODR_Corp!$H:$H,F_12Snp_ODR_Corp!$A:$A,"&gt;="&amp;$M$2,F_12Snp_ODR_Corp!$A:$A,"&lt;="&amp;$M$3,F_12Snp_ODR_Corp!$B:$B,$B297)</f>
        <v>0.20442708333333334</v>
      </c>
      <c r="G297" s="95">
        <f t="shared" si="20"/>
        <v>0.18032786885245902</v>
      </c>
      <c r="H297" s="95">
        <f t="shared" si="21"/>
        <v>5.8077213859518255E-4</v>
      </c>
      <c r="I297" s="95">
        <f t="shared" si="22"/>
        <v>2.409921448087432E-2</v>
      </c>
      <c r="J297" s="95">
        <f t="shared" si="23"/>
        <v>0.13364109848484851</v>
      </c>
    </row>
    <row r="298" spans="1:10" x14ac:dyDescent="0.2">
      <c r="A298" s="385">
        <f>F_12Snp_ODR_Corp!A358</f>
        <v>44255</v>
      </c>
      <c r="B298" s="385" t="str">
        <f>F_12Snp_ODR_Corp!B358</f>
        <v>C_03</v>
      </c>
      <c r="C298" s="94">
        <f>SUMIFS(F_12Snp_ODR_Corp!$H:$H,F_12Snp_ODR_Corp!$A:$A,'Backtesting - Corp'!A298,F_12Snp_ODR_Corp!$B:$B,'Backtesting - Corp'!B298)</f>
        <v>422</v>
      </c>
      <c r="D298" s="94">
        <f>SUMIFS(F_12Snp_ODR_Corp!$C:$C,F_12Snp_ODR_Corp!$A:$A,'Backtesting - Corp'!A298,F_12Snp_ODR_Corp!$B:$B,'Backtesting - Corp'!B298)</f>
        <v>9</v>
      </c>
      <c r="F298" s="142">
        <f>SUMIFS(F_12Snp_ODR_Corp!$C:$C,F_12Snp_ODR_Corp!$A:$A,"&gt;="&amp;$M$2,F_12Snp_ODR_Corp!$A:$A,"&lt;="&amp;$M$3,F_12Snp_ODR_Corp!$B:$B,$B298)/SUMIFS(F_12Snp_ODR_Corp!$H:$H,F_12Snp_ODR_Corp!$A:$A,"&gt;="&amp;$M$2,F_12Snp_ODR_Corp!$A:$A,"&lt;="&amp;$M$3,F_12Snp_ODR_Corp!$B:$B,$B298)</f>
        <v>1.6336368505623994E-2</v>
      </c>
      <c r="G298" s="95">
        <f t="shared" si="20"/>
        <v>2.132701421800948E-2</v>
      </c>
      <c r="H298" s="95">
        <f t="shared" si="21"/>
        <v>2.4906544626551633E-5</v>
      </c>
      <c r="I298" s="95">
        <f t="shared" si="22"/>
        <v>-4.9906457123854858E-3</v>
      </c>
      <c r="J298" s="95">
        <f t="shared" si="23"/>
        <v>0.23400583229185276</v>
      </c>
    </row>
    <row r="299" spans="1:10" x14ac:dyDescent="0.2">
      <c r="A299" s="385">
        <f>F_12Snp_ODR_Corp!A359</f>
        <v>44255</v>
      </c>
      <c r="B299" s="385" t="str">
        <f>F_12Snp_ODR_Corp!B359</f>
        <v>C_04</v>
      </c>
      <c r="C299" s="94">
        <f>SUMIFS(F_12Snp_ODR_Corp!$H:$H,F_12Snp_ODR_Corp!$A:$A,'Backtesting - Corp'!A299,F_12Snp_ODR_Corp!$B:$B,'Backtesting - Corp'!B299)</f>
        <v>202</v>
      </c>
      <c r="D299" s="94">
        <f>SUMIFS(F_12Snp_ODR_Corp!$C:$C,F_12Snp_ODR_Corp!$A:$A,'Backtesting - Corp'!A299,F_12Snp_ODR_Corp!$B:$B,'Backtesting - Corp'!B299)</f>
        <v>18</v>
      </c>
      <c r="F299" s="142">
        <f>SUMIFS(F_12Snp_ODR_Corp!$C:$C,F_12Snp_ODR_Corp!$A:$A,"&gt;="&amp;$M$2,F_12Snp_ODR_Corp!$A:$A,"&lt;="&amp;$M$3,F_12Snp_ODR_Corp!$B:$B,$B299)/SUMIFS(F_12Snp_ODR_Corp!$H:$H,F_12Snp_ODR_Corp!$A:$A,"&gt;="&amp;$M$2,F_12Snp_ODR_Corp!$A:$A,"&lt;="&amp;$M$3,F_12Snp_ODR_Corp!$B:$B,$B299)</f>
        <v>0.11119751166407466</v>
      </c>
      <c r="G299" s="95">
        <f t="shared" si="20"/>
        <v>8.9108910891089105E-2</v>
      </c>
      <c r="H299" s="95">
        <f t="shared" si="21"/>
        <v>4.8790628410833785E-4</v>
      </c>
      <c r="I299" s="95">
        <f t="shared" si="22"/>
        <v>2.208860077298555E-2</v>
      </c>
      <c r="J299" s="95">
        <f t="shared" si="23"/>
        <v>0.24788318645239341</v>
      </c>
    </row>
    <row r="300" spans="1:10" x14ac:dyDescent="0.2">
      <c r="A300" s="385">
        <f>F_12Snp_ODR_Corp!A360</f>
        <v>44255</v>
      </c>
      <c r="B300" s="385" t="str">
        <f>F_12Snp_ODR_Corp!B360</f>
        <v>C_05</v>
      </c>
      <c r="C300" s="94">
        <f>SUMIFS(F_12Snp_ODR_Corp!$H:$H,F_12Snp_ODR_Corp!$A:$A,'Backtesting - Corp'!A300,F_12Snp_ODR_Corp!$B:$B,'Backtesting - Corp'!B300)</f>
        <v>75</v>
      </c>
      <c r="D300" s="94">
        <f>SUMIFS(F_12Snp_ODR_Corp!$C:$C,F_12Snp_ODR_Corp!$A:$A,'Backtesting - Corp'!A300,F_12Snp_ODR_Corp!$B:$B,'Backtesting - Corp'!B300)</f>
        <v>40</v>
      </c>
      <c r="F300" s="142">
        <f>SUMIFS(F_12Snp_ODR_Corp!$C:$C,F_12Snp_ODR_Corp!$A:$A,"&gt;="&amp;$M$2,F_12Snp_ODR_Corp!$A:$A,"&lt;="&amp;$M$3,F_12Snp_ODR_Corp!$B:$B,$B300)/SUMIFS(F_12Snp_ODR_Corp!$H:$H,F_12Snp_ODR_Corp!$A:$A,"&gt;="&amp;$M$2,F_12Snp_ODR_Corp!$A:$A,"&lt;="&amp;$M$3,F_12Snp_ODR_Corp!$B:$B,$B300)</f>
        <v>0.42605042016806721</v>
      </c>
      <c r="G300" s="95">
        <f t="shared" si="20"/>
        <v>0.53333333333333333</v>
      </c>
      <c r="H300" s="95">
        <f t="shared" si="21"/>
        <v>1.150962345722603E-2</v>
      </c>
      <c r="I300" s="95">
        <f t="shared" si="22"/>
        <v>-0.10728291316526611</v>
      </c>
      <c r="J300" s="95">
        <f t="shared" si="23"/>
        <v>0.20115546218487396</v>
      </c>
    </row>
    <row r="301" spans="1:10" x14ac:dyDescent="0.2">
      <c r="A301" s="385">
        <f>F_12Snp_ODR_Corp!A362</f>
        <v>44286</v>
      </c>
      <c r="B301" s="385" t="str">
        <f>F_12Snp_ODR_Corp!B362</f>
        <v>C_01</v>
      </c>
      <c r="C301" s="94">
        <f>SUMIFS(F_12Snp_ODR_Corp!$H:$H,F_12Snp_ODR_Corp!$A:$A,'Backtesting - Corp'!A301,F_12Snp_ODR_Corp!$B:$B,'Backtesting - Corp'!B301)</f>
        <v>427</v>
      </c>
      <c r="D301" s="94">
        <f>SUMIFS(F_12Snp_ODR_Corp!$C:$C,F_12Snp_ODR_Corp!$A:$A,'Backtesting - Corp'!A301,F_12Snp_ODR_Corp!$B:$B,'Backtesting - Corp'!B301)</f>
        <v>7</v>
      </c>
      <c r="F301" s="142">
        <f>SUMIFS(F_12Snp_ODR_Corp!$C:$C,F_12Snp_ODR_Corp!$A:$A,"&gt;="&amp;$M$2,F_12Snp_ODR_Corp!$A:$A,"&lt;="&amp;$M$3,F_12Snp_ODR_Corp!$B:$B,$B301)/SUMIFS(F_12Snp_ODR_Corp!$H:$H,F_12Snp_ODR_Corp!$A:$A,"&gt;="&amp;$M$2,F_12Snp_ODR_Corp!$A:$A,"&lt;="&amp;$M$3,F_12Snp_ODR_Corp!$B:$B,$B301)</f>
        <v>2.4055781522370714E-2</v>
      </c>
      <c r="G301" s="95">
        <f t="shared" si="20"/>
        <v>1.6393442622950821E-2</v>
      </c>
      <c r="H301" s="95">
        <f t="shared" si="21"/>
        <v>5.8711437409563269E-5</v>
      </c>
      <c r="I301" s="95">
        <f t="shared" si="22"/>
        <v>7.6623388994198939E-3</v>
      </c>
      <c r="J301" s="95">
        <f t="shared" si="23"/>
        <v>0.46740267286461351</v>
      </c>
    </row>
    <row r="302" spans="1:10" x14ac:dyDescent="0.2">
      <c r="A302" s="385">
        <f>F_12Snp_ODR_Corp!A363</f>
        <v>44286</v>
      </c>
      <c r="B302" s="385" t="str">
        <f>F_12Snp_ODR_Corp!B363</f>
        <v>C_02</v>
      </c>
      <c r="C302" s="94">
        <f>SUMIFS(F_12Snp_ODR_Corp!$H:$H,F_12Snp_ODR_Corp!$A:$A,'Backtesting - Corp'!A302,F_12Snp_ODR_Corp!$B:$B,'Backtesting - Corp'!B302)</f>
        <v>82</v>
      </c>
      <c r="D302" s="94">
        <f>SUMIFS(F_12Snp_ODR_Corp!$C:$C,F_12Snp_ODR_Corp!$A:$A,'Backtesting - Corp'!A302,F_12Snp_ODR_Corp!$B:$B,'Backtesting - Corp'!B302)</f>
        <v>13</v>
      </c>
      <c r="F302" s="142">
        <f>SUMIFS(F_12Snp_ODR_Corp!$C:$C,F_12Snp_ODR_Corp!$A:$A,"&gt;="&amp;$M$2,F_12Snp_ODR_Corp!$A:$A,"&lt;="&amp;$M$3,F_12Snp_ODR_Corp!$B:$B,$B302)/SUMIFS(F_12Snp_ODR_Corp!$H:$H,F_12Snp_ODR_Corp!$A:$A,"&gt;="&amp;$M$2,F_12Snp_ODR_Corp!$A:$A,"&lt;="&amp;$M$3,F_12Snp_ODR_Corp!$B:$B,$B302)</f>
        <v>0.20442708333333334</v>
      </c>
      <c r="G302" s="95">
        <f t="shared" si="20"/>
        <v>0.15853658536585366</v>
      </c>
      <c r="H302" s="95">
        <f t="shared" si="21"/>
        <v>2.1059378037032567E-3</v>
      </c>
      <c r="I302" s="95">
        <f t="shared" si="22"/>
        <v>4.5890497967479682E-2</v>
      </c>
      <c r="J302" s="95">
        <f t="shared" si="23"/>
        <v>0.28946314102564108</v>
      </c>
    </row>
    <row r="303" spans="1:10" x14ac:dyDescent="0.2">
      <c r="A303" s="385">
        <f>F_12Snp_ODR_Corp!A364</f>
        <v>44286</v>
      </c>
      <c r="B303" s="385" t="str">
        <f>F_12Snp_ODR_Corp!B364</f>
        <v>C_03</v>
      </c>
      <c r="C303" s="94">
        <f>SUMIFS(F_12Snp_ODR_Corp!$H:$H,F_12Snp_ODR_Corp!$A:$A,'Backtesting - Corp'!A303,F_12Snp_ODR_Corp!$B:$B,'Backtesting - Corp'!B303)</f>
        <v>441</v>
      </c>
      <c r="D303" s="94">
        <f>SUMIFS(F_12Snp_ODR_Corp!$C:$C,F_12Snp_ODR_Corp!$A:$A,'Backtesting - Corp'!A303,F_12Snp_ODR_Corp!$B:$B,'Backtesting - Corp'!B303)</f>
        <v>8</v>
      </c>
      <c r="F303" s="142">
        <f>SUMIFS(F_12Snp_ODR_Corp!$C:$C,F_12Snp_ODR_Corp!$A:$A,"&gt;="&amp;$M$2,F_12Snp_ODR_Corp!$A:$A,"&lt;="&amp;$M$3,F_12Snp_ODR_Corp!$B:$B,$B303)/SUMIFS(F_12Snp_ODR_Corp!$H:$H,F_12Snp_ODR_Corp!$A:$A,"&gt;="&amp;$M$2,F_12Snp_ODR_Corp!$A:$A,"&lt;="&amp;$M$3,F_12Snp_ODR_Corp!$B:$B,$B303)</f>
        <v>1.6336368505623994E-2</v>
      </c>
      <c r="G303" s="95">
        <f t="shared" si="20"/>
        <v>1.8140589569160998E-2</v>
      </c>
      <c r="H303" s="95">
        <f t="shared" si="21"/>
        <v>3.255213646110597E-6</v>
      </c>
      <c r="I303" s="95">
        <f t="shared" si="22"/>
        <v>-1.8042210635370037E-3</v>
      </c>
      <c r="J303" s="95">
        <f t="shared" si="23"/>
        <v>9.9457686127477324E-2</v>
      </c>
    </row>
    <row r="304" spans="1:10" x14ac:dyDescent="0.2">
      <c r="A304" s="385">
        <f>F_12Snp_ODR_Corp!A365</f>
        <v>44286</v>
      </c>
      <c r="B304" s="385" t="str">
        <f>F_12Snp_ODR_Corp!B365</f>
        <v>C_04</v>
      </c>
      <c r="C304" s="94">
        <f>SUMIFS(F_12Snp_ODR_Corp!$H:$H,F_12Snp_ODR_Corp!$A:$A,'Backtesting - Corp'!A304,F_12Snp_ODR_Corp!$B:$B,'Backtesting - Corp'!B304)</f>
        <v>162</v>
      </c>
      <c r="D304" s="94">
        <f>SUMIFS(F_12Snp_ODR_Corp!$C:$C,F_12Snp_ODR_Corp!$A:$A,'Backtesting - Corp'!A304,F_12Snp_ODR_Corp!$B:$B,'Backtesting - Corp'!B304)</f>
        <v>11</v>
      </c>
      <c r="F304" s="142">
        <f>SUMIFS(F_12Snp_ODR_Corp!$C:$C,F_12Snp_ODR_Corp!$A:$A,"&gt;="&amp;$M$2,F_12Snp_ODR_Corp!$A:$A,"&lt;="&amp;$M$3,F_12Snp_ODR_Corp!$B:$B,$B304)/SUMIFS(F_12Snp_ODR_Corp!$H:$H,F_12Snp_ODR_Corp!$A:$A,"&gt;="&amp;$M$2,F_12Snp_ODR_Corp!$A:$A,"&lt;="&amp;$M$3,F_12Snp_ODR_Corp!$B:$B,$B304)</f>
        <v>0.11119751166407466</v>
      </c>
      <c r="G304" s="95">
        <f t="shared" si="20"/>
        <v>6.7901234567901231E-2</v>
      </c>
      <c r="H304" s="95">
        <f t="shared" si="21"/>
        <v>1.8745676103886315E-3</v>
      </c>
      <c r="I304" s="95">
        <f t="shared" si="22"/>
        <v>4.3296277096173424E-2</v>
      </c>
      <c r="J304" s="95">
        <f t="shared" si="23"/>
        <v>0.63763608087091772</v>
      </c>
    </row>
    <row r="305" spans="1:10" x14ac:dyDescent="0.2">
      <c r="A305" s="385">
        <f>F_12Snp_ODR_Corp!A366</f>
        <v>44286</v>
      </c>
      <c r="B305" s="385" t="str">
        <f>F_12Snp_ODR_Corp!B366</f>
        <v>C_05</v>
      </c>
      <c r="C305" s="94">
        <f>SUMIFS(F_12Snp_ODR_Corp!$H:$H,F_12Snp_ODR_Corp!$A:$A,'Backtesting - Corp'!A305,F_12Snp_ODR_Corp!$B:$B,'Backtesting - Corp'!B305)</f>
        <v>73</v>
      </c>
      <c r="D305" s="94">
        <f>SUMIFS(F_12Snp_ODR_Corp!$C:$C,F_12Snp_ODR_Corp!$A:$A,'Backtesting - Corp'!A305,F_12Snp_ODR_Corp!$B:$B,'Backtesting - Corp'!B305)</f>
        <v>34</v>
      </c>
      <c r="F305" s="142">
        <f>SUMIFS(F_12Snp_ODR_Corp!$C:$C,F_12Snp_ODR_Corp!$A:$A,"&gt;="&amp;$M$2,F_12Snp_ODR_Corp!$A:$A,"&lt;="&amp;$M$3,F_12Snp_ODR_Corp!$B:$B,$B305)/SUMIFS(F_12Snp_ODR_Corp!$H:$H,F_12Snp_ODR_Corp!$A:$A,"&gt;="&amp;$M$2,F_12Snp_ODR_Corp!$A:$A,"&lt;="&amp;$M$3,F_12Snp_ODR_Corp!$B:$B,$B305)</f>
        <v>0.42605042016806721</v>
      </c>
      <c r="G305" s="95">
        <f t="shared" si="20"/>
        <v>0.46575342465753422</v>
      </c>
      <c r="H305" s="95">
        <f t="shared" si="21"/>
        <v>1.5763285654906375E-3</v>
      </c>
      <c r="I305" s="95">
        <f t="shared" si="22"/>
        <v>-3.9703004489467009E-2</v>
      </c>
      <c r="J305" s="95">
        <f t="shared" si="23"/>
        <v>8.5244686109737997E-2</v>
      </c>
    </row>
    <row r="306" spans="1:10" x14ac:dyDescent="0.2">
      <c r="A306" s="385">
        <f>F_12Snp_ODR_Corp!A368</f>
        <v>44316</v>
      </c>
      <c r="B306" s="385" t="str">
        <f>F_12Snp_ODR_Corp!B368</f>
        <v>C_01</v>
      </c>
      <c r="C306" s="94">
        <f>SUMIFS(F_12Snp_ODR_Corp!$H:$H,F_12Snp_ODR_Corp!$A:$A,'Backtesting - Corp'!A306,F_12Snp_ODR_Corp!$B:$B,'Backtesting - Corp'!B306)</f>
        <v>424</v>
      </c>
      <c r="D306" s="94">
        <f>SUMIFS(F_12Snp_ODR_Corp!$C:$C,F_12Snp_ODR_Corp!$A:$A,'Backtesting - Corp'!A306,F_12Snp_ODR_Corp!$B:$B,'Backtesting - Corp'!B306)</f>
        <v>4</v>
      </c>
      <c r="F306" s="142">
        <f>SUMIFS(F_12Snp_ODR_Corp!$C:$C,F_12Snp_ODR_Corp!$A:$A,"&gt;="&amp;$M$2,F_12Snp_ODR_Corp!$A:$A,"&lt;="&amp;$M$3,F_12Snp_ODR_Corp!$B:$B,$B306)/SUMIFS(F_12Snp_ODR_Corp!$H:$H,F_12Snp_ODR_Corp!$A:$A,"&gt;="&amp;$M$2,F_12Snp_ODR_Corp!$A:$A,"&lt;="&amp;$M$3,F_12Snp_ODR_Corp!$B:$B,$B306)</f>
        <v>2.4055781522370714E-2</v>
      </c>
      <c r="G306" s="95">
        <f t="shared" si="20"/>
        <v>9.433962264150943E-3</v>
      </c>
      <c r="H306" s="95">
        <f t="shared" si="21"/>
        <v>2.1379759842004659E-4</v>
      </c>
      <c r="I306" s="95">
        <f t="shared" si="22"/>
        <v>1.4621819258219771E-2</v>
      </c>
      <c r="J306" s="95">
        <f t="shared" si="23"/>
        <v>1.5499128413712959</v>
      </c>
    </row>
    <row r="307" spans="1:10" x14ac:dyDescent="0.2">
      <c r="A307" s="385">
        <f>F_12Snp_ODR_Corp!A369</f>
        <v>44316</v>
      </c>
      <c r="B307" s="385" t="str">
        <f>F_12Snp_ODR_Corp!B369</f>
        <v>C_02</v>
      </c>
      <c r="C307" s="94">
        <f>SUMIFS(F_12Snp_ODR_Corp!$H:$H,F_12Snp_ODR_Corp!$A:$A,'Backtesting - Corp'!A307,F_12Snp_ODR_Corp!$B:$B,'Backtesting - Corp'!B307)</f>
        <v>77</v>
      </c>
      <c r="D307" s="94">
        <f>SUMIFS(F_12Snp_ODR_Corp!$C:$C,F_12Snp_ODR_Corp!$A:$A,'Backtesting - Corp'!A307,F_12Snp_ODR_Corp!$B:$B,'Backtesting - Corp'!B307)</f>
        <v>13</v>
      </c>
      <c r="F307" s="142">
        <f>SUMIFS(F_12Snp_ODR_Corp!$C:$C,F_12Snp_ODR_Corp!$A:$A,"&gt;="&amp;$M$2,F_12Snp_ODR_Corp!$A:$A,"&lt;="&amp;$M$3,F_12Snp_ODR_Corp!$B:$B,$B307)/SUMIFS(F_12Snp_ODR_Corp!$H:$H,F_12Snp_ODR_Corp!$A:$A,"&gt;="&amp;$M$2,F_12Snp_ODR_Corp!$A:$A,"&lt;="&amp;$M$3,F_12Snp_ODR_Corp!$B:$B,$B307)</f>
        <v>0.20442708333333334</v>
      </c>
      <c r="G307" s="95">
        <f t="shared" si="20"/>
        <v>0.16883116883116883</v>
      </c>
      <c r="H307" s="95">
        <f t="shared" si="21"/>
        <v>1.2670691292454056E-3</v>
      </c>
      <c r="I307" s="95">
        <f t="shared" si="22"/>
        <v>3.5595914502164511E-2</v>
      </c>
      <c r="J307" s="95">
        <f t="shared" si="23"/>
        <v>0.21083733974358979</v>
      </c>
    </row>
    <row r="308" spans="1:10" x14ac:dyDescent="0.2">
      <c r="A308" s="385">
        <f>F_12Snp_ODR_Corp!A370</f>
        <v>44316</v>
      </c>
      <c r="B308" s="385" t="str">
        <f>F_12Snp_ODR_Corp!B370</f>
        <v>C_03</v>
      </c>
      <c r="C308" s="94">
        <f>SUMIFS(F_12Snp_ODR_Corp!$H:$H,F_12Snp_ODR_Corp!$A:$A,'Backtesting - Corp'!A308,F_12Snp_ODR_Corp!$B:$B,'Backtesting - Corp'!B308)</f>
        <v>452</v>
      </c>
      <c r="D308" s="94">
        <f>SUMIFS(F_12Snp_ODR_Corp!$C:$C,F_12Snp_ODR_Corp!$A:$A,'Backtesting - Corp'!A308,F_12Snp_ODR_Corp!$B:$B,'Backtesting - Corp'!B308)</f>
        <v>9</v>
      </c>
      <c r="F308" s="142">
        <f>SUMIFS(F_12Snp_ODR_Corp!$C:$C,F_12Snp_ODR_Corp!$A:$A,"&gt;="&amp;$M$2,F_12Snp_ODR_Corp!$A:$A,"&lt;="&amp;$M$3,F_12Snp_ODR_Corp!$B:$B,$B308)/SUMIFS(F_12Snp_ODR_Corp!$H:$H,F_12Snp_ODR_Corp!$A:$A,"&gt;="&amp;$M$2,F_12Snp_ODR_Corp!$A:$A,"&lt;="&amp;$M$3,F_12Snp_ODR_Corp!$B:$B,$B308)</f>
        <v>1.6336368505623994E-2</v>
      </c>
      <c r="G308" s="95">
        <f t="shared" si="20"/>
        <v>1.9911504424778761E-2</v>
      </c>
      <c r="H308" s="95">
        <f t="shared" si="21"/>
        <v>1.2781596840430595E-5</v>
      </c>
      <c r="I308" s="95">
        <f t="shared" si="22"/>
        <v>-3.5751359191547663E-3</v>
      </c>
      <c r="J308" s="95">
        <f t="shared" si="23"/>
        <v>0.17955127060643938</v>
      </c>
    </row>
    <row r="309" spans="1:10" x14ac:dyDescent="0.2">
      <c r="A309" s="385">
        <f>F_12Snp_ODR_Corp!A371</f>
        <v>44316</v>
      </c>
      <c r="B309" s="385" t="str">
        <f>F_12Snp_ODR_Corp!B371</f>
        <v>C_04</v>
      </c>
      <c r="C309" s="94">
        <f>SUMIFS(F_12Snp_ODR_Corp!$H:$H,F_12Snp_ODR_Corp!$A:$A,'Backtesting - Corp'!A309,F_12Snp_ODR_Corp!$B:$B,'Backtesting - Corp'!B309)</f>
        <v>171</v>
      </c>
      <c r="D309" s="94">
        <f>SUMIFS(F_12Snp_ODR_Corp!$C:$C,F_12Snp_ODR_Corp!$A:$A,'Backtesting - Corp'!A309,F_12Snp_ODR_Corp!$B:$B,'Backtesting - Corp'!B309)</f>
        <v>14</v>
      </c>
      <c r="F309" s="142">
        <f>SUMIFS(F_12Snp_ODR_Corp!$C:$C,F_12Snp_ODR_Corp!$A:$A,"&gt;="&amp;$M$2,F_12Snp_ODR_Corp!$A:$A,"&lt;="&amp;$M$3,F_12Snp_ODR_Corp!$B:$B,$B309)/SUMIFS(F_12Snp_ODR_Corp!$H:$H,F_12Snp_ODR_Corp!$A:$A,"&gt;="&amp;$M$2,F_12Snp_ODR_Corp!$A:$A,"&lt;="&amp;$M$3,F_12Snp_ODR_Corp!$B:$B,$B309)</f>
        <v>0.11119751166407466</v>
      </c>
      <c r="G309" s="95">
        <f t="shared" si="20"/>
        <v>8.1871345029239762E-2</v>
      </c>
      <c r="H309" s="95">
        <f t="shared" si="21"/>
        <v>8.600240494941034E-4</v>
      </c>
      <c r="I309" s="95">
        <f t="shared" si="22"/>
        <v>2.9326166634834894E-2</v>
      </c>
      <c r="J309" s="95">
        <f t="shared" si="23"/>
        <v>0.35819817818262623</v>
      </c>
    </row>
    <row r="310" spans="1:10" x14ac:dyDescent="0.2">
      <c r="A310" s="385">
        <f>F_12Snp_ODR_Corp!A372</f>
        <v>44316</v>
      </c>
      <c r="B310" s="385" t="str">
        <f>F_12Snp_ODR_Corp!B372</f>
        <v>C_05</v>
      </c>
      <c r="C310" s="94">
        <f>SUMIFS(F_12Snp_ODR_Corp!$H:$H,F_12Snp_ODR_Corp!$A:$A,'Backtesting - Corp'!A310,F_12Snp_ODR_Corp!$B:$B,'Backtesting - Corp'!B310)</f>
        <v>61</v>
      </c>
      <c r="D310" s="94">
        <f>SUMIFS(F_12Snp_ODR_Corp!$C:$C,F_12Snp_ODR_Corp!$A:$A,'Backtesting - Corp'!A310,F_12Snp_ODR_Corp!$B:$B,'Backtesting - Corp'!B310)</f>
        <v>30</v>
      </c>
      <c r="F310" s="142">
        <f>SUMIFS(F_12Snp_ODR_Corp!$C:$C,F_12Snp_ODR_Corp!$A:$A,"&gt;="&amp;$M$2,F_12Snp_ODR_Corp!$A:$A,"&lt;="&amp;$M$3,F_12Snp_ODR_Corp!$B:$B,$B310)/SUMIFS(F_12Snp_ODR_Corp!$H:$H,F_12Snp_ODR_Corp!$A:$A,"&gt;="&amp;$M$2,F_12Snp_ODR_Corp!$A:$A,"&lt;="&amp;$M$3,F_12Snp_ODR_Corp!$B:$B,$B310)</f>
        <v>0.42605042016806721</v>
      </c>
      <c r="G310" s="95">
        <f t="shared" si="20"/>
        <v>0.49180327868852458</v>
      </c>
      <c r="H310" s="95">
        <f t="shared" si="21"/>
        <v>4.323438403611283E-3</v>
      </c>
      <c r="I310" s="95">
        <f t="shared" si="22"/>
        <v>-6.5752858520457369E-2</v>
      </c>
      <c r="J310" s="95">
        <f t="shared" si="23"/>
        <v>0.13369747899159665</v>
      </c>
    </row>
    <row r="311" spans="1:10" x14ac:dyDescent="0.2">
      <c r="A311" s="385">
        <f>F_12Snp_ODR_Corp!A374</f>
        <v>44347</v>
      </c>
      <c r="B311" s="385" t="str">
        <f>F_12Snp_ODR_Corp!B374</f>
        <v>C_01</v>
      </c>
      <c r="C311" s="94">
        <f>SUMIFS(F_12Snp_ODR_Corp!$H:$H,F_12Snp_ODR_Corp!$A:$A,'Backtesting - Corp'!A311,F_12Snp_ODR_Corp!$B:$B,'Backtesting - Corp'!B311)</f>
        <v>410</v>
      </c>
      <c r="D311" s="94">
        <f>SUMIFS(F_12Snp_ODR_Corp!$C:$C,F_12Snp_ODR_Corp!$A:$A,'Backtesting - Corp'!A311,F_12Snp_ODR_Corp!$B:$B,'Backtesting - Corp'!B311)</f>
        <v>5</v>
      </c>
      <c r="F311" s="142">
        <f>SUMIFS(F_12Snp_ODR_Corp!$C:$C,F_12Snp_ODR_Corp!$A:$A,"&gt;="&amp;$M$2,F_12Snp_ODR_Corp!$A:$A,"&lt;="&amp;$M$3,F_12Snp_ODR_Corp!$B:$B,$B311)/SUMIFS(F_12Snp_ODR_Corp!$H:$H,F_12Snp_ODR_Corp!$A:$A,"&gt;="&amp;$M$2,F_12Snp_ODR_Corp!$A:$A,"&lt;="&amp;$M$3,F_12Snp_ODR_Corp!$B:$B,$B311)</f>
        <v>2.4055781522370714E-2</v>
      </c>
      <c r="G311" s="95">
        <f t="shared" si="20"/>
        <v>1.2195121951219513E-2</v>
      </c>
      <c r="H311" s="95">
        <f t="shared" si="21"/>
        <v>1.4067524546274062E-4</v>
      </c>
      <c r="I311" s="95">
        <f t="shared" si="22"/>
        <v>1.1860659571151202E-2</v>
      </c>
      <c r="J311" s="95">
        <f t="shared" si="23"/>
        <v>0.97257408483439856</v>
      </c>
    </row>
    <row r="312" spans="1:10" x14ac:dyDescent="0.2">
      <c r="A312" s="385">
        <f>F_12Snp_ODR_Corp!A375</f>
        <v>44347</v>
      </c>
      <c r="B312" s="385" t="str">
        <f>F_12Snp_ODR_Corp!B375</f>
        <v>C_02</v>
      </c>
      <c r="C312" s="94">
        <f>SUMIFS(F_12Snp_ODR_Corp!$H:$H,F_12Snp_ODR_Corp!$A:$A,'Backtesting - Corp'!A312,F_12Snp_ODR_Corp!$B:$B,'Backtesting - Corp'!B312)</f>
        <v>76</v>
      </c>
      <c r="D312" s="94">
        <f>SUMIFS(F_12Snp_ODR_Corp!$C:$C,F_12Snp_ODR_Corp!$A:$A,'Backtesting - Corp'!A312,F_12Snp_ODR_Corp!$B:$B,'Backtesting - Corp'!B312)</f>
        <v>14</v>
      </c>
      <c r="F312" s="142">
        <f>SUMIFS(F_12Snp_ODR_Corp!$C:$C,F_12Snp_ODR_Corp!$A:$A,"&gt;="&amp;$M$2,F_12Snp_ODR_Corp!$A:$A,"&lt;="&amp;$M$3,F_12Snp_ODR_Corp!$B:$B,$B312)/SUMIFS(F_12Snp_ODR_Corp!$H:$H,F_12Snp_ODR_Corp!$A:$A,"&gt;="&amp;$M$2,F_12Snp_ODR_Corp!$A:$A,"&lt;="&amp;$M$3,F_12Snp_ODR_Corp!$B:$B,$B312)</f>
        <v>0.20442708333333334</v>
      </c>
      <c r="G312" s="95">
        <f t="shared" si="20"/>
        <v>0.18421052631578946</v>
      </c>
      <c r="H312" s="95">
        <f t="shared" si="21"/>
        <v>4.0870917764360267E-4</v>
      </c>
      <c r="I312" s="95">
        <f t="shared" si="22"/>
        <v>2.0216557017543879E-2</v>
      </c>
      <c r="J312" s="95">
        <f t="shared" si="23"/>
        <v>0.10974702380952392</v>
      </c>
    </row>
    <row r="313" spans="1:10" x14ac:dyDescent="0.2">
      <c r="A313" s="385">
        <f>F_12Snp_ODR_Corp!A376</f>
        <v>44347</v>
      </c>
      <c r="B313" s="385" t="str">
        <f>F_12Snp_ODR_Corp!B376</f>
        <v>C_03</v>
      </c>
      <c r="C313" s="94">
        <f>SUMIFS(F_12Snp_ODR_Corp!$H:$H,F_12Snp_ODR_Corp!$A:$A,'Backtesting - Corp'!A313,F_12Snp_ODR_Corp!$B:$B,'Backtesting - Corp'!B313)</f>
        <v>443</v>
      </c>
      <c r="D313" s="94">
        <f>SUMIFS(F_12Snp_ODR_Corp!$C:$C,F_12Snp_ODR_Corp!$A:$A,'Backtesting - Corp'!A313,F_12Snp_ODR_Corp!$B:$B,'Backtesting - Corp'!B313)</f>
        <v>6</v>
      </c>
      <c r="F313" s="142">
        <f>SUMIFS(F_12Snp_ODR_Corp!$C:$C,F_12Snp_ODR_Corp!$A:$A,"&gt;="&amp;$M$2,F_12Snp_ODR_Corp!$A:$A,"&lt;="&amp;$M$3,F_12Snp_ODR_Corp!$B:$B,$B313)/SUMIFS(F_12Snp_ODR_Corp!$H:$H,F_12Snp_ODR_Corp!$A:$A,"&gt;="&amp;$M$2,F_12Snp_ODR_Corp!$A:$A,"&lt;="&amp;$M$3,F_12Snp_ODR_Corp!$B:$B,$B313)</f>
        <v>1.6336368505623994E-2</v>
      </c>
      <c r="G313" s="95">
        <f t="shared" si="20"/>
        <v>1.3544018058690745E-2</v>
      </c>
      <c r="H313" s="95">
        <f t="shared" si="21"/>
        <v>7.7972210184883199E-6</v>
      </c>
      <c r="I313" s="95">
        <f t="shared" si="22"/>
        <v>2.7923504469332498E-3</v>
      </c>
      <c r="J313" s="95">
        <f t="shared" si="23"/>
        <v>0.20616854133190496</v>
      </c>
    </row>
    <row r="314" spans="1:10" x14ac:dyDescent="0.2">
      <c r="A314" s="385">
        <f>F_12Snp_ODR_Corp!A377</f>
        <v>44347</v>
      </c>
      <c r="B314" s="385" t="str">
        <f>F_12Snp_ODR_Corp!B377</f>
        <v>C_04</v>
      </c>
      <c r="C314" s="94">
        <f>SUMIFS(F_12Snp_ODR_Corp!$H:$H,F_12Snp_ODR_Corp!$A:$A,'Backtesting - Corp'!A314,F_12Snp_ODR_Corp!$B:$B,'Backtesting - Corp'!B314)</f>
        <v>172</v>
      </c>
      <c r="D314" s="94">
        <f>SUMIFS(F_12Snp_ODR_Corp!$C:$C,F_12Snp_ODR_Corp!$A:$A,'Backtesting - Corp'!A314,F_12Snp_ODR_Corp!$B:$B,'Backtesting - Corp'!B314)</f>
        <v>13</v>
      </c>
      <c r="F314" s="142">
        <f>SUMIFS(F_12Snp_ODR_Corp!$C:$C,F_12Snp_ODR_Corp!$A:$A,"&gt;="&amp;$M$2,F_12Snp_ODR_Corp!$A:$A,"&lt;="&amp;$M$3,F_12Snp_ODR_Corp!$B:$B,$B314)/SUMIFS(F_12Snp_ODR_Corp!$H:$H,F_12Snp_ODR_Corp!$A:$A,"&gt;="&amp;$M$2,F_12Snp_ODR_Corp!$A:$A,"&lt;="&amp;$M$3,F_12Snp_ODR_Corp!$B:$B,$B314)</f>
        <v>0.11119751166407466</v>
      </c>
      <c r="G314" s="95">
        <f t="shared" si="20"/>
        <v>7.5581395348837205E-2</v>
      </c>
      <c r="H314" s="95">
        <f t="shared" si="21"/>
        <v>1.2685077413805233E-3</v>
      </c>
      <c r="I314" s="95">
        <f t="shared" si="22"/>
        <v>3.561611631523745E-2</v>
      </c>
      <c r="J314" s="95">
        <f t="shared" si="23"/>
        <v>0.47122861586314169</v>
      </c>
    </row>
    <row r="315" spans="1:10" x14ac:dyDescent="0.2">
      <c r="A315" s="385">
        <f>F_12Snp_ODR_Corp!A378</f>
        <v>44347</v>
      </c>
      <c r="B315" s="385" t="str">
        <f>F_12Snp_ODR_Corp!B378</f>
        <v>C_05</v>
      </c>
      <c r="C315" s="94">
        <f>SUMIFS(F_12Snp_ODR_Corp!$H:$H,F_12Snp_ODR_Corp!$A:$A,'Backtesting - Corp'!A315,F_12Snp_ODR_Corp!$B:$B,'Backtesting - Corp'!B315)</f>
        <v>74</v>
      </c>
      <c r="D315" s="94">
        <f>SUMIFS(F_12Snp_ODR_Corp!$C:$C,F_12Snp_ODR_Corp!$A:$A,'Backtesting - Corp'!A315,F_12Snp_ODR_Corp!$B:$B,'Backtesting - Corp'!B315)</f>
        <v>25</v>
      </c>
      <c r="F315" s="142">
        <f>SUMIFS(F_12Snp_ODR_Corp!$C:$C,F_12Snp_ODR_Corp!$A:$A,"&gt;="&amp;$M$2,F_12Snp_ODR_Corp!$A:$A,"&lt;="&amp;$M$3,F_12Snp_ODR_Corp!$B:$B,$B315)/SUMIFS(F_12Snp_ODR_Corp!$H:$H,F_12Snp_ODR_Corp!$A:$A,"&gt;="&amp;$M$2,F_12Snp_ODR_Corp!$A:$A,"&lt;="&amp;$M$3,F_12Snp_ODR_Corp!$B:$B,$B315)</f>
        <v>0.42605042016806721</v>
      </c>
      <c r="G315" s="95">
        <f t="shared" si="20"/>
        <v>0.33783783783783783</v>
      </c>
      <c r="H315" s="95">
        <f t="shared" si="21"/>
        <v>7.7814596813674973E-3</v>
      </c>
      <c r="I315" s="95">
        <f t="shared" si="22"/>
        <v>8.8212582330229383E-2</v>
      </c>
      <c r="J315" s="95">
        <f t="shared" si="23"/>
        <v>0.26110924369747895</v>
      </c>
    </row>
    <row r="316" spans="1:10" x14ac:dyDescent="0.2">
      <c r="A316" s="385">
        <f>F_12Snp_ODR_Corp!A380</f>
        <v>44377</v>
      </c>
      <c r="B316" s="385" t="str">
        <f>F_12Snp_ODR_Corp!B380</f>
        <v>C_01</v>
      </c>
      <c r="C316" s="94">
        <f>SUMIFS(F_12Snp_ODR_Corp!$H:$H,F_12Snp_ODR_Corp!$A:$A,'Backtesting - Corp'!A316,F_12Snp_ODR_Corp!$B:$B,'Backtesting - Corp'!B316)</f>
        <v>418</v>
      </c>
      <c r="D316" s="94">
        <f>SUMIFS(F_12Snp_ODR_Corp!$C:$C,F_12Snp_ODR_Corp!$A:$A,'Backtesting - Corp'!A316,F_12Snp_ODR_Corp!$B:$B,'Backtesting - Corp'!B316)</f>
        <v>5</v>
      </c>
      <c r="F316" s="142">
        <f>SUMIFS(F_12Snp_ODR_Corp!$C:$C,F_12Snp_ODR_Corp!$A:$A,"&gt;="&amp;$M$2,F_12Snp_ODR_Corp!$A:$A,"&lt;="&amp;$M$3,F_12Snp_ODR_Corp!$B:$B,$B316)/SUMIFS(F_12Snp_ODR_Corp!$H:$H,F_12Snp_ODR_Corp!$A:$A,"&gt;="&amp;$M$2,F_12Snp_ODR_Corp!$A:$A,"&lt;="&amp;$M$3,F_12Snp_ODR_Corp!$B:$B,$B316)</f>
        <v>2.4055781522370714E-2</v>
      </c>
      <c r="G316" s="95">
        <f t="shared" si="20"/>
        <v>1.1961722488038277E-2</v>
      </c>
      <c r="H316" s="95">
        <f t="shared" si="21"/>
        <v>1.4626626392591802E-4</v>
      </c>
      <c r="I316" s="95">
        <f t="shared" si="22"/>
        <v>1.2094059034332437E-2</v>
      </c>
      <c r="J316" s="95">
        <f t="shared" si="23"/>
        <v>1.0110633352701917</v>
      </c>
    </row>
    <row r="317" spans="1:10" x14ac:dyDescent="0.2">
      <c r="A317" s="385">
        <f>F_12Snp_ODR_Corp!A381</f>
        <v>44377</v>
      </c>
      <c r="B317" s="385" t="str">
        <f>F_12Snp_ODR_Corp!B381</f>
        <v>C_02</v>
      </c>
      <c r="C317" s="94">
        <f>SUMIFS(F_12Snp_ODR_Corp!$H:$H,F_12Snp_ODR_Corp!$A:$A,'Backtesting - Corp'!A317,F_12Snp_ODR_Corp!$B:$B,'Backtesting - Corp'!B317)</f>
        <v>74</v>
      </c>
      <c r="D317" s="94">
        <f>SUMIFS(F_12Snp_ODR_Corp!$C:$C,F_12Snp_ODR_Corp!$A:$A,'Backtesting - Corp'!A317,F_12Snp_ODR_Corp!$B:$B,'Backtesting - Corp'!B317)</f>
        <v>16</v>
      </c>
      <c r="F317" s="142">
        <f>SUMIFS(F_12Snp_ODR_Corp!$C:$C,F_12Snp_ODR_Corp!$A:$A,"&gt;="&amp;$M$2,F_12Snp_ODR_Corp!$A:$A,"&lt;="&amp;$M$3,F_12Snp_ODR_Corp!$B:$B,$B317)/SUMIFS(F_12Snp_ODR_Corp!$H:$H,F_12Snp_ODR_Corp!$A:$A,"&gt;="&amp;$M$2,F_12Snp_ODR_Corp!$A:$A,"&lt;="&amp;$M$3,F_12Snp_ODR_Corp!$B:$B,$B317)</f>
        <v>0.20442708333333334</v>
      </c>
      <c r="G317" s="95">
        <f t="shared" si="20"/>
        <v>0.21621621621621623</v>
      </c>
      <c r="H317" s="95">
        <f t="shared" si="21"/>
        <v>1.3898365413027053E-4</v>
      </c>
      <c r="I317" s="95">
        <f t="shared" si="22"/>
        <v>-1.1789132882882886E-2</v>
      </c>
      <c r="J317" s="95">
        <f t="shared" si="23"/>
        <v>5.4524739583333343E-2</v>
      </c>
    </row>
    <row r="318" spans="1:10" x14ac:dyDescent="0.2">
      <c r="A318" s="385">
        <f>F_12Snp_ODR_Corp!A382</f>
        <v>44377</v>
      </c>
      <c r="B318" s="385" t="str">
        <f>F_12Snp_ODR_Corp!B382</f>
        <v>C_03</v>
      </c>
      <c r="C318" s="94">
        <f>SUMIFS(F_12Snp_ODR_Corp!$H:$H,F_12Snp_ODR_Corp!$A:$A,'Backtesting - Corp'!A318,F_12Snp_ODR_Corp!$B:$B,'Backtesting - Corp'!B318)</f>
        <v>463</v>
      </c>
      <c r="D318" s="94">
        <f>SUMIFS(F_12Snp_ODR_Corp!$C:$C,F_12Snp_ODR_Corp!$A:$A,'Backtesting - Corp'!A318,F_12Snp_ODR_Corp!$B:$B,'Backtesting - Corp'!B318)</f>
        <v>8</v>
      </c>
      <c r="F318" s="142">
        <f>SUMIFS(F_12Snp_ODR_Corp!$C:$C,F_12Snp_ODR_Corp!$A:$A,"&gt;="&amp;$M$2,F_12Snp_ODR_Corp!$A:$A,"&lt;="&amp;$M$3,F_12Snp_ODR_Corp!$B:$B,$B318)/SUMIFS(F_12Snp_ODR_Corp!$H:$H,F_12Snp_ODR_Corp!$A:$A,"&gt;="&amp;$M$2,F_12Snp_ODR_Corp!$A:$A,"&lt;="&amp;$M$3,F_12Snp_ODR_Corp!$B:$B,$B318)</f>
        <v>1.6336368505623994E-2</v>
      </c>
      <c r="G318" s="95">
        <f t="shared" si="20"/>
        <v>1.7278617710583154E-2</v>
      </c>
      <c r="H318" s="95">
        <f t="shared" si="21"/>
        <v>8.8783356424616894E-7</v>
      </c>
      <c r="I318" s="95">
        <f t="shared" si="22"/>
        <v>-9.4224920495915993E-4</v>
      </c>
      <c r="J318" s="95">
        <f t="shared" si="23"/>
        <v>5.453267273701138E-2</v>
      </c>
    </row>
    <row r="319" spans="1:10" x14ac:dyDescent="0.2">
      <c r="A319" s="385">
        <f>F_12Snp_ODR_Corp!A383</f>
        <v>44377</v>
      </c>
      <c r="B319" s="385" t="str">
        <f>F_12Snp_ODR_Corp!B383</f>
        <v>C_04</v>
      </c>
      <c r="C319" s="94">
        <f>SUMIFS(F_12Snp_ODR_Corp!$H:$H,F_12Snp_ODR_Corp!$A:$A,'Backtesting - Corp'!A319,F_12Snp_ODR_Corp!$B:$B,'Backtesting - Corp'!B319)</f>
        <v>163</v>
      </c>
      <c r="D319" s="94">
        <f>SUMIFS(F_12Snp_ODR_Corp!$C:$C,F_12Snp_ODR_Corp!$A:$A,'Backtesting - Corp'!A319,F_12Snp_ODR_Corp!$B:$B,'Backtesting - Corp'!B319)</f>
        <v>7</v>
      </c>
      <c r="F319" s="142">
        <f>SUMIFS(F_12Snp_ODR_Corp!$C:$C,F_12Snp_ODR_Corp!$A:$A,"&gt;="&amp;$M$2,F_12Snp_ODR_Corp!$A:$A,"&lt;="&amp;$M$3,F_12Snp_ODR_Corp!$B:$B,$B319)/SUMIFS(F_12Snp_ODR_Corp!$H:$H,F_12Snp_ODR_Corp!$A:$A,"&gt;="&amp;$M$2,F_12Snp_ODR_Corp!$A:$A,"&lt;="&amp;$M$3,F_12Snp_ODR_Corp!$B:$B,$B319)</f>
        <v>0.11119751166407466</v>
      </c>
      <c r="G319" s="95">
        <f t="shared" si="20"/>
        <v>4.2944785276073622E-2</v>
      </c>
      <c r="H319" s="95">
        <f t="shared" si="21"/>
        <v>4.658434659395333E-3</v>
      </c>
      <c r="I319" s="95">
        <f t="shared" si="22"/>
        <v>6.8252726388001034E-2</v>
      </c>
      <c r="J319" s="95">
        <f t="shared" si="23"/>
        <v>1.5893134858920239</v>
      </c>
    </row>
    <row r="320" spans="1:10" x14ac:dyDescent="0.2">
      <c r="A320" s="385">
        <f>F_12Snp_ODR_Corp!A384</f>
        <v>44377</v>
      </c>
      <c r="B320" s="385" t="str">
        <f>F_12Snp_ODR_Corp!B384</f>
        <v>C_05</v>
      </c>
      <c r="C320" s="94">
        <f>SUMIFS(F_12Snp_ODR_Corp!$H:$H,F_12Snp_ODR_Corp!$A:$A,'Backtesting - Corp'!A320,F_12Snp_ODR_Corp!$B:$B,'Backtesting - Corp'!B320)</f>
        <v>70</v>
      </c>
      <c r="D320" s="94">
        <f>SUMIFS(F_12Snp_ODR_Corp!$C:$C,F_12Snp_ODR_Corp!$A:$A,'Backtesting - Corp'!A320,F_12Snp_ODR_Corp!$B:$B,'Backtesting - Corp'!B320)</f>
        <v>25</v>
      </c>
      <c r="F320" s="142">
        <f>SUMIFS(F_12Snp_ODR_Corp!$C:$C,F_12Snp_ODR_Corp!$A:$A,"&gt;="&amp;$M$2,F_12Snp_ODR_Corp!$A:$A,"&lt;="&amp;$M$3,F_12Snp_ODR_Corp!$B:$B,$B320)/SUMIFS(F_12Snp_ODR_Corp!$H:$H,F_12Snp_ODR_Corp!$A:$A,"&gt;="&amp;$M$2,F_12Snp_ODR_Corp!$A:$A,"&lt;="&amp;$M$3,F_12Snp_ODR_Corp!$B:$B,$B320)</f>
        <v>0.42605042016806721</v>
      </c>
      <c r="G320" s="95">
        <f t="shared" si="20"/>
        <v>0.35714285714285715</v>
      </c>
      <c r="H320" s="95">
        <f t="shared" si="21"/>
        <v>4.7482522420732969E-3</v>
      </c>
      <c r="I320" s="95">
        <f t="shared" si="22"/>
        <v>6.8907563025210061E-2</v>
      </c>
      <c r="J320" s="95">
        <f t="shared" si="23"/>
        <v>0.19294117647058817</v>
      </c>
    </row>
    <row r="321" spans="1:10" x14ac:dyDescent="0.2">
      <c r="A321" s="385">
        <f>F_12Snp_ODR_Corp!A386</f>
        <v>44408</v>
      </c>
      <c r="B321" s="385" t="str">
        <f>F_12Snp_ODR_Corp!B386</f>
        <v>C_01</v>
      </c>
      <c r="C321" s="94">
        <f>SUMIFS(F_12Snp_ODR_Corp!$H:$H,F_12Snp_ODR_Corp!$A:$A,'Backtesting - Corp'!A321,F_12Snp_ODR_Corp!$B:$B,'Backtesting - Corp'!B321)</f>
        <v>416</v>
      </c>
      <c r="D321" s="94">
        <f>SUMIFS(F_12Snp_ODR_Corp!$C:$C,F_12Snp_ODR_Corp!$A:$A,'Backtesting - Corp'!A321,F_12Snp_ODR_Corp!$B:$B,'Backtesting - Corp'!B321)</f>
        <v>5</v>
      </c>
      <c r="F321" s="142">
        <f>SUMIFS(F_12Snp_ODR_Corp!$C:$C,F_12Snp_ODR_Corp!$A:$A,"&gt;="&amp;$M$2,F_12Snp_ODR_Corp!$A:$A,"&lt;="&amp;$M$3,F_12Snp_ODR_Corp!$B:$B,$B321)/SUMIFS(F_12Snp_ODR_Corp!$H:$H,F_12Snp_ODR_Corp!$A:$A,"&gt;="&amp;$M$2,F_12Snp_ODR_Corp!$A:$A,"&lt;="&amp;$M$3,F_12Snp_ODR_Corp!$B:$B,$B321)</f>
        <v>2.4055781522370714E-2</v>
      </c>
      <c r="G321" s="95">
        <f t="shared" si="20"/>
        <v>1.201923076923077E-2</v>
      </c>
      <c r="H321" s="95">
        <f t="shared" si="21"/>
        <v>1.4487855403291376E-4</v>
      </c>
      <c r="I321" s="95">
        <f t="shared" si="22"/>
        <v>1.2036550753139945E-2</v>
      </c>
      <c r="J321" s="95">
        <f t="shared" si="23"/>
        <v>1.0014410226612434</v>
      </c>
    </row>
    <row r="322" spans="1:10" x14ac:dyDescent="0.2">
      <c r="A322" s="385">
        <f>F_12Snp_ODR_Corp!A387</f>
        <v>44408</v>
      </c>
      <c r="B322" s="385" t="str">
        <f>F_12Snp_ODR_Corp!B387</f>
        <v>C_02</v>
      </c>
      <c r="C322" s="94">
        <f>SUMIFS(F_12Snp_ODR_Corp!$H:$H,F_12Snp_ODR_Corp!$A:$A,'Backtesting - Corp'!A322,F_12Snp_ODR_Corp!$B:$B,'Backtesting - Corp'!B322)</f>
        <v>67</v>
      </c>
      <c r="D322" s="94">
        <f>SUMIFS(F_12Snp_ODR_Corp!$C:$C,F_12Snp_ODR_Corp!$A:$A,'Backtesting - Corp'!A322,F_12Snp_ODR_Corp!$B:$B,'Backtesting - Corp'!B322)</f>
        <v>14</v>
      </c>
      <c r="F322" s="142">
        <f>SUMIFS(F_12Snp_ODR_Corp!$C:$C,F_12Snp_ODR_Corp!$A:$A,"&gt;="&amp;$M$2,F_12Snp_ODR_Corp!$A:$A,"&lt;="&amp;$M$3,F_12Snp_ODR_Corp!$B:$B,$B322)/SUMIFS(F_12Snp_ODR_Corp!$H:$H,F_12Snp_ODR_Corp!$A:$A,"&gt;="&amp;$M$2,F_12Snp_ODR_Corp!$A:$A,"&lt;="&amp;$M$3,F_12Snp_ODR_Corp!$B:$B,$B322)</f>
        <v>0.20442708333333334</v>
      </c>
      <c r="G322" s="95">
        <f t="shared" si="20"/>
        <v>0.20895522388059701</v>
      </c>
      <c r="H322" s="95">
        <f t="shared" si="21"/>
        <v>2.0504056815773283E-5</v>
      </c>
      <c r="I322" s="95">
        <f t="shared" si="22"/>
        <v>-4.5281405472636649E-3</v>
      </c>
      <c r="J322" s="95">
        <f t="shared" si="23"/>
        <v>2.1670386904761824E-2</v>
      </c>
    </row>
    <row r="323" spans="1:10" x14ac:dyDescent="0.2">
      <c r="A323" s="385">
        <f>F_12Snp_ODR_Corp!A388</f>
        <v>44408</v>
      </c>
      <c r="B323" s="385" t="str">
        <f>F_12Snp_ODR_Corp!B388</f>
        <v>C_03</v>
      </c>
      <c r="C323" s="94">
        <f>SUMIFS(F_12Snp_ODR_Corp!$H:$H,F_12Snp_ODR_Corp!$A:$A,'Backtesting - Corp'!A323,F_12Snp_ODR_Corp!$B:$B,'Backtesting - Corp'!B323)</f>
        <v>445</v>
      </c>
      <c r="D323" s="94">
        <f>SUMIFS(F_12Snp_ODR_Corp!$C:$C,F_12Snp_ODR_Corp!$A:$A,'Backtesting - Corp'!A323,F_12Snp_ODR_Corp!$B:$B,'Backtesting - Corp'!B323)</f>
        <v>4</v>
      </c>
      <c r="F323" s="142">
        <f>SUMIFS(F_12Snp_ODR_Corp!$C:$C,F_12Snp_ODR_Corp!$A:$A,"&gt;="&amp;$M$2,F_12Snp_ODR_Corp!$A:$A,"&lt;="&amp;$M$3,F_12Snp_ODR_Corp!$B:$B,$B323)/SUMIFS(F_12Snp_ODR_Corp!$H:$H,F_12Snp_ODR_Corp!$A:$A,"&gt;="&amp;$M$2,F_12Snp_ODR_Corp!$A:$A,"&lt;="&amp;$M$3,F_12Snp_ODR_Corp!$B:$B,$B323)</f>
        <v>1.6336368505623994E-2</v>
      </c>
      <c r="G323" s="95">
        <f t="shared" si="20"/>
        <v>8.988764044943821E-3</v>
      </c>
      <c r="H323" s="95">
        <f t="shared" si="21"/>
        <v>5.3987291310607184E-5</v>
      </c>
      <c r="I323" s="95">
        <f t="shared" si="22"/>
        <v>7.3476044606801735E-3</v>
      </c>
      <c r="J323" s="95">
        <f t="shared" si="23"/>
        <v>0.81742099625066922</v>
      </c>
    </row>
    <row r="324" spans="1:10" x14ac:dyDescent="0.2">
      <c r="A324" s="385">
        <f>F_12Snp_ODR_Corp!A389</f>
        <v>44408</v>
      </c>
      <c r="B324" s="385" t="str">
        <f>F_12Snp_ODR_Corp!B389</f>
        <v>C_04</v>
      </c>
      <c r="C324" s="94">
        <f>SUMIFS(F_12Snp_ODR_Corp!$H:$H,F_12Snp_ODR_Corp!$A:$A,'Backtesting - Corp'!A324,F_12Snp_ODR_Corp!$B:$B,'Backtesting - Corp'!B324)</f>
        <v>187</v>
      </c>
      <c r="D324" s="94">
        <f>SUMIFS(F_12Snp_ODR_Corp!$C:$C,F_12Snp_ODR_Corp!$A:$A,'Backtesting - Corp'!A324,F_12Snp_ODR_Corp!$B:$B,'Backtesting - Corp'!B324)</f>
        <v>12</v>
      </c>
      <c r="F324" s="142">
        <f>SUMIFS(F_12Snp_ODR_Corp!$C:$C,F_12Snp_ODR_Corp!$A:$A,"&gt;="&amp;$M$2,F_12Snp_ODR_Corp!$A:$A,"&lt;="&amp;$M$3,F_12Snp_ODR_Corp!$B:$B,$B324)/SUMIFS(F_12Snp_ODR_Corp!$H:$H,F_12Snp_ODR_Corp!$A:$A,"&gt;="&amp;$M$2,F_12Snp_ODR_Corp!$A:$A,"&lt;="&amp;$M$3,F_12Snp_ODR_Corp!$B:$B,$B324)</f>
        <v>0.11119751166407466</v>
      </c>
      <c r="G324" s="95">
        <f t="shared" si="20"/>
        <v>6.4171122994652413E-2</v>
      </c>
      <c r="H324" s="95">
        <f t="shared" si="21"/>
        <v>2.2114812312875646E-3</v>
      </c>
      <c r="I324" s="95">
        <f t="shared" si="22"/>
        <v>4.7026388669422242E-2</v>
      </c>
      <c r="J324" s="95">
        <f t="shared" si="23"/>
        <v>0.73282789009849658</v>
      </c>
    </row>
    <row r="325" spans="1:10" x14ac:dyDescent="0.2">
      <c r="A325" s="385">
        <f>F_12Snp_ODR_Corp!A390</f>
        <v>44408</v>
      </c>
      <c r="B325" s="385" t="str">
        <f>F_12Snp_ODR_Corp!B390</f>
        <v>C_05</v>
      </c>
      <c r="C325" s="94">
        <f>SUMIFS(F_12Snp_ODR_Corp!$H:$H,F_12Snp_ODR_Corp!$A:$A,'Backtesting - Corp'!A325,F_12Snp_ODR_Corp!$B:$B,'Backtesting - Corp'!B325)</f>
        <v>71</v>
      </c>
      <c r="D325" s="94">
        <f>SUMIFS(F_12Snp_ODR_Corp!$C:$C,F_12Snp_ODR_Corp!$A:$A,'Backtesting - Corp'!A325,F_12Snp_ODR_Corp!$B:$B,'Backtesting - Corp'!B325)</f>
        <v>24</v>
      </c>
      <c r="F325" s="142">
        <f>SUMIFS(F_12Snp_ODR_Corp!$C:$C,F_12Snp_ODR_Corp!$A:$A,"&gt;="&amp;$M$2,F_12Snp_ODR_Corp!$A:$A,"&lt;="&amp;$M$3,F_12Snp_ODR_Corp!$B:$B,$B325)/SUMIFS(F_12Snp_ODR_Corp!$H:$H,F_12Snp_ODR_Corp!$A:$A,"&gt;="&amp;$M$2,F_12Snp_ODR_Corp!$A:$A,"&lt;="&amp;$M$3,F_12Snp_ODR_Corp!$B:$B,$B325)</f>
        <v>0.42605042016806721</v>
      </c>
      <c r="G325" s="95">
        <f t="shared" si="20"/>
        <v>0.3380281690140845</v>
      </c>
      <c r="H325" s="95">
        <f t="shared" si="21"/>
        <v>7.7479166982148111E-3</v>
      </c>
      <c r="I325" s="95">
        <f t="shared" si="22"/>
        <v>8.8022251153982711E-2</v>
      </c>
      <c r="J325" s="95">
        <f t="shared" si="23"/>
        <v>0.26039915966386551</v>
      </c>
    </row>
    <row r="326" spans="1:10" x14ac:dyDescent="0.2">
      <c r="A326" s="385">
        <f>F_12Snp_ODR_Corp!A392</f>
        <v>44439</v>
      </c>
      <c r="B326" s="385" t="str">
        <f>F_12Snp_ODR_Corp!B392</f>
        <v>C_01</v>
      </c>
      <c r="C326" s="94">
        <f>SUMIFS(F_12Snp_ODR_Corp!$H:$H,F_12Snp_ODR_Corp!$A:$A,'Backtesting - Corp'!A326,F_12Snp_ODR_Corp!$B:$B,'Backtesting - Corp'!B326)</f>
        <v>412</v>
      </c>
      <c r="D326" s="94">
        <f>SUMIFS(F_12Snp_ODR_Corp!$C:$C,F_12Snp_ODR_Corp!$A:$A,'Backtesting - Corp'!A326,F_12Snp_ODR_Corp!$B:$B,'Backtesting - Corp'!B326)</f>
        <v>3</v>
      </c>
      <c r="F326" s="142">
        <f>SUMIFS(F_12Snp_ODR_Corp!$C:$C,F_12Snp_ODR_Corp!$A:$A,"&gt;="&amp;$M$2,F_12Snp_ODR_Corp!$A:$A,"&lt;="&amp;$M$3,F_12Snp_ODR_Corp!$B:$B,$B326)/SUMIFS(F_12Snp_ODR_Corp!$H:$H,F_12Snp_ODR_Corp!$A:$A,"&gt;="&amp;$M$2,F_12Snp_ODR_Corp!$A:$A,"&lt;="&amp;$M$3,F_12Snp_ODR_Corp!$B:$B,$B326)</f>
        <v>2.4055781522370714E-2</v>
      </c>
      <c r="G326" s="95">
        <f t="shared" si="20"/>
        <v>7.2815533980582527E-3</v>
      </c>
      <c r="H326" s="95">
        <f t="shared" si="21"/>
        <v>2.8137472916647517E-4</v>
      </c>
      <c r="I326" s="95">
        <f t="shared" si="22"/>
        <v>1.6774228124312462E-2</v>
      </c>
      <c r="J326" s="95">
        <f t="shared" si="23"/>
        <v>2.3036606624055782</v>
      </c>
    </row>
    <row r="327" spans="1:10" x14ac:dyDescent="0.2">
      <c r="A327" s="385">
        <f>F_12Snp_ODR_Corp!A393</f>
        <v>44439</v>
      </c>
      <c r="B327" s="385" t="str">
        <f>F_12Snp_ODR_Corp!B393</f>
        <v>C_02</v>
      </c>
      <c r="C327" s="94">
        <f>SUMIFS(F_12Snp_ODR_Corp!$H:$H,F_12Snp_ODR_Corp!$A:$A,'Backtesting - Corp'!A327,F_12Snp_ODR_Corp!$B:$B,'Backtesting - Corp'!B327)</f>
        <v>74</v>
      </c>
      <c r="D327" s="94">
        <f>SUMIFS(F_12Snp_ODR_Corp!$C:$C,F_12Snp_ODR_Corp!$A:$A,'Backtesting - Corp'!A327,F_12Snp_ODR_Corp!$B:$B,'Backtesting - Corp'!B327)</f>
        <v>11</v>
      </c>
      <c r="F327" s="142">
        <f>SUMIFS(F_12Snp_ODR_Corp!$C:$C,F_12Snp_ODR_Corp!$A:$A,"&gt;="&amp;$M$2,F_12Snp_ODR_Corp!$A:$A,"&lt;="&amp;$M$3,F_12Snp_ODR_Corp!$B:$B,$B327)/SUMIFS(F_12Snp_ODR_Corp!$H:$H,F_12Snp_ODR_Corp!$A:$A,"&gt;="&amp;$M$2,F_12Snp_ODR_Corp!$A:$A,"&lt;="&amp;$M$3,F_12Snp_ODR_Corp!$B:$B,$B327)</f>
        <v>0.20442708333333334</v>
      </c>
      <c r="G327" s="95">
        <f t="shared" si="20"/>
        <v>0.14864864864864866</v>
      </c>
      <c r="H327" s="95">
        <f t="shared" si="21"/>
        <v>3.1112337758736354E-3</v>
      </c>
      <c r="I327" s="95">
        <f t="shared" si="22"/>
        <v>5.5778434684684686E-2</v>
      </c>
      <c r="J327" s="95">
        <f t="shared" si="23"/>
        <v>0.37523674242424243</v>
      </c>
    </row>
    <row r="328" spans="1:10" x14ac:dyDescent="0.2">
      <c r="A328" s="385">
        <f>F_12Snp_ODR_Corp!A394</f>
        <v>44439</v>
      </c>
      <c r="B328" s="385" t="str">
        <f>F_12Snp_ODR_Corp!B394</f>
        <v>C_03</v>
      </c>
      <c r="C328" s="94">
        <f>SUMIFS(F_12Snp_ODR_Corp!$H:$H,F_12Snp_ODR_Corp!$A:$A,'Backtesting - Corp'!A328,F_12Snp_ODR_Corp!$B:$B,'Backtesting - Corp'!B328)</f>
        <v>476</v>
      </c>
      <c r="D328" s="94">
        <f>SUMIFS(F_12Snp_ODR_Corp!$C:$C,F_12Snp_ODR_Corp!$A:$A,'Backtesting - Corp'!A328,F_12Snp_ODR_Corp!$B:$B,'Backtesting - Corp'!B328)</f>
        <v>3</v>
      </c>
      <c r="F328" s="142">
        <f>SUMIFS(F_12Snp_ODR_Corp!$C:$C,F_12Snp_ODR_Corp!$A:$A,"&gt;="&amp;$M$2,F_12Snp_ODR_Corp!$A:$A,"&lt;="&amp;$M$3,F_12Snp_ODR_Corp!$B:$B,$B328)/SUMIFS(F_12Snp_ODR_Corp!$H:$H,F_12Snp_ODR_Corp!$A:$A,"&gt;="&amp;$M$2,F_12Snp_ODR_Corp!$A:$A,"&lt;="&amp;$M$3,F_12Snp_ODR_Corp!$B:$B,$B328)</f>
        <v>1.6336368505623994E-2</v>
      </c>
      <c r="G328" s="95">
        <f t="shared" si="20"/>
        <v>6.3025210084033615E-3</v>
      </c>
      <c r="H328" s="95">
        <f t="shared" si="21"/>
        <v>1.0067809559748076E-4</v>
      </c>
      <c r="I328" s="95">
        <f t="shared" si="22"/>
        <v>1.0033847497220633E-2</v>
      </c>
      <c r="J328" s="95">
        <f t="shared" si="23"/>
        <v>1.5920371362256738</v>
      </c>
    </row>
    <row r="329" spans="1:10" x14ac:dyDescent="0.2">
      <c r="A329" s="385">
        <f>F_12Snp_ODR_Corp!A395</f>
        <v>44439</v>
      </c>
      <c r="B329" s="385" t="str">
        <f>F_12Snp_ODR_Corp!B395</f>
        <v>C_04</v>
      </c>
      <c r="C329" s="94">
        <f>SUMIFS(F_12Snp_ODR_Corp!$H:$H,F_12Snp_ODR_Corp!$A:$A,'Backtesting - Corp'!A329,F_12Snp_ODR_Corp!$B:$B,'Backtesting - Corp'!B329)</f>
        <v>156</v>
      </c>
      <c r="D329" s="94">
        <f>SUMIFS(F_12Snp_ODR_Corp!$C:$C,F_12Snp_ODR_Corp!$A:$A,'Backtesting - Corp'!A329,F_12Snp_ODR_Corp!$B:$B,'Backtesting - Corp'!B329)</f>
        <v>12</v>
      </c>
      <c r="F329" s="142">
        <f>SUMIFS(F_12Snp_ODR_Corp!$C:$C,F_12Snp_ODR_Corp!$A:$A,"&gt;="&amp;$M$2,F_12Snp_ODR_Corp!$A:$A,"&lt;="&amp;$M$3,F_12Snp_ODR_Corp!$B:$B,$B329)/SUMIFS(F_12Snp_ODR_Corp!$H:$H,F_12Snp_ODR_Corp!$A:$A,"&gt;="&amp;$M$2,F_12Snp_ODR_Corp!$A:$A,"&lt;="&amp;$M$3,F_12Snp_ODR_Corp!$B:$B,$B329)</f>
        <v>0.11119751166407466</v>
      </c>
      <c r="G329" s="95">
        <f t="shared" si="20"/>
        <v>7.6923076923076927E-2</v>
      </c>
      <c r="H329" s="95">
        <f t="shared" si="21"/>
        <v>1.1747368768149119E-3</v>
      </c>
      <c r="I329" s="95">
        <f t="shared" si="22"/>
        <v>3.4274434740997728E-2</v>
      </c>
      <c r="J329" s="95">
        <f t="shared" si="23"/>
        <v>0.44556765163297046</v>
      </c>
    </row>
    <row r="330" spans="1:10" x14ac:dyDescent="0.2">
      <c r="A330" s="385">
        <f>F_12Snp_ODR_Corp!A396</f>
        <v>44439</v>
      </c>
      <c r="B330" s="385" t="str">
        <f>F_12Snp_ODR_Corp!B396</f>
        <v>C_05</v>
      </c>
      <c r="C330" s="94">
        <f>SUMIFS(F_12Snp_ODR_Corp!$H:$H,F_12Snp_ODR_Corp!$A:$A,'Backtesting - Corp'!A330,F_12Snp_ODR_Corp!$B:$B,'Backtesting - Corp'!B330)</f>
        <v>87</v>
      </c>
      <c r="D330" s="94">
        <f>SUMIFS(F_12Snp_ODR_Corp!$C:$C,F_12Snp_ODR_Corp!$A:$A,'Backtesting - Corp'!A330,F_12Snp_ODR_Corp!$B:$B,'Backtesting - Corp'!B330)</f>
        <v>26</v>
      </c>
      <c r="F330" s="142">
        <f>SUMIFS(F_12Snp_ODR_Corp!$C:$C,F_12Snp_ODR_Corp!$A:$A,"&gt;="&amp;$M$2,F_12Snp_ODR_Corp!$A:$A,"&lt;="&amp;$M$3,F_12Snp_ODR_Corp!$B:$B,$B330)/SUMIFS(F_12Snp_ODR_Corp!$H:$H,F_12Snp_ODR_Corp!$A:$A,"&gt;="&amp;$M$2,F_12Snp_ODR_Corp!$A:$A,"&lt;="&amp;$M$3,F_12Snp_ODR_Corp!$B:$B,$B330)</f>
        <v>0.42605042016806721</v>
      </c>
      <c r="G330" s="95">
        <f t="shared" si="20"/>
        <v>0.2988505747126437</v>
      </c>
      <c r="H330" s="95">
        <f t="shared" si="21"/>
        <v>1.6179800683883624E-2</v>
      </c>
      <c r="I330" s="95">
        <f t="shared" si="22"/>
        <v>0.12719984545542351</v>
      </c>
      <c r="J330" s="95">
        <f t="shared" si="23"/>
        <v>0.42563025210084016</v>
      </c>
    </row>
    <row r="331" spans="1:10" x14ac:dyDescent="0.2">
      <c r="A331" s="385">
        <f>F_12Snp_ODR_Corp!A398</f>
        <v>44469</v>
      </c>
      <c r="B331" s="385" t="str">
        <f>F_12Snp_ODR_Corp!B398</f>
        <v>C_01</v>
      </c>
      <c r="C331" s="94">
        <f>SUMIFS(F_12Snp_ODR_Corp!$H:$H,F_12Snp_ODR_Corp!$A:$A,'Backtesting - Corp'!A331,F_12Snp_ODR_Corp!$B:$B,'Backtesting - Corp'!B331)</f>
        <v>412</v>
      </c>
      <c r="D331" s="94">
        <f>SUMIFS(F_12Snp_ODR_Corp!$C:$C,F_12Snp_ODR_Corp!$A:$A,'Backtesting - Corp'!A331,F_12Snp_ODR_Corp!$B:$B,'Backtesting - Corp'!B331)</f>
        <v>3</v>
      </c>
      <c r="F331" s="142">
        <f>SUMIFS(F_12Snp_ODR_Corp!$C:$C,F_12Snp_ODR_Corp!$A:$A,"&gt;="&amp;$M$2,F_12Snp_ODR_Corp!$A:$A,"&lt;="&amp;$M$3,F_12Snp_ODR_Corp!$B:$B,$B331)/SUMIFS(F_12Snp_ODR_Corp!$H:$H,F_12Snp_ODR_Corp!$A:$A,"&gt;="&amp;$M$2,F_12Snp_ODR_Corp!$A:$A,"&lt;="&amp;$M$3,F_12Snp_ODR_Corp!$B:$B,$B331)</f>
        <v>2.4055781522370714E-2</v>
      </c>
      <c r="G331" s="95">
        <f t="shared" si="20"/>
        <v>7.2815533980582527E-3</v>
      </c>
      <c r="H331" s="95">
        <f t="shared" si="21"/>
        <v>2.8137472916647517E-4</v>
      </c>
      <c r="I331" s="95">
        <f t="shared" si="22"/>
        <v>1.6774228124312462E-2</v>
      </c>
      <c r="J331" s="95">
        <f t="shared" si="23"/>
        <v>2.3036606624055782</v>
      </c>
    </row>
    <row r="332" spans="1:10" x14ac:dyDescent="0.2">
      <c r="A332" s="385">
        <f>F_12Snp_ODR_Corp!A399</f>
        <v>44469</v>
      </c>
      <c r="B332" s="385" t="str">
        <f>F_12Snp_ODR_Corp!B399</f>
        <v>C_02</v>
      </c>
      <c r="C332" s="94">
        <f>SUMIFS(F_12Snp_ODR_Corp!$H:$H,F_12Snp_ODR_Corp!$A:$A,'Backtesting - Corp'!A332,F_12Snp_ODR_Corp!$B:$B,'Backtesting - Corp'!B332)</f>
        <v>76</v>
      </c>
      <c r="D332" s="94">
        <f>SUMIFS(F_12Snp_ODR_Corp!$C:$C,F_12Snp_ODR_Corp!$A:$A,'Backtesting - Corp'!A332,F_12Snp_ODR_Corp!$B:$B,'Backtesting - Corp'!B332)</f>
        <v>10</v>
      </c>
      <c r="F332" s="142">
        <f>SUMIFS(F_12Snp_ODR_Corp!$C:$C,F_12Snp_ODR_Corp!$A:$A,"&gt;="&amp;$M$2,F_12Snp_ODR_Corp!$A:$A,"&lt;="&amp;$M$3,F_12Snp_ODR_Corp!$B:$B,$B332)/SUMIFS(F_12Snp_ODR_Corp!$H:$H,F_12Snp_ODR_Corp!$A:$A,"&gt;="&amp;$M$2,F_12Snp_ODR_Corp!$A:$A,"&lt;="&amp;$M$3,F_12Snp_ODR_Corp!$B:$B,$B332)</f>
        <v>0.20442708333333334</v>
      </c>
      <c r="G332" s="95">
        <f t="shared" si="20"/>
        <v>0.13157894736842105</v>
      </c>
      <c r="H332" s="95">
        <f t="shared" si="21"/>
        <v>5.3068509135623483E-3</v>
      </c>
      <c r="I332" s="95">
        <f t="shared" si="22"/>
        <v>7.2848135964912297E-2</v>
      </c>
      <c r="J332" s="95">
        <f t="shared" si="23"/>
        <v>0.5536458333333335</v>
      </c>
    </row>
    <row r="333" spans="1:10" x14ac:dyDescent="0.2">
      <c r="A333" s="385">
        <f>F_12Snp_ODR_Corp!A400</f>
        <v>44469</v>
      </c>
      <c r="B333" s="385" t="str">
        <f>F_12Snp_ODR_Corp!B400</f>
        <v>C_03</v>
      </c>
      <c r="C333" s="94">
        <f>SUMIFS(F_12Snp_ODR_Corp!$H:$H,F_12Snp_ODR_Corp!$A:$A,'Backtesting - Corp'!A333,F_12Snp_ODR_Corp!$B:$B,'Backtesting - Corp'!B333)</f>
        <v>513</v>
      </c>
      <c r="D333" s="94">
        <f>SUMIFS(F_12Snp_ODR_Corp!$C:$C,F_12Snp_ODR_Corp!$A:$A,'Backtesting - Corp'!A333,F_12Snp_ODR_Corp!$B:$B,'Backtesting - Corp'!B333)</f>
        <v>3</v>
      </c>
      <c r="F333" s="142">
        <f>SUMIFS(F_12Snp_ODR_Corp!$C:$C,F_12Snp_ODR_Corp!$A:$A,"&gt;="&amp;$M$2,F_12Snp_ODR_Corp!$A:$A,"&lt;="&amp;$M$3,F_12Snp_ODR_Corp!$B:$B,$B333)/SUMIFS(F_12Snp_ODR_Corp!$H:$H,F_12Snp_ODR_Corp!$A:$A,"&gt;="&amp;$M$2,F_12Snp_ODR_Corp!$A:$A,"&lt;="&amp;$M$3,F_12Snp_ODR_Corp!$B:$B,$B333)</f>
        <v>1.6336368505623994E-2</v>
      </c>
      <c r="G333" s="95">
        <f t="shared" si="20"/>
        <v>5.8479532163742687E-3</v>
      </c>
      <c r="H333" s="95">
        <f t="shared" si="21"/>
        <v>1.1000685527976741E-4</v>
      </c>
      <c r="I333" s="95">
        <f t="shared" si="22"/>
        <v>1.0488415289249726E-2</v>
      </c>
      <c r="J333" s="95">
        <f t="shared" si="23"/>
        <v>1.7935190144617033</v>
      </c>
    </row>
    <row r="334" spans="1:10" x14ac:dyDescent="0.2">
      <c r="A334" s="385">
        <f>F_12Snp_ODR_Corp!A401</f>
        <v>44469</v>
      </c>
      <c r="B334" s="385" t="str">
        <f>F_12Snp_ODR_Corp!B401</f>
        <v>C_04</v>
      </c>
      <c r="C334" s="94">
        <f>SUMIFS(F_12Snp_ODR_Corp!$H:$H,F_12Snp_ODR_Corp!$A:$A,'Backtesting - Corp'!A334,F_12Snp_ODR_Corp!$B:$B,'Backtesting - Corp'!B334)</f>
        <v>143</v>
      </c>
      <c r="D334" s="94">
        <f>SUMIFS(F_12Snp_ODR_Corp!$C:$C,F_12Snp_ODR_Corp!$A:$A,'Backtesting - Corp'!A334,F_12Snp_ODR_Corp!$B:$B,'Backtesting - Corp'!B334)</f>
        <v>6</v>
      </c>
      <c r="F334" s="142">
        <f>SUMIFS(F_12Snp_ODR_Corp!$C:$C,F_12Snp_ODR_Corp!$A:$A,"&gt;="&amp;$M$2,F_12Snp_ODR_Corp!$A:$A,"&lt;="&amp;$M$3,F_12Snp_ODR_Corp!$B:$B,$B334)/SUMIFS(F_12Snp_ODR_Corp!$H:$H,F_12Snp_ODR_Corp!$A:$A,"&gt;="&amp;$M$2,F_12Snp_ODR_Corp!$A:$A,"&lt;="&amp;$M$3,F_12Snp_ODR_Corp!$B:$B,$B334)</f>
        <v>0.11119751166407466</v>
      </c>
      <c r="G334" s="95">
        <f t="shared" si="20"/>
        <v>4.195804195804196E-2</v>
      </c>
      <c r="H334" s="95">
        <f t="shared" si="21"/>
        <v>4.7941041651726199E-3</v>
      </c>
      <c r="I334" s="95">
        <f t="shared" si="22"/>
        <v>6.9239469706032702E-2</v>
      </c>
      <c r="J334" s="95">
        <f t="shared" si="23"/>
        <v>1.6502073613271127</v>
      </c>
    </row>
    <row r="335" spans="1:10" x14ac:dyDescent="0.2">
      <c r="A335" s="385">
        <f>F_12Snp_ODR_Corp!A402</f>
        <v>44469</v>
      </c>
      <c r="B335" s="385" t="str">
        <f>F_12Snp_ODR_Corp!B402</f>
        <v>C_05</v>
      </c>
      <c r="C335" s="94">
        <f>SUMIFS(F_12Snp_ODR_Corp!$H:$H,F_12Snp_ODR_Corp!$A:$A,'Backtesting - Corp'!A335,F_12Snp_ODR_Corp!$B:$B,'Backtesting - Corp'!B335)</f>
        <v>86</v>
      </c>
      <c r="D335" s="94">
        <f>SUMIFS(F_12Snp_ODR_Corp!$C:$C,F_12Snp_ODR_Corp!$A:$A,'Backtesting - Corp'!A335,F_12Snp_ODR_Corp!$B:$B,'Backtesting - Corp'!B335)</f>
        <v>27</v>
      </c>
      <c r="F335" s="142">
        <f>SUMIFS(F_12Snp_ODR_Corp!$C:$C,F_12Snp_ODR_Corp!$A:$A,"&gt;="&amp;$M$2,F_12Snp_ODR_Corp!$A:$A,"&lt;="&amp;$M$3,F_12Snp_ODR_Corp!$B:$B,$B335)/SUMIFS(F_12Snp_ODR_Corp!$H:$H,F_12Snp_ODR_Corp!$A:$A,"&gt;="&amp;$M$2,F_12Snp_ODR_Corp!$A:$A,"&lt;="&amp;$M$3,F_12Snp_ODR_Corp!$B:$B,$B335)</f>
        <v>0.42605042016806721</v>
      </c>
      <c r="G335" s="95">
        <f t="shared" si="20"/>
        <v>0.31395348837209303</v>
      </c>
      <c r="H335" s="95">
        <f t="shared" si="21"/>
        <v>1.2565722118071289E-2</v>
      </c>
      <c r="I335" s="95">
        <f t="shared" si="22"/>
        <v>0.11209693179597419</v>
      </c>
      <c r="J335" s="95">
        <f t="shared" si="23"/>
        <v>0.35704948646125112</v>
      </c>
    </row>
    <row r="336" spans="1:10" x14ac:dyDescent="0.2">
      <c r="A336" s="385">
        <f>F_12Snp_ODR_Corp!A404</f>
        <v>44500</v>
      </c>
      <c r="B336" s="385" t="str">
        <f>F_12Snp_ODR_Corp!B404</f>
        <v>C_01</v>
      </c>
      <c r="C336" s="94">
        <f>SUMIFS(F_12Snp_ODR_Corp!$H:$H,F_12Snp_ODR_Corp!$A:$A,'Backtesting - Corp'!A336,F_12Snp_ODR_Corp!$B:$B,'Backtesting - Corp'!B336)</f>
        <v>407</v>
      </c>
      <c r="D336" s="94">
        <f>SUMIFS(F_12Snp_ODR_Corp!$C:$C,F_12Snp_ODR_Corp!$A:$A,'Backtesting - Corp'!A336,F_12Snp_ODR_Corp!$B:$B,'Backtesting - Corp'!B336)</f>
        <v>3</v>
      </c>
      <c r="F336" s="142">
        <f>SUMIFS(F_12Snp_ODR_Corp!$C:$C,F_12Snp_ODR_Corp!$A:$A,"&gt;="&amp;$M$2,F_12Snp_ODR_Corp!$A:$A,"&lt;="&amp;$M$3,F_12Snp_ODR_Corp!$B:$B,$B336)/SUMIFS(F_12Snp_ODR_Corp!$H:$H,F_12Snp_ODR_Corp!$A:$A,"&gt;="&amp;$M$2,F_12Snp_ODR_Corp!$A:$A,"&lt;="&amp;$M$3,F_12Snp_ODR_Corp!$B:$B,$B336)</f>
        <v>2.4055781522370714E-2</v>
      </c>
      <c r="G336" s="95">
        <f t="shared" si="20"/>
        <v>7.3710073710073713E-3</v>
      </c>
      <c r="H336" s="95">
        <f t="shared" si="21"/>
        <v>2.7838168848200244E-4</v>
      </c>
      <c r="I336" s="95">
        <f t="shared" si="22"/>
        <v>1.6684774151363345E-2</v>
      </c>
      <c r="J336" s="95">
        <f t="shared" si="23"/>
        <v>2.2635676932016269</v>
      </c>
    </row>
    <row r="337" spans="1:10" x14ac:dyDescent="0.2">
      <c r="A337" s="385">
        <f>F_12Snp_ODR_Corp!A405</f>
        <v>44500</v>
      </c>
      <c r="B337" s="385" t="str">
        <f>F_12Snp_ODR_Corp!B405</f>
        <v>C_02</v>
      </c>
      <c r="C337" s="94">
        <f>SUMIFS(F_12Snp_ODR_Corp!$H:$H,F_12Snp_ODR_Corp!$A:$A,'Backtesting - Corp'!A337,F_12Snp_ODR_Corp!$B:$B,'Backtesting - Corp'!B337)</f>
        <v>67</v>
      </c>
      <c r="D337" s="94">
        <f>SUMIFS(F_12Snp_ODR_Corp!$C:$C,F_12Snp_ODR_Corp!$A:$A,'Backtesting - Corp'!A337,F_12Snp_ODR_Corp!$B:$B,'Backtesting - Corp'!B337)</f>
        <v>5</v>
      </c>
      <c r="F337" s="142">
        <f>SUMIFS(F_12Snp_ODR_Corp!$C:$C,F_12Snp_ODR_Corp!$A:$A,"&gt;="&amp;$M$2,F_12Snp_ODR_Corp!$A:$A,"&lt;="&amp;$M$3,F_12Snp_ODR_Corp!$B:$B,$B337)/SUMIFS(F_12Snp_ODR_Corp!$H:$H,F_12Snp_ODR_Corp!$A:$A,"&gt;="&amp;$M$2,F_12Snp_ODR_Corp!$A:$A,"&lt;="&amp;$M$3,F_12Snp_ODR_Corp!$B:$B,$B337)</f>
        <v>0.20442708333333334</v>
      </c>
      <c r="G337" s="95">
        <f t="shared" si="20"/>
        <v>7.4626865671641784E-2</v>
      </c>
      <c r="H337" s="95">
        <f t="shared" si="21"/>
        <v>1.6848096505022506E-2</v>
      </c>
      <c r="I337" s="95">
        <f t="shared" si="22"/>
        <v>0.12980021766169156</v>
      </c>
      <c r="J337" s="95">
        <f t="shared" si="23"/>
        <v>1.7393229166666671</v>
      </c>
    </row>
    <row r="338" spans="1:10" x14ac:dyDescent="0.2">
      <c r="A338" s="385">
        <f>F_12Snp_ODR_Corp!A406</f>
        <v>44500</v>
      </c>
      <c r="B338" s="385" t="str">
        <f>F_12Snp_ODR_Corp!B406</f>
        <v>C_03</v>
      </c>
      <c r="C338" s="94">
        <f>SUMIFS(F_12Snp_ODR_Corp!$H:$H,F_12Snp_ODR_Corp!$A:$A,'Backtesting - Corp'!A338,F_12Snp_ODR_Corp!$B:$B,'Backtesting - Corp'!B338)</f>
        <v>521</v>
      </c>
      <c r="D338" s="94">
        <f>SUMIFS(F_12Snp_ODR_Corp!$C:$C,F_12Snp_ODR_Corp!$A:$A,'Backtesting - Corp'!A338,F_12Snp_ODR_Corp!$B:$B,'Backtesting - Corp'!B338)</f>
        <v>1</v>
      </c>
      <c r="F338" s="142">
        <f>SUMIFS(F_12Snp_ODR_Corp!$C:$C,F_12Snp_ODR_Corp!$A:$A,"&gt;="&amp;$M$2,F_12Snp_ODR_Corp!$A:$A,"&lt;="&amp;$M$3,F_12Snp_ODR_Corp!$B:$B,$B338)/SUMIFS(F_12Snp_ODR_Corp!$H:$H,F_12Snp_ODR_Corp!$A:$A,"&gt;="&amp;$M$2,F_12Snp_ODR_Corp!$A:$A,"&lt;="&amp;$M$3,F_12Snp_ODR_Corp!$B:$B,$B338)</f>
        <v>1.6336368505623994E-2</v>
      </c>
      <c r="G338" s="95">
        <f t="shared" si="20"/>
        <v>1.9193857965451055E-3</v>
      </c>
      <c r="H338" s="95">
        <f t="shared" si="21"/>
        <v>2.0784939043387967E-4</v>
      </c>
      <c r="I338" s="95">
        <f t="shared" si="22"/>
        <v>1.4416982709078889E-2</v>
      </c>
      <c r="J338" s="95">
        <f t="shared" si="23"/>
        <v>7.5112479914301016</v>
      </c>
    </row>
    <row r="339" spans="1:10" x14ac:dyDescent="0.2">
      <c r="A339" s="385">
        <f>F_12Snp_ODR_Corp!A407</f>
        <v>44500</v>
      </c>
      <c r="B339" s="385" t="str">
        <f>F_12Snp_ODR_Corp!B407</f>
        <v>C_04</v>
      </c>
      <c r="C339" s="94">
        <f>SUMIFS(F_12Snp_ODR_Corp!$H:$H,F_12Snp_ODR_Corp!$A:$A,'Backtesting - Corp'!A339,F_12Snp_ODR_Corp!$B:$B,'Backtesting - Corp'!B339)</f>
        <v>167</v>
      </c>
      <c r="D339" s="94">
        <f>SUMIFS(F_12Snp_ODR_Corp!$C:$C,F_12Snp_ODR_Corp!$A:$A,'Backtesting - Corp'!A339,F_12Snp_ODR_Corp!$B:$B,'Backtesting - Corp'!B339)</f>
        <v>13</v>
      </c>
      <c r="F339" s="142">
        <f>SUMIFS(F_12Snp_ODR_Corp!$C:$C,F_12Snp_ODR_Corp!$A:$A,"&gt;="&amp;$M$2,F_12Snp_ODR_Corp!$A:$A,"&lt;="&amp;$M$3,F_12Snp_ODR_Corp!$B:$B,$B339)/SUMIFS(F_12Snp_ODR_Corp!$H:$H,F_12Snp_ODR_Corp!$A:$A,"&gt;="&amp;$M$2,F_12Snp_ODR_Corp!$A:$A,"&lt;="&amp;$M$3,F_12Snp_ODR_Corp!$B:$B,$B339)</f>
        <v>0.11119751166407466</v>
      </c>
      <c r="G339" s="95">
        <f t="shared" si="20"/>
        <v>7.7844311377245512E-2</v>
      </c>
      <c r="H339" s="95">
        <f t="shared" si="21"/>
        <v>1.1124359693733396E-3</v>
      </c>
      <c r="I339" s="95">
        <f t="shared" si="22"/>
        <v>3.3353200286829143E-2</v>
      </c>
      <c r="J339" s="95">
        <f t="shared" si="23"/>
        <v>0.42846034214618972</v>
      </c>
    </row>
    <row r="340" spans="1:10" x14ac:dyDescent="0.2">
      <c r="A340" s="385">
        <f>F_12Snp_ODR_Corp!A408</f>
        <v>44500</v>
      </c>
      <c r="B340" s="385" t="str">
        <f>F_12Snp_ODR_Corp!B408</f>
        <v>C_05</v>
      </c>
      <c r="C340" s="94">
        <f>SUMIFS(F_12Snp_ODR_Corp!$H:$H,F_12Snp_ODR_Corp!$A:$A,'Backtesting - Corp'!A340,F_12Snp_ODR_Corp!$B:$B,'Backtesting - Corp'!B340)</f>
        <v>64</v>
      </c>
      <c r="D340" s="94">
        <f>SUMIFS(F_12Snp_ODR_Corp!$C:$C,F_12Snp_ODR_Corp!$A:$A,'Backtesting - Corp'!A340,F_12Snp_ODR_Corp!$B:$B,'Backtesting - Corp'!B340)</f>
        <v>17</v>
      </c>
      <c r="F340" s="142">
        <f>SUMIFS(F_12Snp_ODR_Corp!$C:$C,F_12Snp_ODR_Corp!$A:$A,"&gt;="&amp;$M$2,F_12Snp_ODR_Corp!$A:$A,"&lt;="&amp;$M$3,F_12Snp_ODR_Corp!$B:$B,$B340)/SUMIFS(F_12Snp_ODR_Corp!$H:$H,F_12Snp_ODR_Corp!$A:$A,"&gt;="&amp;$M$2,F_12Snp_ODR_Corp!$A:$A,"&lt;="&amp;$M$3,F_12Snp_ODR_Corp!$B:$B,$B340)</f>
        <v>0.42605042016806721</v>
      </c>
      <c r="G340" s="95">
        <f t="shared" si="20"/>
        <v>0.265625</v>
      </c>
      <c r="H340" s="95">
        <f t="shared" si="21"/>
        <v>2.5736315436100905E-2</v>
      </c>
      <c r="I340" s="95">
        <f t="shared" si="22"/>
        <v>0.16042542016806721</v>
      </c>
      <c r="J340" s="95">
        <f t="shared" si="23"/>
        <v>0.60395452298566477</v>
      </c>
    </row>
    <row r="341" spans="1:10" x14ac:dyDescent="0.2">
      <c r="A341" s="385">
        <f>F_12Snp_ODR_Corp!A410</f>
        <v>44530</v>
      </c>
      <c r="B341" s="385" t="str">
        <f>F_12Snp_ODR_Corp!B410</f>
        <v>C_01</v>
      </c>
      <c r="C341" s="94">
        <f>SUMIFS(F_12Snp_ODR_Corp!$H:$H,F_12Snp_ODR_Corp!$A:$A,'Backtesting - Corp'!A341,F_12Snp_ODR_Corp!$B:$B,'Backtesting - Corp'!B341)</f>
        <v>413</v>
      </c>
      <c r="D341" s="94">
        <f>SUMIFS(F_12Snp_ODR_Corp!$C:$C,F_12Snp_ODR_Corp!$A:$A,'Backtesting - Corp'!A341,F_12Snp_ODR_Corp!$B:$B,'Backtesting - Corp'!B341)</f>
        <v>4</v>
      </c>
      <c r="F341" s="142">
        <f>SUMIFS(F_12Snp_ODR_Corp!$C:$C,F_12Snp_ODR_Corp!$A:$A,"&gt;="&amp;$M$2,F_12Snp_ODR_Corp!$A:$A,"&lt;="&amp;$M$3,F_12Snp_ODR_Corp!$B:$B,$B341)/SUMIFS(F_12Snp_ODR_Corp!$H:$H,F_12Snp_ODR_Corp!$A:$A,"&gt;="&amp;$M$2,F_12Snp_ODR_Corp!$A:$A,"&lt;="&amp;$M$3,F_12Snp_ODR_Corp!$B:$B,$B341)</f>
        <v>2.4055781522370714E-2</v>
      </c>
      <c r="G341" s="95">
        <f t="shared" si="20"/>
        <v>9.6852300242130755E-3</v>
      </c>
      <c r="H341" s="95">
        <f t="shared" si="21"/>
        <v>2.0651275036120075E-4</v>
      </c>
      <c r="I341" s="95">
        <f t="shared" si="22"/>
        <v>1.4370551498157639E-2</v>
      </c>
      <c r="J341" s="95">
        <f t="shared" si="23"/>
        <v>1.4837594421847762</v>
      </c>
    </row>
    <row r="342" spans="1:10" x14ac:dyDescent="0.2">
      <c r="A342" s="385">
        <f>F_12Snp_ODR_Corp!A411</f>
        <v>44530</v>
      </c>
      <c r="B342" s="385" t="str">
        <f>F_12Snp_ODR_Corp!B411</f>
        <v>C_02</v>
      </c>
      <c r="C342" s="94">
        <f>SUMIFS(F_12Snp_ODR_Corp!$H:$H,F_12Snp_ODR_Corp!$A:$A,'Backtesting - Corp'!A342,F_12Snp_ODR_Corp!$B:$B,'Backtesting - Corp'!B342)</f>
        <v>76</v>
      </c>
      <c r="D342" s="94">
        <f>SUMIFS(F_12Snp_ODR_Corp!$C:$C,F_12Snp_ODR_Corp!$A:$A,'Backtesting - Corp'!A342,F_12Snp_ODR_Corp!$B:$B,'Backtesting - Corp'!B342)</f>
        <v>4</v>
      </c>
      <c r="F342" s="142">
        <f>SUMIFS(F_12Snp_ODR_Corp!$C:$C,F_12Snp_ODR_Corp!$A:$A,"&gt;="&amp;$M$2,F_12Snp_ODR_Corp!$A:$A,"&lt;="&amp;$M$3,F_12Snp_ODR_Corp!$B:$B,$B342)/SUMIFS(F_12Snp_ODR_Corp!$H:$H,F_12Snp_ODR_Corp!$A:$A,"&gt;="&amp;$M$2,F_12Snp_ODR_Corp!$A:$A,"&lt;="&amp;$M$3,F_12Snp_ODR_Corp!$B:$B,$B342)</f>
        <v>0.20442708333333334</v>
      </c>
      <c r="G342" s="95">
        <f t="shared" si="20"/>
        <v>5.2631578947368418E-2</v>
      </c>
      <c r="H342" s="95">
        <f t="shared" si="21"/>
        <v>2.3041875151789497E-2</v>
      </c>
      <c r="I342" s="95">
        <f t="shared" si="22"/>
        <v>0.15179550438596492</v>
      </c>
      <c r="J342" s="95">
        <f t="shared" si="23"/>
        <v>2.8841145833333339</v>
      </c>
    </row>
    <row r="343" spans="1:10" x14ac:dyDescent="0.2">
      <c r="A343" s="385">
        <f>F_12Snp_ODR_Corp!A412</f>
        <v>44530</v>
      </c>
      <c r="B343" s="385" t="str">
        <f>F_12Snp_ODR_Corp!B412</f>
        <v>C_03</v>
      </c>
      <c r="C343" s="94">
        <f>SUMIFS(F_12Snp_ODR_Corp!$H:$H,F_12Snp_ODR_Corp!$A:$A,'Backtesting - Corp'!A343,F_12Snp_ODR_Corp!$B:$B,'Backtesting - Corp'!B343)</f>
        <v>556</v>
      </c>
      <c r="D343" s="94">
        <f>SUMIFS(F_12Snp_ODR_Corp!$C:$C,F_12Snp_ODR_Corp!$A:$A,'Backtesting - Corp'!A343,F_12Snp_ODR_Corp!$B:$B,'Backtesting - Corp'!B343)</f>
        <v>1</v>
      </c>
      <c r="F343" s="142">
        <f>SUMIFS(F_12Snp_ODR_Corp!$C:$C,F_12Snp_ODR_Corp!$A:$A,"&gt;="&amp;$M$2,F_12Snp_ODR_Corp!$A:$A,"&lt;="&amp;$M$3,F_12Snp_ODR_Corp!$B:$B,$B343)/SUMIFS(F_12Snp_ODR_Corp!$H:$H,F_12Snp_ODR_Corp!$A:$A,"&gt;="&amp;$M$2,F_12Snp_ODR_Corp!$A:$A,"&lt;="&amp;$M$3,F_12Snp_ODR_Corp!$B:$B,$B343)</f>
        <v>1.6336368505623994E-2</v>
      </c>
      <c r="G343" s="95">
        <f t="shared" si="20"/>
        <v>1.7985611510791368E-3</v>
      </c>
      <c r="H343" s="95">
        <f t="shared" si="21"/>
        <v>2.1134784267785858E-4</v>
      </c>
      <c r="I343" s="95">
        <f t="shared" si="22"/>
        <v>1.4537807354544859E-2</v>
      </c>
      <c r="J343" s="95">
        <f t="shared" si="23"/>
        <v>8.0830208891269404</v>
      </c>
    </row>
    <row r="344" spans="1:10" x14ac:dyDescent="0.2">
      <c r="A344" s="385">
        <f>F_12Snp_ODR_Corp!A413</f>
        <v>44530</v>
      </c>
      <c r="B344" s="385" t="str">
        <f>F_12Snp_ODR_Corp!B413</f>
        <v>C_04</v>
      </c>
      <c r="C344" s="94">
        <f>SUMIFS(F_12Snp_ODR_Corp!$H:$H,F_12Snp_ODR_Corp!$A:$A,'Backtesting - Corp'!A344,F_12Snp_ODR_Corp!$B:$B,'Backtesting - Corp'!B344)</f>
        <v>143</v>
      </c>
      <c r="D344" s="94">
        <f>SUMIFS(F_12Snp_ODR_Corp!$C:$C,F_12Snp_ODR_Corp!$A:$A,'Backtesting - Corp'!A344,F_12Snp_ODR_Corp!$B:$B,'Backtesting - Corp'!B344)</f>
        <v>5</v>
      </c>
      <c r="F344" s="142">
        <f>SUMIFS(F_12Snp_ODR_Corp!$C:$C,F_12Snp_ODR_Corp!$A:$A,"&gt;="&amp;$M$2,F_12Snp_ODR_Corp!$A:$A,"&lt;="&amp;$M$3,F_12Snp_ODR_Corp!$B:$B,$B344)/SUMIFS(F_12Snp_ODR_Corp!$H:$H,F_12Snp_ODR_Corp!$A:$A,"&gt;="&amp;$M$2,F_12Snp_ODR_Corp!$A:$A,"&lt;="&amp;$M$3,F_12Snp_ODR_Corp!$B:$B,$B344)</f>
        <v>0.11119751166407466</v>
      </c>
      <c r="G344" s="95">
        <f t="shared" si="20"/>
        <v>3.4965034965034968E-2</v>
      </c>
      <c r="H344" s="95">
        <f t="shared" si="21"/>
        <v>5.8113905036696282E-3</v>
      </c>
      <c r="I344" s="95">
        <f t="shared" si="22"/>
        <v>7.6232476699039681E-2</v>
      </c>
      <c r="J344" s="95">
        <f t="shared" si="23"/>
        <v>2.1802488335925347</v>
      </c>
    </row>
    <row r="345" spans="1:10" x14ac:dyDescent="0.2">
      <c r="A345" s="385">
        <f>F_12Snp_ODR_Corp!A414</f>
        <v>44530</v>
      </c>
      <c r="B345" s="385" t="str">
        <f>F_12Snp_ODR_Corp!B414</f>
        <v>C_05</v>
      </c>
      <c r="C345" s="94">
        <f>SUMIFS(F_12Snp_ODR_Corp!$H:$H,F_12Snp_ODR_Corp!$A:$A,'Backtesting - Corp'!A345,F_12Snp_ODR_Corp!$B:$B,'Backtesting - Corp'!B345)</f>
        <v>76</v>
      </c>
      <c r="D345" s="94">
        <f>SUMIFS(F_12Snp_ODR_Corp!$C:$C,F_12Snp_ODR_Corp!$A:$A,'Backtesting - Corp'!A345,F_12Snp_ODR_Corp!$B:$B,'Backtesting - Corp'!B345)</f>
        <v>23</v>
      </c>
      <c r="F345" s="142">
        <f>SUMIFS(F_12Snp_ODR_Corp!$C:$C,F_12Snp_ODR_Corp!$A:$A,"&gt;="&amp;$M$2,F_12Snp_ODR_Corp!$A:$A,"&lt;="&amp;$M$3,F_12Snp_ODR_Corp!$B:$B,$B345)/SUMIFS(F_12Snp_ODR_Corp!$H:$H,F_12Snp_ODR_Corp!$A:$A,"&gt;="&amp;$M$2,F_12Snp_ODR_Corp!$A:$A,"&lt;="&amp;$M$3,F_12Snp_ODR_Corp!$B:$B,$B345)</f>
        <v>0.42605042016806721</v>
      </c>
      <c r="G345" s="95">
        <f t="shared" si="20"/>
        <v>0.30263157894736842</v>
      </c>
      <c r="H345" s="95">
        <f t="shared" si="21"/>
        <v>1.5232210368260059E-2</v>
      </c>
      <c r="I345" s="95">
        <f t="shared" si="22"/>
        <v>0.12341884122069879</v>
      </c>
      <c r="J345" s="95">
        <f t="shared" si="23"/>
        <v>0.40781877968578734</v>
      </c>
    </row>
    <row r="346" spans="1:10" x14ac:dyDescent="0.2">
      <c r="A346" s="385">
        <f>F_12Snp_ODR_Corp!A416</f>
        <v>44561</v>
      </c>
      <c r="B346" s="385" t="str">
        <f>F_12Snp_ODR_Corp!B416</f>
        <v>C_01</v>
      </c>
      <c r="C346" s="94">
        <f>SUMIFS(F_12Snp_ODR_Corp!$H:$H,F_12Snp_ODR_Corp!$A:$A,'Backtesting - Corp'!A346,F_12Snp_ODR_Corp!$B:$B,'Backtesting - Corp'!B346)</f>
        <v>416</v>
      </c>
      <c r="D346" s="94">
        <f>SUMIFS(F_12Snp_ODR_Corp!$C:$C,F_12Snp_ODR_Corp!$A:$A,'Backtesting - Corp'!A346,F_12Snp_ODR_Corp!$B:$B,'Backtesting - Corp'!B346)</f>
        <v>2</v>
      </c>
      <c r="F346" s="142">
        <f>SUMIFS(F_12Snp_ODR_Corp!$C:$C,F_12Snp_ODR_Corp!$A:$A,"&gt;="&amp;$M$2,F_12Snp_ODR_Corp!$A:$A,"&lt;="&amp;$M$3,F_12Snp_ODR_Corp!$B:$B,$B346)/SUMIFS(F_12Snp_ODR_Corp!$H:$H,F_12Snp_ODR_Corp!$A:$A,"&gt;="&amp;$M$2,F_12Snp_ODR_Corp!$A:$A,"&lt;="&amp;$M$3,F_12Snp_ODR_Corp!$B:$B,$B346)</f>
        <v>2.4055781522370714E-2</v>
      </c>
      <c r="G346" s="95">
        <f t="shared" si="20"/>
        <v>4.807692307692308E-3</v>
      </c>
      <c r="H346" s="95">
        <f t="shared" si="21"/>
        <v>3.7048893841621917E-4</v>
      </c>
      <c r="I346" s="95">
        <f t="shared" si="22"/>
        <v>1.9248089214678406E-2</v>
      </c>
      <c r="J346" s="95">
        <f t="shared" si="23"/>
        <v>4.0036025566531084</v>
      </c>
    </row>
    <row r="347" spans="1:10" x14ac:dyDescent="0.2">
      <c r="A347" s="385">
        <f>F_12Snp_ODR_Corp!A417</f>
        <v>44561</v>
      </c>
      <c r="B347" s="385" t="str">
        <f>F_12Snp_ODR_Corp!B417</f>
        <v>C_02</v>
      </c>
      <c r="C347" s="94">
        <f>SUMIFS(F_12Snp_ODR_Corp!$H:$H,F_12Snp_ODR_Corp!$A:$A,'Backtesting - Corp'!A347,F_12Snp_ODR_Corp!$B:$B,'Backtesting - Corp'!B347)</f>
        <v>67</v>
      </c>
      <c r="D347" s="94">
        <f>SUMIFS(F_12Snp_ODR_Corp!$C:$C,F_12Snp_ODR_Corp!$A:$A,'Backtesting - Corp'!A347,F_12Snp_ODR_Corp!$B:$B,'Backtesting - Corp'!B347)</f>
        <v>3</v>
      </c>
      <c r="F347" s="142">
        <f>SUMIFS(F_12Snp_ODR_Corp!$C:$C,F_12Snp_ODR_Corp!$A:$A,"&gt;="&amp;$M$2,F_12Snp_ODR_Corp!$A:$A,"&lt;="&amp;$M$3,F_12Snp_ODR_Corp!$B:$B,$B347)/SUMIFS(F_12Snp_ODR_Corp!$H:$H,F_12Snp_ODR_Corp!$A:$A,"&gt;="&amp;$M$2,F_12Snp_ODR_Corp!$A:$A,"&lt;="&amp;$M$3,F_12Snp_ODR_Corp!$B:$B,$B347)</f>
        <v>0.20442708333333334</v>
      </c>
      <c r="G347" s="95">
        <f t="shared" si="20"/>
        <v>4.4776119402985072E-2</v>
      </c>
      <c r="H347" s="95">
        <f t="shared" si="21"/>
        <v>2.5488430283889366E-2</v>
      </c>
      <c r="I347" s="95">
        <f t="shared" si="22"/>
        <v>0.15965096393034828</v>
      </c>
      <c r="J347" s="95">
        <f t="shared" si="23"/>
        <v>3.5655381944444451</v>
      </c>
    </row>
    <row r="348" spans="1:10" x14ac:dyDescent="0.2">
      <c r="A348" s="385">
        <f>F_12Snp_ODR_Corp!A418</f>
        <v>44561</v>
      </c>
      <c r="B348" s="385" t="str">
        <f>F_12Snp_ODR_Corp!B418</f>
        <v>C_03</v>
      </c>
      <c r="C348" s="94">
        <f>SUMIFS(F_12Snp_ODR_Corp!$H:$H,F_12Snp_ODR_Corp!$A:$A,'Backtesting - Corp'!A348,F_12Snp_ODR_Corp!$B:$B,'Backtesting - Corp'!B348)</f>
        <v>617</v>
      </c>
      <c r="D348" s="94">
        <f>SUMIFS(F_12Snp_ODR_Corp!$C:$C,F_12Snp_ODR_Corp!$A:$A,'Backtesting - Corp'!A348,F_12Snp_ODR_Corp!$B:$B,'Backtesting - Corp'!B348)</f>
        <v>3</v>
      </c>
      <c r="F348" s="142">
        <f>SUMIFS(F_12Snp_ODR_Corp!$C:$C,F_12Snp_ODR_Corp!$A:$A,"&gt;="&amp;$M$2,F_12Snp_ODR_Corp!$A:$A,"&lt;="&amp;$M$3,F_12Snp_ODR_Corp!$B:$B,$B348)/SUMIFS(F_12Snp_ODR_Corp!$H:$H,F_12Snp_ODR_Corp!$A:$A,"&gt;="&amp;$M$2,F_12Snp_ODR_Corp!$A:$A,"&lt;="&amp;$M$3,F_12Snp_ODR_Corp!$B:$B,$B348)</f>
        <v>1.6336368505623994E-2</v>
      </c>
      <c r="G348" s="95">
        <f t="shared" si="20"/>
        <v>4.8622366288492711E-3</v>
      </c>
      <c r="H348" s="95">
        <f t="shared" si="21"/>
        <v>1.3165570232561786E-4</v>
      </c>
      <c r="I348" s="95">
        <f t="shared" si="22"/>
        <v>1.1474131876774724E-2</v>
      </c>
      <c r="J348" s="95">
        <f t="shared" si="23"/>
        <v>2.3598464559900014</v>
      </c>
    </row>
    <row r="349" spans="1:10" x14ac:dyDescent="0.2">
      <c r="A349" s="385">
        <f>F_12Snp_ODR_Corp!A419</f>
        <v>44561</v>
      </c>
      <c r="B349" s="385" t="str">
        <f>F_12Snp_ODR_Corp!B419</f>
        <v>C_04</v>
      </c>
      <c r="C349" s="94">
        <f>SUMIFS(F_12Snp_ODR_Corp!$H:$H,F_12Snp_ODR_Corp!$A:$A,'Backtesting - Corp'!A349,F_12Snp_ODR_Corp!$B:$B,'Backtesting - Corp'!B349)</f>
        <v>164</v>
      </c>
      <c r="D349" s="94">
        <f>SUMIFS(F_12Snp_ODR_Corp!$C:$C,F_12Snp_ODR_Corp!$A:$A,'Backtesting - Corp'!A349,F_12Snp_ODR_Corp!$B:$B,'Backtesting - Corp'!B349)</f>
        <v>8</v>
      </c>
      <c r="F349" s="142">
        <f>SUMIFS(F_12Snp_ODR_Corp!$C:$C,F_12Snp_ODR_Corp!$A:$A,"&gt;="&amp;$M$2,F_12Snp_ODR_Corp!$A:$A,"&lt;="&amp;$M$3,F_12Snp_ODR_Corp!$B:$B,$B349)/SUMIFS(F_12Snp_ODR_Corp!$H:$H,F_12Snp_ODR_Corp!$A:$A,"&gt;="&amp;$M$2,F_12Snp_ODR_Corp!$A:$A,"&lt;="&amp;$M$3,F_12Snp_ODR_Corp!$B:$B,$B349)</f>
        <v>0.11119751166407466</v>
      </c>
      <c r="G349" s="95">
        <f t="shared" si="20"/>
        <v>4.878048780487805E-2</v>
      </c>
      <c r="H349" s="95">
        <f t="shared" si="21"/>
        <v>3.8958848674395183E-3</v>
      </c>
      <c r="I349" s="95">
        <f t="shared" si="22"/>
        <v>6.2417023859196605E-2</v>
      </c>
      <c r="J349" s="95">
        <f t="shared" si="23"/>
        <v>1.2795489891135303</v>
      </c>
    </row>
    <row r="350" spans="1:10" x14ac:dyDescent="0.2">
      <c r="A350" s="385">
        <f>F_12Snp_ODR_Corp!A420</f>
        <v>44561</v>
      </c>
      <c r="B350" s="385" t="str">
        <f>F_12Snp_ODR_Corp!B420</f>
        <v>C_05</v>
      </c>
      <c r="C350" s="94">
        <f>SUMIFS(F_12Snp_ODR_Corp!$H:$H,F_12Snp_ODR_Corp!$A:$A,'Backtesting - Corp'!A350,F_12Snp_ODR_Corp!$B:$B,'Backtesting - Corp'!B350)</f>
        <v>61</v>
      </c>
      <c r="D350" s="94">
        <f>SUMIFS(F_12Snp_ODR_Corp!$C:$C,F_12Snp_ODR_Corp!$A:$A,'Backtesting - Corp'!A350,F_12Snp_ODR_Corp!$B:$B,'Backtesting - Corp'!B350)</f>
        <v>16</v>
      </c>
      <c r="F350" s="142">
        <f>SUMIFS(F_12Snp_ODR_Corp!$C:$C,F_12Snp_ODR_Corp!$A:$A,"&gt;="&amp;$M$2,F_12Snp_ODR_Corp!$A:$A,"&lt;="&amp;$M$3,F_12Snp_ODR_Corp!$B:$B,$B350)/SUMIFS(F_12Snp_ODR_Corp!$H:$H,F_12Snp_ODR_Corp!$A:$A,"&gt;="&amp;$M$2,F_12Snp_ODR_Corp!$A:$A,"&lt;="&amp;$M$3,F_12Snp_ODR_Corp!$B:$B,$B350)</f>
        <v>0.42605042016806721</v>
      </c>
      <c r="G350" s="95">
        <f t="shared" si="20"/>
        <v>0.26229508196721313</v>
      </c>
      <c r="H350" s="95">
        <f t="shared" si="21"/>
        <v>2.6815810789276102E-2</v>
      </c>
      <c r="I350" s="95">
        <f t="shared" si="22"/>
        <v>0.16375533820085408</v>
      </c>
      <c r="J350" s="95">
        <f t="shared" si="23"/>
        <v>0.62431722689075619</v>
      </c>
    </row>
    <row r="351" spans="1:10" x14ac:dyDescent="0.2">
      <c r="A351" s="385">
        <f>F_12Snp_ODR_Corp!A422</f>
        <v>44592</v>
      </c>
      <c r="B351" s="385" t="str">
        <f>F_12Snp_ODR_Corp!B422</f>
        <v>C_01</v>
      </c>
      <c r="C351" s="94">
        <f>SUMIFS(F_12Snp_ODR_Corp!$H:$H,F_12Snp_ODR_Corp!$A:$A,'Backtesting - Corp'!A351,F_12Snp_ODR_Corp!$B:$B,'Backtesting - Corp'!B351)</f>
        <v>400</v>
      </c>
      <c r="D351" s="94">
        <f>SUMIFS(F_12Snp_ODR_Corp!$C:$C,F_12Snp_ODR_Corp!$A:$A,'Backtesting - Corp'!A351,F_12Snp_ODR_Corp!$B:$B,'Backtesting - Corp'!B351)</f>
        <v>0</v>
      </c>
      <c r="F351" s="142">
        <f>SUMIFS(F_12Snp_ODR_Corp!$C:$C,F_12Snp_ODR_Corp!$A:$A,"&gt;="&amp;$M$2,F_12Snp_ODR_Corp!$A:$A,"&lt;="&amp;$M$3,F_12Snp_ODR_Corp!$B:$B,$B351)/SUMIFS(F_12Snp_ODR_Corp!$H:$H,F_12Snp_ODR_Corp!$A:$A,"&gt;="&amp;$M$2,F_12Snp_ODR_Corp!$A:$A,"&lt;="&amp;$M$3,F_12Snp_ODR_Corp!$B:$B,$B351)</f>
        <v>2.4055781522370714E-2</v>
      </c>
      <c r="G351" s="95">
        <f t="shared" ref="G351:G365" si="24">IFERROR(D351/C351,0)</f>
        <v>0</v>
      </c>
      <c r="H351" s="95">
        <f t="shared" ref="H351:H365" si="25">(G351-F351)^2</f>
        <v>5.7868062465203228E-4</v>
      </c>
      <c r="I351" s="95">
        <f t="shared" ref="I351:I365" si="26">F351-G351</f>
        <v>2.4055781522370714E-2</v>
      </c>
      <c r="J351" s="95">
        <f t="shared" ref="J351:J365" si="27">IFERROR(ABS(G351-F351)/ABS(G351),0)</f>
        <v>0</v>
      </c>
    </row>
    <row r="352" spans="1:10" x14ac:dyDescent="0.2">
      <c r="A352" s="385">
        <f>F_12Snp_ODR_Corp!A423</f>
        <v>44592</v>
      </c>
      <c r="B352" s="385" t="str">
        <f>F_12Snp_ODR_Corp!B423</f>
        <v>C_02</v>
      </c>
      <c r="C352" s="94">
        <f>SUMIFS(F_12Snp_ODR_Corp!$H:$H,F_12Snp_ODR_Corp!$A:$A,'Backtesting - Corp'!A352,F_12Snp_ODR_Corp!$B:$B,'Backtesting - Corp'!B352)</f>
        <v>69</v>
      </c>
      <c r="D352" s="94">
        <f>SUMIFS(F_12Snp_ODR_Corp!$C:$C,F_12Snp_ODR_Corp!$A:$A,'Backtesting - Corp'!A352,F_12Snp_ODR_Corp!$B:$B,'Backtesting - Corp'!B352)</f>
        <v>0</v>
      </c>
      <c r="F352" s="142">
        <f>SUMIFS(F_12Snp_ODR_Corp!$C:$C,F_12Snp_ODR_Corp!$A:$A,"&gt;="&amp;$M$2,F_12Snp_ODR_Corp!$A:$A,"&lt;="&amp;$M$3,F_12Snp_ODR_Corp!$B:$B,$B352)/SUMIFS(F_12Snp_ODR_Corp!$H:$H,F_12Snp_ODR_Corp!$A:$A,"&gt;="&amp;$M$2,F_12Snp_ODR_Corp!$A:$A,"&lt;="&amp;$M$3,F_12Snp_ODR_Corp!$B:$B,$B352)</f>
        <v>0.20442708333333334</v>
      </c>
      <c r="G352" s="95">
        <f t="shared" si="24"/>
        <v>0</v>
      </c>
      <c r="H352" s="95">
        <f t="shared" si="25"/>
        <v>4.1790432400173612E-2</v>
      </c>
      <c r="I352" s="95">
        <f t="shared" si="26"/>
        <v>0.20442708333333334</v>
      </c>
      <c r="J352" s="95">
        <f t="shared" si="27"/>
        <v>0</v>
      </c>
    </row>
    <row r="353" spans="1:10" x14ac:dyDescent="0.2">
      <c r="A353" s="385">
        <f>F_12Snp_ODR_Corp!A424</f>
        <v>44592</v>
      </c>
      <c r="B353" s="385" t="str">
        <f>F_12Snp_ODR_Corp!B424</f>
        <v>C_03</v>
      </c>
      <c r="C353" s="94">
        <f>SUMIFS(F_12Snp_ODR_Corp!$H:$H,F_12Snp_ODR_Corp!$A:$A,'Backtesting - Corp'!A353,F_12Snp_ODR_Corp!$B:$B,'Backtesting - Corp'!B353)</f>
        <v>622</v>
      </c>
      <c r="D353" s="94">
        <f>SUMIFS(F_12Snp_ODR_Corp!$C:$C,F_12Snp_ODR_Corp!$A:$A,'Backtesting - Corp'!A353,F_12Snp_ODR_Corp!$B:$B,'Backtesting - Corp'!B353)</f>
        <v>1</v>
      </c>
      <c r="F353" s="142">
        <f>SUMIFS(F_12Snp_ODR_Corp!$C:$C,F_12Snp_ODR_Corp!$A:$A,"&gt;="&amp;$M$2,F_12Snp_ODR_Corp!$A:$A,"&lt;="&amp;$M$3,F_12Snp_ODR_Corp!$B:$B,$B353)/SUMIFS(F_12Snp_ODR_Corp!$H:$H,F_12Snp_ODR_Corp!$A:$A,"&gt;="&amp;$M$2,F_12Snp_ODR_Corp!$A:$A,"&lt;="&amp;$M$3,F_12Snp_ODR_Corp!$B:$B,$B353)</f>
        <v>1.6336368505623994E-2</v>
      </c>
      <c r="G353" s="95">
        <f t="shared" si="24"/>
        <v>1.6077170418006431E-3</v>
      </c>
      <c r="H353" s="95">
        <f t="shared" si="25"/>
        <v>2.1693317394278576E-4</v>
      </c>
      <c r="I353" s="95">
        <f t="shared" si="26"/>
        <v>1.4728651463823352E-2</v>
      </c>
      <c r="J353" s="95">
        <f t="shared" si="27"/>
        <v>9.161221210498125</v>
      </c>
    </row>
    <row r="354" spans="1:10" x14ac:dyDescent="0.2">
      <c r="A354" s="385">
        <f>F_12Snp_ODR_Corp!A425</f>
        <v>44592</v>
      </c>
      <c r="B354" s="385" t="str">
        <f>F_12Snp_ODR_Corp!B425</f>
        <v>C_04</v>
      </c>
      <c r="C354" s="94">
        <f>SUMIFS(F_12Snp_ODR_Corp!$H:$H,F_12Snp_ODR_Corp!$A:$A,'Backtesting - Corp'!A354,F_12Snp_ODR_Corp!$B:$B,'Backtesting - Corp'!B354)</f>
        <v>167</v>
      </c>
      <c r="D354" s="94">
        <f>SUMIFS(F_12Snp_ODR_Corp!$C:$C,F_12Snp_ODR_Corp!$A:$A,'Backtesting - Corp'!A354,F_12Snp_ODR_Corp!$B:$B,'Backtesting - Corp'!B354)</f>
        <v>7</v>
      </c>
      <c r="F354" s="142">
        <f>SUMIFS(F_12Snp_ODR_Corp!$C:$C,F_12Snp_ODR_Corp!$A:$A,"&gt;="&amp;$M$2,F_12Snp_ODR_Corp!$A:$A,"&lt;="&amp;$M$3,F_12Snp_ODR_Corp!$B:$B,$B354)/SUMIFS(F_12Snp_ODR_Corp!$H:$H,F_12Snp_ODR_Corp!$A:$A,"&gt;="&amp;$M$2,F_12Snp_ODR_Corp!$A:$A,"&lt;="&amp;$M$3,F_12Snp_ODR_Corp!$B:$B,$B354)</f>
        <v>0.11119751166407466</v>
      </c>
      <c r="G354" s="95">
        <f t="shared" si="24"/>
        <v>4.1916167664670656E-2</v>
      </c>
      <c r="H354" s="95">
        <f t="shared" si="25"/>
        <v>4.7999046263637523E-3</v>
      </c>
      <c r="I354" s="95">
        <f t="shared" si="26"/>
        <v>6.9281343999403999E-2</v>
      </c>
      <c r="J354" s="95">
        <f t="shared" si="27"/>
        <v>1.6528549211286383</v>
      </c>
    </row>
    <row r="355" spans="1:10" x14ac:dyDescent="0.2">
      <c r="A355" s="385">
        <f>F_12Snp_ODR_Corp!A426</f>
        <v>44592</v>
      </c>
      <c r="B355" s="385" t="str">
        <f>F_12Snp_ODR_Corp!B426</f>
        <v>C_05</v>
      </c>
      <c r="C355" s="94">
        <f>SUMIFS(F_12Snp_ODR_Corp!$H:$H,F_12Snp_ODR_Corp!$A:$A,'Backtesting - Corp'!A355,F_12Snp_ODR_Corp!$B:$B,'Backtesting - Corp'!B355)</f>
        <v>82</v>
      </c>
      <c r="D355" s="94">
        <f>SUMIFS(F_12Snp_ODR_Corp!$C:$C,F_12Snp_ODR_Corp!$A:$A,'Backtesting - Corp'!A355,F_12Snp_ODR_Corp!$B:$B,'Backtesting - Corp'!B355)</f>
        <v>15</v>
      </c>
      <c r="F355" s="142">
        <f>SUMIFS(F_12Snp_ODR_Corp!$C:$C,F_12Snp_ODR_Corp!$A:$A,"&gt;="&amp;$M$2,F_12Snp_ODR_Corp!$A:$A,"&lt;="&amp;$M$3,F_12Snp_ODR_Corp!$B:$B,$B355)/SUMIFS(F_12Snp_ODR_Corp!$H:$H,F_12Snp_ODR_Corp!$A:$A,"&gt;="&amp;$M$2,F_12Snp_ODR_Corp!$A:$A,"&lt;="&amp;$M$3,F_12Snp_ODR_Corp!$B:$B,$B355)</f>
        <v>0.42605042016806721</v>
      </c>
      <c r="G355" s="95">
        <f t="shared" si="24"/>
        <v>0.18292682926829268</v>
      </c>
      <c r="H355" s="95">
        <f t="shared" si="25"/>
        <v>5.9109080452000931E-2</v>
      </c>
      <c r="I355" s="95">
        <f t="shared" si="26"/>
        <v>0.24312359089977453</v>
      </c>
      <c r="J355" s="95">
        <f t="shared" si="27"/>
        <v>1.3290756302521007</v>
      </c>
    </row>
    <row r="356" spans="1:10" x14ac:dyDescent="0.2">
      <c r="A356" s="385">
        <f>F_12Snp_ODR_Corp!A428</f>
        <v>44620</v>
      </c>
      <c r="B356" s="385" t="str">
        <f>F_12Snp_ODR_Corp!B428</f>
        <v>C_01</v>
      </c>
      <c r="C356" s="94">
        <f>SUMIFS(F_12Snp_ODR_Corp!$H:$H,F_12Snp_ODR_Corp!$A:$A,'Backtesting - Corp'!A356,F_12Snp_ODR_Corp!$B:$B,'Backtesting - Corp'!B356)</f>
        <v>373</v>
      </c>
      <c r="D356" s="94">
        <f>SUMIFS(F_12Snp_ODR_Corp!$C:$C,F_12Snp_ODR_Corp!$A:$A,'Backtesting - Corp'!A356,F_12Snp_ODR_Corp!$B:$B,'Backtesting - Corp'!B356)</f>
        <v>0</v>
      </c>
      <c r="F356" s="142">
        <f>SUMIFS(F_12Snp_ODR_Corp!$C:$C,F_12Snp_ODR_Corp!$A:$A,"&gt;="&amp;$M$2,F_12Snp_ODR_Corp!$A:$A,"&lt;="&amp;$M$3,F_12Snp_ODR_Corp!$B:$B,$B356)/SUMIFS(F_12Snp_ODR_Corp!$H:$H,F_12Snp_ODR_Corp!$A:$A,"&gt;="&amp;$M$2,F_12Snp_ODR_Corp!$A:$A,"&lt;="&amp;$M$3,F_12Snp_ODR_Corp!$B:$B,$B356)</f>
        <v>2.4055781522370714E-2</v>
      </c>
      <c r="G356" s="95">
        <f t="shared" si="24"/>
        <v>0</v>
      </c>
      <c r="H356" s="95">
        <f t="shared" si="25"/>
        <v>5.7868062465203228E-4</v>
      </c>
      <c r="I356" s="95">
        <f t="shared" si="26"/>
        <v>2.4055781522370714E-2</v>
      </c>
      <c r="J356" s="95">
        <f t="shared" si="27"/>
        <v>0</v>
      </c>
    </row>
    <row r="357" spans="1:10" x14ac:dyDescent="0.2">
      <c r="A357" s="385">
        <f>F_12Snp_ODR_Corp!A429</f>
        <v>44620</v>
      </c>
      <c r="B357" s="385" t="str">
        <f>F_12Snp_ODR_Corp!B429</f>
        <v>C_02</v>
      </c>
      <c r="C357" s="94">
        <f>SUMIFS(F_12Snp_ODR_Corp!$H:$H,F_12Snp_ODR_Corp!$A:$A,'Backtesting - Corp'!A357,F_12Snp_ODR_Corp!$B:$B,'Backtesting - Corp'!B357)</f>
        <v>60</v>
      </c>
      <c r="D357" s="94">
        <f>SUMIFS(F_12Snp_ODR_Corp!$C:$C,F_12Snp_ODR_Corp!$A:$A,'Backtesting - Corp'!A357,F_12Snp_ODR_Corp!$B:$B,'Backtesting - Corp'!B357)</f>
        <v>0</v>
      </c>
      <c r="F357" s="142">
        <f>SUMIFS(F_12Snp_ODR_Corp!$C:$C,F_12Snp_ODR_Corp!$A:$A,"&gt;="&amp;$M$2,F_12Snp_ODR_Corp!$A:$A,"&lt;="&amp;$M$3,F_12Snp_ODR_Corp!$B:$B,$B357)/SUMIFS(F_12Snp_ODR_Corp!$H:$H,F_12Snp_ODR_Corp!$A:$A,"&gt;="&amp;$M$2,F_12Snp_ODR_Corp!$A:$A,"&lt;="&amp;$M$3,F_12Snp_ODR_Corp!$B:$B,$B357)</f>
        <v>0.20442708333333334</v>
      </c>
      <c r="G357" s="95">
        <f t="shared" si="24"/>
        <v>0</v>
      </c>
      <c r="H357" s="95">
        <f t="shared" si="25"/>
        <v>4.1790432400173612E-2</v>
      </c>
      <c r="I357" s="95">
        <f t="shared" si="26"/>
        <v>0.20442708333333334</v>
      </c>
      <c r="J357" s="95">
        <f t="shared" si="27"/>
        <v>0</v>
      </c>
    </row>
    <row r="358" spans="1:10" x14ac:dyDescent="0.2">
      <c r="A358" s="385">
        <f>F_12Snp_ODR_Corp!A430</f>
        <v>44620</v>
      </c>
      <c r="B358" s="385" t="str">
        <f>F_12Snp_ODR_Corp!B430</f>
        <v>C_03</v>
      </c>
      <c r="C358" s="94">
        <f>SUMIFS(F_12Snp_ODR_Corp!$H:$H,F_12Snp_ODR_Corp!$A:$A,'Backtesting - Corp'!A358,F_12Snp_ODR_Corp!$B:$B,'Backtesting - Corp'!B358)</f>
        <v>628</v>
      </c>
      <c r="D358" s="94">
        <f>SUMIFS(F_12Snp_ODR_Corp!$C:$C,F_12Snp_ODR_Corp!$A:$A,'Backtesting - Corp'!A358,F_12Snp_ODR_Corp!$B:$B,'Backtesting - Corp'!B358)</f>
        <v>0</v>
      </c>
      <c r="F358" s="142">
        <f>SUMIFS(F_12Snp_ODR_Corp!$C:$C,F_12Snp_ODR_Corp!$A:$A,"&gt;="&amp;$M$2,F_12Snp_ODR_Corp!$A:$A,"&lt;="&amp;$M$3,F_12Snp_ODR_Corp!$B:$B,$B358)/SUMIFS(F_12Snp_ODR_Corp!$H:$H,F_12Snp_ODR_Corp!$A:$A,"&gt;="&amp;$M$2,F_12Snp_ODR_Corp!$A:$A,"&lt;="&amp;$M$3,F_12Snp_ODR_Corp!$B:$B,$B358)</f>
        <v>1.6336368505623994E-2</v>
      </c>
      <c r="G358" s="95">
        <f t="shared" si="24"/>
        <v>0</v>
      </c>
      <c r="H358" s="95">
        <f t="shared" si="25"/>
        <v>2.6687693595154352E-4</v>
      </c>
      <c r="I358" s="95">
        <f t="shared" si="26"/>
        <v>1.6336368505623994E-2</v>
      </c>
      <c r="J358" s="95">
        <f t="shared" si="27"/>
        <v>0</v>
      </c>
    </row>
    <row r="359" spans="1:10" x14ac:dyDescent="0.2">
      <c r="A359" s="385">
        <f>F_12Snp_ODR_Corp!A431</f>
        <v>44620</v>
      </c>
      <c r="B359" s="385" t="str">
        <f>F_12Snp_ODR_Corp!B431</f>
        <v>C_04</v>
      </c>
      <c r="C359" s="94">
        <f>SUMIFS(F_12Snp_ODR_Corp!$H:$H,F_12Snp_ODR_Corp!$A:$A,'Backtesting - Corp'!A359,F_12Snp_ODR_Corp!$B:$B,'Backtesting - Corp'!B359)</f>
        <v>224</v>
      </c>
      <c r="D359" s="94">
        <f>SUMIFS(F_12Snp_ODR_Corp!$C:$C,F_12Snp_ODR_Corp!$A:$A,'Backtesting - Corp'!A359,F_12Snp_ODR_Corp!$B:$B,'Backtesting - Corp'!B359)</f>
        <v>3</v>
      </c>
      <c r="F359" s="142">
        <f>SUMIFS(F_12Snp_ODR_Corp!$C:$C,F_12Snp_ODR_Corp!$A:$A,"&gt;="&amp;$M$2,F_12Snp_ODR_Corp!$A:$A,"&lt;="&amp;$M$3,F_12Snp_ODR_Corp!$B:$B,$B359)/SUMIFS(F_12Snp_ODR_Corp!$H:$H,F_12Snp_ODR_Corp!$A:$A,"&gt;="&amp;$M$2,F_12Snp_ODR_Corp!$A:$A,"&lt;="&amp;$M$3,F_12Snp_ODR_Corp!$B:$B,$B359)</f>
        <v>0.11119751166407466</v>
      </c>
      <c r="G359" s="95">
        <f t="shared" si="24"/>
        <v>1.3392857142857142E-2</v>
      </c>
      <c r="H359" s="95">
        <f t="shared" si="25"/>
        <v>9.5657504460147143E-3</v>
      </c>
      <c r="I359" s="95">
        <f t="shared" si="26"/>
        <v>9.7804654521217518E-2</v>
      </c>
      <c r="J359" s="95">
        <f t="shared" si="27"/>
        <v>7.3027475375842421</v>
      </c>
    </row>
    <row r="360" spans="1:10" x14ac:dyDescent="0.2">
      <c r="A360" s="385">
        <f>F_12Snp_ODR_Corp!A432</f>
        <v>44620</v>
      </c>
      <c r="B360" s="385" t="str">
        <f>F_12Snp_ODR_Corp!B432</f>
        <v>C_05</v>
      </c>
      <c r="C360" s="94">
        <f>SUMIFS(F_12Snp_ODR_Corp!$H:$H,F_12Snp_ODR_Corp!$A:$A,'Backtesting - Corp'!A360,F_12Snp_ODR_Corp!$B:$B,'Backtesting - Corp'!B360)</f>
        <v>83</v>
      </c>
      <c r="D360" s="94">
        <f>SUMIFS(F_12Snp_ODR_Corp!$C:$C,F_12Snp_ODR_Corp!$A:$A,'Backtesting - Corp'!A360,F_12Snp_ODR_Corp!$B:$B,'Backtesting - Corp'!B360)</f>
        <v>17</v>
      </c>
      <c r="F360" s="142">
        <f>SUMIFS(F_12Snp_ODR_Corp!$C:$C,F_12Snp_ODR_Corp!$A:$A,"&gt;="&amp;$M$2,F_12Snp_ODR_Corp!$A:$A,"&lt;="&amp;$M$3,F_12Snp_ODR_Corp!$B:$B,$B360)/SUMIFS(F_12Snp_ODR_Corp!$H:$H,F_12Snp_ODR_Corp!$A:$A,"&gt;="&amp;$M$2,F_12Snp_ODR_Corp!$A:$A,"&lt;="&amp;$M$3,F_12Snp_ODR_Corp!$B:$B,$B360)</f>
        <v>0.42605042016806721</v>
      </c>
      <c r="G360" s="95">
        <f t="shared" si="24"/>
        <v>0.20481927710843373</v>
      </c>
      <c r="H360" s="95">
        <f t="shared" si="25"/>
        <v>4.8943218659472015E-2</v>
      </c>
      <c r="I360" s="95">
        <f t="shared" si="26"/>
        <v>0.22123114305963348</v>
      </c>
      <c r="J360" s="95">
        <f t="shared" si="27"/>
        <v>1.080128521997034</v>
      </c>
    </row>
    <row r="361" spans="1:10" x14ac:dyDescent="0.2">
      <c r="A361" s="385">
        <f>F_12Snp_ODR_Corp!A434</f>
        <v>44651</v>
      </c>
      <c r="B361" s="385" t="str">
        <f>F_12Snp_ODR_Corp!B434</f>
        <v>C_01</v>
      </c>
      <c r="C361" s="94">
        <f>SUMIFS(F_12Snp_ODR_Corp!$H:$H,F_12Snp_ODR_Corp!$A:$A,'Backtesting - Corp'!A361,F_12Snp_ODR_Corp!$B:$B,'Backtesting - Corp'!B361)</f>
        <v>385</v>
      </c>
      <c r="D361" s="94">
        <f>SUMIFS(F_12Snp_ODR_Corp!$C:$C,F_12Snp_ODR_Corp!$A:$A,'Backtesting - Corp'!A361,F_12Snp_ODR_Corp!$B:$B,'Backtesting - Corp'!B361)</f>
        <v>0</v>
      </c>
      <c r="F361" s="142">
        <f>SUMIFS(F_12Snp_ODR_Corp!$C:$C,F_12Snp_ODR_Corp!$A:$A,"&gt;="&amp;$M$2,F_12Snp_ODR_Corp!$A:$A,"&lt;="&amp;$M$3,F_12Snp_ODR_Corp!$B:$B,$B361)/SUMIFS(F_12Snp_ODR_Corp!$H:$H,F_12Snp_ODR_Corp!$A:$A,"&gt;="&amp;$M$2,F_12Snp_ODR_Corp!$A:$A,"&lt;="&amp;$M$3,F_12Snp_ODR_Corp!$B:$B,$B361)</f>
        <v>2.4055781522370714E-2</v>
      </c>
      <c r="G361" s="95">
        <f t="shared" si="24"/>
        <v>0</v>
      </c>
      <c r="H361" s="95">
        <f t="shared" si="25"/>
        <v>5.7868062465203228E-4</v>
      </c>
      <c r="I361" s="95">
        <f t="shared" si="26"/>
        <v>2.4055781522370714E-2</v>
      </c>
      <c r="J361" s="95">
        <f t="shared" si="27"/>
        <v>0</v>
      </c>
    </row>
    <row r="362" spans="1:10" x14ac:dyDescent="0.2">
      <c r="A362" s="385">
        <f>F_12Snp_ODR_Corp!A435</f>
        <v>44651</v>
      </c>
      <c r="B362" s="385" t="str">
        <f>F_12Snp_ODR_Corp!B435</f>
        <v>C_02</v>
      </c>
      <c r="C362" s="94">
        <f>SUMIFS(F_12Snp_ODR_Corp!$H:$H,F_12Snp_ODR_Corp!$A:$A,'Backtesting - Corp'!A362,F_12Snp_ODR_Corp!$B:$B,'Backtesting - Corp'!B362)</f>
        <v>65</v>
      </c>
      <c r="D362" s="94">
        <f>SUMIFS(F_12Snp_ODR_Corp!$C:$C,F_12Snp_ODR_Corp!$A:$A,'Backtesting - Corp'!A362,F_12Snp_ODR_Corp!$B:$B,'Backtesting - Corp'!B362)</f>
        <v>0</v>
      </c>
      <c r="F362" s="142">
        <f>SUMIFS(F_12Snp_ODR_Corp!$C:$C,F_12Snp_ODR_Corp!$A:$A,"&gt;="&amp;$M$2,F_12Snp_ODR_Corp!$A:$A,"&lt;="&amp;$M$3,F_12Snp_ODR_Corp!$B:$B,$B362)/SUMIFS(F_12Snp_ODR_Corp!$H:$H,F_12Snp_ODR_Corp!$A:$A,"&gt;="&amp;$M$2,F_12Snp_ODR_Corp!$A:$A,"&lt;="&amp;$M$3,F_12Snp_ODR_Corp!$B:$B,$B362)</f>
        <v>0.20442708333333334</v>
      </c>
      <c r="G362" s="95">
        <f t="shared" si="24"/>
        <v>0</v>
      </c>
      <c r="H362" s="95">
        <f t="shared" si="25"/>
        <v>4.1790432400173612E-2</v>
      </c>
      <c r="I362" s="95">
        <f t="shared" si="26"/>
        <v>0.20442708333333334</v>
      </c>
      <c r="J362" s="95">
        <f t="shared" si="27"/>
        <v>0</v>
      </c>
    </row>
    <row r="363" spans="1:10" x14ac:dyDescent="0.2">
      <c r="A363" s="385">
        <f>F_12Snp_ODR_Corp!A436</f>
        <v>44651</v>
      </c>
      <c r="B363" s="385" t="str">
        <f>F_12Snp_ODR_Corp!B436</f>
        <v>C_03</v>
      </c>
      <c r="C363" s="94">
        <f>SUMIFS(F_12Snp_ODR_Corp!$H:$H,F_12Snp_ODR_Corp!$A:$A,'Backtesting - Corp'!A363,F_12Snp_ODR_Corp!$B:$B,'Backtesting - Corp'!B363)</f>
        <v>697</v>
      </c>
      <c r="D363" s="94">
        <f>SUMIFS(F_12Snp_ODR_Corp!$C:$C,F_12Snp_ODR_Corp!$A:$A,'Backtesting - Corp'!A363,F_12Snp_ODR_Corp!$B:$B,'Backtesting - Corp'!B363)</f>
        <v>0</v>
      </c>
      <c r="F363" s="142">
        <f>SUMIFS(F_12Snp_ODR_Corp!$C:$C,F_12Snp_ODR_Corp!$A:$A,"&gt;="&amp;$M$2,F_12Snp_ODR_Corp!$A:$A,"&lt;="&amp;$M$3,F_12Snp_ODR_Corp!$B:$B,$B363)/SUMIFS(F_12Snp_ODR_Corp!$H:$H,F_12Snp_ODR_Corp!$A:$A,"&gt;="&amp;$M$2,F_12Snp_ODR_Corp!$A:$A,"&lt;="&amp;$M$3,F_12Snp_ODR_Corp!$B:$B,$B363)</f>
        <v>1.6336368505623994E-2</v>
      </c>
      <c r="G363" s="95">
        <f t="shared" si="24"/>
        <v>0</v>
      </c>
      <c r="H363" s="95">
        <f t="shared" si="25"/>
        <v>2.6687693595154352E-4</v>
      </c>
      <c r="I363" s="95">
        <f t="shared" si="26"/>
        <v>1.6336368505623994E-2</v>
      </c>
      <c r="J363" s="95">
        <f t="shared" si="27"/>
        <v>0</v>
      </c>
    </row>
    <row r="364" spans="1:10" x14ac:dyDescent="0.2">
      <c r="A364" s="385">
        <f>F_12Snp_ODR_Corp!A437</f>
        <v>44651</v>
      </c>
      <c r="B364" s="385" t="str">
        <f>F_12Snp_ODR_Corp!B437</f>
        <v>C_04</v>
      </c>
      <c r="C364" s="94">
        <f>SUMIFS(F_12Snp_ODR_Corp!$H:$H,F_12Snp_ODR_Corp!$A:$A,'Backtesting - Corp'!A364,F_12Snp_ODR_Corp!$B:$B,'Backtesting - Corp'!B364)</f>
        <v>174</v>
      </c>
      <c r="D364" s="94">
        <f>SUMIFS(F_12Snp_ODR_Corp!$C:$C,F_12Snp_ODR_Corp!$A:$A,'Backtesting - Corp'!A364,F_12Snp_ODR_Corp!$B:$B,'Backtesting - Corp'!B364)</f>
        <v>0</v>
      </c>
      <c r="F364" s="142">
        <f>SUMIFS(F_12Snp_ODR_Corp!$C:$C,F_12Snp_ODR_Corp!$A:$A,"&gt;="&amp;$M$2,F_12Snp_ODR_Corp!$A:$A,"&lt;="&amp;$M$3,F_12Snp_ODR_Corp!$B:$B,$B364)/SUMIFS(F_12Snp_ODR_Corp!$H:$H,F_12Snp_ODR_Corp!$A:$A,"&gt;="&amp;$M$2,F_12Snp_ODR_Corp!$A:$A,"&lt;="&amp;$M$3,F_12Snp_ODR_Corp!$B:$B,$B364)</f>
        <v>0.11119751166407466</v>
      </c>
      <c r="G364" s="95">
        <f t="shared" si="24"/>
        <v>0</v>
      </c>
      <c r="H364" s="95">
        <f t="shared" si="25"/>
        <v>1.2364886600282019E-2</v>
      </c>
      <c r="I364" s="95">
        <f t="shared" si="26"/>
        <v>0.11119751166407466</v>
      </c>
      <c r="J364" s="95">
        <f t="shared" si="27"/>
        <v>0</v>
      </c>
    </row>
    <row r="365" spans="1:10" x14ac:dyDescent="0.2">
      <c r="A365" s="385">
        <f>F_12Snp_ODR_Corp!A438</f>
        <v>44651</v>
      </c>
      <c r="B365" s="385" t="str">
        <f>F_12Snp_ODR_Corp!B438</f>
        <v>C_05</v>
      </c>
      <c r="C365" s="94">
        <f>SUMIFS(F_12Snp_ODR_Corp!$H:$H,F_12Snp_ODR_Corp!$A:$A,'Backtesting - Corp'!A365,F_12Snp_ODR_Corp!$B:$B,'Backtesting - Corp'!B365)</f>
        <v>98</v>
      </c>
      <c r="D365" s="94">
        <f>SUMIFS(F_12Snp_ODR_Corp!$C:$C,F_12Snp_ODR_Corp!$A:$A,'Backtesting - Corp'!A365,F_12Snp_ODR_Corp!$B:$B,'Backtesting - Corp'!B365)</f>
        <v>12</v>
      </c>
      <c r="F365" s="142">
        <f>SUMIFS(F_12Snp_ODR_Corp!$C:$C,F_12Snp_ODR_Corp!$A:$A,"&gt;="&amp;$M$2,F_12Snp_ODR_Corp!$A:$A,"&lt;="&amp;$M$3,F_12Snp_ODR_Corp!$B:$B,$B365)/SUMIFS(F_12Snp_ODR_Corp!$H:$H,F_12Snp_ODR_Corp!$A:$A,"&gt;="&amp;$M$2,F_12Snp_ODR_Corp!$A:$A,"&lt;="&amp;$M$3,F_12Snp_ODR_Corp!$B:$B,$B365)</f>
        <v>0.42605042016806721</v>
      </c>
      <c r="G365" s="95">
        <f t="shared" si="24"/>
        <v>0.12244897959183673</v>
      </c>
      <c r="H365" s="95">
        <f t="shared" si="25"/>
        <v>9.2173834719962419E-2</v>
      </c>
      <c r="I365" s="95">
        <f t="shared" si="26"/>
        <v>0.30360144057623051</v>
      </c>
      <c r="J365" s="95">
        <f t="shared" si="27"/>
        <v>2.4794117647058824</v>
      </c>
    </row>
    <row r="366" spans="1:10" x14ac:dyDescent="0.2">
      <c r="A366" s="385">
        <f>F_12Snp_ODR_Corp!A440</f>
        <v>44681</v>
      </c>
      <c r="B366" s="385" t="str">
        <f>F_12Snp_ODR_Corp!B440</f>
        <v>C_01</v>
      </c>
      <c r="C366" s="94">
        <f>SUMIFS(F_12Snp_ODR_Corp!$H:$H,F_12Snp_ODR_Corp!$A:$A,'Backtesting - Corp'!A366,F_12Snp_ODR_Corp!$B:$B,'Backtesting - Corp'!B366)</f>
        <v>387</v>
      </c>
      <c r="D366" s="94">
        <f>SUMIFS(F_12Snp_ODR_Corp!$C:$C,F_12Snp_ODR_Corp!$A:$A,'Backtesting - Corp'!A366,F_12Snp_ODR_Corp!$B:$B,'Backtesting - Corp'!B366)</f>
        <v>0</v>
      </c>
      <c r="F366" s="142">
        <f>SUMIFS(F_12Snp_ODR_Corp!$C:$C,F_12Snp_ODR_Corp!$A:$A,"&gt;="&amp;$M$2,F_12Snp_ODR_Corp!$A:$A,"&lt;="&amp;$M$3,F_12Snp_ODR_Corp!$B:$B,$B366)/SUMIFS(F_12Snp_ODR_Corp!$H:$H,F_12Snp_ODR_Corp!$A:$A,"&gt;="&amp;$M$2,F_12Snp_ODR_Corp!$A:$A,"&lt;="&amp;$M$3,F_12Snp_ODR_Corp!$B:$B,$B366)</f>
        <v>2.4055781522370714E-2</v>
      </c>
      <c r="G366" s="95">
        <f t="shared" ref="G366:G384" si="28">IFERROR(D366/C366,0)</f>
        <v>0</v>
      </c>
      <c r="H366" s="95">
        <f t="shared" ref="H366:H384" si="29">(G366-F366)^2</f>
        <v>5.7868062465203228E-4</v>
      </c>
      <c r="I366" s="95">
        <f t="shared" ref="I366:I384" si="30">F366-G366</f>
        <v>2.4055781522370714E-2</v>
      </c>
      <c r="J366" s="95">
        <f t="shared" ref="J366:J384" si="31">IFERROR(ABS(G366-F366)/ABS(G366),0)</f>
        <v>0</v>
      </c>
    </row>
    <row r="367" spans="1:10" x14ac:dyDescent="0.2">
      <c r="A367" s="385">
        <f>F_12Snp_ODR_Corp!A441</f>
        <v>44681</v>
      </c>
      <c r="B367" s="385" t="str">
        <f>F_12Snp_ODR_Corp!B441</f>
        <v>C_02</v>
      </c>
      <c r="C367" s="94">
        <f>SUMIFS(F_12Snp_ODR_Corp!$H:$H,F_12Snp_ODR_Corp!$A:$A,'Backtesting - Corp'!A367,F_12Snp_ODR_Corp!$B:$B,'Backtesting - Corp'!B367)</f>
        <v>54</v>
      </c>
      <c r="D367" s="94">
        <f>SUMIFS(F_12Snp_ODR_Corp!$C:$C,F_12Snp_ODR_Corp!$A:$A,'Backtesting - Corp'!A367,F_12Snp_ODR_Corp!$B:$B,'Backtesting - Corp'!B367)</f>
        <v>0</v>
      </c>
      <c r="F367" s="142">
        <f>SUMIFS(F_12Snp_ODR_Corp!$C:$C,F_12Snp_ODR_Corp!$A:$A,"&gt;="&amp;$M$2,F_12Snp_ODR_Corp!$A:$A,"&lt;="&amp;$M$3,F_12Snp_ODR_Corp!$B:$B,$B367)/SUMIFS(F_12Snp_ODR_Corp!$H:$H,F_12Snp_ODR_Corp!$A:$A,"&gt;="&amp;$M$2,F_12Snp_ODR_Corp!$A:$A,"&lt;="&amp;$M$3,F_12Snp_ODR_Corp!$B:$B,$B367)</f>
        <v>0.20442708333333334</v>
      </c>
      <c r="G367" s="95">
        <f t="shared" si="28"/>
        <v>0</v>
      </c>
      <c r="H367" s="95">
        <f t="shared" si="29"/>
        <v>4.1790432400173612E-2</v>
      </c>
      <c r="I367" s="95">
        <f t="shared" si="30"/>
        <v>0.20442708333333334</v>
      </c>
      <c r="J367" s="95">
        <f t="shared" si="31"/>
        <v>0</v>
      </c>
    </row>
    <row r="368" spans="1:10" x14ac:dyDescent="0.2">
      <c r="A368" s="385">
        <f>F_12Snp_ODR_Corp!A442</f>
        <v>44681</v>
      </c>
      <c r="B368" s="385" t="str">
        <f>F_12Snp_ODR_Corp!B442</f>
        <v>C_03</v>
      </c>
      <c r="C368" s="94">
        <f>SUMIFS(F_12Snp_ODR_Corp!$H:$H,F_12Snp_ODR_Corp!$A:$A,'Backtesting - Corp'!A368,F_12Snp_ODR_Corp!$B:$B,'Backtesting - Corp'!B368)</f>
        <v>751</v>
      </c>
      <c r="D368" s="94">
        <f>SUMIFS(F_12Snp_ODR_Corp!$C:$C,F_12Snp_ODR_Corp!$A:$A,'Backtesting - Corp'!A368,F_12Snp_ODR_Corp!$B:$B,'Backtesting - Corp'!B368)</f>
        <v>0</v>
      </c>
      <c r="F368" s="142">
        <f>SUMIFS(F_12Snp_ODR_Corp!$C:$C,F_12Snp_ODR_Corp!$A:$A,"&gt;="&amp;$M$2,F_12Snp_ODR_Corp!$A:$A,"&lt;="&amp;$M$3,F_12Snp_ODR_Corp!$B:$B,$B368)/SUMIFS(F_12Snp_ODR_Corp!$H:$H,F_12Snp_ODR_Corp!$A:$A,"&gt;="&amp;$M$2,F_12Snp_ODR_Corp!$A:$A,"&lt;="&amp;$M$3,F_12Snp_ODR_Corp!$B:$B,$B368)</f>
        <v>1.6336368505623994E-2</v>
      </c>
      <c r="G368" s="95">
        <f t="shared" si="28"/>
        <v>0</v>
      </c>
      <c r="H368" s="95">
        <f t="shared" si="29"/>
        <v>2.6687693595154352E-4</v>
      </c>
      <c r="I368" s="95">
        <f t="shared" si="30"/>
        <v>1.6336368505623994E-2</v>
      </c>
      <c r="J368" s="95">
        <f t="shared" si="31"/>
        <v>0</v>
      </c>
    </row>
    <row r="369" spans="1:10" x14ac:dyDescent="0.2">
      <c r="A369" s="385">
        <f>F_12Snp_ODR_Corp!A443</f>
        <v>44681</v>
      </c>
      <c r="B369" s="385" t="str">
        <f>F_12Snp_ODR_Corp!B443</f>
        <v>C_04</v>
      </c>
      <c r="C369" s="94">
        <f>SUMIFS(F_12Snp_ODR_Corp!$H:$H,F_12Snp_ODR_Corp!$A:$A,'Backtesting - Corp'!A369,F_12Snp_ODR_Corp!$B:$B,'Backtesting - Corp'!B369)</f>
        <v>183</v>
      </c>
      <c r="D369" s="94">
        <f>SUMIFS(F_12Snp_ODR_Corp!$C:$C,F_12Snp_ODR_Corp!$A:$A,'Backtesting - Corp'!A369,F_12Snp_ODR_Corp!$B:$B,'Backtesting - Corp'!B369)</f>
        <v>0</v>
      </c>
      <c r="F369" s="142">
        <f>SUMIFS(F_12Snp_ODR_Corp!$C:$C,F_12Snp_ODR_Corp!$A:$A,"&gt;="&amp;$M$2,F_12Snp_ODR_Corp!$A:$A,"&lt;="&amp;$M$3,F_12Snp_ODR_Corp!$B:$B,$B369)/SUMIFS(F_12Snp_ODR_Corp!$H:$H,F_12Snp_ODR_Corp!$A:$A,"&gt;="&amp;$M$2,F_12Snp_ODR_Corp!$A:$A,"&lt;="&amp;$M$3,F_12Snp_ODR_Corp!$B:$B,$B369)</f>
        <v>0.11119751166407466</v>
      </c>
      <c r="G369" s="95">
        <f t="shared" si="28"/>
        <v>0</v>
      </c>
      <c r="H369" s="95">
        <f t="shared" si="29"/>
        <v>1.2364886600282019E-2</v>
      </c>
      <c r="I369" s="95">
        <f t="shared" si="30"/>
        <v>0.11119751166407466</v>
      </c>
      <c r="J369" s="95">
        <f t="shared" si="31"/>
        <v>0</v>
      </c>
    </row>
    <row r="370" spans="1:10" x14ac:dyDescent="0.2">
      <c r="A370" s="385">
        <f>F_12Snp_ODR_Corp!A444</f>
        <v>44681</v>
      </c>
      <c r="B370" s="385" t="str">
        <f>F_12Snp_ODR_Corp!B444</f>
        <v>C_05</v>
      </c>
      <c r="C370" s="94">
        <f>SUMIFS(F_12Snp_ODR_Corp!$H:$H,F_12Snp_ODR_Corp!$A:$A,'Backtesting - Corp'!A370,F_12Snp_ODR_Corp!$B:$B,'Backtesting - Corp'!B370)</f>
        <v>97</v>
      </c>
      <c r="D370" s="94">
        <f>SUMIFS(F_12Snp_ODR_Corp!$C:$C,F_12Snp_ODR_Corp!$A:$A,'Backtesting - Corp'!A370,F_12Snp_ODR_Corp!$B:$B,'Backtesting - Corp'!B370)</f>
        <v>6</v>
      </c>
      <c r="F370" s="142">
        <f>SUMIFS(F_12Snp_ODR_Corp!$C:$C,F_12Snp_ODR_Corp!$A:$A,"&gt;="&amp;$M$2,F_12Snp_ODR_Corp!$A:$A,"&lt;="&amp;$M$3,F_12Snp_ODR_Corp!$B:$B,$B370)/SUMIFS(F_12Snp_ODR_Corp!$H:$H,F_12Snp_ODR_Corp!$A:$A,"&gt;="&amp;$M$2,F_12Snp_ODR_Corp!$A:$A,"&lt;="&amp;$M$3,F_12Snp_ODR_Corp!$B:$B,$B370)</f>
        <v>0.42605042016806721</v>
      </c>
      <c r="G370" s="95">
        <f t="shared" si="28"/>
        <v>6.1855670103092786E-2</v>
      </c>
      <c r="H370" s="95">
        <f t="shared" si="29"/>
        <v>0.13263781597488919</v>
      </c>
      <c r="I370" s="95">
        <f t="shared" si="30"/>
        <v>0.36419475006497443</v>
      </c>
      <c r="J370" s="95">
        <f t="shared" si="31"/>
        <v>5.8878151260504197</v>
      </c>
    </row>
    <row r="371" spans="1:10" x14ac:dyDescent="0.2">
      <c r="A371" s="385">
        <f>F_12Snp_ODR_Corp!A446</f>
        <v>44712</v>
      </c>
      <c r="B371" s="385" t="str">
        <f>F_12Snp_ODR_Corp!B446</f>
        <v>C_01</v>
      </c>
      <c r="C371" s="94">
        <f>SUMIFS(F_12Snp_ODR_Corp!$H:$H,F_12Snp_ODR_Corp!$A:$A,'Backtesting - Corp'!A371,F_12Snp_ODR_Corp!$B:$B,'Backtesting - Corp'!B371)</f>
        <v>405</v>
      </c>
      <c r="D371" s="94">
        <f>SUMIFS(F_12Snp_ODR_Corp!$C:$C,F_12Snp_ODR_Corp!$A:$A,'Backtesting - Corp'!A371,F_12Snp_ODR_Corp!$B:$B,'Backtesting - Corp'!B371)</f>
        <v>0</v>
      </c>
      <c r="F371" s="142">
        <f>SUMIFS(F_12Snp_ODR_Corp!$C:$C,F_12Snp_ODR_Corp!$A:$A,"&gt;="&amp;$M$2,F_12Snp_ODR_Corp!$A:$A,"&lt;="&amp;$M$3,F_12Snp_ODR_Corp!$B:$B,$B371)/SUMIFS(F_12Snp_ODR_Corp!$H:$H,F_12Snp_ODR_Corp!$A:$A,"&gt;="&amp;$M$2,F_12Snp_ODR_Corp!$A:$A,"&lt;="&amp;$M$3,F_12Snp_ODR_Corp!$B:$B,$B371)</f>
        <v>2.4055781522370714E-2</v>
      </c>
      <c r="G371" s="95">
        <f t="shared" si="28"/>
        <v>0</v>
      </c>
      <c r="H371" s="95">
        <f t="shared" si="29"/>
        <v>5.7868062465203228E-4</v>
      </c>
      <c r="I371" s="95">
        <f t="shared" si="30"/>
        <v>2.4055781522370714E-2</v>
      </c>
      <c r="J371" s="95">
        <f t="shared" si="31"/>
        <v>0</v>
      </c>
    </row>
    <row r="372" spans="1:10" x14ac:dyDescent="0.2">
      <c r="A372" s="385">
        <f>F_12Snp_ODR_Corp!A447</f>
        <v>44712</v>
      </c>
      <c r="B372" s="385" t="str">
        <f>F_12Snp_ODR_Corp!B447</f>
        <v>C_02</v>
      </c>
      <c r="C372" s="94">
        <f>SUMIFS(F_12Snp_ODR_Corp!$H:$H,F_12Snp_ODR_Corp!$A:$A,'Backtesting - Corp'!A372,F_12Snp_ODR_Corp!$B:$B,'Backtesting - Corp'!B372)</f>
        <v>61</v>
      </c>
      <c r="D372" s="94">
        <f>SUMIFS(F_12Snp_ODR_Corp!$C:$C,F_12Snp_ODR_Corp!$A:$A,'Backtesting - Corp'!A372,F_12Snp_ODR_Corp!$B:$B,'Backtesting - Corp'!B372)</f>
        <v>0</v>
      </c>
      <c r="F372" s="142">
        <f>SUMIFS(F_12Snp_ODR_Corp!$C:$C,F_12Snp_ODR_Corp!$A:$A,"&gt;="&amp;$M$2,F_12Snp_ODR_Corp!$A:$A,"&lt;="&amp;$M$3,F_12Snp_ODR_Corp!$B:$B,$B372)/SUMIFS(F_12Snp_ODR_Corp!$H:$H,F_12Snp_ODR_Corp!$A:$A,"&gt;="&amp;$M$2,F_12Snp_ODR_Corp!$A:$A,"&lt;="&amp;$M$3,F_12Snp_ODR_Corp!$B:$B,$B372)</f>
        <v>0.20442708333333334</v>
      </c>
      <c r="G372" s="95">
        <f t="shared" si="28"/>
        <v>0</v>
      </c>
      <c r="H372" s="95">
        <f t="shared" si="29"/>
        <v>4.1790432400173612E-2</v>
      </c>
      <c r="I372" s="95">
        <f t="shared" si="30"/>
        <v>0.20442708333333334</v>
      </c>
      <c r="J372" s="95">
        <f t="shared" si="31"/>
        <v>0</v>
      </c>
    </row>
    <row r="373" spans="1:10" x14ac:dyDescent="0.2">
      <c r="A373" s="385">
        <f>F_12Snp_ODR_Corp!A448</f>
        <v>44712</v>
      </c>
      <c r="B373" s="385" t="str">
        <f>F_12Snp_ODR_Corp!B448</f>
        <v>C_03</v>
      </c>
      <c r="C373" s="94">
        <f>SUMIFS(F_12Snp_ODR_Corp!$H:$H,F_12Snp_ODR_Corp!$A:$A,'Backtesting - Corp'!A373,F_12Snp_ODR_Corp!$B:$B,'Backtesting - Corp'!B373)</f>
        <v>772</v>
      </c>
      <c r="D373" s="94">
        <f>SUMIFS(F_12Snp_ODR_Corp!$C:$C,F_12Snp_ODR_Corp!$A:$A,'Backtesting - Corp'!A373,F_12Snp_ODR_Corp!$B:$B,'Backtesting - Corp'!B373)</f>
        <v>0</v>
      </c>
      <c r="F373" s="142">
        <f>SUMIFS(F_12Snp_ODR_Corp!$C:$C,F_12Snp_ODR_Corp!$A:$A,"&gt;="&amp;$M$2,F_12Snp_ODR_Corp!$A:$A,"&lt;="&amp;$M$3,F_12Snp_ODR_Corp!$B:$B,$B373)/SUMIFS(F_12Snp_ODR_Corp!$H:$H,F_12Snp_ODR_Corp!$A:$A,"&gt;="&amp;$M$2,F_12Snp_ODR_Corp!$A:$A,"&lt;="&amp;$M$3,F_12Snp_ODR_Corp!$B:$B,$B373)</f>
        <v>1.6336368505623994E-2</v>
      </c>
      <c r="G373" s="95">
        <f t="shared" si="28"/>
        <v>0</v>
      </c>
      <c r="H373" s="95">
        <f t="shared" si="29"/>
        <v>2.6687693595154352E-4</v>
      </c>
      <c r="I373" s="95">
        <f t="shared" si="30"/>
        <v>1.6336368505623994E-2</v>
      </c>
      <c r="J373" s="95">
        <f t="shared" si="31"/>
        <v>0</v>
      </c>
    </row>
    <row r="374" spans="1:10" x14ac:dyDescent="0.2">
      <c r="A374" s="385">
        <f>F_12Snp_ODR_Corp!A449</f>
        <v>44712</v>
      </c>
      <c r="B374" s="385" t="str">
        <f>F_12Snp_ODR_Corp!B449</f>
        <v>C_04</v>
      </c>
      <c r="C374" s="94">
        <f>SUMIFS(F_12Snp_ODR_Corp!$H:$H,F_12Snp_ODR_Corp!$A:$A,'Backtesting - Corp'!A374,F_12Snp_ODR_Corp!$B:$B,'Backtesting - Corp'!B374)</f>
        <v>149</v>
      </c>
      <c r="D374" s="94">
        <f>SUMIFS(F_12Snp_ODR_Corp!$C:$C,F_12Snp_ODR_Corp!$A:$A,'Backtesting - Corp'!A374,F_12Snp_ODR_Corp!$B:$B,'Backtesting - Corp'!B374)</f>
        <v>0</v>
      </c>
      <c r="F374" s="142">
        <f>SUMIFS(F_12Snp_ODR_Corp!$C:$C,F_12Snp_ODR_Corp!$A:$A,"&gt;="&amp;$M$2,F_12Snp_ODR_Corp!$A:$A,"&lt;="&amp;$M$3,F_12Snp_ODR_Corp!$B:$B,$B374)/SUMIFS(F_12Snp_ODR_Corp!$H:$H,F_12Snp_ODR_Corp!$A:$A,"&gt;="&amp;$M$2,F_12Snp_ODR_Corp!$A:$A,"&lt;="&amp;$M$3,F_12Snp_ODR_Corp!$B:$B,$B374)</f>
        <v>0.11119751166407466</v>
      </c>
      <c r="G374" s="95">
        <f t="shared" si="28"/>
        <v>0</v>
      </c>
      <c r="H374" s="95">
        <f t="shared" si="29"/>
        <v>1.2364886600282019E-2</v>
      </c>
      <c r="I374" s="95">
        <f t="shared" si="30"/>
        <v>0.11119751166407466</v>
      </c>
      <c r="J374" s="95">
        <f t="shared" si="31"/>
        <v>0</v>
      </c>
    </row>
    <row r="375" spans="1:10" x14ac:dyDescent="0.2">
      <c r="A375" s="385">
        <f>F_12Snp_ODR_Corp!A450</f>
        <v>44712</v>
      </c>
      <c r="B375" s="385" t="str">
        <f>F_12Snp_ODR_Corp!B450</f>
        <v>C_05</v>
      </c>
      <c r="C375" s="94">
        <f>SUMIFS(F_12Snp_ODR_Corp!$H:$H,F_12Snp_ODR_Corp!$A:$A,'Backtesting - Corp'!A375,F_12Snp_ODR_Corp!$B:$B,'Backtesting - Corp'!B375)</f>
        <v>105</v>
      </c>
      <c r="D375" s="94">
        <f>SUMIFS(F_12Snp_ODR_Corp!$C:$C,F_12Snp_ODR_Corp!$A:$A,'Backtesting - Corp'!A375,F_12Snp_ODR_Corp!$B:$B,'Backtesting - Corp'!B375)</f>
        <v>2</v>
      </c>
      <c r="F375" s="142">
        <f>SUMIFS(F_12Snp_ODR_Corp!$C:$C,F_12Snp_ODR_Corp!$A:$A,"&gt;="&amp;$M$2,F_12Snp_ODR_Corp!$A:$A,"&lt;="&amp;$M$3,F_12Snp_ODR_Corp!$B:$B,$B375)/SUMIFS(F_12Snp_ODR_Corp!$H:$H,F_12Snp_ODR_Corp!$A:$A,"&gt;="&amp;$M$2,F_12Snp_ODR_Corp!$A:$A,"&lt;="&amp;$M$3,F_12Snp_ODR_Corp!$B:$B,$B375)</f>
        <v>0.42605042016806721</v>
      </c>
      <c r="G375" s="95">
        <f t="shared" si="28"/>
        <v>1.9047619047619049E-2</v>
      </c>
      <c r="H375" s="95">
        <f t="shared" si="29"/>
        <v>0.16565128011989108</v>
      </c>
      <c r="I375" s="95">
        <f t="shared" si="30"/>
        <v>0.40700280112044818</v>
      </c>
      <c r="J375" s="95">
        <f t="shared" si="31"/>
        <v>21.367647058823529</v>
      </c>
    </row>
    <row r="376" spans="1:10" x14ac:dyDescent="0.2">
      <c r="A376" s="385">
        <f>F_12Snp_ODR_Corp!A452</f>
        <v>44742</v>
      </c>
      <c r="B376" s="385" t="str">
        <f>F_12Snp_ODR_Corp!B452</f>
        <v>C_01</v>
      </c>
      <c r="C376" s="94">
        <f>SUMIFS(F_12Snp_ODR_Corp!$H:$H,F_12Snp_ODR_Corp!$A:$A,'Backtesting - Corp'!A376,F_12Snp_ODR_Corp!$B:$B,'Backtesting - Corp'!B376)</f>
        <v>409</v>
      </c>
      <c r="D376" s="94">
        <f>SUMIFS(F_12Snp_ODR_Corp!$C:$C,F_12Snp_ODR_Corp!$A:$A,'Backtesting - Corp'!A376,F_12Snp_ODR_Corp!$B:$B,'Backtesting - Corp'!B376)</f>
        <v>0</v>
      </c>
      <c r="F376" s="142">
        <f>SUMIFS(F_12Snp_ODR_Corp!$C:$C,F_12Snp_ODR_Corp!$A:$A,"&gt;="&amp;$M$2,F_12Snp_ODR_Corp!$A:$A,"&lt;="&amp;$M$3,F_12Snp_ODR_Corp!$B:$B,$B376)/SUMIFS(F_12Snp_ODR_Corp!$H:$H,F_12Snp_ODR_Corp!$A:$A,"&gt;="&amp;$M$2,F_12Snp_ODR_Corp!$A:$A,"&lt;="&amp;$M$3,F_12Snp_ODR_Corp!$B:$B,$B376)</f>
        <v>2.4055781522370714E-2</v>
      </c>
      <c r="G376" s="95">
        <f t="shared" si="28"/>
        <v>0</v>
      </c>
      <c r="H376" s="95">
        <f t="shared" si="29"/>
        <v>5.7868062465203228E-4</v>
      </c>
      <c r="I376" s="95">
        <f t="shared" si="30"/>
        <v>2.4055781522370714E-2</v>
      </c>
      <c r="J376" s="95">
        <f t="shared" si="31"/>
        <v>0</v>
      </c>
    </row>
    <row r="377" spans="1:10" x14ac:dyDescent="0.2">
      <c r="A377" s="385">
        <f>F_12Snp_ODR_Corp!A453</f>
        <v>44742</v>
      </c>
      <c r="B377" s="385" t="str">
        <f>F_12Snp_ODR_Corp!B453</f>
        <v>C_02</v>
      </c>
      <c r="C377" s="94">
        <f>SUMIFS(F_12Snp_ODR_Corp!$H:$H,F_12Snp_ODR_Corp!$A:$A,'Backtesting - Corp'!A377,F_12Snp_ODR_Corp!$B:$B,'Backtesting - Corp'!B377)</f>
        <v>66</v>
      </c>
      <c r="D377" s="94">
        <f>SUMIFS(F_12Snp_ODR_Corp!$C:$C,F_12Snp_ODR_Corp!$A:$A,'Backtesting - Corp'!A377,F_12Snp_ODR_Corp!$B:$B,'Backtesting - Corp'!B377)</f>
        <v>0</v>
      </c>
      <c r="F377" s="142">
        <f>SUMIFS(F_12Snp_ODR_Corp!$C:$C,F_12Snp_ODR_Corp!$A:$A,"&gt;="&amp;$M$2,F_12Snp_ODR_Corp!$A:$A,"&lt;="&amp;$M$3,F_12Snp_ODR_Corp!$B:$B,$B377)/SUMIFS(F_12Snp_ODR_Corp!$H:$H,F_12Snp_ODR_Corp!$A:$A,"&gt;="&amp;$M$2,F_12Snp_ODR_Corp!$A:$A,"&lt;="&amp;$M$3,F_12Snp_ODR_Corp!$B:$B,$B377)</f>
        <v>0.20442708333333334</v>
      </c>
      <c r="G377" s="95">
        <f t="shared" si="28"/>
        <v>0</v>
      </c>
      <c r="H377" s="95">
        <f t="shared" si="29"/>
        <v>4.1790432400173612E-2</v>
      </c>
      <c r="I377" s="95">
        <f t="shared" si="30"/>
        <v>0.20442708333333334</v>
      </c>
      <c r="J377" s="95">
        <f t="shared" si="31"/>
        <v>0</v>
      </c>
    </row>
    <row r="378" spans="1:10" x14ac:dyDescent="0.2">
      <c r="A378" s="385">
        <f>F_12Snp_ODR_Corp!A454</f>
        <v>44742</v>
      </c>
      <c r="B378" s="385" t="str">
        <f>F_12Snp_ODR_Corp!B454</f>
        <v>C_03</v>
      </c>
      <c r="C378" s="94">
        <f>SUMIFS(F_12Snp_ODR_Corp!$H:$H,F_12Snp_ODR_Corp!$A:$A,'Backtesting - Corp'!A378,F_12Snp_ODR_Corp!$B:$B,'Backtesting - Corp'!B378)</f>
        <v>821</v>
      </c>
      <c r="D378" s="94">
        <f>SUMIFS(F_12Snp_ODR_Corp!$C:$C,F_12Snp_ODR_Corp!$A:$A,'Backtesting - Corp'!A378,F_12Snp_ODR_Corp!$B:$B,'Backtesting - Corp'!B378)</f>
        <v>0</v>
      </c>
      <c r="F378" s="142">
        <f>SUMIFS(F_12Snp_ODR_Corp!$C:$C,F_12Snp_ODR_Corp!$A:$A,"&gt;="&amp;$M$2,F_12Snp_ODR_Corp!$A:$A,"&lt;="&amp;$M$3,F_12Snp_ODR_Corp!$B:$B,$B378)/SUMIFS(F_12Snp_ODR_Corp!$H:$H,F_12Snp_ODR_Corp!$A:$A,"&gt;="&amp;$M$2,F_12Snp_ODR_Corp!$A:$A,"&lt;="&amp;$M$3,F_12Snp_ODR_Corp!$B:$B,$B378)</f>
        <v>1.6336368505623994E-2</v>
      </c>
      <c r="G378" s="95">
        <f t="shared" si="28"/>
        <v>0</v>
      </c>
      <c r="H378" s="95">
        <f t="shared" si="29"/>
        <v>2.6687693595154352E-4</v>
      </c>
      <c r="I378" s="95">
        <f t="shared" si="30"/>
        <v>1.6336368505623994E-2</v>
      </c>
      <c r="J378" s="95">
        <f t="shared" si="31"/>
        <v>0</v>
      </c>
    </row>
    <row r="379" spans="1:10" x14ac:dyDescent="0.2">
      <c r="A379" s="385">
        <f>F_12Snp_ODR_Corp!A455</f>
        <v>44742</v>
      </c>
      <c r="B379" s="385" t="str">
        <f>F_12Snp_ODR_Corp!B455</f>
        <v>C_04</v>
      </c>
      <c r="C379" s="94">
        <f>SUMIFS(F_12Snp_ODR_Corp!$H:$H,F_12Snp_ODR_Corp!$A:$A,'Backtesting - Corp'!A379,F_12Snp_ODR_Corp!$B:$B,'Backtesting - Corp'!B379)</f>
        <v>148</v>
      </c>
      <c r="D379" s="94">
        <f>SUMIFS(F_12Snp_ODR_Corp!$C:$C,F_12Snp_ODR_Corp!$A:$A,'Backtesting - Corp'!A379,F_12Snp_ODR_Corp!$B:$B,'Backtesting - Corp'!B379)</f>
        <v>0</v>
      </c>
      <c r="F379" s="142">
        <f>SUMIFS(F_12Snp_ODR_Corp!$C:$C,F_12Snp_ODR_Corp!$A:$A,"&gt;="&amp;$M$2,F_12Snp_ODR_Corp!$A:$A,"&lt;="&amp;$M$3,F_12Snp_ODR_Corp!$B:$B,$B379)/SUMIFS(F_12Snp_ODR_Corp!$H:$H,F_12Snp_ODR_Corp!$A:$A,"&gt;="&amp;$M$2,F_12Snp_ODR_Corp!$A:$A,"&lt;="&amp;$M$3,F_12Snp_ODR_Corp!$B:$B,$B379)</f>
        <v>0.11119751166407466</v>
      </c>
      <c r="G379" s="95">
        <f t="shared" si="28"/>
        <v>0</v>
      </c>
      <c r="H379" s="95">
        <f t="shared" si="29"/>
        <v>1.2364886600282019E-2</v>
      </c>
      <c r="I379" s="95">
        <f t="shared" si="30"/>
        <v>0.11119751166407466</v>
      </c>
      <c r="J379" s="95">
        <f t="shared" si="31"/>
        <v>0</v>
      </c>
    </row>
    <row r="380" spans="1:10" x14ac:dyDescent="0.2">
      <c r="A380" s="385">
        <f>F_12Snp_ODR_Corp!A456</f>
        <v>44742</v>
      </c>
      <c r="B380" s="385" t="str">
        <f>F_12Snp_ODR_Corp!B456</f>
        <v>C_05</v>
      </c>
      <c r="C380" s="94">
        <f>SUMIFS(F_12Snp_ODR_Corp!$H:$H,F_12Snp_ODR_Corp!$A:$A,'Backtesting - Corp'!A380,F_12Snp_ODR_Corp!$B:$B,'Backtesting - Corp'!B380)</f>
        <v>85</v>
      </c>
      <c r="D380" s="94">
        <f>SUMIFS(F_12Snp_ODR_Corp!$C:$C,F_12Snp_ODR_Corp!$A:$A,'Backtesting - Corp'!A380,F_12Snp_ODR_Corp!$B:$B,'Backtesting - Corp'!B380)</f>
        <v>0</v>
      </c>
      <c r="F380" s="142">
        <f>SUMIFS(F_12Snp_ODR_Corp!$C:$C,F_12Snp_ODR_Corp!$A:$A,"&gt;="&amp;$M$2,F_12Snp_ODR_Corp!$A:$A,"&lt;="&amp;$M$3,F_12Snp_ODR_Corp!$B:$B,$B380)/SUMIFS(F_12Snp_ODR_Corp!$H:$H,F_12Snp_ODR_Corp!$A:$A,"&gt;="&amp;$M$2,F_12Snp_ODR_Corp!$A:$A,"&lt;="&amp;$M$3,F_12Snp_ODR_Corp!$B:$B,$B380)</f>
        <v>0.42605042016806721</v>
      </c>
      <c r="G380" s="95">
        <f t="shared" si="28"/>
        <v>0</v>
      </c>
      <c r="H380" s="95">
        <f t="shared" si="29"/>
        <v>0.1815189605253866</v>
      </c>
      <c r="I380" s="95">
        <f t="shared" si="30"/>
        <v>0.42605042016806721</v>
      </c>
      <c r="J380" s="95">
        <f t="shared" si="31"/>
        <v>0</v>
      </c>
    </row>
    <row r="381" spans="1:10" x14ac:dyDescent="0.2">
      <c r="A381" s="385">
        <f>F_12Snp_ODR_Corp!A458</f>
        <v>0</v>
      </c>
      <c r="B381" s="385">
        <f>F_12Snp_ODR_Corp!B458</f>
        <v>0</v>
      </c>
      <c r="F381" s="142"/>
    </row>
    <row r="382" spans="1:10" x14ac:dyDescent="0.2">
      <c r="A382" s="385">
        <f>F_12Snp_ODR_Corp!A459</f>
        <v>0</v>
      </c>
      <c r="B382" s="385">
        <f>F_12Snp_ODR_Corp!B459</f>
        <v>0</v>
      </c>
      <c r="F382" s="142"/>
    </row>
    <row r="383" spans="1:10" x14ac:dyDescent="0.2">
      <c r="A383" s="385">
        <f>F_12Snp_ODR_Corp!A460</f>
        <v>0</v>
      </c>
      <c r="B383" s="385">
        <f>F_12Snp_ODR_Corp!B460</f>
        <v>0</v>
      </c>
      <c r="F383" s="142"/>
    </row>
    <row r="384" spans="1:10" x14ac:dyDescent="0.2">
      <c r="A384" s="385">
        <f>F_12Snp_ODR_Corp!A461</f>
        <v>0</v>
      </c>
      <c r="B384" s="385">
        <f>F_12Snp_ODR_Corp!B461</f>
        <v>0</v>
      </c>
      <c r="F384" s="142"/>
    </row>
    <row r="385" spans="1:6" x14ac:dyDescent="0.2">
      <c r="A385" s="385">
        <f>F_12Snp_ODR_Corp!A462</f>
        <v>0</v>
      </c>
      <c r="B385" s="385">
        <f>F_12Snp_ODR_Corp!B462</f>
        <v>0</v>
      </c>
      <c r="F385" s="142"/>
    </row>
    <row r="386" spans="1:6" x14ac:dyDescent="0.2">
      <c r="A386" s="385">
        <f>F_12Snp_ODR_Corp!A464</f>
        <v>0</v>
      </c>
      <c r="B386" s="385">
        <f>F_12Snp_ODR_Corp!B464</f>
        <v>0</v>
      </c>
      <c r="F386" s="142"/>
    </row>
    <row r="387" spans="1:6" x14ac:dyDescent="0.2">
      <c r="A387" s="385">
        <f>F_12Snp_ODR_Corp!A465</f>
        <v>0</v>
      </c>
      <c r="B387" s="385">
        <f>F_12Snp_ODR_Corp!B465</f>
        <v>0</v>
      </c>
      <c r="F387" s="142"/>
    </row>
    <row r="388" spans="1:6" x14ac:dyDescent="0.2">
      <c r="A388" s="385">
        <f>F_12Snp_ODR_Corp!A466</f>
        <v>0</v>
      </c>
      <c r="B388" s="385">
        <f>F_12Snp_ODR_Corp!B466</f>
        <v>0</v>
      </c>
      <c r="F388" s="142"/>
    </row>
    <row r="389" spans="1:6" x14ac:dyDescent="0.2">
      <c r="A389" s="385">
        <f>F_12Snp_ODR_Corp!A467</f>
        <v>0</v>
      </c>
      <c r="B389" s="385">
        <f>F_12Snp_ODR_Corp!B467</f>
        <v>0</v>
      </c>
      <c r="F389" s="142"/>
    </row>
    <row r="390" spans="1:6" x14ac:dyDescent="0.2">
      <c r="A390" s="385">
        <f>F_12Snp_ODR_Corp!A468</f>
        <v>0</v>
      </c>
      <c r="B390" s="385">
        <f>F_12Snp_ODR_Corp!B468</f>
        <v>0</v>
      </c>
      <c r="F390" s="142"/>
    </row>
    <row r="391" spans="1:6" x14ac:dyDescent="0.2">
      <c r="A391" s="385">
        <f>F_12Snp_ODR_Corp!A470</f>
        <v>0</v>
      </c>
      <c r="B391" s="385">
        <f>F_12Snp_ODR_Corp!B470</f>
        <v>0</v>
      </c>
      <c r="F391" s="142"/>
    </row>
    <row r="392" spans="1:6" x14ac:dyDescent="0.2">
      <c r="A392" s="385">
        <f>F_12Snp_ODR_Corp!A471</f>
        <v>0</v>
      </c>
      <c r="B392" s="385">
        <f>F_12Snp_ODR_Corp!B471</f>
        <v>0</v>
      </c>
      <c r="F392" s="142"/>
    </row>
    <row r="393" spans="1:6" x14ac:dyDescent="0.2">
      <c r="A393" s="385">
        <f>F_12Snp_ODR_Corp!A472</f>
        <v>0</v>
      </c>
      <c r="B393" s="385">
        <f>F_12Snp_ODR_Corp!B472</f>
        <v>0</v>
      </c>
      <c r="F393" s="142"/>
    </row>
    <row r="394" spans="1:6" x14ac:dyDescent="0.2">
      <c r="A394" s="385">
        <f>F_12Snp_ODR_Corp!A473</f>
        <v>0</v>
      </c>
      <c r="B394" s="385">
        <f>F_12Snp_ODR_Corp!B473</f>
        <v>0</v>
      </c>
      <c r="F394" s="142"/>
    </row>
    <row r="395" spans="1:6" x14ac:dyDescent="0.2">
      <c r="A395" s="385">
        <f>F_12Snp_ODR_Corp!A474</f>
        <v>0</v>
      </c>
      <c r="B395" s="385">
        <f>F_12Snp_ODR_Corp!B474</f>
        <v>0</v>
      </c>
      <c r="F395" s="142"/>
    </row>
    <row r="396" spans="1:6" x14ac:dyDescent="0.2">
      <c r="A396" s="385">
        <f>F_12Snp_ODR_Corp!A476</f>
        <v>0</v>
      </c>
      <c r="B396" s="385">
        <f>F_12Snp_ODR_Corp!B476</f>
        <v>0</v>
      </c>
      <c r="F396" s="142"/>
    </row>
    <row r="397" spans="1:6" x14ac:dyDescent="0.2">
      <c r="A397" s="385">
        <f>F_12Snp_ODR_Corp!A477</f>
        <v>0</v>
      </c>
      <c r="B397" s="385">
        <f>F_12Snp_ODR_Corp!B477</f>
        <v>0</v>
      </c>
      <c r="F397" s="142"/>
    </row>
    <row r="398" spans="1:6" x14ac:dyDescent="0.2">
      <c r="A398" s="385">
        <f>F_12Snp_ODR_Corp!A478</f>
        <v>0</v>
      </c>
      <c r="B398" s="385">
        <f>F_12Snp_ODR_Corp!B478</f>
        <v>0</v>
      </c>
      <c r="F398" s="142"/>
    </row>
    <row r="399" spans="1:6" x14ac:dyDescent="0.2">
      <c r="A399" s="385">
        <f>F_12Snp_ODR_Corp!A479</f>
        <v>0</v>
      </c>
      <c r="B399" s="385">
        <f>F_12Snp_ODR_Corp!B479</f>
        <v>0</v>
      </c>
      <c r="F399" s="142"/>
    </row>
    <row r="400" spans="1:6" x14ac:dyDescent="0.2">
      <c r="A400" s="385">
        <f>F_12Snp_ODR_Corp!A480</f>
        <v>0</v>
      </c>
      <c r="B400" s="385">
        <f>F_12Snp_ODR_Corp!B480</f>
        <v>0</v>
      </c>
      <c r="F400" s="142"/>
    </row>
    <row r="401" spans="1:2" x14ac:dyDescent="0.2">
      <c r="A401" s="385">
        <f>F_12Snp_ODR_Corp!A482</f>
        <v>0</v>
      </c>
      <c r="B401" s="385">
        <f>F_12Snp_ODR_Corp!B482</f>
        <v>0</v>
      </c>
    </row>
    <row r="402" spans="1:2" x14ac:dyDescent="0.2">
      <c r="A402" s="385">
        <f>F_12Snp_ODR_Corp!A483</f>
        <v>0</v>
      </c>
      <c r="B402" s="385">
        <f>F_12Snp_ODR_Corp!B483</f>
        <v>0</v>
      </c>
    </row>
    <row r="403" spans="1:2" x14ac:dyDescent="0.2">
      <c r="A403" s="385">
        <f>F_12Snp_ODR_Corp!A484</f>
        <v>0</v>
      </c>
      <c r="B403" s="385">
        <f>F_12Snp_ODR_Corp!B484</f>
        <v>0</v>
      </c>
    </row>
    <row r="404" spans="1:2" x14ac:dyDescent="0.2">
      <c r="A404" s="385">
        <f>F_12Snp_ODR_Corp!A485</f>
        <v>0</v>
      </c>
      <c r="B404" s="385">
        <f>F_12Snp_ODR_Corp!B485</f>
        <v>0</v>
      </c>
    </row>
    <row r="405" spans="1:2" x14ac:dyDescent="0.2">
      <c r="A405" s="385">
        <f>F_12Snp_ODR_Corp!A486</f>
        <v>0</v>
      </c>
      <c r="B405" s="385">
        <f>F_12Snp_ODR_Corp!B486</f>
        <v>0</v>
      </c>
    </row>
    <row r="406" spans="1:2" x14ac:dyDescent="0.2">
      <c r="A406" s="385">
        <f>F_12Snp_ODR_Corp!A488</f>
        <v>0</v>
      </c>
      <c r="B406" s="385">
        <f>F_12Snp_ODR_Corp!B488</f>
        <v>0</v>
      </c>
    </row>
    <row r="407" spans="1:2" x14ac:dyDescent="0.2">
      <c r="A407" s="385">
        <f>F_12Snp_ODR_Corp!A489</f>
        <v>0</v>
      </c>
      <c r="B407" s="385">
        <f>F_12Snp_ODR_Corp!B489</f>
        <v>0</v>
      </c>
    </row>
    <row r="408" spans="1:2" x14ac:dyDescent="0.2">
      <c r="A408" s="385">
        <f>F_12Snp_ODR_Corp!A490</f>
        <v>0</v>
      </c>
      <c r="B408" s="385">
        <f>F_12Snp_ODR_Corp!B490</f>
        <v>0</v>
      </c>
    </row>
    <row r="409" spans="1:2" x14ac:dyDescent="0.2">
      <c r="A409" s="385">
        <f>F_12Snp_ODR_Corp!A491</f>
        <v>0</v>
      </c>
      <c r="B409" s="385">
        <f>F_12Snp_ODR_Corp!B491</f>
        <v>0</v>
      </c>
    </row>
    <row r="410" spans="1:2" x14ac:dyDescent="0.2">
      <c r="A410" s="385">
        <f>F_12Snp_ODR_Corp!A492</f>
        <v>0</v>
      </c>
      <c r="B410" s="385">
        <f>F_12Snp_ODR_Corp!B492</f>
        <v>0</v>
      </c>
    </row>
    <row r="411" spans="1:2" x14ac:dyDescent="0.2">
      <c r="A411" s="385">
        <f>F_12Snp_ODR_Corp!A494</f>
        <v>0</v>
      </c>
      <c r="B411" s="385">
        <f>F_12Snp_ODR_Corp!B494</f>
        <v>0</v>
      </c>
    </row>
    <row r="412" spans="1:2" x14ac:dyDescent="0.2">
      <c r="A412" s="385">
        <f>F_12Snp_ODR_Corp!A495</f>
        <v>0</v>
      </c>
      <c r="B412" s="385">
        <f>F_12Snp_ODR_Corp!B495</f>
        <v>0</v>
      </c>
    </row>
    <row r="413" spans="1:2" x14ac:dyDescent="0.2">
      <c r="A413" s="385">
        <f>F_12Snp_ODR_Corp!A496</f>
        <v>0</v>
      </c>
      <c r="B413" s="385">
        <f>F_12Snp_ODR_Corp!B496</f>
        <v>0</v>
      </c>
    </row>
    <row r="414" spans="1:2" x14ac:dyDescent="0.2">
      <c r="A414" s="385">
        <f>F_12Snp_ODR_Corp!A497</f>
        <v>0</v>
      </c>
      <c r="B414" s="385">
        <f>F_12Snp_ODR_Corp!B497</f>
        <v>0</v>
      </c>
    </row>
    <row r="415" spans="1:2" x14ac:dyDescent="0.2">
      <c r="A415" s="385">
        <f>F_12Snp_ODR_Corp!A498</f>
        <v>0</v>
      </c>
      <c r="B415" s="385">
        <f>F_12Snp_ODR_Corp!B498</f>
        <v>0</v>
      </c>
    </row>
    <row r="416" spans="1:2" x14ac:dyDescent="0.2">
      <c r="A416" s="385">
        <f>F_12Snp_ODR_Corp!A500</f>
        <v>0</v>
      </c>
      <c r="B416" s="385">
        <f>F_12Snp_ODR_Corp!B500</f>
        <v>0</v>
      </c>
    </row>
    <row r="417" spans="1:2" x14ac:dyDescent="0.2">
      <c r="A417" s="385">
        <f>F_12Snp_ODR_Corp!A501</f>
        <v>0</v>
      </c>
      <c r="B417" s="385">
        <f>F_12Snp_ODR_Corp!B501</f>
        <v>0</v>
      </c>
    </row>
    <row r="418" spans="1:2" x14ac:dyDescent="0.2">
      <c r="A418" s="385">
        <f>F_12Snp_ODR_Corp!A502</f>
        <v>0</v>
      </c>
      <c r="B418" s="385">
        <f>F_12Snp_ODR_Corp!B502</f>
        <v>0</v>
      </c>
    </row>
    <row r="419" spans="1:2" x14ac:dyDescent="0.2">
      <c r="A419" s="385">
        <f>F_12Snp_ODR_Corp!A503</f>
        <v>0</v>
      </c>
      <c r="B419" s="385">
        <f>F_12Snp_ODR_Corp!B503</f>
        <v>0</v>
      </c>
    </row>
    <row r="420" spans="1:2" x14ac:dyDescent="0.2">
      <c r="A420" s="385">
        <f>F_12Snp_ODR_Corp!A504</f>
        <v>0</v>
      </c>
      <c r="B420" s="385">
        <f>F_12Snp_ODR_Corp!B504</f>
        <v>0</v>
      </c>
    </row>
    <row r="421" spans="1:2" x14ac:dyDescent="0.2">
      <c r="A421" s="385">
        <f>F_12Snp_ODR_Corp!A506</f>
        <v>0</v>
      </c>
      <c r="B421" s="385">
        <f>F_12Snp_ODR_Corp!B506</f>
        <v>0</v>
      </c>
    </row>
    <row r="422" spans="1:2" x14ac:dyDescent="0.2">
      <c r="A422" s="385">
        <f>F_12Snp_ODR_Corp!A507</f>
        <v>0</v>
      </c>
      <c r="B422" s="385">
        <f>F_12Snp_ODR_Corp!B507</f>
        <v>0</v>
      </c>
    </row>
    <row r="423" spans="1:2" x14ac:dyDescent="0.2">
      <c r="A423" s="385">
        <f>F_12Snp_ODR_Corp!A508</f>
        <v>0</v>
      </c>
      <c r="B423" s="385">
        <f>F_12Snp_ODR_Corp!B508</f>
        <v>0</v>
      </c>
    </row>
    <row r="424" spans="1:2" x14ac:dyDescent="0.2">
      <c r="A424" s="385">
        <f>F_12Snp_ODR_Corp!A509</f>
        <v>0</v>
      </c>
      <c r="B424" s="385">
        <f>F_12Snp_ODR_Corp!B509</f>
        <v>0</v>
      </c>
    </row>
    <row r="425" spans="1:2" x14ac:dyDescent="0.2">
      <c r="A425" s="385">
        <f>F_12Snp_ODR_Corp!A510</f>
        <v>0</v>
      </c>
      <c r="B425" s="385">
        <f>F_12Snp_ODR_Corp!B510</f>
        <v>0</v>
      </c>
    </row>
    <row r="426" spans="1:2" x14ac:dyDescent="0.2">
      <c r="A426" s="385">
        <f>F_12Snp_ODR_Corp!A512</f>
        <v>0</v>
      </c>
      <c r="B426" s="385">
        <f>F_12Snp_ODR_Corp!B512</f>
        <v>0</v>
      </c>
    </row>
    <row r="427" spans="1:2" x14ac:dyDescent="0.2">
      <c r="A427" s="385">
        <f>F_12Snp_ODR_Corp!A513</f>
        <v>0</v>
      </c>
      <c r="B427" s="385">
        <f>F_12Snp_ODR_Corp!B513</f>
        <v>0</v>
      </c>
    </row>
    <row r="428" spans="1:2" x14ac:dyDescent="0.2">
      <c r="A428" s="385">
        <f>F_12Snp_ODR_Corp!A514</f>
        <v>0</v>
      </c>
      <c r="B428" s="385">
        <f>F_12Snp_ODR_Corp!B514</f>
        <v>0</v>
      </c>
    </row>
    <row r="429" spans="1:2" x14ac:dyDescent="0.2">
      <c r="A429" s="385">
        <f>F_12Snp_ODR_Corp!A515</f>
        <v>0</v>
      </c>
      <c r="B429" s="385">
        <f>F_12Snp_ODR_Corp!B515</f>
        <v>0</v>
      </c>
    </row>
    <row r="430" spans="1:2" x14ac:dyDescent="0.2">
      <c r="A430" s="385">
        <f>F_12Snp_ODR_Corp!A516</f>
        <v>0</v>
      </c>
      <c r="B430" s="385">
        <f>F_12Snp_ODR_Corp!B516</f>
        <v>0</v>
      </c>
    </row>
    <row r="431" spans="1:2" x14ac:dyDescent="0.2">
      <c r="A431" s="385">
        <f>F_12Snp_ODR_Corp!A518</f>
        <v>0</v>
      </c>
      <c r="B431" s="385">
        <f>F_12Snp_ODR_Corp!B518</f>
        <v>0</v>
      </c>
    </row>
    <row r="432" spans="1:2" x14ac:dyDescent="0.2">
      <c r="A432" s="385">
        <f>F_12Snp_ODR_Corp!A519</f>
        <v>0</v>
      </c>
      <c r="B432" s="385">
        <f>F_12Snp_ODR_Corp!B519</f>
        <v>0</v>
      </c>
    </row>
    <row r="433" spans="1:2" x14ac:dyDescent="0.2">
      <c r="A433" s="385">
        <f>F_12Snp_ODR_Corp!A520</f>
        <v>0</v>
      </c>
      <c r="B433" s="385">
        <f>F_12Snp_ODR_Corp!B520</f>
        <v>0</v>
      </c>
    </row>
    <row r="434" spans="1:2" x14ac:dyDescent="0.2">
      <c r="A434" s="385">
        <f>F_12Snp_ODR_Corp!A521</f>
        <v>0</v>
      </c>
      <c r="B434" s="385">
        <f>F_12Snp_ODR_Corp!B521</f>
        <v>0</v>
      </c>
    </row>
    <row r="435" spans="1:2" x14ac:dyDescent="0.2">
      <c r="A435" s="385">
        <f>F_12Snp_ODR_Corp!A522</f>
        <v>0</v>
      </c>
      <c r="B435" s="385">
        <f>F_12Snp_ODR_Corp!B522</f>
        <v>0</v>
      </c>
    </row>
    <row r="436" spans="1:2" x14ac:dyDescent="0.2">
      <c r="A436" s="385">
        <f>F_12Snp_ODR_Corp!A524</f>
        <v>0</v>
      </c>
      <c r="B436" s="385">
        <f>F_12Snp_ODR_Corp!B524</f>
        <v>0</v>
      </c>
    </row>
    <row r="437" spans="1:2" x14ac:dyDescent="0.2">
      <c r="A437" s="385">
        <f>F_12Snp_ODR_Corp!A525</f>
        <v>0</v>
      </c>
      <c r="B437" s="385">
        <f>F_12Snp_ODR_Corp!B525</f>
        <v>0</v>
      </c>
    </row>
    <row r="438" spans="1:2" x14ac:dyDescent="0.2">
      <c r="A438" s="385">
        <f>F_12Snp_ODR_Corp!A526</f>
        <v>0</v>
      </c>
      <c r="B438" s="385">
        <f>F_12Snp_ODR_Corp!B526</f>
        <v>0</v>
      </c>
    </row>
    <row r="439" spans="1:2" x14ac:dyDescent="0.2">
      <c r="A439" s="385">
        <f>F_12Snp_ODR_Corp!A527</f>
        <v>0</v>
      </c>
      <c r="B439" s="385">
        <f>F_12Snp_ODR_Corp!B527</f>
        <v>0</v>
      </c>
    </row>
    <row r="440" spans="1:2" x14ac:dyDescent="0.2">
      <c r="A440" s="385">
        <f>F_12Snp_ODR_Corp!A528</f>
        <v>0</v>
      </c>
      <c r="B440" s="385">
        <f>F_12Snp_ODR_Corp!B528</f>
        <v>0</v>
      </c>
    </row>
    <row r="441" spans="1:2" x14ac:dyDescent="0.2">
      <c r="A441" s="385">
        <f>F_12Snp_ODR_Corp!A530</f>
        <v>0</v>
      </c>
      <c r="B441" s="385">
        <f>F_12Snp_ODR_Corp!B530</f>
        <v>0</v>
      </c>
    </row>
    <row r="442" spans="1:2" x14ac:dyDescent="0.2">
      <c r="A442" s="385">
        <f>F_12Snp_ODR_Corp!A531</f>
        <v>0</v>
      </c>
      <c r="B442" s="385">
        <f>F_12Snp_ODR_Corp!B531</f>
        <v>0</v>
      </c>
    </row>
    <row r="443" spans="1:2" x14ac:dyDescent="0.2">
      <c r="A443" s="385">
        <f>F_12Snp_ODR_Corp!A532</f>
        <v>0</v>
      </c>
      <c r="B443" s="385">
        <f>F_12Snp_ODR_Corp!B532</f>
        <v>0</v>
      </c>
    </row>
    <row r="444" spans="1:2" x14ac:dyDescent="0.2">
      <c r="A444" s="385">
        <f>F_12Snp_ODR_Corp!A533</f>
        <v>0</v>
      </c>
      <c r="B444" s="385">
        <f>F_12Snp_ODR_Corp!B533</f>
        <v>0</v>
      </c>
    </row>
    <row r="445" spans="1:2" x14ac:dyDescent="0.2">
      <c r="A445" s="385">
        <f>F_12Snp_ODR_Corp!A534</f>
        <v>0</v>
      </c>
      <c r="B445" s="385">
        <f>F_12Snp_ODR_Corp!B534</f>
        <v>0</v>
      </c>
    </row>
  </sheetData>
  <autoFilter ref="A2:J290" xr:uid="{4384239D-F441-4A89-9AA4-AC6B1F209C70}"/>
  <mergeCells count="1">
    <mergeCell ref="H1:I1"/>
  </mergeCells>
  <phoneticPr fontId="9" type="noConversion"/>
  <conditionalFormatting sqref="S7:S11">
    <cfRule type="containsText" dxfId="4" priority="4" operator="containsText" text="Not Pass">
      <formula>NOT(ISERROR(SEARCH("Not Pass",S7)))</formula>
    </cfRule>
    <cfRule type="containsText" dxfId="3" priority="5" operator="containsText" text="Pass">
      <formula>NOT(ISERROR(SEARCH("Pass",S7)))</formula>
    </cfRule>
  </conditionalFormatting>
  <conditionalFormatting sqref="U7:U11">
    <cfRule type="containsText" dxfId="2" priority="1" operator="containsText" text="Acceptable">
      <formula>NOT(ISERROR(SEARCH("Acceptable",U7)))</formula>
    </cfRule>
    <cfRule type="containsText" dxfId="1" priority="2" operator="containsText" text="Not Pass">
      <formula>NOT(ISERROR(SEARCH("Not Pass",U7)))</formula>
    </cfRule>
    <cfRule type="containsText" dxfId="0" priority="3" operator="containsText" text="Pass">
      <formula>NOT(ISERROR(SEARCH("Pass",U7)))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9C568-0E0A-4CB4-A6DA-2FB350C5F257}">
  <sheetPr>
    <tabColor rgb="FFFF0000"/>
  </sheetPr>
  <dimension ref="A1:N1480"/>
  <sheetViews>
    <sheetView showGridLines="0" zoomScale="85" zoomScaleNormal="85" workbookViewId="0">
      <pane ySplit="1" topLeftCell="A17" activePane="bottomLeft" state="frozen"/>
      <selection activeCell="U11" sqref="U11"/>
      <selection pane="bottomLeft" activeCell="N1480" sqref="N1480"/>
    </sheetView>
  </sheetViews>
  <sheetFormatPr defaultRowHeight="13.8" x14ac:dyDescent="0.25"/>
  <cols>
    <col min="1" max="1" width="12.69921875" style="63" bestFit="1" customWidth="1"/>
    <col min="2" max="2" width="15.69921875" bestFit="1" customWidth="1"/>
    <col min="3" max="3" width="10.3984375" style="22" bestFit="1" customWidth="1"/>
    <col min="4" max="7" width="10.3984375" bestFit="1" customWidth="1"/>
    <col min="8" max="8" width="7.3984375" style="22" customWidth="1"/>
  </cols>
  <sheetData>
    <row r="1" spans="1:14" x14ac:dyDescent="0.25">
      <c r="A1" s="335" t="s">
        <v>52</v>
      </c>
      <c r="B1" s="329" t="s">
        <v>53</v>
      </c>
      <c r="C1" s="330" t="s">
        <v>54</v>
      </c>
      <c r="D1" s="328" t="s">
        <v>55</v>
      </c>
      <c r="E1" s="328" t="s">
        <v>56</v>
      </c>
      <c r="F1" s="328" t="s">
        <v>57</v>
      </c>
      <c r="G1" s="328" t="s">
        <v>58</v>
      </c>
      <c r="H1" s="330" t="s">
        <v>59</v>
      </c>
      <c r="I1" s="328" t="s">
        <v>235</v>
      </c>
      <c r="J1" s="328" t="s">
        <v>117</v>
      </c>
      <c r="K1" s="328" t="s">
        <v>118</v>
      </c>
      <c r="L1" s="328" t="s">
        <v>119</v>
      </c>
      <c r="M1" s="328" t="s">
        <v>120</v>
      </c>
      <c r="N1" s="328" t="s">
        <v>121</v>
      </c>
    </row>
    <row r="2" spans="1:14" x14ac:dyDescent="0.25">
      <c r="A2" s="331">
        <v>42400</v>
      </c>
      <c r="B2" s="332" t="s">
        <v>12</v>
      </c>
      <c r="C2" s="333">
        <v>0</v>
      </c>
      <c r="D2" s="334">
        <v>0</v>
      </c>
      <c r="E2" s="334">
        <v>0</v>
      </c>
      <c r="F2" s="334">
        <v>0</v>
      </c>
      <c r="G2" s="334">
        <v>0</v>
      </c>
      <c r="H2" s="333">
        <v>12</v>
      </c>
      <c r="I2" s="334">
        <v>5</v>
      </c>
      <c r="J2" s="334">
        <v>12</v>
      </c>
      <c r="K2" s="334">
        <v>12</v>
      </c>
      <c r="L2" s="334">
        <v>12</v>
      </c>
      <c r="M2" s="334">
        <v>12</v>
      </c>
      <c r="N2" s="334">
        <v>12</v>
      </c>
    </row>
    <row r="3" spans="1:14" x14ac:dyDescent="0.25">
      <c r="A3" s="331">
        <v>42400</v>
      </c>
      <c r="B3" s="332" t="s">
        <v>14</v>
      </c>
      <c r="C3" s="333">
        <v>7</v>
      </c>
      <c r="D3" s="334">
        <v>13</v>
      </c>
      <c r="E3" s="334">
        <v>8</v>
      </c>
      <c r="F3" s="334">
        <v>6</v>
      </c>
      <c r="G3" s="334">
        <v>2</v>
      </c>
      <c r="H3" s="333">
        <v>181</v>
      </c>
      <c r="I3" s="334">
        <v>5</v>
      </c>
      <c r="J3" s="334">
        <v>181</v>
      </c>
      <c r="K3" s="334">
        <v>181</v>
      </c>
      <c r="L3" s="334">
        <v>181</v>
      </c>
      <c r="M3" s="334">
        <v>181</v>
      </c>
      <c r="N3" s="334">
        <v>181</v>
      </c>
    </row>
    <row r="4" spans="1:14" x14ac:dyDescent="0.25">
      <c r="A4" s="331">
        <v>42400</v>
      </c>
      <c r="B4" s="332" t="s">
        <v>16</v>
      </c>
      <c r="C4" s="333">
        <v>3</v>
      </c>
      <c r="D4" s="334">
        <v>1</v>
      </c>
      <c r="E4" s="334">
        <v>0</v>
      </c>
      <c r="F4" s="334">
        <v>0</v>
      </c>
      <c r="G4" s="334">
        <v>0</v>
      </c>
      <c r="H4" s="333">
        <v>83</v>
      </c>
      <c r="I4" s="334">
        <v>5</v>
      </c>
      <c r="J4" s="334">
        <v>83</v>
      </c>
      <c r="K4" s="334">
        <v>83</v>
      </c>
      <c r="L4" s="334">
        <v>83</v>
      </c>
      <c r="M4" s="334">
        <v>83</v>
      </c>
      <c r="N4" s="334">
        <v>83</v>
      </c>
    </row>
    <row r="5" spans="1:14" x14ac:dyDescent="0.25">
      <c r="A5" s="331">
        <v>42400</v>
      </c>
      <c r="B5" s="332" t="s">
        <v>18</v>
      </c>
      <c r="C5" s="333">
        <v>138</v>
      </c>
      <c r="D5" s="334">
        <v>255</v>
      </c>
      <c r="E5" s="334">
        <v>167</v>
      </c>
      <c r="F5" s="334">
        <v>134</v>
      </c>
      <c r="G5" s="334">
        <v>126</v>
      </c>
      <c r="H5" s="333">
        <v>7403</v>
      </c>
      <c r="I5" s="334">
        <v>5</v>
      </c>
      <c r="J5" s="334">
        <v>7403</v>
      </c>
      <c r="K5" s="334">
        <v>7403</v>
      </c>
      <c r="L5" s="334">
        <v>7403</v>
      </c>
      <c r="M5" s="334">
        <v>7403</v>
      </c>
      <c r="N5" s="334">
        <v>7403</v>
      </c>
    </row>
    <row r="6" spans="1:14" x14ac:dyDescent="0.25">
      <c r="A6" s="331">
        <v>42400</v>
      </c>
      <c r="B6" s="332" t="s">
        <v>20</v>
      </c>
      <c r="C6" s="333">
        <v>188</v>
      </c>
      <c r="D6" s="334">
        <v>142</v>
      </c>
      <c r="E6" s="334">
        <v>75</v>
      </c>
      <c r="F6" s="334">
        <v>57</v>
      </c>
      <c r="G6" s="334">
        <v>42</v>
      </c>
      <c r="H6" s="333">
        <v>2006</v>
      </c>
      <c r="I6" s="334">
        <v>5</v>
      </c>
      <c r="J6" s="334">
        <v>2006</v>
      </c>
      <c r="K6" s="334">
        <v>2006</v>
      </c>
      <c r="L6" s="334">
        <v>2006</v>
      </c>
      <c r="M6" s="334">
        <v>2006</v>
      </c>
      <c r="N6" s="334">
        <v>2006</v>
      </c>
    </row>
    <row r="7" spans="1:14" x14ac:dyDescent="0.25">
      <c r="A7" s="331">
        <v>42400</v>
      </c>
      <c r="B7" s="332" t="s">
        <v>22</v>
      </c>
      <c r="C7" s="333">
        <v>94</v>
      </c>
      <c r="D7" s="334">
        <v>152</v>
      </c>
      <c r="E7" s="334">
        <v>64</v>
      </c>
      <c r="F7" s="334">
        <v>49</v>
      </c>
      <c r="G7" s="334">
        <v>36</v>
      </c>
      <c r="H7" s="333">
        <v>588</v>
      </c>
      <c r="I7" s="334">
        <v>5</v>
      </c>
      <c r="J7" s="334">
        <v>588</v>
      </c>
      <c r="K7" s="334">
        <v>588</v>
      </c>
      <c r="L7" s="334">
        <v>588</v>
      </c>
      <c r="M7" s="334">
        <v>588</v>
      </c>
      <c r="N7" s="334">
        <v>588</v>
      </c>
    </row>
    <row r="8" spans="1:14" x14ac:dyDescent="0.25">
      <c r="A8" s="331">
        <v>42400</v>
      </c>
      <c r="B8" s="332" t="s">
        <v>62</v>
      </c>
      <c r="C8" s="333">
        <v>495</v>
      </c>
      <c r="D8" s="334">
        <v>904</v>
      </c>
      <c r="E8" s="334">
        <v>728</v>
      </c>
      <c r="F8" s="334">
        <v>409</v>
      </c>
      <c r="G8" s="334">
        <v>276</v>
      </c>
      <c r="H8" s="333">
        <v>46286</v>
      </c>
      <c r="I8" s="334">
        <v>5</v>
      </c>
      <c r="J8" s="334">
        <v>46286</v>
      </c>
      <c r="K8" s="334">
        <v>46286</v>
      </c>
      <c r="L8" s="334">
        <v>46286</v>
      </c>
      <c r="M8" s="334">
        <v>46286</v>
      </c>
      <c r="N8" s="334">
        <v>46286</v>
      </c>
    </row>
    <row r="9" spans="1:14" x14ac:dyDescent="0.25">
      <c r="A9" s="331">
        <v>42400</v>
      </c>
      <c r="B9" s="332" t="s">
        <v>24</v>
      </c>
      <c r="C9" s="333">
        <v>231</v>
      </c>
      <c r="D9" s="334">
        <v>87</v>
      </c>
      <c r="E9" s="334">
        <v>37</v>
      </c>
      <c r="F9" s="334">
        <v>22</v>
      </c>
      <c r="G9" s="334">
        <v>16</v>
      </c>
      <c r="H9" s="333">
        <v>538</v>
      </c>
      <c r="I9" s="334">
        <v>5</v>
      </c>
      <c r="J9" s="334">
        <v>538</v>
      </c>
      <c r="K9" s="334">
        <v>538</v>
      </c>
      <c r="L9" s="334">
        <v>538</v>
      </c>
      <c r="M9" s="334">
        <v>538</v>
      </c>
      <c r="N9" s="334">
        <v>538</v>
      </c>
    </row>
    <row r="10" spans="1:14" x14ac:dyDescent="0.25">
      <c r="A10" s="331">
        <v>42400</v>
      </c>
      <c r="B10" s="332" t="s">
        <v>26</v>
      </c>
      <c r="C10" s="333">
        <v>35</v>
      </c>
      <c r="D10" s="334">
        <v>16</v>
      </c>
      <c r="E10" s="334">
        <v>7</v>
      </c>
      <c r="F10" s="334">
        <v>4</v>
      </c>
      <c r="G10" s="334">
        <v>8</v>
      </c>
      <c r="H10" s="333">
        <v>65</v>
      </c>
      <c r="I10" s="334">
        <v>5</v>
      </c>
      <c r="J10" s="334">
        <v>65</v>
      </c>
      <c r="K10" s="334">
        <v>65</v>
      </c>
      <c r="L10" s="334">
        <v>65</v>
      </c>
      <c r="M10" s="334">
        <v>65</v>
      </c>
      <c r="N10" s="334">
        <v>65</v>
      </c>
    </row>
    <row r="11" spans="1:14" x14ac:dyDescent="0.25">
      <c r="A11" s="331">
        <v>42400</v>
      </c>
      <c r="B11" s="332" t="s">
        <v>28</v>
      </c>
      <c r="C11" s="333">
        <v>2</v>
      </c>
      <c r="D11" s="334">
        <v>41</v>
      </c>
      <c r="E11" s="334">
        <v>29</v>
      </c>
      <c r="F11" s="334">
        <v>30</v>
      </c>
      <c r="G11" s="334">
        <v>23</v>
      </c>
      <c r="H11" s="333">
        <v>945</v>
      </c>
      <c r="I11" s="334">
        <v>5</v>
      </c>
      <c r="J11" s="334">
        <v>945</v>
      </c>
      <c r="K11" s="334">
        <v>945</v>
      </c>
      <c r="L11" s="334">
        <v>945</v>
      </c>
      <c r="M11" s="334">
        <v>945</v>
      </c>
      <c r="N11" s="334">
        <v>945</v>
      </c>
    </row>
    <row r="12" spans="1:14" x14ac:dyDescent="0.25">
      <c r="A12" s="331">
        <v>42400</v>
      </c>
      <c r="B12" s="332" t="s">
        <v>30</v>
      </c>
      <c r="C12" s="333">
        <v>136</v>
      </c>
      <c r="D12" s="334">
        <v>173</v>
      </c>
      <c r="E12" s="334">
        <v>108</v>
      </c>
      <c r="F12" s="334">
        <v>72</v>
      </c>
      <c r="G12" s="334">
        <v>55</v>
      </c>
      <c r="H12" s="333">
        <v>1552</v>
      </c>
      <c r="I12" s="334">
        <v>5</v>
      </c>
      <c r="J12" s="334">
        <v>1552</v>
      </c>
      <c r="K12" s="334">
        <v>1552</v>
      </c>
      <c r="L12" s="334">
        <v>1552</v>
      </c>
      <c r="M12" s="334">
        <v>1552</v>
      </c>
      <c r="N12" s="334">
        <v>1552</v>
      </c>
    </row>
    <row r="13" spans="1:14" x14ac:dyDescent="0.25">
      <c r="A13" s="331">
        <v>42400</v>
      </c>
      <c r="B13" s="332" t="s">
        <v>32</v>
      </c>
      <c r="C13" s="333">
        <v>50</v>
      </c>
      <c r="D13" s="334">
        <v>323</v>
      </c>
      <c r="E13" s="334">
        <v>242</v>
      </c>
      <c r="F13" s="334">
        <v>152</v>
      </c>
      <c r="G13" s="334">
        <v>121</v>
      </c>
      <c r="H13" s="333">
        <v>10001</v>
      </c>
      <c r="I13" s="334">
        <v>5</v>
      </c>
      <c r="J13" s="334">
        <v>10001</v>
      </c>
      <c r="K13" s="334">
        <v>10001</v>
      </c>
      <c r="L13" s="334">
        <v>10001</v>
      </c>
      <c r="M13" s="334">
        <v>10001</v>
      </c>
      <c r="N13" s="334">
        <v>10001</v>
      </c>
    </row>
    <row r="14" spans="1:14" x14ac:dyDescent="0.25">
      <c r="A14" s="331">
        <v>42400</v>
      </c>
      <c r="B14" s="332" t="s">
        <v>34</v>
      </c>
      <c r="C14" s="333">
        <v>578</v>
      </c>
      <c r="D14" s="334">
        <v>1071</v>
      </c>
      <c r="E14" s="334">
        <v>361</v>
      </c>
      <c r="F14" s="334">
        <v>215</v>
      </c>
      <c r="G14" s="334">
        <v>123</v>
      </c>
      <c r="H14" s="333">
        <v>14833</v>
      </c>
      <c r="I14" s="334">
        <v>5</v>
      </c>
      <c r="J14" s="334">
        <v>14833</v>
      </c>
      <c r="K14" s="334">
        <v>14833</v>
      </c>
      <c r="L14" s="334">
        <v>14833</v>
      </c>
      <c r="M14" s="334">
        <v>14833</v>
      </c>
      <c r="N14" s="334">
        <v>14833</v>
      </c>
    </row>
    <row r="15" spans="1:14" x14ac:dyDescent="0.25">
      <c r="A15" s="331">
        <v>42400</v>
      </c>
      <c r="B15" s="332" t="s">
        <v>36</v>
      </c>
      <c r="C15" s="333">
        <v>474</v>
      </c>
      <c r="D15" s="334">
        <v>334</v>
      </c>
      <c r="E15" s="334">
        <v>58</v>
      </c>
      <c r="F15" s="334">
        <v>35</v>
      </c>
      <c r="G15" s="334">
        <v>25</v>
      </c>
      <c r="H15" s="333">
        <v>3398</v>
      </c>
      <c r="I15" s="334">
        <v>5</v>
      </c>
      <c r="J15" s="334">
        <v>3398</v>
      </c>
      <c r="K15" s="334">
        <v>3398</v>
      </c>
      <c r="L15" s="334">
        <v>3398</v>
      </c>
      <c r="M15" s="334">
        <v>3398</v>
      </c>
      <c r="N15" s="334">
        <v>3398</v>
      </c>
    </row>
    <row r="16" spans="1:14" x14ac:dyDescent="0.25">
      <c r="A16" s="331">
        <v>42400</v>
      </c>
      <c r="B16" s="332" t="s">
        <v>38</v>
      </c>
      <c r="C16" s="333">
        <v>518</v>
      </c>
      <c r="D16" s="334">
        <v>467</v>
      </c>
      <c r="E16" s="334">
        <v>165</v>
      </c>
      <c r="F16" s="334">
        <v>80</v>
      </c>
      <c r="G16" s="334">
        <v>60</v>
      </c>
      <c r="H16" s="333">
        <v>1721</v>
      </c>
      <c r="I16" s="334">
        <v>5</v>
      </c>
      <c r="J16" s="334">
        <v>1721</v>
      </c>
      <c r="K16" s="334">
        <v>1721</v>
      </c>
      <c r="L16" s="334">
        <v>1721</v>
      </c>
      <c r="M16" s="334">
        <v>1721</v>
      </c>
      <c r="N16" s="334">
        <v>1721</v>
      </c>
    </row>
    <row r="17" spans="1:14" x14ac:dyDescent="0.25">
      <c r="A17" s="331">
        <v>42400</v>
      </c>
      <c r="B17" s="332" t="s">
        <v>40</v>
      </c>
      <c r="C17" s="333">
        <v>922</v>
      </c>
      <c r="D17" s="334">
        <v>207</v>
      </c>
      <c r="E17" s="334">
        <v>29</v>
      </c>
      <c r="F17" s="334">
        <v>18</v>
      </c>
      <c r="G17" s="334">
        <v>4</v>
      </c>
      <c r="H17" s="333">
        <v>1875</v>
      </c>
      <c r="I17" s="334">
        <v>5</v>
      </c>
      <c r="J17" s="334">
        <v>1875</v>
      </c>
      <c r="K17" s="334">
        <v>1875</v>
      </c>
      <c r="L17" s="334">
        <v>1875</v>
      </c>
      <c r="M17" s="334">
        <v>1875</v>
      </c>
      <c r="N17" s="334">
        <v>1875</v>
      </c>
    </row>
    <row r="18" spans="1:14" x14ac:dyDescent="0.25">
      <c r="A18" s="331">
        <v>42400</v>
      </c>
      <c r="B18" s="332" t="s">
        <v>42</v>
      </c>
      <c r="C18" s="333">
        <v>273</v>
      </c>
      <c r="D18" s="334">
        <v>35</v>
      </c>
      <c r="E18" s="334">
        <v>21</v>
      </c>
      <c r="F18" s="334">
        <v>11</v>
      </c>
      <c r="G18" s="334">
        <v>6</v>
      </c>
      <c r="H18" s="333">
        <v>332</v>
      </c>
      <c r="I18" s="334">
        <v>5</v>
      </c>
      <c r="J18" s="334">
        <v>332</v>
      </c>
      <c r="K18" s="334">
        <v>332</v>
      </c>
      <c r="L18" s="334">
        <v>332</v>
      </c>
      <c r="M18" s="334">
        <v>332</v>
      </c>
      <c r="N18" s="334">
        <v>332</v>
      </c>
    </row>
    <row r="19" spans="1:14" x14ac:dyDescent="0.25">
      <c r="A19" s="331">
        <v>42429</v>
      </c>
      <c r="B19" s="332" t="s">
        <v>12</v>
      </c>
      <c r="C19" s="333">
        <v>0</v>
      </c>
      <c r="D19" s="334">
        <v>0</v>
      </c>
      <c r="E19" s="334">
        <v>0</v>
      </c>
      <c r="F19" s="334">
        <v>0</v>
      </c>
      <c r="G19" s="334">
        <v>0</v>
      </c>
      <c r="H19" s="333">
        <v>11</v>
      </c>
      <c r="I19" s="334">
        <v>5</v>
      </c>
      <c r="J19" s="334">
        <v>11</v>
      </c>
      <c r="K19" s="334">
        <v>11</v>
      </c>
      <c r="L19" s="334">
        <v>11</v>
      </c>
      <c r="M19" s="334">
        <v>11</v>
      </c>
      <c r="N19" s="334">
        <v>11</v>
      </c>
    </row>
    <row r="20" spans="1:14" x14ac:dyDescent="0.25">
      <c r="A20" s="331">
        <v>42429</v>
      </c>
      <c r="B20" s="332" t="s">
        <v>14</v>
      </c>
      <c r="C20" s="333">
        <v>4</v>
      </c>
      <c r="D20" s="334">
        <v>10</v>
      </c>
      <c r="E20" s="334">
        <v>9</v>
      </c>
      <c r="F20" s="334">
        <v>5</v>
      </c>
      <c r="G20" s="334">
        <v>1</v>
      </c>
      <c r="H20" s="333">
        <v>160</v>
      </c>
      <c r="I20" s="334">
        <v>5</v>
      </c>
      <c r="J20" s="334">
        <v>160</v>
      </c>
      <c r="K20" s="334">
        <v>160</v>
      </c>
      <c r="L20" s="334">
        <v>160</v>
      </c>
      <c r="M20" s="334">
        <v>160</v>
      </c>
      <c r="N20" s="334">
        <v>160</v>
      </c>
    </row>
    <row r="21" spans="1:14" x14ac:dyDescent="0.25">
      <c r="A21" s="331">
        <v>42429</v>
      </c>
      <c r="B21" s="332" t="s">
        <v>16</v>
      </c>
      <c r="C21" s="333">
        <v>3</v>
      </c>
      <c r="D21" s="334">
        <v>1</v>
      </c>
      <c r="E21" s="334">
        <v>0</v>
      </c>
      <c r="F21" s="334">
        <v>0</v>
      </c>
      <c r="G21" s="334">
        <v>0</v>
      </c>
      <c r="H21" s="333">
        <v>84</v>
      </c>
      <c r="I21" s="334">
        <v>5</v>
      </c>
      <c r="J21" s="334">
        <v>84</v>
      </c>
      <c r="K21" s="334">
        <v>84</v>
      </c>
      <c r="L21" s="334">
        <v>84</v>
      </c>
      <c r="M21" s="334">
        <v>84</v>
      </c>
      <c r="N21" s="334">
        <v>84</v>
      </c>
    </row>
    <row r="22" spans="1:14" x14ac:dyDescent="0.25">
      <c r="A22" s="331">
        <v>42429</v>
      </c>
      <c r="B22" s="332" t="s">
        <v>18</v>
      </c>
      <c r="C22" s="333">
        <v>258</v>
      </c>
      <c r="D22" s="334">
        <v>341</v>
      </c>
      <c r="E22" s="334">
        <v>215</v>
      </c>
      <c r="F22" s="334">
        <v>178</v>
      </c>
      <c r="G22" s="334">
        <v>145</v>
      </c>
      <c r="H22" s="333">
        <v>8858</v>
      </c>
      <c r="I22" s="334">
        <v>5</v>
      </c>
      <c r="J22" s="334">
        <v>8858</v>
      </c>
      <c r="K22" s="334">
        <v>8858</v>
      </c>
      <c r="L22" s="334">
        <v>8858</v>
      </c>
      <c r="M22" s="334">
        <v>8858</v>
      </c>
      <c r="N22" s="334">
        <v>8858</v>
      </c>
    </row>
    <row r="23" spans="1:14" x14ac:dyDescent="0.25">
      <c r="A23" s="331">
        <v>42429</v>
      </c>
      <c r="B23" s="332" t="s">
        <v>20</v>
      </c>
      <c r="C23" s="333">
        <v>85</v>
      </c>
      <c r="D23" s="334">
        <v>58</v>
      </c>
      <c r="E23" s="334">
        <v>33</v>
      </c>
      <c r="F23" s="334">
        <v>19</v>
      </c>
      <c r="G23" s="334">
        <v>21</v>
      </c>
      <c r="H23" s="333">
        <v>386</v>
      </c>
      <c r="I23" s="334">
        <v>5</v>
      </c>
      <c r="J23" s="334">
        <v>386</v>
      </c>
      <c r="K23" s="334">
        <v>386</v>
      </c>
      <c r="L23" s="334">
        <v>386</v>
      </c>
      <c r="M23" s="334">
        <v>386</v>
      </c>
      <c r="N23" s="334">
        <v>386</v>
      </c>
    </row>
    <row r="24" spans="1:14" x14ac:dyDescent="0.25">
      <c r="A24" s="331">
        <v>42429</v>
      </c>
      <c r="B24" s="332" t="s">
        <v>22</v>
      </c>
      <c r="C24" s="333">
        <v>120</v>
      </c>
      <c r="D24" s="334">
        <v>156</v>
      </c>
      <c r="E24" s="334">
        <v>68</v>
      </c>
      <c r="F24" s="334">
        <v>58</v>
      </c>
      <c r="G24" s="334">
        <v>44</v>
      </c>
      <c r="H24" s="333">
        <v>629</v>
      </c>
      <c r="I24" s="334">
        <v>5</v>
      </c>
      <c r="J24" s="334">
        <v>629</v>
      </c>
      <c r="K24" s="334">
        <v>629</v>
      </c>
      <c r="L24" s="334">
        <v>629</v>
      </c>
      <c r="M24" s="334">
        <v>629</v>
      </c>
      <c r="N24" s="334">
        <v>629</v>
      </c>
    </row>
    <row r="25" spans="1:14" x14ac:dyDescent="0.25">
      <c r="A25" s="331">
        <v>42429</v>
      </c>
      <c r="B25" s="332" t="s">
        <v>62</v>
      </c>
      <c r="C25" s="333">
        <v>289</v>
      </c>
      <c r="D25" s="334">
        <v>802</v>
      </c>
      <c r="E25" s="334">
        <v>678</v>
      </c>
      <c r="F25" s="334">
        <v>364</v>
      </c>
      <c r="G25" s="334">
        <v>228</v>
      </c>
      <c r="H25" s="333">
        <v>45587</v>
      </c>
      <c r="I25" s="334">
        <v>5</v>
      </c>
      <c r="J25" s="334">
        <v>45587</v>
      </c>
      <c r="K25" s="334">
        <v>45587</v>
      </c>
      <c r="L25" s="334">
        <v>45587</v>
      </c>
      <c r="M25" s="334">
        <v>45587</v>
      </c>
      <c r="N25" s="334">
        <v>45587</v>
      </c>
    </row>
    <row r="26" spans="1:14" x14ac:dyDescent="0.25">
      <c r="A26" s="331">
        <v>42429</v>
      </c>
      <c r="B26" s="332" t="s">
        <v>24</v>
      </c>
      <c r="C26" s="333">
        <v>268</v>
      </c>
      <c r="D26" s="334">
        <v>78</v>
      </c>
      <c r="E26" s="334">
        <v>30</v>
      </c>
      <c r="F26" s="334">
        <v>21</v>
      </c>
      <c r="G26" s="334">
        <v>9</v>
      </c>
      <c r="H26" s="333">
        <v>547</v>
      </c>
      <c r="I26" s="334">
        <v>5</v>
      </c>
      <c r="J26" s="334">
        <v>547</v>
      </c>
      <c r="K26" s="334">
        <v>547</v>
      </c>
      <c r="L26" s="334">
        <v>547</v>
      </c>
      <c r="M26" s="334">
        <v>547</v>
      </c>
      <c r="N26" s="334">
        <v>547</v>
      </c>
    </row>
    <row r="27" spans="1:14" x14ac:dyDescent="0.25">
      <c r="A27" s="331">
        <v>42429</v>
      </c>
      <c r="B27" s="332" t="s">
        <v>26</v>
      </c>
      <c r="C27" s="333">
        <v>46</v>
      </c>
      <c r="D27" s="334">
        <v>17</v>
      </c>
      <c r="E27" s="334">
        <v>11</v>
      </c>
      <c r="F27" s="334">
        <v>6</v>
      </c>
      <c r="G27" s="334">
        <v>7</v>
      </c>
      <c r="H27" s="333">
        <v>78</v>
      </c>
      <c r="I27" s="334">
        <v>5</v>
      </c>
      <c r="J27" s="334">
        <v>78</v>
      </c>
      <c r="K27" s="334">
        <v>78</v>
      </c>
      <c r="L27" s="334">
        <v>78</v>
      </c>
      <c r="M27" s="334">
        <v>78</v>
      </c>
      <c r="N27" s="334">
        <v>78</v>
      </c>
    </row>
    <row r="28" spans="1:14" x14ac:dyDescent="0.25">
      <c r="A28" s="331">
        <v>42429</v>
      </c>
      <c r="B28" s="332" t="s">
        <v>28</v>
      </c>
      <c r="C28" s="333">
        <v>8</v>
      </c>
      <c r="D28" s="334">
        <v>42</v>
      </c>
      <c r="E28" s="334">
        <v>29</v>
      </c>
      <c r="F28" s="334">
        <v>28</v>
      </c>
      <c r="G28" s="334">
        <v>24</v>
      </c>
      <c r="H28" s="333">
        <v>960</v>
      </c>
      <c r="I28" s="334">
        <v>5</v>
      </c>
      <c r="J28" s="334">
        <v>960</v>
      </c>
      <c r="K28" s="334">
        <v>960</v>
      </c>
      <c r="L28" s="334">
        <v>960</v>
      </c>
      <c r="M28" s="334">
        <v>960</v>
      </c>
      <c r="N28" s="334">
        <v>960</v>
      </c>
    </row>
    <row r="29" spans="1:14" x14ac:dyDescent="0.25">
      <c r="A29" s="331">
        <v>42429</v>
      </c>
      <c r="B29" s="332" t="s">
        <v>30</v>
      </c>
      <c r="C29" s="333">
        <v>113</v>
      </c>
      <c r="D29" s="334">
        <v>154</v>
      </c>
      <c r="E29" s="334">
        <v>93</v>
      </c>
      <c r="F29" s="334">
        <v>59</v>
      </c>
      <c r="G29" s="334">
        <v>53</v>
      </c>
      <c r="H29" s="333">
        <v>1335</v>
      </c>
      <c r="I29" s="334">
        <v>5</v>
      </c>
      <c r="J29" s="334">
        <v>1335</v>
      </c>
      <c r="K29" s="334">
        <v>1335</v>
      </c>
      <c r="L29" s="334">
        <v>1335</v>
      </c>
      <c r="M29" s="334">
        <v>1335</v>
      </c>
      <c r="N29" s="334">
        <v>1335</v>
      </c>
    </row>
    <row r="30" spans="1:14" x14ac:dyDescent="0.25">
      <c r="A30" s="331">
        <v>42429</v>
      </c>
      <c r="B30" s="332" t="s">
        <v>32</v>
      </c>
      <c r="C30" s="333">
        <v>63</v>
      </c>
      <c r="D30" s="334">
        <v>325</v>
      </c>
      <c r="E30" s="334">
        <v>243</v>
      </c>
      <c r="F30" s="334">
        <v>152</v>
      </c>
      <c r="G30" s="334">
        <v>108</v>
      </c>
      <c r="H30" s="333">
        <v>9994</v>
      </c>
      <c r="I30" s="334">
        <v>5</v>
      </c>
      <c r="J30" s="334">
        <v>9994</v>
      </c>
      <c r="K30" s="334">
        <v>9994</v>
      </c>
      <c r="L30" s="334">
        <v>9994</v>
      </c>
      <c r="M30" s="334">
        <v>9994</v>
      </c>
      <c r="N30" s="334">
        <v>9994</v>
      </c>
    </row>
    <row r="31" spans="1:14" x14ac:dyDescent="0.25">
      <c r="A31" s="331">
        <v>42429</v>
      </c>
      <c r="B31" s="332" t="s">
        <v>34</v>
      </c>
      <c r="C31" s="333">
        <v>839</v>
      </c>
      <c r="D31" s="334">
        <v>1107</v>
      </c>
      <c r="E31" s="334">
        <v>353</v>
      </c>
      <c r="F31" s="334">
        <v>233</v>
      </c>
      <c r="G31" s="334">
        <v>124</v>
      </c>
      <c r="H31" s="333">
        <v>16693</v>
      </c>
      <c r="I31" s="334">
        <v>5</v>
      </c>
      <c r="J31" s="334">
        <v>16693</v>
      </c>
      <c r="K31" s="334">
        <v>16693</v>
      </c>
      <c r="L31" s="334">
        <v>16693</v>
      </c>
      <c r="M31" s="334">
        <v>16693</v>
      </c>
      <c r="N31" s="334">
        <v>16693</v>
      </c>
    </row>
    <row r="32" spans="1:14" x14ac:dyDescent="0.25">
      <c r="A32" s="331">
        <v>42429</v>
      </c>
      <c r="B32" s="332" t="s">
        <v>36</v>
      </c>
      <c r="C32" s="333">
        <v>234</v>
      </c>
      <c r="D32" s="334">
        <v>205</v>
      </c>
      <c r="E32" s="334">
        <v>53</v>
      </c>
      <c r="F32" s="334">
        <v>32</v>
      </c>
      <c r="G32" s="334">
        <v>16</v>
      </c>
      <c r="H32" s="333">
        <v>1253</v>
      </c>
      <c r="I32" s="334">
        <v>5</v>
      </c>
      <c r="J32" s="334">
        <v>1253</v>
      </c>
      <c r="K32" s="334">
        <v>1253</v>
      </c>
      <c r="L32" s="334">
        <v>1253</v>
      </c>
      <c r="M32" s="334">
        <v>1253</v>
      </c>
      <c r="N32" s="334">
        <v>1253</v>
      </c>
    </row>
    <row r="33" spans="1:14" x14ac:dyDescent="0.25">
      <c r="A33" s="331">
        <v>42429</v>
      </c>
      <c r="B33" s="332" t="s">
        <v>38</v>
      </c>
      <c r="C33" s="333">
        <v>511</v>
      </c>
      <c r="D33" s="334">
        <v>504</v>
      </c>
      <c r="E33" s="334">
        <v>167</v>
      </c>
      <c r="F33" s="334">
        <v>89</v>
      </c>
      <c r="G33" s="334">
        <v>59</v>
      </c>
      <c r="H33" s="333">
        <v>1820</v>
      </c>
      <c r="I33" s="334">
        <v>5</v>
      </c>
      <c r="J33" s="334">
        <v>1820</v>
      </c>
      <c r="K33" s="334">
        <v>1820</v>
      </c>
      <c r="L33" s="334">
        <v>1820</v>
      </c>
      <c r="M33" s="334">
        <v>1820</v>
      </c>
      <c r="N33" s="334">
        <v>1820</v>
      </c>
    </row>
    <row r="34" spans="1:14" x14ac:dyDescent="0.25">
      <c r="A34" s="331">
        <v>42429</v>
      </c>
      <c r="B34" s="332" t="s">
        <v>40</v>
      </c>
      <c r="C34" s="333">
        <v>1172</v>
      </c>
      <c r="D34" s="334">
        <v>212</v>
      </c>
      <c r="E34" s="334">
        <v>18</v>
      </c>
      <c r="F34" s="334">
        <v>9</v>
      </c>
      <c r="G34" s="334">
        <v>4</v>
      </c>
      <c r="H34" s="333">
        <v>2049</v>
      </c>
      <c r="I34" s="334">
        <v>5</v>
      </c>
      <c r="J34" s="334">
        <v>2049</v>
      </c>
      <c r="K34" s="334">
        <v>2049</v>
      </c>
      <c r="L34" s="334">
        <v>2049</v>
      </c>
      <c r="M34" s="334">
        <v>2049</v>
      </c>
      <c r="N34" s="334">
        <v>2049</v>
      </c>
    </row>
    <row r="35" spans="1:14" x14ac:dyDescent="0.25">
      <c r="A35" s="331">
        <v>42429</v>
      </c>
      <c r="B35" s="332" t="s">
        <v>42</v>
      </c>
      <c r="C35" s="333">
        <v>380</v>
      </c>
      <c r="D35" s="334">
        <v>48</v>
      </c>
      <c r="E35" s="334">
        <v>18</v>
      </c>
      <c r="F35" s="334">
        <v>12</v>
      </c>
      <c r="G35" s="334">
        <v>6</v>
      </c>
      <c r="H35" s="333">
        <v>435</v>
      </c>
      <c r="I35" s="334">
        <v>5</v>
      </c>
      <c r="J35" s="334">
        <v>435</v>
      </c>
      <c r="K35" s="334">
        <v>435</v>
      </c>
      <c r="L35" s="334">
        <v>435</v>
      </c>
      <c r="M35" s="334">
        <v>435</v>
      </c>
      <c r="N35" s="334">
        <v>435</v>
      </c>
    </row>
    <row r="36" spans="1:14" x14ac:dyDescent="0.25">
      <c r="A36" s="331">
        <v>42460</v>
      </c>
      <c r="B36" s="332" t="s">
        <v>12</v>
      </c>
      <c r="C36" s="333">
        <v>0</v>
      </c>
      <c r="D36" s="334">
        <v>0</v>
      </c>
      <c r="E36" s="334">
        <v>0</v>
      </c>
      <c r="F36" s="334">
        <v>0</v>
      </c>
      <c r="G36" s="334">
        <v>0</v>
      </c>
      <c r="H36" s="333">
        <v>13</v>
      </c>
      <c r="I36" s="334">
        <v>5</v>
      </c>
      <c r="J36" s="334">
        <v>13</v>
      </c>
      <c r="K36" s="334">
        <v>13</v>
      </c>
      <c r="L36" s="334">
        <v>13</v>
      </c>
      <c r="M36" s="334">
        <v>13</v>
      </c>
      <c r="N36" s="334">
        <v>13</v>
      </c>
    </row>
    <row r="37" spans="1:14" x14ac:dyDescent="0.25">
      <c r="A37" s="331">
        <v>42460</v>
      </c>
      <c r="B37" s="332" t="s">
        <v>14</v>
      </c>
      <c r="C37" s="333">
        <v>6</v>
      </c>
      <c r="D37" s="334">
        <v>9</v>
      </c>
      <c r="E37" s="334">
        <v>7</v>
      </c>
      <c r="F37" s="334">
        <v>3</v>
      </c>
      <c r="G37" s="334">
        <v>2</v>
      </c>
      <c r="H37" s="333">
        <v>156</v>
      </c>
      <c r="I37" s="334">
        <v>5</v>
      </c>
      <c r="J37" s="334">
        <v>156</v>
      </c>
      <c r="K37" s="334">
        <v>156</v>
      </c>
      <c r="L37" s="334">
        <v>156</v>
      </c>
      <c r="M37" s="334">
        <v>156</v>
      </c>
      <c r="N37" s="334">
        <v>156</v>
      </c>
    </row>
    <row r="38" spans="1:14" x14ac:dyDescent="0.25">
      <c r="A38" s="331">
        <v>42460</v>
      </c>
      <c r="B38" s="332" t="s">
        <v>16</v>
      </c>
      <c r="C38" s="333">
        <v>2</v>
      </c>
      <c r="D38" s="334">
        <v>0</v>
      </c>
      <c r="E38" s="334">
        <v>0</v>
      </c>
      <c r="F38" s="334">
        <v>0</v>
      </c>
      <c r="G38" s="334">
        <v>0</v>
      </c>
      <c r="H38" s="333">
        <v>82</v>
      </c>
      <c r="I38" s="334">
        <v>5</v>
      </c>
      <c r="J38" s="334">
        <v>82</v>
      </c>
      <c r="K38" s="334">
        <v>82</v>
      </c>
      <c r="L38" s="334">
        <v>82</v>
      </c>
      <c r="M38" s="334">
        <v>82</v>
      </c>
      <c r="N38" s="334">
        <v>82</v>
      </c>
    </row>
    <row r="39" spans="1:14" x14ac:dyDescent="0.25">
      <c r="A39" s="331">
        <v>42460</v>
      </c>
      <c r="B39" s="332" t="s">
        <v>18</v>
      </c>
      <c r="C39" s="333">
        <v>257</v>
      </c>
      <c r="D39" s="334">
        <v>322</v>
      </c>
      <c r="E39" s="334">
        <v>195</v>
      </c>
      <c r="F39" s="334">
        <v>165</v>
      </c>
      <c r="G39" s="334">
        <v>108</v>
      </c>
      <c r="H39" s="333">
        <v>8541</v>
      </c>
      <c r="I39" s="334">
        <v>5</v>
      </c>
      <c r="J39" s="334">
        <v>8541</v>
      </c>
      <c r="K39" s="334">
        <v>8541</v>
      </c>
      <c r="L39" s="334">
        <v>8541</v>
      </c>
      <c r="M39" s="334">
        <v>8541</v>
      </c>
      <c r="N39" s="334">
        <v>8541</v>
      </c>
    </row>
    <row r="40" spans="1:14" x14ac:dyDescent="0.25">
      <c r="A40" s="331">
        <v>42460</v>
      </c>
      <c r="B40" s="332" t="s">
        <v>20</v>
      </c>
      <c r="C40" s="333">
        <v>141</v>
      </c>
      <c r="D40" s="334">
        <v>73</v>
      </c>
      <c r="E40" s="334">
        <v>42</v>
      </c>
      <c r="F40" s="334">
        <v>36</v>
      </c>
      <c r="G40" s="334">
        <v>20</v>
      </c>
      <c r="H40" s="333">
        <v>711</v>
      </c>
      <c r="I40" s="334">
        <v>5</v>
      </c>
      <c r="J40" s="334">
        <v>711</v>
      </c>
      <c r="K40" s="334">
        <v>711</v>
      </c>
      <c r="L40" s="334">
        <v>711</v>
      </c>
      <c r="M40" s="334">
        <v>711</v>
      </c>
      <c r="N40" s="334">
        <v>711</v>
      </c>
    </row>
    <row r="41" spans="1:14" x14ac:dyDescent="0.25">
      <c r="A41" s="331">
        <v>42460</v>
      </c>
      <c r="B41" s="332" t="s">
        <v>22</v>
      </c>
      <c r="C41" s="333">
        <v>175</v>
      </c>
      <c r="D41" s="334">
        <v>165</v>
      </c>
      <c r="E41" s="334">
        <v>84</v>
      </c>
      <c r="F41" s="334">
        <v>63</v>
      </c>
      <c r="G41" s="334">
        <v>41</v>
      </c>
      <c r="H41" s="333">
        <v>720</v>
      </c>
      <c r="I41" s="334">
        <v>5</v>
      </c>
      <c r="J41" s="334">
        <v>720</v>
      </c>
      <c r="K41" s="334">
        <v>720</v>
      </c>
      <c r="L41" s="334">
        <v>720</v>
      </c>
      <c r="M41" s="334">
        <v>720</v>
      </c>
      <c r="N41" s="334">
        <v>720</v>
      </c>
    </row>
    <row r="42" spans="1:14" x14ac:dyDescent="0.25">
      <c r="A42" s="331">
        <v>42460</v>
      </c>
      <c r="B42" s="332" t="s">
        <v>62</v>
      </c>
      <c r="C42" s="333">
        <v>444</v>
      </c>
      <c r="D42" s="334">
        <v>780</v>
      </c>
      <c r="E42" s="334">
        <v>616</v>
      </c>
      <c r="F42" s="334">
        <v>349</v>
      </c>
      <c r="G42" s="334">
        <v>182</v>
      </c>
      <c r="H42" s="333">
        <v>45901</v>
      </c>
      <c r="I42" s="334">
        <v>5</v>
      </c>
      <c r="J42" s="334">
        <v>45901</v>
      </c>
      <c r="K42" s="334">
        <v>45901</v>
      </c>
      <c r="L42" s="334">
        <v>45901</v>
      </c>
      <c r="M42" s="334">
        <v>45901</v>
      </c>
      <c r="N42" s="334">
        <v>45901</v>
      </c>
    </row>
    <row r="43" spans="1:14" x14ac:dyDescent="0.25">
      <c r="A43" s="331">
        <v>42460</v>
      </c>
      <c r="B43" s="332" t="s">
        <v>24</v>
      </c>
      <c r="C43" s="333">
        <v>169</v>
      </c>
      <c r="D43" s="334">
        <v>52</v>
      </c>
      <c r="E43" s="334">
        <v>17</v>
      </c>
      <c r="F43" s="334">
        <v>14</v>
      </c>
      <c r="G43" s="334">
        <v>4</v>
      </c>
      <c r="H43" s="333">
        <v>270</v>
      </c>
      <c r="I43" s="334">
        <v>5</v>
      </c>
      <c r="J43" s="334">
        <v>270</v>
      </c>
      <c r="K43" s="334">
        <v>270</v>
      </c>
      <c r="L43" s="334">
        <v>270</v>
      </c>
      <c r="M43" s="334">
        <v>270</v>
      </c>
      <c r="N43" s="334">
        <v>270</v>
      </c>
    </row>
    <row r="44" spans="1:14" x14ac:dyDescent="0.25">
      <c r="A44" s="331">
        <v>42460</v>
      </c>
      <c r="B44" s="332" t="s">
        <v>26</v>
      </c>
      <c r="C44" s="333">
        <v>22</v>
      </c>
      <c r="D44" s="334">
        <v>6</v>
      </c>
      <c r="E44" s="334">
        <v>3</v>
      </c>
      <c r="F44" s="334">
        <v>5</v>
      </c>
      <c r="G44" s="334">
        <v>2</v>
      </c>
      <c r="H44" s="333">
        <v>28</v>
      </c>
      <c r="I44" s="334">
        <v>5</v>
      </c>
      <c r="J44" s="334">
        <v>28</v>
      </c>
      <c r="K44" s="334">
        <v>28</v>
      </c>
      <c r="L44" s="334">
        <v>28</v>
      </c>
      <c r="M44" s="334">
        <v>28</v>
      </c>
      <c r="N44" s="334">
        <v>28</v>
      </c>
    </row>
    <row r="45" spans="1:14" x14ac:dyDescent="0.25">
      <c r="A45" s="331">
        <v>42460</v>
      </c>
      <c r="B45" s="332" t="s">
        <v>28</v>
      </c>
      <c r="C45" s="333">
        <v>11</v>
      </c>
      <c r="D45" s="334">
        <v>37</v>
      </c>
      <c r="E45" s="334">
        <v>29</v>
      </c>
      <c r="F45" s="334">
        <v>26</v>
      </c>
      <c r="G45" s="334">
        <v>19</v>
      </c>
      <c r="H45" s="333">
        <v>1028</v>
      </c>
      <c r="I45" s="334">
        <v>5</v>
      </c>
      <c r="J45" s="334">
        <v>1028</v>
      </c>
      <c r="K45" s="334">
        <v>1028</v>
      </c>
      <c r="L45" s="334">
        <v>1028</v>
      </c>
      <c r="M45" s="334">
        <v>1028</v>
      </c>
      <c r="N45" s="334">
        <v>1028</v>
      </c>
    </row>
    <row r="46" spans="1:14" x14ac:dyDescent="0.25">
      <c r="A46" s="331">
        <v>42460</v>
      </c>
      <c r="B46" s="332" t="s">
        <v>30</v>
      </c>
      <c r="C46" s="333">
        <v>80</v>
      </c>
      <c r="D46" s="334">
        <v>122</v>
      </c>
      <c r="E46" s="334">
        <v>75</v>
      </c>
      <c r="F46" s="334">
        <v>60</v>
      </c>
      <c r="G46" s="334">
        <v>40</v>
      </c>
      <c r="H46" s="333">
        <v>1151</v>
      </c>
      <c r="I46" s="334">
        <v>5</v>
      </c>
      <c r="J46" s="334">
        <v>1151</v>
      </c>
      <c r="K46" s="334">
        <v>1151</v>
      </c>
      <c r="L46" s="334">
        <v>1151</v>
      </c>
      <c r="M46" s="334">
        <v>1151</v>
      </c>
      <c r="N46" s="334">
        <v>1151</v>
      </c>
    </row>
    <row r="47" spans="1:14" x14ac:dyDescent="0.25">
      <c r="A47" s="331">
        <v>42460</v>
      </c>
      <c r="B47" s="332" t="s">
        <v>32</v>
      </c>
      <c r="C47" s="333">
        <v>89</v>
      </c>
      <c r="D47" s="334">
        <v>336</v>
      </c>
      <c r="E47" s="334">
        <v>219</v>
      </c>
      <c r="F47" s="334">
        <v>168</v>
      </c>
      <c r="G47" s="334">
        <v>97</v>
      </c>
      <c r="H47" s="333">
        <v>9944</v>
      </c>
      <c r="I47" s="334">
        <v>5</v>
      </c>
      <c r="J47" s="334">
        <v>9944</v>
      </c>
      <c r="K47" s="334">
        <v>9944</v>
      </c>
      <c r="L47" s="334">
        <v>9944</v>
      </c>
      <c r="M47" s="334">
        <v>9944</v>
      </c>
      <c r="N47" s="334">
        <v>9944</v>
      </c>
    </row>
    <row r="48" spans="1:14" x14ac:dyDescent="0.25">
      <c r="A48" s="331">
        <v>42460</v>
      </c>
      <c r="B48" s="332" t="s">
        <v>34</v>
      </c>
      <c r="C48" s="333">
        <v>875</v>
      </c>
      <c r="D48" s="334">
        <v>1018</v>
      </c>
      <c r="E48" s="334">
        <v>333</v>
      </c>
      <c r="F48" s="334">
        <v>229</v>
      </c>
      <c r="G48" s="334">
        <v>108</v>
      </c>
      <c r="H48" s="333">
        <v>16068</v>
      </c>
      <c r="I48" s="334">
        <v>5</v>
      </c>
      <c r="J48" s="334">
        <v>16068</v>
      </c>
      <c r="K48" s="334">
        <v>16068</v>
      </c>
      <c r="L48" s="334">
        <v>16068</v>
      </c>
      <c r="M48" s="334">
        <v>16068</v>
      </c>
      <c r="N48" s="334">
        <v>16068</v>
      </c>
    </row>
    <row r="49" spans="1:14" x14ac:dyDescent="0.25">
      <c r="A49" s="331">
        <v>42460</v>
      </c>
      <c r="B49" s="332" t="s">
        <v>36</v>
      </c>
      <c r="C49" s="333">
        <v>504</v>
      </c>
      <c r="D49" s="334">
        <v>260</v>
      </c>
      <c r="E49" s="334">
        <v>62</v>
      </c>
      <c r="F49" s="334">
        <v>43</v>
      </c>
      <c r="G49" s="334">
        <v>17</v>
      </c>
      <c r="H49" s="333">
        <v>2152</v>
      </c>
      <c r="I49" s="334">
        <v>5</v>
      </c>
      <c r="J49" s="334">
        <v>2152</v>
      </c>
      <c r="K49" s="334">
        <v>2152</v>
      </c>
      <c r="L49" s="334">
        <v>2152</v>
      </c>
      <c r="M49" s="334">
        <v>2152</v>
      </c>
      <c r="N49" s="334">
        <v>2152</v>
      </c>
    </row>
    <row r="50" spans="1:14" x14ac:dyDescent="0.25">
      <c r="A50" s="331">
        <v>42460</v>
      </c>
      <c r="B50" s="332" t="s">
        <v>38</v>
      </c>
      <c r="C50" s="333">
        <v>699</v>
      </c>
      <c r="D50" s="334">
        <v>497</v>
      </c>
      <c r="E50" s="334">
        <v>189</v>
      </c>
      <c r="F50" s="334">
        <v>80</v>
      </c>
      <c r="G50" s="334">
        <v>62</v>
      </c>
      <c r="H50" s="333">
        <v>2066</v>
      </c>
      <c r="I50" s="334">
        <v>5</v>
      </c>
      <c r="J50" s="334">
        <v>2066</v>
      </c>
      <c r="K50" s="334">
        <v>2066</v>
      </c>
      <c r="L50" s="334">
        <v>2066</v>
      </c>
      <c r="M50" s="334">
        <v>2066</v>
      </c>
      <c r="N50" s="334">
        <v>2066</v>
      </c>
    </row>
    <row r="51" spans="1:14" x14ac:dyDescent="0.25">
      <c r="A51" s="331">
        <v>42460</v>
      </c>
      <c r="B51" s="332" t="s">
        <v>40</v>
      </c>
      <c r="C51" s="333">
        <v>625</v>
      </c>
      <c r="D51" s="334">
        <v>121</v>
      </c>
      <c r="E51" s="334">
        <v>22</v>
      </c>
      <c r="F51" s="334">
        <v>9</v>
      </c>
      <c r="G51" s="334">
        <v>4</v>
      </c>
      <c r="H51" s="333">
        <v>1036</v>
      </c>
      <c r="I51" s="334">
        <v>5</v>
      </c>
      <c r="J51" s="334">
        <v>1036</v>
      </c>
      <c r="K51" s="334">
        <v>1036</v>
      </c>
      <c r="L51" s="334">
        <v>1036</v>
      </c>
      <c r="M51" s="334">
        <v>1036</v>
      </c>
      <c r="N51" s="334">
        <v>1036</v>
      </c>
    </row>
    <row r="52" spans="1:14" x14ac:dyDescent="0.25">
      <c r="A52" s="331">
        <v>42460</v>
      </c>
      <c r="B52" s="332" t="s">
        <v>42</v>
      </c>
      <c r="C52" s="333">
        <v>116</v>
      </c>
      <c r="D52" s="334">
        <v>14</v>
      </c>
      <c r="E52" s="334">
        <v>3</v>
      </c>
      <c r="F52" s="334">
        <v>3</v>
      </c>
      <c r="G52" s="334">
        <v>0</v>
      </c>
      <c r="H52" s="333">
        <v>128</v>
      </c>
      <c r="I52" s="334">
        <v>5</v>
      </c>
      <c r="J52" s="334">
        <v>128</v>
      </c>
      <c r="K52" s="334">
        <v>128</v>
      </c>
      <c r="L52" s="334">
        <v>128</v>
      </c>
      <c r="M52" s="334">
        <v>128</v>
      </c>
      <c r="N52" s="334">
        <v>128</v>
      </c>
    </row>
    <row r="53" spans="1:14" s="383" customFormat="1" x14ac:dyDescent="0.25">
      <c r="A53" s="395">
        <v>42490</v>
      </c>
      <c r="B53" s="396" t="s">
        <v>12</v>
      </c>
      <c r="C53" s="397">
        <v>0</v>
      </c>
      <c r="D53" s="398">
        <v>0</v>
      </c>
      <c r="E53" s="398">
        <v>0</v>
      </c>
      <c r="F53" s="398">
        <v>0</v>
      </c>
      <c r="G53" s="398">
        <v>0</v>
      </c>
      <c r="H53" s="397">
        <v>13</v>
      </c>
      <c r="I53" s="398">
        <v>5</v>
      </c>
      <c r="J53" s="398">
        <v>13</v>
      </c>
      <c r="K53" s="398">
        <v>13</v>
      </c>
      <c r="L53" s="398">
        <v>13</v>
      </c>
      <c r="M53" s="398">
        <v>13</v>
      </c>
      <c r="N53" s="398">
        <v>13</v>
      </c>
    </row>
    <row r="54" spans="1:14" s="383" customFormat="1" x14ac:dyDescent="0.25">
      <c r="A54" s="395">
        <v>42490</v>
      </c>
      <c r="B54" s="396" t="s">
        <v>14</v>
      </c>
      <c r="C54" s="397">
        <v>8</v>
      </c>
      <c r="D54" s="398">
        <v>8</v>
      </c>
      <c r="E54" s="398">
        <v>8</v>
      </c>
      <c r="F54" s="398">
        <v>3</v>
      </c>
      <c r="G54" s="398">
        <v>1</v>
      </c>
      <c r="H54" s="397">
        <v>157</v>
      </c>
      <c r="I54" s="398">
        <v>5</v>
      </c>
      <c r="J54" s="398">
        <v>157</v>
      </c>
      <c r="K54" s="398">
        <v>157</v>
      </c>
      <c r="L54" s="398">
        <v>157</v>
      </c>
      <c r="M54" s="398">
        <v>157</v>
      </c>
      <c r="N54" s="398">
        <v>157</v>
      </c>
    </row>
    <row r="55" spans="1:14" s="383" customFormat="1" x14ac:dyDescent="0.25">
      <c r="A55" s="395">
        <v>42490</v>
      </c>
      <c r="B55" s="396" t="s">
        <v>16</v>
      </c>
      <c r="C55" s="397">
        <v>2</v>
      </c>
      <c r="D55" s="398">
        <v>0</v>
      </c>
      <c r="E55" s="398">
        <v>0</v>
      </c>
      <c r="F55" s="398">
        <v>0</v>
      </c>
      <c r="G55" s="398">
        <v>0</v>
      </c>
      <c r="H55" s="397">
        <v>79</v>
      </c>
      <c r="I55" s="398">
        <v>5</v>
      </c>
      <c r="J55" s="398">
        <v>79</v>
      </c>
      <c r="K55" s="398">
        <v>79</v>
      </c>
      <c r="L55" s="398">
        <v>79</v>
      </c>
      <c r="M55" s="398">
        <v>79</v>
      </c>
      <c r="N55" s="398">
        <v>79</v>
      </c>
    </row>
    <row r="56" spans="1:14" s="383" customFormat="1" x14ac:dyDescent="0.25">
      <c r="A56" s="395">
        <v>42490</v>
      </c>
      <c r="B56" s="396" t="s">
        <v>18</v>
      </c>
      <c r="C56" s="397">
        <v>121</v>
      </c>
      <c r="D56" s="398">
        <v>203</v>
      </c>
      <c r="E56" s="398">
        <v>135</v>
      </c>
      <c r="F56" s="398">
        <v>134</v>
      </c>
      <c r="G56" s="398">
        <v>64</v>
      </c>
      <c r="H56" s="397">
        <v>6896</v>
      </c>
      <c r="I56" s="398">
        <v>5</v>
      </c>
      <c r="J56" s="398">
        <v>6896</v>
      </c>
      <c r="K56" s="398">
        <v>6896</v>
      </c>
      <c r="L56" s="398">
        <v>6896</v>
      </c>
      <c r="M56" s="398">
        <v>6896</v>
      </c>
      <c r="N56" s="398">
        <v>6896</v>
      </c>
    </row>
    <row r="57" spans="1:14" s="383" customFormat="1" x14ac:dyDescent="0.25">
      <c r="A57" s="395">
        <v>42490</v>
      </c>
      <c r="B57" s="396" t="s">
        <v>20</v>
      </c>
      <c r="C57" s="397">
        <v>221</v>
      </c>
      <c r="D57" s="398">
        <v>161</v>
      </c>
      <c r="E57" s="398">
        <v>76</v>
      </c>
      <c r="F57" s="398">
        <v>70</v>
      </c>
      <c r="G57" s="398">
        <v>35</v>
      </c>
      <c r="H57" s="397">
        <v>2056</v>
      </c>
      <c r="I57" s="398">
        <v>5</v>
      </c>
      <c r="J57" s="398">
        <v>2056</v>
      </c>
      <c r="K57" s="398">
        <v>2056</v>
      </c>
      <c r="L57" s="398">
        <v>2056</v>
      </c>
      <c r="M57" s="398">
        <v>2056</v>
      </c>
      <c r="N57" s="398">
        <v>2056</v>
      </c>
    </row>
    <row r="58" spans="1:14" s="383" customFormat="1" x14ac:dyDescent="0.25">
      <c r="A58" s="395">
        <v>42490</v>
      </c>
      <c r="B58" s="396" t="s">
        <v>22</v>
      </c>
      <c r="C58" s="397">
        <v>174</v>
      </c>
      <c r="D58" s="398">
        <v>166</v>
      </c>
      <c r="E58" s="398">
        <v>90</v>
      </c>
      <c r="F58" s="398">
        <v>68</v>
      </c>
      <c r="G58" s="398">
        <v>31</v>
      </c>
      <c r="H58" s="397">
        <v>728</v>
      </c>
      <c r="I58" s="398">
        <v>5</v>
      </c>
      <c r="J58" s="398">
        <v>728</v>
      </c>
      <c r="K58" s="398">
        <v>728</v>
      </c>
      <c r="L58" s="398">
        <v>728</v>
      </c>
      <c r="M58" s="398">
        <v>728</v>
      </c>
      <c r="N58" s="398">
        <v>728</v>
      </c>
    </row>
    <row r="59" spans="1:14" s="383" customFormat="1" x14ac:dyDescent="0.25">
      <c r="A59" s="395">
        <v>42490</v>
      </c>
      <c r="B59" s="396" t="s">
        <v>62</v>
      </c>
      <c r="C59" s="397">
        <v>473</v>
      </c>
      <c r="D59" s="398">
        <v>742</v>
      </c>
      <c r="E59" s="398">
        <v>607</v>
      </c>
      <c r="F59" s="398">
        <v>357</v>
      </c>
      <c r="G59" s="398">
        <v>147</v>
      </c>
      <c r="H59" s="397">
        <v>45956</v>
      </c>
      <c r="I59" s="398">
        <v>5</v>
      </c>
      <c r="J59" s="398">
        <v>45956</v>
      </c>
      <c r="K59" s="398">
        <v>45956</v>
      </c>
      <c r="L59" s="398">
        <v>45956</v>
      </c>
      <c r="M59" s="398">
        <v>45956</v>
      </c>
      <c r="N59" s="398">
        <v>45956</v>
      </c>
    </row>
    <row r="60" spans="1:14" s="383" customFormat="1" x14ac:dyDescent="0.25">
      <c r="A60" s="395">
        <v>42490</v>
      </c>
      <c r="B60" s="396" t="s">
        <v>24</v>
      </c>
      <c r="C60" s="397">
        <v>189</v>
      </c>
      <c r="D60" s="398">
        <v>70</v>
      </c>
      <c r="E60" s="398">
        <v>22</v>
      </c>
      <c r="F60" s="398">
        <v>25</v>
      </c>
      <c r="G60" s="398">
        <v>13</v>
      </c>
      <c r="H60" s="397">
        <v>367</v>
      </c>
      <c r="I60" s="398">
        <v>5</v>
      </c>
      <c r="J60" s="398">
        <v>367</v>
      </c>
      <c r="K60" s="398">
        <v>367</v>
      </c>
      <c r="L60" s="398">
        <v>367</v>
      </c>
      <c r="M60" s="398">
        <v>367</v>
      </c>
      <c r="N60" s="398">
        <v>367</v>
      </c>
    </row>
    <row r="61" spans="1:14" s="383" customFormat="1" x14ac:dyDescent="0.25">
      <c r="A61" s="395">
        <v>42490</v>
      </c>
      <c r="B61" s="396" t="s">
        <v>26</v>
      </c>
      <c r="C61" s="397">
        <v>35</v>
      </c>
      <c r="D61" s="398">
        <v>10</v>
      </c>
      <c r="E61" s="398">
        <v>4</v>
      </c>
      <c r="F61" s="398">
        <v>6</v>
      </c>
      <c r="G61" s="398">
        <v>5</v>
      </c>
      <c r="H61" s="397">
        <v>45</v>
      </c>
      <c r="I61" s="398">
        <v>5</v>
      </c>
      <c r="J61" s="398">
        <v>45</v>
      </c>
      <c r="K61" s="398">
        <v>45</v>
      </c>
      <c r="L61" s="398">
        <v>45</v>
      </c>
      <c r="M61" s="398">
        <v>45</v>
      </c>
      <c r="N61" s="398">
        <v>45</v>
      </c>
    </row>
    <row r="62" spans="1:14" s="383" customFormat="1" x14ac:dyDescent="0.25">
      <c r="A62" s="395">
        <v>42490</v>
      </c>
      <c r="B62" s="396" t="s">
        <v>28</v>
      </c>
      <c r="C62" s="397">
        <v>12</v>
      </c>
      <c r="D62" s="398">
        <v>35</v>
      </c>
      <c r="E62" s="398">
        <v>34</v>
      </c>
      <c r="F62" s="398">
        <v>33</v>
      </c>
      <c r="G62" s="398">
        <v>16</v>
      </c>
      <c r="H62" s="397">
        <v>1132</v>
      </c>
      <c r="I62" s="398">
        <v>5</v>
      </c>
      <c r="J62" s="398">
        <v>1132</v>
      </c>
      <c r="K62" s="398">
        <v>1132</v>
      </c>
      <c r="L62" s="398">
        <v>1132</v>
      </c>
      <c r="M62" s="398">
        <v>1132</v>
      </c>
      <c r="N62" s="398">
        <v>1132</v>
      </c>
    </row>
    <row r="63" spans="1:14" s="383" customFormat="1" x14ac:dyDescent="0.25">
      <c r="A63" s="395">
        <v>42490</v>
      </c>
      <c r="B63" s="396" t="s">
        <v>30</v>
      </c>
      <c r="C63" s="397">
        <v>76</v>
      </c>
      <c r="D63" s="398">
        <v>119</v>
      </c>
      <c r="E63" s="398">
        <v>62</v>
      </c>
      <c r="F63" s="398">
        <v>62</v>
      </c>
      <c r="G63" s="398">
        <v>32</v>
      </c>
      <c r="H63" s="397">
        <v>1111</v>
      </c>
      <c r="I63" s="398">
        <v>5</v>
      </c>
      <c r="J63" s="398">
        <v>1111</v>
      </c>
      <c r="K63" s="398">
        <v>1111</v>
      </c>
      <c r="L63" s="398">
        <v>1111</v>
      </c>
      <c r="M63" s="398">
        <v>1111</v>
      </c>
      <c r="N63" s="398">
        <v>1111</v>
      </c>
    </row>
    <row r="64" spans="1:14" s="383" customFormat="1" x14ac:dyDescent="0.25">
      <c r="A64" s="395">
        <v>42490</v>
      </c>
      <c r="B64" s="396" t="s">
        <v>32</v>
      </c>
      <c r="C64" s="397">
        <v>96</v>
      </c>
      <c r="D64" s="398">
        <v>344</v>
      </c>
      <c r="E64" s="398">
        <v>211</v>
      </c>
      <c r="F64" s="398">
        <v>177</v>
      </c>
      <c r="G64" s="398">
        <v>86</v>
      </c>
      <c r="H64" s="397">
        <v>9913</v>
      </c>
      <c r="I64" s="398">
        <v>5</v>
      </c>
      <c r="J64" s="398">
        <v>9913</v>
      </c>
      <c r="K64" s="398">
        <v>9913</v>
      </c>
      <c r="L64" s="398">
        <v>9913</v>
      </c>
      <c r="M64" s="398">
        <v>9913</v>
      </c>
      <c r="N64" s="398">
        <v>9913</v>
      </c>
    </row>
    <row r="65" spans="1:14" s="383" customFormat="1" x14ac:dyDescent="0.25">
      <c r="A65" s="395">
        <v>42490</v>
      </c>
      <c r="B65" s="396" t="s">
        <v>34</v>
      </c>
      <c r="C65" s="397">
        <v>614</v>
      </c>
      <c r="D65" s="398">
        <v>855</v>
      </c>
      <c r="E65" s="398">
        <v>313</v>
      </c>
      <c r="F65" s="398">
        <v>222</v>
      </c>
      <c r="G65" s="398">
        <v>83</v>
      </c>
      <c r="H65" s="397">
        <v>13632</v>
      </c>
      <c r="I65" s="398">
        <v>5</v>
      </c>
      <c r="J65" s="398">
        <v>13632</v>
      </c>
      <c r="K65" s="398">
        <v>13632</v>
      </c>
      <c r="L65" s="398">
        <v>13632</v>
      </c>
      <c r="M65" s="398">
        <v>13632</v>
      </c>
      <c r="N65" s="398">
        <v>13632</v>
      </c>
    </row>
    <row r="66" spans="1:14" s="383" customFormat="1" x14ac:dyDescent="0.25">
      <c r="A66" s="395">
        <v>42490</v>
      </c>
      <c r="B66" s="396" t="s">
        <v>36</v>
      </c>
      <c r="C66" s="397">
        <v>644</v>
      </c>
      <c r="D66" s="398">
        <v>334</v>
      </c>
      <c r="E66" s="398">
        <v>62</v>
      </c>
      <c r="F66" s="398">
        <v>45</v>
      </c>
      <c r="G66" s="398">
        <v>21</v>
      </c>
      <c r="H66" s="397">
        <v>3731</v>
      </c>
      <c r="I66" s="398">
        <v>5</v>
      </c>
      <c r="J66" s="398">
        <v>3731</v>
      </c>
      <c r="K66" s="398">
        <v>3731</v>
      </c>
      <c r="L66" s="398">
        <v>3731</v>
      </c>
      <c r="M66" s="398">
        <v>3731</v>
      </c>
      <c r="N66" s="398">
        <v>3731</v>
      </c>
    </row>
    <row r="67" spans="1:14" s="383" customFormat="1" x14ac:dyDescent="0.25">
      <c r="A67" s="395">
        <v>42490</v>
      </c>
      <c r="B67" s="396" t="s">
        <v>38</v>
      </c>
      <c r="C67" s="397">
        <v>648</v>
      </c>
      <c r="D67" s="398">
        <v>517</v>
      </c>
      <c r="E67" s="398">
        <v>189</v>
      </c>
      <c r="F67" s="398">
        <v>101</v>
      </c>
      <c r="G67" s="398">
        <v>53</v>
      </c>
      <c r="H67" s="397">
        <v>2070</v>
      </c>
      <c r="I67" s="398">
        <v>5</v>
      </c>
      <c r="J67" s="398">
        <v>2070</v>
      </c>
      <c r="K67" s="398">
        <v>2070</v>
      </c>
      <c r="L67" s="398">
        <v>2070</v>
      </c>
      <c r="M67" s="398">
        <v>2070</v>
      </c>
      <c r="N67" s="398">
        <v>2070</v>
      </c>
    </row>
    <row r="68" spans="1:14" s="383" customFormat="1" x14ac:dyDescent="0.25">
      <c r="A68" s="395">
        <v>42490</v>
      </c>
      <c r="B68" s="396" t="s">
        <v>40</v>
      </c>
      <c r="C68" s="397">
        <v>617</v>
      </c>
      <c r="D68" s="398">
        <v>134</v>
      </c>
      <c r="E68" s="398">
        <v>28</v>
      </c>
      <c r="F68" s="398">
        <v>23</v>
      </c>
      <c r="G68" s="398">
        <v>9</v>
      </c>
      <c r="H68" s="397">
        <v>1197</v>
      </c>
      <c r="I68" s="398">
        <v>5</v>
      </c>
      <c r="J68" s="398">
        <v>1197</v>
      </c>
      <c r="K68" s="398">
        <v>1197</v>
      </c>
      <c r="L68" s="398">
        <v>1197</v>
      </c>
      <c r="M68" s="398">
        <v>1197</v>
      </c>
      <c r="N68" s="398">
        <v>1197</v>
      </c>
    </row>
    <row r="69" spans="1:14" s="383" customFormat="1" x14ac:dyDescent="0.25">
      <c r="A69" s="395">
        <v>42490</v>
      </c>
      <c r="B69" s="396" t="s">
        <v>42</v>
      </c>
      <c r="C69" s="397">
        <v>127</v>
      </c>
      <c r="D69" s="398">
        <v>15</v>
      </c>
      <c r="E69" s="398">
        <v>7</v>
      </c>
      <c r="F69" s="398">
        <v>2</v>
      </c>
      <c r="G69" s="398">
        <v>0</v>
      </c>
      <c r="H69" s="397">
        <v>145</v>
      </c>
      <c r="I69" s="398">
        <v>5</v>
      </c>
      <c r="J69" s="398">
        <v>145</v>
      </c>
      <c r="K69" s="398">
        <v>145</v>
      </c>
      <c r="L69" s="398">
        <v>145</v>
      </c>
      <c r="M69" s="398">
        <v>145</v>
      </c>
      <c r="N69" s="398">
        <v>145</v>
      </c>
    </row>
    <row r="70" spans="1:14" s="383" customFormat="1" x14ac:dyDescent="0.25">
      <c r="A70" s="395">
        <v>42521</v>
      </c>
      <c r="B70" s="396" t="s">
        <v>12</v>
      </c>
      <c r="C70" s="397">
        <v>0</v>
      </c>
      <c r="D70" s="398">
        <v>0</v>
      </c>
      <c r="E70" s="398">
        <v>0</v>
      </c>
      <c r="F70" s="398">
        <v>0</v>
      </c>
      <c r="G70" s="398">
        <v>0</v>
      </c>
      <c r="H70" s="397">
        <v>11</v>
      </c>
      <c r="I70" s="398">
        <v>5</v>
      </c>
      <c r="J70" s="398">
        <v>11</v>
      </c>
      <c r="K70" s="398">
        <v>11</v>
      </c>
      <c r="L70" s="398">
        <v>11</v>
      </c>
      <c r="M70" s="398">
        <v>11</v>
      </c>
      <c r="N70" s="398">
        <v>11</v>
      </c>
    </row>
    <row r="71" spans="1:14" s="383" customFormat="1" x14ac:dyDescent="0.25">
      <c r="A71" s="395">
        <v>42521</v>
      </c>
      <c r="B71" s="396" t="s">
        <v>14</v>
      </c>
      <c r="C71" s="397">
        <v>9</v>
      </c>
      <c r="D71" s="398">
        <v>12</v>
      </c>
      <c r="E71" s="398">
        <v>8</v>
      </c>
      <c r="F71" s="398">
        <v>3</v>
      </c>
      <c r="G71" s="398">
        <v>1</v>
      </c>
      <c r="H71" s="397">
        <v>159</v>
      </c>
      <c r="I71" s="398">
        <v>5</v>
      </c>
      <c r="J71" s="398">
        <v>159</v>
      </c>
      <c r="K71" s="398">
        <v>159</v>
      </c>
      <c r="L71" s="398">
        <v>159</v>
      </c>
      <c r="M71" s="398">
        <v>159</v>
      </c>
      <c r="N71" s="398">
        <v>159</v>
      </c>
    </row>
    <row r="72" spans="1:14" s="383" customFormat="1" x14ac:dyDescent="0.25">
      <c r="A72" s="395">
        <v>42521</v>
      </c>
      <c r="B72" s="396" t="s">
        <v>16</v>
      </c>
      <c r="C72" s="397">
        <v>2</v>
      </c>
      <c r="D72" s="398">
        <v>0</v>
      </c>
      <c r="E72" s="398">
        <v>0</v>
      </c>
      <c r="F72" s="398">
        <v>0</v>
      </c>
      <c r="G72" s="398">
        <v>0</v>
      </c>
      <c r="H72" s="397">
        <v>77</v>
      </c>
      <c r="I72" s="398">
        <v>5</v>
      </c>
      <c r="J72" s="398">
        <v>77</v>
      </c>
      <c r="K72" s="398">
        <v>77</v>
      </c>
      <c r="L72" s="398">
        <v>77</v>
      </c>
      <c r="M72" s="398">
        <v>77</v>
      </c>
      <c r="N72" s="398">
        <v>77</v>
      </c>
    </row>
    <row r="73" spans="1:14" s="383" customFormat="1" x14ac:dyDescent="0.25">
      <c r="A73" s="395">
        <v>42521</v>
      </c>
      <c r="B73" s="396" t="s">
        <v>18</v>
      </c>
      <c r="C73" s="397">
        <v>175</v>
      </c>
      <c r="D73" s="398">
        <v>249</v>
      </c>
      <c r="E73" s="398">
        <v>173</v>
      </c>
      <c r="F73" s="398">
        <v>144</v>
      </c>
      <c r="G73" s="398">
        <v>71</v>
      </c>
      <c r="H73" s="397">
        <v>7909</v>
      </c>
      <c r="I73" s="398">
        <v>5</v>
      </c>
      <c r="J73" s="398">
        <v>7909</v>
      </c>
      <c r="K73" s="398">
        <v>7909</v>
      </c>
      <c r="L73" s="398">
        <v>7909</v>
      </c>
      <c r="M73" s="398">
        <v>7909</v>
      </c>
      <c r="N73" s="398">
        <v>7909</v>
      </c>
    </row>
    <row r="74" spans="1:14" s="383" customFormat="1" x14ac:dyDescent="0.25">
      <c r="A74" s="395">
        <v>42521</v>
      </c>
      <c r="B74" s="396" t="s">
        <v>20</v>
      </c>
      <c r="C74" s="397">
        <v>65</v>
      </c>
      <c r="D74" s="398">
        <v>60</v>
      </c>
      <c r="E74" s="398">
        <v>29</v>
      </c>
      <c r="F74" s="398">
        <v>37</v>
      </c>
      <c r="G74" s="398">
        <v>11</v>
      </c>
      <c r="H74" s="397">
        <v>540</v>
      </c>
      <c r="I74" s="398">
        <v>5</v>
      </c>
      <c r="J74" s="398">
        <v>540</v>
      </c>
      <c r="K74" s="398">
        <v>540</v>
      </c>
      <c r="L74" s="398">
        <v>540</v>
      </c>
      <c r="M74" s="398">
        <v>540</v>
      </c>
      <c r="N74" s="398">
        <v>540</v>
      </c>
    </row>
    <row r="75" spans="1:14" s="383" customFormat="1" x14ac:dyDescent="0.25">
      <c r="A75" s="395">
        <v>42521</v>
      </c>
      <c r="B75" s="396" t="s">
        <v>22</v>
      </c>
      <c r="C75" s="397">
        <v>156</v>
      </c>
      <c r="D75" s="398">
        <v>156</v>
      </c>
      <c r="E75" s="398">
        <v>80</v>
      </c>
      <c r="F75" s="398">
        <v>69</v>
      </c>
      <c r="G75" s="398">
        <v>26</v>
      </c>
      <c r="H75" s="397">
        <v>696</v>
      </c>
      <c r="I75" s="398">
        <v>5</v>
      </c>
      <c r="J75" s="398">
        <v>696</v>
      </c>
      <c r="K75" s="398">
        <v>696</v>
      </c>
      <c r="L75" s="398">
        <v>696</v>
      </c>
      <c r="M75" s="398">
        <v>696</v>
      </c>
      <c r="N75" s="398">
        <v>696</v>
      </c>
    </row>
    <row r="76" spans="1:14" s="383" customFormat="1" x14ac:dyDescent="0.25">
      <c r="A76" s="395">
        <v>42521</v>
      </c>
      <c r="B76" s="396" t="s">
        <v>62</v>
      </c>
      <c r="C76" s="397">
        <v>380</v>
      </c>
      <c r="D76" s="398">
        <v>704</v>
      </c>
      <c r="E76" s="398">
        <v>566</v>
      </c>
      <c r="F76" s="398">
        <v>328</v>
      </c>
      <c r="G76" s="398">
        <v>124</v>
      </c>
      <c r="H76" s="397">
        <v>45471</v>
      </c>
      <c r="I76" s="398">
        <v>5</v>
      </c>
      <c r="J76" s="398">
        <v>45471</v>
      </c>
      <c r="K76" s="398">
        <v>45471</v>
      </c>
      <c r="L76" s="398">
        <v>45471</v>
      </c>
      <c r="M76" s="398">
        <v>45471</v>
      </c>
      <c r="N76" s="398">
        <v>45471</v>
      </c>
    </row>
    <row r="77" spans="1:14" s="383" customFormat="1" x14ac:dyDescent="0.25">
      <c r="A77" s="395">
        <v>42521</v>
      </c>
      <c r="B77" s="396" t="s">
        <v>24</v>
      </c>
      <c r="C77" s="397">
        <v>301</v>
      </c>
      <c r="D77" s="398">
        <v>114</v>
      </c>
      <c r="E77" s="398">
        <v>42</v>
      </c>
      <c r="F77" s="398">
        <v>34</v>
      </c>
      <c r="G77" s="398">
        <v>13</v>
      </c>
      <c r="H77" s="397">
        <v>700</v>
      </c>
      <c r="I77" s="398">
        <v>5</v>
      </c>
      <c r="J77" s="398">
        <v>700</v>
      </c>
      <c r="K77" s="398">
        <v>700</v>
      </c>
      <c r="L77" s="398">
        <v>700</v>
      </c>
      <c r="M77" s="398">
        <v>700</v>
      </c>
      <c r="N77" s="398">
        <v>700</v>
      </c>
    </row>
    <row r="78" spans="1:14" s="383" customFormat="1" x14ac:dyDescent="0.25">
      <c r="A78" s="395">
        <v>42521</v>
      </c>
      <c r="B78" s="396" t="s">
        <v>26</v>
      </c>
      <c r="C78" s="397">
        <v>72</v>
      </c>
      <c r="D78" s="398">
        <v>19</v>
      </c>
      <c r="E78" s="398">
        <v>11</v>
      </c>
      <c r="F78" s="398">
        <v>10</v>
      </c>
      <c r="G78" s="398">
        <v>8</v>
      </c>
      <c r="H78" s="397">
        <v>100</v>
      </c>
      <c r="I78" s="398">
        <v>5</v>
      </c>
      <c r="J78" s="398">
        <v>100</v>
      </c>
      <c r="K78" s="398">
        <v>100</v>
      </c>
      <c r="L78" s="398">
        <v>100</v>
      </c>
      <c r="M78" s="398">
        <v>100</v>
      </c>
      <c r="N78" s="398">
        <v>100</v>
      </c>
    </row>
    <row r="79" spans="1:14" s="383" customFormat="1" x14ac:dyDescent="0.25">
      <c r="A79" s="395">
        <v>42521</v>
      </c>
      <c r="B79" s="396" t="s">
        <v>28</v>
      </c>
      <c r="C79" s="397">
        <v>16</v>
      </c>
      <c r="D79" s="398">
        <v>44</v>
      </c>
      <c r="E79" s="398">
        <v>37</v>
      </c>
      <c r="F79" s="398">
        <v>40</v>
      </c>
      <c r="G79" s="398">
        <v>17</v>
      </c>
      <c r="H79" s="397">
        <v>1224</v>
      </c>
      <c r="I79" s="398">
        <v>5</v>
      </c>
      <c r="J79" s="398">
        <v>1224</v>
      </c>
      <c r="K79" s="398">
        <v>1224</v>
      </c>
      <c r="L79" s="398">
        <v>1224</v>
      </c>
      <c r="M79" s="398">
        <v>1224</v>
      </c>
      <c r="N79" s="398">
        <v>1224</v>
      </c>
    </row>
    <row r="80" spans="1:14" s="383" customFormat="1" x14ac:dyDescent="0.25">
      <c r="A80" s="395">
        <v>42521</v>
      </c>
      <c r="B80" s="396" t="s">
        <v>30</v>
      </c>
      <c r="C80" s="397">
        <v>75</v>
      </c>
      <c r="D80" s="398">
        <v>96</v>
      </c>
      <c r="E80" s="398">
        <v>62</v>
      </c>
      <c r="F80" s="398">
        <v>66</v>
      </c>
      <c r="G80" s="398">
        <v>24</v>
      </c>
      <c r="H80" s="397">
        <v>1040</v>
      </c>
      <c r="I80" s="398">
        <v>5</v>
      </c>
      <c r="J80" s="398">
        <v>1040</v>
      </c>
      <c r="K80" s="398">
        <v>1040</v>
      </c>
      <c r="L80" s="398">
        <v>1040</v>
      </c>
      <c r="M80" s="398">
        <v>1040</v>
      </c>
      <c r="N80" s="398">
        <v>1040</v>
      </c>
    </row>
    <row r="81" spans="1:14" s="383" customFormat="1" x14ac:dyDescent="0.25">
      <c r="A81" s="395">
        <v>42521</v>
      </c>
      <c r="B81" s="396" t="s">
        <v>32</v>
      </c>
      <c r="C81" s="397">
        <v>114</v>
      </c>
      <c r="D81" s="398">
        <v>345</v>
      </c>
      <c r="E81" s="398">
        <v>204</v>
      </c>
      <c r="F81" s="398">
        <v>170</v>
      </c>
      <c r="G81" s="398">
        <v>80</v>
      </c>
      <c r="H81" s="397">
        <v>9914</v>
      </c>
      <c r="I81" s="398">
        <v>5</v>
      </c>
      <c r="J81" s="398">
        <v>9914</v>
      </c>
      <c r="K81" s="398">
        <v>9914</v>
      </c>
      <c r="L81" s="398">
        <v>9914</v>
      </c>
      <c r="M81" s="398">
        <v>9914</v>
      </c>
      <c r="N81" s="398">
        <v>9914</v>
      </c>
    </row>
    <row r="82" spans="1:14" s="383" customFormat="1" x14ac:dyDescent="0.25">
      <c r="A82" s="395">
        <v>42521</v>
      </c>
      <c r="B82" s="396" t="s">
        <v>34</v>
      </c>
      <c r="C82" s="397">
        <v>746</v>
      </c>
      <c r="D82" s="398">
        <v>811</v>
      </c>
      <c r="E82" s="398">
        <v>317</v>
      </c>
      <c r="F82" s="398">
        <v>201</v>
      </c>
      <c r="G82" s="398">
        <v>73</v>
      </c>
      <c r="H82" s="397">
        <v>14492</v>
      </c>
      <c r="I82" s="398">
        <v>5</v>
      </c>
      <c r="J82" s="398">
        <v>14492</v>
      </c>
      <c r="K82" s="398">
        <v>14492</v>
      </c>
      <c r="L82" s="398">
        <v>14492</v>
      </c>
      <c r="M82" s="398">
        <v>14492</v>
      </c>
      <c r="N82" s="398">
        <v>14492</v>
      </c>
    </row>
    <row r="83" spans="1:14" s="383" customFormat="1" x14ac:dyDescent="0.25">
      <c r="A83" s="395">
        <v>42521</v>
      </c>
      <c r="B83" s="396" t="s">
        <v>36</v>
      </c>
      <c r="C83" s="397">
        <v>293</v>
      </c>
      <c r="D83" s="398">
        <v>207</v>
      </c>
      <c r="E83" s="398">
        <v>61</v>
      </c>
      <c r="F83" s="398">
        <v>46</v>
      </c>
      <c r="G83" s="398">
        <v>17</v>
      </c>
      <c r="H83" s="397">
        <v>1580</v>
      </c>
      <c r="I83" s="398">
        <v>5</v>
      </c>
      <c r="J83" s="398">
        <v>1580</v>
      </c>
      <c r="K83" s="398">
        <v>1580</v>
      </c>
      <c r="L83" s="398">
        <v>1580</v>
      </c>
      <c r="M83" s="398">
        <v>1580</v>
      </c>
      <c r="N83" s="398">
        <v>1580</v>
      </c>
    </row>
    <row r="84" spans="1:14" s="383" customFormat="1" x14ac:dyDescent="0.25">
      <c r="A84" s="395">
        <v>42521</v>
      </c>
      <c r="B84" s="396" t="s">
        <v>38</v>
      </c>
      <c r="C84" s="397">
        <v>514</v>
      </c>
      <c r="D84" s="398">
        <v>442</v>
      </c>
      <c r="E84" s="398">
        <v>173</v>
      </c>
      <c r="F84" s="398">
        <v>99</v>
      </c>
      <c r="G84" s="398">
        <v>43</v>
      </c>
      <c r="H84" s="397">
        <v>1872</v>
      </c>
      <c r="I84" s="398">
        <v>5</v>
      </c>
      <c r="J84" s="398">
        <v>1872</v>
      </c>
      <c r="K84" s="398">
        <v>1872</v>
      </c>
      <c r="L84" s="398">
        <v>1872</v>
      </c>
      <c r="M84" s="398">
        <v>1872</v>
      </c>
      <c r="N84" s="398">
        <v>1872</v>
      </c>
    </row>
    <row r="85" spans="1:14" s="383" customFormat="1" x14ac:dyDescent="0.25">
      <c r="A85" s="395">
        <v>42521</v>
      </c>
      <c r="B85" s="396" t="s">
        <v>40</v>
      </c>
      <c r="C85" s="397">
        <v>1006</v>
      </c>
      <c r="D85" s="398">
        <v>206</v>
      </c>
      <c r="E85" s="398">
        <v>31</v>
      </c>
      <c r="F85" s="398">
        <v>27</v>
      </c>
      <c r="G85" s="398">
        <v>11</v>
      </c>
      <c r="H85" s="397">
        <v>2031</v>
      </c>
      <c r="I85" s="398">
        <v>5</v>
      </c>
      <c r="J85" s="398">
        <v>2031</v>
      </c>
      <c r="K85" s="398">
        <v>2031</v>
      </c>
      <c r="L85" s="398">
        <v>2031</v>
      </c>
      <c r="M85" s="398">
        <v>2031</v>
      </c>
      <c r="N85" s="398">
        <v>2031</v>
      </c>
    </row>
    <row r="86" spans="1:14" s="383" customFormat="1" x14ac:dyDescent="0.25">
      <c r="A86" s="395">
        <v>42521</v>
      </c>
      <c r="B86" s="396" t="s">
        <v>42</v>
      </c>
      <c r="C86" s="397">
        <v>374</v>
      </c>
      <c r="D86" s="398">
        <v>72</v>
      </c>
      <c r="E86" s="398">
        <v>24</v>
      </c>
      <c r="F86" s="398">
        <v>12</v>
      </c>
      <c r="G86" s="398">
        <v>2</v>
      </c>
      <c r="H86" s="397">
        <v>455</v>
      </c>
      <c r="I86" s="398">
        <v>5</v>
      </c>
      <c r="J86" s="398">
        <v>455</v>
      </c>
      <c r="K86" s="398">
        <v>455</v>
      </c>
      <c r="L86" s="398">
        <v>455</v>
      </c>
      <c r="M86" s="398">
        <v>455</v>
      </c>
      <c r="N86" s="398">
        <v>455</v>
      </c>
    </row>
    <row r="87" spans="1:14" s="383" customFormat="1" x14ac:dyDescent="0.25">
      <c r="A87" s="395">
        <v>42551</v>
      </c>
      <c r="B87" s="396" t="s">
        <v>12</v>
      </c>
      <c r="C87" s="397">
        <v>0</v>
      </c>
      <c r="D87" s="398">
        <v>0</v>
      </c>
      <c r="E87" s="398">
        <v>0</v>
      </c>
      <c r="F87" s="398">
        <v>0</v>
      </c>
      <c r="G87" s="398">
        <v>0</v>
      </c>
      <c r="H87" s="397">
        <v>9</v>
      </c>
      <c r="I87" s="398">
        <v>5</v>
      </c>
      <c r="J87" s="398">
        <v>9</v>
      </c>
      <c r="K87" s="398">
        <v>9</v>
      </c>
      <c r="L87" s="398">
        <v>9</v>
      </c>
      <c r="M87" s="398">
        <v>9</v>
      </c>
      <c r="N87" s="398">
        <v>9</v>
      </c>
    </row>
    <row r="88" spans="1:14" s="383" customFormat="1" x14ac:dyDescent="0.25">
      <c r="A88" s="395">
        <v>42551</v>
      </c>
      <c r="B88" s="396" t="s">
        <v>14</v>
      </c>
      <c r="C88" s="397">
        <v>8</v>
      </c>
      <c r="D88" s="398">
        <v>11</v>
      </c>
      <c r="E88" s="398">
        <v>2</v>
      </c>
      <c r="F88" s="398">
        <v>4</v>
      </c>
      <c r="G88" s="398">
        <v>1</v>
      </c>
      <c r="H88" s="397">
        <v>169</v>
      </c>
      <c r="I88" s="398">
        <v>5</v>
      </c>
      <c r="J88" s="398">
        <v>169</v>
      </c>
      <c r="K88" s="398">
        <v>169</v>
      </c>
      <c r="L88" s="398">
        <v>169</v>
      </c>
      <c r="M88" s="398">
        <v>169</v>
      </c>
      <c r="N88" s="398">
        <v>169</v>
      </c>
    </row>
    <row r="89" spans="1:14" s="383" customFormat="1" x14ac:dyDescent="0.25">
      <c r="A89" s="395">
        <v>42551</v>
      </c>
      <c r="B89" s="396" t="s">
        <v>16</v>
      </c>
      <c r="C89" s="397">
        <v>2</v>
      </c>
      <c r="D89" s="398">
        <v>0</v>
      </c>
      <c r="E89" s="398">
        <v>0</v>
      </c>
      <c r="F89" s="398">
        <v>0</v>
      </c>
      <c r="G89" s="398">
        <v>0</v>
      </c>
      <c r="H89" s="397">
        <v>80</v>
      </c>
      <c r="I89" s="398">
        <v>5</v>
      </c>
      <c r="J89" s="398">
        <v>80</v>
      </c>
      <c r="K89" s="398">
        <v>80</v>
      </c>
      <c r="L89" s="398">
        <v>80</v>
      </c>
      <c r="M89" s="398">
        <v>80</v>
      </c>
      <c r="N89" s="398">
        <v>80</v>
      </c>
    </row>
    <row r="90" spans="1:14" s="383" customFormat="1" x14ac:dyDescent="0.25">
      <c r="A90" s="395">
        <v>42551</v>
      </c>
      <c r="B90" s="396" t="s">
        <v>18</v>
      </c>
      <c r="C90" s="397">
        <v>195</v>
      </c>
      <c r="D90" s="398">
        <v>251</v>
      </c>
      <c r="E90" s="398">
        <v>164</v>
      </c>
      <c r="F90" s="398">
        <v>156</v>
      </c>
      <c r="G90" s="398">
        <v>64</v>
      </c>
      <c r="H90" s="397">
        <v>7866</v>
      </c>
      <c r="I90" s="398">
        <v>5</v>
      </c>
      <c r="J90" s="398">
        <v>7866</v>
      </c>
      <c r="K90" s="398">
        <v>7866</v>
      </c>
      <c r="L90" s="398">
        <v>7866</v>
      </c>
      <c r="M90" s="398">
        <v>7866</v>
      </c>
      <c r="N90" s="398">
        <v>7866</v>
      </c>
    </row>
    <row r="91" spans="1:14" s="383" customFormat="1" x14ac:dyDescent="0.25">
      <c r="A91" s="395">
        <v>42551</v>
      </c>
      <c r="B91" s="396" t="s">
        <v>20</v>
      </c>
      <c r="C91" s="397">
        <v>91</v>
      </c>
      <c r="D91" s="398">
        <v>67</v>
      </c>
      <c r="E91" s="398">
        <v>36</v>
      </c>
      <c r="F91" s="398">
        <v>28</v>
      </c>
      <c r="G91" s="398">
        <v>14</v>
      </c>
      <c r="H91" s="397">
        <v>586</v>
      </c>
      <c r="I91" s="398">
        <v>5</v>
      </c>
      <c r="J91" s="398">
        <v>586</v>
      </c>
      <c r="K91" s="398">
        <v>586</v>
      </c>
      <c r="L91" s="398">
        <v>586</v>
      </c>
      <c r="M91" s="398">
        <v>586</v>
      </c>
      <c r="N91" s="398">
        <v>586</v>
      </c>
    </row>
    <row r="92" spans="1:14" s="383" customFormat="1" x14ac:dyDescent="0.25">
      <c r="A92" s="395">
        <v>42551</v>
      </c>
      <c r="B92" s="396" t="s">
        <v>22</v>
      </c>
      <c r="C92" s="397">
        <v>189</v>
      </c>
      <c r="D92" s="398">
        <v>169</v>
      </c>
      <c r="E92" s="398">
        <v>76</v>
      </c>
      <c r="F92" s="398">
        <v>77</v>
      </c>
      <c r="G92" s="398">
        <v>22</v>
      </c>
      <c r="H92" s="397">
        <v>740</v>
      </c>
      <c r="I92" s="398">
        <v>5</v>
      </c>
      <c r="J92" s="398">
        <v>740</v>
      </c>
      <c r="K92" s="398">
        <v>740</v>
      </c>
      <c r="L92" s="398">
        <v>740</v>
      </c>
      <c r="M92" s="398">
        <v>740</v>
      </c>
      <c r="N92" s="398">
        <v>740</v>
      </c>
    </row>
    <row r="93" spans="1:14" s="383" customFormat="1" x14ac:dyDescent="0.25">
      <c r="A93" s="395">
        <v>42551</v>
      </c>
      <c r="B93" s="396" t="s">
        <v>62</v>
      </c>
      <c r="C93" s="397">
        <v>432</v>
      </c>
      <c r="D93" s="398">
        <v>763</v>
      </c>
      <c r="E93" s="398">
        <v>471</v>
      </c>
      <c r="F93" s="398">
        <v>337</v>
      </c>
      <c r="G93" s="398">
        <v>120</v>
      </c>
      <c r="H93" s="397">
        <v>45521</v>
      </c>
      <c r="I93" s="398">
        <v>5</v>
      </c>
      <c r="J93" s="398">
        <v>45521</v>
      </c>
      <c r="K93" s="398">
        <v>45521</v>
      </c>
      <c r="L93" s="398">
        <v>45521</v>
      </c>
      <c r="M93" s="398">
        <v>45521</v>
      </c>
      <c r="N93" s="398">
        <v>45521</v>
      </c>
    </row>
    <row r="94" spans="1:14" s="383" customFormat="1" x14ac:dyDescent="0.25">
      <c r="A94" s="395">
        <v>42551</v>
      </c>
      <c r="B94" s="396" t="s">
        <v>24</v>
      </c>
      <c r="C94" s="397">
        <v>222</v>
      </c>
      <c r="D94" s="398">
        <v>78</v>
      </c>
      <c r="E94" s="398">
        <v>22</v>
      </c>
      <c r="F94" s="398">
        <v>29</v>
      </c>
      <c r="G94" s="398">
        <v>12</v>
      </c>
      <c r="H94" s="397">
        <v>441</v>
      </c>
      <c r="I94" s="398">
        <v>5</v>
      </c>
      <c r="J94" s="398">
        <v>441</v>
      </c>
      <c r="K94" s="398">
        <v>441</v>
      </c>
      <c r="L94" s="398">
        <v>441</v>
      </c>
      <c r="M94" s="398">
        <v>441</v>
      </c>
      <c r="N94" s="398">
        <v>441</v>
      </c>
    </row>
    <row r="95" spans="1:14" s="383" customFormat="1" x14ac:dyDescent="0.25">
      <c r="A95" s="395">
        <v>42551</v>
      </c>
      <c r="B95" s="396" t="s">
        <v>26</v>
      </c>
      <c r="C95" s="397">
        <v>39</v>
      </c>
      <c r="D95" s="398">
        <v>12</v>
      </c>
      <c r="E95" s="398">
        <v>3</v>
      </c>
      <c r="F95" s="398">
        <v>4</v>
      </c>
      <c r="G95" s="398">
        <v>3</v>
      </c>
      <c r="H95" s="397">
        <v>52</v>
      </c>
      <c r="I95" s="398">
        <v>5</v>
      </c>
      <c r="J95" s="398">
        <v>52</v>
      </c>
      <c r="K95" s="398">
        <v>52</v>
      </c>
      <c r="L95" s="398">
        <v>52</v>
      </c>
      <c r="M95" s="398">
        <v>52</v>
      </c>
      <c r="N95" s="398">
        <v>52</v>
      </c>
    </row>
    <row r="96" spans="1:14" s="383" customFormat="1" x14ac:dyDescent="0.25">
      <c r="A96" s="395">
        <v>42551</v>
      </c>
      <c r="B96" s="396" t="s">
        <v>28</v>
      </c>
      <c r="C96" s="397">
        <v>20</v>
      </c>
      <c r="D96" s="398">
        <v>47</v>
      </c>
      <c r="E96" s="398">
        <v>50</v>
      </c>
      <c r="F96" s="398">
        <v>47</v>
      </c>
      <c r="G96" s="398">
        <v>27</v>
      </c>
      <c r="H96" s="397">
        <v>1448</v>
      </c>
      <c r="I96" s="398">
        <v>5</v>
      </c>
      <c r="J96" s="398">
        <v>1448</v>
      </c>
      <c r="K96" s="398">
        <v>1448</v>
      </c>
      <c r="L96" s="398">
        <v>1448</v>
      </c>
      <c r="M96" s="398">
        <v>1448</v>
      </c>
      <c r="N96" s="398">
        <v>1448</v>
      </c>
    </row>
    <row r="97" spans="1:14" s="383" customFormat="1" x14ac:dyDescent="0.25">
      <c r="A97" s="395">
        <v>42551</v>
      </c>
      <c r="B97" s="396" t="s">
        <v>30</v>
      </c>
      <c r="C97" s="397">
        <v>68</v>
      </c>
      <c r="D97" s="398">
        <v>86</v>
      </c>
      <c r="E97" s="398">
        <v>57</v>
      </c>
      <c r="F97" s="398">
        <v>69</v>
      </c>
      <c r="G97" s="398">
        <v>18</v>
      </c>
      <c r="H97" s="397">
        <v>951</v>
      </c>
      <c r="I97" s="398">
        <v>5</v>
      </c>
      <c r="J97" s="398">
        <v>951</v>
      </c>
      <c r="K97" s="398">
        <v>951</v>
      </c>
      <c r="L97" s="398">
        <v>951</v>
      </c>
      <c r="M97" s="398">
        <v>951</v>
      </c>
      <c r="N97" s="398">
        <v>951</v>
      </c>
    </row>
    <row r="98" spans="1:14" s="383" customFormat="1" x14ac:dyDescent="0.25">
      <c r="A98" s="395">
        <v>42551</v>
      </c>
      <c r="B98" s="396" t="s">
        <v>32</v>
      </c>
      <c r="C98" s="397">
        <v>151</v>
      </c>
      <c r="D98" s="398">
        <v>325</v>
      </c>
      <c r="E98" s="398">
        <v>190</v>
      </c>
      <c r="F98" s="398">
        <v>173</v>
      </c>
      <c r="G98" s="398">
        <v>80</v>
      </c>
      <c r="H98" s="397">
        <v>9936</v>
      </c>
      <c r="I98" s="398">
        <v>5</v>
      </c>
      <c r="J98" s="398">
        <v>9936</v>
      </c>
      <c r="K98" s="398">
        <v>9936</v>
      </c>
      <c r="L98" s="398">
        <v>9936</v>
      </c>
      <c r="M98" s="398">
        <v>9936</v>
      </c>
      <c r="N98" s="398">
        <v>9936</v>
      </c>
    </row>
    <row r="99" spans="1:14" s="383" customFormat="1" x14ac:dyDescent="0.25">
      <c r="A99" s="395">
        <v>42551</v>
      </c>
      <c r="B99" s="396" t="s">
        <v>34</v>
      </c>
      <c r="C99" s="397">
        <v>782</v>
      </c>
      <c r="D99" s="398">
        <v>750</v>
      </c>
      <c r="E99" s="398">
        <v>292</v>
      </c>
      <c r="F99" s="398">
        <v>220</v>
      </c>
      <c r="G99" s="398">
        <v>71</v>
      </c>
      <c r="H99" s="397">
        <v>14158</v>
      </c>
      <c r="I99" s="398">
        <v>5</v>
      </c>
      <c r="J99" s="398">
        <v>14158</v>
      </c>
      <c r="K99" s="398">
        <v>14158</v>
      </c>
      <c r="L99" s="398">
        <v>14158</v>
      </c>
      <c r="M99" s="398">
        <v>14158</v>
      </c>
      <c r="N99" s="398">
        <v>14158</v>
      </c>
    </row>
    <row r="100" spans="1:14" s="383" customFormat="1" x14ac:dyDescent="0.25">
      <c r="A100" s="395">
        <v>42551</v>
      </c>
      <c r="B100" s="396" t="s">
        <v>36</v>
      </c>
      <c r="C100" s="397">
        <v>427</v>
      </c>
      <c r="D100" s="398">
        <v>222</v>
      </c>
      <c r="E100" s="398">
        <v>49</v>
      </c>
      <c r="F100" s="398">
        <v>40</v>
      </c>
      <c r="G100" s="398">
        <v>16</v>
      </c>
      <c r="H100" s="397">
        <v>1972</v>
      </c>
      <c r="I100" s="398">
        <v>5</v>
      </c>
      <c r="J100" s="398">
        <v>1972</v>
      </c>
      <c r="K100" s="398">
        <v>1972</v>
      </c>
      <c r="L100" s="398">
        <v>1972</v>
      </c>
      <c r="M100" s="398">
        <v>1972</v>
      </c>
      <c r="N100" s="398">
        <v>1972</v>
      </c>
    </row>
    <row r="101" spans="1:14" s="383" customFormat="1" x14ac:dyDescent="0.25">
      <c r="A101" s="395">
        <v>42551</v>
      </c>
      <c r="B101" s="396" t="s">
        <v>38</v>
      </c>
      <c r="C101" s="397">
        <v>605</v>
      </c>
      <c r="D101" s="398">
        <v>467</v>
      </c>
      <c r="E101" s="398">
        <v>158</v>
      </c>
      <c r="F101" s="398">
        <v>108</v>
      </c>
      <c r="G101" s="398">
        <v>37</v>
      </c>
      <c r="H101" s="397">
        <v>2000</v>
      </c>
      <c r="I101" s="398">
        <v>5</v>
      </c>
      <c r="J101" s="398">
        <v>2000</v>
      </c>
      <c r="K101" s="398">
        <v>2000</v>
      </c>
      <c r="L101" s="398">
        <v>2000</v>
      </c>
      <c r="M101" s="398">
        <v>2000</v>
      </c>
      <c r="N101" s="398">
        <v>2000</v>
      </c>
    </row>
    <row r="102" spans="1:14" s="383" customFormat="1" x14ac:dyDescent="0.25">
      <c r="A102" s="395">
        <v>42551</v>
      </c>
      <c r="B102" s="396" t="s">
        <v>40</v>
      </c>
      <c r="C102" s="397">
        <v>798</v>
      </c>
      <c r="D102" s="398">
        <v>147</v>
      </c>
      <c r="E102" s="398">
        <v>25</v>
      </c>
      <c r="F102" s="398">
        <v>25</v>
      </c>
      <c r="G102" s="398">
        <v>10</v>
      </c>
      <c r="H102" s="397">
        <v>1397</v>
      </c>
      <c r="I102" s="398">
        <v>5</v>
      </c>
      <c r="J102" s="398">
        <v>1397</v>
      </c>
      <c r="K102" s="398">
        <v>1397</v>
      </c>
      <c r="L102" s="398">
        <v>1397</v>
      </c>
      <c r="M102" s="398">
        <v>1397</v>
      </c>
      <c r="N102" s="398">
        <v>1397</v>
      </c>
    </row>
    <row r="103" spans="1:14" s="383" customFormat="1" x14ac:dyDescent="0.25">
      <c r="A103" s="395">
        <v>42551</v>
      </c>
      <c r="B103" s="396" t="s">
        <v>42</v>
      </c>
      <c r="C103" s="397">
        <v>248</v>
      </c>
      <c r="D103" s="398">
        <v>34</v>
      </c>
      <c r="E103" s="398">
        <v>10</v>
      </c>
      <c r="F103" s="398">
        <v>11</v>
      </c>
      <c r="G103" s="398">
        <v>2</v>
      </c>
      <c r="H103" s="397">
        <v>275</v>
      </c>
      <c r="I103" s="398">
        <v>5</v>
      </c>
      <c r="J103" s="398">
        <v>275</v>
      </c>
      <c r="K103" s="398">
        <v>275</v>
      </c>
      <c r="L103" s="398">
        <v>275</v>
      </c>
      <c r="M103" s="398">
        <v>275</v>
      </c>
      <c r="N103" s="398">
        <v>275</v>
      </c>
    </row>
    <row r="104" spans="1:14" s="383" customFormat="1" x14ac:dyDescent="0.25">
      <c r="A104" s="395">
        <v>42582</v>
      </c>
      <c r="B104" s="396" t="s">
        <v>12</v>
      </c>
      <c r="C104" s="397">
        <v>0</v>
      </c>
      <c r="D104" s="398">
        <v>0</v>
      </c>
      <c r="E104" s="398">
        <v>0</v>
      </c>
      <c r="F104" s="398">
        <v>0</v>
      </c>
      <c r="G104" s="398">
        <v>0</v>
      </c>
      <c r="H104" s="397">
        <v>6</v>
      </c>
      <c r="I104" s="398">
        <v>5</v>
      </c>
      <c r="J104" s="398">
        <v>6</v>
      </c>
      <c r="K104" s="398">
        <v>6</v>
      </c>
      <c r="L104" s="398">
        <v>6</v>
      </c>
      <c r="M104" s="398">
        <v>6</v>
      </c>
      <c r="N104" s="398">
        <v>6</v>
      </c>
    </row>
    <row r="105" spans="1:14" s="383" customFormat="1" x14ac:dyDescent="0.25">
      <c r="A105" s="395">
        <v>42582</v>
      </c>
      <c r="B105" s="396" t="s">
        <v>14</v>
      </c>
      <c r="C105" s="397">
        <v>8</v>
      </c>
      <c r="D105" s="398">
        <v>9</v>
      </c>
      <c r="E105" s="398">
        <v>3</v>
      </c>
      <c r="F105" s="398">
        <v>2</v>
      </c>
      <c r="G105" s="398">
        <v>1</v>
      </c>
      <c r="H105" s="397">
        <v>156</v>
      </c>
      <c r="I105" s="398">
        <v>5</v>
      </c>
      <c r="J105" s="398">
        <v>156</v>
      </c>
      <c r="K105" s="398">
        <v>156</v>
      </c>
      <c r="L105" s="398">
        <v>156</v>
      </c>
      <c r="M105" s="398">
        <v>156</v>
      </c>
      <c r="N105" s="398">
        <v>156</v>
      </c>
    </row>
    <row r="106" spans="1:14" s="383" customFormat="1" x14ac:dyDescent="0.25">
      <c r="A106" s="395">
        <v>42582</v>
      </c>
      <c r="B106" s="396" t="s">
        <v>16</v>
      </c>
      <c r="C106" s="397">
        <v>2</v>
      </c>
      <c r="D106" s="398">
        <v>0</v>
      </c>
      <c r="E106" s="398">
        <v>0</v>
      </c>
      <c r="F106" s="398">
        <v>0</v>
      </c>
      <c r="G106" s="398">
        <v>0</v>
      </c>
      <c r="H106" s="397">
        <v>83</v>
      </c>
      <c r="I106" s="398">
        <v>5</v>
      </c>
      <c r="J106" s="398">
        <v>83</v>
      </c>
      <c r="K106" s="398">
        <v>83</v>
      </c>
      <c r="L106" s="398">
        <v>83</v>
      </c>
      <c r="M106" s="398">
        <v>83</v>
      </c>
      <c r="N106" s="398">
        <v>83</v>
      </c>
    </row>
    <row r="107" spans="1:14" s="383" customFormat="1" x14ac:dyDescent="0.25">
      <c r="A107" s="395">
        <v>42582</v>
      </c>
      <c r="B107" s="396" t="s">
        <v>18</v>
      </c>
      <c r="C107" s="397">
        <v>135</v>
      </c>
      <c r="D107" s="398">
        <v>188</v>
      </c>
      <c r="E107" s="398">
        <v>123</v>
      </c>
      <c r="F107" s="398">
        <v>117</v>
      </c>
      <c r="G107" s="398">
        <v>50</v>
      </c>
      <c r="H107" s="397">
        <v>6591</v>
      </c>
      <c r="I107" s="398">
        <v>5</v>
      </c>
      <c r="J107" s="398">
        <v>6591</v>
      </c>
      <c r="K107" s="398">
        <v>6591</v>
      </c>
      <c r="L107" s="398">
        <v>6591</v>
      </c>
      <c r="M107" s="398">
        <v>6591</v>
      </c>
      <c r="N107" s="398">
        <v>6591</v>
      </c>
    </row>
    <row r="108" spans="1:14" s="383" customFormat="1" x14ac:dyDescent="0.25">
      <c r="A108" s="395">
        <v>42582</v>
      </c>
      <c r="B108" s="396" t="s">
        <v>20</v>
      </c>
      <c r="C108" s="397">
        <v>161</v>
      </c>
      <c r="D108" s="398">
        <v>99</v>
      </c>
      <c r="E108" s="398">
        <v>70</v>
      </c>
      <c r="F108" s="398">
        <v>57</v>
      </c>
      <c r="G108" s="398">
        <v>16</v>
      </c>
      <c r="H108" s="397">
        <v>1702</v>
      </c>
      <c r="I108" s="398">
        <v>5</v>
      </c>
      <c r="J108" s="398">
        <v>1702</v>
      </c>
      <c r="K108" s="398">
        <v>1702</v>
      </c>
      <c r="L108" s="398">
        <v>1702</v>
      </c>
      <c r="M108" s="398">
        <v>1702</v>
      </c>
      <c r="N108" s="398">
        <v>1702</v>
      </c>
    </row>
    <row r="109" spans="1:14" s="383" customFormat="1" x14ac:dyDescent="0.25">
      <c r="A109" s="395">
        <v>42582</v>
      </c>
      <c r="B109" s="396" t="s">
        <v>22</v>
      </c>
      <c r="C109" s="397">
        <v>215</v>
      </c>
      <c r="D109" s="398">
        <v>151</v>
      </c>
      <c r="E109" s="398">
        <v>85</v>
      </c>
      <c r="F109" s="398">
        <v>75</v>
      </c>
      <c r="G109" s="398">
        <v>14</v>
      </c>
      <c r="H109" s="397">
        <v>743</v>
      </c>
      <c r="I109" s="398">
        <v>5</v>
      </c>
      <c r="J109" s="398">
        <v>743</v>
      </c>
      <c r="K109" s="398">
        <v>743</v>
      </c>
      <c r="L109" s="398">
        <v>743</v>
      </c>
      <c r="M109" s="398">
        <v>743</v>
      </c>
      <c r="N109" s="398">
        <v>743</v>
      </c>
    </row>
    <row r="110" spans="1:14" s="383" customFormat="1" x14ac:dyDescent="0.25">
      <c r="A110" s="395">
        <v>42582</v>
      </c>
      <c r="B110" s="396" t="s">
        <v>62</v>
      </c>
      <c r="C110" s="397">
        <v>671</v>
      </c>
      <c r="D110" s="398">
        <v>752</v>
      </c>
      <c r="E110" s="398">
        <v>504</v>
      </c>
      <c r="F110" s="398">
        <v>344</v>
      </c>
      <c r="G110" s="398">
        <v>86</v>
      </c>
      <c r="H110" s="397">
        <v>45936</v>
      </c>
      <c r="I110" s="398">
        <v>5</v>
      </c>
      <c r="J110" s="398">
        <v>45936</v>
      </c>
      <c r="K110" s="398">
        <v>45936</v>
      </c>
      <c r="L110" s="398">
        <v>45936</v>
      </c>
      <c r="M110" s="398">
        <v>45936</v>
      </c>
      <c r="N110" s="398">
        <v>45936</v>
      </c>
    </row>
    <row r="111" spans="1:14" s="383" customFormat="1" x14ac:dyDescent="0.25">
      <c r="A111" s="395">
        <v>42582</v>
      </c>
      <c r="B111" s="396" t="s">
        <v>24</v>
      </c>
      <c r="C111" s="397">
        <v>128</v>
      </c>
      <c r="D111" s="398">
        <v>56</v>
      </c>
      <c r="E111" s="398">
        <v>19</v>
      </c>
      <c r="F111" s="398">
        <v>20</v>
      </c>
      <c r="G111" s="398">
        <v>5</v>
      </c>
      <c r="H111" s="397">
        <v>296</v>
      </c>
      <c r="I111" s="398">
        <v>5</v>
      </c>
      <c r="J111" s="398">
        <v>296</v>
      </c>
      <c r="K111" s="398">
        <v>296</v>
      </c>
      <c r="L111" s="398">
        <v>296</v>
      </c>
      <c r="M111" s="398">
        <v>296</v>
      </c>
      <c r="N111" s="398">
        <v>296</v>
      </c>
    </row>
    <row r="112" spans="1:14" s="383" customFormat="1" x14ac:dyDescent="0.25">
      <c r="A112" s="395">
        <v>42582</v>
      </c>
      <c r="B112" s="396" t="s">
        <v>26</v>
      </c>
      <c r="C112" s="397">
        <v>17</v>
      </c>
      <c r="D112" s="398">
        <v>3</v>
      </c>
      <c r="E112" s="398">
        <v>1</v>
      </c>
      <c r="F112" s="398">
        <v>2</v>
      </c>
      <c r="G112" s="398">
        <v>3</v>
      </c>
      <c r="H112" s="397">
        <v>31</v>
      </c>
      <c r="I112" s="398">
        <v>5</v>
      </c>
      <c r="J112" s="398">
        <v>31</v>
      </c>
      <c r="K112" s="398">
        <v>31</v>
      </c>
      <c r="L112" s="398">
        <v>31</v>
      </c>
      <c r="M112" s="398">
        <v>31</v>
      </c>
      <c r="N112" s="398">
        <v>31</v>
      </c>
    </row>
    <row r="113" spans="1:14" s="383" customFormat="1" x14ac:dyDescent="0.25">
      <c r="A113" s="395">
        <v>42582</v>
      </c>
      <c r="B113" s="396" t="s">
        <v>28</v>
      </c>
      <c r="C113" s="397">
        <v>21</v>
      </c>
      <c r="D113" s="398">
        <v>46</v>
      </c>
      <c r="E113" s="398">
        <v>53</v>
      </c>
      <c r="F113" s="398">
        <v>52</v>
      </c>
      <c r="G113" s="398">
        <v>20</v>
      </c>
      <c r="H113" s="397">
        <v>1572</v>
      </c>
      <c r="I113" s="398">
        <v>5</v>
      </c>
      <c r="J113" s="398">
        <v>1572</v>
      </c>
      <c r="K113" s="398">
        <v>1572</v>
      </c>
      <c r="L113" s="398">
        <v>1572</v>
      </c>
      <c r="M113" s="398">
        <v>1572</v>
      </c>
      <c r="N113" s="398">
        <v>1572</v>
      </c>
    </row>
    <row r="114" spans="1:14" s="383" customFormat="1" x14ac:dyDescent="0.25">
      <c r="A114" s="395">
        <v>42582</v>
      </c>
      <c r="B114" s="396" t="s">
        <v>30</v>
      </c>
      <c r="C114" s="397">
        <v>65</v>
      </c>
      <c r="D114" s="398">
        <v>74</v>
      </c>
      <c r="E114" s="398">
        <v>59</v>
      </c>
      <c r="F114" s="398">
        <v>77</v>
      </c>
      <c r="G114" s="398">
        <v>10</v>
      </c>
      <c r="H114" s="397">
        <v>789</v>
      </c>
      <c r="I114" s="398">
        <v>5</v>
      </c>
      <c r="J114" s="398">
        <v>789</v>
      </c>
      <c r="K114" s="398">
        <v>789</v>
      </c>
      <c r="L114" s="398">
        <v>789</v>
      </c>
      <c r="M114" s="398">
        <v>789</v>
      </c>
      <c r="N114" s="398">
        <v>789</v>
      </c>
    </row>
    <row r="115" spans="1:14" s="383" customFormat="1" x14ac:dyDescent="0.25">
      <c r="A115" s="395">
        <v>42582</v>
      </c>
      <c r="B115" s="396" t="s">
        <v>32</v>
      </c>
      <c r="C115" s="397">
        <v>197</v>
      </c>
      <c r="D115" s="398">
        <v>303</v>
      </c>
      <c r="E115" s="398">
        <v>193</v>
      </c>
      <c r="F115" s="398">
        <v>180</v>
      </c>
      <c r="G115" s="398">
        <v>64</v>
      </c>
      <c r="H115" s="397">
        <v>9934</v>
      </c>
      <c r="I115" s="398">
        <v>5</v>
      </c>
      <c r="J115" s="398">
        <v>9934</v>
      </c>
      <c r="K115" s="398">
        <v>9934</v>
      </c>
      <c r="L115" s="398">
        <v>9934</v>
      </c>
      <c r="M115" s="398">
        <v>9934</v>
      </c>
      <c r="N115" s="398">
        <v>9934</v>
      </c>
    </row>
    <row r="116" spans="1:14" s="383" customFormat="1" x14ac:dyDescent="0.25">
      <c r="A116" s="395">
        <v>42582</v>
      </c>
      <c r="B116" s="396" t="s">
        <v>34</v>
      </c>
      <c r="C116" s="397">
        <v>706</v>
      </c>
      <c r="D116" s="398">
        <v>626</v>
      </c>
      <c r="E116" s="398">
        <v>284</v>
      </c>
      <c r="F116" s="398">
        <v>218</v>
      </c>
      <c r="G116" s="398">
        <v>50</v>
      </c>
      <c r="H116" s="397">
        <v>12760</v>
      </c>
      <c r="I116" s="398">
        <v>5</v>
      </c>
      <c r="J116" s="398">
        <v>12760</v>
      </c>
      <c r="K116" s="398">
        <v>12760</v>
      </c>
      <c r="L116" s="398">
        <v>12760</v>
      </c>
      <c r="M116" s="398">
        <v>12760</v>
      </c>
      <c r="N116" s="398">
        <v>12760</v>
      </c>
    </row>
    <row r="117" spans="1:14" s="383" customFormat="1" x14ac:dyDescent="0.25">
      <c r="A117" s="395">
        <v>42582</v>
      </c>
      <c r="B117" s="396" t="s">
        <v>36</v>
      </c>
      <c r="C117" s="397">
        <v>577</v>
      </c>
      <c r="D117" s="398">
        <v>206</v>
      </c>
      <c r="E117" s="398">
        <v>54</v>
      </c>
      <c r="F117" s="398">
        <v>41</v>
      </c>
      <c r="G117" s="398">
        <v>10</v>
      </c>
      <c r="H117" s="397">
        <v>3040</v>
      </c>
      <c r="I117" s="398">
        <v>5</v>
      </c>
      <c r="J117" s="398">
        <v>3040</v>
      </c>
      <c r="K117" s="398">
        <v>3040</v>
      </c>
      <c r="L117" s="398">
        <v>3040</v>
      </c>
      <c r="M117" s="398">
        <v>3040</v>
      </c>
      <c r="N117" s="398">
        <v>3040</v>
      </c>
    </row>
    <row r="118" spans="1:14" s="383" customFormat="1" x14ac:dyDescent="0.25">
      <c r="A118" s="395">
        <v>42582</v>
      </c>
      <c r="B118" s="396" t="s">
        <v>38</v>
      </c>
      <c r="C118" s="397">
        <v>665</v>
      </c>
      <c r="D118" s="398">
        <v>345</v>
      </c>
      <c r="E118" s="398">
        <v>155</v>
      </c>
      <c r="F118" s="398">
        <v>109</v>
      </c>
      <c r="G118" s="398">
        <v>24</v>
      </c>
      <c r="H118" s="397">
        <v>1932</v>
      </c>
      <c r="I118" s="398">
        <v>5</v>
      </c>
      <c r="J118" s="398">
        <v>1932</v>
      </c>
      <c r="K118" s="398">
        <v>1932</v>
      </c>
      <c r="L118" s="398">
        <v>1932</v>
      </c>
      <c r="M118" s="398">
        <v>1932</v>
      </c>
      <c r="N118" s="398">
        <v>1932</v>
      </c>
    </row>
    <row r="119" spans="1:14" s="383" customFormat="1" x14ac:dyDescent="0.25">
      <c r="A119" s="395">
        <v>42582</v>
      </c>
      <c r="B119" s="396" t="s">
        <v>40</v>
      </c>
      <c r="C119" s="397">
        <v>571</v>
      </c>
      <c r="D119" s="398">
        <v>124</v>
      </c>
      <c r="E119" s="398">
        <v>26</v>
      </c>
      <c r="F119" s="398">
        <v>26</v>
      </c>
      <c r="G119" s="398">
        <v>6</v>
      </c>
      <c r="H119" s="397">
        <v>1111</v>
      </c>
      <c r="I119" s="398">
        <v>5</v>
      </c>
      <c r="J119" s="398">
        <v>1111</v>
      </c>
      <c r="K119" s="398">
        <v>1111</v>
      </c>
      <c r="L119" s="398">
        <v>1111</v>
      </c>
      <c r="M119" s="398">
        <v>1111</v>
      </c>
      <c r="N119" s="398">
        <v>1111</v>
      </c>
    </row>
    <row r="120" spans="1:14" s="383" customFormat="1" x14ac:dyDescent="0.25">
      <c r="A120" s="395">
        <v>42582</v>
      </c>
      <c r="B120" s="396" t="s">
        <v>42</v>
      </c>
      <c r="C120" s="397">
        <v>126</v>
      </c>
      <c r="D120" s="398">
        <v>32</v>
      </c>
      <c r="E120" s="398">
        <v>7</v>
      </c>
      <c r="F120" s="398">
        <v>9</v>
      </c>
      <c r="G120" s="398">
        <v>0</v>
      </c>
      <c r="H120" s="397">
        <v>165</v>
      </c>
      <c r="I120" s="398">
        <v>5</v>
      </c>
      <c r="J120" s="398">
        <v>165</v>
      </c>
      <c r="K120" s="398">
        <v>165</v>
      </c>
      <c r="L120" s="398">
        <v>165</v>
      </c>
      <c r="M120" s="398">
        <v>165</v>
      </c>
      <c r="N120" s="398">
        <v>165</v>
      </c>
    </row>
    <row r="121" spans="1:14" s="383" customFormat="1" x14ac:dyDescent="0.25">
      <c r="A121" s="395">
        <v>42613</v>
      </c>
      <c r="B121" s="396" t="s">
        <v>12</v>
      </c>
      <c r="C121" s="397">
        <v>0</v>
      </c>
      <c r="D121" s="398">
        <v>0</v>
      </c>
      <c r="E121" s="398">
        <v>0</v>
      </c>
      <c r="F121" s="398">
        <v>0</v>
      </c>
      <c r="G121" s="398">
        <v>0</v>
      </c>
      <c r="H121" s="397">
        <v>8</v>
      </c>
      <c r="I121" s="398">
        <v>5</v>
      </c>
      <c r="J121" s="398">
        <v>8</v>
      </c>
      <c r="K121" s="398">
        <v>8</v>
      </c>
      <c r="L121" s="398">
        <v>8</v>
      </c>
      <c r="M121" s="398">
        <v>8</v>
      </c>
      <c r="N121" s="398">
        <v>8</v>
      </c>
    </row>
    <row r="122" spans="1:14" s="383" customFormat="1" x14ac:dyDescent="0.25">
      <c r="A122" s="395">
        <v>42613</v>
      </c>
      <c r="B122" s="396" t="s">
        <v>14</v>
      </c>
      <c r="C122" s="397">
        <v>8</v>
      </c>
      <c r="D122" s="398">
        <v>12</v>
      </c>
      <c r="E122" s="398">
        <v>3</v>
      </c>
      <c r="F122" s="398">
        <v>3</v>
      </c>
      <c r="G122" s="398">
        <v>2</v>
      </c>
      <c r="H122" s="397">
        <v>169</v>
      </c>
      <c r="I122" s="398">
        <v>5</v>
      </c>
      <c r="J122" s="398">
        <v>169</v>
      </c>
      <c r="K122" s="398">
        <v>169</v>
      </c>
      <c r="L122" s="398">
        <v>169</v>
      </c>
      <c r="M122" s="398">
        <v>169</v>
      </c>
      <c r="N122" s="398">
        <v>169</v>
      </c>
    </row>
    <row r="123" spans="1:14" s="383" customFormat="1" x14ac:dyDescent="0.25">
      <c r="A123" s="395">
        <v>42613</v>
      </c>
      <c r="B123" s="396" t="s">
        <v>16</v>
      </c>
      <c r="C123" s="397">
        <v>3</v>
      </c>
      <c r="D123" s="398">
        <v>1</v>
      </c>
      <c r="E123" s="398">
        <v>0</v>
      </c>
      <c r="F123" s="398">
        <v>0</v>
      </c>
      <c r="G123" s="398">
        <v>0</v>
      </c>
      <c r="H123" s="397">
        <v>85</v>
      </c>
      <c r="I123" s="398">
        <v>5</v>
      </c>
      <c r="J123" s="398">
        <v>85</v>
      </c>
      <c r="K123" s="398">
        <v>85</v>
      </c>
      <c r="L123" s="398">
        <v>85</v>
      </c>
      <c r="M123" s="398">
        <v>85</v>
      </c>
      <c r="N123" s="398">
        <v>85</v>
      </c>
    </row>
    <row r="124" spans="1:14" s="383" customFormat="1" x14ac:dyDescent="0.25">
      <c r="A124" s="395">
        <v>42613</v>
      </c>
      <c r="B124" s="396" t="s">
        <v>18</v>
      </c>
      <c r="C124" s="397">
        <v>190</v>
      </c>
      <c r="D124" s="398">
        <v>236</v>
      </c>
      <c r="E124" s="398">
        <v>155</v>
      </c>
      <c r="F124" s="398">
        <v>137</v>
      </c>
      <c r="G124" s="398">
        <v>38</v>
      </c>
      <c r="H124" s="397">
        <v>7470</v>
      </c>
      <c r="I124" s="398">
        <v>5</v>
      </c>
      <c r="J124" s="398">
        <v>7470</v>
      </c>
      <c r="K124" s="398">
        <v>7470</v>
      </c>
      <c r="L124" s="398">
        <v>7470</v>
      </c>
      <c r="M124" s="398">
        <v>7470</v>
      </c>
      <c r="N124" s="398">
        <v>7470</v>
      </c>
    </row>
    <row r="125" spans="1:14" s="383" customFormat="1" x14ac:dyDescent="0.25">
      <c r="A125" s="395">
        <v>42613</v>
      </c>
      <c r="B125" s="396" t="s">
        <v>20</v>
      </c>
      <c r="C125" s="397">
        <v>72</v>
      </c>
      <c r="D125" s="398">
        <v>52</v>
      </c>
      <c r="E125" s="398">
        <v>32</v>
      </c>
      <c r="F125" s="398">
        <v>36</v>
      </c>
      <c r="G125" s="398">
        <v>10</v>
      </c>
      <c r="H125" s="397">
        <v>494</v>
      </c>
      <c r="I125" s="398">
        <v>5</v>
      </c>
      <c r="J125" s="398">
        <v>494</v>
      </c>
      <c r="K125" s="398">
        <v>494</v>
      </c>
      <c r="L125" s="398">
        <v>494</v>
      </c>
      <c r="M125" s="398">
        <v>494</v>
      </c>
      <c r="N125" s="398">
        <v>494</v>
      </c>
    </row>
    <row r="126" spans="1:14" s="383" customFormat="1" x14ac:dyDescent="0.25">
      <c r="A126" s="395">
        <v>42613</v>
      </c>
      <c r="B126" s="396" t="s">
        <v>22</v>
      </c>
      <c r="C126" s="397">
        <v>177</v>
      </c>
      <c r="D126" s="398">
        <v>152</v>
      </c>
      <c r="E126" s="398">
        <v>86</v>
      </c>
      <c r="F126" s="398">
        <v>81</v>
      </c>
      <c r="G126" s="398">
        <v>7</v>
      </c>
      <c r="H126" s="397">
        <v>718</v>
      </c>
      <c r="I126" s="398">
        <v>5</v>
      </c>
      <c r="J126" s="398">
        <v>718</v>
      </c>
      <c r="K126" s="398">
        <v>718</v>
      </c>
      <c r="L126" s="398">
        <v>718</v>
      </c>
      <c r="M126" s="398">
        <v>718</v>
      </c>
      <c r="N126" s="398">
        <v>718</v>
      </c>
    </row>
    <row r="127" spans="1:14" s="383" customFormat="1" x14ac:dyDescent="0.25">
      <c r="A127" s="395">
        <v>42613</v>
      </c>
      <c r="B127" s="396" t="s">
        <v>62</v>
      </c>
      <c r="C127" s="397">
        <v>485</v>
      </c>
      <c r="D127" s="398">
        <v>718</v>
      </c>
      <c r="E127" s="398">
        <v>444</v>
      </c>
      <c r="F127" s="398">
        <v>298</v>
      </c>
      <c r="G127" s="398">
        <v>67</v>
      </c>
      <c r="H127" s="397">
        <v>45283</v>
      </c>
      <c r="I127" s="398">
        <v>5</v>
      </c>
      <c r="J127" s="398">
        <v>45283</v>
      </c>
      <c r="K127" s="398">
        <v>45283</v>
      </c>
      <c r="L127" s="398">
        <v>45283</v>
      </c>
      <c r="M127" s="398">
        <v>45283</v>
      </c>
      <c r="N127" s="398">
        <v>45283</v>
      </c>
    </row>
    <row r="128" spans="1:14" s="383" customFormat="1" x14ac:dyDescent="0.25">
      <c r="A128" s="395">
        <v>42613</v>
      </c>
      <c r="B128" s="396" t="s">
        <v>24</v>
      </c>
      <c r="C128" s="397">
        <v>194</v>
      </c>
      <c r="D128" s="398">
        <v>75</v>
      </c>
      <c r="E128" s="398">
        <v>25</v>
      </c>
      <c r="F128" s="398">
        <v>20</v>
      </c>
      <c r="G128" s="398">
        <v>8</v>
      </c>
      <c r="H128" s="397">
        <v>468</v>
      </c>
      <c r="I128" s="398">
        <v>5</v>
      </c>
      <c r="J128" s="398">
        <v>468</v>
      </c>
      <c r="K128" s="398">
        <v>468</v>
      </c>
      <c r="L128" s="398">
        <v>468</v>
      </c>
      <c r="M128" s="398">
        <v>468</v>
      </c>
      <c r="N128" s="398">
        <v>468</v>
      </c>
    </row>
    <row r="129" spans="1:14" s="383" customFormat="1" x14ac:dyDescent="0.25">
      <c r="A129" s="395">
        <v>42613</v>
      </c>
      <c r="B129" s="396" t="s">
        <v>26</v>
      </c>
      <c r="C129" s="397">
        <v>78</v>
      </c>
      <c r="D129" s="398">
        <v>24</v>
      </c>
      <c r="E129" s="398">
        <v>11</v>
      </c>
      <c r="F129" s="398">
        <v>8</v>
      </c>
      <c r="G129" s="398">
        <v>3</v>
      </c>
      <c r="H129" s="397">
        <v>114</v>
      </c>
      <c r="I129" s="398">
        <v>5</v>
      </c>
      <c r="J129" s="398">
        <v>114</v>
      </c>
      <c r="K129" s="398">
        <v>114</v>
      </c>
      <c r="L129" s="398">
        <v>114</v>
      </c>
      <c r="M129" s="398">
        <v>114</v>
      </c>
      <c r="N129" s="398">
        <v>114</v>
      </c>
    </row>
    <row r="130" spans="1:14" s="383" customFormat="1" x14ac:dyDescent="0.25">
      <c r="A130" s="395">
        <v>42613</v>
      </c>
      <c r="B130" s="396" t="s">
        <v>28</v>
      </c>
      <c r="C130" s="397">
        <v>31</v>
      </c>
      <c r="D130" s="398">
        <v>53</v>
      </c>
      <c r="E130" s="398">
        <v>68</v>
      </c>
      <c r="F130" s="398">
        <v>61</v>
      </c>
      <c r="G130" s="398">
        <v>19</v>
      </c>
      <c r="H130" s="397">
        <v>1945</v>
      </c>
      <c r="I130" s="398">
        <v>5</v>
      </c>
      <c r="J130" s="398">
        <v>1945</v>
      </c>
      <c r="K130" s="398">
        <v>1945</v>
      </c>
      <c r="L130" s="398">
        <v>1945</v>
      </c>
      <c r="M130" s="398">
        <v>1945</v>
      </c>
      <c r="N130" s="398">
        <v>1945</v>
      </c>
    </row>
    <row r="131" spans="1:14" s="383" customFormat="1" x14ac:dyDescent="0.25">
      <c r="A131" s="395">
        <v>42613</v>
      </c>
      <c r="B131" s="396" t="s">
        <v>30</v>
      </c>
      <c r="C131" s="397">
        <v>61</v>
      </c>
      <c r="D131" s="398">
        <v>66</v>
      </c>
      <c r="E131" s="398">
        <v>42</v>
      </c>
      <c r="F131" s="398">
        <v>57</v>
      </c>
      <c r="G131" s="398">
        <v>5</v>
      </c>
      <c r="H131" s="397">
        <v>666</v>
      </c>
      <c r="I131" s="398">
        <v>5</v>
      </c>
      <c r="J131" s="398">
        <v>666</v>
      </c>
      <c r="K131" s="398">
        <v>666</v>
      </c>
      <c r="L131" s="398">
        <v>666</v>
      </c>
      <c r="M131" s="398">
        <v>666</v>
      </c>
      <c r="N131" s="398">
        <v>666</v>
      </c>
    </row>
    <row r="132" spans="1:14" s="383" customFormat="1" x14ac:dyDescent="0.25">
      <c r="A132" s="395">
        <v>42613</v>
      </c>
      <c r="B132" s="396" t="s">
        <v>32</v>
      </c>
      <c r="C132" s="397">
        <v>205</v>
      </c>
      <c r="D132" s="398">
        <v>309</v>
      </c>
      <c r="E132" s="398">
        <v>196</v>
      </c>
      <c r="F132" s="398">
        <v>167</v>
      </c>
      <c r="G132" s="398">
        <v>61</v>
      </c>
      <c r="H132" s="397">
        <v>9803</v>
      </c>
      <c r="I132" s="398">
        <v>5</v>
      </c>
      <c r="J132" s="398">
        <v>9803</v>
      </c>
      <c r="K132" s="398">
        <v>9803</v>
      </c>
      <c r="L132" s="398">
        <v>9803</v>
      </c>
      <c r="M132" s="398">
        <v>9803</v>
      </c>
      <c r="N132" s="398">
        <v>9803</v>
      </c>
    </row>
    <row r="133" spans="1:14" s="383" customFormat="1" x14ac:dyDescent="0.25">
      <c r="A133" s="395">
        <v>42613</v>
      </c>
      <c r="B133" s="396" t="s">
        <v>34</v>
      </c>
      <c r="C133" s="397">
        <v>866</v>
      </c>
      <c r="D133" s="398">
        <v>645</v>
      </c>
      <c r="E133" s="398">
        <v>300</v>
      </c>
      <c r="F133" s="398">
        <v>216</v>
      </c>
      <c r="G133" s="398">
        <v>46</v>
      </c>
      <c r="H133" s="397">
        <v>13649</v>
      </c>
      <c r="I133" s="398">
        <v>5</v>
      </c>
      <c r="J133" s="398">
        <v>13649</v>
      </c>
      <c r="K133" s="398">
        <v>13649</v>
      </c>
      <c r="L133" s="398">
        <v>13649</v>
      </c>
      <c r="M133" s="398">
        <v>13649</v>
      </c>
      <c r="N133" s="398">
        <v>13649</v>
      </c>
    </row>
    <row r="134" spans="1:14" s="383" customFormat="1" x14ac:dyDescent="0.25">
      <c r="A134" s="395">
        <v>42613</v>
      </c>
      <c r="B134" s="396" t="s">
        <v>36</v>
      </c>
      <c r="C134" s="397">
        <v>327</v>
      </c>
      <c r="D134" s="398">
        <v>163</v>
      </c>
      <c r="E134" s="398">
        <v>52</v>
      </c>
      <c r="F134" s="398">
        <v>46</v>
      </c>
      <c r="G134" s="398">
        <v>10</v>
      </c>
      <c r="H134" s="397">
        <v>1434</v>
      </c>
      <c r="I134" s="398">
        <v>5</v>
      </c>
      <c r="J134" s="398">
        <v>1434</v>
      </c>
      <c r="K134" s="398">
        <v>1434</v>
      </c>
      <c r="L134" s="398">
        <v>1434</v>
      </c>
      <c r="M134" s="398">
        <v>1434</v>
      </c>
      <c r="N134" s="398">
        <v>1434</v>
      </c>
    </row>
    <row r="135" spans="1:14" s="383" customFormat="1" x14ac:dyDescent="0.25">
      <c r="A135" s="395">
        <v>42613</v>
      </c>
      <c r="B135" s="396" t="s">
        <v>38</v>
      </c>
      <c r="C135" s="397">
        <v>546</v>
      </c>
      <c r="D135" s="398">
        <v>371</v>
      </c>
      <c r="E135" s="398">
        <v>146</v>
      </c>
      <c r="F135" s="398">
        <v>126</v>
      </c>
      <c r="G135" s="398">
        <v>16</v>
      </c>
      <c r="H135" s="397">
        <v>1860</v>
      </c>
      <c r="I135" s="398">
        <v>5</v>
      </c>
      <c r="J135" s="398">
        <v>1860</v>
      </c>
      <c r="K135" s="398">
        <v>1860</v>
      </c>
      <c r="L135" s="398">
        <v>1860</v>
      </c>
      <c r="M135" s="398">
        <v>1860</v>
      </c>
      <c r="N135" s="398">
        <v>1860</v>
      </c>
    </row>
    <row r="136" spans="1:14" s="383" customFormat="1" x14ac:dyDescent="0.25">
      <c r="A136" s="395">
        <v>42613</v>
      </c>
      <c r="B136" s="396" t="s">
        <v>40</v>
      </c>
      <c r="C136" s="397">
        <v>780</v>
      </c>
      <c r="D136" s="398">
        <v>105</v>
      </c>
      <c r="E136" s="398">
        <v>25</v>
      </c>
      <c r="F136" s="398">
        <v>17</v>
      </c>
      <c r="G136" s="398">
        <v>6</v>
      </c>
      <c r="H136" s="397">
        <v>1518</v>
      </c>
      <c r="I136" s="398">
        <v>5</v>
      </c>
      <c r="J136" s="398">
        <v>1518</v>
      </c>
      <c r="K136" s="398">
        <v>1518</v>
      </c>
      <c r="L136" s="398">
        <v>1518</v>
      </c>
      <c r="M136" s="398">
        <v>1518</v>
      </c>
      <c r="N136" s="398">
        <v>1518</v>
      </c>
    </row>
    <row r="137" spans="1:14" s="383" customFormat="1" x14ac:dyDescent="0.25">
      <c r="A137" s="395">
        <v>42613</v>
      </c>
      <c r="B137" s="396" t="s">
        <v>42</v>
      </c>
      <c r="C137" s="397">
        <v>326</v>
      </c>
      <c r="D137" s="398">
        <v>53</v>
      </c>
      <c r="E137" s="398">
        <v>18</v>
      </c>
      <c r="F137" s="398">
        <v>14</v>
      </c>
      <c r="G137" s="398">
        <v>4</v>
      </c>
      <c r="H137" s="397">
        <v>412</v>
      </c>
      <c r="I137" s="398">
        <v>5</v>
      </c>
      <c r="J137" s="398">
        <v>412</v>
      </c>
      <c r="K137" s="398">
        <v>412</v>
      </c>
      <c r="L137" s="398">
        <v>412</v>
      </c>
      <c r="M137" s="398">
        <v>412</v>
      </c>
      <c r="N137" s="398">
        <v>412</v>
      </c>
    </row>
    <row r="138" spans="1:14" s="383" customFormat="1" x14ac:dyDescent="0.25">
      <c r="A138" s="395">
        <v>42643</v>
      </c>
      <c r="B138" s="396" t="s">
        <v>12</v>
      </c>
      <c r="C138" s="397">
        <v>0</v>
      </c>
      <c r="D138" s="398">
        <v>0</v>
      </c>
      <c r="E138" s="398">
        <v>0</v>
      </c>
      <c r="F138" s="398">
        <v>0</v>
      </c>
      <c r="G138" s="398">
        <v>0</v>
      </c>
      <c r="H138" s="397">
        <v>11</v>
      </c>
      <c r="I138" s="398">
        <v>5</v>
      </c>
      <c r="J138" s="398">
        <v>11</v>
      </c>
      <c r="K138" s="398">
        <v>11</v>
      </c>
      <c r="L138" s="398">
        <v>11</v>
      </c>
      <c r="M138" s="398">
        <v>11</v>
      </c>
      <c r="N138" s="398">
        <v>11</v>
      </c>
    </row>
    <row r="139" spans="1:14" s="383" customFormat="1" x14ac:dyDescent="0.25">
      <c r="A139" s="395">
        <v>42643</v>
      </c>
      <c r="B139" s="396" t="s">
        <v>14</v>
      </c>
      <c r="C139" s="397">
        <v>10</v>
      </c>
      <c r="D139" s="398">
        <v>12</v>
      </c>
      <c r="E139" s="398">
        <v>5</v>
      </c>
      <c r="F139" s="398">
        <v>3</v>
      </c>
      <c r="G139" s="398">
        <v>1</v>
      </c>
      <c r="H139" s="397">
        <v>196</v>
      </c>
      <c r="I139" s="398">
        <v>5</v>
      </c>
      <c r="J139" s="398">
        <v>196</v>
      </c>
      <c r="K139" s="398">
        <v>196</v>
      </c>
      <c r="L139" s="398">
        <v>196</v>
      </c>
      <c r="M139" s="398">
        <v>196</v>
      </c>
      <c r="N139" s="398">
        <v>196</v>
      </c>
    </row>
    <row r="140" spans="1:14" s="383" customFormat="1" x14ac:dyDescent="0.25">
      <c r="A140" s="395">
        <v>42643</v>
      </c>
      <c r="B140" s="396" t="s">
        <v>16</v>
      </c>
      <c r="C140" s="397">
        <v>3</v>
      </c>
      <c r="D140" s="398">
        <v>1</v>
      </c>
      <c r="E140" s="398">
        <v>0</v>
      </c>
      <c r="F140" s="398">
        <v>0</v>
      </c>
      <c r="G140" s="398">
        <v>0</v>
      </c>
      <c r="H140" s="397">
        <v>85</v>
      </c>
      <c r="I140" s="398">
        <v>5</v>
      </c>
      <c r="J140" s="398">
        <v>85</v>
      </c>
      <c r="K140" s="398">
        <v>85</v>
      </c>
      <c r="L140" s="398">
        <v>85</v>
      </c>
      <c r="M140" s="398">
        <v>85</v>
      </c>
      <c r="N140" s="398">
        <v>85</v>
      </c>
    </row>
    <row r="141" spans="1:14" s="383" customFormat="1" x14ac:dyDescent="0.25">
      <c r="A141" s="395">
        <v>42643</v>
      </c>
      <c r="B141" s="396" t="s">
        <v>18</v>
      </c>
      <c r="C141" s="397">
        <v>220</v>
      </c>
      <c r="D141" s="398">
        <v>243</v>
      </c>
      <c r="E141" s="398">
        <v>162</v>
      </c>
      <c r="F141" s="398">
        <v>141</v>
      </c>
      <c r="G141" s="398">
        <v>30</v>
      </c>
      <c r="H141" s="397">
        <v>7389</v>
      </c>
      <c r="I141" s="398">
        <v>5</v>
      </c>
      <c r="J141" s="398">
        <v>7389</v>
      </c>
      <c r="K141" s="398">
        <v>7389</v>
      </c>
      <c r="L141" s="398">
        <v>7389</v>
      </c>
      <c r="M141" s="398">
        <v>7389</v>
      </c>
      <c r="N141" s="398">
        <v>7389</v>
      </c>
    </row>
    <row r="142" spans="1:14" s="383" customFormat="1" x14ac:dyDescent="0.25">
      <c r="A142" s="395">
        <v>42643</v>
      </c>
      <c r="B142" s="396" t="s">
        <v>20</v>
      </c>
      <c r="C142" s="397">
        <v>118</v>
      </c>
      <c r="D142" s="398">
        <v>59</v>
      </c>
      <c r="E142" s="398">
        <v>37</v>
      </c>
      <c r="F142" s="398">
        <v>28</v>
      </c>
      <c r="G142" s="398">
        <v>7</v>
      </c>
      <c r="H142" s="397">
        <v>566</v>
      </c>
      <c r="I142" s="398">
        <v>5</v>
      </c>
      <c r="J142" s="398">
        <v>566</v>
      </c>
      <c r="K142" s="398">
        <v>566</v>
      </c>
      <c r="L142" s="398">
        <v>566</v>
      </c>
      <c r="M142" s="398">
        <v>566</v>
      </c>
      <c r="N142" s="398">
        <v>566</v>
      </c>
    </row>
    <row r="143" spans="1:14" s="383" customFormat="1" x14ac:dyDescent="0.25">
      <c r="A143" s="395">
        <v>42643</v>
      </c>
      <c r="B143" s="396" t="s">
        <v>22</v>
      </c>
      <c r="C143" s="397">
        <v>229</v>
      </c>
      <c r="D143" s="398">
        <v>177</v>
      </c>
      <c r="E143" s="398">
        <v>93</v>
      </c>
      <c r="F143" s="398">
        <v>82</v>
      </c>
      <c r="G143" s="398">
        <v>10</v>
      </c>
      <c r="H143" s="397">
        <v>818</v>
      </c>
      <c r="I143" s="398">
        <v>5</v>
      </c>
      <c r="J143" s="398">
        <v>818</v>
      </c>
      <c r="K143" s="398">
        <v>818</v>
      </c>
      <c r="L143" s="398">
        <v>818</v>
      </c>
      <c r="M143" s="398">
        <v>818</v>
      </c>
      <c r="N143" s="398">
        <v>818</v>
      </c>
    </row>
    <row r="144" spans="1:14" s="383" customFormat="1" x14ac:dyDescent="0.25">
      <c r="A144" s="395">
        <v>42643</v>
      </c>
      <c r="B144" s="396" t="s">
        <v>62</v>
      </c>
      <c r="C144" s="397">
        <v>415</v>
      </c>
      <c r="D144" s="398">
        <v>708</v>
      </c>
      <c r="E144" s="398">
        <v>353</v>
      </c>
      <c r="F144" s="398">
        <v>264</v>
      </c>
      <c r="G144" s="398">
        <v>52</v>
      </c>
      <c r="H144" s="397">
        <v>44985</v>
      </c>
      <c r="I144" s="398">
        <v>5</v>
      </c>
      <c r="J144" s="398">
        <v>44985</v>
      </c>
      <c r="K144" s="398">
        <v>44985</v>
      </c>
      <c r="L144" s="398">
        <v>44985</v>
      </c>
      <c r="M144" s="398">
        <v>44985</v>
      </c>
      <c r="N144" s="398">
        <v>44985</v>
      </c>
    </row>
    <row r="145" spans="1:14" s="383" customFormat="1" x14ac:dyDescent="0.25">
      <c r="A145" s="395">
        <v>42643</v>
      </c>
      <c r="B145" s="396" t="s">
        <v>24</v>
      </c>
      <c r="C145" s="397">
        <v>142</v>
      </c>
      <c r="D145" s="398">
        <v>51</v>
      </c>
      <c r="E145" s="398">
        <v>15</v>
      </c>
      <c r="F145" s="398">
        <v>18</v>
      </c>
      <c r="G145" s="398">
        <v>4</v>
      </c>
      <c r="H145" s="397">
        <v>311</v>
      </c>
      <c r="I145" s="398">
        <v>5</v>
      </c>
      <c r="J145" s="398">
        <v>311</v>
      </c>
      <c r="K145" s="398">
        <v>311</v>
      </c>
      <c r="L145" s="398">
        <v>311</v>
      </c>
      <c r="M145" s="398">
        <v>311</v>
      </c>
      <c r="N145" s="398">
        <v>311</v>
      </c>
    </row>
    <row r="146" spans="1:14" s="383" customFormat="1" x14ac:dyDescent="0.25">
      <c r="A146" s="395">
        <v>42643</v>
      </c>
      <c r="B146" s="396" t="s">
        <v>26</v>
      </c>
      <c r="C146" s="397">
        <v>53</v>
      </c>
      <c r="D146" s="398">
        <v>15</v>
      </c>
      <c r="E146" s="398">
        <v>7</v>
      </c>
      <c r="F146" s="398">
        <v>4</v>
      </c>
      <c r="G146" s="398">
        <v>0</v>
      </c>
      <c r="H146" s="397">
        <v>70</v>
      </c>
      <c r="I146" s="398">
        <v>5</v>
      </c>
      <c r="J146" s="398">
        <v>70</v>
      </c>
      <c r="K146" s="398">
        <v>70</v>
      </c>
      <c r="L146" s="398">
        <v>70</v>
      </c>
      <c r="M146" s="398">
        <v>70</v>
      </c>
      <c r="N146" s="398">
        <v>70</v>
      </c>
    </row>
    <row r="147" spans="1:14" s="383" customFormat="1" x14ac:dyDescent="0.25">
      <c r="A147" s="395">
        <v>42643</v>
      </c>
      <c r="B147" s="396" t="s">
        <v>28</v>
      </c>
      <c r="C147" s="397">
        <v>39</v>
      </c>
      <c r="D147" s="398">
        <v>61</v>
      </c>
      <c r="E147" s="398">
        <v>80</v>
      </c>
      <c r="F147" s="398">
        <v>66</v>
      </c>
      <c r="G147" s="398">
        <v>19</v>
      </c>
      <c r="H147" s="397">
        <v>2235</v>
      </c>
      <c r="I147" s="398">
        <v>5</v>
      </c>
      <c r="J147" s="398">
        <v>2235</v>
      </c>
      <c r="K147" s="398">
        <v>2235</v>
      </c>
      <c r="L147" s="398">
        <v>2235</v>
      </c>
      <c r="M147" s="398">
        <v>2235</v>
      </c>
      <c r="N147" s="398">
        <v>2235</v>
      </c>
    </row>
    <row r="148" spans="1:14" s="383" customFormat="1" x14ac:dyDescent="0.25">
      <c r="A148" s="395">
        <v>42643</v>
      </c>
      <c r="B148" s="396" t="s">
        <v>30</v>
      </c>
      <c r="C148" s="397">
        <v>70</v>
      </c>
      <c r="D148" s="398">
        <v>68</v>
      </c>
      <c r="E148" s="398">
        <v>40</v>
      </c>
      <c r="F148" s="398">
        <v>51</v>
      </c>
      <c r="G148" s="398">
        <v>5</v>
      </c>
      <c r="H148" s="397">
        <v>671</v>
      </c>
      <c r="I148" s="398">
        <v>5</v>
      </c>
      <c r="J148" s="398">
        <v>671</v>
      </c>
      <c r="K148" s="398">
        <v>671</v>
      </c>
      <c r="L148" s="398">
        <v>671</v>
      </c>
      <c r="M148" s="398">
        <v>671</v>
      </c>
      <c r="N148" s="398">
        <v>671</v>
      </c>
    </row>
    <row r="149" spans="1:14" s="383" customFormat="1" x14ac:dyDescent="0.25">
      <c r="A149" s="395">
        <v>42643</v>
      </c>
      <c r="B149" s="396" t="s">
        <v>32</v>
      </c>
      <c r="C149" s="397">
        <v>215</v>
      </c>
      <c r="D149" s="398">
        <v>313</v>
      </c>
      <c r="E149" s="398">
        <v>187</v>
      </c>
      <c r="F149" s="398">
        <v>177</v>
      </c>
      <c r="G149" s="398">
        <v>41</v>
      </c>
      <c r="H149" s="397">
        <v>9664</v>
      </c>
      <c r="I149" s="398">
        <v>5</v>
      </c>
      <c r="J149" s="398">
        <v>9664</v>
      </c>
      <c r="K149" s="398">
        <v>9664</v>
      </c>
      <c r="L149" s="398">
        <v>9664</v>
      </c>
      <c r="M149" s="398">
        <v>9664</v>
      </c>
      <c r="N149" s="398">
        <v>9664</v>
      </c>
    </row>
    <row r="150" spans="1:14" s="383" customFormat="1" x14ac:dyDescent="0.25">
      <c r="A150" s="395">
        <v>42643</v>
      </c>
      <c r="B150" s="396" t="s">
        <v>34</v>
      </c>
      <c r="C150" s="397">
        <v>878</v>
      </c>
      <c r="D150" s="398">
        <v>581</v>
      </c>
      <c r="E150" s="398">
        <v>273</v>
      </c>
      <c r="F150" s="398">
        <v>214</v>
      </c>
      <c r="G150" s="398">
        <v>38</v>
      </c>
      <c r="H150" s="397">
        <v>12966</v>
      </c>
      <c r="I150" s="398">
        <v>5</v>
      </c>
      <c r="J150" s="398">
        <v>12966</v>
      </c>
      <c r="K150" s="398">
        <v>12966</v>
      </c>
      <c r="L150" s="398">
        <v>12966</v>
      </c>
      <c r="M150" s="398">
        <v>12966</v>
      </c>
      <c r="N150" s="398">
        <v>12966</v>
      </c>
    </row>
    <row r="151" spans="1:14" s="383" customFormat="1" x14ac:dyDescent="0.25">
      <c r="A151" s="395">
        <v>42643</v>
      </c>
      <c r="B151" s="396" t="s">
        <v>36</v>
      </c>
      <c r="C151" s="397">
        <v>432</v>
      </c>
      <c r="D151" s="398">
        <v>164</v>
      </c>
      <c r="E151" s="398">
        <v>50</v>
      </c>
      <c r="F151" s="398">
        <v>41</v>
      </c>
      <c r="G151" s="398">
        <v>10</v>
      </c>
      <c r="H151" s="397">
        <v>1875</v>
      </c>
      <c r="I151" s="398">
        <v>5</v>
      </c>
      <c r="J151" s="398">
        <v>1875</v>
      </c>
      <c r="K151" s="398">
        <v>1875</v>
      </c>
      <c r="L151" s="398">
        <v>1875</v>
      </c>
      <c r="M151" s="398">
        <v>1875</v>
      </c>
      <c r="N151" s="398">
        <v>1875</v>
      </c>
    </row>
    <row r="152" spans="1:14" s="383" customFormat="1" x14ac:dyDescent="0.25">
      <c r="A152" s="395">
        <v>42643</v>
      </c>
      <c r="B152" s="396" t="s">
        <v>38</v>
      </c>
      <c r="C152" s="397">
        <v>709</v>
      </c>
      <c r="D152" s="398">
        <v>413</v>
      </c>
      <c r="E152" s="398">
        <v>140</v>
      </c>
      <c r="F152" s="398">
        <v>137</v>
      </c>
      <c r="G152" s="398">
        <v>21</v>
      </c>
      <c r="H152" s="397">
        <v>2135</v>
      </c>
      <c r="I152" s="398">
        <v>5</v>
      </c>
      <c r="J152" s="398">
        <v>2135</v>
      </c>
      <c r="K152" s="398">
        <v>2135</v>
      </c>
      <c r="L152" s="398">
        <v>2135</v>
      </c>
      <c r="M152" s="398">
        <v>2135</v>
      </c>
      <c r="N152" s="398">
        <v>2135</v>
      </c>
    </row>
    <row r="153" spans="1:14" s="383" customFormat="1" x14ac:dyDescent="0.25">
      <c r="A153" s="395">
        <v>42643</v>
      </c>
      <c r="B153" s="396" t="s">
        <v>40</v>
      </c>
      <c r="C153" s="397">
        <v>700</v>
      </c>
      <c r="D153" s="398">
        <v>88</v>
      </c>
      <c r="E153" s="398">
        <v>31</v>
      </c>
      <c r="F153" s="398">
        <v>22</v>
      </c>
      <c r="G153" s="398">
        <v>4</v>
      </c>
      <c r="H153" s="397">
        <v>1194</v>
      </c>
      <c r="I153" s="398">
        <v>5</v>
      </c>
      <c r="J153" s="398">
        <v>1194</v>
      </c>
      <c r="K153" s="398">
        <v>1194</v>
      </c>
      <c r="L153" s="398">
        <v>1194</v>
      </c>
      <c r="M153" s="398">
        <v>1194</v>
      </c>
      <c r="N153" s="398">
        <v>1194</v>
      </c>
    </row>
    <row r="154" spans="1:14" s="383" customFormat="1" x14ac:dyDescent="0.25">
      <c r="A154" s="395">
        <v>42643</v>
      </c>
      <c r="B154" s="396" t="s">
        <v>42</v>
      </c>
      <c r="C154" s="397">
        <v>202</v>
      </c>
      <c r="D154" s="398">
        <v>24</v>
      </c>
      <c r="E154" s="398">
        <v>7</v>
      </c>
      <c r="F154" s="398">
        <v>4</v>
      </c>
      <c r="G154" s="398">
        <v>1</v>
      </c>
      <c r="H154" s="397">
        <v>231</v>
      </c>
      <c r="I154" s="398">
        <v>5</v>
      </c>
      <c r="J154" s="398">
        <v>231</v>
      </c>
      <c r="K154" s="398">
        <v>231</v>
      </c>
      <c r="L154" s="398">
        <v>231</v>
      </c>
      <c r="M154" s="398">
        <v>231</v>
      </c>
      <c r="N154" s="398">
        <v>231</v>
      </c>
    </row>
    <row r="155" spans="1:14" s="383" customFormat="1" x14ac:dyDescent="0.25">
      <c r="A155" s="395">
        <v>42674</v>
      </c>
      <c r="B155" s="396" t="s">
        <v>12</v>
      </c>
      <c r="C155" s="397">
        <v>0</v>
      </c>
      <c r="D155" s="398">
        <v>0</v>
      </c>
      <c r="E155" s="398">
        <v>0</v>
      </c>
      <c r="F155" s="398">
        <v>0</v>
      </c>
      <c r="G155" s="398">
        <v>0</v>
      </c>
      <c r="H155" s="397">
        <v>13</v>
      </c>
      <c r="I155" s="398">
        <v>5</v>
      </c>
      <c r="J155" s="398">
        <v>13</v>
      </c>
      <c r="K155" s="398">
        <v>13</v>
      </c>
      <c r="L155" s="398">
        <v>13</v>
      </c>
      <c r="M155" s="398">
        <v>13</v>
      </c>
      <c r="N155" s="398">
        <v>13</v>
      </c>
    </row>
    <row r="156" spans="1:14" s="383" customFormat="1" x14ac:dyDescent="0.25">
      <c r="A156" s="395">
        <v>42674</v>
      </c>
      <c r="B156" s="396" t="s">
        <v>14</v>
      </c>
      <c r="C156" s="397">
        <v>15</v>
      </c>
      <c r="D156" s="398">
        <v>10</v>
      </c>
      <c r="E156" s="398">
        <v>4</v>
      </c>
      <c r="F156" s="398">
        <v>9</v>
      </c>
      <c r="G156" s="398">
        <v>1</v>
      </c>
      <c r="H156" s="397">
        <v>209</v>
      </c>
      <c r="I156" s="398">
        <v>5</v>
      </c>
      <c r="J156" s="398">
        <v>209</v>
      </c>
      <c r="K156" s="398">
        <v>209</v>
      </c>
      <c r="L156" s="398">
        <v>209</v>
      </c>
      <c r="M156" s="398">
        <v>209</v>
      </c>
      <c r="N156" s="398">
        <v>209</v>
      </c>
    </row>
    <row r="157" spans="1:14" s="383" customFormat="1" x14ac:dyDescent="0.25">
      <c r="A157" s="395">
        <v>42674</v>
      </c>
      <c r="B157" s="396" t="s">
        <v>16</v>
      </c>
      <c r="C157" s="397">
        <v>3</v>
      </c>
      <c r="D157" s="398">
        <v>0</v>
      </c>
      <c r="E157" s="398">
        <v>0</v>
      </c>
      <c r="F157" s="398">
        <v>0</v>
      </c>
      <c r="G157" s="398">
        <v>0</v>
      </c>
      <c r="H157" s="397">
        <v>87</v>
      </c>
      <c r="I157" s="398">
        <v>5</v>
      </c>
      <c r="J157" s="398">
        <v>87</v>
      </c>
      <c r="K157" s="398">
        <v>87</v>
      </c>
      <c r="L157" s="398">
        <v>87</v>
      </c>
      <c r="M157" s="398">
        <v>87</v>
      </c>
      <c r="N157" s="398">
        <v>87</v>
      </c>
    </row>
    <row r="158" spans="1:14" s="383" customFormat="1" x14ac:dyDescent="0.25">
      <c r="A158" s="395">
        <v>42674</v>
      </c>
      <c r="B158" s="396" t="s">
        <v>18</v>
      </c>
      <c r="C158" s="397">
        <v>214</v>
      </c>
      <c r="D158" s="398">
        <v>226</v>
      </c>
      <c r="E158" s="398">
        <v>170</v>
      </c>
      <c r="F158" s="398">
        <v>126</v>
      </c>
      <c r="G158" s="398">
        <v>17</v>
      </c>
      <c r="H158" s="397">
        <v>7188</v>
      </c>
      <c r="I158" s="398">
        <v>5</v>
      </c>
      <c r="J158" s="398">
        <v>7188</v>
      </c>
      <c r="K158" s="398">
        <v>7188</v>
      </c>
      <c r="L158" s="398">
        <v>7188</v>
      </c>
      <c r="M158" s="398">
        <v>7188</v>
      </c>
      <c r="N158" s="398">
        <v>7188</v>
      </c>
    </row>
    <row r="159" spans="1:14" s="383" customFormat="1" x14ac:dyDescent="0.25">
      <c r="A159" s="395">
        <v>42674</v>
      </c>
      <c r="B159" s="396" t="s">
        <v>20</v>
      </c>
      <c r="C159" s="397">
        <v>127</v>
      </c>
      <c r="D159" s="398">
        <v>63</v>
      </c>
      <c r="E159" s="398">
        <v>41</v>
      </c>
      <c r="F159" s="398">
        <v>43</v>
      </c>
      <c r="G159" s="398">
        <v>4</v>
      </c>
      <c r="H159" s="397">
        <v>581</v>
      </c>
      <c r="I159" s="398">
        <v>5</v>
      </c>
      <c r="J159" s="398">
        <v>581</v>
      </c>
      <c r="K159" s="398">
        <v>581</v>
      </c>
      <c r="L159" s="398">
        <v>581</v>
      </c>
      <c r="M159" s="398">
        <v>581</v>
      </c>
      <c r="N159" s="398">
        <v>581</v>
      </c>
    </row>
    <row r="160" spans="1:14" s="383" customFormat="1" x14ac:dyDescent="0.25">
      <c r="A160" s="395">
        <v>42674</v>
      </c>
      <c r="B160" s="396" t="s">
        <v>22</v>
      </c>
      <c r="C160" s="397">
        <v>247</v>
      </c>
      <c r="D160" s="398">
        <v>160</v>
      </c>
      <c r="E160" s="398">
        <v>98</v>
      </c>
      <c r="F160" s="398">
        <v>76</v>
      </c>
      <c r="G160" s="398">
        <v>5</v>
      </c>
      <c r="H160" s="397">
        <v>839</v>
      </c>
      <c r="I160" s="398">
        <v>5</v>
      </c>
      <c r="J160" s="398">
        <v>839</v>
      </c>
      <c r="K160" s="398">
        <v>839</v>
      </c>
      <c r="L160" s="398">
        <v>839</v>
      </c>
      <c r="M160" s="398">
        <v>839</v>
      </c>
      <c r="N160" s="398">
        <v>839</v>
      </c>
    </row>
    <row r="161" spans="1:14" s="383" customFormat="1" x14ac:dyDescent="0.25">
      <c r="A161" s="395">
        <v>42674</v>
      </c>
      <c r="B161" s="396" t="s">
        <v>62</v>
      </c>
      <c r="C161" s="397">
        <v>460</v>
      </c>
      <c r="D161" s="398">
        <v>647</v>
      </c>
      <c r="E161" s="398">
        <v>338</v>
      </c>
      <c r="F161" s="398">
        <v>245</v>
      </c>
      <c r="G161" s="398">
        <v>42</v>
      </c>
      <c r="H161" s="397">
        <v>44993</v>
      </c>
      <c r="I161" s="398">
        <v>5</v>
      </c>
      <c r="J161" s="398">
        <v>44993</v>
      </c>
      <c r="K161" s="398">
        <v>44993</v>
      </c>
      <c r="L161" s="398">
        <v>44993</v>
      </c>
      <c r="M161" s="398">
        <v>44993</v>
      </c>
      <c r="N161" s="398">
        <v>44993</v>
      </c>
    </row>
    <row r="162" spans="1:14" s="383" customFormat="1" x14ac:dyDescent="0.25">
      <c r="A162" s="395">
        <v>42674</v>
      </c>
      <c r="B162" s="396" t="s">
        <v>24</v>
      </c>
      <c r="C162" s="397">
        <v>130</v>
      </c>
      <c r="D162" s="398">
        <v>34</v>
      </c>
      <c r="E162" s="398">
        <v>17</v>
      </c>
      <c r="F162" s="398">
        <v>16</v>
      </c>
      <c r="G162" s="398">
        <v>4</v>
      </c>
      <c r="H162" s="397">
        <v>268</v>
      </c>
      <c r="I162" s="398">
        <v>5</v>
      </c>
      <c r="J162" s="398">
        <v>268</v>
      </c>
      <c r="K162" s="398">
        <v>268</v>
      </c>
      <c r="L162" s="398">
        <v>268</v>
      </c>
      <c r="M162" s="398">
        <v>268</v>
      </c>
      <c r="N162" s="398">
        <v>268</v>
      </c>
    </row>
    <row r="163" spans="1:14" s="383" customFormat="1" x14ac:dyDescent="0.25">
      <c r="A163" s="395">
        <v>42674</v>
      </c>
      <c r="B163" s="396" t="s">
        <v>26</v>
      </c>
      <c r="C163" s="397">
        <v>40</v>
      </c>
      <c r="D163" s="398">
        <v>10</v>
      </c>
      <c r="E163" s="398">
        <v>7</v>
      </c>
      <c r="F163" s="398">
        <v>9</v>
      </c>
      <c r="G163" s="398">
        <v>1</v>
      </c>
      <c r="H163" s="397">
        <v>53</v>
      </c>
      <c r="I163" s="398">
        <v>5</v>
      </c>
      <c r="J163" s="398">
        <v>53</v>
      </c>
      <c r="K163" s="398">
        <v>53</v>
      </c>
      <c r="L163" s="398">
        <v>53</v>
      </c>
      <c r="M163" s="398">
        <v>53</v>
      </c>
      <c r="N163" s="398">
        <v>53</v>
      </c>
    </row>
    <row r="164" spans="1:14" s="383" customFormat="1" x14ac:dyDescent="0.25">
      <c r="A164" s="395">
        <v>42674</v>
      </c>
      <c r="B164" s="396" t="s">
        <v>28</v>
      </c>
      <c r="C164" s="397">
        <v>37</v>
      </c>
      <c r="D164" s="398">
        <v>70</v>
      </c>
      <c r="E164" s="398">
        <v>88</v>
      </c>
      <c r="F164" s="398">
        <v>66</v>
      </c>
      <c r="G164" s="398">
        <v>15</v>
      </c>
      <c r="H164" s="397">
        <v>2407</v>
      </c>
      <c r="I164" s="398">
        <v>5</v>
      </c>
      <c r="J164" s="398">
        <v>2407</v>
      </c>
      <c r="K164" s="398">
        <v>2407</v>
      </c>
      <c r="L164" s="398">
        <v>2407</v>
      </c>
      <c r="M164" s="398">
        <v>2407</v>
      </c>
      <c r="N164" s="398">
        <v>2407</v>
      </c>
    </row>
    <row r="165" spans="1:14" s="383" customFormat="1" x14ac:dyDescent="0.25">
      <c r="A165" s="395">
        <v>42674</v>
      </c>
      <c r="B165" s="396" t="s">
        <v>30</v>
      </c>
      <c r="C165" s="397">
        <v>70</v>
      </c>
      <c r="D165" s="398">
        <v>60</v>
      </c>
      <c r="E165" s="398">
        <v>42</v>
      </c>
      <c r="F165" s="398">
        <v>44</v>
      </c>
      <c r="G165" s="398">
        <v>7</v>
      </c>
      <c r="H165" s="397">
        <v>635</v>
      </c>
      <c r="I165" s="398">
        <v>5</v>
      </c>
      <c r="J165" s="398">
        <v>635</v>
      </c>
      <c r="K165" s="398">
        <v>635</v>
      </c>
      <c r="L165" s="398">
        <v>635</v>
      </c>
      <c r="M165" s="398">
        <v>635</v>
      </c>
      <c r="N165" s="398">
        <v>635</v>
      </c>
    </row>
    <row r="166" spans="1:14" s="383" customFormat="1" x14ac:dyDescent="0.25">
      <c r="A166" s="395">
        <v>42674</v>
      </c>
      <c r="B166" s="396" t="s">
        <v>32</v>
      </c>
      <c r="C166" s="397">
        <v>222</v>
      </c>
      <c r="D166" s="398">
        <v>308</v>
      </c>
      <c r="E166" s="398">
        <v>181</v>
      </c>
      <c r="F166" s="398">
        <v>178</v>
      </c>
      <c r="G166" s="398">
        <v>32</v>
      </c>
      <c r="H166" s="397">
        <v>9508</v>
      </c>
      <c r="I166" s="398">
        <v>5</v>
      </c>
      <c r="J166" s="398">
        <v>9508</v>
      </c>
      <c r="K166" s="398">
        <v>9508</v>
      </c>
      <c r="L166" s="398">
        <v>9508</v>
      </c>
      <c r="M166" s="398">
        <v>9508</v>
      </c>
      <c r="N166" s="398">
        <v>9508</v>
      </c>
    </row>
    <row r="167" spans="1:14" s="383" customFormat="1" x14ac:dyDescent="0.25">
      <c r="A167" s="395">
        <v>42674</v>
      </c>
      <c r="B167" s="396" t="s">
        <v>34</v>
      </c>
      <c r="C167" s="397">
        <v>794</v>
      </c>
      <c r="D167" s="398">
        <v>527</v>
      </c>
      <c r="E167" s="398">
        <v>266</v>
      </c>
      <c r="F167" s="398">
        <v>204</v>
      </c>
      <c r="G167" s="398">
        <v>28</v>
      </c>
      <c r="H167" s="397">
        <v>12244</v>
      </c>
      <c r="I167" s="398">
        <v>5</v>
      </c>
      <c r="J167" s="398">
        <v>12244</v>
      </c>
      <c r="K167" s="398">
        <v>12244</v>
      </c>
      <c r="L167" s="398">
        <v>12244</v>
      </c>
      <c r="M167" s="398">
        <v>12244</v>
      </c>
      <c r="N167" s="398">
        <v>12244</v>
      </c>
    </row>
    <row r="168" spans="1:14" s="383" customFormat="1" x14ac:dyDescent="0.25">
      <c r="A168" s="395">
        <v>42674</v>
      </c>
      <c r="B168" s="396" t="s">
        <v>36</v>
      </c>
      <c r="C168" s="397">
        <v>531</v>
      </c>
      <c r="D168" s="398">
        <v>160</v>
      </c>
      <c r="E168" s="398">
        <v>43</v>
      </c>
      <c r="F168" s="398">
        <v>51</v>
      </c>
      <c r="G168" s="398">
        <v>8</v>
      </c>
      <c r="H168" s="397">
        <v>2035</v>
      </c>
      <c r="I168" s="398">
        <v>5</v>
      </c>
      <c r="J168" s="398">
        <v>2035</v>
      </c>
      <c r="K168" s="398">
        <v>2035</v>
      </c>
      <c r="L168" s="398">
        <v>2035</v>
      </c>
      <c r="M168" s="398">
        <v>2035</v>
      </c>
      <c r="N168" s="398">
        <v>2035</v>
      </c>
    </row>
    <row r="169" spans="1:14" s="383" customFormat="1" x14ac:dyDescent="0.25">
      <c r="A169" s="395">
        <v>42674</v>
      </c>
      <c r="B169" s="396" t="s">
        <v>38</v>
      </c>
      <c r="C169" s="397">
        <v>788</v>
      </c>
      <c r="D169" s="398">
        <v>406</v>
      </c>
      <c r="E169" s="398">
        <v>163</v>
      </c>
      <c r="F169" s="398">
        <v>147</v>
      </c>
      <c r="G169" s="398">
        <v>16</v>
      </c>
      <c r="H169" s="397">
        <v>2277</v>
      </c>
      <c r="I169" s="398">
        <v>5</v>
      </c>
      <c r="J169" s="398">
        <v>2277</v>
      </c>
      <c r="K169" s="398">
        <v>2277</v>
      </c>
      <c r="L169" s="398">
        <v>2277</v>
      </c>
      <c r="M169" s="398">
        <v>2277</v>
      </c>
      <c r="N169" s="398">
        <v>2277</v>
      </c>
    </row>
    <row r="170" spans="1:14" s="383" customFormat="1" x14ac:dyDescent="0.25">
      <c r="A170" s="395">
        <v>42674</v>
      </c>
      <c r="B170" s="396" t="s">
        <v>40</v>
      </c>
      <c r="C170" s="397">
        <v>526</v>
      </c>
      <c r="D170" s="398">
        <v>85</v>
      </c>
      <c r="E170" s="398">
        <v>33</v>
      </c>
      <c r="F170" s="398">
        <v>17</v>
      </c>
      <c r="G170" s="398">
        <v>3</v>
      </c>
      <c r="H170" s="397">
        <v>1034</v>
      </c>
      <c r="I170" s="398">
        <v>5</v>
      </c>
      <c r="J170" s="398">
        <v>1034</v>
      </c>
      <c r="K170" s="398">
        <v>1034</v>
      </c>
      <c r="L170" s="398">
        <v>1034</v>
      </c>
      <c r="M170" s="398">
        <v>1034</v>
      </c>
      <c r="N170" s="398">
        <v>1034</v>
      </c>
    </row>
    <row r="171" spans="1:14" s="383" customFormat="1" x14ac:dyDescent="0.25">
      <c r="A171" s="395">
        <v>42674</v>
      </c>
      <c r="B171" s="396" t="s">
        <v>42</v>
      </c>
      <c r="C171" s="397">
        <v>91</v>
      </c>
      <c r="D171" s="398">
        <v>14</v>
      </c>
      <c r="E171" s="398">
        <v>4</v>
      </c>
      <c r="F171" s="398">
        <v>5</v>
      </c>
      <c r="G171" s="398">
        <v>0</v>
      </c>
      <c r="H171" s="397">
        <v>116</v>
      </c>
      <c r="I171" s="398">
        <v>5</v>
      </c>
      <c r="J171" s="398">
        <v>116</v>
      </c>
      <c r="K171" s="398">
        <v>116</v>
      </c>
      <c r="L171" s="398">
        <v>116</v>
      </c>
      <c r="M171" s="398">
        <v>116</v>
      </c>
      <c r="N171" s="398">
        <v>116</v>
      </c>
    </row>
    <row r="172" spans="1:14" s="383" customFormat="1" x14ac:dyDescent="0.25">
      <c r="A172" s="395">
        <v>42704</v>
      </c>
      <c r="B172" s="396" t="s">
        <v>12</v>
      </c>
      <c r="C172" s="397">
        <v>0</v>
      </c>
      <c r="D172" s="398">
        <v>0</v>
      </c>
      <c r="E172" s="398">
        <v>0</v>
      </c>
      <c r="F172" s="398">
        <v>0</v>
      </c>
      <c r="G172" s="398">
        <v>0</v>
      </c>
      <c r="H172" s="397">
        <v>14</v>
      </c>
      <c r="I172" s="398">
        <v>5</v>
      </c>
      <c r="J172" s="398">
        <v>14</v>
      </c>
      <c r="K172" s="398">
        <v>14</v>
      </c>
      <c r="L172" s="398">
        <v>14</v>
      </c>
      <c r="M172" s="398">
        <v>14</v>
      </c>
      <c r="N172" s="398">
        <v>14</v>
      </c>
    </row>
    <row r="173" spans="1:14" s="383" customFormat="1" x14ac:dyDescent="0.25">
      <c r="A173" s="395">
        <v>42704</v>
      </c>
      <c r="B173" s="396" t="s">
        <v>14</v>
      </c>
      <c r="C173" s="397">
        <v>18</v>
      </c>
      <c r="D173" s="398">
        <v>9</v>
      </c>
      <c r="E173" s="398">
        <v>5</v>
      </c>
      <c r="F173" s="398">
        <v>10</v>
      </c>
      <c r="G173" s="398">
        <v>0</v>
      </c>
      <c r="H173" s="397">
        <v>208</v>
      </c>
      <c r="I173" s="398">
        <v>5</v>
      </c>
      <c r="J173" s="398">
        <v>208</v>
      </c>
      <c r="K173" s="398">
        <v>208</v>
      </c>
      <c r="L173" s="398">
        <v>208</v>
      </c>
      <c r="M173" s="398">
        <v>208</v>
      </c>
      <c r="N173" s="398">
        <v>208</v>
      </c>
    </row>
    <row r="174" spans="1:14" s="383" customFormat="1" x14ac:dyDescent="0.25">
      <c r="A174" s="395">
        <v>42704</v>
      </c>
      <c r="B174" s="396" t="s">
        <v>16</v>
      </c>
      <c r="C174" s="397">
        <v>2</v>
      </c>
      <c r="D174" s="398">
        <v>0</v>
      </c>
      <c r="E174" s="398">
        <v>0</v>
      </c>
      <c r="F174" s="398">
        <v>0</v>
      </c>
      <c r="G174" s="398">
        <v>0</v>
      </c>
      <c r="H174" s="397">
        <v>85</v>
      </c>
      <c r="I174" s="398">
        <v>5</v>
      </c>
      <c r="J174" s="398">
        <v>85</v>
      </c>
      <c r="K174" s="398">
        <v>85</v>
      </c>
      <c r="L174" s="398">
        <v>85</v>
      </c>
      <c r="M174" s="398">
        <v>85</v>
      </c>
      <c r="N174" s="398">
        <v>85</v>
      </c>
    </row>
    <row r="175" spans="1:14" s="383" customFormat="1" x14ac:dyDescent="0.25">
      <c r="A175" s="395">
        <v>42704</v>
      </c>
      <c r="B175" s="396" t="s">
        <v>18</v>
      </c>
      <c r="C175" s="397">
        <v>207</v>
      </c>
      <c r="D175" s="398">
        <v>193</v>
      </c>
      <c r="E175" s="398">
        <v>164</v>
      </c>
      <c r="F175" s="398">
        <v>121</v>
      </c>
      <c r="G175" s="398">
        <v>7</v>
      </c>
      <c r="H175" s="397">
        <v>7030</v>
      </c>
      <c r="I175" s="398">
        <v>5</v>
      </c>
      <c r="J175" s="398">
        <v>7030</v>
      </c>
      <c r="K175" s="398">
        <v>7030</v>
      </c>
      <c r="L175" s="398">
        <v>7030</v>
      </c>
      <c r="M175" s="398">
        <v>7030</v>
      </c>
      <c r="N175" s="398">
        <v>7030</v>
      </c>
    </row>
    <row r="176" spans="1:14" s="383" customFormat="1" x14ac:dyDescent="0.25">
      <c r="A176" s="395">
        <v>42704</v>
      </c>
      <c r="B176" s="396" t="s">
        <v>20</v>
      </c>
      <c r="C176" s="397">
        <v>120</v>
      </c>
      <c r="D176" s="398">
        <v>55</v>
      </c>
      <c r="E176" s="398">
        <v>47</v>
      </c>
      <c r="F176" s="398">
        <v>45</v>
      </c>
      <c r="G176" s="398">
        <v>1</v>
      </c>
      <c r="H176" s="397">
        <v>543</v>
      </c>
      <c r="I176" s="398">
        <v>5</v>
      </c>
      <c r="J176" s="398">
        <v>543</v>
      </c>
      <c r="K176" s="398">
        <v>543</v>
      </c>
      <c r="L176" s="398">
        <v>543</v>
      </c>
      <c r="M176" s="398">
        <v>543</v>
      </c>
      <c r="N176" s="398">
        <v>543</v>
      </c>
    </row>
    <row r="177" spans="1:14" s="383" customFormat="1" x14ac:dyDescent="0.25">
      <c r="A177" s="395">
        <v>42704</v>
      </c>
      <c r="B177" s="396" t="s">
        <v>22</v>
      </c>
      <c r="C177" s="397">
        <v>254</v>
      </c>
      <c r="D177" s="398">
        <v>154</v>
      </c>
      <c r="E177" s="398">
        <v>107</v>
      </c>
      <c r="F177" s="398">
        <v>73</v>
      </c>
      <c r="G177" s="398">
        <v>7</v>
      </c>
      <c r="H177" s="397">
        <v>859</v>
      </c>
      <c r="I177" s="398">
        <v>5</v>
      </c>
      <c r="J177" s="398">
        <v>859</v>
      </c>
      <c r="K177" s="398">
        <v>859</v>
      </c>
      <c r="L177" s="398">
        <v>859</v>
      </c>
      <c r="M177" s="398">
        <v>859</v>
      </c>
      <c r="N177" s="398">
        <v>859</v>
      </c>
    </row>
    <row r="178" spans="1:14" s="383" customFormat="1" x14ac:dyDescent="0.25">
      <c r="A178" s="395">
        <v>42704</v>
      </c>
      <c r="B178" s="396" t="s">
        <v>62</v>
      </c>
      <c r="C178" s="397">
        <v>289</v>
      </c>
      <c r="D178" s="398">
        <v>568</v>
      </c>
      <c r="E178" s="398">
        <v>312</v>
      </c>
      <c r="F178" s="398">
        <v>213</v>
      </c>
      <c r="G178" s="398">
        <v>18</v>
      </c>
      <c r="H178" s="397">
        <v>44431</v>
      </c>
      <c r="I178" s="398">
        <v>5</v>
      </c>
      <c r="J178" s="398">
        <v>44431</v>
      </c>
      <c r="K178" s="398">
        <v>44431</v>
      </c>
      <c r="L178" s="398">
        <v>44431</v>
      </c>
      <c r="M178" s="398">
        <v>44431</v>
      </c>
      <c r="N178" s="398">
        <v>44431</v>
      </c>
    </row>
    <row r="179" spans="1:14" s="383" customFormat="1" x14ac:dyDescent="0.25">
      <c r="A179" s="395">
        <v>42704</v>
      </c>
      <c r="B179" s="396" t="s">
        <v>24</v>
      </c>
      <c r="C179" s="397">
        <v>180</v>
      </c>
      <c r="D179" s="398">
        <v>46</v>
      </c>
      <c r="E179" s="398">
        <v>18</v>
      </c>
      <c r="F179" s="398">
        <v>24</v>
      </c>
      <c r="G179" s="398">
        <v>4</v>
      </c>
      <c r="H179" s="397">
        <v>353</v>
      </c>
      <c r="I179" s="398">
        <v>5</v>
      </c>
      <c r="J179" s="398">
        <v>353</v>
      </c>
      <c r="K179" s="398">
        <v>353</v>
      </c>
      <c r="L179" s="398">
        <v>353</v>
      </c>
      <c r="M179" s="398">
        <v>353</v>
      </c>
      <c r="N179" s="398">
        <v>353</v>
      </c>
    </row>
    <row r="180" spans="1:14" s="383" customFormat="1" x14ac:dyDescent="0.25">
      <c r="A180" s="395">
        <v>42704</v>
      </c>
      <c r="B180" s="396" t="s">
        <v>26</v>
      </c>
      <c r="C180" s="397">
        <v>67</v>
      </c>
      <c r="D180" s="398">
        <v>20</v>
      </c>
      <c r="E180" s="398">
        <v>7</v>
      </c>
      <c r="F180" s="398">
        <v>11</v>
      </c>
      <c r="G180" s="398">
        <v>1</v>
      </c>
      <c r="H180" s="397">
        <v>87</v>
      </c>
      <c r="I180" s="398">
        <v>5</v>
      </c>
      <c r="J180" s="398">
        <v>87</v>
      </c>
      <c r="K180" s="398">
        <v>87</v>
      </c>
      <c r="L180" s="398">
        <v>87</v>
      </c>
      <c r="M180" s="398">
        <v>87</v>
      </c>
      <c r="N180" s="398">
        <v>87</v>
      </c>
    </row>
    <row r="181" spans="1:14" s="383" customFormat="1" x14ac:dyDescent="0.25">
      <c r="A181" s="395">
        <v>42704</v>
      </c>
      <c r="B181" s="396" t="s">
        <v>28</v>
      </c>
      <c r="C181" s="397">
        <v>39</v>
      </c>
      <c r="D181" s="398">
        <v>77</v>
      </c>
      <c r="E181" s="398">
        <v>87</v>
      </c>
      <c r="F181" s="398">
        <v>75</v>
      </c>
      <c r="G181" s="398">
        <v>9</v>
      </c>
      <c r="H181" s="397">
        <v>2533</v>
      </c>
      <c r="I181" s="398">
        <v>5</v>
      </c>
      <c r="J181" s="398">
        <v>2533</v>
      </c>
      <c r="K181" s="398">
        <v>2533</v>
      </c>
      <c r="L181" s="398">
        <v>2533</v>
      </c>
      <c r="M181" s="398">
        <v>2533</v>
      </c>
      <c r="N181" s="398">
        <v>2533</v>
      </c>
    </row>
    <row r="182" spans="1:14" s="383" customFormat="1" x14ac:dyDescent="0.25">
      <c r="A182" s="395">
        <v>42704</v>
      </c>
      <c r="B182" s="396" t="s">
        <v>30</v>
      </c>
      <c r="C182" s="397">
        <v>80</v>
      </c>
      <c r="D182" s="398">
        <v>57</v>
      </c>
      <c r="E182" s="398">
        <v>42</v>
      </c>
      <c r="F182" s="398">
        <v>50</v>
      </c>
      <c r="G182" s="398">
        <v>1</v>
      </c>
      <c r="H182" s="397">
        <v>628</v>
      </c>
      <c r="I182" s="398">
        <v>5</v>
      </c>
      <c r="J182" s="398">
        <v>628</v>
      </c>
      <c r="K182" s="398">
        <v>628</v>
      </c>
      <c r="L182" s="398">
        <v>628</v>
      </c>
      <c r="M182" s="398">
        <v>628</v>
      </c>
      <c r="N182" s="398">
        <v>628</v>
      </c>
    </row>
    <row r="183" spans="1:14" s="383" customFormat="1" x14ac:dyDescent="0.25">
      <c r="A183" s="395">
        <v>42704</v>
      </c>
      <c r="B183" s="396" t="s">
        <v>32</v>
      </c>
      <c r="C183" s="397">
        <v>240</v>
      </c>
      <c r="D183" s="398">
        <v>298</v>
      </c>
      <c r="E183" s="398">
        <v>186</v>
      </c>
      <c r="F183" s="398">
        <v>179</v>
      </c>
      <c r="G183" s="398">
        <v>12</v>
      </c>
      <c r="H183" s="397">
        <v>9625</v>
      </c>
      <c r="I183" s="398">
        <v>5</v>
      </c>
      <c r="J183" s="398">
        <v>9625</v>
      </c>
      <c r="K183" s="398">
        <v>9625</v>
      </c>
      <c r="L183" s="398">
        <v>9625</v>
      </c>
      <c r="M183" s="398">
        <v>9625</v>
      </c>
      <c r="N183" s="398">
        <v>9625</v>
      </c>
    </row>
    <row r="184" spans="1:14" s="383" customFormat="1" x14ac:dyDescent="0.25">
      <c r="A184" s="395">
        <v>42704</v>
      </c>
      <c r="B184" s="396" t="s">
        <v>34</v>
      </c>
      <c r="C184" s="397">
        <v>721</v>
      </c>
      <c r="D184" s="398">
        <v>493</v>
      </c>
      <c r="E184" s="398">
        <v>247</v>
      </c>
      <c r="F184" s="398">
        <v>198</v>
      </c>
      <c r="G184" s="398">
        <v>18</v>
      </c>
      <c r="H184" s="397">
        <v>11722</v>
      </c>
      <c r="I184" s="398">
        <v>5</v>
      </c>
      <c r="J184" s="398">
        <v>11722</v>
      </c>
      <c r="K184" s="398">
        <v>11722</v>
      </c>
      <c r="L184" s="398">
        <v>11722</v>
      </c>
      <c r="M184" s="398">
        <v>11722</v>
      </c>
      <c r="N184" s="398">
        <v>11722</v>
      </c>
    </row>
    <row r="185" spans="1:14" s="383" customFormat="1" x14ac:dyDescent="0.25">
      <c r="A185" s="395">
        <v>42704</v>
      </c>
      <c r="B185" s="396" t="s">
        <v>36</v>
      </c>
      <c r="C185" s="397">
        <v>509</v>
      </c>
      <c r="D185" s="398">
        <v>139</v>
      </c>
      <c r="E185" s="398">
        <v>61</v>
      </c>
      <c r="F185" s="398">
        <v>46</v>
      </c>
      <c r="G185" s="398">
        <v>5</v>
      </c>
      <c r="H185" s="397">
        <v>1919</v>
      </c>
      <c r="I185" s="398">
        <v>5</v>
      </c>
      <c r="J185" s="398">
        <v>1919</v>
      </c>
      <c r="K185" s="398">
        <v>1919</v>
      </c>
      <c r="L185" s="398">
        <v>1919</v>
      </c>
      <c r="M185" s="398">
        <v>1919</v>
      </c>
      <c r="N185" s="398">
        <v>1919</v>
      </c>
    </row>
    <row r="186" spans="1:14" s="383" customFormat="1" x14ac:dyDescent="0.25">
      <c r="A186" s="395">
        <v>42704</v>
      </c>
      <c r="B186" s="396" t="s">
        <v>38</v>
      </c>
      <c r="C186" s="397">
        <v>808</v>
      </c>
      <c r="D186" s="398">
        <v>397</v>
      </c>
      <c r="E186" s="398">
        <v>180</v>
      </c>
      <c r="F186" s="398">
        <v>148</v>
      </c>
      <c r="G186" s="398">
        <v>8</v>
      </c>
      <c r="H186" s="397">
        <v>2344</v>
      </c>
      <c r="I186" s="398">
        <v>5</v>
      </c>
      <c r="J186" s="398">
        <v>2344</v>
      </c>
      <c r="K186" s="398">
        <v>2344</v>
      </c>
      <c r="L186" s="398">
        <v>2344</v>
      </c>
      <c r="M186" s="398">
        <v>2344</v>
      </c>
      <c r="N186" s="398">
        <v>2344</v>
      </c>
    </row>
    <row r="187" spans="1:14" s="383" customFormat="1" x14ac:dyDescent="0.25">
      <c r="A187" s="395">
        <v>42704</v>
      </c>
      <c r="B187" s="396" t="s">
        <v>40</v>
      </c>
      <c r="C187" s="397">
        <v>741</v>
      </c>
      <c r="D187" s="398">
        <v>80</v>
      </c>
      <c r="E187" s="398">
        <v>33</v>
      </c>
      <c r="F187" s="398">
        <v>26</v>
      </c>
      <c r="G187" s="398">
        <v>0</v>
      </c>
      <c r="H187" s="397">
        <v>1330</v>
      </c>
      <c r="I187" s="398">
        <v>5</v>
      </c>
      <c r="J187" s="398">
        <v>1330</v>
      </c>
      <c r="K187" s="398">
        <v>1330</v>
      </c>
      <c r="L187" s="398">
        <v>1330</v>
      </c>
      <c r="M187" s="398">
        <v>1330</v>
      </c>
      <c r="N187" s="398">
        <v>1330</v>
      </c>
    </row>
    <row r="188" spans="1:14" s="383" customFormat="1" x14ac:dyDescent="0.25">
      <c r="A188" s="395">
        <v>42704</v>
      </c>
      <c r="B188" s="396" t="s">
        <v>42</v>
      </c>
      <c r="C188" s="397">
        <v>213</v>
      </c>
      <c r="D188" s="398">
        <v>21</v>
      </c>
      <c r="E188" s="398">
        <v>9</v>
      </c>
      <c r="F188" s="398">
        <v>7</v>
      </c>
      <c r="G188" s="398">
        <v>1</v>
      </c>
      <c r="H188" s="397">
        <v>244</v>
      </c>
      <c r="I188" s="398">
        <v>5</v>
      </c>
      <c r="J188" s="398">
        <v>244</v>
      </c>
      <c r="K188" s="398">
        <v>244</v>
      </c>
      <c r="L188" s="398">
        <v>244</v>
      </c>
      <c r="M188" s="398">
        <v>244</v>
      </c>
      <c r="N188" s="398">
        <v>244</v>
      </c>
    </row>
    <row r="189" spans="1:14" s="383" customFormat="1" x14ac:dyDescent="0.25">
      <c r="A189" s="395">
        <v>42735</v>
      </c>
      <c r="B189" s="396" t="s">
        <v>12</v>
      </c>
      <c r="C189" s="397">
        <v>0</v>
      </c>
      <c r="D189" s="398">
        <v>0</v>
      </c>
      <c r="E189" s="398">
        <v>0</v>
      </c>
      <c r="F189" s="398">
        <v>0</v>
      </c>
      <c r="G189" s="398">
        <v>0</v>
      </c>
      <c r="H189" s="397">
        <v>13</v>
      </c>
      <c r="I189" s="398">
        <v>4</v>
      </c>
      <c r="J189" s="398">
        <v>13</v>
      </c>
      <c r="K189" s="398">
        <v>13</v>
      </c>
      <c r="L189" s="398">
        <v>13</v>
      </c>
      <c r="M189" s="398">
        <v>13</v>
      </c>
      <c r="N189" s="398">
        <v>0</v>
      </c>
    </row>
    <row r="190" spans="1:14" s="383" customFormat="1" x14ac:dyDescent="0.25">
      <c r="A190" s="395">
        <v>42735</v>
      </c>
      <c r="B190" s="396" t="s">
        <v>14</v>
      </c>
      <c r="C190" s="397">
        <v>14</v>
      </c>
      <c r="D190" s="398">
        <v>6</v>
      </c>
      <c r="E190" s="398">
        <v>7</v>
      </c>
      <c r="F190" s="398">
        <v>10</v>
      </c>
      <c r="G190" s="398">
        <v>0</v>
      </c>
      <c r="H190" s="397">
        <v>210</v>
      </c>
      <c r="I190" s="398">
        <v>4</v>
      </c>
      <c r="J190" s="398">
        <v>210</v>
      </c>
      <c r="K190" s="398">
        <v>210</v>
      </c>
      <c r="L190" s="398">
        <v>210</v>
      </c>
      <c r="M190" s="398">
        <v>210</v>
      </c>
      <c r="N190" s="398">
        <v>0</v>
      </c>
    </row>
    <row r="191" spans="1:14" s="383" customFormat="1" x14ac:dyDescent="0.25">
      <c r="A191" s="395">
        <v>42735</v>
      </c>
      <c r="B191" s="396" t="s">
        <v>16</v>
      </c>
      <c r="C191" s="397">
        <v>2</v>
      </c>
      <c r="D191" s="398">
        <v>0</v>
      </c>
      <c r="E191" s="398">
        <v>0</v>
      </c>
      <c r="F191" s="398">
        <v>0</v>
      </c>
      <c r="G191" s="398">
        <v>0</v>
      </c>
      <c r="H191" s="397">
        <v>87</v>
      </c>
      <c r="I191" s="398">
        <v>4</v>
      </c>
      <c r="J191" s="398">
        <v>87</v>
      </c>
      <c r="K191" s="398">
        <v>87</v>
      </c>
      <c r="L191" s="398">
        <v>87</v>
      </c>
      <c r="M191" s="398">
        <v>87</v>
      </c>
      <c r="N191" s="398">
        <v>0</v>
      </c>
    </row>
    <row r="192" spans="1:14" s="383" customFormat="1" x14ac:dyDescent="0.25">
      <c r="A192" s="395">
        <v>42735</v>
      </c>
      <c r="B192" s="396" t="s">
        <v>18</v>
      </c>
      <c r="C192" s="397">
        <v>136</v>
      </c>
      <c r="D192" s="398">
        <v>121</v>
      </c>
      <c r="E192" s="398">
        <v>117</v>
      </c>
      <c r="F192" s="398">
        <v>108</v>
      </c>
      <c r="G192" s="398">
        <v>0</v>
      </c>
      <c r="H192" s="397">
        <v>5998</v>
      </c>
      <c r="I192" s="398">
        <v>4</v>
      </c>
      <c r="J192" s="398">
        <v>5998</v>
      </c>
      <c r="K192" s="398">
        <v>5998</v>
      </c>
      <c r="L192" s="398">
        <v>5998</v>
      </c>
      <c r="M192" s="398">
        <v>5998</v>
      </c>
      <c r="N192" s="398">
        <v>0</v>
      </c>
    </row>
    <row r="193" spans="1:14" s="383" customFormat="1" x14ac:dyDescent="0.25">
      <c r="A193" s="395">
        <v>42735</v>
      </c>
      <c r="B193" s="396" t="s">
        <v>20</v>
      </c>
      <c r="C193" s="397">
        <v>228</v>
      </c>
      <c r="D193" s="398">
        <v>109</v>
      </c>
      <c r="E193" s="398">
        <v>81</v>
      </c>
      <c r="F193" s="398">
        <v>69</v>
      </c>
      <c r="G193" s="398">
        <v>0</v>
      </c>
      <c r="H193" s="397">
        <v>1444</v>
      </c>
      <c r="I193" s="398">
        <v>4</v>
      </c>
      <c r="J193" s="398">
        <v>1444</v>
      </c>
      <c r="K193" s="398">
        <v>1444</v>
      </c>
      <c r="L193" s="398">
        <v>1444</v>
      </c>
      <c r="M193" s="398">
        <v>1444</v>
      </c>
      <c r="N193" s="398">
        <v>0</v>
      </c>
    </row>
    <row r="194" spans="1:14" s="383" customFormat="1" x14ac:dyDescent="0.25">
      <c r="A194" s="395">
        <v>42735</v>
      </c>
      <c r="B194" s="396" t="s">
        <v>22</v>
      </c>
      <c r="C194" s="397">
        <v>283</v>
      </c>
      <c r="D194" s="398">
        <v>133</v>
      </c>
      <c r="E194" s="398">
        <v>105</v>
      </c>
      <c r="F194" s="398">
        <v>77</v>
      </c>
      <c r="G194" s="398">
        <v>0</v>
      </c>
      <c r="H194" s="397">
        <v>856</v>
      </c>
      <c r="I194" s="398">
        <v>4</v>
      </c>
      <c r="J194" s="398">
        <v>856</v>
      </c>
      <c r="K194" s="398">
        <v>856</v>
      </c>
      <c r="L194" s="398">
        <v>856</v>
      </c>
      <c r="M194" s="398">
        <v>856</v>
      </c>
      <c r="N194" s="398">
        <v>0</v>
      </c>
    </row>
    <row r="195" spans="1:14" s="383" customFormat="1" x14ac:dyDescent="0.25">
      <c r="A195" s="395">
        <v>42735</v>
      </c>
      <c r="B195" s="396" t="s">
        <v>62</v>
      </c>
      <c r="C195" s="397">
        <v>344</v>
      </c>
      <c r="D195" s="398">
        <v>508</v>
      </c>
      <c r="E195" s="398">
        <v>308</v>
      </c>
      <c r="F195" s="398">
        <v>223</v>
      </c>
      <c r="G195" s="398">
        <v>0</v>
      </c>
      <c r="H195" s="397">
        <v>44206</v>
      </c>
      <c r="I195" s="398">
        <v>4</v>
      </c>
      <c r="J195" s="398">
        <v>44206</v>
      </c>
      <c r="K195" s="398">
        <v>44206</v>
      </c>
      <c r="L195" s="398">
        <v>44206</v>
      </c>
      <c r="M195" s="398">
        <v>44206</v>
      </c>
      <c r="N195" s="398">
        <v>0</v>
      </c>
    </row>
    <row r="196" spans="1:14" s="383" customFormat="1" x14ac:dyDescent="0.25">
      <c r="A196" s="395">
        <v>42735</v>
      </c>
      <c r="B196" s="396" t="s">
        <v>24</v>
      </c>
      <c r="C196" s="397">
        <v>184</v>
      </c>
      <c r="D196" s="398">
        <v>37</v>
      </c>
      <c r="E196" s="398">
        <v>19</v>
      </c>
      <c r="F196" s="398">
        <v>26</v>
      </c>
      <c r="G196" s="398">
        <v>0</v>
      </c>
      <c r="H196" s="397">
        <v>332</v>
      </c>
      <c r="I196" s="398">
        <v>4</v>
      </c>
      <c r="J196" s="398">
        <v>332</v>
      </c>
      <c r="K196" s="398">
        <v>332</v>
      </c>
      <c r="L196" s="398">
        <v>332</v>
      </c>
      <c r="M196" s="398">
        <v>332</v>
      </c>
      <c r="N196" s="398">
        <v>0</v>
      </c>
    </row>
    <row r="197" spans="1:14" s="383" customFormat="1" x14ac:dyDescent="0.25">
      <c r="A197" s="395">
        <v>42735</v>
      </c>
      <c r="B197" s="396" t="s">
        <v>26</v>
      </c>
      <c r="C197" s="397">
        <v>69</v>
      </c>
      <c r="D197" s="398">
        <v>11</v>
      </c>
      <c r="E197" s="398">
        <v>6</v>
      </c>
      <c r="F197" s="398">
        <v>12</v>
      </c>
      <c r="G197" s="398">
        <v>0</v>
      </c>
      <c r="H197" s="397">
        <v>85</v>
      </c>
      <c r="I197" s="398">
        <v>4</v>
      </c>
      <c r="J197" s="398">
        <v>85</v>
      </c>
      <c r="K197" s="398">
        <v>85</v>
      </c>
      <c r="L197" s="398">
        <v>85</v>
      </c>
      <c r="M197" s="398">
        <v>85</v>
      </c>
      <c r="N197" s="398">
        <v>0</v>
      </c>
    </row>
    <row r="198" spans="1:14" s="383" customFormat="1" x14ac:dyDescent="0.25">
      <c r="A198" s="395">
        <v>42735</v>
      </c>
      <c r="B198" s="396" t="s">
        <v>28</v>
      </c>
      <c r="C198" s="397">
        <v>38</v>
      </c>
      <c r="D198" s="398">
        <v>68</v>
      </c>
      <c r="E198" s="398">
        <v>87</v>
      </c>
      <c r="F198" s="398">
        <v>91</v>
      </c>
      <c r="G198" s="398">
        <v>0</v>
      </c>
      <c r="H198" s="397">
        <v>2633</v>
      </c>
      <c r="I198" s="398">
        <v>4</v>
      </c>
      <c r="J198" s="398">
        <v>2633</v>
      </c>
      <c r="K198" s="398">
        <v>2633</v>
      </c>
      <c r="L198" s="398">
        <v>2633</v>
      </c>
      <c r="M198" s="398">
        <v>2633</v>
      </c>
      <c r="N198" s="398">
        <v>0</v>
      </c>
    </row>
    <row r="199" spans="1:14" s="383" customFormat="1" x14ac:dyDescent="0.25">
      <c r="A199" s="395">
        <v>42735</v>
      </c>
      <c r="B199" s="396" t="s">
        <v>30</v>
      </c>
      <c r="C199" s="397">
        <v>73</v>
      </c>
      <c r="D199" s="398">
        <v>50</v>
      </c>
      <c r="E199" s="398">
        <v>43</v>
      </c>
      <c r="F199" s="398">
        <v>51</v>
      </c>
      <c r="G199" s="398">
        <v>0</v>
      </c>
      <c r="H199" s="397">
        <v>614</v>
      </c>
      <c r="I199" s="398">
        <v>4</v>
      </c>
      <c r="J199" s="398">
        <v>614</v>
      </c>
      <c r="K199" s="398">
        <v>614</v>
      </c>
      <c r="L199" s="398">
        <v>614</v>
      </c>
      <c r="M199" s="398">
        <v>614</v>
      </c>
      <c r="N199" s="398">
        <v>0</v>
      </c>
    </row>
    <row r="200" spans="1:14" s="383" customFormat="1" x14ac:dyDescent="0.25">
      <c r="A200" s="395">
        <v>42735</v>
      </c>
      <c r="B200" s="396" t="s">
        <v>32</v>
      </c>
      <c r="C200" s="397">
        <v>257</v>
      </c>
      <c r="D200" s="398">
        <v>288</v>
      </c>
      <c r="E200" s="398">
        <v>181</v>
      </c>
      <c r="F200" s="398">
        <v>200</v>
      </c>
      <c r="G200" s="398">
        <v>0</v>
      </c>
      <c r="H200" s="397">
        <v>9721</v>
      </c>
      <c r="I200" s="398">
        <v>4</v>
      </c>
      <c r="J200" s="398">
        <v>9721</v>
      </c>
      <c r="K200" s="398">
        <v>9721</v>
      </c>
      <c r="L200" s="398">
        <v>9721</v>
      </c>
      <c r="M200" s="398">
        <v>9721</v>
      </c>
      <c r="N200" s="398">
        <v>0</v>
      </c>
    </row>
    <row r="201" spans="1:14" s="383" customFormat="1" x14ac:dyDescent="0.25">
      <c r="A201" s="395">
        <v>42735</v>
      </c>
      <c r="B201" s="396" t="s">
        <v>34</v>
      </c>
      <c r="C201" s="397">
        <v>603</v>
      </c>
      <c r="D201" s="398">
        <v>433</v>
      </c>
      <c r="E201" s="398">
        <v>254</v>
      </c>
      <c r="F201" s="398">
        <v>210</v>
      </c>
      <c r="G201" s="398">
        <v>0</v>
      </c>
      <c r="H201" s="397">
        <v>10762</v>
      </c>
      <c r="I201" s="398">
        <v>4</v>
      </c>
      <c r="J201" s="398">
        <v>10762</v>
      </c>
      <c r="K201" s="398">
        <v>10762</v>
      </c>
      <c r="L201" s="398">
        <v>10762</v>
      </c>
      <c r="M201" s="398">
        <v>10762</v>
      </c>
      <c r="N201" s="398">
        <v>0</v>
      </c>
    </row>
    <row r="202" spans="1:14" s="383" customFormat="1" x14ac:dyDescent="0.25">
      <c r="A202" s="395">
        <v>42735</v>
      </c>
      <c r="B202" s="396" t="s">
        <v>36</v>
      </c>
      <c r="C202" s="397">
        <v>748</v>
      </c>
      <c r="D202" s="398">
        <v>131</v>
      </c>
      <c r="E202" s="398">
        <v>63</v>
      </c>
      <c r="F202" s="398">
        <v>54</v>
      </c>
      <c r="G202" s="398">
        <v>0</v>
      </c>
      <c r="H202" s="397">
        <v>2532</v>
      </c>
      <c r="I202" s="398">
        <v>4</v>
      </c>
      <c r="J202" s="398">
        <v>2532</v>
      </c>
      <c r="K202" s="398">
        <v>2532</v>
      </c>
      <c r="L202" s="398">
        <v>2532</v>
      </c>
      <c r="M202" s="398">
        <v>2532</v>
      </c>
      <c r="N202" s="398">
        <v>0</v>
      </c>
    </row>
    <row r="203" spans="1:14" s="383" customFormat="1" x14ac:dyDescent="0.25">
      <c r="A203" s="395">
        <v>42735</v>
      </c>
      <c r="B203" s="396" t="s">
        <v>38</v>
      </c>
      <c r="C203" s="397">
        <v>887</v>
      </c>
      <c r="D203" s="398">
        <v>318</v>
      </c>
      <c r="E203" s="398">
        <v>176</v>
      </c>
      <c r="F203" s="398">
        <v>148</v>
      </c>
      <c r="G203" s="398">
        <v>0</v>
      </c>
      <c r="H203" s="397">
        <v>2322</v>
      </c>
      <c r="I203" s="398">
        <v>4</v>
      </c>
      <c r="J203" s="398">
        <v>2322</v>
      </c>
      <c r="K203" s="398">
        <v>2322</v>
      </c>
      <c r="L203" s="398">
        <v>2322</v>
      </c>
      <c r="M203" s="398">
        <v>2322</v>
      </c>
      <c r="N203" s="398">
        <v>0</v>
      </c>
    </row>
    <row r="204" spans="1:14" s="383" customFormat="1" x14ac:dyDescent="0.25">
      <c r="A204" s="395">
        <v>42735</v>
      </c>
      <c r="B204" s="396" t="s">
        <v>40</v>
      </c>
      <c r="C204" s="397">
        <v>752</v>
      </c>
      <c r="D204" s="398">
        <v>67</v>
      </c>
      <c r="E204" s="398">
        <v>35</v>
      </c>
      <c r="F204" s="398">
        <v>26</v>
      </c>
      <c r="G204" s="398">
        <v>0</v>
      </c>
      <c r="H204" s="397">
        <v>1268</v>
      </c>
      <c r="I204" s="398">
        <v>4</v>
      </c>
      <c r="J204" s="398">
        <v>1268</v>
      </c>
      <c r="K204" s="398">
        <v>1268</v>
      </c>
      <c r="L204" s="398">
        <v>1268</v>
      </c>
      <c r="M204" s="398">
        <v>1268</v>
      </c>
      <c r="N204" s="398">
        <v>0</v>
      </c>
    </row>
    <row r="205" spans="1:14" s="383" customFormat="1" x14ac:dyDescent="0.25">
      <c r="A205" s="395">
        <v>42735</v>
      </c>
      <c r="B205" s="396" t="s">
        <v>42</v>
      </c>
      <c r="C205" s="397">
        <v>225</v>
      </c>
      <c r="D205" s="398">
        <v>13</v>
      </c>
      <c r="E205" s="398">
        <v>9</v>
      </c>
      <c r="F205" s="398">
        <v>9</v>
      </c>
      <c r="G205" s="398">
        <v>0</v>
      </c>
      <c r="H205" s="397">
        <v>250</v>
      </c>
      <c r="I205" s="398">
        <v>4</v>
      </c>
      <c r="J205" s="398">
        <v>250</v>
      </c>
      <c r="K205" s="398">
        <v>250</v>
      </c>
      <c r="L205" s="398">
        <v>250</v>
      </c>
      <c r="M205" s="398">
        <v>250</v>
      </c>
      <c r="N205" s="398">
        <v>0</v>
      </c>
    </row>
    <row r="206" spans="1:14" s="383" customFormat="1" x14ac:dyDescent="0.25">
      <c r="A206" s="395">
        <v>42766</v>
      </c>
      <c r="B206" s="396" t="s">
        <v>12</v>
      </c>
      <c r="C206" s="397">
        <v>0</v>
      </c>
      <c r="D206" s="398">
        <v>0</v>
      </c>
      <c r="E206" s="398">
        <v>0</v>
      </c>
      <c r="F206" s="398">
        <v>0</v>
      </c>
      <c r="G206" s="398">
        <v>1</v>
      </c>
      <c r="H206" s="397">
        <v>13</v>
      </c>
      <c r="I206" s="398">
        <v>5</v>
      </c>
      <c r="J206" s="398">
        <v>13</v>
      </c>
      <c r="K206" s="398">
        <v>13</v>
      </c>
      <c r="L206" s="398">
        <v>13</v>
      </c>
      <c r="M206" s="398">
        <v>13</v>
      </c>
      <c r="N206" s="398">
        <v>13</v>
      </c>
    </row>
    <row r="207" spans="1:14" s="383" customFormat="1" x14ac:dyDescent="0.25">
      <c r="A207" s="395">
        <v>42766</v>
      </c>
      <c r="B207" s="396" t="s">
        <v>14</v>
      </c>
      <c r="C207" s="397">
        <v>13</v>
      </c>
      <c r="D207" s="398">
        <v>6</v>
      </c>
      <c r="E207" s="398">
        <v>8</v>
      </c>
      <c r="F207" s="398">
        <v>10</v>
      </c>
      <c r="G207" s="398">
        <v>4</v>
      </c>
      <c r="H207" s="397">
        <v>205</v>
      </c>
      <c r="I207" s="398">
        <v>5</v>
      </c>
      <c r="J207" s="398">
        <v>205</v>
      </c>
      <c r="K207" s="398">
        <v>205</v>
      </c>
      <c r="L207" s="398">
        <v>205</v>
      </c>
      <c r="M207" s="398">
        <v>205</v>
      </c>
      <c r="N207" s="398">
        <v>205</v>
      </c>
    </row>
    <row r="208" spans="1:14" s="383" customFormat="1" x14ac:dyDescent="0.25">
      <c r="A208" s="395">
        <v>42766</v>
      </c>
      <c r="B208" s="396" t="s">
        <v>16</v>
      </c>
      <c r="C208" s="397">
        <v>1</v>
      </c>
      <c r="D208" s="398">
        <v>0</v>
      </c>
      <c r="E208" s="398">
        <v>0</v>
      </c>
      <c r="F208" s="398">
        <v>0</v>
      </c>
      <c r="G208" s="398">
        <v>0</v>
      </c>
      <c r="H208" s="397">
        <v>86</v>
      </c>
      <c r="I208" s="398">
        <v>5</v>
      </c>
      <c r="J208" s="398">
        <v>86</v>
      </c>
      <c r="K208" s="398">
        <v>86</v>
      </c>
      <c r="L208" s="398">
        <v>86</v>
      </c>
      <c r="M208" s="398">
        <v>86</v>
      </c>
      <c r="N208" s="398">
        <v>86</v>
      </c>
    </row>
    <row r="209" spans="1:14" s="383" customFormat="1" x14ac:dyDescent="0.25">
      <c r="A209" s="395">
        <v>42766</v>
      </c>
      <c r="B209" s="396" t="s">
        <v>18</v>
      </c>
      <c r="C209" s="397">
        <v>177</v>
      </c>
      <c r="D209" s="398">
        <v>172</v>
      </c>
      <c r="E209" s="398">
        <v>130</v>
      </c>
      <c r="F209" s="398">
        <v>119</v>
      </c>
      <c r="G209" s="398">
        <v>111</v>
      </c>
      <c r="H209" s="397">
        <v>6678</v>
      </c>
      <c r="I209" s="398">
        <v>5</v>
      </c>
      <c r="J209" s="398">
        <v>6678</v>
      </c>
      <c r="K209" s="398">
        <v>6678</v>
      </c>
      <c r="L209" s="398">
        <v>6678</v>
      </c>
      <c r="M209" s="398">
        <v>6678</v>
      </c>
      <c r="N209" s="398">
        <v>6678</v>
      </c>
    </row>
    <row r="210" spans="1:14" s="383" customFormat="1" x14ac:dyDescent="0.25">
      <c r="A210" s="395">
        <v>42766</v>
      </c>
      <c r="B210" s="396" t="s">
        <v>20</v>
      </c>
      <c r="C210" s="397">
        <v>78</v>
      </c>
      <c r="D210" s="398">
        <v>39</v>
      </c>
      <c r="E210" s="398">
        <v>42</v>
      </c>
      <c r="F210" s="398">
        <v>45</v>
      </c>
      <c r="G210" s="398">
        <v>17</v>
      </c>
      <c r="H210" s="397">
        <v>473</v>
      </c>
      <c r="I210" s="398">
        <v>5</v>
      </c>
      <c r="J210" s="398">
        <v>473</v>
      </c>
      <c r="K210" s="398">
        <v>473</v>
      </c>
      <c r="L210" s="398">
        <v>473</v>
      </c>
      <c r="M210" s="398">
        <v>473</v>
      </c>
      <c r="N210" s="398">
        <v>473</v>
      </c>
    </row>
    <row r="211" spans="1:14" s="383" customFormat="1" x14ac:dyDescent="0.25">
      <c r="A211" s="395">
        <v>42766</v>
      </c>
      <c r="B211" s="396" t="s">
        <v>22</v>
      </c>
      <c r="C211" s="397">
        <v>216</v>
      </c>
      <c r="D211" s="398">
        <v>127</v>
      </c>
      <c r="E211" s="398">
        <v>94</v>
      </c>
      <c r="F211" s="398">
        <v>66</v>
      </c>
      <c r="G211" s="398">
        <v>41</v>
      </c>
      <c r="H211" s="397">
        <v>790</v>
      </c>
      <c r="I211" s="398">
        <v>5</v>
      </c>
      <c r="J211" s="398">
        <v>790</v>
      </c>
      <c r="K211" s="398">
        <v>790</v>
      </c>
      <c r="L211" s="398">
        <v>790</v>
      </c>
      <c r="M211" s="398">
        <v>790</v>
      </c>
      <c r="N211" s="398">
        <v>790</v>
      </c>
    </row>
    <row r="212" spans="1:14" s="383" customFormat="1" x14ac:dyDescent="0.25">
      <c r="A212" s="395">
        <v>42766</v>
      </c>
      <c r="B212" s="396" t="s">
        <v>62</v>
      </c>
      <c r="C212" s="397">
        <v>264</v>
      </c>
      <c r="D212" s="398">
        <v>507</v>
      </c>
      <c r="E212" s="398">
        <v>282</v>
      </c>
      <c r="F212" s="398">
        <v>192</v>
      </c>
      <c r="G212" s="398">
        <v>160</v>
      </c>
      <c r="H212" s="397">
        <v>44253</v>
      </c>
      <c r="I212" s="398">
        <v>5</v>
      </c>
      <c r="J212" s="398">
        <v>44253</v>
      </c>
      <c r="K212" s="398">
        <v>44253</v>
      </c>
      <c r="L212" s="398">
        <v>44253</v>
      </c>
      <c r="M212" s="398">
        <v>44253</v>
      </c>
      <c r="N212" s="398">
        <v>44253</v>
      </c>
    </row>
    <row r="213" spans="1:14" s="383" customFormat="1" x14ac:dyDescent="0.25">
      <c r="A213" s="395">
        <v>42766</v>
      </c>
      <c r="B213" s="396" t="s">
        <v>24</v>
      </c>
      <c r="C213" s="397">
        <v>237</v>
      </c>
      <c r="D213" s="398">
        <v>62</v>
      </c>
      <c r="E213" s="398">
        <v>33</v>
      </c>
      <c r="F213" s="398">
        <v>29</v>
      </c>
      <c r="G213" s="398">
        <v>21</v>
      </c>
      <c r="H213" s="397">
        <v>425</v>
      </c>
      <c r="I213" s="398">
        <v>5</v>
      </c>
      <c r="J213" s="398">
        <v>425</v>
      </c>
      <c r="K213" s="398">
        <v>425</v>
      </c>
      <c r="L213" s="398">
        <v>425</v>
      </c>
      <c r="M213" s="398">
        <v>425</v>
      </c>
      <c r="N213" s="398">
        <v>425</v>
      </c>
    </row>
    <row r="214" spans="1:14" s="383" customFormat="1" x14ac:dyDescent="0.25">
      <c r="A214" s="395">
        <v>42766</v>
      </c>
      <c r="B214" s="396" t="s">
        <v>26</v>
      </c>
      <c r="C214" s="397">
        <v>123</v>
      </c>
      <c r="D214" s="398">
        <v>30</v>
      </c>
      <c r="E214" s="398">
        <v>15</v>
      </c>
      <c r="F214" s="398">
        <v>19</v>
      </c>
      <c r="G214" s="398">
        <v>15</v>
      </c>
      <c r="H214" s="397">
        <v>158</v>
      </c>
      <c r="I214" s="398">
        <v>5</v>
      </c>
      <c r="J214" s="398">
        <v>158</v>
      </c>
      <c r="K214" s="398">
        <v>158</v>
      </c>
      <c r="L214" s="398">
        <v>158</v>
      </c>
      <c r="M214" s="398">
        <v>158</v>
      </c>
      <c r="N214" s="398">
        <v>158</v>
      </c>
    </row>
    <row r="215" spans="1:14" s="383" customFormat="1" x14ac:dyDescent="0.25">
      <c r="A215" s="395">
        <v>42766</v>
      </c>
      <c r="B215" s="396" t="s">
        <v>28</v>
      </c>
      <c r="C215" s="397">
        <v>34</v>
      </c>
      <c r="D215" s="398">
        <v>77</v>
      </c>
      <c r="E215" s="398">
        <v>84</v>
      </c>
      <c r="F215" s="398">
        <v>89</v>
      </c>
      <c r="G215" s="398">
        <v>93</v>
      </c>
      <c r="H215" s="397">
        <v>2593</v>
      </c>
      <c r="I215" s="398">
        <v>5</v>
      </c>
      <c r="J215" s="398">
        <v>2593</v>
      </c>
      <c r="K215" s="398">
        <v>2593</v>
      </c>
      <c r="L215" s="398">
        <v>2593</v>
      </c>
      <c r="M215" s="398">
        <v>2593</v>
      </c>
      <c r="N215" s="398">
        <v>2593</v>
      </c>
    </row>
    <row r="216" spans="1:14" s="383" customFormat="1" x14ac:dyDescent="0.25">
      <c r="A216" s="395">
        <v>42766</v>
      </c>
      <c r="B216" s="396" t="s">
        <v>30</v>
      </c>
      <c r="C216" s="397">
        <v>66</v>
      </c>
      <c r="D216" s="398">
        <v>47</v>
      </c>
      <c r="E216" s="398">
        <v>36</v>
      </c>
      <c r="F216" s="398">
        <v>44</v>
      </c>
      <c r="G216" s="398">
        <v>34</v>
      </c>
      <c r="H216" s="397">
        <v>580</v>
      </c>
      <c r="I216" s="398">
        <v>5</v>
      </c>
      <c r="J216" s="398">
        <v>580</v>
      </c>
      <c r="K216" s="398">
        <v>580</v>
      </c>
      <c r="L216" s="398">
        <v>580</v>
      </c>
      <c r="M216" s="398">
        <v>580</v>
      </c>
      <c r="N216" s="398">
        <v>580</v>
      </c>
    </row>
    <row r="217" spans="1:14" s="383" customFormat="1" x14ac:dyDescent="0.25">
      <c r="A217" s="395">
        <v>42766</v>
      </c>
      <c r="B217" s="396" t="s">
        <v>32</v>
      </c>
      <c r="C217" s="397">
        <v>267</v>
      </c>
      <c r="D217" s="398">
        <v>288</v>
      </c>
      <c r="E217" s="398">
        <v>203</v>
      </c>
      <c r="F217" s="398">
        <v>194</v>
      </c>
      <c r="G217" s="398">
        <v>237</v>
      </c>
      <c r="H217" s="397">
        <v>9834</v>
      </c>
      <c r="I217" s="398">
        <v>5</v>
      </c>
      <c r="J217" s="398">
        <v>9834</v>
      </c>
      <c r="K217" s="398">
        <v>9834</v>
      </c>
      <c r="L217" s="398">
        <v>9834</v>
      </c>
      <c r="M217" s="398">
        <v>9834</v>
      </c>
      <c r="N217" s="398">
        <v>9834</v>
      </c>
    </row>
    <row r="218" spans="1:14" s="383" customFormat="1" x14ac:dyDescent="0.25">
      <c r="A218" s="395">
        <v>42766</v>
      </c>
      <c r="B218" s="396" t="s">
        <v>34</v>
      </c>
      <c r="C218" s="397">
        <v>655</v>
      </c>
      <c r="D218" s="398">
        <v>411</v>
      </c>
      <c r="E218" s="398">
        <v>252</v>
      </c>
      <c r="F218" s="398">
        <v>196</v>
      </c>
      <c r="G218" s="398">
        <v>111</v>
      </c>
      <c r="H218" s="397">
        <v>10967</v>
      </c>
      <c r="I218" s="398">
        <v>5</v>
      </c>
      <c r="J218" s="398">
        <v>10967</v>
      </c>
      <c r="K218" s="398">
        <v>10967</v>
      </c>
      <c r="L218" s="398">
        <v>10967</v>
      </c>
      <c r="M218" s="398">
        <v>10967</v>
      </c>
      <c r="N218" s="398">
        <v>10967</v>
      </c>
    </row>
    <row r="219" spans="1:14" s="383" customFormat="1" x14ac:dyDescent="0.25">
      <c r="A219" s="395">
        <v>42766</v>
      </c>
      <c r="B219" s="396" t="s">
        <v>36</v>
      </c>
      <c r="C219" s="397">
        <v>377</v>
      </c>
      <c r="D219" s="398">
        <v>115</v>
      </c>
      <c r="E219" s="398">
        <v>64</v>
      </c>
      <c r="F219" s="398">
        <v>41</v>
      </c>
      <c r="G219" s="398">
        <v>28</v>
      </c>
      <c r="H219" s="397">
        <v>1483</v>
      </c>
      <c r="I219" s="398">
        <v>5</v>
      </c>
      <c r="J219" s="398">
        <v>1483</v>
      </c>
      <c r="K219" s="398">
        <v>1483</v>
      </c>
      <c r="L219" s="398">
        <v>1483</v>
      </c>
      <c r="M219" s="398">
        <v>1483</v>
      </c>
      <c r="N219" s="398">
        <v>1483</v>
      </c>
    </row>
    <row r="220" spans="1:14" s="383" customFormat="1" x14ac:dyDescent="0.25">
      <c r="A220" s="395">
        <v>42766</v>
      </c>
      <c r="B220" s="396" t="s">
        <v>38</v>
      </c>
      <c r="C220" s="397">
        <v>649</v>
      </c>
      <c r="D220" s="398">
        <v>333</v>
      </c>
      <c r="E220" s="398">
        <v>192</v>
      </c>
      <c r="F220" s="398">
        <v>139</v>
      </c>
      <c r="G220" s="398">
        <v>97</v>
      </c>
      <c r="H220" s="397">
        <v>2137</v>
      </c>
      <c r="I220" s="398">
        <v>5</v>
      </c>
      <c r="J220" s="398">
        <v>2137</v>
      </c>
      <c r="K220" s="398">
        <v>2137</v>
      </c>
      <c r="L220" s="398">
        <v>2137</v>
      </c>
      <c r="M220" s="398">
        <v>2137</v>
      </c>
      <c r="N220" s="398">
        <v>2137</v>
      </c>
    </row>
    <row r="221" spans="1:14" s="383" customFormat="1" x14ac:dyDescent="0.25">
      <c r="A221" s="395">
        <v>42766</v>
      </c>
      <c r="B221" s="396" t="s">
        <v>40</v>
      </c>
      <c r="C221" s="397">
        <v>870</v>
      </c>
      <c r="D221" s="398">
        <v>58</v>
      </c>
      <c r="E221" s="398">
        <v>37</v>
      </c>
      <c r="F221" s="398">
        <v>22</v>
      </c>
      <c r="G221" s="398">
        <v>15</v>
      </c>
      <c r="H221" s="397">
        <v>1455</v>
      </c>
      <c r="I221" s="398">
        <v>5</v>
      </c>
      <c r="J221" s="398">
        <v>1455</v>
      </c>
      <c r="K221" s="398">
        <v>1455</v>
      </c>
      <c r="L221" s="398">
        <v>1455</v>
      </c>
      <c r="M221" s="398">
        <v>1455</v>
      </c>
      <c r="N221" s="398">
        <v>1455</v>
      </c>
    </row>
    <row r="222" spans="1:14" s="383" customFormat="1" x14ac:dyDescent="0.25">
      <c r="A222" s="395">
        <v>42766</v>
      </c>
      <c r="B222" s="396" t="s">
        <v>42</v>
      </c>
      <c r="C222" s="397">
        <v>414</v>
      </c>
      <c r="D222" s="398">
        <v>45</v>
      </c>
      <c r="E222" s="398">
        <v>18</v>
      </c>
      <c r="F222" s="398">
        <v>11</v>
      </c>
      <c r="G222" s="398">
        <v>10</v>
      </c>
      <c r="H222" s="397">
        <v>501</v>
      </c>
      <c r="I222" s="398">
        <v>5</v>
      </c>
      <c r="J222" s="398">
        <v>501</v>
      </c>
      <c r="K222" s="398">
        <v>501</v>
      </c>
      <c r="L222" s="398">
        <v>501</v>
      </c>
      <c r="M222" s="398">
        <v>501</v>
      </c>
      <c r="N222" s="398">
        <v>501</v>
      </c>
    </row>
    <row r="223" spans="1:14" s="383" customFormat="1" x14ac:dyDescent="0.25">
      <c r="A223" s="395">
        <v>42794</v>
      </c>
      <c r="B223" s="396" t="s">
        <v>12</v>
      </c>
      <c r="C223" s="397">
        <v>0</v>
      </c>
      <c r="D223" s="398">
        <v>0</v>
      </c>
      <c r="E223" s="398">
        <v>0</v>
      </c>
      <c r="F223" s="398">
        <v>0</v>
      </c>
      <c r="G223" s="398">
        <v>1</v>
      </c>
      <c r="H223" s="397">
        <v>11</v>
      </c>
      <c r="I223" s="398">
        <v>5</v>
      </c>
      <c r="J223" s="398">
        <v>11</v>
      </c>
      <c r="K223" s="398">
        <v>11</v>
      </c>
      <c r="L223" s="398">
        <v>11</v>
      </c>
      <c r="M223" s="398">
        <v>11</v>
      </c>
      <c r="N223" s="398">
        <v>11</v>
      </c>
    </row>
    <row r="224" spans="1:14" s="383" customFormat="1" x14ac:dyDescent="0.25">
      <c r="A224" s="395">
        <v>42794</v>
      </c>
      <c r="B224" s="396" t="s">
        <v>14</v>
      </c>
      <c r="C224" s="397">
        <v>11</v>
      </c>
      <c r="D224" s="398">
        <v>9</v>
      </c>
      <c r="E224" s="398">
        <v>9</v>
      </c>
      <c r="F224" s="398">
        <v>12</v>
      </c>
      <c r="G224" s="398">
        <v>5</v>
      </c>
      <c r="H224" s="397">
        <v>217</v>
      </c>
      <c r="I224" s="398">
        <v>5</v>
      </c>
      <c r="J224" s="398">
        <v>217</v>
      </c>
      <c r="K224" s="398">
        <v>217</v>
      </c>
      <c r="L224" s="398">
        <v>217</v>
      </c>
      <c r="M224" s="398">
        <v>217</v>
      </c>
      <c r="N224" s="398">
        <v>217</v>
      </c>
    </row>
    <row r="225" spans="1:14" s="383" customFormat="1" x14ac:dyDescent="0.25">
      <c r="A225" s="395">
        <v>42794</v>
      </c>
      <c r="B225" s="396" t="s">
        <v>16</v>
      </c>
      <c r="C225" s="397">
        <v>1</v>
      </c>
      <c r="D225" s="398">
        <v>0</v>
      </c>
      <c r="E225" s="398">
        <v>0</v>
      </c>
      <c r="F225" s="398">
        <v>0</v>
      </c>
      <c r="G225" s="398">
        <v>0</v>
      </c>
      <c r="H225" s="397">
        <v>86</v>
      </c>
      <c r="I225" s="398">
        <v>5</v>
      </c>
      <c r="J225" s="398">
        <v>86</v>
      </c>
      <c r="K225" s="398">
        <v>86</v>
      </c>
      <c r="L225" s="398">
        <v>86</v>
      </c>
      <c r="M225" s="398">
        <v>86</v>
      </c>
      <c r="N225" s="398">
        <v>86</v>
      </c>
    </row>
    <row r="226" spans="1:14" s="383" customFormat="1" x14ac:dyDescent="0.25">
      <c r="A226" s="395">
        <v>42794</v>
      </c>
      <c r="B226" s="396" t="s">
        <v>18</v>
      </c>
      <c r="C226" s="397">
        <v>185</v>
      </c>
      <c r="D226" s="398">
        <v>175</v>
      </c>
      <c r="E226" s="398">
        <v>154</v>
      </c>
      <c r="F226" s="398">
        <v>117</v>
      </c>
      <c r="G226" s="398">
        <v>109</v>
      </c>
      <c r="H226" s="397">
        <v>6704</v>
      </c>
      <c r="I226" s="398">
        <v>5</v>
      </c>
      <c r="J226" s="398">
        <v>6704</v>
      </c>
      <c r="K226" s="398">
        <v>6704</v>
      </c>
      <c r="L226" s="398">
        <v>6704</v>
      </c>
      <c r="M226" s="398">
        <v>6704</v>
      </c>
      <c r="N226" s="398">
        <v>6704</v>
      </c>
    </row>
    <row r="227" spans="1:14" s="383" customFormat="1" x14ac:dyDescent="0.25">
      <c r="A227" s="395">
        <v>42794</v>
      </c>
      <c r="B227" s="396" t="s">
        <v>20</v>
      </c>
      <c r="C227" s="397">
        <v>81</v>
      </c>
      <c r="D227" s="398">
        <v>38</v>
      </c>
      <c r="E227" s="398">
        <v>29</v>
      </c>
      <c r="F227" s="398">
        <v>34</v>
      </c>
      <c r="G227" s="398">
        <v>19</v>
      </c>
      <c r="H227" s="397">
        <v>434</v>
      </c>
      <c r="I227" s="398">
        <v>5</v>
      </c>
      <c r="J227" s="398">
        <v>434</v>
      </c>
      <c r="K227" s="398">
        <v>434</v>
      </c>
      <c r="L227" s="398">
        <v>434</v>
      </c>
      <c r="M227" s="398">
        <v>434</v>
      </c>
      <c r="N227" s="398">
        <v>434</v>
      </c>
    </row>
    <row r="228" spans="1:14" s="383" customFormat="1" x14ac:dyDescent="0.25">
      <c r="A228" s="395">
        <v>42794</v>
      </c>
      <c r="B228" s="396" t="s">
        <v>22</v>
      </c>
      <c r="C228" s="397">
        <v>221</v>
      </c>
      <c r="D228" s="398">
        <v>125</v>
      </c>
      <c r="E228" s="398">
        <v>90</v>
      </c>
      <c r="F228" s="398">
        <v>69</v>
      </c>
      <c r="G228" s="398">
        <v>40</v>
      </c>
      <c r="H228" s="397">
        <v>802</v>
      </c>
      <c r="I228" s="398">
        <v>5</v>
      </c>
      <c r="J228" s="398">
        <v>802</v>
      </c>
      <c r="K228" s="398">
        <v>802</v>
      </c>
      <c r="L228" s="398">
        <v>802</v>
      </c>
      <c r="M228" s="398">
        <v>802</v>
      </c>
      <c r="N228" s="398">
        <v>802</v>
      </c>
    </row>
    <row r="229" spans="1:14" s="383" customFormat="1" x14ac:dyDescent="0.25">
      <c r="A229" s="395">
        <v>42794</v>
      </c>
      <c r="B229" s="396" t="s">
        <v>62</v>
      </c>
      <c r="C229" s="397">
        <v>245</v>
      </c>
      <c r="D229" s="398">
        <v>519</v>
      </c>
      <c r="E229" s="398">
        <v>268</v>
      </c>
      <c r="F229" s="398">
        <v>207</v>
      </c>
      <c r="G229" s="398">
        <v>138</v>
      </c>
      <c r="H229" s="397">
        <v>44312</v>
      </c>
      <c r="I229" s="398">
        <v>5</v>
      </c>
      <c r="J229" s="398">
        <v>44312</v>
      </c>
      <c r="K229" s="398">
        <v>44312</v>
      </c>
      <c r="L229" s="398">
        <v>44312</v>
      </c>
      <c r="M229" s="398">
        <v>44312</v>
      </c>
      <c r="N229" s="398">
        <v>44312</v>
      </c>
    </row>
    <row r="230" spans="1:14" s="383" customFormat="1" x14ac:dyDescent="0.25">
      <c r="A230" s="395">
        <v>42794</v>
      </c>
      <c r="B230" s="396" t="s">
        <v>24</v>
      </c>
      <c r="C230" s="397">
        <v>209</v>
      </c>
      <c r="D230" s="398">
        <v>49</v>
      </c>
      <c r="E230" s="398">
        <v>23</v>
      </c>
      <c r="F230" s="398">
        <v>29</v>
      </c>
      <c r="G230" s="398">
        <v>14</v>
      </c>
      <c r="H230" s="397">
        <v>326</v>
      </c>
      <c r="I230" s="398">
        <v>5</v>
      </c>
      <c r="J230" s="398">
        <v>326</v>
      </c>
      <c r="K230" s="398">
        <v>326</v>
      </c>
      <c r="L230" s="398">
        <v>326</v>
      </c>
      <c r="M230" s="398">
        <v>326</v>
      </c>
      <c r="N230" s="398">
        <v>326</v>
      </c>
    </row>
    <row r="231" spans="1:14" s="383" customFormat="1" x14ac:dyDescent="0.25">
      <c r="A231" s="395">
        <v>42794</v>
      </c>
      <c r="B231" s="396" t="s">
        <v>26</v>
      </c>
      <c r="C231" s="397">
        <v>101</v>
      </c>
      <c r="D231" s="398">
        <v>20</v>
      </c>
      <c r="E231" s="398">
        <v>15</v>
      </c>
      <c r="F231" s="398">
        <v>9</v>
      </c>
      <c r="G231" s="398">
        <v>7</v>
      </c>
      <c r="H231" s="397">
        <v>117</v>
      </c>
      <c r="I231" s="398">
        <v>5</v>
      </c>
      <c r="J231" s="398">
        <v>117</v>
      </c>
      <c r="K231" s="398">
        <v>117</v>
      </c>
      <c r="L231" s="398">
        <v>117</v>
      </c>
      <c r="M231" s="398">
        <v>117</v>
      </c>
      <c r="N231" s="398">
        <v>117</v>
      </c>
    </row>
    <row r="232" spans="1:14" s="383" customFormat="1" x14ac:dyDescent="0.25">
      <c r="A232" s="395">
        <v>42794</v>
      </c>
      <c r="B232" s="396" t="s">
        <v>28</v>
      </c>
      <c r="C232" s="397">
        <v>34</v>
      </c>
      <c r="D232" s="398">
        <v>74</v>
      </c>
      <c r="E232" s="398">
        <v>82</v>
      </c>
      <c r="F232" s="398">
        <v>93</v>
      </c>
      <c r="G232" s="398">
        <v>80</v>
      </c>
      <c r="H232" s="397">
        <v>2528</v>
      </c>
      <c r="I232" s="398">
        <v>5</v>
      </c>
      <c r="J232" s="398">
        <v>2528</v>
      </c>
      <c r="K232" s="398">
        <v>2528</v>
      </c>
      <c r="L232" s="398">
        <v>2528</v>
      </c>
      <c r="M232" s="398">
        <v>2528</v>
      </c>
      <c r="N232" s="398">
        <v>2528</v>
      </c>
    </row>
    <row r="233" spans="1:14" s="383" customFormat="1" x14ac:dyDescent="0.25">
      <c r="A233" s="395">
        <v>42794</v>
      </c>
      <c r="B233" s="396" t="s">
        <v>30</v>
      </c>
      <c r="C233" s="397">
        <v>62</v>
      </c>
      <c r="D233" s="398">
        <v>37</v>
      </c>
      <c r="E233" s="398">
        <v>36</v>
      </c>
      <c r="F233" s="398">
        <v>26</v>
      </c>
      <c r="G233" s="398">
        <v>24</v>
      </c>
      <c r="H233" s="397">
        <v>516</v>
      </c>
      <c r="I233" s="398">
        <v>5</v>
      </c>
      <c r="J233" s="398">
        <v>516</v>
      </c>
      <c r="K233" s="398">
        <v>516</v>
      </c>
      <c r="L233" s="398">
        <v>516</v>
      </c>
      <c r="M233" s="398">
        <v>516</v>
      </c>
      <c r="N233" s="398">
        <v>516</v>
      </c>
    </row>
    <row r="234" spans="1:14" s="383" customFormat="1" x14ac:dyDescent="0.25">
      <c r="A234" s="395">
        <v>42794</v>
      </c>
      <c r="B234" s="396" t="s">
        <v>32</v>
      </c>
      <c r="C234" s="397">
        <v>282</v>
      </c>
      <c r="D234" s="398">
        <v>291</v>
      </c>
      <c r="E234" s="398">
        <v>214</v>
      </c>
      <c r="F234" s="398">
        <v>199</v>
      </c>
      <c r="G234" s="398">
        <v>224</v>
      </c>
      <c r="H234" s="397">
        <v>9969</v>
      </c>
      <c r="I234" s="398">
        <v>5</v>
      </c>
      <c r="J234" s="398">
        <v>9969</v>
      </c>
      <c r="K234" s="398">
        <v>9969</v>
      </c>
      <c r="L234" s="398">
        <v>9969</v>
      </c>
      <c r="M234" s="398">
        <v>9969</v>
      </c>
      <c r="N234" s="398">
        <v>9969</v>
      </c>
    </row>
    <row r="235" spans="1:14" s="383" customFormat="1" x14ac:dyDescent="0.25">
      <c r="A235" s="395">
        <v>42794</v>
      </c>
      <c r="B235" s="396" t="s">
        <v>34</v>
      </c>
      <c r="C235" s="397">
        <v>603</v>
      </c>
      <c r="D235" s="398">
        <v>392</v>
      </c>
      <c r="E235" s="398">
        <v>257</v>
      </c>
      <c r="F235" s="398">
        <v>203</v>
      </c>
      <c r="G235" s="398">
        <v>102</v>
      </c>
      <c r="H235" s="397">
        <v>10528</v>
      </c>
      <c r="I235" s="398">
        <v>5</v>
      </c>
      <c r="J235" s="398">
        <v>10528</v>
      </c>
      <c r="K235" s="398">
        <v>10528</v>
      </c>
      <c r="L235" s="398">
        <v>10528</v>
      </c>
      <c r="M235" s="398">
        <v>10528</v>
      </c>
      <c r="N235" s="398">
        <v>10528</v>
      </c>
    </row>
    <row r="236" spans="1:14" s="383" customFormat="1" x14ac:dyDescent="0.25">
      <c r="A236" s="395">
        <v>42794</v>
      </c>
      <c r="B236" s="396" t="s">
        <v>36</v>
      </c>
      <c r="C236" s="397">
        <v>434</v>
      </c>
      <c r="D236" s="398">
        <v>98</v>
      </c>
      <c r="E236" s="398">
        <v>59</v>
      </c>
      <c r="F236" s="398">
        <v>42</v>
      </c>
      <c r="G236" s="398">
        <v>30</v>
      </c>
      <c r="H236" s="397">
        <v>1609</v>
      </c>
      <c r="I236" s="398">
        <v>5</v>
      </c>
      <c r="J236" s="398">
        <v>1609</v>
      </c>
      <c r="K236" s="398">
        <v>1609</v>
      </c>
      <c r="L236" s="398">
        <v>1609</v>
      </c>
      <c r="M236" s="398">
        <v>1609</v>
      </c>
      <c r="N236" s="398">
        <v>1609</v>
      </c>
    </row>
    <row r="237" spans="1:14" s="383" customFormat="1" x14ac:dyDescent="0.25">
      <c r="A237" s="395">
        <v>42794</v>
      </c>
      <c r="B237" s="396" t="s">
        <v>38</v>
      </c>
      <c r="C237" s="397">
        <v>761</v>
      </c>
      <c r="D237" s="398">
        <v>328</v>
      </c>
      <c r="E237" s="398">
        <v>187</v>
      </c>
      <c r="F237" s="398">
        <v>153</v>
      </c>
      <c r="G237" s="398">
        <v>80</v>
      </c>
      <c r="H237" s="397">
        <v>2272</v>
      </c>
      <c r="I237" s="398">
        <v>5</v>
      </c>
      <c r="J237" s="398">
        <v>2272</v>
      </c>
      <c r="K237" s="398">
        <v>2272</v>
      </c>
      <c r="L237" s="398">
        <v>2272</v>
      </c>
      <c r="M237" s="398">
        <v>2272</v>
      </c>
      <c r="N237" s="398">
        <v>2272</v>
      </c>
    </row>
    <row r="238" spans="1:14" s="383" customFormat="1" x14ac:dyDescent="0.25">
      <c r="A238" s="395">
        <v>42794</v>
      </c>
      <c r="B238" s="396" t="s">
        <v>40</v>
      </c>
      <c r="C238" s="397">
        <v>755</v>
      </c>
      <c r="D238" s="398">
        <v>50</v>
      </c>
      <c r="E238" s="398">
        <v>32</v>
      </c>
      <c r="F238" s="398">
        <v>21</v>
      </c>
      <c r="G238" s="398">
        <v>11</v>
      </c>
      <c r="H238" s="397">
        <v>1184</v>
      </c>
      <c r="I238" s="398">
        <v>5</v>
      </c>
      <c r="J238" s="398">
        <v>1184</v>
      </c>
      <c r="K238" s="398">
        <v>1184</v>
      </c>
      <c r="L238" s="398">
        <v>1184</v>
      </c>
      <c r="M238" s="398">
        <v>1184</v>
      </c>
      <c r="N238" s="398">
        <v>1184</v>
      </c>
    </row>
    <row r="239" spans="1:14" s="383" customFormat="1" x14ac:dyDescent="0.25">
      <c r="A239" s="395">
        <v>42794</v>
      </c>
      <c r="B239" s="396" t="s">
        <v>42</v>
      </c>
      <c r="C239" s="397">
        <v>298</v>
      </c>
      <c r="D239" s="398">
        <v>21</v>
      </c>
      <c r="E239" s="398">
        <v>17</v>
      </c>
      <c r="F239" s="398">
        <v>5</v>
      </c>
      <c r="G239" s="398">
        <v>5</v>
      </c>
      <c r="H239" s="397">
        <v>329</v>
      </c>
      <c r="I239" s="398">
        <v>5</v>
      </c>
      <c r="J239" s="398">
        <v>329</v>
      </c>
      <c r="K239" s="398">
        <v>329</v>
      </c>
      <c r="L239" s="398">
        <v>329</v>
      </c>
      <c r="M239" s="398">
        <v>329</v>
      </c>
      <c r="N239" s="398">
        <v>329</v>
      </c>
    </row>
    <row r="240" spans="1:14" s="383" customFormat="1" x14ac:dyDescent="0.25">
      <c r="A240" s="395">
        <v>42825</v>
      </c>
      <c r="B240" s="396" t="s">
        <v>12</v>
      </c>
      <c r="C240" s="397">
        <v>0</v>
      </c>
      <c r="D240" s="398">
        <v>0</v>
      </c>
      <c r="E240" s="398">
        <v>0</v>
      </c>
      <c r="F240" s="398">
        <v>0</v>
      </c>
      <c r="G240" s="398">
        <v>1</v>
      </c>
      <c r="H240" s="397">
        <v>12</v>
      </c>
      <c r="I240" s="398">
        <v>5</v>
      </c>
      <c r="J240" s="398">
        <v>12</v>
      </c>
      <c r="K240" s="398">
        <v>12</v>
      </c>
      <c r="L240" s="398">
        <v>12</v>
      </c>
      <c r="M240" s="398">
        <v>12</v>
      </c>
      <c r="N240" s="398">
        <v>12</v>
      </c>
    </row>
    <row r="241" spans="1:14" s="383" customFormat="1" x14ac:dyDescent="0.25">
      <c r="A241" s="395">
        <v>42825</v>
      </c>
      <c r="B241" s="396" t="s">
        <v>14</v>
      </c>
      <c r="C241" s="397">
        <v>9</v>
      </c>
      <c r="D241" s="398">
        <v>6</v>
      </c>
      <c r="E241" s="398">
        <v>11</v>
      </c>
      <c r="F241" s="398">
        <v>12</v>
      </c>
      <c r="G241" s="398">
        <v>6</v>
      </c>
      <c r="H241" s="397">
        <v>209</v>
      </c>
      <c r="I241" s="398">
        <v>5</v>
      </c>
      <c r="J241" s="398">
        <v>209</v>
      </c>
      <c r="K241" s="398">
        <v>209</v>
      </c>
      <c r="L241" s="398">
        <v>209</v>
      </c>
      <c r="M241" s="398">
        <v>209</v>
      </c>
      <c r="N241" s="398">
        <v>209</v>
      </c>
    </row>
    <row r="242" spans="1:14" s="383" customFormat="1" x14ac:dyDescent="0.25">
      <c r="A242" s="395">
        <v>42825</v>
      </c>
      <c r="B242" s="396" t="s">
        <v>16</v>
      </c>
      <c r="C242" s="397">
        <v>0</v>
      </c>
      <c r="D242" s="398">
        <v>0</v>
      </c>
      <c r="E242" s="398">
        <v>0</v>
      </c>
      <c r="F242" s="398">
        <v>0</v>
      </c>
      <c r="G242" s="398">
        <v>0</v>
      </c>
      <c r="H242" s="397">
        <v>84</v>
      </c>
      <c r="I242" s="398">
        <v>5</v>
      </c>
      <c r="J242" s="398">
        <v>84</v>
      </c>
      <c r="K242" s="398">
        <v>84</v>
      </c>
      <c r="L242" s="398">
        <v>84</v>
      </c>
      <c r="M242" s="398">
        <v>84</v>
      </c>
      <c r="N242" s="398">
        <v>84</v>
      </c>
    </row>
    <row r="243" spans="1:14" s="383" customFormat="1" x14ac:dyDescent="0.25">
      <c r="A243" s="395">
        <v>42825</v>
      </c>
      <c r="B243" s="396" t="s">
        <v>18</v>
      </c>
      <c r="C243" s="397">
        <v>185</v>
      </c>
      <c r="D243" s="398">
        <v>148</v>
      </c>
      <c r="E243" s="398">
        <v>132</v>
      </c>
      <c r="F243" s="398">
        <v>102</v>
      </c>
      <c r="G243" s="398">
        <v>96</v>
      </c>
      <c r="H243" s="397">
        <v>6493</v>
      </c>
      <c r="I243" s="398">
        <v>5</v>
      </c>
      <c r="J243" s="398">
        <v>6493</v>
      </c>
      <c r="K243" s="398">
        <v>6493</v>
      </c>
      <c r="L243" s="398">
        <v>6493</v>
      </c>
      <c r="M243" s="398">
        <v>6493</v>
      </c>
      <c r="N243" s="398">
        <v>6493</v>
      </c>
    </row>
    <row r="244" spans="1:14" s="383" customFormat="1" x14ac:dyDescent="0.25">
      <c r="A244" s="395">
        <v>42825</v>
      </c>
      <c r="B244" s="396" t="s">
        <v>20</v>
      </c>
      <c r="C244" s="397">
        <v>109</v>
      </c>
      <c r="D244" s="398">
        <v>62</v>
      </c>
      <c r="E244" s="398">
        <v>53</v>
      </c>
      <c r="F244" s="398">
        <v>30</v>
      </c>
      <c r="G244" s="398">
        <v>17</v>
      </c>
      <c r="H244" s="397">
        <v>539</v>
      </c>
      <c r="I244" s="398">
        <v>5</v>
      </c>
      <c r="J244" s="398">
        <v>539</v>
      </c>
      <c r="K244" s="398">
        <v>539</v>
      </c>
      <c r="L244" s="398">
        <v>539</v>
      </c>
      <c r="M244" s="398">
        <v>539</v>
      </c>
      <c r="N244" s="398">
        <v>539</v>
      </c>
    </row>
    <row r="245" spans="1:14" s="383" customFormat="1" x14ac:dyDescent="0.25">
      <c r="A245" s="395">
        <v>42825</v>
      </c>
      <c r="B245" s="396" t="s">
        <v>22</v>
      </c>
      <c r="C245" s="397">
        <v>236</v>
      </c>
      <c r="D245" s="398">
        <v>126</v>
      </c>
      <c r="E245" s="398">
        <v>83</v>
      </c>
      <c r="F245" s="398">
        <v>60</v>
      </c>
      <c r="G245" s="398">
        <v>39</v>
      </c>
      <c r="H245" s="397">
        <v>797</v>
      </c>
      <c r="I245" s="398">
        <v>5</v>
      </c>
      <c r="J245" s="398">
        <v>797</v>
      </c>
      <c r="K245" s="398">
        <v>797</v>
      </c>
      <c r="L245" s="398">
        <v>797</v>
      </c>
      <c r="M245" s="398">
        <v>797</v>
      </c>
      <c r="N245" s="398">
        <v>797</v>
      </c>
    </row>
    <row r="246" spans="1:14" s="383" customFormat="1" x14ac:dyDescent="0.25">
      <c r="A246" s="395">
        <v>42825</v>
      </c>
      <c r="B246" s="396" t="s">
        <v>62</v>
      </c>
      <c r="C246" s="397">
        <v>368</v>
      </c>
      <c r="D246" s="398">
        <v>495</v>
      </c>
      <c r="E246" s="398">
        <v>264</v>
      </c>
      <c r="F246" s="398">
        <v>195</v>
      </c>
      <c r="G246" s="398">
        <v>131</v>
      </c>
      <c r="H246" s="397">
        <v>44533</v>
      </c>
      <c r="I246" s="398">
        <v>5</v>
      </c>
      <c r="J246" s="398">
        <v>44533</v>
      </c>
      <c r="K246" s="398">
        <v>44533</v>
      </c>
      <c r="L246" s="398">
        <v>44533</v>
      </c>
      <c r="M246" s="398">
        <v>44533</v>
      </c>
      <c r="N246" s="398">
        <v>44533</v>
      </c>
    </row>
    <row r="247" spans="1:14" s="383" customFormat="1" x14ac:dyDescent="0.25">
      <c r="A247" s="395">
        <v>42825</v>
      </c>
      <c r="B247" s="396" t="s">
        <v>24</v>
      </c>
      <c r="C247" s="397">
        <v>131</v>
      </c>
      <c r="D247" s="398">
        <v>20</v>
      </c>
      <c r="E247" s="398">
        <v>26</v>
      </c>
      <c r="F247" s="398">
        <v>16</v>
      </c>
      <c r="G247" s="398">
        <v>11</v>
      </c>
      <c r="H247" s="397">
        <v>218</v>
      </c>
      <c r="I247" s="398">
        <v>5</v>
      </c>
      <c r="J247" s="398">
        <v>218</v>
      </c>
      <c r="K247" s="398">
        <v>218</v>
      </c>
      <c r="L247" s="398">
        <v>218</v>
      </c>
      <c r="M247" s="398">
        <v>218</v>
      </c>
      <c r="N247" s="398">
        <v>218</v>
      </c>
    </row>
    <row r="248" spans="1:14" s="383" customFormat="1" x14ac:dyDescent="0.25">
      <c r="A248" s="395">
        <v>42825</v>
      </c>
      <c r="B248" s="396" t="s">
        <v>26</v>
      </c>
      <c r="C248" s="397">
        <v>58</v>
      </c>
      <c r="D248" s="398">
        <v>14</v>
      </c>
      <c r="E248" s="398">
        <v>8</v>
      </c>
      <c r="F248" s="398">
        <v>5</v>
      </c>
      <c r="G248" s="398">
        <v>5</v>
      </c>
      <c r="H248" s="397">
        <v>70</v>
      </c>
      <c r="I248" s="398">
        <v>5</v>
      </c>
      <c r="J248" s="398">
        <v>70</v>
      </c>
      <c r="K248" s="398">
        <v>70</v>
      </c>
      <c r="L248" s="398">
        <v>70</v>
      </c>
      <c r="M248" s="398">
        <v>70</v>
      </c>
      <c r="N248" s="398">
        <v>70</v>
      </c>
    </row>
    <row r="249" spans="1:14" s="383" customFormat="1" x14ac:dyDescent="0.25">
      <c r="A249" s="395">
        <v>42825</v>
      </c>
      <c r="B249" s="396" t="s">
        <v>28</v>
      </c>
      <c r="C249" s="397">
        <v>37</v>
      </c>
      <c r="D249" s="398">
        <v>76</v>
      </c>
      <c r="E249" s="398">
        <v>73</v>
      </c>
      <c r="F249" s="398">
        <v>86</v>
      </c>
      <c r="G249" s="398">
        <v>79</v>
      </c>
      <c r="H249" s="397">
        <v>2493</v>
      </c>
      <c r="I249" s="398">
        <v>5</v>
      </c>
      <c r="J249" s="398">
        <v>2493</v>
      </c>
      <c r="K249" s="398">
        <v>2493</v>
      </c>
      <c r="L249" s="398">
        <v>2493</v>
      </c>
      <c r="M249" s="398">
        <v>2493</v>
      </c>
      <c r="N249" s="398">
        <v>2493</v>
      </c>
    </row>
    <row r="250" spans="1:14" s="383" customFormat="1" x14ac:dyDescent="0.25">
      <c r="A250" s="395">
        <v>42825</v>
      </c>
      <c r="B250" s="396" t="s">
        <v>30</v>
      </c>
      <c r="C250" s="397">
        <v>46</v>
      </c>
      <c r="D250" s="398">
        <v>39</v>
      </c>
      <c r="E250" s="398">
        <v>29</v>
      </c>
      <c r="F250" s="398">
        <v>23</v>
      </c>
      <c r="G250" s="398">
        <v>17</v>
      </c>
      <c r="H250" s="397">
        <v>479</v>
      </c>
      <c r="I250" s="398">
        <v>5</v>
      </c>
      <c r="J250" s="398">
        <v>479</v>
      </c>
      <c r="K250" s="398">
        <v>479</v>
      </c>
      <c r="L250" s="398">
        <v>479</v>
      </c>
      <c r="M250" s="398">
        <v>479</v>
      </c>
      <c r="N250" s="398">
        <v>479</v>
      </c>
    </row>
    <row r="251" spans="1:14" s="383" customFormat="1" x14ac:dyDescent="0.25">
      <c r="A251" s="395">
        <v>42825</v>
      </c>
      <c r="B251" s="396" t="s">
        <v>32</v>
      </c>
      <c r="C251" s="397">
        <v>273</v>
      </c>
      <c r="D251" s="398">
        <v>282</v>
      </c>
      <c r="E251" s="398">
        <v>234</v>
      </c>
      <c r="F251" s="398">
        <v>210</v>
      </c>
      <c r="G251" s="398">
        <v>216</v>
      </c>
      <c r="H251" s="397">
        <v>10124</v>
      </c>
      <c r="I251" s="398">
        <v>5</v>
      </c>
      <c r="J251" s="398">
        <v>10124</v>
      </c>
      <c r="K251" s="398">
        <v>10124</v>
      </c>
      <c r="L251" s="398">
        <v>10124</v>
      </c>
      <c r="M251" s="398">
        <v>10124</v>
      </c>
      <c r="N251" s="398">
        <v>10124</v>
      </c>
    </row>
    <row r="252" spans="1:14" s="383" customFormat="1" x14ac:dyDescent="0.25">
      <c r="A252" s="395">
        <v>42825</v>
      </c>
      <c r="B252" s="396" t="s">
        <v>34</v>
      </c>
      <c r="C252" s="397">
        <v>593</v>
      </c>
      <c r="D252" s="398">
        <v>360</v>
      </c>
      <c r="E252" s="398">
        <v>250</v>
      </c>
      <c r="F252" s="398">
        <v>178</v>
      </c>
      <c r="G252" s="398">
        <v>103</v>
      </c>
      <c r="H252" s="397">
        <v>10131</v>
      </c>
      <c r="I252" s="398">
        <v>5</v>
      </c>
      <c r="J252" s="398">
        <v>10131</v>
      </c>
      <c r="K252" s="398">
        <v>10131</v>
      </c>
      <c r="L252" s="398">
        <v>10131</v>
      </c>
      <c r="M252" s="398">
        <v>10131</v>
      </c>
      <c r="N252" s="398">
        <v>10131</v>
      </c>
    </row>
    <row r="253" spans="1:14" s="383" customFormat="1" x14ac:dyDescent="0.25">
      <c r="A253" s="395">
        <v>42825</v>
      </c>
      <c r="B253" s="396" t="s">
        <v>36</v>
      </c>
      <c r="C253" s="397">
        <v>429</v>
      </c>
      <c r="D253" s="398">
        <v>96</v>
      </c>
      <c r="E253" s="398">
        <v>73</v>
      </c>
      <c r="F253" s="398">
        <v>38</v>
      </c>
      <c r="G253" s="398">
        <v>20</v>
      </c>
      <c r="H253" s="397">
        <v>1517</v>
      </c>
      <c r="I253" s="398">
        <v>5</v>
      </c>
      <c r="J253" s="398">
        <v>1517</v>
      </c>
      <c r="K253" s="398">
        <v>1517</v>
      </c>
      <c r="L253" s="398">
        <v>1517</v>
      </c>
      <c r="M253" s="398">
        <v>1517</v>
      </c>
      <c r="N253" s="398">
        <v>1517</v>
      </c>
    </row>
    <row r="254" spans="1:14" s="383" customFormat="1" x14ac:dyDescent="0.25">
      <c r="A254" s="395">
        <v>42825</v>
      </c>
      <c r="B254" s="396" t="s">
        <v>38</v>
      </c>
      <c r="C254" s="397">
        <v>723</v>
      </c>
      <c r="D254" s="398">
        <v>322</v>
      </c>
      <c r="E254" s="398">
        <v>168</v>
      </c>
      <c r="F254" s="398">
        <v>150</v>
      </c>
      <c r="G254" s="398">
        <v>69</v>
      </c>
      <c r="H254" s="397">
        <v>2205</v>
      </c>
      <c r="I254" s="398">
        <v>5</v>
      </c>
      <c r="J254" s="398">
        <v>2205</v>
      </c>
      <c r="K254" s="398">
        <v>2205</v>
      </c>
      <c r="L254" s="398">
        <v>2205</v>
      </c>
      <c r="M254" s="398">
        <v>2205</v>
      </c>
      <c r="N254" s="398">
        <v>2205</v>
      </c>
    </row>
    <row r="255" spans="1:14" s="383" customFormat="1" x14ac:dyDescent="0.25">
      <c r="A255" s="395">
        <v>42825</v>
      </c>
      <c r="B255" s="396" t="s">
        <v>40</v>
      </c>
      <c r="C255" s="397">
        <v>622</v>
      </c>
      <c r="D255" s="398">
        <v>52</v>
      </c>
      <c r="E255" s="398">
        <v>38</v>
      </c>
      <c r="F255" s="398">
        <v>23</v>
      </c>
      <c r="G255" s="398">
        <v>12</v>
      </c>
      <c r="H255" s="397">
        <v>989</v>
      </c>
      <c r="I255" s="398">
        <v>5</v>
      </c>
      <c r="J255" s="398">
        <v>989</v>
      </c>
      <c r="K255" s="398">
        <v>989</v>
      </c>
      <c r="L255" s="398">
        <v>989</v>
      </c>
      <c r="M255" s="398">
        <v>989</v>
      </c>
      <c r="N255" s="398">
        <v>989</v>
      </c>
    </row>
    <row r="256" spans="1:14" s="383" customFormat="1" x14ac:dyDescent="0.25">
      <c r="A256" s="395">
        <v>42825</v>
      </c>
      <c r="B256" s="396" t="s">
        <v>42</v>
      </c>
      <c r="C256" s="397">
        <v>206</v>
      </c>
      <c r="D256" s="398">
        <v>20</v>
      </c>
      <c r="E256" s="398">
        <v>13</v>
      </c>
      <c r="F256" s="398">
        <v>5</v>
      </c>
      <c r="G256" s="398">
        <v>4</v>
      </c>
      <c r="H256" s="397">
        <v>231</v>
      </c>
      <c r="I256" s="398">
        <v>5</v>
      </c>
      <c r="J256" s="398">
        <v>231</v>
      </c>
      <c r="K256" s="398">
        <v>231</v>
      </c>
      <c r="L256" s="398">
        <v>231</v>
      </c>
      <c r="M256" s="398">
        <v>231</v>
      </c>
      <c r="N256" s="398">
        <v>231</v>
      </c>
    </row>
    <row r="257" spans="1:14" x14ac:dyDescent="0.25">
      <c r="A257" s="331">
        <v>42855</v>
      </c>
      <c r="B257" s="332" t="s">
        <v>12</v>
      </c>
      <c r="C257" s="333">
        <v>0</v>
      </c>
      <c r="D257" s="334">
        <v>0</v>
      </c>
      <c r="E257" s="334">
        <v>0</v>
      </c>
      <c r="F257" s="334">
        <v>1</v>
      </c>
      <c r="G257" s="334">
        <v>0</v>
      </c>
      <c r="H257" s="333">
        <v>12</v>
      </c>
      <c r="I257" s="334">
        <v>5</v>
      </c>
      <c r="J257" s="334">
        <v>12</v>
      </c>
      <c r="K257" s="334">
        <v>12</v>
      </c>
      <c r="L257" s="334">
        <v>12</v>
      </c>
      <c r="M257" s="334">
        <v>12</v>
      </c>
      <c r="N257" s="334">
        <v>12</v>
      </c>
    </row>
    <row r="258" spans="1:14" x14ac:dyDescent="0.25">
      <c r="A258" s="331">
        <v>42855</v>
      </c>
      <c r="B258" s="332" t="s">
        <v>14</v>
      </c>
      <c r="C258" s="333">
        <v>7</v>
      </c>
      <c r="D258" s="334">
        <v>5</v>
      </c>
      <c r="E258" s="334">
        <v>12</v>
      </c>
      <c r="F258" s="334">
        <v>12</v>
      </c>
      <c r="G258" s="334">
        <v>7</v>
      </c>
      <c r="H258" s="333">
        <v>202</v>
      </c>
      <c r="I258" s="334">
        <v>5</v>
      </c>
      <c r="J258" s="334">
        <v>202</v>
      </c>
      <c r="K258" s="334">
        <v>202</v>
      </c>
      <c r="L258" s="334">
        <v>202</v>
      </c>
      <c r="M258" s="334">
        <v>202</v>
      </c>
      <c r="N258" s="334">
        <v>202</v>
      </c>
    </row>
    <row r="259" spans="1:14" x14ac:dyDescent="0.25">
      <c r="A259" s="331">
        <v>42855</v>
      </c>
      <c r="B259" s="332" t="s">
        <v>16</v>
      </c>
      <c r="C259" s="333">
        <v>0</v>
      </c>
      <c r="D259" s="334">
        <v>0</v>
      </c>
      <c r="E259" s="334">
        <v>0</v>
      </c>
      <c r="F259" s="334">
        <v>0</v>
      </c>
      <c r="G259" s="334">
        <v>0</v>
      </c>
      <c r="H259" s="333">
        <v>83</v>
      </c>
      <c r="I259" s="334">
        <v>5</v>
      </c>
      <c r="J259" s="334">
        <v>83</v>
      </c>
      <c r="K259" s="334">
        <v>83</v>
      </c>
      <c r="L259" s="334">
        <v>83</v>
      </c>
      <c r="M259" s="334">
        <v>83</v>
      </c>
      <c r="N259" s="334">
        <v>83</v>
      </c>
    </row>
    <row r="260" spans="1:14" x14ac:dyDescent="0.25">
      <c r="A260" s="331">
        <v>42855</v>
      </c>
      <c r="B260" s="332" t="s">
        <v>18</v>
      </c>
      <c r="C260" s="333">
        <v>126</v>
      </c>
      <c r="D260" s="334">
        <v>109</v>
      </c>
      <c r="E260" s="334">
        <v>98</v>
      </c>
      <c r="F260" s="334">
        <v>85</v>
      </c>
      <c r="G260" s="334">
        <v>69</v>
      </c>
      <c r="H260" s="333">
        <v>5519</v>
      </c>
      <c r="I260" s="334">
        <v>5</v>
      </c>
      <c r="J260" s="334">
        <v>5519</v>
      </c>
      <c r="K260" s="334">
        <v>5519</v>
      </c>
      <c r="L260" s="334">
        <v>5519</v>
      </c>
      <c r="M260" s="334">
        <v>5519</v>
      </c>
      <c r="N260" s="334">
        <v>5519</v>
      </c>
    </row>
    <row r="261" spans="1:14" x14ac:dyDescent="0.25">
      <c r="A261" s="331">
        <v>42855</v>
      </c>
      <c r="B261" s="332" t="s">
        <v>20</v>
      </c>
      <c r="C261" s="333">
        <v>141</v>
      </c>
      <c r="D261" s="334">
        <v>80</v>
      </c>
      <c r="E261" s="334">
        <v>81</v>
      </c>
      <c r="F261" s="334">
        <v>47</v>
      </c>
      <c r="G261" s="334">
        <v>45</v>
      </c>
      <c r="H261" s="333">
        <v>1335</v>
      </c>
      <c r="I261" s="334">
        <v>5</v>
      </c>
      <c r="J261" s="334">
        <v>1335</v>
      </c>
      <c r="K261" s="334">
        <v>1335</v>
      </c>
      <c r="L261" s="334">
        <v>1335</v>
      </c>
      <c r="M261" s="334">
        <v>1335</v>
      </c>
      <c r="N261" s="334">
        <v>1335</v>
      </c>
    </row>
    <row r="262" spans="1:14" x14ac:dyDescent="0.25">
      <c r="A262" s="331">
        <v>42855</v>
      </c>
      <c r="B262" s="332" t="s">
        <v>22</v>
      </c>
      <c r="C262" s="333">
        <v>220</v>
      </c>
      <c r="D262" s="334">
        <v>141</v>
      </c>
      <c r="E262" s="334">
        <v>97</v>
      </c>
      <c r="F262" s="334">
        <v>57</v>
      </c>
      <c r="G262" s="334">
        <v>41</v>
      </c>
      <c r="H262" s="333">
        <v>783</v>
      </c>
      <c r="I262" s="334">
        <v>5</v>
      </c>
      <c r="J262" s="334">
        <v>783</v>
      </c>
      <c r="K262" s="334">
        <v>783</v>
      </c>
      <c r="L262" s="334">
        <v>783</v>
      </c>
      <c r="M262" s="334">
        <v>783</v>
      </c>
      <c r="N262" s="334">
        <v>783</v>
      </c>
    </row>
    <row r="263" spans="1:14" x14ac:dyDescent="0.25">
      <c r="A263" s="331">
        <v>42855</v>
      </c>
      <c r="B263" s="332" t="s">
        <v>62</v>
      </c>
      <c r="C263" s="333">
        <v>296</v>
      </c>
      <c r="D263" s="334">
        <v>454</v>
      </c>
      <c r="E263" s="334">
        <v>274</v>
      </c>
      <c r="F263" s="334">
        <v>191</v>
      </c>
      <c r="G263" s="334">
        <v>144</v>
      </c>
      <c r="H263" s="333">
        <v>44357</v>
      </c>
      <c r="I263" s="334">
        <v>5</v>
      </c>
      <c r="J263" s="334">
        <v>44357</v>
      </c>
      <c r="K263" s="334">
        <v>44357</v>
      </c>
      <c r="L263" s="334">
        <v>44357</v>
      </c>
      <c r="M263" s="334">
        <v>44357</v>
      </c>
      <c r="N263" s="334">
        <v>44357</v>
      </c>
    </row>
    <row r="264" spans="1:14" x14ac:dyDescent="0.25">
      <c r="A264" s="331">
        <v>42855</v>
      </c>
      <c r="B264" s="332" t="s">
        <v>24</v>
      </c>
      <c r="C264" s="333">
        <v>161</v>
      </c>
      <c r="D264" s="334">
        <v>30</v>
      </c>
      <c r="E264" s="334">
        <v>47</v>
      </c>
      <c r="F264" s="334">
        <v>14</v>
      </c>
      <c r="G264" s="334">
        <v>13</v>
      </c>
      <c r="H264" s="333">
        <v>291</v>
      </c>
      <c r="I264" s="334">
        <v>5</v>
      </c>
      <c r="J264" s="334">
        <v>291</v>
      </c>
      <c r="K264" s="334">
        <v>291</v>
      </c>
      <c r="L264" s="334">
        <v>291</v>
      </c>
      <c r="M264" s="334">
        <v>291</v>
      </c>
      <c r="N264" s="334">
        <v>291</v>
      </c>
    </row>
    <row r="265" spans="1:14" x14ac:dyDescent="0.25">
      <c r="A265" s="331">
        <v>42855</v>
      </c>
      <c r="B265" s="332" t="s">
        <v>26</v>
      </c>
      <c r="C265" s="333">
        <v>75</v>
      </c>
      <c r="D265" s="334">
        <v>12</v>
      </c>
      <c r="E265" s="334">
        <v>6</v>
      </c>
      <c r="F265" s="334">
        <v>6</v>
      </c>
      <c r="G265" s="334">
        <v>6</v>
      </c>
      <c r="H265" s="333">
        <v>97</v>
      </c>
      <c r="I265" s="334">
        <v>5</v>
      </c>
      <c r="J265" s="334">
        <v>97</v>
      </c>
      <c r="K265" s="334">
        <v>97</v>
      </c>
      <c r="L265" s="334">
        <v>97</v>
      </c>
      <c r="M265" s="334">
        <v>97</v>
      </c>
      <c r="N265" s="334">
        <v>97</v>
      </c>
    </row>
    <row r="266" spans="1:14" x14ac:dyDescent="0.25">
      <c r="A266" s="331">
        <v>42855</v>
      </c>
      <c r="B266" s="332" t="s">
        <v>28</v>
      </c>
      <c r="C266" s="333">
        <v>29</v>
      </c>
      <c r="D266" s="334">
        <v>80</v>
      </c>
      <c r="E266" s="334">
        <v>66</v>
      </c>
      <c r="F266" s="334">
        <v>72</v>
      </c>
      <c r="G266" s="334">
        <v>90</v>
      </c>
      <c r="H266" s="333">
        <v>2409</v>
      </c>
      <c r="I266" s="334">
        <v>5</v>
      </c>
      <c r="J266" s="334">
        <v>2409</v>
      </c>
      <c r="K266" s="334">
        <v>2409</v>
      </c>
      <c r="L266" s="334">
        <v>2409</v>
      </c>
      <c r="M266" s="334">
        <v>2409</v>
      </c>
      <c r="N266" s="334">
        <v>2409</v>
      </c>
    </row>
    <row r="267" spans="1:14" x14ac:dyDescent="0.25">
      <c r="A267" s="331">
        <v>42855</v>
      </c>
      <c r="B267" s="332" t="s">
        <v>30</v>
      </c>
      <c r="C267" s="333">
        <v>40</v>
      </c>
      <c r="D267" s="334">
        <v>30</v>
      </c>
      <c r="E267" s="334">
        <v>26</v>
      </c>
      <c r="F267" s="334">
        <v>23</v>
      </c>
      <c r="G267" s="334">
        <v>18</v>
      </c>
      <c r="H267" s="333">
        <v>401</v>
      </c>
      <c r="I267" s="334">
        <v>5</v>
      </c>
      <c r="J267" s="334">
        <v>401</v>
      </c>
      <c r="K267" s="334">
        <v>401</v>
      </c>
      <c r="L267" s="334">
        <v>401</v>
      </c>
      <c r="M267" s="334">
        <v>401</v>
      </c>
      <c r="N267" s="334">
        <v>401</v>
      </c>
    </row>
    <row r="268" spans="1:14" x14ac:dyDescent="0.25">
      <c r="A268" s="331">
        <v>42855</v>
      </c>
      <c r="B268" s="332" t="s">
        <v>32</v>
      </c>
      <c r="C268" s="333">
        <v>266</v>
      </c>
      <c r="D268" s="334">
        <v>274</v>
      </c>
      <c r="E268" s="334">
        <v>267</v>
      </c>
      <c r="F268" s="334">
        <v>221</v>
      </c>
      <c r="G268" s="334">
        <v>229</v>
      </c>
      <c r="H268" s="333">
        <v>10336</v>
      </c>
      <c r="I268" s="334">
        <v>5</v>
      </c>
      <c r="J268" s="334">
        <v>10336</v>
      </c>
      <c r="K268" s="334">
        <v>10336</v>
      </c>
      <c r="L268" s="334">
        <v>10336</v>
      </c>
      <c r="M268" s="334">
        <v>10336</v>
      </c>
      <c r="N268" s="334">
        <v>10336</v>
      </c>
    </row>
    <row r="269" spans="1:14" x14ac:dyDescent="0.25">
      <c r="A269" s="331">
        <v>42855</v>
      </c>
      <c r="B269" s="332" t="s">
        <v>34</v>
      </c>
      <c r="C269" s="333">
        <v>453</v>
      </c>
      <c r="D269" s="334">
        <v>334</v>
      </c>
      <c r="E269" s="334">
        <v>255</v>
      </c>
      <c r="F269" s="334">
        <v>170</v>
      </c>
      <c r="G269" s="334">
        <v>109</v>
      </c>
      <c r="H269" s="333">
        <v>9220</v>
      </c>
      <c r="I269" s="334">
        <v>5</v>
      </c>
      <c r="J269" s="334">
        <v>9220</v>
      </c>
      <c r="K269" s="334">
        <v>9220</v>
      </c>
      <c r="L269" s="334">
        <v>9220</v>
      </c>
      <c r="M269" s="334">
        <v>9220</v>
      </c>
      <c r="N269" s="334">
        <v>9220</v>
      </c>
    </row>
    <row r="270" spans="1:14" x14ac:dyDescent="0.25">
      <c r="A270" s="331">
        <v>42855</v>
      </c>
      <c r="B270" s="332" t="s">
        <v>36</v>
      </c>
      <c r="C270" s="333">
        <v>442</v>
      </c>
      <c r="D270" s="334">
        <v>91</v>
      </c>
      <c r="E270" s="334">
        <v>68</v>
      </c>
      <c r="F270" s="334">
        <v>32</v>
      </c>
      <c r="G270" s="334">
        <v>18</v>
      </c>
      <c r="H270" s="333">
        <v>1886</v>
      </c>
      <c r="I270" s="334">
        <v>5</v>
      </c>
      <c r="J270" s="334">
        <v>1886</v>
      </c>
      <c r="K270" s="334">
        <v>1886</v>
      </c>
      <c r="L270" s="334">
        <v>1886</v>
      </c>
      <c r="M270" s="334">
        <v>1886</v>
      </c>
      <c r="N270" s="334">
        <v>1886</v>
      </c>
    </row>
    <row r="271" spans="1:14" x14ac:dyDescent="0.25">
      <c r="A271" s="331">
        <v>42855</v>
      </c>
      <c r="B271" s="332" t="s">
        <v>38</v>
      </c>
      <c r="C271" s="333">
        <v>665</v>
      </c>
      <c r="D271" s="334">
        <v>333</v>
      </c>
      <c r="E271" s="334">
        <v>190</v>
      </c>
      <c r="F271" s="334">
        <v>136</v>
      </c>
      <c r="G271" s="334">
        <v>75</v>
      </c>
      <c r="H271" s="333">
        <v>2164</v>
      </c>
      <c r="I271" s="334">
        <v>5</v>
      </c>
      <c r="J271" s="334">
        <v>2164</v>
      </c>
      <c r="K271" s="334">
        <v>2164</v>
      </c>
      <c r="L271" s="334">
        <v>2164</v>
      </c>
      <c r="M271" s="334">
        <v>2164</v>
      </c>
      <c r="N271" s="334">
        <v>2164</v>
      </c>
    </row>
    <row r="272" spans="1:14" x14ac:dyDescent="0.25">
      <c r="A272" s="331">
        <v>42855</v>
      </c>
      <c r="B272" s="332" t="s">
        <v>40</v>
      </c>
      <c r="C272" s="333">
        <v>714</v>
      </c>
      <c r="D272" s="334">
        <v>73</v>
      </c>
      <c r="E272" s="334">
        <v>51</v>
      </c>
      <c r="F272" s="334">
        <v>26</v>
      </c>
      <c r="G272" s="334">
        <v>14</v>
      </c>
      <c r="H272" s="333">
        <v>1154</v>
      </c>
      <c r="I272" s="334">
        <v>5</v>
      </c>
      <c r="J272" s="334">
        <v>1154</v>
      </c>
      <c r="K272" s="334">
        <v>1154</v>
      </c>
      <c r="L272" s="334">
        <v>1154</v>
      </c>
      <c r="M272" s="334">
        <v>1154</v>
      </c>
      <c r="N272" s="334">
        <v>1154</v>
      </c>
    </row>
    <row r="273" spans="1:14" x14ac:dyDescent="0.25">
      <c r="A273" s="331">
        <v>42855</v>
      </c>
      <c r="B273" s="332" t="s">
        <v>42</v>
      </c>
      <c r="C273" s="333">
        <v>289</v>
      </c>
      <c r="D273" s="334">
        <v>23</v>
      </c>
      <c r="E273" s="334">
        <v>8</v>
      </c>
      <c r="F273" s="334">
        <v>8</v>
      </c>
      <c r="G273" s="334">
        <v>1</v>
      </c>
      <c r="H273" s="333">
        <v>321</v>
      </c>
      <c r="I273" s="334">
        <v>5</v>
      </c>
      <c r="J273" s="334">
        <v>321</v>
      </c>
      <c r="K273" s="334">
        <v>321</v>
      </c>
      <c r="L273" s="334">
        <v>321</v>
      </c>
      <c r="M273" s="334">
        <v>321</v>
      </c>
      <c r="N273" s="334">
        <v>321</v>
      </c>
    </row>
    <row r="274" spans="1:14" x14ac:dyDescent="0.25">
      <c r="A274" s="331">
        <v>42886</v>
      </c>
      <c r="B274" s="332" t="s">
        <v>12</v>
      </c>
      <c r="C274" s="333">
        <v>0</v>
      </c>
      <c r="D274" s="334">
        <v>1</v>
      </c>
      <c r="E274" s="334">
        <v>0</v>
      </c>
      <c r="F274" s="334">
        <v>1</v>
      </c>
      <c r="G274" s="334">
        <v>0</v>
      </c>
      <c r="H274" s="333">
        <v>17</v>
      </c>
      <c r="I274" s="334">
        <v>5</v>
      </c>
      <c r="J274" s="334">
        <v>17</v>
      </c>
      <c r="K274" s="334">
        <v>17</v>
      </c>
      <c r="L274" s="334">
        <v>17</v>
      </c>
      <c r="M274" s="334">
        <v>17</v>
      </c>
      <c r="N274" s="334">
        <v>17</v>
      </c>
    </row>
    <row r="275" spans="1:14" x14ac:dyDescent="0.25">
      <c r="A275" s="331">
        <v>42886</v>
      </c>
      <c r="B275" s="332" t="s">
        <v>14</v>
      </c>
      <c r="C275" s="333">
        <v>6</v>
      </c>
      <c r="D275" s="334">
        <v>6</v>
      </c>
      <c r="E275" s="334">
        <v>11</v>
      </c>
      <c r="F275" s="334">
        <v>12</v>
      </c>
      <c r="G275" s="334">
        <v>5</v>
      </c>
      <c r="H275" s="333">
        <v>215</v>
      </c>
      <c r="I275" s="334">
        <v>5</v>
      </c>
      <c r="J275" s="334">
        <v>215</v>
      </c>
      <c r="K275" s="334">
        <v>215</v>
      </c>
      <c r="L275" s="334">
        <v>215</v>
      </c>
      <c r="M275" s="334">
        <v>215</v>
      </c>
      <c r="N275" s="334">
        <v>215</v>
      </c>
    </row>
    <row r="276" spans="1:14" x14ac:dyDescent="0.25">
      <c r="A276" s="331">
        <v>42886</v>
      </c>
      <c r="B276" s="332" t="s">
        <v>16</v>
      </c>
      <c r="C276" s="333">
        <v>0</v>
      </c>
      <c r="D276" s="334">
        <v>0</v>
      </c>
      <c r="E276" s="334">
        <v>0</v>
      </c>
      <c r="F276" s="334">
        <v>0</v>
      </c>
      <c r="G276" s="334">
        <v>0</v>
      </c>
      <c r="H276" s="333">
        <v>86</v>
      </c>
      <c r="I276" s="334">
        <v>5</v>
      </c>
      <c r="J276" s="334">
        <v>86</v>
      </c>
      <c r="K276" s="334">
        <v>86</v>
      </c>
      <c r="L276" s="334">
        <v>86</v>
      </c>
      <c r="M276" s="334">
        <v>86</v>
      </c>
      <c r="N276" s="334">
        <v>86</v>
      </c>
    </row>
    <row r="277" spans="1:14" x14ac:dyDescent="0.25">
      <c r="A277" s="331">
        <v>42886</v>
      </c>
      <c r="B277" s="332" t="s">
        <v>18</v>
      </c>
      <c r="C277" s="333">
        <v>167</v>
      </c>
      <c r="D277" s="334">
        <v>144</v>
      </c>
      <c r="E277" s="334">
        <v>132</v>
      </c>
      <c r="F277" s="334">
        <v>107</v>
      </c>
      <c r="G277" s="334">
        <v>80</v>
      </c>
      <c r="H277" s="333">
        <v>6188</v>
      </c>
      <c r="I277" s="334">
        <v>5</v>
      </c>
      <c r="J277" s="334">
        <v>6188</v>
      </c>
      <c r="K277" s="334">
        <v>6188</v>
      </c>
      <c r="L277" s="334">
        <v>6188</v>
      </c>
      <c r="M277" s="334">
        <v>6188</v>
      </c>
      <c r="N277" s="334">
        <v>6188</v>
      </c>
    </row>
    <row r="278" spans="1:14" x14ac:dyDescent="0.25">
      <c r="A278" s="331">
        <v>42886</v>
      </c>
      <c r="B278" s="332" t="s">
        <v>20</v>
      </c>
      <c r="C278" s="333">
        <v>76</v>
      </c>
      <c r="D278" s="334">
        <v>43</v>
      </c>
      <c r="E278" s="334">
        <v>33</v>
      </c>
      <c r="F278" s="334">
        <v>24</v>
      </c>
      <c r="G278" s="334">
        <v>19</v>
      </c>
      <c r="H278" s="333">
        <v>466</v>
      </c>
      <c r="I278" s="334">
        <v>5</v>
      </c>
      <c r="J278" s="334">
        <v>466</v>
      </c>
      <c r="K278" s="334">
        <v>466</v>
      </c>
      <c r="L278" s="334">
        <v>466</v>
      </c>
      <c r="M278" s="334">
        <v>466</v>
      </c>
      <c r="N278" s="334">
        <v>466</v>
      </c>
    </row>
    <row r="279" spans="1:14" x14ac:dyDescent="0.25">
      <c r="A279" s="331">
        <v>42886</v>
      </c>
      <c r="B279" s="332" t="s">
        <v>22</v>
      </c>
      <c r="C279" s="333">
        <v>169</v>
      </c>
      <c r="D279" s="334">
        <v>127</v>
      </c>
      <c r="E279" s="334">
        <v>91</v>
      </c>
      <c r="F279" s="334">
        <v>48</v>
      </c>
      <c r="G279" s="334">
        <v>33</v>
      </c>
      <c r="H279" s="333">
        <v>723</v>
      </c>
      <c r="I279" s="334">
        <v>5</v>
      </c>
      <c r="J279" s="334">
        <v>723</v>
      </c>
      <c r="K279" s="334">
        <v>723</v>
      </c>
      <c r="L279" s="334">
        <v>723</v>
      </c>
      <c r="M279" s="334">
        <v>723</v>
      </c>
      <c r="N279" s="334">
        <v>723</v>
      </c>
    </row>
    <row r="280" spans="1:14" x14ac:dyDescent="0.25">
      <c r="A280" s="331">
        <v>42886</v>
      </c>
      <c r="B280" s="332" t="s">
        <v>62</v>
      </c>
      <c r="C280" s="333">
        <v>275</v>
      </c>
      <c r="D280" s="334">
        <v>431</v>
      </c>
      <c r="E280" s="334">
        <v>263</v>
      </c>
      <c r="F280" s="334">
        <v>199</v>
      </c>
      <c r="G280" s="334">
        <v>122</v>
      </c>
      <c r="H280" s="333">
        <v>44311</v>
      </c>
      <c r="I280" s="334">
        <v>5</v>
      </c>
      <c r="J280" s="334">
        <v>44311</v>
      </c>
      <c r="K280" s="334">
        <v>44311</v>
      </c>
      <c r="L280" s="334">
        <v>44311</v>
      </c>
      <c r="M280" s="334">
        <v>44311</v>
      </c>
      <c r="N280" s="334">
        <v>44311</v>
      </c>
    </row>
    <row r="281" spans="1:14" x14ac:dyDescent="0.25">
      <c r="A281" s="331">
        <v>42886</v>
      </c>
      <c r="B281" s="332" t="s">
        <v>24</v>
      </c>
      <c r="C281" s="333">
        <v>187</v>
      </c>
      <c r="D281" s="334">
        <v>37</v>
      </c>
      <c r="E281" s="334">
        <v>41</v>
      </c>
      <c r="F281" s="334">
        <v>17</v>
      </c>
      <c r="G281" s="334">
        <v>13</v>
      </c>
      <c r="H281" s="333">
        <v>354</v>
      </c>
      <c r="I281" s="334">
        <v>5</v>
      </c>
      <c r="J281" s="334">
        <v>354</v>
      </c>
      <c r="K281" s="334">
        <v>354</v>
      </c>
      <c r="L281" s="334">
        <v>354</v>
      </c>
      <c r="M281" s="334">
        <v>354</v>
      </c>
      <c r="N281" s="334">
        <v>354</v>
      </c>
    </row>
    <row r="282" spans="1:14" x14ac:dyDescent="0.25">
      <c r="A282" s="331">
        <v>42886</v>
      </c>
      <c r="B282" s="332" t="s">
        <v>26</v>
      </c>
      <c r="C282" s="333">
        <v>119</v>
      </c>
      <c r="D282" s="334">
        <v>24</v>
      </c>
      <c r="E282" s="334">
        <v>11</v>
      </c>
      <c r="F282" s="334">
        <v>12</v>
      </c>
      <c r="G282" s="334">
        <v>8</v>
      </c>
      <c r="H282" s="333">
        <v>156</v>
      </c>
      <c r="I282" s="334">
        <v>5</v>
      </c>
      <c r="J282" s="334">
        <v>156</v>
      </c>
      <c r="K282" s="334">
        <v>156</v>
      </c>
      <c r="L282" s="334">
        <v>156</v>
      </c>
      <c r="M282" s="334">
        <v>156</v>
      </c>
      <c r="N282" s="334">
        <v>156</v>
      </c>
    </row>
    <row r="283" spans="1:14" x14ac:dyDescent="0.25">
      <c r="A283" s="331">
        <v>42886</v>
      </c>
      <c r="B283" s="332" t="s">
        <v>28</v>
      </c>
      <c r="C283" s="333">
        <v>26</v>
      </c>
      <c r="D283" s="334">
        <v>88</v>
      </c>
      <c r="E283" s="334">
        <v>56</v>
      </c>
      <c r="F283" s="334">
        <v>74</v>
      </c>
      <c r="G283" s="334">
        <v>88</v>
      </c>
      <c r="H283" s="333">
        <v>2605</v>
      </c>
      <c r="I283" s="334">
        <v>5</v>
      </c>
      <c r="J283" s="334">
        <v>2605</v>
      </c>
      <c r="K283" s="334">
        <v>2605</v>
      </c>
      <c r="L283" s="334">
        <v>2605</v>
      </c>
      <c r="M283" s="334">
        <v>2605</v>
      </c>
      <c r="N283" s="334">
        <v>2605</v>
      </c>
    </row>
    <row r="284" spans="1:14" x14ac:dyDescent="0.25">
      <c r="A284" s="331">
        <v>42886</v>
      </c>
      <c r="B284" s="332" t="s">
        <v>30</v>
      </c>
      <c r="C284" s="333">
        <v>43</v>
      </c>
      <c r="D284" s="334">
        <v>33</v>
      </c>
      <c r="E284" s="334">
        <v>29</v>
      </c>
      <c r="F284" s="334">
        <v>26</v>
      </c>
      <c r="G284" s="334">
        <v>15</v>
      </c>
      <c r="H284" s="333">
        <v>398</v>
      </c>
      <c r="I284" s="334">
        <v>5</v>
      </c>
      <c r="J284" s="334">
        <v>398</v>
      </c>
      <c r="K284" s="334">
        <v>398</v>
      </c>
      <c r="L284" s="334">
        <v>398</v>
      </c>
      <c r="M284" s="334">
        <v>398</v>
      </c>
      <c r="N284" s="334">
        <v>398</v>
      </c>
    </row>
    <row r="285" spans="1:14" x14ac:dyDescent="0.25">
      <c r="A285" s="331">
        <v>42886</v>
      </c>
      <c r="B285" s="332" t="s">
        <v>32</v>
      </c>
      <c r="C285" s="333">
        <v>259</v>
      </c>
      <c r="D285" s="334">
        <v>275</v>
      </c>
      <c r="E285" s="334">
        <v>252</v>
      </c>
      <c r="F285" s="334">
        <v>246</v>
      </c>
      <c r="G285" s="334">
        <v>217</v>
      </c>
      <c r="H285" s="333">
        <v>10466</v>
      </c>
      <c r="I285" s="334">
        <v>5</v>
      </c>
      <c r="J285" s="334">
        <v>10466</v>
      </c>
      <c r="K285" s="334">
        <v>10466</v>
      </c>
      <c r="L285" s="334">
        <v>10466</v>
      </c>
      <c r="M285" s="334">
        <v>10466</v>
      </c>
      <c r="N285" s="334">
        <v>10466</v>
      </c>
    </row>
    <row r="286" spans="1:14" x14ac:dyDescent="0.25">
      <c r="A286" s="331">
        <v>42886</v>
      </c>
      <c r="B286" s="332" t="s">
        <v>34</v>
      </c>
      <c r="C286" s="333">
        <v>463</v>
      </c>
      <c r="D286" s="334">
        <v>346</v>
      </c>
      <c r="E286" s="334">
        <v>260</v>
      </c>
      <c r="F286" s="334">
        <v>161</v>
      </c>
      <c r="G286" s="334">
        <v>88</v>
      </c>
      <c r="H286" s="333">
        <v>9266</v>
      </c>
      <c r="I286" s="334">
        <v>5</v>
      </c>
      <c r="J286" s="334">
        <v>9266</v>
      </c>
      <c r="K286" s="334">
        <v>9266</v>
      </c>
      <c r="L286" s="334">
        <v>9266</v>
      </c>
      <c r="M286" s="334">
        <v>9266</v>
      </c>
      <c r="N286" s="334">
        <v>9266</v>
      </c>
    </row>
    <row r="287" spans="1:14" x14ac:dyDescent="0.25">
      <c r="A287" s="331">
        <v>42886</v>
      </c>
      <c r="B287" s="332" t="s">
        <v>36</v>
      </c>
      <c r="C287" s="333">
        <v>286</v>
      </c>
      <c r="D287" s="334">
        <v>90</v>
      </c>
      <c r="E287" s="334">
        <v>59</v>
      </c>
      <c r="F287" s="334">
        <v>39</v>
      </c>
      <c r="G287" s="334">
        <v>28</v>
      </c>
      <c r="H287" s="333">
        <v>1228</v>
      </c>
      <c r="I287" s="334">
        <v>5</v>
      </c>
      <c r="J287" s="334">
        <v>1228</v>
      </c>
      <c r="K287" s="334">
        <v>1228</v>
      </c>
      <c r="L287" s="334">
        <v>1228</v>
      </c>
      <c r="M287" s="334">
        <v>1228</v>
      </c>
      <c r="N287" s="334">
        <v>1228</v>
      </c>
    </row>
    <row r="288" spans="1:14" x14ac:dyDescent="0.25">
      <c r="A288" s="331">
        <v>42886</v>
      </c>
      <c r="B288" s="332" t="s">
        <v>38</v>
      </c>
      <c r="C288" s="333">
        <v>466</v>
      </c>
      <c r="D288" s="334">
        <v>309</v>
      </c>
      <c r="E288" s="334">
        <v>171</v>
      </c>
      <c r="F288" s="334">
        <v>131</v>
      </c>
      <c r="G288" s="334">
        <v>55</v>
      </c>
      <c r="H288" s="333">
        <v>1933</v>
      </c>
      <c r="I288" s="334">
        <v>5</v>
      </c>
      <c r="J288" s="334">
        <v>1933</v>
      </c>
      <c r="K288" s="334">
        <v>1933</v>
      </c>
      <c r="L288" s="334">
        <v>1933</v>
      </c>
      <c r="M288" s="334">
        <v>1933</v>
      </c>
      <c r="N288" s="334">
        <v>1933</v>
      </c>
    </row>
    <row r="289" spans="1:14" x14ac:dyDescent="0.25">
      <c r="A289" s="331">
        <v>42886</v>
      </c>
      <c r="B289" s="332" t="s">
        <v>40</v>
      </c>
      <c r="C289" s="333">
        <v>765</v>
      </c>
      <c r="D289" s="334">
        <v>65</v>
      </c>
      <c r="E289" s="334">
        <v>47</v>
      </c>
      <c r="F289" s="334">
        <v>22</v>
      </c>
      <c r="G289" s="334">
        <v>15</v>
      </c>
      <c r="H289" s="333">
        <v>1227</v>
      </c>
      <c r="I289" s="334">
        <v>5</v>
      </c>
      <c r="J289" s="334">
        <v>1227</v>
      </c>
      <c r="K289" s="334">
        <v>1227</v>
      </c>
      <c r="L289" s="334">
        <v>1227</v>
      </c>
      <c r="M289" s="334">
        <v>1227</v>
      </c>
      <c r="N289" s="334">
        <v>1227</v>
      </c>
    </row>
    <row r="290" spans="1:14" x14ac:dyDescent="0.25">
      <c r="A290" s="331">
        <v>42886</v>
      </c>
      <c r="B290" s="332" t="s">
        <v>42</v>
      </c>
      <c r="C290" s="333">
        <v>431</v>
      </c>
      <c r="D290" s="334">
        <v>43</v>
      </c>
      <c r="E290" s="334">
        <v>33</v>
      </c>
      <c r="F290" s="334">
        <v>19</v>
      </c>
      <c r="G290" s="334">
        <v>12</v>
      </c>
      <c r="H290" s="333">
        <v>506</v>
      </c>
      <c r="I290" s="334">
        <v>5</v>
      </c>
      <c r="J290" s="334">
        <v>506</v>
      </c>
      <c r="K290" s="334">
        <v>506</v>
      </c>
      <c r="L290" s="334">
        <v>506</v>
      </c>
      <c r="M290" s="334">
        <v>506</v>
      </c>
      <c r="N290" s="334">
        <v>506</v>
      </c>
    </row>
    <row r="291" spans="1:14" x14ac:dyDescent="0.25">
      <c r="A291" s="331">
        <v>42916</v>
      </c>
      <c r="B291" s="332" t="s">
        <v>12</v>
      </c>
      <c r="C291" s="333">
        <v>0</v>
      </c>
      <c r="D291" s="334">
        <v>1</v>
      </c>
      <c r="E291" s="334">
        <v>0</v>
      </c>
      <c r="F291" s="334">
        <v>1</v>
      </c>
      <c r="G291" s="334">
        <v>0</v>
      </c>
      <c r="H291" s="333">
        <v>23</v>
      </c>
      <c r="I291" s="334">
        <v>5</v>
      </c>
      <c r="J291" s="334">
        <v>23</v>
      </c>
      <c r="K291" s="334">
        <v>23</v>
      </c>
      <c r="L291" s="334">
        <v>23</v>
      </c>
      <c r="M291" s="334">
        <v>23</v>
      </c>
      <c r="N291" s="334">
        <v>23</v>
      </c>
    </row>
    <row r="292" spans="1:14" x14ac:dyDescent="0.25">
      <c r="A292" s="331">
        <v>42916</v>
      </c>
      <c r="B292" s="332" t="s">
        <v>14</v>
      </c>
      <c r="C292" s="333">
        <v>7</v>
      </c>
      <c r="D292" s="334">
        <v>7</v>
      </c>
      <c r="E292" s="334">
        <v>12</v>
      </c>
      <c r="F292" s="334">
        <v>15</v>
      </c>
      <c r="G292" s="334">
        <v>4</v>
      </c>
      <c r="H292" s="333">
        <v>246</v>
      </c>
      <c r="I292" s="334">
        <v>5</v>
      </c>
      <c r="J292" s="334">
        <v>246</v>
      </c>
      <c r="K292" s="334">
        <v>246</v>
      </c>
      <c r="L292" s="334">
        <v>246</v>
      </c>
      <c r="M292" s="334">
        <v>246</v>
      </c>
      <c r="N292" s="334">
        <v>246</v>
      </c>
    </row>
    <row r="293" spans="1:14" x14ac:dyDescent="0.25">
      <c r="A293" s="331">
        <v>42916</v>
      </c>
      <c r="B293" s="332" t="s">
        <v>16</v>
      </c>
      <c r="C293" s="333">
        <v>1</v>
      </c>
      <c r="D293" s="334">
        <v>0</v>
      </c>
      <c r="E293" s="334">
        <v>0</v>
      </c>
      <c r="F293" s="334">
        <v>0</v>
      </c>
      <c r="G293" s="334">
        <v>0</v>
      </c>
      <c r="H293" s="333">
        <v>89</v>
      </c>
      <c r="I293" s="334">
        <v>5</v>
      </c>
      <c r="J293" s="334">
        <v>89</v>
      </c>
      <c r="K293" s="334">
        <v>89</v>
      </c>
      <c r="L293" s="334">
        <v>89</v>
      </c>
      <c r="M293" s="334">
        <v>89</v>
      </c>
      <c r="N293" s="334">
        <v>89</v>
      </c>
    </row>
    <row r="294" spans="1:14" x14ac:dyDescent="0.25">
      <c r="A294" s="331">
        <v>42916</v>
      </c>
      <c r="B294" s="332" t="s">
        <v>18</v>
      </c>
      <c r="C294" s="333">
        <v>168</v>
      </c>
      <c r="D294" s="334">
        <v>137</v>
      </c>
      <c r="E294" s="334">
        <v>137</v>
      </c>
      <c r="F294" s="334">
        <v>115</v>
      </c>
      <c r="G294" s="334">
        <v>69</v>
      </c>
      <c r="H294" s="333">
        <v>6218</v>
      </c>
      <c r="I294" s="334">
        <v>5</v>
      </c>
      <c r="J294" s="334">
        <v>6218</v>
      </c>
      <c r="K294" s="334">
        <v>6218</v>
      </c>
      <c r="L294" s="334">
        <v>6218</v>
      </c>
      <c r="M294" s="334">
        <v>6218</v>
      </c>
      <c r="N294" s="334">
        <v>6218</v>
      </c>
    </row>
    <row r="295" spans="1:14" x14ac:dyDescent="0.25">
      <c r="A295" s="331">
        <v>42916</v>
      </c>
      <c r="B295" s="332" t="s">
        <v>20</v>
      </c>
      <c r="C295" s="333">
        <v>88</v>
      </c>
      <c r="D295" s="334">
        <v>34</v>
      </c>
      <c r="E295" s="334">
        <v>27</v>
      </c>
      <c r="F295" s="334">
        <v>29</v>
      </c>
      <c r="G295" s="334">
        <v>18</v>
      </c>
      <c r="H295" s="333">
        <v>385</v>
      </c>
      <c r="I295" s="334">
        <v>5</v>
      </c>
      <c r="J295" s="334">
        <v>385</v>
      </c>
      <c r="K295" s="334">
        <v>385</v>
      </c>
      <c r="L295" s="334">
        <v>385</v>
      </c>
      <c r="M295" s="334">
        <v>385</v>
      </c>
      <c r="N295" s="334">
        <v>385</v>
      </c>
    </row>
    <row r="296" spans="1:14" x14ac:dyDescent="0.25">
      <c r="A296" s="331">
        <v>42916</v>
      </c>
      <c r="B296" s="332" t="s">
        <v>22</v>
      </c>
      <c r="C296" s="333">
        <v>207</v>
      </c>
      <c r="D296" s="334">
        <v>115</v>
      </c>
      <c r="E296" s="334">
        <v>96</v>
      </c>
      <c r="F296" s="334">
        <v>60</v>
      </c>
      <c r="G296" s="334">
        <v>31</v>
      </c>
      <c r="H296" s="333">
        <v>776</v>
      </c>
      <c r="I296" s="334">
        <v>5</v>
      </c>
      <c r="J296" s="334">
        <v>776</v>
      </c>
      <c r="K296" s="334">
        <v>776</v>
      </c>
      <c r="L296" s="334">
        <v>776</v>
      </c>
      <c r="M296" s="334">
        <v>776</v>
      </c>
      <c r="N296" s="334">
        <v>776</v>
      </c>
    </row>
    <row r="297" spans="1:14" x14ac:dyDescent="0.25">
      <c r="A297" s="331">
        <v>42916</v>
      </c>
      <c r="B297" s="332" t="s">
        <v>62</v>
      </c>
      <c r="C297" s="333">
        <v>322</v>
      </c>
      <c r="D297" s="334">
        <v>366</v>
      </c>
      <c r="E297" s="334">
        <v>272</v>
      </c>
      <c r="F297" s="334">
        <v>198</v>
      </c>
      <c r="G297" s="334">
        <v>110</v>
      </c>
      <c r="H297" s="333">
        <v>44417</v>
      </c>
      <c r="I297" s="334">
        <v>5</v>
      </c>
      <c r="J297" s="334">
        <v>44417</v>
      </c>
      <c r="K297" s="334">
        <v>44417</v>
      </c>
      <c r="L297" s="334">
        <v>44417</v>
      </c>
      <c r="M297" s="334">
        <v>44417</v>
      </c>
      <c r="N297" s="334">
        <v>44417</v>
      </c>
    </row>
    <row r="298" spans="1:14" x14ac:dyDescent="0.25">
      <c r="A298" s="331">
        <v>42916</v>
      </c>
      <c r="B298" s="332" t="s">
        <v>24</v>
      </c>
      <c r="C298" s="333">
        <v>144</v>
      </c>
      <c r="D298" s="334">
        <v>30</v>
      </c>
      <c r="E298" s="334">
        <v>32</v>
      </c>
      <c r="F298" s="334">
        <v>12</v>
      </c>
      <c r="G298" s="334">
        <v>13</v>
      </c>
      <c r="H298" s="333">
        <v>242</v>
      </c>
      <c r="I298" s="334">
        <v>5</v>
      </c>
      <c r="J298" s="334">
        <v>242</v>
      </c>
      <c r="K298" s="334">
        <v>242</v>
      </c>
      <c r="L298" s="334">
        <v>242</v>
      </c>
      <c r="M298" s="334">
        <v>242</v>
      </c>
      <c r="N298" s="334">
        <v>242</v>
      </c>
    </row>
    <row r="299" spans="1:14" x14ac:dyDescent="0.25">
      <c r="A299" s="331">
        <v>42916</v>
      </c>
      <c r="B299" s="332" t="s">
        <v>26</v>
      </c>
      <c r="C299" s="333">
        <v>91</v>
      </c>
      <c r="D299" s="334">
        <v>13</v>
      </c>
      <c r="E299" s="334">
        <v>13</v>
      </c>
      <c r="F299" s="334">
        <v>7</v>
      </c>
      <c r="G299" s="334">
        <v>7</v>
      </c>
      <c r="H299" s="333">
        <v>103</v>
      </c>
      <c r="I299" s="334">
        <v>5</v>
      </c>
      <c r="J299" s="334">
        <v>103</v>
      </c>
      <c r="K299" s="334">
        <v>103</v>
      </c>
      <c r="L299" s="334">
        <v>103</v>
      </c>
      <c r="M299" s="334">
        <v>103</v>
      </c>
      <c r="N299" s="334">
        <v>103</v>
      </c>
    </row>
    <row r="300" spans="1:14" x14ac:dyDescent="0.25">
      <c r="A300" s="331">
        <v>42916</v>
      </c>
      <c r="B300" s="332" t="s">
        <v>28</v>
      </c>
      <c r="C300" s="333">
        <v>35</v>
      </c>
      <c r="D300" s="334">
        <v>83</v>
      </c>
      <c r="E300" s="334">
        <v>74</v>
      </c>
      <c r="F300" s="334">
        <v>95</v>
      </c>
      <c r="G300" s="334">
        <v>90</v>
      </c>
      <c r="H300" s="333">
        <v>2953</v>
      </c>
      <c r="I300" s="334">
        <v>5</v>
      </c>
      <c r="J300" s="334">
        <v>2953</v>
      </c>
      <c r="K300" s="334">
        <v>2953</v>
      </c>
      <c r="L300" s="334">
        <v>2953</v>
      </c>
      <c r="M300" s="334">
        <v>2953</v>
      </c>
      <c r="N300" s="334">
        <v>2953</v>
      </c>
    </row>
    <row r="301" spans="1:14" x14ac:dyDescent="0.25">
      <c r="A301" s="331">
        <v>42916</v>
      </c>
      <c r="B301" s="332" t="s">
        <v>30</v>
      </c>
      <c r="C301" s="333">
        <v>44</v>
      </c>
      <c r="D301" s="334">
        <v>28</v>
      </c>
      <c r="E301" s="334">
        <v>32</v>
      </c>
      <c r="F301" s="334">
        <v>21</v>
      </c>
      <c r="G301" s="334">
        <v>12</v>
      </c>
      <c r="H301" s="333">
        <v>371</v>
      </c>
      <c r="I301" s="334">
        <v>5</v>
      </c>
      <c r="J301" s="334">
        <v>371</v>
      </c>
      <c r="K301" s="334">
        <v>371</v>
      </c>
      <c r="L301" s="334">
        <v>371</v>
      </c>
      <c r="M301" s="334">
        <v>371</v>
      </c>
      <c r="N301" s="334">
        <v>371</v>
      </c>
    </row>
    <row r="302" spans="1:14" x14ac:dyDescent="0.25">
      <c r="A302" s="331">
        <v>42916</v>
      </c>
      <c r="B302" s="332" t="s">
        <v>32</v>
      </c>
      <c r="C302" s="333">
        <v>246</v>
      </c>
      <c r="D302" s="334">
        <v>259</v>
      </c>
      <c r="E302" s="334">
        <v>255</v>
      </c>
      <c r="F302" s="334">
        <v>287</v>
      </c>
      <c r="G302" s="334">
        <v>200</v>
      </c>
      <c r="H302" s="333">
        <v>10605</v>
      </c>
      <c r="I302" s="334">
        <v>5</v>
      </c>
      <c r="J302" s="334">
        <v>10605</v>
      </c>
      <c r="K302" s="334">
        <v>10605</v>
      </c>
      <c r="L302" s="334">
        <v>10605</v>
      </c>
      <c r="M302" s="334">
        <v>10605</v>
      </c>
      <c r="N302" s="334">
        <v>10605</v>
      </c>
    </row>
    <row r="303" spans="1:14" x14ac:dyDescent="0.25">
      <c r="A303" s="331">
        <v>42916</v>
      </c>
      <c r="B303" s="332" t="s">
        <v>34</v>
      </c>
      <c r="C303" s="333">
        <v>418</v>
      </c>
      <c r="D303" s="334">
        <v>312</v>
      </c>
      <c r="E303" s="334">
        <v>267</v>
      </c>
      <c r="F303" s="334">
        <v>156</v>
      </c>
      <c r="G303" s="334">
        <v>72</v>
      </c>
      <c r="H303" s="333">
        <v>8831</v>
      </c>
      <c r="I303" s="334">
        <v>5</v>
      </c>
      <c r="J303" s="334">
        <v>8831</v>
      </c>
      <c r="K303" s="334">
        <v>8831</v>
      </c>
      <c r="L303" s="334">
        <v>8831</v>
      </c>
      <c r="M303" s="334">
        <v>8831</v>
      </c>
      <c r="N303" s="334">
        <v>8831</v>
      </c>
    </row>
    <row r="304" spans="1:14" x14ac:dyDescent="0.25">
      <c r="A304" s="331">
        <v>42916</v>
      </c>
      <c r="B304" s="332" t="s">
        <v>36</v>
      </c>
      <c r="C304" s="333">
        <v>326</v>
      </c>
      <c r="D304" s="334">
        <v>93</v>
      </c>
      <c r="E304" s="334">
        <v>67</v>
      </c>
      <c r="F304" s="334">
        <v>50</v>
      </c>
      <c r="G304" s="334">
        <v>19</v>
      </c>
      <c r="H304" s="333">
        <v>1307</v>
      </c>
      <c r="I304" s="334">
        <v>5</v>
      </c>
      <c r="J304" s="334">
        <v>1307</v>
      </c>
      <c r="K304" s="334">
        <v>1307</v>
      </c>
      <c r="L304" s="334">
        <v>1307</v>
      </c>
      <c r="M304" s="334">
        <v>1307</v>
      </c>
      <c r="N304" s="334">
        <v>1307</v>
      </c>
    </row>
    <row r="305" spans="1:14" x14ac:dyDescent="0.25">
      <c r="A305" s="331">
        <v>42916</v>
      </c>
      <c r="B305" s="332" t="s">
        <v>38</v>
      </c>
      <c r="C305" s="333">
        <v>595</v>
      </c>
      <c r="D305" s="334">
        <v>279</v>
      </c>
      <c r="E305" s="334">
        <v>189</v>
      </c>
      <c r="F305" s="334">
        <v>130</v>
      </c>
      <c r="G305" s="334">
        <v>49</v>
      </c>
      <c r="H305" s="333">
        <v>2041</v>
      </c>
      <c r="I305" s="334">
        <v>5</v>
      </c>
      <c r="J305" s="334">
        <v>2041</v>
      </c>
      <c r="K305" s="334">
        <v>2041</v>
      </c>
      <c r="L305" s="334">
        <v>2041</v>
      </c>
      <c r="M305" s="334">
        <v>2041</v>
      </c>
      <c r="N305" s="334">
        <v>2041</v>
      </c>
    </row>
    <row r="306" spans="1:14" x14ac:dyDescent="0.25">
      <c r="A306" s="331">
        <v>42916</v>
      </c>
      <c r="B306" s="332" t="s">
        <v>40</v>
      </c>
      <c r="C306" s="333">
        <v>633</v>
      </c>
      <c r="D306" s="334">
        <v>55</v>
      </c>
      <c r="E306" s="334">
        <v>52</v>
      </c>
      <c r="F306" s="334">
        <v>25</v>
      </c>
      <c r="G306" s="334">
        <v>22</v>
      </c>
      <c r="H306" s="333">
        <v>1018</v>
      </c>
      <c r="I306" s="334">
        <v>5</v>
      </c>
      <c r="J306" s="334">
        <v>1018</v>
      </c>
      <c r="K306" s="334">
        <v>1018</v>
      </c>
      <c r="L306" s="334">
        <v>1018</v>
      </c>
      <c r="M306" s="334">
        <v>1018</v>
      </c>
      <c r="N306" s="334">
        <v>1018</v>
      </c>
    </row>
    <row r="307" spans="1:14" x14ac:dyDescent="0.25">
      <c r="A307" s="331">
        <v>42916</v>
      </c>
      <c r="B307" s="332" t="s">
        <v>42</v>
      </c>
      <c r="C307" s="333">
        <v>296</v>
      </c>
      <c r="D307" s="334">
        <v>23</v>
      </c>
      <c r="E307" s="334">
        <v>24</v>
      </c>
      <c r="F307" s="334">
        <v>15</v>
      </c>
      <c r="G307" s="334">
        <v>12</v>
      </c>
      <c r="H307" s="333">
        <v>326</v>
      </c>
      <c r="I307" s="334">
        <v>5</v>
      </c>
      <c r="J307" s="334">
        <v>326</v>
      </c>
      <c r="K307" s="334">
        <v>326</v>
      </c>
      <c r="L307" s="334">
        <v>326</v>
      </c>
      <c r="M307" s="334">
        <v>326</v>
      </c>
      <c r="N307" s="334">
        <v>326</v>
      </c>
    </row>
    <row r="308" spans="1:14" x14ac:dyDescent="0.25">
      <c r="A308" s="331">
        <v>42947</v>
      </c>
      <c r="B308" s="332" t="s">
        <v>12</v>
      </c>
      <c r="C308" s="333">
        <v>0</v>
      </c>
      <c r="D308" s="334">
        <v>1</v>
      </c>
      <c r="E308" s="334">
        <v>0</v>
      </c>
      <c r="F308" s="334">
        <v>1</v>
      </c>
      <c r="G308" s="334">
        <v>0</v>
      </c>
      <c r="H308" s="333">
        <v>24</v>
      </c>
      <c r="I308" s="334">
        <v>5</v>
      </c>
      <c r="J308" s="334">
        <v>24</v>
      </c>
      <c r="K308" s="334">
        <v>24</v>
      </c>
      <c r="L308" s="334">
        <v>24</v>
      </c>
      <c r="M308" s="334">
        <v>24</v>
      </c>
      <c r="N308" s="334">
        <v>24</v>
      </c>
    </row>
    <row r="309" spans="1:14" x14ac:dyDescent="0.25">
      <c r="A309" s="331">
        <v>42947</v>
      </c>
      <c r="B309" s="332" t="s">
        <v>14</v>
      </c>
      <c r="C309" s="333">
        <v>4</v>
      </c>
      <c r="D309" s="334">
        <v>11</v>
      </c>
      <c r="E309" s="334">
        <v>11</v>
      </c>
      <c r="F309" s="334">
        <v>12</v>
      </c>
      <c r="G309" s="334">
        <v>4</v>
      </c>
      <c r="H309" s="333">
        <v>250</v>
      </c>
      <c r="I309" s="334">
        <v>5</v>
      </c>
      <c r="J309" s="334">
        <v>250</v>
      </c>
      <c r="K309" s="334">
        <v>250</v>
      </c>
      <c r="L309" s="334">
        <v>250</v>
      </c>
      <c r="M309" s="334">
        <v>250</v>
      </c>
      <c r="N309" s="334">
        <v>250</v>
      </c>
    </row>
    <row r="310" spans="1:14" x14ac:dyDescent="0.25">
      <c r="A310" s="331">
        <v>42947</v>
      </c>
      <c r="B310" s="332" t="s">
        <v>16</v>
      </c>
      <c r="C310" s="333">
        <v>1</v>
      </c>
      <c r="D310" s="334">
        <v>0</v>
      </c>
      <c r="E310" s="334">
        <v>0</v>
      </c>
      <c r="F310" s="334">
        <v>0</v>
      </c>
      <c r="G310" s="334">
        <v>0</v>
      </c>
      <c r="H310" s="333">
        <v>92</v>
      </c>
      <c r="I310" s="334">
        <v>5</v>
      </c>
      <c r="J310" s="334">
        <v>92</v>
      </c>
      <c r="K310" s="334">
        <v>92</v>
      </c>
      <c r="L310" s="334">
        <v>92</v>
      </c>
      <c r="M310" s="334">
        <v>92</v>
      </c>
      <c r="N310" s="334">
        <v>92</v>
      </c>
    </row>
    <row r="311" spans="1:14" x14ac:dyDescent="0.25">
      <c r="A311" s="331">
        <v>42947</v>
      </c>
      <c r="B311" s="332" t="s">
        <v>18</v>
      </c>
      <c r="C311" s="333">
        <v>149</v>
      </c>
      <c r="D311" s="334">
        <v>140</v>
      </c>
      <c r="E311" s="334">
        <v>141</v>
      </c>
      <c r="F311" s="334">
        <v>120</v>
      </c>
      <c r="G311" s="334">
        <v>77</v>
      </c>
      <c r="H311" s="333">
        <v>6164</v>
      </c>
      <c r="I311" s="334">
        <v>5</v>
      </c>
      <c r="J311" s="334">
        <v>6164</v>
      </c>
      <c r="K311" s="334">
        <v>6164</v>
      </c>
      <c r="L311" s="334">
        <v>6164</v>
      </c>
      <c r="M311" s="334">
        <v>6164</v>
      </c>
      <c r="N311" s="334">
        <v>6164</v>
      </c>
    </row>
    <row r="312" spans="1:14" x14ac:dyDescent="0.25">
      <c r="A312" s="331">
        <v>42947</v>
      </c>
      <c r="B312" s="332" t="s">
        <v>20</v>
      </c>
      <c r="C312" s="333">
        <v>79</v>
      </c>
      <c r="D312" s="334">
        <v>33</v>
      </c>
      <c r="E312" s="334">
        <v>38</v>
      </c>
      <c r="F312" s="334">
        <v>27</v>
      </c>
      <c r="G312" s="334">
        <v>7</v>
      </c>
      <c r="H312" s="333">
        <v>343</v>
      </c>
      <c r="I312" s="334">
        <v>5</v>
      </c>
      <c r="J312" s="334">
        <v>343</v>
      </c>
      <c r="K312" s="334">
        <v>343</v>
      </c>
      <c r="L312" s="334">
        <v>343</v>
      </c>
      <c r="M312" s="334">
        <v>343</v>
      </c>
      <c r="N312" s="334">
        <v>343</v>
      </c>
    </row>
    <row r="313" spans="1:14" x14ac:dyDescent="0.25">
      <c r="A313" s="331">
        <v>42947</v>
      </c>
      <c r="B313" s="332" t="s">
        <v>22</v>
      </c>
      <c r="C313" s="333">
        <v>189</v>
      </c>
      <c r="D313" s="334">
        <v>123</v>
      </c>
      <c r="E313" s="334">
        <v>88</v>
      </c>
      <c r="F313" s="334">
        <v>56</v>
      </c>
      <c r="G313" s="334">
        <v>38</v>
      </c>
      <c r="H313" s="333">
        <v>755</v>
      </c>
      <c r="I313" s="334">
        <v>5</v>
      </c>
      <c r="J313" s="334">
        <v>755</v>
      </c>
      <c r="K313" s="334">
        <v>755</v>
      </c>
      <c r="L313" s="334">
        <v>755</v>
      </c>
      <c r="M313" s="334">
        <v>755</v>
      </c>
      <c r="N313" s="334">
        <v>755</v>
      </c>
    </row>
    <row r="314" spans="1:14" x14ac:dyDescent="0.25">
      <c r="A314" s="331">
        <v>42947</v>
      </c>
      <c r="B314" s="332" t="s">
        <v>62</v>
      </c>
      <c r="C314" s="333">
        <v>397</v>
      </c>
      <c r="D314" s="334">
        <v>386</v>
      </c>
      <c r="E314" s="334">
        <v>274</v>
      </c>
      <c r="F314" s="334">
        <v>199</v>
      </c>
      <c r="G314" s="334">
        <v>142</v>
      </c>
      <c r="H314" s="333">
        <v>44751</v>
      </c>
      <c r="I314" s="334">
        <v>5</v>
      </c>
      <c r="J314" s="334">
        <v>44751</v>
      </c>
      <c r="K314" s="334">
        <v>44751</v>
      </c>
      <c r="L314" s="334">
        <v>44751</v>
      </c>
      <c r="M314" s="334">
        <v>44751</v>
      </c>
      <c r="N314" s="334">
        <v>44751</v>
      </c>
    </row>
    <row r="315" spans="1:14" x14ac:dyDescent="0.25">
      <c r="A315" s="331">
        <v>42947</v>
      </c>
      <c r="B315" s="332" t="s">
        <v>24</v>
      </c>
      <c r="C315" s="333">
        <v>123</v>
      </c>
      <c r="D315" s="334">
        <v>25</v>
      </c>
      <c r="E315" s="334">
        <v>16</v>
      </c>
      <c r="F315" s="334">
        <v>16</v>
      </c>
      <c r="G315" s="334">
        <v>19</v>
      </c>
      <c r="H315" s="333">
        <v>216</v>
      </c>
      <c r="I315" s="334">
        <v>5</v>
      </c>
      <c r="J315" s="334">
        <v>216</v>
      </c>
      <c r="K315" s="334">
        <v>216</v>
      </c>
      <c r="L315" s="334">
        <v>216</v>
      </c>
      <c r="M315" s="334">
        <v>216</v>
      </c>
      <c r="N315" s="334">
        <v>216</v>
      </c>
    </row>
    <row r="316" spans="1:14" x14ac:dyDescent="0.25">
      <c r="A316" s="331">
        <v>42947</v>
      </c>
      <c r="B316" s="332" t="s">
        <v>26</v>
      </c>
      <c r="C316" s="333">
        <v>56</v>
      </c>
      <c r="D316" s="334">
        <v>12</v>
      </c>
      <c r="E316" s="334">
        <v>9</v>
      </c>
      <c r="F316" s="334">
        <v>5</v>
      </c>
      <c r="G316" s="334">
        <v>4</v>
      </c>
      <c r="H316" s="333">
        <v>68</v>
      </c>
      <c r="I316" s="334">
        <v>5</v>
      </c>
      <c r="J316" s="334">
        <v>68</v>
      </c>
      <c r="K316" s="334">
        <v>68</v>
      </c>
      <c r="L316" s="334">
        <v>68</v>
      </c>
      <c r="M316" s="334">
        <v>68</v>
      </c>
      <c r="N316" s="334">
        <v>68</v>
      </c>
    </row>
    <row r="317" spans="1:14" x14ac:dyDescent="0.25">
      <c r="A317" s="331">
        <v>42947</v>
      </c>
      <c r="B317" s="332" t="s">
        <v>28</v>
      </c>
      <c r="C317" s="333">
        <v>36</v>
      </c>
      <c r="D317" s="334">
        <v>89</v>
      </c>
      <c r="E317" s="334">
        <v>96</v>
      </c>
      <c r="F317" s="334">
        <v>108</v>
      </c>
      <c r="G317" s="334">
        <v>119</v>
      </c>
      <c r="H317" s="333">
        <v>3188</v>
      </c>
      <c r="I317" s="334">
        <v>5</v>
      </c>
      <c r="J317" s="334">
        <v>3188</v>
      </c>
      <c r="K317" s="334">
        <v>3188</v>
      </c>
      <c r="L317" s="334">
        <v>3188</v>
      </c>
      <c r="M317" s="334">
        <v>3188</v>
      </c>
      <c r="N317" s="334">
        <v>3188</v>
      </c>
    </row>
    <row r="318" spans="1:14" x14ac:dyDescent="0.25">
      <c r="A318" s="331">
        <v>42947</v>
      </c>
      <c r="B318" s="332" t="s">
        <v>30</v>
      </c>
      <c r="C318" s="333">
        <v>48</v>
      </c>
      <c r="D318" s="334">
        <v>22</v>
      </c>
      <c r="E318" s="334">
        <v>19</v>
      </c>
      <c r="F318" s="334">
        <v>13</v>
      </c>
      <c r="G318" s="334">
        <v>9</v>
      </c>
      <c r="H318" s="333">
        <v>296</v>
      </c>
      <c r="I318" s="334">
        <v>5</v>
      </c>
      <c r="J318" s="334">
        <v>296</v>
      </c>
      <c r="K318" s="334">
        <v>296</v>
      </c>
      <c r="L318" s="334">
        <v>296</v>
      </c>
      <c r="M318" s="334">
        <v>296</v>
      </c>
      <c r="N318" s="334">
        <v>296</v>
      </c>
    </row>
    <row r="319" spans="1:14" x14ac:dyDescent="0.25">
      <c r="A319" s="331">
        <v>42947</v>
      </c>
      <c r="B319" s="332" t="s">
        <v>32</v>
      </c>
      <c r="C319" s="333">
        <v>247</v>
      </c>
      <c r="D319" s="334">
        <v>267</v>
      </c>
      <c r="E319" s="334">
        <v>262</v>
      </c>
      <c r="F319" s="334">
        <v>297</v>
      </c>
      <c r="G319" s="334">
        <v>240</v>
      </c>
      <c r="H319" s="333">
        <v>10746</v>
      </c>
      <c r="I319" s="334">
        <v>5</v>
      </c>
      <c r="J319" s="334">
        <v>10746</v>
      </c>
      <c r="K319" s="334">
        <v>10746</v>
      </c>
      <c r="L319" s="334">
        <v>10746</v>
      </c>
      <c r="M319" s="334">
        <v>10746</v>
      </c>
      <c r="N319" s="334">
        <v>10746</v>
      </c>
    </row>
    <row r="320" spans="1:14" x14ac:dyDescent="0.25">
      <c r="A320" s="331">
        <v>42947</v>
      </c>
      <c r="B320" s="332" t="s">
        <v>34</v>
      </c>
      <c r="C320" s="333">
        <v>384</v>
      </c>
      <c r="D320" s="334">
        <v>318</v>
      </c>
      <c r="E320" s="334">
        <v>282</v>
      </c>
      <c r="F320" s="334">
        <v>159</v>
      </c>
      <c r="G320" s="334">
        <v>87</v>
      </c>
      <c r="H320" s="333">
        <v>8480</v>
      </c>
      <c r="I320" s="334">
        <v>5</v>
      </c>
      <c r="J320" s="334">
        <v>8480</v>
      </c>
      <c r="K320" s="334">
        <v>8480</v>
      </c>
      <c r="L320" s="334">
        <v>8480</v>
      </c>
      <c r="M320" s="334">
        <v>8480</v>
      </c>
      <c r="N320" s="334">
        <v>8480</v>
      </c>
    </row>
    <row r="321" spans="1:14" x14ac:dyDescent="0.25">
      <c r="A321" s="331">
        <v>42947</v>
      </c>
      <c r="B321" s="332" t="s">
        <v>36</v>
      </c>
      <c r="C321" s="333">
        <v>274</v>
      </c>
      <c r="D321" s="334">
        <v>75</v>
      </c>
      <c r="E321" s="334">
        <v>68</v>
      </c>
      <c r="F321" s="334">
        <v>31</v>
      </c>
      <c r="G321" s="334">
        <v>17</v>
      </c>
      <c r="H321" s="333">
        <v>1133</v>
      </c>
      <c r="I321" s="334">
        <v>5</v>
      </c>
      <c r="J321" s="334">
        <v>1133</v>
      </c>
      <c r="K321" s="334">
        <v>1133</v>
      </c>
      <c r="L321" s="334">
        <v>1133</v>
      </c>
      <c r="M321" s="334">
        <v>1133</v>
      </c>
      <c r="N321" s="334">
        <v>1133</v>
      </c>
    </row>
    <row r="322" spans="1:14" x14ac:dyDescent="0.25">
      <c r="A322" s="331">
        <v>42947</v>
      </c>
      <c r="B322" s="332" t="s">
        <v>38</v>
      </c>
      <c r="C322" s="333">
        <v>527</v>
      </c>
      <c r="D322" s="334">
        <v>288</v>
      </c>
      <c r="E322" s="334">
        <v>180</v>
      </c>
      <c r="F322" s="334">
        <v>117</v>
      </c>
      <c r="G322" s="334">
        <v>54</v>
      </c>
      <c r="H322" s="333">
        <v>1969</v>
      </c>
      <c r="I322" s="334">
        <v>5</v>
      </c>
      <c r="J322" s="334">
        <v>1969</v>
      </c>
      <c r="K322" s="334">
        <v>1969</v>
      </c>
      <c r="L322" s="334">
        <v>1969</v>
      </c>
      <c r="M322" s="334">
        <v>1969</v>
      </c>
      <c r="N322" s="334">
        <v>1969</v>
      </c>
    </row>
    <row r="323" spans="1:14" x14ac:dyDescent="0.25">
      <c r="A323" s="331">
        <v>42947</v>
      </c>
      <c r="B323" s="332" t="s">
        <v>40</v>
      </c>
      <c r="C323" s="333">
        <v>521</v>
      </c>
      <c r="D323" s="334">
        <v>73</v>
      </c>
      <c r="E323" s="334">
        <v>57</v>
      </c>
      <c r="F323" s="334">
        <v>34</v>
      </c>
      <c r="G323" s="334">
        <v>18</v>
      </c>
      <c r="H323" s="333">
        <v>894</v>
      </c>
      <c r="I323" s="334">
        <v>5</v>
      </c>
      <c r="J323" s="334">
        <v>894</v>
      </c>
      <c r="K323" s="334">
        <v>894</v>
      </c>
      <c r="L323" s="334">
        <v>894</v>
      </c>
      <c r="M323" s="334">
        <v>894</v>
      </c>
      <c r="N323" s="334">
        <v>894</v>
      </c>
    </row>
    <row r="324" spans="1:14" x14ac:dyDescent="0.25">
      <c r="A324" s="331">
        <v>42947</v>
      </c>
      <c r="B324" s="332" t="s">
        <v>42</v>
      </c>
      <c r="C324" s="333">
        <v>175</v>
      </c>
      <c r="D324" s="334">
        <v>22</v>
      </c>
      <c r="E324" s="334">
        <v>30</v>
      </c>
      <c r="F324" s="334">
        <v>18</v>
      </c>
      <c r="G324" s="334">
        <v>16</v>
      </c>
      <c r="H324" s="333">
        <v>207</v>
      </c>
      <c r="I324" s="334">
        <v>5</v>
      </c>
      <c r="J324" s="334">
        <v>207</v>
      </c>
      <c r="K324" s="334">
        <v>207</v>
      </c>
      <c r="L324" s="334">
        <v>207</v>
      </c>
      <c r="M324" s="334">
        <v>207</v>
      </c>
      <c r="N324" s="334">
        <v>207</v>
      </c>
    </row>
    <row r="325" spans="1:14" x14ac:dyDescent="0.25">
      <c r="A325" s="331">
        <v>42978</v>
      </c>
      <c r="B325" s="332" t="s">
        <v>12</v>
      </c>
      <c r="C325" s="333">
        <v>0</v>
      </c>
      <c r="D325" s="334">
        <v>1</v>
      </c>
      <c r="E325" s="334">
        <v>0</v>
      </c>
      <c r="F325" s="334">
        <v>0</v>
      </c>
      <c r="G325" s="334">
        <v>0</v>
      </c>
      <c r="H325" s="333">
        <v>26</v>
      </c>
      <c r="I325" s="334">
        <v>5</v>
      </c>
      <c r="J325" s="334">
        <v>26</v>
      </c>
      <c r="K325" s="334">
        <v>26</v>
      </c>
      <c r="L325" s="334">
        <v>26</v>
      </c>
      <c r="M325" s="334">
        <v>26</v>
      </c>
      <c r="N325" s="334">
        <v>26</v>
      </c>
    </row>
    <row r="326" spans="1:14" x14ac:dyDescent="0.25">
      <c r="A326" s="331">
        <v>42978</v>
      </c>
      <c r="B326" s="332" t="s">
        <v>14</v>
      </c>
      <c r="C326" s="333">
        <v>6</v>
      </c>
      <c r="D326" s="334">
        <v>8</v>
      </c>
      <c r="E326" s="334">
        <v>19</v>
      </c>
      <c r="F326" s="334">
        <v>13</v>
      </c>
      <c r="G326" s="334">
        <v>7</v>
      </c>
      <c r="H326" s="333">
        <v>257</v>
      </c>
      <c r="I326" s="334">
        <v>5</v>
      </c>
      <c r="J326" s="334">
        <v>257</v>
      </c>
      <c r="K326" s="334">
        <v>257</v>
      </c>
      <c r="L326" s="334">
        <v>257</v>
      </c>
      <c r="M326" s="334">
        <v>257</v>
      </c>
      <c r="N326" s="334">
        <v>257</v>
      </c>
    </row>
    <row r="327" spans="1:14" x14ac:dyDescent="0.25">
      <c r="A327" s="331">
        <v>42978</v>
      </c>
      <c r="B327" s="332" t="s">
        <v>16</v>
      </c>
      <c r="C327" s="333">
        <v>1</v>
      </c>
      <c r="D327" s="334">
        <v>0</v>
      </c>
      <c r="E327" s="334">
        <v>0</v>
      </c>
      <c r="F327" s="334">
        <v>1</v>
      </c>
      <c r="G327" s="334">
        <v>0</v>
      </c>
      <c r="H327" s="333">
        <v>92</v>
      </c>
      <c r="I327" s="334">
        <v>5</v>
      </c>
      <c r="J327" s="334">
        <v>92</v>
      </c>
      <c r="K327" s="334">
        <v>92</v>
      </c>
      <c r="L327" s="334">
        <v>92</v>
      </c>
      <c r="M327" s="334">
        <v>92</v>
      </c>
      <c r="N327" s="334">
        <v>92</v>
      </c>
    </row>
    <row r="328" spans="1:14" x14ac:dyDescent="0.25">
      <c r="A328" s="331">
        <v>42978</v>
      </c>
      <c r="B328" s="332" t="s">
        <v>18</v>
      </c>
      <c r="C328" s="333">
        <v>128</v>
      </c>
      <c r="D328" s="334">
        <v>129</v>
      </c>
      <c r="E328" s="334">
        <v>125</v>
      </c>
      <c r="F328" s="334">
        <v>121</v>
      </c>
      <c r="G328" s="334">
        <v>61</v>
      </c>
      <c r="H328" s="333">
        <v>5955</v>
      </c>
      <c r="I328" s="334">
        <v>5</v>
      </c>
      <c r="J328" s="334">
        <v>5955</v>
      </c>
      <c r="K328" s="334">
        <v>5955</v>
      </c>
      <c r="L328" s="334">
        <v>5955</v>
      </c>
      <c r="M328" s="334">
        <v>5955</v>
      </c>
      <c r="N328" s="334">
        <v>5955</v>
      </c>
    </row>
    <row r="329" spans="1:14" x14ac:dyDescent="0.25">
      <c r="A329" s="331">
        <v>42978</v>
      </c>
      <c r="B329" s="332" t="s">
        <v>20</v>
      </c>
      <c r="C329" s="333">
        <v>89</v>
      </c>
      <c r="D329" s="334">
        <v>34</v>
      </c>
      <c r="E329" s="334">
        <v>39</v>
      </c>
      <c r="F329" s="334">
        <v>27</v>
      </c>
      <c r="G329" s="334">
        <v>13</v>
      </c>
      <c r="H329" s="333">
        <v>489</v>
      </c>
      <c r="I329" s="334">
        <v>5</v>
      </c>
      <c r="J329" s="334">
        <v>489</v>
      </c>
      <c r="K329" s="334">
        <v>489</v>
      </c>
      <c r="L329" s="334">
        <v>489</v>
      </c>
      <c r="M329" s="334">
        <v>489</v>
      </c>
      <c r="N329" s="334">
        <v>489</v>
      </c>
    </row>
    <row r="330" spans="1:14" x14ac:dyDescent="0.25">
      <c r="A330" s="331">
        <v>42978</v>
      </c>
      <c r="B330" s="332" t="s">
        <v>22</v>
      </c>
      <c r="C330" s="333">
        <v>186</v>
      </c>
      <c r="D330" s="334">
        <v>109</v>
      </c>
      <c r="E330" s="334">
        <v>80</v>
      </c>
      <c r="F330" s="334">
        <v>58</v>
      </c>
      <c r="G330" s="334">
        <v>34</v>
      </c>
      <c r="H330" s="333">
        <v>745</v>
      </c>
      <c r="I330" s="334">
        <v>5</v>
      </c>
      <c r="J330" s="334">
        <v>745</v>
      </c>
      <c r="K330" s="334">
        <v>745</v>
      </c>
      <c r="L330" s="334">
        <v>745</v>
      </c>
      <c r="M330" s="334">
        <v>745</v>
      </c>
      <c r="N330" s="334">
        <v>745</v>
      </c>
    </row>
    <row r="331" spans="1:14" x14ac:dyDescent="0.25">
      <c r="A331" s="331">
        <v>42978</v>
      </c>
      <c r="B331" s="332" t="s">
        <v>62</v>
      </c>
      <c r="C331" s="333">
        <v>339</v>
      </c>
      <c r="D331" s="334">
        <v>343</v>
      </c>
      <c r="E331" s="334">
        <v>264</v>
      </c>
      <c r="F331" s="334">
        <v>191</v>
      </c>
      <c r="G331" s="334">
        <v>132</v>
      </c>
      <c r="H331" s="333">
        <v>44533</v>
      </c>
      <c r="I331" s="334">
        <v>5</v>
      </c>
      <c r="J331" s="334">
        <v>44533</v>
      </c>
      <c r="K331" s="334">
        <v>44533</v>
      </c>
      <c r="L331" s="334">
        <v>44533</v>
      </c>
      <c r="M331" s="334">
        <v>44533</v>
      </c>
      <c r="N331" s="334">
        <v>44533</v>
      </c>
    </row>
    <row r="332" spans="1:14" x14ac:dyDescent="0.25">
      <c r="A332" s="331">
        <v>42978</v>
      </c>
      <c r="B332" s="332" t="s">
        <v>24</v>
      </c>
      <c r="C332" s="333">
        <v>154</v>
      </c>
      <c r="D332" s="334">
        <v>30</v>
      </c>
      <c r="E332" s="334">
        <v>21</v>
      </c>
      <c r="F332" s="334">
        <v>20</v>
      </c>
      <c r="G332" s="334">
        <v>10</v>
      </c>
      <c r="H332" s="333">
        <v>245</v>
      </c>
      <c r="I332" s="334">
        <v>5</v>
      </c>
      <c r="J332" s="334">
        <v>245</v>
      </c>
      <c r="K332" s="334">
        <v>245</v>
      </c>
      <c r="L332" s="334">
        <v>245</v>
      </c>
      <c r="M332" s="334">
        <v>245</v>
      </c>
      <c r="N332" s="334">
        <v>245</v>
      </c>
    </row>
    <row r="333" spans="1:14" x14ac:dyDescent="0.25">
      <c r="A333" s="331">
        <v>42978</v>
      </c>
      <c r="B333" s="332" t="s">
        <v>26</v>
      </c>
      <c r="C333" s="333">
        <v>88</v>
      </c>
      <c r="D333" s="334">
        <v>18</v>
      </c>
      <c r="E333" s="334">
        <v>18</v>
      </c>
      <c r="F333" s="334">
        <v>10</v>
      </c>
      <c r="G333" s="334">
        <v>4</v>
      </c>
      <c r="H333" s="333">
        <v>108</v>
      </c>
      <c r="I333" s="334">
        <v>5</v>
      </c>
      <c r="J333" s="334">
        <v>108</v>
      </c>
      <c r="K333" s="334">
        <v>108</v>
      </c>
      <c r="L333" s="334">
        <v>108</v>
      </c>
      <c r="M333" s="334">
        <v>108</v>
      </c>
      <c r="N333" s="334">
        <v>108</v>
      </c>
    </row>
    <row r="334" spans="1:14" x14ac:dyDescent="0.25">
      <c r="A334" s="331">
        <v>42978</v>
      </c>
      <c r="B334" s="332" t="s">
        <v>28</v>
      </c>
      <c r="C334" s="333">
        <v>55</v>
      </c>
      <c r="D334" s="334">
        <v>104</v>
      </c>
      <c r="E334" s="334">
        <v>91</v>
      </c>
      <c r="F334" s="334">
        <v>125</v>
      </c>
      <c r="G334" s="334">
        <v>113</v>
      </c>
      <c r="H334" s="333">
        <v>3553</v>
      </c>
      <c r="I334" s="334">
        <v>5</v>
      </c>
      <c r="J334" s="334">
        <v>3553</v>
      </c>
      <c r="K334" s="334">
        <v>3553</v>
      </c>
      <c r="L334" s="334">
        <v>3553</v>
      </c>
      <c r="M334" s="334">
        <v>3553</v>
      </c>
      <c r="N334" s="334">
        <v>3553</v>
      </c>
    </row>
    <row r="335" spans="1:14" x14ac:dyDescent="0.25">
      <c r="A335" s="331">
        <v>42978</v>
      </c>
      <c r="B335" s="332" t="s">
        <v>30</v>
      </c>
      <c r="C335" s="333">
        <v>46</v>
      </c>
      <c r="D335" s="334">
        <v>26</v>
      </c>
      <c r="E335" s="334">
        <v>15</v>
      </c>
      <c r="F335" s="334">
        <v>13</v>
      </c>
      <c r="G335" s="334">
        <v>8</v>
      </c>
      <c r="H335" s="333">
        <v>309</v>
      </c>
      <c r="I335" s="334">
        <v>5</v>
      </c>
      <c r="J335" s="334">
        <v>309</v>
      </c>
      <c r="K335" s="334">
        <v>309</v>
      </c>
      <c r="L335" s="334">
        <v>309</v>
      </c>
      <c r="M335" s="334">
        <v>309</v>
      </c>
      <c r="N335" s="334">
        <v>309</v>
      </c>
    </row>
    <row r="336" spans="1:14" x14ac:dyDescent="0.25">
      <c r="A336" s="331">
        <v>42978</v>
      </c>
      <c r="B336" s="332" t="s">
        <v>32</v>
      </c>
      <c r="C336" s="333">
        <v>238</v>
      </c>
      <c r="D336" s="334">
        <v>283</v>
      </c>
      <c r="E336" s="334">
        <v>260</v>
      </c>
      <c r="F336" s="334">
        <v>294</v>
      </c>
      <c r="G336" s="334">
        <v>233</v>
      </c>
      <c r="H336" s="333">
        <v>10822</v>
      </c>
      <c r="I336" s="334">
        <v>5</v>
      </c>
      <c r="J336" s="334">
        <v>10822</v>
      </c>
      <c r="K336" s="334">
        <v>10822</v>
      </c>
      <c r="L336" s="334">
        <v>10822</v>
      </c>
      <c r="M336" s="334">
        <v>10822</v>
      </c>
      <c r="N336" s="334">
        <v>10822</v>
      </c>
    </row>
    <row r="337" spans="1:14" x14ac:dyDescent="0.25">
      <c r="A337" s="331">
        <v>42978</v>
      </c>
      <c r="B337" s="332" t="s">
        <v>34</v>
      </c>
      <c r="C337" s="333">
        <v>372</v>
      </c>
      <c r="D337" s="334">
        <v>298</v>
      </c>
      <c r="E337" s="334">
        <v>243</v>
      </c>
      <c r="F337" s="334">
        <v>148</v>
      </c>
      <c r="G337" s="334">
        <v>74</v>
      </c>
      <c r="H337" s="333">
        <v>7782</v>
      </c>
      <c r="I337" s="334">
        <v>5</v>
      </c>
      <c r="J337" s="334">
        <v>7782</v>
      </c>
      <c r="K337" s="334">
        <v>7782</v>
      </c>
      <c r="L337" s="334">
        <v>7782</v>
      </c>
      <c r="M337" s="334">
        <v>7782</v>
      </c>
      <c r="N337" s="334">
        <v>7782</v>
      </c>
    </row>
    <row r="338" spans="1:14" x14ac:dyDescent="0.25">
      <c r="A338" s="331">
        <v>42978</v>
      </c>
      <c r="B338" s="332" t="s">
        <v>36</v>
      </c>
      <c r="C338" s="333">
        <v>257</v>
      </c>
      <c r="D338" s="334">
        <v>83</v>
      </c>
      <c r="E338" s="334">
        <v>69</v>
      </c>
      <c r="F338" s="334">
        <v>39</v>
      </c>
      <c r="G338" s="334">
        <v>12</v>
      </c>
      <c r="H338" s="333">
        <v>1152</v>
      </c>
      <c r="I338" s="334">
        <v>5</v>
      </c>
      <c r="J338" s="334">
        <v>1152</v>
      </c>
      <c r="K338" s="334">
        <v>1152</v>
      </c>
      <c r="L338" s="334">
        <v>1152</v>
      </c>
      <c r="M338" s="334">
        <v>1152</v>
      </c>
      <c r="N338" s="334">
        <v>1152</v>
      </c>
    </row>
    <row r="339" spans="1:14" x14ac:dyDescent="0.25">
      <c r="A339" s="331">
        <v>42978</v>
      </c>
      <c r="B339" s="332" t="s">
        <v>38</v>
      </c>
      <c r="C339" s="333">
        <v>513</v>
      </c>
      <c r="D339" s="334">
        <v>288</v>
      </c>
      <c r="E339" s="334">
        <v>187</v>
      </c>
      <c r="F339" s="334">
        <v>126</v>
      </c>
      <c r="G339" s="334">
        <v>40</v>
      </c>
      <c r="H339" s="333">
        <v>1971</v>
      </c>
      <c r="I339" s="334">
        <v>5</v>
      </c>
      <c r="J339" s="334">
        <v>1971</v>
      </c>
      <c r="K339" s="334">
        <v>1971</v>
      </c>
      <c r="L339" s="334">
        <v>1971</v>
      </c>
      <c r="M339" s="334">
        <v>1971</v>
      </c>
      <c r="N339" s="334">
        <v>1971</v>
      </c>
    </row>
    <row r="340" spans="1:14" x14ac:dyDescent="0.25">
      <c r="A340" s="331">
        <v>42978</v>
      </c>
      <c r="B340" s="332" t="s">
        <v>40</v>
      </c>
      <c r="C340" s="333">
        <v>525</v>
      </c>
      <c r="D340" s="334">
        <v>74</v>
      </c>
      <c r="E340" s="334">
        <v>55</v>
      </c>
      <c r="F340" s="334">
        <v>37</v>
      </c>
      <c r="G340" s="334">
        <v>19</v>
      </c>
      <c r="H340" s="333">
        <v>849</v>
      </c>
      <c r="I340" s="334">
        <v>5</v>
      </c>
      <c r="J340" s="334">
        <v>849</v>
      </c>
      <c r="K340" s="334">
        <v>849</v>
      </c>
      <c r="L340" s="334">
        <v>849</v>
      </c>
      <c r="M340" s="334">
        <v>849</v>
      </c>
      <c r="N340" s="334">
        <v>849</v>
      </c>
    </row>
    <row r="341" spans="1:14" x14ac:dyDescent="0.25">
      <c r="A341" s="331">
        <v>42978</v>
      </c>
      <c r="B341" s="332" t="s">
        <v>42</v>
      </c>
      <c r="C341" s="333">
        <v>241</v>
      </c>
      <c r="D341" s="334">
        <v>28</v>
      </c>
      <c r="E341" s="334">
        <v>29</v>
      </c>
      <c r="F341" s="334">
        <v>25</v>
      </c>
      <c r="G341" s="334">
        <v>13</v>
      </c>
      <c r="H341" s="333">
        <v>274</v>
      </c>
      <c r="I341" s="334">
        <v>5</v>
      </c>
      <c r="J341" s="334">
        <v>274</v>
      </c>
      <c r="K341" s="334">
        <v>274</v>
      </c>
      <c r="L341" s="334">
        <v>274</v>
      </c>
      <c r="M341" s="334">
        <v>274</v>
      </c>
      <c r="N341" s="334">
        <v>274</v>
      </c>
    </row>
    <row r="342" spans="1:14" x14ac:dyDescent="0.25">
      <c r="A342" s="331">
        <v>43008</v>
      </c>
      <c r="B342" s="332" t="s">
        <v>12</v>
      </c>
      <c r="C342" s="333">
        <v>0</v>
      </c>
      <c r="D342" s="334">
        <v>1</v>
      </c>
      <c r="E342" s="334">
        <v>1</v>
      </c>
      <c r="F342" s="334">
        <v>0</v>
      </c>
      <c r="G342" s="334">
        <v>0</v>
      </c>
      <c r="H342" s="333">
        <v>32</v>
      </c>
      <c r="I342" s="334">
        <v>5</v>
      </c>
      <c r="J342" s="334">
        <v>32</v>
      </c>
      <c r="K342" s="334">
        <v>32</v>
      </c>
      <c r="L342" s="334">
        <v>32</v>
      </c>
      <c r="M342" s="334">
        <v>32</v>
      </c>
      <c r="N342" s="334">
        <v>32</v>
      </c>
    </row>
    <row r="343" spans="1:14" x14ac:dyDescent="0.25">
      <c r="A343" s="331">
        <v>43008</v>
      </c>
      <c r="B343" s="332" t="s">
        <v>14</v>
      </c>
      <c r="C343" s="333">
        <v>5</v>
      </c>
      <c r="D343" s="334">
        <v>9</v>
      </c>
      <c r="E343" s="334">
        <v>22</v>
      </c>
      <c r="F343" s="334">
        <v>14</v>
      </c>
      <c r="G343" s="334">
        <v>12</v>
      </c>
      <c r="H343" s="333">
        <v>275</v>
      </c>
      <c r="I343" s="334">
        <v>5</v>
      </c>
      <c r="J343" s="334">
        <v>275</v>
      </c>
      <c r="K343" s="334">
        <v>275</v>
      </c>
      <c r="L343" s="334">
        <v>275</v>
      </c>
      <c r="M343" s="334">
        <v>275</v>
      </c>
      <c r="N343" s="334">
        <v>275</v>
      </c>
    </row>
    <row r="344" spans="1:14" x14ac:dyDescent="0.25">
      <c r="A344" s="331">
        <v>43008</v>
      </c>
      <c r="B344" s="332" t="s">
        <v>16</v>
      </c>
      <c r="C344" s="333">
        <v>1</v>
      </c>
      <c r="D344" s="334">
        <v>0</v>
      </c>
      <c r="E344" s="334">
        <v>0</v>
      </c>
      <c r="F344" s="334">
        <v>1</v>
      </c>
      <c r="G344" s="334">
        <v>0</v>
      </c>
      <c r="H344" s="333">
        <v>92</v>
      </c>
      <c r="I344" s="334">
        <v>5</v>
      </c>
      <c r="J344" s="334">
        <v>92</v>
      </c>
      <c r="K344" s="334">
        <v>92</v>
      </c>
      <c r="L344" s="334">
        <v>92</v>
      </c>
      <c r="M344" s="334">
        <v>92</v>
      </c>
      <c r="N344" s="334">
        <v>92</v>
      </c>
    </row>
    <row r="345" spans="1:14" x14ac:dyDescent="0.25">
      <c r="A345" s="331">
        <v>43008</v>
      </c>
      <c r="B345" s="332" t="s">
        <v>18</v>
      </c>
      <c r="C345" s="333">
        <v>95</v>
      </c>
      <c r="D345" s="334">
        <v>90</v>
      </c>
      <c r="E345" s="334">
        <v>91</v>
      </c>
      <c r="F345" s="334">
        <v>80</v>
      </c>
      <c r="G345" s="334">
        <v>40</v>
      </c>
      <c r="H345" s="333">
        <v>5116</v>
      </c>
      <c r="I345" s="334">
        <v>5</v>
      </c>
      <c r="J345" s="334">
        <v>5116</v>
      </c>
      <c r="K345" s="334">
        <v>5116</v>
      </c>
      <c r="L345" s="334">
        <v>5116</v>
      </c>
      <c r="M345" s="334">
        <v>5116</v>
      </c>
      <c r="N345" s="334">
        <v>5116</v>
      </c>
    </row>
    <row r="346" spans="1:14" x14ac:dyDescent="0.25">
      <c r="A346" s="331">
        <v>43008</v>
      </c>
      <c r="B346" s="332" t="s">
        <v>20</v>
      </c>
      <c r="C346" s="333">
        <v>104</v>
      </c>
      <c r="D346" s="334">
        <v>68</v>
      </c>
      <c r="E346" s="334">
        <v>62</v>
      </c>
      <c r="F346" s="334">
        <v>63</v>
      </c>
      <c r="G346" s="334">
        <v>26</v>
      </c>
      <c r="H346" s="333">
        <v>1213</v>
      </c>
      <c r="I346" s="334">
        <v>5</v>
      </c>
      <c r="J346" s="334">
        <v>1213</v>
      </c>
      <c r="K346" s="334">
        <v>1213</v>
      </c>
      <c r="L346" s="334">
        <v>1213</v>
      </c>
      <c r="M346" s="334">
        <v>1213</v>
      </c>
      <c r="N346" s="334">
        <v>1213</v>
      </c>
    </row>
    <row r="347" spans="1:14" x14ac:dyDescent="0.25">
      <c r="A347" s="331">
        <v>43008</v>
      </c>
      <c r="B347" s="332" t="s">
        <v>22</v>
      </c>
      <c r="C347" s="333">
        <v>197</v>
      </c>
      <c r="D347" s="334">
        <v>96</v>
      </c>
      <c r="E347" s="334">
        <v>74</v>
      </c>
      <c r="F347" s="334">
        <v>61</v>
      </c>
      <c r="G347" s="334">
        <v>31</v>
      </c>
      <c r="H347" s="333">
        <v>739</v>
      </c>
      <c r="I347" s="334">
        <v>5</v>
      </c>
      <c r="J347" s="334">
        <v>739</v>
      </c>
      <c r="K347" s="334">
        <v>739</v>
      </c>
      <c r="L347" s="334">
        <v>739</v>
      </c>
      <c r="M347" s="334">
        <v>739</v>
      </c>
      <c r="N347" s="334">
        <v>739</v>
      </c>
    </row>
    <row r="348" spans="1:14" x14ac:dyDescent="0.25">
      <c r="A348" s="331">
        <v>43008</v>
      </c>
      <c r="B348" s="332" t="s">
        <v>62</v>
      </c>
      <c r="C348" s="333">
        <v>378</v>
      </c>
      <c r="D348" s="334">
        <v>320</v>
      </c>
      <c r="E348" s="334">
        <v>264</v>
      </c>
      <c r="F348" s="334">
        <v>224</v>
      </c>
      <c r="G348" s="334">
        <v>124</v>
      </c>
      <c r="H348" s="333">
        <v>44572</v>
      </c>
      <c r="I348" s="334">
        <v>5</v>
      </c>
      <c r="J348" s="334">
        <v>44572</v>
      </c>
      <c r="K348" s="334">
        <v>44572</v>
      </c>
      <c r="L348" s="334">
        <v>44572</v>
      </c>
      <c r="M348" s="334">
        <v>44572</v>
      </c>
      <c r="N348" s="334">
        <v>44572</v>
      </c>
    </row>
    <row r="349" spans="1:14" x14ac:dyDescent="0.25">
      <c r="A349" s="331">
        <v>43008</v>
      </c>
      <c r="B349" s="332" t="s">
        <v>24</v>
      </c>
      <c r="C349" s="333">
        <v>149</v>
      </c>
      <c r="D349" s="334">
        <v>33</v>
      </c>
      <c r="E349" s="334">
        <v>32</v>
      </c>
      <c r="F349" s="334">
        <v>19</v>
      </c>
      <c r="G349" s="334">
        <v>6</v>
      </c>
      <c r="H349" s="333">
        <v>274</v>
      </c>
      <c r="I349" s="334">
        <v>5</v>
      </c>
      <c r="J349" s="334">
        <v>274</v>
      </c>
      <c r="K349" s="334">
        <v>274</v>
      </c>
      <c r="L349" s="334">
        <v>274</v>
      </c>
      <c r="M349" s="334">
        <v>274</v>
      </c>
      <c r="N349" s="334">
        <v>274</v>
      </c>
    </row>
    <row r="350" spans="1:14" x14ac:dyDescent="0.25">
      <c r="A350" s="331">
        <v>43008</v>
      </c>
      <c r="B350" s="332" t="s">
        <v>26</v>
      </c>
      <c r="C350" s="333">
        <v>79</v>
      </c>
      <c r="D350" s="334">
        <v>15</v>
      </c>
      <c r="E350" s="334">
        <v>15</v>
      </c>
      <c r="F350" s="334">
        <v>7</v>
      </c>
      <c r="G350" s="334">
        <v>5</v>
      </c>
      <c r="H350" s="333">
        <v>106</v>
      </c>
      <c r="I350" s="334">
        <v>5</v>
      </c>
      <c r="J350" s="334">
        <v>106</v>
      </c>
      <c r="K350" s="334">
        <v>106</v>
      </c>
      <c r="L350" s="334">
        <v>106</v>
      </c>
      <c r="M350" s="334">
        <v>106</v>
      </c>
      <c r="N350" s="334">
        <v>106</v>
      </c>
    </row>
    <row r="351" spans="1:14" x14ac:dyDescent="0.25">
      <c r="A351" s="331">
        <v>43008</v>
      </c>
      <c r="B351" s="332" t="s">
        <v>28</v>
      </c>
      <c r="C351" s="333">
        <v>57</v>
      </c>
      <c r="D351" s="334">
        <v>119</v>
      </c>
      <c r="E351" s="334">
        <v>98</v>
      </c>
      <c r="F351" s="334">
        <v>148</v>
      </c>
      <c r="G351" s="334">
        <v>104</v>
      </c>
      <c r="H351" s="333">
        <v>3718</v>
      </c>
      <c r="I351" s="334">
        <v>5</v>
      </c>
      <c r="J351" s="334">
        <v>3718</v>
      </c>
      <c r="K351" s="334">
        <v>3718</v>
      </c>
      <c r="L351" s="334">
        <v>3718</v>
      </c>
      <c r="M351" s="334">
        <v>3718</v>
      </c>
      <c r="N351" s="334">
        <v>3718</v>
      </c>
    </row>
    <row r="352" spans="1:14" x14ac:dyDescent="0.25">
      <c r="A352" s="331">
        <v>43008</v>
      </c>
      <c r="B352" s="332" t="s">
        <v>30</v>
      </c>
      <c r="C352" s="333">
        <v>44</v>
      </c>
      <c r="D352" s="334">
        <v>29</v>
      </c>
      <c r="E352" s="334">
        <v>20</v>
      </c>
      <c r="F352" s="334">
        <v>24</v>
      </c>
      <c r="G352" s="334">
        <v>10</v>
      </c>
      <c r="H352" s="333">
        <v>522</v>
      </c>
      <c r="I352" s="334">
        <v>5</v>
      </c>
      <c r="J352" s="334">
        <v>522</v>
      </c>
      <c r="K352" s="334">
        <v>522</v>
      </c>
      <c r="L352" s="334">
        <v>522</v>
      </c>
      <c r="M352" s="334">
        <v>522</v>
      </c>
      <c r="N352" s="334">
        <v>522</v>
      </c>
    </row>
    <row r="353" spans="1:14" x14ac:dyDescent="0.25">
      <c r="A353" s="331">
        <v>43008</v>
      </c>
      <c r="B353" s="332" t="s">
        <v>32</v>
      </c>
      <c r="C353" s="333">
        <v>240</v>
      </c>
      <c r="D353" s="334">
        <v>269</v>
      </c>
      <c r="E353" s="334">
        <v>258</v>
      </c>
      <c r="F353" s="334">
        <v>305</v>
      </c>
      <c r="G353" s="334">
        <v>207</v>
      </c>
      <c r="H353" s="333">
        <v>10905</v>
      </c>
      <c r="I353" s="334">
        <v>5</v>
      </c>
      <c r="J353" s="334">
        <v>10905</v>
      </c>
      <c r="K353" s="334">
        <v>10905</v>
      </c>
      <c r="L353" s="334">
        <v>10905</v>
      </c>
      <c r="M353" s="334">
        <v>10905</v>
      </c>
      <c r="N353" s="334">
        <v>10905</v>
      </c>
    </row>
    <row r="354" spans="1:14" x14ac:dyDescent="0.25">
      <c r="A354" s="331">
        <v>43008</v>
      </c>
      <c r="B354" s="332" t="s">
        <v>34</v>
      </c>
      <c r="C354" s="333">
        <v>339</v>
      </c>
      <c r="D354" s="334">
        <v>270</v>
      </c>
      <c r="E354" s="334">
        <v>230</v>
      </c>
      <c r="F354" s="334">
        <v>151</v>
      </c>
      <c r="G354" s="334">
        <v>58</v>
      </c>
      <c r="H354" s="333">
        <v>6908</v>
      </c>
      <c r="I354" s="334">
        <v>5</v>
      </c>
      <c r="J354" s="334">
        <v>6908</v>
      </c>
      <c r="K354" s="334">
        <v>6908</v>
      </c>
      <c r="L354" s="334">
        <v>6908</v>
      </c>
      <c r="M354" s="334">
        <v>6908</v>
      </c>
      <c r="N354" s="334">
        <v>6908</v>
      </c>
    </row>
    <row r="355" spans="1:14" x14ac:dyDescent="0.25">
      <c r="A355" s="331">
        <v>43008</v>
      </c>
      <c r="B355" s="332" t="s">
        <v>36</v>
      </c>
      <c r="C355" s="333">
        <v>244</v>
      </c>
      <c r="D355" s="334">
        <v>72</v>
      </c>
      <c r="E355" s="334">
        <v>72</v>
      </c>
      <c r="F355" s="334">
        <v>32</v>
      </c>
      <c r="G355" s="334">
        <v>12</v>
      </c>
      <c r="H355" s="333">
        <v>1198</v>
      </c>
      <c r="I355" s="334">
        <v>5</v>
      </c>
      <c r="J355" s="334">
        <v>1198</v>
      </c>
      <c r="K355" s="334">
        <v>1198</v>
      </c>
      <c r="L355" s="334">
        <v>1198</v>
      </c>
      <c r="M355" s="334">
        <v>1198</v>
      </c>
      <c r="N355" s="334">
        <v>1198</v>
      </c>
    </row>
    <row r="356" spans="1:14" x14ac:dyDescent="0.25">
      <c r="A356" s="331">
        <v>43008</v>
      </c>
      <c r="B356" s="332" t="s">
        <v>38</v>
      </c>
      <c r="C356" s="333">
        <v>534</v>
      </c>
      <c r="D356" s="334">
        <v>252</v>
      </c>
      <c r="E356" s="334">
        <v>184</v>
      </c>
      <c r="F356" s="334">
        <v>121</v>
      </c>
      <c r="G356" s="334">
        <v>34</v>
      </c>
      <c r="H356" s="333">
        <v>1953</v>
      </c>
      <c r="I356" s="334">
        <v>5</v>
      </c>
      <c r="J356" s="334">
        <v>1953</v>
      </c>
      <c r="K356" s="334">
        <v>1953</v>
      </c>
      <c r="L356" s="334">
        <v>1953</v>
      </c>
      <c r="M356" s="334">
        <v>1953</v>
      </c>
      <c r="N356" s="334">
        <v>1953</v>
      </c>
    </row>
    <row r="357" spans="1:14" x14ac:dyDescent="0.25">
      <c r="A357" s="331">
        <v>43008</v>
      </c>
      <c r="B357" s="332" t="s">
        <v>40</v>
      </c>
      <c r="C357" s="333">
        <v>488</v>
      </c>
      <c r="D357" s="334">
        <v>63</v>
      </c>
      <c r="E357" s="334">
        <v>45</v>
      </c>
      <c r="F357" s="334">
        <v>37</v>
      </c>
      <c r="G357" s="334">
        <v>16</v>
      </c>
      <c r="H357" s="333">
        <v>810</v>
      </c>
      <c r="I357" s="334">
        <v>5</v>
      </c>
      <c r="J357" s="334">
        <v>810</v>
      </c>
      <c r="K357" s="334">
        <v>810</v>
      </c>
      <c r="L357" s="334">
        <v>810</v>
      </c>
      <c r="M357" s="334">
        <v>810</v>
      </c>
      <c r="N357" s="334">
        <v>810</v>
      </c>
    </row>
    <row r="358" spans="1:14" x14ac:dyDescent="0.25">
      <c r="A358" s="331">
        <v>43008</v>
      </c>
      <c r="B358" s="332" t="s">
        <v>42</v>
      </c>
      <c r="C358" s="333">
        <v>217</v>
      </c>
      <c r="D358" s="334">
        <v>23</v>
      </c>
      <c r="E358" s="334">
        <v>20</v>
      </c>
      <c r="F358" s="334">
        <v>24</v>
      </c>
      <c r="G358" s="334">
        <v>9</v>
      </c>
      <c r="H358" s="333">
        <v>250</v>
      </c>
      <c r="I358" s="334">
        <v>5</v>
      </c>
      <c r="J358" s="334">
        <v>250</v>
      </c>
      <c r="K358" s="334">
        <v>250</v>
      </c>
      <c r="L358" s="334">
        <v>250</v>
      </c>
      <c r="M358" s="334">
        <v>250</v>
      </c>
      <c r="N358" s="334">
        <v>250</v>
      </c>
    </row>
    <row r="359" spans="1:14" x14ac:dyDescent="0.25">
      <c r="A359" s="331">
        <v>43039</v>
      </c>
      <c r="B359" s="332" t="s">
        <v>12</v>
      </c>
      <c r="C359" s="333">
        <v>0</v>
      </c>
      <c r="D359" s="334">
        <v>1</v>
      </c>
      <c r="E359" s="334">
        <v>1</v>
      </c>
      <c r="F359" s="334">
        <v>0</v>
      </c>
      <c r="G359" s="334">
        <v>0</v>
      </c>
      <c r="H359" s="333">
        <v>43</v>
      </c>
      <c r="I359" s="334">
        <v>5</v>
      </c>
      <c r="J359" s="334">
        <v>43</v>
      </c>
      <c r="K359" s="334">
        <v>43</v>
      </c>
      <c r="L359" s="334">
        <v>43</v>
      </c>
      <c r="M359" s="334">
        <v>43</v>
      </c>
      <c r="N359" s="334">
        <v>43</v>
      </c>
    </row>
    <row r="360" spans="1:14" x14ac:dyDescent="0.25">
      <c r="A360" s="331">
        <v>43039</v>
      </c>
      <c r="B360" s="332" t="s">
        <v>14</v>
      </c>
      <c r="C360" s="333">
        <v>5</v>
      </c>
      <c r="D360" s="334">
        <v>11</v>
      </c>
      <c r="E360" s="334">
        <v>18</v>
      </c>
      <c r="F360" s="334">
        <v>15</v>
      </c>
      <c r="G360" s="334">
        <v>11</v>
      </c>
      <c r="H360" s="333">
        <v>283</v>
      </c>
      <c r="I360" s="334">
        <v>5</v>
      </c>
      <c r="J360" s="334">
        <v>283</v>
      </c>
      <c r="K360" s="334">
        <v>283</v>
      </c>
      <c r="L360" s="334">
        <v>283</v>
      </c>
      <c r="M360" s="334">
        <v>283</v>
      </c>
      <c r="N360" s="334">
        <v>283</v>
      </c>
    </row>
    <row r="361" spans="1:14" x14ac:dyDescent="0.25">
      <c r="A361" s="331">
        <v>43039</v>
      </c>
      <c r="B361" s="332" t="s">
        <v>16</v>
      </c>
      <c r="C361" s="333">
        <v>0</v>
      </c>
      <c r="D361" s="334">
        <v>0</v>
      </c>
      <c r="E361" s="334">
        <v>0</v>
      </c>
      <c r="F361" s="334">
        <v>1</v>
      </c>
      <c r="G361" s="334">
        <v>0</v>
      </c>
      <c r="H361" s="333">
        <v>92</v>
      </c>
      <c r="I361" s="334">
        <v>5</v>
      </c>
      <c r="J361" s="334">
        <v>92</v>
      </c>
      <c r="K361" s="334">
        <v>92</v>
      </c>
      <c r="L361" s="334">
        <v>92</v>
      </c>
      <c r="M361" s="334">
        <v>92</v>
      </c>
      <c r="N361" s="334">
        <v>92</v>
      </c>
    </row>
    <row r="362" spans="1:14" x14ac:dyDescent="0.25">
      <c r="A362" s="331">
        <v>43039</v>
      </c>
      <c r="B362" s="332" t="s">
        <v>18</v>
      </c>
      <c r="C362" s="333">
        <v>99</v>
      </c>
      <c r="D362" s="334">
        <v>115</v>
      </c>
      <c r="E362" s="334">
        <v>96</v>
      </c>
      <c r="F362" s="334">
        <v>104</v>
      </c>
      <c r="G362" s="334">
        <v>43</v>
      </c>
      <c r="H362" s="333">
        <v>5776</v>
      </c>
      <c r="I362" s="334">
        <v>5</v>
      </c>
      <c r="J362" s="334">
        <v>5776</v>
      </c>
      <c r="K362" s="334">
        <v>5776</v>
      </c>
      <c r="L362" s="334">
        <v>5776</v>
      </c>
      <c r="M362" s="334">
        <v>5776</v>
      </c>
      <c r="N362" s="334">
        <v>5776</v>
      </c>
    </row>
    <row r="363" spans="1:14" x14ac:dyDescent="0.25">
      <c r="A363" s="331">
        <v>43039</v>
      </c>
      <c r="B363" s="332" t="s">
        <v>20</v>
      </c>
      <c r="C363" s="333">
        <v>61</v>
      </c>
      <c r="D363" s="334">
        <v>40</v>
      </c>
      <c r="E363" s="334">
        <v>41</v>
      </c>
      <c r="F363" s="334">
        <v>20</v>
      </c>
      <c r="G363" s="334">
        <v>10</v>
      </c>
      <c r="H363" s="333">
        <v>433</v>
      </c>
      <c r="I363" s="334">
        <v>5</v>
      </c>
      <c r="J363" s="334">
        <v>433</v>
      </c>
      <c r="K363" s="334">
        <v>433</v>
      </c>
      <c r="L363" s="334">
        <v>433</v>
      </c>
      <c r="M363" s="334">
        <v>433</v>
      </c>
      <c r="N363" s="334">
        <v>433</v>
      </c>
    </row>
    <row r="364" spans="1:14" x14ac:dyDescent="0.25">
      <c r="A364" s="331">
        <v>43039</v>
      </c>
      <c r="B364" s="332" t="s">
        <v>22</v>
      </c>
      <c r="C364" s="333">
        <v>146</v>
      </c>
      <c r="D364" s="334">
        <v>97</v>
      </c>
      <c r="E364" s="334">
        <v>73</v>
      </c>
      <c r="F364" s="334">
        <v>57</v>
      </c>
      <c r="G364" s="334">
        <v>30</v>
      </c>
      <c r="H364" s="333">
        <v>676</v>
      </c>
      <c r="I364" s="334">
        <v>5</v>
      </c>
      <c r="J364" s="334">
        <v>676</v>
      </c>
      <c r="K364" s="334">
        <v>676</v>
      </c>
      <c r="L364" s="334">
        <v>676</v>
      </c>
      <c r="M364" s="334">
        <v>676</v>
      </c>
      <c r="N364" s="334">
        <v>676</v>
      </c>
    </row>
    <row r="365" spans="1:14" x14ac:dyDescent="0.25">
      <c r="A365" s="331">
        <v>43039</v>
      </c>
      <c r="B365" s="332" t="s">
        <v>62</v>
      </c>
      <c r="C365" s="333">
        <v>319</v>
      </c>
      <c r="D365" s="334">
        <v>310</v>
      </c>
      <c r="E365" s="334">
        <v>257</v>
      </c>
      <c r="F365" s="334">
        <v>232</v>
      </c>
      <c r="G365" s="334">
        <v>115</v>
      </c>
      <c r="H365" s="333">
        <v>44503</v>
      </c>
      <c r="I365" s="334">
        <v>5</v>
      </c>
      <c r="J365" s="334">
        <v>44503</v>
      </c>
      <c r="K365" s="334">
        <v>44503</v>
      </c>
      <c r="L365" s="334">
        <v>44503</v>
      </c>
      <c r="M365" s="334">
        <v>44503</v>
      </c>
      <c r="N365" s="334">
        <v>44503</v>
      </c>
    </row>
    <row r="366" spans="1:14" x14ac:dyDescent="0.25">
      <c r="A366" s="331">
        <v>43039</v>
      </c>
      <c r="B366" s="332" t="s">
        <v>24</v>
      </c>
      <c r="C366" s="333">
        <v>160</v>
      </c>
      <c r="D366" s="334">
        <v>53</v>
      </c>
      <c r="E366" s="334">
        <v>42</v>
      </c>
      <c r="F366" s="334">
        <v>36</v>
      </c>
      <c r="G366" s="334">
        <v>14</v>
      </c>
      <c r="H366" s="333">
        <v>336</v>
      </c>
      <c r="I366" s="334">
        <v>5</v>
      </c>
      <c r="J366" s="334">
        <v>336</v>
      </c>
      <c r="K366" s="334">
        <v>336</v>
      </c>
      <c r="L366" s="334">
        <v>336</v>
      </c>
      <c r="M366" s="334">
        <v>336</v>
      </c>
      <c r="N366" s="334">
        <v>336</v>
      </c>
    </row>
    <row r="367" spans="1:14" x14ac:dyDescent="0.25">
      <c r="A367" s="331">
        <v>43039</v>
      </c>
      <c r="B367" s="332" t="s">
        <v>26</v>
      </c>
      <c r="C367" s="333">
        <v>104</v>
      </c>
      <c r="D367" s="334">
        <v>16</v>
      </c>
      <c r="E367" s="334">
        <v>16</v>
      </c>
      <c r="F367" s="334">
        <v>13</v>
      </c>
      <c r="G367" s="334">
        <v>2</v>
      </c>
      <c r="H367" s="333">
        <v>151</v>
      </c>
      <c r="I367" s="334">
        <v>5</v>
      </c>
      <c r="J367" s="334">
        <v>151</v>
      </c>
      <c r="K367" s="334">
        <v>151</v>
      </c>
      <c r="L367" s="334">
        <v>151</v>
      </c>
      <c r="M367" s="334">
        <v>151</v>
      </c>
      <c r="N367" s="334">
        <v>151</v>
      </c>
    </row>
    <row r="368" spans="1:14" x14ac:dyDescent="0.25">
      <c r="A368" s="331">
        <v>43039</v>
      </c>
      <c r="B368" s="332" t="s">
        <v>28</v>
      </c>
      <c r="C368" s="333">
        <v>62</v>
      </c>
      <c r="D368" s="334">
        <v>121</v>
      </c>
      <c r="E368" s="334">
        <v>102</v>
      </c>
      <c r="F368" s="334">
        <v>161</v>
      </c>
      <c r="G368" s="334">
        <v>79</v>
      </c>
      <c r="H368" s="333">
        <v>3706</v>
      </c>
      <c r="I368" s="334">
        <v>5</v>
      </c>
      <c r="J368" s="334">
        <v>3706</v>
      </c>
      <c r="K368" s="334">
        <v>3706</v>
      </c>
      <c r="L368" s="334">
        <v>3706</v>
      </c>
      <c r="M368" s="334">
        <v>3706</v>
      </c>
      <c r="N368" s="334">
        <v>3706</v>
      </c>
    </row>
    <row r="369" spans="1:14" x14ac:dyDescent="0.25">
      <c r="A369" s="331">
        <v>43039</v>
      </c>
      <c r="B369" s="332" t="s">
        <v>30</v>
      </c>
      <c r="C369" s="333">
        <v>48</v>
      </c>
      <c r="D369" s="334">
        <v>31</v>
      </c>
      <c r="E369" s="334">
        <v>25</v>
      </c>
      <c r="F369" s="334">
        <v>32</v>
      </c>
      <c r="G369" s="334">
        <v>17</v>
      </c>
      <c r="H369" s="333">
        <v>675</v>
      </c>
      <c r="I369" s="334">
        <v>5</v>
      </c>
      <c r="J369" s="334">
        <v>675</v>
      </c>
      <c r="K369" s="334">
        <v>675</v>
      </c>
      <c r="L369" s="334">
        <v>675</v>
      </c>
      <c r="M369" s="334">
        <v>675</v>
      </c>
      <c r="N369" s="334">
        <v>675</v>
      </c>
    </row>
    <row r="370" spans="1:14" x14ac:dyDescent="0.25">
      <c r="A370" s="331">
        <v>43039</v>
      </c>
      <c r="B370" s="332" t="s">
        <v>32</v>
      </c>
      <c r="C370" s="333">
        <v>258</v>
      </c>
      <c r="D370" s="334">
        <v>269</v>
      </c>
      <c r="E370" s="334">
        <v>259</v>
      </c>
      <c r="F370" s="334">
        <v>349</v>
      </c>
      <c r="G370" s="334">
        <v>179</v>
      </c>
      <c r="H370" s="333">
        <v>11180</v>
      </c>
      <c r="I370" s="334">
        <v>5</v>
      </c>
      <c r="J370" s="334">
        <v>11180</v>
      </c>
      <c r="K370" s="334">
        <v>11180</v>
      </c>
      <c r="L370" s="334">
        <v>11180</v>
      </c>
      <c r="M370" s="334">
        <v>11180</v>
      </c>
      <c r="N370" s="334">
        <v>11180</v>
      </c>
    </row>
    <row r="371" spans="1:14" x14ac:dyDescent="0.25">
      <c r="A371" s="331">
        <v>43039</v>
      </c>
      <c r="B371" s="332" t="s">
        <v>34</v>
      </c>
      <c r="C371" s="333">
        <v>312</v>
      </c>
      <c r="D371" s="334">
        <v>263</v>
      </c>
      <c r="E371" s="334">
        <v>226</v>
      </c>
      <c r="F371" s="334">
        <v>159</v>
      </c>
      <c r="G371" s="334">
        <v>48</v>
      </c>
      <c r="H371" s="333">
        <v>6519</v>
      </c>
      <c r="I371" s="334">
        <v>5</v>
      </c>
      <c r="J371" s="334">
        <v>6519</v>
      </c>
      <c r="K371" s="334">
        <v>6519</v>
      </c>
      <c r="L371" s="334">
        <v>6519</v>
      </c>
      <c r="M371" s="334">
        <v>6519</v>
      </c>
      <c r="N371" s="334">
        <v>6519</v>
      </c>
    </row>
    <row r="372" spans="1:14" x14ac:dyDescent="0.25">
      <c r="A372" s="331">
        <v>43039</v>
      </c>
      <c r="B372" s="332" t="s">
        <v>36</v>
      </c>
      <c r="C372" s="333">
        <v>216</v>
      </c>
      <c r="D372" s="334">
        <v>73</v>
      </c>
      <c r="E372" s="334">
        <v>56</v>
      </c>
      <c r="F372" s="334">
        <v>27</v>
      </c>
      <c r="G372" s="334">
        <v>8</v>
      </c>
      <c r="H372" s="333">
        <v>990</v>
      </c>
      <c r="I372" s="334">
        <v>5</v>
      </c>
      <c r="J372" s="334">
        <v>990</v>
      </c>
      <c r="K372" s="334">
        <v>990</v>
      </c>
      <c r="L372" s="334">
        <v>990</v>
      </c>
      <c r="M372" s="334">
        <v>990</v>
      </c>
      <c r="N372" s="334">
        <v>990</v>
      </c>
    </row>
    <row r="373" spans="1:14" x14ac:dyDescent="0.25">
      <c r="A373" s="331">
        <v>43039</v>
      </c>
      <c r="B373" s="332" t="s">
        <v>38</v>
      </c>
      <c r="C373" s="333">
        <v>447</v>
      </c>
      <c r="D373" s="334">
        <v>250</v>
      </c>
      <c r="E373" s="334">
        <v>163</v>
      </c>
      <c r="F373" s="334">
        <v>108</v>
      </c>
      <c r="G373" s="334">
        <v>31</v>
      </c>
      <c r="H373" s="333">
        <v>1840</v>
      </c>
      <c r="I373" s="334">
        <v>5</v>
      </c>
      <c r="J373" s="334">
        <v>1840</v>
      </c>
      <c r="K373" s="334">
        <v>1840</v>
      </c>
      <c r="L373" s="334">
        <v>1840</v>
      </c>
      <c r="M373" s="334">
        <v>1840</v>
      </c>
      <c r="N373" s="334">
        <v>1840</v>
      </c>
    </row>
    <row r="374" spans="1:14" x14ac:dyDescent="0.25">
      <c r="A374" s="331">
        <v>43039</v>
      </c>
      <c r="B374" s="332" t="s">
        <v>40</v>
      </c>
      <c r="C374" s="333">
        <v>458</v>
      </c>
      <c r="D374" s="334">
        <v>46</v>
      </c>
      <c r="E374" s="334">
        <v>45</v>
      </c>
      <c r="F374" s="334">
        <v>32</v>
      </c>
      <c r="G374" s="334">
        <v>11</v>
      </c>
      <c r="H374" s="333">
        <v>765</v>
      </c>
      <c r="I374" s="334">
        <v>5</v>
      </c>
      <c r="J374" s="334">
        <v>765</v>
      </c>
      <c r="K374" s="334">
        <v>765</v>
      </c>
      <c r="L374" s="334">
        <v>765</v>
      </c>
      <c r="M374" s="334">
        <v>765</v>
      </c>
      <c r="N374" s="334">
        <v>765</v>
      </c>
    </row>
    <row r="375" spans="1:14" x14ac:dyDescent="0.25">
      <c r="A375" s="331">
        <v>43039</v>
      </c>
      <c r="B375" s="332" t="s">
        <v>42</v>
      </c>
      <c r="C375" s="333">
        <v>286</v>
      </c>
      <c r="D375" s="334">
        <v>40</v>
      </c>
      <c r="E375" s="334">
        <v>48</v>
      </c>
      <c r="F375" s="334">
        <v>37</v>
      </c>
      <c r="G375" s="334">
        <v>5</v>
      </c>
      <c r="H375" s="333">
        <v>380</v>
      </c>
      <c r="I375" s="334">
        <v>5</v>
      </c>
      <c r="J375" s="334">
        <v>380</v>
      </c>
      <c r="K375" s="334">
        <v>380</v>
      </c>
      <c r="L375" s="334">
        <v>380</v>
      </c>
      <c r="M375" s="334">
        <v>380</v>
      </c>
      <c r="N375" s="334">
        <v>380</v>
      </c>
    </row>
    <row r="376" spans="1:14" x14ac:dyDescent="0.25">
      <c r="A376" s="331">
        <v>43069</v>
      </c>
      <c r="B376" s="332" t="s">
        <v>12</v>
      </c>
      <c r="C376" s="333">
        <v>0</v>
      </c>
      <c r="D376" s="334">
        <v>1</v>
      </c>
      <c r="E376" s="334">
        <v>1</v>
      </c>
      <c r="F376" s="334">
        <v>0</v>
      </c>
      <c r="G376" s="334">
        <v>0</v>
      </c>
      <c r="H376" s="333">
        <v>55</v>
      </c>
      <c r="I376" s="334">
        <v>5</v>
      </c>
      <c r="J376" s="334">
        <v>55</v>
      </c>
      <c r="K376" s="334">
        <v>55</v>
      </c>
      <c r="L376" s="334">
        <v>55</v>
      </c>
      <c r="M376" s="334">
        <v>55</v>
      </c>
      <c r="N376" s="334">
        <v>55</v>
      </c>
    </row>
    <row r="377" spans="1:14" x14ac:dyDescent="0.25">
      <c r="A377" s="331">
        <v>43069</v>
      </c>
      <c r="B377" s="332" t="s">
        <v>14</v>
      </c>
      <c r="C377" s="333">
        <v>5</v>
      </c>
      <c r="D377" s="334">
        <v>12</v>
      </c>
      <c r="E377" s="334">
        <v>16</v>
      </c>
      <c r="F377" s="334">
        <v>17</v>
      </c>
      <c r="G377" s="334">
        <v>9</v>
      </c>
      <c r="H377" s="333">
        <v>313</v>
      </c>
      <c r="I377" s="334">
        <v>5</v>
      </c>
      <c r="J377" s="334">
        <v>313</v>
      </c>
      <c r="K377" s="334">
        <v>313</v>
      </c>
      <c r="L377" s="334">
        <v>313</v>
      </c>
      <c r="M377" s="334">
        <v>313</v>
      </c>
      <c r="N377" s="334">
        <v>313</v>
      </c>
    </row>
    <row r="378" spans="1:14" x14ac:dyDescent="0.25">
      <c r="A378" s="331">
        <v>43069</v>
      </c>
      <c r="B378" s="332" t="s">
        <v>16</v>
      </c>
      <c r="C378" s="333">
        <v>0</v>
      </c>
      <c r="D378" s="334">
        <v>0</v>
      </c>
      <c r="E378" s="334">
        <v>0</v>
      </c>
      <c r="F378" s="334">
        <v>1</v>
      </c>
      <c r="G378" s="334">
        <v>0</v>
      </c>
      <c r="H378" s="333">
        <v>90</v>
      </c>
      <c r="I378" s="334">
        <v>5</v>
      </c>
      <c r="J378" s="334">
        <v>90</v>
      </c>
      <c r="K378" s="334">
        <v>90</v>
      </c>
      <c r="L378" s="334">
        <v>90</v>
      </c>
      <c r="M378" s="334">
        <v>90</v>
      </c>
      <c r="N378" s="334">
        <v>90</v>
      </c>
    </row>
    <row r="379" spans="1:14" x14ac:dyDescent="0.25">
      <c r="A379" s="331">
        <v>43069</v>
      </c>
      <c r="B379" s="332" t="s">
        <v>18</v>
      </c>
      <c r="C379" s="333">
        <v>109</v>
      </c>
      <c r="D379" s="334">
        <v>118</v>
      </c>
      <c r="E379" s="334">
        <v>106</v>
      </c>
      <c r="F379" s="334">
        <v>108</v>
      </c>
      <c r="G379" s="334">
        <v>40</v>
      </c>
      <c r="H379" s="333">
        <v>5862</v>
      </c>
      <c r="I379" s="334">
        <v>5</v>
      </c>
      <c r="J379" s="334">
        <v>5862</v>
      </c>
      <c r="K379" s="334">
        <v>5862</v>
      </c>
      <c r="L379" s="334">
        <v>5862</v>
      </c>
      <c r="M379" s="334">
        <v>5862</v>
      </c>
      <c r="N379" s="334">
        <v>5862</v>
      </c>
    </row>
    <row r="380" spans="1:14" x14ac:dyDescent="0.25">
      <c r="A380" s="331">
        <v>43069</v>
      </c>
      <c r="B380" s="332" t="s">
        <v>20</v>
      </c>
      <c r="C380" s="333">
        <v>59</v>
      </c>
      <c r="D380" s="334">
        <v>50</v>
      </c>
      <c r="E380" s="334">
        <v>40</v>
      </c>
      <c r="F380" s="334">
        <v>14</v>
      </c>
      <c r="G380" s="334">
        <v>14</v>
      </c>
      <c r="H380" s="333">
        <v>386</v>
      </c>
      <c r="I380" s="334">
        <v>5</v>
      </c>
      <c r="J380" s="334">
        <v>386</v>
      </c>
      <c r="K380" s="334">
        <v>386</v>
      </c>
      <c r="L380" s="334">
        <v>386</v>
      </c>
      <c r="M380" s="334">
        <v>386</v>
      </c>
      <c r="N380" s="334">
        <v>386</v>
      </c>
    </row>
    <row r="381" spans="1:14" x14ac:dyDescent="0.25">
      <c r="A381" s="331">
        <v>43069</v>
      </c>
      <c r="B381" s="332" t="s">
        <v>22</v>
      </c>
      <c r="C381" s="333">
        <v>163</v>
      </c>
      <c r="D381" s="334">
        <v>99</v>
      </c>
      <c r="E381" s="334">
        <v>82</v>
      </c>
      <c r="F381" s="334">
        <v>59</v>
      </c>
      <c r="G381" s="334">
        <v>29</v>
      </c>
      <c r="H381" s="333">
        <v>739</v>
      </c>
      <c r="I381" s="334">
        <v>5</v>
      </c>
      <c r="J381" s="334">
        <v>739</v>
      </c>
      <c r="K381" s="334">
        <v>739</v>
      </c>
      <c r="L381" s="334">
        <v>739</v>
      </c>
      <c r="M381" s="334">
        <v>739</v>
      </c>
      <c r="N381" s="334">
        <v>739</v>
      </c>
    </row>
    <row r="382" spans="1:14" x14ac:dyDescent="0.25">
      <c r="A382" s="331">
        <v>43069</v>
      </c>
      <c r="B382" s="332" t="s">
        <v>62</v>
      </c>
      <c r="C382" s="333">
        <v>272</v>
      </c>
      <c r="D382" s="334">
        <v>302</v>
      </c>
      <c r="E382" s="334">
        <v>250</v>
      </c>
      <c r="F382" s="334">
        <v>235</v>
      </c>
      <c r="G382" s="334">
        <v>103</v>
      </c>
      <c r="H382" s="333">
        <v>44309</v>
      </c>
      <c r="I382" s="334">
        <v>5</v>
      </c>
      <c r="J382" s="334">
        <v>44309</v>
      </c>
      <c r="K382" s="334">
        <v>44309</v>
      </c>
      <c r="L382" s="334">
        <v>44309</v>
      </c>
      <c r="M382" s="334">
        <v>44309</v>
      </c>
      <c r="N382" s="334">
        <v>44309</v>
      </c>
    </row>
    <row r="383" spans="1:14" x14ac:dyDescent="0.25">
      <c r="A383" s="331">
        <v>43069</v>
      </c>
      <c r="B383" s="332" t="s">
        <v>24</v>
      </c>
      <c r="C383" s="333">
        <v>112</v>
      </c>
      <c r="D383" s="334">
        <v>32</v>
      </c>
      <c r="E383" s="334">
        <v>30</v>
      </c>
      <c r="F383" s="334">
        <v>28</v>
      </c>
      <c r="G383" s="334">
        <v>6</v>
      </c>
      <c r="H383" s="333">
        <v>215</v>
      </c>
      <c r="I383" s="334">
        <v>5</v>
      </c>
      <c r="J383" s="334">
        <v>215</v>
      </c>
      <c r="K383" s="334">
        <v>215</v>
      </c>
      <c r="L383" s="334">
        <v>215</v>
      </c>
      <c r="M383" s="334">
        <v>215</v>
      </c>
      <c r="N383" s="334">
        <v>215</v>
      </c>
    </row>
    <row r="384" spans="1:14" x14ac:dyDescent="0.25">
      <c r="A384" s="331">
        <v>43069</v>
      </c>
      <c r="B384" s="332" t="s">
        <v>26</v>
      </c>
      <c r="C384" s="333">
        <v>80</v>
      </c>
      <c r="D384" s="334">
        <v>17</v>
      </c>
      <c r="E384" s="334">
        <v>10</v>
      </c>
      <c r="F384" s="334">
        <v>9</v>
      </c>
      <c r="G384" s="334">
        <v>3</v>
      </c>
      <c r="H384" s="333">
        <v>99</v>
      </c>
      <c r="I384" s="334">
        <v>5</v>
      </c>
      <c r="J384" s="334">
        <v>99</v>
      </c>
      <c r="K384" s="334">
        <v>99</v>
      </c>
      <c r="L384" s="334">
        <v>99</v>
      </c>
      <c r="M384" s="334">
        <v>99</v>
      </c>
      <c r="N384" s="334">
        <v>99</v>
      </c>
    </row>
    <row r="385" spans="1:14" x14ac:dyDescent="0.25">
      <c r="A385" s="331">
        <v>43069</v>
      </c>
      <c r="B385" s="332" t="s">
        <v>28</v>
      </c>
      <c r="C385" s="333">
        <v>65</v>
      </c>
      <c r="D385" s="334">
        <v>124</v>
      </c>
      <c r="E385" s="334">
        <v>112</v>
      </c>
      <c r="F385" s="334">
        <v>154</v>
      </c>
      <c r="G385" s="334">
        <v>66</v>
      </c>
      <c r="H385" s="333">
        <v>3742</v>
      </c>
      <c r="I385" s="334">
        <v>5</v>
      </c>
      <c r="J385" s="334">
        <v>3742</v>
      </c>
      <c r="K385" s="334">
        <v>3742</v>
      </c>
      <c r="L385" s="334">
        <v>3742</v>
      </c>
      <c r="M385" s="334">
        <v>3742</v>
      </c>
      <c r="N385" s="334">
        <v>3742</v>
      </c>
    </row>
    <row r="386" spans="1:14" x14ac:dyDescent="0.25">
      <c r="A386" s="331">
        <v>43069</v>
      </c>
      <c r="B386" s="332" t="s">
        <v>30</v>
      </c>
      <c r="C386" s="333">
        <v>58</v>
      </c>
      <c r="D386" s="334">
        <v>52</v>
      </c>
      <c r="E386" s="334">
        <v>39</v>
      </c>
      <c r="F386" s="334">
        <v>49</v>
      </c>
      <c r="G386" s="334">
        <v>14</v>
      </c>
      <c r="H386" s="333">
        <v>915</v>
      </c>
      <c r="I386" s="334">
        <v>5</v>
      </c>
      <c r="J386" s="334">
        <v>915</v>
      </c>
      <c r="K386" s="334">
        <v>915</v>
      </c>
      <c r="L386" s="334">
        <v>915</v>
      </c>
      <c r="M386" s="334">
        <v>915</v>
      </c>
      <c r="N386" s="334">
        <v>915</v>
      </c>
    </row>
    <row r="387" spans="1:14" x14ac:dyDescent="0.25">
      <c r="A387" s="331">
        <v>43069</v>
      </c>
      <c r="B387" s="332" t="s">
        <v>32</v>
      </c>
      <c r="C387" s="333">
        <v>243</v>
      </c>
      <c r="D387" s="334">
        <v>276</v>
      </c>
      <c r="E387" s="334">
        <v>258</v>
      </c>
      <c r="F387" s="334">
        <v>372</v>
      </c>
      <c r="G387" s="334">
        <v>155</v>
      </c>
      <c r="H387" s="333">
        <v>11427</v>
      </c>
      <c r="I387" s="334">
        <v>5</v>
      </c>
      <c r="J387" s="334">
        <v>11427</v>
      </c>
      <c r="K387" s="334">
        <v>11427</v>
      </c>
      <c r="L387" s="334">
        <v>11427</v>
      </c>
      <c r="M387" s="334">
        <v>11427</v>
      </c>
      <c r="N387" s="334">
        <v>11427</v>
      </c>
    </row>
    <row r="388" spans="1:14" x14ac:dyDescent="0.25">
      <c r="A388" s="331">
        <v>43069</v>
      </c>
      <c r="B388" s="332" t="s">
        <v>34</v>
      </c>
      <c r="C388" s="333">
        <v>303</v>
      </c>
      <c r="D388" s="334">
        <v>269</v>
      </c>
      <c r="E388" s="334">
        <v>220</v>
      </c>
      <c r="F388" s="334">
        <v>146</v>
      </c>
      <c r="G388" s="334">
        <v>34</v>
      </c>
      <c r="H388" s="333">
        <v>6251</v>
      </c>
      <c r="I388" s="334">
        <v>5</v>
      </c>
      <c r="J388" s="334">
        <v>6251</v>
      </c>
      <c r="K388" s="334">
        <v>6251</v>
      </c>
      <c r="L388" s="334">
        <v>6251</v>
      </c>
      <c r="M388" s="334">
        <v>6251</v>
      </c>
      <c r="N388" s="334">
        <v>6251</v>
      </c>
    </row>
    <row r="389" spans="1:14" x14ac:dyDescent="0.25">
      <c r="A389" s="331">
        <v>43069</v>
      </c>
      <c r="B389" s="332" t="s">
        <v>36</v>
      </c>
      <c r="C389" s="333">
        <v>180</v>
      </c>
      <c r="D389" s="334">
        <v>65</v>
      </c>
      <c r="E389" s="334">
        <v>58</v>
      </c>
      <c r="F389" s="334">
        <v>32</v>
      </c>
      <c r="G389" s="334">
        <v>13</v>
      </c>
      <c r="H389" s="333">
        <v>878</v>
      </c>
      <c r="I389" s="334">
        <v>5</v>
      </c>
      <c r="J389" s="334">
        <v>878</v>
      </c>
      <c r="K389" s="334">
        <v>878</v>
      </c>
      <c r="L389" s="334">
        <v>878</v>
      </c>
      <c r="M389" s="334">
        <v>878</v>
      </c>
      <c r="N389" s="334">
        <v>878</v>
      </c>
    </row>
    <row r="390" spans="1:14" x14ac:dyDescent="0.25">
      <c r="A390" s="331">
        <v>43069</v>
      </c>
      <c r="B390" s="332" t="s">
        <v>38</v>
      </c>
      <c r="C390" s="333">
        <v>533</v>
      </c>
      <c r="D390" s="334">
        <v>286</v>
      </c>
      <c r="E390" s="334">
        <v>174</v>
      </c>
      <c r="F390" s="334">
        <v>125</v>
      </c>
      <c r="G390" s="334">
        <v>26</v>
      </c>
      <c r="H390" s="333">
        <v>1998</v>
      </c>
      <c r="I390" s="334">
        <v>5</v>
      </c>
      <c r="J390" s="334">
        <v>1998</v>
      </c>
      <c r="K390" s="334">
        <v>1998</v>
      </c>
      <c r="L390" s="334">
        <v>1998</v>
      </c>
      <c r="M390" s="334">
        <v>1998</v>
      </c>
      <c r="N390" s="334">
        <v>1998</v>
      </c>
    </row>
    <row r="391" spans="1:14" x14ac:dyDescent="0.25">
      <c r="A391" s="331">
        <v>43069</v>
      </c>
      <c r="B391" s="332" t="s">
        <v>40</v>
      </c>
      <c r="C391" s="333">
        <v>425</v>
      </c>
      <c r="D391" s="334">
        <v>47</v>
      </c>
      <c r="E391" s="334">
        <v>45</v>
      </c>
      <c r="F391" s="334">
        <v>29</v>
      </c>
      <c r="G391" s="334">
        <v>7</v>
      </c>
      <c r="H391" s="333">
        <v>702</v>
      </c>
      <c r="I391" s="334">
        <v>5</v>
      </c>
      <c r="J391" s="334">
        <v>702</v>
      </c>
      <c r="K391" s="334">
        <v>702</v>
      </c>
      <c r="L391" s="334">
        <v>702</v>
      </c>
      <c r="M391" s="334">
        <v>702</v>
      </c>
      <c r="N391" s="334">
        <v>702</v>
      </c>
    </row>
    <row r="392" spans="1:14" x14ac:dyDescent="0.25">
      <c r="A392" s="331">
        <v>43069</v>
      </c>
      <c r="B392" s="332" t="s">
        <v>42</v>
      </c>
      <c r="C392" s="333">
        <v>202</v>
      </c>
      <c r="D392" s="334">
        <v>22</v>
      </c>
      <c r="E392" s="334">
        <v>26</v>
      </c>
      <c r="F392" s="334">
        <v>23</v>
      </c>
      <c r="G392" s="334">
        <v>6</v>
      </c>
      <c r="H392" s="333">
        <v>247</v>
      </c>
      <c r="I392" s="334">
        <v>5</v>
      </c>
      <c r="J392" s="334">
        <v>247</v>
      </c>
      <c r="K392" s="334">
        <v>247</v>
      </c>
      <c r="L392" s="334">
        <v>247</v>
      </c>
      <c r="M392" s="334">
        <v>247</v>
      </c>
      <c r="N392" s="334">
        <v>247</v>
      </c>
    </row>
    <row r="393" spans="1:14" x14ac:dyDescent="0.25">
      <c r="A393" s="331">
        <v>43100</v>
      </c>
      <c r="B393" s="332" t="s">
        <v>12</v>
      </c>
      <c r="C393" s="333">
        <v>0</v>
      </c>
      <c r="D393" s="334">
        <v>1</v>
      </c>
      <c r="E393" s="334">
        <v>1</v>
      </c>
      <c r="F393" s="334">
        <v>0</v>
      </c>
      <c r="G393" s="334">
        <v>0</v>
      </c>
      <c r="H393" s="333">
        <v>51</v>
      </c>
      <c r="I393" s="334">
        <v>5</v>
      </c>
      <c r="J393" s="334">
        <v>51</v>
      </c>
      <c r="K393" s="334">
        <v>51</v>
      </c>
      <c r="L393" s="334">
        <v>51</v>
      </c>
      <c r="M393" s="334">
        <v>51</v>
      </c>
      <c r="N393" s="334">
        <v>51</v>
      </c>
    </row>
    <row r="394" spans="1:14" x14ac:dyDescent="0.25">
      <c r="A394" s="331">
        <v>43100</v>
      </c>
      <c r="B394" s="332" t="s">
        <v>14</v>
      </c>
      <c r="C394" s="333">
        <v>5</v>
      </c>
      <c r="D394" s="334">
        <v>12</v>
      </c>
      <c r="E394" s="334">
        <v>18</v>
      </c>
      <c r="F394" s="334">
        <v>18</v>
      </c>
      <c r="G394" s="334">
        <v>9</v>
      </c>
      <c r="H394" s="333">
        <v>319</v>
      </c>
      <c r="I394" s="334">
        <v>5</v>
      </c>
      <c r="J394" s="334">
        <v>319</v>
      </c>
      <c r="K394" s="334">
        <v>319</v>
      </c>
      <c r="L394" s="334">
        <v>319</v>
      </c>
      <c r="M394" s="334">
        <v>319</v>
      </c>
      <c r="N394" s="334">
        <v>319</v>
      </c>
    </row>
    <row r="395" spans="1:14" x14ac:dyDescent="0.25">
      <c r="A395" s="331">
        <v>43100</v>
      </c>
      <c r="B395" s="332" t="s">
        <v>16</v>
      </c>
      <c r="C395" s="333">
        <v>0</v>
      </c>
      <c r="D395" s="334">
        <v>0</v>
      </c>
      <c r="E395" s="334">
        <v>0</v>
      </c>
      <c r="F395" s="334">
        <v>1</v>
      </c>
      <c r="G395" s="334">
        <v>0</v>
      </c>
      <c r="H395" s="333">
        <v>100</v>
      </c>
      <c r="I395" s="334">
        <v>5</v>
      </c>
      <c r="J395" s="334">
        <v>100</v>
      </c>
      <c r="K395" s="334">
        <v>100</v>
      </c>
      <c r="L395" s="334">
        <v>100</v>
      </c>
      <c r="M395" s="334">
        <v>100</v>
      </c>
      <c r="N395" s="334">
        <v>100</v>
      </c>
    </row>
    <row r="396" spans="1:14" x14ac:dyDescent="0.25">
      <c r="A396" s="331">
        <v>43100</v>
      </c>
      <c r="B396" s="332" t="s">
        <v>18</v>
      </c>
      <c r="C396" s="333">
        <v>71</v>
      </c>
      <c r="D396" s="334">
        <v>103</v>
      </c>
      <c r="E396" s="334">
        <v>102</v>
      </c>
      <c r="F396" s="334">
        <v>78</v>
      </c>
      <c r="G396" s="334">
        <v>28</v>
      </c>
      <c r="H396" s="333">
        <v>5201</v>
      </c>
      <c r="I396" s="334">
        <v>5</v>
      </c>
      <c r="J396" s="334">
        <v>5201</v>
      </c>
      <c r="K396" s="334">
        <v>5201</v>
      </c>
      <c r="L396" s="334">
        <v>5201</v>
      </c>
      <c r="M396" s="334">
        <v>5201</v>
      </c>
      <c r="N396" s="334">
        <v>5201</v>
      </c>
    </row>
    <row r="397" spans="1:14" x14ac:dyDescent="0.25">
      <c r="A397" s="331">
        <v>43100</v>
      </c>
      <c r="B397" s="332" t="s">
        <v>20</v>
      </c>
      <c r="C397" s="333">
        <v>90</v>
      </c>
      <c r="D397" s="334">
        <v>53</v>
      </c>
      <c r="E397" s="334">
        <v>60</v>
      </c>
      <c r="F397" s="334">
        <v>43</v>
      </c>
      <c r="G397" s="334">
        <v>17</v>
      </c>
      <c r="H397" s="333">
        <v>1024</v>
      </c>
      <c r="I397" s="334">
        <v>5</v>
      </c>
      <c r="J397" s="334">
        <v>1024</v>
      </c>
      <c r="K397" s="334">
        <v>1024</v>
      </c>
      <c r="L397" s="334">
        <v>1024</v>
      </c>
      <c r="M397" s="334">
        <v>1024</v>
      </c>
      <c r="N397" s="334">
        <v>1024</v>
      </c>
    </row>
    <row r="398" spans="1:14" x14ac:dyDescent="0.25">
      <c r="A398" s="331">
        <v>43100</v>
      </c>
      <c r="B398" s="332" t="s">
        <v>22</v>
      </c>
      <c r="C398" s="333">
        <v>149</v>
      </c>
      <c r="D398" s="334">
        <v>92</v>
      </c>
      <c r="E398" s="334">
        <v>83</v>
      </c>
      <c r="F398" s="334">
        <v>57</v>
      </c>
      <c r="G398" s="334">
        <v>22</v>
      </c>
      <c r="H398" s="333">
        <v>732</v>
      </c>
      <c r="I398" s="334">
        <v>5</v>
      </c>
      <c r="J398" s="334">
        <v>732</v>
      </c>
      <c r="K398" s="334">
        <v>732</v>
      </c>
      <c r="L398" s="334">
        <v>732</v>
      </c>
      <c r="M398" s="334">
        <v>732</v>
      </c>
      <c r="N398" s="334">
        <v>732</v>
      </c>
    </row>
    <row r="399" spans="1:14" x14ac:dyDescent="0.25">
      <c r="A399" s="331">
        <v>43100</v>
      </c>
      <c r="B399" s="332" t="s">
        <v>62</v>
      </c>
      <c r="C399" s="333">
        <v>247</v>
      </c>
      <c r="D399" s="334">
        <v>298</v>
      </c>
      <c r="E399" s="334">
        <v>268</v>
      </c>
      <c r="F399" s="334">
        <v>256</v>
      </c>
      <c r="G399" s="334">
        <v>95</v>
      </c>
      <c r="H399" s="333">
        <v>44335</v>
      </c>
      <c r="I399" s="334">
        <v>5</v>
      </c>
      <c r="J399" s="334">
        <v>44335</v>
      </c>
      <c r="K399" s="334">
        <v>44335</v>
      </c>
      <c r="L399" s="334">
        <v>44335</v>
      </c>
      <c r="M399" s="334">
        <v>44335</v>
      </c>
      <c r="N399" s="334">
        <v>44335</v>
      </c>
    </row>
    <row r="400" spans="1:14" x14ac:dyDescent="0.25">
      <c r="A400" s="331">
        <v>43100</v>
      </c>
      <c r="B400" s="332" t="s">
        <v>24</v>
      </c>
      <c r="C400" s="333">
        <v>80</v>
      </c>
      <c r="D400" s="334">
        <v>30</v>
      </c>
      <c r="E400" s="334">
        <v>22</v>
      </c>
      <c r="F400" s="334">
        <v>19</v>
      </c>
      <c r="G400" s="334">
        <v>4</v>
      </c>
      <c r="H400" s="333">
        <v>188</v>
      </c>
      <c r="I400" s="334">
        <v>5</v>
      </c>
      <c r="J400" s="334">
        <v>188</v>
      </c>
      <c r="K400" s="334">
        <v>188</v>
      </c>
      <c r="L400" s="334">
        <v>188</v>
      </c>
      <c r="M400" s="334">
        <v>188</v>
      </c>
      <c r="N400" s="334">
        <v>188</v>
      </c>
    </row>
    <row r="401" spans="1:14" x14ac:dyDescent="0.25">
      <c r="A401" s="331">
        <v>43100</v>
      </c>
      <c r="B401" s="332" t="s">
        <v>26</v>
      </c>
      <c r="C401" s="333">
        <v>44</v>
      </c>
      <c r="D401" s="334">
        <v>14</v>
      </c>
      <c r="E401" s="334">
        <v>14</v>
      </c>
      <c r="F401" s="334">
        <v>3</v>
      </c>
      <c r="G401" s="334">
        <v>5</v>
      </c>
      <c r="H401" s="333">
        <v>71</v>
      </c>
      <c r="I401" s="334">
        <v>5</v>
      </c>
      <c r="J401" s="334">
        <v>71</v>
      </c>
      <c r="K401" s="334">
        <v>71</v>
      </c>
      <c r="L401" s="334">
        <v>71</v>
      </c>
      <c r="M401" s="334">
        <v>71</v>
      </c>
      <c r="N401" s="334">
        <v>71</v>
      </c>
    </row>
    <row r="402" spans="1:14" x14ac:dyDescent="0.25">
      <c r="A402" s="331">
        <v>43100</v>
      </c>
      <c r="B402" s="332" t="s">
        <v>28</v>
      </c>
      <c r="C402" s="333">
        <v>61</v>
      </c>
      <c r="D402" s="334">
        <v>127</v>
      </c>
      <c r="E402" s="334">
        <v>138</v>
      </c>
      <c r="F402" s="334">
        <v>143</v>
      </c>
      <c r="G402" s="334">
        <v>58</v>
      </c>
      <c r="H402" s="333">
        <v>3682</v>
      </c>
      <c r="I402" s="334">
        <v>5</v>
      </c>
      <c r="J402" s="334">
        <v>3682</v>
      </c>
      <c r="K402" s="334">
        <v>3682</v>
      </c>
      <c r="L402" s="334">
        <v>3682</v>
      </c>
      <c r="M402" s="334">
        <v>3682</v>
      </c>
      <c r="N402" s="334">
        <v>3682</v>
      </c>
    </row>
    <row r="403" spans="1:14" x14ac:dyDescent="0.25">
      <c r="A403" s="331">
        <v>43100</v>
      </c>
      <c r="B403" s="332" t="s">
        <v>30</v>
      </c>
      <c r="C403" s="333">
        <v>51</v>
      </c>
      <c r="D403" s="334">
        <v>60</v>
      </c>
      <c r="E403" s="334">
        <v>57</v>
      </c>
      <c r="F403" s="334">
        <v>59</v>
      </c>
      <c r="G403" s="334">
        <v>19</v>
      </c>
      <c r="H403" s="333">
        <v>1058</v>
      </c>
      <c r="I403" s="334">
        <v>5</v>
      </c>
      <c r="J403" s="334">
        <v>1058</v>
      </c>
      <c r="K403" s="334">
        <v>1058</v>
      </c>
      <c r="L403" s="334">
        <v>1058</v>
      </c>
      <c r="M403" s="334">
        <v>1058</v>
      </c>
      <c r="N403" s="334">
        <v>1058</v>
      </c>
    </row>
    <row r="404" spans="1:14" x14ac:dyDescent="0.25">
      <c r="A404" s="331">
        <v>43100</v>
      </c>
      <c r="B404" s="332" t="s">
        <v>32</v>
      </c>
      <c r="C404" s="333">
        <v>255</v>
      </c>
      <c r="D404" s="334">
        <v>282</v>
      </c>
      <c r="E404" s="334">
        <v>294</v>
      </c>
      <c r="F404" s="334">
        <v>387</v>
      </c>
      <c r="G404" s="334">
        <v>140</v>
      </c>
      <c r="H404" s="333">
        <v>11859</v>
      </c>
      <c r="I404" s="334">
        <v>5</v>
      </c>
      <c r="J404" s="334">
        <v>11859</v>
      </c>
      <c r="K404" s="334">
        <v>11859</v>
      </c>
      <c r="L404" s="334">
        <v>11859</v>
      </c>
      <c r="M404" s="334">
        <v>11859</v>
      </c>
      <c r="N404" s="334">
        <v>11859</v>
      </c>
    </row>
    <row r="405" spans="1:14" x14ac:dyDescent="0.25">
      <c r="A405" s="331">
        <v>43100</v>
      </c>
      <c r="B405" s="332" t="s">
        <v>34</v>
      </c>
      <c r="C405" s="333">
        <v>230</v>
      </c>
      <c r="D405" s="334">
        <v>259</v>
      </c>
      <c r="E405" s="334">
        <v>228</v>
      </c>
      <c r="F405" s="334">
        <v>129</v>
      </c>
      <c r="G405" s="334">
        <v>30</v>
      </c>
      <c r="H405" s="333">
        <v>5923</v>
      </c>
      <c r="I405" s="334">
        <v>5</v>
      </c>
      <c r="J405" s="334">
        <v>5923</v>
      </c>
      <c r="K405" s="334">
        <v>5923</v>
      </c>
      <c r="L405" s="334">
        <v>5923</v>
      </c>
      <c r="M405" s="334">
        <v>5923</v>
      </c>
      <c r="N405" s="334">
        <v>5923</v>
      </c>
    </row>
    <row r="406" spans="1:14" x14ac:dyDescent="0.25">
      <c r="A406" s="331">
        <v>43100</v>
      </c>
      <c r="B406" s="332" t="s">
        <v>36</v>
      </c>
      <c r="C406" s="333">
        <v>186</v>
      </c>
      <c r="D406" s="334">
        <v>78</v>
      </c>
      <c r="E406" s="334">
        <v>58</v>
      </c>
      <c r="F406" s="334">
        <v>35</v>
      </c>
      <c r="G406" s="334">
        <v>12</v>
      </c>
      <c r="H406" s="333">
        <v>884</v>
      </c>
      <c r="I406" s="334">
        <v>5</v>
      </c>
      <c r="J406" s="334">
        <v>884</v>
      </c>
      <c r="K406" s="334">
        <v>884</v>
      </c>
      <c r="L406" s="334">
        <v>884</v>
      </c>
      <c r="M406" s="334">
        <v>884</v>
      </c>
      <c r="N406" s="334">
        <v>884</v>
      </c>
    </row>
    <row r="407" spans="1:14" x14ac:dyDescent="0.25">
      <c r="A407" s="331">
        <v>43100</v>
      </c>
      <c r="B407" s="332" t="s">
        <v>38</v>
      </c>
      <c r="C407" s="333">
        <v>513</v>
      </c>
      <c r="D407" s="334">
        <v>298</v>
      </c>
      <c r="E407" s="334">
        <v>179</v>
      </c>
      <c r="F407" s="334">
        <v>128</v>
      </c>
      <c r="G407" s="334">
        <v>26</v>
      </c>
      <c r="H407" s="333">
        <v>2023</v>
      </c>
      <c r="I407" s="334">
        <v>5</v>
      </c>
      <c r="J407" s="334">
        <v>2023</v>
      </c>
      <c r="K407" s="334">
        <v>2023</v>
      </c>
      <c r="L407" s="334">
        <v>2023</v>
      </c>
      <c r="M407" s="334">
        <v>2023</v>
      </c>
      <c r="N407" s="334">
        <v>2023</v>
      </c>
    </row>
    <row r="408" spans="1:14" x14ac:dyDescent="0.25">
      <c r="A408" s="331">
        <v>43100</v>
      </c>
      <c r="B408" s="332" t="s">
        <v>40</v>
      </c>
      <c r="C408" s="333">
        <v>357</v>
      </c>
      <c r="D408" s="334">
        <v>48</v>
      </c>
      <c r="E408" s="334">
        <v>45</v>
      </c>
      <c r="F408" s="334">
        <v>24</v>
      </c>
      <c r="G408" s="334">
        <v>4</v>
      </c>
      <c r="H408" s="333">
        <v>614</v>
      </c>
      <c r="I408" s="334">
        <v>5</v>
      </c>
      <c r="J408" s="334">
        <v>614</v>
      </c>
      <c r="K408" s="334">
        <v>614</v>
      </c>
      <c r="L408" s="334">
        <v>614</v>
      </c>
      <c r="M408" s="334">
        <v>614</v>
      </c>
      <c r="N408" s="334">
        <v>614</v>
      </c>
    </row>
    <row r="409" spans="1:14" x14ac:dyDescent="0.25">
      <c r="A409" s="331">
        <v>43100</v>
      </c>
      <c r="B409" s="332" t="s">
        <v>42</v>
      </c>
      <c r="C409" s="333">
        <v>136</v>
      </c>
      <c r="D409" s="334">
        <v>20</v>
      </c>
      <c r="E409" s="334">
        <v>23</v>
      </c>
      <c r="F409" s="334">
        <v>13</v>
      </c>
      <c r="G409" s="334">
        <v>4</v>
      </c>
      <c r="H409" s="333">
        <v>183</v>
      </c>
      <c r="I409" s="334">
        <v>5</v>
      </c>
      <c r="J409" s="334">
        <v>183</v>
      </c>
      <c r="K409" s="334">
        <v>183</v>
      </c>
      <c r="L409" s="334">
        <v>183</v>
      </c>
      <c r="M409" s="334">
        <v>183</v>
      </c>
      <c r="N409" s="334">
        <v>183</v>
      </c>
    </row>
    <row r="410" spans="1:14" x14ac:dyDescent="0.25">
      <c r="A410" s="331">
        <v>43131</v>
      </c>
      <c r="B410" s="332" t="s">
        <v>12</v>
      </c>
      <c r="C410" s="333">
        <v>0</v>
      </c>
      <c r="D410" s="334">
        <v>1</v>
      </c>
      <c r="E410" s="334">
        <v>1</v>
      </c>
      <c r="F410" s="334">
        <v>0</v>
      </c>
      <c r="G410" s="334">
        <v>0</v>
      </c>
      <c r="H410" s="333">
        <v>52</v>
      </c>
      <c r="I410" s="334">
        <v>5</v>
      </c>
      <c r="J410" s="334">
        <v>52</v>
      </c>
      <c r="K410" s="334">
        <v>52</v>
      </c>
      <c r="L410" s="334">
        <v>52</v>
      </c>
      <c r="M410" s="334">
        <v>52</v>
      </c>
      <c r="N410" s="334">
        <v>52</v>
      </c>
    </row>
    <row r="411" spans="1:14" x14ac:dyDescent="0.25">
      <c r="A411" s="331">
        <v>43131</v>
      </c>
      <c r="B411" s="332" t="s">
        <v>14</v>
      </c>
      <c r="C411" s="333">
        <v>3</v>
      </c>
      <c r="D411" s="334">
        <v>11</v>
      </c>
      <c r="E411" s="334">
        <v>18</v>
      </c>
      <c r="F411" s="334">
        <v>16</v>
      </c>
      <c r="G411" s="334">
        <v>10</v>
      </c>
      <c r="H411" s="333">
        <v>323</v>
      </c>
      <c r="I411" s="334">
        <v>5</v>
      </c>
      <c r="J411" s="334">
        <v>323</v>
      </c>
      <c r="K411" s="334">
        <v>323</v>
      </c>
      <c r="L411" s="334">
        <v>323</v>
      </c>
      <c r="M411" s="334">
        <v>323</v>
      </c>
      <c r="N411" s="334">
        <v>323</v>
      </c>
    </row>
    <row r="412" spans="1:14" x14ac:dyDescent="0.25">
      <c r="A412" s="331">
        <v>43131</v>
      </c>
      <c r="B412" s="332" t="s">
        <v>16</v>
      </c>
      <c r="C412" s="333">
        <v>0</v>
      </c>
      <c r="D412" s="334">
        <v>0</v>
      </c>
      <c r="E412" s="334">
        <v>0</v>
      </c>
      <c r="F412" s="334">
        <v>1</v>
      </c>
      <c r="G412" s="334">
        <v>0</v>
      </c>
      <c r="H412" s="333">
        <v>110</v>
      </c>
      <c r="I412" s="334">
        <v>5</v>
      </c>
      <c r="J412" s="334">
        <v>110</v>
      </c>
      <c r="K412" s="334">
        <v>110</v>
      </c>
      <c r="L412" s="334">
        <v>110</v>
      </c>
      <c r="M412" s="334">
        <v>110</v>
      </c>
      <c r="N412" s="334">
        <v>110</v>
      </c>
    </row>
    <row r="413" spans="1:14" x14ac:dyDescent="0.25">
      <c r="A413" s="331">
        <v>43131</v>
      </c>
      <c r="B413" s="332" t="s">
        <v>18</v>
      </c>
      <c r="C413" s="333">
        <v>87</v>
      </c>
      <c r="D413" s="334">
        <v>108</v>
      </c>
      <c r="E413" s="334">
        <v>110</v>
      </c>
      <c r="F413" s="334">
        <v>104</v>
      </c>
      <c r="G413" s="334">
        <v>27</v>
      </c>
      <c r="H413" s="333">
        <v>5753</v>
      </c>
      <c r="I413" s="334">
        <v>5</v>
      </c>
      <c r="J413" s="334">
        <v>5753</v>
      </c>
      <c r="K413" s="334">
        <v>5753</v>
      </c>
      <c r="L413" s="334">
        <v>5753</v>
      </c>
      <c r="M413" s="334">
        <v>5753</v>
      </c>
      <c r="N413" s="334">
        <v>5753</v>
      </c>
    </row>
    <row r="414" spans="1:14" x14ac:dyDescent="0.25">
      <c r="A414" s="331">
        <v>43131</v>
      </c>
      <c r="B414" s="332" t="s">
        <v>20</v>
      </c>
      <c r="C414" s="333">
        <v>54</v>
      </c>
      <c r="D414" s="334">
        <v>41</v>
      </c>
      <c r="E414" s="334">
        <v>40</v>
      </c>
      <c r="F414" s="334">
        <v>21</v>
      </c>
      <c r="G414" s="334">
        <v>10</v>
      </c>
      <c r="H414" s="333">
        <v>406</v>
      </c>
      <c r="I414" s="334">
        <v>5</v>
      </c>
      <c r="J414" s="334">
        <v>406</v>
      </c>
      <c r="K414" s="334">
        <v>406</v>
      </c>
      <c r="L414" s="334">
        <v>406</v>
      </c>
      <c r="M414" s="334">
        <v>406</v>
      </c>
      <c r="N414" s="334">
        <v>406</v>
      </c>
    </row>
    <row r="415" spans="1:14" x14ac:dyDescent="0.25">
      <c r="A415" s="331">
        <v>43131</v>
      </c>
      <c r="B415" s="332" t="s">
        <v>22</v>
      </c>
      <c r="C415" s="333">
        <v>124</v>
      </c>
      <c r="D415" s="334">
        <v>98</v>
      </c>
      <c r="E415" s="334">
        <v>71</v>
      </c>
      <c r="F415" s="334">
        <v>54</v>
      </c>
      <c r="G415" s="334">
        <v>20</v>
      </c>
      <c r="H415" s="333">
        <v>717</v>
      </c>
      <c r="I415" s="334">
        <v>5</v>
      </c>
      <c r="J415" s="334">
        <v>717</v>
      </c>
      <c r="K415" s="334">
        <v>717</v>
      </c>
      <c r="L415" s="334">
        <v>717</v>
      </c>
      <c r="M415" s="334">
        <v>717</v>
      </c>
      <c r="N415" s="334">
        <v>717</v>
      </c>
    </row>
    <row r="416" spans="1:14" x14ac:dyDescent="0.25">
      <c r="A416" s="331">
        <v>43131</v>
      </c>
      <c r="B416" s="332" t="s">
        <v>62</v>
      </c>
      <c r="C416" s="333">
        <v>209</v>
      </c>
      <c r="D416" s="334">
        <v>269</v>
      </c>
      <c r="E416" s="334">
        <v>240</v>
      </c>
      <c r="F416" s="334">
        <v>249</v>
      </c>
      <c r="G416" s="334">
        <v>68</v>
      </c>
      <c r="H416" s="333">
        <v>2908</v>
      </c>
      <c r="I416" s="334">
        <v>5</v>
      </c>
      <c r="J416" s="334">
        <v>2908</v>
      </c>
      <c r="K416" s="334">
        <v>2908</v>
      </c>
      <c r="L416" s="334">
        <v>2908</v>
      </c>
      <c r="M416" s="334">
        <v>2908</v>
      </c>
      <c r="N416" s="334">
        <v>2908</v>
      </c>
    </row>
    <row r="417" spans="1:14" x14ac:dyDescent="0.25">
      <c r="A417" s="331">
        <v>43131</v>
      </c>
      <c r="B417" s="332" t="s">
        <v>24</v>
      </c>
      <c r="C417" s="333">
        <v>118</v>
      </c>
      <c r="D417" s="334">
        <v>32</v>
      </c>
      <c r="E417" s="334">
        <v>31</v>
      </c>
      <c r="F417" s="334">
        <v>19</v>
      </c>
      <c r="G417" s="334">
        <v>7</v>
      </c>
      <c r="H417" s="333">
        <v>256</v>
      </c>
      <c r="I417" s="334">
        <v>5</v>
      </c>
      <c r="J417" s="334">
        <v>256</v>
      </c>
      <c r="K417" s="334">
        <v>256</v>
      </c>
      <c r="L417" s="334">
        <v>256</v>
      </c>
      <c r="M417" s="334">
        <v>256</v>
      </c>
      <c r="N417" s="334">
        <v>256</v>
      </c>
    </row>
    <row r="418" spans="1:14" x14ac:dyDescent="0.25">
      <c r="A418" s="331">
        <v>43131</v>
      </c>
      <c r="B418" s="332" t="s">
        <v>26</v>
      </c>
      <c r="C418" s="333">
        <v>99</v>
      </c>
      <c r="D418" s="334">
        <v>23</v>
      </c>
      <c r="E418" s="334">
        <v>24</v>
      </c>
      <c r="F418" s="334">
        <v>12</v>
      </c>
      <c r="G418" s="334">
        <v>4</v>
      </c>
      <c r="H418" s="333">
        <v>159</v>
      </c>
      <c r="I418" s="334">
        <v>5</v>
      </c>
      <c r="J418" s="334">
        <v>159</v>
      </c>
      <c r="K418" s="334">
        <v>159</v>
      </c>
      <c r="L418" s="334">
        <v>159</v>
      </c>
      <c r="M418" s="334">
        <v>159</v>
      </c>
      <c r="N418" s="334">
        <v>159</v>
      </c>
    </row>
    <row r="419" spans="1:14" x14ac:dyDescent="0.25">
      <c r="A419" s="331">
        <v>43131</v>
      </c>
      <c r="B419" s="332" t="s">
        <v>28</v>
      </c>
      <c r="C419" s="333">
        <v>68</v>
      </c>
      <c r="D419" s="334">
        <v>150</v>
      </c>
      <c r="E419" s="334">
        <v>148</v>
      </c>
      <c r="F419" s="334">
        <v>128</v>
      </c>
      <c r="G419" s="334">
        <v>50</v>
      </c>
      <c r="H419" s="333">
        <v>3639</v>
      </c>
      <c r="I419" s="334">
        <v>5</v>
      </c>
      <c r="J419" s="334">
        <v>3639</v>
      </c>
      <c r="K419" s="334">
        <v>3639</v>
      </c>
      <c r="L419" s="334">
        <v>3639</v>
      </c>
      <c r="M419" s="334">
        <v>3639</v>
      </c>
      <c r="N419" s="334">
        <v>3639</v>
      </c>
    </row>
    <row r="420" spans="1:14" x14ac:dyDescent="0.25">
      <c r="A420" s="331">
        <v>43131</v>
      </c>
      <c r="B420" s="332" t="s">
        <v>30</v>
      </c>
      <c r="C420" s="333">
        <v>61</v>
      </c>
      <c r="D420" s="334">
        <v>85</v>
      </c>
      <c r="E420" s="334">
        <v>72</v>
      </c>
      <c r="F420" s="334">
        <v>81</v>
      </c>
      <c r="G420" s="334">
        <v>26</v>
      </c>
      <c r="H420" s="333">
        <v>1155</v>
      </c>
      <c r="I420" s="334">
        <v>5</v>
      </c>
      <c r="J420" s="334">
        <v>1155</v>
      </c>
      <c r="K420" s="334">
        <v>1155</v>
      </c>
      <c r="L420" s="334">
        <v>1155</v>
      </c>
      <c r="M420" s="334">
        <v>1155</v>
      </c>
      <c r="N420" s="334">
        <v>1155</v>
      </c>
    </row>
    <row r="421" spans="1:14" x14ac:dyDescent="0.25">
      <c r="A421" s="331">
        <v>43131</v>
      </c>
      <c r="B421" s="332" t="s">
        <v>32</v>
      </c>
      <c r="C421" s="333">
        <v>268</v>
      </c>
      <c r="D421" s="334">
        <v>309</v>
      </c>
      <c r="E421" s="334">
        <v>297</v>
      </c>
      <c r="F421" s="334">
        <v>402</v>
      </c>
      <c r="G421" s="334">
        <v>136</v>
      </c>
      <c r="H421" s="333">
        <v>12398</v>
      </c>
      <c r="I421" s="334">
        <v>5</v>
      </c>
      <c r="J421" s="334">
        <v>12398</v>
      </c>
      <c r="K421" s="334">
        <v>12398</v>
      </c>
      <c r="L421" s="334">
        <v>12398</v>
      </c>
      <c r="M421" s="334">
        <v>12398</v>
      </c>
      <c r="N421" s="334">
        <v>12398</v>
      </c>
    </row>
    <row r="422" spans="1:14" x14ac:dyDescent="0.25">
      <c r="A422" s="331">
        <v>43131</v>
      </c>
      <c r="B422" s="332" t="s">
        <v>34</v>
      </c>
      <c r="C422" s="333">
        <v>231</v>
      </c>
      <c r="D422" s="334">
        <v>248</v>
      </c>
      <c r="E422" s="334">
        <v>194</v>
      </c>
      <c r="F422" s="334">
        <v>122</v>
      </c>
      <c r="G422" s="334">
        <v>25</v>
      </c>
      <c r="H422" s="333">
        <v>5749</v>
      </c>
      <c r="I422" s="334">
        <v>5</v>
      </c>
      <c r="J422" s="334">
        <v>5749</v>
      </c>
      <c r="K422" s="334">
        <v>5749</v>
      </c>
      <c r="L422" s="334">
        <v>5749</v>
      </c>
      <c r="M422" s="334">
        <v>5749</v>
      </c>
      <c r="N422" s="334">
        <v>5749</v>
      </c>
    </row>
    <row r="423" spans="1:14" x14ac:dyDescent="0.25">
      <c r="A423" s="331">
        <v>43131</v>
      </c>
      <c r="B423" s="332" t="s">
        <v>36</v>
      </c>
      <c r="C423" s="333">
        <v>151</v>
      </c>
      <c r="D423" s="334">
        <v>66</v>
      </c>
      <c r="E423" s="334">
        <v>58</v>
      </c>
      <c r="F423" s="334">
        <v>25</v>
      </c>
      <c r="G423" s="334">
        <v>8</v>
      </c>
      <c r="H423" s="333">
        <v>741</v>
      </c>
      <c r="I423" s="334">
        <v>5</v>
      </c>
      <c r="J423" s="334">
        <v>741</v>
      </c>
      <c r="K423" s="334">
        <v>741</v>
      </c>
      <c r="L423" s="334">
        <v>741</v>
      </c>
      <c r="M423" s="334">
        <v>741</v>
      </c>
      <c r="N423" s="334">
        <v>741</v>
      </c>
    </row>
    <row r="424" spans="1:14" x14ac:dyDescent="0.25">
      <c r="A424" s="331">
        <v>43131</v>
      </c>
      <c r="B424" s="332" t="s">
        <v>38</v>
      </c>
      <c r="C424" s="333">
        <v>388</v>
      </c>
      <c r="D424" s="334">
        <v>260</v>
      </c>
      <c r="E424" s="334">
        <v>140</v>
      </c>
      <c r="F424" s="334">
        <v>95</v>
      </c>
      <c r="G424" s="334">
        <v>23</v>
      </c>
      <c r="H424" s="333">
        <v>1768</v>
      </c>
      <c r="I424" s="334">
        <v>5</v>
      </c>
      <c r="J424" s="334">
        <v>1768</v>
      </c>
      <c r="K424" s="334">
        <v>1768</v>
      </c>
      <c r="L424" s="334">
        <v>1768</v>
      </c>
      <c r="M424" s="334">
        <v>1768</v>
      </c>
      <c r="N424" s="334">
        <v>1768</v>
      </c>
    </row>
    <row r="425" spans="1:14" x14ac:dyDescent="0.25">
      <c r="A425" s="331">
        <v>43131</v>
      </c>
      <c r="B425" s="332" t="s">
        <v>40</v>
      </c>
      <c r="C425" s="333">
        <v>341</v>
      </c>
      <c r="D425" s="334">
        <v>65</v>
      </c>
      <c r="E425" s="334">
        <v>45</v>
      </c>
      <c r="F425" s="334">
        <v>21</v>
      </c>
      <c r="G425" s="334">
        <v>8</v>
      </c>
      <c r="H425" s="333">
        <v>589</v>
      </c>
      <c r="I425" s="334">
        <v>5</v>
      </c>
      <c r="J425" s="334">
        <v>589</v>
      </c>
      <c r="K425" s="334">
        <v>589</v>
      </c>
      <c r="L425" s="334">
        <v>589</v>
      </c>
      <c r="M425" s="334">
        <v>589</v>
      </c>
      <c r="N425" s="334">
        <v>589</v>
      </c>
    </row>
    <row r="426" spans="1:14" x14ac:dyDescent="0.25">
      <c r="A426" s="331">
        <v>43131</v>
      </c>
      <c r="B426" s="332" t="s">
        <v>42</v>
      </c>
      <c r="C426" s="333">
        <v>324</v>
      </c>
      <c r="D426" s="334">
        <v>68</v>
      </c>
      <c r="E426" s="334">
        <v>44</v>
      </c>
      <c r="F426" s="334">
        <v>38</v>
      </c>
      <c r="G426" s="334">
        <v>9</v>
      </c>
      <c r="H426" s="333">
        <v>459</v>
      </c>
      <c r="I426" s="334">
        <v>5</v>
      </c>
      <c r="J426" s="334">
        <v>459</v>
      </c>
      <c r="K426" s="334">
        <v>459</v>
      </c>
      <c r="L426" s="334">
        <v>459</v>
      </c>
      <c r="M426" s="334">
        <v>459</v>
      </c>
      <c r="N426" s="334">
        <v>459</v>
      </c>
    </row>
    <row r="427" spans="1:14" x14ac:dyDescent="0.25">
      <c r="A427" s="331">
        <v>43159</v>
      </c>
      <c r="B427" s="332" t="s">
        <v>12</v>
      </c>
      <c r="C427" s="333">
        <v>0</v>
      </c>
      <c r="D427" s="334">
        <v>1</v>
      </c>
      <c r="E427" s="334">
        <v>1</v>
      </c>
      <c r="F427" s="334">
        <v>1</v>
      </c>
      <c r="G427" s="334">
        <v>0</v>
      </c>
      <c r="H427" s="333">
        <v>60</v>
      </c>
      <c r="I427" s="334">
        <v>5</v>
      </c>
      <c r="J427" s="334">
        <v>60</v>
      </c>
      <c r="K427" s="334">
        <v>60</v>
      </c>
      <c r="L427" s="334">
        <v>60</v>
      </c>
      <c r="M427" s="334">
        <v>60</v>
      </c>
      <c r="N427" s="334">
        <v>60</v>
      </c>
    </row>
    <row r="428" spans="1:14" x14ac:dyDescent="0.25">
      <c r="A428" s="331">
        <v>43159</v>
      </c>
      <c r="B428" s="332" t="s">
        <v>14</v>
      </c>
      <c r="C428" s="333">
        <v>2</v>
      </c>
      <c r="D428" s="334">
        <v>13</v>
      </c>
      <c r="E428" s="334">
        <v>18</v>
      </c>
      <c r="F428" s="334">
        <v>18</v>
      </c>
      <c r="G428" s="334">
        <v>8</v>
      </c>
      <c r="H428" s="333">
        <v>329</v>
      </c>
      <c r="I428" s="334">
        <v>5</v>
      </c>
      <c r="J428" s="334">
        <v>329</v>
      </c>
      <c r="K428" s="334">
        <v>329</v>
      </c>
      <c r="L428" s="334">
        <v>329</v>
      </c>
      <c r="M428" s="334">
        <v>329</v>
      </c>
      <c r="N428" s="334">
        <v>329</v>
      </c>
    </row>
    <row r="429" spans="1:14" x14ac:dyDescent="0.25">
      <c r="A429" s="331">
        <v>43159</v>
      </c>
      <c r="B429" s="332" t="s">
        <v>16</v>
      </c>
      <c r="C429" s="333">
        <v>0</v>
      </c>
      <c r="D429" s="334">
        <v>0</v>
      </c>
      <c r="E429" s="334">
        <v>0</v>
      </c>
      <c r="F429" s="334">
        <v>1</v>
      </c>
      <c r="G429" s="334">
        <v>0</v>
      </c>
      <c r="H429" s="333">
        <v>113</v>
      </c>
      <c r="I429" s="334">
        <v>5</v>
      </c>
      <c r="J429" s="334">
        <v>113</v>
      </c>
      <c r="K429" s="334">
        <v>113</v>
      </c>
      <c r="L429" s="334">
        <v>113</v>
      </c>
      <c r="M429" s="334">
        <v>113</v>
      </c>
      <c r="N429" s="334">
        <v>113</v>
      </c>
    </row>
    <row r="430" spans="1:14" x14ac:dyDescent="0.25">
      <c r="A430" s="331">
        <v>43159</v>
      </c>
      <c r="B430" s="332" t="s">
        <v>18</v>
      </c>
      <c r="C430" s="333">
        <v>88</v>
      </c>
      <c r="D430" s="334">
        <v>121</v>
      </c>
      <c r="E430" s="334">
        <v>108</v>
      </c>
      <c r="F430" s="334">
        <v>113</v>
      </c>
      <c r="G430" s="334">
        <v>26</v>
      </c>
      <c r="H430" s="333">
        <v>5861</v>
      </c>
      <c r="I430" s="334">
        <v>5</v>
      </c>
      <c r="J430" s="334">
        <v>5861</v>
      </c>
      <c r="K430" s="334">
        <v>5861</v>
      </c>
      <c r="L430" s="334">
        <v>5861</v>
      </c>
      <c r="M430" s="334">
        <v>5861</v>
      </c>
      <c r="N430" s="334">
        <v>5861</v>
      </c>
    </row>
    <row r="431" spans="1:14" x14ac:dyDescent="0.25">
      <c r="A431" s="331">
        <v>43159</v>
      </c>
      <c r="B431" s="332" t="s">
        <v>20</v>
      </c>
      <c r="C431" s="333">
        <v>49</v>
      </c>
      <c r="D431" s="334">
        <v>27</v>
      </c>
      <c r="E431" s="334">
        <v>30</v>
      </c>
      <c r="F431" s="334">
        <v>16</v>
      </c>
      <c r="G431" s="334">
        <v>5</v>
      </c>
      <c r="H431" s="333">
        <v>332</v>
      </c>
      <c r="I431" s="334">
        <v>5</v>
      </c>
      <c r="J431" s="334">
        <v>332</v>
      </c>
      <c r="K431" s="334">
        <v>332</v>
      </c>
      <c r="L431" s="334">
        <v>332</v>
      </c>
      <c r="M431" s="334">
        <v>332</v>
      </c>
      <c r="N431" s="334">
        <v>332</v>
      </c>
    </row>
    <row r="432" spans="1:14" x14ac:dyDescent="0.25">
      <c r="A432" s="331">
        <v>43159</v>
      </c>
      <c r="B432" s="332" t="s">
        <v>22</v>
      </c>
      <c r="C432" s="333">
        <v>183</v>
      </c>
      <c r="D432" s="334">
        <v>143</v>
      </c>
      <c r="E432" s="334">
        <v>90</v>
      </c>
      <c r="F432" s="334">
        <v>68</v>
      </c>
      <c r="G432" s="334">
        <v>27</v>
      </c>
      <c r="H432" s="333">
        <v>945</v>
      </c>
      <c r="I432" s="334">
        <v>5</v>
      </c>
      <c r="J432" s="334">
        <v>945</v>
      </c>
      <c r="K432" s="334">
        <v>945</v>
      </c>
      <c r="L432" s="334">
        <v>945</v>
      </c>
      <c r="M432" s="334">
        <v>945</v>
      </c>
      <c r="N432" s="334">
        <v>945</v>
      </c>
    </row>
    <row r="433" spans="1:14" x14ac:dyDescent="0.25">
      <c r="A433" s="331">
        <v>43159</v>
      </c>
      <c r="B433" s="332" t="s">
        <v>62</v>
      </c>
      <c r="C433" s="333">
        <v>132</v>
      </c>
      <c r="D433" s="334">
        <v>216</v>
      </c>
      <c r="E433" s="334">
        <v>233</v>
      </c>
      <c r="F433" s="334">
        <v>184</v>
      </c>
      <c r="G433" s="334">
        <v>44</v>
      </c>
      <c r="H433" s="333">
        <v>2669</v>
      </c>
      <c r="I433" s="334">
        <v>5</v>
      </c>
      <c r="J433" s="334">
        <v>2669</v>
      </c>
      <c r="K433" s="334">
        <v>2669</v>
      </c>
      <c r="L433" s="334">
        <v>2669</v>
      </c>
      <c r="M433" s="334">
        <v>2669</v>
      </c>
      <c r="N433" s="334">
        <v>2669</v>
      </c>
    </row>
    <row r="434" spans="1:14" x14ac:dyDescent="0.25">
      <c r="A434" s="331">
        <v>43159</v>
      </c>
      <c r="B434" s="332" t="s">
        <v>24</v>
      </c>
      <c r="C434" s="333">
        <v>117</v>
      </c>
      <c r="D434" s="334">
        <v>42</v>
      </c>
      <c r="E434" s="334">
        <v>31</v>
      </c>
      <c r="F434" s="334">
        <v>20</v>
      </c>
      <c r="G434" s="334">
        <v>4</v>
      </c>
      <c r="H434" s="333">
        <v>233</v>
      </c>
      <c r="I434" s="334">
        <v>5</v>
      </c>
      <c r="J434" s="334">
        <v>233</v>
      </c>
      <c r="K434" s="334">
        <v>233</v>
      </c>
      <c r="L434" s="334">
        <v>233</v>
      </c>
      <c r="M434" s="334">
        <v>233</v>
      </c>
      <c r="N434" s="334">
        <v>233</v>
      </c>
    </row>
    <row r="435" spans="1:14" x14ac:dyDescent="0.25">
      <c r="A435" s="331">
        <v>43159</v>
      </c>
      <c r="B435" s="332" t="s">
        <v>26</v>
      </c>
      <c r="C435" s="333">
        <v>78</v>
      </c>
      <c r="D435" s="334">
        <v>16</v>
      </c>
      <c r="E435" s="334">
        <v>13</v>
      </c>
      <c r="F435" s="334">
        <v>12</v>
      </c>
      <c r="G435" s="334">
        <v>3</v>
      </c>
      <c r="H435" s="333">
        <v>99</v>
      </c>
      <c r="I435" s="334">
        <v>5</v>
      </c>
      <c r="J435" s="334">
        <v>99</v>
      </c>
      <c r="K435" s="334">
        <v>99</v>
      </c>
      <c r="L435" s="334">
        <v>99</v>
      </c>
      <c r="M435" s="334">
        <v>99</v>
      </c>
      <c r="N435" s="334">
        <v>99</v>
      </c>
    </row>
    <row r="436" spans="1:14" x14ac:dyDescent="0.25">
      <c r="A436" s="331">
        <v>43159</v>
      </c>
      <c r="B436" s="332" t="s">
        <v>28</v>
      </c>
      <c r="C436" s="333">
        <v>57</v>
      </c>
      <c r="D436" s="334">
        <v>172</v>
      </c>
      <c r="E436" s="334">
        <v>144</v>
      </c>
      <c r="F436" s="334">
        <v>128</v>
      </c>
      <c r="G436" s="334">
        <v>44</v>
      </c>
      <c r="H436" s="333">
        <v>3676</v>
      </c>
      <c r="I436" s="334">
        <v>5</v>
      </c>
      <c r="J436" s="334">
        <v>3676</v>
      </c>
      <c r="K436" s="334">
        <v>3676</v>
      </c>
      <c r="L436" s="334">
        <v>3676</v>
      </c>
      <c r="M436" s="334">
        <v>3676</v>
      </c>
      <c r="N436" s="334">
        <v>3676</v>
      </c>
    </row>
    <row r="437" spans="1:14" x14ac:dyDescent="0.25">
      <c r="A437" s="331">
        <v>43159</v>
      </c>
      <c r="B437" s="332" t="s">
        <v>30</v>
      </c>
      <c r="C437" s="333">
        <v>93</v>
      </c>
      <c r="D437" s="334">
        <v>132</v>
      </c>
      <c r="E437" s="334">
        <v>101</v>
      </c>
      <c r="F437" s="334">
        <v>111</v>
      </c>
      <c r="G437" s="334">
        <v>28</v>
      </c>
      <c r="H437" s="333">
        <v>1376</v>
      </c>
      <c r="I437" s="334">
        <v>5</v>
      </c>
      <c r="J437" s="334">
        <v>1376</v>
      </c>
      <c r="K437" s="334">
        <v>1376</v>
      </c>
      <c r="L437" s="334">
        <v>1376</v>
      </c>
      <c r="M437" s="334">
        <v>1376</v>
      </c>
      <c r="N437" s="334">
        <v>1376</v>
      </c>
    </row>
    <row r="438" spans="1:14" x14ac:dyDescent="0.25">
      <c r="A438" s="331">
        <v>43159</v>
      </c>
      <c r="B438" s="332" t="s">
        <v>32</v>
      </c>
      <c r="C438" s="333">
        <v>264</v>
      </c>
      <c r="D438" s="334">
        <v>311</v>
      </c>
      <c r="E438" s="334">
        <v>332</v>
      </c>
      <c r="F438" s="334">
        <v>407</v>
      </c>
      <c r="G438" s="334">
        <v>113</v>
      </c>
      <c r="H438" s="333">
        <v>12738</v>
      </c>
      <c r="I438" s="334">
        <v>5</v>
      </c>
      <c r="J438" s="334">
        <v>12738</v>
      </c>
      <c r="K438" s="334">
        <v>12738</v>
      </c>
      <c r="L438" s="334">
        <v>12738</v>
      </c>
      <c r="M438" s="334">
        <v>12738</v>
      </c>
      <c r="N438" s="334">
        <v>12738</v>
      </c>
    </row>
    <row r="439" spans="1:14" x14ac:dyDescent="0.25">
      <c r="A439" s="331">
        <v>43159</v>
      </c>
      <c r="B439" s="332" t="s">
        <v>34</v>
      </c>
      <c r="C439" s="333">
        <v>231</v>
      </c>
      <c r="D439" s="334">
        <v>243</v>
      </c>
      <c r="E439" s="334">
        <v>196</v>
      </c>
      <c r="F439" s="334">
        <v>113</v>
      </c>
      <c r="G439" s="334">
        <v>19</v>
      </c>
      <c r="H439" s="333">
        <v>5610</v>
      </c>
      <c r="I439" s="334">
        <v>5</v>
      </c>
      <c r="J439" s="334">
        <v>5610</v>
      </c>
      <c r="K439" s="334">
        <v>5610</v>
      </c>
      <c r="L439" s="334">
        <v>5610</v>
      </c>
      <c r="M439" s="334">
        <v>5610</v>
      </c>
      <c r="N439" s="334">
        <v>5610</v>
      </c>
    </row>
    <row r="440" spans="1:14" x14ac:dyDescent="0.25">
      <c r="A440" s="331">
        <v>43159</v>
      </c>
      <c r="B440" s="332" t="s">
        <v>36</v>
      </c>
      <c r="C440" s="333">
        <v>144</v>
      </c>
      <c r="D440" s="334">
        <v>70</v>
      </c>
      <c r="E440" s="334">
        <v>44</v>
      </c>
      <c r="F440" s="334">
        <v>21</v>
      </c>
      <c r="G440" s="334">
        <v>8</v>
      </c>
      <c r="H440" s="333">
        <v>730</v>
      </c>
      <c r="I440" s="334">
        <v>5</v>
      </c>
      <c r="J440" s="334">
        <v>730</v>
      </c>
      <c r="K440" s="334">
        <v>730</v>
      </c>
      <c r="L440" s="334">
        <v>730</v>
      </c>
      <c r="M440" s="334">
        <v>730</v>
      </c>
      <c r="N440" s="334">
        <v>730</v>
      </c>
    </row>
    <row r="441" spans="1:14" x14ac:dyDescent="0.25">
      <c r="A441" s="331">
        <v>43159</v>
      </c>
      <c r="B441" s="332" t="s">
        <v>38</v>
      </c>
      <c r="C441" s="333">
        <v>515</v>
      </c>
      <c r="D441" s="334">
        <v>281</v>
      </c>
      <c r="E441" s="334">
        <v>180</v>
      </c>
      <c r="F441" s="334">
        <v>104</v>
      </c>
      <c r="G441" s="334">
        <v>29</v>
      </c>
      <c r="H441" s="333">
        <v>2016</v>
      </c>
      <c r="I441" s="334">
        <v>5</v>
      </c>
      <c r="J441" s="334">
        <v>2016</v>
      </c>
      <c r="K441" s="334">
        <v>2016</v>
      </c>
      <c r="L441" s="334">
        <v>2016</v>
      </c>
      <c r="M441" s="334">
        <v>2016</v>
      </c>
      <c r="N441" s="334">
        <v>2016</v>
      </c>
    </row>
    <row r="442" spans="1:14" x14ac:dyDescent="0.25">
      <c r="A442" s="331">
        <v>43159</v>
      </c>
      <c r="B442" s="332" t="s">
        <v>40</v>
      </c>
      <c r="C442" s="333">
        <v>321</v>
      </c>
      <c r="D442" s="334">
        <v>63</v>
      </c>
      <c r="E442" s="334">
        <v>35</v>
      </c>
      <c r="F442" s="334">
        <v>28</v>
      </c>
      <c r="G442" s="334">
        <v>8</v>
      </c>
      <c r="H442" s="333">
        <v>560</v>
      </c>
      <c r="I442" s="334">
        <v>5</v>
      </c>
      <c r="J442" s="334">
        <v>560</v>
      </c>
      <c r="K442" s="334">
        <v>560</v>
      </c>
      <c r="L442" s="334">
        <v>560</v>
      </c>
      <c r="M442" s="334">
        <v>560</v>
      </c>
      <c r="N442" s="334">
        <v>560</v>
      </c>
    </row>
    <row r="443" spans="1:14" x14ac:dyDescent="0.25">
      <c r="A443" s="331">
        <v>43159</v>
      </c>
      <c r="B443" s="332" t="s">
        <v>42</v>
      </c>
      <c r="C443" s="333">
        <v>196</v>
      </c>
      <c r="D443" s="334">
        <v>35</v>
      </c>
      <c r="E443" s="334">
        <v>27</v>
      </c>
      <c r="F443" s="334">
        <v>21</v>
      </c>
      <c r="G443" s="334">
        <v>6</v>
      </c>
      <c r="H443" s="333">
        <v>254</v>
      </c>
      <c r="I443" s="334">
        <v>5</v>
      </c>
      <c r="J443" s="334">
        <v>254</v>
      </c>
      <c r="K443" s="334">
        <v>254</v>
      </c>
      <c r="L443" s="334">
        <v>254</v>
      </c>
      <c r="M443" s="334">
        <v>254</v>
      </c>
      <c r="N443" s="334">
        <v>254</v>
      </c>
    </row>
    <row r="444" spans="1:14" x14ac:dyDescent="0.25">
      <c r="A444" s="331">
        <v>43190</v>
      </c>
      <c r="B444" s="332" t="s">
        <v>12</v>
      </c>
      <c r="C444" s="333">
        <v>0</v>
      </c>
      <c r="D444" s="334">
        <v>0</v>
      </c>
      <c r="E444" s="334">
        <v>0</v>
      </c>
      <c r="F444" s="334">
        <v>1</v>
      </c>
      <c r="G444" s="334">
        <v>0</v>
      </c>
      <c r="H444" s="333">
        <v>51</v>
      </c>
      <c r="I444" s="334">
        <v>5</v>
      </c>
      <c r="J444" s="334">
        <v>51</v>
      </c>
      <c r="K444" s="334">
        <v>51</v>
      </c>
      <c r="L444" s="334">
        <v>51</v>
      </c>
      <c r="M444" s="334">
        <v>51</v>
      </c>
      <c r="N444" s="334">
        <v>51</v>
      </c>
    </row>
    <row r="445" spans="1:14" x14ac:dyDescent="0.25">
      <c r="A445" s="331">
        <v>43190</v>
      </c>
      <c r="B445" s="332" t="s">
        <v>14</v>
      </c>
      <c r="C445" s="333">
        <v>3</v>
      </c>
      <c r="D445" s="334">
        <v>18</v>
      </c>
      <c r="E445" s="334">
        <v>24</v>
      </c>
      <c r="F445" s="334">
        <v>16</v>
      </c>
      <c r="G445" s="334">
        <v>7</v>
      </c>
      <c r="H445" s="333">
        <v>348</v>
      </c>
      <c r="I445" s="334">
        <v>5</v>
      </c>
      <c r="J445" s="334">
        <v>348</v>
      </c>
      <c r="K445" s="334">
        <v>348</v>
      </c>
      <c r="L445" s="334">
        <v>348</v>
      </c>
      <c r="M445" s="334">
        <v>348</v>
      </c>
      <c r="N445" s="334">
        <v>348</v>
      </c>
    </row>
    <row r="446" spans="1:14" x14ac:dyDescent="0.25">
      <c r="A446" s="331">
        <v>43190</v>
      </c>
      <c r="B446" s="332" t="s">
        <v>16</v>
      </c>
      <c r="C446" s="333">
        <v>1</v>
      </c>
      <c r="D446" s="334">
        <v>0</v>
      </c>
      <c r="E446" s="334">
        <v>0</v>
      </c>
      <c r="F446" s="334">
        <v>1</v>
      </c>
      <c r="G446" s="334">
        <v>0</v>
      </c>
      <c r="H446" s="333">
        <v>118</v>
      </c>
      <c r="I446" s="334">
        <v>5</v>
      </c>
      <c r="J446" s="334">
        <v>118</v>
      </c>
      <c r="K446" s="334">
        <v>118</v>
      </c>
      <c r="L446" s="334">
        <v>118</v>
      </c>
      <c r="M446" s="334">
        <v>118</v>
      </c>
      <c r="N446" s="334">
        <v>118</v>
      </c>
    </row>
    <row r="447" spans="1:14" x14ac:dyDescent="0.25">
      <c r="A447" s="331">
        <v>43190</v>
      </c>
      <c r="B447" s="332" t="s">
        <v>18</v>
      </c>
      <c r="C447" s="333">
        <v>53</v>
      </c>
      <c r="D447" s="334">
        <v>84</v>
      </c>
      <c r="E447" s="334">
        <v>74</v>
      </c>
      <c r="F447" s="334">
        <v>73</v>
      </c>
      <c r="G447" s="334">
        <v>16</v>
      </c>
      <c r="H447" s="333">
        <v>4948</v>
      </c>
      <c r="I447" s="334">
        <v>5</v>
      </c>
      <c r="J447" s="334">
        <v>4948</v>
      </c>
      <c r="K447" s="334">
        <v>4948</v>
      </c>
      <c r="L447" s="334">
        <v>4948</v>
      </c>
      <c r="M447" s="334">
        <v>4948</v>
      </c>
      <c r="N447" s="334">
        <v>4948</v>
      </c>
    </row>
    <row r="448" spans="1:14" x14ac:dyDescent="0.25">
      <c r="A448" s="331">
        <v>43190</v>
      </c>
      <c r="B448" s="332" t="s">
        <v>20</v>
      </c>
      <c r="C448" s="333">
        <v>97</v>
      </c>
      <c r="D448" s="334">
        <v>81</v>
      </c>
      <c r="E448" s="334">
        <v>49</v>
      </c>
      <c r="F448" s="334">
        <v>56</v>
      </c>
      <c r="G448" s="334">
        <v>7</v>
      </c>
      <c r="H448" s="333">
        <v>1230</v>
      </c>
      <c r="I448" s="334">
        <v>5</v>
      </c>
      <c r="J448" s="334">
        <v>1230</v>
      </c>
      <c r="K448" s="334">
        <v>1230</v>
      </c>
      <c r="L448" s="334">
        <v>1230</v>
      </c>
      <c r="M448" s="334">
        <v>1230</v>
      </c>
      <c r="N448" s="334">
        <v>1230</v>
      </c>
    </row>
    <row r="449" spans="1:14" x14ac:dyDescent="0.25">
      <c r="A449" s="331">
        <v>43190</v>
      </c>
      <c r="B449" s="332" t="s">
        <v>22</v>
      </c>
      <c r="C449" s="333">
        <v>221</v>
      </c>
      <c r="D449" s="334">
        <v>151</v>
      </c>
      <c r="E449" s="334">
        <v>93</v>
      </c>
      <c r="F449" s="334">
        <v>76</v>
      </c>
      <c r="G449" s="334">
        <v>26</v>
      </c>
      <c r="H449" s="333">
        <v>1014</v>
      </c>
      <c r="I449" s="334">
        <v>5</v>
      </c>
      <c r="J449" s="334">
        <v>1014</v>
      </c>
      <c r="K449" s="334">
        <v>1014</v>
      </c>
      <c r="L449" s="334">
        <v>1014</v>
      </c>
      <c r="M449" s="334">
        <v>1014</v>
      </c>
      <c r="N449" s="334">
        <v>1014</v>
      </c>
    </row>
    <row r="450" spans="1:14" x14ac:dyDescent="0.25">
      <c r="A450" s="331">
        <v>43190</v>
      </c>
      <c r="B450" s="332" t="s">
        <v>62</v>
      </c>
      <c r="C450" s="333">
        <v>161</v>
      </c>
      <c r="D450" s="334">
        <v>209</v>
      </c>
      <c r="E450" s="334">
        <v>220</v>
      </c>
      <c r="F450" s="334">
        <v>178</v>
      </c>
      <c r="G450" s="334">
        <v>37</v>
      </c>
      <c r="H450" s="333">
        <v>2782</v>
      </c>
      <c r="I450" s="334">
        <v>5</v>
      </c>
      <c r="J450" s="334">
        <v>2782</v>
      </c>
      <c r="K450" s="334">
        <v>2782</v>
      </c>
      <c r="L450" s="334">
        <v>2782</v>
      </c>
      <c r="M450" s="334">
        <v>2782</v>
      </c>
      <c r="N450" s="334">
        <v>2782</v>
      </c>
    </row>
    <row r="451" spans="1:14" x14ac:dyDescent="0.25">
      <c r="A451" s="331">
        <v>43190</v>
      </c>
      <c r="B451" s="332" t="s">
        <v>24</v>
      </c>
      <c r="C451" s="333">
        <v>78</v>
      </c>
      <c r="D451" s="334">
        <v>36</v>
      </c>
      <c r="E451" s="334">
        <v>19</v>
      </c>
      <c r="F451" s="334">
        <v>11</v>
      </c>
      <c r="G451" s="334">
        <v>4</v>
      </c>
      <c r="H451" s="333">
        <v>177</v>
      </c>
      <c r="I451" s="334">
        <v>5</v>
      </c>
      <c r="J451" s="334">
        <v>177</v>
      </c>
      <c r="K451" s="334">
        <v>177</v>
      </c>
      <c r="L451" s="334">
        <v>177</v>
      </c>
      <c r="M451" s="334">
        <v>177</v>
      </c>
      <c r="N451" s="334">
        <v>177</v>
      </c>
    </row>
    <row r="452" spans="1:14" x14ac:dyDescent="0.25">
      <c r="A452" s="331">
        <v>43190</v>
      </c>
      <c r="B452" s="332" t="s">
        <v>26</v>
      </c>
      <c r="C452" s="333">
        <v>41</v>
      </c>
      <c r="D452" s="334">
        <v>13</v>
      </c>
      <c r="E452" s="334">
        <v>11</v>
      </c>
      <c r="F452" s="334">
        <v>10</v>
      </c>
      <c r="G452" s="334">
        <v>0</v>
      </c>
      <c r="H452" s="333">
        <v>57</v>
      </c>
      <c r="I452" s="334">
        <v>5</v>
      </c>
      <c r="J452" s="334">
        <v>57</v>
      </c>
      <c r="K452" s="334">
        <v>57</v>
      </c>
      <c r="L452" s="334">
        <v>57</v>
      </c>
      <c r="M452" s="334">
        <v>57</v>
      </c>
      <c r="N452" s="334">
        <v>57</v>
      </c>
    </row>
    <row r="453" spans="1:14" x14ac:dyDescent="0.25">
      <c r="A453" s="331">
        <v>43190</v>
      </c>
      <c r="B453" s="332" t="s">
        <v>28</v>
      </c>
      <c r="C453" s="333">
        <v>56</v>
      </c>
      <c r="D453" s="334">
        <v>174</v>
      </c>
      <c r="E453" s="334">
        <v>143</v>
      </c>
      <c r="F453" s="334">
        <v>137</v>
      </c>
      <c r="G453" s="334">
        <v>30</v>
      </c>
      <c r="H453" s="333">
        <v>3649</v>
      </c>
      <c r="I453" s="334">
        <v>5</v>
      </c>
      <c r="J453" s="334">
        <v>3649</v>
      </c>
      <c r="K453" s="334">
        <v>3649</v>
      </c>
      <c r="L453" s="334">
        <v>3649</v>
      </c>
      <c r="M453" s="334">
        <v>3649</v>
      </c>
      <c r="N453" s="334">
        <v>3649</v>
      </c>
    </row>
    <row r="454" spans="1:14" x14ac:dyDescent="0.25">
      <c r="A454" s="331">
        <v>43190</v>
      </c>
      <c r="B454" s="332" t="s">
        <v>30</v>
      </c>
      <c r="C454" s="333">
        <v>98</v>
      </c>
      <c r="D454" s="334">
        <v>146</v>
      </c>
      <c r="E454" s="334">
        <v>112</v>
      </c>
      <c r="F454" s="334">
        <v>121</v>
      </c>
      <c r="G454" s="334">
        <v>23</v>
      </c>
      <c r="H454" s="333">
        <v>1428</v>
      </c>
      <c r="I454" s="334">
        <v>5</v>
      </c>
      <c r="J454" s="334">
        <v>1428</v>
      </c>
      <c r="K454" s="334">
        <v>1428</v>
      </c>
      <c r="L454" s="334">
        <v>1428</v>
      </c>
      <c r="M454" s="334">
        <v>1428</v>
      </c>
      <c r="N454" s="334">
        <v>1428</v>
      </c>
    </row>
    <row r="455" spans="1:14" x14ac:dyDescent="0.25">
      <c r="A455" s="331">
        <v>43190</v>
      </c>
      <c r="B455" s="332" t="s">
        <v>32</v>
      </c>
      <c r="C455" s="333">
        <v>255</v>
      </c>
      <c r="D455" s="334">
        <v>337</v>
      </c>
      <c r="E455" s="334">
        <v>336</v>
      </c>
      <c r="F455" s="334">
        <v>426</v>
      </c>
      <c r="G455" s="334">
        <v>100</v>
      </c>
      <c r="H455" s="333">
        <v>13076</v>
      </c>
      <c r="I455" s="334">
        <v>5</v>
      </c>
      <c r="J455" s="334">
        <v>13076</v>
      </c>
      <c r="K455" s="334">
        <v>13076</v>
      </c>
      <c r="L455" s="334">
        <v>13076</v>
      </c>
      <c r="M455" s="334">
        <v>13076</v>
      </c>
      <c r="N455" s="334">
        <v>13076</v>
      </c>
    </row>
    <row r="456" spans="1:14" x14ac:dyDescent="0.25">
      <c r="A456" s="331">
        <v>43190</v>
      </c>
      <c r="B456" s="332" t="s">
        <v>34</v>
      </c>
      <c r="C456" s="333">
        <v>213</v>
      </c>
      <c r="D456" s="334">
        <v>244</v>
      </c>
      <c r="E456" s="334">
        <v>162</v>
      </c>
      <c r="F456" s="334">
        <v>118</v>
      </c>
      <c r="G456" s="334">
        <v>17</v>
      </c>
      <c r="H456" s="333">
        <v>5339</v>
      </c>
      <c r="I456" s="334">
        <v>5</v>
      </c>
      <c r="J456" s="334">
        <v>5339</v>
      </c>
      <c r="K456" s="334">
        <v>5339</v>
      </c>
      <c r="L456" s="334">
        <v>5339</v>
      </c>
      <c r="M456" s="334">
        <v>5339</v>
      </c>
      <c r="N456" s="334">
        <v>5339</v>
      </c>
    </row>
    <row r="457" spans="1:14" x14ac:dyDescent="0.25">
      <c r="A457" s="331">
        <v>43190</v>
      </c>
      <c r="B457" s="332" t="s">
        <v>36</v>
      </c>
      <c r="C457" s="333">
        <v>170</v>
      </c>
      <c r="D457" s="334">
        <v>88</v>
      </c>
      <c r="E457" s="334">
        <v>52</v>
      </c>
      <c r="F457" s="334">
        <v>17</v>
      </c>
      <c r="G457" s="334">
        <v>5</v>
      </c>
      <c r="H457" s="333">
        <v>837</v>
      </c>
      <c r="I457" s="334">
        <v>5</v>
      </c>
      <c r="J457" s="334">
        <v>837</v>
      </c>
      <c r="K457" s="334">
        <v>837</v>
      </c>
      <c r="L457" s="334">
        <v>837</v>
      </c>
      <c r="M457" s="334">
        <v>837</v>
      </c>
      <c r="N457" s="334">
        <v>837</v>
      </c>
    </row>
    <row r="458" spans="1:14" x14ac:dyDescent="0.25">
      <c r="A458" s="331">
        <v>43190</v>
      </c>
      <c r="B458" s="332" t="s">
        <v>38</v>
      </c>
      <c r="C458" s="333">
        <v>496</v>
      </c>
      <c r="D458" s="334">
        <v>257</v>
      </c>
      <c r="E458" s="334">
        <v>168</v>
      </c>
      <c r="F458" s="334">
        <v>102</v>
      </c>
      <c r="G458" s="334">
        <v>23</v>
      </c>
      <c r="H458" s="333">
        <v>1972</v>
      </c>
      <c r="I458" s="334">
        <v>5</v>
      </c>
      <c r="J458" s="334">
        <v>1972</v>
      </c>
      <c r="K458" s="334">
        <v>1972</v>
      </c>
      <c r="L458" s="334">
        <v>1972</v>
      </c>
      <c r="M458" s="334">
        <v>1972</v>
      </c>
      <c r="N458" s="334">
        <v>1972</v>
      </c>
    </row>
    <row r="459" spans="1:14" x14ac:dyDescent="0.25">
      <c r="A459" s="331">
        <v>43190</v>
      </c>
      <c r="B459" s="332" t="s">
        <v>40</v>
      </c>
      <c r="C459" s="333">
        <v>292</v>
      </c>
      <c r="D459" s="334">
        <v>53</v>
      </c>
      <c r="E459" s="334">
        <v>25</v>
      </c>
      <c r="F459" s="334">
        <v>24</v>
      </c>
      <c r="G459" s="334">
        <v>3</v>
      </c>
      <c r="H459" s="333">
        <v>503</v>
      </c>
      <c r="I459" s="334">
        <v>5</v>
      </c>
      <c r="J459" s="334">
        <v>503</v>
      </c>
      <c r="K459" s="334">
        <v>503</v>
      </c>
      <c r="L459" s="334">
        <v>503</v>
      </c>
      <c r="M459" s="334">
        <v>503</v>
      </c>
      <c r="N459" s="334">
        <v>503</v>
      </c>
    </row>
    <row r="460" spans="1:14" x14ac:dyDescent="0.25">
      <c r="A460" s="331">
        <v>43190</v>
      </c>
      <c r="B460" s="332" t="s">
        <v>42</v>
      </c>
      <c r="C460" s="333">
        <v>142</v>
      </c>
      <c r="D460" s="334">
        <v>28</v>
      </c>
      <c r="E460" s="334">
        <v>20</v>
      </c>
      <c r="F460" s="334">
        <v>14</v>
      </c>
      <c r="G460" s="334">
        <v>2</v>
      </c>
      <c r="H460" s="333">
        <v>202</v>
      </c>
      <c r="I460" s="334">
        <v>5</v>
      </c>
      <c r="J460" s="334">
        <v>202</v>
      </c>
      <c r="K460" s="334">
        <v>202</v>
      </c>
      <c r="L460" s="334">
        <v>202</v>
      </c>
      <c r="M460" s="334">
        <v>202</v>
      </c>
      <c r="N460" s="334">
        <v>202</v>
      </c>
    </row>
    <row r="461" spans="1:14" x14ac:dyDescent="0.25">
      <c r="A461" s="331">
        <v>43220</v>
      </c>
      <c r="B461" s="332" t="s">
        <v>12</v>
      </c>
      <c r="C461" s="333">
        <v>0</v>
      </c>
      <c r="D461" s="334">
        <v>0</v>
      </c>
      <c r="E461" s="334">
        <v>0</v>
      </c>
      <c r="F461" s="334">
        <v>1</v>
      </c>
      <c r="G461" s="334">
        <v>0</v>
      </c>
      <c r="H461" s="333">
        <v>52</v>
      </c>
      <c r="I461" s="334">
        <v>5</v>
      </c>
      <c r="J461" s="334">
        <v>52</v>
      </c>
      <c r="K461" s="334">
        <v>52</v>
      </c>
      <c r="L461" s="334">
        <v>52</v>
      </c>
      <c r="M461" s="334">
        <v>52</v>
      </c>
      <c r="N461" s="334">
        <v>52</v>
      </c>
    </row>
    <row r="462" spans="1:14" x14ac:dyDescent="0.25">
      <c r="A462" s="331">
        <v>43220</v>
      </c>
      <c r="B462" s="332" t="s">
        <v>14</v>
      </c>
      <c r="C462" s="333">
        <v>2</v>
      </c>
      <c r="D462" s="334">
        <v>17</v>
      </c>
      <c r="E462" s="334">
        <v>25</v>
      </c>
      <c r="F462" s="334">
        <v>20</v>
      </c>
      <c r="G462" s="334">
        <v>2</v>
      </c>
      <c r="H462" s="333">
        <v>358</v>
      </c>
      <c r="I462" s="334">
        <v>5</v>
      </c>
      <c r="J462" s="334">
        <v>358</v>
      </c>
      <c r="K462" s="334">
        <v>358</v>
      </c>
      <c r="L462" s="334">
        <v>358</v>
      </c>
      <c r="M462" s="334">
        <v>358</v>
      </c>
      <c r="N462" s="334">
        <v>358</v>
      </c>
    </row>
    <row r="463" spans="1:14" x14ac:dyDescent="0.25">
      <c r="A463" s="331">
        <v>43220</v>
      </c>
      <c r="B463" s="332" t="s">
        <v>16</v>
      </c>
      <c r="C463" s="333">
        <v>1</v>
      </c>
      <c r="D463" s="334">
        <v>0</v>
      </c>
      <c r="E463" s="334">
        <v>1</v>
      </c>
      <c r="F463" s="334">
        <v>0</v>
      </c>
      <c r="G463" s="334">
        <v>0</v>
      </c>
      <c r="H463" s="333">
        <v>121</v>
      </c>
      <c r="I463" s="334">
        <v>5</v>
      </c>
      <c r="J463" s="334">
        <v>121</v>
      </c>
      <c r="K463" s="334">
        <v>121</v>
      </c>
      <c r="L463" s="334">
        <v>121</v>
      </c>
      <c r="M463" s="334">
        <v>121</v>
      </c>
      <c r="N463" s="334">
        <v>121</v>
      </c>
    </row>
    <row r="464" spans="1:14" x14ac:dyDescent="0.25">
      <c r="A464" s="331">
        <v>43220</v>
      </c>
      <c r="B464" s="332" t="s">
        <v>18</v>
      </c>
      <c r="C464" s="333">
        <v>74</v>
      </c>
      <c r="D464" s="334">
        <v>128</v>
      </c>
      <c r="E464" s="334">
        <v>89</v>
      </c>
      <c r="F464" s="334">
        <v>90</v>
      </c>
      <c r="G464" s="334">
        <v>10</v>
      </c>
      <c r="H464" s="333">
        <v>5787</v>
      </c>
      <c r="I464" s="334">
        <v>5</v>
      </c>
      <c r="J464" s="334">
        <v>5787</v>
      </c>
      <c r="K464" s="334">
        <v>5787</v>
      </c>
      <c r="L464" s="334">
        <v>5787</v>
      </c>
      <c r="M464" s="334">
        <v>5787</v>
      </c>
      <c r="N464" s="334">
        <v>5787</v>
      </c>
    </row>
    <row r="465" spans="1:14" x14ac:dyDescent="0.25">
      <c r="A465" s="331">
        <v>43220</v>
      </c>
      <c r="B465" s="332" t="s">
        <v>20</v>
      </c>
      <c r="C465" s="333">
        <v>39</v>
      </c>
      <c r="D465" s="334">
        <v>27</v>
      </c>
      <c r="E465" s="334">
        <v>34</v>
      </c>
      <c r="F465" s="334">
        <v>14</v>
      </c>
      <c r="G465" s="334">
        <v>8</v>
      </c>
      <c r="H465" s="333">
        <v>248</v>
      </c>
      <c r="I465" s="334">
        <v>5</v>
      </c>
      <c r="J465" s="334">
        <v>248</v>
      </c>
      <c r="K465" s="334">
        <v>248</v>
      </c>
      <c r="L465" s="334">
        <v>248</v>
      </c>
      <c r="M465" s="334">
        <v>248</v>
      </c>
      <c r="N465" s="334">
        <v>248</v>
      </c>
    </row>
    <row r="466" spans="1:14" x14ac:dyDescent="0.25">
      <c r="A466" s="331">
        <v>43220</v>
      </c>
      <c r="B466" s="332" t="s">
        <v>22</v>
      </c>
      <c r="C466" s="333">
        <v>169</v>
      </c>
      <c r="D466" s="334">
        <v>140</v>
      </c>
      <c r="E466" s="334">
        <v>78</v>
      </c>
      <c r="F466" s="334">
        <v>69</v>
      </c>
      <c r="G466" s="334">
        <v>18</v>
      </c>
      <c r="H466" s="333">
        <v>931</v>
      </c>
      <c r="I466" s="334">
        <v>5</v>
      </c>
      <c r="J466" s="334">
        <v>931</v>
      </c>
      <c r="K466" s="334">
        <v>931</v>
      </c>
      <c r="L466" s="334">
        <v>931</v>
      </c>
      <c r="M466" s="334">
        <v>931</v>
      </c>
      <c r="N466" s="334">
        <v>931</v>
      </c>
    </row>
    <row r="467" spans="1:14" x14ac:dyDescent="0.25">
      <c r="A467" s="331">
        <v>43220</v>
      </c>
      <c r="B467" s="332" t="s">
        <v>62</v>
      </c>
      <c r="C467" s="333">
        <v>133</v>
      </c>
      <c r="D467" s="334">
        <v>230</v>
      </c>
      <c r="E467" s="334">
        <v>207</v>
      </c>
      <c r="F467" s="334">
        <v>176</v>
      </c>
      <c r="G467" s="334">
        <v>18</v>
      </c>
      <c r="H467" s="333">
        <v>2789</v>
      </c>
      <c r="I467" s="334">
        <v>5</v>
      </c>
      <c r="J467" s="334">
        <v>2789</v>
      </c>
      <c r="K467" s="334">
        <v>2789</v>
      </c>
      <c r="L467" s="334">
        <v>2789</v>
      </c>
      <c r="M467" s="334">
        <v>2789</v>
      </c>
      <c r="N467" s="334">
        <v>2789</v>
      </c>
    </row>
    <row r="468" spans="1:14" x14ac:dyDescent="0.25">
      <c r="A468" s="331">
        <v>43220</v>
      </c>
      <c r="B468" s="332" t="s">
        <v>24</v>
      </c>
      <c r="C468" s="333">
        <v>100</v>
      </c>
      <c r="D468" s="334">
        <v>55</v>
      </c>
      <c r="E468" s="334">
        <v>25</v>
      </c>
      <c r="F468" s="334">
        <v>24</v>
      </c>
      <c r="G468" s="334">
        <v>9</v>
      </c>
      <c r="H468" s="333">
        <v>295</v>
      </c>
      <c r="I468" s="334">
        <v>5</v>
      </c>
      <c r="J468" s="334">
        <v>295</v>
      </c>
      <c r="K468" s="334">
        <v>295</v>
      </c>
      <c r="L468" s="334">
        <v>295</v>
      </c>
      <c r="M468" s="334">
        <v>295</v>
      </c>
      <c r="N468" s="334">
        <v>295</v>
      </c>
    </row>
    <row r="469" spans="1:14" x14ac:dyDescent="0.25">
      <c r="A469" s="331">
        <v>43220</v>
      </c>
      <c r="B469" s="332" t="s">
        <v>26</v>
      </c>
      <c r="C469" s="333">
        <v>98</v>
      </c>
      <c r="D469" s="334">
        <v>34</v>
      </c>
      <c r="E469" s="334">
        <v>18</v>
      </c>
      <c r="F469" s="334">
        <v>14</v>
      </c>
      <c r="G469" s="334">
        <v>5</v>
      </c>
      <c r="H469" s="333">
        <v>158</v>
      </c>
      <c r="I469" s="334">
        <v>5</v>
      </c>
      <c r="J469" s="334">
        <v>158</v>
      </c>
      <c r="K469" s="334">
        <v>158</v>
      </c>
      <c r="L469" s="334">
        <v>158</v>
      </c>
      <c r="M469" s="334">
        <v>158</v>
      </c>
      <c r="N469" s="334">
        <v>158</v>
      </c>
    </row>
    <row r="470" spans="1:14" x14ac:dyDescent="0.25">
      <c r="A470" s="331">
        <v>43220</v>
      </c>
      <c r="B470" s="332" t="s">
        <v>28</v>
      </c>
      <c r="C470" s="333">
        <v>59</v>
      </c>
      <c r="D470" s="334">
        <v>222</v>
      </c>
      <c r="E470" s="334">
        <v>159</v>
      </c>
      <c r="F470" s="334">
        <v>152</v>
      </c>
      <c r="G470" s="334">
        <v>23</v>
      </c>
      <c r="H470" s="333">
        <v>3876</v>
      </c>
      <c r="I470" s="334">
        <v>5</v>
      </c>
      <c r="J470" s="334">
        <v>3876</v>
      </c>
      <c r="K470" s="334">
        <v>3876</v>
      </c>
      <c r="L470" s="334">
        <v>3876</v>
      </c>
      <c r="M470" s="334">
        <v>3876</v>
      </c>
      <c r="N470" s="334">
        <v>3876</v>
      </c>
    </row>
    <row r="471" spans="1:14" x14ac:dyDescent="0.25">
      <c r="A471" s="331">
        <v>43220</v>
      </c>
      <c r="B471" s="332" t="s">
        <v>30</v>
      </c>
      <c r="C471" s="333">
        <v>96</v>
      </c>
      <c r="D471" s="334">
        <v>154</v>
      </c>
      <c r="E471" s="334">
        <v>121</v>
      </c>
      <c r="F471" s="334">
        <v>105</v>
      </c>
      <c r="G471" s="334">
        <v>20</v>
      </c>
      <c r="H471" s="333">
        <v>1286</v>
      </c>
      <c r="I471" s="334">
        <v>5</v>
      </c>
      <c r="J471" s="334">
        <v>1286</v>
      </c>
      <c r="K471" s="334">
        <v>1286</v>
      </c>
      <c r="L471" s="334">
        <v>1286</v>
      </c>
      <c r="M471" s="334">
        <v>1286</v>
      </c>
      <c r="N471" s="334">
        <v>1286</v>
      </c>
    </row>
    <row r="472" spans="1:14" x14ac:dyDescent="0.25">
      <c r="A472" s="331">
        <v>43220</v>
      </c>
      <c r="B472" s="332" t="s">
        <v>32</v>
      </c>
      <c r="C472" s="333">
        <v>251</v>
      </c>
      <c r="D472" s="334">
        <v>362</v>
      </c>
      <c r="E472" s="334">
        <v>342</v>
      </c>
      <c r="F472" s="334">
        <v>419</v>
      </c>
      <c r="G472" s="334">
        <v>73</v>
      </c>
      <c r="H472" s="333">
        <v>13326</v>
      </c>
      <c r="I472" s="334">
        <v>5</v>
      </c>
      <c r="J472" s="334">
        <v>13326</v>
      </c>
      <c r="K472" s="334">
        <v>13326</v>
      </c>
      <c r="L472" s="334">
        <v>13326</v>
      </c>
      <c r="M472" s="334">
        <v>13326</v>
      </c>
      <c r="N472" s="334">
        <v>13326</v>
      </c>
    </row>
    <row r="473" spans="1:14" x14ac:dyDescent="0.25">
      <c r="A473" s="331">
        <v>43220</v>
      </c>
      <c r="B473" s="332" t="s">
        <v>34</v>
      </c>
      <c r="C473" s="333">
        <v>223</v>
      </c>
      <c r="D473" s="334">
        <v>257</v>
      </c>
      <c r="E473" s="334">
        <v>177</v>
      </c>
      <c r="F473" s="334">
        <v>117</v>
      </c>
      <c r="G473" s="334">
        <v>12</v>
      </c>
      <c r="H473" s="333">
        <v>5481</v>
      </c>
      <c r="I473" s="334">
        <v>5</v>
      </c>
      <c r="J473" s="334">
        <v>5481</v>
      </c>
      <c r="K473" s="334">
        <v>5481</v>
      </c>
      <c r="L473" s="334">
        <v>5481</v>
      </c>
      <c r="M473" s="334">
        <v>5481</v>
      </c>
      <c r="N473" s="334">
        <v>5481</v>
      </c>
    </row>
    <row r="474" spans="1:14" x14ac:dyDescent="0.25">
      <c r="A474" s="331">
        <v>43220</v>
      </c>
      <c r="B474" s="332" t="s">
        <v>36</v>
      </c>
      <c r="C474" s="333">
        <v>129</v>
      </c>
      <c r="D474" s="334">
        <v>86</v>
      </c>
      <c r="E474" s="334">
        <v>38</v>
      </c>
      <c r="F474" s="334">
        <v>26</v>
      </c>
      <c r="G474" s="334">
        <v>2</v>
      </c>
      <c r="H474" s="333">
        <v>657</v>
      </c>
      <c r="I474" s="334">
        <v>5</v>
      </c>
      <c r="J474" s="334">
        <v>657</v>
      </c>
      <c r="K474" s="334">
        <v>657</v>
      </c>
      <c r="L474" s="334">
        <v>657</v>
      </c>
      <c r="M474" s="334">
        <v>657</v>
      </c>
      <c r="N474" s="334">
        <v>657</v>
      </c>
    </row>
    <row r="475" spans="1:14" x14ac:dyDescent="0.25">
      <c r="A475" s="331">
        <v>43220</v>
      </c>
      <c r="B475" s="332" t="s">
        <v>38</v>
      </c>
      <c r="C475" s="333">
        <v>322</v>
      </c>
      <c r="D475" s="334">
        <v>246</v>
      </c>
      <c r="E475" s="334">
        <v>128</v>
      </c>
      <c r="F475" s="334">
        <v>86</v>
      </c>
      <c r="G475" s="334">
        <v>13</v>
      </c>
      <c r="H475" s="333">
        <v>1683</v>
      </c>
      <c r="I475" s="334">
        <v>5</v>
      </c>
      <c r="J475" s="334">
        <v>1683</v>
      </c>
      <c r="K475" s="334">
        <v>1683</v>
      </c>
      <c r="L475" s="334">
        <v>1683</v>
      </c>
      <c r="M475" s="334">
        <v>1683</v>
      </c>
      <c r="N475" s="334">
        <v>1683</v>
      </c>
    </row>
    <row r="476" spans="1:14" x14ac:dyDescent="0.25">
      <c r="A476" s="331">
        <v>43220</v>
      </c>
      <c r="B476" s="332" t="s">
        <v>40</v>
      </c>
      <c r="C476" s="333">
        <v>296</v>
      </c>
      <c r="D476" s="334">
        <v>53</v>
      </c>
      <c r="E476" s="334">
        <v>30</v>
      </c>
      <c r="F476" s="334">
        <v>16</v>
      </c>
      <c r="G476" s="334">
        <v>4</v>
      </c>
      <c r="H476" s="333">
        <v>518</v>
      </c>
      <c r="I476" s="334">
        <v>5</v>
      </c>
      <c r="J476" s="334">
        <v>518</v>
      </c>
      <c r="K476" s="334">
        <v>518</v>
      </c>
      <c r="L476" s="334">
        <v>518</v>
      </c>
      <c r="M476" s="334">
        <v>518</v>
      </c>
      <c r="N476" s="334">
        <v>518</v>
      </c>
    </row>
    <row r="477" spans="1:14" x14ac:dyDescent="0.25">
      <c r="A477" s="331">
        <v>43220</v>
      </c>
      <c r="B477" s="332" t="s">
        <v>42</v>
      </c>
      <c r="C477" s="333">
        <v>342</v>
      </c>
      <c r="D477" s="334">
        <v>66</v>
      </c>
      <c r="E477" s="334">
        <v>43</v>
      </c>
      <c r="F477" s="334">
        <v>24</v>
      </c>
      <c r="G477" s="334">
        <v>4</v>
      </c>
      <c r="H477" s="333">
        <v>485</v>
      </c>
      <c r="I477" s="334">
        <v>5</v>
      </c>
      <c r="J477" s="334">
        <v>485</v>
      </c>
      <c r="K477" s="334">
        <v>485</v>
      </c>
      <c r="L477" s="334">
        <v>485</v>
      </c>
      <c r="M477" s="334">
        <v>485</v>
      </c>
      <c r="N477" s="334">
        <v>485</v>
      </c>
    </row>
    <row r="478" spans="1:14" x14ac:dyDescent="0.25">
      <c r="A478" s="331">
        <v>43251</v>
      </c>
      <c r="B478" s="332" t="s">
        <v>12</v>
      </c>
      <c r="C478" s="333">
        <v>0</v>
      </c>
      <c r="D478" s="334">
        <v>0</v>
      </c>
      <c r="E478" s="334">
        <v>0</v>
      </c>
      <c r="F478" s="334">
        <v>1</v>
      </c>
      <c r="G478" s="334">
        <v>0</v>
      </c>
      <c r="H478" s="333">
        <v>69</v>
      </c>
      <c r="I478" s="334">
        <v>5</v>
      </c>
      <c r="J478" s="334">
        <v>69</v>
      </c>
      <c r="K478" s="334">
        <v>69</v>
      </c>
      <c r="L478" s="334">
        <v>69</v>
      </c>
      <c r="M478" s="334">
        <v>69</v>
      </c>
      <c r="N478" s="334">
        <v>69</v>
      </c>
    </row>
    <row r="479" spans="1:14" x14ac:dyDescent="0.25">
      <c r="A479" s="331">
        <v>43251</v>
      </c>
      <c r="B479" s="332" t="s">
        <v>14</v>
      </c>
      <c r="C479" s="333">
        <v>4</v>
      </c>
      <c r="D479" s="334">
        <v>14</v>
      </c>
      <c r="E479" s="334">
        <v>24</v>
      </c>
      <c r="F479" s="334">
        <v>20</v>
      </c>
      <c r="G479" s="334">
        <v>0</v>
      </c>
      <c r="H479" s="333">
        <v>396</v>
      </c>
      <c r="I479" s="334">
        <v>5</v>
      </c>
      <c r="J479" s="334">
        <v>396</v>
      </c>
      <c r="K479" s="334">
        <v>396</v>
      </c>
      <c r="L479" s="334">
        <v>396</v>
      </c>
      <c r="M479" s="334">
        <v>396</v>
      </c>
      <c r="N479" s="334">
        <v>396</v>
      </c>
    </row>
    <row r="480" spans="1:14" x14ac:dyDescent="0.25">
      <c r="A480" s="331">
        <v>43251</v>
      </c>
      <c r="B480" s="332" t="s">
        <v>16</v>
      </c>
      <c r="C480" s="333">
        <v>1</v>
      </c>
      <c r="D480" s="334">
        <v>0</v>
      </c>
      <c r="E480" s="334">
        <v>1</v>
      </c>
      <c r="F480" s="334">
        <v>0</v>
      </c>
      <c r="G480" s="334">
        <v>0</v>
      </c>
      <c r="H480" s="333">
        <v>131</v>
      </c>
      <c r="I480" s="334">
        <v>5</v>
      </c>
      <c r="J480" s="334">
        <v>131</v>
      </c>
      <c r="K480" s="334">
        <v>131</v>
      </c>
      <c r="L480" s="334">
        <v>131</v>
      </c>
      <c r="M480" s="334">
        <v>131</v>
      </c>
      <c r="N480" s="334">
        <v>131</v>
      </c>
    </row>
    <row r="481" spans="1:14" x14ac:dyDescent="0.25">
      <c r="A481" s="331">
        <v>43251</v>
      </c>
      <c r="B481" s="332" t="s">
        <v>18</v>
      </c>
      <c r="C481" s="333">
        <v>69</v>
      </c>
      <c r="D481" s="334">
        <v>115</v>
      </c>
      <c r="E481" s="334">
        <v>97</v>
      </c>
      <c r="F481" s="334">
        <v>88</v>
      </c>
      <c r="G481" s="334">
        <v>2</v>
      </c>
      <c r="H481" s="333">
        <v>5631</v>
      </c>
      <c r="I481" s="334">
        <v>5</v>
      </c>
      <c r="J481" s="334">
        <v>5631</v>
      </c>
      <c r="K481" s="334">
        <v>5631</v>
      </c>
      <c r="L481" s="334">
        <v>5631</v>
      </c>
      <c r="M481" s="334">
        <v>5631</v>
      </c>
      <c r="N481" s="334">
        <v>5631</v>
      </c>
    </row>
    <row r="482" spans="1:14" x14ac:dyDescent="0.25">
      <c r="A482" s="331">
        <v>43251</v>
      </c>
      <c r="B482" s="332" t="s">
        <v>20</v>
      </c>
      <c r="C482" s="333">
        <v>72</v>
      </c>
      <c r="D482" s="334">
        <v>51</v>
      </c>
      <c r="E482" s="334">
        <v>38</v>
      </c>
      <c r="F482" s="334">
        <v>16</v>
      </c>
      <c r="G482" s="334">
        <v>4</v>
      </c>
      <c r="H482" s="333">
        <v>449</v>
      </c>
      <c r="I482" s="334">
        <v>5</v>
      </c>
      <c r="J482" s="334">
        <v>449</v>
      </c>
      <c r="K482" s="334">
        <v>449</v>
      </c>
      <c r="L482" s="334">
        <v>449</v>
      </c>
      <c r="M482" s="334">
        <v>449</v>
      </c>
      <c r="N482" s="334">
        <v>449</v>
      </c>
    </row>
    <row r="483" spans="1:14" x14ac:dyDescent="0.25">
      <c r="A483" s="331">
        <v>43251</v>
      </c>
      <c r="B483" s="332" t="s">
        <v>22</v>
      </c>
      <c r="C483" s="333">
        <v>189</v>
      </c>
      <c r="D483" s="334">
        <v>139</v>
      </c>
      <c r="E483" s="334">
        <v>80</v>
      </c>
      <c r="F483" s="334">
        <v>75</v>
      </c>
      <c r="G483" s="334">
        <v>7</v>
      </c>
      <c r="H483" s="333">
        <v>960</v>
      </c>
      <c r="I483" s="334">
        <v>5</v>
      </c>
      <c r="J483" s="334">
        <v>960</v>
      </c>
      <c r="K483" s="334">
        <v>960</v>
      </c>
      <c r="L483" s="334">
        <v>960</v>
      </c>
      <c r="M483" s="334">
        <v>960</v>
      </c>
      <c r="N483" s="334">
        <v>960</v>
      </c>
    </row>
    <row r="484" spans="1:14" x14ac:dyDescent="0.25">
      <c r="A484" s="331">
        <v>43251</v>
      </c>
      <c r="B484" s="332" t="s">
        <v>62</v>
      </c>
      <c r="C484" s="333">
        <v>136</v>
      </c>
      <c r="D484" s="334">
        <v>238</v>
      </c>
      <c r="E484" s="334">
        <v>235</v>
      </c>
      <c r="F484" s="334">
        <v>175</v>
      </c>
      <c r="G484" s="334">
        <v>8</v>
      </c>
      <c r="H484" s="333">
        <v>2927</v>
      </c>
      <c r="I484" s="334">
        <v>5</v>
      </c>
      <c r="J484" s="334">
        <v>2927</v>
      </c>
      <c r="K484" s="334">
        <v>2927</v>
      </c>
      <c r="L484" s="334">
        <v>2927</v>
      </c>
      <c r="M484" s="334">
        <v>2927</v>
      </c>
      <c r="N484" s="334">
        <v>2927</v>
      </c>
    </row>
    <row r="485" spans="1:14" x14ac:dyDescent="0.25">
      <c r="A485" s="331">
        <v>43251</v>
      </c>
      <c r="B485" s="332" t="s">
        <v>24</v>
      </c>
      <c r="C485" s="333">
        <v>82</v>
      </c>
      <c r="D485" s="334">
        <v>38</v>
      </c>
      <c r="E485" s="334">
        <v>21</v>
      </c>
      <c r="F485" s="334">
        <v>18</v>
      </c>
      <c r="G485" s="334">
        <v>2</v>
      </c>
      <c r="H485" s="333">
        <v>193</v>
      </c>
      <c r="I485" s="334">
        <v>5</v>
      </c>
      <c r="J485" s="334">
        <v>193</v>
      </c>
      <c r="K485" s="334">
        <v>193</v>
      </c>
      <c r="L485" s="334">
        <v>193</v>
      </c>
      <c r="M485" s="334">
        <v>193</v>
      </c>
      <c r="N485" s="334">
        <v>193</v>
      </c>
    </row>
    <row r="486" spans="1:14" x14ac:dyDescent="0.25">
      <c r="A486" s="331">
        <v>43251</v>
      </c>
      <c r="B486" s="332" t="s">
        <v>26</v>
      </c>
      <c r="C486" s="333">
        <v>87</v>
      </c>
      <c r="D486" s="334">
        <v>22</v>
      </c>
      <c r="E486" s="334">
        <v>11</v>
      </c>
      <c r="F486" s="334">
        <v>12</v>
      </c>
      <c r="G486" s="334">
        <v>2</v>
      </c>
      <c r="H486" s="333">
        <v>112</v>
      </c>
      <c r="I486" s="334">
        <v>5</v>
      </c>
      <c r="J486" s="334">
        <v>112</v>
      </c>
      <c r="K486" s="334">
        <v>112</v>
      </c>
      <c r="L486" s="334">
        <v>112</v>
      </c>
      <c r="M486" s="334">
        <v>112</v>
      </c>
      <c r="N486" s="334">
        <v>112</v>
      </c>
    </row>
    <row r="487" spans="1:14" x14ac:dyDescent="0.25">
      <c r="A487" s="331">
        <v>43251</v>
      </c>
      <c r="B487" s="332" t="s">
        <v>28</v>
      </c>
      <c r="C487" s="333">
        <v>66</v>
      </c>
      <c r="D487" s="334">
        <v>237</v>
      </c>
      <c r="E487" s="334">
        <v>178</v>
      </c>
      <c r="F487" s="334">
        <v>163</v>
      </c>
      <c r="G487" s="334">
        <v>12</v>
      </c>
      <c r="H487" s="333">
        <v>4181</v>
      </c>
      <c r="I487" s="334">
        <v>5</v>
      </c>
      <c r="J487" s="334">
        <v>4181</v>
      </c>
      <c r="K487" s="334">
        <v>4181</v>
      </c>
      <c r="L487" s="334">
        <v>4181</v>
      </c>
      <c r="M487" s="334">
        <v>4181</v>
      </c>
      <c r="N487" s="334">
        <v>4181</v>
      </c>
    </row>
    <row r="488" spans="1:14" x14ac:dyDescent="0.25">
      <c r="A488" s="331">
        <v>43251</v>
      </c>
      <c r="B488" s="332" t="s">
        <v>30</v>
      </c>
      <c r="C488" s="333">
        <v>117</v>
      </c>
      <c r="D488" s="334">
        <v>186</v>
      </c>
      <c r="E488" s="334">
        <v>107</v>
      </c>
      <c r="F488" s="334">
        <v>115</v>
      </c>
      <c r="G488" s="334">
        <v>13</v>
      </c>
      <c r="H488" s="333">
        <v>1278</v>
      </c>
      <c r="I488" s="334">
        <v>5</v>
      </c>
      <c r="J488" s="334">
        <v>1278</v>
      </c>
      <c r="K488" s="334">
        <v>1278</v>
      </c>
      <c r="L488" s="334">
        <v>1278</v>
      </c>
      <c r="M488" s="334">
        <v>1278</v>
      </c>
      <c r="N488" s="334">
        <v>1278</v>
      </c>
    </row>
    <row r="489" spans="1:14" x14ac:dyDescent="0.25">
      <c r="A489" s="331">
        <v>43251</v>
      </c>
      <c r="B489" s="332" t="s">
        <v>32</v>
      </c>
      <c r="C489" s="333">
        <v>253</v>
      </c>
      <c r="D489" s="334">
        <v>342</v>
      </c>
      <c r="E489" s="334">
        <v>368</v>
      </c>
      <c r="F489" s="334">
        <v>434</v>
      </c>
      <c r="G489" s="334">
        <v>29</v>
      </c>
      <c r="H489" s="333">
        <v>13478</v>
      </c>
      <c r="I489" s="334">
        <v>5</v>
      </c>
      <c r="J489" s="334">
        <v>13478</v>
      </c>
      <c r="K489" s="334">
        <v>13478</v>
      </c>
      <c r="L489" s="334">
        <v>13478</v>
      </c>
      <c r="M489" s="334">
        <v>13478</v>
      </c>
      <c r="N489" s="334">
        <v>13478</v>
      </c>
    </row>
    <row r="490" spans="1:14" x14ac:dyDescent="0.25">
      <c r="A490" s="331">
        <v>43251</v>
      </c>
      <c r="B490" s="332" t="s">
        <v>34</v>
      </c>
      <c r="C490" s="333">
        <v>235</v>
      </c>
      <c r="D490" s="334">
        <v>250</v>
      </c>
      <c r="E490" s="334">
        <v>171</v>
      </c>
      <c r="F490" s="334">
        <v>108</v>
      </c>
      <c r="G490" s="334">
        <v>6</v>
      </c>
      <c r="H490" s="333">
        <v>5376</v>
      </c>
      <c r="I490" s="334">
        <v>5</v>
      </c>
      <c r="J490" s="334">
        <v>5376</v>
      </c>
      <c r="K490" s="334">
        <v>5376</v>
      </c>
      <c r="L490" s="334">
        <v>5376</v>
      </c>
      <c r="M490" s="334">
        <v>5376</v>
      </c>
      <c r="N490" s="334">
        <v>5376</v>
      </c>
    </row>
    <row r="491" spans="1:14" x14ac:dyDescent="0.25">
      <c r="A491" s="331">
        <v>43251</v>
      </c>
      <c r="B491" s="332" t="s">
        <v>36</v>
      </c>
      <c r="C491" s="333">
        <v>169</v>
      </c>
      <c r="D491" s="334">
        <v>94</v>
      </c>
      <c r="E491" s="334">
        <v>45</v>
      </c>
      <c r="F491" s="334">
        <v>30</v>
      </c>
      <c r="G491" s="334">
        <v>3</v>
      </c>
      <c r="H491" s="333">
        <v>698</v>
      </c>
      <c r="I491" s="334">
        <v>5</v>
      </c>
      <c r="J491" s="334">
        <v>698</v>
      </c>
      <c r="K491" s="334">
        <v>698</v>
      </c>
      <c r="L491" s="334">
        <v>698</v>
      </c>
      <c r="M491" s="334">
        <v>698</v>
      </c>
      <c r="N491" s="334">
        <v>698</v>
      </c>
    </row>
    <row r="492" spans="1:14" x14ac:dyDescent="0.25">
      <c r="A492" s="331">
        <v>43251</v>
      </c>
      <c r="B492" s="332" t="s">
        <v>38</v>
      </c>
      <c r="C492" s="333">
        <v>400</v>
      </c>
      <c r="D492" s="334">
        <v>253</v>
      </c>
      <c r="E492" s="334">
        <v>135</v>
      </c>
      <c r="F492" s="334">
        <v>90</v>
      </c>
      <c r="G492" s="334">
        <v>4</v>
      </c>
      <c r="H492" s="333">
        <v>1789</v>
      </c>
      <c r="I492" s="334">
        <v>5</v>
      </c>
      <c r="J492" s="334">
        <v>1789</v>
      </c>
      <c r="K492" s="334">
        <v>1789</v>
      </c>
      <c r="L492" s="334">
        <v>1789</v>
      </c>
      <c r="M492" s="334">
        <v>1789</v>
      </c>
      <c r="N492" s="334">
        <v>1789</v>
      </c>
    </row>
    <row r="493" spans="1:14" x14ac:dyDescent="0.25">
      <c r="A493" s="331">
        <v>43251</v>
      </c>
      <c r="B493" s="332" t="s">
        <v>40</v>
      </c>
      <c r="C493" s="333">
        <v>273</v>
      </c>
      <c r="D493" s="334">
        <v>58</v>
      </c>
      <c r="E493" s="334">
        <v>28</v>
      </c>
      <c r="F493" s="334">
        <v>16</v>
      </c>
      <c r="G493" s="334">
        <v>1</v>
      </c>
      <c r="H493" s="333">
        <v>459</v>
      </c>
      <c r="I493" s="334">
        <v>5</v>
      </c>
      <c r="J493" s="334">
        <v>459</v>
      </c>
      <c r="K493" s="334">
        <v>459</v>
      </c>
      <c r="L493" s="334">
        <v>459</v>
      </c>
      <c r="M493" s="334">
        <v>459</v>
      </c>
      <c r="N493" s="334">
        <v>459</v>
      </c>
    </row>
    <row r="494" spans="1:14" x14ac:dyDescent="0.25">
      <c r="A494" s="331">
        <v>43251</v>
      </c>
      <c r="B494" s="332" t="s">
        <v>42</v>
      </c>
      <c r="C494" s="333">
        <v>219</v>
      </c>
      <c r="D494" s="334">
        <v>34</v>
      </c>
      <c r="E494" s="334">
        <v>26</v>
      </c>
      <c r="F494" s="334">
        <v>13</v>
      </c>
      <c r="G494" s="334">
        <v>0</v>
      </c>
      <c r="H494" s="333">
        <v>265</v>
      </c>
      <c r="I494" s="334">
        <v>5</v>
      </c>
      <c r="J494" s="334">
        <v>265</v>
      </c>
      <c r="K494" s="334">
        <v>265</v>
      </c>
      <c r="L494" s="334">
        <v>265</v>
      </c>
      <c r="M494" s="334">
        <v>265</v>
      </c>
      <c r="N494" s="334">
        <v>265</v>
      </c>
    </row>
    <row r="495" spans="1:14" x14ac:dyDescent="0.25">
      <c r="A495" s="331">
        <v>43281</v>
      </c>
      <c r="B495" s="332" t="s">
        <v>12</v>
      </c>
      <c r="C495" s="333">
        <v>0</v>
      </c>
      <c r="D495" s="334">
        <v>0</v>
      </c>
      <c r="E495" s="334">
        <v>1</v>
      </c>
      <c r="F495" s="334">
        <v>3</v>
      </c>
      <c r="G495" s="334">
        <v>0</v>
      </c>
      <c r="H495" s="333">
        <v>87</v>
      </c>
      <c r="I495" s="334">
        <v>4</v>
      </c>
      <c r="J495" s="334">
        <v>87</v>
      </c>
      <c r="K495" s="334">
        <v>87</v>
      </c>
      <c r="L495" s="334">
        <v>87</v>
      </c>
      <c r="M495" s="334">
        <v>87</v>
      </c>
      <c r="N495" s="334">
        <v>0</v>
      </c>
    </row>
    <row r="496" spans="1:14" x14ac:dyDescent="0.25">
      <c r="A496" s="331">
        <v>43281</v>
      </c>
      <c r="B496" s="332" t="s">
        <v>14</v>
      </c>
      <c r="C496" s="333">
        <v>4</v>
      </c>
      <c r="D496" s="334">
        <v>19</v>
      </c>
      <c r="E496" s="334">
        <v>31</v>
      </c>
      <c r="F496" s="334">
        <v>23</v>
      </c>
      <c r="G496" s="334">
        <v>0</v>
      </c>
      <c r="H496" s="333">
        <v>445</v>
      </c>
      <c r="I496" s="334">
        <v>4</v>
      </c>
      <c r="J496" s="334">
        <v>445</v>
      </c>
      <c r="K496" s="334">
        <v>445</v>
      </c>
      <c r="L496" s="334">
        <v>445</v>
      </c>
      <c r="M496" s="334">
        <v>445</v>
      </c>
      <c r="N496" s="334">
        <v>0</v>
      </c>
    </row>
    <row r="497" spans="1:14" x14ac:dyDescent="0.25">
      <c r="A497" s="331">
        <v>43281</v>
      </c>
      <c r="B497" s="332" t="s">
        <v>16</v>
      </c>
      <c r="C497" s="333">
        <v>1</v>
      </c>
      <c r="D497" s="334">
        <v>0</v>
      </c>
      <c r="E497" s="334">
        <v>1</v>
      </c>
      <c r="F497" s="334">
        <v>0</v>
      </c>
      <c r="G497" s="334">
        <v>0</v>
      </c>
      <c r="H497" s="333">
        <v>140</v>
      </c>
      <c r="I497" s="334">
        <v>4</v>
      </c>
      <c r="J497" s="334">
        <v>140</v>
      </c>
      <c r="K497" s="334">
        <v>140</v>
      </c>
      <c r="L497" s="334">
        <v>140</v>
      </c>
      <c r="M497" s="334">
        <v>140</v>
      </c>
      <c r="N497" s="334">
        <v>0</v>
      </c>
    </row>
    <row r="498" spans="1:14" x14ac:dyDescent="0.25">
      <c r="A498" s="331">
        <v>43281</v>
      </c>
      <c r="B498" s="332" t="s">
        <v>18</v>
      </c>
      <c r="C498" s="333">
        <v>43</v>
      </c>
      <c r="D498" s="334">
        <v>92</v>
      </c>
      <c r="E498" s="334">
        <v>81</v>
      </c>
      <c r="F498" s="334">
        <v>53</v>
      </c>
      <c r="G498" s="334">
        <v>0</v>
      </c>
      <c r="H498" s="333">
        <v>4891</v>
      </c>
      <c r="I498" s="334">
        <v>4</v>
      </c>
      <c r="J498" s="334">
        <v>4891</v>
      </c>
      <c r="K498" s="334">
        <v>4891</v>
      </c>
      <c r="L498" s="334">
        <v>4891</v>
      </c>
      <c r="M498" s="334">
        <v>4891</v>
      </c>
      <c r="N498" s="334">
        <v>0</v>
      </c>
    </row>
    <row r="499" spans="1:14" x14ac:dyDescent="0.25">
      <c r="A499" s="331">
        <v>43281</v>
      </c>
      <c r="B499" s="332" t="s">
        <v>20</v>
      </c>
      <c r="C499" s="333">
        <v>71</v>
      </c>
      <c r="D499" s="334">
        <v>71</v>
      </c>
      <c r="E499" s="334">
        <v>61</v>
      </c>
      <c r="F499" s="334">
        <v>40</v>
      </c>
      <c r="G499" s="334">
        <v>0</v>
      </c>
      <c r="H499" s="333">
        <v>1164</v>
      </c>
      <c r="I499" s="334">
        <v>4</v>
      </c>
      <c r="J499" s="334">
        <v>1164</v>
      </c>
      <c r="K499" s="334">
        <v>1164</v>
      </c>
      <c r="L499" s="334">
        <v>1164</v>
      </c>
      <c r="M499" s="334">
        <v>1164</v>
      </c>
      <c r="N499" s="334">
        <v>0</v>
      </c>
    </row>
    <row r="500" spans="1:14" x14ac:dyDescent="0.25">
      <c r="A500" s="331">
        <v>43281</v>
      </c>
      <c r="B500" s="332" t="s">
        <v>22</v>
      </c>
      <c r="C500" s="333">
        <v>159</v>
      </c>
      <c r="D500" s="334">
        <v>140</v>
      </c>
      <c r="E500" s="334">
        <v>87</v>
      </c>
      <c r="F500" s="334">
        <v>75</v>
      </c>
      <c r="G500" s="334">
        <v>0</v>
      </c>
      <c r="H500" s="333">
        <v>941</v>
      </c>
      <c r="I500" s="334">
        <v>4</v>
      </c>
      <c r="J500" s="334">
        <v>941</v>
      </c>
      <c r="K500" s="334">
        <v>941</v>
      </c>
      <c r="L500" s="334">
        <v>941</v>
      </c>
      <c r="M500" s="334">
        <v>941</v>
      </c>
      <c r="N500" s="334">
        <v>0</v>
      </c>
    </row>
    <row r="501" spans="1:14" x14ac:dyDescent="0.25">
      <c r="A501" s="331">
        <v>43281</v>
      </c>
      <c r="B501" s="332" t="s">
        <v>62</v>
      </c>
      <c r="C501" s="333">
        <v>180</v>
      </c>
      <c r="D501" s="334">
        <v>267</v>
      </c>
      <c r="E501" s="334">
        <v>242</v>
      </c>
      <c r="F501" s="334">
        <v>186</v>
      </c>
      <c r="G501" s="334">
        <v>0</v>
      </c>
      <c r="H501" s="333">
        <v>3136</v>
      </c>
      <c r="I501" s="334">
        <v>4</v>
      </c>
      <c r="J501" s="334">
        <v>3136</v>
      </c>
      <c r="K501" s="334">
        <v>3136</v>
      </c>
      <c r="L501" s="334">
        <v>3136</v>
      </c>
      <c r="M501" s="334">
        <v>3136</v>
      </c>
      <c r="N501" s="334">
        <v>0</v>
      </c>
    </row>
    <row r="502" spans="1:14" x14ac:dyDescent="0.25">
      <c r="A502" s="331">
        <v>43281</v>
      </c>
      <c r="B502" s="332" t="s">
        <v>24</v>
      </c>
      <c r="C502" s="333">
        <v>78</v>
      </c>
      <c r="D502" s="334">
        <v>40</v>
      </c>
      <c r="E502" s="334">
        <v>18</v>
      </c>
      <c r="F502" s="334">
        <v>19</v>
      </c>
      <c r="G502" s="334">
        <v>0</v>
      </c>
      <c r="H502" s="333">
        <v>188</v>
      </c>
      <c r="I502" s="334">
        <v>4</v>
      </c>
      <c r="J502" s="334">
        <v>188</v>
      </c>
      <c r="K502" s="334">
        <v>188</v>
      </c>
      <c r="L502" s="334">
        <v>188</v>
      </c>
      <c r="M502" s="334">
        <v>188</v>
      </c>
      <c r="N502" s="334">
        <v>0</v>
      </c>
    </row>
    <row r="503" spans="1:14" x14ac:dyDescent="0.25">
      <c r="A503" s="331">
        <v>43281</v>
      </c>
      <c r="B503" s="332" t="s">
        <v>26</v>
      </c>
      <c r="C503" s="333">
        <v>70</v>
      </c>
      <c r="D503" s="334">
        <v>16</v>
      </c>
      <c r="E503" s="334">
        <v>9</v>
      </c>
      <c r="F503" s="334">
        <v>5</v>
      </c>
      <c r="G503" s="334">
        <v>0</v>
      </c>
      <c r="H503" s="333">
        <v>94</v>
      </c>
      <c r="I503" s="334">
        <v>4</v>
      </c>
      <c r="J503" s="334">
        <v>94</v>
      </c>
      <c r="K503" s="334">
        <v>94</v>
      </c>
      <c r="L503" s="334">
        <v>94</v>
      </c>
      <c r="M503" s="334">
        <v>94</v>
      </c>
      <c r="N503" s="334">
        <v>0</v>
      </c>
    </row>
    <row r="504" spans="1:14" x14ac:dyDescent="0.25">
      <c r="A504" s="331">
        <v>43281</v>
      </c>
      <c r="B504" s="332" t="s">
        <v>28</v>
      </c>
      <c r="C504" s="333">
        <v>51</v>
      </c>
      <c r="D504" s="334">
        <v>247</v>
      </c>
      <c r="E504" s="334">
        <v>204</v>
      </c>
      <c r="F504" s="334">
        <v>179</v>
      </c>
      <c r="G504" s="334">
        <v>0</v>
      </c>
      <c r="H504" s="333">
        <v>4499</v>
      </c>
      <c r="I504" s="334">
        <v>4</v>
      </c>
      <c r="J504" s="334">
        <v>4499</v>
      </c>
      <c r="K504" s="334">
        <v>4499</v>
      </c>
      <c r="L504" s="334">
        <v>4499</v>
      </c>
      <c r="M504" s="334">
        <v>4499</v>
      </c>
      <c r="N504" s="334">
        <v>0</v>
      </c>
    </row>
    <row r="505" spans="1:14" x14ac:dyDescent="0.25">
      <c r="A505" s="331">
        <v>43281</v>
      </c>
      <c r="B505" s="332" t="s">
        <v>30</v>
      </c>
      <c r="C505" s="333">
        <v>111</v>
      </c>
      <c r="D505" s="334">
        <v>188</v>
      </c>
      <c r="E505" s="334">
        <v>107</v>
      </c>
      <c r="F505" s="334">
        <v>102</v>
      </c>
      <c r="G505" s="334">
        <v>0</v>
      </c>
      <c r="H505" s="333">
        <v>1127</v>
      </c>
      <c r="I505" s="334">
        <v>4</v>
      </c>
      <c r="J505" s="334">
        <v>1127</v>
      </c>
      <c r="K505" s="334">
        <v>1127</v>
      </c>
      <c r="L505" s="334">
        <v>1127</v>
      </c>
      <c r="M505" s="334">
        <v>1127</v>
      </c>
      <c r="N505" s="334">
        <v>0</v>
      </c>
    </row>
    <row r="506" spans="1:14" x14ac:dyDescent="0.25">
      <c r="A506" s="331">
        <v>43281</v>
      </c>
      <c r="B506" s="332" t="s">
        <v>32</v>
      </c>
      <c r="C506" s="333">
        <v>218</v>
      </c>
      <c r="D506" s="334">
        <v>364</v>
      </c>
      <c r="E506" s="334">
        <v>420</v>
      </c>
      <c r="F506" s="334">
        <v>424</v>
      </c>
      <c r="G506" s="334">
        <v>0</v>
      </c>
      <c r="H506" s="333">
        <v>13673</v>
      </c>
      <c r="I506" s="334">
        <v>4</v>
      </c>
      <c r="J506" s="334">
        <v>13673</v>
      </c>
      <c r="K506" s="334">
        <v>13673</v>
      </c>
      <c r="L506" s="334">
        <v>13673</v>
      </c>
      <c r="M506" s="334">
        <v>13673</v>
      </c>
      <c r="N506" s="334">
        <v>0</v>
      </c>
    </row>
    <row r="507" spans="1:14" x14ac:dyDescent="0.25">
      <c r="A507" s="331">
        <v>43281</v>
      </c>
      <c r="B507" s="332" t="s">
        <v>34</v>
      </c>
      <c r="C507" s="333">
        <v>189</v>
      </c>
      <c r="D507" s="334">
        <v>279</v>
      </c>
      <c r="E507" s="334">
        <v>179</v>
      </c>
      <c r="F507" s="334">
        <v>110</v>
      </c>
      <c r="G507" s="334">
        <v>0</v>
      </c>
      <c r="H507" s="333">
        <v>5255</v>
      </c>
      <c r="I507" s="334">
        <v>4</v>
      </c>
      <c r="J507" s="334">
        <v>5255</v>
      </c>
      <c r="K507" s="334">
        <v>5255</v>
      </c>
      <c r="L507" s="334">
        <v>5255</v>
      </c>
      <c r="M507" s="334">
        <v>5255</v>
      </c>
      <c r="N507" s="334">
        <v>0</v>
      </c>
    </row>
    <row r="508" spans="1:14" x14ac:dyDescent="0.25">
      <c r="A508" s="331">
        <v>43281</v>
      </c>
      <c r="B508" s="332" t="s">
        <v>36</v>
      </c>
      <c r="C508" s="333">
        <v>187</v>
      </c>
      <c r="D508" s="334">
        <v>91</v>
      </c>
      <c r="E508" s="334">
        <v>59</v>
      </c>
      <c r="F508" s="334">
        <v>25</v>
      </c>
      <c r="G508" s="334">
        <v>0</v>
      </c>
      <c r="H508" s="333">
        <v>745</v>
      </c>
      <c r="I508" s="334">
        <v>4</v>
      </c>
      <c r="J508" s="334">
        <v>745</v>
      </c>
      <c r="K508" s="334">
        <v>745</v>
      </c>
      <c r="L508" s="334">
        <v>745</v>
      </c>
      <c r="M508" s="334">
        <v>745</v>
      </c>
      <c r="N508" s="334">
        <v>0</v>
      </c>
    </row>
    <row r="509" spans="1:14" x14ac:dyDescent="0.25">
      <c r="A509" s="331">
        <v>43281</v>
      </c>
      <c r="B509" s="332" t="s">
        <v>38</v>
      </c>
      <c r="C509" s="333">
        <v>371</v>
      </c>
      <c r="D509" s="334">
        <v>261</v>
      </c>
      <c r="E509" s="334">
        <v>140</v>
      </c>
      <c r="F509" s="334">
        <v>91</v>
      </c>
      <c r="G509" s="334">
        <v>0</v>
      </c>
      <c r="H509" s="333">
        <v>1747</v>
      </c>
      <c r="I509" s="334">
        <v>4</v>
      </c>
      <c r="J509" s="334">
        <v>1747</v>
      </c>
      <c r="K509" s="334">
        <v>1747</v>
      </c>
      <c r="L509" s="334">
        <v>1747</v>
      </c>
      <c r="M509" s="334">
        <v>1747</v>
      </c>
      <c r="N509" s="334">
        <v>0</v>
      </c>
    </row>
    <row r="510" spans="1:14" x14ac:dyDescent="0.25">
      <c r="A510" s="331">
        <v>43281</v>
      </c>
      <c r="B510" s="332" t="s">
        <v>40</v>
      </c>
      <c r="C510" s="333">
        <v>267</v>
      </c>
      <c r="D510" s="334">
        <v>66</v>
      </c>
      <c r="E510" s="334">
        <v>28</v>
      </c>
      <c r="F510" s="334">
        <v>22</v>
      </c>
      <c r="G510" s="334">
        <v>0</v>
      </c>
      <c r="H510" s="333">
        <v>453</v>
      </c>
      <c r="I510" s="334">
        <v>4</v>
      </c>
      <c r="J510" s="334">
        <v>453</v>
      </c>
      <c r="K510" s="334">
        <v>453</v>
      </c>
      <c r="L510" s="334">
        <v>453</v>
      </c>
      <c r="M510" s="334">
        <v>453</v>
      </c>
      <c r="N510" s="334">
        <v>0</v>
      </c>
    </row>
    <row r="511" spans="1:14" x14ac:dyDescent="0.25">
      <c r="A511" s="331">
        <v>43281</v>
      </c>
      <c r="B511" s="332" t="s">
        <v>42</v>
      </c>
      <c r="C511" s="333">
        <v>129</v>
      </c>
      <c r="D511" s="334">
        <v>25</v>
      </c>
      <c r="E511" s="334">
        <v>17</v>
      </c>
      <c r="F511" s="334">
        <v>8</v>
      </c>
      <c r="G511" s="334">
        <v>0</v>
      </c>
      <c r="H511" s="333">
        <v>190</v>
      </c>
      <c r="I511" s="334">
        <v>4</v>
      </c>
      <c r="J511" s="334">
        <v>190</v>
      </c>
      <c r="K511" s="334">
        <v>190</v>
      </c>
      <c r="L511" s="334">
        <v>190</v>
      </c>
      <c r="M511" s="334">
        <v>190</v>
      </c>
      <c r="N511" s="334">
        <v>0</v>
      </c>
    </row>
    <row r="512" spans="1:14" x14ac:dyDescent="0.25">
      <c r="A512" s="331">
        <v>43312</v>
      </c>
      <c r="B512" s="332" t="s">
        <v>12</v>
      </c>
      <c r="C512" s="333">
        <v>0</v>
      </c>
      <c r="D512" s="334">
        <v>0</v>
      </c>
      <c r="E512" s="334">
        <v>1</v>
      </c>
      <c r="F512" s="334">
        <v>3</v>
      </c>
      <c r="G512" s="334">
        <v>0</v>
      </c>
      <c r="H512" s="333">
        <v>132</v>
      </c>
      <c r="I512" s="334">
        <v>4</v>
      </c>
      <c r="J512" s="334">
        <v>132</v>
      </c>
      <c r="K512" s="334">
        <v>132</v>
      </c>
      <c r="L512" s="334">
        <v>132</v>
      </c>
      <c r="M512" s="334">
        <v>132</v>
      </c>
      <c r="N512" s="334">
        <v>0</v>
      </c>
    </row>
    <row r="513" spans="1:14" x14ac:dyDescent="0.25">
      <c r="A513" s="331">
        <v>43312</v>
      </c>
      <c r="B513" s="332" t="s">
        <v>14</v>
      </c>
      <c r="C513" s="333">
        <v>11</v>
      </c>
      <c r="D513" s="334">
        <v>22</v>
      </c>
      <c r="E513" s="334">
        <v>24</v>
      </c>
      <c r="F513" s="334">
        <v>23</v>
      </c>
      <c r="G513" s="334">
        <v>0</v>
      </c>
      <c r="H513" s="333">
        <v>494</v>
      </c>
      <c r="I513" s="334">
        <v>4</v>
      </c>
      <c r="J513" s="334">
        <v>494</v>
      </c>
      <c r="K513" s="334">
        <v>494</v>
      </c>
      <c r="L513" s="334">
        <v>494</v>
      </c>
      <c r="M513" s="334">
        <v>494</v>
      </c>
      <c r="N513" s="334">
        <v>0</v>
      </c>
    </row>
    <row r="514" spans="1:14" x14ac:dyDescent="0.25">
      <c r="A514" s="331">
        <v>43312</v>
      </c>
      <c r="B514" s="332" t="s">
        <v>16</v>
      </c>
      <c r="C514" s="333">
        <v>1</v>
      </c>
      <c r="D514" s="334">
        <v>0</v>
      </c>
      <c r="E514" s="334">
        <v>1</v>
      </c>
      <c r="F514" s="334">
        <v>0</v>
      </c>
      <c r="G514" s="334">
        <v>0</v>
      </c>
      <c r="H514" s="333">
        <v>145</v>
      </c>
      <c r="I514" s="334">
        <v>4</v>
      </c>
      <c r="J514" s="334">
        <v>145</v>
      </c>
      <c r="K514" s="334">
        <v>145</v>
      </c>
      <c r="L514" s="334">
        <v>145</v>
      </c>
      <c r="M514" s="334">
        <v>145</v>
      </c>
      <c r="N514" s="334">
        <v>0</v>
      </c>
    </row>
    <row r="515" spans="1:14" x14ac:dyDescent="0.25">
      <c r="A515" s="331">
        <v>43312</v>
      </c>
      <c r="B515" s="332" t="s">
        <v>18</v>
      </c>
      <c r="C515" s="333">
        <v>72</v>
      </c>
      <c r="D515" s="334">
        <v>127</v>
      </c>
      <c r="E515" s="334">
        <v>116</v>
      </c>
      <c r="F515" s="334">
        <v>66</v>
      </c>
      <c r="G515" s="334">
        <v>0</v>
      </c>
      <c r="H515" s="333">
        <v>5759</v>
      </c>
      <c r="I515" s="334">
        <v>4</v>
      </c>
      <c r="J515" s="334">
        <v>5759</v>
      </c>
      <c r="K515" s="334">
        <v>5759</v>
      </c>
      <c r="L515" s="334">
        <v>5759</v>
      </c>
      <c r="M515" s="334">
        <v>5759</v>
      </c>
      <c r="N515" s="334">
        <v>0</v>
      </c>
    </row>
    <row r="516" spans="1:14" x14ac:dyDescent="0.25">
      <c r="A516" s="331">
        <v>43312</v>
      </c>
      <c r="B516" s="332" t="s">
        <v>20</v>
      </c>
      <c r="C516" s="333">
        <v>32</v>
      </c>
      <c r="D516" s="334">
        <v>33</v>
      </c>
      <c r="E516" s="334">
        <v>27</v>
      </c>
      <c r="F516" s="334">
        <v>14</v>
      </c>
      <c r="G516" s="334">
        <v>0</v>
      </c>
      <c r="H516" s="333">
        <v>232</v>
      </c>
      <c r="I516" s="334">
        <v>4</v>
      </c>
      <c r="J516" s="334">
        <v>232</v>
      </c>
      <c r="K516" s="334">
        <v>232</v>
      </c>
      <c r="L516" s="334">
        <v>232</v>
      </c>
      <c r="M516" s="334">
        <v>232</v>
      </c>
      <c r="N516" s="334">
        <v>0</v>
      </c>
    </row>
    <row r="517" spans="1:14" x14ac:dyDescent="0.25">
      <c r="A517" s="331">
        <v>43312</v>
      </c>
      <c r="B517" s="332" t="s">
        <v>22</v>
      </c>
      <c r="C517" s="333">
        <v>143</v>
      </c>
      <c r="D517" s="334">
        <v>117</v>
      </c>
      <c r="E517" s="334">
        <v>86</v>
      </c>
      <c r="F517" s="334">
        <v>62</v>
      </c>
      <c r="G517" s="334">
        <v>0</v>
      </c>
      <c r="H517" s="333">
        <v>889</v>
      </c>
      <c r="I517" s="334">
        <v>4</v>
      </c>
      <c r="J517" s="334">
        <v>889</v>
      </c>
      <c r="K517" s="334">
        <v>889</v>
      </c>
      <c r="L517" s="334">
        <v>889</v>
      </c>
      <c r="M517" s="334">
        <v>889</v>
      </c>
      <c r="N517" s="334">
        <v>0</v>
      </c>
    </row>
    <row r="518" spans="1:14" x14ac:dyDescent="0.25">
      <c r="A518" s="331">
        <v>43312</v>
      </c>
      <c r="B518" s="332" t="s">
        <v>62</v>
      </c>
      <c r="C518" s="333">
        <v>130</v>
      </c>
      <c r="D518" s="334">
        <v>262</v>
      </c>
      <c r="E518" s="334">
        <v>223</v>
      </c>
      <c r="F518" s="334">
        <v>163</v>
      </c>
      <c r="G518" s="334">
        <v>0</v>
      </c>
      <c r="H518" s="333">
        <v>3067</v>
      </c>
      <c r="I518" s="334">
        <v>4</v>
      </c>
      <c r="J518" s="334">
        <v>3067</v>
      </c>
      <c r="K518" s="334">
        <v>3067</v>
      </c>
      <c r="L518" s="334">
        <v>3067</v>
      </c>
      <c r="M518" s="334">
        <v>3067</v>
      </c>
      <c r="N518" s="334">
        <v>0</v>
      </c>
    </row>
    <row r="519" spans="1:14" x14ac:dyDescent="0.25">
      <c r="A519" s="331">
        <v>43312</v>
      </c>
      <c r="B519" s="332" t="s">
        <v>24</v>
      </c>
      <c r="C519" s="333">
        <v>102</v>
      </c>
      <c r="D519" s="334">
        <v>41</v>
      </c>
      <c r="E519" s="334">
        <v>22</v>
      </c>
      <c r="F519" s="334">
        <v>20</v>
      </c>
      <c r="G519" s="334">
        <v>0</v>
      </c>
      <c r="H519" s="333">
        <v>263</v>
      </c>
      <c r="I519" s="334">
        <v>4</v>
      </c>
      <c r="J519" s="334">
        <v>263</v>
      </c>
      <c r="K519" s="334">
        <v>263</v>
      </c>
      <c r="L519" s="334">
        <v>263</v>
      </c>
      <c r="M519" s="334">
        <v>263</v>
      </c>
      <c r="N519" s="334">
        <v>0</v>
      </c>
    </row>
    <row r="520" spans="1:14" x14ac:dyDescent="0.25">
      <c r="A520" s="331">
        <v>43312</v>
      </c>
      <c r="B520" s="332" t="s">
        <v>26</v>
      </c>
      <c r="C520" s="333">
        <v>108</v>
      </c>
      <c r="D520" s="334">
        <v>38</v>
      </c>
      <c r="E520" s="334">
        <v>17</v>
      </c>
      <c r="F520" s="334">
        <v>14</v>
      </c>
      <c r="G520" s="334">
        <v>0</v>
      </c>
      <c r="H520" s="333">
        <v>184</v>
      </c>
      <c r="I520" s="334">
        <v>4</v>
      </c>
      <c r="J520" s="334">
        <v>184</v>
      </c>
      <c r="K520" s="334">
        <v>184</v>
      </c>
      <c r="L520" s="334">
        <v>184</v>
      </c>
      <c r="M520" s="334">
        <v>184</v>
      </c>
      <c r="N520" s="334">
        <v>0</v>
      </c>
    </row>
    <row r="521" spans="1:14" x14ac:dyDescent="0.25">
      <c r="A521" s="331">
        <v>43312</v>
      </c>
      <c r="B521" s="332" t="s">
        <v>28</v>
      </c>
      <c r="C521" s="333">
        <v>62</v>
      </c>
      <c r="D521" s="334">
        <v>224</v>
      </c>
      <c r="E521" s="334">
        <v>197</v>
      </c>
      <c r="F521" s="334">
        <v>161</v>
      </c>
      <c r="G521" s="334">
        <v>0</v>
      </c>
      <c r="H521" s="333">
        <v>4537</v>
      </c>
      <c r="I521" s="334">
        <v>4</v>
      </c>
      <c r="J521" s="334">
        <v>4537</v>
      </c>
      <c r="K521" s="334">
        <v>4537</v>
      </c>
      <c r="L521" s="334">
        <v>4537</v>
      </c>
      <c r="M521" s="334">
        <v>4537</v>
      </c>
      <c r="N521" s="334">
        <v>0</v>
      </c>
    </row>
    <row r="522" spans="1:14" x14ac:dyDescent="0.25">
      <c r="A522" s="331">
        <v>43312</v>
      </c>
      <c r="B522" s="332" t="s">
        <v>30</v>
      </c>
      <c r="C522" s="333">
        <v>126</v>
      </c>
      <c r="D522" s="334">
        <v>171</v>
      </c>
      <c r="E522" s="334">
        <v>94</v>
      </c>
      <c r="F522" s="334">
        <v>85</v>
      </c>
      <c r="G522" s="334">
        <v>0</v>
      </c>
      <c r="H522" s="333">
        <v>1062</v>
      </c>
      <c r="I522" s="334">
        <v>4</v>
      </c>
      <c r="J522" s="334">
        <v>1062</v>
      </c>
      <c r="K522" s="334">
        <v>1062</v>
      </c>
      <c r="L522" s="334">
        <v>1062</v>
      </c>
      <c r="M522" s="334">
        <v>1062</v>
      </c>
      <c r="N522" s="334">
        <v>0</v>
      </c>
    </row>
    <row r="523" spans="1:14" x14ac:dyDescent="0.25">
      <c r="A523" s="331">
        <v>43312</v>
      </c>
      <c r="B523" s="332" t="s">
        <v>32</v>
      </c>
      <c r="C523" s="333">
        <v>235</v>
      </c>
      <c r="D523" s="334">
        <v>379</v>
      </c>
      <c r="E523" s="334">
        <v>459</v>
      </c>
      <c r="F523" s="334">
        <v>395</v>
      </c>
      <c r="G523" s="334">
        <v>0</v>
      </c>
      <c r="H523" s="333">
        <v>14085</v>
      </c>
      <c r="I523" s="334">
        <v>4</v>
      </c>
      <c r="J523" s="334">
        <v>14085</v>
      </c>
      <c r="K523" s="334">
        <v>14085</v>
      </c>
      <c r="L523" s="334">
        <v>14085</v>
      </c>
      <c r="M523" s="334">
        <v>14085</v>
      </c>
      <c r="N523" s="334">
        <v>0</v>
      </c>
    </row>
    <row r="524" spans="1:14" x14ac:dyDescent="0.25">
      <c r="A524" s="331">
        <v>43312</v>
      </c>
      <c r="B524" s="332" t="s">
        <v>34</v>
      </c>
      <c r="C524" s="333">
        <v>210</v>
      </c>
      <c r="D524" s="334">
        <v>320</v>
      </c>
      <c r="E524" s="334">
        <v>190</v>
      </c>
      <c r="F524" s="334">
        <v>111</v>
      </c>
      <c r="G524" s="334">
        <v>0</v>
      </c>
      <c r="H524" s="333">
        <v>5388</v>
      </c>
      <c r="I524" s="334">
        <v>4</v>
      </c>
      <c r="J524" s="334">
        <v>5388</v>
      </c>
      <c r="K524" s="334">
        <v>5388</v>
      </c>
      <c r="L524" s="334">
        <v>5388</v>
      </c>
      <c r="M524" s="334">
        <v>5388</v>
      </c>
      <c r="N524" s="334">
        <v>0</v>
      </c>
    </row>
    <row r="525" spans="1:14" x14ac:dyDescent="0.25">
      <c r="A525" s="331">
        <v>43312</v>
      </c>
      <c r="B525" s="332" t="s">
        <v>36</v>
      </c>
      <c r="C525" s="333">
        <v>133</v>
      </c>
      <c r="D525" s="334">
        <v>76</v>
      </c>
      <c r="E525" s="334">
        <v>36</v>
      </c>
      <c r="F525" s="334">
        <v>20</v>
      </c>
      <c r="G525" s="334">
        <v>0</v>
      </c>
      <c r="H525" s="333">
        <v>552</v>
      </c>
      <c r="I525" s="334">
        <v>4</v>
      </c>
      <c r="J525" s="334">
        <v>552</v>
      </c>
      <c r="K525" s="334">
        <v>552</v>
      </c>
      <c r="L525" s="334">
        <v>552</v>
      </c>
      <c r="M525" s="334">
        <v>552</v>
      </c>
      <c r="N525" s="334">
        <v>0</v>
      </c>
    </row>
    <row r="526" spans="1:14" x14ac:dyDescent="0.25">
      <c r="A526" s="331">
        <v>43312</v>
      </c>
      <c r="B526" s="332" t="s">
        <v>38</v>
      </c>
      <c r="C526" s="333">
        <v>289</v>
      </c>
      <c r="D526" s="334">
        <v>231</v>
      </c>
      <c r="E526" s="334">
        <v>132</v>
      </c>
      <c r="F526" s="334">
        <v>76</v>
      </c>
      <c r="G526" s="334">
        <v>0</v>
      </c>
      <c r="H526" s="333">
        <v>1580</v>
      </c>
      <c r="I526" s="334">
        <v>4</v>
      </c>
      <c r="J526" s="334">
        <v>1580</v>
      </c>
      <c r="K526" s="334">
        <v>1580</v>
      </c>
      <c r="L526" s="334">
        <v>1580</v>
      </c>
      <c r="M526" s="334">
        <v>1580</v>
      </c>
      <c r="N526" s="334">
        <v>0</v>
      </c>
    </row>
    <row r="527" spans="1:14" x14ac:dyDescent="0.25">
      <c r="A527" s="331">
        <v>43312</v>
      </c>
      <c r="B527" s="332" t="s">
        <v>40</v>
      </c>
      <c r="C527" s="333">
        <v>313</v>
      </c>
      <c r="D527" s="334">
        <v>70</v>
      </c>
      <c r="E527" s="334">
        <v>29</v>
      </c>
      <c r="F527" s="334">
        <v>18</v>
      </c>
      <c r="G527" s="334">
        <v>0</v>
      </c>
      <c r="H527" s="333">
        <v>481</v>
      </c>
      <c r="I527" s="334">
        <v>4</v>
      </c>
      <c r="J527" s="334">
        <v>481</v>
      </c>
      <c r="K527" s="334">
        <v>481</v>
      </c>
      <c r="L527" s="334">
        <v>481</v>
      </c>
      <c r="M527" s="334">
        <v>481</v>
      </c>
      <c r="N527" s="334">
        <v>0</v>
      </c>
    </row>
    <row r="528" spans="1:14" x14ac:dyDescent="0.25">
      <c r="A528" s="331">
        <v>43312</v>
      </c>
      <c r="B528" s="332" t="s">
        <v>42</v>
      </c>
      <c r="C528" s="333">
        <v>257</v>
      </c>
      <c r="D528" s="334">
        <v>55</v>
      </c>
      <c r="E528" s="334">
        <v>21</v>
      </c>
      <c r="F528" s="334">
        <v>14</v>
      </c>
      <c r="G528" s="334">
        <v>0</v>
      </c>
      <c r="H528" s="333">
        <v>377</v>
      </c>
      <c r="I528" s="334">
        <v>4</v>
      </c>
      <c r="J528" s="334">
        <v>377</v>
      </c>
      <c r="K528" s="334">
        <v>377</v>
      </c>
      <c r="L528" s="334">
        <v>377</v>
      </c>
      <c r="M528" s="334">
        <v>377</v>
      </c>
      <c r="N528" s="334">
        <v>0</v>
      </c>
    </row>
    <row r="529" spans="1:14" x14ac:dyDescent="0.25">
      <c r="A529" s="331">
        <v>43343</v>
      </c>
      <c r="B529" s="332" t="s">
        <v>12</v>
      </c>
      <c r="C529" s="333">
        <v>0</v>
      </c>
      <c r="D529" s="334">
        <v>0</v>
      </c>
      <c r="E529" s="334">
        <v>2</v>
      </c>
      <c r="F529" s="334">
        <v>4</v>
      </c>
      <c r="G529" s="334">
        <v>0</v>
      </c>
      <c r="H529" s="333">
        <v>175</v>
      </c>
      <c r="I529" s="334">
        <v>4</v>
      </c>
      <c r="J529" s="334">
        <v>175</v>
      </c>
      <c r="K529" s="334">
        <v>175</v>
      </c>
      <c r="L529" s="334">
        <v>175</v>
      </c>
      <c r="M529" s="334">
        <v>175</v>
      </c>
      <c r="N529" s="334">
        <v>0</v>
      </c>
    </row>
    <row r="530" spans="1:14" x14ac:dyDescent="0.25">
      <c r="A530" s="331">
        <v>43343</v>
      </c>
      <c r="B530" s="332" t="s">
        <v>14</v>
      </c>
      <c r="C530" s="333">
        <v>12</v>
      </c>
      <c r="D530" s="334">
        <v>15</v>
      </c>
      <c r="E530" s="334">
        <v>28</v>
      </c>
      <c r="F530" s="334">
        <v>18</v>
      </c>
      <c r="G530" s="334">
        <v>0</v>
      </c>
      <c r="H530" s="333">
        <v>553</v>
      </c>
      <c r="I530" s="334">
        <v>4</v>
      </c>
      <c r="J530" s="334">
        <v>553</v>
      </c>
      <c r="K530" s="334">
        <v>553</v>
      </c>
      <c r="L530" s="334">
        <v>553</v>
      </c>
      <c r="M530" s="334">
        <v>553</v>
      </c>
      <c r="N530" s="334">
        <v>0</v>
      </c>
    </row>
    <row r="531" spans="1:14" x14ac:dyDescent="0.25">
      <c r="A531" s="331">
        <v>43343</v>
      </c>
      <c r="B531" s="332" t="s">
        <v>16</v>
      </c>
      <c r="C531" s="333">
        <v>1</v>
      </c>
      <c r="D531" s="334">
        <v>0</v>
      </c>
      <c r="E531" s="334">
        <v>1</v>
      </c>
      <c r="F531" s="334">
        <v>0</v>
      </c>
      <c r="G531" s="334">
        <v>0</v>
      </c>
      <c r="H531" s="333">
        <v>149</v>
      </c>
      <c r="I531" s="334">
        <v>4</v>
      </c>
      <c r="J531" s="334">
        <v>149</v>
      </c>
      <c r="K531" s="334">
        <v>149</v>
      </c>
      <c r="L531" s="334">
        <v>149</v>
      </c>
      <c r="M531" s="334">
        <v>149</v>
      </c>
      <c r="N531" s="334">
        <v>0</v>
      </c>
    </row>
    <row r="532" spans="1:14" x14ac:dyDescent="0.25">
      <c r="A532" s="331">
        <v>43343</v>
      </c>
      <c r="B532" s="332" t="s">
        <v>18</v>
      </c>
      <c r="C532" s="333">
        <v>79</v>
      </c>
      <c r="D532" s="334">
        <v>97</v>
      </c>
      <c r="E532" s="334">
        <v>102</v>
      </c>
      <c r="F532" s="334">
        <v>52</v>
      </c>
      <c r="G532" s="334">
        <v>0</v>
      </c>
      <c r="H532" s="333">
        <v>5562</v>
      </c>
      <c r="I532" s="334">
        <v>4</v>
      </c>
      <c r="J532" s="334">
        <v>5562</v>
      </c>
      <c r="K532" s="334">
        <v>5562</v>
      </c>
      <c r="L532" s="334">
        <v>5562</v>
      </c>
      <c r="M532" s="334">
        <v>5562</v>
      </c>
      <c r="N532" s="334">
        <v>0</v>
      </c>
    </row>
    <row r="533" spans="1:14" x14ac:dyDescent="0.25">
      <c r="A533" s="331">
        <v>43343</v>
      </c>
      <c r="B533" s="332" t="s">
        <v>20</v>
      </c>
      <c r="C533" s="333">
        <v>43</v>
      </c>
      <c r="D533" s="334">
        <v>67</v>
      </c>
      <c r="E533" s="334">
        <v>42</v>
      </c>
      <c r="F533" s="334">
        <v>21</v>
      </c>
      <c r="G533" s="334">
        <v>0</v>
      </c>
      <c r="H533" s="333">
        <v>453</v>
      </c>
      <c r="I533" s="334">
        <v>4</v>
      </c>
      <c r="J533" s="334">
        <v>453</v>
      </c>
      <c r="K533" s="334">
        <v>453</v>
      </c>
      <c r="L533" s="334">
        <v>453</v>
      </c>
      <c r="M533" s="334">
        <v>453</v>
      </c>
      <c r="N533" s="334">
        <v>0</v>
      </c>
    </row>
    <row r="534" spans="1:14" x14ac:dyDescent="0.25">
      <c r="A534" s="331">
        <v>43343</v>
      </c>
      <c r="B534" s="332" t="s">
        <v>22</v>
      </c>
      <c r="C534" s="333">
        <v>156</v>
      </c>
      <c r="D534" s="334">
        <v>131</v>
      </c>
      <c r="E534" s="334">
        <v>90</v>
      </c>
      <c r="F534" s="334">
        <v>65</v>
      </c>
      <c r="G534" s="334">
        <v>0</v>
      </c>
      <c r="H534" s="333">
        <v>956</v>
      </c>
      <c r="I534" s="334">
        <v>4</v>
      </c>
      <c r="J534" s="334">
        <v>956</v>
      </c>
      <c r="K534" s="334">
        <v>956</v>
      </c>
      <c r="L534" s="334">
        <v>956</v>
      </c>
      <c r="M534" s="334">
        <v>956</v>
      </c>
      <c r="N534" s="334">
        <v>0</v>
      </c>
    </row>
    <row r="535" spans="1:14" x14ac:dyDescent="0.25">
      <c r="A535" s="331">
        <v>43343</v>
      </c>
      <c r="B535" s="332" t="s">
        <v>62</v>
      </c>
      <c r="C535" s="333">
        <v>152</v>
      </c>
      <c r="D535" s="334">
        <v>257</v>
      </c>
      <c r="E535" s="334">
        <v>244</v>
      </c>
      <c r="F535" s="334">
        <v>140</v>
      </c>
      <c r="G535" s="334">
        <v>0</v>
      </c>
      <c r="H535" s="333">
        <v>3188</v>
      </c>
      <c r="I535" s="334">
        <v>4</v>
      </c>
      <c r="J535" s="334">
        <v>3188</v>
      </c>
      <c r="K535" s="334">
        <v>3188</v>
      </c>
      <c r="L535" s="334">
        <v>3188</v>
      </c>
      <c r="M535" s="334">
        <v>3188</v>
      </c>
      <c r="N535" s="334">
        <v>0</v>
      </c>
    </row>
    <row r="536" spans="1:14" x14ac:dyDescent="0.25">
      <c r="A536" s="331">
        <v>43343</v>
      </c>
      <c r="B536" s="332" t="s">
        <v>24</v>
      </c>
      <c r="C536" s="333">
        <v>74</v>
      </c>
      <c r="D536" s="334">
        <v>37</v>
      </c>
      <c r="E536" s="334">
        <v>17</v>
      </c>
      <c r="F536" s="334">
        <v>13</v>
      </c>
      <c r="G536" s="334">
        <v>0</v>
      </c>
      <c r="H536" s="333">
        <v>182</v>
      </c>
      <c r="I536" s="334">
        <v>4</v>
      </c>
      <c r="J536" s="334">
        <v>182</v>
      </c>
      <c r="K536" s="334">
        <v>182</v>
      </c>
      <c r="L536" s="334">
        <v>182</v>
      </c>
      <c r="M536" s="334">
        <v>182</v>
      </c>
      <c r="N536" s="334">
        <v>0</v>
      </c>
    </row>
    <row r="537" spans="1:14" x14ac:dyDescent="0.25">
      <c r="A537" s="331">
        <v>43343</v>
      </c>
      <c r="B537" s="332" t="s">
        <v>26</v>
      </c>
      <c r="C537" s="333">
        <v>77</v>
      </c>
      <c r="D537" s="334">
        <v>27</v>
      </c>
      <c r="E537" s="334">
        <v>16</v>
      </c>
      <c r="F537" s="334">
        <v>3</v>
      </c>
      <c r="G537" s="334">
        <v>0</v>
      </c>
      <c r="H537" s="333">
        <v>120</v>
      </c>
      <c r="I537" s="334">
        <v>4</v>
      </c>
      <c r="J537" s="334">
        <v>120</v>
      </c>
      <c r="K537" s="334">
        <v>120</v>
      </c>
      <c r="L537" s="334">
        <v>120</v>
      </c>
      <c r="M537" s="334">
        <v>120</v>
      </c>
      <c r="N537" s="334">
        <v>0</v>
      </c>
    </row>
    <row r="538" spans="1:14" x14ac:dyDescent="0.25">
      <c r="A538" s="331">
        <v>43343</v>
      </c>
      <c r="B538" s="332" t="s">
        <v>28</v>
      </c>
      <c r="C538" s="333">
        <v>87</v>
      </c>
      <c r="D538" s="334">
        <v>196</v>
      </c>
      <c r="E538" s="334">
        <v>220</v>
      </c>
      <c r="F538" s="334">
        <v>145</v>
      </c>
      <c r="G538" s="334">
        <v>0</v>
      </c>
      <c r="H538" s="333">
        <v>4746</v>
      </c>
      <c r="I538" s="334">
        <v>4</v>
      </c>
      <c r="J538" s="334">
        <v>4746</v>
      </c>
      <c r="K538" s="334">
        <v>4746</v>
      </c>
      <c r="L538" s="334">
        <v>4746</v>
      </c>
      <c r="M538" s="334">
        <v>4746</v>
      </c>
      <c r="N538" s="334">
        <v>0</v>
      </c>
    </row>
    <row r="539" spans="1:14" x14ac:dyDescent="0.25">
      <c r="A539" s="331">
        <v>43343</v>
      </c>
      <c r="B539" s="332" t="s">
        <v>30</v>
      </c>
      <c r="C539" s="333">
        <v>122</v>
      </c>
      <c r="D539" s="334">
        <v>154</v>
      </c>
      <c r="E539" s="334">
        <v>105</v>
      </c>
      <c r="F539" s="334">
        <v>60</v>
      </c>
      <c r="G539" s="334">
        <v>0</v>
      </c>
      <c r="H539" s="333">
        <v>1028</v>
      </c>
      <c r="I539" s="334">
        <v>4</v>
      </c>
      <c r="J539" s="334">
        <v>1028</v>
      </c>
      <c r="K539" s="334">
        <v>1028</v>
      </c>
      <c r="L539" s="334">
        <v>1028</v>
      </c>
      <c r="M539" s="334">
        <v>1028</v>
      </c>
      <c r="N539" s="334">
        <v>0</v>
      </c>
    </row>
    <row r="540" spans="1:14" x14ac:dyDescent="0.25">
      <c r="A540" s="331">
        <v>43343</v>
      </c>
      <c r="B540" s="332" t="s">
        <v>32</v>
      </c>
      <c r="C540" s="333">
        <v>267</v>
      </c>
      <c r="D540" s="334">
        <v>386</v>
      </c>
      <c r="E540" s="334">
        <v>482</v>
      </c>
      <c r="F540" s="334">
        <v>375</v>
      </c>
      <c r="G540" s="334">
        <v>0</v>
      </c>
      <c r="H540" s="333">
        <v>14330</v>
      </c>
      <c r="I540" s="334">
        <v>4</v>
      </c>
      <c r="J540" s="334">
        <v>14330</v>
      </c>
      <c r="K540" s="334">
        <v>14330</v>
      </c>
      <c r="L540" s="334">
        <v>14330</v>
      </c>
      <c r="M540" s="334">
        <v>14330</v>
      </c>
      <c r="N540" s="334">
        <v>0</v>
      </c>
    </row>
    <row r="541" spans="1:14" x14ac:dyDescent="0.25">
      <c r="A541" s="331">
        <v>43343</v>
      </c>
      <c r="B541" s="332" t="s">
        <v>34</v>
      </c>
      <c r="C541" s="333">
        <v>196</v>
      </c>
      <c r="D541" s="334">
        <v>287</v>
      </c>
      <c r="E541" s="334">
        <v>185</v>
      </c>
      <c r="F541" s="334">
        <v>104</v>
      </c>
      <c r="G541" s="334">
        <v>0</v>
      </c>
      <c r="H541" s="333">
        <v>5251</v>
      </c>
      <c r="I541" s="334">
        <v>4</v>
      </c>
      <c r="J541" s="334">
        <v>5251</v>
      </c>
      <c r="K541" s="334">
        <v>5251</v>
      </c>
      <c r="L541" s="334">
        <v>5251</v>
      </c>
      <c r="M541" s="334">
        <v>5251</v>
      </c>
      <c r="N541" s="334">
        <v>0</v>
      </c>
    </row>
    <row r="542" spans="1:14" x14ac:dyDescent="0.25">
      <c r="A542" s="331">
        <v>43343</v>
      </c>
      <c r="B542" s="332" t="s">
        <v>36</v>
      </c>
      <c r="C542" s="333">
        <v>164</v>
      </c>
      <c r="D542" s="334">
        <v>101</v>
      </c>
      <c r="E542" s="334">
        <v>54</v>
      </c>
      <c r="F542" s="334">
        <v>21</v>
      </c>
      <c r="G542" s="334">
        <v>0</v>
      </c>
      <c r="H542" s="333">
        <v>662</v>
      </c>
      <c r="I542" s="334">
        <v>4</v>
      </c>
      <c r="J542" s="334">
        <v>662</v>
      </c>
      <c r="K542" s="334">
        <v>662</v>
      </c>
      <c r="L542" s="334">
        <v>662</v>
      </c>
      <c r="M542" s="334">
        <v>662</v>
      </c>
      <c r="N542" s="334">
        <v>0</v>
      </c>
    </row>
    <row r="543" spans="1:14" x14ac:dyDescent="0.25">
      <c r="A543" s="331">
        <v>43343</v>
      </c>
      <c r="B543" s="332" t="s">
        <v>38</v>
      </c>
      <c r="C543" s="333">
        <v>327</v>
      </c>
      <c r="D543" s="334">
        <v>251</v>
      </c>
      <c r="E543" s="334">
        <v>138</v>
      </c>
      <c r="F543" s="334">
        <v>65</v>
      </c>
      <c r="G543" s="334">
        <v>0</v>
      </c>
      <c r="H543" s="333">
        <v>1638</v>
      </c>
      <c r="I543" s="334">
        <v>4</v>
      </c>
      <c r="J543" s="334">
        <v>1638</v>
      </c>
      <c r="K543" s="334">
        <v>1638</v>
      </c>
      <c r="L543" s="334">
        <v>1638</v>
      </c>
      <c r="M543" s="334">
        <v>1638</v>
      </c>
      <c r="N543" s="334">
        <v>0</v>
      </c>
    </row>
    <row r="544" spans="1:14" x14ac:dyDescent="0.25">
      <c r="A544" s="331">
        <v>43343</v>
      </c>
      <c r="B544" s="332" t="s">
        <v>40</v>
      </c>
      <c r="C544" s="333">
        <v>283</v>
      </c>
      <c r="D544" s="334">
        <v>52</v>
      </c>
      <c r="E544" s="334">
        <v>27</v>
      </c>
      <c r="F544" s="334">
        <v>19</v>
      </c>
      <c r="G544" s="334">
        <v>0</v>
      </c>
      <c r="H544" s="333">
        <v>425</v>
      </c>
      <c r="I544" s="334">
        <v>4</v>
      </c>
      <c r="J544" s="334">
        <v>425</v>
      </c>
      <c r="K544" s="334">
        <v>425</v>
      </c>
      <c r="L544" s="334">
        <v>425</v>
      </c>
      <c r="M544" s="334">
        <v>425</v>
      </c>
      <c r="N544" s="334">
        <v>0</v>
      </c>
    </row>
    <row r="545" spans="1:14" x14ac:dyDescent="0.25">
      <c r="A545" s="331">
        <v>43343</v>
      </c>
      <c r="B545" s="332" t="s">
        <v>42</v>
      </c>
      <c r="C545" s="333">
        <v>186</v>
      </c>
      <c r="D545" s="334">
        <v>31</v>
      </c>
      <c r="E545" s="334">
        <v>14</v>
      </c>
      <c r="F545" s="334">
        <v>10</v>
      </c>
      <c r="G545" s="334">
        <v>0</v>
      </c>
      <c r="H545" s="333">
        <v>240</v>
      </c>
      <c r="I545" s="334">
        <v>4</v>
      </c>
      <c r="J545" s="334">
        <v>240</v>
      </c>
      <c r="K545" s="334">
        <v>240</v>
      </c>
      <c r="L545" s="334">
        <v>240</v>
      </c>
      <c r="M545" s="334">
        <v>240</v>
      </c>
      <c r="N545" s="334">
        <v>0</v>
      </c>
    </row>
    <row r="546" spans="1:14" x14ac:dyDescent="0.25">
      <c r="A546" s="331">
        <v>43373</v>
      </c>
      <c r="B546" s="332" t="s">
        <v>12</v>
      </c>
      <c r="C546" s="333">
        <v>0</v>
      </c>
      <c r="D546" s="334">
        <v>0</v>
      </c>
      <c r="E546" s="334">
        <v>3</v>
      </c>
      <c r="F546" s="334">
        <v>3</v>
      </c>
      <c r="G546" s="334">
        <v>0</v>
      </c>
      <c r="H546" s="333">
        <v>231</v>
      </c>
      <c r="I546" s="334">
        <v>4</v>
      </c>
      <c r="J546" s="334">
        <v>231</v>
      </c>
      <c r="K546" s="334">
        <v>231</v>
      </c>
      <c r="L546" s="334">
        <v>231</v>
      </c>
      <c r="M546" s="334">
        <v>231</v>
      </c>
      <c r="N546" s="334">
        <v>0</v>
      </c>
    </row>
    <row r="547" spans="1:14" x14ac:dyDescent="0.25">
      <c r="A547" s="331">
        <v>43373</v>
      </c>
      <c r="B547" s="332" t="s">
        <v>14</v>
      </c>
      <c r="C547" s="333">
        <v>19</v>
      </c>
      <c r="D547" s="334">
        <v>24</v>
      </c>
      <c r="E547" s="334">
        <v>26</v>
      </c>
      <c r="F547" s="334">
        <v>18</v>
      </c>
      <c r="G547" s="334">
        <v>0</v>
      </c>
      <c r="H547" s="333">
        <v>636</v>
      </c>
      <c r="I547" s="334">
        <v>4</v>
      </c>
      <c r="J547" s="334">
        <v>636</v>
      </c>
      <c r="K547" s="334">
        <v>636</v>
      </c>
      <c r="L547" s="334">
        <v>636</v>
      </c>
      <c r="M547" s="334">
        <v>636</v>
      </c>
      <c r="N547" s="334">
        <v>0</v>
      </c>
    </row>
    <row r="548" spans="1:14" x14ac:dyDescent="0.25">
      <c r="A548" s="331">
        <v>43373</v>
      </c>
      <c r="B548" s="332" t="s">
        <v>16</v>
      </c>
      <c r="C548" s="333">
        <v>1</v>
      </c>
      <c r="D548" s="334">
        <v>0</v>
      </c>
      <c r="E548" s="334">
        <v>1</v>
      </c>
      <c r="F548" s="334">
        <v>0</v>
      </c>
      <c r="G548" s="334">
        <v>0</v>
      </c>
      <c r="H548" s="333">
        <v>157</v>
      </c>
      <c r="I548" s="334">
        <v>4</v>
      </c>
      <c r="J548" s="334">
        <v>157</v>
      </c>
      <c r="K548" s="334">
        <v>157</v>
      </c>
      <c r="L548" s="334">
        <v>157</v>
      </c>
      <c r="M548" s="334">
        <v>157</v>
      </c>
      <c r="N548" s="334">
        <v>0</v>
      </c>
    </row>
    <row r="549" spans="1:14" x14ac:dyDescent="0.25">
      <c r="A549" s="331">
        <v>43373</v>
      </c>
      <c r="B549" s="332" t="s">
        <v>18</v>
      </c>
      <c r="C549" s="333">
        <v>49</v>
      </c>
      <c r="D549" s="334">
        <v>76</v>
      </c>
      <c r="E549" s="334">
        <v>72</v>
      </c>
      <c r="F549" s="334">
        <v>40</v>
      </c>
      <c r="G549" s="334">
        <v>0</v>
      </c>
      <c r="H549" s="333">
        <v>4872</v>
      </c>
      <c r="I549" s="334">
        <v>4</v>
      </c>
      <c r="J549" s="334">
        <v>4872</v>
      </c>
      <c r="K549" s="334">
        <v>4872</v>
      </c>
      <c r="L549" s="334">
        <v>4872</v>
      </c>
      <c r="M549" s="334">
        <v>4872</v>
      </c>
      <c r="N549" s="334">
        <v>0</v>
      </c>
    </row>
    <row r="550" spans="1:14" x14ac:dyDescent="0.25">
      <c r="A550" s="331">
        <v>43373</v>
      </c>
      <c r="B550" s="332" t="s">
        <v>20</v>
      </c>
      <c r="C550" s="333">
        <v>84</v>
      </c>
      <c r="D550" s="334">
        <v>80</v>
      </c>
      <c r="E550" s="334">
        <v>62</v>
      </c>
      <c r="F550" s="334">
        <v>22</v>
      </c>
      <c r="G550" s="334">
        <v>0</v>
      </c>
      <c r="H550" s="333">
        <v>1109</v>
      </c>
      <c r="I550" s="334">
        <v>4</v>
      </c>
      <c r="J550" s="334">
        <v>1109</v>
      </c>
      <c r="K550" s="334">
        <v>1109</v>
      </c>
      <c r="L550" s="334">
        <v>1109</v>
      </c>
      <c r="M550" s="334">
        <v>1109</v>
      </c>
      <c r="N550" s="334">
        <v>0</v>
      </c>
    </row>
    <row r="551" spans="1:14" x14ac:dyDescent="0.25">
      <c r="A551" s="331">
        <v>43373</v>
      </c>
      <c r="B551" s="332" t="s">
        <v>22</v>
      </c>
      <c r="C551" s="333">
        <v>169</v>
      </c>
      <c r="D551" s="334">
        <v>123</v>
      </c>
      <c r="E551" s="334">
        <v>94</v>
      </c>
      <c r="F551" s="334">
        <v>60</v>
      </c>
      <c r="G551" s="334">
        <v>0</v>
      </c>
      <c r="H551" s="333">
        <v>973</v>
      </c>
      <c r="I551" s="334">
        <v>4</v>
      </c>
      <c r="J551" s="334">
        <v>973</v>
      </c>
      <c r="K551" s="334">
        <v>973</v>
      </c>
      <c r="L551" s="334">
        <v>973</v>
      </c>
      <c r="M551" s="334">
        <v>973</v>
      </c>
      <c r="N551" s="334">
        <v>0</v>
      </c>
    </row>
    <row r="552" spans="1:14" x14ac:dyDescent="0.25">
      <c r="A552" s="331">
        <v>43373</v>
      </c>
      <c r="B552" s="332" t="s">
        <v>62</v>
      </c>
      <c r="C552" s="333">
        <v>194</v>
      </c>
      <c r="D552" s="334">
        <v>255</v>
      </c>
      <c r="E552" s="334">
        <v>261</v>
      </c>
      <c r="F552" s="334">
        <v>121</v>
      </c>
      <c r="G552" s="334">
        <v>0</v>
      </c>
      <c r="H552" s="333">
        <v>3365</v>
      </c>
      <c r="I552" s="334">
        <v>4</v>
      </c>
      <c r="J552" s="334">
        <v>3365</v>
      </c>
      <c r="K552" s="334">
        <v>3365</v>
      </c>
      <c r="L552" s="334">
        <v>3365</v>
      </c>
      <c r="M552" s="334">
        <v>3365</v>
      </c>
      <c r="N552" s="334">
        <v>0</v>
      </c>
    </row>
    <row r="553" spans="1:14" x14ac:dyDescent="0.25">
      <c r="A553" s="331">
        <v>43373</v>
      </c>
      <c r="B553" s="332" t="s">
        <v>24</v>
      </c>
      <c r="C553" s="333">
        <v>49</v>
      </c>
      <c r="D553" s="334">
        <v>37</v>
      </c>
      <c r="E553" s="334">
        <v>23</v>
      </c>
      <c r="F553" s="334">
        <v>11</v>
      </c>
      <c r="G553" s="334">
        <v>0</v>
      </c>
      <c r="H553" s="333">
        <v>183</v>
      </c>
      <c r="I553" s="334">
        <v>4</v>
      </c>
      <c r="J553" s="334">
        <v>183</v>
      </c>
      <c r="K553" s="334">
        <v>183</v>
      </c>
      <c r="L553" s="334">
        <v>183</v>
      </c>
      <c r="M553" s="334">
        <v>183</v>
      </c>
      <c r="N553" s="334">
        <v>0</v>
      </c>
    </row>
    <row r="554" spans="1:14" x14ac:dyDescent="0.25">
      <c r="A554" s="331">
        <v>43373</v>
      </c>
      <c r="B554" s="332" t="s">
        <v>26</v>
      </c>
      <c r="C554" s="333">
        <v>37</v>
      </c>
      <c r="D554" s="334">
        <v>22</v>
      </c>
      <c r="E554" s="334">
        <v>10</v>
      </c>
      <c r="F554" s="334">
        <v>5</v>
      </c>
      <c r="G554" s="334">
        <v>0</v>
      </c>
      <c r="H554" s="333">
        <v>84</v>
      </c>
      <c r="I554" s="334">
        <v>4</v>
      </c>
      <c r="J554" s="334">
        <v>84</v>
      </c>
      <c r="K554" s="334">
        <v>84</v>
      </c>
      <c r="L554" s="334">
        <v>84</v>
      </c>
      <c r="M554" s="334">
        <v>84</v>
      </c>
      <c r="N554" s="334">
        <v>0</v>
      </c>
    </row>
    <row r="555" spans="1:14" x14ac:dyDescent="0.25">
      <c r="A555" s="331">
        <v>43373</v>
      </c>
      <c r="B555" s="332" t="s">
        <v>28</v>
      </c>
      <c r="C555" s="333">
        <v>87</v>
      </c>
      <c r="D555" s="334">
        <v>203</v>
      </c>
      <c r="E555" s="334">
        <v>253</v>
      </c>
      <c r="F555" s="334">
        <v>142</v>
      </c>
      <c r="G555" s="334">
        <v>0</v>
      </c>
      <c r="H555" s="333">
        <v>5051</v>
      </c>
      <c r="I555" s="334">
        <v>4</v>
      </c>
      <c r="J555" s="334">
        <v>5051</v>
      </c>
      <c r="K555" s="334">
        <v>5051</v>
      </c>
      <c r="L555" s="334">
        <v>5051</v>
      </c>
      <c r="M555" s="334">
        <v>5051</v>
      </c>
      <c r="N555" s="334">
        <v>0</v>
      </c>
    </row>
    <row r="556" spans="1:14" x14ac:dyDescent="0.25">
      <c r="A556" s="331">
        <v>43373</v>
      </c>
      <c r="B556" s="332" t="s">
        <v>30</v>
      </c>
      <c r="C556" s="333">
        <v>117</v>
      </c>
      <c r="D556" s="334">
        <v>127</v>
      </c>
      <c r="E556" s="334">
        <v>101</v>
      </c>
      <c r="F556" s="334">
        <v>53</v>
      </c>
      <c r="G556" s="334">
        <v>0</v>
      </c>
      <c r="H556" s="333">
        <v>998</v>
      </c>
      <c r="I556" s="334">
        <v>4</v>
      </c>
      <c r="J556" s="334">
        <v>998</v>
      </c>
      <c r="K556" s="334">
        <v>998</v>
      </c>
      <c r="L556" s="334">
        <v>998</v>
      </c>
      <c r="M556" s="334">
        <v>998</v>
      </c>
      <c r="N556" s="334">
        <v>0</v>
      </c>
    </row>
    <row r="557" spans="1:14" x14ac:dyDescent="0.25">
      <c r="A557" s="331">
        <v>43373</v>
      </c>
      <c r="B557" s="332" t="s">
        <v>32</v>
      </c>
      <c r="C557" s="333">
        <v>275</v>
      </c>
      <c r="D557" s="334">
        <v>388</v>
      </c>
      <c r="E557" s="334">
        <v>511</v>
      </c>
      <c r="F557" s="334">
        <v>336</v>
      </c>
      <c r="G557" s="334">
        <v>0</v>
      </c>
      <c r="H557" s="333">
        <v>14631</v>
      </c>
      <c r="I557" s="334">
        <v>4</v>
      </c>
      <c r="J557" s="334">
        <v>14631</v>
      </c>
      <c r="K557" s="334">
        <v>14631</v>
      </c>
      <c r="L557" s="334">
        <v>14631</v>
      </c>
      <c r="M557" s="334">
        <v>14631</v>
      </c>
      <c r="N557" s="334">
        <v>0</v>
      </c>
    </row>
    <row r="558" spans="1:14" x14ac:dyDescent="0.25">
      <c r="A558" s="331">
        <v>43373</v>
      </c>
      <c r="B558" s="332" t="s">
        <v>34</v>
      </c>
      <c r="C558" s="333">
        <v>208</v>
      </c>
      <c r="D558" s="334">
        <v>288</v>
      </c>
      <c r="E558" s="334">
        <v>196</v>
      </c>
      <c r="F558" s="334">
        <v>100</v>
      </c>
      <c r="G558" s="334">
        <v>0</v>
      </c>
      <c r="H558" s="333">
        <v>5265</v>
      </c>
      <c r="I558" s="334">
        <v>4</v>
      </c>
      <c r="J558" s="334">
        <v>5265</v>
      </c>
      <c r="K558" s="334">
        <v>5265</v>
      </c>
      <c r="L558" s="334">
        <v>5265</v>
      </c>
      <c r="M558" s="334">
        <v>5265</v>
      </c>
      <c r="N558" s="334">
        <v>0</v>
      </c>
    </row>
    <row r="559" spans="1:14" x14ac:dyDescent="0.25">
      <c r="A559" s="331">
        <v>43373</v>
      </c>
      <c r="B559" s="332" t="s">
        <v>36</v>
      </c>
      <c r="C559" s="333">
        <v>160</v>
      </c>
      <c r="D559" s="334">
        <v>109</v>
      </c>
      <c r="E559" s="334">
        <v>54</v>
      </c>
      <c r="F559" s="334">
        <v>27</v>
      </c>
      <c r="G559" s="334">
        <v>0</v>
      </c>
      <c r="H559" s="333">
        <v>642</v>
      </c>
      <c r="I559" s="334">
        <v>4</v>
      </c>
      <c r="J559" s="334">
        <v>642</v>
      </c>
      <c r="K559" s="334">
        <v>642</v>
      </c>
      <c r="L559" s="334">
        <v>642</v>
      </c>
      <c r="M559" s="334">
        <v>642</v>
      </c>
      <c r="N559" s="334">
        <v>0</v>
      </c>
    </row>
    <row r="560" spans="1:14" x14ac:dyDescent="0.25">
      <c r="A560" s="331">
        <v>43373</v>
      </c>
      <c r="B560" s="332" t="s">
        <v>38</v>
      </c>
      <c r="C560" s="333">
        <v>318</v>
      </c>
      <c r="D560" s="334">
        <v>231</v>
      </c>
      <c r="E560" s="334">
        <v>143</v>
      </c>
      <c r="F560" s="334">
        <v>52</v>
      </c>
      <c r="G560" s="334">
        <v>0</v>
      </c>
      <c r="H560" s="333">
        <v>1598</v>
      </c>
      <c r="I560" s="334">
        <v>4</v>
      </c>
      <c r="J560" s="334">
        <v>1598</v>
      </c>
      <c r="K560" s="334">
        <v>1598</v>
      </c>
      <c r="L560" s="334">
        <v>1598</v>
      </c>
      <c r="M560" s="334">
        <v>1598</v>
      </c>
      <c r="N560" s="334">
        <v>0</v>
      </c>
    </row>
    <row r="561" spans="1:14" x14ac:dyDescent="0.25">
      <c r="A561" s="331">
        <v>43373</v>
      </c>
      <c r="B561" s="332" t="s">
        <v>40</v>
      </c>
      <c r="C561" s="333">
        <v>269</v>
      </c>
      <c r="D561" s="334">
        <v>71</v>
      </c>
      <c r="E561" s="334">
        <v>40</v>
      </c>
      <c r="F561" s="334">
        <v>19</v>
      </c>
      <c r="G561" s="334">
        <v>0</v>
      </c>
      <c r="H561" s="333">
        <v>456</v>
      </c>
      <c r="I561" s="334">
        <v>4</v>
      </c>
      <c r="J561" s="334">
        <v>456</v>
      </c>
      <c r="K561" s="334">
        <v>456</v>
      </c>
      <c r="L561" s="334">
        <v>456</v>
      </c>
      <c r="M561" s="334">
        <v>456</v>
      </c>
      <c r="N561" s="334">
        <v>0</v>
      </c>
    </row>
    <row r="562" spans="1:14" x14ac:dyDescent="0.25">
      <c r="A562" s="331">
        <v>43373</v>
      </c>
      <c r="B562" s="332" t="s">
        <v>42</v>
      </c>
      <c r="C562" s="333">
        <v>102</v>
      </c>
      <c r="D562" s="334">
        <v>32</v>
      </c>
      <c r="E562" s="334">
        <v>16</v>
      </c>
      <c r="F562" s="334">
        <v>9</v>
      </c>
      <c r="G562" s="334">
        <v>0</v>
      </c>
      <c r="H562" s="333">
        <v>168</v>
      </c>
      <c r="I562" s="334">
        <v>4</v>
      </c>
      <c r="J562" s="334">
        <v>168</v>
      </c>
      <c r="K562" s="334">
        <v>168</v>
      </c>
      <c r="L562" s="334">
        <v>168</v>
      </c>
      <c r="M562" s="334">
        <v>168</v>
      </c>
      <c r="N562" s="334">
        <v>0</v>
      </c>
    </row>
    <row r="563" spans="1:14" x14ac:dyDescent="0.25">
      <c r="A563" s="331">
        <v>43404</v>
      </c>
      <c r="B563" s="332" t="s">
        <v>12</v>
      </c>
      <c r="C563" s="333">
        <v>0</v>
      </c>
      <c r="D563" s="334">
        <v>0</v>
      </c>
      <c r="E563" s="334">
        <v>4</v>
      </c>
      <c r="F563" s="334">
        <v>2</v>
      </c>
      <c r="G563" s="334">
        <v>0</v>
      </c>
      <c r="H563" s="333">
        <v>292</v>
      </c>
      <c r="I563" s="334">
        <v>4</v>
      </c>
      <c r="J563" s="334">
        <v>292</v>
      </c>
      <c r="K563" s="334">
        <v>292</v>
      </c>
      <c r="L563" s="334">
        <v>292</v>
      </c>
      <c r="M563" s="334">
        <v>292</v>
      </c>
      <c r="N563" s="334">
        <v>0</v>
      </c>
    </row>
    <row r="564" spans="1:14" x14ac:dyDescent="0.25">
      <c r="A564" s="331">
        <v>43404</v>
      </c>
      <c r="B564" s="332" t="s">
        <v>14</v>
      </c>
      <c r="C564" s="333">
        <v>16</v>
      </c>
      <c r="D564" s="334">
        <v>24</v>
      </c>
      <c r="E564" s="334">
        <v>29</v>
      </c>
      <c r="F564" s="334">
        <v>20</v>
      </c>
      <c r="G564" s="334">
        <v>0</v>
      </c>
      <c r="H564" s="333">
        <v>673</v>
      </c>
      <c r="I564" s="334">
        <v>4</v>
      </c>
      <c r="J564" s="334">
        <v>673</v>
      </c>
      <c r="K564" s="334">
        <v>673</v>
      </c>
      <c r="L564" s="334">
        <v>673</v>
      </c>
      <c r="M564" s="334">
        <v>673</v>
      </c>
      <c r="N564" s="334">
        <v>0</v>
      </c>
    </row>
    <row r="565" spans="1:14" x14ac:dyDescent="0.25">
      <c r="A565" s="331">
        <v>43404</v>
      </c>
      <c r="B565" s="332" t="s">
        <v>16</v>
      </c>
      <c r="C565" s="333">
        <v>1</v>
      </c>
      <c r="D565" s="334">
        <v>0</v>
      </c>
      <c r="E565" s="334">
        <v>1</v>
      </c>
      <c r="F565" s="334">
        <v>0</v>
      </c>
      <c r="G565" s="334">
        <v>0</v>
      </c>
      <c r="H565" s="333">
        <v>168</v>
      </c>
      <c r="I565" s="334">
        <v>4</v>
      </c>
      <c r="J565" s="334">
        <v>168</v>
      </c>
      <c r="K565" s="334">
        <v>168</v>
      </c>
      <c r="L565" s="334">
        <v>168</v>
      </c>
      <c r="M565" s="334">
        <v>168</v>
      </c>
      <c r="N565" s="334">
        <v>0</v>
      </c>
    </row>
    <row r="566" spans="1:14" x14ac:dyDescent="0.25">
      <c r="A566" s="331">
        <v>43404</v>
      </c>
      <c r="B566" s="332" t="s">
        <v>18</v>
      </c>
      <c r="C566" s="333">
        <v>72</v>
      </c>
      <c r="D566" s="334">
        <v>82</v>
      </c>
      <c r="E566" s="334">
        <v>100</v>
      </c>
      <c r="F566" s="334">
        <v>43</v>
      </c>
      <c r="G566" s="334">
        <v>0</v>
      </c>
      <c r="H566" s="333">
        <v>5511</v>
      </c>
      <c r="I566" s="334">
        <v>4</v>
      </c>
      <c r="J566" s="334">
        <v>5511</v>
      </c>
      <c r="K566" s="334">
        <v>5511</v>
      </c>
      <c r="L566" s="334">
        <v>5511</v>
      </c>
      <c r="M566" s="334">
        <v>5511</v>
      </c>
      <c r="N566" s="334">
        <v>0</v>
      </c>
    </row>
    <row r="567" spans="1:14" x14ac:dyDescent="0.25">
      <c r="A567" s="331">
        <v>43404</v>
      </c>
      <c r="B567" s="332" t="s">
        <v>20</v>
      </c>
      <c r="C567" s="333">
        <v>52</v>
      </c>
      <c r="D567" s="334">
        <v>60</v>
      </c>
      <c r="E567" s="334">
        <v>27</v>
      </c>
      <c r="F567" s="334">
        <v>12</v>
      </c>
      <c r="G567" s="334">
        <v>0</v>
      </c>
      <c r="H567" s="333">
        <v>406</v>
      </c>
      <c r="I567" s="334">
        <v>4</v>
      </c>
      <c r="J567" s="334">
        <v>406</v>
      </c>
      <c r="K567" s="334">
        <v>406</v>
      </c>
      <c r="L567" s="334">
        <v>406</v>
      </c>
      <c r="M567" s="334">
        <v>406</v>
      </c>
      <c r="N567" s="334">
        <v>0</v>
      </c>
    </row>
    <row r="568" spans="1:14" x14ac:dyDescent="0.25">
      <c r="A568" s="331">
        <v>43404</v>
      </c>
      <c r="B568" s="332" t="s">
        <v>22</v>
      </c>
      <c r="C568" s="333">
        <v>137</v>
      </c>
      <c r="D568" s="334">
        <v>123</v>
      </c>
      <c r="E568" s="334">
        <v>94</v>
      </c>
      <c r="F568" s="334">
        <v>49</v>
      </c>
      <c r="G568" s="334">
        <v>0</v>
      </c>
      <c r="H568" s="333">
        <v>937</v>
      </c>
      <c r="I568" s="334">
        <v>4</v>
      </c>
      <c r="J568" s="334">
        <v>937</v>
      </c>
      <c r="K568" s="334">
        <v>937</v>
      </c>
      <c r="L568" s="334">
        <v>937</v>
      </c>
      <c r="M568" s="334">
        <v>937</v>
      </c>
      <c r="N568" s="334">
        <v>0</v>
      </c>
    </row>
    <row r="569" spans="1:14" x14ac:dyDescent="0.25">
      <c r="A569" s="331">
        <v>43404</v>
      </c>
      <c r="B569" s="332" t="s">
        <v>62</v>
      </c>
      <c r="C569" s="333">
        <v>129</v>
      </c>
      <c r="D569" s="334">
        <v>229</v>
      </c>
      <c r="E569" s="334">
        <v>244</v>
      </c>
      <c r="F569" s="334">
        <v>108</v>
      </c>
      <c r="G569" s="334">
        <v>0</v>
      </c>
      <c r="H569" s="333">
        <v>3253</v>
      </c>
      <c r="I569" s="334">
        <v>4</v>
      </c>
      <c r="J569" s="334">
        <v>3253</v>
      </c>
      <c r="K569" s="334">
        <v>3253</v>
      </c>
      <c r="L569" s="334">
        <v>3253</v>
      </c>
      <c r="M569" s="334">
        <v>3253</v>
      </c>
      <c r="N569" s="334">
        <v>0</v>
      </c>
    </row>
    <row r="570" spans="1:14" x14ac:dyDescent="0.25">
      <c r="A570" s="331">
        <v>43404</v>
      </c>
      <c r="B570" s="332" t="s">
        <v>24</v>
      </c>
      <c r="C570" s="333">
        <v>87</v>
      </c>
      <c r="D570" s="334">
        <v>49</v>
      </c>
      <c r="E570" s="334">
        <v>31</v>
      </c>
      <c r="F570" s="334">
        <v>12</v>
      </c>
      <c r="G570" s="334">
        <v>0</v>
      </c>
      <c r="H570" s="333">
        <v>273</v>
      </c>
      <c r="I570" s="334">
        <v>4</v>
      </c>
      <c r="J570" s="334">
        <v>273</v>
      </c>
      <c r="K570" s="334">
        <v>273</v>
      </c>
      <c r="L570" s="334">
        <v>273</v>
      </c>
      <c r="M570" s="334">
        <v>273</v>
      </c>
      <c r="N570" s="334">
        <v>0</v>
      </c>
    </row>
    <row r="571" spans="1:14" x14ac:dyDescent="0.25">
      <c r="A571" s="331">
        <v>43404</v>
      </c>
      <c r="B571" s="332" t="s">
        <v>26</v>
      </c>
      <c r="C571" s="333">
        <v>86</v>
      </c>
      <c r="D571" s="334">
        <v>27</v>
      </c>
      <c r="E571" s="334">
        <v>22</v>
      </c>
      <c r="F571" s="334">
        <v>11</v>
      </c>
      <c r="G571" s="334">
        <v>0</v>
      </c>
      <c r="H571" s="333">
        <v>153</v>
      </c>
      <c r="I571" s="334">
        <v>4</v>
      </c>
      <c r="J571" s="334">
        <v>153</v>
      </c>
      <c r="K571" s="334">
        <v>153</v>
      </c>
      <c r="L571" s="334">
        <v>153</v>
      </c>
      <c r="M571" s="334">
        <v>153</v>
      </c>
      <c r="N571" s="334">
        <v>0</v>
      </c>
    </row>
    <row r="572" spans="1:14" x14ac:dyDescent="0.25">
      <c r="A572" s="331">
        <v>43404</v>
      </c>
      <c r="B572" s="332" t="s">
        <v>28</v>
      </c>
      <c r="C572" s="333">
        <v>96</v>
      </c>
      <c r="D572" s="334">
        <v>194</v>
      </c>
      <c r="E572" s="334">
        <v>294</v>
      </c>
      <c r="F572" s="334">
        <v>119</v>
      </c>
      <c r="G572" s="334">
        <v>0</v>
      </c>
      <c r="H572" s="333">
        <v>5386</v>
      </c>
      <c r="I572" s="334">
        <v>4</v>
      </c>
      <c r="J572" s="334">
        <v>5386</v>
      </c>
      <c r="K572" s="334">
        <v>5386</v>
      </c>
      <c r="L572" s="334">
        <v>5386</v>
      </c>
      <c r="M572" s="334">
        <v>5386</v>
      </c>
      <c r="N572" s="334">
        <v>0</v>
      </c>
    </row>
    <row r="573" spans="1:14" x14ac:dyDescent="0.25">
      <c r="A573" s="331">
        <v>43404</v>
      </c>
      <c r="B573" s="332" t="s">
        <v>30</v>
      </c>
      <c r="C573" s="333">
        <v>115</v>
      </c>
      <c r="D573" s="334">
        <v>104</v>
      </c>
      <c r="E573" s="334">
        <v>99</v>
      </c>
      <c r="F573" s="334">
        <v>42</v>
      </c>
      <c r="G573" s="334">
        <v>0</v>
      </c>
      <c r="H573" s="333">
        <v>964</v>
      </c>
      <c r="I573" s="334">
        <v>4</v>
      </c>
      <c r="J573" s="334">
        <v>964</v>
      </c>
      <c r="K573" s="334">
        <v>964</v>
      </c>
      <c r="L573" s="334">
        <v>964</v>
      </c>
      <c r="M573" s="334">
        <v>964</v>
      </c>
      <c r="N573" s="334">
        <v>0</v>
      </c>
    </row>
    <row r="574" spans="1:14" x14ac:dyDescent="0.25">
      <c r="A574" s="331">
        <v>43404</v>
      </c>
      <c r="B574" s="332" t="s">
        <v>32</v>
      </c>
      <c r="C574" s="333">
        <v>286</v>
      </c>
      <c r="D574" s="334">
        <v>399</v>
      </c>
      <c r="E574" s="334">
        <v>568</v>
      </c>
      <c r="F574" s="334">
        <v>280</v>
      </c>
      <c r="G574" s="334">
        <v>0</v>
      </c>
      <c r="H574" s="333">
        <v>15120</v>
      </c>
      <c r="I574" s="334">
        <v>4</v>
      </c>
      <c r="J574" s="334">
        <v>15120</v>
      </c>
      <c r="K574" s="334">
        <v>15120</v>
      </c>
      <c r="L574" s="334">
        <v>15120</v>
      </c>
      <c r="M574" s="334">
        <v>15120</v>
      </c>
      <c r="N574" s="334">
        <v>0</v>
      </c>
    </row>
    <row r="575" spans="1:14" x14ac:dyDescent="0.25">
      <c r="A575" s="331">
        <v>43404</v>
      </c>
      <c r="B575" s="332" t="s">
        <v>34</v>
      </c>
      <c r="C575" s="333">
        <v>228</v>
      </c>
      <c r="D575" s="334">
        <v>287</v>
      </c>
      <c r="E575" s="334">
        <v>217</v>
      </c>
      <c r="F575" s="334">
        <v>86</v>
      </c>
      <c r="G575" s="334">
        <v>0</v>
      </c>
      <c r="H575" s="333">
        <v>5356</v>
      </c>
      <c r="I575" s="334">
        <v>4</v>
      </c>
      <c r="J575" s="334">
        <v>5356</v>
      </c>
      <c r="K575" s="334">
        <v>5356</v>
      </c>
      <c r="L575" s="334">
        <v>5356</v>
      </c>
      <c r="M575" s="334">
        <v>5356</v>
      </c>
      <c r="N575" s="334">
        <v>0</v>
      </c>
    </row>
    <row r="576" spans="1:14" x14ac:dyDescent="0.25">
      <c r="A576" s="331">
        <v>43404</v>
      </c>
      <c r="B576" s="332" t="s">
        <v>36</v>
      </c>
      <c r="C576" s="333">
        <v>141</v>
      </c>
      <c r="D576" s="334">
        <v>104</v>
      </c>
      <c r="E576" s="334">
        <v>60</v>
      </c>
      <c r="F576" s="334">
        <v>25</v>
      </c>
      <c r="G576" s="334">
        <v>0</v>
      </c>
      <c r="H576" s="333">
        <v>625</v>
      </c>
      <c r="I576" s="334">
        <v>4</v>
      </c>
      <c r="J576" s="334">
        <v>625</v>
      </c>
      <c r="K576" s="334">
        <v>625</v>
      </c>
      <c r="L576" s="334">
        <v>625</v>
      </c>
      <c r="M576" s="334">
        <v>625</v>
      </c>
      <c r="N576" s="334">
        <v>0</v>
      </c>
    </row>
    <row r="577" spans="1:14" x14ac:dyDescent="0.25">
      <c r="A577" s="331">
        <v>43404</v>
      </c>
      <c r="B577" s="332" t="s">
        <v>38</v>
      </c>
      <c r="C577" s="333">
        <v>280</v>
      </c>
      <c r="D577" s="334">
        <v>234</v>
      </c>
      <c r="E577" s="334">
        <v>145</v>
      </c>
      <c r="F577" s="334">
        <v>48</v>
      </c>
      <c r="G577" s="334">
        <v>0</v>
      </c>
      <c r="H577" s="333">
        <v>1497</v>
      </c>
      <c r="I577" s="334">
        <v>4</v>
      </c>
      <c r="J577" s="334">
        <v>1497</v>
      </c>
      <c r="K577" s="334">
        <v>1497</v>
      </c>
      <c r="L577" s="334">
        <v>1497</v>
      </c>
      <c r="M577" s="334">
        <v>1497</v>
      </c>
      <c r="N577" s="334">
        <v>0</v>
      </c>
    </row>
    <row r="578" spans="1:14" x14ac:dyDescent="0.25">
      <c r="A578" s="331">
        <v>43404</v>
      </c>
      <c r="B578" s="332" t="s">
        <v>40</v>
      </c>
      <c r="C578" s="333">
        <v>265</v>
      </c>
      <c r="D578" s="334">
        <v>79</v>
      </c>
      <c r="E578" s="334">
        <v>49</v>
      </c>
      <c r="F578" s="334">
        <v>16</v>
      </c>
      <c r="G578" s="334">
        <v>0</v>
      </c>
      <c r="H578" s="333">
        <v>432</v>
      </c>
      <c r="I578" s="334">
        <v>4</v>
      </c>
      <c r="J578" s="334">
        <v>432</v>
      </c>
      <c r="K578" s="334">
        <v>432</v>
      </c>
      <c r="L578" s="334">
        <v>432</v>
      </c>
      <c r="M578" s="334">
        <v>432</v>
      </c>
      <c r="N578" s="334">
        <v>0</v>
      </c>
    </row>
    <row r="579" spans="1:14" x14ac:dyDescent="0.25">
      <c r="A579" s="331">
        <v>43404</v>
      </c>
      <c r="B579" s="332" t="s">
        <v>42</v>
      </c>
      <c r="C579" s="333">
        <v>185</v>
      </c>
      <c r="D579" s="334">
        <v>42</v>
      </c>
      <c r="E579" s="334">
        <v>25</v>
      </c>
      <c r="F579" s="334">
        <v>9</v>
      </c>
      <c r="G579" s="334">
        <v>0</v>
      </c>
      <c r="H579" s="333">
        <v>310</v>
      </c>
      <c r="I579" s="334">
        <v>4</v>
      </c>
      <c r="J579" s="334">
        <v>310</v>
      </c>
      <c r="K579" s="334">
        <v>310</v>
      </c>
      <c r="L579" s="334">
        <v>310</v>
      </c>
      <c r="M579" s="334">
        <v>310</v>
      </c>
      <c r="N579" s="334">
        <v>0</v>
      </c>
    </row>
    <row r="580" spans="1:14" x14ac:dyDescent="0.25">
      <c r="A580" s="331">
        <v>43434</v>
      </c>
      <c r="B580" s="332" t="s">
        <v>12</v>
      </c>
      <c r="C580" s="333">
        <v>0</v>
      </c>
      <c r="D580" s="334">
        <v>0</v>
      </c>
      <c r="E580" s="334">
        <v>9</v>
      </c>
      <c r="F580" s="334">
        <v>2</v>
      </c>
      <c r="G580" s="334">
        <v>0</v>
      </c>
      <c r="H580" s="333">
        <v>349</v>
      </c>
      <c r="I580" s="334">
        <v>4</v>
      </c>
      <c r="J580" s="334">
        <v>349</v>
      </c>
      <c r="K580" s="334">
        <v>349</v>
      </c>
      <c r="L580" s="334">
        <v>349</v>
      </c>
      <c r="M580" s="334">
        <v>349</v>
      </c>
      <c r="N580" s="334">
        <v>0</v>
      </c>
    </row>
    <row r="581" spans="1:14" x14ac:dyDescent="0.25">
      <c r="A581" s="331">
        <v>43434</v>
      </c>
      <c r="B581" s="332" t="s">
        <v>14</v>
      </c>
      <c r="C581" s="333">
        <v>14</v>
      </c>
      <c r="D581" s="334">
        <v>24</v>
      </c>
      <c r="E581" s="334">
        <v>34</v>
      </c>
      <c r="F581" s="334">
        <v>13</v>
      </c>
      <c r="G581" s="334">
        <v>0</v>
      </c>
      <c r="H581" s="333">
        <v>768</v>
      </c>
      <c r="I581" s="334">
        <v>4</v>
      </c>
      <c r="J581" s="334">
        <v>768</v>
      </c>
      <c r="K581" s="334">
        <v>768</v>
      </c>
      <c r="L581" s="334">
        <v>768</v>
      </c>
      <c r="M581" s="334">
        <v>768</v>
      </c>
      <c r="N581" s="334">
        <v>0</v>
      </c>
    </row>
    <row r="582" spans="1:14" x14ac:dyDescent="0.25">
      <c r="A582" s="331">
        <v>43434</v>
      </c>
      <c r="B582" s="332" t="s">
        <v>16</v>
      </c>
      <c r="C582" s="333">
        <v>0</v>
      </c>
      <c r="D582" s="334">
        <v>0</v>
      </c>
      <c r="E582" s="334">
        <v>1</v>
      </c>
      <c r="F582" s="334">
        <v>0</v>
      </c>
      <c r="G582" s="334">
        <v>0</v>
      </c>
      <c r="H582" s="333">
        <v>203</v>
      </c>
      <c r="I582" s="334">
        <v>4</v>
      </c>
      <c r="J582" s="334">
        <v>203</v>
      </c>
      <c r="K582" s="334">
        <v>203</v>
      </c>
      <c r="L582" s="334">
        <v>203</v>
      </c>
      <c r="M582" s="334">
        <v>203</v>
      </c>
      <c r="N582" s="334">
        <v>0</v>
      </c>
    </row>
    <row r="583" spans="1:14" x14ac:dyDescent="0.25">
      <c r="A583" s="331">
        <v>43434</v>
      </c>
      <c r="B583" s="332" t="s">
        <v>18</v>
      </c>
      <c r="C583" s="333">
        <v>73</v>
      </c>
      <c r="D583" s="334">
        <v>87</v>
      </c>
      <c r="E583" s="334">
        <v>106</v>
      </c>
      <c r="F583" s="334">
        <v>39</v>
      </c>
      <c r="G583" s="334">
        <v>0</v>
      </c>
      <c r="H583" s="333">
        <v>5613</v>
      </c>
      <c r="I583" s="334">
        <v>4</v>
      </c>
      <c r="J583" s="334">
        <v>5613</v>
      </c>
      <c r="K583" s="334">
        <v>5613</v>
      </c>
      <c r="L583" s="334">
        <v>5613</v>
      </c>
      <c r="M583" s="334">
        <v>5613</v>
      </c>
      <c r="N583" s="334">
        <v>0</v>
      </c>
    </row>
    <row r="584" spans="1:14" x14ac:dyDescent="0.25">
      <c r="A584" s="331">
        <v>43434</v>
      </c>
      <c r="B584" s="332" t="s">
        <v>20</v>
      </c>
      <c r="C584" s="333">
        <v>52</v>
      </c>
      <c r="D584" s="334">
        <v>59</v>
      </c>
      <c r="E584" s="334">
        <v>28</v>
      </c>
      <c r="F584" s="334">
        <v>12</v>
      </c>
      <c r="G584" s="334">
        <v>0</v>
      </c>
      <c r="H584" s="333">
        <v>378</v>
      </c>
      <c r="I584" s="334">
        <v>4</v>
      </c>
      <c r="J584" s="334">
        <v>378</v>
      </c>
      <c r="K584" s="334">
        <v>378</v>
      </c>
      <c r="L584" s="334">
        <v>378</v>
      </c>
      <c r="M584" s="334">
        <v>378</v>
      </c>
      <c r="N584" s="334">
        <v>0</v>
      </c>
    </row>
    <row r="585" spans="1:14" x14ac:dyDescent="0.25">
      <c r="A585" s="331">
        <v>43434</v>
      </c>
      <c r="B585" s="332" t="s">
        <v>22</v>
      </c>
      <c r="C585" s="333">
        <v>166</v>
      </c>
      <c r="D585" s="334">
        <v>141</v>
      </c>
      <c r="E585" s="334">
        <v>100</v>
      </c>
      <c r="F585" s="334">
        <v>53</v>
      </c>
      <c r="G585" s="334">
        <v>0</v>
      </c>
      <c r="H585" s="333">
        <v>1009</v>
      </c>
      <c r="I585" s="334">
        <v>4</v>
      </c>
      <c r="J585" s="334">
        <v>1009</v>
      </c>
      <c r="K585" s="334">
        <v>1009</v>
      </c>
      <c r="L585" s="334">
        <v>1009</v>
      </c>
      <c r="M585" s="334">
        <v>1009</v>
      </c>
      <c r="N585" s="334">
        <v>0</v>
      </c>
    </row>
    <row r="586" spans="1:14" x14ac:dyDescent="0.25">
      <c r="A586" s="331">
        <v>43434</v>
      </c>
      <c r="B586" s="332" t="s">
        <v>62</v>
      </c>
      <c r="C586" s="333">
        <v>119</v>
      </c>
      <c r="D586" s="334">
        <v>204</v>
      </c>
      <c r="E586" s="334">
        <v>240</v>
      </c>
      <c r="F586" s="334">
        <v>96</v>
      </c>
      <c r="G586" s="334">
        <v>0</v>
      </c>
      <c r="H586" s="333">
        <v>3255</v>
      </c>
      <c r="I586" s="334">
        <v>4</v>
      </c>
      <c r="J586" s="334">
        <v>3255</v>
      </c>
      <c r="K586" s="334">
        <v>3255</v>
      </c>
      <c r="L586" s="334">
        <v>3255</v>
      </c>
      <c r="M586" s="334">
        <v>3255</v>
      </c>
      <c r="N586" s="334">
        <v>0</v>
      </c>
    </row>
    <row r="587" spans="1:14" x14ac:dyDescent="0.25">
      <c r="A587" s="331">
        <v>43434</v>
      </c>
      <c r="B587" s="332" t="s">
        <v>24</v>
      </c>
      <c r="C587" s="333">
        <v>88</v>
      </c>
      <c r="D587" s="334">
        <v>47</v>
      </c>
      <c r="E587" s="334">
        <v>27</v>
      </c>
      <c r="F587" s="334">
        <v>9</v>
      </c>
      <c r="G587" s="334">
        <v>0</v>
      </c>
      <c r="H587" s="333">
        <v>214</v>
      </c>
      <c r="I587" s="334">
        <v>4</v>
      </c>
      <c r="J587" s="334">
        <v>214</v>
      </c>
      <c r="K587" s="334">
        <v>214</v>
      </c>
      <c r="L587" s="334">
        <v>214</v>
      </c>
      <c r="M587" s="334">
        <v>214</v>
      </c>
      <c r="N587" s="334">
        <v>0</v>
      </c>
    </row>
    <row r="588" spans="1:14" x14ac:dyDescent="0.25">
      <c r="A588" s="331">
        <v>43434</v>
      </c>
      <c r="B588" s="332" t="s">
        <v>26</v>
      </c>
      <c r="C588" s="333">
        <v>65</v>
      </c>
      <c r="D588" s="334">
        <v>15</v>
      </c>
      <c r="E588" s="334">
        <v>16</v>
      </c>
      <c r="F588" s="334">
        <v>7</v>
      </c>
      <c r="G588" s="334">
        <v>0</v>
      </c>
      <c r="H588" s="333">
        <v>95</v>
      </c>
      <c r="I588" s="334">
        <v>4</v>
      </c>
      <c r="J588" s="334">
        <v>95</v>
      </c>
      <c r="K588" s="334">
        <v>95</v>
      </c>
      <c r="L588" s="334">
        <v>95</v>
      </c>
      <c r="M588" s="334">
        <v>95</v>
      </c>
      <c r="N588" s="334">
        <v>0</v>
      </c>
    </row>
    <row r="589" spans="1:14" x14ac:dyDescent="0.25">
      <c r="A589" s="331">
        <v>43434</v>
      </c>
      <c r="B589" s="332" t="s">
        <v>28</v>
      </c>
      <c r="C589" s="333">
        <v>104</v>
      </c>
      <c r="D589" s="334">
        <v>191</v>
      </c>
      <c r="E589" s="334">
        <v>309</v>
      </c>
      <c r="F589" s="334">
        <v>105</v>
      </c>
      <c r="G589" s="334">
        <v>0</v>
      </c>
      <c r="H589" s="333">
        <v>5578</v>
      </c>
      <c r="I589" s="334">
        <v>4</v>
      </c>
      <c r="J589" s="334">
        <v>5578</v>
      </c>
      <c r="K589" s="334">
        <v>5578</v>
      </c>
      <c r="L589" s="334">
        <v>5578</v>
      </c>
      <c r="M589" s="334">
        <v>5578</v>
      </c>
      <c r="N589" s="334">
        <v>0</v>
      </c>
    </row>
    <row r="590" spans="1:14" x14ac:dyDescent="0.25">
      <c r="A590" s="331">
        <v>43434</v>
      </c>
      <c r="B590" s="332" t="s">
        <v>30</v>
      </c>
      <c r="C590" s="333">
        <v>108</v>
      </c>
      <c r="D590" s="334">
        <v>100</v>
      </c>
      <c r="E590" s="334">
        <v>98</v>
      </c>
      <c r="F590" s="334">
        <v>37</v>
      </c>
      <c r="G590" s="334">
        <v>0</v>
      </c>
      <c r="H590" s="333">
        <v>976</v>
      </c>
      <c r="I590" s="334">
        <v>4</v>
      </c>
      <c r="J590" s="334">
        <v>976</v>
      </c>
      <c r="K590" s="334">
        <v>976</v>
      </c>
      <c r="L590" s="334">
        <v>976</v>
      </c>
      <c r="M590" s="334">
        <v>976</v>
      </c>
      <c r="N590" s="334">
        <v>0</v>
      </c>
    </row>
    <row r="591" spans="1:14" x14ac:dyDescent="0.25">
      <c r="A591" s="331">
        <v>43434</v>
      </c>
      <c r="B591" s="332" t="s">
        <v>32</v>
      </c>
      <c r="C591" s="333">
        <v>330</v>
      </c>
      <c r="D591" s="334">
        <v>410</v>
      </c>
      <c r="E591" s="334">
        <v>610</v>
      </c>
      <c r="F591" s="334">
        <v>239</v>
      </c>
      <c r="G591" s="334">
        <v>0</v>
      </c>
      <c r="H591" s="333">
        <v>15612</v>
      </c>
      <c r="I591" s="334">
        <v>4</v>
      </c>
      <c r="J591" s="334">
        <v>15612</v>
      </c>
      <c r="K591" s="334">
        <v>15612</v>
      </c>
      <c r="L591" s="334">
        <v>15612</v>
      </c>
      <c r="M591" s="334">
        <v>15612</v>
      </c>
      <c r="N591" s="334">
        <v>0</v>
      </c>
    </row>
    <row r="592" spans="1:14" x14ac:dyDescent="0.25">
      <c r="A592" s="331">
        <v>43434</v>
      </c>
      <c r="B592" s="332" t="s">
        <v>34</v>
      </c>
      <c r="C592" s="333">
        <v>220</v>
      </c>
      <c r="D592" s="334">
        <v>281</v>
      </c>
      <c r="E592" s="334">
        <v>225</v>
      </c>
      <c r="F592" s="334">
        <v>75</v>
      </c>
      <c r="G592" s="334">
        <v>0</v>
      </c>
      <c r="H592" s="333">
        <v>5345</v>
      </c>
      <c r="I592" s="334">
        <v>4</v>
      </c>
      <c r="J592" s="334">
        <v>5345</v>
      </c>
      <c r="K592" s="334">
        <v>5345</v>
      </c>
      <c r="L592" s="334">
        <v>5345</v>
      </c>
      <c r="M592" s="334">
        <v>5345</v>
      </c>
      <c r="N592" s="334">
        <v>0</v>
      </c>
    </row>
    <row r="593" spans="1:14" x14ac:dyDescent="0.25">
      <c r="A593" s="331">
        <v>43434</v>
      </c>
      <c r="B593" s="332" t="s">
        <v>36</v>
      </c>
      <c r="C593" s="333">
        <v>166</v>
      </c>
      <c r="D593" s="334">
        <v>110</v>
      </c>
      <c r="E593" s="334">
        <v>61</v>
      </c>
      <c r="F593" s="334">
        <v>17</v>
      </c>
      <c r="G593" s="334">
        <v>0</v>
      </c>
      <c r="H593" s="333">
        <v>620</v>
      </c>
      <c r="I593" s="334">
        <v>4</v>
      </c>
      <c r="J593" s="334">
        <v>620</v>
      </c>
      <c r="K593" s="334">
        <v>620</v>
      </c>
      <c r="L593" s="334">
        <v>620</v>
      </c>
      <c r="M593" s="334">
        <v>620</v>
      </c>
      <c r="N593" s="334">
        <v>0</v>
      </c>
    </row>
    <row r="594" spans="1:14" x14ac:dyDescent="0.25">
      <c r="A594" s="331">
        <v>43434</v>
      </c>
      <c r="B594" s="332" t="s">
        <v>38</v>
      </c>
      <c r="C594" s="333">
        <v>332</v>
      </c>
      <c r="D594" s="334">
        <v>231</v>
      </c>
      <c r="E594" s="334">
        <v>148</v>
      </c>
      <c r="F594" s="334">
        <v>39</v>
      </c>
      <c r="G594" s="334">
        <v>0</v>
      </c>
      <c r="H594" s="333">
        <v>1584</v>
      </c>
      <c r="I594" s="334">
        <v>4</v>
      </c>
      <c r="J594" s="334">
        <v>1584</v>
      </c>
      <c r="K594" s="334">
        <v>1584</v>
      </c>
      <c r="L594" s="334">
        <v>1584</v>
      </c>
      <c r="M594" s="334">
        <v>1584</v>
      </c>
      <c r="N594" s="334">
        <v>0</v>
      </c>
    </row>
    <row r="595" spans="1:14" x14ac:dyDescent="0.25">
      <c r="A595" s="331">
        <v>43434</v>
      </c>
      <c r="B595" s="332" t="s">
        <v>40</v>
      </c>
      <c r="C595" s="333">
        <v>245</v>
      </c>
      <c r="D595" s="334">
        <v>78</v>
      </c>
      <c r="E595" s="334">
        <v>45</v>
      </c>
      <c r="F595" s="334">
        <v>18</v>
      </c>
      <c r="G595" s="334">
        <v>0</v>
      </c>
      <c r="H595" s="333">
        <v>421</v>
      </c>
      <c r="I595" s="334">
        <v>4</v>
      </c>
      <c r="J595" s="334">
        <v>421</v>
      </c>
      <c r="K595" s="334">
        <v>421</v>
      </c>
      <c r="L595" s="334">
        <v>421</v>
      </c>
      <c r="M595" s="334">
        <v>421</v>
      </c>
      <c r="N595" s="334">
        <v>0</v>
      </c>
    </row>
    <row r="596" spans="1:14" x14ac:dyDescent="0.25">
      <c r="A596" s="331">
        <v>43434</v>
      </c>
      <c r="B596" s="332" t="s">
        <v>42</v>
      </c>
      <c r="C596" s="333">
        <v>145</v>
      </c>
      <c r="D596" s="334">
        <v>31</v>
      </c>
      <c r="E596" s="334">
        <v>16</v>
      </c>
      <c r="F596" s="334">
        <v>11</v>
      </c>
      <c r="G596" s="334">
        <v>0</v>
      </c>
      <c r="H596" s="333">
        <v>212</v>
      </c>
      <c r="I596" s="334">
        <v>4</v>
      </c>
      <c r="J596" s="334">
        <v>212</v>
      </c>
      <c r="K596" s="334">
        <v>212</v>
      </c>
      <c r="L596" s="334">
        <v>212</v>
      </c>
      <c r="M596" s="334">
        <v>212</v>
      </c>
      <c r="N596" s="334">
        <v>0</v>
      </c>
    </row>
    <row r="597" spans="1:14" x14ac:dyDescent="0.25">
      <c r="A597" s="331">
        <v>43465</v>
      </c>
      <c r="B597" s="332" t="s">
        <v>12</v>
      </c>
      <c r="C597" s="333">
        <v>0</v>
      </c>
      <c r="D597" s="334">
        <v>1</v>
      </c>
      <c r="E597" s="334">
        <v>8</v>
      </c>
      <c r="F597" s="334">
        <v>2</v>
      </c>
      <c r="G597" s="334">
        <v>0</v>
      </c>
      <c r="H597" s="333">
        <v>385</v>
      </c>
      <c r="I597" s="334">
        <v>4</v>
      </c>
      <c r="J597" s="334">
        <v>385</v>
      </c>
      <c r="K597" s="334">
        <v>385</v>
      </c>
      <c r="L597" s="334">
        <v>385</v>
      </c>
      <c r="M597" s="334">
        <v>385</v>
      </c>
      <c r="N597" s="334">
        <v>0</v>
      </c>
    </row>
    <row r="598" spans="1:14" x14ac:dyDescent="0.25">
      <c r="A598" s="331">
        <v>43465</v>
      </c>
      <c r="B598" s="332" t="s">
        <v>14</v>
      </c>
      <c r="C598" s="333">
        <v>16</v>
      </c>
      <c r="D598" s="334">
        <v>23</v>
      </c>
      <c r="E598" s="334">
        <v>38</v>
      </c>
      <c r="F598" s="334">
        <v>9</v>
      </c>
      <c r="G598" s="334">
        <v>0</v>
      </c>
      <c r="H598" s="333">
        <v>793</v>
      </c>
      <c r="I598" s="334">
        <v>4</v>
      </c>
      <c r="J598" s="334">
        <v>793</v>
      </c>
      <c r="K598" s="334">
        <v>793</v>
      </c>
      <c r="L598" s="334">
        <v>793</v>
      </c>
      <c r="M598" s="334">
        <v>793</v>
      </c>
      <c r="N598" s="334">
        <v>0</v>
      </c>
    </row>
    <row r="599" spans="1:14" x14ac:dyDescent="0.25">
      <c r="A599" s="331">
        <v>43465</v>
      </c>
      <c r="B599" s="332" t="s">
        <v>16</v>
      </c>
      <c r="C599" s="333">
        <v>0</v>
      </c>
      <c r="D599" s="334">
        <v>0</v>
      </c>
      <c r="E599" s="334">
        <v>1</v>
      </c>
      <c r="F599" s="334">
        <v>0</v>
      </c>
      <c r="G599" s="334">
        <v>0</v>
      </c>
      <c r="H599" s="333">
        <v>242</v>
      </c>
      <c r="I599" s="334">
        <v>4</v>
      </c>
      <c r="J599" s="334">
        <v>242</v>
      </c>
      <c r="K599" s="334">
        <v>242</v>
      </c>
      <c r="L599" s="334">
        <v>242</v>
      </c>
      <c r="M599" s="334">
        <v>242</v>
      </c>
      <c r="N599" s="334">
        <v>0</v>
      </c>
    </row>
    <row r="600" spans="1:14" x14ac:dyDescent="0.25">
      <c r="A600" s="331">
        <v>43465</v>
      </c>
      <c r="B600" s="332" t="s">
        <v>18</v>
      </c>
      <c r="C600" s="333">
        <v>51</v>
      </c>
      <c r="D600" s="334">
        <v>67</v>
      </c>
      <c r="E600" s="334">
        <v>76</v>
      </c>
      <c r="F600" s="334">
        <v>25</v>
      </c>
      <c r="G600" s="334">
        <v>0</v>
      </c>
      <c r="H600" s="333">
        <v>4960</v>
      </c>
      <c r="I600" s="334">
        <v>4</v>
      </c>
      <c r="J600" s="334">
        <v>4960</v>
      </c>
      <c r="K600" s="334">
        <v>4960</v>
      </c>
      <c r="L600" s="334">
        <v>4960</v>
      </c>
      <c r="M600" s="334">
        <v>4960</v>
      </c>
      <c r="N600" s="334">
        <v>0</v>
      </c>
    </row>
    <row r="601" spans="1:14" x14ac:dyDescent="0.25">
      <c r="A601" s="331">
        <v>43465</v>
      </c>
      <c r="B601" s="332" t="s">
        <v>20</v>
      </c>
      <c r="C601" s="333">
        <v>71</v>
      </c>
      <c r="D601" s="334">
        <v>83</v>
      </c>
      <c r="E601" s="334">
        <v>56</v>
      </c>
      <c r="F601" s="334">
        <v>22</v>
      </c>
      <c r="G601" s="334">
        <v>0</v>
      </c>
      <c r="H601" s="333">
        <v>1038</v>
      </c>
      <c r="I601" s="334">
        <v>4</v>
      </c>
      <c r="J601" s="334">
        <v>1038</v>
      </c>
      <c r="K601" s="334">
        <v>1038</v>
      </c>
      <c r="L601" s="334">
        <v>1038</v>
      </c>
      <c r="M601" s="334">
        <v>1038</v>
      </c>
      <c r="N601" s="334">
        <v>0</v>
      </c>
    </row>
    <row r="602" spans="1:14" x14ac:dyDescent="0.25">
      <c r="A602" s="331">
        <v>43465</v>
      </c>
      <c r="B602" s="332" t="s">
        <v>22</v>
      </c>
      <c r="C602" s="333">
        <v>161</v>
      </c>
      <c r="D602" s="334">
        <v>155</v>
      </c>
      <c r="E602" s="334">
        <v>103</v>
      </c>
      <c r="F602" s="334">
        <v>44</v>
      </c>
      <c r="G602" s="334">
        <v>0</v>
      </c>
      <c r="H602" s="333">
        <v>993</v>
      </c>
      <c r="I602" s="334">
        <v>4</v>
      </c>
      <c r="J602" s="334">
        <v>993</v>
      </c>
      <c r="K602" s="334">
        <v>993</v>
      </c>
      <c r="L602" s="334">
        <v>993</v>
      </c>
      <c r="M602" s="334">
        <v>993</v>
      </c>
      <c r="N602" s="334">
        <v>0</v>
      </c>
    </row>
    <row r="603" spans="1:14" x14ac:dyDescent="0.25">
      <c r="A603" s="331">
        <v>43465</v>
      </c>
      <c r="B603" s="332" t="s">
        <v>62</v>
      </c>
      <c r="C603" s="333">
        <v>124</v>
      </c>
      <c r="D603" s="334">
        <v>207</v>
      </c>
      <c r="E603" s="334">
        <v>230</v>
      </c>
      <c r="F603" s="334">
        <v>88</v>
      </c>
      <c r="G603" s="334">
        <v>0</v>
      </c>
      <c r="H603" s="333">
        <v>3242</v>
      </c>
      <c r="I603" s="334">
        <v>4</v>
      </c>
      <c r="J603" s="334">
        <v>3242</v>
      </c>
      <c r="K603" s="334">
        <v>3242</v>
      </c>
      <c r="L603" s="334">
        <v>3242</v>
      </c>
      <c r="M603" s="334">
        <v>3242</v>
      </c>
      <c r="N603" s="334">
        <v>0</v>
      </c>
    </row>
    <row r="604" spans="1:14" x14ac:dyDescent="0.25">
      <c r="A604" s="331">
        <v>43465</v>
      </c>
      <c r="B604" s="332" t="s">
        <v>24</v>
      </c>
      <c r="C604" s="333">
        <v>83</v>
      </c>
      <c r="D604" s="334">
        <v>49</v>
      </c>
      <c r="E604" s="334">
        <v>30</v>
      </c>
      <c r="F604" s="334">
        <v>10</v>
      </c>
      <c r="G604" s="334">
        <v>0</v>
      </c>
      <c r="H604" s="333">
        <v>217</v>
      </c>
      <c r="I604" s="334">
        <v>4</v>
      </c>
      <c r="J604" s="334">
        <v>217</v>
      </c>
      <c r="K604" s="334">
        <v>217</v>
      </c>
      <c r="L604" s="334">
        <v>217</v>
      </c>
      <c r="M604" s="334">
        <v>217</v>
      </c>
      <c r="N604" s="334">
        <v>0</v>
      </c>
    </row>
    <row r="605" spans="1:14" x14ac:dyDescent="0.25">
      <c r="A605" s="331">
        <v>43465</v>
      </c>
      <c r="B605" s="332" t="s">
        <v>26</v>
      </c>
      <c r="C605" s="333">
        <v>62</v>
      </c>
      <c r="D605" s="334">
        <v>14</v>
      </c>
      <c r="E605" s="334">
        <v>13</v>
      </c>
      <c r="F605" s="334">
        <v>4</v>
      </c>
      <c r="G605" s="334">
        <v>0</v>
      </c>
      <c r="H605" s="333">
        <v>95</v>
      </c>
      <c r="I605" s="334">
        <v>4</v>
      </c>
      <c r="J605" s="334">
        <v>95</v>
      </c>
      <c r="K605" s="334">
        <v>95</v>
      </c>
      <c r="L605" s="334">
        <v>95</v>
      </c>
      <c r="M605" s="334">
        <v>95</v>
      </c>
      <c r="N605" s="334">
        <v>0</v>
      </c>
    </row>
    <row r="606" spans="1:14" x14ac:dyDescent="0.25">
      <c r="A606" s="331">
        <v>43465</v>
      </c>
      <c r="B606" s="332" t="s">
        <v>28</v>
      </c>
      <c r="C606" s="333">
        <v>91</v>
      </c>
      <c r="D606" s="334">
        <v>201</v>
      </c>
      <c r="E606" s="334">
        <v>269</v>
      </c>
      <c r="F606" s="334">
        <v>92</v>
      </c>
      <c r="G606" s="334">
        <v>0</v>
      </c>
      <c r="H606" s="333">
        <v>5233</v>
      </c>
      <c r="I606" s="334">
        <v>4</v>
      </c>
      <c r="J606" s="334">
        <v>5233</v>
      </c>
      <c r="K606" s="334">
        <v>5233</v>
      </c>
      <c r="L606" s="334">
        <v>5233</v>
      </c>
      <c r="M606" s="334">
        <v>5233</v>
      </c>
      <c r="N606" s="334">
        <v>0</v>
      </c>
    </row>
    <row r="607" spans="1:14" x14ac:dyDescent="0.25">
      <c r="A607" s="331">
        <v>43465</v>
      </c>
      <c r="B607" s="332" t="s">
        <v>30</v>
      </c>
      <c r="C607" s="333">
        <v>96</v>
      </c>
      <c r="D607" s="334">
        <v>82</v>
      </c>
      <c r="E607" s="334">
        <v>95</v>
      </c>
      <c r="F607" s="334">
        <v>27</v>
      </c>
      <c r="G607" s="334">
        <v>0</v>
      </c>
      <c r="H607" s="333">
        <v>944</v>
      </c>
      <c r="I607" s="334">
        <v>4</v>
      </c>
      <c r="J607" s="334">
        <v>944</v>
      </c>
      <c r="K607" s="334">
        <v>944</v>
      </c>
      <c r="L607" s="334">
        <v>944</v>
      </c>
      <c r="M607" s="334">
        <v>944</v>
      </c>
      <c r="N607" s="334">
        <v>0</v>
      </c>
    </row>
    <row r="608" spans="1:14" x14ac:dyDescent="0.25">
      <c r="A608" s="331">
        <v>43465</v>
      </c>
      <c r="B608" s="332" t="s">
        <v>32</v>
      </c>
      <c r="C608" s="333">
        <v>323</v>
      </c>
      <c r="D608" s="334">
        <v>475</v>
      </c>
      <c r="E608" s="334">
        <v>601</v>
      </c>
      <c r="F608" s="334">
        <v>225</v>
      </c>
      <c r="G608" s="334">
        <v>0</v>
      </c>
      <c r="H608" s="333">
        <v>16190</v>
      </c>
      <c r="I608" s="334">
        <v>4</v>
      </c>
      <c r="J608" s="334">
        <v>16190</v>
      </c>
      <c r="K608" s="334">
        <v>16190</v>
      </c>
      <c r="L608" s="334">
        <v>16190</v>
      </c>
      <c r="M608" s="334">
        <v>16190</v>
      </c>
      <c r="N608" s="334">
        <v>0</v>
      </c>
    </row>
    <row r="609" spans="1:14" x14ac:dyDescent="0.25">
      <c r="A609" s="331">
        <v>43465</v>
      </c>
      <c r="B609" s="332" t="s">
        <v>34</v>
      </c>
      <c r="C609" s="333">
        <v>189</v>
      </c>
      <c r="D609" s="334">
        <v>294</v>
      </c>
      <c r="E609" s="334">
        <v>225</v>
      </c>
      <c r="F609" s="334">
        <v>65</v>
      </c>
      <c r="G609" s="334">
        <v>0</v>
      </c>
      <c r="H609" s="333">
        <v>5291</v>
      </c>
      <c r="I609" s="334">
        <v>4</v>
      </c>
      <c r="J609" s="334">
        <v>5291</v>
      </c>
      <c r="K609" s="334">
        <v>5291</v>
      </c>
      <c r="L609" s="334">
        <v>5291</v>
      </c>
      <c r="M609" s="334">
        <v>5291</v>
      </c>
      <c r="N609" s="334">
        <v>0</v>
      </c>
    </row>
    <row r="610" spans="1:14" x14ac:dyDescent="0.25">
      <c r="A610" s="331">
        <v>43465</v>
      </c>
      <c r="B610" s="332" t="s">
        <v>36</v>
      </c>
      <c r="C610" s="333">
        <v>234</v>
      </c>
      <c r="D610" s="334">
        <v>156</v>
      </c>
      <c r="E610" s="334">
        <v>78</v>
      </c>
      <c r="F610" s="334">
        <v>21</v>
      </c>
      <c r="G610" s="334">
        <v>0</v>
      </c>
      <c r="H610" s="333">
        <v>782</v>
      </c>
      <c r="I610" s="334">
        <v>4</v>
      </c>
      <c r="J610" s="334">
        <v>782</v>
      </c>
      <c r="K610" s="334">
        <v>782</v>
      </c>
      <c r="L610" s="334">
        <v>782</v>
      </c>
      <c r="M610" s="334">
        <v>782</v>
      </c>
      <c r="N610" s="334">
        <v>0</v>
      </c>
    </row>
    <row r="611" spans="1:14" x14ac:dyDescent="0.25">
      <c r="A611" s="331">
        <v>43465</v>
      </c>
      <c r="B611" s="332" t="s">
        <v>38</v>
      </c>
      <c r="C611" s="333">
        <v>318</v>
      </c>
      <c r="D611" s="334">
        <v>237</v>
      </c>
      <c r="E611" s="334">
        <v>136</v>
      </c>
      <c r="F611" s="334">
        <v>36</v>
      </c>
      <c r="G611" s="334">
        <v>0</v>
      </c>
      <c r="H611" s="333">
        <v>1547</v>
      </c>
      <c r="I611" s="334">
        <v>4</v>
      </c>
      <c r="J611" s="334">
        <v>1547</v>
      </c>
      <c r="K611" s="334">
        <v>1547</v>
      </c>
      <c r="L611" s="334">
        <v>1547</v>
      </c>
      <c r="M611" s="334">
        <v>1547</v>
      </c>
      <c r="N611" s="334">
        <v>0</v>
      </c>
    </row>
    <row r="612" spans="1:14" x14ac:dyDescent="0.25">
      <c r="A612" s="331">
        <v>43465</v>
      </c>
      <c r="B612" s="332" t="s">
        <v>40</v>
      </c>
      <c r="C612" s="333">
        <v>249</v>
      </c>
      <c r="D612" s="334">
        <v>80</v>
      </c>
      <c r="E612" s="334">
        <v>46</v>
      </c>
      <c r="F612" s="334">
        <v>17</v>
      </c>
      <c r="G612" s="334">
        <v>0</v>
      </c>
      <c r="H612" s="333">
        <v>411</v>
      </c>
      <c r="I612" s="334">
        <v>4</v>
      </c>
      <c r="J612" s="334">
        <v>411</v>
      </c>
      <c r="K612" s="334">
        <v>411</v>
      </c>
      <c r="L612" s="334">
        <v>411</v>
      </c>
      <c r="M612" s="334">
        <v>411</v>
      </c>
      <c r="N612" s="334">
        <v>0</v>
      </c>
    </row>
    <row r="613" spans="1:14" x14ac:dyDescent="0.25">
      <c r="A613" s="331">
        <v>43465</v>
      </c>
      <c r="B613" s="332" t="s">
        <v>42</v>
      </c>
      <c r="C613" s="333">
        <v>149</v>
      </c>
      <c r="D613" s="334">
        <v>32</v>
      </c>
      <c r="E613" s="334">
        <v>24</v>
      </c>
      <c r="F613" s="334">
        <v>10</v>
      </c>
      <c r="G613" s="334">
        <v>0</v>
      </c>
      <c r="H613" s="333">
        <v>207</v>
      </c>
      <c r="I613" s="334">
        <v>4</v>
      </c>
      <c r="J613" s="334">
        <v>207</v>
      </c>
      <c r="K613" s="334">
        <v>207</v>
      </c>
      <c r="L613" s="334">
        <v>207</v>
      </c>
      <c r="M613" s="334">
        <v>207</v>
      </c>
      <c r="N613" s="334">
        <v>0</v>
      </c>
    </row>
    <row r="614" spans="1:14" x14ac:dyDescent="0.25">
      <c r="A614" s="331">
        <v>43496</v>
      </c>
      <c r="B614" s="332" t="s">
        <v>12</v>
      </c>
      <c r="C614" s="333">
        <v>0</v>
      </c>
      <c r="D614" s="334">
        <v>1</v>
      </c>
      <c r="E614" s="334">
        <v>7</v>
      </c>
      <c r="F614" s="334">
        <v>2</v>
      </c>
      <c r="G614" s="334">
        <v>0</v>
      </c>
      <c r="H614" s="333">
        <v>424</v>
      </c>
      <c r="I614" s="334">
        <v>4</v>
      </c>
      <c r="J614" s="334">
        <v>424</v>
      </c>
      <c r="K614" s="334">
        <v>424</v>
      </c>
      <c r="L614" s="334">
        <v>424</v>
      </c>
      <c r="M614" s="334">
        <v>424</v>
      </c>
      <c r="N614" s="334">
        <v>0</v>
      </c>
    </row>
    <row r="615" spans="1:14" x14ac:dyDescent="0.25">
      <c r="A615" s="331">
        <v>43496</v>
      </c>
      <c r="B615" s="332" t="s">
        <v>14</v>
      </c>
      <c r="C615" s="333">
        <v>15</v>
      </c>
      <c r="D615" s="334">
        <v>22</v>
      </c>
      <c r="E615" s="334">
        <v>33</v>
      </c>
      <c r="F615" s="334">
        <v>9</v>
      </c>
      <c r="G615" s="334">
        <v>0</v>
      </c>
      <c r="H615" s="333">
        <v>821</v>
      </c>
      <c r="I615" s="334">
        <v>4</v>
      </c>
      <c r="J615" s="334">
        <v>821</v>
      </c>
      <c r="K615" s="334">
        <v>821</v>
      </c>
      <c r="L615" s="334">
        <v>821</v>
      </c>
      <c r="M615" s="334">
        <v>821</v>
      </c>
      <c r="N615" s="334">
        <v>0</v>
      </c>
    </row>
    <row r="616" spans="1:14" x14ac:dyDescent="0.25">
      <c r="A616" s="331">
        <v>43496</v>
      </c>
      <c r="B616" s="332" t="s">
        <v>16</v>
      </c>
      <c r="C616" s="333">
        <v>0</v>
      </c>
      <c r="D616" s="334">
        <v>0</v>
      </c>
      <c r="E616" s="334">
        <v>4</v>
      </c>
      <c r="F616" s="334">
        <v>0</v>
      </c>
      <c r="G616" s="334">
        <v>0</v>
      </c>
      <c r="H616" s="333">
        <v>286</v>
      </c>
      <c r="I616" s="334">
        <v>4</v>
      </c>
      <c r="J616" s="334">
        <v>286</v>
      </c>
      <c r="K616" s="334">
        <v>286</v>
      </c>
      <c r="L616" s="334">
        <v>286</v>
      </c>
      <c r="M616" s="334">
        <v>286</v>
      </c>
      <c r="N616" s="334">
        <v>0</v>
      </c>
    </row>
    <row r="617" spans="1:14" x14ac:dyDescent="0.25">
      <c r="A617" s="331">
        <v>43496</v>
      </c>
      <c r="B617" s="332" t="s">
        <v>18</v>
      </c>
      <c r="C617" s="333">
        <v>61</v>
      </c>
      <c r="D617" s="334">
        <v>88</v>
      </c>
      <c r="E617" s="334">
        <v>109</v>
      </c>
      <c r="F617" s="334">
        <v>30</v>
      </c>
      <c r="G617" s="334">
        <v>0</v>
      </c>
      <c r="H617" s="333">
        <v>5572</v>
      </c>
      <c r="I617" s="334">
        <v>4</v>
      </c>
      <c r="J617" s="334">
        <v>5572</v>
      </c>
      <c r="K617" s="334">
        <v>5572</v>
      </c>
      <c r="L617" s="334">
        <v>5572</v>
      </c>
      <c r="M617" s="334">
        <v>5572</v>
      </c>
      <c r="N617" s="334">
        <v>0</v>
      </c>
    </row>
    <row r="618" spans="1:14" x14ac:dyDescent="0.25">
      <c r="A618" s="331">
        <v>43496</v>
      </c>
      <c r="B618" s="332" t="s">
        <v>20</v>
      </c>
      <c r="C618" s="333">
        <v>45</v>
      </c>
      <c r="D618" s="334">
        <v>51</v>
      </c>
      <c r="E618" s="334">
        <v>25</v>
      </c>
      <c r="F618" s="334">
        <v>5</v>
      </c>
      <c r="G618" s="334">
        <v>0</v>
      </c>
      <c r="H618" s="333">
        <v>394</v>
      </c>
      <c r="I618" s="334">
        <v>4</v>
      </c>
      <c r="J618" s="334">
        <v>394</v>
      </c>
      <c r="K618" s="334">
        <v>394</v>
      </c>
      <c r="L618" s="334">
        <v>394</v>
      </c>
      <c r="M618" s="334">
        <v>394</v>
      </c>
      <c r="N618" s="334">
        <v>0</v>
      </c>
    </row>
    <row r="619" spans="1:14" x14ac:dyDescent="0.25">
      <c r="A619" s="331">
        <v>43496</v>
      </c>
      <c r="B619" s="332" t="s">
        <v>22</v>
      </c>
      <c r="C619" s="333">
        <v>120</v>
      </c>
      <c r="D619" s="334">
        <v>118</v>
      </c>
      <c r="E619" s="334">
        <v>98</v>
      </c>
      <c r="F619" s="334">
        <v>28</v>
      </c>
      <c r="G619" s="334">
        <v>0</v>
      </c>
      <c r="H619" s="333">
        <v>889</v>
      </c>
      <c r="I619" s="334">
        <v>4</v>
      </c>
      <c r="J619" s="334">
        <v>889</v>
      </c>
      <c r="K619" s="334">
        <v>889</v>
      </c>
      <c r="L619" s="334">
        <v>889</v>
      </c>
      <c r="M619" s="334">
        <v>889</v>
      </c>
      <c r="N619" s="334">
        <v>0</v>
      </c>
    </row>
    <row r="620" spans="1:14" x14ac:dyDescent="0.25">
      <c r="A620" s="331">
        <v>43496</v>
      </c>
      <c r="B620" s="332" t="s">
        <v>62</v>
      </c>
      <c r="C620" s="333">
        <v>95</v>
      </c>
      <c r="D620" s="334">
        <v>194</v>
      </c>
      <c r="E620" s="334">
        <v>226</v>
      </c>
      <c r="F620" s="334">
        <v>79</v>
      </c>
      <c r="G620" s="334">
        <v>0</v>
      </c>
      <c r="H620" s="333">
        <v>3290</v>
      </c>
      <c r="I620" s="334">
        <v>4</v>
      </c>
      <c r="J620" s="334">
        <v>3290</v>
      </c>
      <c r="K620" s="334">
        <v>3290</v>
      </c>
      <c r="L620" s="334">
        <v>3290</v>
      </c>
      <c r="M620" s="334">
        <v>3290</v>
      </c>
      <c r="N620" s="334">
        <v>0</v>
      </c>
    </row>
    <row r="621" spans="1:14" x14ac:dyDescent="0.25">
      <c r="A621" s="331">
        <v>43496</v>
      </c>
      <c r="B621" s="332" t="s">
        <v>24</v>
      </c>
      <c r="C621" s="333">
        <v>86</v>
      </c>
      <c r="D621" s="334">
        <v>52</v>
      </c>
      <c r="E621" s="334">
        <v>32</v>
      </c>
      <c r="F621" s="334">
        <v>12</v>
      </c>
      <c r="G621" s="334">
        <v>0</v>
      </c>
      <c r="H621" s="333">
        <v>272</v>
      </c>
      <c r="I621" s="334">
        <v>4</v>
      </c>
      <c r="J621" s="334">
        <v>272</v>
      </c>
      <c r="K621" s="334">
        <v>272</v>
      </c>
      <c r="L621" s="334">
        <v>272</v>
      </c>
      <c r="M621" s="334">
        <v>272</v>
      </c>
      <c r="N621" s="334">
        <v>0</v>
      </c>
    </row>
    <row r="622" spans="1:14" x14ac:dyDescent="0.25">
      <c r="A622" s="331">
        <v>43496</v>
      </c>
      <c r="B622" s="332" t="s">
        <v>26</v>
      </c>
      <c r="C622" s="333">
        <v>102</v>
      </c>
      <c r="D622" s="334">
        <v>41</v>
      </c>
      <c r="E622" s="334">
        <v>18</v>
      </c>
      <c r="F622" s="334">
        <v>13</v>
      </c>
      <c r="G622" s="334">
        <v>0</v>
      </c>
      <c r="H622" s="333">
        <v>196</v>
      </c>
      <c r="I622" s="334">
        <v>4</v>
      </c>
      <c r="J622" s="334">
        <v>196</v>
      </c>
      <c r="K622" s="334">
        <v>196</v>
      </c>
      <c r="L622" s="334">
        <v>196</v>
      </c>
      <c r="M622" s="334">
        <v>196</v>
      </c>
      <c r="N622" s="334">
        <v>0</v>
      </c>
    </row>
    <row r="623" spans="1:14" x14ac:dyDescent="0.25">
      <c r="A623" s="331">
        <v>43496</v>
      </c>
      <c r="B623" s="332" t="s">
        <v>28</v>
      </c>
      <c r="C623" s="333">
        <v>108</v>
      </c>
      <c r="D623" s="334">
        <v>170</v>
      </c>
      <c r="E623" s="334">
        <v>245</v>
      </c>
      <c r="F623" s="334">
        <v>69</v>
      </c>
      <c r="G623" s="334">
        <v>0</v>
      </c>
      <c r="H623" s="333">
        <v>4963</v>
      </c>
      <c r="I623" s="334">
        <v>4</v>
      </c>
      <c r="J623" s="334">
        <v>4963</v>
      </c>
      <c r="K623" s="334">
        <v>4963</v>
      </c>
      <c r="L623" s="334">
        <v>4963</v>
      </c>
      <c r="M623" s="334">
        <v>4963</v>
      </c>
      <c r="N623" s="334">
        <v>0</v>
      </c>
    </row>
    <row r="624" spans="1:14" x14ac:dyDescent="0.25">
      <c r="A624" s="331">
        <v>43496</v>
      </c>
      <c r="B624" s="332" t="s">
        <v>30</v>
      </c>
      <c r="C624" s="333">
        <v>88</v>
      </c>
      <c r="D624" s="334">
        <v>88</v>
      </c>
      <c r="E624" s="334">
        <v>97</v>
      </c>
      <c r="F624" s="334">
        <v>22</v>
      </c>
      <c r="G624" s="334">
        <v>0</v>
      </c>
      <c r="H624" s="333">
        <v>910</v>
      </c>
      <c r="I624" s="334">
        <v>4</v>
      </c>
      <c r="J624" s="334">
        <v>910</v>
      </c>
      <c r="K624" s="334">
        <v>910</v>
      </c>
      <c r="L624" s="334">
        <v>910</v>
      </c>
      <c r="M624" s="334">
        <v>910</v>
      </c>
      <c r="N624" s="334">
        <v>0</v>
      </c>
    </row>
    <row r="625" spans="1:14" x14ac:dyDescent="0.25">
      <c r="A625" s="331">
        <v>43496</v>
      </c>
      <c r="B625" s="332" t="s">
        <v>32</v>
      </c>
      <c r="C625" s="333">
        <v>404</v>
      </c>
      <c r="D625" s="334">
        <v>477</v>
      </c>
      <c r="E625" s="334">
        <v>602</v>
      </c>
      <c r="F625" s="334">
        <v>223</v>
      </c>
      <c r="G625" s="334">
        <v>0</v>
      </c>
      <c r="H625" s="333">
        <v>16722</v>
      </c>
      <c r="I625" s="334">
        <v>4</v>
      </c>
      <c r="J625" s="334">
        <v>16722</v>
      </c>
      <c r="K625" s="334">
        <v>16722</v>
      </c>
      <c r="L625" s="334">
        <v>16722</v>
      </c>
      <c r="M625" s="334">
        <v>16722</v>
      </c>
      <c r="N625" s="334">
        <v>0</v>
      </c>
    </row>
    <row r="626" spans="1:14" x14ac:dyDescent="0.25">
      <c r="A626" s="331">
        <v>43496</v>
      </c>
      <c r="B626" s="332" t="s">
        <v>34</v>
      </c>
      <c r="C626" s="333">
        <v>216</v>
      </c>
      <c r="D626" s="334">
        <v>270</v>
      </c>
      <c r="E626" s="334">
        <v>224</v>
      </c>
      <c r="F626" s="334">
        <v>56</v>
      </c>
      <c r="G626" s="334">
        <v>0</v>
      </c>
      <c r="H626" s="333">
        <v>5329</v>
      </c>
      <c r="I626" s="334">
        <v>4</v>
      </c>
      <c r="J626" s="334">
        <v>5329</v>
      </c>
      <c r="K626" s="334">
        <v>5329</v>
      </c>
      <c r="L626" s="334">
        <v>5329</v>
      </c>
      <c r="M626" s="334">
        <v>5329</v>
      </c>
      <c r="N626" s="334">
        <v>0</v>
      </c>
    </row>
    <row r="627" spans="1:14" x14ac:dyDescent="0.25">
      <c r="A627" s="331">
        <v>43496</v>
      </c>
      <c r="B627" s="332" t="s">
        <v>36</v>
      </c>
      <c r="C627" s="333">
        <v>171</v>
      </c>
      <c r="D627" s="334">
        <v>117</v>
      </c>
      <c r="E627" s="334">
        <v>60</v>
      </c>
      <c r="F627" s="334">
        <v>16</v>
      </c>
      <c r="G627" s="334">
        <v>0</v>
      </c>
      <c r="H627" s="333">
        <v>619</v>
      </c>
      <c r="I627" s="334">
        <v>4</v>
      </c>
      <c r="J627" s="334">
        <v>619</v>
      </c>
      <c r="K627" s="334">
        <v>619</v>
      </c>
      <c r="L627" s="334">
        <v>619</v>
      </c>
      <c r="M627" s="334">
        <v>619</v>
      </c>
      <c r="N627" s="334">
        <v>0</v>
      </c>
    </row>
    <row r="628" spans="1:14" x14ac:dyDescent="0.25">
      <c r="A628" s="331">
        <v>43496</v>
      </c>
      <c r="B628" s="332" t="s">
        <v>38</v>
      </c>
      <c r="C628" s="333">
        <v>267</v>
      </c>
      <c r="D628" s="334">
        <v>196</v>
      </c>
      <c r="E628" s="334">
        <v>122</v>
      </c>
      <c r="F628" s="334">
        <v>30</v>
      </c>
      <c r="G628" s="334">
        <v>0</v>
      </c>
      <c r="H628" s="333">
        <v>1432</v>
      </c>
      <c r="I628" s="334">
        <v>4</v>
      </c>
      <c r="J628" s="334">
        <v>1432</v>
      </c>
      <c r="K628" s="334">
        <v>1432</v>
      </c>
      <c r="L628" s="334">
        <v>1432</v>
      </c>
      <c r="M628" s="334">
        <v>1432</v>
      </c>
      <c r="N628" s="334">
        <v>0</v>
      </c>
    </row>
    <row r="629" spans="1:14" x14ac:dyDescent="0.25">
      <c r="A629" s="331">
        <v>43496</v>
      </c>
      <c r="B629" s="332" t="s">
        <v>40</v>
      </c>
      <c r="C629" s="333">
        <v>280</v>
      </c>
      <c r="D629" s="334">
        <v>91</v>
      </c>
      <c r="E629" s="334">
        <v>51</v>
      </c>
      <c r="F629" s="334">
        <v>13</v>
      </c>
      <c r="G629" s="334">
        <v>0</v>
      </c>
      <c r="H629" s="333">
        <v>443</v>
      </c>
      <c r="I629" s="334">
        <v>4</v>
      </c>
      <c r="J629" s="334">
        <v>443</v>
      </c>
      <c r="K629" s="334">
        <v>443</v>
      </c>
      <c r="L629" s="334">
        <v>443</v>
      </c>
      <c r="M629" s="334">
        <v>443</v>
      </c>
      <c r="N629" s="334">
        <v>0</v>
      </c>
    </row>
    <row r="630" spans="1:14" x14ac:dyDescent="0.25">
      <c r="A630" s="331">
        <v>43496</v>
      </c>
      <c r="B630" s="332" t="s">
        <v>42</v>
      </c>
      <c r="C630" s="333">
        <v>225</v>
      </c>
      <c r="D630" s="334">
        <v>48</v>
      </c>
      <c r="E630" s="334">
        <v>38</v>
      </c>
      <c r="F630" s="334">
        <v>6</v>
      </c>
      <c r="G630" s="334">
        <v>0</v>
      </c>
      <c r="H630" s="333">
        <v>338</v>
      </c>
      <c r="I630" s="334">
        <v>4</v>
      </c>
      <c r="J630" s="334">
        <v>338</v>
      </c>
      <c r="K630" s="334">
        <v>338</v>
      </c>
      <c r="L630" s="334">
        <v>338</v>
      </c>
      <c r="M630" s="334">
        <v>338</v>
      </c>
      <c r="N630" s="334">
        <v>0</v>
      </c>
    </row>
    <row r="631" spans="1:14" x14ac:dyDescent="0.25">
      <c r="A631" s="331">
        <v>43524</v>
      </c>
      <c r="B631" s="332" t="s">
        <v>12</v>
      </c>
      <c r="C631" s="333">
        <v>0</v>
      </c>
      <c r="D631" s="334">
        <v>0</v>
      </c>
      <c r="E631" s="334">
        <v>7</v>
      </c>
      <c r="F631" s="334">
        <v>2</v>
      </c>
      <c r="G631" s="334">
        <v>0</v>
      </c>
      <c r="H631" s="333">
        <v>455</v>
      </c>
      <c r="I631" s="334">
        <v>4</v>
      </c>
      <c r="J631" s="334">
        <v>455</v>
      </c>
      <c r="K631" s="334">
        <v>455</v>
      </c>
      <c r="L631" s="334">
        <v>455</v>
      </c>
      <c r="M631" s="334">
        <v>455</v>
      </c>
      <c r="N631" s="334">
        <v>0</v>
      </c>
    </row>
    <row r="632" spans="1:14" x14ac:dyDescent="0.25">
      <c r="A632" s="331">
        <v>43524</v>
      </c>
      <c r="B632" s="332" t="s">
        <v>14</v>
      </c>
      <c r="C632" s="333">
        <v>12</v>
      </c>
      <c r="D632" s="334">
        <v>19</v>
      </c>
      <c r="E632" s="334">
        <v>30</v>
      </c>
      <c r="F632" s="334">
        <v>8</v>
      </c>
      <c r="G632" s="334">
        <v>0</v>
      </c>
      <c r="H632" s="333">
        <v>835</v>
      </c>
      <c r="I632" s="334">
        <v>4</v>
      </c>
      <c r="J632" s="334">
        <v>835</v>
      </c>
      <c r="K632" s="334">
        <v>835</v>
      </c>
      <c r="L632" s="334">
        <v>835</v>
      </c>
      <c r="M632" s="334">
        <v>835</v>
      </c>
      <c r="N632" s="334">
        <v>0</v>
      </c>
    </row>
    <row r="633" spans="1:14" x14ac:dyDescent="0.25">
      <c r="A633" s="331">
        <v>43524</v>
      </c>
      <c r="B633" s="332" t="s">
        <v>16</v>
      </c>
      <c r="C633" s="333">
        <v>0</v>
      </c>
      <c r="D633" s="334">
        <v>1</v>
      </c>
      <c r="E633" s="334">
        <v>4</v>
      </c>
      <c r="F633" s="334">
        <v>0</v>
      </c>
      <c r="G633" s="334">
        <v>0</v>
      </c>
      <c r="H633" s="333">
        <v>324</v>
      </c>
      <c r="I633" s="334">
        <v>4</v>
      </c>
      <c r="J633" s="334">
        <v>324</v>
      </c>
      <c r="K633" s="334">
        <v>324</v>
      </c>
      <c r="L633" s="334">
        <v>324</v>
      </c>
      <c r="M633" s="334">
        <v>324</v>
      </c>
      <c r="N633" s="334">
        <v>0</v>
      </c>
    </row>
    <row r="634" spans="1:14" x14ac:dyDescent="0.25">
      <c r="A634" s="331">
        <v>43524</v>
      </c>
      <c r="B634" s="332" t="s">
        <v>18</v>
      </c>
      <c r="C634" s="333">
        <v>76</v>
      </c>
      <c r="D634" s="334">
        <v>100</v>
      </c>
      <c r="E634" s="334">
        <v>117</v>
      </c>
      <c r="F634" s="334">
        <v>18</v>
      </c>
      <c r="G634" s="334">
        <v>0</v>
      </c>
      <c r="H634" s="333">
        <v>5714</v>
      </c>
      <c r="I634" s="334">
        <v>4</v>
      </c>
      <c r="J634" s="334">
        <v>5714</v>
      </c>
      <c r="K634" s="334">
        <v>5714</v>
      </c>
      <c r="L634" s="334">
        <v>5714</v>
      </c>
      <c r="M634" s="334">
        <v>5714</v>
      </c>
      <c r="N634" s="334">
        <v>0</v>
      </c>
    </row>
    <row r="635" spans="1:14" x14ac:dyDescent="0.25">
      <c r="A635" s="331">
        <v>43524</v>
      </c>
      <c r="B635" s="332" t="s">
        <v>20</v>
      </c>
      <c r="C635" s="333">
        <v>43</v>
      </c>
      <c r="D635" s="334">
        <v>35</v>
      </c>
      <c r="E635" s="334">
        <v>30</v>
      </c>
      <c r="F635" s="334">
        <v>12</v>
      </c>
      <c r="G635" s="334">
        <v>0</v>
      </c>
      <c r="H635" s="333">
        <v>330</v>
      </c>
      <c r="I635" s="334">
        <v>4</v>
      </c>
      <c r="J635" s="334">
        <v>330</v>
      </c>
      <c r="K635" s="334">
        <v>330</v>
      </c>
      <c r="L635" s="334">
        <v>330</v>
      </c>
      <c r="M635" s="334">
        <v>330</v>
      </c>
      <c r="N635" s="334">
        <v>0</v>
      </c>
    </row>
    <row r="636" spans="1:14" x14ac:dyDescent="0.25">
      <c r="A636" s="331">
        <v>43524</v>
      </c>
      <c r="B636" s="332" t="s">
        <v>22</v>
      </c>
      <c r="C636" s="333">
        <v>134</v>
      </c>
      <c r="D636" s="334">
        <v>129</v>
      </c>
      <c r="E636" s="334">
        <v>85</v>
      </c>
      <c r="F636" s="334">
        <v>32</v>
      </c>
      <c r="G636" s="334">
        <v>0</v>
      </c>
      <c r="H636" s="333">
        <v>929</v>
      </c>
      <c r="I636" s="334">
        <v>4</v>
      </c>
      <c r="J636" s="334">
        <v>929</v>
      </c>
      <c r="K636" s="334">
        <v>929</v>
      </c>
      <c r="L636" s="334">
        <v>929</v>
      </c>
      <c r="M636" s="334">
        <v>929</v>
      </c>
      <c r="N636" s="334">
        <v>0</v>
      </c>
    </row>
    <row r="637" spans="1:14" x14ac:dyDescent="0.25">
      <c r="A637" s="331">
        <v>43524</v>
      </c>
      <c r="B637" s="332" t="s">
        <v>62</v>
      </c>
      <c r="C637" s="333">
        <v>102</v>
      </c>
      <c r="D637" s="334">
        <v>222</v>
      </c>
      <c r="E637" s="334">
        <v>210</v>
      </c>
      <c r="F637" s="334">
        <v>70</v>
      </c>
      <c r="G637" s="334">
        <v>0</v>
      </c>
      <c r="H637" s="333">
        <v>3403</v>
      </c>
      <c r="I637" s="334">
        <v>4</v>
      </c>
      <c r="J637" s="334">
        <v>3403</v>
      </c>
      <c r="K637" s="334">
        <v>3403</v>
      </c>
      <c r="L637" s="334">
        <v>3403</v>
      </c>
      <c r="M637" s="334">
        <v>3403</v>
      </c>
      <c r="N637" s="334">
        <v>0</v>
      </c>
    </row>
    <row r="638" spans="1:14" x14ac:dyDescent="0.25">
      <c r="A638" s="331">
        <v>43524</v>
      </c>
      <c r="B638" s="332" t="s">
        <v>24</v>
      </c>
      <c r="C638" s="333">
        <v>81</v>
      </c>
      <c r="D638" s="334">
        <v>39</v>
      </c>
      <c r="E638" s="334">
        <v>29</v>
      </c>
      <c r="F638" s="334">
        <v>5</v>
      </c>
      <c r="G638" s="334">
        <v>0</v>
      </c>
      <c r="H638" s="333">
        <v>210</v>
      </c>
      <c r="I638" s="334">
        <v>4</v>
      </c>
      <c r="J638" s="334">
        <v>210</v>
      </c>
      <c r="K638" s="334">
        <v>210</v>
      </c>
      <c r="L638" s="334">
        <v>210</v>
      </c>
      <c r="M638" s="334">
        <v>210</v>
      </c>
      <c r="N638" s="334">
        <v>0</v>
      </c>
    </row>
    <row r="639" spans="1:14" x14ac:dyDescent="0.25">
      <c r="A639" s="331">
        <v>43524</v>
      </c>
      <c r="B639" s="332" t="s">
        <v>26</v>
      </c>
      <c r="C639" s="333">
        <v>95</v>
      </c>
      <c r="D639" s="334">
        <v>25</v>
      </c>
      <c r="E639" s="334">
        <v>20</v>
      </c>
      <c r="F639" s="334">
        <v>5</v>
      </c>
      <c r="G639" s="334">
        <v>0</v>
      </c>
      <c r="H639" s="333">
        <v>150</v>
      </c>
      <c r="I639" s="334">
        <v>4</v>
      </c>
      <c r="J639" s="334">
        <v>150</v>
      </c>
      <c r="K639" s="334">
        <v>150</v>
      </c>
      <c r="L639" s="334">
        <v>150</v>
      </c>
      <c r="M639" s="334">
        <v>150</v>
      </c>
      <c r="N639" s="334">
        <v>0</v>
      </c>
    </row>
    <row r="640" spans="1:14" x14ac:dyDescent="0.25">
      <c r="A640" s="331">
        <v>43524</v>
      </c>
      <c r="B640" s="332" t="s">
        <v>28</v>
      </c>
      <c r="C640" s="333">
        <v>114</v>
      </c>
      <c r="D640" s="334">
        <v>181</v>
      </c>
      <c r="E640" s="334">
        <v>224</v>
      </c>
      <c r="F640" s="334">
        <v>59</v>
      </c>
      <c r="G640" s="334">
        <v>0</v>
      </c>
      <c r="H640" s="333">
        <v>4730</v>
      </c>
      <c r="I640" s="334">
        <v>4</v>
      </c>
      <c r="J640" s="334">
        <v>4730</v>
      </c>
      <c r="K640" s="334">
        <v>4730</v>
      </c>
      <c r="L640" s="334">
        <v>4730</v>
      </c>
      <c r="M640" s="334">
        <v>4730</v>
      </c>
      <c r="N640" s="334">
        <v>0</v>
      </c>
    </row>
    <row r="641" spans="1:14" x14ac:dyDescent="0.25">
      <c r="A641" s="331">
        <v>43524</v>
      </c>
      <c r="B641" s="332" t="s">
        <v>30</v>
      </c>
      <c r="C641" s="333">
        <v>101</v>
      </c>
      <c r="D641" s="334">
        <v>94</v>
      </c>
      <c r="E641" s="334">
        <v>99</v>
      </c>
      <c r="F641" s="334">
        <v>16</v>
      </c>
      <c r="G641" s="334">
        <v>0</v>
      </c>
      <c r="H641" s="333">
        <v>898</v>
      </c>
      <c r="I641" s="334">
        <v>4</v>
      </c>
      <c r="J641" s="334">
        <v>898</v>
      </c>
      <c r="K641" s="334">
        <v>898</v>
      </c>
      <c r="L641" s="334">
        <v>898</v>
      </c>
      <c r="M641" s="334">
        <v>898</v>
      </c>
      <c r="N641" s="334">
        <v>0</v>
      </c>
    </row>
    <row r="642" spans="1:14" x14ac:dyDescent="0.25">
      <c r="A642" s="331">
        <v>43524</v>
      </c>
      <c r="B642" s="332" t="s">
        <v>32</v>
      </c>
      <c r="C642" s="333">
        <v>412</v>
      </c>
      <c r="D642" s="334">
        <v>502</v>
      </c>
      <c r="E642" s="334">
        <v>608</v>
      </c>
      <c r="F642" s="334">
        <v>180</v>
      </c>
      <c r="G642" s="334">
        <v>0</v>
      </c>
      <c r="H642" s="333">
        <v>17138</v>
      </c>
      <c r="I642" s="334">
        <v>4</v>
      </c>
      <c r="J642" s="334">
        <v>17138</v>
      </c>
      <c r="K642" s="334">
        <v>17138</v>
      </c>
      <c r="L642" s="334">
        <v>17138</v>
      </c>
      <c r="M642" s="334">
        <v>17138</v>
      </c>
      <c r="N642" s="334">
        <v>0</v>
      </c>
    </row>
    <row r="643" spans="1:14" x14ac:dyDescent="0.25">
      <c r="A643" s="331">
        <v>43524</v>
      </c>
      <c r="B643" s="332" t="s">
        <v>34</v>
      </c>
      <c r="C643" s="333">
        <v>228</v>
      </c>
      <c r="D643" s="334">
        <v>269</v>
      </c>
      <c r="E643" s="334">
        <v>208</v>
      </c>
      <c r="F643" s="334">
        <v>43</v>
      </c>
      <c r="G643" s="334">
        <v>0</v>
      </c>
      <c r="H643" s="333">
        <v>5303</v>
      </c>
      <c r="I643" s="334">
        <v>4</v>
      </c>
      <c r="J643" s="334">
        <v>5303</v>
      </c>
      <c r="K643" s="334">
        <v>5303</v>
      </c>
      <c r="L643" s="334">
        <v>5303</v>
      </c>
      <c r="M643" s="334">
        <v>5303</v>
      </c>
      <c r="N643" s="334">
        <v>0</v>
      </c>
    </row>
    <row r="644" spans="1:14" x14ac:dyDescent="0.25">
      <c r="A644" s="331">
        <v>43524</v>
      </c>
      <c r="B644" s="332" t="s">
        <v>36</v>
      </c>
      <c r="C644" s="333">
        <v>169</v>
      </c>
      <c r="D644" s="334">
        <v>98</v>
      </c>
      <c r="E644" s="334">
        <v>62</v>
      </c>
      <c r="F644" s="334">
        <v>13</v>
      </c>
      <c r="G644" s="334">
        <v>0</v>
      </c>
      <c r="H644" s="333">
        <v>618</v>
      </c>
      <c r="I644" s="334">
        <v>4</v>
      </c>
      <c r="J644" s="334">
        <v>618</v>
      </c>
      <c r="K644" s="334">
        <v>618</v>
      </c>
      <c r="L644" s="334">
        <v>618</v>
      </c>
      <c r="M644" s="334">
        <v>618</v>
      </c>
      <c r="N644" s="334">
        <v>0</v>
      </c>
    </row>
    <row r="645" spans="1:14" x14ac:dyDescent="0.25">
      <c r="A645" s="331">
        <v>43524</v>
      </c>
      <c r="B645" s="332" t="s">
        <v>38</v>
      </c>
      <c r="C645" s="333">
        <v>290</v>
      </c>
      <c r="D645" s="334">
        <v>210</v>
      </c>
      <c r="E645" s="334">
        <v>116</v>
      </c>
      <c r="F645" s="334">
        <v>29</v>
      </c>
      <c r="G645" s="334">
        <v>0</v>
      </c>
      <c r="H645" s="333">
        <v>1479</v>
      </c>
      <c r="I645" s="334">
        <v>4</v>
      </c>
      <c r="J645" s="334">
        <v>1479</v>
      </c>
      <c r="K645" s="334">
        <v>1479</v>
      </c>
      <c r="L645" s="334">
        <v>1479</v>
      </c>
      <c r="M645" s="334">
        <v>1479</v>
      </c>
      <c r="N645" s="334">
        <v>0</v>
      </c>
    </row>
    <row r="646" spans="1:14" x14ac:dyDescent="0.25">
      <c r="A646" s="331">
        <v>43524</v>
      </c>
      <c r="B646" s="332" t="s">
        <v>40</v>
      </c>
      <c r="C646" s="333">
        <v>285</v>
      </c>
      <c r="D646" s="334">
        <v>92</v>
      </c>
      <c r="E646" s="334">
        <v>54</v>
      </c>
      <c r="F646" s="334">
        <v>13</v>
      </c>
      <c r="G646" s="334">
        <v>0</v>
      </c>
      <c r="H646" s="333">
        <v>479</v>
      </c>
      <c r="I646" s="334">
        <v>4</v>
      </c>
      <c r="J646" s="334">
        <v>479</v>
      </c>
      <c r="K646" s="334">
        <v>479</v>
      </c>
      <c r="L646" s="334">
        <v>479</v>
      </c>
      <c r="M646" s="334">
        <v>479</v>
      </c>
      <c r="N646" s="334">
        <v>0</v>
      </c>
    </row>
    <row r="647" spans="1:14" x14ac:dyDescent="0.25">
      <c r="A647" s="331">
        <v>43524</v>
      </c>
      <c r="B647" s="332" t="s">
        <v>42</v>
      </c>
      <c r="C647" s="333">
        <v>172</v>
      </c>
      <c r="D647" s="334">
        <v>30</v>
      </c>
      <c r="E647" s="334">
        <v>18</v>
      </c>
      <c r="F647" s="334">
        <v>4</v>
      </c>
      <c r="G647" s="334">
        <v>0</v>
      </c>
      <c r="H647" s="333">
        <v>229</v>
      </c>
      <c r="I647" s="334">
        <v>4</v>
      </c>
      <c r="J647" s="334">
        <v>229</v>
      </c>
      <c r="K647" s="334">
        <v>229</v>
      </c>
      <c r="L647" s="334">
        <v>229</v>
      </c>
      <c r="M647" s="334">
        <v>229</v>
      </c>
      <c r="N647" s="334">
        <v>0</v>
      </c>
    </row>
    <row r="648" spans="1:14" x14ac:dyDescent="0.25">
      <c r="A648" s="331">
        <v>43555</v>
      </c>
      <c r="B648" s="332" t="s">
        <v>12</v>
      </c>
      <c r="C648" s="333">
        <v>0</v>
      </c>
      <c r="D648" s="334">
        <v>1</v>
      </c>
      <c r="E648" s="334">
        <v>3</v>
      </c>
      <c r="F648" s="334">
        <v>0</v>
      </c>
      <c r="G648" s="334">
        <v>0</v>
      </c>
      <c r="H648" s="333">
        <v>490</v>
      </c>
      <c r="I648" s="334">
        <v>4</v>
      </c>
      <c r="J648" s="334">
        <v>490</v>
      </c>
      <c r="K648" s="334">
        <v>490</v>
      </c>
      <c r="L648" s="334">
        <v>490</v>
      </c>
      <c r="M648" s="334">
        <v>490</v>
      </c>
      <c r="N648" s="334">
        <v>0</v>
      </c>
    </row>
    <row r="649" spans="1:14" x14ac:dyDescent="0.25">
      <c r="A649" s="331">
        <v>43555</v>
      </c>
      <c r="B649" s="332" t="s">
        <v>14</v>
      </c>
      <c r="C649" s="333">
        <v>16</v>
      </c>
      <c r="D649" s="334">
        <v>20</v>
      </c>
      <c r="E649" s="334">
        <v>20</v>
      </c>
      <c r="F649" s="334">
        <v>8</v>
      </c>
      <c r="G649" s="334">
        <v>0</v>
      </c>
      <c r="H649" s="333">
        <v>868</v>
      </c>
      <c r="I649" s="334">
        <v>4</v>
      </c>
      <c r="J649" s="334">
        <v>868</v>
      </c>
      <c r="K649" s="334">
        <v>868</v>
      </c>
      <c r="L649" s="334">
        <v>868</v>
      </c>
      <c r="M649" s="334">
        <v>868</v>
      </c>
      <c r="N649" s="334">
        <v>0</v>
      </c>
    </row>
    <row r="650" spans="1:14" x14ac:dyDescent="0.25">
      <c r="A650" s="331">
        <v>43555</v>
      </c>
      <c r="B650" s="332" t="s">
        <v>16</v>
      </c>
      <c r="C650" s="333">
        <v>0</v>
      </c>
      <c r="D650" s="334">
        <v>1</v>
      </c>
      <c r="E650" s="334">
        <v>5</v>
      </c>
      <c r="F650" s="334">
        <v>0</v>
      </c>
      <c r="G650" s="334">
        <v>0</v>
      </c>
      <c r="H650" s="333">
        <v>360</v>
      </c>
      <c r="I650" s="334">
        <v>4</v>
      </c>
      <c r="J650" s="334">
        <v>360</v>
      </c>
      <c r="K650" s="334">
        <v>360</v>
      </c>
      <c r="L650" s="334">
        <v>360</v>
      </c>
      <c r="M650" s="334">
        <v>360</v>
      </c>
      <c r="N650" s="334">
        <v>0</v>
      </c>
    </row>
    <row r="651" spans="1:14" x14ac:dyDescent="0.25">
      <c r="A651" s="331">
        <v>43555</v>
      </c>
      <c r="B651" s="332" t="s">
        <v>18</v>
      </c>
      <c r="C651" s="333">
        <v>59</v>
      </c>
      <c r="D651" s="334">
        <v>75</v>
      </c>
      <c r="E651" s="334">
        <v>102</v>
      </c>
      <c r="F651" s="334">
        <v>14</v>
      </c>
      <c r="G651" s="334">
        <v>0</v>
      </c>
      <c r="H651" s="333">
        <v>5229</v>
      </c>
      <c r="I651" s="334">
        <v>4</v>
      </c>
      <c r="J651" s="334">
        <v>5229</v>
      </c>
      <c r="K651" s="334">
        <v>5229</v>
      </c>
      <c r="L651" s="334">
        <v>5229</v>
      </c>
      <c r="M651" s="334">
        <v>5229</v>
      </c>
      <c r="N651" s="334">
        <v>0</v>
      </c>
    </row>
    <row r="652" spans="1:14" x14ac:dyDescent="0.25">
      <c r="A652" s="331">
        <v>43555</v>
      </c>
      <c r="B652" s="332" t="s">
        <v>20</v>
      </c>
      <c r="C652" s="333">
        <v>62</v>
      </c>
      <c r="D652" s="334">
        <v>43</v>
      </c>
      <c r="E652" s="334">
        <v>48</v>
      </c>
      <c r="F652" s="334">
        <v>7</v>
      </c>
      <c r="G652" s="334">
        <v>0</v>
      </c>
      <c r="H652" s="333">
        <v>886</v>
      </c>
      <c r="I652" s="334">
        <v>4</v>
      </c>
      <c r="J652" s="334">
        <v>886</v>
      </c>
      <c r="K652" s="334">
        <v>886</v>
      </c>
      <c r="L652" s="334">
        <v>886</v>
      </c>
      <c r="M652" s="334">
        <v>886</v>
      </c>
      <c r="N652" s="334">
        <v>0</v>
      </c>
    </row>
    <row r="653" spans="1:14" x14ac:dyDescent="0.25">
      <c r="A653" s="331">
        <v>43555</v>
      </c>
      <c r="B653" s="332" t="s">
        <v>22</v>
      </c>
      <c r="C653" s="333">
        <v>139</v>
      </c>
      <c r="D653" s="334">
        <v>111</v>
      </c>
      <c r="E653" s="334">
        <v>87</v>
      </c>
      <c r="F653" s="334">
        <v>27</v>
      </c>
      <c r="G653" s="334">
        <v>0</v>
      </c>
      <c r="H653" s="333">
        <v>911</v>
      </c>
      <c r="I653" s="334">
        <v>4</v>
      </c>
      <c r="J653" s="334">
        <v>911</v>
      </c>
      <c r="K653" s="334">
        <v>911</v>
      </c>
      <c r="L653" s="334">
        <v>911</v>
      </c>
      <c r="M653" s="334">
        <v>911</v>
      </c>
      <c r="N653" s="334">
        <v>0</v>
      </c>
    </row>
    <row r="654" spans="1:14" x14ac:dyDescent="0.25">
      <c r="A654" s="331">
        <v>43555</v>
      </c>
      <c r="B654" s="332" t="s">
        <v>62</v>
      </c>
      <c r="C654" s="333">
        <v>135</v>
      </c>
      <c r="D654" s="334">
        <v>228</v>
      </c>
      <c r="E654" s="334">
        <v>204</v>
      </c>
      <c r="F654" s="334">
        <v>53</v>
      </c>
      <c r="G654" s="334">
        <v>0</v>
      </c>
      <c r="H654" s="333">
        <v>3552</v>
      </c>
      <c r="I654" s="334">
        <v>4</v>
      </c>
      <c r="J654" s="334">
        <v>3552</v>
      </c>
      <c r="K654" s="334">
        <v>3552</v>
      </c>
      <c r="L654" s="334">
        <v>3552</v>
      </c>
      <c r="M654" s="334">
        <v>3552</v>
      </c>
      <c r="N654" s="334">
        <v>0</v>
      </c>
    </row>
    <row r="655" spans="1:14" x14ac:dyDescent="0.25">
      <c r="A655" s="331">
        <v>43555</v>
      </c>
      <c r="B655" s="332" t="s">
        <v>24</v>
      </c>
      <c r="C655" s="333">
        <v>83</v>
      </c>
      <c r="D655" s="334">
        <v>35</v>
      </c>
      <c r="E655" s="334">
        <v>19</v>
      </c>
      <c r="F655" s="334">
        <v>8</v>
      </c>
      <c r="G655" s="334">
        <v>0</v>
      </c>
      <c r="H655" s="333">
        <v>194</v>
      </c>
      <c r="I655" s="334">
        <v>4</v>
      </c>
      <c r="J655" s="334">
        <v>194</v>
      </c>
      <c r="K655" s="334">
        <v>194</v>
      </c>
      <c r="L655" s="334">
        <v>194</v>
      </c>
      <c r="M655" s="334">
        <v>194</v>
      </c>
      <c r="N655" s="334">
        <v>0</v>
      </c>
    </row>
    <row r="656" spans="1:14" x14ac:dyDescent="0.25">
      <c r="A656" s="331">
        <v>43555</v>
      </c>
      <c r="B656" s="332" t="s">
        <v>26</v>
      </c>
      <c r="C656" s="333">
        <v>74</v>
      </c>
      <c r="D656" s="334">
        <v>13</v>
      </c>
      <c r="E656" s="334">
        <v>19</v>
      </c>
      <c r="F656" s="334">
        <v>3</v>
      </c>
      <c r="G656" s="334">
        <v>0</v>
      </c>
      <c r="H656" s="333">
        <v>128</v>
      </c>
      <c r="I656" s="334">
        <v>4</v>
      </c>
      <c r="J656" s="334">
        <v>128</v>
      </c>
      <c r="K656" s="334">
        <v>128</v>
      </c>
      <c r="L656" s="334">
        <v>128</v>
      </c>
      <c r="M656" s="334">
        <v>128</v>
      </c>
      <c r="N656" s="334">
        <v>0</v>
      </c>
    </row>
    <row r="657" spans="1:14" x14ac:dyDescent="0.25">
      <c r="A657" s="331">
        <v>43555</v>
      </c>
      <c r="B657" s="332" t="s">
        <v>28</v>
      </c>
      <c r="C657" s="333">
        <v>101</v>
      </c>
      <c r="D657" s="334">
        <v>162</v>
      </c>
      <c r="E657" s="334">
        <v>206</v>
      </c>
      <c r="F657" s="334">
        <v>33</v>
      </c>
      <c r="G657" s="334">
        <v>0</v>
      </c>
      <c r="H657" s="333">
        <v>4577</v>
      </c>
      <c r="I657" s="334">
        <v>4</v>
      </c>
      <c r="J657" s="334">
        <v>4577</v>
      </c>
      <c r="K657" s="334">
        <v>4577</v>
      </c>
      <c r="L657" s="334">
        <v>4577</v>
      </c>
      <c r="M657" s="334">
        <v>4577</v>
      </c>
      <c r="N657" s="334">
        <v>0</v>
      </c>
    </row>
    <row r="658" spans="1:14" x14ac:dyDescent="0.25">
      <c r="A658" s="331">
        <v>43555</v>
      </c>
      <c r="B658" s="332" t="s">
        <v>30</v>
      </c>
      <c r="C658" s="333">
        <v>131</v>
      </c>
      <c r="D658" s="334">
        <v>98</v>
      </c>
      <c r="E658" s="334">
        <v>109</v>
      </c>
      <c r="F658" s="334">
        <v>16</v>
      </c>
      <c r="G658" s="334">
        <v>0</v>
      </c>
      <c r="H658" s="333">
        <v>960</v>
      </c>
      <c r="I658" s="334">
        <v>4</v>
      </c>
      <c r="J658" s="334">
        <v>960</v>
      </c>
      <c r="K658" s="334">
        <v>960</v>
      </c>
      <c r="L658" s="334">
        <v>960</v>
      </c>
      <c r="M658" s="334">
        <v>960</v>
      </c>
      <c r="N658" s="334">
        <v>0</v>
      </c>
    </row>
    <row r="659" spans="1:14" x14ac:dyDescent="0.25">
      <c r="A659" s="331">
        <v>43555</v>
      </c>
      <c r="B659" s="332" t="s">
        <v>32</v>
      </c>
      <c r="C659" s="333">
        <v>382</v>
      </c>
      <c r="D659" s="334">
        <v>511</v>
      </c>
      <c r="E659" s="334">
        <v>650</v>
      </c>
      <c r="F659" s="334">
        <v>141</v>
      </c>
      <c r="G659" s="334">
        <v>0</v>
      </c>
      <c r="H659" s="333">
        <v>17542</v>
      </c>
      <c r="I659" s="334">
        <v>4</v>
      </c>
      <c r="J659" s="334">
        <v>17542</v>
      </c>
      <c r="K659" s="334">
        <v>17542</v>
      </c>
      <c r="L659" s="334">
        <v>17542</v>
      </c>
      <c r="M659" s="334">
        <v>17542</v>
      </c>
      <c r="N659" s="334">
        <v>0</v>
      </c>
    </row>
    <row r="660" spans="1:14" x14ac:dyDescent="0.25">
      <c r="A660" s="331">
        <v>43555</v>
      </c>
      <c r="B660" s="332" t="s">
        <v>34</v>
      </c>
      <c r="C660" s="333">
        <v>272</v>
      </c>
      <c r="D660" s="334">
        <v>247</v>
      </c>
      <c r="E660" s="334">
        <v>202</v>
      </c>
      <c r="F660" s="334">
        <v>39</v>
      </c>
      <c r="G660" s="334">
        <v>0</v>
      </c>
      <c r="H660" s="333">
        <v>5302</v>
      </c>
      <c r="I660" s="334">
        <v>4</v>
      </c>
      <c r="J660" s="334">
        <v>5302</v>
      </c>
      <c r="K660" s="334">
        <v>5302</v>
      </c>
      <c r="L660" s="334">
        <v>5302</v>
      </c>
      <c r="M660" s="334">
        <v>5302</v>
      </c>
      <c r="N660" s="334">
        <v>0</v>
      </c>
    </row>
    <row r="661" spans="1:14" x14ac:dyDescent="0.25">
      <c r="A661" s="331">
        <v>43555</v>
      </c>
      <c r="B661" s="332" t="s">
        <v>36</v>
      </c>
      <c r="C661" s="333">
        <v>177</v>
      </c>
      <c r="D661" s="334">
        <v>97</v>
      </c>
      <c r="E661" s="334">
        <v>73</v>
      </c>
      <c r="F661" s="334">
        <v>13</v>
      </c>
      <c r="G661" s="334">
        <v>0</v>
      </c>
      <c r="H661" s="333">
        <v>689</v>
      </c>
      <c r="I661" s="334">
        <v>4</v>
      </c>
      <c r="J661" s="334">
        <v>689</v>
      </c>
      <c r="K661" s="334">
        <v>689</v>
      </c>
      <c r="L661" s="334">
        <v>689</v>
      </c>
      <c r="M661" s="334">
        <v>689</v>
      </c>
      <c r="N661" s="334">
        <v>0</v>
      </c>
    </row>
    <row r="662" spans="1:14" x14ac:dyDescent="0.25">
      <c r="A662" s="331">
        <v>43555</v>
      </c>
      <c r="B662" s="332" t="s">
        <v>38</v>
      </c>
      <c r="C662" s="333">
        <v>275</v>
      </c>
      <c r="D662" s="334">
        <v>191</v>
      </c>
      <c r="E662" s="334">
        <v>124</v>
      </c>
      <c r="F662" s="334">
        <v>23</v>
      </c>
      <c r="G662" s="334">
        <v>0</v>
      </c>
      <c r="H662" s="333">
        <v>1428</v>
      </c>
      <c r="I662" s="334">
        <v>4</v>
      </c>
      <c r="J662" s="334">
        <v>1428</v>
      </c>
      <c r="K662" s="334">
        <v>1428</v>
      </c>
      <c r="L662" s="334">
        <v>1428</v>
      </c>
      <c r="M662" s="334">
        <v>1428</v>
      </c>
      <c r="N662" s="334">
        <v>0</v>
      </c>
    </row>
    <row r="663" spans="1:14" x14ac:dyDescent="0.25">
      <c r="A663" s="331">
        <v>43555</v>
      </c>
      <c r="B663" s="332" t="s">
        <v>40</v>
      </c>
      <c r="C663" s="333">
        <v>329</v>
      </c>
      <c r="D663" s="334">
        <v>94</v>
      </c>
      <c r="E663" s="334">
        <v>52</v>
      </c>
      <c r="F663" s="334">
        <v>11</v>
      </c>
      <c r="G663" s="334">
        <v>0</v>
      </c>
      <c r="H663" s="333">
        <v>505</v>
      </c>
      <c r="I663" s="334">
        <v>4</v>
      </c>
      <c r="J663" s="334">
        <v>505</v>
      </c>
      <c r="K663" s="334">
        <v>505</v>
      </c>
      <c r="L663" s="334">
        <v>505</v>
      </c>
      <c r="M663" s="334">
        <v>505</v>
      </c>
      <c r="N663" s="334">
        <v>0</v>
      </c>
    </row>
    <row r="664" spans="1:14" x14ac:dyDescent="0.25">
      <c r="A664" s="331">
        <v>43555</v>
      </c>
      <c r="B664" s="332" t="s">
        <v>42</v>
      </c>
      <c r="C664" s="333">
        <v>133</v>
      </c>
      <c r="D664" s="334">
        <v>30</v>
      </c>
      <c r="E664" s="334">
        <v>9</v>
      </c>
      <c r="F664" s="334">
        <v>5</v>
      </c>
      <c r="G664" s="334">
        <v>0</v>
      </c>
      <c r="H664" s="333">
        <v>180</v>
      </c>
      <c r="I664" s="334">
        <v>4</v>
      </c>
      <c r="J664" s="334">
        <v>180</v>
      </c>
      <c r="K664" s="334">
        <v>180</v>
      </c>
      <c r="L664" s="334">
        <v>180</v>
      </c>
      <c r="M664" s="334">
        <v>180</v>
      </c>
      <c r="N664" s="334">
        <v>0</v>
      </c>
    </row>
    <row r="665" spans="1:14" x14ac:dyDescent="0.25">
      <c r="A665" s="331">
        <v>43585</v>
      </c>
      <c r="B665" s="332" t="s">
        <v>12</v>
      </c>
      <c r="C665" s="333">
        <v>0</v>
      </c>
      <c r="D665" s="334">
        <v>2</v>
      </c>
      <c r="E665" s="334">
        <v>4</v>
      </c>
      <c r="F665" s="334">
        <v>0</v>
      </c>
      <c r="G665" s="334">
        <v>0</v>
      </c>
      <c r="H665" s="333">
        <v>479</v>
      </c>
      <c r="I665" s="334">
        <v>4</v>
      </c>
      <c r="J665" s="334">
        <v>479</v>
      </c>
      <c r="K665" s="334">
        <v>479</v>
      </c>
      <c r="L665" s="334">
        <v>479</v>
      </c>
      <c r="M665" s="334">
        <v>479</v>
      </c>
      <c r="N665" s="334">
        <v>0</v>
      </c>
    </row>
    <row r="666" spans="1:14" x14ac:dyDescent="0.25">
      <c r="A666" s="331">
        <v>43585</v>
      </c>
      <c r="B666" s="332" t="s">
        <v>14</v>
      </c>
      <c r="C666" s="333">
        <v>13</v>
      </c>
      <c r="D666" s="334">
        <v>16</v>
      </c>
      <c r="E666" s="334">
        <v>25</v>
      </c>
      <c r="F666" s="334">
        <v>3</v>
      </c>
      <c r="G666" s="334">
        <v>0</v>
      </c>
      <c r="H666" s="333">
        <v>826</v>
      </c>
      <c r="I666" s="334">
        <v>4</v>
      </c>
      <c r="J666" s="334">
        <v>826</v>
      </c>
      <c r="K666" s="334">
        <v>826</v>
      </c>
      <c r="L666" s="334">
        <v>826</v>
      </c>
      <c r="M666" s="334">
        <v>826</v>
      </c>
      <c r="N666" s="334">
        <v>0</v>
      </c>
    </row>
    <row r="667" spans="1:14" x14ac:dyDescent="0.25">
      <c r="A667" s="331">
        <v>43585</v>
      </c>
      <c r="B667" s="332" t="s">
        <v>16</v>
      </c>
      <c r="C667" s="333">
        <v>0</v>
      </c>
      <c r="D667" s="334">
        <v>2</v>
      </c>
      <c r="E667" s="334">
        <v>4</v>
      </c>
      <c r="F667" s="334">
        <v>0</v>
      </c>
      <c r="G667" s="334">
        <v>0</v>
      </c>
      <c r="H667" s="333">
        <v>424</v>
      </c>
      <c r="I667" s="334">
        <v>4</v>
      </c>
      <c r="J667" s="334">
        <v>424</v>
      </c>
      <c r="K667" s="334">
        <v>424</v>
      </c>
      <c r="L667" s="334">
        <v>424</v>
      </c>
      <c r="M667" s="334">
        <v>424</v>
      </c>
      <c r="N667" s="334">
        <v>0</v>
      </c>
    </row>
    <row r="668" spans="1:14" x14ac:dyDescent="0.25">
      <c r="A668" s="331">
        <v>43585</v>
      </c>
      <c r="B668" s="332" t="s">
        <v>18</v>
      </c>
      <c r="C668" s="333">
        <v>69</v>
      </c>
      <c r="D668" s="334">
        <v>96</v>
      </c>
      <c r="E668" s="334">
        <v>97</v>
      </c>
      <c r="F668" s="334">
        <v>15</v>
      </c>
      <c r="G668" s="334">
        <v>0</v>
      </c>
      <c r="H668" s="333">
        <v>5752</v>
      </c>
      <c r="I668" s="334">
        <v>4</v>
      </c>
      <c r="J668" s="334">
        <v>5752</v>
      </c>
      <c r="K668" s="334">
        <v>5752</v>
      </c>
      <c r="L668" s="334">
        <v>5752</v>
      </c>
      <c r="M668" s="334">
        <v>5752</v>
      </c>
      <c r="N668" s="334">
        <v>0</v>
      </c>
    </row>
    <row r="669" spans="1:14" x14ac:dyDescent="0.25">
      <c r="A669" s="331">
        <v>43585</v>
      </c>
      <c r="B669" s="332" t="s">
        <v>20</v>
      </c>
      <c r="C669" s="333">
        <v>59</v>
      </c>
      <c r="D669" s="334">
        <v>39</v>
      </c>
      <c r="E669" s="334">
        <v>30</v>
      </c>
      <c r="F669" s="334">
        <v>0</v>
      </c>
      <c r="G669" s="334">
        <v>0</v>
      </c>
      <c r="H669" s="333">
        <v>388</v>
      </c>
      <c r="I669" s="334">
        <v>4</v>
      </c>
      <c r="J669" s="334">
        <v>388</v>
      </c>
      <c r="K669" s="334">
        <v>388</v>
      </c>
      <c r="L669" s="334">
        <v>388</v>
      </c>
      <c r="M669" s="334">
        <v>388</v>
      </c>
      <c r="N669" s="334">
        <v>0</v>
      </c>
    </row>
    <row r="670" spans="1:14" x14ac:dyDescent="0.25">
      <c r="A670" s="331">
        <v>43585</v>
      </c>
      <c r="B670" s="332" t="s">
        <v>22</v>
      </c>
      <c r="C670" s="333">
        <v>128</v>
      </c>
      <c r="D670" s="334">
        <v>93</v>
      </c>
      <c r="E670" s="334">
        <v>79</v>
      </c>
      <c r="F670" s="334">
        <v>17</v>
      </c>
      <c r="G670" s="334">
        <v>0</v>
      </c>
      <c r="H670" s="333">
        <v>858</v>
      </c>
      <c r="I670" s="334">
        <v>4</v>
      </c>
      <c r="J670" s="334">
        <v>858</v>
      </c>
      <c r="K670" s="334">
        <v>858</v>
      </c>
      <c r="L670" s="334">
        <v>858</v>
      </c>
      <c r="M670" s="334">
        <v>858</v>
      </c>
      <c r="N670" s="334">
        <v>0</v>
      </c>
    </row>
    <row r="671" spans="1:14" x14ac:dyDescent="0.25">
      <c r="A671" s="331">
        <v>43585</v>
      </c>
      <c r="B671" s="332" t="s">
        <v>62</v>
      </c>
      <c r="C671" s="333">
        <v>147</v>
      </c>
      <c r="D671" s="334">
        <v>222</v>
      </c>
      <c r="E671" s="334">
        <v>196</v>
      </c>
      <c r="F671" s="334">
        <v>35</v>
      </c>
      <c r="G671" s="334">
        <v>0</v>
      </c>
      <c r="H671" s="333">
        <v>3550</v>
      </c>
      <c r="I671" s="334">
        <v>4</v>
      </c>
      <c r="J671" s="334">
        <v>3550</v>
      </c>
      <c r="K671" s="334">
        <v>3550</v>
      </c>
      <c r="L671" s="334">
        <v>3550</v>
      </c>
      <c r="M671" s="334">
        <v>3550</v>
      </c>
      <c r="N671" s="334">
        <v>0</v>
      </c>
    </row>
    <row r="672" spans="1:14" x14ac:dyDescent="0.25">
      <c r="A672" s="331">
        <v>43585</v>
      </c>
      <c r="B672" s="332" t="s">
        <v>24</v>
      </c>
      <c r="C672" s="333">
        <v>89</v>
      </c>
      <c r="D672" s="334">
        <v>32</v>
      </c>
      <c r="E672" s="334">
        <v>25</v>
      </c>
      <c r="F672" s="334">
        <v>8</v>
      </c>
      <c r="G672" s="334">
        <v>0</v>
      </c>
      <c r="H672" s="333">
        <v>220</v>
      </c>
      <c r="I672" s="334">
        <v>4</v>
      </c>
      <c r="J672" s="334">
        <v>220</v>
      </c>
      <c r="K672" s="334">
        <v>220</v>
      </c>
      <c r="L672" s="334">
        <v>220</v>
      </c>
      <c r="M672" s="334">
        <v>220</v>
      </c>
      <c r="N672" s="334">
        <v>0</v>
      </c>
    </row>
    <row r="673" spans="1:14" x14ac:dyDescent="0.25">
      <c r="A673" s="331">
        <v>43585</v>
      </c>
      <c r="B673" s="332" t="s">
        <v>26</v>
      </c>
      <c r="C673" s="333">
        <v>100</v>
      </c>
      <c r="D673" s="334">
        <v>23</v>
      </c>
      <c r="E673" s="334">
        <v>26</v>
      </c>
      <c r="F673" s="334">
        <v>5</v>
      </c>
      <c r="G673" s="334">
        <v>0</v>
      </c>
      <c r="H673" s="333">
        <v>186</v>
      </c>
      <c r="I673" s="334">
        <v>4</v>
      </c>
      <c r="J673" s="334">
        <v>186</v>
      </c>
      <c r="K673" s="334">
        <v>186</v>
      </c>
      <c r="L673" s="334">
        <v>186</v>
      </c>
      <c r="M673" s="334">
        <v>186</v>
      </c>
      <c r="N673" s="334">
        <v>0</v>
      </c>
    </row>
    <row r="674" spans="1:14" x14ac:dyDescent="0.25">
      <c r="A674" s="331">
        <v>43585</v>
      </c>
      <c r="B674" s="332" t="s">
        <v>28</v>
      </c>
      <c r="C674" s="333">
        <v>87</v>
      </c>
      <c r="D674" s="334">
        <v>165</v>
      </c>
      <c r="E674" s="334">
        <v>167</v>
      </c>
      <c r="F674" s="334">
        <v>15</v>
      </c>
      <c r="G674" s="334">
        <v>0</v>
      </c>
      <c r="H674" s="333">
        <v>4364</v>
      </c>
      <c r="I674" s="334">
        <v>4</v>
      </c>
      <c r="J674" s="334">
        <v>4364</v>
      </c>
      <c r="K674" s="334">
        <v>4364</v>
      </c>
      <c r="L674" s="334">
        <v>4364</v>
      </c>
      <c r="M674" s="334">
        <v>4364</v>
      </c>
      <c r="N674" s="334">
        <v>0</v>
      </c>
    </row>
    <row r="675" spans="1:14" x14ac:dyDescent="0.25">
      <c r="A675" s="331">
        <v>43585</v>
      </c>
      <c r="B675" s="332" t="s">
        <v>30</v>
      </c>
      <c r="C675" s="333">
        <v>143</v>
      </c>
      <c r="D675" s="334">
        <v>108</v>
      </c>
      <c r="E675" s="334">
        <v>109</v>
      </c>
      <c r="F675" s="334">
        <v>13</v>
      </c>
      <c r="G675" s="334">
        <v>0</v>
      </c>
      <c r="H675" s="333">
        <v>954</v>
      </c>
      <c r="I675" s="334">
        <v>4</v>
      </c>
      <c r="J675" s="334">
        <v>954</v>
      </c>
      <c r="K675" s="334">
        <v>954</v>
      </c>
      <c r="L675" s="334">
        <v>954</v>
      </c>
      <c r="M675" s="334">
        <v>954</v>
      </c>
      <c r="N675" s="334">
        <v>0</v>
      </c>
    </row>
    <row r="676" spans="1:14" x14ac:dyDescent="0.25">
      <c r="A676" s="331">
        <v>43585</v>
      </c>
      <c r="B676" s="332" t="s">
        <v>32</v>
      </c>
      <c r="C676" s="333">
        <v>406</v>
      </c>
      <c r="D676" s="334">
        <v>547</v>
      </c>
      <c r="E676" s="334">
        <v>675</v>
      </c>
      <c r="F676" s="334">
        <v>100</v>
      </c>
      <c r="G676" s="334">
        <v>0</v>
      </c>
      <c r="H676" s="333">
        <v>18139</v>
      </c>
      <c r="I676" s="334">
        <v>4</v>
      </c>
      <c r="J676" s="334">
        <v>18139</v>
      </c>
      <c r="K676" s="334">
        <v>18139</v>
      </c>
      <c r="L676" s="334">
        <v>18139</v>
      </c>
      <c r="M676" s="334">
        <v>18139</v>
      </c>
      <c r="N676" s="334">
        <v>0</v>
      </c>
    </row>
    <row r="677" spans="1:14" x14ac:dyDescent="0.25">
      <c r="A677" s="331">
        <v>43585</v>
      </c>
      <c r="B677" s="332" t="s">
        <v>34</v>
      </c>
      <c r="C677" s="333">
        <v>270</v>
      </c>
      <c r="D677" s="334">
        <v>257</v>
      </c>
      <c r="E677" s="334">
        <v>197</v>
      </c>
      <c r="F677" s="334">
        <v>34</v>
      </c>
      <c r="G677" s="334">
        <v>0</v>
      </c>
      <c r="H677" s="333">
        <v>5286</v>
      </c>
      <c r="I677" s="334">
        <v>4</v>
      </c>
      <c r="J677" s="334">
        <v>5286</v>
      </c>
      <c r="K677" s="334">
        <v>5286</v>
      </c>
      <c r="L677" s="334">
        <v>5286</v>
      </c>
      <c r="M677" s="334">
        <v>5286</v>
      </c>
      <c r="N677" s="334">
        <v>0</v>
      </c>
    </row>
    <row r="678" spans="1:14" x14ac:dyDescent="0.25">
      <c r="A678" s="331">
        <v>43585</v>
      </c>
      <c r="B678" s="332" t="s">
        <v>36</v>
      </c>
      <c r="C678" s="333">
        <v>248</v>
      </c>
      <c r="D678" s="334">
        <v>102</v>
      </c>
      <c r="E678" s="334">
        <v>68</v>
      </c>
      <c r="F678" s="334">
        <v>7</v>
      </c>
      <c r="G678" s="334">
        <v>0</v>
      </c>
      <c r="H678" s="333">
        <v>747</v>
      </c>
      <c r="I678" s="334">
        <v>4</v>
      </c>
      <c r="J678" s="334">
        <v>747</v>
      </c>
      <c r="K678" s="334">
        <v>747</v>
      </c>
      <c r="L678" s="334">
        <v>747</v>
      </c>
      <c r="M678" s="334">
        <v>747</v>
      </c>
      <c r="N678" s="334">
        <v>0</v>
      </c>
    </row>
    <row r="679" spans="1:14" x14ac:dyDescent="0.25">
      <c r="A679" s="331">
        <v>43585</v>
      </c>
      <c r="B679" s="332" t="s">
        <v>38</v>
      </c>
      <c r="C679" s="333">
        <v>218</v>
      </c>
      <c r="D679" s="334">
        <v>172</v>
      </c>
      <c r="E679" s="334">
        <v>108</v>
      </c>
      <c r="F679" s="334">
        <v>13</v>
      </c>
      <c r="G679" s="334">
        <v>0</v>
      </c>
      <c r="H679" s="333">
        <v>1276</v>
      </c>
      <c r="I679" s="334">
        <v>4</v>
      </c>
      <c r="J679" s="334">
        <v>1276</v>
      </c>
      <c r="K679" s="334">
        <v>1276</v>
      </c>
      <c r="L679" s="334">
        <v>1276</v>
      </c>
      <c r="M679" s="334">
        <v>1276</v>
      </c>
      <c r="N679" s="334">
        <v>0</v>
      </c>
    </row>
    <row r="680" spans="1:14" x14ac:dyDescent="0.25">
      <c r="A680" s="331">
        <v>43585</v>
      </c>
      <c r="B680" s="332" t="s">
        <v>40</v>
      </c>
      <c r="C680" s="333">
        <v>330</v>
      </c>
      <c r="D680" s="334">
        <v>89</v>
      </c>
      <c r="E680" s="334">
        <v>61</v>
      </c>
      <c r="F680" s="334">
        <v>8</v>
      </c>
      <c r="G680" s="334">
        <v>0</v>
      </c>
      <c r="H680" s="333">
        <v>509</v>
      </c>
      <c r="I680" s="334">
        <v>4</v>
      </c>
      <c r="J680" s="334">
        <v>509</v>
      </c>
      <c r="K680" s="334">
        <v>509</v>
      </c>
      <c r="L680" s="334">
        <v>509</v>
      </c>
      <c r="M680" s="334">
        <v>509</v>
      </c>
      <c r="N680" s="334">
        <v>0</v>
      </c>
    </row>
    <row r="681" spans="1:14" x14ac:dyDescent="0.25">
      <c r="A681" s="331">
        <v>43585</v>
      </c>
      <c r="B681" s="332" t="s">
        <v>42</v>
      </c>
      <c r="C681" s="333">
        <v>209</v>
      </c>
      <c r="D681" s="334">
        <v>35</v>
      </c>
      <c r="E681" s="334">
        <v>14</v>
      </c>
      <c r="F681" s="334">
        <v>7</v>
      </c>
      <c r="G681" s="334">
        <v>0</v>
      </c>
      <c r="H681" s="333">
        <v>304</v>
      </c>
      <c r="I681" s="334">
        <v>4</v>
      </c>
      <c r="J681" s="334">
        <v>304</v>
      </c>
      <c r="K681" s="334">
        <v>304</v>
      </c>
      <c r="L681" s="334">
        <v>304</v>
      </c>
      <c r="M681" s="334">
        <v>304</v>
      </c>
      <c r="N681" s="334">
        <v>0</v>
      </c>
    </row>
    <row r="682" spans="1:14" x14ac:dyDescent="0.25">
      <c r="A682" s="331">
        <v>43616</v>
      </c>
      <c r="B682" s="332" t="s">
        <v>12</v>
      </c>
      <c r="C682" s="333">
        <v>0</v>
      </c>
      <c r="D682" s="334">
        <v>2</v>
      </c>
      <c r="E682" s="334">
        <v>7</v>
      </c>
      <c r="F682" s="334">
        <v>0</v>
      </c>
      <c r="G682" s="334">
        <v>0</v>
      </c>
      <c r="H682" s="333">
        <v>558</v>
      </c>
      <c r="I682" s="334">
        <v>4</v>
      </c>
      <c r="J682" s="334">
        <v>558</v>
      </c>
      <c r="K682" s="334">
        <v>558</v>
      </c>
      <c r="L682" s="334">
        <v>558</v>
      </c>
      <c r="M682" s="334">
        <v>558</v>
      </c>
      <c r="N682" s="334">
        <v>0</v>
      </c>
    </row>
    <row r="683" spans="1:14" x14ac:dyDescent="0.25">
      <c r="A683" s="331">
        <v>43616</v>
      </c>
      <c r="B683" s="332" t="s">
        <v>14</v>
      </c>
      <c r="C683" s="333">
        <v>13</v>
      </c>
      <c r="D683" s="334">
        <v>16</v>
      </c>
      <c r="E683" s="334">
        <v>19</v>
      </c>
      <c r="F683" s="334">
        <v>2</v>
      </c>
      <c r="G683" s="334">
        <v>0</v>
      </c>
      <c r="H683" s="333">
        <v>871</v>
      </c>
      <c r="I683" s="334">
        <v>4</v>
      </c>
      <c r="J683" s="334">
        <v>871</v>
      </c>
      <c r="K683" s="334">
        <v>871</v>
      </c>
      <c r="L683" s="334">
        <v>871</v>
      </c>
      <c r="M683" s="334">
        <v>871</v>
      </c>
      <c r="N683" s="334">
        <v>0</v>
      </c>
    </row>
    <row r="684" spans="1:14" x14ac:dyDescent="0.25">
      <c r="A684" s="331">
        <v>43616</v>
      </c>
      <c r="B684" s="332" t="s">
        <v>16</v>
      </c>
      <c r="C684" s="333">
        <v>0</v>
      </c>
      <c r="D684" s="334">
        <v>3</v>
      </c>
      <c r="E684" s="334">
        <v>3</v>
      </c>
      <c r="F684" s="334">
        <v>0</v>
      </c>
      <c r="G684" s="334">
        <v>0</v>
      </c>
      <c r="H684" s="333">
        <v>465</v>
      </c>
      <c r="I684" s="334">
        <v>4</v>
      </c>
      <c r="J684" s="334">
        <v>465</v>
      </c>
      <c r="K684" s="334">
        <v>465</v>
      </c>
      <c r="L684" s="334">
        <v>465</v>
      </c>
      <c r="M684" s="334">
        <v>465</v>
      </c>
      <c r="N684" s="334">
        <v>0</v>
      </c>
    </row>
    <row r="685" spans="1:14" x14ac:dyDescent="0.25">
      <c r="A685" s="331">
        <v>43616</v>
      </c>
      <c r="B685" s="332" t="s">
        <v>18</v>
      </c>
      <c r="C685" s="333">
        <v>65</v>
      </c>
      <c r="D685" s="334">
        <v>84</v>
      </c>
      <c r="E685" s="334">
        <v>91</v>
      </c>
      <c r="F685" s="334">
        <v>3</v>
      </c>
      <c r="G685" s="334">
        <v>0</v>
      </c>
      <c r="H685" s="333">
        <v>5684</v>
      </c>
      <c r="I685" s="334">
        <v>4</v>
      </c>
      <c r="J685" s="334">
        <v>5684</v>
      </c>
      <c r="K685" s="334">
        <v>5684</v>
      </c>
      <c r="L685" s="334">
        <v>5684</v>
      </c>
      <c r="M685" s="334">
        <v>5684</v>
      </c>
      <c r="N685" s="334">
        <v>0</v>
      </c>
    </row>
    <row r="686" spans="1:14" x14ac:dyDescent="0.25">
      <c r="A686" s="331">
        <v>43616</v>
      </c>
      <c r="B686" s="332" t="s">
        <v>20</v>
      </c>
      <c r="C686" s="333">
        <v>58</v>
      </c>
      <c r="D686" s="334">
        <v>45</v>
      </c>
      <c r="E686" s="334">
        <v>28</v>
      </c>
      <c r="F686" s="334">
        <v>1</v>
      </c>
      <c r="G686" s="334">
        <v>0</v>
      </c>
      <c r="H686" s="333">
        <v>454</v>
      </c>
      <c r="I686" s="334">
        <v>4</v>
      </c>
      <c r="J686" s="334">
        <v>454</v>
      </c>
      <c r="K686" s="334">
        <v>454</v>
      </c>
      <c r="L686" s="334">
        <v>454</v>
      </c>
      <c r="M686" s="334">
        <v>454</v>
      </c>
      <c r="N686" s="334">
        <v>0</v>
      </c>
    </row>
    <row r="687" spans="1:14" x14ac:dyDescent="0.25">
      <c r="A687" s="331">
        <v>43616</v>
      </c>
      <c r="B687" s="332" t="s">
        <v>22</v>
      </c>
      <c r="C687" s="333">
        <v>124</v>
      </c>
      <c r="D687" s="334">
        <v>90</v>
      </c>
      <c r="E687" s="334">
        <v>77</v>
      </c>
      <c r="F687" s="334">
        <v>8</v>
      </c>
      <c r="G687" s="334">
        <v>0</v>
      </c>
      <c r="H687" s="333">
        <v>872</v>
      </c>
      <c r="I687" s="334">
        <v>4</v>
      </c>
      <c r="J687" s="334">
        <v>872</v>
      </c>
      <c r="K687" s="334">
        <v>872</v>
      </c>
      <c r="L687" s="334">
        <v>872</v>
      </c>
      <c r="M687" s="334">
        <v>872</v>
      </c>
      <c r="N687" s="334">
        <v>0</v>
      </c>
    </row>
    <row r="688" spans="1:14" x14ac:dyDescent="0.25">
      <c r="A688" s="331">
        <v>43616</v>
      </c>
      <c r="B688" s="332" t="s">
        <v>62</v>
      </c>
      <c r="C688" s="333">
        <v>173</v>
      </c>
      <c r="D688" s="334">
        <v>248</v>
      </c>
      <c r="E688" s="334">
        <v>195</v>
      </c>
      <c r="F688" s="334">
        <v>13</v>
      </c>
      <c r="G688" s="334">
        <v>0</v>
      </c>
      <c r="H688" s="333">
        <v>3726</v>
      </c>
      <c r="I688" s="334">
        <v>4</v>
      </c>
      <c r="J688" s="334">
        <v>3726</v>
      </c>
      <c r="K688" s="334">
        <v>3726</v>
      </c>
      <c r="L688" s="334">
        <v>3726</v>
      </c>
      <c r="M688" s="334">
        <v>3726</v>
      </c>
      <c r="N688" s="334">
        <v>0</v>
      </c>
    </row>
    <row r="689" spans="1:14" x14ac:dyDescent="0.25">
      <c r="A689" s="331">
        <v>43616</v>
      </c>
      <c r="B689" s="332" t="s">
        <v>24</v>
      </c>
      <c r="C689" s="333">
        <v>84</v>
      </c>
      <c r="D689" s="334">
        <v>37</v>
      </c>
      <c r="E689" s="334">
        <v>31</v>
      </c>
      <c r="F689" s="334">
        <v>2</v>
      </c>
      <c r="G689" s="334">
        <v>0</v>
      </c>
      <c r="H689" s="333">
        <v>235</v>
      </c>
      <c r="I689" s="334">
        <v>4</v>
      </c>
      <c r="J689" s="334">
        <v>235</v>
      </c>
      <c r="K689" s="334">
        <v>235</v>
      </c>
      <c r="L689" s="334">
        <v>235</v>
      </c>
      <c r="M689" s="334">
        <v>235</v>
      </c>
      <c r="N689" s="334">
        <v>0</v>
      </c>
    </row>
    <row r="690" spans="1:14" x14ac:dyDescent="0.25">
      <c r="A690" s="331">
        <v>43616</v>
      </c>
      <c r="B690" s="332" t="s">
        <v>26</v>
      </c>
      <c r="C690" s="333">
        <v>90</v>
      </c>
      <c r="D690" s="334">
        <v>27</v>
      </c>
      <c r="E690" s="334">
        <v>33</v>
      </c>
      <c r="F690" s="334">
        <v>1</v>
      </c>
      <c r="G690" s="334">
        <v>0</v>
      </c>
      <c r="H690" s="333">
        <v>156</v>
      </c>
      <c r="I690" s="334">
        <v>4</v>
      </c>
      <c r="J690" s="334">
        <v>156</v>
      </c>
      <c r="K690" s="334">
        <v>156</v>
      </c>
      <c r="L690" s="334">
        <v>156</v>
      </c>
      <c r="M690" s="334">
        <v>156</v>
      </c>
      <c r="N690" s="334">
        <v>0</v>
      </c>
    </row>
    <row r="691" spans="1:14" x14ac:dyDescent="0.25">
      <c r="A691" s="331">
        <v>43616</v>
      </c>
      <c r="B691" s="332" t="s">
        <v>28</v>
      </c>
      <c r="C691" s="333">
        <v>49</v>
      </c>
      <c r="D691" s="334">
        <v>145</v>
      </c>
      <c r="E691" s="334">
        <v>135</v>
      </c>
      <c r="F691" s="334">
        <v>5</v>
      </c>
      <c r="G691" s="334">
        <v>0</v>
      </c>
      <c r="H691" s="333">
        <v>4103</v>
      </c>
      <c r="I691" s="334">
        <v>4</v>
      </c>
      <c r="J691" s="334">
        <v>4103</v>
      </c>
      <c r="K691" s="334">
        <v>4103</v>
      </c>
      <c r="L691" s="334">
        <v>4103</v>
      </c>
      <c r="M691" s="334">
        <v>4103</v>
      </c>
      <c r="N691" s="334">
        <v>0</v>
      </c>
    </row>
    <row r="692" spans="1:14" x14ac:dyDescent="0.25">
      <c r="A692" s="331">
        <v>43616</v>
      </c>
      <c r="B692" s="332" t="s">
        <v>30</v>
      </c>
      <c r="C692" s="333">
        <v>200</v>
      </c>
      <c r="D692" s="334">
        <v>126</v>
      </c>
      <c r="E692" s="334">
        <v>131</v>
      </c>
      <c r="F692" s="334">
        <v>9</v>
      </c>
      <c r="G692" s="334">
        <v>0</v>
      </c>
      <c r="H692" s="333">
        <v>1110</v>
      </c>
      <c r="I692" s="334">
        <v>4</v>
      </c>
      <c r="J692" s="334">
        <v>1110</v>
      </c>
      <c r="K692" s="334">
        <v>1110</v>
      </c>
      <c r="L692" s="334">
        <v>1110</v>
      </c>
      <c r="M692" s="334">
        <v>1110</v>
      </c>
      <c r="N692" s="334">
        <v>0</v>
      </c>
    </row>
    <row r="693" spans="1:14" x14ac:dyDescent="0.25">
      <c r="A693" s="331">
        <v>43616</v>
      </c>
      <c r="B693" s="332" t="s">
        <v>32</v>
      </c>
      <c r="C693" s="333">
        <v>346</v>
      </c>
      <c r="D693" s="334">
        <v>577</v>
      </c>
      <c r="E693" s="334">
        <v>670</v>
      </c>
      <c r="F693" s="334">
        <v>46</v>
      </c>
      <c r="G693" s="334">
        <v>0</v>
      </c>
      <c r="H693" s="333">
        <v>18516</v>
      </c>
      <c r="I693" s="334">
        <v>4</v>
      </c>
      <c r="J693" s="334">
        <v>18516</v>
      </c>
      <c r="K693" s="334">
        <v>18516</v>
      </c>
      <c r="L693" s="334">
        <v>18516</v>
      </c>
      <c r="M693" s="334">
        <v>18516</v>
      </c>
      <c r="N693" s="334">
        <v>0</v>
      </c>
    </row>
    <row r="694" spans="1:14" x14ac:dyDescent="0.25">
      <c r="A694" s="331">
        <v>43616</v>
      </c>
      <c r="B694" s="332" t="s">
        <v>34</v>
      </c>
      <c r="C694" s="333">
        <v>322</v>
      </c>
      <c r="D694" s="334">
        <v>277</v>
      </c>
      <c r="E694" s="334">
        <v>208</v>
      </c>
      <c r="F694" s="334">
        <v>16</v>
      </c>
      <c r="G694" s="334">
        <v>0</v>
      </c>
      <c r="H694" s="333">
        <v>5369</v>
      </c>
      <c r="I694" s="334">
        <v>4</v>
      </c>
      <c r="J694" s="334">
        <v>5369</v>
      </c>
      <c r="K694" s="334">
        <v>5369</v>
      </c>
      <c r="L694" s="334">
        <v>5369</v>
      </c>
      <c r="M694" s="334">
        <v>5369</v>
      </c>
      <c r="N694" s="334">
        <v>0</v>
      </c>
    </row>
    <row r="695" spans="1:14" x14ac:dyDescent="0.25">
      <c r="A695" s="331">
        <v>43616</v>
      </c>
      <c r="B695" s="332" t="s">
        <v>36</v>
      </c>
      <c r="C695" s="333">
        <v>216</v>
      </c>
      <c r="D695" s="334">
        <v>82</v>
      </c>
      <c r="E695" s="334">
        <v>67</v>
      </c>
      <c r="F695" s="334">
        <v>6</v>
      </c>
      <c r="G695" s="334">
        <v>0</v>
      </c>
      <c r="H695" s="333">
        <v>681</v>
      </c>
      <c r="I695" s="334">
        <v>4</v>
      </c>
      <c r="J695" s="334">
        <v>681</v>
      </c>
      <c r="K695" s="334">
        <v>681</v>
      </c>
      <c r="L695" s="334">
        <v>681</v>
      </c>
      <c r="M695" s="334">
        <v>681</v>
      </c>
      <c r="N695" s="334">
        <v>0</v>
      </c>
    </row>
    <row r="696" spans="1:14" x14ac:dyDescent="0.25">
      <c r="A696" s="331">
        <v>43616</v>
      </c>
      <c r="B696" s="332" t="s">
        <v>38</v>
      </c>
      <c r="C696" s="333">
        <v>253</v>
      </c>
      <c r="D696" s="334">
        <v>188</v>
      </c>
      <c r="E696" s="334">
        <v>96</v>
      </c>
      <c r="F696" s="334">
        <v>7</v>
      </c>
      <c r="G696" s="334">
        <v>0</v>
      </c>
      <c r="H696" s="333">
        <v>1309</v>
      </c>
      <c r="I696" s="334">
        <v>4</v>
      </c>
      <c r="J696" s="334">
        <v>1309</v>
      </c>
      <c r="K696" s="334">
        <v>1309</v>
      </c>
      <c r="L696" s="334">
        <v>1309</v>
      </c>
      <c r="M696" s="334">
        <v>1309</v>
      </c>
      <c r="N696" s="334">
        <v>0</v>
      </c>
    </row>
    <row r="697" spans="1:14" x14ac:dyDescent="0.25">
      <c r="A697" s="331">
        <v>43616</v>
      </c>
      <c r="B697" s="332" t="s">
        <v>40</v>
      </c>
      <c r="C697" s="333">
        <v>348</v>
      </c>
      <c r="D697" s="334">
        <v>81</v>
      </c>
      <c r="E697" s="334">
        <v>54</v>
      </c>
      <c r="F697" s="334">
        <v>4</v>
      </c>
      <c r="G697" s="334">
        <v>0</v>
      </c>
      <c r="H697" s="333">
        <v>524</v>
      </c>
      <c r="I697" s="334">
        <v>4</v>
      </c>
      <c r="J697" s="334">
        <v>524</v>
      </c>
      <c r="K697" s="334">
        <v>524</v>
      </c>
      <c r="L697" s="334">
        <v>524</v>
      </c>
      <c r="M697" s="334">
        <v>524</v>
      </c>
      <c r="N697" s="334">
        <v>0</v>
      </c>
    </row>
    <row r="698" spans="1:14" x14ac:dyDescent="0.25">
      <c r="A698" s="331">
        <v>43616</v>
      </c>
      <c r="B698" s="332" t="s">
        <v>42</v>
      </c>
      <c r="C698" s="333">
        <v>164</v>
      </c>
      <c r="D698" s="334">
        <v>28</v>
      </c>
      <c r="E698" s="334">
        <v>24</v>
      </c>
      <c r="F698" s="334">
        <v>1</v>
      </c>
      <c r="G698" s="334">
        <v>0</v>
      </c>
      <c r="H698" s="333">
        <v>219</v>
      </c>
      <c r="I698" s="334">
        <v>4</v>
      </c>
      <c r="J698" s="334">
        <v>219</v>
      </c>
      <c r="K698" s="334">
        <v>219</v>
      </c>
      <c r="L698" s="334">
        <v>219</v>
      </c>
      <c r="M698" s="334">
        <v>219</v>
      </c>
      <c r="N698" s="334">
        <v>0</v>
      </c>
    </row>
    <row r="699" spans="1:14" x14ac:dyDescent="0.25">
      <c r="A699" s="331">
        <v>43646</v>
      </c>
      <c r="B699" s="332" t="s">
        <v>12</v>
      </c>
      <c r="C699" s="333">
        <v>0</v>
      </c>
      <c r="D699" s="334">
        <v>1</v>
      </c>
      <c r="E699" s="334">
        <v>7</v>
      </c>
      <c r="F699" s="334">
        <v>0</v>
      </c>
      <c r="G699" s="334">
        <v>0</v>
      </c>
      <c r="H699" s="333">
        <v>613</v>
      </c>
      <c r="I699" s="334">
        <v>3</v>
      </c>
      <c r="J699" s="334">
        <v>613</v>
      </c>
      <c r="K699" s="334">
        <v>613</v>
      </c>
      <c r="L699" s="334">
        <v>613</v>
      </c>
      <c r="M699" s="334">
        <v>0</v>
      </c>
      <c r="N699" s="334">
        <v>0</v>
      </c>
    </row>
    <row r="700" spans="1:14" x14ac:dyDescent="0.25">
      <c r="A700" s="331">
        <v>43646</v>
      </c>
      <c r="B700" s="332" t="s">
        <v>14</v>
      </c>
      <c r="C700" s="333">
        <v>8</v>
      </c>
      <c r="D700" s="334">
        <v>12</v>
      </c>
      <c r="E700" s="334">
        <v>13</v>
      </c>
      <c r="F700" s="334">
        <v>0</v>
      </c>
      <c r="G700" s="334">
        <v>0</v>
      </c>
      <c r="H700" s="333">
        <v>801</v>
      </c>
      <c r="I700" s="334">
        <v>3</v>
      </c>
      <c r="J700" s="334">
        <v>801</v>
      </c>
      <c r="K700" s="334">
        <v>801</v>
      </c>
      <c r="L700" s="334">
        <v>801</v>
      </c>
      <c r="M700" s="334">
        <v>0</v>
      </c>
      <c r="N700" s="334">
        <v>0</v>
      </c>
    </row>
    <row r="701" spans="1:14" x14ac:dyDescent="0.25">
      <c r="A701" s="331">
        <v>43646</v>
      </c>
      <c r="B701" s="332" t="s">
        <v>16</v>
      </c>
      <c r="C701" s="333">
        <v>0</v>
      </c>
      <c r="D701" s="334">
        <v>4</v>
      </c>
      <c r="E701" s="334">
        <v>3</v>
      </c>
      <c r="F701" s="334">
        <v>0</v>
      </c>
      <c r="G701" s="334">
        <v>0</v>
      </c>
      <c r="H701" s="333">
        <v>527</v>
      </c>
      <c r="I701" s="334">
        <v>3</v>
      </c>
      <c r="J701" s="334">
        <v>527</v>
      </c>
      <c r="K701" s="334">
        <v>527</v>
      </c>
      <c r="L701" s="334">
        <v>527</v>
      </c>
      <c r="M701" s="334">
        <v>0</v>
      </c>
      <c r="N701" s="334">
        <v>0</v>
      </c>
    </row>
    <row r="702" spans="1:14" x14ac:dyDescent="0.25">
      <c r="A702" s="331">
        <v>43646</v>
      </c>
      <c r="B702" s="332" t="s">
        <v>18</v>
      </c>
      <c r="C702" s="333">
        <v>52</v>
      </c>
      <c r="D702" s="334">
        <v>97</v>
      </c>
      <c r="E702" s="334">
        <v>79</v>
      </c>
      <c r="F702" s="334">
        <v>0</v>
      </c>
      <c r="G702" s="334">
        <v>0</v>
      </c>
      <c r="H702" s="333">
        <v>5618</v>
      </c>
      <c r="I702" s="334">
        <v>3</v>
      </c>
      <c r="J702" s="334">
        <v>5618</v>
      </c>
      <c r="K702" s="334">
        <v>5618</v>
      </c>
      <c r="L702" s="334">
        <v>5618</v>
      </c>
      <c r="M702" s="334">
        <v>0</v>
      </c>
      <c r="N702" s="334">
        <v>0</v>
      </c>
    </row>
    <row r="703" spans="1:14" x14ac:dyDescent="0.25">
      <c r="A703" s="331">
        <v>43646</v>
      </c>
      <c r="B703" s="332" t="s">
        <v>20</v>
      </c>
      <c r="C703" s="333">
        <v>75</v>
      </c>
      <c r="D703" s="334">
        <v>42</v>
      </c>
      <c r="E703" s="334">
        <v>38</v>
      </c>
      <c r="F703" s="334">
        <v>0</v>
      </c>
      <c r="G703" s="334">
        <v>0</v>
      </c>
      <c r="H703" s="333">
        <v>626</v>
      </c>
      <c r="I703" s="334">
        <v>3</v>
      </c>
      <c r="J703" s="334">
        <v>626</v>
      </c>
      <c r="K703" s="334">
        <v>626</v>
      </c>
      <c r="L703" s="334">
        <v>626</v>
      </c>
      <c r="M703" s="334">
        <v>0</v>
      </c>
      <c r="N703" s="334">
        <v>0</v>
      </c>
    </row>
    <row r="704" spans="1:14" x14ac:dyDescent="0.25">
      <c r="A704" s="331">
        <v>43646</v>
      </c>
      <c r="B704" s="332" t="s">
        <v>22</v>
      </c>
      <c r="C704" s="333">
        <v>131</v>
      </c>
      <c r="D704" s="334">
        <v>94</v>
      </c>
      <c r="E704" s="334">
        <v>75</v>
      </c>
      <c r="F704" s="334">
        <v>0</v>
      </c>
      <c r="G704" s="334">
        <v>0</v>
      </c>
      <c r="H704" s="333">
        <v>866</v>
      </c>
      <c r="I704" s="334">
        <v>3</v>
      </c>
      <c r="J704" s="334">
        <v>866</v>
      </c>
      <c r="K704" s="334">
        <v>866</v>
      </c>
      <c r="L704" s="334">
        <v>866</v>
      </c>
      <c r="M704" s="334">
        <v>0</v>
      </c>
      <c r="N704" s="334">
        <v>0</v>
      </c>
    </row>
    <row r="705" spans="1:14" x14ac:dyDescent="0.25">
      <c r="A705" s="331">
        <v>43646</v>
      </c>
      <c r="B705" s="332" t="s">
        <v>62</v>
      </c>
      <c r="C705" s="333">
        <v>179</v>
      </c>
      <c r="D705" s="334">
        <v>252</v>
      </c>
      <c r="E705" s="334">
        <v>194</v>
      </c>
      <c r="F705" s="334">
        <v>0</v>
      </c>
      <c r="G705" s="334">
        <v>0</v>
      </c>
      <c r="H705" s="333">
        <v>3719</v>
      </c>
      <c r="I705" s="334">
        <v>3</v>
      </c>
      <c r="J705" s="334">
        <v>3719</v>
      </c>
      <c r="K705" s="334">
        <v>3719</v>
      </c>
      <c r="L705" s="334">
        <v>3719</v>
      </c>
      <c r="M705" s="334">
        <v>0</v>
      </c>
      <c r="N705" s="334">
        <v>0</v>
      </c>
    </row>
    <row r="706" spans="1:14" x14ac:dyDescent="0.25">
      <c r="A706" s="331">
        <v>43646</v>
      </c>
      <c r="B706" s="332" t="s">
        <v>24</v>
      </c>
      <c r="C706" s="333">
        <v>85</v>
      </c>
      <c r="D706" s="334">
        <v>44</v>
      </c>
      <c r="E706" s="334">
        <v>30</v>
      </c>
      <c r="F706" s="334">
        <v>0</v>
      </c>
      <c r="G706" s="334">
        <v>0</v>
      </c>
      <c r="H706" s="333">
        <v>231</v>
      </c>
      <c r="I706" s="334">
        <v>3</v>
      </c>
      <c r="J706" s="334">
        <v>231</v>
      </c>
      <c r="K706" s="334">
        <v>231</v>
      </c>
      <c r="L706" s="334">
        <v>231</v>
      </c>
      <c r="M706" s="334">
        <v>0</v>
      </c>
      <c r="N706" s="334">
        <v>0</v>
      </c>
    </row>
    <row r="707" spans="1:14" x14ac:dyDescent="0.25">
      <c r="A707" s="331">
        <v>43646</v>
      </c>
      <c r="B707" s="332" t="s">
        <v>26</v>
      </c>
      <c r="C707" s="333">
        <v>89</v>
      </c>
      <c r="D707" s="334">
        <v>27</v>
      </c>
      <c r="E707" s="334">
        <v>30</v>
      </c>
      <c r="F707" s="334">
        <v>0</v>
      </c>
      <c r="G707" s="334">
        <v>0</v>
      </c>
      <c r="H707" s="333">
        <v>157</v>
      </c>
      <c r="I707" s="334">
        <v>3</v>
      </c>
      <c r="J707" s="334">
        <v>157</v>
      </c>
      <c r="K707" s="334">
        <v>157</v>
      </c>
      <c r="L707" s="334">
        <v>157</v>
      </c>
      <c r="M707" s="334">
        <v>0</v>
      </c>
      <c r="N707" s="334">
        <v>0</v>
      </c>
    </row>
    <row r="708" spans="1:14" x14ac:dyDescent="0.25">
      <c r="A708" s="331">
        <v>43646</v>
      </c>
      <c r="B708" s="332" t="s">
        <v>28</v>
      </c>
      <c r="C708" s="333">
        <v>38</v>
      </c>
      <c r="D708" s="334">
        <v>114</v>
      </c>
      <c r="E708" s="334">
        <v>127</v>
      </c>
      <c r="F708" s="334">
        <v>0</v>
      </c>
      <c r="G708" s="334">
        <v>0</v>
      </c>
      <c r="H708" s="333">
        <v>3872</v>
      </c>
      <c r="I708" s="334">
        <v>3</v>
      </c>
      <c r="J708" s="334">
        <v>3872</v>
      </c>
      <c r="K708" s="334">
        <v>3872</v>
      </c>
      <c r="L708" s="334">
        <v>3872</v>
      </c>
      <c r="M708" s="334">
        <v>0</v>
      </c>
      <c r="N708" s="334">
        <v>0</v>
      </c>
    </row>
    <row r="709" spans="1:14" x14ac:dyDescent="0.25">
      <c r="A709" s="331">
        <v>43646</v>
      </c>
      <c r="B709" s="332" t="s">
        <v>30</v>
      </c>
      <c r="C709" s="333">
        <v>219</v>
      </c>
      <c r="D709" s="334">
        <v>150</v>
      </c>
      <c r="E709" s="334">
        <v>127</v>
      </c>
      <c r="F709" s="334">
        <v>0</v>
      </c>
      <c r="G709" s="334">
        <v>0</v>
      </c>
      <c r="H709" s="333">
        <v>1112</v>
      </c>
      <c r="I709" s="334">
        <v>3</v>
      </c>
      <c r="J709" s="334">
        <v>1112</v>
      </c>
      <c r="K709" s="334">
        <v>1112</v>
      </c>
      <c r="L709" s="334">
        <v>1112</v>
      </c>
      <c r="M709" s="334">
        <v>0</v>
      </c>
      <c r="N709" s="334">
        <v>0</v>
      </c>
    </row>
    <row r="710" spans="1:14" x14ac:dyDescent="0.25">
      <c r="A710" s="331">
        <v>43646</v>
      </c>
      <c r="B710" s="332" t="s">
        <v>32</v>
      </c>
      <c r="C710" s="333">
        <v>316</v>
      </c>
      <c r="D710" s="334">
        <v>666</v>
      </c>
      <c r="E710" s="334">
        <v>678</v>
      </c>
      <c r="F710" s="334">
        <v>0</v>
      </c>
      <c r="G710" s="334">
        <v>0</v>
      </c>
      <c r="H710" s="333">
        <v>19084</v>
      </c>
      <c r="I710" s="334">
        <v>3</v>
      </c>
      <c r="J710" s="334">
        <v>19084</v>
      </c>
      <c r="K710" s="334">
        <v>19084</v>
      </c>
      <c r="L710" s="334">
        <v>19084</v>
      </c>
      <c r="M710" s="334">
        <v>0</v>
      </c>
      <c r="N710" s="334">
        <v>0</v>
      </c>
    </row>
    <row r="711" spans="1:14" x14ac:dyDescent="0.25">
      <c r="A711" s="331">
        <v>43646</v>
      </c>
      <c r="B711" s="332" t="s">
        <v>34</v>
      </c>
      <c r="C711" s="333">
        <v>294</v>
      </c>
      <c r="D711" s="334">
        <v>291</v>
      </c>
      <c r="E711" s="334">
        <v>188</v>
      </c>
      <c r="F711" s="334">
        <v>0</v>
      </c>
      <c r="G711" s="334">
        <v>0</v>
      </c>
      <c r="H711" s="333">
        <v>5335</v>
      </c>
      <c r="I711" s="334">
        <v>3</v>
      </c>
      <c r="J711" s="334">
        <v>5335</v>
      </c>
      <c r="K711" s="334">
        <v>5335</v>
      </c>
      <c r="L711" s="334">
        <v>5335</v>
      </c>
      <c r="M711" s="334">
        <v>0</v>
      </c>
      <c r="N711" s="334">
        <v>0</v>
      </c>
    </row>
    <row r="712" spans="1:14" x14ac:dyDescent="0.25">
      <c r="A712" s="331">
        <v>43646</v>
      </c>
      <c r="B712" s="332" t="s">
        <v>36</v>
      </c>
      <c r="C712" s="333">
        <v>328</v>
      </c>
      <c r="D712" s="334">
        <v>117</v>
      </c>
      <c r="E712" s="334">
        <v>84</v>
      </c>
      <c r="F712" s="334">
        <v>0</v>
      </c>
      <c r="G712" s="334">
        <v>0</v>
      </c>
      <c r="H712" s="333">
        <v>848</v>
      </c>
      <c r="I712" s="334">
        <v>3</v>
      </c>
      <c r="J712" s="334">
        <v>848</v>
      </c>
      <c r="K712" s="334">
        <v>848</v>
      </c>
      <c r="L712" s="334">
        <v>848</v>
      </c>
      <c r="M712" s="334">
        <v>0</v>
      </c>
      <c r="N712" s="334">
        <v>0</v>
      </c>
    </row>
    <row r="713" spans="1:14" x14ac:dyDescent="0.25">
      <c r="A713" s="331">
        <v>43646</v>
      </c>
      <c r="B713" s="332" t="s">
        <v>38</v>
      </c>
      <c r="C713" s="333">
        <v>263</v>
      </c>
      <c r="D713" s="334">
        <v>186</v>
      </c>
      <c r="E713" s="334">
        <v>101</v>
      </c>
      <c r="F713" s="334">
        <v>0</v>
      </c>
      <c r="G713" s="334">
        <v>0</v>
      </c>
      <c r="H713" s="333">
        <v>1286</v>
      </c>
      <c r="I713" s="334">
        <v>3</v>
      </c>
      <c r="J713" s="334">
        <v>1286</v>
      </c>
      <c r="K713" s="334">
        <v>1286</v>
      </c>
      <c r="L713" s="334">
        <v>1286</v>
      </c>
      <c r="M713" s="334">
        <v>0</v>
      </c>
      <c r="N713" s="334">
        <v>0</v>
      </c>
    </row>
    <row r="714" spans="1:14" x14ac:dyDescent="0.25">
      <c r="A714" s="331">
        <v>43646</v>
      </c>
      <c r="B714" s="332" t="s">
        <v>40</v>
      </c>
      <c r="C714" s="333">
        <v>356</v>
      </c>
      <c r="D714" s="334">
        <v>74</v>
      </c>
      <c r="E714" s="334">
        <v>47</v>
      </c>
      <c r="F714" s="334">
        <v>0</v>
      </c>
      <c r="G714" s="334">
        <v>0</v>
      </c>
      <c r="H714" s="333">
        <v>523</v>
      </c>
      <c r="I714" s="334">
        <v>3</v>
      </c>
      <c r="J714" s="334">
        <v>523</v>
      </c>
      <c r="K714" s="334">
        <v>523</v>
      </c>
      <c r="L714" s="334">
        <v>523</v>
      </c>
      <c r="M714" s="334">
        <v>0</v>
      </c>
      <c r="N714" s="334">
        <v>0</v>
      </c>
    </row>
    <row r="715" spans="1:14" x14ac:dyDescent="0.25">
      <c r="A715" s="331">
        <v>43646</v>
      </c>
      <c r="B715" s="332" t="s">
        <v>42</v>
      </c>
      <c r="C715" s="333">
        <v>156</v>
      </c>
      <c r="D715" s="334">
        <v>27</v>
      </c>
      <c r="E715" s="334">
        <v>23</v>
      </c>
      <c r="F715" s="334">
        <v>0</v>
      </c>
      <c r="G715" s="334">
        <v>0</v>
      </c>
      <c r="H715" s="333">
        <v>210</v>
      </c>
      <c r="I715" s="334">
        <v>3</v>
      </c>
      <c r="J715" s="334">
        <v>210</v>
      </c>
      <c r="K715" s="334">
        <v>210</v>
      </c>
      <c r="L715" s="334">
        <v>210</v>
      </c>
      <c r="M715" s="334">
        <v>0</v>
      </c>
      <c r="N715" s="334">
        <v>0</v>
      </c>
    </row>
    <row r="716" spans="1:14" x14ac:dyDescent="0.25">
      <c r="A716" s="331">
        <v>43677</v>
      </c>
      <c r="B716" s="332" t="s">
        <v>12</v>
      </c>
      <c r="C716" s="333">
        <v>0</v>
      </c>
      <c r="D716" s="334">
        <v>1</v>
      </c>
      <c r="E716" s="334">
        <v>6</v>
      </c>
      <c r="F716" s="334">
        <v>0</v>
      </c>
      <c r="G716" s="334">
        <v>0</v>
      </c>
      <c r="H716" s="333">
        <v>650</v>
      </c>
      <c r="I716" s="334">
        <v>3</v>
      </c>
      <c r="J716" s="334">
        <v>650</v>
      </c>
      <c r="K716" s="334">
        <v>650</v>
      </c>
      <c r="L716" s="334">
        <v>650</v>
      </c>
      <c r="M716" s="334">
        <v>0</v>
      </c>
      <c r="N716" s="334">
        <v>0</v>
      </c>
    </row>
    <row r="717" spans="1:14" x14ac:dyDescent="0.25">
      <c r="A717" s="331">
        <v>43677</v>
      </c>
      <c r="B717" s="332" t="s">
        <v>14</v>
      </c>
      <c r="C717" s="333">
        <v>4</v>
      </c>
      <c r="D717" s="334">
        <v>11</v>
      </c>
      <c r="E717" s="334">
        <v>11</v>
      </c>
      <c r="F717" s="334">
        <v>0</v>
      </c>
      <c r="G717" s="334">
        <v>0</v>
      </c>
      <c r="H717" s="333">
        <v>807</v>
      </c>
      <c r="I717" s="334">
        <v>3</v>
      </c>
      <c r="J717" s="334">
        <v>807</v>
      </c>
      <c r="K717" s="334">
        <v>807</v>
      </c>
      <c r="L717" s="334">
        <v>807</v>
      </c>
      <c r="M717" s="334">
        <v>0</v>
      </c>
      <c r="N717" s="334">
        <v>0</v>
      </c>
    </row>
    <row r="718" spans="1:14" x14ac:dyDescent="0.25">
      <c r="A718" s="331">
        <v>43677</v>
      </c>
      <c r="B718" s="332" t="s">
        <v>16</v>
      </c>
      <c r="C718" s="333">
        <v>0</v>
      </c>
      <c r="D718" s="334">
        <v>3</v>
      </c>
      <c r="E718" s="334">
        <v>4</v>
      </c>
      <c r="F718" s="334">
        <v>0</v>
      </c>
      <c r="G718" s="334">
        <v>0</v>
      </c>
      <c r="H718" s="333">
        <v>604</v>
      </c>
      <c r="I718" s="334">
        <v>3</v>
      </c>
      <c r="J718" s="334">
        <v>604</v>
      </c>
      <c r="K718" s="334">
        <v>604</v>
      </c>
      <c r="L718" s="334">
        <v>604</v>
      </c>
      <c r="M718" s="334">
        <v>0</v>
      </c>
      <c r="N718" s="334">
        <v>0</v>
      </c>
    </row>
    <row r="719" spans="1:14" x14ac:dyDescent="0.25">
      <c r="A719" s="331">
        <v>43677</v>
      </c>
      <c r="B719" s="332" t="s">
        <v>18</v>
      </c>
      <c r="C719" s="333">
        <v>54</v>
      </c>
      <c r="D719" s="334">
        <v>101</v>
      </c>
      <c r="E719" s="334">
        <v>76</v>
      </c>
      <c r="F719" s="334">
        <v>0</v>
      </c>
      <c r="G719" s="334">
        <v>0</v>
      </c>
      <c r="H719" s="333">
        <v>5812</v>
      </c>
      <c r="I719" s="334">
        <v>3</v>
      </c>
      <c r="J719" s="334">
        <v>5812</v>
      </c>
      <c r="K719" s="334">
        <v>5812</v>
      </c>
      <c r="L719" s="334">
        <v>5812</v>
      </c>
      <c r="M719" s="334">
        <v>0</v>
      </c>
      <c r="N719" s="334">
        <v>0</v>
      </c>
    </row>
    <row r="720" spans="1:14" x14ac:dyDescent="0.25">
      <c r="A720" s="331">
        <v>43677</v>
      </c>
      <c r="B720" s="332" t="s">
        <v>20</v>
      </c>
      <c r="C720" s="333">
        <v>72</v>
      </c>
      <c r="D720" s="334">
        <v>45</v>
      </c>
      <c r="E720" s="334">
        <v>29</v>
      </c>
      <c r="F720" s="334">
        <v>0</v>
      </c>
      <c r="G720" s="334">
        <v>0</v>
      </c>
      <c r="H720" s="333">
        <v>519</v>
      </c>
      <c r="I720" s="334">
        <v>3</v>
      </c>
      <c r="J720" s="334">
        <v>519</v>
      </c>
      <c r="K720" s="334">
        <v>519</v>
      </c>
      <c r="L720" s="334">
        <v>519</v>
      </c>
      <c r="M720" s="334">
        <v>0</v>
      </c>
      <c r="N720" s="334">
        <v>0</v>
      </c>
    </row>
    <row r="721" spans="1:14" x14ac:dyDescent="0.25">
      <c r="A721" s="331">
        <v>43677</v>
      </c>
      <c r="B721" s="332" t="s">
        <v>22</v>
      </c>
      <c r="C721" s="333">
        <v>126</v>
      </c>
      <c r="D721" s="334">
        <v>99</v>
      </c>
      <c r="E721" s="334">
        <v>71</v>
      </c>
      <c r="F721" s="334">
        <v>0</v>
      </c>
      <c r="G721" s="334">
        <v>0</v>
      </c>
      <c r="H721" s="333">
        <v>879</v>
      </c>
      <c r="I721" s="334">
        <v>3</v>
      </c>
      <c r="J721" s="334">
        <v>879</v>
      </c>
      <c r="K721" s="334">
        <v>879</v>
      </c>
      <c r="L721" s="334">
        <v>879</v>
      </c>
      <c r="M721" s="334">
        <v>0</v>
      </c>
      <c r="N721" s="334">
        <v>0</v>
      </c>
    </row>
    <row r="722" spans="1:14" x14ac:dyDescent="0.25">
      <c r="A722" s="331">
        <v>43677</v>
      </c>
      <c r="B722" s="332" t="s">
        <v>62</v>
      </c>
      <c r="C722" s="333">
        <v>179</v>
      </c>
      <c r="D722" s="334">
        <v>248</v>
      </c>
      <c r="E722" s="334">
        <v>195</v>
      </c>
      <c r="F722" s="334">
        <v>0</v>
      </c>
      <c r="G722" s="334">
        <v>0</v>
      </c>
      <c r="H722" s="333">
        <v>3847</v>
      </c>
      <c r="I722" s="334">
        <v>3</v>
      </c>
      <c r="J722" s="334">
        <v>3847</v>
      </c>
      <c r="K722" s="334">
        <v>3847</v>
      </c>
      <c r="L722" s="334">
        <v>3847</v>
      </c>
      <c r="M722" s="334">
        <v>0</v>
      </c>
      <c r="N722" s="334">
        <v>0</v>
      </c>
    </row>
    <row r="723" spans="1:14" x14ac:dyDescent="0.25">
      <c r="A723" s="331">
        <v>43677</v>
      </c>
      <c r="B723" s="332" t="s">
        <v>24</v>
      </c>
      <c r="C723" s="333">
        <v>79</v>
      </c>
      <c r="D723" s="334">
        <v>25</v>
      </c>
      <c r="E723" s="334">
        <v>22</v>
      </c>
      <c r="F723" s="334">
        <v>0</v>
      </c>
      <c r="G723" s="334">
        <v>0</v>
      </c>
      <c r="H723" s="333">
        <v>211</v>
      </c>
      <c r="I723" s="334">
        <v>3</v>
      </c>
      <c r="J723" s="334">
        <v>211</v>
      </c>
      <c r="K723" s="334">
        <v>211</v>
      </c>
      <c r="L723" s="334">
        <v>211</v>
      </c>
      <c r="M723" s="334">
        <v>0</v>
      </c>
      <c r="N723" s="334">
        <v>0</v>
      </c>
    </row>
    <row r="724" spans="1:14" x14ac:dyDescent="0.25">
      <c r="A724" s="331">
        <v>43677</v>
      </c>
      <c r="B724" s="332" t="s">
        <v>26</v>
      </c>
      <c r="C724" s="333">
        <v>81</v>
      </c>
      <c r="D724" s="334">
        <v>19</v>
      </c>
      <c r="E724" s="334">
        <v>14</v>
      </c>
      <c r="F724" s="334">
        <v>0</v>
      </c>
      <c r="G724" s="334">
        <v>0</v>
      </c>
      <c r="H724" s="333">
        <v>129</v>
      </c>
      <c r="I724" s="334">
        <v>3</v>
      </c>
      <c r="J724" s="334">
        <v>129</v>
      </c>
      <c r="K724" s="334">
        <v>129</v>
      </c>
      <c r="L724" s="334">
        <v>129</v>
      </c>
      <c r="M724" s="334">
        <v>0</v>
      </c>
      <c r="N724" s="334">
        <v>0</v>
      </c>
    </row>
    <row r="725" spans="1:14" x14ac:dyDescent="0.25">
      <c r="A725" s="331">
        <v>43677</v>
      </c>
      <c r="B725" s="332" t="s">
        <v>28</v>
      </c>
      <c r="C725" s="333">
        <v>31</v>
      </c>
      <c r="D725" s="334">
        <v>128</v>
      </c>
      <c r="E725" s="334">
        <v>120</v>
      </c>
      <c r="F725" s="334">
        <v>0</v>
      </c>
      <c r="G725" s="334">
        <v>0</v>
      </c>
      <c r="H725" s="333">
        <v>4079</v>
      </c>
      <c r="I725" s="334">
        <v>3</v>
      </c>
      <c r="J725" s="334">
        <v>4079</v>
      </c>
      <c r="K725" s="334">
        <v>4079</v>
      </c>
      <c r="L725" s="334">
        <v>4079</v>
      </c>
      <c r="M725" s="334">
        <v>0</v>
      </c>
      <c r="N725" s="334">
        <v>0</v>
      </c>
    </row>
    <row r="726" spans="1:14" x14ac:dyDescent="0.25">
      <c r="A726" s="331">
        <v>43677</v>
      </c>
      <c r="B726" s="332" t="s">
        <v>30</v>
      </c>
      <c r="C726" s="333">
        <v>214</v>
      </c>
      <c r="D726" s="334">
        <v>149</v>
      </c>
      <c r="E726" s="334">
        <v>105</v>
      </c>
      <c r="F726" s="334">
        <v>0</v>
      </c>
      <c r="G726" s="334">
        <v>0</v>
      </c>
      <c r="H726" s="333">
        <v>1048</v>
      </c>
      <c r="I726" s="334">
        <v>3</v>
      </c>
      <c r="J726" s="334">
        <v>1048</v>
      </c>
      <c r="K726" s="334">
        <v>1048</v>
      </c>
      <c r="L726" s="334">
        <v>1048</v>
      </c>
      <c r="M726" s="334">
        <v>0</v>
      </c>
      <c r="N726" s="334">
        <v>0</v>
      </c>
    </row>
    <row r="727" spans="1:14" x14ac:dyDescent="0.25">
      <c r="A727" s="331">
        <v>43677</v>
      </c>
      <c r="B727" s="332" t="s">
        <v>32</v>
      </c>
      <c r="C727" s="333">
        <v>333</v>
      </c>
      <c r="D727" s="334">
        <v>686</v>
      </c>
      <c r="E727" s="334">
        <v>618</v>
      </c>
      <c r="F727" s="334">
        <v>0</v>
      </c>
      <c r="G727" s="334">
        <v>0</v>
      </c>
      <c r="H727" s="333">
        <v>19463</v>
      </c>
      <c r="I727" s="334">
        <v>3</v>
      </c>
      <c r="J727" s="334">
        <v>19463</v>
      </c>
      <c r="K727" s="334">
        <v>19463</v>
      </c>
      <c r="L727" s="334">
        <v>19463</v>
      </c>
      <c r="M727" s="334">
        <v>0</v>
      </c>
      <c r="N727" s="334">
        <v>0</v>
      </c>
    </row>
    <row r="728" spans="1:14" x14ac:dyDescent="0.25">
      <c r="A728" s="331">
        <v>43677</v>
      </c>
      <c r="B728" s="332" t="s">
        <v>34</v>
      </c>
      <c r="C728" s="333">
        <v>351</v>
      </c>
      <c r="D728" s="334">
        <v>291</v>
      </c>
      <c r="E728" s="334">
        <v>202</v>
      </c>
      <c r="F728" s="334">
        <v>0</v>
      </c>
      <c r="G728" s="334">
        <v>0</v>
      </c>
      <c r="H728" s="333">
        <v>5457</v>
      </c>
      <c r="I728" s="334">
        <v>3</v>
      </c>
      <c r="J728" s="334">
        <v>5457</v>
      </c>
      <c r="K728" s="334">
        <v>5457</v>
      </c>
      <c r="L728" s="334">
        <v>5457</v>
      </c>
      <c r="M728" s="334">
        <v>0</v>
      </c>
      <c r="N728" s="334">
        <v>0</v>
      </c>
    </row>
    <row r="729" spans="1:14" x14ac:dyDescent="0.25">
      <c r="A729" s="331">
        <v>43677</v>
      </c>
      <c r="B729" s="332" t="s">
        <v>36</v>
      </c>
      <c r="C729" s="333">
        <v>258</v>
      </c>
      <c r="D729" s="334">
        <v>90</v>
      </c>
      <c r="E729" s="334">
        <v>47</v>
      </c>
      <c r="F729" s="334">
        <v>0</v>
      </c>
      <c r="G729" s="334">
        <v>0</v>
      </c>
      <c r="H729" s="333">
        <v>671</v>
      </c>
      <c r="I729" s="334">
        <v>3</v>
      </c>
      <c r="J729" s="334">
        <v>671</v>
      </c>
      <c r="K729" s="334">
        <v>671</v>
      </c>
      <c r="L729" s="334">
        <v>671</v>
      </c>
      <c r="M729" s="334">
        <v>0</v>
      </c>
      <c r="N729" s="334">
        <v>0</v>
      </c>
    </row>
    <row r="730" spans="1:14" x14ac:dyDescent="0.25">
      <c r="A730" s="331">
        <v>43677</v>
      </c>
      <c r="B730" s="332" t="s">
        <v>38</v>
      </c>
      <c r="C730" s="333">
        <v>283</v>
      </c>
      <c r="D730" s="334">
        <v>179</v>
      </c>
      <c r="E730" s="334">
        <v>95</v>
      </c>
      <c r="F730" s="334">
        <v>0</v>
      </c>
      <c r="G730" s="334">
        <v>0</v>
      </c>
      <c r="H730" s="333">
        <v>1248</v>
      </c>
      <c r="I730" s="334">
        <v>3</v>
      </c>
      <c r="J730" s="334">
        <v>1248</v>
      </c>
      <c r="K730" s="334">
        <v>1248</v>
      </c>
      <c r="L730" s="334">
        <v>1248</v>
      </c>
      <c r="M730" s="334">
        <v>0</v>
      </c>
      <c r="N730" s="334">
        <v>0</v>
      </c>
    </row>
    <row r="731" spans="1:14" x14ac:dyDescent="0.25">
      <c r="A731" s="331">
        <v>43677</v>
      </c>
      <c r="B731" s="332" t="s">
        <v>40</v>
      </c>
      <c r="C731" s="333">
        <v>397</v>
      </c>
      <c r="D731" s="334">
        <v>94</v>
      </c>
      <c r="E731" s="334">
        <v>55</v>
      </c>
      <c r="F731" s="334">
        <v>0</v>
      </c>
      <c r="G731" s="334">
        <v>0</v>
      </c>
      <c r="H731" s="333">
        <v>582</v>
      </c>
      <c r="I731" s="334">
        <v>3</v>
      </c>
      <c r="J731" s="334">
        <v>582</v>
      </c>
      <c r="K731" s="334">
        <v>582</v>
      </c>
      <c r="L731" s="334">
        <v>582</v>
      </c>
      <c r="M731" s="334">
        <v>0</v>
      </c>
      <c r="N731" s="334">
        <v>0</v>
      </c>
    </row>
    <row r="732" spans="1:14" x14ac:dyDescent="0.25">
      <c r="A732" s="331">
        <v>43677</v>
      </c>
      <c r="B732" s="332" t="s">
        <v>42</v>
      </c>
      <c r="C732" s="333">
        <v>160</v>
      </c>
      <c r="D732" s="334">
        <v>30</v>
      </c>
      <c r="E732" s="334">
        <v>18</v>
      </c>
      <c r="F732" s="334">
        <v>0</v>
      </c>
      <c r="G732" s="334">
        <v>0</v>
      </c>
      <c r="H732" s="333">
        <v>231</v>
      </c>
      <c r="I732" s="334">
        <v>3</v>
      </c>
      <c r="J732" s="334">
        <v>231</v>
      </c>
      <c r="K732" s="334">
        <v>231</v>
      </c>
      <c r="L732" s="334">
        <v>231</v>
      </c>
      <c r="M732" s="334">
        <v>0</v>
      </c>
      <c r="N732" s="334">
        <v>0</v>
      </c>
    </row>
    <row r="733" spans="1:14" x14ac:dyDescent="0.25">
      <c r="A733" s="331">
        <v>43708</v>
      </c>
      <c r="B733" s="332" t="s">
        <v>12</v>
      </c>
      <c r="C733" s="333">
        <v>0</v>
      </c>
      <c r="D733" s="334">
        <v>2</v>
      </c>
      <c r="E733" s="334">
        <v>4</v>
      </c>
      <c r="F733" s="334">
        <v>0</v>
      </c>
      <c r="G733" s="334">
        <v>0</v>
      </c>
      <c r="H733" s="333">
        <v>724</v>
      </c>
      <c r="I733" s="334">
        <v>3</v>
      </c>
      <c r="J733" s="334">
        <v>724</v>
      </c>
      <c r="K733" s="334">
        <v>724</v>
      </c>
      <c r="L733" s="334">
        <v>724</v>
      </c>
      <c r="M733" s="334">
        <v>0</v>
      </c>
      <c r="N733" s="334">
        <v>0</v>
      </c>
    </row>
    <row r="734" spans="1:14" x14ac:dyDescent="0.25">
      <c r="A734" s="331">
        <v>43708</v>
      </c>
      <c r="B734" s="332" t="s">
        <v>14</v>
      </c>
      <c r="C734" s="333">
        <v>4</v>
      </c>
      <c r="D734" s="334">
        <v>11</v>
      </c>
      <c r="E734" s="334">
        <v>10</v>
      </c>
      <c r="F734" s="334">
        <v>0</v>
      </c>
      <c r="G734" s="334">
        <v>0</v>
      </c>
      <c r="H734" s="333">
        <v>909</v>
      </c>
      <c r="I734" s="334">
        <v>3</v>
      </c>
      <c r="J734" s="334">
        <v>909</v>
      </c>
      <c r="K734" s="334">
        <v>909</v>
      </c>
      <c r="L734" s="334">
        <v>909</v>
      </c>
      <c r="M734" s="334">
        <v>0</v>
      </c>
      <c r="N734" s="334">
        <v>0</v>
      </c>
    </row>
    <row r="735" spans="1:14" x14ac:dyDescent="0.25">
      <c r="A735" s="331">
        <v>43708</v>
      </c>
      <c r="B735" s="332" t="s">
        <v>16</v>
      </c>
      <c r="C735" s="333">
        <v>0</v>
      </c>
      <c r="D735" s="334">
        <v>3</v>
      </c>
      <c r="E735" s="334">
        <v>5</v>
      </c>
      <c r="F735" s="334">
        <v>0</v>
      </c>
      <c r="G735" s="334">
        <v>0</v>
      </c>
      <c r="H735" s="333">
        <v>659</v>
      </c>
      <c r="I735" s="334">
        <v>3</v>
      </c>
      <c r="J735" s="334">
        <v>659</v>
      </c>
      <c r="K735" s="334">
        <v>659</v>
      </c>
      <c r="L735" s="334">
        <v>659</v>
      </c>
      <c r="M735" s="334">
        <v>0</v>
      </c>
      <c r="N735" s="334">
        <v>0</v>
      </c>
    </row>
    <row r="736" spans="1:14" x14ac:dyDescent="0.25">
      <c r="A736" s="331">
        <v>43708</v>
      </c>
      <c r="B736" s="332" t="s">
        <v>18</v>
      </c>
      <c r="C736" s="333">
        <v>57</v>
      </c>
      <c r="D736" s="334">
        <v>99</v>
      </c>
      <c r="E736" s="334">
        <v>66</v>
      </c>
      <c r="F736" s="334">
        <v>0</v>
      </c>
      <c r="G736" s="334">
        <v>0</v>
      </c>
      <c r="H736" s="333">
        <v>5799</v>
      </c>
      <c r="I736" s="334">
        <v>3</v>
      </c>
      <c r="J736" s="334">
        <v>5799</v>
      </c>
      <c r="K736" s="334">
        <v>5799</v>
      </c>
      <c r="L736" s="334">
        <v>5799</v>
      </c>
      <c r="M736" s="334">
        <v>0</v>
      </c>
      <c r="N736" s="334">
        <v>0</v>
      </c>
    </row>
    <row r="737" spans="1:14" x14ac:dyDescent="0.25">
      <c r="A737" s="331">
        <v>43708</v>
      </c>
      <c r="B737" s="332" t="s">
        <v>20</v>
      </c>
      <c r="C737" s="333">
        <v>59</v>
      </c>
      <c r="D737" s="334">
        <v>46</v>
      </c>
      <c r="E737" s="334">
        <v>21</v>
      </c>
      <c r="F737" s="334">
        <v>0</v>
      </c>
      <c r="G737" s="334">
        <v>0</v>
      </c>
      <c r="H737" s="333">
        <v>538</v>
      </c>
      <c r="I737" s="334">
        <v>3</v>
      </c>
      <c r="J737" s="334">
        <v>538</v>
      </c>
      <c r="K737" s="334">
        <v>538</v>
      </c>
      <c r="L737" s="334">
        <v>538</v>
      </c>
      <c r="M737" s="334">
        <v>0</v>
      </c>
      <c r="N737" s="334">
        <v>0</v>
      </c>
    </row>
    <row r="738" spans="1:14" x14ac:dyDescent="0.25">
      <c r="A738" s="331">
        <v>43708</v>
      </c>
      <c r="B738" s="332" t="s">
        <v>22</v>
      </c>
      <c r="C738" s="333">
        <v>137</v>
      </c>
      <c r="D738" s="334">
        <v>96</v>
      </c>
      <c r="E738" s="334">
        <v>63</v>
      </c>
      <c r="F738" s="334">
        <v>0</v>
      </c>
      <c r="G738" s="334">
        <v>0</v>
      </c>
      <c r="H738" s="333">
        <v>901</v>
      </c>
      <c r="I738" s="334">
        <v>3</v>
      </c>
      <c r="J738" s="334">
        <v>901</v>
      </c>
      <c r="K738" s="334">
        <v>901</v>
      </c>
      <c r="L738" s="334">
        <v>901</v>
      </c>
      <c r="M738" s="334">
        <v>0</v>
      </c>
      <c r="N738" s="334">
        <v>0</v>
      </c>
    </row>
    <row r="739" spans="1:14" x14ac:dyDescent="0.25">
      <c r="A739" s="331">
        <v>43708</v>
      </c>
      <c r="B739" s="332" t="s">
        <v>62</v>
      </c>
      <c r="C739" s="333">
        <v>166</v>
      </c>
      <c r="D739" s="334">
        <v>261</v>
      </c>
      <c r="E739" s="334">
        <v>165</v>
      </c>
      <c r="F739" s="334">
        <v>0</v>
      </c>
      <c r="G739" s="334">
        <v>0</v>
      </c>
      <c r="H739" s="333">
        <v>3933</v>
      </c>
      <c r="I739" s="334">
        <v>3</v>
      </c>
      <c r="J739" s="334">
        <v>3933</v>
      </c>
      <c r="K739" s="334">
        <v>3933</v>
      </c>
      <c r="L739" s="334">
        <v>3933</v>
      </c>
      <c r="M739" s="334">
        <v>0</v>
      </c>
      <c r="N739" s="334">
        <v>0</v>
      </c>
    </row>
    <row r="740" spans="1:14" x14ac:dyDescent="0.25">
      <c r="A740" s="331">
        <v>43708</v>
      </c>
      <c r="B740" s="332" t="s">
        <v>24</v>
      </c>
      <c r="C740" s="333">
        <v>81</v>
      </c>
      <c r="D740" s="334">
        <v>37</v>
      </c>
      <c r="E740" s="334">
        <v>24</v>
      </c>
      <c r="F740" s="334">
        <v>0</v>
      </c>
      <c r="G740" s="334">
        <v>0</v>
      </c>
      <c r="H740" s="333">
        <v>226</v>
      </c>
      <c r="I740" s="334">
        <v>3</v>
      </c>
      <c r="J740" s="334">
        <v>226</v>
      </c>
      <c r="K740" s="334">
        <v>226</v>
      </c>
      <c r="L740" s="334">
        <v>226</v>
      </c>
      <c r="M740" s="334">
        <v>0</v>
      </c>
      <c r="N740" s="334">
        <v>0</v>
      </c>
    </row>
    <row r="741" spans="1:14" x14ac:dyDescent="0.25">
      <c r="A741" s="331">
        <v>43708</v>
      </c>
      <c r="B741" s="332" t="s">
        <v>26</v>
      </c>
      <c r="C741" s="333">
        <v>77</v>
      </c>
      <c r="D741" s="334">
        <v>17</v>
      </c>
      <c r="E741" s="334">
        <v>13</v>
      </c>
      <c r="F741" s="334">
        <v>0</v>
      </c>
      <c r="G741" s="334">
        <v>0</v>
      </c>
      <c r="H741" s="333">
        <v>119</v>
      </c>
      <c r="I741" s="334">
        <v>3</v>
      </c>
      <c r="J741" s="334">
        <v>119</v>
      </c>
      <c r="K741" s="334">
        <v>119</v>
      </c>
      <c r="L741" s="334">
        <v>119</v>
      </c>
      <c r="M741" s="334">
        <v>0</v>
      </c>
      <c r="N741" s="334">
        <v>0</v>
      </c>
    </row>
    <row r="742" spans="1:14" x14ac:dyDescent="0.25">
      <c r="A742" s="331">
        <v>43708</v>
      </c>
      <c r="B742" s="332" t="s">
        <v>28</v>
      </c>
      <c r="C742" s="333">
        <v>33</v>
      </c>
      <c r="D742" s="334">
        <v>145</v>
      </c>
      <c r="E742" s="334">
        <v>119</v>
      </c>
      <c r="F742" s="334">
        <v>0</v>
      </c>
      <c r="G742" s="334">
        <v>0</v>
      </c>
      <c r="H742" s="333">
        <v>4387</v>
      </c>
      <c r="I742" s="334">
        <v>3</v>
      </c>
      <c r="J742" s="334">
        <v>4387</v>
      </c>
      <c r="K742" s="334">
        <v>4387</v>
      </c>
      <c r="L742" s="334">
        <v>4387</v>
      </c>
      <c r="M742" s="334">
        <v>0</v>
      </c>
      <c r="N742" s="334">
        <v>0</v>
      </c>
    </row>
    <row r="743" spans="1:14" x14ac:dyDescent="0.25">
      <c r="A743" s="331">
        <v>43708</v>
      </c>
      <c r="B743" s="332" t="s">
        <v>30</v>
      </c>
      <c r="C743" s="333">
        <v>212</v>
      </c>
      <c r="D743" s="334">
        <v>163</v>
      </c>
      <c r="E743" s="334">
        <v>104</v>
      </c>
      <c r="F743" s="334">
        <v>0</v>
      </c>
      <c r="G743" s="334">
        <v>0</v>
      </c>
      <c r="H743" s="333">
        <v>1119</v>
      </c>
      <c r="I743" s="334">
        <v>3</v>
      </c>
      <c r="J743" s="334">
        <v>1119</v>
      </c>
      <c r="K743" s="334">
        <v>1119</v>
      </c>
      <c r="L743" s="334">
        <v>1119</v>
      </c>
      <c r="M743" s="334">
        <v>0</v>
      </c>
      <c r="N743" s="334">
        <v>0</v>
      </c>
    </row>
    <row r="744" spans="1:14" x14ac:dyDescent="0.25">
      <c r="A744" s="331">
        <v>43708</v>
      </c>
      <c r="B744" s="332" t="s">
        <v>32</v>
      </c>
      <c r="C744" s="333">
        <v>308</v>
      </c>
      <c r="D744" s="334">
        <v>702</v>
      </c>
      <c r="E744" s="334">
        <v>556</v>
      </c>
      <c r="F744" s="334">
        <v>0</v>
      </c>
      <c r="G744" s="334">
        <v>0</v>
      </c>
      <c r="H744" s="333">
        <v>19586</v>
      </c>
      <c r="I744" s="334">
        <v>3</v>
      </c>
      <c r="J744" s="334">
        <v>19586</v>
      </c>
      <c r="K744" s="334">
        <v>19586</v>
      </c>
      <c r="L744" s="334">
        <v>19586</v>
      </c>
      <c r="M744" s="334">
        <v>0</v>
      </c>
      <c r="N744" s="334">
        <v>0</v>
      </c>
    </row>
    <row r="745" spans="1:14" x14ac:dyDescent="0.25">
      <c r="A745" s="331">
        <v>43708</v>
      </c>
      <c r="B745" s="332" t="s">
        <v>34</v>
      </c>
      <c r="C745" s="333">
        <v>347</v>
      </c>
      <c r="D745" s="334">
        <v>327</v>
      </c>
      <c r="E745" s="334">
        <v>179</v>
      </c>
      <c r="F745" s="334">
        <v>0</v>
      </c>
      <c r="G745" s="334">
        <v>0</v>
      </c>
      <c r="H745" s="333">
        <v>5378</v>
      </c>
      <c r="I745" s="334">
        <v>3</v>
      </c>
      <c r="J745" s="334">
        <v>5378</v>
      </c>
      <c r="K745" s="334">
        <v>5378</v>
      </c>
      <c r="L745" s="334">
        <v>5378</v>
      </c>
      <c r="M745" s="334">
        <v>0</v>
      </c>
      <c r="N745" s="334">
        <v>0</v>
      </c>
    </row>
    <row r="746" spans="1:14" x14ac:dyDescent="0.25">
      <c r="A746" s="331">
        <v>43708</v>
      </c>
      <c r="B746" s="332" t="s">
        <v>36</v>
      </c>
      <c r="C746" s="333">
        <v>242</v>
      </c>
      <c r="D746" s="334">
        <v>96</v>
      </c>
      <c r="E746" s="334">
        <v>40</v>
      </c>
      <c r="F746" s="334">
        <v>0</v>
      </c>
      <c r="G746" s="334">
        <v>0</v>
      </c>
      <c r="H746" s="333">
        <v>689</v>
      </c>
      <c r="I746" s="334">
        <v>3</v>
      </c>
      <c r="J746" s="334">
        <v>689</v>
      </c>
      <c r="K746" s="334">
        <v>689</v>
      </c>
      <c r="L746" s="334">
        <v>689</v>
      </c>
      <c r="M746" s="334">
        <v>0</v>
      </c>
      <c r="N746" s="334">
        <v>0</v>
      </c>
    </row>
    <row r="747" spans="1:14" x14ac:dyDescent="0.25">
      <c r="A747" s="331">
        <v>43708</v>
      </c>
      <c r="B747" s="332" t="s">
        <v>38</v>
      </c>
      <c r="C747" s="333">
        <v>294</v>
      </c>
      <c r="D747" s="334">
        <v>195</v>
      </c>
      <c r="E747" s="334">
        <v>83</v>
      </c>
      <c r="F747" s="334">
        <v>0</v>
      </c>
      <c r="G747" s="334">
        <v>0</v>
      </c>
      <c r="H747" s="333">
        <v>1270</v>
      </c>
      <c r="I747" s="334">
        <v>3</v>
      </c>
      <c r="J747" s="334">
        <v>1270</v>
      </c>
      <c r="K747" s="334">
        <v>1270</v>
      </c>
      <c r="L747" s="334">
        <v>1270</v>
      </c>
      <c r="M747" s="334">
        <v>0</v>
      </c>
      <c r="N747" s="334">
        <v>0</v>
      </c>
    </row>
    <row r="748" spans="1:14" x14ac:dyDescent="0.25">
      <c r="A748" s="331">
        <v>43708</v>
      </c>
      <c r="B748" s="332" t="s">
        <v>40</v>
      </c>
      <c r="C748" s="333">
        <v>372</v>
      </c>
      <c r="D748" s="334">
        <v>94</v>
      </c>
      <c r="E748" s="334">
        <v>54</v>
      </c>
      <c r="F748" s="334">
        <v>0</v>
      </c>
      <c r="G748" s="334">
        <v>0</v>
      </c>
      <c r="H748" s="333">
        <v>540</v>
      </c>
      <c r="I748" s="334">
        <v>3</v>
      </c>
      <c r="J748" s="334">
        <v>540</v>
      </c>
      <c r="K748" s="334">
        <v>540</v>
      </c>
      <c r="L748" s="334">
        <v>540</v>
      </c>
      <c r="M748" s="334">
        <v>0</v>
      </c>
      <c r="N748" s="334">
        <v>0</v>
      </c>
    </row>
    <row r="749" spans="1:14" x14ac:dyDescent="0.25">
      <c r="A749" s="331">
        <v>43708</v>
      </c>
      <c r="B749" s="332" t="s">
        <v>42</v>
      </c>
      <c r="C749" s="333">
        <v>144</v>
      </c>
      <c r="D749" s="334">
        <v>30</v>
      </c>
      <c r="E749" s="334">
        <v>16</v>
      </c>
      <c r="F749" s="334">
        <v>0</v>
      </c>
      <c r="G749" s="334">
        <v>0</v>
      </c>
      <c r="H749" s="333">
        <v>194</v>
      </c>
      <c r="I749" s="334">
        <v>3</v>
      </c>
      <c r="J749" s="334">
        <v>194</v>
      </c>
      <c r="K749" s="334">
        <v>194</v>
      </c>
      <c r="L749" s="334">
        <v>194</v>
      </c>
      <c r="M749" s="334">
        <v>0</v>
      </c>
      <c r="N749" s="334">
        <v>0</v>
      </c>
    </row>
    <row r="750" spans="1:14" x14ac:dyDescent="0.25">
      <c r="A750" s="331">
        <v>43738</v>
      </c>
      <c r="B750" s="332" t="s">
        <v>12</v>
      </c>
      <c r="C750" s="333">
        <v>0</v>
      </c>
      <c r="D750" s="334">
        <v>5</v>
      </c>
      <c r="E750" s="334">
        <v>5</v>
      </c>
      <c r="F750" s="334">
        <v>0</v>
      </c>
      <c r="G750" s="334">
        <v>0</v>
      </c>
      <c r="H750" s="333">
        <v>788</v>
      </c>
      <c r="I750" s="334">
        <v>3</v>
      </c>
      <c r="J750" s="334">
        <v>788</v>
      </c>
      <c r="K750" s="334">
        <v>788</v>
      </c>
      <c r="L750" s="334">
        <v>788</v>
      </c>
      <c r="M750" s="334">
        <v>0</v>
      </c>
      <c r="N750" s="334">
        <v>0</v>
      </c>
    </row>
    <row r="751" spans="1:14" x14ac:dyDescent="0.25">
      <c r="A751" s="331">
        <v>43738</v>
      </c>
      <c r="B751" s="332" t="s">
        <v>14</v>
      </c>
      <c r="C751" s="333">
        <v>2</v>
      </c>
      <c r="D751" s="334">
        <v>14</v>
      </c>
      <c r="E751" s="334">
        <v>12</v>
      </c>
      <c r="F751" s="334">
        <v>0</v>
      </c>
      <c r="G751" s="334">
        <v>0</v>
      </c>
      <c r="H751" s="333">
        <v>982</v>
      </c>
      <c r="I751" s="334">
        <v>3</v>
      </c>
      <c r="J751" s="334">
        <v>982</v>
      </c>
      <c r="K751" s="334">
        <v>982</v>
      </c>
      <c r="L751" s="334">
        <v>982</v>
      </c>
      <c r="M751" s="334">
        <v>0</v>
      </c>
      <c r="N751" s="334">
        <v>0</v>
      </c>
    </row>
    <row r="752" spans="1:14" x14ac:dyDescent="0.25">
      <c r="A752" s="331">
        <v>43738</v>
      </c>
      <c r="B752" s="332" t="s">
        <v>16</v>
      </c>
      <c r="C752" s="333">
        <v>0</v>
      </c>
      <c r="D752" s="334">
        <v>4</v>
      </c>
      <c r="E752" s="334">
        <v>4</v>
      </c>
      <c r="F752" s="334">
        <v>0</v>
      </c>
      <c r="G752" s="334">
        <v>0</v>
      </c>
      <c r="H752" s="333">
        <v>714</v>
      </c>
      <c r="I752" s="334">
        <v>3</v>
      </c>
      <c r="J752" s="334">
        <v>714</v>
      </c>
      <c r="K752" s="334">
        <v>714</v>
      </c>
      <c r="L752" s="334">
        <v>714</v>
      </c>
      <c r="M752" s="334">
        <v>0</v>
      </c>
      <c r="N752" s="334">
        <v>0</v>
      </c>
    </row>
    <row r="753" spans="1:14" x14ac:dyDescent="0.25">
      <c r="A753" s="331">
        <v>43738</v>
      </c>
      <c r="B753" s="332" t="s">
        <v>18</v>
      </c>
      <c r="C753" s="333">
        <v>65</v>
      </c>
      <c r="D753" s="334">
        <v>112</v>
      </c>
      <c r="E753" s="334">
        <v>62</v>
      </c>
      <c r="F753" s="334">
        <v>0</v>
      </c>
      <c r="G753" s="334">
        <v>0</v>
      </c>
      <c r="H753" s="333">
        <v>6041</v>
      </c>
      <c r="I753" s="334">
        <v>3</v>
      </c>
      <c r="J753" s="334">
        <v>6041</v>
      </c>
      <c r="K753" s="334">
        <v>6041</v>
      </c>
      <c r="L753" s="334">
        <v>6041</v>
      </c>
      <c r="M753" s="334">
        <v>0</v>
      </c>
      <c r="N753" s="334">
        <v>0</v>
      </c>
    </row>
    <row r="754" spans="1:14" x14ac:dyDescent="0.25">
      <c r="A754" s="331">
        <v>43738</v>
      </c>
      <c r="B754" s="332" t="s">
        <v>20</v>
      </c>
      <c r="C754" s="333">
        <v>37</v>
      </c>
      <c r="D754" s="334">
        <v>28</v>
      </c>
      <c r="E754" s="334">
        <v>15</v>
      </c>
      <c r="F754" s="334">
        <v>0</v>
      </c>
      <c r="G754" s="334">
        <v>0</v>
      </c>
      <c r="H754" s="333">
        <v>326</v>
      </c>
      <c r="I754" s="334">
        <v>3</v>
      </c>
      <c r="J754" s="334">
        <v>326</v>
      </c>
      <c r="K754" s="334">
        <v>326</v>
      </c>
      <c r="L754" s="334">
        <v>326</v>
      </c>
      <c r="M754" s="334">
        <v>0</v>
      </c>
      <c r="N754" s="334">
        <v>0</v>
      </c>
    </row>
    <row r="755" spans="1:14" x14ac:dyDescent="0.25">
      <c r="A755" s="331">
        <v>43738</v>
      </c>
      <c r="B755" s="332" t="s">
        <v>22</v>
      </c>
      <c r="C755" s="333">
        <v>153</v>
      </c>
      <c r="D755" s="334">
        <v>102</v>
      </c>
      <c r="E755" s="334">
        <v>60</v>
      </c>
      <c r="F755" s="334">
        <v>0</v>
      </c>
      <c r="G755" s="334">
        <v>0</v>
      </c>
      <c r="H755" s="333">
        <v>897</v>
      </c>
      <c r="I755" s="334">
        <v>3</v>
      </c>
      <c r="J755" s="334">
        <v>897</v>
      </c>
      <c r="K755" s="334">
        <v>897</v>
      </c>
      <c r="L755" s="334">
        <v>897</v>
      </c>
      <c r="M755" s="334">
        <v>0</v>
      </c>
      <c r="N755" s="334">
        <v>0</v>
      </c>
    </row>
    <row r="756" spans="1:14" x14ac:dyDescent="0.25">
      <c r="A756" s="331">
        <v>43738</v>
      </c>
      <c r="B756" s="332" t="s">
        <v>62</v>
      </c>
      <c r="C756" s="333">
        <v>152</v>
      </c>
      <c r="D756" s="334">
        <v>245</v>
      </c>
      <c r="E756" s="334">
        <v>143</v>
      </c>
      <c r="F756" s="334">
        <v>0</v>
      </c>
      <c r="G756" s="334">
        <v>0</v>
      </c>
      <c r="H756" s="333">
        <v>3990</v>
      </c>
      <c r="I756" s="334">
        <v>3</v>
      </c>
      <c r="J756" s="334">
        <v>3990</v>
      </c>
      <c r="K756" s="334">
        <v>3990</v>
      </c>
      <c r="L756" s="334">
        <v>3990</v>
      </c>
      <c r="M756" s="334">
        <v>0</v>
      </c>
      <c r="N756" s="334">
        <v>0</v>
      </c>
    </row>
    <row r="757" spans="1:14" x14ac:dyDescent="0.25">
      <c r="A757" s="331">
        <v>43738</v>
      </c>
      <c r="B757" s="332" t="s">
        <v>24</v>
      </c>
      <c r="C757" s="333">
        <v>87</v>
      </c>
      <c r="D757" s="334">
        <v>48</v>
      </c>
      <c r="E757" s="334">
        <v>17</v>
      </c>
      <c r="F757" s="334">
        <v>0</v>
      </c>
      <c r="G757" s="334">
        <v>0</v>
      </c>
      <c r="H757" s="333">
        <v>222</v>
      </c>
      <c r="I757" s="334">
        <v>3</v>
      </c>
      <c r="J757" s="334">
        <v>222</v>
      </c>
      <c r="K757" s="334">
        <v>222</v>
      </c>
      <c r="L757" s="334">
        <v>222</v>
      </c>
      <c r="M757" s="334">
        <v>0</v>
      </c>
      <c r="N757" s="334">
        <v>0</v>
      </c>
    </row>
    <row r="758" spans="1:14" x14ac:dyDescent="0.25">
      <c r="A758" s="331">
        <v>43738</v>
      </c>
      <c r="B758" s="332" t="s">
        <v>26</v>
      </c>
      <c r="C758" s="333">
        <v>68</v>
      </c>
      <c r="D758" s="334">
        <v>21</v>
      </c>
      <c r="E758" s="334">
        <v>15</v>
      </c>
      <c r="F758" s="334">
        <v>0</v>
      </c>
      <c r="G758" s="334">
        <v>0</v>
      </c>
      <c r="H758" s="333">
        <v>132</v>
      </c>
      <c r="I758" s="334">
        <v>3</v>
      </c>
      <c r="J758" s="334">
        <v>132</v>
      </c>
      <c r="K758" s="334">
        <v>132</v>
      </c>
      <c r="L758" s="334">
        <v>132</v>
      </c>
      <c r="M758" s="334">
        <v>0</v>
      </c>
      <c r="N758" s="334">
        <v>0</v>
      </c>
    </row>
    <row r="759" spans="1:14" x14ac:dyDescent="0.25">
      <c r="A759" s="331">
        <v>43738</v>
      </c>
      <c r="B759" s="332" t="s">
        <v>28</v>
      </c>
      <c r="C759" s="333">
        <v>40</v>
      </c>
      <c r="D759" s="334">
        <v>143</v>
      </c>
      <c r="E759" s="334">
        <v>115</v>
      </c>
      <c r="F759" s="334">
        <v>0</v>
      </c>
      <c r="G759" s="334">
        <v>0</v>
      </c>
      <c r="H759" s="333">
        <v>4661</v>
      </c>
      <c r="I759" s="334">
        <v>3</v>
      </c>
      <c r="J759" s="334">
        <v>4661</v>
      </c>
      <c r="K759" s="334">
        <v>4661</v>
      </c>
      <c r="L759" s="334">
        <v>4661</v>
      </c>
      <c r="M759" s="334">
        <v>0</v>
      </c>
      <c r="N759" s="334">
        <v>0</v>
      </c>
    </row>
    <row r="760" spans="1:14" x14ac:dyDescent="0.25">
      <c r="A760" s="331">
        <v>43738</v>
      </c>
      <c r="B760" s="332" t="s">
        <v>30</v>
      </c>
      <c r="C760" s="333">
        <v>180</v>
      </c>
      <c r="D760" s="334">
        <v>174</v>
      </c>
      <c r="E760" s="334">
        <v>92</v>
      </c>
      <c r="F760" s="334">
        <v>0</v>
      </c>
      <c r="G760" s="334">
        <v>0</v>
      </c>
      <c r="H760" s="333">
        <v>1115</v>
      </c>
      <c r="I760" s="334">
        <v>3</v>
      </c>
      <c r="J760" s="334">
        <v>1115</v>
      </c>
      <c r="K760" s="334">
        <v>1115</v>
      </c>
      <c r="L760" s="334">
        <v>1115</v>
      </c>
      <c r="M760" s="334">
        <v>0</v>
      </c>
      <c r="N760" s="334">
        <v>0</v>
      </c>
    </row>
    <row r="761" spans="1:14" x14ac:dyDescent="0.25">
      <c r="A761" s="331">
        <v>43738</v>
      </c>
      <c r="B761" s="332" t="s">
        <v>32</v>
      </c>
      <c r="C761" s="333">
        <v>291</v>
      </c>
      <c r="D761" s="334">
        <v>741</v>
      </c>
      <c r="E761" s="334">
        <v>490</v>
      </c>
      <c r="F761" s="334">
        <v>0</v>
      </c>
      <c r="G761" s="334">
        <v>0</v>
      </c>
      <c r="H761" s="333">
        <v>19683</v>
      </c>
      <c r="I761" s="334">
        <v>3</v>
      </c>
      <c r="J761" s="334">
        <v>19683</v>
      </c>
      <c r="K761" s="334">
        <v>19683</v>
      </c>
      <c r="L761" s="334">
        <v>19683</v>
      </c>
      <c r="M761" s="334">
        <v>0</v>
      </c>
      <c r="N761" s="334">
        <v>0</v>
      </c>
    </row>
    <row r="762" spans="1:14" x14ac:dyDescent="0.25">
      <c r="A762" s="331">
        <v>43738</v>
      </c>
      <c r="B762" s="332" t="s">
        <v>34</v>
      </c>
      <c r="C762" s="333">
        <v>309</v>
      </c>
      <c r="D762" s="334">
        <v>325</v>
      </c>
      <c r="E762" s="334">
        <v>150</v>
      </c>
      <c r="F762" s="334">
        <v>0</v>
      </c>
      <c r="G762" s="334">
        <v>0</v>
      </c>
      <c r="H762" s="333">
        <v>5397</v>
      </c>
      <c r="I762" s="334">
        <v>3</v>
      </c>
      <c r="J762" s="334">
        <v>5397</v>
      </c>
      <c r="K762" s="334">
        <v>5397</v>
      </c>
      <c r="L762" s="334">
        <v>5397</v>
      </c>
      <c r="M762" s="334">
        <v>0</v>
      </c>
      <c r="N762" s="334">
        <v>0</v>
      </c>
    </row>
    <row r="763" spans="1:14" x14ac:dyDescent="0.25">
      <c r="A763" s="331">
        <v>43738</v>
      </c>
      <c r="B763" s="332" t="s">
        <v>36</v>
      </c>
      <c r="C763" s="333">
        <v>257</v>
      </c>
      <c r="D763" s="334">
        <v>106</v>
      </c>
      <c r="E763" s="334">
        <v>52</v>
      </c>
      <c r="F763" s="334">
        <v>0</v>
      </c>
      <c r="G763" s="334">
        <v>0</v>
      </c>
      <c r="H763" s="333">
        <v>618</v>
      </c>
      <c r="I763" s="334">
        <v>3</v>
      </c>
      <c r="J763" s="334">
        <v>618</v>
      </c>
      <c r="K763" s="334">
        <v>618</v>
      </c>
      <c r="L763" s="334">
        <v>618</v>
      </c>
      <c r="M763" s="334">
        <v>0</v>
      </c>
      <c r="N763" s="334">
        <v>0</v>
      </c>
    </row>
    <row r="764" spans="1:14" x14ac:dyDescent="0.25">
      <c r="A764" s="331">
        <v>43738</v>
      </c>
      <c r="B764" s="332" t="s">
        <v>38</v>
      </c>
      <c r="C764" s="333">
        <v>291</v>
      </c>
      <c r="D764" s="334">
        <v>219</v>
      </c>
      <c r="E764" s="334">
        <v>79</v>
      </c>
      <c r="F764" s="334">
        <v>0</v>
      </c>
      <c r="G764" s="334">
        <v>0</v>
      </c>
      <c r="H764" s="333">
        <v>1256</v>
      </c>
      <c r="I764" s="334">
        <v>3</v>
      </c>
      <c r="J764" s="334">
        <v>1256</v>
      </c>
      <c r="K764" s="334">
        <v>1256</v>
      </c>
      <c r="L764" s="334">
        <v>1256</v>
      </c>
      <c r="M764" s="334">
        <v>0</v>
      </c>
      <c r="N764" s="334">
        <v>0</v>
      </c>
    </row>
    <row r="765" spans="1:14" x14ac:dyDescent="0.25">
      <c r="A765" s="331">
        <v>43738</v>
      </c>
      <c r="B765" s="332" t="s">
        <v>40</v>
      </c>
      <c r="C765" s="333">
        <v>402</v>
      </c>
      <c r="D765" s="334">
        <v>97</v>
      </c>
      <c r="E765" s="334">
        <v>49</v>
      </c>
      <c r="F765" s="334">
        <v>0</v>
      </c>
      <c r="G765" s="334">
        <v>0</v>
      </c>
      <c r="H765" s="333">
        <v>588</v>
      </c>
      <c r="I765" s="334">
        <v>3</v>
      </c>
      <c r="J765" s="334">
        <v>588</v>
      </c>
      <c r="K765" s="334">
        <v>588</v>
      </c>
      <c r="L765" s="334">
        <v>588</v>
      </c>
      <c r="M765" s="334">
        <v>0</v>
      </c>
      <c r="N765" s="334">
        <v>0</v>
      </c>
    </row>
    <row r="766" spans="1:14" x14ac:dyDescent="0.25">
      <c r="A766" s="331">
        <v>43738</v>
      </c>
      <c r="B766" s="332" t="s">
        <v>42</v>
      </c>
      <c r="C766" s="333">
        <v>132</v>
      </c>
      <c r="D766" s="334">
        <v>38</v>
      </c>
      <c r="E766" s="334">
        <v>9</v>
      </c>
      <c r="F766" s="334">
        <v>0</v>
      </c>
      <c r="G766" s="334">
        <v>0</v>
      </c>
      <c r="H766" s="333">
        <v>192</v>
      </c>
      <c r="I766" s="334">
        <v>3</v>
      </c>
      <c r="J766" s="334">
        <v>192</v>
      </c>
      <c r="K766" s="334">
        <v>192</v>
      </c>
      <c r="L766" s="334">
        <v>192</v>
      </c>
      <c r="M766" s="334">
        <v>0</v>
      </c>
      <c r="N766" s="334">
        <v>0</v>
      </c>
    </row>
    <row r="767" spans="1:14" x14ac:dyDescent="0.25">
      <c r="A767" s="331">
        <v>43769</v>
      </c>
      <c r="B767" s="332" t="s">
        <v>12</v>
      </c>
      <c r="C767" s="333">
        <v>2</v>
      </c>
      <c r="D767" s="334">
        <v>11</v>
      </c>
      <c r="E767" s="334">
        <v>2</v>
      </c>
      <c r="F767" s="334">
        <v>0</v>
      </c>
      <c r="G767" s="334">
        <v>0</v>
      </c>
      <c r="H767" s="333">
        <v>842</v>
      </c>
      <c r="I767" s="334">
        <v>3</v>
      </c>
      <c r="J767" s="334">
        <v>842</v>
      </c>
      <c r="K767" s="334">
        <v>842</v>
      </c>
      <c r="L767" s="334">
        <v>842</v>
      </c>
      <c r="M767" s="334">
        <v>0</v>
      </c>
      <c r="N767" s="334">
        <v>0</v>
      </c>
    </row>
    <row r="768" spans="1:14" x14ac:dyDescent="0.25">
      <c r="A768" s="331">
        <v>43769</v>
      </c>
      <c r="B768" s="332" t="s">
        <v>14</v>
      </c>
      <c r="C768" s="333">
        <v>2</v>
      </c>
      <c r="D768" s="334">
        <v>16</v>
      </c>
      <c r="E768" s="334">
        <v>9</v>
      </c>
      <c r="F768" s="334">
        <v>0</v>
      </c>
      <c r="G768" s="334">
        <v>0</v>
      </c>
      <c r="H768" s="333">
        <v>941</v>
      </c>
      <c r="I768" s="334">
        <v>3</v>
      </c>
      <c r="J768" s="334">
        <v>941</v>
      </c>
      <c r="K768" s="334">
        <v>941</v>
      </c>
      <c r="L768" s="334">
        <v>941</v>
      </c>
      <c r="M768" s="334">
        <v>0</v>
      </c>
      <c r="N768" s="334">
        <v>0</v>
      </c>
    </row>
    <row r="769" spans="1:14" x14ac:dyDescent="0.25">
      <c r="A769" s="331">
        <v>43769</v>
      </c>
      <c r="B769" s="332" t="s">
        <v>16</v>
      </c>
      <c r="C769" s="333">
        <v>0</v>
      </c>
      <c r="D769" s="334">
        <v>5</v>
      </c>
      <c r="E769" s="334">
        <v>3</v>
      </c>
      <c r="F769" s="334">
        <v>0</v>
      </c>
      <c r="G769" s="334">
        <v>0</v>
      </c>
      <c r="H769" s="333">
        <v>802</v>
      </c>
      <c r="I769" s="334">
        <v>3</v>
      </c>
      <c r="J769" s="334">
        <v>802</v>
      </c>
      <c r="K769" s="334">
        <v>802</v>
      </c>
      <c r="L769" s="334">
        <v>802</v>
      </c>
      <c r="M769" s="334">
        <v>0</v>
      </c>
      <c r="N769" s="334">
        <v>0</v>
      </c>
    </row>
    <row r="770" spans="1:14" x14ac:dyDescent="0.25">
      <c r="A770" s="331">
        <v>43769</v>
      </c>
      <c r="B770" s="332" t="s">
        <v>18</v>
      </c>
      <c r="C770" s="333">
        <v>66</v>
      </c>
      <c r="D770" s="334">
        <v>104</v>
      </c>
      <c r="E770" s="334">
        <v>52</v>
      </c>
      <c r="F770" s="334">
        <v>0</v>
      </c>
      <c r="G770" s="334">
        <v>0</v>
      </c>
      <c r="H770" s="333">
        <v>5970</v>
      </c>
      <c r="I770" s="334">
        <v>3</v>
      </c>
      <c r="J770" s="334">
        <v>5970</v>
      </c>
      <c r="K770" s="334">
        <v>5970</v>
      </c>
      <c r="L770" s="334">
        <v>5970</v>
      </c>
      <c r="M770" s="334">
        <v>0</v>
      </c>
      <c r="N770" s="334">
        <v>0</v>
      </c>
    </row>
    <row r="771" spans="1:14" x14ac:dyDescent="0.25">
      <c r="A771" s="331">
        <v>43769</v>
      </c>
      <c r="B771" s="332" t="s">
        <v>20</v>
      </c>
      <c r="C771" s="333">
        <v>57</v>
      </c>
      <c r="D771" s="334">
        <v>41</v>
      </c>
      <c r="E771" s="334">
        <v>14</v>
      </c>
      <c r="F771" s="334">
        <v>0</v>
      </c>
      <c r="G771" s="334">
        <v>0</v>
      </c>
      <c r="H771" s="333">
        <v>488</v>
      </c>
      <c r="I771" s="334">
        <v>3</v>
      </c>
      <c r="J771" s="334">
        <v>488</v>
      </c>
      <c r="K771" s="334">
        <v>488</v>
      </c>
      <c r="L771" s="334">
        <v>488</v>
      </c>
      <c r="M771" s="334">
        <v>0</v>
      </c>
      <c r="N771" s="334">
        <v>0</v>
      </c>
    </row>
    <row r="772" spans="1:14" x14ac:dyDescent="0.25">
      <c r="A772" s="331">
        <v>43769</v>
      </c>
      <c r="B772" s="332" t="s">
        <v>22</v>
      </c>
      <c r="C772" s="333">
        <v>167</v>
      </c>
      <c r="D772" s="334">
        <v>119</v>
      </c>
      <c r="E772" s="334">
        <v>58</v>
      </c>
      <c r="F772" s="334">
        <v>0</v>
      </c>
      <c r="G772" s="334">
        <v>0</v>
      </c>
      <c r="H772" s="333">
        <v>936</v>
      </c>
      <c r="I772" s="334">
        <v>3</v>
      </c>
      <c r="J772" s="334">
        <v>936</v>
      </c>
      <c r="K772" s="334">
        <v>936</v>
      </c>
      <c r="L772" s="334">
        <v>936</v>
      </c>
      <c r="M772" s="334">
        <v>0</v>
      </c>
      <c r="N772" s="334">
        <v>0</v>
      </c>
    </row>
    <row r="773" spans="1:14" x14ac:dyDescent="0.25">
      <c r="A773" s="331">
        <v>43769</v>
      </c>
      <c r="B773" s="332" t="s">
        <v>62</v>
      </c>
      <c r="C773" s="333">
        <v>117</v>
      </c>
      <c r="D773" s="334">
        <v>234</v>
      </c>
      <c r="E773" s="334">
        <v>119</v>
      </c>
      <c r="F773" s="334">
        <v>0</v>
      </c>
      <c r="G773" s="334">
        <v>0</v>
      </c>
      <c r="H773" s="333">
        <v>3978</v>
      </c>
      <c r="I773" s="334">
        <v>3</v>
      </c>
      <c r="J773" s="334">
        <v>3978</v>
      </c>
      <c r="K773" s="334">
        <v>3978</v>
      </c>
      <c r="L773" s="334">
        <v>3978</v>
      </c>
      <c r="M773" s="334">
        <v>0</v>
      </c>
      <c r="N773" s="334">
        <v>0</v>
      </c>
    </row>
    <row r="774" spans="1:14" x14ac:dyDescent="0.25">
      <c r="A774" s="331">
        <v>43769</v>
      </c>
      <c r="B774" s="332" t="s">
        <v>24</v>
      </c>
      <c r="C774" s="333">
        <v>54</v>
      </c>
      <c r="D774" s="334">
        <v>37</v>
      </c>
      <c r="E774" s="334">
        <v>14</v>
      </c>
      <c r="F774" s="334">
        <v>0</v>
      </c>
      <c r="G774" s="334">
        <v>0</v>
      </c>
      <c r="H774" s="333">
        <v>199</v>
      </c>
      <c r="I774" s="334">
        <v>3</v>
      </c>
      <c r="J774" s="334">
        <v>199</v>
      </c>
      <c r="K774" s="334">
        <v>199</v>
      </c>
      <c r="L774" s="334">
        <v>199</v>
      </c>
      <c r="M774" s="334">
        <v>0</v>
      </c>
      <c r="N774" s="334">
        <v>0</v>
      </c>
    </row>
    <row r="775" spans="1:14" x14ac:dyDescent="0.25">
      <c r="A775" s="331">
        <v>43769</v>
      </c>
      <c r="B775" s="332" t="s">
        <v>26</v>
      </c>
      <c r="C775" s="333">
        <v>62</v>
      </c>
      <c r="D775" s="334">
        <v>14</v>
      </c>
      <c r="E775" s="334">
        <v>13</v>
      </c>
      <c r="F775" s="334">
        <v>0</v>
      </c>
      <c r="G775" s="334">
        <v>0</v>
      </c>
      <c r="H775" s="333">
        <v>120</v>
      </c>
      <c r="I775" s="334">
        <v>3</v>
      </c>
      <c r="J775" s="334">
        <v>120</v>
      </c>
      <c r="K775" s="334">
        <v>120</v>
      </c>
      <c r="L775" s="334">
        <v>120</v>
      </c>
      <c r="M775" s="334">
        <v>0</v>
      </c>
      <c r="N775" s="334">
        <v>0</v>
      </c>
    </row>
    <row r="776" spans="1:14" x14ac:dyDescent="0.25">
      <c r="A776" s="331">
        <v>43769</v>
      </c>
      <c r="B776" s="332" t="s">
        <v>28</v>
      </c>
      <c r="C776" s="333">
        <v>34</v>
      </c>
      <c r="D776" s="334">
        <v>139</v>
      </c>
      <c r="E776" s="334">
        <v>97</v>
      </c>
      <c r="F776" s="334">
        <v>0</v>
      </c>
      <c r="G776" s="334">
        <v>0</v>
      </c>
      <c r="H776" s="333">
        <v>4547</v>
      </c>
      <c r="I776" s="334">
        <v>3</v>
      </c>
      <c r="J776" s="334">
        <v>4547</v>
      </c>
      <c r="K776" s="334">
        <v>4547</v>
      </c>
      <c r="L776" s="334">
        <v>4547</v>
      </c>
      <c r="M776" s="334">
        <v>0</v>
      </c>
      <c r="N776" s="334">
        <v>0</v>
      </c>
    </row>
    <row r="777" spans="1:14" x14ac:dyDescent="0.25">
      <c r="A777" s="331">
        <v>43769</v>
      </c>
      <c r="B777" s="332" t="s">
        <v>30</v>
      </c>
      <c r="C777" s="333">
        <v>157</v>
      </c>
      <c r="D777" s="334">
        <v>192</v>
      </c>
      <c r="E777" s="334">
        <v>73</v>
      </c>
      <c r="F777" s="334">
        <v>0</v>
      </c>
      <c r="G777" s="334">
        <v>0</v>
      </c>
      <c r="H777" s="333">
        <v>1081</v>
      </c>
      <c r="I777" s="334">
        <v>3</v>
      </c>
      <c r="J777" s="334">
        <v>1081</v>
      </c>
      <c r="K777" s="334">
        <v>1081</v>
      </c>
      <c r="L777" s="334">
        <v>1081</v>
      </c>
      <c r="M777" s="334">
        <v>0</v>
      </c>
      <c r="N777" s="334">
        <v>0</v>
      </c>
    </row>
    <row r="778" spans="1:14" x14ac:dyDescent="0.25">
      <c r="A778" s="331">
        <v>43769</v>
      </c>
      <c r="B778" s="332" t="s">
        <v>32</v>
      </c>
      <c r="C778" s="333">
        <v>281</v>
      </c>
      <c r="D778" s="334">
        <v>796</v>
      </c>
      <c r="E778" s="334">
        <v>405</v>
      </c>
      <c r="F778" s="334">
        <v>0</v>
      </c>
      <c r="G778" s="334">
        <v>0</v>
      </c>
      <c r="H778" s="333">
        <v>20014</v>
      </c>
      <c r="I778" s="334">
        <v>3</v>
      </c>
      <c r="J778" s="334">
        <v>20014</v>
      </c>
      <c r="K778" s="334">
        <v>20014</v>
      </c>
      <c r="L778" s="334">
        <v>20014</v>
      </c>
      <c r="M778" s="334">
        <v>0</v>
      </c>
      <c r="N778" s="334">
        <v>0</v>
      </c>
    </row>
    <row r="779" spans="1:14" x14ac:dyDescent="0.25">
      <c r="A779" s="331">
        <v>43769</v>
      </c>
      <c r="B779" s="332" t="s">
        <v>34</v>
      </c>
      <c r="C779" s="333">
        <v>307</v>
      </c>
      <c r="D779" s="334">
        <v>391</v>
      </c>
      <c r="E779" s="334">
        <v>138</v>
      </c>
      <c r="F779" s="334">
        <v>0</v>
      </c>
      <c r="G779" s="334">
        <v>0</v>
      </c>
      <c r="H779" s="333">
        <v>5403</v>
      </c>
      <c r="I779" s="334">
        <v>3</v>
      </c>
      <c r="J779" s="334">
        <v>5403</v>
      </c>
      <c r="K779" s="334">
        <v>5403</v>
      </c>
      <c r="L779" s="334">
        <v>5403</v>
      </c>
      <c r="M779" s="334">
        <v>0</v>
      </c>
      <c r="N779" s="334">
        <v>0</v>
      </c>
    </row>
    <row r="780" spans="1:14" x14ac:dyDescent="0.25">
      <c r="A780" s="331">
        <v>43769</v>
      </c>
      <c r="B780" s="332" t="s">
        <v>36</v>
      </c>
      <c r="C780" s="333">
        <v>203</v>
      </c>
      <c r="D780" s="334">
        <v>100</v>
      </c>
      <c r="E780" s="334">
        <v>31</v>
      </c>
      <c r="F780" s="334">
        <v>0</v>
      </c>
      <c r="G780" s="334">
        <v>0</v>
      </c>
      <c r="H780" s="333">
        <v>652</v>
      </c>
      <c r="I780" s="334">
        <v>3</v>
      </c>
      <c r="J780" s="334">
        <v>652</v>
      </c>
      <c r="K780" s="334">
        <v>652</v>
      </c>
      <c r="L780" s="334">
        <v>652</v>
      </c>
      <c r="M780" s="334">
        <v>0</v>
      </c>
      <c r="N780" s="334">
        <v>0</v>
      </c>
    </row>
    <row r="781" spans="1:14" x14ac:dyDescent="0.25">
      <c r="A781" s="331">
        <v>43769</v>
      </c>
      <c r="B781" s="332" t="s">
        <v>38</v>
      </c>
      <c r="C781" s="333">
        <v>283</v>
      </c>
      <c r="D781" s="334">
        <v>241</v>
      </c>
      <c r="E781" s="334">
        <v>77</v>
      </c>
      <c r="F781" s="334">
        <v>0</v>
      </c>
      <c r="G781" s="334">
        <v>0</v>
      </c>
      <c r="H781" s="333">
        <v>1253</v>
      </c>
      <c r="I781" s="334">
        <v>3</v>
      </c>
      <c r="J781" s="334">
        <v>1253</v>
      </c>
      <c r="K781" s="334">
        <v>1253</v>
      </c>
      <c r="L781" s="334">
        <v>1253</v>
      </c>
      <c r="M781" s="334">
        <v>0</v>
      </c>
      <c r="N781" s="334">
        <v>0</v>
      </c>
    </row>
    <row r="782" spans="1:14" x14ac:dyDescent="0.25">
      <c r="A782" s="331">
        <v>43769</v>
      </c>
      <c r="B782" s="332" t="s">
        <v>40</v>
      </c>
      <c r="C782" s="333">
        <v>458</v>
      </c>
      <c r="D782" s="334">
        <v>120</v>
      </c>
      <c r="E782" s="334">
        <v>46</v>
      </c>
      <c r="F782" s="334">
        <v>0</v>
      </c>
      <c r="G782" s="334">
        <v>0</v>
      </c>
      <c r="H782" s="333">
        <v>614</v>
      </c>
      <c r="I782" s="334">
        <v>3</v>
      </c>
      <c r="J782" s="334">
        <v>614</v>
      </c>
      <c r="K782" s="334">
        <v>614</v>
      </c>
      <c r="L782" s="334">
        <v>614</v>
      </c>
      <c r="M782" s="334">
        <v>0</v>
      </c>
      <c r="N782" s="334">
        <v>0</v>
      </c>
    </row>
    <row r="783" spans="1:14" x14ac:dyDescent="0.25">
      <c r="A783" s="331">
        <v>43769</v>
      </c>
      <c r="B783" s="332" t="s">
        <v>42</v>
      </c>
      <c r="C783" s="333">
        <v>165</v>
      </c>
      <c r="D783" s="334">
        <v>37</v>
      </c>
      <c r="E783" s="334">
        <v>11</v>
      </c>
      <c r="F783" s="334">
        <v>0</v>
      </c>
      <c r="G783" s="334">
        <v>0</v>
      </c>
      <c r="H783" s="333">
        <v>230</v>
      </c>
      <c r="I783" s="334">
        <v>3</v>
      </c>
      <c r="J783" s="334">
        <v>230</v>
      </c>
      <c r="K783" s="334">
        <v>230</v>
      </c>
      <c r="L783" s="334">
        <v>230</v>
      </c>
      <c r="M783" s="334">
        <v>0</v>
      </c>
      <c r="N783" s="334">
        <v>0</v>
      </c>
    </row>
    <row r="784" spans="1:14" x14ac:dyDescent="0.25">
      <c r="A784" s="331">
        <v>43799</v>
      </c>
      <c r="B784" s="332" t="s">
        <v>12</v>
      </c>
      <c r="C784" s="333">
        <v>3</v>
      </c>
      <c r="D784" s="334">
        <v>11</v>
      </c>
      <c r="E784" s="334">
        <v>2</v>
      </c>
      <c r="F784" s="334">
        <v>0</v>
      </c>
      <c r="G784" s="334">
        <v>0</v>
      </c>
      <c r="H784" s="333">
        <v>895</v>
      </c>
      <c r="I784" s="334">
        <v>3</v>
      </c>
      <c r="J784" s="334">
        <v>895</v>
      </c>
      <c r="K784" s="334">
        <v>895</v>
      </c>
      <c r="L784" s="334">
        <v>895</v>
      </c>
      <c r="M784" s="334">
        <v>0</v>
      </c>
      <c r="N784" s="334">
        <v>0</v>
      </c>
    </row>
    <row r="785" spans="1:14" x14ac:dyDescent="0.25">
      <c r="A785" s="331">
        <v>43799</v>
      </c>
      <c r="B785" s="332" t="s">
        <v>14</v>
      </c>
      <c r="C785" s="333">
        <v>2</v>
      </c>
      <c r="D785" s="334">
        <v>12</v>
      </c>
      <c r="E785" s="334">
        <v>11</v>
      </c>
      <c r="F785" s="334">
        <v>0</v>
      </c>
      <c r="G785" s="334">
        <v>0</v>
      </c>
      <c r="H785" s="333">
        <v>993</v>
      </c>
      <c r="I785" s="334">
        <v>3</v>
      </c>
      <c r="J785" s="334">
        <v>993</v>
      </c>
      <c r="K785" s="334">
        <v>993</v>
      </c>
      <c r="L785" s="334">
        <v>993</v>
      </c>
      <c r="M785" s="334">
        <v>0</v>
      </c>
      <c r="N785" s="334">
        <v>0</v>
      </c>
    </row>
    <row r="786" spans="1:14" x14ac:dyDescent="0.25">
      <c r="A786" s="331">
        <v>43799</v>
      </c>
      <c r="B786" s="332" t="s">
        <v>16</v>
      </c>
      <c r="C786" s="333">
        <v>0</v>
      </c>
      <c r="D786" s="334">
        <v>9</v>
      </c>
      <c r="E786" s="334">
        <v>1</v>
      </c>
      <c r="F786" s="334">
        <v>0</v>
      </c>
      <c r="G786" s="334">
        <v>0</v>
      </c>
      <c r="H786" s="333">
        <v>866</v>
      </c>
      <c r="I786" s="334">
        <v>3</v>
      </c>
      <c r="J786" s="334">
        <v>866</v>
      </c>
      <c r="K786" s="334">
        <v>866</v>
      </c>
      <c r="L786" s="334">
        <v>866</v>
      </c>
      <c r="M786" s="334">
        <v>0</v>
      </c>
      <c r="N786" s="334">
        <v>0</v>
      </c>
    </row>
    <row r="787" spans="1:14" x14ac:dyDescent="0.25">
      <c r="A787" s="331">
        <v>43799</v>
      </c>
      <c r="B787" s="332" t="s">
        <v>18</v>
      </c>
      <c r="C787" s="333">
        <v>60</v>
      </c>
      <c r="D787" s="334">
        <v>117</v>
      </c>
      <c r="E787" s="334">
        <v>35</v>
      </c>
      <c r="F787" s="334">
        <v>0</v>
      </c>
      <c r="G787" s="334">
        <v>0</v>
      </c>
      <c r="H787" s="333">
        <v>6068</v>
      </c>
      <c r="I787" s="334">
        <v>3</v>
      </c>
      <c r="J787" s="334">
        <v>6068</v>
      </c>
      <c r="K787" s="334">
        <v>6068</v>
      </c>
      <c r="L787" s="334">
        <v>6068</v>
      </c>
      <c r="M787" s="334">
        <v>0</v>
      </c>
      <c r="N787" s="334">
        <v>0</v>
      </c>
    </row>
    <row r="788" spans="1:14" x14ac:dyDescent="0.25">
      <c r="A788" s="331">
        <v>43799</v>
      </c>
      <c r="B788" s="332" t="s">
        <v>20</v>
      </c>
      <c r="C788" s="333">
        <v>58</v>
      </c>
      <c r="D788" s="334">
        <v>35</v>
      </c>
      <c r="E788" s="334">
        <v>18</v>
      </c>
      <c r="F788" s="334">
        <v>0</v>
      </c>
      <c r="G788" s="334">
        <v>0</v>
      </c>
      <c r="H788" s="333">
        <v>382</v>
      </c>
      <c r="I788" s="334">
        <v>3</v>
      </c>
      <c r="J788" s="334">
        <v>382</v>
      </c>
      <c r="K788" s="334">
        <v>382</v>
      </c>
      <c r="L788" s="334">
        <v>382</v>
      </c>
      <c r="M788" s="334">
        <v>0</v>
      </c>
      <c r="N788" s="334">
        <v>0</v>
      </c>
    </row>
    <row r="789" spans="1:14" x14ac:dyDescent="0.25">
      <c r="A789" s="331">
        <v>43799</v>
      </c>
      <c r="B789" s="332" t="s">
        <v>22</v>
      </c>
      <c r="C789" s="333">
        <v>157</v>
      </c>
      <c r="D789" s="334">
        <v>113</v>
      </c>
      <c r="E789" s="334">
        <v>62</v>
      </c>
      <c r="F789" s="334">
        <v>0</v>
      </c>
      <c r="G789" s="334">
        <v>0</v>
      </c>
      <c r="H789" s="333">
        <v>935</v>
      </c>
      <c r="I789" s="334">
        <v>3</v>
      </c>
      <c r="J789" s="334">
        <v>935</v>
      </c>
      <c r="K789" s="334">
        <v>935</v>
      </c>
      <c r="L789" s="334">
        <v>935</v>
      </c>
      <c r="M789" s="334">
        <v>0</v>
      </c>
      <c r="N789" s="334">
        <v>0</v>
      </c>
    </row>
    <row r="790" spans="1:14" x14ac:dyDescent="0.25">
      <c r="A790" s="331">
        <v>43799</v>
      </c>
      <c r="B790" s="332" t="s">
        <v>62</v>
      </c>
      <c r="C790" s="333">
        <v>111</v>
      </c>
      <c r="D790" s="334">
        <v>219</v>
      </c>
      <c r="E790" s="334">
        <v>94</v>
      </c>
      <c r="F790" s="334">
        <v>0</v>
      </c>
      <c r="G790" s="334">
        <v>0</v>
      </c>
      <c r="H790" s="333">
        <v>4038</v>
      </c>
      <c r="I790" s="334">
        <v>3</v>
      </c>
      <c r="J790" s="334">
        <v>4038</v>
      </c>
      <c r="K790" s="334">
        <v>4038</v>
      </c>
      <c r="L790" s="334">
        <v>4038</v>
      </c>
      <c r="M790" s="334">
        <v>0</v>
      </c>
      <c r="N790" s="334">
        <v>0</v>
      </c>
    </row>
    <row r="791" spans="1:14" x14ac:dyDescent="0.25">
      <c r="A791" s="331">
        <v>43799</v>
      </c>
      <c r="B791" s="332" t="s">
        <v>24</v>
      </c>
      <c r="C791" s="333">
        <v>61</v>
      </c>
      <c r="D791" s="334">
        <v>36</v>
      </c>
      <c r="E791" s="334">
        <v>12</v>
      </c>
      <c r="F791" s="334">
        <v>0</v>
      </c>
      <c r="G791" s="334">
        <v>0</v>
      </c>
      <c r="H791" s="333">
        <v>228</v>
      </c>
      <c r="I791" s="334">
        <v>3</v>
      </c>
      <c r="J791" s="334">
        <v>228</v>
      </c>
      <c r="K791" s="334">
        <v>228</v>
      </c>
      <c r="L791" s="334">
        <v>228</v>
      </c>
      <c r="M791" s="334">
        <v>0</v>
      </c>
      <c r="N791" s="334">
        <v>0</v>
      </c>
    </row>
    <row r="792" spans="1:14" x14ac:dyDescent="0.25">
      <c r="A792" s="331">
        <v>43799</v>
      </c>
      <c r="B792" s="332" t="s">
        <v>26</v>
      </c>
      <c r="C792" s="333">
        <v>77</v>
      </c>
      <c r="D792" s="334">
        <v>23</v>
      </c>
      <c r="E792" s="334">
        <v>11</v>
      </c>
      <c r="F792" s="334">
        <v>0</v>
      </c>
      <c r="G792" s="334">
        <v>0</v>
      </c>
      <c r="H792" s="333">
        <v>139</v>
      </c>
      <c r="I792" s="334">
        <v>3</v>
      </c>
      <c r="J792" s="334">
        <v>139</v>
      </c>
      <c r="K792" s="334">
        <v>139</v>
      </c>
      <c r="L792" s="334">
        <v>139</v>
      </c>
      <c r="M792" s="334">
        <v>0</v>
      </c>
      <c r="N792" s="334">
        <v>0</v>
      </c>
    </row>
    <row r="793" spans="1:14" x14ac:dyDescent="0.25">
      <c r="A793" s="331">
        <v>43799</v>
      </c>
      <c r="B793" s="332" t="s">
        <v>28</v>
      </c>
      <c r="C793" s="333">
        <v>38</v>
      </c>
      <c r="D793" s="334">
        <v>133</v>
      </c>
      <c r="E793" s="334">
        <v>87</v>
      </c>
      <c r="F793" s="334">
        <v>0</v>
      </c>
      <c r="G793" s="334">
        <v>0</v>
      </c>
      <c r="H793" s="333">
        <v>4568</v>
      </c>
      <c r="I793" s="334">
        <v>3</v>
      </c>
      <c r="J793" s="334">
        <v>4568</v>
      </c>
      <c r="K793" s="334">
        <v>4568</v>
      </c>
      <c r="L793" s="334">
        <v>4568</v>
      </c>
      <c r="M793" s="334">
        <v>0</v>
      </c>
      <c r="N793" s="334">
        <v>0</v>
      </c>
    </row>
    <row r="794" spans="1:14" x14ac:dyDescent="0.25">
      <c r="A794" s="331">
        <v>43799</v>
      </c>
      <c r="B794" s="332" t="s">
        <v>30</v>
      </c>
      <c r="C794" s="333">
        <v>143</v>
      </c>
      <c r="D794" s="334">
        <v>173</v>
      </c>
      <c r="E794" s="334">
        <v>61</v>
      </c>
      <c r="F794" s="334">
        <v>0</v>
      </c>
      <c r="G794" s="334">
        <v>0</v>
      </c>
      <c r="H794" s="333">
        <v>1037</v>
      </c>
      <c r="I794" s="334">
        <v>3</v>
      </c>
      <c r="J794" s="334">
        <v>1037</v>
      </c>
      <c r="K794" s="334">
        <v>1037</v>
      </c>
      <c r="L794" s="334">
        <v>1037</v>
      </c>
      <c r="M794" s="334">
        <v>0</v>
      </c>
      <c r="N794" s="334">
        <v>0</v>
      </c>
    </row>
    <row r="795" spans="1:14" x14ac:dyDescent="0.25">
      <c r="A795" s="331">
        <v>43799</v>
      </c>
      <c r="B795" s="332" t="s">
        <v>32</v>
      </c>
      <c r="C795" s="333">
        <v>303</v>
      </c>
      <c r="D795" s="334">
        <v>826</v>
      </c>
      <c r="E795" s="334">
        <v>348</v>
      </c>
      <c r="F795" s="334">
        <v>0</v>
      </c>
      <c r="G795" s="334">
        <v>0</v>
      </c>
      <c r="H795" s="333">
        <v>20309</v>
      </c>
      <c r="I795" s="334">
        <v>3</v>
      </c>
      <c r="J795" s="334">
        <v>20309</v>
      </c>
      <c r="K795" s="334">
        <v>20309</v>
      </c>
      <c r="L795" s="334">
        <v>20309</v>
      </c>
      <c r="M795" s="334">
        <v>0</v>
      </c>
      <c r="N795" s="334">
        <v>0</v>
      </c>
    </row>
    <row r="796" spans="1:14" x14ac:dyDescent="0.25">
      <c r="A796" s="331">
        <v>43799</v>
      </c>
      <c r="B796" s="332" t="s">
        <v>34</v>
      </c>
      <c r="C796" s="333">
        <v>280</v>
      </c>
      <c r="D796" s="334">
        <v>363</v>
      </c>
      <c r="E796" s="334">
        <v>115</v>
      </c>
      <c r="F796" s="334">
        <v>0</v>
      </c>
      <c r="G796" s="334">
        <v>0</v>
      </c>
      <c r="H796" s="333">
        <v>5369</v>
      </c>
      <c r="I796" s="334">
        <v>3</v>
      </c>
      <c r="J796" s="334">
        <v>5369</v>
      </c>
      <c r="K796" s="334">
        <v>5369</v>
      </c>
      <c r="L796" s="334">
        <v>5369</v>
      </c>
      <c r="M796" s="334">
        <v>0</v>
      </c>
      <c r="N796" s="334">
        <v>0</v>
      </c>
    </row>
    <row r="797" spans="1:14" x14ac:dyDescent="0.25">
      <c r="A797" s="331">
        <v>43799</v>
      </c>
      <c r="B797" s="332" t="s">
        <v>36</v>
      </c>
      <c r="C797" s="333">
        <v>212</v>
      </c>
      <c r="D797" s="334">
        <v>129</v>
      </c>
      <c r="E797" s="334">
        <v>29</v>
      </c>
      <c r="F797" s="334">
        <v>0</v>
      </c>
      <c r="G797" s="334">
        <v>0</v>
      </c>
      <c r="H797" s="333">
        <v>640</v>
      </c>
      <c r="I797" s="334">
        <v>3</v>
      </c>
      <c r="J797" s="334">
        <v>640</v>
      </c>
      <c r="K797" s="334">
        <v>640</v>
      </c>
      <c r="L797" s="334">
        <v>640</v>
      </c>
      <c r="M797" s="334">
        <v>0</v>
      </c>
      <c r="N797" s="334">
        <v>0</v>
      </c>
    </row>
    <row r="798" spans="1:14" x14ac:dyDescent="0.25">
      <c r="A798" s="331">
        <v>43799</v>
      </c>
      <c r="B798" s="332" t="s">
        <v>38</v>
      </c>
      <c r="C798" s="333">
        <v>280</v>
      </c>
      <c r="D798" s="334">
        <v>246</v>
      </c>
      <c r="E798" s="334">
        <v>76</v>
      </c>
      <c r="F798" s="334">
        <v>0</v>
      </c>
      <c r="G798" s="334">
        <v>0</v>
      </c>
      <c r="H798" s="333">
        <v>1254</v>
      </c>
      <c r="I798" s="334">
        <v>3</v>
      </c>
      <c r="J798" s="334">
        <v>1254</v>
      </c>
      <c r="K798" s="334">
        <v>1254</v>
      </c>
      <c r="L798" s="334">
        <v>1254</v>
      </c>
      <c r="M798" s="334">
        <v>0</v>
      </c>
      <c r="N798" s="334">
        <v>0</v>
      </c>
    </row>
    <row r="799" spans="1:14" x14ac:dyDescent="0.25">
      <c r="A799" s="331">
        <v>43799</v>
      </c>
      <c r="B799" s="332" t="s">
        <v>40</v>
      </c>
      <c r="C799" s="333">
        <v>429</v>
      </c>
      <c r="D799" s="334">
        <v>125</v>
      </c>
      <c r="E799" s="334">
        <v>44</v>
      </c>
      <c r="F799" s="334">
        <v>0</v>
      </c>
      <c r="G799" s="334">
        <v>0</v>
      </c>
      <c r="H799" s="333">
        <v>637</v>
      </c>
      <c r="I799" s="334">
        <v>3</v>
      </c>
      <c r="J799" s="334">
        <v>637</v>
      </c>
      <c r="K799" s="334">
        <v>637</v>
      </c>
      <c r="L799" s="334">
        <v>637</v>
      </c>
      <c r="M799" s="334">
        <v>0</v>
      </c>
      <c r="N799" s="334">
        <v>0</v>
      </c>
    </row>
    <row r="800" spans="1:14" x14ac:dyDescent="0.25">
      <c r="A800" s="331">
        <v>43799</v>
      </c>
      <c r="B800" s="332" t="s">
        <v>42</v>
      </c>
      <c r="C800" s="333">
        <v>148</v>
      </c>
      <c r="D800" s="334">
        <v>42</v>
      </c>
      <c r="E800" s="334">
        <v>12</v>
      </c>
      <c r="F800" s="334">
        <v>0</v>
      </c>
      <c r="G800" s="334">
        <v>0</v>
      </c>
      <c r="H800" s="333">
        <v>214</v>
      </c>
      <c r="I800" s="334">
        <v>3</v>
      </c>
      <c r="J800" s="334">
        <v>214</v>
      </c>
      <c r="K800" s="334">
        <v>214</v>
      </c>
      <c r="L800" s="334">
        <v>214</v>
      </c>
      <c r="M800" s="334">
        <v>0</v>
      </c>
      <c r="N800" s="334">
        <v>0</v>
      </c>
    </row>
    <row r="801" spans="1:14" x14ac:dyDescent="0.25">
      <c r="A801" s="331">
        <v>43830</v>
      </c>
      <c r="B801" s="332" t="s">
        <v>12</v>
      </c>
      <c r="C801" s="333">
        <v>3</v>
      </c>
      <c r="D801" s="334">
        <v>9</v>
      </c>
      <c r="E801" s="334">
        <v>2</v>
      </c>
      <c r="F801" s="334">
        <v>0</v>
      </c>
      <c r="G801" s="334">
        <v>0</v>
      </c>
      <c r="H801" s="333">
        <v>868</v>
      </c>
      <c r="I801" s="334">
        <v>3</v>
      </c>
      <c r="J801" s="334">
        <v>868</v>
      </c>
      <c r="K801" s="334">
        <v>868</v>
      </c>
      <c r="L801" s="334">
        <v>868</v>
      </c>
      <c r="M801" s="334">
        <v>0</v>
      </c>
      <c r="N801" s="334">
        <v>0</v>
      </c>
    </row>
    <row r="802" spans="1:14" x14ac:dyDescent="0.25">
      <c r="A802" s="331">
        <v>43830</v>
      </c>
      <c r="B802" s="332" t="s">
        <v>14</v>
      </c>
      <c r="C802" s="333">
        <v>2</v>
      </c>
      <c r="D802" s="334">
        <v>11</v>
      </c>
      <c r="E802" s="334">
        <v>11</v>
      </c>
      <c r="F802" s="334">
        <v>0</v>
      </c>
      <c r="G802" s="334">
        <v>0</v>
      </c>
      <c r="H802" s="333">
        <v>988</v>
      </c>
      <c r="I802" s="334">
        <v>3</v>
      </c>
      <c r="J802" s="334">
        <v>988</v>
      </c>
      <c r="K802" s="334">
        <v>988</v>
      </c>
      <c r="L802" s="334">
        <v>988</v>
      </c>
      <c r="M802" s="334">
        <v>0</v>
      </c>
      <c r="N802" s="334">
        <v>0</v>
      </c>
    </row>
    <row r="803" spans="1:14" x14ac:dyDescent="0.25">
      <c r="A803" s="331">
        <v>43830</v>
      </c>
      <c r="B803" s="332" t="s">
        <v>16</v>
      </c>
      <c r="C803" s="333">
        <v>0</v>
      </c>
      <c r="D803" s="334">
        <v>13</v>
      </c>
      <c r="E803" s="334">
        <v>0</v>
      </c>
      <c r="F803" s="334">
        <v>0</v>
      </c>
      <c r="G803" s="334">
        <v>0</v>
      </c>
      <c r="H803" s="333">
        <v>984</v>
      </c>
      <c r="I803" s="334">
        <v>3</v>
      </c>
      <c r="J803" s="334">
        <v>984</v>
      </c>
      <c r="K803" s="334">
        <v>984</v>
      </c>
      <c r="L803" s="334">
        <v>984</v>
      </c>
      <c r="M803" s="334">
        <v>0</v>
      </c>
      <c r="N803" s="334">
        <v>0</v>
      </c>
    </row>
    <row r="804" spans="1:14" x14ac:dyDescent="0.25">
      <c r="A804" s="331">
        <v>43830</v>
      </c>
      <c r="B804" s="332" t="s">
        <v>18</v>
      </c>
      <c r="C804" s="333">
        <v>49</v>
      </c>
      <c r="D804" s="334">
        <v>102</v>
      </c>
      <c r="E804" s="334">
        <v>27</v>
      </c>
      <c r="F804" s="334">
        <v>0</v>
      </c>
      <c r="G804" s="334">
        <v>0</v>
      </c>
      <c r="H804" s="333">
        <v>6000</v>
      </c>
      <c r="I804" s="334">
        <v>3</v>
      </c>
      <c r="J804" s="334">
        <v>6000</v>
      </c>
      <c r="K804" s="334">
        <v>6000</v>
      </c>
      <c r="L804" s="334">
        <v>6000</v>
      </c>
      <c r="M804" s="334">
        <v>0</v>
      </c>
      <c r="N804" s="334">
        <v>0</v>
      </c>
    </row>
    <row r="805" spans="1:14" x14ac:dyDescent="0.25">
      <c r="A805" s="331">
        <v>43830</v>
      </c>
      <c r="B805" s="332" t="s">
        <v>20</v>
      </c>
      <c r="C805" s="333">
        <v>73</v>
      </c>
      <c r="D805" s="334">
        <v>52</v>
      </c>
      <c r="E805" s="334">
        <v>17</v>
      </c>
      <c r="F805" s="334">
        <v>0</v>
      </c>
      <c r="G805" s="334">
        <v>0</v>
      </c>
      <c r="H805" s="333">
        <v>558</v>
      </c>
      <c r="I805" s="334">
        <v>3</v>
      </c>
      <c r="J805" s="334">
        <v>558</v>
      </c>
      <c r="K805" s="334">
        <v>558</v>
      </c>
      <c r="L805" s="334">
        <v>558</v>
      </c>
      <c r="M805" s="334">
        <v>0</v>
      </c>
      <c r="N805" s="334">
        <v>0</v>
      </c>
    </row>
    <row r="806" spans="1:14" x14ac:dyDescent="0.25">
      <c r="A806" s="331">
        <v>43830</v>
      </c>
      <c r="B806" s="332" t="s">
        <v>22</v>
      </c>
      <c r="C806" s="333">
        <v>169</v>
      </c>
      <c r="D806" s="334">
        <v>112</v>
      </c>
      <c r="E806" s="334">
        <v>54</v>
      </c>
      <c r="F806" s="334">
        <v>0</v>
      </c>
      <c r="G806" s="334">
        <v>0</v>
      </c>
      <c r="H806" s="333">
        <v>927</v>
      </c>
      <c r="I806" s="334">
        <v>3</v>
      </c>
      <c r="J806" s="334">
        <v>927</v>
      </c>
      <c r="K806" s="334">
        <v>927</v>
      </c>
      <c r="L806" s="334">
        <v>927</v>
      </c>
      <c r="M806" s="334">
        <v>0</v>
      </c>
      <c r="N806" s="334">
        <v>0</v>
      </c>
    </row>
    <row r="807" spans="1:14" x14ac:dyDescent="0.25">
      <c r="A807" s="331">
        <v>43830</v>
      </c>
      <c r="B807" s="332" t="s">
        <v>62</v>
      </c>
      <c r="C807" s="333">
        <v>120</v>
      </c>
      <c r="D807" s="334">
        <v>212</v>
      </c>
      <c r="E807" s="334">
        <v>87</v>
      </c>
      <c r="F807" s="334">
        <v>0</v>
      </c>
      <c r="G807" s="334">
        <v>0</v>
      </c>
      <c r="H807" s="333">
        <v>4030</v>
      </c>
      <c r="I807" s="334">
        <v>3</v>
      </c>
      <c r="J807" s="334">
        <v>4030</v>
      </c>
      <c r="K807" s="334">
        <v>4030</v>
      </c>
      <c r="L807" s="334">
        <v>4030</v>
      </c>
      <c r="M807" s="334">
        <v>0</v>
      </c>
      <c r="N807" s="334">
        <v>0</v>
      </c>
    </row>
    <row r="808" spans="1:14" x14ac:dyDescent="0.25">
      <c r="A808" s="331">
        <v>43830</v>
      </c>
      <c r="B808" s="332" t="s">
        <v>24</v>
      </c>
      <c r="C808" s="333">
        <v>66</v>
      </c>
      <c r="D808" s="334">
        <v>36</v>
      </c>
      <c r="E808" s="334">
        <v>11</v>
      </c>
      <c r="F808" s="334">
        <v>0</v>
      </c>
      <c r="G808" s="334">
        <v>0</v>
      </c>
      <c r="H808" s="333">
        <v>228</v>
      </c>
      <c r="I808" s="334">
        <v>3</v>
      </c>
      <c r="J808" s="334">
        <v>228</v>
      </c>
      <c r="K808" s="334">
        <v>228</v>
      </c>
      <c r="L808" s="334">
        <v>228</v>
      </c>
      <c r="M808" s="334">
        <v>0</v>
      </c>
      <c r="N808" s="334">
        <v>0</v>
      </c>
    </row>
    <row r="809" spans="1:14" x14ac:dyDescent="0.25">
      <c r="A809" s="331">
        <v>43830</v>
      </c>
      <c r="B809" s="332" t="s">
        <v>26</v>
      </c>
      <c r="C809" s="333">
        <v>74</v>
      </c>
      <c r="D809" s="334">
        <v>25</v>
      </c>
      <c r="E809" s="334">
        <v>10</v>
      </c>
      <c r="F809" s="334">
        <v>0</v>
      </c>
      <c r="G809" s="334">
        <v>0</v>
      </c>
      <c r="H809" s="333">
        <v>137</v>
      </c>
      <c r="I809" s="334">
        <v>3</v>
      </c>
      <c r="J809" s="334">
        <v>137</v>
      </c>
      <c r="K809" s="334">
        <v>137</v>
      </c>
      <c r="L809" s="334">
        <v>137</v>
      </c>
      <c r="M809" s="334">
        <v>0</v>
      </c>
      <c r="N809" s="334">
        <v>0</v>
      </c>
    </row>
    <row r="810" spans="1:14" x14ac:dyDescent="0.25">
      <c r="A810" s="331">
        <v>43830</v>
      </c>
      <c r="B810" s="332" t="s">
        <v>28</v>
      </c>
      <c r="C810" s="333">
        <v>40</v>
      </c>
      <c r="D810" s="334">
        <v>133</v>
      </c>
      <c r="E810" s="334">
        <v>68</v>
      </c>
      <c r="F810" s="334">
        <v>0</v>
      </c>
      <c r="G810" s="334">
        <v>0</v>
      </c>
      <c r="H810" s="333">
        <v>4269</v>
      </c>
      <c r="I810" s="334">
        <v>3</v>
      </c>
      <c r="J810" s="334">
        <v>4269</v>
      </c>
      <c r="K810" s="334">
        <v>4269</v>
      </c>
      <c r="L810" s="334">
        <v>4269</v>
      </c>
      <c r="M810" s="334">
        <v>0</v>
      </c>
      <c r="N810" s="334">
        <v>0</v>
      </c>
    </row>
    <row r="811" spans="1:14" x14ac:dyDescent="0.25">
      <c r="A811" s="331">
        <v>43830</v>
      </c>
      <c r="B811" s="332" t="s">
        <v>30</v>
      </c>
      <c r="C811" s="333">
        <v>129</v>
      </c>
      <c r="D811" s="334">
        <v>164</v>
      </c>
      <c r="E811" s="334">
        <v>47</v>
      </c>
      <c r="F811" s="334">
        <v>0</v>
      </c>
      <c r="G811" s="334">
        <v>0</v>
      </c>
      <c r="H811" s="333">
        <v>957</v>
      </c>
      <c r="I811" s="334">
        <v>3</v>
      </c>
      <c r="J811" s="334">
        <v>957</v>
      </c>
      <c r="K811" s="334">
        <v>957</v>
      </c>
      <c r="L811" s="334">
        <v>957</v>
      </c>
      <c r="M811" s="334">
        <v>0</v>
      </c>
      <c r="N811" s="334">
        <v>0</v>
      </c>
    </row>
    <row r="812" spans="1:14" x14ac:dyDescent="0.25">
      <c r="A812" s="331">
        <v>43830</v>
      </c>
      <c r="B812" s="332" t="s">
        <v>32</v>
      </c>
      <c r="C812" s="333">
        <v>353</v>
      </c>
      <c r="D812" s="334">
        <v>797</v>
      </c>
      <c r="E812" s="334">
        <v>318</v>
      </c>
      <c r="F812" s="334">
        <v>0</v>
      </c>
      <c r="G812" s="334">
        <v>0</v>
      </c>
      <c r="H812" s="333">
        <v>20795</v>
      </c>
      <c r="I812" s="334">
        <v>3</v>
      </c>
      <c r="J812" s="334">
        <v>20795</v>
      </c>
      <c r="K812" s="334">
        <v>20795</v>
      </c>
      <c r="L812" s="334">
        <v>20795</v>
      </c>
      <c r="M812" s="334">
        <v>0</v>
      </c>
      <c r="N812" s="334">
        <v>0</v>
      </c>
    </row>
    <row r="813" spans="1:14" x14ac:dyDescent="0.25">
      <c r="A813" s="331">
        <v>43830</v>
      </c>
      <c r="B813" s="332" t="s">
        <v>34</v>
      </c>
      <c r="C813" s="333">
        <v>227</v>
      </c>
      <c r="D813" s="334">
        <v>352</v>
      </c>
      <c r="E813" s="334">
        <v>112</v>
      </c>
      <c r="F813" s="334">
        <v>0</v>
      </c>
      <c r="G813" s="334">
        <v>0</v>
      </c>
      <c r="H813" s="333">
        <v>5352</v>
      </c>
      <c r="I813" s="334">
        <v>3</v>
      </c>
      <c r="J813" s="334">
        <v>5352</v>
      </c>
      <c r="K813" s="334">
        <v>5352</v>
      </c>
      <c r="L813" s="334">
        <v>5352</v>
      </c>
      <c r="M813" s="334">
        <v>0</v>
      </c>
      <c r="N813" s="334">
        <v>0</v>
      </c>
    </row>
    <row r="814" spans="1:14" x14ac:dyDescent="0.25">
      <c r="A814" s="331">
        <v>43830</v>
      </c>
      <c r="B814" s="332" t="s">
        <v>36</v>
      </c>
      <c r="C814" s="333">
        <v>332</v>
      </c>
      <c r="D814" s="334">
        <v>164</v>
      </c>
      <c r="E814" s="334">
        <v>23</v>
      </c>
      <c r="F814" s="334">
        <v>0</v>
      </c>
      <c r="G814" s="334">
        <v>0</v>
      </c>
      <c r="H814" s="333">
        <v>799</v>
      </c>
      <c r="I814" s="334">
        <v>3</v>
      </c>
      <c r="J814" s="334">
        <v>799</v>
      </c>
      <c r="K814" s="334">
        <v>799</v>
      </c>
      <c r="L814" s="334">
        <v>799</v>
      </c>
      <c r="M814" s="334">
        <v>0</v>
      </c>
      <c r="N814" s="334">
        <v>0</v>
      </c>
    </row>
    <row r="815" spans="1:14" x14ac:dyDescent="0.25">
      <c r="A815" s="331">
        <v>43830</v>
      </c>
      <c r="B815" s="332" t="s">
        <v>38</v>
      </c>
      <c r="C815" s="333">
        <v>289</v>
      </c>
      <c r="D815" s="334">
        <v>234</v>
      </c>
      <c r="E815" s="334">
        <v>68</v>
      </c>
      <c r="F815" s="334">
        <v>0</v>
      </c>
      <c r="G815" s="334">
        <v>0</v>
      </c>
      <c r="H815" s="333">
        <v>1228</v>
      </c>
      <c r="I815" s="334">
        <v>3</v>
      </c>
      <c r="J815" s="334">
        <v>1228</v>
      </c>
      <c r="K815" s="334">
        <v>1228</v>
      </c>
      <c r="L815" s="334">
        <v>1228</v>
      </c>
      <c r="M815" s="334">
        <v>0</v>
      </c>
      <c r="N815" s="334">
        <v>0</v>
      </c>
    </row>
    <row r="816" spans="1:14" x14ac:dyDescent="0.25">
      <c r="A816" s="331">
        <v>43830</v>
      </c>
      <c r="B816" s="332" t="s">
        <v>40</v>
      </c>
      <c r="C816" s="333">
        <v>443</v>
      </c>
      <c r="D816" s="334">
        <v>125</v>
      </c>
      <c r="E816" s="334">
        <v>42</v>
      </c>
      <c r="F816" s="334">
        <v>0</v>
      </c>
      <c r="G816" s="334">
        <v>0</v>
      </c>
      <c r="H816" s="333">
        <v>632</v>
      </c>
      <c r="I816" s="334">
        <v>3</v>
      </c>
      <c r="J816" s="334">
        <v>632</v>
      </c>
      <c r="K816" s="334">
        <v>632</v>
      </c>
      <c r="L816" s="334">
        <v>632</v>
      </c>
      <c r="M816" s="334">
        <v>0</v>
      </c>
      <c r="N816" s="334">
        <v>0</v>
      </c>
    </row>
    <row r="817" spans="1:14" x14ac:dyDescent="0.25">
      <c r="A817" s="331">
        <v>43830</v>
      </c>
      <c r="B817" s="332" t="s">
        <v>42</v>
      </c>
      <c r="C817" s="333">
        <v>146</v>
      </c>
      <c r="D817" s="334">
        <v>37</v>
      </c>
      <c r="E817" s="334">
        <v>12</v>
      </c>
      <c r="F817" s="334">
        <v>0</v>
      </c>
      <c r="G817" s="334">
        <v>0</v>
      </c>
      <c r="H817" s="333">
        <v>208</v>
      </c>
      <c r="I817" s="334">
        <v>3</v>
      </c>
      <c r="J817" s="334">
        <v>208</v>
      </c>
      <c r="K817" s="334">
        <v>208</v>
      </c>
      <c r="L817" s="334">
        <v>208</v>
      </c>
      <c r="M817" s="334">
        <v>0</v>
      </c>
      <c r="N817" s="334">
        <v>0</v>
      </c>
    </row>
    <row r="818" spans="1:14" x14ac:dyDescent="0.25">
      <c r="A818" s="331">
        <v>43861</v>
      </c>
      <c r="B818" s="332" t="s">
        <v>12</v>
      </c>
      <c r="C818" s="333">
        <v>3</v>
      </c>
      <c r="D818" s="334">
        <v>9</v>
      </c>
      <c r="E818" s="334">
        <v>3</v>
      </c>
      <c r="F818" s="334">
        <v>0</v>
      </c>
      <c r="G818" s="334">
        <v>0</v>
      </c>
      <c r="H818" s="333">
        <v>799</v>
      </c>
      <c r="I818" s="334">
        <v>3</v>
      </c>
      <c r="J818" s="334">
        <v>799</v>
      </c>
      <c r="K818" s="334">
        <v>799</v>
      </c>
      <c r="L818" s="334">
        <v>799</v>
      </c>
      <c r="M818" s="334">
        <v>0</v>
      </c>
      <c r="N818" s="334">
        <v>0</v>
      </c>
    </row>
    <row r="819" spans="1:14" x14ac:dyDescent="0.25">
      <c r="A819" s="331">
        <v>43861</v>
      </c>
      <c r="B819" s="332" t="s">
        <v>14</v>
      </c>
      <c r="C819" s="333">
        <v>2</v>
      </c>
      <c r="D819" s="334">
        <v>10</v>
      </c>
      <c r="E819" s="334">
        <v>8</v>
      </c>
      <c r="F819" s="334">
        <v>0</v>
      </c>
      <c r="G819" s="334">
        <v>0</v>
      </c>
      <c r="H819" s="333">
        <v>1035</v>
      </c>
      <c r="I819" s="334">
        <v>3</v>
      </c>
      <c r="J819" s="334">
        <v>1035</v>
      </c>
      <c r="K819" s="334">
        <v>1035</v>
      </c>
      <c r="L819" s="334">
        <v>1035</v>
      </c>
      <c r="M819" s="334">
        <v>0</v>
      </c>
      <c r="N819" s="334">
        <v>0</v>
      </c>
    </row>
    <row r="820" spans="1:14" x14ac:dyDescent="0.25">
      <c r="A820" s="331">
        <v>43861</v>
      </c>
      <c r="B820" s="332" t="s">
        <v>16</v>
      </c>
      <c r="C820" s="333">
        <v>0</v>
      </c>
      <c r="D820" s="334">
        <v>13</v>
      </c>
      <c r="E820" s="334">
        <v>0</v>
      </c>
      <c r="F820" s="334">
        <v>0</v>
      </c>
      <c r="G820" s="334">
        <v>0</v>
      </c>
      <c r="H820" s="333">
        <v>1135</v>
      </c>
      <c r="I820" s="334">
        <v>3</v>
      </c>
      <c r="J820" s="334">
        <v>1135</v>
      </c>
      <c r="K820" s="334">
        <v>1135</v>
      </c>
      <c r="L820" s="334">
        <v>1135</v>
      </c>
      <c r="M820" s="334">
        <v>0</v>
      </c>
      <c r="N820" s="334">
        <v>0</v>
      </c>
    </row>
    <row r="821" spans="1:14" x14ac:dyDescent="0.25">
      <c r="A821" s="331">
        <v>43861</v>
      </c>
      <c r="B821" s="332" t="s">
        <v>18</v>
      </c>
      <c r="C821" s="333">
        <v>53</v>
      </c>
      <c r="D821" s="334">
        <v>107</v>
      </c>
      <c r="E821" s="334">
        <v>22</v>
      </c>
      <c r="F821" s="334">
        <v>0</v>
      </c>
      <c r="G821" s="334">
        <v>0</v>
      </c>
      <c r="H821" s="333">
        <v>6116</v>
      </c>
      <c r="I821" s="334">
        <v>3</v>
      </c>
      <c r="J821" s="334">
        <v>6116</v>
      </c>
      <c r="K821" s="334">
        <v>6116</v>
      </c>
      <c r="L821" s="334">
        <v>6116</v>
      </c>
      <c r="M821" s="334">
        <v>0</v>
      </c>
      <c r="N821" s="334">
        <v>0</v>
      </c>
    </row>
    <row r="822" spans="1:14" x14ac:dyDescent="0.25">
      <c r="A822" s="331">
        <v>43861</v>
      </c>
      <c r="B822" s="332" t="s">
        <v>20</v>
      </c>
      <c r="C822" s="333">
        <v>48</v>
      </c>
      <c r="D822" s="334">
        <v>44</v>
      </c>
      <c r="E822" s="334">
        <v>16</v>
      </c>
      <c r="F822" s="334">
        <v>0</v>
      </c>
      <c r="G822" s="334">
        <v>0</v>
      </c>
      <c r="H822" s="333">
        <v>431</v>
      </c>
      <c r="I822" s="334">
        <v>3</v>
      </c>
      <c r="J822" s="334">
        <v>431</v>
      </c>
      <c r="K822" s="334">
        <v>431</v>
      </c>
      <c r="L822" s="334">
        <v>431</v>
      </c>
      <c r="M822" s="334">
        <v>0</v>
      </c>
      <c r="N822" s="334">
        <v>0</v>
      </c>
    </row>
    <row r="823" spans="1:14" x14ac:dyDescent="0.25">
      <c r="A823" s="331">
        <v>43861</v>
      </c>
      <c r="B823" s="332" t="s">
        <v>22</v>
      </c>
      <c r="C823" s="333">
        <v>137</v>
      </c>
      <c r="D823" s="334">
        <v>114</v>
      </c>
      <c r="E823" s="334">
        <v>50</v>
      </c>
      <c r="F823" s="334">
        <v>0</v>
      </c>
      <c r="G823" s="334">
        <v>0</v>
      </c>
      <c r="H823" s="333">
        <v>921</v>
      </c>
      <c r="I823" s="334">
        <v>3</v>
      </c>
      <c r="J823" s="334">
        <v>921</v>
      </c>
      <c r="K823" s="334">
        <v>921</v>
      </c>
      <c r="L823" s="334">
        <v>921</v>
      </c>
      <c r="M823" s="334">
        <v>0</v>
      </c>
      <c r="N823" s="334">
        <v>0</v>
      </c>
    </row>
    <row r="824" spans="1:14" x14ac:dyDescent="0.25">
      <c r="A824" s="331">
        <v>43861</v>
      </c>
      <c r="B824" s="332" t="s">
        <v>62</v>
      </c>
      <c r="C824" s="333">
        <v>88</v>
      </c>
      <c r="D824" s="334">
        <v>222</v>
      </c>
      <c r="E824" s="334">
        <v>69</v>
      </c>
      <c r="F824" s="334">
        <v>0</v>
      </c>
      <c r="G824" s="334">
        <v>0</v>
      </c>
      <c r="H824" s="333">
        <v>4205</v>
      </c>
      <c r="I824" s="334">
        <v>3</v>
      </c>
      <c r="J824" s="334">
        <v>4205</v>
      </c>
      <c r="K824" s="334">
        <v>4205</v>
      </c>
      <c r="L824" s="334">
        <v>4205</v>
      </c>
      <c r="M824" s="334">
        <v>0</v>
      </c>
      <c r="N824" s="334">
        <v>0</v>
      </c>
    </row>
    <row r="825" spans="1:14" x14ac:dyDescent="0.25">
      <c r="A825" s="331">
        <v>43861</v>
      </c>
      <c r="B825" s="332" t="s">
        <v>24</v>
      </c>
      <c r="C825" s="333">
        <v>85</v>
      </c>
      <c r="D825" s="334">
        <v>43</v>
      </c>
      <c r="E825" s="334">
        <v>8</v>
      </c>
      <c r="F825" s="334">
        <v>0</v>
      </c>
      <c r="G825" s="334">
        <v>0</v>
      </c>
      <c r="H825" s="333">
        <v>265</v>
      </c>
      <c r="I825" s="334">
        <v>3</v>
      </c>
      <c r="J825" s="334">
        <v>265</v>
      </c>
      <c r="K825" s="334">
        <v>265</v>
      </c>
      <c r="L825" s="334">
        <v>265</v>
      </c>
      <c r="M825" s="334">
        <v>0</v>
      </c>
      <c r="N825" s="334">
        <v>0</v>
      </c>
    </row>
    <row r="826" spans="1:14" x14ac:dyDescent="0.25">
      <c r="A826" s="331">
        <v>43861</v>
      </c>
      <c r="B826" s="332" t="s">
        <v>26</v>
      </c>
      <c r="C826" s="333">
        <v>95</v>
      </c>
      <c r="D826" s="334">
        <v>26</v>
      </c>
      <c r="E826" s="334">
        <v>9</v>
      </c>
      <c r="F826" s="334">
        <v>0</v>
      </c>
      <c r="G826" s="334">
        <v>0</v>
      </c>
      <c r="H826" s="333">
        <v>142</v>
      </c>
      <c r="I826" s="334">
        <v>3</v>
      </c>
      <c r="J826" s="334">
        <v>142</v>
      </c>
      <c r="K826" s="334">
        <v>142</v>
      </c>
      <c r="L826" s="334">
        <v>142</v>
      </c>
      <c r="M826" s="334">
        <v>0</v>
      </c>
      <c r="N826" s="334">
        <v>0</v>
      </c>
    </row>
    <row r="827" spans="1:14" x14ac:dyDescent="0.25">
      <c r="A827" s="331">
        <v>43861</v>
      </c>
      <c r="B827" s="332" t="s">
        <v>28</v>
      </c>
      <c r="C827" s="333">
        <v>42</v>
      </c>
      <c r="D827" s="334">
        <v>112</v>
      </c>
      <c r="E827" s="334">
        <v>55</v>
      </c>
      <c r="F827" s="334">
        <v>0</v>
      </c>
      <c r="G827" s="334">
        <v>0</v>
      </c>
      <c r="H827" s="333">
        <v>4021</v>
      </c>
      <c r="I827" s="334">
        <v>3</v>
      </c>
      <c r="J827" s="334">
        <v>4021</v>
      </c>
      <c r="K827" s="334">
        <v>4021</v>
      </c>
      <c r="L827" s="334">
        <v>4021</v>
      </c>
      <c r="M827" s="334">
        <v>0</v>
      </c>
      <c r="N827" s="334">
        <v>0</v>
      </c>
    </row>
    <row r="828" spans="1:14" x14ac:dyDescent="0.25">
      <c r="A828" s="331">
        <v>43861</v>
      </c>
      <c r="B828" s="332" t="s">
        <v>30</v>
      </c>
      <c r="C828" s="333">
        <v>108</v>
      </c>
      <c r="D828" s="334">
        <v>155</v>
      </c>
      <c r="E828" s="334">
        <v>43</v>
      </c>
      <c r="F828" s="334">
        <v>0</v>
      </c>
      <c r="G828" s="334">
        <v>0</v>
      </c>
      <c r="H828" s="333">
        <v>942</v>
      </c>
      <c r="I828" s="334">
        <v>3</v>
      </c>
      <c r="J828" s="334">
        <v>942</v>
      </c>
      <c r="K828" s="334">
        <v>942</v>
      </c>
      <c r="L828" s="334">
        <v>942</v>
      </c>
      <c r="M828" s="334">
        <v>0</v>
      </c>
      <c r="N828" s="334">
        <v>0</v>
      </c>
    </row>
    <row r="829" spans="1:14" x14ac:dyDescent="0.25">
      <c r="A829" s="331">
        <v>43861</v>
      </c>
      <c r="B829" s="332" t="s">
        <v>32</v>
      </c>
      <c r="C829" s="333">
        <v>382</v>
      </c>
      <c r="D829" s="334">
        <v>783</v>
      </c>
      <c r="E829" s="334">
        <v>286</v>
      </c>
      <c r="F829" s="334">
        <v>0</v>
      </c>
      <c r="G829" s="334">
        <v>0</v>
      </c>
      <c r="H829" s="333">
        <v>21157</v>
      </c>
      <c r="I829" s="334">
        <v>3</v>
      </c>
      <c r="J829" s="334">
        <v>21157</v>
      </c>
      <c r="K829" s="334">
        <v>21157</v>
      </c>
      <c r="L829" s="334">
        <v>21157</v>
      </c>
      <c r="M829" s="334">
        <v>0</v>
      </c>
      <c r="N829" s="334">
        <v>0</v>
      </c>
    </row>
    <row r="830" spans="1:14" x14ac:dyDescent="0.25">
      <c r="A830" s="331">
        <v>43861</v>
      </c>
      <c r="B830" s="332" t="s">
        <v>34</v>
      </c>
      <c r="C830" s="333">
        <v>237</v>
      </c>
      <c r="D830" s="334">
        <v>329</v>
      </c>
      <c r="E830" s="334">
        <v>92</v>
      </c>
      <c r="F830" s="334">
        <v>0</v>
      </c>
      <c r="G830" s="334">
        <v>0</v>
      </c>
      <c r="H830" s="333">
        <v>5354</v>
      </c>
      <c r="I830" s="334">
        <v>3</v>
      </c>
      <c r="J830" s="334">
        <v>5354</v>
      </c>
      <c r="K830" s="334">
        <v>5354</v>
      </c>
      <c r="L830" s="334">
        <v>5354</v>
      </c>
      <c r="M830" s="334">
        <v>0</v>
      </c>
      <c r="N830" s="334">
        <v>0</v>
      </c>
    </row>
    <row r="831" spans="1:14" x14ac:dyDescent="0.25">
      <c r="A831" s="331">
        <v>43861</v>
      </c>
      <c r="B831" s="332" t="s">
        <v>36</v>
      </c>
      <c r="C831" s="333">
        <v>212</v>
      </c>
      <c r="D831" s="334">
        <v>142</v>
      </c>
      <c r="E831" s="334">
        <v>35</v>
      </c>
      <c r="F831" s="334">
        <v>0</v>
      </c>
      <c r="G831" s="334">
        <v>0</v>
      </c>
      <c r="H831" s="333">
        <v>686</v>
      </c>
      <c r="I831" s="334">
        <v>3</v>
      </c>
      <c r="J831" s="334">
        <v>686</v>
      </c>
      <c r="K831" s="334">
        <v>686</v>
      </c>
      <c r="L831" s="334">
        <v>686</v>
      </c>
      <c r="M831" s="334">
        <v>0</v>
      </c>
      <c r="N831" s="334">
        <v>0</v>
      </c>
    </row>
    <row r="832" spans="1:14" x14ac:dyDescent="0.25">
      <c r="A832" s="331">
        <v>43861</v>
      </c>
      <c r="B832" s="332" t="s">
        <v>38</v>
      </c>
      <c r="C832" s="333">
        <v>281</v>
      </c>
      <c r="D832" s="334">
        <v>237</v>
      </c>
      <c r="E832" s="334">
        <v>59</v>
      </c>
      <c r="F832" s="334">
        <v>0</v>
      </c>
      <c r="G832" s="334">
        <v>0</v>
      </c>
      <c r="H832" s="333">
        <v>1231</v>
      </c>
      <c r="I832" s="334">
        <v>3</v>
      </c>
      <c r="J832" s="334">
        <v>1231</v>
      </c>
      <c r="K832" s="334">
        <v>1231</v>
      </c>
      <c r="L832" s="334">
        <v>1231</v>
      </c>
      <c r="M832" s="334">
        <v>0</v>
      </c>
      <c r="N832" s="334">
        <v>0</v>
      </c>
    </row>
    <row r="833" spans="1:14" x14ac:dyDescent="0.25">
      <c r="A833" s="331">
        <v>43861</v>
      </c>
      <c r="B833" s="332" t="s">
        <v>40</v>
      </c>
      <c r="C833" s="333">
        <v>434</v>
      </c>
      <c r="D833" s="334">
        <v>140</v>
      </c>
      <c r="E833" s="334">
        <v>32</v>
      </c>
      <c r="F833" s="334">
        <v>0</v>
      </c>
      <c r="G833" s="334">
        <v>0</v>
      </c>
      <c r="H833" s="333">
        <v>612</v>
      </c>
      <c r="I833" s="334">
        <v>3</v>
      </c>
      <c r="J833" s="334">
        <v>612</v>
      </c>
      <c r="K833" s="334">
        <v>612</v>
      </c>
      <c r="L833" s="334">
        <v>612</v>
      </c>
      <c r="M833" s="334">
        <v>0</v>
      </c>
      <c r="N833" s="334">
        <v>0</v>
      </c>
    </row>
    <row r="834" spans="1:14" x14ac:dyDescent="0.25">
      <c r="A834" s="331">
        <v>43861</v>
      </c>
      <c r="B834" s="332" t="s">
        <v>42</v>
      </c>
      <c r="C834" s="333">
        <v>129</v>
      </c>
      <c r="D834" s="334">
        <v>29</v>
      </c>
      <c r="E834" s="334">
        <v>12</v>
      </c>
      <c r="F834" s="334">
        <v>0</v>
      </c>
      <c r="G834" s="334">
        <v>0</v>
      </c>
      <c r="H834" s="333">
        <v>178</v>
      </c>
      <c r="I834" s="334">
        <v>3</v>
      </c>
      <c r="J834" s="334">
        <v>178</v>
      </c>
      <c r="K834" s="334">
        <v>178</v>
      </c>
      <c r="L834" s="334">
        <v>178</v>
      </c>
      <c r="M834" s="334">
        <v>0</v>
      </c>
      <c r="N834" s="334">
        <v>0</v>
      </c>
    </row>
    <row r="835" spans="1:14" x14ac:dyDescent="0.25">
      <c r="A835" s="331">
        <v>43890</v>
      </c>
      <c r="B835" s="332" t="s">
        <v>12</v>
      </c>
      <c r="C835" s="333">
        <v>5</v>
      </c>
      <c r="D835" s="334">
        <v>6</v>
      </c>
      <c r="E835" s="334">
        <v>3</v>
      </c>
      <c r="F835" s="334">
        <v>0</v>
      </c>
      <c r="G835" s="334">
        <v>0</v>
      </c>
      <c r="H835" s="333">
        <v>806</v>
      </c>
      <c r="I835" s="334">
        <v>3</v>
      </c>
      <c r="J835" s="334">
        <v>806</v>
      </c>
      <c r="K835" s="334">
        <v>806</v>
      </c>
      <c r="L835" s="334">
        <v>806</v>
      </c>
      <c r="M835" s="334">
        <v>0</v>
      </c>
      <c r="N835" s="334">
        <v>0</v>
      </c>
    </row>
    <row r="836" spans="1:14" x14ac:dyDescent="0.25">
      <c r="A836" s="331">
        <v>43890</v>
      </c>
      <c r="B836" s="332" t="s">
        <v>14</v>
      </c>
      <c r="C836" s="333">
        <v>1</v>
      </c>
      <c r="D836" s="334">
        <v>11</v>
      </c>
      <c r="E836" s="334">
        <v>6</v>
      </c>
      <c r="F836" s="334">
        <v>0</v>
      </c>
      <c r="G836" s="334">
        <v>0</v>
      </c>
      <c r="H836" s="333">
        <v>1007</v>
      </c>
      <c r="I836" s="334">
        <v>3</v>
      </c>
      <c r="J836" s="334">
        <v>1007</v>
      </c>
      <c r="K836" s="334">
        <v>1007</v>
      </c>
      <c r="L836" s="334">
        <v>1007</v>
      </c>
      <c r="M836" s="334">
        <v>0</v>
      </c>
      <c r="N836" s="334">
        <v>0</v>
      </c>
    </row>
    <row r="837" spans="1:14" x14ac:dyDescent="0.25">
      <c r="A837" s="331">
        <v>43890</v>
      </c>
      <c r="B837" s="332" t="s">
        <v>16</v>
      </c>
      <c r="C837" s="333">
        <v>0</v>
      </c>
      <c r="D837" s="334">
        <v>14</v>
      </c>
      <c r="E837" s="334">
        <v>0</v>
      </c>
      <c r="F837" s="334">
        <v>0</v>
      </c>
      <c r="G837" s="334">
        <v>0</v>
      </c>
      <c r="H837" s="333">
        <v>1229</v>
      </c>
      <c r="I837" s="334">
        <v>3</v>
      </c>
      <c r="J837" s="334">
        <v>1229</v>
      </c>
      <c r="K837" s="334">
        <v>1229</v>
      </c>
      <c r="L837" s="334">
        <v>1229</v>
      </c>
      <c r="M837" s="334">
        <v>0</v>
      </c>
      <c r="N837" s="334">
        <v>0</v>
      </c>
    </row>
    <row r="838" spans="1:14" x14ac:dyDescent="0.25">
      <c r="A838" s="331">
        <v>43890</v>
      </c>
      <c r="B838" s="332" t="s">
        <v>18</v>
      </c>
      <c r="C838" s="333">
        <v>51</v>
      </c>
      <c r="D838" s="334">
        <v>110</v>
      </c>
      <c r="E838" s="334">
        <v>14</v>
      </c>
      <c r="F838" s="334">
        <v>0</v>
      </c>
      <c r="G838" s="334">
        <v>0</v>
      </c>
      <c r="H838" s="333">
        <v>6273</v>
      </c>
      <c r="I838" s="334">
        <v>3</v>
      </c>
      <c r="J838" s="334">
        <v>6273</v>
      </c>
      <c r="K838" s="334">
        <v>6273</v>
      </c>
      <c r="L838" s="334">
        <v>6273</v>
      </c>
      <c r="M838" s="334">
        <v>0</v>
      </c>
      <c r="N838" s="334">
        <v>0</v>
      </c>
    </row>
    <row r="839" spans="1:14" x14ac:dyDescent="0.25">
      <c r="A839" s="331">
        <v>43890</v>
      </c>
      <c r="B839" s="332" t="s">
        <v>20</v>
      </c>
      <c r="C839" s="333">
        <v>41</v>
      </c>
      <c r="D839" s="334">
        <v>35</v>
      </c>
      <c r="E839" s="334">
        <v>9</v>
      </c>
      <c r="F839" s="334">
        <v>0</v>
      </c>
      <c r="G839" s="334">
        <v>0</v>
      </c>
      <c r="H839" s="333">
        <v>350</v>
      </c>
      <c r="I839" s="334">
        <v>3</v>
      </c>
      <c r="J839" s="334">
        <v>350</v>
      </c>
      <c r="K839" s="334">
        <v>350</v>
      </c>
      <c r="L839" s="334">
        <v>350</v>
      </c>
      <c r="M839" s="334">
        <v>0</v>
      </c>
      <c r="N839" s="334">
        <v>0</v>
      </c>
    </row>
    <row r="840" spans="1:14" x14ac:dyDescent="0.25">
      <c r="A840" s="331">
        <v>43890</v>
      </c>
      <c r="B840" s="332" t="s">
        <v>22</v>
      </c>
      <c r="C840" s="333">
        <v>129</v>
      </c>
      <c r="D840" s="334">
        <v>101</v>
      </c>
      <c r="E840" s="334">
        <v>44</v>
      </c>
      <c r="F840" s="334">
        <v>0</v>
      </c>
      <c r="G840" s="334">
        <v>0</v>
      </c>
      <c r="H840" s="333">
        <v>897</v>
      </c>
      <c r="I840" s="334">
        <v>3</v>
      </c>
      <c r="J840" s="334">
        <v>897</v>
      </c>
      <c r="K840" s="334">
        <v>897</v>
      </c>
      <c r="L840" s="334">
        <v>897</v>
      </c>
      <c r="M840" s="334">
        <v>0</v>
      </c>
      <c r="N840" s="334">
        <v>0</v>
      </c>
    </row>
    <row r="841" spans="1:14" x14ac:dyDescent="0.25">
      <c r="A841" s="331">
        <v>43890</v>
      </c>
      <c r="B841" s="332" t="s">
        <v>62</v>
      </c>
      <c r="C841" s="333">
        <v>104</v>
      </c>
      <c r="D841" s="334">
        <v>228</v>
      </c>
      <c r="E841" s="334">
        <v>68</v>
      </c>
      <c r="F841" s="334">
        <v>0</v>
      </c>
      <c r="G841" s="334">
        <v>0</v>
      </c>
      <c r="H841" s="333">
        <v>4314</v>
      </c>
      <c r="I841" s="334">
        <v>3</v>
      </c>
      <c r="J841" s="334">
        <v>4314</v>
      </c>
      <c r="K841" s="334">
        <v>4314</v>
      </c>
      <c r="L841" s="334">
        <v>4314</v>
      </c>
      <c r="M841" s="334">
        <v>0</v>
      </c>
      <c r="N841" s="334">
        <v>0</v>
      </c>
    </row>
    <row r="842" spans="1:14" x14ac:dyDescent="0.25">
      <c r="A842" s="331">
        <v>43890</v>
      </c>
      <c r="B842" s="332" t="s">
        <v>24</v>
      </c>
      <c r="C842" s="333">
        <v>77</v>
      </c>
      <c r="D842" s="334">
        <v>49</v>
      </c>
      <c r="E842" s="334">
        <v>11</v>
      </c>
      <c r="F842" s="334">
        <v>0</v>
      </c>
      <c r="G842" s="334">
        <v>0</v>
      </c>
      <c r="H842" s="333">
        <v>260</v>
      </c>
      <c r="I842" s="334">
        <v>3</v>
      </c>
      <c r="J842" s="334">
        <v>260</v>
      </c>
      <c r="K842" s="334">
        <v>260</v>
      </c>
      <c r="L842" s="334">
        <v>260</v>
      </c>
      <c r="M842" s="334">
        <v>0</v>
      </c>
      <c r="N842" s="334">
        <v>0</v>
      </c>
    </row>
    <row r="843" spans="1:14" x14ac:dyDescent="0.25">
      <c r="A843" s="331">
        <v>43890</v>
      </c>
      <c r="B843" s="332" t="s">
        <v>26</v>
      </c>
      <c r="C843" s="333">
        <v>93</v>
      </c>
      <c r="D843" s="334">
        <v>28</v>
      </c>
      <c r="E843" s="334">
        <v>13</v>
      </c>
      <c r="F843" s="334">
        <v>0</v>
      </c>
      <c r="G843" s="334">
        <v>0</v>
      </c>
      <c r="H843" s="333">
        <v>153</v>
      </c>
      <c r="I843" s="334">
        <v>3</v>
      </c>
      <c r="J843" s="334">
        <v>153</v>
      </c>
      <c r="K843" s="334">
        <v>153</v>
      </c>
      <c r="L843" s="334">
        <v>153</v>
      </c>
      <c r="M843" s="334">
        <v>0</v>
      </c>
      <c r="N843" s="334">
        <v>0</v>
      </c>
    </row>
    <row r="844" spans="1:14" x14ac:dyDescent="0.25">
      <c r="A844" s="331">
        <v>43890</v>
      </c>
      <c r="B844" s="332" t="s">
        <v>28</v>
      </c>
      <c r="C844" s="333">
        <v>44</v>
      </c>
      <c r="D844" s="334">
        <v>101</v>
      </c>
      <c r="E844" s="334">
        <v>44</v>
      </c>
      <c r="F844" s="334">
        <v>0</v>
      </c>
      <c r="G844" s="334">
        <v>0</v>
      </c>
      <c r="H844" s="333">
        <v>3703</v>
      </c>
      <c r="I844" s="334">
        <v>3</v>
      </c>
      <c r="J844" s="334">
        <v>3703</v>
      </c>
      <c r="K844" s="334">
        <v>3703</v>
      </c>
      <c r="L844" s="334">
        <v>3703</v>
      </c>
      <c r="M844" s="334">
        <v>0</v>
      </c>
      <c r="N844" s="334">
        <v>0</v>
      </c>
    </row>
    <row r="845" spans="1:14" x14ac:dyDescent="0.25">
      <c r="A845" s="331">
        <v>43890</v>
      </c>
      <c r="B845" s="332" t="s">
        <v>30</v>
      </c>
      <c r="C845" s="333">
        <v>114</v>
      </c>
      <c r="D845" s="334">
        <v>139</v>
      </c>
      <c r="E845" s="334">
        <v>32</v>
      </c>
      <c r="F845" s="334">
        <v>0</v>
      </c>
      <c r="G845" s="334">
        <v>0</v>
      </c>
      <c r="H845" s="333">
        <v>911</v>
      </c>
      <c r="I845" s="334">
        <v>3</v>
      </c>
      <c r="J845" s="334">
        <v>911</v>
      </c>
      <c r="K845" s="334">
        <v>911</v>
      </c>
      <c r="L845" s="334">
        <v>911</v>
      </c>
      <c r="M845" s="334">
        <v>0</v>
      </c>
      <c r="N845" s="334">
        <v>0</v>
      </c>
    </row>
    <row r="846" spans="1:14" x14ac:dyDescent="0.25">
      <c r="A846" s="331">
        <v>43890</v>
      </c>
      <c r="B846" s="332" t="s">
        <v>32</v>
      </c>
      <c r="C846" s="333">
        <v>433</v>
      </c>
      <c r="D846" s="334">
        <v>776</v>
      </c>
      <c r="E846" s="334">
        <v>229</v>
      </c>
      <c r="F846" s="334">
        <v>0</v>
      </c>
      <c r="G846" s="334">
        <v>0</v>
      </c>
      <c r="H846" s="333">
        <v>21597</v>
      </c>
      <c r="I846" s="334">
        <v>3</v>
      </c>
      <c r="J846" s="334">
        <v>21597</v>
      </c>
      <c r="K846" s="334">
        <v>21597</v>
      </c>
      <c r="L846" s="334">
        <v>21597</v>
      </c>
      <c r="M846" s="334">
        <v>0</v>
      </c>
      <c r="N846" s="334">
        <v>0</v>
      </c>
    </row>
    <row r="847" spans="1:14" x14ac:dyDescent="0.25">
      <c r="A847" s="331">
        <v>43890</v>
      </c>
      <c r="B847" s="332" t="s">
        <v>34</v>
      </c>
      <c r="C847" s="333">
        <v>214</v>
      </c>
      <c r="D847" s="334">
        <v>303</v>
      </c>
      <c r="E847" s="334">
        <v>76</v>
      </c>
      <c r="F847" s="334">
        <v>0</v>
      </c>
      <c r="G847" s="334">
        <v>0</v>
      </c>
      <c r="H847" s="333">
        <v>5300</v>
      </c>
      <c r="I847" s="334">
        <v>3</v>
      </c>
      <c r="J847" s="334">
        <v>5300</v>
      </c>
      <c r="K847" s="334">
        <v>5300</v>
      </c>
      <c r="L847" s="334">
        <v>5300</v>
      </c>
      <c r="M847" s="334">
        <v>0</v>
      </c>
      <c r="N847" s="334">
        <v>0</v>
      </c>
    </row>
    <row r="848" spans="1:14" x14ac:dyDescent="0.25">
      <c r="A848" s="331">
        <v>43890</v>
      </c>
      <c r="B848" s="332" t="s">
        <v>36</v>
      </c>
      <c r="C848" s="333">
        <v>199</v>
      </c>
      <c r="D848" s="334">
        <v>103</v>
      </c>
      <c r="E848" s="334">
        <v>23</v>
      </c>
      <c r="F848" s="334">
        <v>0</v>
      </c>
      <c r="G848" s="334">
        <v>0</v>
      </c>
      <c r="H848" s="333">
        <v>608</v>
      </c>
      <c r="I848" s="334">
        <v>3</v>
      </c>
      <c r="J848" s="334">
        <v>608</v>
      </c>
      <c r="K848" s="334">
        <v>608</v>
      </c>
      <c r="L848" s="334">
        <v>608</v>
      </c>
      <c r="M848" s="334">
        <v>0</v>
      </c>
      <c r="N848" s="334">
        <v>0</v>
      </c>
    </row>
    <row r="849" spans="1:14" x14ac:dyDescent="0.25">
      <c r="A849" s="331">
        <v>43890</v>
      </c>
      <c r="B849" s="332" t="s">
        <v>38</v>
      </c>
      <c r="C849" s="333">
        <v>273</v>
      </c>
      <c r="D849" s="334">
        <v>200</v>
      </c>
      <c r="E849" s="334">
        <v>46</v>
      </c>
      <c r="F849" s="334">
        <v>0</v>
      </c>
      <c r="G849" s="334">
        <v>0</v>
      </c>
      <c r="H849" s="333">
        <v>1185</v>
      </c>
      <c r="I849" s="334">
        <v>3</v>
      </c>
      <c r="J849" s="334">
        <v>1185</v>
      </c>
      <c r="K849" s="334">
        <v>1185</v>
      </c>
      <c r="L849" s="334">
        <v>1185</v>
      </c>
      <c r="M849" s="334">
        <v>0</v>
      </c>
      <c r="N849" s="334">
        <v>0</v>
      </c>
    </row>
    <row r="850" spans="1:14" x14ac:dyDescent="0.25">
      <c r="A850" s="331">
        <v>43890</v>
      </c>
      <c r="B850" s="332" t="s">
        <v>40</v>
      </c>
      <c r="C850" s="333">
        <v>422</v>
      </c>
      <c r="D850" s="334">
        <v>161</v>
      </c>
      <c r="E850" s="334">
        <v>34</v>
      </c>
      <c r="F850" s="334">
        <v>0</v>
      </c>
      <c r="G850" s="334">
        <v>0</v>
      </c>
      <c r="H850" s="333">
        <v>693</v>
      </c>
      <c r="I850" s="334">
        <v>3</v>
      </c>
      <c r="J850" s="334">
        <v>693</v>
      </c>
      <c r="K850" s="334">
        <v>693</v>
      </c>
      <c r="L850" s="334">
        <v>693</v>
      </c>
      <c r="M850" s="334">
        <v>0</v>
      </c>
      <c r="N850" s="334">
        <v>0</v>
      </c>
    </row>
    <row r="851" spans="1:14" x14ac:dyDescent="0.25">
      <c r="A851" s="331">
        <v>43890</v>
      </c>
      <c r="B851" s="332" t="s">
        <v>42</v>
      </c>
      <c r="C851" s="333">
        <v>154</v>
      </c>
      <c r="D851" s="334">
        <v>40</v>
      </c>
      <c r="E851" s="334">
        <v>10</v>
      </c>
      <c r="F851" s="334">
        <v>0</v>
      </c>
      <c r="G851" s="334">
        <v>0</v>
      </c>
      <c r="H851" s="333">
        <v>209</v>
      </c>
      <c r="I851" s="334">
        <v>3</v>
      </c>
      <c r="J851" s="334">
        <v>209</v>
      </c>
      <c r="K851" s="334">
        <v>209</v>
      </c>
      <c r="L851" s="334">
        <v>209</v>
      </c>
      <c r="M851" s="334">
        <v>0</v>
      </c>
      <c r="N851" s="334">
        <v>0</v>
      </c>
    </row>
    <row r="852" spans="1:14" x14ac:dyDescent="0.25">
      <c r="A852" s="331">
        <v>43921</v>
      </c>
      <c r="B852" s="332" t="s">
        <v>12</v>
      </c>
      <c r="C852" s="333">
        <v>5</v>
      </c>
      <c r="D852" s="334">
        <v>6</v>
      </c>
      <c r="E852" s="334">
        <v>3</v>
      </c>
      <c r="F852" s="334">
        <v>0</v>
      </c>
      <c r="G852" s="334">
        <v>0</v>
      </c>
      <c r="H852" s="333">
        <v>775</v>
      </c>
      <c r="I852" s="334">
        <v>3</v>
      </c>
      <c r="J852" s="334">
        <v>775</v>
      </c>
      <c r="K852" s="334">
        <v>775</v>
      </c>
      <c r="L852" s="334">
        <v>775</v>
      </c>
      <c r="M852" s="334">
        <v>0</v>
      </c>
      <c r="N852" s="334">
        <v>0</v>
      </c>
    </row>
    <row r="853" spans="1:14" x14ac:dyDescent="0.25">
      <c r="A853" s="331">
        <v>43921</v>
      </c>
      <c r="B853" s="332" t="s">
        <v>14</v>
      </c>
      <c r="C853" s="333">
        <v>1</v>
      </c>
      <c r="D853" s="334">
        <v>14</v>
      </c>
      <c r="E853" s="334">
        <v>6</v>
      </c>
      <c r="F853" s="334">
        <v>0</v>
      </c>
      <c r="G853" s="334">
        <v>0</v>
      </c>
      <c r="H853" s="333">
        <v>974</v>
      </c>
      <c r="I853" s="334">
        <v>3</v>
      </c>
      <c r="J853" s="334">
        <v>974</v>
      </c>
      <c r="K853" s="334">
        <v>974</v>
      </c>
      <c r="L853" s="334">
        <v>974</v>
      </c>
      <c r="M853" s="334">
        <v>0</v>
      </c>
      <c r="N853" s="334">
        <v>0</v>
      </c>
    </row>
    <row r="854" spans="1:14" x14ac:dyDescent="0.25">
      <c r="A854" s="331">
        <v>43921</v>
      </c>
      <c r="B854" s="332" t="s">
        <v>16</v>
      </c>
      <c r="C854" s="333">
        <v>1</v>
      </c>
      <c r="D854" s="334">
        <v>13</v>
      </c>
      <c r="E854" s="334">
        <v>0</v>
      </c>
      <c r="F854" s="334">
        <v>0</v>
      </c>
      <c r="G854" s="334">
        <v>0</v>
      </c>
      <c r="H854" s="333">
        <v>1354</v>
      </c>
      <c r="I854" s="334">
        <v>3</v>
      </c>
      <c r="J854" s="334">
        <v>1354</v>
      </c>
      <c r="K854" s="334">
        <v>1354</v>
      </c>
      <c r="L854" s="334">
        <v>1354</v>
      </c>
      <c r="M854" s="334">
        <v>0</v>
      </c>
      <c r="N854" s="334">
        <v>0</v>
      </c>
    </row>
    <row r="855" spans="1:14" x14ac:dyDescent="0.25">
      <c r="A855" s="331">
        <v>43921</v>
      </c>
      <c r="B855" s="332" t="s">
        <v>18</v>
      </c>
      <c r="C855" s="333">
        <v>39</v>
      </c>
      <c r="D855" s="334">
        <v>92</v>
      </c>
      <c r="E855" s="334">
        <v>10</v>
      </c>
      <c r="F855" s="334">
        <v>0</v>
      </c>
      <c r="G855" s="334">
        <v>0</v>
      </c>
      <c r="H855" s="333">
        <v>6208</v>
      </c>
      <c r="I855" s="334">
        <v>3</v>
      </c>
      <c r="J855" s="334">
        <v>6208</v>
      </c>
      <c r="K855" s="334">
        <v>6208</v>
      </c>
      <c r="L855" s="334">
        <v>6208</v>
      </c>
      <c r="M855" s="334">
        <v>0</v>
      </c>
      <c r="N855" s="334">
        <v>0</v>
      </c>
    </row>
    <row r="856" spans="1:14" x14ac:dyDescent="0.25">
      <c r="A856" s="331">
        <v>43921</v>
      </c>
      <c r="B856" s="332" t="s">
        <v>20</v>
      </c>
      <c r="C856" s="333">
        <v>48</v>
      </c>
      <c r="D856" s="334">
        <v>36</v>
      </c>
      <c r="E856" s="334">
        <v>4</v>
      </c>
      <c r="F856" s="334">
        <v>0</v>
      </c>
      <c r="G856" s="334">
        <v>0</v>
      </c>
      <c r="H856" s="333">
        <v>502</v>
      </c>
      <c r="I856" s="334">
        <v>3</v>
      </c>
      <c r="J856" s="334">
        <v>502</v>
      </c>
      <c r="K856" s="334">
        <v>502</v>
      </c>
      <c r="L856" s="334">
        <v>502</v>
      </c>
      <c r="M856" s="334">
        <v>0</v>
      </c>
      <c r="N856" s="334">
        <v>0</v>
      </c>
    </row>
    <row r="857" spans="1:14" x14ac:dyDescent="0.25">
      <c r="A857" s="331">
        <v>43921</v>
      </c>
      <c r="B857" s="332" t="s">
        <v>22</v>
      </c>
      <c r="C857" s="333">
        <v>117</v>
      </c>
      <c r="D857" s="334">
        <v>98</v>
      </c>
      <c r="E857" s="334">
        <v>38</v>
      </c>
      <c r="F857" s="334">
        <v>0</v>
      </c>
      <c r="G857" s="334">
        <v>0</v>
      </c>
      <c r="H857" s="333">
        <v>852</v>
      </c>
      <c r="I857" s="334">
        <v>3</v>
      </c>
      <c r="J857" s="334">
        <v>852</v>
      </c>
      <c r="K857" s="334">
        <v>852</v>
      </c>
      <c r="L857" s="334">
        <v>852</v>
      </c>
      <c r="M857" s="334">
        <v>0</v>
      </c>
      <c r="N857" s="334">
        <v>0</v>
      </c>
    </row>
    <row r="858" spans="1:14" x14ac:dyDescent="0.25">
      <c r="A858" s="331">
        <v>43921</v>
      </c>
      <c r="B858" s="332" t="s">
        <v>62</v>
      </c>
      <c r="C858" s="333">
        <v>120</v>
      </c>
      <c r="D858" s="334">
        <v>228</v>
      </c>
      <c r="E858" s="334">
        <v>54</v>
      </c>
      <c r="F858" s="334">
        <v>0</v>
      </c>
      <c r="G858" s="334">
        <v>0</v>
      </c>
      <c r="H858" s="333">
        <v>4465</v>
      </c>
      <c r="I858" s="334">
        <v>3</v>
      </c>
      <c r="J858" s="334">
        <v>4465</v>
      </c>
      <c r="K858" s="334">
        <v>4465</v>
      </c>
      <c r="L858" s="334">
        <v>4465</v>
      </c>
      <c r="M858" s="334">
        <v>0</v>
      </c>
      <c r="N858" s="334">
        <v>0</v>
      </c>
    </row>
    <row r="859" spans="1:14" x14ac:dyDescent="0.25">
      <c r="A859" s="331">
        <v>43921</v>
      </c>
      <c r="B859" s="332" t="s">
        <v>24</v>
      </c>
      <c r="C859" s="333">
        <v>65</v>
      </c>
      <c r="D859" s="334">
        <v>46</v>
      </c>
      <c r="E859" s="334">
        <v>8</v>
      </c>
      <c r="F859" s="334">
        <v>0</v>
      </c>
      <c r="G859" s="334">
        <v>0</v>
      </c>
      <c r="H859" s="333">
        <v>271</v>
      </c>
      <c r="I859" s="334">
        <v>3</v>
      </c>
      <c r="J859" s="334">
        <v>271</v>
      </c>
      <c r="K859" s="334">
        <v>271</v>
      </c>
      <c r="L859" s="334">
        <v>271</v>
      </c>
      <c r="M859" s="334">
        <v>0</v>
      </c>
      <c r="N859" s="334">
        <v>0</v>
      </c>
    </row>
    <row r="860" spans="1:14" x14ac:dyDescent="0.25">
      <c r="A860" s="331">
        <v>43921</v>
      </c>
      <c r="B860" s="332" t="s">
        <v>26</v>
      </c>
      <c r="C860" s="333">
        <v>75</v>
      </c>
      <c r="D860" s="334">
        <v>27</v>
      </c>
      <c r="E860" s="334">
        <v>6</v>
      </c>
      <c r="F860" s="334">
        <v>0</v>
      </c>
      <c r="G860" s="334">
        <v>0</v>
      </c>
      <c r="H860" s="333">
        <v>164</v>
      </c>
      <c r="I860" s="334">
        <v>3</v>
      </c>
      <c r="J860" s="334">
        <v>164</v>
      </c>
      <c r="K860" s="334">
        <v>164</v>
      </c>
      <c r="L860" s="334">
        <v>164</v>
      </c>
      <c r="M860" s="334">
        <v>0</v>
      </c>
      <c r="N860" s="334">
        <v>0</v>
      </c>
    </row>
    <row r="861" spans="1:14" x14ac:dyDescent="0.25">
      <c r="A861" s="331">
        <v>43921</v>
      </c>
      <c r="B861" s="332" t="s">
        <v>28</v>
      </c>
      <c r="C861" s="333">
        <v>46</v>
      </c>
      <c r="D861" s="334">
        <v>95</v>
      </c>
      <c r="E861" s="334">
        <v>35</v>
      </c>
      <c r="F861" s="334">
        <v>0</v>
      </c>
      <c r="G861" s="334">
        <v>0</v>
      </c>
      <c r="H861" s="333">
        <v>3516</v>
      </c>
      <c r="I861" s="334">
        <v>3</v>
      </c>
      <c r="J861" s="334">
        <v>3516</v>
      </c>
      <c r="K861" s="334">
        <v>3516</v>
      </c>
      <c r="L861" s="334">
        <v>3516</v>
      </c>
      <c r="M861" s="334">
        <v>0</v>
      </c>
      <c r="N861" s="334">
        <v>0</v>
      </c>
    </row>
    <row r="862" spans="1:14" x14ac:dyDescent="0.25">
      <c r="A862" s="331">
        <v>43921</v>
      </c>
      <c r="B862" s="332" t="s">
        <v>30</v>
      </c>
      <c r="C862" s="333">
        <v>96</v>
      </c>
      <c r="D862" s="334">
        <v>128</v>
      </c>
      <c r="E862" s="334">
        <v>20</v>
      </c>
      <c r="F862" s="334">
        <v>0</v>
      </c>
      <c r="G862" s="334">
        <v>0</v>
      </c>
      <c r="H862" s="333">
        <v>846</v>
      </c>
      <c r="I862" s="334">
        <v>3</v>
      </c>
      <c r="J862" s="334">
        <v>846</v>
      </c>
      <c r="K862" s="334">
        <v>846</v>
      </c>
      <c r="L862" s="334">
        <v>846</v>
      </c>
      <c r="M862" s="334">
        <v>0</v>
      </c>
      <c r="N862" s="334">
        <v>0</v>
      </c>
    </row>
    <row r="863" spans="1:14" x14ac:dyDescent="0.25">
      <c r="A863" s="331">
        <v>43921</v>
      </c>
      <c r="B863" s="332" t="s">
        <v>32</v>
      </c>
      <c r="C863" s="333">
        <v>458</v>
      </c>
      <c r="D863" s="334">
        <v>800</v>
      </c>
      <c r="E863" s="334">
        <v>173</v>
      </c>
      <c r="F863" s="334">
        <v>0</v>
      </c>
      <c r="G863" s="334">
        <v>0</v>
      </c>
      <c r="H863" s="333">
        <v>21982</v>
      </c>
      <c r="I863" s="334">
        <v>3</v>
      </c>
      <c r="J863" s="334">
        <v>21982</v>
      </c>
      <c r="K863" s="334">
        <v>21982</v>
      </c>
      <c r="L863" s="334">
        <v>21982</v>
      </c>
      <c r="M863" s="334">
        <v>0</v>
      </c>
      <c r="N863" s="334">
        <v>0</v>
      </c>
    </row>
    <row r="864" spans="1:14" x14ac:dyDescent="0.25">
      <c r="A864" s="331">
        <v>43921</v>
      </c>
      <c r="B864" s="332" t="s">
        <v>34</v>
      </c>
      <c r="C864" s="333">
        <v>179</v>
      </c>
      <c r="D864" s="334">
        <v>277</v>
      </c>
      <c r="E864" s="334">
        <v>61</v>
      </c>
      <c r="F864" s="334">
        <v>0</v>
      </c>
      <c r="G864" s="334">
        <v>0</v>
      </c>
      <c r="H864" s="333">
        <v>5169</v>
      </c>
      <c r="I864" s="334">
        <v>3</v>
      </c>
      <c r="J864" s="334">
        <v>5169</v>
      </c>
      <c r="K864" s="334">
        <v>5169</v>
      </c>
      <c r="L864" s="334">
        <v>5169</v>
      </c>
      <c r="M864" s="334">
        <v>0</v>
      </c>
      <c r="N864" s="334">
        <v>0</v>
      </c>
    </row>
    <row r="865" spans="1:14" x14ac:dyDescent="0.25">
      <c r="A865" s="331">
        <v>43921</v>
      </c>
      <c r="B865" s="332" t="s">
        <v>36</v>
      </c>
      <c r="C865" s="333">
        <v>171</v>
      </c>
      <c r="D865" s="334">
        <v>118</v>
      </c>
      <c r="E865" s="334">
        <v>18</v>
      </c>
      <c r="F865" s="334">
        <v>0</v>
      </c>
      <c r="G865" s="334">
        <v>0</v>
      </c>
      <c r="H865" s="333">
        <v>668</v>
      </c>
      <c r="I865" s="334">
        <v>3</v>
      </c>
      <c r="J865" s="334">
        <v>668</v>
      </c>
      <c r="K865" s="334">
        <v>668</v>
      </c>
      <c r="L865" s="334">
        <v>668</v>
      </c>
      <c r="M865" s="334">
        <v>0</v>
      </c>
      <c r="N865" s="334">
        <v>0</v>
      </c>
    </row>
    <row r="866" spans="1:14" x14ac:dyDescent="0.25">
      <c r="A866" s="331">
        <v>43921</v>
      </c>
      <c r="B866" s="332" t="s">
        <v>38</v>
      </c>
      <c r="C866" s="333">
        <v>235</v>
      </c>
      <c r="D866" s="334">
        <v>201</v>
      </c>
      <c r="E866" s="334">
        <v>41</v>
      </c>
      <c r="F866" s="334">
        <v>0</v>
      </c>
      <c r="G866" s="334">
        <v>0</v>
      </c>
      <c r="H866" s="333">
        <v>1157</v>
      </c>
      <c r="I866" s="334">
        <v>3</v>
      </c>
      <c r="J866" s="334">
        <v>1157</v>
      </c>
      <c r="K866" s="334">
        <v>1157</v>
      </c>
      <c r="L866" s="334">
        <v>1157</v>
      </c>
      <c r="M866" s="334">
        <v>0</v>
      </c>
      <c r="N866" s="334">
        <v>0</v>
      </c>
    </row>
    <row r="867" spans="1:14" x14ac:dyDescent="0.25">
      <c r="A867" s="331">
        <v>43921</v>
      </c>
      <c r="B867" s="332" t="s">
        <v>40</v>
      </c>
      <c r="C867" s="333">
        <v>431</v>
      </c>
      <c r="D867" s="334">
        <v>164</v>
      </c>
      <c r="E867" s="334">
        <v>30</v>
      </c>
      <c r="F867" s="334">
        <v>0</v>
      </c>
      <c r="G867" s="334">
        <v>0</v>
      </c>
      <c r="H867" s="333">
        <v>700</v>
      </c>
      <c r="I867" s="334">
        <v>3</v>
      </c>
      <c r="J867" s="334">
        <v>700</v>
      </c>
      <c r="K867" s="334">
        <v>700</v>
      </c>
      <c r="L867" s="334">
        <v>700</v>
      </c>
      <c r="M867" s="334">
        <v>0</v>
      </c>
      <c r="N867" s="334">
        <v>0</v>
      </c>
    </row>
    <row r="868" spans="1:14" x14ac:dyDescent="0.25">
      <c r="A868" s="331">
        <v>43921</v>
      </c>
      <c r="B868" s="332" t="s">
        <v>42</v>
      </c>
      <c r="C868" s="333">
        <v>163</v>
      </c>
      <c r="D868" s="334">
        <v>48</v>
      </c>
      <c r="E868" s="334">
        <v>8</v>
      </c>
      <c r="F868" s="334">
        <v>0</v>
      </c>
      <c r="G868" s="334">
        <v>0</v>
      </c>
      <c r="H868" s="333">
        <v>229</v>
      </c>
      <c r="I868" s="334">
        <v>3</v>
      </c>
      <c r="J868" s="334">
        <v>229</v>
      </c>
      <c r="K868" s="334">
        <v>229</v>
      </c>
      <c r="L868" s="334">
        <v>229</v>
      </c>
      <c r="M868" s="334">
        <v>0</v>
      </c>
      <c r="N868" s="334">
        <v>0</v>
      </c>
    </row>
    <row r="869" spans="1:14" x14ac:dyDescent="0.25">
      <c r="A869" s="331">
        <v>43951</v>
      </c>
      <c r="B869" s="332" t="s">
        <v>12</v>
      </c>
      <c r="C869" s="333">
        <v>2</v>
      </c>
      <c r="D869" s="334">
        <v>1</v>
      </c>
      <c r="E869" s="334">
        <v>1</v>
      </c>
      <c r="F869" s="334">
        <v>0</v>
      </c>
      <c r="G869" s="334">
        <v>0</v>
      </c>
      <c r="H869" s="333">
        <v>770</v>
      </c>
      <c r="I869" s="334">
        <v>3</v>
      </c>
      <c r="J869" s="334">
        <v>770</v>
      </c>
      <c r="K869" s="334">
        <v>770</v>
      </c>
      <c r="L869" s="334">
        <v>770</v>
      </c>
      <c r="M869" s="334">
        <v>0</v>
      </c>
      <c r="N869" s="334">
        <v>0</v>
      </c>
    </row>
    <row r="870" spans="1:14" x14ac:dyDescent="0.25">
      <c r="A870" s="331">
        <v>43951</v>
      </c>
      <c r="B870" s="332" t="s">
        <v>14</v>
      </c>
      <c r="C870" s="333">
        <v>4</v>
      </c>
      <c r="D870" s="334">
        <v>13</v>
      </c>
      <c r="E870" s="334">
        <v>2</v>
      </c>
      <c r="F870" s="334">
        <v>0</v>
      </c>
      <c r="G870" s="334">
        <v>0</v>
      </c>
      <c r="H870" s="333">
        <v>967</v>
      </c>
      <c r="I870" s="334">
        <v>3</v>
      </c>
      <c r="J870" s="334">
        <v>967</v>
      </c>
      <c r="K870" s="334">
        <v>967</v>
      </c>
      <c r="L870" s="334">
        <v>967</v>
      </c>
      <c r="M870" s="334">
        <v>0</v>
      </c>
      <c r="N870" s="334">
        <v>0</v>
      </c>
    </row>
    <row r="871" spans="1:14" x14ac:dyDescent="0.25">
      <c r="A871" s="331">
        <v>43951</v>
      </c>
      <c r="B871" s="332" t="s">
        <v>16</v>
      </c>
      <c r="C871" s="333">
        <v>3</v>
      </c>
      <c r="D871" s="334">
        <v>13</v>
      </c>
      <c r="E871" s="334">
        <v>2</v>
      </c>
      <c r="F871" s="334">
        <v>0</v>
      </c>
      <c r="G871" s="334">
        <v>0</v>
      </c>
      <c r="H871" s="333">
        <v>1478</v>
      </c>
      <c r="I871" s="334">
        <v>3</v>
      </c>
      <c r="J871" s="334">
        <v>1478</v>
      </c>
      <c r="K871" s="334">
        <v>1478</v>
      </c>
      <c r="L871" s="334">
        <v>1478</v>
      </c>
      <c r="M871" s="334">
        <v>0</v>
      </c>
      <c r="N871" s="334">
        <v>0</v>
      </c>
    </row>
    <row r="872" spans="1:14" x14ac:dyDescent="0.25">
      <c r="A872" s="331">
        <v>43951</v>
      </c>
      <c r="B872" s="332" t="s">
        <v>18</v>
      </c>
      <c r="C872" s="333">
        <v>38</v>
      </c>
      <c r="D872" s="334">
        <v>78</v>
      </c>
      <c r="E872" s="334">
        <v>6</v>
      </c>
      <c r="F872" s="334">
        <v>0</v>
      </c>
      <c r="G872" s="334">
        <v>0</v>
      </c>
      <c r="H872" s="333">
        <v>6226</v>
      </c>
      <c r="I872" s="334">
        <v>3</v>
      </c>
      <c r="J872" s="334">
        <v>6226</v>
      </c>
      <c r="K872" s="334">
        <v>6226</v>
      </c>
      <c r="L872" s="334">
        <v>6226</v>
      </c>
      <c r="M872" s="334">
        <v>0</v>
      </c>
      <c r="N872" s="334">
        <v>0</v>
      </c>
    </row>
    <row r="873" spans="1:14" x14ac:dyDescent="0.25">
      <c r="A873" s="331">
        <v>43951</v>
      </c>
      <c r="B873" s="332" t="s">
        <v>20</v>
      </c>
      <c r="C873" s="333">
        <v>45</v>
      </c>
      <c r="D873" s="334">
        <v>38</v>
      </c>
      <c r="E873" s="334">
        <v>2</v>
      </c>
      <c r="F873" s="334">
        <v>0</v>
      </c>
      <c r="G873" s="334">
        <v>0</v>
      </c>
      <c r="H873" s="333">
        <v>553</v>
      </c>
      <c r="I873" s="334">
        <v>3</v>
      </c>
      <c r="J873" s="334">
        <v>553</v>
      </c>
      <c r="K873" s="334">
        <v>553</v>
      </c>
      <c r="L873" s="334">
        <v>553</v>
      </c>
      <c r="M873" s="334">
        <v>0</v>
      </c>
      <c r="N873" s="334">
        <v>0</v>
      </c>
    </row>
    <row r="874" spans="1:14" x14ac:dyDescent="0.25">
      <c r="A874" s="331">
        <v>43951</v>
      </c>
      <c r="B874" s="332" t="s">
        <v>22</v>
      </c>
      <c r="C874" s="333">
        <v>91</v>
      </c>
      <c r="D874" s="334">
        <v>83</v>
      </c>
      <c r="E874" s="334">
        <v>21</v>
      </c>
      <c r="F874" s="334">
        <v>0</v>
      </c>
      <c r="G874" s="334">
        <v>0</v>
      </c>
      <c r="H874" s="333">
        <v>793</v>
      </c>
      <c r="I874" s="334">
        <v>3</v>
      </c>
      <c r="J874" s="334">
        <v>793</v>
      </c>
      <c r="K874" s="334">
        <v>793</v>
      </c>
      <c r="L874" s="334">
        <v>793</v>
      </c>
      <c r="M874" s="334">
        <v>0</v>
      </c>
      <c r="N874" s="334">
        <v>0</v>
      </c>
    </row>
    <row r="875" spans="1:14" x14ac:dyDescent="0.25">
      <c r="A875" s="331">
        <v>43951</v>
      </c>
      <c r="B875" s="332" t="s">
        <v>62</v>
      </c>
      <c r="C875" s="333">
        <v>177</v>
      </c>
      <c r="D875" s="334">
        <v>244</v>
      </c>
      <c r="E875" s="334">
        <v>39</v>
      </c>
      <c r="F875" s="334">
        <v>0</v>
      </c>
      <c r="G875" s="334">
        <v>0</v>
      </c>
      <c r="H875" s="333">
        <v>4611</v>
      </c>
      <c r="I875" s="334">
        <v>3</v>
      </c>
      <c r="J875" s="334">
        <v>4611</v>
      </c>
      <c r="K875" s="334">
        <v>4611</v>
      </c>
      <c r="L875" s="334">
        <v>4611</v>
      </c>
      <c r="M875" s="334">
        <v>0</v>
      </c>
      <c r="N875" s="334">
        <v>0</v>
      </c>
    </row>
    <row r="876" spans="1:14" x14ac:dyDescent="0.25">
      <c r="A876" s="331">
        <v>43951</v>
      </c>
      <c r="B876" s="332" t="s">
        <v>24</v>
      </c>
      <c r="C876" s="333">
        <v>76</v>
      </c>
      <c r="D876" s="334">
        <v>45</v>
      </c>
      <c r="E876" s="334">
        <v>11</v>
      </c>
      <c r="F876" s="334">
        <v>0</v>
      </c>
      <c r="G876" s="334">
        <v>0</v>
      </c>
      <c r="H876" s="333">
        <v>307</v>
      </c>
      <c r="I876" s="334">
        <v>3</v>
      </c>
      <c r="J876" s="334">
        <v>307</v>
      </c>
      <c r="K876" s="334">
        <v>307</v>
      </c>
      <c r="L876" s="334">
        <v>307</v>
      </c>
      <c r="M876" s="334">
        <v>0</v>
      </c>
      <c r="N876" s="334">
        <v>0</v>
      </c>
    </row>
    <row r="877" spans="1:14" x14ac:dyDescent="0.25">
      <c r="A877" s="331">
        <v>43951</v>
      </c>
      <c r="B877" s="332" t="s">
        <v>26</v>
      </c>
      <c r="C877" s="333">
        <v>86</v>
      </c>
      <c r="D877" s="334">
        <v>39</v>
      </c>
      <c r="E877" s="334">
        <v>14</v>
      </c>
      <c r="F877" s="334">
        <v>0</v>
      </c>
      <c r="G877" s="334">
        <v>0</v>
      </c>
      <c r="H877" s="333">
        <v>219</v>
      </c>
      <c r="I877" s="334">
        <v>3</v>
      </c>
      <c r="J877" s="334">
        <v>219</v>
      </c>
      <c r="K877" s="334">
        <v>219</v>
      </c>
      <c r="L877" s="334">
        <v>219</v>
      </c>
      <c r="M877" s="334">
        <v>0</v>
      </c>
      <c r="N877" s="334">
        <v>0</v>
      </c>
    </row>
    <row r="878" spans="1:14" x14ac:dyDescent="0.25">
      <c r="A878" s="331">
        <v>43951</v>
      </c>
      <c r="B878" s="332" t="s">
        <v>28</v>
      </c>
      <c r="C878" s="333">
        <v>41</v>
      </c>
      <c r="D878" s="334">
        <v>98</v>
      </c>
      <c r="E878" s="334">
        <v>19</v>
      </c>
      <c r="F878" s="334">
        <v>0</v>
      </c>
      <c r="G878" s="334">
        <v>0</v>
      </c>
      <c r="H878" s="333">
        <v>3221</v>
      </c>
      <c r="I878" s="334">
        <v>3</v>
      </c>
      <c r="J878" s="334">
        <v>3221</v>
      </c>
      <c r="K878" s="334">
        <v>3221</v>
      </c>
      <c r="L878" s="334">
        <v>3221</v>
      </c>
      <c r="M878" s="334">
        <v>0</v>
      </c>
      <c r="N878" s="334">
        <v>0</v>
      </c>
    </row>
    <row r="879" spans="1:14" x14ac:dyDescent="0.25">
      <c r="A879" s="331">
        <v>43951</v>
      </c>
      <c r="B879" s="332" t="s">
        <v>30</v>
      </c>
      <c r="C879" s="333">
        <v>88</v>
      </c>
      <c r="D879" s="334">
        <v>114</v>
      </c>
      <c r="E879" s="334">
        <v>10</v>
      </c>
      <c r="F879" s="334">
        <v>0</v>
      </c>
      <c r="G879" s="334">
        <v>0</v>
      </c>
      <c r="H879" s="333">
        <v>759</v>
      </c>
      <c r="I879" s="334">
        <v>3</v>
      </c>
      <c r="J879" s="334">
        <v>759</v>
      </c>
      <c r="K879" s="334">
        <v>759</v>
      </c>
      <c r="L879" s="334">
        <v>759</v>
      </c>
      <c r="M879" s="334">
        <v>0</v>
      </c>
      <c r="N879" s="334">
        <v>0</v>
      </c>
    </row>
    <row r="880" spans="1:14" x14ac:dyDescent="0.25">
      <c r="A880" s="331">
        <v>43951</v>
      </c>
      <c r="B880" s="332" t="s">
        <v>32</v>
      </c>
      <c r="C880" s="333">
        <v>485</v>
      </c>
      <c r="D880" s="334">
        <v>789</v>
      </c>
      <c r="E880" s="334">
        <v>115</v>
      </c>
      <c r="F880" s="334">
        <v>0</v>
      </c>
      <c r="G880" s="334">
        <v>0</v>
      </c>
      <c r="H880" s="333">
        <v>22272</v>
      </c>
      <c r="I880" s="334">
        <v>3</v>
      </c>
      <c r="J880" s="334">
        <v>22272</v>
      </c>
      <c r="K880" s="334">
        <v>22272</v>
      </c>
      <c r="L880" s="334">
        <v>22272</v>
      </c>
      <c r="M880" s="334">
        <v>0</v>
      </c>
      <c r="N880" s="334">
        <v>0</v>
      </c>
    </row>
    <row r="881" spans="1:14" x14ac:dyDescent="0.25">
      <c r="A881" s="331">
        <v>43951</v>
      </c>
      <c r="B881" s="332" t="s">
        <v>34</v>
      </c>
      <c r="C881" s="333">
        <v>182</v>
      </c>
      <c r="D881" s="334">
        <v>273</v>
      </c>
      <c r="E881" s="334">
        <v>45</v>
      </c>
      <c r="F881" s="334">
        <v>0</v>
      </c>
      <c r="G881" s="334">
        <v>0</v>
      </c>
      <c r="H881" s="333">
        <v>5182</v>
      </c>
      <c r="I881" s="334">
        <v>3</v>
      </c>
      <c r="J881" s="334">
        <v>5182</v>
      </c>
      <c r="K881" s="334">
        <v>5182</v>
      </c>
      <c r="L881" s="334">
        <v>5182</v>
      </c>
      <c r="M881" s="334">
        <v>0</v>
      </c>
      <c r="N881" s="334">
        <v>0</v>
      </c>
    </row>
    <row r="882" spans="1:14" x14ac:dyDescent="0.25">
      <c r="A882" s="331">
        <v>43951</v>
      </c>
      <c r="B882" s="332" t="s">
        <v>36</v>
      </c>
      <c r="C882" s="333">
        <v>166</v>
      </c>
      <c r="D882" s="334">
        <v>108</v>
      </c>
      <c r="E882" s="334">
        <v>13</v>
      </c>
      <c r="F882" s="334">
        <v>0</v>
      </c>
      <c r="G882" s="334">
        <v>0</v>
      </c>
      <c r="H882" s="333">
        <v>660</v>
      </c>
      <c r="I882" s="334">
        <v>3</v>
      </c>
      <c r="J882" s="334">
        <v>660</v>
      </c>
      <c r="K882" s="334">
        <v>660</v>
      </c>
      <c r="L882" s="334">
        <v>660</v>
      </c>
      <c r="M882" s="334">
        <v>0</v>
      </c>
      <c r="N882" s="334">
        <v>0</v>
      </c>
    </row>
    <row r="883" spans="1:14" x14ac:dyDescent="0.25">
      <c r="A883" s="331">
        <v>43951</v>
      </c>
      <c r="B883" s="332" t="s">
        <v>38</v>
      </c>
      <c r="C883" s="333">
        <v>192</v>
      </c>
      <c r="D883" s="334">
        <v>176</v>
      </c>
      <c r="E883" s="334">
        <v>25</v>
      </c>
      <c r="F883" s="334">
        <v>0</v>
      </c>
      <c r="G883" s="334">
        <v>0</v>
      </c>
      <c r="H883" s="333">
        <v>1070</v>
      </c>
      <c r="I883" s="334">
        <v>3</v>
      </c>
      <c r="J883" s="334">
        <v>1070</v>
      </c>
      <c r="K883" s="334">
        <v>1070</v>
      </c>
      <c r="L883" s="334">
        <v>1070</v>
      </c>
      <c r="M883" s="334">
        <v>0</v>
      </c>
      <c r="N883" s="334">
        <v>0</v>
      </c>
    </row>
    <row r="884" spans="1:14" x14ac:dyDescent="0.25">
      <c r="A884" s="331">
        <v>43951</v>
      </c>
      <c r="B884" s="332" t="s">
        <v>40</v>
      </c>
      <c r="C884" s="333">
        <v>419</v>
      </c>
      <c r="D884" s="334">
        <v>146</v>
      </c>
      <c r="E884" s="334">
        <v>20</v>
      </c>
      <c r="F884" s="334">
        <v>0</v>
      </c>
      <c r="G884" s="334">
        <v>0</v>
      </c>
      <c r="H884" s="333">
        <v>710</v>
      </c>
      <c r="I884" s="334">
        <v>3</v>
      </c>
      <c r="J884" s="334">
        <v>710</v>
      </c>
      <c r="K884" s="334">
        <v>710</v>
      </c>
      <c r="L884" s="334">
        <v>710</v>
      </c>
      <c r="M884" s="334">
        <v>0</v>
      </c>
      <c r="N884" s="334">
        <v>0</v>
      </c>
    </row>
    <row r="885" spans="1:14" x14ac:dyDescent="0.25">
      <c r="A885" s="331">
        <v>43951</v>
      </c>
      <c r="B885" s="332" t="s">
        <v>42</v>
      </c>
      <c r="C885" s="333">
        <v>168</v>
      </c>
      <c r="D885" s="334">
        <v>58</v>
      </c>
      <c r="E885" s="334">
        <v>8</v>
      </c>
      <c r="F885" s="334">
        <v>0</v>
      </c>
      <c r="G885" s="334">
        <v>0</v>
      </c>
      <c r="H885" s="333">
        <v>267</v>
      </c>
      <c r="I885" s="334">
        <v>3</v>
      </c>
      <c r="J885" s="334">
        <v>267</v>
      </c>
      <c r="K885" s="334">
        <v>267</v>
      </c>
      <c r="L885" s="334">
        <v>267</v>
      </c>
      <c r="M885" s="334">
        <v>0</v>
      </c>
      <c r="N885" s="334">
        <v>0</v>
      </c>
    </row>
    <row r="886" spans="1:14" x14ac:dyDescent="0.25">
      <c r="A886" s="331">
        <v>43982</v>
      </c>
      <c r="B886" s="332" t="s">
        <v>12</v>
      </c>
      <c r="C886" s="333">
        <v>2</v>
      </c>
      <c r="D886" s="334">
        <v>2</v>
      </c>
      <c r="E886" s="334">
        <v>0</v>
      </c>
      <c r="F886" s="334">
        <v>0</v>
      </c>
      <c r="G886" s="334">
        <v>0</v>
      </c>
      <c r="H886" s="333">
        <v>750</v>
      </c>
      <c r="I886" s="334">
        <v>3</v>
      </c>
      <c r="J886" s="334">
        <v>750</v>
      </c>
      <c r="K886" s="334">
        <v>750</v>
      </c>
      <c r="L886" s="334">
        <v>750</v>
      </c>
      <c r="M886" s="334">
        <v>0</v>
      </c>
      <c r="N886" s="334">
        <v>0</v>
      </c>
    </row>
    <row r="887" spans="1:14" x14ac:dyDescent="0.25">
      <c r="A887" s="331">
        <v>43982</v>
      </c>
      <c r="B887" s="332" t="s">
        <v>14</v>
      </c>
      <c r="C887" s="333">
        <v>2</v>
      </c>
      <c r="D887" s="334">
        <v>11</v>
      </c>
      <c r="E887" s="334">
        <v>0</v>
      </c>
      <c r="F887" s="334">
        <v>0</v>
      </c>
      <c r="G887" s="334">
        <v>0</v>
      </c>
      <c r="H887" s="333">
        <v>1009</v>
      </c>
      <c r="I887" s="334">
        <v>3</v>
      </c>
      <c r="J887" s="334">
        <v>1009</v>
      </c>
      <c r="K887" s="334">
        <v>1009</v>
      </c>
      <c r="L887" s="334">
        <v>1009</v>
      </c>
      <c r="M887" s="334">
        <v>0</v>
      </c>
      <c r="N887" s="334">
        <v>0</v>
      </c>
    </row>
    <row r="888" spans="1:14" x14ac:dyDescent="0.25">
      <c r="A888" s="331">
        <v>43982</v>
      </c>
      <c r="B888" s="332" t="s">
        <v>16</v>
      </c>
      <c r="C888" s="333">
        <v>4</v>
      </c>
      <c r="D888" s="334">
        <v>14</v>
      </c>
      <c r="E888" s="334">
        <v>0</v>
      </c>
      <c r="F888" s="334">
        <v>0</v>
      </c>
      <c r="G888" s="334">
        <v>0</v>
      </c>
      <c r="H888" s="333">
        <v>1595</v>
      </c>
      <c r="I888" s="334">
        <v>3</v>
      </c>
      <c r="J888" s="334">
        <v>1595</v>
      </c>
      <c r="K888" s="334">
        <v>1595</v>
      </c>
      <c r="L888" s="334">
        <v>1595</v>
      </c>
      <c r="M888" s="334">
        <v>0</v>
      </c>
      <c r="N888" s="334">
        <v>0</v>
      </c>
    </row>
    <row r="889" spans="1:14" x14ac:dyDescent="0.25">
      <c r="A889" s="331">
        <v>43982</v>
      </c>
      <c r="B889" s="332" t="s">
        <v>18</v>
      </c>
      <c r="C889" s="333">
        <v>34</v>
      </c>
      <c r="D889" s="334">
        <v>75</v>
      </c>
      <c r="E889" s="334">
        <v>1</v>
      </c>
      <c r="F889" s="334">
        <v>0</v>
      </c>
      <c r="G889" s="334">
        <v>0</v>
      </c>
      <c r="H889" s="333">
        <v>6389</v>
      </c>
      <c r="I889" s="334">
        <v>3</v>
      </c>
      <c r="J889" s="334">
        <v>6389</v>
      </c>
      <c r="K889" s="334">
        <v>6389</v>
      </c>
      <c r="L889" s="334">
        <v>6389</v>
      </c>
      <c r="M889" s="334">
        <v>0</v>
      </c>
      <c r="N889" s="334">
        <v>0</v>
      </c>
    </row>
    <row r="890" spans="1:14" x14ac:dyDescent="0.25">
      <c r="A890" s="331">
        <v>43982</v>
      </c>
      <c r="B890" s="332" t="s">
        <v>20</v>
      </c>
      <c r="C890" s="333">
        <v>36</v>
      </c>
      <c r="D890" s="334">
        <v>35</v>
      </c>
      <c r="E890" s="334">
        <v>4</v>
      </c>
      <c r="F890" s="334">
        <v>0</v>
      </c>
      <c r="G890" s="334">
        <v>0</v>
      </c>
      <c r="H890" s="333">
        <v>449</v>
      </c>
      <c r="I890" s="334">
        <v>3</v>
      </c>
      <c r="J890" s="334">
        <v>449</v>
      </c>
      <c r="K890" s="334">
        <v>449</v>
      </c>
      <c r="L890" s="334">
        <v>449</v>
      </c>
      <c r="M890" s="334">
        <v>0</v>
      </c>
      <c r="N890" s="334">
        <v>0</v>
      </c>
    </row>
    <row r="891" spans="1:14" x14ac:dyDescent="0.25">
      <c r="A891" s="331">
        <v>43982</v>
      </c>
      <c r="B891" s="332" t="s">
        <v>22</v>
      </c>
      <c r="C891" s="333">
        <v>84</v>
      </c>
      <c r="D891" s="334">
        <v>84</v>
      </c>
      <c r="E891" s="334">
        <v>7</v>
      </c>
      <c r="F891" s="334">
        <v>0</v>
      </c>
      <c r="G891" s="334">
        <v>0</v>
      </c>
      <c r="H891" s="333">
        <v>770</v>
      </c>
      <c r="I891" s="334">
        <v>3</v>
      </c>
      <c r="J891" s="334">
        <v>770</v>
      </c>
      <c r="K891" s="334">
        <v>770</v>
      </c>
      <c r="L891" s="334">
        <v>770</v>
      </c>
      <c r="M891" s="334">
        <v>0</v>
      </c>
      <c r="N891" s="334">
        <v>0</v>
      </c>
    </row>
    <row r="892" spans="1:14" x14ac:dyDescent="0.25">
      <c r="A892" s="331">
        <v>43982</v>
      </c>
      <c r="B892" s="332" t="s">
        <v>62</v>
      </c>
      <c r="C892" s="333">
        <v>274</v>
      </c>
      <c r="D892" s="334">
        <v>278</v>
      </c>
      <c r="E892" s="334">
        <v>11</v>
      </c>
      <c r="F892" s="334">
        <v>0</v>
      </c>
      <c r="G892" s="334">
        <v>0</v>
      </c>
      <c r="H892" s="333">
        <v>4753</v>
      </c>
      <c r="I892" s="334">
        <v>3</v>
      </c>
      <c r="J892" s="334">
        <v>4753</v>
      </c>
      <c r="K892" s="334">
        <v>4753</v>
      </c>
      <c r="L892" s="334">
        <v>4753</v>
      </c>
      <c r="M892" s="334">
        <v>0</v>
      </c>
      <c r="N892" s="334">
        <v>0</v>
      </c>
    </row>
    <row r="893" spans="1:14" x14ac:dyDescent="0.25">
      <c r="A893" s="331">
        <v>43982</v>
      </c>
      <c r="B893" s="332" t="s">
        <v>24</v>
      </c>
      <c r="C893" s="333">
        <v>94</v>
      </c>
      <c r="D893" s="334">
        <v>45</v>
      </c>
      <c r="E893" s="334">
        <v>2</v>
      </c>
      <c r="F893" s="334">
        <v>0</v>
      </c>
      <c r="G893" s="334">
        <v>0</v>
      </c>
      <c r="H893" s="333">
        <v>315</v>
      </c>
      <c r="I893" s="334">
        <v>3</v>
      </c>
      <c r="J893" s="334">
        <v>315</v>
      </c>
      <c r="K893" s="334">
        <v>315</v>
      </c>
      <c r="L893" s="334">
        <v>315</v>
      </c>
      <c r="M893" s="334">
        <v>0</v>
      </c>
      <c r="N893" s="334">
        <v>0</v>
      </c>
    </row>
    <row r="894" spans="1:14" x14ac:dyDescent="0.25">
      <c r="A894" s="331">
        <v>43982</v>
      </c>
      <c r="B894" s="332" t="s">
        <v>26</v>
      </c>
      <c r="C894" s="333">
        <v>96</v>
      </c>
      <c r="D894" s="334">
        <v>46</v>
      </c>
      <c r="E894" s="334">
        <v>5</v>
      </c>
      <c r="F894" s="334">
        <v>0</v>
      </c>
      <c r="G894" s="334">
        <v>0</v>
      </c>
      <c r="H894" s="333">
        <v>245</v>
      </c>
      <c r="I894" s="334">
        <v>3</v>
      </c>
      <c r="J894" s="334">
        <v>245</v>
      </c>
      <c r="K894" s="334">
        <v>245</v>
      </c>
      <c r="L894" s="334">
        <v>245</v>
      </c>
      <c r="M894" s="334">
        <v>0</v>
      </c>
      <c r="N894" s="334">
        <v>0</v>
      </c>
    </row>
    <row r="895" spans="1:14" x14ac:dyDescent="0.25">
      <c r="A895" s="331">
        <v>43982</v>
      </c>
      <c r="B895" s="332" t="s">
        <v>28</v>
      </c>
      <c r="C895" s="333">
        <v>35</v>
      </c>
      <c r="D895" s="334">
        <v>78</v>
      </c>
      <c r="E895" s="334">
        <v>11</v>
      </c>
      <c r="F895" s="334">
        <v>0</v>
      </c>
      <c r="G895" s="334">
        <v>0</v>
      </c>
      <c r="H895" s="333">
        <v>2970</v>
      </c>
      <c r="I895" s="334">
        <v>3</v>
      </c>
      <c r="J895" s="334">
        <v>2970</v>
      </c>
      <c r="K895" s="334">
        <v>2970</v>
      </c>
      <c r="L895" s="334">
        <v>2970</v>
      </c>
      <c r="M895" s="334">
        <v>0</v>
      </c>
      <c r="N895" s="334">
        <v>0</v>
      </c>
    </row>
    <row r="896" spans="1:14" x14ac:dyDescent="0.25">
      <c r="A896" s="331">
        <v>43982</v>
      </c>
      <c r="B896" s="332" t="s">
        <v>30</v>
      </c>
      <c r="C896" s="333">
        <v>75</v>
      </c>
      <c r="D896" s="334">
        <v>81</v>
      </c>
      <c r="E896" s="334">
        <v>6</v>
      </c>
      <c r="F896" s="334">
        <v>0</v>
      </c>
      <c r="G896" s="334">
        <v>0</v>
      </c>
      <c r="H896" s="333">
        <v>625</v>
      </c>
      <c r="I896" s="334">
        <v>3</v>
      </c>
      <c r="J896" s="334">
        <v>625</v>
      </c>
      <c r="K896" s="334">
        <v>625</v>
      </c>
      <c r="L896" s="334">
        <v>625</v>
      </c>
      <c r="M896" s="334">
        <v>0</v>
      </c>
      <c r="N896" s="334">
        <v>0</v>
      </c>
    </row>
    <row r="897" spans="1:14" x14ac:dyDescent="0.25">
      <c r="A897" s="331">
        <v>43982</v>
      </c>
      <c r="B897" s="332" t="s">
        <v>32</v>
      </c>
      <c r="C897" s="333">
        <v>518</v>
      </c>
      <c r="D897" s="334">
        <v>782</v>
      </c>
      <c r="E897" s="334">
        <v>57</v>
      </c>
      <c r="F897" s="334">
        <v>0</v>
      </c>
      <c r="G897" s="334">
        <v>0</v>
      </c>
      <c r="H897" s="333">
        <v>22530</v>
      </c>
      <c r="I897" s="334">
        <v>3</v>
      </c>
      <c r="J897" s="334">
        <v>22530</v>
      </c>
      <c r="K897" s="334">
        <v>22530</v>
      </c>
      <c r="L897" s="334">
        <v>22530</v>
      </c>
      <c r="M897" s="334">
        <v>0</v>
      </c>
      <c r="N897" s="334">
        <v>0</v>
      </c>
    </row>
    <row r="898" spans="1:14" x14ac:dyDescent="0.25">
      <c r="A898" s="331">
        <v>43982</v>
      </c>
      <c r="B898" s="332" t="s">
        <v>34</v>
      </c>
      <c r="C898" s="333">
        <v>241</v>
      </c>
      <c r="D898" s="334">
        <v>330</v>
      </c>
      <c r="E898" s="334">
        <v>28</v>
      </c>
      <c r="F898" s="334">
        <v>0</v>
      </c>
      <c r="G898" s="334">
        <v>0</v>
      </c>
      <c r="H898" s="333">
        <v>5448</v>
      </c>
      <c r="I898" s="334">
        <v>3</v>
      </c>
      <c r="J898" s="334">
        <v>5448</v>
      </c>
      <c r="K898" s="334">
        <v>5448</v>
      </c>
      <c r="L898" s="334">
        <v>5448</v>
      </c>
      <c r="M898" s="334">
        <v>0</v>
      </c>
      <c r="N898" s="334">
        <v>0</v>
      </c>
    </row>
    <row r="899" spans="1:14" x14ac:dyDescent="0.25">
      <c r="A899" s="331">
        <v>43982</v>
      </c>
      <c r="B899" s="332" t="s">
        <v>36</v>
      </c>
      <c r="C899" s="333">
        <v>104</v>
      </c>
      <c r="D899" s="334">
        <v>47</v>
      </c>
      <c r="E899" s="334">
        <v>4</v>
      </c>
      <c r="F899" s="334">
        <v>0</v>
      </c>
      <c r="G899" s="334">
        <v>0</v>
      </c>
      <c r="H899" s="333">
        <v>396</v>
      </c>
      <c r="I899" s="334">
        <v>3</v>
      </c>
      <c r="J899" s="334">
        <v>396</v>
      </c>
      <c r="K899" s="334">
        <v>396</v>
      </c>
      <c r="L899" s="334">
        <v>396</v>
      </c>
      <c r="M899" s="334">
        <v>0</v>
      </c>
      <c r="N899" s="334">
        <v>0</v>
      </c>
    </row>
    <row r="900" spans="1:14" x14ac:dyDescent="0.25">
      <c r="A900" s="331">
        <v>43982</v>
      </c>
      <c r="B900" s="332" t="s">
        <v>38</v>
      </c>
      <c r="C900" s="333">
        <v>171</v>
      </c>
      <c r="D900" s="334">
        <v>158</v>
      </c>
      <c r="E900" s="334">
        <v>13</v>
      </c>
      <c r="F900" s="334">
        <v>0</v>
      </c>
      <c r="G900" s="334">
        <v>0</v>
      </c>
      <c r="H900" s="333">
        <v>1033</v>
      </c>
      <c r="I900" s="334">
        <v>3</v>
      </c>
      <c r="J900" s="334">
        <v>1033</v>
      </c>
      <c r="K900" s="334">
        <v>1033</v>
      </c>
      <c r="L900" s="334">
        <v>1033</v>
      </c>
      <c r="M900" s="334">
        <v>0</v>
      </c>
      <c r="N900" s="334">
        <v>0</v>
      </c>
    </row>
    <row r="901" spans="1:14" x14ac:dyDescent="0.25">
      <c r="A901" s="331">
        <v>43982</v>
      </c>
      <c r="B901" s="332" t="s">
        <v>40</v>
      </c>
      <c r="C901" s="333">
        <v>364</v>
      </c>
      <c r="D901" s="334">
        <v>138</v>
      </c>
      <c r="E901" s="334">
        <v>3</v>
      </c>
      <c r="F901" s="334">
        <v>0</v>
      </c>
      <c r="G901" s="334">
        <v>0</v>
      </c>
      <c r="H901" s="333">
        <v>715</v>
      </c>
      <c r="I901" s="334">
        <v>3</v>
      </c>
      <c r="J901" s="334">
        <v>715</v>
      </c>
      <c r="K901" s="334">
        <v>715</v>
      </c>
      <c r="L901" s="334">
        <v>715</v>
      </c>
      <c r="M901" s="334">
        <v>0</v>
      </c>
      <c r="N901" s="334">
        <v>0</v>
      </c>
    </row>
    <row r="902" spans="1:14" x14ac:dyDescent="0.25">
      <c r="A902" s="331">
        <v>43982</v>
      </c>
      <c r="B902" s="332" t="s">
        <v>42</v>
      </c>
      <c r="C902" s="333">
        <v>166</v>
      </c>
      <c r="D902" s="334">
        <v>54</v>
      </c>
      <c r="E902" s="334">
        <v>5</v>
      </c>
      <c r="F902" s="334">
        <v>0</v>
      </c>
      <c r="G902" s="334">
        <v>0</v>
      </c>
      <c r="H902" s="333">
        <v>255</v>
      </c>
      <c r="I902" s="334">
        <v>3</v>
      </c>
      <c r="J902" s="334">
        <v>255</v>
      </c>
      <c r="K902" s="334">
        <v>255</v>
      </c>
      <c r="L902" s="334">
        <v>255</v>
      </c>
      <c r="M902" s="334">
        <v>0</v>
      </c>
      <c r="N902" s="334">
        <v>0</v>
      </c>
    </row>
    <row r="903" spans="1:14" x14ac:dyDescent="0.25">
      <c r="A903" s="331">
        <v>44012</v>
      </c>
      <c r="B903" s="332" t="s">
        <v>12</v>
      </c>
      <c r="C903" s="333">
        <v>0</v>
      </c>
      <c r="D903" s="334">
        <v>2</v>
      </c>
      <c r="E903" s="334">
        <v>0</v>
      </c>
      <c r="F903" s="334">
        <v>0</v>
      </c>
      <c r="G903" s="334">
        <v>0</v>
      </c>
      <c r="H903" s="333">
        <v>792</v>
      </c>
      <c r="I903" s="334">
        <v>2</v>
      </c>
      <c r="J903" s="334">
        <v>792</v>
      </c>
      <c r="K903" s="334">
        <v>792</v>
      </c>
      <c r="L903" s="334">
        <v>0</v>
      </c>
      <c r="M903" s="334">
        <v>0</v>
      </c>
      <c r="N903" s="334">
        <v>0</v>
      </c>
    </row>
    <row r="904" spans="1:14" x14ac:dyDescent="0.25">
      <c r="A904" s="331">
        <v>44012</v>
      </c>
      <c r="B904" s="332" t="s">
        <v>14</v>
      </c>
      <c r="C904" s="333">
        <v>2</v>
      </c>
      <c r="D904" s="334">
        <v>8</v>
      </c>
      <c r="E904" s="334">
        <v>0</v>
      </c>
      <c r="F904" s="334">
        <v>0</v>
      </c>
      <c r="G904" s="334">
        <v>0</v>
      </c>
      <c r="H904" s="333">
        <v>1015</v>
      </c>
      <c r="I904" s="334">
        <v>2</v>
      </c>
      <c r="J904" s="334">
        <v>1015</v>
      </c>
      <c r="K904" s="334">
        <v>1015</v>
      </c>
      <c r="L904" s="334">
        <v>0</v>
      </c>
      <c r="M904" s="334">
        <v>0</v>
      </c>
      <c r="N904" s="334">
        <v>0</v>
      </c>
    </row>
    <row r="905" spans="1:14" x14ac:dyDescent="0.25">
      <c r="A905" s="331">
        <v>44012</v>
      </c>
      <c r="B905" s="332" t="s">
        <v>16</v>
      </c>
      <c r="C905" s="333">
        <v>6</v>
      </c>
      <c r="D905" s="334">
        <v>14</v>
      </c>
      <c r="E905" s="334">
        <v>0</v>
      </c>
      <c r="F905" s="334">
        <v>0</v>
      </c>
      <c r="G905" s="334">
        <v>0</v>
      </c>
      <c r="H905" s="333">
        <v>1706</v>
      </c>
      <c r="I905" s="334">
        <v>2</v>
      </c>
      <c r="J905" s="334">
        <v>1706</v>
      </c>
      <c r="K905" s="334">
        <v>1706</v>
      </c>
      <c r="L905" s="334">
        <v>0</v>
      </c>
      <c r="M905" s="334">
        <v>0</v>
      </c>
      <c r="N905" s="334">
        <v>0</v>
      </c>
    </row>
    <row r="906" spans="1:14" x14ac:dyDescent="0.25">
      <c r="A906" s="331">
        <v>44012</v>
      </c>
      <c r="B906" s="332" t="s">
        <v>18</v>
      </c>
      <c r="C906" s="333">
        <v>37</v>
      </c>
      <c r="D906" s="334">
        <v>62</v>
      </c>
      <c r="E906" s="334">
        <v>0</v>
      </c>
      <c r="F906" s="334">
        <v>0</v>
      </c>
      <c r="G906" s="334">
        <v>0</v>
      </c>
      <c r="H906" s="333">
        <v>6466</v>
      </c>
      <c r="I906" s="334">
        <v>2</v>
      </c>
      <c r="J906" s="334">
        <v>6466</v>
      </c>
      <c r="K906" s="334">
        <v>6466</v>
      </c>
      <c r="L906" s="334">
        <v>0</v>
      </c>
      <c r="M906" s="334">
        <v>0</v>
      </c>
      <c r="N906" s="334">
        <v>0</v>
      </c>
    </row>
    <row r="907" spans="1:14" x14ac:dyDescent="0.25">
      <c r="A907" s="331">
        <v>44012</v>
      </c>
      <c r="B907" s="332" t="s">
        <v>20</v>
      </c>
      <c r="C907" s="333">
        <v>45</v>
      </c>
      <c r="D907" s="334">
        <v>46</v>
      </c>
      <c r="E907" s="334">
        <v>0</v>
      </c>
      <c r="F907" s="334">
        <v>0</v>
      </c>
      <c r="G907" s="334">
        <v>0</v>
      </c>
      <c r="H907" s="333">
        <v>503</v>
      </c>
      <c r="I907" s="334">
        <v>2</v>
      </c>
      <c r="J907" s="334">
        <v>503</v>
      </c>
      <c r="K907" s="334">
        <v>503</v>
      </c>
      <c r="L907" s="334">
        <v>0</v>
      </c>
      <c r="M907" s="334">
        <v>0</v>
      </c>
      <c r="N907" s="334">
        <v>0</v>
      </c>
    </row>
    <row r="908" spans="1:14" x14ac:dyDescent="0.25">
      <c r="A908" s="331">
        <v>44012</v>
      </c>
      <c r="B908" s="332" t="s">
        <v>22</v>
      </c>
      <c r="C908" s="333">
        <v>82</v>
      </c>
      <c r="D908" s="334">
        <v>80</v>
      </c>
      <c r="E908" s="334">
        <v>0</v>
      </c>
      <c r="F908" s="334">
        <v>0</v>
      </c>
      <c r="G908" s="334">
        <v>0</v>
      </c>
      <c r="H908" s="333">
        <v>758</v>
      </c>
      <c r="I908" s="334">
        <v>2</v>
      </c>
      <c r="J908" s="334">
        <v>758</v>
      </c>
      <c r="K908" s="334">
        <v>758</v>
      </c>
      <c r="L908" s="334">
        <v>0</v>
      </c>
      <c r="M908" s="334">
        <v>0</v>
      </c>
      <c r="N908" s="334">
        <v>0</v>
      </c>
    </row>
    <row r="909" spans="1:14" x14ac:dyDescent="0.25">
      <c r="A909" s="331">
        <v>44012</v>
      </c>
      <c r="B909" s="332" t="s">
        <v>62</v>
      </c>
      <c r="C909" s="333">
        <v>326</v>
      </c>
      <c r="D909" s="334">
        <v>266</v>
      </c>
      <c r="E909" s="334">
        <v>0</v>
      </c>
      <c r="F909" s="334">
        <v>0</v>
      </c>
      <c r="G909" s="334">
        <v>0</v>
      </c>
      <c r="H909" s="333">
        <v>4774</v>
      </c>
      <c r="I909" s="334">
        <v>2</v>
      </c>
      <c r="J909" s="334">
        <v>4774</v>
      </c>
      <c r="K909" s="334">
        <v>4774</v>
      </c>
      <c r="L909" s="334">
        <v>0</v>
      </c>
      <c r="M909" s="334">
        <v>0</v>
      </c>
      <c r="N909" s="334">
        <v>0</v>
      </c>
    </row>
    <row r="910" spans="1:14" x14ac:dyDescent="0.25">
      <c r="A910" s="331">
        <v>44012</v>
      </c>
      <c r="B910" s="332" t="s">
        <v>24</v>
      </c>
      <c r="C910" s="333">
        <v>95</v>
      </c>
      <c r="D910" s="334">
        <v>40</v>
      </c>
      <c r="E910" s="334">
        <v>0</v>
      </c>
      <c r="F910" s="334">
        <v>0</v>
      </c>
      <c r="G910" s="334">
        <v>0</v>
      </c>
      <c r="H910" s="333">
        <v>284</v>
      </c>
      <c r="I910" s="334">
        <v>2</v>
      </c>
      <c r="J910" s="334">
        <v>284</v>
      </c>
      <c r="K910" s="334">
        <v>284</v>
      </c>
      <c r="L910" s="334">
        <v>0</v>
      </c>
      <c r="M910" s="334">
        <v>0</v>
      </c>
      <c r="N910" s="334">
        <v>0</v>
      </c>
    </row>
    <row r="911" spans="1:14" x14ac:dyDescent="0.25">
      <c r="A911" s="331">
        <v>44012</v>
      </c>
      <c r="B911" s="332" t="s">
        <v>26</v>
      </c>
      <c r="C911" s="333">
        <v>100</v>
      </c>
      <c r="D911" s="334">
        <v>51</v>
      </c>
      <c r="E911" s="334">
        <v>0</v>
      </c>
      <c r="F911" s="334">
        <v>0</v>
      </c>
      <c r="G911" s="334">
        <v>0</v>
      </c>
      <c r="H911" s="333">
        <v>251</v>
      </c>
      <c r="I911" s="334">
        <v>2</v>
      </c>
      <c r="J911" s="334">
        <v>251</v>
      </c>
      <c r="K911" s="334">
        <v>251</v>
      </c>
      <c r="L911" s="334">
        <v>0</v>
      </c>
      <c r="M911" s="334">
        <v>0</v>
      </c>
      <c r="N911" s="334">
        <v>0</v>
      </c>
    </row>
    <row r="912" spans="1:14" x14ac:dyDescent="0.25">
      <c r="A912" s="331">
        <v>44012</v>
      </c>
      <c r="B912" s="332" t="s">
        <v>28</v>
      </c>
      <c r="C912" s="333">
        <v>29</v>
      </c>
      <c r="D912" s="334">
        <v>64</v>
      </c>
      <c r="E912" s="334">
        <v>0</v>
      </c>
      <c r="F912" s="334">
        <v>0</v>
      </c>
      <c r="G912" s="334">
        <v>0</v>
      </c>
      <c r="H912" s="333">
        <v>2639</v>
      </c>
      <c r="I912" s="334">
        <v>2</v>
      </c>
      <c r="J912" s="334">
        <v>2639</v>
      </c>
      <c r="K912" s="334">
        <v>2639</v>
      </c>
      <c r="L912" s="334">
        <v>0</v>
      </c>
      <c r="M912" s="334">
        <v>0</v>
      </c>
      <c r="N912" s="334">
        <v>0</v>
      </c>
    </row>
    <row r="913" spans="1:14" x14ac:dyDescent="0.25">
      <c r="A913" s="331">
        <v>44012</v>
      </c>
      <c r="B913" s="332" t="s">
        <v>30</v>
      </c>
      <c r="C913" s="333">
        <v>58</v>
      </c>
      <c r="D913" s="334">
        <v>64</v>
      </c>
      <c r="E913" s="334">
        <v>0</v>
      </c>
      <c r="F913" s="334">
        <v>0</v>
      </c>
      <c r="G913" s="334">
        <v>0</v>
      </c>
      <c r="H913" s="333">
        <v>539</v>
      </c>
      <c r="I913" s="334">
        <v>2</v>
      </c>
      <c r="J913" s="334">
        <v>539</v>
      </c>
      <c r="K913" s="334">
        <v>539</v>
      </c>
      <c r="L913" s="334">
        <v>0</v>
      </c>
      <c r="M913" s="334">
        <v>0</v>
      </c>
      <c r="N913" s="334">
        <v>0</v>
      </c>
    </row>
    <row r="914" spans="1:14" x14ac:dyDescent="0.25">
      <c r="A914" s="331">
        <v>44012</v>
      </c>
      <c r="B914" s="332" t="s">
        <v>32</v>
      </c>
      <c r="C914" s="333">
        <v>555</v>
      </c>
      <c r="D914" s="334">
        <v>780</v>
      </c>
      <c r="E914" s="334">
        <v>0</v>
      </c>
      <c r="F914" s="334">
        <v>0</v>
      </c>
      <c r="G914" s="334">
        <v>0</v>
      </c>
      <c r="H914" s="333">
        <v>22847</v>
      </c>
      <c r="I914" s="334">
        <v>2</v>
      </c>
      <c r="J914" s="334">
        <v>22847</v>
      </c>
      <c r="K914" s="334">
        <v>22847</v>
      </c>
      <c r="L914" s="334">
        <v>0</v>
      </c>
      <c r="M914" s="334">
        <v>0</v>
      </c>
      <c r="N914" s="334">
        <v>0</v>
      </c>
    </row>
    <row r="915" spans="1:14" x14ac:dyDescent="0.25">
      <c r="A915" s="331">
        <v>44012</v>
      </c>
      <c r="B915" s="332" t="s">
        <v>34</v>
      </c>
      <c r="C915" s="333">
        <v>282</v>
      </c>
      <c r="D915" s="334">
        <v>342</v>
      </c>
      <c r="E915" s="334">
        <v>0</v>
      </c>
      <c r="F915" s="334">
        <v>0</v>
      </c>
      <c r="G915" s="334">
        <v>0</v>
      </c>
      <c r="H915" s="333">
        <v>5482</v>
      </c>
      <c r="I915" s="334">
        <v>2</v>
      </c>
      <c r="J915" s="334">
        <v>5482</v>
      </c>
      <c r="K915" s="334">
        <v>5482</v>
      </c>
      <c r="L915" s="334">
        <v>0</v>
      </c>
      <c r="M915" s="334">
        <v>0</v>
      </c>
      <c r="N915" s="334">
        <v>0</v>
      </c>
    </row>
    <row r="916" spans="1:14" x14ac:dyDescent="0.25">
      <c r="A916" s="331">
        <v>44012</v>
      </c>
      <c r="B916" s="332" t="s">
        <v>36</v>
      </c>
      <c r="C916" s="333">
        <v>160</v>
      </c>
      <c r="D916" s="334">
        <v>47</v>
      </c>
      <c r="E916" s="334">
        <v>0</v>
      </c>
      <c r="F916" s="334">
        <v>0</v>
      </c>
      <c r="G916" s="334">
        <v>0</v>
      </c>
      <c r="H916" s="333">
        <v>464</v>
      </c>
      <c r="I916" s="334">
        <v>2</v>
      </c>
      <c r="J916" s="334">
        <v>464</v>
      </c>
      <c r="K916" s="334">
        <v>464</v>
      </c>
      <c r="L916" s="334">
        <v>0</v>
      </c>
      <c r="M916" s="334">
        <v>0</v>
      </c>
      <c r="N916" s="334">
        <v>0</v>
      </c>
    </row>
    <row r="917" spans="1:14" x14ac:dyDescent="0.25">
      <c r="A917" s="331">
        <v>44012</v>
      </c>
      <c r="B917" s="332" t="s">
        <v>38</v>
      </c>
      <c r="C917" s="333">
        <v>180</v>
      </c>
      <c r="D917" s="334">
        <v>162</v>
      </c>
      <c r="E917" s="334">
        <v>0</v>
      </c>
      <c r="F917" s="334">
        <v>0</v>
      </c>
      <c r="G917" s="334">
        <v>0</v>
      </c>
      <c r="H917" s="333">
        <v>1032</v>
      </c>
      <c r="I917" s="334">
        <v>2</v>
      </c>
      <c r="J917" s="334">
        <v>1032</v>
      </c>
      <c r="K917" s="334">
        <v>1032</v>
      </c>
      <c r="L917" s="334">
        <v>0</v>
      </c>
      <c r="M917" s="334">
        <v>0</v>
      </c>
      <c r="N917" s="334">
        <v>0</v>
      </c>
    </row>
    <row r="918" spans="1:14" x14ac:dyDescent="0.25">
      <c r="A918" s="331">
        <v>44012</v>
      </c>
      <c r="B918" s="332" t="s">
        <v>40</v>
      </c>
      <c r="C918" s="333">
        <v>335</v>
      </c>
      <c r="D918" s="334">
        <v>115</v>
      </c>
      <c r="E918" s="334">
        <v>0</v>
      </c>
      <c r="F918" s="334">
        <v>0</v>
      </c>
      <c r="G918" s="334">
        <v>0</v>
      </c>
      <c r="H918" s="333">
        <v>637</v>
      </c>
      <c r="I918" s="334">
        <v>2</v>
      </c>
      <c r="J918" s="334">
        <v>637</v>
      </c>
      <c r="K918" s="334">
        <v>637</v>
      </c>
      <c r="L918" s="334">
        <v>0</v>
      </c>
      <c r="M918" s="334">
        <v>0</v>
      </c>
      <c r="N918" s="334">
        <v>0</v>
      </c>
    </row>
    <row r="919" spans="1:14" x14ac:dyDescent="0.25">
      <c r="A919" s="331">
        <v>44012</v>
      </c>
      <c r="B919" s="332" t="s">
        <v>42</v>
      </c>
      <c r="C919" s="333">
        <v>153</v>
      </c>
      <c r="D919" s="334">
        <v>42</v>
      </c>
      <c r="E919" s="334">
        <v>0</v>
      </c>
      <c r="F919" s="334">
        <v>0</v>
      </c>
      <c r="G919" s="334">
        <v>0</v>
      </c>
      <c r="H919" s="333">
        <v>229</v>
      </c>
      <c r="I919" s="334">
        <v>2</v>
      </c>
      <c r="J919" s="334">
        <v>229</v>
      </c>
      <c r="K919" s="334">
        <v>229</v>
      </c>
      <c r="L919" s="334">
        <v>0</v>
      </c>
      <c r="M919" s="334">
        <v>0</v>
      </c>
      <c r="N919" s="334">
        <v>0</v>
      </c>
    </row>
    <row r="920" spans="1:14" x14ac:dyDescent="0.25">
      <c r="A920" s="331">
        <v>44043</v>
      </c>
      <c r="B920" s="332" t="s">
        <v>12</v>
      </c>
      <c r="C920" s="333">
        <v>0</v>
      </c>
      <c r="D920" s="334">
        <v>1</v>
      </c>
      <c r="E920" s="334">
        <v>0</v>
      </c>
      <c r="F920" s="334">
        <v>0</v>
      </c>
      <c r="G920" s="334">
        <v>0</v>
      </c>
      <c r="H920" s="333">
        <v>797</v>
      </c>
      <c r="I920" s="334">
        <v>2</v>
      </c>
      <c r="J920" s="334">
        <v>797</v>
      </c>
      <c r="K920" s="334">
        <v>797</v>
      </c>
      <c r="L920" s="334">
        <v>0</v>
      </c>
      <c r="M920" s="334">
        <v>0</v>
      </c>
      <c r="N920" s="334">
        <v>0</v>
      </c>
    </row>
    <row r="921" spans="1:14" x14ac:dyDescent="0.25">
      <c r="A921" s="331">
        <v>44043</v>
      </c>
      <c r="B921" s="332" t="s">
        <v>14</v>
      </c>
      <c r="C921" s="333">
        <v>5</v>
      </c>
      <c r="D921" s="334">
        <v>4</v>
      </c>
      <c r="E921" s="334">
        <v>0</v>
      </c>
      <c r="F921" s="334">
        <v>0</v>
      </c>
      <c r="G921" s="334">
        <v>0</v>
      </c>
      <c r="H921" s="333">
        <v>1022</v>
      </c>
      <c r="I921" s="334">
        <v>2</v>
      </c>
      <c r="J921" s="334">
        <v>1022</v>
      </c>
      <c r="K921" s="334">
        <v>1022</v>
      </c>
      <c r="L921" s="334">
        <v>0</v>
      </c>
      <c r="M921" s="334">
        <v>0</v>
      </c>
      <c r="N921" s="334">
        <v>0</v>
      </c>
    </row>
    <row r="922" spans="1:14" x14ac:dyDescent="0.25">
      <c r="A922" s="331">
        <v>44043</v>
      </c>
      <c r="B922" s="332" t="s">
        <v>16</v>
      </c>
      <c r="C922" s="333">
        <v>5</v>
      </c>
      <c r="D922" s="334">
        <v>15</v>
      </c>
      <c r="E922" s="334">
        <v>0</v>
      </c>
      <c r="F922" s="334">
        <v>0</v>
      </c>
      <c r="G922" s="334">
        <v>0</v>
      </c>
      <c r="H922" s="333">
        <v>1789</v>
      </c>
      <c r="I922" s="334">
        <v>2</v>
      </c>
      <c r="J922" s="334">
        <v>1789</v>
      </c>
      <c r="K922" s="334">
        <v>1789</v>
      </c>
      <c r="L922" s="334">
        <v>0</v>
      </c>
      <c r="M922" s="334">
        <v>0</v>
      </c>
      <c r="N922" s="334">
        <v>0</v>
      </c>
    </row>
    <row r="923" spans="1:14" x14ac:dyDescent="0.25">
      <c r="A923" s="331">
        <v>44043</v>
      </c>
      <c r="B923" s="332" t="s">
        <v>18</v>
      </c>
      <c r="C923" s="333">
        <v>47</v>
      </c>
      <c r="D923" s="334">
        <v>55</v>
      </c>
      <c r="E923" s="334">
        <v>0</v>
      </c>
      <c r="F923" s="334">
        <v>0</v>
      </c>
      <c r="G923" s="334">
        <v>0</v>
      </c>
      <c r="H923" s="333">
        <v>6505</v>
      </c>
      <c r="I923" s="334">
        <v>2</v>
      </c>
      <c r="J923" s="334">
        <v>6505</v>
      </c>
      <c r="K923" s="334">
        <v>6505</v>
      </c>
      <c r="L923" s="334">
        <v>0</v>
      </c>
      <c r="M923" s="334">
        <v>0</v>
      </c>
      <c r="N923" s="334">
        <v>0</v>
      </c>
    </row>
    <row r="924" spans="1:14" x14ac:dyDescent="0.25">
      <c r="A924" s="331">
        <v>44043</v>
      </c>
      <c r="B924" s="332" t="s">
        <v>20</v>
      </c>
      <c r="C924" s="333">
        <v>40</v>
      </c>
      <c r="D924" s="334">
        <v>47</v>
      </c>
      <c r="E924" s="334">
        <v>0</v>
      </c>
      <c r="F924" s="334">
        <v>0</v>
      </c>
      <c r="G924" s="334">
        <v>0</v>
      </c>
      <c r="H924" s="333">
        <v>588</v>
      </c>
      <c r="I924" s="334">
        <v>2</v>
      </c>
      <c r="J924" s="334">
        <v>588</v>
      </c>
      <c r="K924" s="334">
        <v>588</v>
      </c>
      <c r="L924" s="334">
        <v>0</v>
      </c>
      <c r="M924" s="334">
        <v>0</v>
      </c>
      <c r="N924" s="334">
        <v>0</v>
      </c>
    </row>
    <row r="925" spans="1:14" x14ac:dyDescent="0.25">
      <c r="A925" s="331">
        <v>44043</v>
      </c>
      <c r="B925" s="332" t="s">
        <v>22</v>
      </c>
      <c r="C925" s="333">
        <v>84</v>
      </c>
      <c r="D925" s="334">
        <v>79</v>
      </c>
      <c r="E925" s="334">
        <v>0</v>
      </c>
      <c r="F925" s="334">
        <v>0</v>
      </c>
      <c r="G925" s="334">
        <v>0</v>
      </c>
      <c r="H925" s="333">
        <v>795</v>
      </c>
      <c r="I925" s="334">
        <v>2</v>
      </c>
      <c r="J925" s="334">
        <v>795</v>
      </c>
      <c r="K925" s="334">
        <v>795</v>
      </c>
      <c r="L925" s="334">
        <v>0</v>
      </c>
      <c r="M925" s="334">
        <v>0</v>
      </c>
      <c r="N925" s="334">
        <v>0</v>
      </c>
    </row>
    <row r="926" spans="1:14" x14ac:dyDescent="0.25">
      <c r="A926" s="331">
        <v>44043</v>
      </c>
      <c r="B926" s="332" t="s">
        <v>62</v>
      </c>
      <c r="C926" s="333">
        <v>360</v>
      </c>
      <c r="D926" s="334">
        <v>262</v>
      </c>
      <c r="E926" s="334">
        <v>0</v>
      </c>
      <c r="F926" s="334">
        <v>0</v>
      </c>
      <c r="G926" s="334">
        <v>0</v>
      </c>
      <c r="H926" s="333">
        <v>4848</v>
      </c>
      <c r="I926" s="334">
        <v>2</v>
      </c>
      <c r="J926" s="334">
        <v>4848</v>
      </c>
      <c r="K926" s="334">
        <v>4848</v>
      </c>
      <c r="L926" s="334">
        <v>0</v>
      </c>
      <c r="M926" s="334">
        <v>0</v>
      </c>
      <c r="N926" s="334">
        <v>0</v>
      </c>
    </row>
    <row r="927" spans="1:14" x14ac:dyDescent="0.25">
      <c r="A927" s="331">
        <v>44043</v>
      </c>
      <c r="B927" s="332" t="s">
        <v>24</v>
      </c>
      <c r="C927" s="333">
        <v>86</v>
      </c>
      <c r="D927" s="334">
        <v>32</v>
      </c>
      <c r="E927" s="334">
        <v>0</v>
      </c>
      <c r="F927" s="334">
        <v>0</v>
      </c>
      <c r="G927" s="334">
        <v>0</v>
      </c>
      <c r="H927" s="333">
        <v>265</v>
      </c>
      <c r="I927" s="334">
        <v>2</v>
      </c>
      <c r="J927" s="334">
        <v>265</v>
      </c>
      <c r="K927" s="334">
        <v>265</v>
      </c>
      <c r="L927" s="334">
        <v>0</v>
      </c>
      <c r="M927" s="334">
        <v>0</v>
      </c>
      <c r="N927" s="334">
        <v>0</v>
      </c>
    </row>
    <row r="928" spans="1:14" x14ac:dyDescent="0.25">
      <c r="A928" s="331">
        <v>44043</v>
      </c>
      <c r="B928" s="332" t="s">
        <v>26</v>
      </c>
      <c r="C928" s="333">
        <v>93</v>
      </c>
      <c r="D928" s="334">
        <v>35</v>
      </c>
      <c r="E928" s="334">
        <v>0</v>
      </c>
      <c r="F928" s="334">
        <v>0</v>
      </c>
      <c r="G928" s="334">
        <v>0</v>
      </c>
      <c r="H928" s="333">
        <v>233</v>
      </c>
      <c r="I928" s="334">
        <v>2</v>
      </c>
      <c r="J928" s="334">
        <v>233</v>
      </c>
      <c r="K928" s="334">
        <v>233</v>
      </c>
      <c r="L928" s="334">
        <v>0</v>
      </c>
      <c r="M928" s="334">
        <v>0</v>
      </c>
      <c r="N928" s="334">
        <v>0</v>
      </c>
    </row>
    <row r="929" spans="1:14" x14ac:dyDescent="0.25">
      <c r="A929" s="331">
        <v>44043</v>
      </c>
      <c r="B929" s="332" t="s">
        <v>28</v>
      </c>
      <c r="C929" s="333">
        <v>23</v>
      </c>
      <c r="D929" s="334">
        <v>61</v>
      </c>
      <c r="E929" s="334">
        <v>0</v>
      </c>
      <c r="F929" s="334">
        <v>0</v>
      </c>
      <c r="G929" s="334">
        <v>0</v>
      </c>
      <c r="H929" s="333">
        <v>2561</v>
      </c>
      <c r="I929" s="334">
        <v>2</v>
      </c>
      <c r="J929" s="334">
        <v>2561</v>
      </c>
      <c r="K929" s="334">
        <v>2561</v>
      </c>
      <c r="L929" s="334">
        <v>0</v>
      </c>
      <c r="M929" s="334">
        <v>0</v>
      </c>
      <c r="N929" s="334">
        <v>0</v>
      </c>
    </row>
    <row r="930" spans="1:14" x14ac:dyDescent="0.25">
      <c r="A930" s="331">
        <v>44043</v>
      </c>
      <c r="B930" s="332" t="s">
        <v>30</v>
      </c>
      <c r="C930" s="333">
        <v>38</v>
      </c>
      <c r="D930" s="334">
        <v>36</v>
      </c>
      <c r="E930" s="334">
        <v>0</v>
      </c>
      <c r="F930" s="334">
        <v>0</v>
      </c>
      <c r="G930" s="334">
        <v>0</v>
      </c>
      <c r="H930" s="333">
        <v>401</v>
      </c>
      <c r="I930" s="334">
        <v>2</v>
      </c>
      <c r="J930" s="334">
        <v>401</v>
      </c>
      <c r="K930" s="334">
        <v>401</v>
      </c>
      <c r="L930" s="334">
        <v>0</v>
      </c>
      <c r="M930" s="334">
        <v>0</v>
      </c>
      <c r="N930" s="334">
        <v>0</v>
      </c>
    </row>
    <row r="931" spans="1:14" x14ac:dyDescent="0.25">
      <c r="A931" s="331">
        <v>44043</v>
      </c>
      <c r="B931" s="332" t="s">
        <v>32</v>
      </c>
      <c r="C931" s="333">
        <v>554</v>
      </c>
      <c r="D931" s="334">
        <v>712</v>
      </c>
      <c r="E931" s="334">
        <v>0</v>
      </c>
      <c r="F931" s="334">
        <v>0</v>
      </c>
      <c r="G931" s="334">
        <v>0</v>
      </c>
      <c r="H931" s="333">
        <v>23025</v>
      </c>
      <c r="I931" s="334">
        <v>2</v>
      </c>
      <c r="J931" s="334">
        <v>23025</v>
      </c>
      <c r="K931" s="334">
        <v>23025</v>
      </c>
      <c r="L931" s="334">
        <v>0</v>
      </c>
      <c r="M931" s="334">
        <v>0</v>
      </c>
      <c r="N931" s="334">
        <v>0</v>
      </c>
    </row>
    <row r="932" spans="1:14" x14ac:dyDescent="0.25">
      <c r="A932" s="331">
        <v>44043</v>
      </c>
      <c r="B932" s="332" t="s">
        <v>34</v>
      </c>
      <c r="C932" s="333">
        <v>428</v>
      </c>
      <c r="D932" s="334">
        <v>365</v>
      </c>
      <c r="E932" s="334">
        <v>0</v>
      </c>
      <c r="F932" s="334">
        <v>0</v>
      </c>
      <c r="G932" s="334">
        <v>0</v>
      </c>
      <c r="H932" s="333">
        <v>5760</v>
      </c>
      <c r="I932" s="334">
        <v>2</v>
      </c>
      <c r="J932" s="334">
        <v>5760</v>
      </c>
      <c r="K932" s="334">
        <v>5760</v>
      </c>
      <c r="L932" s="334">
        <v>0</v>
      </c>
      <c r="M932" s="334">
        <v>0</v>
      </c>
      <c r="N932" s="334">
        <v>0</v>
      </c>
    </row>
    <row r="933" spans="1:14" x14ac:dyDescent="0.25">
      <c r="A933" s="331">
        <v>44043</v>
      </c>
      <c r="B933" s="332" t="s">
        <v>36</v>
      </c>
      <c r="C933" s="333">
        <v>105</v>
      </c>
      <c r="D933" s="334">
        <v>36</v>
      </c>
      <c r="E933" s="334">
        <v>0</v>
      </c>
      <c r="F933" s="334">
        <v>0</v>
      </c>
      <c r="G933" s="334">
        <v>0</v>
      </c>
      <c r="H933" s="333">
        <v>395</v>
      </c>
      <c r="I933" s="334">
        <v>2</v>
      </c>
      <c r="J933" s="334">
        <v>395</v>
      </c>
      <c r="K933" s="334">
        <v>395</v>
      </c>
      <c r="L933" s="334">
        <v>0</v>
      </c>
      <c r="M933" s="334">
        <v>0</v>
      </c>
      <c r="N933" s="334">
        <v>0</v>
      </c>
    </row>
    <row r="934" spans="1:14" x14ac:dyDescent="0.25">
      <c r="A934" s="331">
        <v>44043</v>
      </c>
      <c r="B934" s="332" t="s">
        <v>38</v>
      </c>
      <c r="C934" s="333">
        <v>246</v>
      </c>
      <c r="D934" s="334">
        <v>171</v>
      </c>
      <c r="E934" s="334">
        <v>0</v>
      </c>
      <c r="F934" s="334">
        <v>0</v>
      </c>
      <c r="G934" s="334">
        <v>0</v>
      </c>
      <c r="H934" s="333">
        <v>1133</v>
      </c>
      <c r="I934" s="334">
        <v>2</v>
      </c>
      <c r="J934" s="334">
        <v>1133</v>
      </c>
      <c r="K934" s="334">
        <v>1133</v>
      </c>
      <c r="L934" s="334">
        <v>0</v>
      </c>
      <c r="M934" s="334">
        <v>0</v>
      </c>
      <c r="N934" s="334">
        <v>0</v>
      </c>
    </row>
    <row r="935" spans="1:14" x14ac:dyDescent="0.25">
      <c r="A935" s="331">
        <v>44043</v>
      </c>
      <c r="B935" s="332" t="s">
        <v>40</v>
      </c>
      <c r="C935" s="333">
        <v>220</v>
      </c>
      <c r="D935" s="334">
        <v>45</v>
      </c>
      <c r="E935" s="334">
        <v>0</v>
      </c>
      <c r="F935" s="334">
        <v>0</v>
      </c>
      <c r="G935" s="334">
        <v>0</v>
      </c>
      <c r="H935" s="333">
        <v>423</v>
      </c>
      <c r="I935" s="334">
        <v>2</v>
      </c>
      <c r="J935" s="334">
        <v>423</v>
      </c>
      <c r="K935" s="334">
        <v>423</v>
      </c>
      <c r="L935" s="334">
        <v>0</v>
      </c>
      <c r="M935" s="334">
        <v>0</v>
      </c>
      <c r="N935" s="334">
        <v>0</v>
      </c>
    </row>
    <row r="936" spans="1:14" x14ac:dyDescent="0.25">
      <c r="A936" s="331">
        <v>44043</v>
      </c>
      <c r="B936" s="332" t="s">
        <v>42</v>
      </c>
      <c r="C936" s="333">
        <v>83</v>
      </c>
      <c r="D936" s="334">
        <v>25</v>
      </c>
      <c r="E936" s="334">
        <v>0</v>
      </c>
      <c r="F936" s="334">
        <v>0</v>
      </c>
      <c r="G936" s="334">
        <v>0</v>
      </c>
      <c r="H936" s="333">
        <v>152</v>
      </c>
      <c r="I936" s="334">
        <v>2</v>
      </c>
      <c r="J936" s="334">
        <v>152</v>
      </c>
      <c r="K936" s="334">
        <v>152</v>
      </c>
      <c r="L936" s="334">
        <v>0</v>
      </c>
      <c r="M936" s="334">
        <v>0</v>
      </c>
      <c r="N936" s="334">
        <v>0</v>
      </c>
    </row>
    <row r="937" spans="1:14" x14ac:dyDescent="0.25">
      <c r="A937" s="331">
        <v>44074</v>
      </c>
      <c r="B937" s="332" t="s">
        <v>12</v>
      </c>
      <c r="C937" s="333">
        <v>0</v>
      </c>
      <c r="D937" s="334">
        <v>0</v>
      </c>
      <c r="E937" s="334">
        <v>0</v>
      </c>
      <c r="F937" s="334">
        <v>0</v>
      </c>
      <c r="G937" s="334">
        <v>0</v>
      </c>
      <c r="H937" s="333">
        <v>859</v>
      </c>
      <c r="I937" s="334">
        <v>2</v>
      </c>
      <c r="J937" s="334">
        <v>859</v>
      </c>
      <c r="K937" s="334">
        <v>859</v>
      </c>
      <c r="L937" s="334">
        <v>0</v>
      </c>
      <c r="M937" s="334">
        <v>0</v>
      </c>
      <c r="N937" s="334">
        <v>0</v>
      </c>
    </row>
    <row r="938" spans="1:14" x14ac:dyDescent="0.25">
      <c r="A938" s="331">
        <v>44074</v>
      </c>
      <c r="B938" s="332" t="s">
        <v>14</v>
      </c>
      <c r="C938" s="333">
        <v>7</v>
      </c>
      <c r="D938" s="334">
        <v>11</v>
      </c>
      <c r="E938" s="334">
        <v>0</v>
      </c>
      <c r="F938" s="334">
        <v>0</v>
      </c>
      <c r="G938" s="334">
        <v>0</v>
      </c>
      <c r="H938" s="333">
        <v>1034</v>
      </c>
      <c r="I938" s="334">
        <v>2</v>
      </c>
      <c r="J938" s="334">
        <v>1034</v>
      </c>
      <c r="K938" s="334">
        <v>1034</v>
      </c>
      <c r="L938" s="334">
        <v>0</v>
      </c>
      <c r="M938" s="334">
        <v>0</v>
      </c>
      <c r="N938" s="334">
        <v>0</v>
      </c>
    </row>
    <row r="939" spans="1:14" x14ac:dyDescent="0.25">
      <c r="A939" s="331">
        <v>44074</v>
      </c>
      <c r="B939" s="332" t="s">
        <v>16</v>
      </c>
      <c r="C939" s="333">
        <v>5</v>
      </c>
      <c r="D939" s="334">
        <v>11</v>
      </c>
      <c r="E939" s="334">
        <v>0</v>
      </c>
      <c r="F939" s="334">
        <v>0</v>
      </c>
      <c r="G939" s="334">
        <v>0</v>
      </c>
      <c r="H939" s="333">
        <v>1843</v>
      </c>
      <c r="I939" s="334">
        <v>2</v>
      </c>
      <c r="J939" s="334">
        <v>1843</v>
      </c>
      <c r="K939" s="334">
        <v>1843</v>
      </c>
      <c r="L939" s="334">
        <v>0</v>
      </c>
      <c r="M939" s="334">
        <v>0</v>
      </c>
      <c r="N939" s="334">
        <v>0</v>
      </c>
    </row>
    <row r="940" spans="1:14" x14ac:dyDescent="0.25">
      <c r="A940" s="331">
        <v>44074</v>
      </c>
      <c r="B940" s="332" t="s">
        <v>18</v>
      </c>
      <c r="C940" s="333">
        <v>58</v>
      </c>
      <c r="D940" s="334">
        <v>46</v>
      </c>
      <c r="E940" s="334">
        <v>0</v>
      </c>
      <c r="F940" s="334">
        <v>0</v>
      </c>
      <c r="G940" s="334">
        <v>0</v>
      </c>
      <c r="H940" s="333">
        <v>6756</v>
      </c>
      <c r="I940" s="334">
        <v>2</v>
      </c>
      <c r="J940" s="334">
        <v>6756</v>
      </c>
      <c r="K940" s="334">
        <v>6756</v>
      </c>
      <c r="L940" s="334">
        <v>0</v>
      </c>
      <c r="M940" s="334">
        <v>0</v>
      </c>
      <c r="N940" s="334">
        <v>0</v>
      </c>
    </row>
    <row r="941" spans="1:14" x14ac:dyDescent="0.25">
      <c r="A941" s="331">
        <v>44074</v>
      </c>
      <c r="B941" s="332" t="s">
        <v>20</v>
      </c>
      <c r="C941" s="333">
        <v>32</v>
      </c>
      <c r="D941" s="334">
        <v>24</v>
      </c>
      <c r="E941" s="334">
        <v>0</v>
      </c>
      <c r="F941" s="334">
        <v>0</v>
      </c>
      <c r="G941" s="334">
        <v>0</v>
      </c>
      <c r="H941" s="333">
        <v>353</v>
      </c>
      <c r="I941" s="334">
        <v>2</v>
      </c>
      <c r="J941" s="334">
        <v>353</v>
      </c>
      <c r="K941" s="334">
        <v>353</v>
      </c>
      <c r="L941" s="334">
        <v>0</v>
      </c>
      <c r="M941" s="334">
        <v>0</v>
      </c>
      <c r="N941" s="334">
        <v>0</v>
      </c>
    </row>
    <row r="942" spans="1:14" x14ac:dyDescent="0.25">
      <c r="A942" s="331">
        <v>44074</v>
      </c>
      <c r="B942" s="332" t="s">
        <v>22</v>
      </c>
      <c r="C942" s="333">
        <v>91</v>
      </c>
      <c r="D942" s="334">
        <v>70</v>
      </c>
      <c r="E942" s="334">
        <v>0</v>
      </c>
      <c r="F942" s="334">
        <v>0</v>
      </c>
      <c r="G942" s="334">
        <v>0</v>
      </c>
      <c r="H942" s="333">
        <v>810</v>
      </c>
      <c r="I942" s="334">
        <v>2</v>
      </c>
      <c r="J942" s="334">
        <v>810</v>
      </c>
      <c r="K942" s="334">
        <v>810</v>
      </c>
      <c r="L942" s="334">
        <v>0</v>
      </c>
      <c r="M942" s="334">
        <v>0</v>
      </c>
      <c r="N942" s="334">
        <v>0</v>
      </c>
    </row>
    <row r="943" spans="1:14" x14ac:dyDescent="0.25">
      <c r="A943" s="331">
        <v>44074</v>
      </c>
      <c r="B943" s="332" t="s">
        <v>62</v>
      </c>
      <c r="C943" s="333">
        <v>348</v>
      </c>
      <c r="D943" s="334">
        <v>213</v>
      </c>
      <c r="E943" s="334">
        <v>0</v>
      </c>
      <c r="F943" s="334">
        <v>0</v>
      </c>
      <c r="G943" s="334">
        <v>0</v>
      </c>
      <c r="H943" s="333">
        <v>4791</v>
      </c>
      <c r="I943" s="334">
        <v>2</v>
      </c>
      <c r="J943" s="334">
        <v>4791</v>
      </c>
      <c r="K943" s="334">
        <v>4791</v>
      </c>
      <c r="L943" s="334">
        <v>0</v>
      </c>
      <c r="M943" s="334">
        <v>0</v>
      </c>
      <c r="N943" s="334">
        <v>0</v>
      </c>
    </row>
    <row r="944" spans="1:14" x14ac:dyDescent="0.25">
      <c r="A944" s="331">
        <v>44074</v>
      </c>
      <c r="B944" s="332" t="s">
        <v>24</v>
      </c>
      <c r="C944" s="333">
        <v>86</v>
      </c>
      <c r="D944" s="334">
        <v>51</v>
      </c>
      <c r="E944" s="334">
        <v>0</v>
      </c>
      <c r="F944" s="334">
        <v>0</v>
      </c>
      <c r="G944" s="334">
        <v>0</v>
      </c>
      <c r="H944" s="333">
        <v>300</v>
      </c>
      <c r="I944" s="334">
        <v>2</v>
      </c>
      <c r="J944" s="334">
        <v>300</v>
      </c>
      <c r="K944" s="334">
        <v>300</v>
      </c>
      <c r="L944" s="334">
        <v>0</v>
      </c>
      <c r="M944" s="334">
        <v>0</v>
      </c>
      <c r="N944" s="334">
        <v>0</v>
      </c>
    </row>
    <row r="945" spans="1:14" x14ac:dyDescent="0.25">
      <c r="A945" s="331">
        <v>44074</v>
      </c>
      <c r="B945" s="332" t="s">
        <v>26</v>
      </c>
      <c r="C945" s="333">
        <v>85</v>
      </c>
      <c r="D945" s="334">
        <v>32</v>
      </c>
      <c r="E945" s="334">
        <v>0</v>
      </c>
      <c r="F945" s="334">
        <v>0</v>
      </c>
      <c r="G945" s="334">
        <v>0</v>
      </c>
      <c r="H945" s="333">
        <v>214</v>
      </c>
      <c r="I945" s="334">
        <v>2</v>
      </c>
      <c r="J945" s="334">
        <v>214</v>
      </c>
      <c r="K945" s="334">
        <v>214</v>
      </c>
      <c r="L945" s="334">
        <v>0</v>
      </c>
      <c r="M945" s="334">
        <v>0</v>
      </c>
      <c r="N945" s="334">
        <v>0</v>
      </c>
    </row>
    <row r="946" spans="1:14" x14ac:dyDescent="0.25">
      <c r="A946" s="331">
        <v>44074</v>
      </c>
      <c r="B946" s="332" t="s">
        <v>28</v>
      </c>
      <c r="C946" s="333">
        <v>19</v>
      </c>
      <c r="D946" s="334">
        <v>53</v>
      </c>
      <c r="E946" s="334">
        <v>0</v>
      </c>
      <c r="F946" s="334">
        <v>0</v>
      </c>
      <c r="G946" s="334">
        <v>0</v>
      </c>
      <c r="H946" s="333">
        <v>2702</v>
      </c>
      <c r="I946" s="334">
        <v>2</v>
      </c>
      <c r="J946" s="334">
        <v>2702</v>
      </c>
      <c r="K946" s="334">
        <v>2702</v>
      </c>
      <c r="L946" s="334">
        <v>0</v>
      </c>
      <c r="M946" s="334">
        <v>0</v>
      </c>
      <c r="N946" s="334">
        <v>0</v>
      </c>
    </row>
    <row r="947" spans="1:14" x14ac:dyDescent="0.25">
      <c r="A947" s="331">
        <v>44074</v>
      </c>
      <c r="B947" s="332" t="s">
        <v>30</v>
      </c>
      <c r="C947" s="333">
        <v>39</v>
      </c>
      <c r="D947" s="334">
        <v>30</v>
      </c>
      <c r="E947" s="334">
        <v>0</v>
      </c>
      <c r="F947" s="334">
        <v>0</v>
      </c>
      <c r="G947" s="334">
        <v>0</v>
      </c>
      <c r="H947" s="333">
        <v>357</v>
      </c>
      <c r="I947" s="334">
        <v>2</v>
      </c>
      <c r="J947" s="334">
        <v>357</v>
      </c>
      <c r="K947" s="334">
        <v>357</v>
      </c>
      <c r="L947" s="334">
        <v>0</v>
      </c>
      <c r="M947" s="334">
        <v>0</v>
      </c>
      <c r="N947" s="334">
        <v>0</v>
      </c>
    </row>
    <row r="948" spans="1:14" x14ac:dyDescent="0.25">
      <c r="A948" s="331">
        <v>44074</v>
      </c>
      <c r="B948" s="332" t="s">
        <v>32</v>
      </c>
      <c r="C948" s="333">
        <v>546</v>
      </c>
      <c r="D948" s="334">
        <v>625</v>
      </c>
      <c r="E948" s="334">
        <v>0</v>
      </c>
      <c r="F948" s="334">
        <v>0</v>
      </c>
      <c r="G948" s="334">
        <v>0</v>
      </c>
      <c r="H948" s="333">
        <v>22907</v>
      </c>
      <c r="I948" s="334">
        <v>2</v>
      </c>
      <c r="J948" s="334">
        <v>22907</v>
      </c>
      <c r="K948" s="334">
        <v>22907</v>
      </c>
      <c r="L948" s="334">
        <v>0</v>
      </c>
      <c r="M948" s="334">
        <v>0</v>
      </c>
      <c r="N948" s="334">
        <v>0</v>
      </c>
    </row>
    <row r="949" spans="1:14" x14ac:dyDescent="0.25">
      <c r="A949" s="331">
        <v>44074</v>
      </c>
      <c r="B949" s="332" t="s">
        <v>34</v>
      </c>
      <c r="C949" s="333">
        <v>482</v>
      </c>
      <c r="D949" s="334">
        <v>350</v>
      </c>
      <c r="E949" s="334">
        <v>0</v>
      </c>
      <c r="F949" s="334">
        <v>0</v>
      </c>
      <c r="G949" s="334">
        <v>0</v>
      </c>
      <c r="H949" s="333">
        <v>5862</v>
      </c>
      <c r="I949" s="334">
        <v>2</v>
      </c>
      <c r="J949" s="334">
        <v>5862</v>
      </c>
      <c r="K949" s="334">
        <v>5862</v>
      </c>
      <c r="L949" s="334">
        <v>0</v>
      </c>
      <c r="M949" s="334">
        <v>0</v>
      </c>
      <c r="N949" s="334">
        <v>0</v>
      </c>
    </row>
    <row r="950" spans="1:14" x14ac:dyDescent="0.25">
      <c r="A950" s="331">
        <v>44074</v>
      </c>
      <c r="B950" s="332" t="s">
        <v>36</v>
      </c>
      <c r="C950" s="333">
        <v>137</v>
      </c>
      <c r="D950" s="334">
        <v>46</v>
      </c>
      <c r="E950" s="334">
        <v>0</v>
      </c>
      <c r="F950" s="334">
        <v>0</v>
      </c>
      <c r="G950" s="334">
        <v>0</v>
      </c>
      <c r="H950" s="333">
        <v>411</v>
      </c>
      <c r="I950" s="334">
        <v>2</v>
      </c>
      <c r="J950" s="334">
        <v>411</v>
      </c>
      <c r="K950" s="334">
        <v>411</v>
      </c>
      <c r="L950" s="334">
        <v>0</v>
      </c>
      <c r="M950" s="334">
        <v>0</v>
      </c>
      <c r="N950" s="334">
        <v>0</v>
      </c>
    </row>
    <row r="951" spans="1:14" x14ac:dyDescent="0.25">
      <c r="A951" s="331">
        <v>44074</v>
      </c>
      <c r="B951" s="332" t="s">
        <v>38</v>
      </c>
      <c r="C951" s="333">
        <v>287</v>
      </c>
      <c r="D951" s="334">
        <v>144</v>
      </c>
      <c r="E951" s="334">
        <v>0</v>
      </c>
      <c r="F951" s="334">
        <v>0</v>
      </c>
      <c r="G951" s="334">
        <v>0</v>
      </c>
      <c r="H951" s="333">
        <v>1178</v>
      </c>
      <c r="I951" s="334">
        <v>2</v>
      </c>
      <c r="J951" s="334">
        <v>1178</v>
      </c>
      <c r="K951" s="334">
        <v>1178</v>
      </c>
      <c r="L951" s="334">
        <v>0</v>
      </c>
      <c r="M951" s="334">
        <v>0</v>
      </c>
      <c r="N951" s="334">
        <v>0</v>
      </c>
    </row>
    <row r="952" spans="1:14" x14ac:dyDescent="0.25">
      <c r="A952" s="331">
        <v>44074</v>
      </c>
      <c r="B952" s="332" t="s">
        <v>40</v>
      </c>
      <c r="C952" s="333">
        <v>224</v>
      </c>
      <c r="D952" s="334">
        <v>40</v>
      </c>
      <c r="E952" s="334">
        <v>0</v>
      </c>
      <c r="F952" s="334">
        <v>0</v>
      </c>
      <c r="G952" s="334">
        <v>0</v>
      </c>
      <c r="H952" s="333">
        <v>400</v>
      </c>
      <c r="I952" s="334">
        <v>2</v>
      </c>
      <c r="J952" s="334">
        <v>400</v>
      </c>
      <c r="K952" s="334">
        <v>400</v>
      </c>
      <c r="L952" s="334">
        <v>0</v>
      </c>
      <c r="M952" s="334">
        <v>0</v>
      </c>
      <c r="N952" s="334">
        <v>0</v>
      </c>
    </row>
    <row r="953" spans="1:14" x14ac:dyDescent="0.25">
      <c r="A953" s="331">
        <v>44074</v>
      </c>
      <c r="B953" s="332" t="s">
        <v>42</v>
      </c>
      <c r="C953" s="333">
        <v>79</v>
      </c>
      <c r="D953" s="334">
        <v>20</v>
      </c>
      <c r="E953" s="334">
        <v>0</v>
      </c>
      <c r="F953" s="334">
        <v>0</v>
      </c>
      <c r="G953" s="334">
        <v>0</v>
      </c>
      <c r="H953" s="333">
        <v>136</v>
      </c>
      <c r="I953" s="334">
        <v>2</v>
      </c>
      <c r="J953" s="334">
        <v>136</v>
      </c>
      <c r="K953" s="334">
        <v>136</v>
      </c>
      <c r="L953" s="334">
        <v>0</v>
      </c>
      <c r="M953" s="334">
        <v>0</v>
      </c>
      <c r="N953" s="334">
        <v>0</v>
      </c>
    </row>
    <row r="954" spans="1:14" x14ac:dyDescent="0.25">
      <c r="A954" s="331">
        <v>44104</v>
      </c>
      <c r="B954" s="332" t="s">
        <v>12</v>
      </c>
      <c r="C954" s="333">
        <v>0</v>
      </c>
      <c r="D954" s="334">
        <v>0</v>
      </c>
      <c r="E954" s="334">
        <v>0</v>
      </c>
      <c r="F954" s="334">
        <v>0</v>
      </c>
      <c r="G954" s="334">
        <v>0</v>
      </c>
      <c r="H954" s="333">
        <v>918</v>
      </c>
      <c r="I954" s="334">
        <v>2</v>
      </c>
      <c r="J954" s="334">
        <v>918</v>
      </c>
      <c r="K954" s="334">
        <v>918</v>
      </c>
      <c r="L954" s="334">
        <v>0</v>
      </c>
      <c r="M954" s="334">
        <v>0</v>
      </c>
      <c r="N954" s="334">
        <v>0</v>
      </c>
    </row>
    <row r="955" spans="1:14" x14ac:dyDescent="0.25">
      <c r="A955" s="331">
        <v>44104</v>
      </c>
      <c r="B955" s="332" t="s">
        <v>14</v>
      </c>
      <c r="C955" s="333">
        <v>10</v>
      </c>
      <c r="D955" s="334">
        <v>12</v>
      </c>
      <c r="E955" s="334">
        <v>0</v>
      </c>
      <c r="F955" s="334">
        <v>0</v>
      </c>
      <c r="G955" s="334">
        <v>0</v>
      </c>
      <c r="H955" s="333">
        <v>1163</v>
      </c>
      <c r="I955" s="334">
        <v>2</v>
      </c>
      <c r="J955" s="334">
        <v>1163</v>
      </c>
      <c r="K955" s="334">
        <v>1163</v>
      </c>
      <c r="L955" s="334">
        <v>0</v>
      </c>
      <c r="M955" s="334">
        <v>0</v>
      </c>
      <c r="N955" s="334">
        <v>0</v>
      </c>
    </row>
    <row r="956" spans="1:14" x14ac:dyDescent="0.25">
      <c r="A956" s="331">
        <v>44104</v>
      </c>
      <c r="B956" s="332" t="s">
        <v>16</v>
      </c>
      <c r="C956" s="333">
        <v>6</v>
      </c>
      <c r="D956" s="334">
        <v>10</v>
      </c>
      <c r="E956" s="334">
        <v>0</v>
      </c>
      <c r="F956" s="334">
        <v>0</v>
      </c>
      <c r="G956" s="334">
        <v>0</v>
      </c>
      <c r="H956" s="333">
        <v>1923</v>
      </c>
      <c r="I956" s="334">
        <v>2</v>
      </c>
      <c r="J956" s="334">
        <v>1923</v>
      </c>
      <c r="K956" s="334">
        <v>1923</v>
      </c>
      <c r="L956" s="334">
        <v>0</v>
      </c>
      <c r="M956" s="334">
        <v>0</v>
      </c>
      <c r="N956" s="334">
        <v>0</v>
      </c>
    </row>
    <row r="957" spans="1:14" x14ac:dyDescent="0.25">
      <c r="A957" s="331">
        <v>44104</v>
      </c>
      <c r="B957" s="332" t="s">
        <v>18</v>
      </c>
      <c r="C957" s="333">
        <v>59</v>
      </c>
      <c r="D957" s="334">
        <v>38</v>
      </c>
      <c r="E957" s="334">
        <v>0</v>
      </c>
      <c r="F957" s="334">
        <v>0</v>
      </c>
      <c r="G957" s="334">
        <v>0</v>
      </c>
      <c r="H957" s="333">
        <v>6731</v>
      </c>
      <c r="I957" s="334">
        <v>2</v>
      </c>
      <c r="J957" s="334">
        <v>6731</v>
      </c>
      <c r="K957" s="334">
        <v>6731</v>
      </c>
      <c r="L957" s="334">
        <v>0</v>
      </c>
      <c r="M957" s="334">
        <v>0</v>
      </c>
      <c r="N957" s="334">
        <v>0</v>
      </c>
    </row>
    <row r="958" spans="1:14" x14ac:dyDescent="0.25">
      <c r="A958" s="331">
        <v>44104</v>
      </c>
      <c r="B958" s="332" t="s">
        <v>20</v>
      </c>
      <c r="C958" s="333">
        <v>25</v>
      </c>
      <c r="D958" s="334">
        <v>23</v>
      </c>
      <c r="E958" s="334">
        <v>0</v>
      </c>
      <c r="F958" s="334">
        <v>0</v>
      </c>
      <c r="G958" s="334">
        <v>0</v>
      </c>
      <c r="H958" s="333">
        <v>424</v>
      </c>
      <c r="I958" s="334">
        <v>2</v>
      </c>
      <c r="J958" s="334">
        <v>424</v>
      </c>
      <c r="K958" s="334">
        <v>424</v>
      </c>
      <c r="L958" s="334">
        <v>0</v>
      </c>
      <c r="M958" s="334">
        <v>0</v>
      </c>
      <c r="N958" s="334">
        <v>0</v>
      </c>
    </row>
    <row r="959" spans="1:14" x14ac:dyDescent="0.25">
      <c r="A959" s="331">
        <v>44104</v>
      </c>
      <c r="B959" s="332" t="s">
        <v>22</v>
      </c>
      <c r="C959" s="333">
        <v>96</v>
      </c>
      <c r="D959" s="334">
        <v>68</v>
      </c>
      <c r="E959" s="334">
        <v>0</v>
      </c>
      <c r="F959" s="334">
        <v>0</v>
      </c>
      <c r="G959" s="334">
        <v>0</v>
      </c>
      <c r="H959" s="333">
        <v>815</v>
      </c>
      <c r="I959" s="334">
        <v>2</v>
      </c>
      <c r="J959" s="334">
        <v>815</v>
      </c>
      <c r="K959" s="334">
        <v>815</v>
      </c>
      <c r="L959" s="334">
        <v>0</v>
      </c>
      <c r="M959" s="334">
        <v>0</v>
      </c>
      <c r="N959" s="334">
        <v>0</v>
      </c>
    </row>
    <row r="960" spans="1:14" x14ac:dyDescent="0.25">
      <c r="A960" s="331">
        <v>44104</v>
      </c>
      <c r="B960" s="332" t="s">
        <v>62</v>
      </c>
      <c r="C960" s="333">
        <v>323</v>
      </c>
      <c r="D960" s="334">
        <v>163</v>
      </c>
      <c r="E960" s="334">
        <v>0</v>
      </c>
      <c r="F960" s="334">
        <v>0</v>
      </c>
      <c r="G960" s="334">
        <v>0</v>
      </c>
      <c r="H960" s="333">
        <v>4722</v>
      </c>
      <c r="I960" s="334">
        <v>2</v>
      </c>
      <c r="J960" s="334">
        <v>4722</v>
      </c>
      <c r="K960" s="334">
        <v>4722</v>
      </c>
      <c r="L960" s="334">
        <v>0</v>
      </c>
      <c r="M960" s="334">
        <v>0</v>
      </c>
      <c r="N960" s="334">
        <v>0</v>
      </c>
    </row>
    <row r="961" spans="1:14" x14ac:dyDescent="0.25">
      <c r="A961" s="331">
        <v>44104</v>
      </c>
      <c r="B961" s="332" t="s">
        <v>24</v>
      </c>
      <c r="C961" s="333">
        <v>100</v>
      </c>
      <c r="D961" s="334">
        <v>35</v>
      </c>
      <c r="E961" s="334">
        <v>0</v>
      </c>
      <c r="F961" s="334">
        <v>0</v>
      </c>
      <c r="G961" s="334">
        <v>0</v>
      </c>
      <c r="H961" s="333">
        <v>278</v>
      </c>
      <c r="I961" s="334">
        <v>2</v>
      </c>
      <c r="J961" s="334">
        <v>278</v>
      </c>
      <c r="K961" s="334">
        <v>278</v>
      </c>
      <c r="L961" s="334">
        <v>0</v>
      </c>
      <c r="M961" s="334">
        <v>0</v>
      </c>
      <c r="N961" s="334">
        <v>0</v>
      </c>
    </row>
    <row r="962" spans="1:14" x14ac:dyDescent="0.25">
      <c r="A962" s="331">
        <v>44104</v>
      </c>
      <c r="B962" s="332" t="s">
        <v>26</v>
      </c>
      <c r="C962" s="333">
        <v>84</v>
      </c>
      <c r="D962" s="334">
        <v>36</v>
      </c>
      <c r="E962" s="334">
        <v>0</v>
      </c>
      <c r="F962" s="334">
        <v>0</v>
      </c>
      <c r="G962" s="334">
        <v>0</v>
      </c>
      <c r="H962" s="333">
        <v>233</v>
      </c>
      <c r="I962" s="334">
        <v>2</v>
      </c>
      <c r="J962" s="334">
        <v>233</v>
      </c>
      <c r="K962" s="334">
        <v>233</v>
      </c>
      <c r="L962" s="334">
        <v>0</v>
      </c>
      <c r="M962" s="334">
        <v>0</v>
      </c>
      <c r="N962" s="334">
        <v>0</v>
      </c>
    </row>
    <row r="963" spans="1:14" x14ac:dyDescent="0.25">
      <c r="A963" s="331">
        <v>44104</v>
      </c>
      <c r="B963" s="332" t="s">
        <v>28</v>
      </c>
      <c r="C963" s="333">
        <v>19</v>
      </c>
      <c r="D963" s="334">
        <v>47</v>
      </c>
      <c r="E963" s="334">
        <v>0</v>
      </c>
      <c r="F963" s="334">
        <v>0</v>
      </c>
      <c r="G963" s="334">
        <v>0</v>
      </c>
      <c r="H963" s="333">
        <v>2861</v>
      </c>
      <c r="I963" s="334">
        <v>2</v>
      </c>
      <c r="J963" s="334">
        <v>2861</v>
      </c>
      <c r="K963" s="334">
        <v>2861</v>
      </c>
      <c r="L963" s="334">
        <v>0</v>
      </c>
      <c r="M963" s="334">
        <v>0</v>
      </c>
      <c r="N963" s="334">
        <v>0</v>
      </c>
    </row>
    <row r="964" spans="1:14" x14ac:dyDescent="0.25">
      <c r="A964" s="331">
        <v>44104</v>
      </c>
      <c r="B964" s="332" t="s">
        <v>30</v>
      </c>
      <c r="C964" s="333">
        <v>38</v>
      </c>
      <c r="D964" s="334">
        <v>25</v>
      </c>
      <c r="E964" s="334">
        <v>0</v>
      </c>
      <c r="F964" s="334">
        <v>0</v>
      </c>
      <c r="G964" s="334">
        <v>0</v>
      </c>
      <c r="H964" s="333">
        <v>318</v>
      </c>
      <c r="I964" s="334">
        <v>2</v>
      </c>
      <c r="J964" s="334">
        <v>318</v>
      </c>
      <c r="K964" s="334">
        <v>318</v>
      </c>
      <c r="L964" s="334">
        <v>0</v>
      </c>
      <c r="M964" s="334">
        <v>0</v>
      </c>
      <c r="N964" s="334">
        <v>0</v>
      </c>
    </row>
    <row r="965" spans="1:14" x14ac:dyDescent="0.25">
      <c r="A965" s="331">
        <v>44104</v>
      </c>
      <c r="B965" s="332" t="s">
        <v>32</v>
      </c>
      <c r="C965" s="333">
        <v>553</v>
      </c>
      <c r="D965" s="334">
        <v>543</v>
      </c>
      <c r="E965" s="334">
        <v>0</v>
      </c>
      <c r="F965" s="334">
        <v>0</v>
      </c>
      <c r="G965" s="334">
        <v>0</v>
      </c>
      <c r="H965" s="333">
        <v>22875</v>
      </c>
      <c r="I965" s="334">
        <v>2</v>
      </c>
      <c r="J965" s="334">
        <v>22875</v>
      </c>
      <c r="K965" s="334">
        <v>22875</v>
      </c>
      <c r="L965" s="334">
        <v>0</v>
      </c>
      <c r="M965" s="334">
        <v>0</v>
      </c>
      <c r="N965" s="334">
        <v>0</v>
      </c>
    </row>
    <row r="966" spans="1:14" x14ac:dyDescent="0.25">
      <c r="A966" s="331">
        <v>44104</v>
      </c>
      <c r="B966" s="332" t="s">
        <v>34</v>
      </c>
      <c r="C966" s="333">
        <v>515</v>
      </c>
      <c r="D966" s="334">
        <v>312</v>
      </c>
      <c r="E966" s="334">
        <v>0</v>
      </c>
      <c r="F966" s="334">
        <v>0</v>
      </c>
      <c r="G966" s="334">
        <v>0</v>
      </c>
      <c r="H966" s="333">
        <v>5847</v>
      </c>
      <c r="I966" s="334">
        <v>2</v>
      </c>
      <c r="J966" s="334">
        <v>5847</v>
      </c>
      <c r="K966" s="334">
        <v>5847</v>
      </c>
      <c r="L966" s="334">
        <v>0</v>
      </c>
      <c r="M966" s="334">
        <v>0</v>
      </c>
      <c r="N966" s="334">
        <v>0</v>
      </c>
    </row>
    <row r="967" spans="1:14" x14ac:dyDescent="0.25">
      <c r="A967" s="331">
        <v>44104</v>
      </c>
      <c r="B967" s="332" t="s">
        <v>36</v>
      </c>
      <c r="C967" s="333">
        <v>156</v>
      </c>
      <c r="D967" s="334">
        <v>40</v>
      </c>
      <c r="E967" s="334">
        <v>0</v>
      </c>
      <c r="F967" s="334">
        <v>0</v>
      </c>
      <c r="G967" s="334">
        <v>0</v>
      </c>
      <c r="H967" s="333">
        <v>429</v>
      </c>
      <c r="I967" s="334">
        <v>2</v>
      </c>
      <c r="J967" s="334">
        <v>429</v>
      </c>
      <c r="K967" s="334">
        <v>429</v>
      </c>
      <c r="L967" s="334">
        <v>0</v>
      </c>
      <c r="M967" s="334">
        <v>0</v>
      </c>
      <c r="N967" s="334">
        <v>0</v>
      </c>
    </row>
    <row r="968" spans="1:14" x14ac:dyDescent="0.25">
      <c r="A968" s="331">
        <v>44104</v>
      </c>
      <c r="B968" s="332" t="s">
        <v>38</v>
      </c>
      <c r="C968" s="333">
        <v>306</v>
      </c>
      <c r="D968" s="334">
        <v>131</v>
      </c>
      <c r="E968" s="334">
        <v>0</v>
      </c>
      <c r="F968" s="334">
        <v>0</v>
      </c>
      <c r="G968" s="334">
        <v>0</v>
      </c>
      <c r="H968" s="333">
        <v>1193</v>
      </c>
      <c r="I968" s="334">
        <v>2</v>
      </c>
      <c r="J968" s="334">
        <v>1193</v>
      </c>
      <c r="K968" s="334">
        <v>1193</v>
      </c>
      <c r="L968" s="334">
        <v>0</v>
      </c>
      <c r="M968" s="334">
        <v>0</v>
      </c>
      <c r="N968" s="334">
        <v>0</v>
      </c>
    </row>
    <row r="969" spans="1:14" x14ac:dyDescent="0.25">
      <c r="A969" s="331">
        <v>44104</v>
      </c>
      <c r="B969" s="332" t="s">
        <v>40</v>
      </c>
      <c r="C969" s="333">
        <v>254</v>
      </c>
      <c r="D969" s="334">
        <v>49</v>
      </c>
      <c r="E969" s="334">
        <v>0</v>
      </c>
      <c r="F969" s="334">
        <v>0</v>
      </c>
      <c r="G969" s="334">
        <v>0</v>
      </c>
      <c r="H969" s="333">
        <v>444</v>
      </c>
      <c r="I969" s="334">
        <v>2</v>
      </c>
      <c r="J969" s="334">
        <v>444</v>
      </c>
      <c r="K969" s="334">
        <v>444</v>
      </c>
      <c r="L969" s="334">
        <v>0</v>
      </c>
      <c r="M969" s="334">
        <v>0</v>
      </c>
      <c r="N969" s="334">
        <v>0</v>
      </c>
    </row>
    <row r="970" spans="1:14" x14ac:dyDescent="0.25">
      <c r="A970" s="331">
        <v>44104</v>
      </c>
      <c r="B970" s="332" t="s">
        <v>42</v>
      </c>
      <c r="C970" s="333">
        <v>86</v>
      </c>
      <c r="D970" s="334">
        <v>19</v>
      </c>
      <c r="E970" s="334">
        <v>0</v>
      </c>
      <c r="F970" s="334">
        <v>0</v>
      </c>
      <c r="G970" s="334">
        <v>0</v>
      </c>
      <c r="H970" s="333">
        <v>152</v>
      </c>
      <c r="I970" s="334">
        <v>2</v>
      </c>
      <c r="J970" s="334">
        <v>152</v>
      </c>
      <c r="K970" s="334">
        <v>152</v>
      </c>
      <c r="L970" s="334">
        <v>0</v>
      </c>
      <c r="M970" s="334">
        <v>0</v>
      </c>
      <c r="N970" s="334">
        <v>0</v>
      </c>
    </row>
    <row r="971" spans="1:14" x14ac:dyDescent="0.25">
      <c r="A971" s="331">
        <v>44135</v>
      </c>
      <c r="B971" s="332" t="s">
        <v>12</v>
      </c>
      <c r="C971" s="333">
        <v>0</v>
      </c>
      <c r="D971" s="334">
        <v>0</v>
      </c>
      <c r="E971" s="334">
        <v>0</v>
      </c>
      <c r="F971" s="334">
        <v>0</v>
      </c>
      <c r="G971" s="334">
        <v>0</v>
      </c>
      <c r="H971" s="333">
        <v>946</v>
      </c>
      <c r="I971" s="334">
        <v>2</v>
      </c>
      <c r="J971" s="334">
        <v>946</v>
      </c>
      <c r="K971" s="334">
        <v>946</v>
      </c>
      <c r="L971" s="334">
        <v>0</v>
      </c>
      <c r="M971" s="334">
        <v>0</v>
      </c>
      <c r="N971" s="334">
        <v>0</v>
      </c>
    </row>
    <row r="972" spans="1:14" x14ac:dyDescent="0.25">
      <c r="A972" s="331">
        <v>44135</v>
      </c>
      <c r="B972" s="332" t="s">
        <v>14</v>
      </c>
      <c r="C972" s="333">
        <v>14</v>
      </c>
      <c r="D972" s="334">
        <v>14</v>
      </c>
      <c r="E972" s="334">
        <v>0</v>
      </c>
      <c r="F972" s="334">
        <v>0</v>
      </c>
      <c r="G972" s="334">
        <v>0</v>
      </c>
      <c r="H972" s="333">
        <v>1264</v>
      </c>
      <c r="I972" s="334">
        <v>2</v>
      </c>
      <c r="J972" s="334">
        <v>1264</v>
      </c>
      <c r="K972" s="334">
        <v>1264</v>
      </c>
      <c r="L972" s="334">
        <v>0</v>
      </c>
      <c r="M972" s="334">
        <v>0</v>
      </c>
      <c r="N972" s="334">
        <v>0</v>
      </c>
    </row>
    <row r="973" spans="1:14" x14ac:dyDescent="0.25">
      <c r="A973" s="331">
        <v>44135</v>
      </c>
      <c r="B973" s="332" t="s">
        <v>16</v>
      </c>
      <c r="C973" s="333">
        <v>9</v>
      </c>
      <c r="D973" s="334">
        <v>6</v>
      </c>
      <c r="E973" s="334">
        <v>0</v>
      </c>
      <c r="F973" s="334">
        <v>0</v>
      </c>
      <c r="G973" s="334">
        <v>0</v>
      </c>
      <c r="H973" s="333">
        <v>2027</v>
      </c>
      <c r="I973" s="334">
        <v>2</v>
      </c>
      <c r="J973" s="334">
        <v>2027</v>
      </c>
      <c r="K973" s="334">
        <v>2027</v>
      </c>
      <c r="L973" s="334">
        <v>0</v>
      </c>
      <c r="M973" s="334">
        <v>0</v>
      </c>
      <c r="N973" s="334">
        <v>0</v>
      </c>
    </row>
    <row r="974" spans="1:14" x14ac:dyDescent="0.25">
      <c r="A974" s="331">
        <v>44135</v>
      </c>
      <c r="B974" s="332" t="s">
        <v>18</v>
      </c>
      <c r="C974" s="333">
        <v>59</v>
      </c>
      <c r="D974" s="334">
        <v>38</v>
      </c>
      <c r="E974" s="334">
        <v>0</v>
      </c>
      <c r="F974" s="334">
        <v>0</v>
      </c>
      <c r="G974" s="334">
        <v>0</v>
      </c>
      <c r="H974" s="333">
        <v>6764</v>
      </c>
      <c r="I974" s="334">
        <v>2</v>
      </c>
      <c r="J974" s="334">
        <v>6764</v>
      </c>
      <c r="K974" s="334">
        <v>6764</v>
      </c>
      <c r="L974" s="334">
        <v>0</v>
      </c>
      <c r="M974" s="334">
        <v>0</v>
      </c>
      <c r="N974" s="334">
        <v>0</v>
      </c>
    </row>
    <row r="975" spans="1:14" x14ac:dyDescent="0.25">
      <c r="A975" s="331">
        <v>44135</v>
      </c>
      <c r="B975" s="332" t="s">
        <v>20</v>
      </c>
      <c r="C975" s="333">
        <v>43</v>
      </c>
      <c r="D975" s="334">
        <v>7</v>
      </c>
      <c r="E975" s="334">
        <v>0</v>
      </c>
      <c r="F975" s="334">
        <v>0</v>
      </c>
      <c r="G975" s="334">
        <v>0</v>
      </c>
      <c r="H975" s="333">
        <v>493</v>
      </c>
      <c r="I975" s="334">
        <v>2</v>
      </c>
      <c r="J975" s="334">
        <v>493</v>
      </c>
      <c r="K975" s="334">
        <v>493</v>
      </c>
      <c r="L975" s="334">
        <v>0</v>
      </c>
      <c r="M975" s="334">
        <v>0</v>
      </c>
      <c r="N975" s="334">
        <v>0</v>
      </c>
    </row>
    <row r="976" spans="1:14" x14ac:dyDescent="0.25">
      <c r="A976" s="331">
        <v>44135</v>
      </c>
      <c r="B976" s="332" t="s">
        <v>22</v>
      </c>
      <c r="C976" s="333">
        <v>107</v>
      </c>
      <c r="D976" s="334">
        <v>66</v>
      </c>
      <c r="E976" s="334">
        <v>0</v>
      </c>
      <c r="F976" s="334">
        <v>0</v>
      </c>
      <c r="G976" s="334">
        <v>0</v>
      </c>
      <c r="H976" s="333">
        <v>829</v>
      </c>
      <c r="I976" s="334">
        <v>2</v>
      </c>
      <c r="J976" s="334">
        <v>829</v>
      </c>
      <c r="K976" s="334">
        <v>829</v>
      </c>
      <c r="L976" s="334">
        <v>0</v>
      </c>
      <c r="M976" s="334">
        <v>0</v>
      </c>
      <c r="N976" s="334">
        <v>0</v>
      </c>
    </row>
    <row r="977" spans="1:14" x14ac:dyDescent="0.25">
      <c r="A977" s="331">
        <v>44135</v>
      </c>
      <c r="B977" s="332" t="s">
        <v>62</v>
      </c>
      <c r="C977" s="333">
        <v>109</v>
      </c>
      <c r="D977" s="334">
        <v>102</v>
      </c>
      <c r="E977" s="334">
        <v>0</v>
      </c>
      <c r="F977" s="334">
        <v>0</v>
      </c>
      <c r="G977" s="334">
        <v>0</v>
      </c>
      <c r="H977" s="333">
        <v>4433</v>
      </c>
      <c r="I977" s="334">
        <v>2</v>
      </c>
      <c r="J977" s="334">
        <v>4433</v>
      </c>
      <c r="K977" s="334">
        <v>4433</v>
      </c>
      <c r="L977" s="334">
        <v>0</v>
      </c>
      <c r="M977" s="334">
        <v>0</v>
      </c>
      <c r="N977" s="334">
        <v>0</v>
      </c>
    </row>
    <row r="978" spans="1:14" x14ac:dyDescent="0.25">
      <c r="A978" s="331">
        <v>44135</v>
      </c>
      <c r="B978" s="332" t="s">
        <v>24</v>
      </c>
      <c r="C978" s="333">
        <v>87</v>
      </c>
      <c r="D978" s="334">
        <v>37</v>
      </c>
      <c r="E978" s="334">
        <v>0</v>
      </c>
      <c r="F978" s="334">
        <v>0</v>
      </c>
      <c r="G978" s="334">
        <v>0</v>
      </c>
      <c r="H978" s="333">
        <v>268</v>
      </c>
      <c r="I978" s="334">
        <v>2</v>
      </c>
      <c r="J978" s="334">
        <v>268</v>
      </c>
      <c r="K978" s="334">
        <v>268</v>
      </c>
      <c r="L978" s="334">
        <v>0</v>
      </c>
      <c r="M978" s="334">
        <v>0</v>
      </c>
      <c r="N978" s="334">
        <v>0</v>
      </c>
    </row>
    <row r="979" spans="1:14" x14ac:dyDescent="0.25">
      <c r="A979" s="331">
        <v>44135</v>
      </c>
      <c r="B979" s="332" t="s">
        <v>26</v>
      </c>
      <c r="C979" s="333">
        <v>80</v>
      </c>
      <c r="D979" s="334">
        <v>30</v>
      </c>
      <c r="E979" s="334">
        <v>0</v>
      </c>
      <c r="F979" s="334">
        <v>0</v>
      </c>
      <c r="G979" s="334">
        <v>0</v>
      </c>
      <c r="H979" s="333">
        <v>220</v>
      </c>
      <c r="I979" s="334">
        <v>2</v>
      </c>
      <c r="J979" s="334">
        <v>220</v>
      </c>
      <c r="K979" s="334">
        <v>220</v>
      </c>
      <c r="L979" s="334">
        <v>0</v>
      </c>
      <c r="M979" s="334">
        <v>0</v>
      </c>
      <c r="N979" s="334">
        <v>0</v>
      </c>
    </row>
    <row r="980" spans="1:14" x14ac:dyDescent="0.25">
      <c r="A980" s="331">
        <v>44135</v>
      </c>
      <c r="B980" s="332" t="s">
        <v>28</v>
      </c>
      <c r="C980" s="333">
        <v>23</v>
      </c>
      <c r="D980" s="334">
        <v>40</v>
      </c>
      <c r="E980" s="334">
        <v>0</v>
      </c>
      <c r="F980" s="334">
        <v>0</v>
      </c>
      <c r="G980" s="334">
        <v>0</v>
      </c>
      <c r="H980" s="333">
        <v>2964</v>
      </c>
      <c r="I980" s="334">
        <v>2</v>
      </c>
      <c r="J980" s="334">
        <v>2964</v>
      </c>
      <c r="K980" s="334">
        <v>2964</v>
      </c>
      <c r="L980" s="334">
        <v>0</v>
      </c>
      <c r="M980" s="334">
        <v>0</v>
      </c>
      <c r="N980" s="334">
        <v>0</v>
      </c>
    </row>
    <row r="981" spans="1:14" x14ac:dyDescent="0.25">
      <c r="A981" s="331">
        <v>44135</v>
      </c>
      <c r="B981" s="332" t="s">
        <v>30</v>
      </c>
      <c r="C981" s="333">
        <v>35</v>
      </c>
      <c r="D981" s="334">
        <v>19</v>
      </c>
      <c r="E981" s="334">
        <v>0</v>
      </c>
      <c r="F981" s="334">
        <v>0</v>
      </c>
      <c r="G981" s="334">
        <v>0</v>
      </c>
      <c r="H981" s="333">
        <v>271</v>
      </c>
      <c r="I981" s="334">
        <v>2</v>
      </c>
      <c r="J981" s="334">
        <v>271</v>
      </c>
      <c r="K981" s="334">
        <v>271</v>
      </c>
      <c r="L981" s="334">
        <v>0</v>
      </c>
      <c r="M981" s="334">
        <v>0</v>
      </c>
      <c r="N981" s="334">
        <v>0</v>
      </c>
    </row>
    <row r="982" spans="1:14" x14ac:dyDescent="0.25">
      <c r="A982" s="331">
        <v>44135</v>
      </c>
      <c r="B982" s="332" t="s">
        <v>32</v>
      </c>
      <c r="C982" s="333">
        <v>578</v>
      </c>
      <c r="D982" s="334">
        <v>439</v>
      </c>
      <c r="E982" s="334">
        <v>0</v>
      </c>
      <c r="F982" s="334">
        <v>0</v>
      </c>
      <c r="G982" s="334">
        <v>0</v>
      </c>
      <c r="H982" s="333">
        <v>22943</v>
      </c>
      <c r="I982" s="334">
        <v>2</v>
      </c>
      <c r="J982" s="334">
        <v>22943</v>
      </c>
      <c r="K982" s="334">
        <v>22943</v>
      </c>
      <c r="L982" s="334">
        <v>0</v>
      </c>
      <c r="M982" s="334">
        <v>0</v>
      </c>
      <c r="N982" s="334">
        <v>0</v>
      </c>
    </row>
    <row r="983" spans="1:14" x14ac:dyDescent="0.25">
      <c r="A983" s="331">
        <v>44135</v>
      </c>
      <c r="B983" s="332" t="s">
        <v>34</v>
      </c>
      <c r="C983" s="333">
        <v>503</v>
      </c>
      <c r="D983" s="334">
        <v>243</v>
      </c>
      <c r="E983" s="334">
        <v>0</v>
      </c>
      <c r="F983" s="334">
        <v>0</v>
      </c>
      <c r="G983" s="334">
        <v>0</v>
      </c>
      <c r="H983" s="333">
        <v>5729</v>
      </c>
      <c r="I983" s="334">
        <v>2</v>
      </c>
      <c r="J983" s="334">
        <v>5729</v>
      </c>
      <c r="K983" s="334">
        <v>5729</v>
      </c>
      <c r="L983" s="334">
        <v>0</v>
      </c>
      <c r="M983" s="334">
        <v>0</v>
      </c>
      <c r="N983" s="334">
        <v>0</v>
      </c>
    </row>
    <row r="984" spans="1:14" x14ac:dyDescent="0.25">
      <c r="A984" s="331">
        <v>44135</v>
      </c>
      <c r="B984" s="332" t="s">
        <v>36</v>
      </c>
      <c r="C984" s="333">
        <v>250</v>
      </c>
      <c r="D984" s="334">
        <v>67</v>
      </c>
      <c r="E984" s="334">
        <v>0</v>
      </c>
      <c r="F984" s="334">
        <v>0</v>
      </c>
      <c r="G984" s="334">
        <v>0</v>
      </c>
      <c r="H984" s="333">
        <v>673</v>
      </c>
      <c r="I984" s="334">
        <v>2</v>
      </c>
      <c r="J984" s="334">
        <v>673</v>
      </c>
      <c r="K984" s="334">
        <v>673</v>
      </c>
      <c r="L984" s="334">
        <v>0</v>
      </c>
      <c r="M984" s="334">
        <v>0</v>
      </c>
      <c r="N984" s="334">
        <v>0</v>
      </c>
    </row>
    <row r="985" spans="1:14" x14ac:dyDescent="0.25">
      <c r="A985" s="331">
        <v>44135</v>
      </c>
      <c r="B985" s="332" t="s">
        <v>38</v>
      </c>
      <c r="C985" s="333">
        <v>353</v>
      </c>
      <c r="D985" s="334">
        <v>125</v>
      </c>
      <c r="E985" s="334">
        <v>0</v>
      </c>
      <c r="F985" s="334">
        <v>0</v>
      </c>
      <c r="G985" s="334">
        <v>0</v>
      </c>
      <c r="H985" s="333">
        <v>1251</v>
      </c>
      <c r="I985" s="334">
        <v>2</v>
      </c>
      <c r="J985" s="334">
        <v>1251</v>
      </c>
      <c r="K985" s="334">
        <v>1251</v>
      </c>
      <c r="L985" s="334">
        <v>0</v>
      </c>
      <c r="M985" s="334">
        <v>0</v>
      </c>
      <c r="N985" s="334">
        <v>0</v>
      </c>
    </row>
    <row r="986" spans="1:14" x14ac:dyDescent="0.25">
      <c r="A986" s="331">
        <v>44135</v>
      </c>
      <c r="B986" s="332" t="s">
        <v>40</v>
      </c>
      <c r="C986" s="333">
        <v>398</v>
      </c>
      <c r="D986" s="334">
        <v>53</v>
      </c>
      <c r="E986" s="334">
        <v>0</v>
      </c>
      <c r="F986" s="334">
        <v>0</v>
      </c>
      <c r="G986" s="334">
        <v>0</v>
      </c>
      <c r="H986" s="333">
        <v>596</v>
      </c>
      <c r="I986" s="334">
        <v>2</v>
      </c>
      <c r="J986" s="334">
        <v>596</v>
      </c>
      <c r="K986" s="334">
        <v>596</v>
      </c>
      <c r="L986" s="334">
        <v>0</v>
      </c>
      <c r="M986" s="334">
        <v>0</v>
      </c>
      <c r="N986" s="334">
        <v>0</v>
      </c>
    </row>
    <row r="987" spans="1:14" x14ac:dyDescent="0.25">
      <c r="A987" s="331">
        <v>44135</v>
      </c>
      <c r="B987" s="332" t="s">
        <v>42</v>
      </c>
      <c r="C987" s="333">
        <v>136</v>
      </c>
      <c r="D987" s="334">
        <v>19</v>
      </c>
      <c r="E987" s="334">
        <v>0</v>
      </c>
      <c r="F987" s="334">
        <v>0</v>
      </c>
      <c r="G987" s="334">
        <v>0</v>
      </c>
      <c r="H987" s="333">
        <v>207</v>
      </c>
      <c r="I987" s="334">
        <v>2</v>
      </c>
      <c r="J987" s="334">
        <v>207</v>
      </c>
      <c r="K987" s="334">
        <v>207</v>
      </c>
      <c r="L987" s="334">
        <v>0</v>
      </c>
      <c r="M987" s="334">
        <v>0</v>
      </c>
      <c r="N987" s="334">
        <v>0</v>
      </c>
    </row>
    <row r="988" spans="1:14" x14ac:dyDescent="0.25">
      <c r="A988" s="331">
        <v>44165</v>
      </c>
      <c r="B988" s="332" t="s">
        <v>12</v>
      </c>
      <c r="C988" s="333">
        <v>0</v>
      </c>
      <c r="D988" s="334">
        <v>0</v>
      </c>
      <c r="E988" s="334">
        <v>0</v>
      </c>
      <c r="F988" s="334">
        <v>0</v>
      </c>
      <c r="G988" s="334">
        <v>0</v>
      </c>
      <c r="H988" s="333">
        <v>977</v>
      </c>
      <c r="I988" s="334">
        <v>2</v>
      </c>
      <c r="J988" s="334">
        <v>977</v>
      </c>
      <c r="K988" s="334">
        <v>977</v>
      </c>
      <c r="L988" s="334">
        <v>0</v>
      </c>
      <c r="M988" s="334">
        <v>0</v>
      </c>
      <c r="N988" s="334">
        <v>0</v>
      </c>
    </row>
    <row r="989" spans="1:14" x14ac:dyDescent="0.25">
      <c r="A989" s="331">
        <v>44165</v>
      </c>
      <c r="B989" s="332" t="s">
        <v>14</v>
      </c>
      <c r="C989" s="333">
        <v>13</v>
      </c>
      <c r="D989" s="334">
        <v>11</v>
      </c>
      <c r="E989" s="334">
        <v>0</v>
      </c>
      <c r="F989" s="334">
        <v>0</v>
      </c>
      <c r="G989" s="334">
        <v>0</v>
      </c>
      <c r="H989" s="333">
        <v>1312</v>
      </c>
      <c r="I989" s="334">
        <v>2</v>
      </c>
      <c r="J989" s="334">
        <v>1312</v>
      </c>
      <c r="K989" s="334">
        <v>1312</v>
      </c>
      <c r="L989" s="334">
        <v>0</v>
      </c>
      <c r="M989" s="334">
        <v>0</v>
      </c>
      <c r="N989" s="334">
        <v>0</v>
      </c>
    </row>
    <row r="990" spans="1:14" x14ac:dyDescent="0.25">
      <c r="A990" s="331">
        <v>44165</v>
      </c>
      <c r="B990" s="332" t="s">
        <v>16</v>
      </c>
      <c r="C990" s="333">
        <v>8</v>
      </c>
      <c r="D990" s="334">
        <v>4</v>
      </c>
      <c r="E990" s="334">
        <v>0</v>
      </c>
      <c r="F990" s="334">
        <v>0</v>
      </c>
      <c r="G990" s="334">
        <v>0</v>
      </c>
      <c r="H990" s="333">
        <v>2137</v>
      </c>
      <c r="I990" s="334">
        <v>2</v>
      </c>
      <c r="J990" s="334">
        <v>2137</v>
      </c>
      <c r="K990" s="334">
        <v>2137</v>
      </c>
      <c r="L990" s="334">
        <v>0</v>
      </c>
      <c r="M990" s="334">
        <v>0</v>
      </c>
      <c r="N990" s="334">
        <v>0</v>
      </c>
    </row>
    <row r="991" spans="1:14" x14ac:dyDescent="0.25">
      <c r="A991" s="331">
        <v>44165</v>
      </c>
      <c r="B991" s="332" t="s">
        <v>18</v>
      </c>
      <c r="C991" s="333">
        <v>82</v>
      </c>
      <c r="D991" s="334">
        <v>25</v>
      </c>
      <c r="E991" s="334">
        <v>0</v>
      </c>
      <c r="F991" s="334">
        <v>0</v>
      </c>
      <c r="G991" s="334">
        <v>0</v>
      </c>
      <c r="H991" s="333">
        <v>6995</v>
      </c>
      <c r="I991" s="334">
        <v>2</v>
      </c>
      <c r="J991" s="334">
        <v>6995</v>
      </c>
      <c r="K991" s="334">
        <v>6995</v>
      </c>
      <c r="L991" s="334">
        <v>0</v>
      </c>
      <c r="M991" s="334">
        <v>0</v>
      </c>
      <c r="N991" s="334">
        <v>0</v>
      </c>
    </row>
    <row r="992" spans="1:14" x14ac:dyDescent="0.25">
      <c r="A992" s="331">
        <v>44165</v>
      </c>
      <c r="B992" s="332" t="s">
        <v>20</v>
      </c>
      <c r="C992" s="333">
        <v>32</v>
      </c>
      <c r="D992" s="334">
        <v>13</v>
      </c>
      <c r="E992" s="334">
        <v>0</v>
      </c>
      <c r="F992" s="334">
        <v>0</v>
      </c>
      <c r="G992" s="334">
        <v>0</v>
      </c>
      <c r="H992" s="333">
        <v>350</v>
      </c>
      <c r="I992" s="334">
        <v>2</v>
      </c>
      <c r="J992" s="334">
        <v>350</v>
      </c>
      <c r="K992" s="334">
        <v>350</v>
      </c>
      <c r="L992" s="334">
        <v>0</v>
      </c>
      <c r="M992" s="334">
        <v>0</v>
      </c>
      <c r="N992" s="334">
        <v>0</v>
      </c>
    </row>
    <row r="993" spans="1:14" x14ac:dyDescent="0.25">
      <c r="A993" s="331">
        <v>44165</v>
      </c>
      <c r="B993" s="332" t="s">
        <v>22</v>
      </c>
      <c r="C993" s="333">
        <v>103</v>
      </c>
      <c r="D993" s="334">
        <v>63</v>
      </c>
      <c r="E993" s="334">
        <v>0</v>
      </c>
      <c r="F993" s="334">
        <v>0</v>
      </c>
      <c r="G993" s="334">
        <v>0</v>
      </c>
      <c r="H993" s="333">
        <v>840</v>
      </c>
      <c r="I993" s="334">
        <v>2</v>
      </c>
      <c r="J993" s="334">
        <v>840</v>
      </c>
      <c r="K993" s="334">
        <v>840</v>
      </c>
      <c r="L993" s="334">
        <v>0</v>
      </c>
      <c r="M993" s="334">
        <v>0</v>
      </c>
      <c r="N993" s="334">
        <v>0</v>
      </c>
    </row>
    <row r="994" spans="1:14" x14ac:dyDescent="0.25">
      <c r="A994" s="331">
        <v>44165</v>
      </c>
      <c r="B994" s="332" t="s">
        <v>62</v>
      </c>
      <c r="C994" s="333">
        <v>96</v>
      </c>
      <c r="D994" s="334">
        <v>87</v>
      </c>
      <c r="E994" s="334">
        <v>0</v>
      </c>
      <c r="F994" s="334">
        <v>0</v>
      </c>
      <c r="G994" s="334">
        <v>0</v>
      </c>
      <c r="H994" s="333">
        <v>4470</v>
      </c>
      <c r="I994" s="334">
        <v>2</v>
      </c>
      <c r="J994" s="334">
        <v>4470</v>
      </c>
      <c r="K994" s="334">
        <v>4470</v>
      </c>
      <c r="L994" s="334">
        <v>0</v>
      </c>
      <c r="M994" s="334">
        <v>0</v>
      </c>
      <c r="N994" s="334">
        <v>0</v>
      </c>
    </row>
    <row r="995" spans="1:14" x14ac:dyDescent="0.25">
      <c r="A995" s="331">
        <v>44165</v>
      </c>
      <c r="B995" s="332" t="s">
        <v>24</v>
      </c>
      <c r="C995" s="333">
        <v>78</v>
      </c>
      <c r="D995" s="334">
        <v>29</v>
      </c>
      <c r="E995" s="334">
        <v>0</v>
      </c>
      <c r="F995" s="334">
        <v>0</v>
      </c>
      <c r="G995" s="334">
        <v>0</v>
      </c>
      <c r="H995" s="333">
        <v>263</v>
      </c>
      <c r="I995" s="334">
        <v>2</v>
      </c>
      <c r="J995" s="334">
        <v>263</v>
      </c>
      <c r="K995" s="334">
        <v>263</v>
      </c>
      <c r="L995" s="334">
        <v>0</v>
      </c>
      <c r="M995" s="334">
        <v>0</v>
      </c>
      <c r="N995" s="334">
        <v>0</v>
      </c>
    </row>
    <row r="996" spans="1:14" x14ac:dyDescent="0.25">
      <c r="A996" s="331">
        <v>44165</v>
      </c>
      <c r="B996" s="332" t="s">
        <v>26</v>
      </c>
      <c r="C996" s="333">
        <v>82</v>
      </c>
      <c r="D996" s="334">
        <v>30</v>
      </c>
      <c r="E996" s="334">
        <v>0</v>
      </c>
      <c r="F996" s="334">
        <v>0</v>
      </c>
      <c r="G996" s="334">
        <v>0</v>
      </c>
      <c r="H996" s="333">
        <v>214</v>
      </c>
      <c r="I996" s="334">
        <v>2</v>
      </c>
      <c r="J996" s="334">
        <v>214</v>
      </c>
      <c r="K996" s="334">
        <v>214</v>
      </c>
      <c r="L996" s="334">
        <v>0</v>
      </c>
      <c r="M996" s="334">
        <v>0</v>
      </c>
      <c r="N996" s="334">
        <v>0</v>
      </c>
    </row>
    <row r="997" spans="1:14" x14ac:dyDescent="0.25">
      <c r="A997" s="331">
        <v>44165</v>
      </c>
      <c r="B997" s="332" t="s">
        <v>28</v>
      </c>
      <c r="C997" s="333">
        <v>27</v>
      </c>
      <c r="D997" s="334">
        <v>47</v>
      </c>
      <c r="E997" s="334">
        <v>0</v>
      </c>
      <c r="F997" s="334">
        <v>0</v>
      </c>
      <c r="G997" s="334">
        <v>0</v>
      </c>
      <c r="H997" s="333">
        <v>3269</v>
      </c>
      <c r="I997" s="334">
        <v>2</v>
      </c>
      <c r="J997" s="334">
        <v>3269</v>
      </c>
      <c r="K997" s="334">
        <v>3269</v>
      </c>
      <c r="L997" s="334">
        <v>0</v>
      </c>
      <c r="M997" s="334">
        <v>0</v>
      </c>
      <c r="N997" s="334">
        <v>0</v>
      </c>
    </row>
    <row r="998" spans="1:14" x14ac:dyDescent="0.25">
      <c r="A998" s="331">
        <v>44165</v>
      </c>
      <c r="B998" s="332" t="s">
        <v>30</v>
      </c>
      <c r="C998" s="333">
        <v>31</v>
      </c>
      <c r="D998" s="334">
        <v>11</v>
      </c>
      <c r="E998" s="334">
        <v>0</v>
      </c>
      <c r="F998" s="334">
        <v>0</v>
      </c>
      <c r="G998" s="334">
        <v>0</v>
      </c>
      <c r="H998" s="333">
        <v>263</v>
      </c>
      <c r="I998" s="334">
        <v>2</v>
      </c>
      <c r="J998" s="334">
        <v>263</v>
      </c>
      <c r="K998" s="334">
        <v>263</v>
      </c>
      <c r="L998" s="334">
        <v>0</v>
      </c>
      <c r="M998" s="334">
        <v>0</v>
      </c>
      <c r="N998" s="334">
        <v>0</v>
      </c>
    </row>
    <row r="999" spans="1:14" x14ac:dyDescent="0.25">
      <c r="A999" s="331">
        <v>44165</v>
      </c>
      <c r="B999" s="332" t="s">
        <v>32</v>
      </c>
      <c r="C999" s="333">
        <v>566</v>
      </c>
      <c r="D999" s="334">
        <v>374</v>
      </c>
      <c r="E999" s="334">
        <v>0</v>
      </c>
      <c r="F999" s="334">
        <v>0</v>
      </c>
      <c r="G999" s="334">
        <v>0</v>
      </c>
      <c r="H999" s="333">
        <v>22943</v>
      </c>
      <c r="I999" s="334">
        <v>2</v>
      </c>
      <c r="J999" s="334">
        <v>22943</v>
      </c>
      <c r="K999" s="334">
        <v>22943</v>
      </c>
      <c r="L999" s="334">
        <v>0</v>
      </c>
      <c r="M999" s="334">
        <v>0</v>
      </c>
      <c r="N999" s="334">
        <v>0</v>
      </c>
    </row>
    <row r="1000" spans="1:14" x14ac:dyDescent="0.25">
      <c r="A1000" s="331">
        <v>44165</v>
      </c>
      <c r="B1000" s="332" t="s">
        <v>34</v>
      </c>
      <c r="C1000" s="333">
        <v>357</v>
      </c>
      <c r="D1000" s="334">
        <v>174</v>
      </c>
      <c r="E1000" s="334">
        <v>0</v>
      </c>
      <c r="F1000" s="334">
        <v>0</v>
      </c>
      <c r="G1000" s="334">
        <v>0</v>
      </c>
      <c r="H1000" s="333">
        <v>5322</v>
      </c>
      <c r="I1000" s="334">
        <v>2</v>
      </c>
      <c r="J1000" s="334">
        <v>5322</v>
      </c>
      <c r="K1000" s="334">
        <v>5322</v>
      </c>
      <c r="L1000" s="334">
        <v>0</v>
      </c>
      <c r="M1000" s="334">
        <v>0</v>
      </c>
      <c r="N1000" s="334">
        <v>0</v>
      </c>
    </row>
    <row r="1001" spans="1:14" x14ac:dyDescent="0.25">
      <c r="A1001" s="331">
        <v>44165</v>
      </c>
      <c r="B1001" s="332" t="s">
        <v>36</v>
      </c>
      <c r="C1001" s="333">
        <v>349</v>
      </c>
      <c r="D1001" s="334">
        <v>80</v>
      </c>
      <c r="E1001" s="334">
        <v>0</v>
      </c>
      <c r="F1001" s="334">
        <v>0</v>
      </c>
      <c r="G1001" s="334">
        <v>0</v>
      </c>
      <c r="H1001" s="333">
        <v>891</v>
      </c>
      <c r="I1001" s="334">
        <v>2</v>
      </c>
      <c r="J1001" s="334">
        <v>891</v>
      </c>
      <c r="K1001" s="334">
        <v>891</v>
      </c>
      <c r="L1001" s="334">
        <v>0</v>
      </c>
      <c r="M1001" s="334">
        <v>0</v>
      </c>
      <c r="N1001" s="334">
        <v>0</v>
      </c>
    </row>
    <row r="1002" spans="1:14" x14ac:dyDescent="0.25">
      <c r="A1002" s="331">
        <v>44165</v>
      </c>
      <c r="B1002" s="332" t="s">
        <v>38</v>
      </c>
      <c r="C1002" s="333">
        <v>347</v>
      </c>
      <c r="D1002" s="334">
        <v>112</v>
      </c>
      <c r="E1002" s="334">
        <v>0</v>
      </c>
      <c r="F1002" s="334">
        <v>0</v>
      </c>
      <c r="G1002" s="334">
        <v>0</v>
      </c>
      <c r="H1002" s="333">
        <v>1256</v>
      </c>
      <c r="I1002" s="334">
        <v>2</v>
      </c>
      <c r="J1002" s="334">
        <v>1256</v>
      </c>
      <c r="K1002" s="334">
        <v>1256</v>
      </c>
      <c r="L1002" s="334">
        <v>0</v>
      </c>
      <c r="M1002" s="334">
        <v>0</v>
      </c>
      <c r="N1002" s="334">
        <v>0</v>
      </c>
    </row>
    <row r="1003" spans="1:14" x14ac:dyDescent="0.25">
      <c r="A1003" s="331">
        <v>44165</v>
      </c>
      <c r="B1003" s="332" t="s">
        <v>40</v>
      </c>
      <c r="C1003" s="333">
        <v>457</v>
      </c>
      <c r="D1003" s="334">
        <v>58</v>
      </c>
      <c r="E1003" s="334">
        <v>0</v>
      </c>
      <c r="F1003" s="334">
        <v>0</v>
      </c>
      <c r="G1003" s="334">
        <v>0</v>
      </c>
      <c r="H1003" s="333">
        <v>695</v>
      </c>
      <c r="I1003" s="334">
        <v>2</v>
      </c>
      <c r="J1003" s="334">
        <v>695</v>
      </c>
      <c r="K1003" s="334">
        <v>695</v>
      </c>
      <c r="L1003" s="334">
        <v>0</v>
      </c>
      <c r="M1003" s="334">
        <v>0</v>
      </c>
      <c r="N1003" s="334">
        <v>0</v>
      </c>
    </row>
    <row r="1004" spans="1:14" x14ac:dyDescent="0.25">
      <c r="A1004" s="331">
        <v>44165</v>
      </c>
      <c r="B1004" s="332" t="s">
        <v>42</v>
      </c>
      <c r="C1004" s="333">
        <v>153</v>
      </c>
      <c r="D1004" s="334">
        <v>19</v>
      </c>
      <c r="E1004" s="334">
        <v>0</v>
      </c>
      <c r="F1004" s="334">
        <v>0</v>
      </c>
      <c r="G1004" s="334">
        <v>0</v>
      </c>
      <c r="H1004" s="333">
        <v>220</v>
      </c>
      <c r="I1004" s="334">
        <v>2</v>
      </c>
      <c r="J1004" s="334">
        <v>220</v>
      </c>
      <c r="K1004" s="334">
        <v>220</v>
      </c>
      <c r="L1004" s="334">
        <v>0</v>
      </c>
      <c r="M1004" s="334">
        <v>0</v>
      </c>
      <c r="N1004" s="334">
        <v>0</v>
      </c>
    </row>
    <row r="1005" spans="1:14" x14ac:dyDescent="0.25">
      <c r="A1005" s="331">
        <v>44196</v>
      </c>
      <c r="B1005" s="332" t="s">
        <v>12</v>
      </c>
      <c r="C1005" s="333">
        <v>0</v>
      </c>
      <c r="D1005" s="334">
        <v>0</v>
      </c>
      <c r="E1005" s="334">
        <v>0</v>
      </c>
      <c r="F1005" s="334">
        <v>0</v>
      </c>
      <c r="G1005" s="334">
        <v>0</v>
      </c>
      <c r="H1005" s="333">
        <v>1032</v>
      </c>
      <c r="I1005" s="334">
        <v>2</v>
      </c>
      <c r="J1005" s="334">
        <v>1032</v>
      </c>
      <c r="K1005" s="334">
        <v>1032</v>
      </c>
      <c r="L1005" s="334">
        <v>0</v>
      </c>
      <c r="M1005" s="334">
        <v>0</v>
      </c>
      <c r="N1005" s="334">
        <v>0</v>
      </c>
    </row>
    <row r="1006" spans="1:14" x14ac:dyDescent="0.25">
      <c r="A1006" s="331">
        <v>44196</v>
      </c>
      <c r="B1006" s="332" t="s">
        <v>14</v>
      </c>
      <c r="C1006" s="333">
        <v>17</v>
      </c>
      <c r="D1006" s="334">
        <v>13</v>
      </c>
      <c r="E1006" s="334">
        <v>0</v>
      </c>
      <c r="F1006" s="334">
        <v>0</v>
      </c>
      <c r="G1006" s="334">
        <v>0</v>
      </c>
      <c r="H1006" s="333">
        <v>1342</v>
      </c>
      <c r="I1006" s="334">
        <v>2</v>
      </c>
      <c r="J1006" s="334">
        <v>1342</v>
      </c>
      <c r="K1006" s="334">
        <v>1342</v>
      </c>
      <c r="L1006" s="334">
        <v>0</v>
      </c>
      <c r="M1006" s="334">
        <v>0</v>
      </c>
      <c r="N1006" s="334">
        <v>0</v>
      </c>
    </row>
    <row r="1007" spans="1:14" x14ac:dyDescent="0.25">
      <c r="A1007" s="331">
        <v>44196</v>
      </c>
      <c r="B1007" s="332" t="s">
        <v>16</v>
      </c>
      <c r="C1007" s="333">
        <v>8</v>
      </c>
      <c r="D1007" s="334">
        <v>3</v>
      </c>
      <c r="E1007" s="334">
        <v>0</v>
      </c>
      <c r="F1007" s="334">
        <v>0</v>
      </c>
      <c r="G1007" s="334">
        <v>0</v>
      </c>
      <c r="H1007" s="333">
        <v>2286</v>
      </c>
      <c r="I1007" s="334">
        <v>2</v>
      </c>
      <c r="J1007" s="334">
        <v>2286</v>
      </c>
      <c r="K1007" s="334">
        <v>2286</v>
      </c>
      <c r="L1007" s="334">
        <v>0</v>
      </c>
      <c r="M1007" s="334">
        <v>0</v>
      </c>
      <c r="N1007" s="334">
        <v>0</v>
      </c>
    </row>
    <row r="1008" spans="1:14" x14ac:dyDescent="0.25">
      <c r="A1008" s="331">
        <v>44196</v>
      </c>
      <c r="B1008" s="332" t="s">
        <v>18</v>
      </c>
      <c r="C1008" s="333">
        <v>59</v>
      </c>
      <c r="D1008" s="334">
        <v>26</v>
      </c>
      <c r="E1008" s="334">
        <v>0</v>
      </c>
      <c r="F1008" s="334">
        <v>0</v>
      </c>
      <c r="G1008" s="334">
        <v>0</v>
      </c>
      <c r="H1008" s="333">
        <v>6980</v>
      </c>
      <c r="I1008" s="334">
        <v>2</v>
      </c>
      <c r="J1008" s="334">
        <v>6980</v>
      </c>
      <c r="K1008" s="334">
        <v>6980</v>
      </c>
      <c r="L1008" s="334">
        <v>0</v>
      </c>
      <c r="M1008" s="334">
        <v>0</v>
      </c>
      <c r="N1008" s="334">
        <v>0</v>
      </c>
    </row>
    <row r="1009" spans="1:14" x14ac:dyDescent="0.25">
      <c r="A1009" s="331">
        <v>44196</v>
      </c>
      <c r="B1009" s="332" t="s">
        <v>20</v>
      </c>
      <c r="C1009" s="333">
        <v>59</v>
      </c>
      <c r="D1009" s="334">
        <v>8</v>
      </c>
      <c r="E1009" s="334">
        <v>0</v>
      </c>
      <c r="F1009" s="334">
        <v>0</v>
      </c>
      <c r="G1009" s="334">
        <v>0</v>
      </c>
      <c r="H1009" s="333">
        <v>545</v>
      </c>
      <c r="I1009" s="334">
        <v>2</v>
      </c>
      <c r="J1009" s="334">
        <v>545</v>
      </c>
      <c r="K1009" s="334">
        <v>545</v>
      </c>
      <c r="L1009" s="334">
        <v>0</v>
      </c>
      <c r="M1009" s="334">
        <v>0</v>
      </c>
      <c r="N1009" s="334">
        <v>0</v>
      </c>
    </row>
    <row r="1010" spans="1:14" x14ac:dyDescent="0.25">
      <c r="A1010" s="331">
        <v>44196</v>
      </c>
      <c r="B1010" s="332" t="s">
        <v>22</v>
      </c>
      <c r="C1010" s="333">
        <v>106</v>
      </c>
      <c r="D1010" s="334">
        <v>52</v>
      </c>
      <c r="E1010" s="334">
        <v>0</v>
      </c>
      <c r="F1010" s="334">
        <v>0</v>
      </c>
      <c r="G1010" s="334">
        <v>0</v>
      </c>
      <c r="H1010" s="333">
        <v>847</v>
      </c>
      <c r="I1010" s="334">
        <v>2</v>
      </c>
      <c r="J1010" s="334">
        <v>847</v>
      </c>
      <c r="K1010" s="334">
        <v>847</v>
      </c>
      <c r="L1010" s="334">
        <v>0</v>
      </c>
      <c r="M1010" s="334">
        <v>0</v>
      </c>
      <c r="N1010" s="334">
        <v>0</v>
      </c>
    </row>
    <row r="1011" spans="1:14" x14ac:dyDescent="0.25">
      <c r="A1011" s="331">
        <v>44196</v>
      </c>
      <c r="B1011" s="332" t="s">
        <v>62</v>
      </c>
      <c r="C1011" s="333">
        <v>90</v>
      </c>
      <c r="D1011" s="334">
        <v>73</v>
      </c>
      <c r="E1011" s="334">
        <v>0</v>
      </c>
      <c r="F1011" s="334">
        <v>0</v>
      </c>
      <c r="G1011" s="334">
        <v>0</v>
      </c>
      <c r="H1011" s="333">
        <v>4538</v>
      </c>
      <c r="I1011" s="334">
        <v>2</v>
      </c>
      <c r="J1011" s="334">
        <v>4538</v>
      </c>
      <c r="K1011" s="334">
        <v>4538</v>
      </c>
      <c r="L1011" s="334">
        <v>0</v>
      </c>
      <c r="M1011" s="334">
        <v>0</v>
      </c>
      <c r="N1011" s="334">
        <v>0</v>
      </c>
    </row>
    <row r="1012" spans="1:14" x14ac:dyDescent="0.25">
      <c r="A1012" s="331">
        <v>44196</v>
      </c>
      <c r="B1012" s="332" t="s">
        <v>24</v>
      </c>
      <c r="C1012" s="333">
        <v>81</v>
      </c>
      <c r="D1012" s="334">
        <v>26</v>
      </c>
      <c r="E1012" s="334">
        <v>0</v>
      </c>
      <c r="F1012" s="334">
        <v>0</v>
      </c>
      <c r="G1012" s="334">
        <v>0</v>
      </c>
      <c r="H1012" s="333">
        <v>252</v>
      </c>
      <c r="I1012" s="334">
        <v>2</v>
      </c>
      <c r="J1012" s="334">
        <v>252</v>
      </c>
      <c r="K1012" s="334">
        <v>252</v>
      </c>
      <c r="L1012" s="334">
        <v>0</v>
      </c>
      <c r="M1012" s="334">
        <v>0</v>
      </c>
      <c r="N1012" s="334">
        <v>0</v>
      </c>
    </row>
    <row r="1013" spans="1:14" x14ac:dyDescent="0.25">
      <c r="A1013" s="331">
        <v>44196</v>
      </c>
      <c r="B1013" s="332" t="s">
        <v>26</v>
      </c>
      <c r="C1013" s="333">
        <v>86</v>
      </c>
      <c r="D1013" s="334">
        <v>29</v>
      </c>
      <c r="E1013" s="334">
        <v>0</v>
      </c>
      <c r="F1013" s="334">
        <v>0</v>
      </c>
      <c r="G1013" s="334">
        <v>0</v>
      </c>
      <c r="H1013" s="333">
        <v>213</v>
      </c>
      <c r="I1013" s="334">
        <v>2</v>
      </c>
      <c r="J1013" s="334">
        <v>213</v>
      </c>
      <c r="K1013" s="334">
        <v>213</v>
      </c>
      <c r="L1013" s="334">
        <v>0</v>
      </c>
      <c r="M1013" s="334">
        <v>0</v>
      </c>
      <c r="N1013" s="334">
        <v>0</v>
      </c>
    </row>
    <row r="1014" spans="1:14" x14ac:dyDescent="0.25">
      <c r="A1014" s="331">
        <v>44196</v>
      </c>
      <c r="B1014" s="332" t="s">
        <v>28</v>
      </c>
      <c r="C1014" s="333">
        <v>25</v>
      </c>
      <c r="D1014" s="334">
        <v>39</v>
      </c>
      <c r="E1014" s="334">
        <v>0</v>
      </c>
      <c r="F1014" s="334">
        <v>0</v>
      </c>
      <c r="G1014" s="334">
        <v>0</v>
      </c>
      <c r="H1014" s="333">
        <v>3341</v>
      </c>
      <c r="I1014" s="334">
        <v>2</v>
      </c>
      <c r="J1014" s="334">
        <v>3341</v>
      </c>
      <c r="K1014" s="334">
        <v>3341</v>
      </c>
      <c r="L1014" s="334">
        <v>0</v>
      </c>
      <c r="M1014" s="334">
        <v>0</v>
      </c>
      <c r="N1014" s="334">
        <v>0</v>
      </c>
    </row>
    <row r="1015" spans="1:14" x14ac:dyDescent="0.25">
      <c r="A1015" s="331">
        <v>44196</v>
      </c>
      <c r="B1015" s="332" t="s">
        <v>30</v>
      </c>
      <c r="C1015" s="333">
        <v>28</v>
      </c>
      <c r="D1015" s="334">
        <v>10</v>
      </c>
      <c r="E1015" s="334">
        <v>0</v>
      </c>
      <c r="F1015" s="334">
        <v>0</v>
      </c>
      <c r="G1015" s="334">
        <v>0</v>
      </c>
      <c r="H1015" s="333">
        <v>243</v>
      </c>
      <c r="I1015" s="334">
        <v>2</v>
      </c>
      <c r="J1015" s="334">
        <v>243</v>
      </c>
      <c r="K1015" s="334">
        <v>243</v>
      </c>
      <c r="L1015" s="334">
        <v>0</v>
      </c>
      <c r="M1015" s="334">
        <v>0</v>
      </c>
      <c r="N1015" s="334">
        <v>0</v>
      </c>
    </row>
    <row r="1016" spans="1:14" x14ac:dyDescent="0.25">
      <c r="A1016" s="331">
        <v>44196</v>
      </c>
      <c r="B1016" s="332" t="s">
        <v>32</v>
      </c>
      <c r="C1016" s="333">
        <v>541</v>
      </c>
      <c r="D1016" s="334">
        <v>333</v>
      </c>
      <c r="E1016" s="334">
        <v>0</v>
      </c>
      <c r="F1016" s="334">
        <v>0</v>
      </c>
      <c r="G1016" s="334">
        <v>0</v>
      </c>
      <c r="H1016" s="333">
        <v>23020</v>
      </c>
      <c r="I1016" s="334">
        <v>2</v>
      </c>
      <c r="J1016" s="334">
        <v>23020</v>
      </c>
      <c r="K1016" s="334">
        <v>23020</v>
      </c>
      <c r="L1016" s="334">
        <v>0</v>
      </c>
      <c r="M1016" s="334">
        <v>0</v>
      </c>
      <c r="N1016" s="334">
        <v>0</v>
      </c>
    </row>
    <row r="1017" spans="1:14" x14ac:dyDescent="0.25">
      <c r="A1017" s="331">
        <v>44196</v>
      </c>
      <c r="B1017" s="332" t="s">
        <v>34</v>
      </c>
      <c r="C1017" s="333">
        <v>335</v>
      </c>
      <c r="D1017" s="334">
        <v>141</v>
      </c>
      <c r="E1017" s="334">
        <v>0</v>
      </c>
      <c r="F1017" s="334">
        <v>0</v>
      </c>
      <c r="G1017" s="334">
        <v>0</v>
      </c>
      <c r="H1017" s="333">
        <v>5169</v>
      </c>
      <c r="I1017" s="334">
        <v>2</v>
      </c>
      <c r="J1017" s="334">
        <v>5169</v>
      </c>
      <c r="K1017" s="334">
        <v>5169</v>
      </c>
      <c r="L1017" s="334">
        <v>0</v>
      </c>
      <c r="M1017" s="334">
        <v>0</v>
      </c>
      <c r="N1017" s="334">
        <v>0</v>
      </c>
    </row>
    <row r="1018" spans="1:14" x14ac:dyDescent="0.25">
      <c r="A1018" s="331">
        <v>44196</v>
      </c>
      <c r="B1018" s="332" t="s">
        <v>36</v>
      </c>
      <c r="C1018" s="333">
        <v>221</v>
      </c>
      <c r="D1018" s="334">
        <v>64</v>
      </c>
      <c r="E1018" s="334">
        <v>0</v>
      </c>
      <c r="F1018" s="334">
        <v>0</v>
      </c>
      <c r="G1018" s="334">
        <v>0</v>
      </c>
      <c r="H1018" s="333">
        <v>747</v>
      </c>
      <c r="I1018" s="334">
        <v>2</v>
      </c>
      <c r="J1018" s="334">
        <v>747</v>
      </c>
      <c r="K1018" s="334">
        <v>747</v>
      </c>
      <c r="L1018" s="334">
        <v>0</v>
      </c>
      <c r="M1018" s="334">
        <v>0</v>
      </c>
      <c r="N1018" s="334">
        <v>0</v>
      </c>
    </row>
    <row r="1019" spans="1:14" x14ac:dyDescent="0.25">
      <c r="A1019" s="331">
        <v>44196</v>
      </c>
      <c r="B1019" s="332" t="s">
        <v>38</v>
      </c>
      <c r="C1019" s="333">
        <v>285</v>
      </c>
      <c r="D1019" s="334">
        <v>106</v>
      </c>
      <c r="E1019" s="334">
        <v>0</v>
      </c>
      <c r="F1019" s="334">
        <v>0</v>
      </c>
      <c r="G1019" s="334">
        <v>0</v>
      </c>
      <c r="H1019" s="333">
        <v>1198</v>
      </c>
      <c r="I1019" s="334">
        <v>2</v>
      </c>
      <c r="J1019" s="334">
        <v>1198</v>
      </c>
      <c r="K1019" s="334">
        <v>1198</v>
      </c>
      <c r="L1019" s="334">
        <v>0</v>
      </c>
      <c r="M1019" s="334">
        <v>0</v>
      </c>
      <c r="N1019" s="334">
        <v>0</v>
      </c>
    </row>
    <row r="1020" spans="1:14" x14ac:dyDescent="0.25">
      <c r="A1020" s="331">
        <v>44196</v>
      </c>
      <c r="B1020" s="332" t="s">
        <v>40</v>
      </c>
      <c r="C1020" s="333">
        <v>578</v>
      </c>
      <c r="D1020" s="334">
        <v>62</v>
      </c>
      <c r="E1020" s="334">
        <v>0</v>
      </c>
      <c r="F1020" s="334">
        <v>0</v>
      </c>
      <c r="G1020" s="334">
        <v>0</v>
      </c>
      <c r="H1020" s="333">
        <v>882</v>
      </c>
      <c r="I1020" s="334">
        <v>2</v>
      </c>
      <c r="J1020" s="334">
        <v>882</v>
      </c>
      <c r="K1020" s="334">
        <v>882</v>
      </c>
      <c r="L1020" s="334">
        <v>0</v>
      </c>
      <c r="M1020" s="334">
        <v>0</v>
      </c>
      <c r="N1020" s="334">
        <v>0</v>
      </c>
    </row>
    <row r="1021" spans="1:14" x14ac:dyDescent="0.25">
      <c r="A1021" s="331">
        <v>44196</v>
      </c>
      <c r="B1021" s="332" t="s">
        <v>42</v>
      </c>
      <c r="C1021" s="333">
        <v>204</v>
      </c>
      <c r="D1021" s="334">
        <v>24</v>
      </c>
      <c r="E1021" s="334">
        <v>0</v>
      </c>
      <c r="F1021" s="334">
        <v>0</v>
      </c>
      <c r="G1021" s="334">
        <v>0</v>
      </c>
      <c r="H1021" s="333">
        <v>282</v>
      </c>
      <c r="I1021" s="334">
        <v>2</v>
      </c>
      <c r="J1021" s="334">
        <v>282</v>
      </c>
      <c r="K1021" s="334">
        <v>282</v>
      </c>
      <c r="L1021" s="334">
        <v>0</v>
      </c>
      <c r="M1021" s="334">
        <v>0</v>
      </c>
      <c r="N1021" s="334">
        <v>0</v>
      </c>
    </row>
    <row r="1022" spans="1:14" x14ac:dyDescent="0.25">
      <c r="A1022" s="331">
        <v>44227</v>
      </c>
      <c r="B1022" s="332" t="s">
        <v>12</v>
      </c>
      <c r="C1022" s="333">
        <v>0</v>
      </c>
      <c r="D1022" s="334">
        <v>0</v>
      </c>
      <c r="E1022" s="334">
        <v>0</v>
      </c>
      <c r="F1022" s="334">
        <v>0</v>
      </c>
      <c r="G1022" s="334">
        <v>0</v>
      </c>
      <c r="H1022" s="333">
        <v>1114</v>
      </c>
      <c r="I1022" s="334">
        <v>2</v>
      </c>
      <c r="J1022" s="334">
        <v>1114</v>
      </c>
      <c r="K1022" s="334">
        <v>1114</v>
      </c>
      <c r="L1022" s="334">
        <v>0</v>
      </c>
      <c r="M1022" s="334">
        <v>0</v>
      </c>
      <c r="N1022" s="334">
        <v>0</v>
      </c>
    </row>
    <row r="1023" spans="1:14" x14ac:dyDescent="0.25">
      <c r="A1023" s="331">
        <v>44227</v>
      </c>
      <c r="B1023" s="332" t="s">
        <v>14</v>
      </c>
      <c r="C1023" s="333">
        <v>20</v>
      </c>
      <c r="D1023" s="334">
        <v>10</v>
      </c>
      <c r="E1023" s="334">
        <v>0</v>
      </c>
      <c r="F1023" s="334">
        <v>0</v>
      </c>
      <c r="G1023" s="334">
        <v>0</v>
      </c>
      <c r="H1023" s="333">
        <v>1507</v>
      </c>
      <c r="I1023" s="334">
        <v>2</v>
      </c>
      <c r="J1023" s="334">
        <v>1507</v>
      </c>
      <c r="K1023" s="334">
        <v>1507</v>
      </c>
      <c r="L1023" s="334">
        <v>0</v>
      </c>
      <c r="M1023" s="334">
        <v>0</v>
      </c>
      <c r="N1023" s="334">
        <v>0</v>
      </c>
    </row>
    <row r="1024" spans="1:14" x14ac:dyDescent="0.25">
      <c r="A1024" s="331">
        <v>44227</v>
      </c>
      <c r="B1024" s="332" t="s">
        <v>16</v>
      </c>
      <c r="C1024" s="333">
        <v>8</v>
      </c>
      <c r="D1024" s="334">
        <v>3</v>
      </c>
      <c r="E1024" s="334">
        <v>0</v>
      </c>
      <c r="F1024" s="334">
        <v>0</v>
      </c>
      <c r="G1024" s="334">
        <v>0</v>
      </c>
      <c r="H1024" s="333">
        <v>2407</v>
      </c>
      <c r="I1024" s="334">
        <v>2</v>
      </c>
      <c r="J1024" s="334">
        <v>2407</v>
      </c>
      <c r="K1024" s="334">
        <v>2407</v>
      </c>
      <c r="L1024" s="334">
        <v>0</v>
      </c>
      <c r="M1024" s="334">
        <v>0</v>
      </c>
      <c r="N1024" s="334">
        <v>0</v>
      </c>
    </row>
    <row r="1025" spans="1:14" x14ac:dyDescent="0.25">
      <c r="A1025" s="331">
        <v>44227</v>
      </c>
      <c r="B1025" s="332" t="s">
        <v>18</v>
      </c>
      <c r="C1025" s="333">
        <v>64</v>
      </c>
      <c r="D1025" s="334">
        <v>23</v>
      </c>
      <c r="E1025" s="334">
        <v>0</v>
      </c>
      <c r="F1025" s="334">
        <v>0</v>
      </c>
      <c r="G1025" s="334">
        <v>0</v>
      </c>
      <c r="H1025" s="333">
        <v>7157</v>
      </c>
      <c r="I1025" s="334">
        <v>2</v>
      </c>
      <c r="J1025" s="334">
        <v>7157</v>
      </c>
      <c r="K1025" s="334">
        <v>7157</v>
      </c>
      <c r="L1025" s="334">
        <v>0</v>
      </c>
      <c r="M1025" s="334">
        <v>0</v>
      </c>
      <c r="N1025" s="334">
        <v>0</v>
      </c>
    </row>
    <row r="1026" spans="1:14" x14ac:dyDescent="0.25">
      <c r="A1026" s="331">
        <v>44227</v>
      </c>
      <c r="B1026" s="332" t="s">
        <v>20</v>
      </c>
      <c r="C1026" s="333">
        <v>31</v>
      </c>
      <c r="D1026" s="334">
        <v>4</v>
      </c>
      <c r="E1026" s="334">
        <v>0</v>
      </c>
      <c r="F1026" s="334">
        <v>0</v>
      </c>
      <c r="G1026" s="334">
        <v>0</v>
      </c>
      <c r="H1026" s="333">
        <v>389</v>
      </c>
      <c r="I1026" s="334">
        <v>2</v>
      </c>
      <c r="J1026" s="334">
        <v>389</v>
      </c>
      <c r="K1026" s="334">
        <v>389</v>
      </c>
      <c r="L1026" s="334">
        <v>0</v>
      </c>
      <c r="M1026" s="334">
        <v>0</v>
      </c>
      <c r="N1026" s="334">
        <v>0</v>
      </c>
    </row>
    <row r="1027" spans="1:14" x14ac:dyDescent="0.25">
      <c r="A1027" s="331">
        <v>44227</v>
      </c>
      <c r="B1027" s="332" t="s">
        <v>22</v>
      </c>
      <c r="C1027" s="333">
        <v>98</v>
      </c>
      <c r="D1027" s="334">
        <v>42</v>
      </c>
      <c r="E1027" s="334">
        <v>0</v>
      </c>
      <c r="F1027" s="334">
        <v>0</v>
      </c>
      <c r="G1027" s="334">
        <v>0</v>
      </c>
      <c r="H1027" s="333">
        <v>810</v>
      </c>
      <c r="I1027" s="334">
        <v>2</v>
      </c>
      <c r="J1027" s="334">
        <v>810</v>
      </c>
      <c r="K1027" s="334">
        <v>810</v>
      </c>
      <c r="L1027" s="334">
        <v>0</v>
      </c>
      <c r="M1027" s="334">
        <v>0</v>
      </c>
      <c r="N1027" s="334">
        <v>0</v>
      </c>
    </row>
    <row r="1028" spans="1:14" x14ac:dyDescent="0.25">
      <c r="A1028" s="331">
        <v>44227</v>
      </c>
      <c r="B1028" s="332" t="s">
        <v>62</v>
      </c>
      <c r="C1028" s="333">
        <v>110</v>
      </c>
      <c r="D1028" s="334">
        <v>62</v>
      </c>
      <c r="E1028" s="334">
        <v>0</v>
      </c>
      <c r="F1028" s="334">
        <v>0</v>
      </c>
      <c r="G1028" s="334">
        <v>0</v>
      </c>
      <c r="H1028" s="333">
        <v>4693</v>
      </c>
      <c r="I1028" s="334">
        <v>2</v>
      </c>
      <c r="J1028" s="334">
        <v>4693</v>
      </c>
      <c r="K1028" s="334">
        <v>4693</v>
      </c>
      <c r="L1028" s="334">
        <v>0</v>
      </c>
      <c r="M1028" s="334">
        <v>0</v>
      </c>
      <c r="N1028" s="334">
        <v>0</v>
      </c>
    </row>
    <row r="1029" spans="1:14" x14ac:dyDescent="0.25">
      <c r="A1029" s="331">
        <v>44227</v>
      </c>
      <c r="B1029" s="332" t="s">
        <v>24</v>
      </c>
      <c r="C1029" s="333">
        <v>105</v>
      </c>
      <c r="D1029" s="334">
        <v>23</v>
      </c>
      <c r="E1029" s="334">
        <v>0</v>
      </c>
      <c r="F1029" s="334">
        <v>0</v>
      </c>
      <c r="G1029" s="334">
        <v>0</v>
      </c>
      <c r="H1029" s="333">
        <v>300</v>
      </c>
      <c r="I1029" s="334">
        <v>2</v>
      </c>
      <c r="J1029" s="334">
        <v>300</v>
      </c>
      <c r="K1029" s="334">
        <v>300</v>
      </c>
      <c r="L1029" s="334">
        <v>0</v>
      </c>
      <c r="M1029" s="334">
        <v>0</v>
      </c>
      <c r="N1029" s="334">
        <v>0</v>
      </c>
    </row>
    <row r="1030" spans="1:14" x14ac:dyDescent="0.25">
      <c r="A1030" s="331">
        <v>44227</v>
      </c>
      <c r="B1030" s="332" t="s">
        <v>26</v>
      </c>
      <c r="C1030" s="333">
        <v>102</v>
      </c>
      <c r="D1030" s="334">
        <v>27</v>
      </c>
      <c r="E1030" s="334">
        <v>0</v>
      </c>
      <c r="F1030" s="334">
        <v>0</v>
      </c>
      <c r="G1030" s="334">
        <v>0</v>
      </c>
      <c r="H1030" s="333">
        <v>247</v>
      </c>
      <c r="I1030" s="334">
        <v>2</v>
      </c>
      <c r="J1030" s="334">
        <v>247</v>
      </c>
      <c r="K1030" s="334">
        <v>247</v>
      </c>
      <c r="L1030" s="334">
        <v>0</v>
      </c>
      <c r="M1030" s="334">
        <v>0</v>
      </c>
      <c r="N1030" s="334">
        <v>0</v>
      </c>
    </row>
    <row r="1031" spans="1:14" x14ac:dyDescent="0.25">
      <c r="A1031" s="331">
        <v>44227</v>
      </c>
      <c r="B1031" s="332" t="s">
        <v>28</v>
      </c>
      <c r="C1031" s="333">
        <v>23</v>
      </c>
      <c r="D1031" s="334">
        <v>27</v>
      </c>
      <c r="E1031" s="334">
        <v>0</v>
      </c>
      <c r="F1031" s="334">
        <v>0</v>
      </c>
      <c r="G1031" s="334">
        <v>0</v>
      </c>
      <c r="H1031" s="333">
        <v>3605</v>
      </c>
      <c r="I1031" s="334">
        <v>2</v>
      </c>
      <c r="J1031" s="334">
        <v>3605</v>
      </c>
      <c r="K1031" s="334">
        <v>3605</v>
      </c>
      <c r="L1031" s="334">
        <v>0</v>
      </c>
      <c r="M1031" s="334">
        <v>0</v>
      </c>
      <c r="N1031" s="334">
        <v>0</v>
      </c>
    </row>
    <row r="1032" spans="1:14" x14ac:dyDescent="0.25">
      <c r="A1032" s="331">
        <v>44227</v>
      </c>
      <c r="B1032" s="332" t="s">
        <v>30</v>
      </c>
      <c r="C1032" s="333">
        <v>18</v>
      </c>
      <c r="D1032" s="334">
        <v>5</v>
      </c>
      <c r="E1032" s="334">
        <v>0</v>
      </c>
      <c r="F1032" s="334">
        <v>0</v>
      </c>
      <c r="G1032" s="334">
        <v>0</v>
      </c>
      <c r="H1032" s="333">
        <v>186</v>
      </c>
      <c r="I1032" s="334">
        <v>2</v>
      </c>
      <c r="J1032" s="334">
        <v>186</v>
      </c>
      <c r="K1032" s="334">
        <v>186</v>
      </c>
      <c r="L1032" s="334">
        <v>0</v>
      </c>
      <c r="M1032" s="334">
        <v>0</v>
      </c>
      <c r="N1032" s="334">
        <v>0</v>
      </c>
    </row>
    <row r="1033" spans="1:14" x14ac:dyDescent="0.25">
      <c r="A1033" s="331">
        <v>44227</v>
      </c>
      <c r="B1033" s="332" t="s">
        <v>32</v>
      </c>
      <c r="C1033" s="333">
        <v>509</v>
      </c>
      <c r="D1033" s="334">
        <v>292</v>
      </c>
      <c r="E1033" s="334">
        <v>0</v>
      </c>
      <c r="F1033" s="334">
        <v>0</v>
      </c>
      <c r="G1033" s="334">
        <v>0</v>
      </c>
      <c r="H1033" s="333">
        <v>22897</v>
      </c>
      <c r="I1033" s="334">
        <v>2</v>
      </c>
      <c r="J1033" s="334">
        <v>22897</v>
      </c>
      <c r="K1033" s="334">
        <v>22897</v>
      </c>
      <c r="L1033" s="334">
        <v>0</v>
      </c>
      <c r="M1033" s="334">
        <v>0</v>
      </c>
      <c r="N1033" s="334">
        <v>0</v>
      </c>
    </row>
    <row r="1034" spans="1:14" x14ac:dyDescent="0.25">
      <c r="A1034" s="331">
        <v>44227</v>
      </c>
      <c r="B1034" s="332" t="s">
        <v>34</v>
      </c>
      <c r="C1034" s="333">
        <v>302</v>
      </c>
      <c r="D1034" s="334">
        <v>128</v>
      </c>
      <c r="E1034" s="334">
        <v>0</v>
      </c>
      <c r="F1034" s="334">
        <v>0</v>
      </c>
      <c r="G1034" s="334">
        <v>0</v>
      </c>
      <c r="H1034" s="333">
        <v>5132</v>
      </c>
      <c r="I1034" s="334">
        <v>2</v>
      </c>
      <c r="J1034" s="334">
        <v>5132</v>
      </c>
      <c r="K1034" s="334">
        <v>5132</v>
      </c>
      <c r="L1034" s="334">
        <v>0</v>
      </c>
      <c r="M1034" s="334">
        <v>0</v>
      </c>
      <c r="N1034" s="334">
        <v>0</v>
      </c>
    </row>
    <row r="1035" spans="1:14" x14ac:dyDescent="0.25">
      <c r="A1035" s="331">
        <v>44227</v>
      </c>
      <c r="B1035" s="332" t="s">
        <v>36</v>
      </c>
      <c r="C1035" s="333">
        <v>217</v>
      </c>
      <c r="D1035" s="334">
        <v>40</v>
      </c>
      <c r="E1035" s="334">
        <v>0</v>
      </c>
      <c r="F1035" s="334">
        <v>0</v>
      </c>
      <c r="G1035" s="334">
        <v>0</v>
      </c>
      <c r="H1035" s="333">
        <v>687</v>
      </c>
      <c r="I1035" s="334">
        <v>2</v>
      </c>
      <c r="J1035" s="334">
        <v>687</v>
      </c>
      <c r="K1035" s="334">
        <v>687</v>
      </c>
      <c r="L1035" s="334">
        <v>0</v>
      </c>
      <c r="M1035" s="334">
        <v>0</v>
      </c>
      <c r="N1035" s="334">
        <v>0</v>
      </c>
    </row>
    <row r="1036" spans="1:14" x14ac:dyDescent="0.25">
      <c r="A1036" s="331">
        <v>44227</v>
      </c>
      <c r="B1036" s="332" t="s">
        <v>38</v>
      </c>
      <c r="C1036" s="333">
        <v>254</v>
      </c>
      <c r="D1036" s="334">
        <v>101</v>
      </c>
      <c r="E1036" s="334">
        <v>0</v>
      </c>
      <c r="F1036" s="334">
        <v>0</v>
      </c>
      <c r="G1036" s="334">
        <v>0</v>
      </c>
      <c r="H1036" s="333">
        <v>1151</v>
      </c>
      <c r="I1036" s="334">
        <v>2</v>
      </c>
      <c r="J1036" s="334">
        <v>1151</v>
      </c>
      <c r="K1036" s="334">
        <v>1151</v>
      </c>
      <c r="L1036" s="334">
        <v>0</v>
      </c>
      <c r="M1036" s="334">
        <v>0</v>
      </c>
      <c r="N1036" s="334">
        <v>0</v>
      </c>
    </row>
    <row r="1037" spans="1:14" x14ac:dyDescent="0.25">
      <c r="A1037" s="331">
        <v>44227</v>
      </c>
      <c r="B1037" s="332" t="s">
        <v>40</v>
      </c>
      <c r="C1037" s="333">
        <v>582</v>
      </c>
      <c r="D1037" s="334">
        <v>67</v>
      </c>
      <c r="E1037" s="334">
        <v>0</v>
      </c>
      <c r="F1037" s="334">
        <v>0</v>
      </c>
      <c r="G1037" s="334">
        <v>0</v>
      </c>
      <c r="H1037" s="333">
        <v>941</v>
      </c>
      <c r="I1037" s="334">
        <v>2</v>
      </c>
      <c r="J1037" s="334">
        <v>941</v>
      </c>
      <c r="K1037" s="334">
        <v>941</v>
      </c>
      <c r="L1037" s="334">
        <v>0</v>
      </c>
      <c r="M1037" s="334">
        <v>0</v>
      </c>
      <c r="N1037" s="334">
        <v>0</v>
      </c>
    </row>
    <row r="1038" spans="1:14" x14ac:dyDescent="0.25">
      <c r="A1038" s="331">
        <v>44227</v>
      </c>
      <c r="B1038" s="332" t="s">
        <v>42</v>
      </c>
      <c r="C1038" s="333">
        <v>210</v>
      </c>
      <c r="D1038" s="334">
        <v>18</v>
      </c>
      <c r="E1038" s="334">
        <v>0</v>
      </c>
      <c r="F1038" s="334">
        <v>0</v>
      </c>
      <c r="G1038" s="334">
        <v>0</v>
      </c>
      <c r="H1038" s="333">
        <v>296</v>
      </c>
      <c r="I1038" s="334">
        <v>2</v>
      </c>
      <c r="J1038" s="334">
        <v>296</v>
      </c>
      <c r="K1038" s="334">
        <v>296</v>
      </c>
      <c r="L1038" s="334">
        <v>0</v>
      </c>
      <c r="M1038" s="334">
        <v>0</v>
      </c>
      <c r="N1038" s="334">
        <v>0</v>
      </c>
    </row>
    <row r="1039" spans="1:14" x14ac:dyDescent="0.25">
      <c r="A1039" s="331">
        <v>44255</v>
      </c>
      <c r="B1039" s="332" t="s">
        <v>12</v>
      </c>
      <c r="C1039" s="333">
        <v>0</v>
      </c>
      <c r="D1039" s="334">
        <v>0</v>
      </c>
      <c r="E1039" s="334">
        <v>0</v>
      </c>
      <c r="F1039" s="334">
        <v>0</v>
      </c>
      <c r="G1039" s="334">
        <v>0</v>
      </c>
      <c r="H1039" s="333">
        <v>1211</v>
      </c>
      <c r="I1039" s="334">
        <v>2</v>
      </c>
      <c r="J1039" s="334">
        <v>1211</v>
      </c>
      <c r="K1039" s="334">
        <v>1211</v>
      </c>
      <c r="L1039" s="334">
        <v>0</v>
      </c>
      <c r="M1039" s="334">
        <v>0</v>
      </c>
      <c r="N1039" s="334">
        <v>0</v>
      </c>
    </row>
    <row r="1040" spans="1:14" x14ac:dyDescent="0.25">
      <c r="A1040" s="331">
        <v>44255</v>
      </c>
      <c r="B1040" s="332" t="s">
        <v>14</v>
      </c>
      <c r="C1040" s="333">
        <v>20</v>
      </c>
      <c r="D1040" s="334">
        <v>9</v>
      </c>
      <c r="E1040" s="334">
        <v>0</v>
      </c>
      <c r="F1040" s="334">
        <v>0</v>
      </c>
      <c r="G1040" s="334">
        <v>0</v>
      </c>
      <c r="H1040" s="333">
        <v>1606</v>
      </c>
      <c r="I1040" s="334">
        <v>2</v>
      </c>
      <c r="J1040" s="334">
        <v>1606</v>
      </c>
      <c r="K1040" s="334">
        <v>1606</v>
      </c>
      <c r="L1040" s="334">
        <v>0</v>
      </c>
      <c r="M1040" s="334">
        <v>0</v>
      </c>
      <c r="N1040" s="334">
        <v>0</v>
      </c>
    </row>
    <row r="1041" spans="1:14" x14ac:dyDescent="0.25">
      <c r="A1041" s="331">
        <v>44255</v>
      </c>
      <c r="B1041" s="332" t="s">
        <v>16</v>
      </c>
      <c r="C1041" s="333">
        <v>8</v>
      </c>
      <c r="D1041" s="334">
        <v>3</v>
      </c>
      <c r="E1041" s="334">
        <v>0</v>
      </c>
      <c r="F1041" s="334">
        <v>0</v>
      </c>
      <c r="G1041" s="334">
        <v>0</v>
      </c>
      <c r="H1041" s="333">
        <v>2488</v>
      </c>
      <c r="I1041" s="334">
        <v>2</v>
      </c>
      <c r="J1041" s="334">
        <v>2488</v>
      </c>
      <c r="K1041" s="334">
        <v>2488</v>
      </c>
      <c r="L1041" s="334">
        <v>0</v>
      </c>
      <c r="M1041" s="334">
        <v>0</v>
      </c>
      <c r="N1041" s="334">
        <v>0</v>
      </c>
    </row>
    <row r="1042" spans="1:14" x14ac:dyDescent="0.25">
      <c r="A1042" s="331">
        <v>44255</v>
      </c>
      <c r="B1042" s="332" t="s">
        <v>18</v>
      </c>
      <c r="C1042" s="333">
        <v>61</v>
      </c>
      <c r="D1042" s="334">
        <v>13</v>
      </c>
      <c r="E1042" s="334">
        <v>0</v>
      </c>
      <c r="F1042" s="334">
        <v>0</v>
      </c>
      <c r="G1042" s="334">
        <v>0</v>
      </c>
      <c r="H1042" s="333">
        <v>7290</v>
      </c>
      <c r="I1042" s="334">
        <v>2</v>
      </c>
      <c r="J1042" s="334">
        <v>7290</v>
      </c>
      <c r="K1042" s="334">
        <v>7290</v>
      </c>
      <c r="L1042" s="334">
        <v>0</v>
      </c>
      <c r="M1042" s="334">
        <v>0</v>
      </c>
      <c r="N1042" s="334">
        <v>0</v>
      </c>
    </row>
    <row r="1043" spans="1:14" x14ac:dyDescent="0.25">
      <c r="A1043" s="331">
        <v>44255</v>
      </c>
      <c r="B1043" s="332" t="s">
        <v>20</v>
      </c>
      <c r="C1043" s="333">
        <v>33</v>
      </c>
      <c r="D1043" s="334">
        <v>11</v>
      </c>
      <c r="E1043" s="334">
        <v>0</v>
      </c>
      <c r="F1043" s="334">
        <v>0</v>
      </c>
      <c r="G1043" s="334">
        <v>0</v>
      </c>
      <c r="H1043" s="333">
        <v>377</v>
      </c>
      <c r="I1043" s="334">
        <v>2</v>
      </c>
      <c r="J1043" s="334">
        <v>377</v>
      </c>
      <c r="K1043" s="334">
        <v>377</v>
      </c>
      <c r="L1043" s="334">
        <v>0</v>
      </c>
      <c r="M1043" s="334">
        <v>0</v>
      </c>
      <c r="N1043" s="334">
        <v>0</v>
      </c>
    </row>
    <row r="1044" spans="1:14" x14ac:dyDescent="0.25">
      <c r="A1044" s="331">
        <v>44255</v>
      </c>
      <c r="B1044" s="332" t="s">
        <v>22</v>
      </c>
      <c r="C1044" s="333">
        <v>84</v>
      </c>
      <c r="D1044" s="334">
        <v>34</v>
      </c>
      <c r="E1044" s="334">
        <v>0</v>
      </c>
      <c r="F1044" s="334">
        <v>0</v>
      </c>
      <c r="G1044" s="334">
        <v>0</v>
      </c>
      <c r="H1044" s="333">
        <v>792</v>
      </c>
      <c r="I1044" s="334">
        <v>2</v>
      </c>
      <c r="J1044" s="334">
        <v>792</v>
      </c>
      <c r="K1044" s="334">
        <v>792</v>
      </c>
      <c r="L1044" s="334">
        <v>0</v>
      </c>
      <c r="M1044" s="334">
        <v>0</v>
      </c>
      <c r="N1044" s="334">
        <v>0</v>
      </c>
    </row>
    <row r="1045" spans="1:14" x14ac:dyDescent="0.25">
      <c r="A1045" s="331">
        <v>44255</v>
      </c>
      <c r="B1045" s="332" t="s">
        <v>62</v>
      </c>
      <c r="C1045" s="333">
        <v>130</v>
      </c>
      <c r="D1045" s="334">
        <v>49</v>
      </c>
      <c r="E1045" s="334">
        <v>0</v>
      </c>
      <c r="F1045" s="334">
        <v>0</v>
      </c>
      <c r="G1045" s="334">
        <v>0</v>
      </c>
      <c r="H1045" s="333">
        <v>4870</v>
      </c>
      <c r="I1045" s="334">
        <v>2</v>
      </c>
      <c r="J1045" s="334">
        <v>4870</v>
      </c>
      <c r="K1045" s="334">
        <v>4870</v>
      </c>
      <c r="L1045" s="334">
        <v>0</v>
      </c>
      <c r="M1045" s="334">
        <v>0</v>
      </c>
      <c r="N1045" s="334">
        <v>0</v>
      </c>
    </row>
    <row r="1046" spans="1:14" x14ac:dyDescent="0.25">
      <c r="A1046" s="331">
        <v>44255</v>
      </c>
      <c r="B1046" s="332" t="s">
        <v>24</v>
      </c>
      <c r="C1046" s="333">
        <v>109</v>
      </c>
      <c r="D1046" s="334">
        <v>16</v>
      </c>
      <c r="E1046" s="334">
        <v>0</v>
      </c>
      <c r="F1046" s="334">
        <v>0</v>
      </c>
      <c r="G1046" s="334">
        <v>0</v>
      </c>
      <c r="H1046" s="333">
        <v>287</v>
      </c>
      <c r="I1046" s="334">
        <v>2</v>
      </c>
      <c r="J1046" s="334">
        <v>287</v>
      </c>
      <c r="K1046" s="334">
        <v>287</v>
      </c>
      <c r="L1046" s="334">
        <v>0</v>
      </c>
      <c r="M1046" s="334">
        <v>0</v>
      </c>
      <c r="N1046" s="334">
        <v>0</v>
      </c>
    </row>
    <row r="1047" spans="1:14" x14ac:dyDescent="0.25">
      <c r="A1047" s="331">
        <v>44255</v>
      </c>
      <c r="B1047" s="332" t="s">
        <v>26</v>
      </c>
      <c r="C1047" s="333">
        <v>96</v>
      </c>
      <c r="D1047" s="334">
        <v>32</v>
      </c>
      <c r="E1047" s="334">
        <v>0</v>
      </c>
      <c r="F1047" s="334">
        <v>0</v>
      </c>
      <c r="G1047" s="334">
        <v>0</v>
      </c>
      <c r="H1047" s="333">
        <v>253</v>
      </c>
      <c r="I1047" s="334">
        <v>2</v>
      </c>
      <c r="J1047" s="334">
        <v>253</v>
      </c>
      <c r="K1047" s="334">
        <v>253</v>
      </c>
      <c r="L1047" s="334">
        <v>0</v>
      </c>
      <c r="M1047" s="334">
        <v>0</v>
      </c>
      <c r="N1047" s="334">
        <v>0</v>
      </c>
    </row>
    <row r="1048" spans="1:14" x14ac:dyDescent="0.25">
      <c r="A1048" s="331">
        <v>44255</v>
      </c>
      <c r="B1048" s="332" t="s">
        <v>28</v>
      </c>
      <c r="C1048" s="333">
        <v>23</v>
      </c>
      <c r="D1048" s="334">
        <v>22</v>
      </c>
      <c r="E1048" s="334">
        <v>0</v>
      </c>
      <c r="F1048" s="334">
        <v>0</v>
      </c>
      <c r="G1048" s="334">
        <v>0</v>
      </c>
      <c r="H1048" s="333">
        <v>3634</v>
      </c>
      <c r="I1048" s="334">
        <v>2</v>
      </c>
      <c r="J1048" s="334">
        <v>3634</v>
      </c>
      <c r="K1048" s="334">
        <v>3634</v>
      </c>
      <c r="L1048" s="334">
        <v>0</v>
      </c>
      <c r="M1048" s="334">
        <v>0</v>
      </c>
      <c r="N1048" s="334">
        <v>0</v>
      </c>
    </row>
    <row r="1049" spans="1:14" x14ac:dyDescent="0.25">
      <c r="A1049" s="331">
        <v>44255</v>
      </c>
      <c r="B1049" s="332" t="s">
        <v>30</v>
      </c>
      <c r="C1049" s="333">
        <v>18</v>
      </c>
      <c r="D1049" s="334">
        <v>4</v>
      </c>
      <c r="E1049" s="334">
        <v>0</v>
      </c>
      <c r="F1049" s="334">
        <v>0</v>
      </c>
      <c r="G1049" s="334">
        <v>0</v>
      </c>
      <c r="H1049" s="333">
        <v>162</v>
      </c>
      <c r="I1049" s="334">
        <v>2</v>
      </c>
      <c r="J1049" s="334">
        <v>162</v>
      </c>
      <c r="K1049" s="334">
        <v>162</v>
      </c>
      <c r="L1049" s="334">
        <v>0</v>
      </c>
      <c r="M1049" s="334">
        <v>0</v>
      </c>
      <c r="N1049" s="334">
        <v>0</v>
      </c>
    </row>
    <row r="1050" spans="1:14" x14ac:dyDescent="0.25">
      <c r="A1050" s="331">
        <v>44255</v>
      </c>
      <c r="B1050" s="332" t="s">
        <v>32</v>
      </c>
      <c r="C1050" s="333">
        <v>527</v>
      </c>
      <c r="D1050" s="334">
        <v>231</v>
      </c>
      <c r="E1050" s="334">
        <v>0</v>
      </c>
      <c r="F1050" s="334">
        <v>0</v>
      </c>
      <c r="G1050" s="334">
        <v>0</v>
      </c>
      <c r="H1050" s="333">
        <v>22990</v>
      </c>
      <c r="I1050" s="334">
        <v>2</v>
      </c>
      <c r="J1050" s="334">
        <v>22990</v>
      </c>
      <c r="K1050" s="334">
        <v>22990</v>
      </c>
      <c r="L1050" s="334">
        <v>0</v>
      </c>
      <c r="M1050" s="334">
        <v>0</v>
      </c>
      <c r="N1050" s="334">
        <v>0</v>
      </c>
    </row>
    <row r="1051" spans="1:14" x14ac:dyDescent="0.25">
      <c r="A1051" s="331">
        <v>44255</v>
      </c>
      <c r="B1051" s="332" t="s">
        <v>34</v>
      </c>
      <c r="C1051" s="333">
        <v>275</v>
      </c>
      <c r="D1051" s="334">
        <v>102</v>
      </c>
      <c r="E1051" s="334">
        <v>0</v>
      </c>
      <c r="F1051" s="334">
        <v>0</v>
      </c>
      <c r="G1051" s="334">
        <v>0</v>
      </c>
      <c r="H1051" s="333">
        <v>5073</v>
      </c>
      <c r="I1051" s="334">
        <v>2</v>
      </c>
      <c r="J1051" s="334">
        <v>5073</v>
      </c>
      <c r="K1051" s="334">
        <v>5073</v>
      </c>
      <c r="L1051" s="334">
        <v>0</v>
      </c>
      <c r="M1051" s="334">
        <v>0</v>
      </c>
      <c r="N1051" s="334">
        <v>0</v>
      </c>
    </row>
    <row r="1052" spans="1:14" x14ac:dyDescent="0.25">
      <c r="A1052" s="331">
        <v>44255</v>
      </c>
      <c r="B1052" s="332" t="s">
        <v>36</v>
      </c>
      <c r="C1052" s="333">
        <v>207</v>
      </c>
      <c r="D1052" s="334">
        <v>39</v>
      </c>
      <c r="E1052" s="334">
        <v>0</v>
      </c>
      <c r="F1052" s="334">
        <v>0</v>
      </c>
      <c r="G1052" s="334">
        <v>0</v>
      </c>
      <c r="H1052" s="333">
        <v>654</v>
      </c>
      <c r="I1052" s="334">
        <v>2</v>
      </c>
      <c r="J1052" s="334">
        <v>654</v>
      </c>
      <c r="K1052" s="334">
        <v>654</v>
      </c>
      <c r="L1052" s="334">
        <v>0</v>
      </c>
      <c r="M1052" s="334">
        <v>0</v>
      </c>
      <c r="N1052" s="334">
        <v>0</v>
      </c>
    </row>
    <row r="1053" spans="1:14" x14ac:dyDescent="0.25">
      <c r="A1053" s="331">
        <v>44255</v>
      </c>
      <c r="B1053" s="332" t="s">
        <v>38</v>
      </c>
      <c r="C1053" s="333">
        <v>229</v>
      </c>
      <c r="D1053" s="334">
        <v>87</v>
      </c>
      <c r="E1053" s="334">
        <v>0</v>
      </c>
      <c r="F1053" s="334">
        <v>0</v>
      </c>
      <c r="G1053" s="334">
        <v>0</v>
      </c>
      <c r="H1053" s="333">
        <v>1127</v>
      </c>
      <c r="I1053" s="334">
        <v>2</v>
      </c>
      <c r="J1053" s="334">
        <v>1127</v>
      </c>
      <c r="K1053" s="334">
        <v>1127</v>
      </c>
      <c r="L1053" s="334">
        <v>0</v>
      </c>
      <c r="M1053" s="334">
        <v>0</v>
      </c>
      <c r="N1053" s="334">
        <v>0</v>
      </c>
    </row>
    <row r="1054" spans="1:14" x14ac:dyDescent="0.25">
      <c r="A1054" s="331">
        <v>44255</v>
      </c>
      <c r="B1054" s="332" t="s">
        <v>40</v>
      </c>
      <c r="C1054" s="333">
        <v>510</v>
      </c>
      <c r="D1054" s="334">
        <v>52</v>
      </c>
      <c r="E1054" s="334">
        <v>0</v>
      </c>
      <c r="F1054" s="334">
        <v>0</v>
      </c>
      <c r="G1054" s="334">
        <v>0</v>
      </c>
      <c r="H1054" s="333">
        <v>871</v>
      </c>
      <c r="I1054" s="334">
        <v>2</v>
      </c>
      <c r="J1054" s="334">
        <v>871</v>
      </c>
      <c r="K1054" s="334">
        <v>871</v>
      </c>
      <c r="L1054" s="334">
        <v>0</v>
      </c>
      <c r="M1054" s="334">
        <v>0</v>
      </c>
      <c r="N1054" s="334">
        <v>0</v>
      </c>
    </row>
    <row r="1055" spans="1:14" x14ac:dyDescent="0.25">
      <c r="A1055" s="331">
        <v>44255</v>
      </c>
      <c r="B1055" s="332" t="s">
        <v>42</v>
      </c>
      <c r="C1055" s="333">
        <v>201</v>
      </c>
      <c r="D1055" s="334">
        <v>15</v>
      </c>
      <c r="E1055" s="334">
        <v>0</v>
      </c>
      <c r="F1055" s="334">
        <v>0</v>
      </c>
      <c r="G1055" s="334">
        <v>0</v>
      </c>
      <c r="H1055" s="333">
        <v>304</v>
      </c>
      <c r="I1055" s="334">
        <v>2</v>
      </c>
      <c r="J1055" s="334">
        <v>304</v>
      </c>
      <c r="K1055" s="334">
        <v>304</v>
      </c>
      <c r="L1055" s="334">
        <v>0</v>
      </c>
      <c r="M1055" s="334">
        <v>0</v>
      </c>
      <c r="N1055" s="334">
        <v>0</v>
      </c>
    </row>
    <row r="1056" spans="1:14" x14ac:dyDescent="0.25">
      <c r="A1056" s="331">
        <v>44286</v>
      </c>
      <c r="B1056" s="332" t="s">
        <v>12</v>
      </c>
      <c r="C1056" s="333">
        <v>0</v>
      </c>
      <c r="D1056" s="334">
        <v>0</v>
      </c>
      <c r="E1056" s="334">
        <v>0</v>
      </c>
      <c r="F1056" s="334">
        <v>0</v>
      </c>
      <c r="G1056" s="334">
        <v>0</v>
      </c>
      <c r="H1056" s="333">
        <v>1361</v>
      </c>
      <c r="I1056" s="334">
        <v>2</v>
      </c>
      <c r="J1056" s="334">
        <v>1361</v>
      </c>
      <c r="K1056" s="334">
        <v>1361</v>
      </c>
      <c r="L1056" s="334">
        <v>0</v>
      </c>
      <c r="M1056" s="334">
        <v>0</v>
      </c>
      <c r="N1056" s="334">
        <v>0</v>
      </c>
    </row>
    <row r="1057" spans="1:14" x14ac:dyDescent="0.25">
      <c r="A1057" s="331">
        <v>44286</v>
      </c>
      <c r="B1057" s="332" t="s">
        <v>14</v>
      </c>
      <c r="C1057" s="333">
        <v>15</v>
      </c>
      <c r="D1057" s="334">
        <v>6</v>
      </c>
      <c r="E1057" s="334">
        <v>0</v>
      </c>
      <c r="F1057" s="334">
        <v>0</v>
      </c>
      <c r="G1057" s="334">
        <v>0</v>
      </c>
      <c r="H1057" s="333">
        <v>1769</v>
      </c>
      <c r="I1057" s="334">
        <v>2</v>
      </c>
      <c r="J1057" s="334">
        <v>1769</v>
      </c>
      <c r="K1057" s="334">
        <v>1769</v>
      </c>
      <c r="L1057" s="334">
        <v>0</v>
      </c>
      <c r="M1057" s="334">
        <v>0</v>
      </c>
      <c r="N1057" s="334">
        <v>0</v>
      </c>
    </row>
    <row r="1058" spans="1:14" x14ac:dyDescent="0.25">
      <c r="A1058" s="331">
        <v>44286</v>
      </c>
      <c r="B1058" s="332" t="s">
        <v>16</v>
      </c>
      <c r="C1058" s="333">
        <v>7</v>
      </c>
      <c r="D1058" s="334">
        <v>3</v>
      </c>
      <c r="E1058" s="334">
        <v>0</v>
      </c>
      <c r="F1058" s="334">
        <v>0</v>
      </c>
      <c r="G1058" s="334">
        <v>0</v>
      </c>
      <c r="H1058" s="333">
        <v>2608</v>
      </c>
      <c r="I1058" s="334">
        <v>2</v>
      </c>
      <c r="J1058" s="334">
        <v>2608</v>
      </c>
      <c r="K1058" s="334">
        <v>2608</v>
      </c>
      <c r="L1058" s="334">
        <v>0</v>
      </c>
      <c r="M1058" s="334">
        <v>0</v>
      </c>
      <c r="N1058" s="334">
        <v>0</v>
      </c>
    </row>
    <row r="1059" spans="1:14" x14ac:dyDescent="0.25">
      <c r="A1059" s="331">
        <v>44286</v>
      </c>
      <c r="B1059" s="332" t="s">
        <v>18</v>
      </c>
      <c r="C1059" s="333">
        <v>58</v>
      </c>
      <c r="D1059" s="334">
        <v>7</v>
      </c>
      <c r="E1059" s="334">
        <v>0</v>
      </c>
      <c r="F1059" s="334">
        <v>0</v>
      </c>
      <c r="G1059" s="334">
        <v>0</v>
      </c>
      <c r="H1059" s="333">
        <v>7260</v>
      </c>
      <c r="I1059" s="334">
        <v>2</v>
      </c>
      <c r="J1059" s="334">
        <v>7260</v>
      </c>
      <c r="K1059" s="334">
        <v>7260</v>
      </c>
      <c r="L1059" s="334">
        <v>0</v>
      </c>
      <c r="M1059" s="334">
        <v>0</v>
      </c>
      <c r="N1059" s="334">
        <v>0</v>
      </c>
    </row>
    <row r="1060" spans="1:14" x14ac:dyDescent="0.25">
      <c r="A1060" s="331">
        <v>44286</v>
      </c>
      <c r="B1060" s="332" t="s">
        <v>20</v>
      </c>
      <c r="C1060" s="333">
        <v>45</v>
      </c>
      <c r="D1060" s="334">
        <v>9</v>
      </c>
      <c r="E1060" s="334">
        <v>0</v>
      </c>
      <c r="F1060" s="334">
        <v>0</v>
      </c>
      <c r="G1060" s="334">
        <v>0</v>
      </c>
      <c r="H1060" s="333">
        <v>510</v>
      </c>
      <c r="I1060" s="334">
        <v>2</v>
      </c>
      <c r="J1060" s="334">
        <v>510</v>
      </c>
      <c r="K1060" s="334">
        <v>510</v>
      </c>
      <c r="L1060" s="334">
        <v>0</v>
      </c>
      <c r="M1060" s="334">
        <v>0</v>
      </c>
      <c r="N1060" s="334">
        <v>0</v>
      </c>
    </row>
    <row r="1061" spans="1:14" x14ac:dyDescent="0.25">
      <c r="A1061" s="331">
        <v>44286</v>
      </c>
      <c r="B1061" s="332" t="s">
        <v>22</v>
      </c>
      <c r="C1061" s="333">
        <v>87</v>
      </c>
      <c r="D1061" s="334">
        <v>37</v>
      </c>
      <c r="E1061" s="334">
        <v>0</v>
      </c>
      <c r="F1061" s="334">
        <v>0</v>
      </c>
      <c r="G1061" s="334">
        <v>0</v>
      </c>
      <c r="H1061" s="333">
        <v>840</v>
      </c>
      <c r="I1061" s="334">
        <v>2</v>
      </c>
      <c r="J1061" s="334">
        <v>840</v>
      </c>
      <c r="K1061" s="334">
        <v>840</v>
      </c>
      <c r="L1061" s="334">
        <v>0</v>
      </c>
      <c r="M1061" s="334">
        <v>0</v>
      </c>
      <c r="N1061" s="334">
        <v>0</v>
      </c>
    </row>
    <row r="1062" spans="1:14" x14ac:dyDescent="0.25">
      <c r="A1062" s="331">
        <v>44286</v>
      </c>
      <c r="B1062" s="332" t="s">
        <v>62</v>
      </c>
      <c r="C1062" s="333">
        <v>102</v>
      </c>
      <c r="D1062" s="334">
        <v>44</v>
      </c>
      <c r="E1062" s="334">
        <v>0</v>
      </c>
      <c r="F1062" s="334">
        <v>0</v>
      </c>
      <c r="G1062" s="334">
        <v>0</v>
      </c>
      <c r="H1062" s="333">
        <v>4906</v>
      </c>
      <c r="I1062" s="334">
        <v>2</v>
      </c>
      <c r="J1062" s="334">
        <v>4906</v>
      </c>
      <c r="K1062" s="334">
        <v>4906</v>
      </c>
      <c r="L1062" s="334">
        <v>0</v>
      </c>
      <c r="M1062" s="334">
        <v>0</v>
      </c>
      <c r="N1062" s="334">
        <v>0</v>
      </c>
    </row>
    <row r="1063" spans="1:14" x14ac:dyDescent="0.25">
      <c r="A1063" s="331">
        <v>44286</v>
      </c>
      <c r="B1063" s="332" t="s">
        <v>24</v>
      </c>
      <c r="C1063" s="333">
        <v>91</v>
      </c>
      <c r="D1063" s="334">
        <v>11</v>
      </c>
      <c r="E1063" s="334">
        <v>0</v>
      </c>
      <c r="F1063" s="334">
        <v>0</v>
      </c>
      <c r="G1063" s="334">
        <v>0</v>
      </c>
      <c r="H1063" s="333">
        <v>237</v>
      </c>
      <c r="I1063" s="334">
        <v>2</v>
      </c>
      <c r="J1063" s="334">
        <v>237</v>
      </c>
      <c r="K1063" s="334">
        <v>237</v>
      </c>
      <c r="L1063" s="334">
        <v>0</v>
      </c>
      <c r="M1063" s="334">
        <v>0</v>
      </c>
      <c r="N1063" s="334">
        <v>0</v>
      </c>
    </row>
    <row r="1064" spans="1:14" x14ac:dyDescent="0.25">
      <c r="A1064" s="331">
        <v>44286</v>
      </c>
      <c r="B1064" s="332" t="s">
        <v>26</v>
      </c>
      <c r="C1064" s="333">
        <v>94</v>
      </c>
      <c r="D1064" s="334">
        <v>15</v>
      </c>
      <c r="E1064" s="334">
        <v>0</v>
      </c>
      <c r="F1064" s="334">
        <v>0</v>
      </c>
      <c r="G1064" s="334">
        <v>0</v>
      </c>
      <c r="H1064" s="333">
        <v>213</v>
      </c>
      <c r="I1064" s="334">
        <v>2</v>
      </c>
      <c r="J1064" s="334">
        <v>213</v>
      </c>
      <c r="K1064" s="334">
        <v>213</v>
      </c>
      <c r="L1064" s="334">
        <v>0</v>
      </c>
      <c r="M1064" s="334">
        <v>0</v>
      </c>
      <c r="N1064" s="334">
        <v>0</v>
      </c>
    </row>
    <row r="1065" spans="1:14" x14ac:dyDescent="0.25">
      <c r="A1065" s="331">
        <v>44286</v>
      </c>
      <c r="B1065" s="332" t="s">
        <v>28</v>
      </c>
      <c r="C1065" s="333">
        <v>21</v>
      </c>
      <c r="D1065" s="334">
        <v>20</v>
      </c>
      <c r="E1065" s="334">
        <v>0</v>
      </c>
      <c r="F1065" s="334">
        <v>0</v>
      </c>
      <c r="G1065" s="334">
        <v>0</v>
      </c>
      <c r="H1065" s="333">
        <v>3795</v>
      </c>
      <c r="I1065" s="334">
        <v>2</v>
      </c>
      <c r="J1065" s="334">
        <v>3795</v>
      </c>
      <c r="K1065" s="334">
        <v>3795</v>
      </c>
      <c r="L1065" s="334">
        <v>0</v>
      </c>
      <c r="M1065" s="334">
        <v>0</v>
      </c>
      <c r="N1065" s="334">
        <v>0</v>
      </c>
    </row>
    <row r="1066" spans="1:14" x14ac:dyDescent="0.25">
      <c r="A1066" s="331">
        <v>44286</v>
      </c>
      <c r="B1066" s="332" t="s">
        <v>30</v>
      </c>
      <c r="C1066" s="333">
        <v>15</v>
      </c>
      <c r="D1066" s="334">
        <v>4</v>
      </c>
      <c r="E1066" s="334">
        <v>0</v>
      </c>
      <c r="F1066" s="334">
        <v>0</v>
      </c>
      <c r="G1066" s="334">
        <v>0</v>
      </c>
      <c r="H1066" s="333">
        <v>172</v>
      </c>
      <c r="I1066" s="334">
        <v>2</v>
      </c>
      <c r="J1066" s="334">
        <v>172</v>
      </c>
      <c r="K1066" s="334">
        <v>172</v>
      </c>
      <c r="L1066" s="334">
        <v>0</v>
      </c>
      <c r="M1066" s="334">
        <v>0</v>
      </c>
      <c r="N1066" s="334">
        <v>0</v>
      </c>
    </row>
    <row r="1067" spans="1:14" x14ac:dyDescent="0.25">
      <c r="A1067" s="331">
        <v>44286</v>
      </c>
      <c r="B1067" s="332" t="s">
        <v>32</v>
      </c>
      <c r="C1067" s="333">
        <v>521</v>
      </c>
      <c r="D1067" s="334">
        <v>169</v>
      </c>
      <c r="E1067" s="334">
        <v>0</v>
      </c>
      <c r="F1067" s="334">
        <v>0</v>
      </c>
      <c r="G1067" s="334">
        <v>0</v>
      </c>
      <c r="H1067" s="333">
        <v>22970</v>
      </c>
      <c r="I1067" s="334">
        <v>2</v>
      </c>
      <c r="J1067" s="334">
        <v>22970</v>
      </c>
      <c r="K1067" s="334">
        <v>22970</v>
      </c>
      <c r="L1067" s="334">
        <v>0</v>
      </c>
      <c r="M1067" s="334">
        <v>0</v>
      </c>
      <c r="N1067" s="334">
        <v>0</v>
      </c>
    </row>
    <row r="1068" spans="1:14" x14ac:dyDescent="0.25">
      <c r="A1068" s="331">
        <v>44286</v>
      </c>
      <c r="B1068" s="332" t="s">
        <v>34</v>
      </c>
      <c r="C1068" s="333">
        <v>302</v>
      </c>
      <c r="D1068" s="334">
        <v>81</v>
      </c>
      <c r="E1068" s="334">
        <v>0</v>
      </c>
      <c r="F1068" s="334">
        <v>0</v>
      </c>
      <c r="G1068" s="334">
        <v>0</v>
      </c>
      <c r="H1068" s="333">
        <v>5077</v>
      </c>
      <c r="I1068" s="334">
        <v>2</v>
      </c>
      <c r="J1068" s="334">
        <v>5077</v>
      </c>
      <c r="K1068" s="334">
        <v>5077</v>
      </c>
      <c r="L1068" s="334">
        <v>0</v>
      </c>
      <c r="M1068" s="334">
        <v>0</v>
      </c>
      <c r="N1068" s="334">
        <v>0</v>
      </c>
    </row>
    <row r="1069" spans="1:14" x14ac:dyDescent="0.25">
      <c r="A1069" s="331">
        <v>44286</v>
      </c>
      <c r="B1069" s="332" t="s">
        <v>36</v>
      </c>
      <c r="C1069" s="333">
        <v>202</v>
      </c>
      <c r="D1069" s="334">
        <v>31</v>
      </c>
      <c r="E1069" s="334">
        <v>0</v>
      </c>
      <c r="F1069" s="334">
        <v>0</v>
      </c>
      <c r="G1069" s="334">
        <v>0</v>
      </c>
      <c r="H1069" s="333">
        <v>662</v>
      </c>
      <c r="I1069" s="334">
        <v>2</v>
      </c>
      <c r="J1069" s="334">
        <v>662</v>
      </c>
      <c r="K1069" s="334">
        <v>662</v>
      </c>
      <c r="L1069" s="334">
        <v>0</v>
      </c>
      <c r="M1069" s="334">
        <v>0</v>
      </c>
      <c r="N1069" s="334">
        <v>0</v>
      </c>
    </row>
    <row r="1070" spans="1:14" x14ac:dyDescent="0.25">
      <c r="A1070" s="331">
        <v>44286</v>
      </c>
      <c r="B1070" s="332" t="s">
        <v>38</v>
      </c>
      <c r="C1070" s="333">
        <v>222</v>
      </c>
      <c r="D1070" s="334">
        <v>72</v>
      </c>
      <c r="E1070" s="334">
        <v>0</v>
      </c>
      <c r="F1070" s="334">
        <v>0</v>
      </c>
      <c r="G1070" s="334">
        <v>0</v>
      </c>
      <c r="H1070" s="333">
        <v>1130</v>
      </c>
      <c r="I1070" s="334">
        <v>2</v>
      </c>
      <c r="J1070" s="334">
        <v>1130</v>
      </c>
      <c r="K1070" s="334">
        <v>1130</v>
      </c>
      <c r="L1070" s="334">
        <v>0</v>
      </c>
      <c r="M1070" s="334">
        <v>0</v>
      </c>
      <c r="N1070" s="334">
        <v>0</v>
      </c>
    </row>
    <row r="1071" spans="1:14" x14ac:dyDescent="0.25">
      <c r="A1071" s="331">
        <v>44286</v>
      </c>
      <c r="B1071" s="332" t="s">
        <v>40</v>
      </c>
      <c r="C1071" s="333">
        <v>499</v>
      </c>
      <c r="D1071" s="334">
        <v>34</v>
      </c>
      <c r="E1071" s="334">
        <v>0</v>
      </c>
      <c r="F1071" s="334">
        <v>0</v>
      </c>
      <c r="G1071" s="334">
        <v>0</v>
      </c>
      <c r="H1071" s="333">
        <v>796</v>
      </c>
      <c r="I1071" s="334">
        <v>2</v>
      </c>
      <c r="J1071" s="334">
        <v>796</v>
      </c>
      <c r="K1071" s="334">
        <v>796</v>
      </c>
      <c r="L1071" s="334">
        <v>0</v>
      </c>
      <c r="M1071" s="334">
        <v>0</v>
      </c>
      <c r="N1071" s="334">
        <v>0</v>
      </c>
    </row>
    <row r="1072" spans="1:14" x14ac:dyDescent="0.25">
      <c r="A1072" s="331">
        <v>44286</v>
      </c>
      <c r="B1072" s="332" t="s">
        <v>42</v>
      </c>
      <c r="C1072" s="333">
        <v>216</v>
      </c>
      <c r="D1072" s="334">
        <v>14</v>
      </c>
      <c r="E1072" s="334">
        <v>0</v>
      </c>
      <c r="F1072" s="334">
        <v>0</v>
      </c>
      <c r="G1072" s="334">
        <v>0</v>
      </c>
      <c r="H1072" s="333">
        <v>309</v>
      </c>
      <c r="I1072" s="334">
        <v>2</v>
      </c>
      <c r="J1072" s="334">
        <v>309</v>
      </c>
      <c r="K1072" s="334">
        <v>309</v>
      </c>
      <c r="L1072" s="334">
        <v>0</v>
      </c>
      <c r="M1072" s="334">
        <v>0</v>
      </c>
      <c r="N1072" s="334">
        <v>0</v>
      </c>
    </row>
    <row r="1073" spans="1:14" x14ac:dyDescent="0.25">
      <c r="A1073" s="331">
        <v>44316</v>
      </c>
      <c r="B1073" s="332" t="s">
        <v>12</v>
      </c>
      <c r="C1073" s="333">
        <v>0</v>
      </c>
      <c r="D1073" s="334">
        <v>0</v>
      </c>
      <c r="E1073" s="334">
        <v>0</v>
      </c>
      <c r="F1073" s="334">
        <v>0</v>
      </c>
      <c r="G1073" s="334">
        <v>0</v>
      </c>
      <c r="H1073" s="333">
        <v>1402</v>
      </c>
      <c r="I1073" s="334">
        <v>2</v>
      </c>
      <c r="J1073" s="334">
        <v>1402</v>
      </c>
      <c r="K1073" s="334">
        <v>1402</v>
      </c>
      <c r="L1073" s="334">
        <v>0</v>
      </c>
      <c r="M1073" s="334">
        <v>0</v>
      </c>
      <c r="N1073" s="334">
        <v>0</v>
      </c>
    </row>
    <row r="1074" spans="1:14" x14ac:dyDescent="0.25">
      <c r="A1074" s="331">
        <v>44316</v>
      </c>
      <c r="B1074" s="332" t="s">
        <v>14</v>
      </c>
      <c r="C1074" s="333">
        <v>10</v>
      </c>
      <c r="D1074" s="334">
        <v>6</v>
      </c>
      <c r="E1074" s="334">
        <v>0</v>
      </c>
      <c r="F1074" s="334">
        <v>0</v>
      </c>
      <c r="G1074" s="334">
        <v>0</v>
      </c>
      <c r="H1074" s="333">
        <v>1735</v>
      </c>
      <c r="I1074" s="334">
        <v>2</v>
      </c>
      <c r="J1074" s="334">
        <v>1735</v>
      </c>
      <c r="K1074" s="334">
        <v>1735</v>
      </c>
      <c r="L1074" s="334">
        <v>0</v>
      </c>
      <c r="M1074" s="334">
        <v>0</v>
      </c>
      <c r="N1074" s="334">
        <v>0</v>
      </c>
    </row>
    <row r="1075" spans="1:14" x14ac:dyDescent="0.25">
      <c r="A1075" s="331">
        <v>44316</v>
      </c>
      <c r="B1075" s="332" t="s">
        <v>16</v>
      </c>
      <c r="C1075" s="333">
        <v>5</v>
      </c>
      <c r="D1075" s="334">
        <v>3</v>
      </c>
      <c r="E1075" s="334">
        <v>0</v>
      </c>
      <c r="F1075" s="334">
        <v>0</v>
      </c>
      <c r="G1075" s="334">
        <v>0</v>
      </c>
      <c r="H1075" s="333">
        <v>2729</v>
      </c>
      <c r="I1075" s="334">
        <v>2</v>
      </c>
      <c r="J1075" s="334">
        <v>2729</v>
      </c>
      <c r="K1075" s="334">
        <v>2729</v>
      </c>
      <c r="L1075" s="334">
        <v>0</v>
      </c>
      <c r="M1075" s="334">
        <v>0</v>
      </c>
      <c r="N1075" s="334">
        <v>0</v>
      </c>
    </row>
    <row r="1076" spans="1:14" x14ac:dyDescent="0.25">
      <c r="A1076" s="331">
        <v>44316</v>
      </c>
      <c r="B1076" s="332" t="s">
        <v>18</v>
      </c>
      <c r="C1076" s="333">
        <v>51</v>
      </c>
      <c r="D1076" s="334">
        <v>6</v>
      </c>
      <c r="E1076" s="334">
        <v>0</v>
      </c>
      <c r="F1076" s="334">
        <v>0</v>
      </c>
      <c r="G1076" s="334">
        <v>0</v>
      </c>
      <c r="H1076" s="333">
        <v>7415</v>
      </c>
      <c r="I1076" s="334">
        <v>2</v>
      </c>
      <c r="J1076" s="334">
        <v>7415</v>
      </c>
      <c r="K1076" s="334">
        <v>7415</v>
      </c>
      <c r="L1076" s="334">
        <v>0</v>
      </c>
      <c r="M1076" s="334">
        <v>0</v>
      </c>
      <c r="N1076" s="334">
        <v>0</v>
      </c>
    </row>
    <row r="1077" spans="1:14" x14ac:dyDescent="0.25">
      <c r="A1077" s="331">
        <v>44316</v>
      </c>
      <c r="B1077" s="332" t="s">
        <v>20</v>
      </c>
      <c r="C1077" s="333">
        <v>45</v>
      </c>
      <c r="D1077" s="334">
        <v>3</v>
      </c>
      <c r="E1077" s="334">
        <v>0</v>
      </c>
      <c r="F1077" s="334">
        <v>0</v>
      </c>
      <c r="G1077" s="334">
        <v>0</v>
      </c>
      <c r="H1077" s="333">
        <v>469</v>
      </c>
      <c r="I1077" s="334">
        <v>2</v>
      </c>
      <c r="J1077" s="334">
        <v>469</v>
      </c>
      <c r="K1077" s="334">
        <v>469</v>
      </c>
      <c r="L1077" s="334">
        <v>0</v>
      </c>
      <c r="M1077" s="334">
        <v>0</v>
      </c>
      <c r="N1077" s="334">
        <v>0</v>
      </c>
    </row>
    <row r="1078" spans="1:14" x14ac:dyDescent="0.25">
      <c r="A1078" s="331">
        <v>44316</v>
      </c>
      <c r="B1078" s="332" t="s">
        <v>22</v>
      </c>
      <c r="C1078" s="333">
        <v>82</v>
      </c>
      <c r="D1078" s="334">
        <v>33</v>
      </c>
      <c r="E1078" s="334">
        <v>0</v>
      </c>
      <c r="F1078" s="334">
        <v>0</v>
      </c>
      <c r="G1078" s="334">
        <v>0</v>
      </c>
      <c r="H1078" s="333">
        <v>837</v>
      </c>
      <c r="I1078" s="334">
        <v>2</v>
      </c>
      <c r="J1078" s="334">
        <v>837</v>
      </c>
      <c r="K1078" s="334">
        <v>837</v>
      </c>
      <c r="L1078" s="334">
        <v>0</v>
      </c>
      <c r="M1078" s="334">
        <v>0</v>
      </c>
      <c r="N1078" s="334">
        <v>0</v>
      </c>
    </row>
    <row r="1079" spans="1:14" x14ac:dyDescent="0.25">
      <c r="A1079" s="331">
        <v>44316</v>
      </c>
      <c r="B1079" s="332" t="s">
        <v>62</v>
      </c>
      <c r="C1079" s="333">
        <v>100</v>
      </c>
      <c r="D1079" s="334">
        <v>23</v>
      </c>
      <c r="E1079" s="334">
        <v>0</v>
      </c>
      <c r="F1079" s="334">
        <v>0</v>
      </c>
      <c r="G1079" s="334">
        <v>0</v>
      </c>
      <c r="H1079" s="333">
        <v>5055</v>
      </c>
      <c r="I1079" s="334">
        <v>2</v>
      </c>
      <c r="J1079" s="334">
        <v>5055</v>
      </c>
      <c r="K1079" s="334">
        <v>5055</v>
      </c>
      <c r="L1079" s="334">
        <v>0</v>
      </c>
      <c r="M1079" s="334">
        <v>0</v>
      </c>
      <c r="N1079" s="334">
        <v>0</v>
      </c>
    </row>
    <row r="1080" spans="1:14" x14ac:dyDescent="0.25">
      <c r="A1080" s="331">
        <v>44316</v>
      </c>
      <c r="B1080" s="332" t="s">
        <v>24</v>
      </c>
      <c r="C1080" s="333">
        <v>87</v>
      </c>
      <c r="D1080" s="334">
        <v>10</v>
      </c>
      <c r="E1080" s="334">
        <v>0</v>
      </c>
      <c r="F1080" s="334">
        <v>0</v>
      </c>
      <c r="G1080" s="334">
        <v>0</v>
      </c>
      <c r="H1080" s="333">
        <v>272</v>
      </c>
      <c r="I1080" s="334">
        <v>2</v>
      </c>
      <c r="J1080" s="334">
        <v>272</v>
      </c>
      <c r="K1080" s="334">
        <v>272</v>
      </c>
      <c r="L1080" s="334">
        <v>0</v>
      </c>
      <c r="M1080" s="334">
        <v>0</v>
      </c>
      <c r="N1080" s="334">
        <v>0</v>
      </c>
    </row>
    <row r="1081" spans="1:14" x14ac:dyDescent="0.25">
      <c r="A1081" s="331">
        <v>44316</v>
      </c>
      <c r="B1081" s="332" t="s">
        <v>26</v>
      </c>
      <c r="C1081" s="333">
        <v>94</v>
      </c>
      <c r="D1081" s="334">
        <v>11</v>
      </c>
      <c r="E1081" s="334">
        <v>0</v>
      </c>
      <c r="F1081" s="334">
        <v>0</v>
      </c>
      <c r="G1081" s="334">
        <v>0</v>
      </c>
      <c r="H1081" s="333">
        <v>212</v>
      </c>
      <c r="I1081" s="334">
        <v>2</v>
      </c>
      <c r="J1081" s="334">
        <v>212</v>
      </c>
      <c r="K1081" s="334">
        <v>212</v>
      </c>
      <c r="L1081" s="334">
        <v>0</v>
      </c>
      <c r="M1081" s="334">
        <v>0</v>
      </c>
      <c r="N1081" s="334">
        <v>0</v>
      </c>
    </row>
    <row r="1082" spans="1:14" x14ac:dyDescent="0.25">
      <c r="A1082" s="331">
        <v>44316</v>
      </c>
      <c r="B1082" s="332" t="s">
        <v>28</v>
      </c>
      <c r="C1082" s="333">
        <v>26</v>
      </c>
      <c r="D1082" s="334">
        <v>15</v>
      </c>
      <c r="E1082" s="334">
        <v>0</v>
      </c>
      <c r="F1082" s="334">
        <v>0</v>
      </c>
      <c r="G1082" s="334">
        <v>0</v>
      </c>
      <c r="H1082" s="333">
        <v>3782</v>
      </c>
      <c r="I1082" s="334">
        <v>2</v>
      </c>
      <c r="J1082" s="334">
        <v>3782</v>
      </c>
      <c r="K1082" s="334">
        <v>3782</v>
      </c>
      <c r="L1082" s="334">
        <v>0</v>
      </c>
      <c r="M1082" s="334">
        <v>0</v>
      </c>
      <c r="N1082" s="334">
        <v>0</v>
      </c>
    </row>
    <row r="1083" spans="1:14" x14ac:dyDescent="0.25">
      <c r="A1083" s="331">
        <v>44316</v>
      </c>
      <c r="B1083" s="332" t="s">
        <v>30</v>
      </c>
      <c r="C1083" s="333">
        <v>11</v>
      </c>
      <c r="D1083" s="334">
        <v>4</v>
      </c>
      <c r="E1083" s="334">
        <v>0</v>
      </c>
      <c r="F1083" s="334">
        <v>0</v>
      </c>
      <c r="G1083" s="334">
        <v>0</v>
      </c>
      <c r="H1083" s="333">
        <v>181</v>
      </c>
      <c r="I1083" s="334">
        <v>2</v>
      </c>
      <c r="J1083" s="334">
        <v>181</v>
      </c>
      <c r="K1083" s="334">
        <v>181</v>
      </c>
      <c r="L1083" s="334">
        <v>0</v>
      </c>
      <c r="M1083" s="334">
        <v>0</v>
      </c>
      <c r="N1083" s="334">
        <v>0</v>
      </c>
    </row>
    <row r="1084" spans="1:14" x14ac:dyDescent="0.25">
      <c r="A1084" s="331">
        <v>44316</v>
      </c>
      <c r="B1084" s="332" t="s">
        <v>32</v>
      </c>
      <c r="C1084" s="333">
        <v>522</v>
      </c>
      <c r="D1084" s="334">
        <v>113</v>
      </c>
      <c r="E1084" s="334">
        <v>0</v>
      </c>
      <c r="F1084" s="334">
        <v>0</v>
      </c>
      <c r="G1084" s="334">
        <v>0</v>
      </c>
      <c r="H1084" s="333">
        <v>23116</v>
      </c>
      <c r="I1084" s="334">
        <v>2</v>
      </c>
      <c r="J1084" s="334">
        <v>23116</v>
      </c>
      <c r="K1084" s="334">
        <v>23116</v>
      </c>
      <c r="L1084" s="334">
        <v>0</v>
      </c>
      <c r="M1084" s="334">
        <v>0</v>
      </c>
      <c r="N1084" s="334">
        <v>0</v>
      </c>
    </row>
    <row r="1085" spans="1:14" x14ac:dyDescent="0.25">
      <c r="A1085" s="331">
        <v>44316</v>
      </c>
      <c r="B1085" s="332" t="s">
        <v>34</v>
      </c>
      <c r="C1085" s="333">
        <v>267</v>
      </c>
      <c r="D1085" s="334">
        <v>62</v>
      </c>
      <c r="E1085" s="334">
        <v>0</v>
      </c>
      <c r="F1085" s="334">
        <v>0</v>
      </c>
      <c r="G1085" s="334">
        <v>0</v>
      </c>
      <c r="H1085" s="333">
        <v>4954</v>
      </c>
      <c r="I1085" s="334">
        <v>2</v>
      </c>
      <c r="J1085" s="334">
        <v>4954</v>
      </c>
      <c r="K1085" s="334">
        <v>4954</v>
      </c>
      <c r="L1085" s="334">
        <v>0</v>
      </c>
      <c r="M1085" s="334">
        <v>0</v>
      </c>
      <c r="N1085" s="334">
        <v>0</v>
      </c>
    </row>
    <row r="1086" spans="1:14" x14ac:dyDescent="0.25">
      <c r="A1086" s="331">
        <v>44316</v>
      </c>
      <c r="B1086" s="332" t="s">
        <v>36</v>
      </c>
      <c r="C1086" s="333">
        <v>200</v>
      </c>
      <c r="D1086" s="334">
        <v>16</v>
      </c>
      <c r="E1086" s="334">
        <v>0</v>
      </c>
      <c r="F1086" s="334">
        <v>0</v>
      </c>
      <c r="G1086" s="334">
        <v>0</v>
      </c>
      <c r="H1086" s="333">
        <v>677</v>
      </c>
      <c r="I1086" s="334">
        <v>2</v>
      </c>
      <c r="J1086" s="334">
        <v>677</v>
      </c>
      <c r="K1086" s="334">
        <v>677</v>
      </c>
      <c r="L1086" s="334">
        <v>0</v>
      </c>
      <c r="M1086" s="334">
        <v>0</v>
      </c>
      <c r="N1086" s="334">
        <v>0</v>
      </c>
    </row>
    <row r="1087" spans="1:14" x14ac:dyDescent="0.25">
      <c r="A1087" s="331">
        <v>44316</v>
      </c>
      <c r="B1087" s="332" t="s">
        <v>38</v>
      </c>
      <c r="C1087" s="333">
        <v>244</v>
      </c>
      <c r="D1087" s="334">
        <v>41</v>
      </c>
      <c r="E1087" s="334">
        <v>0</v>
      </c>
      <c r="F1087" s="334">
        <v>0</v>
      </c>
      <c r="G1087" s="334">
        <v>0</v>
      </c>
      <c r="H1087" s="333">
        <v>1112</v>
      </c>
      <c r="I1087" s="334">
        <v>2</v>
      </c>
      <c r="J1087" s="334">
        <v>1112</v>
      </c>
      <c r="K1087" s="334">
        <v>1112</v>
      </c>
      <c r="L1087" s="334">
        <v>0</v>
      </c>
      <c r="M1087" s="334">
        <v>0</v>
      </c>
      <c r="N1087" s="334">
        <v>0</v>
      </c>
    </row>
    <row r="1088" spans="1:14" x14ac:dyDescent="0.25">
      <c r="A1088" s="331">
        <v>44316</v>
      </c>
      <c r="B1088" s="332" t="s">
        <v>40</v>
      </c>
      <c r="C1088" s="333">
        <v>489</v>
      </c>
      <c r="D1088" s="334">
        <v>28</v>
      </c>
      <c r="E1088" s="334">
        <v>0</v>
      </c>
      <c r="F1088" s="334">
        <v>0</v>
      </c>
      <c r="G1088" s="334">
        <v>0</v>
      </c>
      <c r="H1088" s="333">
        <v>817</v>
      </c>
      <c r="I1088" s="334">
        <v>2</v>
      </c>
      <c r="J1088" s="334">
        <v>817</v>
      </c>
      <c r="K1088" s="334">
        <v>817</v>
      </c>
      <c r="L1088" s="334">
        <v>0</v>
      </c>
      <c r="M1088" s="334">
        <v>0</v>
      </c>
      <c r="N1088" s="334">
        <v>0</v>
      </c>
    </row>
    <row r="1089" spans="1:14" x14ac:dyDescent="0.25">
      <c r="A1089" s="331">
        <v>44316</v>
      </c>
      <c r="B1089" s="332" t="s">
        <v>42</v>
      </c>
      <c r="C1089" s="333">
        <v>183</v>
      </c>
      <c r="D1089" s="334">
        <v>14</v>
      </c>
      <c r="E1089" s="334">
        <v>0</v>
      </c>
      <c r="F1089" s="334">
        <v>0</v>
      </c>
      <c r="G1089" s="334">
        <v>0</v>
      </c>
      <c r="H1089" s="333">
        <v>297</v>
      </c>
      <c r="I1089" s="334">
        <v>2</v>
      </c>
      <c r="J1089" s="334">
        <v>297</v>
      </c>
      <c r="K1089" s="334">
        <v>297</v>
      </c>
      <c r="L1089" s="334">
        <v>0</v>
      </c>
      <c r="M1089" s="334">
        <v>0</v>
      </c>
      <c r="N1089" s="334">
        <v>0</v>
      </c>
    </row>
    <row r="1090" spans="1:14" x14ac:dyDescent="0.25">
      <c r="A1090" s="331">
        <v>44347</v>
      </c>
      <c r="B1090" s="332" t="s">
        <v>12</v>
      </c>
      <c r="C1090" s="333">
        <v>0</v>
      </c>
      <c r="D1090" s="334">
        <v>0</v>
      </c>
      <c r="E1090" s="334">
        <v>0</v>
      </c>
      <c r="F1090" s="334">
        <v>0</v>
      </c>
      <c r="G1090" s="334">
        <v>0</v>
      </c>
      <c r="H1090" s="333">
        <v>1450</v>
      </c>
      <c r="I1090" s="334">
        <v>2</v>
      </c>
      <c r="J1090" s="334">
        <v>1450</v>
      </c>
      <c r="K1090" s="334">
        <v>1450</v>
      </c>
      <c r="L1090" s="334">
        <v>0</v>
      </c>
      <c r="M1090" s="334">
        <v>0</v>
      </c>
      <c r="N1090" s="334">
        <v>0</v>
      </c>
    </row>
    <row r="1091" spans="1:14" x14ac:dyDescent="0.25">
      <c r="A1091" s="331">
        <v>44347</v>
      </c>
      <c r="B1091" s="332" t="s">
        <v>14</v>
      </c>
      <c r="C1091" s="333">
        <v>6</v>
      </c>
      <c r="D1091" s="334">
        <v>2</v>
      </c>
      <c r="E1091" s="334">
        <v>0</v>
      </c>
      <c r="F1091" s="334">
        <v>0</v>
      </c>
      <c r="G1091" s="334">
        <v>0</v>
      </c>
      <c r="H1091" s="333">
        <v>1720</v>
      </c>
      <c r="I1091" s="334">
        <v>2</v>
      </c>
      <c r="J1091" s="334">
        <v>1720</v>
      </c>
      <c r="K1091" s="334">
        <v>1720</v>
      </c>
      <c r="L1091" s="334">
        <v>0</v>
      </c>
      <c r="M1091" s="334">
        <v>0</v>
      </c>
      <c r="N1091" s="334">
        <v>0</v>
      </c>
    </row>
    <row r="1092" spans="1:14" x14ac:dyDescent="0.25">
      <c r="A1092" s="331">
        <v>44347</v>
      </c>
      <c r="B1092" s="332" t="s">
        <v>16</v>
      </c>
      <c r="C1092" s="333">
        <v>6</v>
      </c>
      <c r="D1092" s="334">
        <v>0</v>
      </c>
      <c r="E1092" s="334">
        <v>0</v>
      </c>
      <c r="F1092" s="334">
        <v>0</v>
      </c>
      <c r="G1092" s="334">
        <v>0</v>
      </c>
      <c r="H1092" s="333">
        <v>2859</v>
      </c>
      <c r="I1092" s="334">
        <v>2</v>
      </c>
      <c r="J1092" s="334">
        <v>2859</v>
      </c>
      <c r="K1092" s="334">
        <v>2859</v>
      </c>
      <c r="L1092" s="334">
        <v>0</v>
      </c>
      <c r="M1092" s="334">
        <v>0</v>
      </c>
      <c r="N1092" s="334">
        <v>0</v>
      </c>
    </row>
    <row r="1093" spans="1:14" x14ac:dyDescent="0.25">
      <c r="A1093" s="331">
        <v>44347</v>
      </c>
      <c r="B1093" s="332" t="s">
        <v>18</v>
      </c>
      <c r="C1093" s="333">
        <v>42</v>
      </c>
      <c r="D1093" s="334">
        <v>1</v>
      </c>
      <c r="E1093" s="334">
        <v>0</v>
      </c>
      <c r="F1093" s="334">
        <v>0</v>
      </c>
      <c r="G1093" s="334">
        <v>0</v>
      </c>
      <c r="H1093" s="333">
        <v>7651</v>
      </c>
      <c r="I1093" s="334">
        <v>2</v>
      </c>
      <c r="J1093" s="334">
        <v>7651</v>
      </c>
      <c r="K1093" s="334">
        <v>7651</v>
      </c>
      <c r="L1093" s="334">
        <v>0</v>
      </c>
      <c r="M1093" s="334">
        <v>0</v>
      </c>
      <c r="N1093" s="334">
        <v>0</v>
      </c>
    </row>
    <row r="1094" spans="1:14" x14ac:dyDescent="0.25">
      <c r="A1094" s="331">
        <v>44347</v>
      </c>
      <c r="B1094" s="332" t="s">
        <v>20</v>
      </c>
      <c r="C1094" s="333">
        <v>49</v>
      </c>
      <c r="D1094" s="334">
        <v>2</v>
      </c>
      <c r="E1094" s="334">
        <v>0</v>
      </c>
      <c r="F1094" s="334">
        <v>0</v>
      </c>
      <c r="G1094" s="334">
        <v>0</v>
      </c>
      <c r="H1094" s="333">
        <v>410</v>
      </c>
      <c r="I1094" s="334">
        <v>2</v>
      </c>
      <c r="J1094" s="334">
        <v>410</v>
      </c>
      <c r="K1094" s="334">
        <v>410</v>
      </c>
      <c r="L1094" s="334">
        <v>0</v>
      </c>
      <c r="M1094" s="334">
        <v>0</v>
      </c>
      <c r="N1094" s="334">
        <v>0</v>
      </c>
    </row>
    <row r="1095" spans="1:14" x14ac:dyDescent="0.25">
      <c r="A1095" s="331">
        <v>44347</v>
      </c>
      <c r="B1095" s="332" t="s">
        <v>22</v>
      </c>
      <c r="C1095" s="333">
        <v>93</v>
      </c>
      <c r="D1095" s="334">
        <v>14</v>
      </c>
      <c r="E1095" s="334">
        <v>0</v>
      </c>
      <c r="F1095" s="334">
        <v>0</v>
      </c>
      <c r="G1095" s="334">
        <v>0</v>
      </c>
      <c r="H1095" s="333">
        <v>841</v>
      </c>
      <c r="I1095" s="334">
        <v>2</v>
      </c>
      <c r="J1095" s="334">
        <v>841</v>
      </c>
      <c r="K1095" s="334">
        <v>841</v>
      </c>
      <c r="L1095" s="334">
        <v>0</v>
      </c>
      <c r="M1095" s="334">
        <v>0</v>
      </c>
      <c r="N1095" s="334">
        <v>0</v>
      </c>
    </row>
    <row r="1096" spans="1:14" x14ac:dyDescent="0.25">
      <c r="A1096" s="331">
        <v>44347</v>
      </c>
      <c r="B1096" s="332" t="s">
        <v>62</v>
      </c>
      <c r="C1096" s="333">
        <v>101</v>
      </c>
      <c r="D1096" s="334">
        <v>9</v>
      </c>
      <c r="E1096" s="334">
        <v>0</v>
      </c>
      <c r="F1096" s="334">
        <v>0</v>
      </c>
      <c r="G1096" s="334">
        <v>0</v>
      </c>
      <c r="H1096" s="333">
        <v>5200</v>
      </c>
      <c r="I1096" s="334">
        <v>2</v>
      </c>
      <c r="J1096" s="334">
        <v>5200</v>
      </c>
      <c r="K1096" s="334">
        <v>5200</v>
      </c>
      <c r="L1096" s="334">
        <v>0</v>
      </c>
      <c r="M1096" s="334">
        <v>0</v>
      </c>
      <c r="N1096" s="334">
        <v>0</v>
      </c>
    </row>
    <row r="1097" spans="1:14" x14ac:dyDescent="0.25">
      <c r="A1097" s="331">
        <v>44347</v>
      </c>
      <c r="B1097" s="332" t="s">
        <v>24</v>
      </c>
      <c r="C1097" s="333">
        <v>87</v>
      </c>
      <c r="D1097" s="334">
        <v>3</v>
      </c>
      <c r="E1097" s="334">
        <v>0</v>
      </c>
      <c r="F1097" s="334">
        <v>0</v>
      </c>
      <c r="G1097" s="334">
        <v>0</v>
      </c>
      <c r="H1097" s="333">
        <v>275</v>
      </c>
      <c r="I1097" s="334">
        <v>2</v>
      </c>
      <c r="J1097" s="334">
        <v>275</v>
      </c>
      <c r="K1097" s="334">
        <v>275</v>
      </c>
      <c r="L1097" s="334">
        <v>0</v>
      </c>
      <c r="M1097" s="334">
        <v>0</v>
      </c>
      <c r="N1097" s="334">
        <v>0</v>
      </c>
    </row>
    <row r="1098" spans="1:14" x14ac:dyDescent="0.25">
      <c r="A1098" s="331">
        <v>44347</v>
      </c>
      <c r="B1098" s="332" t="s">
        <v>26</v>
      </c>
      <c r="C1098" s="333">
        <v>94</v>
      </c>
      <c r="D1098" s="334">
        <v>2</v>
      </c>
      <c r="E1098" s="334">
        <v>0</v>
      </c>
      <c r="F1098" s="334">
        <v>0</v>
      </c>
      <c r="G1098" s="334">
        <v>0</v>
      </c>
      <c r="H1098" s="333">
        <v>198</v>
      </c>
      <c r="I1098" s="334">
        <v>2</v>
      </c>
      <c r="J1098" s="334">
        <v>198</v>
      </c>
      <c r="K1098" s="334">
        <v>198</v>
      </c>
      <c r="L1098" s="334">
        <v>0</v>
      </c>
      <c r="M1098" s="334">
        <v>0</v>
      </c>
      <c r="N1098" s="334">
        <v>0</v>
      </c>
    </row>
    <row r="1099" spans="1:14" x14ac:dyDescent="0.25">
      <c r="A1099" s="331">
        <v>44347</v>
      </c>
      <c r="B1099" s="332" t="s">
        <v>28</v>
      </c>
      <c r="C1099" s="333">
        <v>29</v>
      </c>
      <c r="D1099" s="334">
        <v>6</v>
      </c>
      <c r="E1099" s="334">
        <v>0</v>
      </c>
      <c r="F1099" s="334">
        <v>0</v>
      </c>
      <c r="G1099" s="334">
        <v>0</v>
      </c>
      <c r="H1099" s="333">
        <v>3527</v>
      </c>
      <c r="I1099" s="334">
        <v>2</v>
      </c>
      <c r="J1099" s="334">
        <v>3527</v>
      </c>
      <c r="K1099" s="334">
        <v>3527</v>
      </c>
      <c r="L1099" s="334">
        <v>0</v>
      </c>
      <c r="M1099" s="334">
        <v>0</v>
      </c>
      <c r="N1099" s="334">
        <v>0</v>
      </c>
    </row>
    <row r="1100" spans="1:14" x14ac:dyDescent="0.25">
      <c r="A1100" s="331">
        <v>44347</v>
      </c>
      <c r="B1100" s="332" t="s">
        <v>30</v>
      </c>
      <c r="C1100" s="333">
        <v>11</v>
      </c>
      <c r="D1100" s="334">
        <v>3</v>
      </c>
      <c r="E1100" s="334">
        <v>0</v>
      </c>
      <c r="F1100" s="334">
        <v>0</v>
      </c>
      <c r="G1100" s="334">
        <v>0</v>
      </c>
      <c r="H1100" s="333">
        <v>182</v>
      </c>
      <c r="I1100" s="334">
        <v>2</v>
      </c>
      <c r="J1100" s="334">
        <v>182</v>
      </c>
      <c r="K1100" s="334">
        <v>182</v>
      </c>
      <c r="L1100" s="334">
        <v>0</v>
      </c>
      <c r="M1100" s="334">
        <v>0</v>
      </c>
      <c r="N1100" s="334">
        <v>0</v>
      </c>
    </row>
    <row r="1101" spans="1:14" x14ac:dyDescent="0.25">
      <c r="A1101" s="331">
        <v>44347</v>
      </c>
      <c r="B1101" s="332" t="s">
        <v>32</v>
      </c>
      <c r="C1101" s="333">
        <v>452</v>
      </c>
      <c r="D1101" s="334">
        <v>58</v>
      </c>
      <c r="E1101" s="334">
        <v>0</v>
      </c>
      <c r="F1101" s="334">
        <v>0</v>
      </c>
      <c r="G1101" s="334">
        <v>0</v>
      </c>
      <c r="H1101" s="333">
        <v>23196</v>
      </c>
      <c r="I1101" s="334">
        <v>2</v>
      </c>
      <c r="J1101" s="334">
        <v>23196</v>
      </c>
      <c r="K1101" s="334">
        <v>23196</v>
      </c>
      <c r="L1101" s="334">
        <v>0</v>
      </c>
      <c r="M1101" s="334">
        <v>0</v>
      </c>
      <c r="N1101" s="334">
        <v>0</v>
      </c>
    </row>
    <row r="1102" spans="1:14" x14ac:dyDescent="0.25">
      <c r="A1102" s="331">
        <v>44347</v>
      </c>
      <c r="B1102" s="332" t="s">
        <v>34</v>
      </c>
      <c r="C1102" s="333">
        <v>294</v>
      </c>
      <c r="D1102" s="334">
        <v>33</v>
      </c>
      <c r="E1102" s="334">
        <v>0</v>
      </c>
      <c r="F1102" s="334">
        <v>0</v>
      </c>
      <c r="G1102" s="334">
        <v>0</v>
      </c>
      <c r="H1102" s="333">
        <v>4995</v>
      </c>
      <c r="I1102" s="334">
        <v>2</v>
      </c>
      <c r="J1102" s="334">
        <v>4995</v>
      </c>
      <c r="K1102" s="334">
        <v>4995</v>
      </c>
      <c r="L1102" s="334">
        <v>0</v>
      </c>
      <c r="M1102" s="334">
        <v>0</v>
      </c>
      <c r="N1102" s="334">
        <v>0</v>
      </c>
    </row>
    <row r="1103" spans="1:14" x14ac:dyDescent="0.25">
      <c r="A1103" s="331">
        <v>44347</v>
      </c>
      <c r="B1103" s="332" t="s">
        <v>36</v>
      </c>
      <c r="C1103" s="333">
        <v>199</v>
      </c>
      <c r="D1103" s="334">
        <v>5</v>
      </c>
      <c r="E1103" s="334">
        <v>0</v>
      </c>
      <c r="F1103" s="334">
        <v>0</v>
      </c>
      <c r="G1103" s="334">
        <v>0</v>
      </c>
      <c r="H1103" s="333">
        <v>655</v>
      </c>
      <c r="I1103" s="334">
        <v>2</v>
      </c>
      <c r="J1103" s="334">
        <v>655</v>
      </c>
      <c r="K1103" s="334">
        <v>655</v>
      </c>
      <c r="L1103" s="334">
        <v>0</v>
      </c>
      <c r="M1103" s="334">
        <v>0</v>
      </c>
      <c r="N1103" s="334">
        <v>0</v>
      </c>
    </row>
    <row r="1104" spans="1:14" x14ac:dyDescent="0.25">
      <c r="A1104" s="331">
        <v>44347</v>
      </c>
      <c r="B1104" s="332" t="s">
        <v>38</v>
      </c>
      <c r="C1104" s="333">
        <v>238</v>
      </c>
      <c r="D1104" s="334">
        <v>17</v>
      </c>
      <c r="E1104" s="334">
        <v>0</v>
      </c>
      <c r="F1104" s="334">
        <v>0</v>
      </c>
      <c r="G1104" s="334">
        <v>0</v>
      </c>
      <c r="H1104" s="333">
        <v>1102</v>
      </c>
      <c r="I1104" s="334">
        <v>2</v>
      </c>
      <c r="J1104" s="334">
        <v>1102</v>
      </c>
      <c r="K1104" s="334">
        <v>1102</v>
      </c>
      <c r="L1104" s="334">
        <v>0</v>
      </c>
      <c r="M1104" s="334">
        <v>0</v>
      </c>
      <c r="N1104" s="334">
        <v>0</v>
      </c>
    </row>
    <row r="1105" spans="1:14" x14ac:dyDescent="0.25">
      <c r="A1105" s="331">
        <v>44347</v>
      </c>
      <c r="B1105" s="332" t="s">
        <v>40</v>
      </c>
      <c r="C1105" s="333">
        <v>497</v>
      </c>
      <c r="D1105" s="334">
        <v>16</v>
      </c>
      <c r="E1105" s="334">
        <v>0</v>
      </c>
      <c r="F1105" s="334">
        <v>0</v>
      </c>
      <c r="G1105" s="334">
        <v>0</v>
      </c>
      <c r="H1105" s="333">
        <v>846</v>
      </c>
      <c r="I1105" s="334">
        <v>2</v>
      </c>
      <c r="J1105" s="334">
        <v>846</v>
      </c>
      <c r="K1105" s="334">
        <v>846</v>
      </c>
      <c r="L1105" s="334">
        <v>0</v>
      </c>
      <c r="M1105" s="334">
        <v>0</v>
      </c>
      <c r="N1105" s="334">
        <v>0</v>
      </c>
    </row>
    <row r="1106" spans="1:14" x14ac:dyDescent="0.25">
      <c r="A1106" s="331">
        <v>44347</v>
      </c>
      <c r="B1106" s="332" t="s">
        <v>42</v>
      </c>
      <c r="C1106" s="333">
        <v>168</v>
      </c>
      <c r="D1106" s="334">
        <v>4</v>
      </c>
      <c r="E1106" s="334">
        <v>0</v>
      </c>
      <c r="F1106" s="334">
        <v>0</v>
      </c>
      <c r="G1106" s="334">
        <v>0</v>
      </c>
      <c r="H1106" s="333">
        <v>274</v>
      </c>
      <c r="I1106" s="334">
        <v>2</v>
      </c>
      <c r="J1106" s="334">
        <v>274</v>
      </c>
      <c r="K1106" s="334">
        <v>274</v>
      </c>
      <c r="L1106" s="334">
        <v>0</v>
      </c>
      <c r="M1106" s="334">
        <v>0</v>
      </c>
      <c r="N1106" s="334">
        <v>0</v>
      </c>
    </row>
    <row r="1107" spans="1:14" x14ac:dyDescent="0.25">
      <c r="A1107" s="331">
        <v>44377</v>
      </c>
      <c r="B1107" s="332" t="s">
        <v>12</v>
      </c>
      <c r="C1107" s="333">
        <v>0</v>
      </c>
      <c r="D1107" s="334">
        <v>0</v>
      </c>
      <c r="E1107" s="334">
        <v>0</v>
      </c>
      <c r="F1107" s="334">
        <v>0</v>
      </c>
      <c r="G1107" s="334">
        <v>0</v>
      </c>
      <c r="H1107" s="333">
        <v>1576</v>
      </c>
      <c r="I1107" s="334">
        <v>2</v>
      </c>
      <c r="J1107" s="334">
        <v>1576</v>
      </c>
      <c r="K1107" s="334">
        <v>1576</v>
      </c>
      <c r="L1107" s="334">
        <v>0</v>
      </c>
      <c r="M1107" s="334">
        <v>0</v>
      </c>
      <c r="N1107" s="334">
        <v>0</v>
      </c>
    </row>
    <row r="1108" spans="1:14" x14ac:dyDescent="0.25">
      <c r="A1108" s="331">
        <v>44377</v>
      </c>
      <c r="B1108" s="332" t="s">
        <v>14</v>
      </c>
      <c r="C1108" s="333">
        <v>11</v>
      </c>
      <c r="D1108" s="334">
        <v>0</v>
      </c>
      <c r="E1108" s="334">
        <v>0</v>
      </c>
      <c r="F1108" s="334">
        <v>0</v>
      </c>
      <c r="G1108" s="334">
        <v>0</v>
      </c>
      <c r="H1108" s="333">
        <v>1904</v>
      </c>
      <c r="I1108" s="334">
        <v>2</v>
      </c>
      <c r="J1108" s="334">
        <v>1904</v>
      </c>
      <c r="K1108" s="334">
        <v>1904</v>
      </c>
      <c r="L1108" s="334">
        <v>0</v>
      </c>
      <c r="M1108" s="334">
        <v>0</v>
      </c>
      <c r="N1108" s="334">
        <v>0</v>
      </c>
    </row>
    <row r="1109" spans="1:14" x14ac:dyDescent="0.25">
      <c r="A1109" s="331">
        <v>44377</v>
      </c>
      <c r="B1109" s="332" t="s">
        <v>16</v>
      </c>
      <c r="C1109" s="333">
        <v>6</v>
      </c>
      <c r="D1109" s="334">
        <v>0</v>
      </c>
      <c r="E1109" s="334">
        <v>0</v>
      </c>
      <c r="F1109" s="334">
        <v>0</v>
      </c>
      <c r="G1109" s="334">
        <v>0</v>
      </c>
      <c r="H1109" s="333">
        <v>2983</v>
      </c>
      <c r="I1109" s="334">
        <v>2</v>
      </c>
      <c r="J1109" s="334">
        <v>2983</v>
      </c>
      <c r="K1109" s="334">
        <v>2983</v>
      </c>
      <c r="L1109" s="334">
        <v>0</v>
      </c>
      <c r="M1109" s="334">
        <v>0</v>
      </c>
      <c r="N1109" s="334">
        <v>0</v>
      </c>
    </row>
    <row r="1110" spans="1:14" x14ac:dyDescent="0.25">
      <c r="A1110" s="331">
        <v>44377</v>
      </c>
      <c r="B1110" s="332" t="s">
        <v>18</v>
      </c>
      <c r="C1110" s="333">
        <v>38</v>
      </c>
      <c r="D1110" s="334">
        <v>0</v>
      </c>
      <c r="E1110" s="334">
        <v>0</v>
      </c>
      <c r="F1110" s="334">
        <v>0</v>
      </c>
      <c r="G1110" s="334">
        <v>0</v>
      </c>
      <c r="H1110" s="333">
        <v>7690</v>
      </c>
      <c r="I1110" s="334">
        <v>2</v>
      </c>
      <c r="J1110" s="334">
        <v>7690</v>
      </c>
      <c r="K1110" s="334">
        <v>7690</v>
      </c>
      <c r="L1110" s="334">
        <v>0</v>
      </c>
      <c r="M1110" s="334">
        <v>0</v>
      </c>
      <c r="N1110" s="334">
        <v>0</v>
      </c>
    </row>
    <row r="1111" spans="1:14" x14ac:dyDescent="0.25">
      <c r="A1111" s="331">
        <v>44377</v>
      </c>
      <c r="B1111" s="332" t="s">
        <v>20</v>
      </c>
      <c r="C1111" s="333">
        <v>37</v>
      </c>
      <c r="D1111" s="334">
        <v>0</v>
      </c>
      <c r="E1111" s="334">
        <v>0</v>
      </c>
      <c r="F1111" s="334">
        <v>0</v>
      </c>
      <c r="G1111" s="334">
        <v>0</v>
      </c>
      <c r="H1111" s="333">
        <v>475</v>
      </c>
      <c r="I1111" s="334">
        <v>2</v>
      </c>
      <c r="J1111" s="334">
        <v>475</v>
      </c>
      <c r="K1111" s="334">
        <v>475</v>
      </c>
      <c r="L1111" s="334">
        <v>0</v>
      </c>
      <c r="M1111" s="334">
        <v>0</v>
      </c>
      <c r="N1111" s="334">
        <v>0</v>
      </c>
    </row>
    <row r="1112" spans="1:14" x14ac:dyDescent="0.25">
      <c r="A1112" s="331">
        <v>44377</v>
      </c>
      <c r="B1112" s="332" t="s">
        <v>22</v>
      </c>
      <c r="C1112" s="333">
        <v>97</v>
      </c>
      <c r="D1112" s="334">
        <v>0</v>
      </c>
      <c r="E1112" s="334">
        <v>0</v>
      </c>
      <c r="F1112" s="334">
        <v>0</v>
      </c>
      <c r="G1112" s="334">
        <v>0</v>
      </c>
      <c r="H1112" s="333">
        <v>837</v>
      </c>
      <c r="I1112" s="334">
        <v>2</v>
      </c>
      <c r="J1112" s="334">
        <v>837</v>
      </c>
      <c r="K1112" s="334">
        <v>837</v>
      </c>
      <c r="L1112" s="334">
        <v>0</v>
      </c>
      <c r="M1112" s="334">
        <v>0</v>
      </c>
      <c r="N1112" s="334">
        <v>0</v>
      </c>
    </row>
    <row r="1113" spans="1:14" x14ac:dyDescent="0.25">
      <c r="A1113" s="331">
        <v>44377</v>
      </c>
      <c r="B1113" s="332" t="s">
        <v>62</v>
      </c>
      <c r="C1113" s="333">
        <v>89</v>
      </c>
      <c r="D1113" s="334">
        <v>0</v>
      </c>
      <c r="E1113" s="334">
        <v>0</v>
      </c>
      <c r="F1113" s="334">
        <v>0</v>
      </c>
      <c r="G1113" s="334">
        <v>0</v>
      </c>
      <c r="H1113" s="333">
        <v>5297</v>
      </c>
      <c r="I1113" s="334">
        <v>2</v>
      </c>
      <c r="J1113" s="334">
        <v>5297</v>
      </c>
      <c r="K1113" s="334">
        <v>5297</v>
      </c>
      <c r="L1113" s="334">
        <v>0</v>
      </c>
      <c r="M1113" s="334">
        <v>0</v>
      </c>
      <c r="N1113" s="334">
        <v>0</v>
      </c>
    </row>
    <row r="1114" spans="1:14" x14ac:dyDescent="0.25">
      <c r="A1114" s="331">
        <v>44377</v>
      </c>
      <c r="B1114" s="332" t="s">
        <v>24</v>
      </c>
      <c r="C1114" s="333">
        <v>89</v>
      </c>
      <c r="D1114" s="334">
        <v>0</v>
      </c>
      <c r="E1114" s="334">
        <v>0</v>
      </c>
      <c r="F1114" s="334">
        <v>0</v>
      </c>
      <c r="G1114" s="334">
        <v>0</v>
      </c>
      <c r="H1114" s="333">
        <v>289</v>
      </c>
      <c r="I1114" s="334">
        <v>2</v>
      </c>
      <c r="J1114" s="334">
        <v>289</v>
      </c>
      <c r="K1114" s="334">
        <v>289</v>
      </c>
      <c r="L1114" s="334">
        <v>0</v>
      </c>
      <c r="M1114" s="334">
        <v>0</v>
      </c>
      <c r="N1114" s="334">
        <v>0</v>
      </c>
    </row>
    <row r="1115" spans="1:14" x14ac:dyDescent="0.25">
      <c r="A1115" s="331">
        <v>44377</v>
      </c>
      <c r="B1115" s="332" t="s">
        <v>26</v>
      </c>
      <c r="C1115" s="333">
        <v>87</v>
      </c>
      <c r="D1115" s="334">
        <v>0</v>
      </c>
      <c r="E1115" s="334">
        <v>0</v>
      </c>
      <c r="F1115" s="334">
        <v>0</v>
      </c>
      <c r="G1115" s="334">
        <v>0</v>
      </c>
      <c r="H1115" s="333">
        <v>193</v>
      </c>
      <c r="I1115" s="334">
        <v>2</v>
      </c>
      <c r="J1115" s="334">
        <v>193</v>
      </c>
      <c r="K1115" s="334">
        <v>193</v>
      </c>
      <c r="L1115" s="334">
        <v>0</v>
      </c>
      <c r="M1115" s="334">
        <v>0</v>
      </c>
      <c r="N1115" s="334">
        <v>0</v>
      </c>
    </row>
    <row r="1116" spans="1:14" x14ac:dyDescent="0.25">
      <c r="A1116" s="331">
        <v>44377</v>
      </c>
      <c r="B1116" s="332" t="s">
        <v>28</v>
      </c>
      <c r="C1116" s="333">
        <v>21</v>
      </c>
      <c r="D1116" s="334">
        <v>0</v>
      </c>
      <c r="E1116" s="334">
        <v>0</v>
      </c>
      <c r="F1116" s="334">
        <v>0</v>
      </c>
      <c r="G1116" s="334">
        <v>0</v>
      </c>
      <c r="H1116" s="333">
        <v>3237</v>
      </c>
      <c r="I1116" s="334">
        <v>2</v>
      </c>
      <c r="J1116" s="334">
        <v>3237</v>
      </c>
      <c r="K1116" s="334">
        <v>3237</v>
      </c>
      <c r="L1116" s="334">
        <v>0</v>
      </c>
      <c r="M1116" s="334">
        <v>0</v>
      </c>
      <c r="N1116" s="334">
        <v>0</v>
      </c>
    </row>
    <row r="1117" spans="1:14" x14ac:dyDescent="0.25">
      <c r="A1117" s="331">
        <v>44377</v>
      </c>
      <c r="B1117" s="332" t="s">
        <v>30</v>
      </c>
      <c r="C1117" s="333">
        <v>18</v>
      </c>
      <c r="D1117" s="334">
        <v>0</v>
      </c>
      <c r="E1117" s="334">
        <v>0</v>
      </c>
      <c r="F1117" s="334">
        <v>0</v>
      </c>
      <c r="G1117" s="334">
        <v>0</v>
      </c>
      <c r="H1117" s="333">
        <v>229</v>
      </c>
      <c r="I1117" s="334">
        <v>2</v>
      </c>
      <c r="J1117" s="334">
        <v>229</v>
      </c>
      <c r="K1117" s="334">
        <v>229</v>
      </c>
      <c r="L1117" s="334">
        <v>0</v>
      </c>
      <c r="M1117" s="334">
        <v>0</v>
      </c>
      <c r="N1117" s="334">
        <v>0</v>
      </c>
    </row>
    <row r="1118" spans="1:14" x14ac:dyDescent="0.25">
      <c r="A1118" s="331">
        <v>44377</v>
      </c>
      <c r="B1118" s="332" t="s">
        <v>32</v>
      </c>
      <c r="C1118" s="333">
        <v>436</v>
      </c>
      <c r="D1118" s="334">
        <v>0</v>
      </c>
      <c r="E1118" s="334">
        <v>0</v>
      </c>
      <c r="F1118" s="334">
        <v>0</v>
      </c>
      <c r="G1118" s="334">
        <v>0</v>
      </c>
      <c r="H1118" s="333">
        <v>23457</v>
      </c>
      <c r="I1118" s="334">
        <v>2</v>
      </c>
      <c r="J1118" s="334">
        <v>23457</v>
      </c>
      <c r="K1118" s="334">
        <v>23457</v>
      </c>
      <c r="L1118" s="334">
        <v>0</v>
      </c>
      <c r="M1118" s="334">
        <v>0</v>
      </c>
      <c r="N1118" s="334">
        <v>0</v>
      </c>
    </row>
    <row r="1119" spans="1:14" x14ac:dyDescent="0.25">
      <c r="A1119" s="331">
        <v>44377</v>
      </c>
      <c r="B1119" s="332" t="s">
        <v>34</v>
      </c>
      <c r="C1119" s="333">
        <v>265</v>
      </c>
      <c r="D1119" s="334">
        <v>0</v>
      </c>
      <c r="E1119" s="334">
        <v>0</v>
      </c>
      <c r="F1119" s="334">
        <v>0</v>
      </c>
      <c r="G1119" s="334">
        <v>0</v>
      </c>
      <c r="H1119" s="333">
        <v>4880</v>
      </c>
      <c r="I1119" s="334">
        <v>2</v>
      </c>
      <c r="J1119" s="334">
        <v>4880</v>
      </c>
      <c r="K1119" s="334">
        <v>4880</v>
      </c>
      <c r="L1119" s="334">
        <v>0</v>
      </c>
      <c r="M1119" s="334">
        <v>0</v>
      </c>
      <c r="N1119" s="334">
        <v>0</v>
      </c>
    </row>
    <row r="1120" spans="1:14" x14ac:dyDescent="0.25">
      <c r="A1120" s="331">
        <v>44377</v>
      </c>
      <c r="B1120" s="332" t="s">
        <v>36</v>
      </c>
      <c r="C1120" s="333">
        <v>229</v>
      </c>
      <c r="D1120" s="334">
        <v>0</v>
      </c>
      <c r="E1120" s="334">
        <v>0</v>
      </c>
      <c r="F1120" s="334">
        <v>0</v>
      </c>
      <c r="G1120" s="334">
        <v>0</v>
      </c>
      <c r="H1120" s="333">
        <v>705</v>
      </c>
      <c r="I1120" s="334">
        <v>2</v>
      </c>
      <c r="J1120" s="334">
        <v>705</v>
      </c>
      <c r="K1120" s="334">
        <v>705</v>
      </c>
      <c r="L1120" s="334">
        <v>0</v>
      </c>
      <c r="M1120" s="334">
        <v>0</v>
      </c>
      <c r="N1120" s="334">
        <v>0</v>
      </c>
    </row>
    <row r="1121" spans="1:14" x14ac:dyDescent="0.25">
      <c r="A1121" s="331">
        <v>44377</v>
      </c>
      <c r="B1121" s="332" t="s">
        <v>38</v>
      </c>
      <c r="C1121" s="333">
        <v>228</v>
      </c>
      <c r="D1121" s="334">
        <v>0</v>
      </c>
      <c r="E1121" s="334">
        <v>0</v>
      </c>
      <c r="F1121" s="334">
        <v>0</v>
      </c>
      <c r="G1121" s="334">
        <v>0</v>
      </c>
      <c r="H1121" s="333">
        <v>1088</v>
      </c>
      <c r="I1121" s="334">
        <v>2</v>
      </c>
      <c r="J1121" s="334">
        <v>1088</v>
      </c>
      <c r="K1121" s="334">
        <v>1088</v>
      </c>
      <c r="L1121" s="334">
        <v>0</v>
      </c>
      <c r="M1121" s="334">
        <v>0</v>
      </c>
      <c r="N1121" s="334">
        <v>0</v>
      </c>
    </row>
    <row r="1122" spans="1:14" x14ac:dyDescent="0.25">
      <c r="A1122" s="331">
        <v>44377</v>
      </c>
      <c r="B1122" s="332" t="s">
        <v>40</v>
      </c>
      <c r="C1122" s="333">
        <v>473</v>
      </c>
      <c r="D1122" s="334">
        <v>0</v>
      </c>
      <c r="E1122" s="334">
        <v>0</v>
      </c>
      <c r="F1122" s="334">
        <v>0</v>
      </c>
      <c r="G1122" s="334">
        <v>0</v>
      </c>
      <c r="H1122" s="333">
        <v>804</v>
      </c>
      <c r="I1122" s="334">
        <v>2</v>
      </c>
      <c r="J1122" s="334">
        <v>804</v>
      </c>
      <c r="K1122" s="334">
        <v>804</v>
      </c>
      <c r="L1122" s="334">
        <v>0</v>
      </c>
      <c r="M1122" s="334">
        <v>0</v>
      </c>
      <c r="N1122" s="334">
        <v>0</v>
      </c>
    </row>
    <row r="1123" spans="1:14" x14ac:dyDescent="0.25">
      <c r="A1123" s="331">
        <v>44377</v>
      </c>
      <c r="B1123" s="332" t="s">
        <v>42</v>
      </c>
      <c r="C1123" s="333">
        <v>182</v>
      </c>
      <c r="D1123" s="334">
        <v>0</v>
      </c>
      <c r="E1123" s="334">
        <v>0</v>
      </c>
      <c r="F1123" s="334">
        <v>0</v>
      </c>
      <c r="G1123" s="334">
        <v>0</v>
      </c>
      <c r="H1123" s="333">
        <v>287</v>
      </c>
      <c r="I1123" s="334">
        <v>2</v>
      </c>
      <c r="J1123" s="334">
        <v>287</v>
      </c>
      <c r="K1123" s="334">
        <v>287</v>
      </c>
      <c r="L1123" s="334">
        <v>0</v>
      </c>
      <c r="M1123" s="334">
        <v>0</v>
      </c>
      <c r="N1123" s="334">
        <v>0</v>
      </c>
    </row>
    <row r="1124" spans="1:14" x14ac:dyDescent="0.25">
      <c r="A1124" s="331">
        <v>44408</v>
      </c>
      <c r="B1124" s="332" t="s">
        <v>12</v>
      </c>
      <c r="C1124" s="333">
        <v>0</v>
      </c>
      <c r="D1124" s="334">
        <v>0</v>
      </c>
      <c r="E1124" s="334">
        <v>0</v>
      </c>
      <c r="F1124" s="334">
        <v>0</v>
      </c>
      <c r="G1124" s="334">
        <v>0</v>
      </c>
      <c r="H1124" s="333">
        <v>1561</v>
      </c>
      <c r="I1124" s="334">
        <v>2</v>
      </c>
      <c r="J1124" s="334">
        <v>1561</v>
      </c>
      <c r="K1124" s="334">
        <v>1561</v>
      </c>
      <c r="L1124" s="334">
        <v>0</v>
      </c>
      <c r="M1124" s="334">
        <v>0</v>
      </c>
      <c r="N1124" s="334">
        <v>0</v>
      </c>
    </row>
    <row r="1125" spans="1:14" x14ac:dyDescent="0.25">
      <c r="A1125" s="331">
        <v>44408</v>
      </c>
      <c r="B1125" s="332" t="s">
        <v>14</v>
      </c>
      <c r="C1125" s="333">
        <v>5</v>
      </c>
      <c r="D1125" s="334">
        <v>0</v>
      </c>
      <c r="E1125" s="334">
        <v>0</v>
      </c>
      <c r="F1125" s="334">
        <v>0</v>
      </c>
      <c r="G1125" s="334">
        <v>0</v>
      </c>
      <c r="H1125" s="333">
        <v>1865</v>
      </c>
      <c r="I1125" s="334">
        <v>2</v>
      </c>
      <c r="J1125" s="334">
        <v>1865</v>
      </c>
      <c r="K1125" s="334">
        <v>1865</v>
      </c>
      <c r="L1125" s="334">
        <v>0</v>
      </c>
      <c r="M1125" s="334">
        <v>0</v>
      </c>
      <c r="N1125" s="334">
        <v>0</v>
      </c>
    </row>
    <row r="1126" spans="1:14" x14ac:dyDescent="0.25">
      <c r="A1126" s="331">
        <v>44408</v>
      </c>
      <c r="B1126" s="332" t="s">
        <v>16</v>
      </c>
      <c r="C1126" s="333">
        <v>6</v>
      </c>
      <c r="D1126" s="334">
        <v>0</v>
      </c>
      <c r="E1126" s="334">
        <v>0</v>
      </c>
      <c r="F1126" s="334">
        <v>0</v>
      </c>
      <c r="G1126" s="334">
        <v>0</v>
      </c>
      <c r="H1126" s="333">
        <v>3177</v>
      </c>
      <c r="I1126" s="334">
        <v>2</v>
      </c>
      <c r="J1126" s="334">
        <v>3177</v>
      </c>
      <c r="K1126" s="334">
        <v>3177</v>
      </c>
      <c r="L1126" s="334">
        <v>0</v>
      </c>
      <c r="M1126" s="334">
        <v>0</v>
      </c>
      <c r="N1126" s="334">
        <v>0</v>
      </c>
    </row>
    <row r="1127" spans="1:14" x14ac:dyDescent="0.25">
      <c r="A1127" s="331">
        <v>44408</v>
      </c>
      <c r="B1127" s="332" t="s">
        <v>18</v>
      </c>
      <c r="C1127" s="333">
        <v>27</v>
      </c>
      <c r="D1127" s="334">
        <v>0</v>
      </c>
      <c r="E1127" s="334">
        <v>0</v>
      </c>
      <c r="F1127" s="334">
        <v>0</v>
      </c>
      <c r="G1127" s="334">
        <v>0</v>
      </c>
      <c r="H1127" s="333">
        <v>7731</v>
      </c>
      <c r="I1127" s="334">
        <v>2</v>
      </c>
      <c r="J1127" s="334">
        <v>7731</v>
      </c>
      <c r="K1127" s="334">
        <v>7731</v>
      </c>
      <c r="L1127" s="334">
        <v>0</v>
      </c>
      <c r="M1127" s="334">
        <v>0</v>
      </c>
      <c r="N1127" s="334">
        <v>0</v>
      </c>
    </row>
    <row r="1128" spans="1:14" x14ac:dyDescent="0.25">
      <c r="A1128" s="331">
        <v>44408</v>
      </c>
      <c r="B1128" s="332" t="s">
        <v>20</v>
      </c>
      <c r="C1128" s="333">
        <v>30</v>
      </c>
      <c r="D1128" s="334">
        <v>0</v>
      </c>
      <c r="E1128" s="334">
        <v>0</v>
      </c>
      <c r="F1128" s="334">
        <v>0</v>
      </c>
      <c r="G1128" s="334">
        <v>0</v>
      </c>
      <c r="H1128" s="333">
        <v>595</v>
      </c>
      <c r="I1128" s="334">
        <v>2</v>
      </c>
      <c r="J1128" s="334">
        <v>595</v>
      </c>
      <c r="K1128" s="334">
        <v>595</v>
      </c>
      <c r="L1128" s="334">
        <v>0</v>
      </c>
      <c r="M1128" s="334">
        <v>0</v>
      </c>
      <c r="N1128" s="334">
        <v>0</v>
      </c>
    </row>
    <row r="1129" spans="1:14" x14ac:dyDescent="0.25">
      <c r="A1129" s="331">
        <v>44408</v>
      </c>
      <c r="B1129" s="332" t="s">
        <v>22</v>
      </c>
      <c r="C1129" s="333">
        <v>77</v>
      </c>
      <c r="D1129" s="334">
        <v>0</v>
      </c>
      <c r="E1129" s="334">
        <v>0</v>
      </c>
      <c r="F1129" s="334">
        <v>0</v>
      </c>
      <c r="G1129" s="334">
        <v>0</v>
      </c>
      <c r="H1129" s="333">
        <v>814</v>
      </c>
      <c r="I1129" s="334">
        <v>2</v>
      </c>
      <c r="J1129" s="334">
        <v>814</v>
      </c>
      <c r="K1129" s="334">
        <v>814</v>
      </c>
      <c r="L1129" s="334">
        <v>0</v>
      </c>
      <c r="M1129" s="334">
        <v>0</v>
      </c>
      <c r="N1129" s="334">
        <v>0</v>
      </c>
    </row>
    <row r="1130" spans="1:14" x14ac:dyDescent="0.25">
      <c r="A1130" s="331">
        <v>44408</v>
      </c>
      <c r="B1130" s="332" t="s">
        <v>62</v>
      </c>
      <c r="C1130" s="333">
        <v>84</v>
      </c>
      <c r="D1130" s="334">
        <v>0</v>
      </c>
      <c r="E1130" s="334">
        <v>0</v>
      </c>
      <c r="F1130" s="334">
        <v>0</v>
      </c>
      <c r="G1130" s="334">
        <v>0</v>
      </c>
      <c r="H1130" s="333">
        <v>5443</v>
      </c>
      <c r="I1130" s="334">
        <v>2</v>
      </c>
      <c r="J1130" s="334">
        <v>5443</v>
      </c>
      <c r="K1130" s="334">
        <v>5443</v>
      </c>
      <c r="L1130" s="334">
        <v>0</v>
      </c>
      <c r="M1130" s="334">
        <v>0</v>
      </c>
      <c r="N1130" s="334">
        <v>0</v>
      </c>
    </row>
    <row r="1131" spans="1:14" x14ac:dyDescent="0.25">
      <c r="A1131" s="331">
        <v>44408</v>
      </c>
      <c r="B1131" s="332" t="s">
        <v>24</v>
      </c>
      <c r="C1131" s="333">
        <v>91</v>
      </c>
      <c r="D1131" s="334">
        <v>0</v>
      </c>
      <c r="E1131" s="334">
        <v>0</v>
      </c>
      <c r="F1131" s="334">
        <v>0</v>
      </c>
      <c r="G1131" s="334">
        <v>0</v>
      </c>
      <c r="H1131" s="333">
        <v>305</v>
      </c>
      <c r="I1131" s="334">
        <v>2</v>
      </c>
      <c r="J1131" s="334">
        <v>305</v>
      </c>
      <c r="K1131" s="334">
        <v>305</v>
      </c>
      <c r="L1131" s="334">
        <v>0</v>
      </c>
      <c r="M1131" s="334">
        <v>0</v>
      </c>
      <c r="N1131" s="334">
        <v>0</v>
      </c>
    </row>
    <row r="1132" spans="1:14" x14ac:dyDescent="0.25">
      <c r="A1132" s="331">
        <v>44408</v>
      </c>
      <c r="B1132" s="332" t="s">
        <v>26</v>
      </c>
      <c r="C1132" s="333">
        <v>93</v>
      </c>
      <c r="D1132" s="334">
        <v>0</v>
      </c>
      <c r="E1132" s="334">
        <v>0</v>
      </c>
      <c r="F1132" s="334">
        <v>0</v>
      </c>
      <c r="G1132" s="334">
        <v>0</v>
      </c>
      <c r="H1132" s="333">
        <v>206</v>
      </c>
      <c r="I1132" s="334">
        <v>2</v>
      </c>
      <c r="J1132" s="334">
        <v>206</v>
      </c>
      <c r="K1132" s="334">
        <v>206</v>
      </c>
      <c r="L1132" s="334">
        <v>0</v>
      </c>
      <c r="M1132" s="334">
        <v>0</v>
      </c>
      <c r="N1132" s="334">
        <v>0</v>
      </c>
    </row>
    <row r="1133" spans="1:14" x14ac:dyDescent="0.25">
      <c r="A1133" s="331">
        <v>44408</v>
      </c>
      <c r="B1133" s="332" t="s">
        <v>28</v>
      </c>
      <c r="C1133" s="333">
        <v>17</v>
      </c>
      <c r="D1133" s="334">
        <v>0</v>
      </c>
      <c r="E1133" s="334">
        <v>0</v>
      </c>
      <c r="F1133" s="334">
        <v>0</v>
      </c>
      <c r="G1133" s="334">
        <v>0</v>
      </c>
      <c r="H1133" s="333">
        <v>2969</v>
      </c>
      <c r="I1133" s="334">
        <v>2</v>
      </c>
      <c r="J1133" s="334">
        <v>2969</v>
      </c>
      <c r="K1133" s="334">
        <v>2969</v>
      </c>
      <c r="L1133" s="334">
        <v>0</v>
      </c>
      <c r="M1133" s="334">
        <v>0</v>
      </c>
      <c r="N1133" s="334">
        <v>0</v>
      </c>
    </row>
    <row r="1134" spans="1:14" x14ac:dyDescent="0.25">
      <c r="A1134" s="331">
        <v>44408</v>
      </c>
      <c r="B1134" s="332" t="s">
        <v>30</v>
      </c>
      <c r="C1134" s="333">
        <v>18</v>
      </c>
      <c r="D1134" s="334">
        <v>0</v>
      </c>
      <c r="E1134" s="334">
        <v>0</v>
      </c>
      <c r="F1134" s="334">
        <v>0</v>
      </c>
      <c r="G1134" s="334">
        <v>0</v>
      </c>
      <c r="H1134" s="333">
        <v>245</v>
      </c>
      <c r="I1134" s="334">
        <v>2</v>
      </c>
      <c r="J1134" s="334">
        <v>245</v>
      </c>
      <c r="K1134" s="334">
        <v>245</v>
      </c>
      <c r="L1134" s="334">
        <v>0</v>
      </c>
      <c r="M1134" s="334">
        <v>0</v>
      </c>
      <c r="N1134" s="334">
        <v>0</v>
      </c>
    </row>
    <row r="1135" spans="1:14" x14ac:dyDescent="0.25">
      <c r="A1135" s="331">
        <v>44408</v>
      </c>
      <c r="B1135" s="332" t="s">
        <v>32</v>
      </c>
      <c r="C1135" s="333">
        <v>367</v>
      </c>
      <c r="D1135" s="334">
        <v>0</v>
      </c>
      <c r="E1135" s="334">
        <v>0</v>
      </c>
      <c r="F1135" s="334">
        <v>0</v>
      </c>
      <c r="G1135" s="334">
        <v>0</v>
      </c>
      <c r="H1135" s="333">
        <v>23657</v>
      </c>
      <c r="I1135" s="334">
        <v>2</v>
      </c>
      <c r="J1135" s="334">
        <v>23657</v>
      </c>
      <c r="K1135" s="334">
        <v>23657</v>
      </c>
      <c r="L1135" s="334">
        <v>0</v>
      </c>
      <c r="M1135" s="334">
        <v>0</v>
      </c>
      <c r="N1135" s="334">
        <v>0</v>
      </c>
    </row>
    <row r="1136" spans="1:14" x14ac:dyDescent="0.25">
      <c r="A1136" s="331">
        <v>44408</v>
      </c>
      <c r="B1136" s="332" t="s">
        <v>34</v>
      </c>
      <c r="C1136" s="333">
        <v>195</v>
      </c>
      <c r="D1136" s="334">
        <v>0</v>
      </c>
      <c r="E1136" s="334">
        <v>0</v>
      </c>
      <c r="F1136" s="334">
        <v>0</v>
      </c>
      <c r="G1136" s="334">
        <v>0</v>
      </c>
      <c r="H1136" s="333">
        <v>4676</v>
      </c>
      <c r="I1136" s="334">
        <v>2</v>
      </c>
      <c r="J1136" s="334">
        <v>4676</v>
      </c>
      <c r="K1136" s="334">
        <v>4676</v>
      </c>
      <c r="L1136" s="334">
        <v>0</v>
      </c>
      <c r="M1136" s="334">
        <v>0</v>
      </c>
      <c r="N1136" s="334">
        <v>0</v>
      </c>
    </row>
    <row r="1137" spans="1:14" x14ac:dyDescent="0.25">
      <c r="A1137" s="331">
        <v>44408</v>
      </c>
      <c r="B1137" s="332" t="s">
        <v>36</v>
      </c>
      <c r="C1137" s="333">
        <v>228</v>
      </c>
      <c r="D1137" s="334">
        <v>0</v>
      </c>
      <c r="E1137" s="334">
        <v>0</v>
      </c>
      <c r="F1137" s="334">
        <v>0</v>
      </c>
      <c r="G1137" s="334">
        <v>0</v>
      </c>
      <c r="H1137" s="333">
        <v>773</v>
      </c>
      <c r="I1137" s="334">
        <v>2</v>
      </c>
      <c r="J1137" s="334">
        <v>773</v>
      </c>
      <c r="K1137" s="334">
        <v>773</v>
      </c>
      <c r="L1137" s="334">
        <v>0</v>
      </c>
      <c r="M1137" s="334">
        <v>0</v>
      </c>
      <c r="N1137" s="334">
        <v>0</v>
      </c>
    </row>
    <row r="1138" spans="1:14" x14ac:dyDescent="0.25">
      <c r="A1138" s="331">
        <v>44408</v>
      </c>
      <c r="B1138" s="332" t="s">
        <v>38</v>
      </c>
      <c r="C1138" s="333">
        <v>201</v>
      </c>
      <c r="D1138" s="334">
        <v>0</v>
      </c>
      <c r="E1138" s="334">
        <v>0</v>
      </c>
      <c r="F1138" s="334">
        <v>0</v>
      </c>
      <c r="G1138" s="334">
        <v>0</v>
      </c>
      <c r="H1138" s="333">
        <v>1061</v>
      </c>
      <c r="I1138" s="334">
        <v>2</v>
      </c>
      <c r="J1138" s="334">
        <v>1061</v>
      </c>
      <c r="K1138" s="334">
        <v>1061</v>
      </c>
      <c r="L1138" s="334">
        <v>0</v>
      </c>
      <c r="M1138" s="334">
        <v>0</v>
      </c>
      <c r="N1138" s="334">
        <v>0</v>
      </c>
    </row>
    <row r="1139" spans="1:14" x14ac:dyDescent="0.25">
      <c r="A1139" s="331">
        <v>44408</v>
      </c>
      <c r="B1139" s="332" t="s">
        <v>40</v>
      </c>
      <c r="C1139" s="333">
        <v>474</v>
      </c>
      <c r="D1139" s="334">
        <v>0</v>
      </c>
      <c r="E1139" s="334">
        <v>0</v>
      </c>
      <c r="F1139" s="334">
        <v>0</v>
      </c>
      <c r="G1139" s="334">
        <v>0</v>
      </c>
      <c r="H1139" s="333">
        <v>854</v>
      </c>
      <c r="I1139" s="334">
        <v>2</v>
      </c>
      <c r="J1139" s="334">
        <v>854</v>
      </c>
      <c r="K1139" s="334">
        <v>854</v>
      </c>
      <c r="L1139" s="334">
        <v>0</v>
      </c>
      <c r="M1139" s="334">
        <v>0</v>
      </c>
      <c r="N1139" s="334">
        <v>0</v>
      </c>
    </row>
    <row r="1140" spans="1:14" x14ac:dyDescent="0.25">
      <c r="A1140" s="331">
        <v>44408</v>
      </c>
      <c r="B1140" s="332" t="s">
        <v>42</v>
      </c>
      <c r="C1140" s="333">
        <v>175</v>
      </c>
      <c r="D1140" s="334">
        <v>0</v>
      </c>
      <c r="E1140" s="334">
        <v>0</v>
      </c>
      <c r="F1140" s="334">
        <v>0</v>
      </c>
      <c r="G1140" s="334">
        <v>0</v>
      </c>
      <c r="H1140" s="333">
        <v>288</v>
      </c>
      <c r="I1140" s="334">
        <v>2</v>
      </c>
      <c r="J1140" s="334">
        <v>288</v>
      </c>
      <c r="K1140" s="334">
        <v>288</v>
      </c>
      <c r="L1140" s="334">
        <v>0</v>
      </c>
      <c r="M1140" s="334">
        <v>0</v>
      </c>
      <c r="N1140" s="334">
        <v>0</v>
      </c>
    </row>
    <row r="1141" spans="1:14" x14ac:dyDescent="0.25">
      <c r="A1141" s="331">
        <v>44439</v>
      </c>
      <c r="B1141" s="332" t="s">
        <v>12</v>
      </c>
      <c r="C1141" s="333">
        <v>0</v>
      </c>
      <c r="D1141" s="334">
        <v>0</v>
      </c>
      <c r="E1141" s="334">
        <v>0</v>
      </c>
      <c r="F1141" s="334">
        <v>0</v>
      </c>
      <c r="G1141" s="334">
        <v>0</v>
      </c>
      <c r="H1141" s="333">
        <v>1514</v>
      </c>
      <c r="I1141" s="334">
        <v>2</v>
      </c>
      <c r="J1141" s="334">
        <v>1514</v>
      </c>
      <c r="K1141" s="334">
        <v>1514</v>
      </c>
      <c r="L1141" s="334">
        <v>0</v>
      </c>
      <c r="M1141" s="334">
        <v>0</v>
      </c>
      <c r="N1141" s="334">
        <v>0</v>
      </c>
    </row>
    <row r="1142" spans="1:14" x14ac:dyDescent="0.25">
      <c r="A1142" s="331">
        <v>44439</v>
      </c>
      <c r="B1142" s="332" t="s">
        <v>14</v>
      </c>
      <c r="C1142" s="333">
        <v>9</v>
      </c>
      <c r="D1142" s="334">
        <v>0</v>
      </c>
      <c r="E1142" s="334">
        <v>0</v>
      </c>
      <c r="F1142" s="334">
        <v>0</v>
      </c>
      <c r="G1142" s="334">
        <v>0</v>
      </c>
      <c r="H1142" s="333">
        <v>1827</v>
      </c>
      <c r="I1142" s="334">
        <v>2</v>
      </c>
      <c r="J1142" s="334">
        <v>1827</v>
      </c>
      <c r="K1142" s="334">
        <v>1827</v>
      </c>
      <c r="L1142" s="334">
        <v>0</v>
      </c>
      <c r="M1142" s="334">
        <v>0</v>
      </c>
      <c r="N1142" s="334">
        <v>0</v>
      </c>
    </row>
    <row r="1143" spans="1:14" x14ac:dyDescent="0.25">
      <c r="A1143" s="331">
        <v>44439</v>
      </c>
      <c r="B1143" s="332" t="s">
        <v>16</v>
      </c>
      <c r="C1143" s="333">
        <v>6</v>
      </c>
      <c r="D1143" s="334">
        <v>0</v>
      </c>
      <c r="E1143" s="334">
        <v>0</v>
      </c>
      <c r="F1143" s="334">
        <v>0</v>
      </c>
      <c r="G1143" s="334">
        <v>0</v>
      </c>
      <c r="H1143" s="333">
        <v>3390</v>
      </c>
      <c r="I1143" s="334">
        <v>2</v>
      </c>
      <c r="J1143" s="334">
        <v>3390</v>
      </c>
      <c r="K1143" s="334">
        <v>3390</v>
      </c>
      <c r="L1143" s="334">
        <v>0</v>
      </c>
      <c r="M1143" s="334">
        <v>0</v>
      </c>
      <c r="N1143" s="334">
        <v>0</v>
      </c>
    </row>
    <row r="1144" spans="1:14" x14ac:dyDescent="0.25">
      <c r="A1144" s="331">
        <v>44439</v>
      </c>
      <c r="B1144" s="332" t="s">
        <v>18</v>
      </c>
      <c r="C1144" s="333">
        <v>12</v>
      </c>
      <c r="D1144" s="334">
        <v>0</v>
      </c>
      <c r="E1144" s="334">
        <v>0</v>
      </c>
      <c r="F1144" s="334">
        <v>0</v>
      </c>
      <c r="G1144" s="334">
        <v>0</v>
      </c>
      <c r="H1144" s="333">
        <v>7955</v>
      </c>
      <c r="I1144" s="334">
        <v>2</v>
      </c>
      <c r="J1144" s="334">
        <v>7955</v>
      </c>
      <c r="K1144" s="334">
        <v>7955</v>
      </c>
      <c r="L1144" s="334">
        <v>0</v>
      </c>
      <c r="M1144" s="334">
        <v>0</v>
      </c>
      <c r="N1144" s="334">
        <v>0</v>
      </c>
    </row>
    <row r="1145" spans="1:14" x14ac:dyDescent="0.25">
      <c r="A1145" s="331">
        <v>44439</v>
      </c>
      <c r="B1145" s="332" t="s">
        <v>20</v>
      </c>
      <c r="C1145" s="333">
        <v>31</v>
      </c>
      <c r="D1145" s="334">
        <v>0</v>
      </c>
      <c r="E1145" s="334">
        <v>0</v>
      </c>
      <c r="F1145" s="334">
        <v>0</v>
      </c>
      <c r="G1145" s="334">
        <v>0</v>
      </c>
      <c r="H1145" s="333">
        <v>563</v>
      </c>
      <c r="I1145" s="334">
        <v>2</v>
      </c>
      <c r="J1145" s="334">
        <v>563</v>
      </c>
      <c r="K1145" s="334">
        <v>563</v>
      </c>
      <c r="L1145" s="334">
        <v>0</v>
      </c>
      <c r="M1145" s="334">
        <v>0</v>
      </c>
      <c r="N1145" s="334">
        <v>0</v>
      </c>
    </row>
    <row r="1146" spans="1:14" x14ac:dyDescent="0.25">
      <c r="A1146" s="331">
        <v>44439</v>
      </c>
      <c r="B1146" s="332" t="s">
        <v>22</v>
      </c>
      <c r="C1146" s="333">
        <v>70</v>
      </c>
      <c r="D1146" s="334">
        <v>0</v>
      </c>
      <c r="E1146" s="334">
        <v>0</v>
      </c>
      <c r="F1146" s="334">
        <v>0</v>
      </c>
      <c r="G1146" s="334">
        <v>0</v>
      </c>
      <c r="H1146" s="333">
        <v>806</v>
      </c>
      <c r="I1146" s="334">
        <v>2</v>
      </c>
      <c r="J1146" s="334">
        <v>806</v>
      </c>
      <c r="K1146" s="334">
        <v>806</v>
      </c>
      <c r="L1146" s="334">
        <v>0</v>
      </c>
      <c r="M1146" s="334">
        <v>0</v>
      </c>
      <c r="N1146" s="334">
        <v>0</v>
      </c>
    </row>
    <row r="1147" spans="1:14" x14ac:dyDescent="0.25">
      <c r="A1147" s="331">
        <v>44439</v>
      </c>
      <c r="B1147" s="332" t="s">
        <v>62</v>
      </c>
      <c r="C1147" s="333">
        <v>54</v>
      </c>
      <c r="D1147" s="334">
        <v>0</v>
      </c>
      <c r="E1147" s="334">
        <v>0</v>
      </c>
      <c r="F1147" s="334">
        <v>0</v>
      </c>
      <c r="G1147" s="334">
        <v>0</v>
      </c>
      <c r="H1147" s="333">
        <v>3177</v>
      </c>
      <c r="I1147" s="334">
        <v>2</v>
      </c>
      <c r="J1147" s="334">
        <v>3177</v>
      </c>
      <c r="K1147" s="334">
        <v>3177</v>
      </c>
      <c r="L1147" s="334">
        <v>0</v>
      </c>
      <c r="M1147" s="334">
        <v>0</v>
      </c>
      <c r="N1147" s="334">
        <v>0</v>
      </c>
    </row>
    <row r="1148" spans="1:14" x14ac:dyDescent="0.25">
      <c r="A1148" s="331">
        <v>44439</v>
      </c>
      <c r="B1148" s="332" t="s">
        <v>24</v>
      </c>
      <c r="C1148" s="333">
        <v>87</v>
      </c>
      <c r="D1148" s="334">
        <v>0</v>
      </c>
      <c r="E1148" s="334">
        <v>0</v>
      </c>
      <c r="F1148" s="334">
        <v>0</v>
      </c>
      <c r="G1148" s="334">
        <v>0</v>
      </c>
      <c r="H1148" s="333">
        <v>322</v>
      </c>
      <c r="I1148" s="334">
        <v>2</v>
      </c>
      <c r="J1148" s="334">
        <v>322</v>
      </c>
      <c r="K1148" s="334">
        <v>322</v>
      </c>
      <c r="L1148" s="334">
        <v>0</v>
      </c>
      <c r="M1148" s="334">
        <v>0</v>
      </c>
      <c r="N1148" s="334">
        <v>0</v>
      </c>
    </row>
    <row r="1149" spans="1:14" x14ac:dyDescent="0.25">
      <c r="A1149" s="331">
        <v>44439</v>
      </c>
      <c r="B1149" s="332" t="s">
        <v>26</v>
      </c>
      <c r="C1149" s="333">
        <v>93</v>
      </c>
      <c r="D1149" s="334">
        <v>0</v>
      </c>
      <c r="E1149" s="334">
        <v>0</v>
      </c>
      <c r="F1149" s="334">
        <v>0</v>
      </c>
      <c r="G1149" s="334">
        <v>0</v>
      </c>
      <c r="H1149" s="333">
        <v>219</v>
      </c>
      <c r="I1149" s="334">
        <v>2</v>
      </c>
      <c r="J1149" s="334">
        <v>219</v>
      </c>
      <c r="K1149" s="334">
        <v>219</v>
      </c>
      <c r="L1149" s="334">
        <v>0</v>
      </c>
      <c r="M1149" s="334">
        <v>0</v>
      </c>
      <c r="N1149" s="334">
        <v>0</v>
      </c>
    </row>
    <row r="1150" spans="1:14" x14ac:dyDescent="0.25">
      <c r="A1150" s="331">
        <v>44439</v>
      </c>
      <c r="B1150" s="332" t="s">
        <v>28</v>
      </c>
      <c r="C1150" s="333">
        <v>15</v>
      </c>
      <c r="D1150" s="334">
        <v>0</v>
      </c>
      <c r="E1150" s="334">
        <v>0</v>
      </c>
      <c r="F1150" s="334">
        <v>0</v>
      </c>
      <c r="G1150" s="334">
        <v>0</v>
      </c>
      <c r="H1150" s="333">
        <v>2749</v>
      </c>
      <c r="I1150" s="334">
        <v>2</v>
      </c>
      <c r="J1150" s="334">
        <v>2749</v>
      </c>
      <c r="K1150" s="334">
        <v>2749</v>
      </c>
      <c r="L1150" s="334">
        <v>0</v>
      </c>
      <c r="M1150" s="334">
        <v>0</v>
      </c>
      <c r="N1150" s="334">
        <v>0</v>
      </c>
    </row>
    <row r="1151" spans="1:14" x14ac:dyDescent="0.25">
      <c r="A1151" s="331">
        <v>44439</v>
      </c>
      <c r="B1151" s="332" t="s">
        <v>30</v>
      </c>
      <c r="C1151" s="333">
        <v>19</v>
      </c>
      <c r="D1151" s="334">
        <v>0</v>
      </c>
      <c r="E1151" s="334">
        <v>0</v>
      </c>
      <c r="F1151" s="334">
        <v>0</v>
      </c>
      <c r="G1151" s="334">
        <v>0</v>
      </c>
      <c r="H1151" s="333">
        <v>243</v>
      </c>
      <c r="I1151" s="334">
        <v>2</v>
      </c>
      <c r="J1151" s="334">
        <v>243</v>
      </c>
      <c r="K1151" s="334">
        <v>243</v>
      </c>
      <c r="L1151" s="334">
        <v>0</v>
      </c>
      <c r="M1151" s="334">
        <v>0</v>
      </c>
      <c r="N1151" s="334">
        <v>0</v>
      </c>
    </row>
    <row r="1152" spans="1:14" x14ac:dyDescent="0.25">
      <c r="A1152" s="331">
        <v>44439</v>
      </c>
      <c r="B1152" s="332" t="s">
        <v>32</v>
      </c>
      <c r="C1152" s="333">
        <v>321</v>
      </c>
      <c r="D1152" s="334">
        <v>0</v>
      </c>
      <c r="E1152" s="334">
        <v>0</v>
      </c>
      <c r="F1152" s="334">
        <v>0</v>
      </c>
      <c r="G1152" s="334">
        <v>0</v>
      </c>
      <c r="H1152" s="333">
        <v>23933</v>
      </c>
      <c r="I1152" s="334">
        <v>2</v>
      </c>
      <c r="J1152" s="334">
        <v>23933</v>
      </c>
      <c r="K1152" s="334">
        <v>23933</v>
      </c>
      <c r="L1152" s="334">
        <v>0</v>
      </c>
      <c r="M1152" s="334">
        <v>0</v>
      </c>
      <c r="N1152" s="334">
        <v>0</v>
      </c>
    </row>
    <row r="1153" spans="1:14" x14ac:dyDescent="0.25">
      <c r="A1153" s="331">
        <v>44439</v>
      </c>
      <c r="B1153" s="332" t="s">
        <v>34</v>
      </c>
      <c r="C1153" s="333">
        <v>153</v>
      </c>
      <c r="D1153" s="334">
        <v>0</v>
      </c>
      <c r="E1153" s="334">
        <v>0</v>
      </c>
      <c r="F1153" s="334">
        <v>0</v>
      </c>
      <c r="G1153" s="334">
        <v>0</v>
      </c>
      <c r="H1153" s="333">
        <v>4605</v>
      </c>
      <c r="I1153" s="334">
        <v>2</v>
      </c>
      <c r="J1153" s="334">
        <v>4605</v>
      </c>
      <c r="K1153" s="334">
        <v>4605</v>
      </c>
      <c r="L1153" s="334">
        <v>0</v>
      </c>
      <c r="M1153" s="334">
        <v>0</v>
      </c>
      <c r="N1153" s="334">
        <v>0</v>
      </c>
    </row>
    <row r="1154" spans="1:14" x14ac:dyDescent="0.25">
      <c r="A1154" s="331">
        <v>44439</v>
      </c>
      <c r="B1154" s="332" t="s">
        <v>36</v>
      </c>
      <c r="C1154" s="333">
        <v>151</v>
      </c>
      <c r="D1154" s="334">
        <v>0</v>
      </c>
      <c r="E1154" s="334">
        <v>0</v>
      </c>
      <c r="F1154" s="334">
        <v>0</v>
      </c>
      <c r="G1154" s="334">
        <v>0</v>
      </c>
      <c r="H1154" s="333">
        <v>660</v>
      </c>
      <c r="I1154" s="334">
        <v>2</v>
      </c>
      <c r="J1154" s="334">
        <v>660</v>
      </c>
      <c r="K1154" s="334">
        <v>660</v>
      </c>
      <c r="L1154" s="334">
        <v>0</v>
      </c>
      <c r="M1154" s="334">
        <v>0</v>
      </c>
      <c r="N1154" s="334">
        <v>0</v>
      </c>
    </row>
    <row r="1155" spans="1:14" x14ac:dyDescent="0.25">
      <c r="A1155" s="331">
        <v>44439</v>
      </c>
      <c r="B1155" s="332" t="s">
        <v>38</v>
      </c>
      <c r="C1155" s="333">
        <v>168</v>
      </c>
      <c r="D1155" s="334">
        <v>0</v>
      </c>
      <c r="E1155" s="334">
        <v>0</v>
      </c>
      <c r="F1155" s="334">
        <v>0</v>
      </c>
      <c r="G1155" s="334">
        <v>0</v>
      </c>
      <c r="H1155" s="333">
        <v>1073</v>
      </c>
      <c r="I1155" s="334">
        <v>2</v>
      </c>
      <c r="J1155" s="334">
        <v>1073</v>
      </c>
      <c r="K1155" s="334">
        <v>1073</v>
      </c>
      <c r="L1155" s="334">
        <v>0</v>
      </c>
      <c r="M1155" s="334">
        <v>0</v>
      </c>
      <c r="N1155" s="334">
        <v>0</v>
      </c>
    </row>
    <row r="1156" spans="1:14" x14ac:dyDescent="0.25">
      <c r="A1156" s="331">
        <v>44439</v>
      </c>
      <c r="B1156" s="332" t="s">
        <v>40</v>
      </c>
      <c r="C1156" s="333">
        <v>503</v>
      </c>
      <c r="D1156" s="334">
        <v>0</v>
      </c>
      <c r="E1156" s="334">
        <v>0</v>
      </c>
      <c r="F1156" s="334">
        <v>0</v>
      </c>
      <c r="G1156" s="334">
        <v>0</v>
      </c>
      <c r="H1156" s="333">
        <v>933</v>
      </c>
      <c r="I1156" s="334">
        <v>2</v>
      </c>
      <c r="J1156" s="334">
        <v>933</v>
      </c>
      <c r="K1156" s="334">
        <v>933</v>
      </c>
      <c r="L1156" s="334">
        <v>0</v>
      </c>
      <c r="M1156" s="334">
        <v>0</v>
      </c>
      <c r="N1156" s="334">
        <v>0</v>
      </c>
    </row>
    <row r="1157" spans="1:14" x14ac:dyDescent="0.25">
      <c r="A1157" s="331">
        <v>44439</v>
      </c>
      <c r="B1157" s="332" t="s">
        <v>42</v>
      </c>
      <c r="C1157" s="333">
        <v>167</v>
      </c>
      <c r="D1157" s="334">
        <v>0</v>
      </c>
      <c r="E1157" s="334">
        <v>0</v>
      </c>
      <c r="F1157" s="334">
        <v>0</v>
      </c>
      <c r="G1157" s="334">
        <v>0</v>
      </c>
      <c r="H1157" s="333">
        <v>277</v>
      </c>
      <c r="I1157" s="334">
        <v>2</v>
      </c>
      <c r="J1157" s="334">
        <v>277</v>
      </c>
      <c r="K1157" s="334">
        <v>277</v>
      </c>
      <c r="L1157" s="334">
        <v>0</v>
      </c>
      <c r="M1157" s="334">
        <v>0</v>
      </c>
      <c r="N1157" s="334">
        <v>0</v>
      </c>
    </row>
    <row r="1158" spans="1:14" x14ac:dyDescent="0.25">
      <c r="A1158" s="331">
        <v>44469</v>
      </c>
      <c r="B1158" s="332" t="s">
        <v>12</v>
      </c>
      <c r="C1158" s="333">
        <v>0</v>
      </c>
      <c r="D1158" s="334">
        <v>0</v>
      </c>
      <c r="E1158" s="334">
        <v>0</v>
      </c>
      <c r="F1158" s="334">
        <v>0</v>
      </c>
      <c r="G1158" s="334">
        <v>0</v>
      </c>
      <c r="H1158" s="333">
        <v>1495</v>
      </c>
      <c r="I1158" s="334">
        <v>2</v>
      </c>
      <c r="J1158" s="334">
        <v>1495</v>
      </c>
      <c r="K1158" s="334">
        <v>1495</v>
      </c>
      <c r="L1158" s="334">
        <v>0</v>
      </c>
      <c r="M1158" s="334">
        <v>0</v>
      </c>
      <c r="N1158" s="334">
        <v>0</v>
      </c>
    </row>
    <row r="1159" spans="1:14" x14ac:dyDescent="0.25">
      <c r="A1159" s="331">
        <v>44469</v>
      </c>
      <c r="B1159" s="332" t="s">
        <v>14</v>
      </c>
      <c r="C1159" s="333">
        <v>11</v>
      </c>
      <c r="D1159" s="334">
        <v>0</v>
      </c>
      <c r="E1159" s="334">
        <v>0</v>
      </c>
      <c r="F1159" s="334">
        <v>0</v>
      </c>
      <c r="G1159" s="334">
        <v>0</v>
      </c>
      <c r="H1159" s="333">
        <v>1812</v>
      </c>
      <c r="I1159" s="334">
        <v>2</v>
      </c>
      <c r="J1159" s="334">
        <v>1812</v>
      </c>
      <c r="K1159" s="334">
        <v>1812</v>
      </c>
      <c r="L1159" s="334">
        <v>0</v>
      </c>
      <c r="M1159" s="334">
        <v>0</v>
      </c>
      <c r="N1159" s="334">
        <v>0</v>
      </c>
    </row>
    <row r="1160" spans="1:14" x14ac:dyDescent="0.25">
      <c r="A1160" s="331">
        <v>44469</v>
      </c>
      <c r="B1160" s="332" t="s">
        <v>16</v>
      </c>
      <c r="C1160" s="333">
        <v>5</v>
      </c>
      <c r="D1160" s="334">
        <v>0</v>
      </c>
      <c r="E1160" s="334">
        <v>0</v>
      </c>
      <c r="F1160" s="334">
        <v>0</v>
      </c>
      <c r="G1160" s="334">
        <v>0</v>
      </c>
      <c r="H1160" s="333">
        <v>3561</v>
      </c>
      <c r="I1160" s="334">
        <v>2</v>
      </c>
      <c r="J1160" s="334">
        <v>3561</v>
      </c>
      <c r="K1160" s="334">
        <v>3561</v>
      </c>
      <c r="L1160" s="334">
        <v>0</v>
      </c>
      <c r="M1160" s="334">
        <v>0</v>
      </c>
      <c r="N1160" s="334">
        <v>0</v>
      </c>
    </row>
    <row r="1161" spans="1:14" x14ac:dyDescent="0.25">
      <c r="A1161" s="331">
        <v>44469</v>
      </c>
      <c r="B1161" s="332" t="s">
        <v>18</v>
      </c>
      <c r="C1161" s="333">
        <v>21</v>
      </c>
      <c r="D1161" s="334">
        <v>0</v>
      </c>
      <c r="E1161" s="334">
        <v>0</v>
      </c>
      <c r="F1161" s="334">
        <v>0</v>
      </c>
      <c r="G1161" s="334">
        <v>0</v>
      </c>
      <c r="H1161" s="333">
        <v>8267</v>
      </c>
      <c r="I1161" s="334">
        <v>2</v>
      </c>
      <c r="J1161" s="334">
        <v>8267</v>
      </c>
      <c r="K1161" s="334">
        <v>8267</v>
      </c>
      <c r="L1161" s="334">
        <v>0</v>
      </c>
      <c r="M1161" s="334">
        <v>0</v>
      </c>
      <c r="N1161" s="334">
        <v>0</v>
      </c>
    </row>
    <row r="1162" spans="1:14" x14ac:dyDescent="0.25">
      <c r="A1162" s="331">
        <v>44469</v>
      </c>
      <c r="B1162" s="332" t="s">
        <v>20</v>
      </c>
      <c r="C1162" s="333">
        <v>13</v>
      </c>
      <c r="D1162" s="334">
        <v>0</v>
      </c>
      <c r="E1162" s="334">
        <v>0</v>
      </c>
      <c r="F1162" s="334">
        <v>0</v>
      </c>
      <c r="G1162" s="334">
        <v>0</v>
      </c>
      <c r="H1162" s="333">
        <v>466</v>
      </c>
      <c r="I1162" s="334">
        <v>2</v>
      </c>
      <c r="J1162" s="334">
        <v>466</v>
      </c>
      <c r="K1162" s="334">
        <v>466</v>
      </c>
      <c r="L1162" s="334">
        <v>0</v>
      </c>
      <c r="M1162" s="334">
        <v>0</v>
      </c>
      <c r="N1162" s="334">
        <v>0</v>
      </c>
    </row>
    <row r="1163" spans="1:14" x14ac:dyDescent="0.25">
      <c r="A1163" s="331">
        <v>44469</v>
      </c>
      <c r="B1163" s="332" t="s">
        <v>22</v>
      </c>
      <c r="C1163" s="333">
        <v>74</v>
      </c>
      <c r="D1163" s="334">
        <v>0</v>
      </c>
      <c r="E1163" s="334">
        <v>0</v>
      </c>
      <c r="F1163" s="334">
        <v>0</v>
      </c>
      <c r="G1163" s="334">
        <v>0</v>
      </c>
      <c r="H1163" s="333">
        <v>812</v>
      </c>
      <c r="I1163" s="334">
        <v>2</v>
      </c>
      <c r="J1163" s="334">
        <v>812</v>
      </c>
      <c r="K1163" s="334">
        <v>812</v>
      </c>
      <c r="L1163" s="334">
        <v>0</v>
      </c>
      <c r="M1163" s="334">
        <v>0</v>
      </c>
      <c r="N1163" s="334">
        <v>0</v>
      </c>
    </row>
    <row r="1164" spans="1:14" x14ac:dyDescent="0.25">
      <c r="A1164" s="331">
        <v>44469</v>
      </c>
      <c r="B1164" s="332" t="s">
        <v>62</v>
      </c>
      <c r="C1164" s="333">
        <v>45</v>
      </c>
      <c r="D1164" s="334">
        <v>0</v>
      </c>
      <c r="E1164" s="334">
        <v>0</v>
      </c>
      <c r="F1164" s="334">
        <v>0</v>
      </c>
      <c r="G1164" s="334">
        <v>0</v>
      </c>
      <c r="H1164" s="333">
        <v>3293</v>
      </c>
      <c r="I1164" s="334">
        <v>2</v>
      </c>
      <c r="J1164" s="334">
        <v>3293</v>
      </c>
      <c r="K1164" s="334">
        <v>3293</v>
      </c>
      <c r="L1164" s="334">
        <v>0</v>
      </c>
      <c r="M1164" s="334">
        <v>0</v>
      </c>
      <c r="N1164" s="334">
        <v>0</v>
      </c>
    </row>
    <row r="1165" spans="1:14" x14ac:dyDescent="0.25">
      <c r="A1165" s="331">
        <v>44469</v>
      </c>
      <c r="B1165" s="332" t="s">
        <v>24</v>
      </c>
      <c r="C1165" s="333">
        <v>81</v>
      </c>
      <c r="D1165" s="334">
        <v>0</v>
      </c>
      <c r="E1165" s="334">
        <v>0</v>
      </c>
      <c r="F1165" s="334">
        <v>0</v>
      </c>
      <c r="G1165" s="334">
        <v>0</v>
      </c>
      <c r="H1165" s="333">
        <v>298</v>
      </c>
      <c r="I1165" s="334">
        <v>2</v>
      </c>
      <c r="J1165" s="334">
        <v>298</v>
      </c>
      <c r="K1165" s="334">
        <v>298</v>
      </c>
      <c r="L1165" s="334">
        <v>0</v>
      </c>
      <c r="M1165" s="334">
        <v>0</v>
      </c>
      <c r="N1165" s="334">
        <v>0</v>
      </c>
    </row>
    <row r="1166" spans="1:14" x14ac:dyDescent="0.25">
      <c r="A1166" s="331">
        <v>44469</v>
      </c>
      <c r="B1166" s="332" t="s">
        <v>26</v>
      </c>
      <c r="C1166" s="333">
        <v>70</v>
      </c>
      <c r="D1166" s="334">
        <v>0</v>
      </c>
      <c r="E1166" s="334">
        <v>0</v>
      </c>
      <c r="F1166" s="334">
        <v>0</v>
      </c>
      <c r="G1166" s="334">
        <v>0</v>
      </c>
      <c r="H1166" s="333">
        <v>206</v>
      </c>
      <c r="I1166" s="334">
        <v>2</v>
      </c>
      <c r="J1166" s="334">
        <v>206</v>
      </c>
      <c r="K1166" s="334">
        <v>206</v>
      </c>
      <c r="L1166" s="334">
        <v>0</v>
      </c>
      <c r="M1166" s="334">
        <v>0</v>
      </c>
      <c r="N1166" s="334">
        <v>0</v>
      </c>
    </row>
    <row r="1167" spans="1:14" x14ac:dyDescent="0.25">
      <c r="A1167" s="331">
        <v>44469</v>
      </c>
      <c r="B1167" s="332" t="s">
        <v>28</v>
      </c>
      <c r="C1167" s="333">
        <v>11</v>
      </c>
      <c r="D1167" s="334">
        <v>0</v>
      </c>
      <c r="E1167" s="334">
        <v>0</v>
      </c>
      <c r="F1167" s="334">
        <v>0</v>
      </c>
      <c r="G1167" s="334">
        <v>0</v>
      </c>
      <c r="H1167" s="333">
        <v>2572</v>
      </c>
      <c r="I1167" s="334">
        <v>2</v>
      </c>
      <c r="J1167" s="334">
        <v>2572</v>
      </c>
      <c r="K1167" s="334">
        <v>2572</v>
      </c>
      <c r="L1167" s="334">
        <v>0</v>
      </c>
      <c r="M1167" s="334">
        <v>0</v>
      </c>
      <c r="N1167" s="334">
        <v>0</v>
      </c>
    </row>
    <row r="1168" spans="1:14" x14ac:dyDescent="0.25">
      <c r="A1168" s="331">
        <v>44469</v>
      </c>
      <c r="B1168" s="332" t="s">
        <v>30</v>
      </c>
      <c r="C1168" s="333">
        <v>20</v>
      </c>
      <c r="D1168" s="334">
        <v>0</v>
      </c>
      <c r="E1168" s="334">
        <v>0</v>
      </c>
      <c r="F1168" s="334">
        <v>0</v>
      </c>
      <c r="G1168" s="334">
        <v>0</v>
      </c>
      <c r="H1168" s="333">
        <v>257</v>
      </c>
      <c r="I1168" s="334">
        <v>2</v>
      </c>
      <c r="J1168" s="334">
        <v>257</v>
      </c>
      <c r="K1168" s="334">
        <v>257</v>
      </c>
      <c r="L1168" s="334">
        <v>0</v>
      </c>
      <c r="M1168" s="334">
        <v>0</v>
      </c>
      <c r="N1168" s="334">
        <v>0</v>
      </c>
    </row>
    <row r="1169" spans="1:14" x14ac:dyDescent="0.25">
      <c r="A1169" s="331">
        <v>44469</v>
      </c>
      <c r="B1169" s="332" t="s">
        <v>32</v>
      </c>
      <c r="C1169" s="333">
        <v>277</v>
      </c>
      <c r="D1169" s="334">
        <v>0</v>
      </c>
      <c r="E1169" s="334">
        <v>0</v>
      </c>
      <c r="F1169" s="334">
        <v>0</v>
      </c>
      <c r="G1169" s="334">
        <v>0</v>
      </c>
      <c r="H1169" s="333">
        <v>24083</v>
      </c>
      <c r="I1169" s="334">
        <v>2</v>
      </c>
      <c r="J1169" s="334">
        <v>24083</v>
      </c>
      <c r="K1169" s="334">
        <v>24083</v>
      </c>
      <c r="L1169" s="334">
        <v>0</v>
      </c>
      <c r="M1169" s="334">
        <v>0</v>
      </c>
      <c r="N1169" s="334">
        <v>0</v>
      </c>
    </row>
    <row r="1170" spans="1:14" x14ac:dyDescent="0.25">
      <c r="A1170" s="331">
        <v>44469</v>
      </c>
      <c r="B1170" s="332" t="s">
        <v>34</v>
      </c>
      <c r="C1170" s="333">
        <v>136</v>
      </c>
      <c r="D1170" s="334">
        <v>0</v>
      </c>
      <c r="E1170" s="334">
        <v>0</v>
      </c>
      <c r="F1170" s="334">
        <v>0</v>
      </c>
      <c r="G1170" s="334">
        <v>0</v>
      </c>
      <c r="H1170" s="333">
        <v>4614</v>
      </c>
      <c r="I1170" s="334">
        <v>2</v>
      </c>
      <c r="J1170" s="334">
        <v>4614</v>
      </c>
      <c r="K1170" s="334">
        <v>4614</v>
      </c>
      <c r="L1170" s="334">
        <v>0</v>
      </c>
      <c r="M1170" s="334">
        <v>0</v>
      </c>
      <c r="N1170" s="334">
        <v>0</v>
      </c>
    </row>
    <row r="1171" spans="1:14" x14ac:dyDescent="0.25">
      <c r="A1171" s="331">
        <v>44469</v>
      </c>
      <c r="B1171" s="332" t="s">
        <v>36</v>
      </c>
      <c r="C1171" s="333">
        <v>113</v>
      </c>
      <c r="D1171" s="334">
        <v>0</v>
      </c>
      <c r="E1171" s="334">
        <v>0</v>
      </c>
      <c r="F1171" s="334">
        <v>0</v>
      </c>
      <c r="G1171" s="334">
        <v>0</v>
      </c>
      <c r="H1171" s="333">
        <v>608</v>
      </c>
      <c r="I1171" s="334">
        <v>2</v>
      </c>
      <c r="J1171" s="334">
        <v>608</v>
      </c>
      <c r="K1171" s="334">
        <v>608</v>
      </c>
      <c r="L1171" s="334">
        <v>0</v>
      </c>
      <c r="M1171" s="334">
        <v>0</v>
      </c>
      <c r="N1171" s="334">
        <v>0</v>
      </c>
    </row>
    <row r="1172" spans="1:14" x14ac:dyDescent="0.25">
      <c r="A1172" s="331">
        <v>44469</v>
      </c>
      <c r="B1172" s="332" t="s">
        <v>38</v>
      </c>
      <c r="C1172" s="333">
        <v>139</v>
      </c>
      <c r="D1172" s="334">
        <v>0</v>
      </c>
      <c r="E1172" s="334">
        <v>0</v>
      </c>
      <c r="F1172" s="334">
        <v>0</v>
      </c>
      <c r="G1172" s="334">
        <v>0</v>
      </c>
      <c r="H1172" s="333">
        <v>1054</v>
      </c>
      <c r="I1172" s="334">
        <v>2</v>
      </c>
      <c r="J1172" s="334">
        <v>1054</v>
      </c>
      <c r="K1172" s="334">
        <v>1054</v>
      </c>
      <c r="L1172" s="334">
        <v>0</v>
      </c>
      <c r="M1172" s="334">
        <v>0</v>
      </c>
      <c r="N1172" s="334">
        <v>0</v>
      </c>
    </row>
    <row r="1173" spans="1:14" x14ac:dyDescent="0.25">
      <c r="A1173" s="331">
        <v>44469</v>
      </c>
      <c r="B1173" s="332" t="s">
        <v>40</v>
      </c>
      <c r="C1173" s="333">
        <v>462</v>
      </c>
      <c r="D1173" s="334">
        <v>0</v>
      </c>
      <c r="E1173" s="334">
        <v>0</v>
      </c>
      <c r="F1173" s="334">
        <v>0</v>
      </c>
      <c r="G1173" s="334">
        <v>0</v>
      </c>
      <c r="H1173" s="333">
        <v>847</v>
      </c>
      <c r="I1173" s="334">
        <v>2</v>
      </c>
      <c r="J1173" s="334">
        <v>847</v>
      </c>
      <c r="K1173" s="334">
        <v>847</v>
      </c>
      <c r="L1173" s="334">
        <v>0</v>
      </c>
      <c r="M1173" s="334">
        <v>0</v>
      </c>
      <c r="N1173" s="334">
        <v>0</v>
      </c>
    </row>
    <row r="1174" spans="1:14" x14ac:dyDescent="0.25">
      <c r="A1174" s="331">
        <v>44469</v>
      </c>
      <c r="B1174" s="332" t="s">
        <v>42</v>
      </c>
      <c r="C1174" s="333">
        <v>158</v>
      </c>
      <c r="D1174" s="334">
        <v>0</v>
      </c>
      <c r="E1174" s="334">
        <v>0</v>
      </c>
      <c r="F1174" s="334">
        <v>0</v>
      </c>
      <c r="G1174" s="334">
        <v>0</v>
      </c>
      <c r="H1174" s="333">
        <v>291</v>
      </c>
      <c r="I1174" s="334">
        <v>2</v>
      </c>
      <c r="J1174" s="334">
        <v>291</v>
      </c>
      <c r="K1174" s="334">
        <v>291</v>
      </c>
      <c r="L1174" s="334">
        <v>0</v>
      </c>
      <c r="M1174" s="334">
        <v>0</v>
      </c>
      <c r="N1174" s="334">
        <v>0</v>
      </c>
    </row>
    <row r="1175" spans="1:14" x14ac:dyDescent="0.25">
      <c r="A1175" s="331">
        <v>44500</v>
      </c>
      <c r="B1175" s="332" t="s">
        <v>12</v>
      </c>
      <c r="C1175" s="333">
        <v>0</v>
      </c>
      <c r="D1175" s="334">
        <v>0</v>
      </c>
      <c r="E1175" s="334">
        <v>0</v>
      </c>
      <c r="F1175" s="334">
        <v>0</v>
      </c>
      <c r="G1175" s="334">
        <v>0</v>
      </c>
      <c r="H1175" s="333">
        <v>1408</v>
      </c>
      <c r="I1175" s="334">
        <v>2</v>
      </c>
      <c r="J1175" s="334">
        <v>1408</v>
      </c>
      <c r="K1175" s="334">
        <v>1408</v>
      </c>
      <c r="L1175" s="334">
        <v>0</v>
      </c>
      <c r="M1175" s="334">
        <v>0</v>
      </c>
      <c r="N1175" s="334">
        <v>0</v>
      </c>
    </row>
    <row r="1176" spans="1:14" x14ac:dyDescent="0.25">
      <c r="A1176" s="331">
        <v>44500</v>
      </c>
      <c r="B1176" s="332" t="s">
        <v>14</v>
      </c>
      <c r="C1176" s="333">
        <v>9</v>
      </c>
      <c r="D1176" s="334">
        <v>0</v>
      </c>
      <c r="E1176" s="334">
        <v>0</v>
      </c>
      <c r="F1176" s="334">
        <v>0</v>
      </c>
      <c r="G1176" s="334">
        <v>0</v>
      </c>
      <c r="H1176" s="333">
        <v>1721</v>
      </c>
      <c r="I1176" s="334">
        <v>2</v>
      </c>
      <c r="J1176" s="334">
        <v>1721</v>
      </c>
      <c r="K1176" s="334">
        <v>1721</v>
      </c>
      <c r="L1176" s="334">
        <v>0</v>
      </c>
      <c r="M1176" s="334">
        <v>0</v>
      </c>
      <c r="N1176" s="334">
        <v>0</v>
      </c>
    </row>
    <row r="1177" spans="1:14" x14ac:dyDescent="0.25">
      <c r="A1177" s="331">
        <v>44500</v>
      </c>
      <c r="B1177" s="332" t="s">
        <v>16</v>
      </c>
      <c r="C1177" s="333">
        <v>5</v>
      </c>
      <c r="D1177" s="334">
        <v>0</v>
      </c>
      <c r="E1177" s="334">
        <v>0</v>
      </c>
      <c r="F1177" s="334">
        <v>0</v>
      </c>
      <c r="G1177" s="334">
        <v>0</v>
      </c>
      <c r="H1177" s="333">
        <v>3798</v>
      </c>
      <c r="I1177" s="334">
        <v>2</v>
      </c>
      <c r="J1177" s="334">
        <v>3798</v>
      </c>
      <c r="K1177" s="334">
        <v>3798</v>
      </c>
      <c r="L1177" s="334">
        <v>0</v>
      </c>
      <c r="M1177" s="334">
        <v>0</v>
      </c>
      <c r="N1177" s="334">
        <v>0</v>
      </c>
    </row>
    <row r="1178" spans="1:14" x14ac:dyDescent="0.25">
      <c r="A1178" s="331">
        <v>44500</v>
      </c>
      <c r="B1178" s="332" t="s">
        <v>18</v>
      </c>
      <c r="C1178" s="333">
        <v>17</v>
      </c>
      <c r="D1178" s="334">
        <v>0</v>
      </c>
      <c r="E1178" s="334">
        <v>0</v>
      </c>
      <c r="F1178" s="334">
        <v>0</v>
      </c>
      <c r="G1178" s="334">
        <v>0</v>
      </c>
      <c r="H1178" s="333">
        <v>8524</v>
      </c>
      <c r="I1178" s="334">
        <v>2</v>
      </c>
      <c r="J1178" s="334">
        <v>8524</v>
      </c>
      <c r="K1178" s="334">
        <v>8524</v>
      </c>
      <c r="L1178" s="334">
        <v>0</v>
      </c>
      <c r="M1178" s="334">
        <v>0</v>
      </c>
      <c r="N1178" s="334">
        <v>0</v>
      </c>
    </row>
    <row r="1179" spans="1:14" x14ac:dyDescent="0.25">
      <c r="A1179" s="331">
        <v>44500</v>
      </c>
      <c r="B1179" s="332" t="s">
        <v>20</v>
      </c>
      <c r="C1179" s="333">
        <v>14</v>
      </c>
      <c r="D1179" s="334">
        <v>0</v>
      </c>
      <c r="E1179" s="334">
        <v>0</v>
      </c>
      <c r="F1179" s="334">
        <v>0</v>
      </c>
      <c r="G1179" s="334">
        <v>0</v>
      </c>
      <c r="H1179" s="333">
        <v>493</v>
      </c>
      <c r="I1179" s="334">
        <v>2</v>
      </c>
      <c r="J1179" s="334">
        <v>493</v>
      </c>
      <c r="K1179" s="334">
        <v>493</v>
      </c>
      <c r="L1179" s="334">
        <v>0</v>
      </c>
      <c r="M1179" s="334">
        <v>0</v>
      </c>
      <c r="N1179" s="334">
        <v>0</v>
      </c>
    </row>
    <row r="1180" spans="1:14" x14ac:dyDescent="0.25">
      <c r="A1180" s="331">
        <v>44500</v>
      </c>
      <c r="B1180" s="332" t="s">
        <v>22</v>
      </c>
      <c r="C1180" s="333">
        <v>66</v>
      </c>
      <c r="D1180" s="334">
        <v>0</v>
      </c>
      <c r="E1180" s="334">
        <v>0</v>
      </c>
      <c r="F1180" s="334">
        <v>0</v>
      </c>
      <c r="G1180" s="334">
        <v>0</v>
      </c>
      <c r="H1180" s="333">
        <v>817</v>
      </c>
      <c r="I1180" s="334">
        <v>2</v>
      </c>
      <c r="J1180" s="334">
        <v>817</v>
      </c>
      <c r="K1180" s="334">
        <v>817</v>
      </c>
      <c r="L1180" s="334">
        <v>0</v>
      </c>
      <c r="M1180" s="334">
        <v>0</v>
      </c>
      <c r="N1180" s="334">
        <v>0</v>
      </c>
    </row>
    <row r="1181" spans="1:14" x14ac:dyDescent="0.25">
      <c r="A1181" s="331">
        <v>44500</v>
      </c>
      <c r="B1181" s="332" t="s">
        <v>62</v>
      </c>
      <c r="C1181" s="333">
        <v>47</v>
      </c>
      <c r="D1181" s="334">
        <v>0</v>
      </c>
      <c r="E1181" s="334">
        <v>0</v>
      </c>
      <c r="F1181" s="334">
        <v>0</v>
      </c>
      <c r="G1181" s="334">
        <v>0</v>
      </c>
      <c r="H1181" s="333">
        <v>3454</v>
      </c>
      <c r="I1181" s="334">
        <v>2</v>
      </c>
      <c r="J1181" s="334">
        <v>3454</v>
      </c>
      <c r="K1181" s="334">
        <v>3454</v>
      </c>
      <c r="L1181" s="334">
        <v>0</v>
      </c>
      <c r="M1181" s="334">
        <v>0</v>
      </c>
      <c r="N1181" s="334">
        <v>0</v>
      </c>
    </row>
    <row r="1182" spans="1:14" x14ac:dyDescent="0.25">
      <c r="A1182" s="331">
        <v>44500</v>
      </c>
      <c r="B1182" s="332" t="s">
        <v>24</v>
      </c>
      <c r="C1182" s="333">
        <v>64</v>
      </c>
      <c r="D1182" s="334">
        <v>0</v>
      </c>
      <c r="E1182" s="334">
        <v>0</v>
      </c>
      <c r="F1182" s="334">
        <v>0</v>
      </c>
      <c r="G1182" s="334">
        <v>0</v>
      </c>
      <c r="H1182" s="333">
        <v>264</v>
      </c>
      <c r="I1182" s="334">
        <v>2</v>
      </c>
      <c r="J1182" s="334">
        <v>264</v>
      </c>
      <c r="K1182" s="334">
        <v>264</v>
      </c>
      <c r="L1182" s="334">
        <v>0</v>
      </c>
      <c r="M1182" s="334">
        <v>0</v>
      </c>
      <c r="N1182" s="334">
        <v>0</v>
      </c>
    </row>
    <row r="1183" spans="1:14" x14ac:dyDescent="0.25">
      <c r="A1183" s="331">
        <v>44500</v>
      </c>
      <c r="B1183" s="332" t="s">
        <v>26</v>
      </c>
      <c r="C1183" s="333">
        <v>61</v>
      </c>
      <c r="D1183" s="334">
        <v>0</v>
      </c>
      <c r="E1183" s="334">
        <v>0</v>
      </c>
      <c r="F1183" s="334">
        <v>0</v>
      </c>
      <c r="G1183" s="334">
        <v>0</v>
      </c>
      <c r="H1183" s="333">
        <v>202</v>
      </c>
      <c r="I1183" s="334">
        <v>2</v>
      </c>
      <c r="J1183" s="334">
        <v>202</v>
      </c>
      <c r="K1183" s="334">
        <v>202</v>
      </c>
      <c r="L1183" s="334">
        <v>0</v>
      </c>
      <c r="M1183" s="334">
        <v>0</v>
      </c>
      <c r="N1183" s="334">
        <v>0</v>
      </c>
    </row>
    <row r="1184" spans="1:14" x14ac:dyDescent="0.25">
      <c r="A1184" s="331">
        <v>44500</v>
      </c>
      <c r="B1184" s="332" t="s">
        <v>28</v>
      </c>
      <c r="C1184" s="333">
        <v>7</v>
      </c>
      <c r="D1184" s="334">
        <v>0</v>
      </c>
      <c r="E1184" s="334">
        <v>0</v>
      </c>
      <c r="F1184" s="334">
        <v>0</v>
      </c>
      <c r="G1184" s="334">
        <v>0</v>
      </c>
      <c r="H1184" s="333">
        <v>2180</v>
      </c>
      <c r="I1184" s="334">
        <v>2</v>
      </c>
      <c r="J1184" s="334">
        <v>2180</v>
      </c>
      <c r="K1184" s="334">
        <v>2180</v>
      </c>
      <c r="L1184" s="334">
        <v>0</v>
      </c>
      <c r="M1184" s="334">
        <v>0</v>
      </c>
      <c r="N1184" s="334">
        <v>0</v>
      </c>
    </row>
    <row r="1185" spans="1:14" x14ac:dyDescent="0.25">
      <c r="A1185" s="331">
        <v>44500</v>
      </c>
      <c r="B1185" s="332" t="s">
        <v>30</v>
      </c>
      <c r="C1185" s="333">
        <v>20</v>
      </c>
      <c r="D1185" s="334">
        <v>0</v>
      </c>
      <c r="E1185" s="334">
        <v>0</v>
      </c>
      <c r="F1185" s="334">
        <v>0</v>
      </c>
      <c r="G1185" s="334">
        <v>0</v>
      </c>
      <c r="H1185" s="333">
        <v>237</v>
      </c>
      <c r="I1185" s="334">
        <v>2</v>
      </c>
      <c r="J1185" s="334">
        <v>237</v>
      </c>
      <c r="K1185" s="334">
        <v>237</v>
      </c>
      <c r="L1185" s="334">
        <v>0</v>
      </c>
      <c r="M1185" s="334">
        <v>0</v>
      </c>
      <c r="N1185" s="334">
        <v>0</v>
      </c>
    </row>
    <row r="1186" spans="1:14" x14ac:dyDescent="0.25">
      <c r="A1186" s="331">
        <v>44500</v>
      </c>
      <c r="B1186" s="332" t="s">
        <v>32</v>
      </c>
      <c r="C1186" s="333">
        <v>240</v>
      </c>
      <c r="D1186" s="334">
        <v>0</v>
      </c>
      <c r="E1186" s="334">
        <v>0</v>
      </c>
      <c r="F1186" s="334">
        <v>0</v>
      </c>
      <c r="G1186" s="334">
        <v>0</v>
      </c>
      <c r="H1186" s="333">
        <v>24371</v>
      </c>
      <c r="I1186" s="334">
        <v>2</v>
      </c>
      <c r="J1186" s="334">
        <v>24371</v>
      </c>
      <c r="K1186" s="334">
        <v>24371</v>
      </c>
      <c r="L1186" s="334">
        <v>0</v>
      </c>
      <c r="M1186" s="334">
        <v>0</v>
      </c>
      <c r="N1186" s="334">
        <v>0</v>
      </c>
    </row>
    <row r="1187" spans="1:14" x14ac:dyDescent="0.25">
      <c r="A1187" s="331">
        <v>44500</v>
      </c>
      <c r="B1187" s="332" t="s">
        <v>34</v>
      </c>
      <c r="C1187" s="333">
        <v>133</v>
      </c>
      <c r="D1187" s="334">
        <v>0</v>
      </c>
      <c r="E1187" s="334">
        <v>0</v>
      </c>
      <c r="F1187" s="334">
        <v>0</v>
      </c>
      <c r="G1187" s="334">
        <v>0</v>
      </c>
      <c r="H1187" s="333">
        <v>4643</v>
      </c>
      <c r="I1187" s="334">
        <v>2</v>
      </c>
      <c r="J1187" s="334">
        <v>4643</v>
      </c>
      <c r="K1187" s="334">
        <v>4643</v>
      </c>
      <c r="L1187" s="334">
        <v>0</v>
      </c>
      <c r="M1187" s="334">
        <v>0</v>
      </c>
      <c r="N1187" s="334">
        <v>0</v>
      </c>
    </row>
    <row r="1188" spans="1:14" x14ac:dyDescent="0.25">
      <c r="A1188" s="331">
        <v>44500</v>
      </c>
      <c r="B1188" s="332" t="s">
        <v>36</v>
      </c>
      <c r="C1188" s="333">
        <v>85</v>
      </c>
      <c r="D1188" s="334">
        <v>0</v>
      </c>
      <c r="E1188" s="334">
        <v>0</v>
      </c>
      <c r="F1188" s="334">
        <v>0</v>
      </c>
      <c r="G1188" s="334">
        <v>0</v>
      </c>
      <c r="H1188" s="333">
        <v>552</v>
      </c>
      <c r="I1188" s="334">
        <v>2</v>
      </c>
      <c r="J1188" s="334">
        <v>552</v>
      </c>
      <c r="K1188" s="334">
        <v>552</v>
      </c>
      <c r="L1188" s="334">
        <v>0</v>
      </c>
      <c r="M1188" s="334">
        <v>0</v>
      </c>
      <c r="N1188" s="334">
        <v>0</v>
      </c>
    </row>
    <row r="1189" spans="1:14" x14ac:dyDescent="0.25">
      <c r="A1189" s="331">
        <v>44500</v>
      </c>
      <c r="B1189" s="332" t="s">
        <v>38</v>
      </c>
      <c r="C1189" s="333">
        <v>117</v>
      </c>
      <c r="D1189" s="334">
        <v>0</v>
      </c>
      <c r="E1189" s="334">
        <v>0</v>
      </c>
      <c r="F1189" s="334">
        <v>0</v>
      </c>
      <c r="G1189" s="334">
        <v>0</v>
      </c>
      <c r="H1189" s="333">
        <v>1048</v>
      </c>
      <c r="I1189" s="334">
        <v>2</v>
      </c>
      <c r="J1189" s="334">
        <v>1048</v>
      </c>
      <c r="K1189" s="334">
        <v>1048</v>
      </c>
      <c r="L1189" s="334">
        <v>0</v>
      </c>
      <c r="M1189" s="334">
        <v>0</v>
      </c>
      <c r="N1189" s="334">
        <v>0</v>
      </c>
    </row>
    <row r="1190" spans="1:14" x14ac:dyDescent="0.25">
      <c r="A1190" s="331">
        <v>44500</v>
      </c>
      <c r="B1190" s="332" t="s">
        <v>40</v>
      </c>
      <c r="C1190" s="333">
        <v>353</v>
      </c>
      <c r="D1190" s="334">
        <v>0</v>
      </c>
      <c r="E1190" s="334">
        <v>0</v>
      </c>
      <c r="F1190" s="334">
        <v>0</v>
      </c>
      <c r="G1190" s="334">
        <v>0</v>
      </c>
      <c r="H1190" s="333">
        <v>756</v>
      </c>
      <c r="I1190" s="334">
        <v>2</v>
      </c>
      <c r="J1190" s="334">
        <v>756</v>
      </c>
      <c r="K1190" s="334">
        <v>756</v>
      </c>
      <c r="L1190" s="334">
        <v>0</v>
      </c>
      <c r="M1190" s="334">
        <v>0</v>
      </c>
      <c r="N1190" s="334">
        <v>0</v>
      </c>
    </row>
    <row r="1191" spans="1:14" x14ac:dyDescent="0.25">
      <c r="A1191" s="331">
        <v>44500</v>
      </c>
      <c r="B1191" s="332" t="s">
        <v>42</v>
      </c>
      <c r="C1191" s="333">
        <v>139</v>
      </c>
      <c r="D1191" s="334">
        <v>0</v>
      </c>
      <c r="E1191" s="334">
        <v>0</v>
      </c>
      <c r="F1191" s="334">
        <v>0</v>
      </c>
      <c r="G1191" s="334">
        <v>0</v>
      </c>
      <c r="H1191" s="333">
        <v>286</v>
      </c>
      <c r="I1191" s="334">
        <v>2</v>
      </c>
      <c r="J1191" s="334">
        <v>286</v>
      </c>
      <c r="K1191" s="334">
        <v>286</v>
      </c>
      <c r="L1191" s="334">
        <v>0</v>
      </c>
      <c r="M1191" s="334">
        <v>0</v>
      </c>
      <c r="N1191" s="334">
        <v>0</v>
      </c>
    </row>
    <row r="1192" spans="1:14" x14ac:dyDescent="0.25">
      <c r="A1192" s="331">
        <v>44530</v>
      </c>
      <c r="B1192" s="332" t="s">
        <v>12</v>
      </c>
      <c r="C1192" s="333">
        <v>0</v>
      </c>
      <c r="D1192" s="334">
        <v>0</v>
      </c>
      <c r="E1192" s="334">
        <v>0</v>
      </c>
      <c r="F1192" s="334">
        <v>0</v>
      </c>
      <c r="G1192" s="334">
        <v>0</v>
      </c>
      <c r="H1192" s="333">
        <v>1397</v>
      </c>
      <c r="I1192" s="334">
        <v>2</v>
      </c>
      <c r="J1192" s="334">
        <v>1397</v>
      </c>
      <c r="K1192" s="334">
        <v>1397</v>
      </c>
      <c r="L1192" s="334">
        <v>0</v>
      </c>
      <c r="M1192" s="334">
        <v>0</v>
      </c>
      <c r="N1192" s="334">
        <v>0</v>
      </c>
    </row>
    <row r="1193" spans="1:14" x14ac:dyDescent="0.25">
      <c r="A1193" s="331">
        <v>44530</v>
      </c>
      <c r="B1193" s="332" t="s">
        <v>14</v>
      </c>
      <c r="C1193" s="333">
        <v>7</v>
      </c>
      <c r="D1193" s="334">
        <v>0</v>
      </c>
      <c r="E1193" s="334">
        <v>0</v>
      </c>
      <c r="F1193" s="334">
        <v>0</v>
      </c>
      <c r="G1193" s="334">
        <v>0</v>
      </c>
      <c r="H1193" s="333">
        <v>1717</v>
      </c>
      <c r="I1193" s="334">
        <v>2</v>
      </c>
      <c r="J1193" s="334">
        <v>1717</v>
      </c>
      <c r="K1193" s="334">
        <v>1717</v>
      </c>
      <c r="L1193" s="334">
        <v>0</v>
      </c>
      <c r="M1193" s="334">
        <v>0</v>
      </c>
      <c r="N1193" s="334">
        <v>0</v>
      </c>
    </row>
    <row r="1194" spans="1:14" x14ac:dyDescent="0.25">
      <c r="A1194" s="331">
        <v>44530</v>
      </c>
      <c r="B1194" s="332" t="s">
        <v>16</v>
      </c>
      <c r="C1194" s="333">
        <v>2</v>
      </c>
      <c r="D1194" s="334">
        <v>0</v>
      </c>
      <c r="E1194" s="334">
        <v>0</v>
      </c>
      <c r="F1194" s="334">
        <v>0</v>
      </c>
      <c r="G1194" s="334">
        <v>0</v>
      </c>
      <c r="H1194" s="333">
        <v>3949</v>
      </c>
      <c r="I1194" s="334">
        <v>2</v>
      </c>
      <c r="J1194" s="334">
        <v>3949</v>
      </c>
      <c r="K1194" s="334">
        <v>3949</v>
      </c>
      <c r="L1194" s="334">
        <v>0</v>
      </c>
      <c r="M1194" s="334">
        <v>0</v>
      </c>
      <c r="N1194" s="334">
        <v>0</v>
      </c>
    </row>
    <row r="1195" spans="1:14" x14ac:dyDescent="0.25">
      <c r="A1195" s="331">
        <v>44530</v>
      </c>
      <c r="B1195" s="332" t="s">
        <v>18</v>
      </c>
      <c r="C1195" s="333">
        <v>14</v>
      </c>
      <c r="D1195" s="334">
        <v>0</v>
      </c>
      <c r="E1195" s="334">
        <v>0</v>
      </c>
      <c r="F1195" s="334">
        <v>0</v>
      </c>
      <c r="G1195" s="334">
        <v>0</v>
      </c>
      <c r="H1195" s="333">
        <v>8642</v>
      </c>
      <c r="I1195" s="334">
        <v>2</v>
      </c>
      <c r="J1195" s="334">
        <v>8642</v>
      </c>
      <c r="K1195" s="334">
        <v>8642</v>
      </c>
      <c r="L1195" s="334">
        <v>0</v>
      </c>
      <c r="M1195" s="334">
        <v>0</v>
      </c>
      <c r="N1195" s="334">
        <v>0</v>
      </c>
    </row>
    <row r="1196" spans="1:14" x14ac:dyDescent="0.25">
      <c r="A1196" s="331">
        <v>44530</v>
      </c>
      <c r="B1196" s="332" t="s">
        <v>20</v>
      </c>
      <c r="C1196" s="333">
        <v>16</v>
      </c>
      <c r="D1196" s="334">
        <v>0</v>
      </c>
      <c r="E1196" s="334">
        <v>0</v>
      </c>
      <c r="F1196" s="334">
        <v>0</v>
      </c>
      <c r="G1196" s="334">
        <v>0</v>
      </c>
      <c r="H1196" s="333">
        <v>531</v>
      </c>
      <c r="I1196" s="334">
        <v>2</v>
      </c>
      <c r="J1196" s="334">
        <v>531</v>
      </c>
      <c r="K1196" s="334">
        <v>531</v>
      </c>
      <c r="L1196" s="334">
        <v>0</v>
      </c>
      <c r="M1196" s="334">
        <v>0</v>
      </c>
      <c r="N1196" s="334">
        <v>0</v>
      </c>
    </row>
    <row r="1197" spans="1:14" x14ac:dyDescent="0.25">
      <c r="A1197" s="331">
        <v>44530</v>
      </c>
      <c r="B1197" s="332" t="s">
        <v>22</v>
      </c>
      <c r="C1197" s="333">
        <v>57</v>
      </c>
      <c r="D1197" s="334">
        <v>0</v>
      </c>
      <c r="E1197" s="334">
        <v>0</v>
      </c>
      <c r="F1197" s="334">
        <v>0</v>
      </c>
      <c r="G1197" s="334">
        <v>0</v>
      </c>
      <c r="H1197" s="333">
        <v>822</v>
      </c>
      <c r="I1197" s="334">
        <v>2</v>
      </c>
      <c r="J1197" s="334">
        <v>822</v>
      </c>
      <c r="K1197" s="334">
        <v>822</v>
      </c>
      <c r="L1197" s="334">
        <v>0</v>
      </c>
      <c r="M1197" s="334">
        <v>0</v>
      </c>
      <c r="N1197" s="334">
        <v>0</v>
      </c>
    </row>
    <row r="1198" spans="1:14" x14ac:dyDescent="0.25">
      <c r="A1198" s="331">
        <v>44530</v>
      </c>
      <c r="B1198" s="332" t="s">
        <v>62</v>
      </c>
      <c r="C1198" s="333">
        <v>25</v>
      </c>
      <c r="D1198" s="334">
        <v>0</v>
      </c>
      <c r="E1198" s="334">
        <v>0</v>
      </c>
      <c r="F1198" s="334">
        <v>0</v>
      </c>
      <c r="G1198" s="334">
        <v>0</v>
      </c>
      <c r="H1198" s="333">
        <v>3519</v>
      </c>
      <c r="I1198" s="334">
        <v>2</v>
      </c>
      <c r="J1198" s="334">
        <v>3519</v>
      </c>
      <c r="K1198" s="334">
        <v>3519</v>
      </c>
      <c r="L1198" s="334">
        <v>0</v>
      </c>
      <c r="M1198" s="334">
        <v>0</v>
      </c>
      <c r="N1198" s="334">
        <v>0</v>
      </c>
    </row>
    <row r="1199" spans="1:14" x14ac:dyDescent="0.25">
      <c r="A1199" s="331">
        <v>44530</v>
      </c>
      <c r="B1199" s="332" t="s">
        <v>24</v>
      </c>
      <c r="C1199" s="333">
        <v>52</v>
      </c>
      <c r="D1199" s="334">
        <v>0</v>
      </c>
      <c r="E1199" s="334">
        <v>0</v>
      </c>
      <c r="F1199" s="334">
        <v>0</v>
      </c>
      <c r="G1199" s="334">
        <v>0</v>
      </c>
      <c r="H1199" s="333">
        <v>240</v>
      </c>
      <c r="I1199" s="334">
        <v>2</v>
      </c>
      <c r="J1199" s="334">
        <v>240</v>
      </c>
      <c r="K1199" s="334">
        <v>240</v>
      </c>
      <c r="L1199" s="334">
        <v>0</v>
      </c>
      <c r="M1199" s="334">
        <v>0</v>
      </c>
      <c r="N1199" s="334">
        <v>0</v>
      </c>
    </row>
    <row r="1200" spans="1:14" x14ac:dyDescent="0.25">
      <c r="A1200" s="331">
        <v>44530</v>
      </c>
      <c r="B1200" s="332" t="s">
        <v>26</v>
      </c>
      <c r="C1200" s="333">
        <v>66</v>
      </c>
      <c r="D1200" s="334">
        <v>0</v>
      </c>
      <c r="E1200" s="334">
        <v>0</v>
      </c>
      <c r="F1200" s="334">
        <v>0</v>
      </c>
      <c r="G1200" s="334">
        <v>0</v>
      </c>
      <c r="H1200" s="333">
        <v>200</v>
      </c>
      <c r="I1200" s="334">
        <v>2</v>
      </c>
      <c r="J1200" s="334">
        <v>200</v>
      </c>
      <c r="K1200" s="334">
        <v>200</v>
      </c>
      <c r="L1200" s="334">
        <v>0</v>
      </c>
      <c r="M1200" s="334">
        <v>0</v>
      </c>
      <c r="N1200" s="334">
        <v>0</v>
      </c>
    </row>
    <row r="1201" spans="1:14" x14ac:dyDescent="0.25">
      <c r="A1201" s="331">
        <v>44530</v>
      </c>
      <c r="B1201" s="332" t="s">
        <v>28</v>
      </c>
      <c r="C1201" s="333">
        <v>2</v>
      </c>
      <c r="D1201" s="334">
        <v>0</v>
      </c>
      <c r="E1201" s="334">
        <v>0</v>
      </c>
      <c r="F1201" s="334">
        <v>0</v>
      </c>
      <c r="G1201" s="334">
        <v>0</v>
      </c>
      <c r="H1201" s="333">
        <v>1953</v>
      </c>
      <c r="I1201" s="334">
        <v>2</v>
      </c>
      <c r="J1201" s="334">
        <v>1953</v>
      </c>
      <c r="K1201" s="334">
        <v>1953</v>
      </c>
      <c r="L1201" s="334">
        <v>0</v>
      </c>
      <c r="M1201" s="334">
        <v>0</v>
      </c>
      <c r="N1201" s="334">
        <v>0</v>
      </c>
    </row>
    <row r="1202" spans="1:14" x14ac:dyDescent="0.25">
      <c r="A1202" s="331">
        <v>44530</v>
      </c>
      <c r="B1202" s="332" t="s">
        <v>30</v>
      </c>
      <c r="C1202" s="333">
        <v>12</v>
      </c>
      <c r="D1202" s="334">
        <v>0</v>
      </c>
      <c r="E1202" s="334">
        <v>0</v>
      </c>
      <c r="F1202" s="334">
        <v>0</v>
      </c>
      <c r="G1202" s="334">
        <v>0</v>
      </c>
      <c r="H1202" s="333">
        <v>203</v>
      </c>
      <c r="I1202" s="334">
        <v>2</v>
      </c>
      <c r="J1202" s="334">
        <v>203</v>
      </c>
      <c r="K1202" s="334">
        <v>203</v>
      </c>
      <c r="L1202" s="334">
        <v>0</v>
      </c>
      <c r="M1202" s="334">
        <v>0</v>
      </c>
      <c r="N1202" s="334">
        <v>0</v>
      </c>
    </row>
    <row r="1203" spans="1:14" x14ac:dyDescent="0.25">
      <c r="A1203" s="331">
        <v>44530</v>
      </c>
      <c r="B1203" s="332" t="s">
        <v>32</v>
      </c>
      <c r="C1203" s="333">
        <v>188</v>
      </c>
      <c r="D1203" s="334">
        <v>0</v>
      </c>
      <c r="E1203" s="334">
        <v>0</v>
      </c>
      <c r="F1203" s="334">
        <v>0</v>
      </c>
      <c r="G1203" s="334">
        <v>0</v>
      </c>
      <c r="H1203" s="333">
        <v>24530</v>
      </c>
      <c r="I1203" s="334">
        <v>2</v>
      </c>
      <c r="J1203" s="334">
        <v>24530</v>
      </c>
      <c r="K1203" s="334">
        <v>24530</v>
      </c>
      <c r="L1203" s="334">
        <v>0</v>
      </c>
      <c r="M1203" s="334">
        <v>0</v>
      </c>
      <c r="N1203" s="334">
        <v>0</v>
      </c>
    </row>
    <row r="1204" spans="1:14" x14ac:dyDescent="0.25">
      <c r="A1204" s="331">
        <v>44530</v>
      </c>
      <c r="B1204" s="332" t="s">
        <v>34</v>
      </c>
      <c r="C1204" s="333">
        <v>122</v>
      </c>
      <c r="D1204" s="334">
        <v>0</v>
      </c>
      <c r="E1204" s="334">
        <v>0</v>
      </c>
      <c r="F1204" s="334">
        <v>0</v>
      </c>
      <c r="G1204" s="334">
        <v>0</v>
      </c>
      <c r="H1204" s="333">
        <v>4709</v>
      </c>
      <c r="I1204" s="334">
        <v>2</v>
      </c>
      <c r="J1204" s="334">
        <v>4709</v>
      </c>
      <c r="K1204" s="334">
        <v>4709</v>
      </c>
      <c r="L1204" s="334">
        <v>0</v>
      </c>
      <c r="M1204" s="334">
        <v>0</v>
      </c>
      <c r="N1204" s="334">
        <v>0</v>
      </c>
    </row>
    <row r="1205" spans="1:14" x14ac:dyDescent="0.25">
      <c r="A1205" s="331">
        <v>44530</v>
      </c>
      <c r="B1205" s="332" t="s">
        <v>36</v>
      </c>
      <c r="C1205" s="333">
        <v>112</v>
      </c>
      <c r="D1205" s="334">
        <v>0</v>
      </c>
      <c r="E1205" s="334">
        <v>0</v>
      </c>
      <c r="F1205" s="334">
        <v>0</v>
      </c>
      <c r="G1205" s="334">
        <v>0</v>
      </c>
      <c r="H1205" s="333">
        <v>557</v>
      </c>
      <c r="I1205" s="334">
        <v>2</v>
      </c>
      <c r="J1205" s="334">
        <v>557</v>
      </c>
      <c r="K1205" s="334">
        <v>557</v>
      </c>
      <c r="L1205" s="334">
        <v>0</v>
      </c>
      <c r="M1205" s="334">
        <v>0</v>
      </c>
      <c r="N1205" s="334">
        <v>0</v>
      </c>
    </row>
    <row r="1206" spans="1:14" x14ac:dyDescent="0.25">
      <c r="A1206" s="331">
        <v>44530</v>
      </c>
      <c r="B1206" s="332" t="s">
        <v>38</v>
      </c>
      <c r="C1206" s="333">
        <v>107</v>
      </c>
      <c r="D1206" s="334">
        <v>0</v>
      </c>
      <c r="E1206" s="334">
        <v>0</v>
      </c>
      <c r="F1206" s="334">
        <v>0</v>
      </c>
      <c r="G1206" s="334">
        <v>0</v>
      </c>
      <c r="H1206" s="333">
        <v>1067</v>
      </c>
      <c r="I1206" s="334">
        <v>2</v>
      </c>
      <c r="J1206" s="334">
        <v>1067</v>
      </c>
      <c r="K1206" s="334">
        <v>1067</v>
      </c>
      <c r="L1206" s="334">
        <v>0</v>
      </c>
      <c r="M1206" s="334">
        <v>0</v>
      </c>
      <c r="N1206" s="334">
        <v>0</v>
      </c>
    </row>
    <row r="1207" spans="1:14" x14ac:dyDescent="0.25">
      <c r="A1207" s="331">
        <v>44530</v>
      </c>
      <c r="B1207" s="332" t="s">
        <v>40</v>
      </c>
      <c r="C1207" s="333">
        <v>277</v>
      </c>
      <c r="D1207" s="334">
        <v>0</v>
      </c>
      <c r="E1207" s="334">
        <v>0</v>
      </c>
      <c r="F1207" s="334">
        <v>0</v>
      </c>
      <c r="G1207" s="334">
        <v>0</v>
      </c>
      <c r="H1207" s="333">
        <v>649</v>
      </c>
      <c r="I1207" s="334">
        <v>2</v>
      </c>
      <c r="J1207" s="334">
        <v>649</v>
      </c>
      <c r="K1207" s="334">
        <v>649</v>
      </c>
      <c r="L1207" s="334">
        <v>0</v>
      </c>
      <c r="M1207" s="334">
        <v>0</v>
      </c>
      <c r="N1207" s="334">
        <v>0</v>
      </c>
    </row>
    <row r="1208" spans="1:14" x14ac:dyDescent="0.25">
      <c r="A1208" s="331">
        <v>44530</v>
      </c>
      <c r="B1208" s="332" t="s">
        <v>42</v>
      </c>
      <c r="C1208" s="333">
        <v>132</v>
      </c>
      <c r="D1208" s="334">
        <v>0</v>
      </c>
      <c r="E1208" s="334">
        <v>0</v>
      </c>
      <c r="F1208" s="334">
        <v>0</v>
      </c>
      <c r="G1208" s="334">
        <v>0</v>
      </c>
      <c r="H1208" s="333">
        <v>284</v>
      </c>
      <c r="I1208" s="334">
        <v>2</v>
      </c>
      <c r="J1208" s="334">
        <v>284</v>
      </c>
      <c r="K1208" s="334">
        <v>284</v>
      </c>
      <c r="L1208" s="334">
        <v>0</v>
      </c>
      <c r="M1208" s="334">
        <v>0</v>
      </c>
      <c r="N1208" s="334">
        <v>0</v>
      </c>
    </row>
    <row r="1209" spans="1:14" x14ac:dyDescent="0.25">
      <c r="A1209" s="331">
        <v>44561</v>
      </c>
      <c r="B1209" s="332" t="s">
        <v>12</v>
      </c>
      <c r="C1209" s="333">
        <v>0</v>
      </c>
      <c r="D1209" s="334">
        <v>0</v>
      </c>
      <c r="E1209" s="334">
        <v>0</v>
      </c>
      <c r="F1209" s="334">
        <v>0</v>
      </c>
      <c r="G1209" s="334">
        <v>0</v>
      </c>
      <c r="H1209" s="333">
        <v>1313</v>
      </c>
      <c r="I1209" s="334">
        <v>2</v>
      </c>
      <c r="J1209" s="334">
        <v>1313</v>
      </c>
      <c r="K1209" s="334">
        <v>1313</v>
      </c>
      <c r="L1209" s="334">
        <v>0</v>
      </c>
      <c r="M1209" s="334">
        <v>0</v>
      </c>
      <c r="N1209" s="334">
        <v>0</v>
      </c>
    </row>
    <row r="1210" spans="1:14" x14ac:dyDescent="0.25">
      <c r="A1210" s="331">
        <v>44561</v>
      </c>
      <c r="B1210" s="332" t="s">
        <v>14</v>
      </c>
      <c r="C1210" s="333">
        <v>9</v>
      </c>
      <c r="D1210" s="334">
        <v>0</v>
      </c>
      <c r="E1210" s="334">
        <v>0</v>
      </c>
      <c r="F1210" s="334">
        <v>0</v>
      </c>
      <c r="G1210" s="334">
        <v>0</v>
      </c>
      <c r="H1210" s="333">
        <v>1687</v>
      </c>
      <c r="I1210" s="334">
        <v>2</v>
      </c>
      <c r="J1210" s="334">
        <v>1687</v>
      </c>
      <c r="K1210" s="334">
        <v>1687</v>
      </c>
      <c r="L1210" s="334">
        <v>0</v>
      </c>
      <c r="M1210" s="334">
        <v>0</v>
      </c>
      <c r="N1210" s="334">
        <v>0</v>
      </c>
    </row>
    <row r="1211" spans="1:14" x14ac:dyDescent="0.25">
      <c r="A1211" s="331">
        <v>44561</v>
      </c>
      <c r="B1211" s="332" t="s">
        <v>16</v>
      </c>
      <c r="C1211" s="333">
        <v>0</v>
      </c>
      <c r="D1211" s="334">
        <v>0</v>
      </c>
      <c r="E1211" s="334">
        <v>0</v>
      </c>
      <c r="F1211" s="334">
        <v>0</v>
      </c>
      <c r="G1211" s="334">
        <v>0</v>
      </c>
      <c r="H1211" s="333">
        <v>4133</v>
      </c>
      <c r="I1211" s="334">
        <v>2</v>
      </c>
      <c r="J1211" s="334">
        <v>4133</v>
      </c>
      <c r="K1211" s="334">
        <v>4133</v>
      </c>
      <c r="L1211" s="334">
        <v>0</v>
      </c>
      <c r="M1211" s="334">
        <v>0</v>
      </c>
      <c r="N1211" s="334">
        <v>0</v>
      </c>
    </row>
    <row r="1212" spans="1:14" x14ac:dyDescent="0.25">
      <c r="A1212" s="331">
        <v>44561</v>
      </c>
      <c r="B1212" s="332" t="s">
        <v>18</v>
      </c>
      <c r="C1212" s="333">
        <v>5</v>
      </c>
      <c r="D1212" s="334">
        <v>0</v>
      </c>
      <c r="E1212" s="334">
        <v>0</v>
      </c>
      <c r="F1212" s="334">
        <v>0</v>
      </c>
      <c r="G1212" s="334">
        <v>0</v>
      </c>
      <c r="H1212" s="333">
        <v>8748</v>
      </c>
      <c r="I1212" s="334">
        <v>2</v>
      </c>
      <c r="J1212" s="334">
        <v>8748</v>
      </c>
      <c r="K1212" s="334">
        <v>8748</v>
      </c>
      <c r="L1212" s="334">
        <v>0</v>
      </c>
      <c r="M1212" s="334">
        <v>0</v>
      </c>
      <c r="N1212" s="334">
        <v>0</v>
      </c>
    </row>
    <row r="1213" spans="1:14" x14ac:dyDescent="0.25">
      <c r="A1213" s="331">
        <v>44561</v>
      </c>
      <c r="B1213" s="332" t="s">
        <v>20</v>
      </c>
      <c r="C1213" s="333">
        <v>20</v>
      </c>
      <c r="D1213" s="334">
        <v>0</v>
      </c>
      <c r="E1213" s="334">
        <v>0</v>
      </c>
      <c r="F1213" s="334">
        <v>0</v>
      </c>
      <c r="G1213" s="334">
        <v>0</v>
      </c>
      <c r="H1213" s="333">
        <v>596</v>
      </c>
      <c r="I1213" s="334">
        <v>2</v>
      </c>
      <c r="J1213" s="334">
        <v>596</v>
      </c>
      <c r="K1213" s="334">
        <v>596</v>
      </c>
      <c r="L1213" s="334">
        <v>0</v>
      </c>
      <c r="M1213" s="334">
        <v>0</v>
      </c>
      <c r="N1213" s="334">
        <v>0</v>
      </c>
    </row>
    <row r="1214" spans="1:14" x14ac:dyDescent="0.25">
      <c r="A1214" s="331">
        <v>44561</v>
      </c>
      <c r="B1214" s="332" t="s">
        <v>22</v>
      </c>
      <c r="C1214" s="333">
        <v>52</v>
      </c>
      <c r="D1214" s="334">
        <v>0</v>
      </c>
      <c r="E1214" s="334">
        <v>0</v>
      </c>
      <c r="F1214" s="334">
        <v>0</v>
      </c>
      <c r="G1214" s="334">
        <v>0</v>
      </c>
      <c r="H1214" s="333">
        <v>834</v>
      </c>
      <c r="I1214" s="334">
        <v>2</v>
      </c>
      <c r="J1214" s="334">
        <v>834</v>
      </c>
      <c r="K1214" s="334">
        <v>834</v>
      </c>
      <c r="L1214" s="334">
        <v>0</v>
      </c>
      <c r="M1214" s="334">
        <v>0</v>
      </c>
      <c r="N1214" s="334">
        <v>0</v>
      </c>
    </row>
    <row r="1215" spans="1:14" x14ac:dyDescent="0.25">
      <c r="A1215" s="331">
        <v>44561</v>
      </c>
      <c r="B1215" s="332" t="s">
        <v>62</v>
      </c>
      <c r="C1215" s="333">
        <v>16</v>
      </c>
      <c r="D1215" s="334">
        <v>0</v>
      </c>
      <c r="E1215" s="334">
        <v>0</v>
      </c>
      <c r="F1215" s="334">
        <v>0</v>
      </c>
      <c r="G1215" s="334">
        <v>0</v>
      </c>
      <c r="H1215" s="333">
        <v>3555</v>
      </c>
      <c r="I1215" s="334">
        <v>2</v>
      </c>
      <c r="J1215" s="334">
        <v>3555</v>
      </c>
      <c r="K1215" s="334">
        <v>3555</v>
      </c>
      <c r="L1215" s="334">
        <v>0</v>
      </c>
      <c r="M1215" s="334">
        <v>0</v>
      </c>
      <c r="N1215" s="334">
        <v>0</v>
      </c>
    </row>
    <row r="1216" spans="1:14" x14ac:dyDescent="0.25">
      <c r="A1216" s="331">
        <v>44561</v>
      </c>
      <c r="B1216" s="332" t="s">
        <v>24</v>
      </c>
      <c r="C1216" s="333">
        <v>46</v>
      </c>
      <c r="D1216" s="334">
        <v>0</v>
      </c>
      <c r="E1216" s="334">
        <v>0</v>
      </c>
      <c r="F1216" s="334">
        <v>0</v>
      </c>
      <c r="G1216" s="334">
        <v>0</v>
      </c>
      <c r="H1216" s="333">
        <v>221</v>
      </c>
      <c r="I1216" s="334">
        <v>2</v>
      </c>
      <c r="J1216" s="334">
        <v>221</v>
      </c>
      <c r="K1216" s="334">
        <v>221</v>
      </c>
      <c r="L1216" s="334">
        <v>0</v>
      </c>
      <c r="M1216" s="334">
        <v>0</v>
      </c>
      <c r="N1216" s="334">
        <v>0</v>
      </c>
    </row>
    <row r="1217" spans="1:14" x14ac:dyDescent="0.25">
      <c r="A1217" s="331">
        <v>44561</v>
      </c>
      <c r="B1217" s="332" t="s">
        <v>26</v>
      </c>
      <c r="C1217" s="333">
        <v>57</v>
      </c>
      <c r="D1217" s="334">
        <v>0</v>
      </c>
      <c r="E1217" s="334">
        <v>0</v>
      </c>
      <c r="F1217" s="334">
        <v>0</v>
      </c>
      <c r="G1217" s="334">
        <v>0</v>
      </c>
      <c r="H1217" s="333">
        <v>181</v>
      </c>
      <c r="I1217" s="334">
        <v>2</v>
      </c>
      <c r="J1217" s="334">
        <v>181</v>
      </c>
      <c r="K1217" s="334">
        <v>181</v>
      </c>
      <c r="L1217" s="334">
        <v>0</v>
      </c>
      <c r="M1217" s="334">
        <v>0</v>
      </c>
      <c r="N1217" s="334">
        <v>0</v>
      </c>
    </row>
    <row r="1218" spans="1:14" x14ac:dyDescent="0.25">
      <c r="A1218" s="331">
        <v>44561</v>
      </c>
      <c r="B1218" s="332" t="s">
        <v>28</v>
      </c>
      <c r="C1218" s="333">
        <v>1</v>
      </c>
      <c r="D1218" s="334">
        <v>0</v>
      </c>
      <c r="E1218" s="334">
        <v>0</v>
      </c>
      <c r="F1218" s="334">
        <v>0</v>
      </c>
      <c r="G1218" s="334">
        <v>0</v>
      </c>
      <c r="H1218" s="333">
        <v>1867</v>
      </c>
      <c r="I1218" s="334">
        <v>2</v>
      </c>
      <c r="J1218" s="334">
        <v>1867</v>
      </c>
      <c r="K1218" s="334">
        <v>1867</v>
      </c>
      <c r="L1218" s="334">
        <v>0</v>
      </c>
      <c r="M1218" s="334">
        <v>0</v>
      </c>
      <c r="N1218" s="334">
        <v>0</v>
      </c>
    </row>
    <row r="1219" spans="1:14" x14ac:dyDescent="0.25">
      <c r="A1219" s="331">
        <v>44561</v>
      </c>
      <c r="B1219" s="332" t="s">
        <v>30</v>
      </c>
      <c r="C1219" s="333">
        <v>8</v>
      </c>
      <c r="D1219" s="334">
        <v>0</v>
      </c>
      <c r="E1219" s="334">
        <v>0</v>
      </c>
      <c r="F1219" s="334">
        <v>0</v>
      </c>
      <c r="G1219" s="334">
        <v>0</v>
      </c>
      <c r="H1219" s="333">
        <v>169</v>
      </c>
      <c r="I1219" s="334">
        <v>2</v>
      </c>
      <c r="J1219" s="334">
        <v>169</v>
      </c>
      <c r="K1219" s="334">
        <v>169</v>
      </c>
      <c r="L1219" s="334">
        <v>0</v>
      </c>
      <c r="M1219" s="334">
        <v>0</v>
      </c>
      <c r="N1219" s="334">
        <v>0</v>
      </c>
    </row>
    <row r="1220" spans="1:14" x14ac:dyDescent="0.25">
      <c r="A1220" s="331">
        <v>44561</v>
      </c>
      <c r="B1220" s="332" t="s">
        <v>32</v>
      </c>
      <c r="C1220" s="333">
        <v>112</v>
      </c>
      <c r="D1220" s="334">
        <v>0</v>
      </c>
      <c r="E1220" s="334">
        <v>0</v>
      </c>
      <c r="F1220" s="334">
        <v>0</v>
      </c>
      <c r="G1220" s="334">
        <v>0</v>
      </c>
      <c r="H1220" s="333">
        <v>24477</v>
      </c>
      <c r="I1220" s="334">
        <v>2</v>
      </c>
      <c r="J1220" s="334">
        <v>24477</v>
      </c>
      <c r="K1220" s="334">
        <v>24477</v>
      </c>
      <c r="L1220" s="334">
        <v>0</v>
      </c>
      <c r="M1220" s="334">
        <v>0</v>
      </c>
      <c r="N1220" s="334">
        <v>0</v>
      </c>
    </row>
    <row r="1221" spans="1:14" x14ac:dyDescent="0.25">
      <c r="A1221" s="331">
        <v>44561</v>
      </c>
      <c r="B1221" s="332" t="s">
        <v>34</v>
      </c>
      <c r="C1221" s="333">
        <v>94</v>
      </c>
      <c r="D1221" s="334">
        <v>0</v>
      </c>
      <c r="E1221" s="334">
        <v>0</v>
      </c>
      <c r="F1221" s="334">
        <v>0</v>
      </c>
      <c r="G1221" s="334">
        <v>0</v>
      </c>
      <c r="H1221" s="333">
        <v>4766</v>
      </c>
      <c r="I1221" s="334">
        <v>2</v>
      </c>
      <c r="J1221" s="334">
        <v>4766</v>
      </c>
      <c r="K1221" s="334">
        <v>4766</v>
      </c>
      <c r="L1221" s="334">
        <v>0</v>
      </c>
      <c r="M1221" s="334">
        <v>0</v>
      </c>
      <c r="N1221" s="334">
        <v>0</v>
      </c>
    </row>
    <row r="1222" spans="1:14" x14ac:dyDescent="0.25">
      <c r="A1222" s="331">
        <v>44561</v>
      </c>
      <c r="B1222" s="332" t="s">
        <v>36</v>
      </c>
      <c r="C1222" s="333">
        <v>138</v>
      </c>
      <c r="D1222" s="334">
        <v>0</v>
      </c>
      <c r="E1222" s="334">
        <v>0</v>
      </c>
      <c r="F1222" s="334">
        <v>0</v>
      </c>
      <c r="G1222" s="334">
        <v>0</v>
      </c>
      <c r="H1222" s="333">
        <v>568</v>
      </c>
      <c r="I1222" s="334">
        <v>2</v>
      </c>
      <c r="J1222" s="334">
        <v>568</v>
      </c>
      <c r="K1222" s="334">
        <v>568</v>
      </c>
      <c r="L1222" s="334">
        <v>0</v>
      </c>
      <c r="M1222" s="334">
        <v>0</v>
      </c>
      <c r="N1222" s="334">
        <v>0</v>
      </c>
    </row>
    <row r="1223" spans="1:14" x14ac:dyDescent="0.25">
      <c r="A1223" s="331">
        <v>44561</v>
      </c>
      <c r="B1223" s="332" t="s">
        <v>38</v>
      </c>
      <c r="C1223" s="333">
        <v>86</v>
      </c>
      <c r="D1223" s="334">
        <v>0</v>
      </c>
      <c r="E1223" s="334">
        <v>0</v>
      </c>
      <c r="F1223" s="334">
        <v>0</v>
      </c>
      <c r="G1223" s="334">
        <v>0</v>
      </c>
      <c r="H1223" s="333">
        <v>1047</v>
      </c>
      <c r="I1223" s="334">
        <v>2</v>
      </c>
      <c r="J1223" s="334">
        <v>1047</v>
      </c>
      <c r="K1223" s="334">
        <v>1047</v>
      </c>
      <c r="L1223" s="334">
        <v>0</v>
      </c>
      <c r="M1223" s="334">
        <v>0</v>
      </c>
      <c r="N1223" s="334">
        <v>0</v>
      </c>
    </row>
    <row r="1224" spans="1:14" x14ac:dyDescent="0.25">
      <c r="A1224" s="331">
        <v>44561</v>
      </c>
      <c r="B1224" s="332" t="s">
        <v>40</v>
      </c>
      <c r="C1224" s="333">
        <v>279</v>
      </c>
      <c r="D1224" s="334">
        <v>0</v>
      </c>
      <c r="E1224" s="334">
        <v>0</v>
      </c>
      <c r="F1224" s="334">
        <v>0</v>
      </c>
      <c r="G1224" s="334">
        <v>0</v>
      </c>
      <c r="H1224" s="333">
        <v>631</v>
      </c>
      <c r="I1224" s="334">
        <v>2</v>
      </c>
      <c r="J1224" s="334">
        <v>631</v>
      </c>
      <c r="K1224" s="334">
        <v>631</v>
      </c>
      <c r="L1224" s="334">
        <v>0</v>
      </c>
      <c r="M1224" s="334">
        <v>0</v>
      </c>
      <c r="N1224" s="334">
        <v>0</v>
      </c>
    </row>
    <row r="1225" spans="1:14" x14ac:dyDescent="0.25">
      <c r="A1225" s="331">
        <v>44561</v>
      </c>
      <c r="B1225" s="332" t="s">
        <v>42</v>
      </c>
      <c r="C1225" s="333">
        <v>125</v>
      </c>
      <c r="D1225" s="334">
        <v>0</v>
      </c>
      <c r="E1225" s="334">
        <v>0</v>
      </c>
      <c r="F1225" s="334">
        <v>0</v>
      </c>
      <c r="G1225" s="334">
        <v>0</v>
      </c>
      <c r="H1225" s="333">
        <v>292</v>
      </c>
      <c r="I1225" s="334">
        <v>2</v>
      </c>
      <c r="J1225" s="334">
        <v>292</v>
      </c>
      <c r="K1225" s="334">
        <v>292</v>
      </c>
      <c r="L1225" s="334">
        <v>0</v>
      </c>
      <c r="M1225" s="334">
        <v>0</v>
      </c>
      <c r="N1225" s="334">
        <v>0</v>
      </c>
    </row>
    <row r="1226" spans="1:14" s="383" customFormat="1" x14ac:dyDescent="0.25">
      <c r="A1226" s="331">
        <v>44592</v>
      </c>
      <c r="B1226" s="332" t="s">
        <v>12</v>
      </c>
      <c r="C1226" s="333">
        <v>0</v>
      </c>
      <c r="D1226" s="334">
        <v>0</v>
      </c>
      <c r="E1226" s="334">
        <v>0</v>
      </c>
      <c r="F1226" s="334">
        <v>0</v>
      </c>
      <c r="G1226" s="334">
        <v>0</v>
      </c>
      <c r="H1226" s="333">
        <v>1162</v>
      </c>
      <c r="I1226" s="334">
        <v>2</v>
      </c>
      <c r="J1226" s="334">
        <v>1162</v>
      </c>
      <c r="K1226" s="334">
        <v>1162</v>
      </c>
      <c r="L1226" s="334">
        <v>0</v>
      </c>
      <c r="M1226" s="334">
        <v>0</v>
      </c>
      <c r="N1226" s="334">
        <v>0</v>
      </c>
    </row>
    <row r="1227" spans="1:14" s="383" customFormat="1" x14ac:dyDescent="0.25">
      <c r="A1227" s="331">
        <v>44592</v>
      </c>
      <c r="B1227" s="332" t="s">
        <v>14</v>
      </c>
      <c r="C1227" s="333">
        <v>6</v>
      </c>
      <c r="D1227" s="334">
        <v>0</v>
      </c>
      <c r="E1227" s="334">
        <v>0</v>
      </c>
      <c r="F1227" s="334">
        <v>0</v>
      </c>
      <c r="G1227" s="334">
        <v>0</v>
      </c>
      <c r="H1227" s="333">
        <v>1424</v>
      </c>
      <c r="I1227" s="334">
        <v>2</v>
      </c>
      <c r="J1227" s="334">
        <v>1424</v>
      </c>
      <c r="K1227" s="334">
        <v>1424</v>
      </c>
      <c r="L1227" s="334">
        <v>0</v>
      </c>
      <c r="M1227" s="334">
        <v>0</v>
      </c>
      <c r="N1227" s="334">
        <v>0</v>
      </c>
    </row>
    <row r="1228" spans="1:14" s="383" customFormat="1" x14ac:dyDescent="0.25">
      <c r="A1228" s="331">
        <v>44592</v>
      </c>
      <c r="B1228" s="332" t="s">
        <v>16</v>
      </c>
      <c r="C1228" s="333">
        <v>0</v>
      </c>
      <c r="D1228" s="334">
        <v>0</v>
      </c>
      <c r="E1228" s="334">
        <v>0</v>
      </c>
      <c r="F1228" s="334">
        <v>0</v>
      </c>
      <c r="G1228" s="334">
        <v>0</v>
      </c>
      <c r="H1228" s="333">
        <v>4375</v>
      </c>
      <c r="I1228" s="334">
        <v>2</v>
      </c>
      <c r="J1228" s="334">
        <v>4375</v>
      </c>
      <c r="K1228" s="334">
        <v>4375</v>
      </c>
      <c r="L1228" s="334">
        <v>0</v>
      </c>
      <c r="M1228" s="334">
        <v>0</v>
      </c>
      <c r="N1228" s="334">
        <v>0</v>
      </c>
    </row>
    <row r="1229" spans="1:14" s="383" customFormat="1" x14ac:dyDescent="0.25">
      <c r="A1229" s="331">
        <v>44592</v>
      </c>
      <c r="B1229" s="332" t="s">
        <v>18</v>
      </c>
      <c r="C1229" s="333">
        <v>2</v>
      </c>
      <c r="D1229" s="334">
        <v>0</v>
      </c>
      <c r="E1229" s="334">
        <v>0</v>
      </c>
      <c r="F1229" s="334">
        <v>0</v>
      </c>
      <c r="G1229" s="334">
        <v>0</v>
      </c>
      <c r="H1229" s="333">
        <v>9156</v>
      </c>
      <c r="I1229" s="334">
        <v>2</v>
      </c>
      <c r="J1229" s="334">
        <v>9156</v>
      </c>
      <c r="K1229" s="334">
        <v>9156</v>
      </c>
      <c r="L1229" s="334">
        <v>0</v>
      </c>
      <c r="M1229" s="334">
        <v>0</v>
      </c>
      <c r="N1229" s="334">
        <v>0</v>
      </c>
    </row>
    <row r="1230" spans="1:14" s="383" customFormat="1" x14ac:dyDescent="0.25">
      <c r="A1230" s="331">
        <v>44592</v>
      </c>
      <c r="B1230" s="332" t="s">
        <v>20</v>
      </c>
      <c r="C1230" s="333">
        <v>10</v>
      </c>
      <c r="D1230" s="334">
        <v>0</v>
      </c>
      <c r="E1230" s="334">
        <v>0</v>
      </c>
      <c r="F1230" s="334">
        <v>0</v>
      </c>
      <c r="G1230" s="334">
        <v>0</v>
      </c>
      <c r="H1230" s="333">
        <v>459</v>
      </c>
      <c r="I1230" s="334">
        <v>2</v>
      </c>
      <c r="J1230" s="334">
        <v>459</v>
      </c>
      <c r="K1230" s="334">
        <v>459</v>
      </c>
      <c r="L1230" s="334">
        <v>0</v>
      </c>
      <c r="M1230" s="334">
        <v>0</v>
      </c>
      <c r="N1230" s="334">
        <v>0</v>
      </c>
    </row>
    <row r="1231" spans="1:14" s="383" customFormat="1" x14ac:dyDescent="0.25">
      <c r="A1231" s="331">
        <v>44592</v>
      </c>
      <c r="B1231" s="332" t="s">
        <v>22</v>
      </c>
      <c r="C1231" s="333">
        <v>34</v>
      </c>
      <c r="D1231" s="334">
        <v>0</v>
      </c>
      <c r="E1231" s="334">
        <v>0</v>
      </c>
      <c r="F1231" s="334">
        <v>0</v>
      </c>
      <c r="G1231" s="334">
        <v>0</v>
      </c>
      <c r="H1231" s="333">
        <v>814</v>
      </c>
      <c r="I1231" s="334">
        <v>2</v>
      </c>
      <c r="J1231" s="334">
        <v>814</v>
      </c>
      <c r="K1231" s="334">
        <v>814</v>
      </c>
      <c r="L1231" s="334">
        <v>0</v>
      </c>
      <c r="M1231" s="334">
        <v>0</v>
      </c>
      <c r="N1231" s="334">
        <v>0</v>
      </c>
    </row>
    <row r="1232" spans="1:14" s="383" customFormat="1" x14ac:dyDescent="0.25">
      <c r="A1232" s="331">
        <v>44592</v>
      </c>
      <c r="B1232" s="332" t="s">
        <v>62</v>
      </c>
      <c r="C1232" s="333">
        <v>9</v>
      </c>
      <c r="D1232" s="334">
        <v>0</v>
      </c>
      <c r="E1232" s="334">
        <v>0</v>
      </c>
      <c r="F1232" s="334">
        <v>0</v>
      </c>
      <c r="G1232" s="334">
        <v>0</v>
      </c>
      <c r="H1232" s="333">
        <v>3650</v>
      </c>
      <c r="I1232" s="334">
        <v>2</v>
      </c>
      <c r="J1232" s="334">
        <v>3650</v>
      </c>
      <c r="K1232" s="334">
        <v>3650</v>
      </c>
      <c r="L1232" s="334">
        <v>0</v>
      </c>
      <c r="M1232" s="334">
        <v>0</v>
      </c>
      <c r="N1232" s="334">
        <v>0</v>
      </c>
    </row>
    <row r="1233" spans="1:14" s="383" customFormat="1" x14ac:dyDescent="0.25">
      <c r="A1233" s="331">
        <v>44592</v>
      </c>
      <c r="B1233" s="332" t="s">
        <v>24</v>
      </c>
      <c r="C1233" s="333">
        <v>50</v>
      </c>
      <c r="D1233" s="334">
        <v>0</v>
      </c>
      <c r="E1233" s="334">
        <v>0</v>
      </c>
      <c r="F1233" s="334">
        <v>0</v>
      </c>
      <c r="G1233" s="334">
        <v>0</v>
      </c>
      <c r="H1233" s="333">
        <v>262</v>
      </c>
      <c r="I1233" s="334">
        <v>2</v>
      </c>
      <c r="J1233" s="334">
        <v>262</v>
      </c>
      <c r="K1233" s="334">
        <v>262</v>
      </c>
      <c r="L1233" s="334">
        <v>0</v>
      </c>
      <c r="M1233" s="334">
        <v>0</v>
      </c>
      <c r="N1233" s="334">
        <v>0</v>
      </c>
    </row>
    <row r="1234" spans="1:14" s="383" customFormat="1" x14ac:dyDescent="0.25">
      <c r="A1234" s="331">
        <v>44592</v>
      </c>
      <c r="B1234" s="332" t="s">
        <v>26</v>
      </c>
      <c r="C1234" s="333">
        <v>59</v>
      </c>
      <c r="D1234" s="334">
        <v>0</v>
      </c>
      <c r="E1234" s="334">
        <v>0</v>
      </c>
      <c r="F1234" s="334">
        <v>0</v>
      </c>
      <c r="G1234" s="334">
        <v>0</v>
      </c>
      <c r="H1234" s="333">
        <v>183</v>
      </c>
      <c r="I1234" s="334">
        <v>2</v>
      </c>
      <c r="J1234" s="334">
        <v>183</v>
      </c>
      <c r="K1234" s="334">
        <v>183</v>
      </c>
      <c r="L1234" s="334">
        <v>0</v>
      </c>
      <c r="M1234" s="334">
        <v>0</v>
      </c>
      <c r="N1234" s="334">
        <v>0</v>
      </c>
    </row>
    <row r="1235" spans="1:14" s="383" customFormat="1" x14ac:dyDescent="0.25">
      <c r="A1235" s="331">
        <v>44592</v>
      </c>
      <c r="B1235" s="332" t="s">
        <v>28</v>
      </c>
      <c r="C1235" s="333">
        <v>0</v>
      </c>
      <c r="D1235" s="334">
        <v>0</v>
      </c>
      <c r="E1235" s="334">
        <v>0</v>
      </c>
      <c r="F1235" s="334">
        <v>0</v>
      </c>
      <c r="G1235" s="334">
        <v>0</v>
      </c>
      <c r="H1235" s="333">
        <v>1736</v>
      </c>
      <c r="I1235" s="334">
        <v>2</v>
      </c>
      <c r="J1235" s="334">
        <v>1736</v>
      </c>
      <c r="K1235" s="334">
        <v>1736</v>
      </c>
      <c r="L1235" s="334">
        <v>0</v>
      </c>
      <c r="M1235" s="334">
        <v>0</v>
      </c>
      <c r="N1235" s="334">
        <v>0</v>
      </c>
    </row>
    <row r="1236" spans="1:14" s="383" customFormat="1" x14ac:dyDescent="0.25">
      <c r="A1236" s="331">
        <v>44592</v>
      </c>
      <c r="B1236" s="332" t="s">
        <v>30</v>
      </c>
      <c r="C1236" s="333">
        <v>5</v>
      </c>
      <c r="D1236" s="334">
        <v>0</v>
      </c>
      <c r="E1236" s="334">
        <v>0</v>
      </c>
      <c r="F1236" s="334">
        <v>0</v>
      </c>
      <c r="G1236" s="334">
        <v>0</v>
      </c>
      <c r="H1236" s="333">
        <v>114</v>
      </c>
      <c r="I1236" s="334">
        <v>2</v>
      </c>
      <c r="J1236" s="334">
        <v>114</v>
      </c>
      <c r="K1236" s="334">
        <v>114</v>
      </c>
      <c r="L1236" s="334">
        <v>0</v>
      </c>
      <c r="M1236" s="334">
        <v>0</v>
      </c>
      <c r="N1236" s="334">
        <v>0</v>
      </c>
    </row>
    <row r="1237" spans="1:14" s="383" customFormat="1" x14ac:dyDescent="0.25">
      <c r="A1237" s="331">
        <v>44592</v>
      </c>
      <c r="B1237" s="332" t="s">
        <v>32</v>
      </c>
      <c r="C1237" s="333">
        <v>85</v>
      </c>
      <c r="D1237" s="334">
        <v>0</v>
      </c>
      <c r="E1237" s="334">
        <v>0</v>
      </c>
      <c r="F1237" s="334">
        <v>0</v>
      </c>
      <c r="G1237" s="334">
        <v>0</v>
      </c>
      <c r="H1237" s="333">
        <v>24533</v>
      </c>
      <c r="I1237" s="334">
        <v>2</v>
      </c>
      <c r="J1237" s="334">
        <v>24533</v>
      </c>
      <c r="K1237" s="334">
        <v>24533</v>
      </c>
      <c r="L1237" s="334">
        <v>0</v>
      </c>
      <c r="M1237" s="334">
        <v>0</v>
      </c>
      <c r="N1237" s="334">
        <v>0</v>
      </c>
    </row>
    <row r="1238" spans="1:14" s="383" customFormat="1" x14ac:dyDescent="0.25">
      <c r="A1238" s="331">
        <v>44592</v>
      </c>
      <c r="B1238" s="332" t="s">
        <v>34</v>
      </c>
      <c r="C1238" s="333">
        <v>61</v>
      </c>
      <c r="D1238" s="334">
        <v>0</v>
      </c>
      <c r="E1238" s="334">
        <v>0</v>
      </c>
      <c r="F1238" s="334">
        <v>0</v>
      </c>
      <c r="G1238" s="334">
        <v>0</v>
      </c>
      <c r="H1238" s="333">
        <v>4723</v>
      </c>
      <c r="I1238" s="334">
        <v>2</v>
      </c>
      <c r="J1238" s="334">
        <v>4723</v>
      </c>
      <c r="K1238" s="334">
        <v>4723</v>
      </c>
      <c r="L1238" s="334">
        <v>0</v>
      </c>
      <c r="M1238" s="334">
        <v>0</v>
      </c>
      <c r="N1238" s="334">
        <v>0</v>
      </c>
    </row>
    <row r="1239" spans="1:14" s="383" customFormat="1" x14ac:dyDescent="0.25">
      <c r="A1239" s="331">
        <v>44592</v>
      </c>
      <c r="B1239" s="332" t="s">
        <v>36</v>
      </c>
      <c r="C1239" s="333">
        <v>93</v>
      </c>
      <c r="D1239" s="334">
        <v>0</v>
      </c>
      <c r="E1239" s="334">
        <v>0</v>
      </c>
      <c r="F1239" s="334">
        <v>0</v>
      </c>
      <c r="G1239" s="334">
        <v>0</v>
      </c>
      <c r="H1239" s="333">
        <v>542</v>
      </c>
      <c r="I1239" s="334">
        <v>2</v>
      </c>
      <c r="J1239" s="334">
        <v>542</v>
      </c>
      <c r="K1239" s="334">
        <v>542</v>
      </c>
      <c r="L1239" s="334">
        <v>0</v>
      </c>
      <c r="M1239" s="334">
        <v>0</v>
      </c>
      <c r="N1239" s="334">
        <v>0</v>
      </c>
    </row>
    <row r="1240" spans="1:14" s="383" customFormat="1" x14ac:dyDescent="0.25">
      <c r="A1240" s="331">
        <v>44592</v>
      </c>
      <c r="B1240" s="332" t="s">
        <v>38</v>
      </c>
      <c r="C1240" s="333">
        <v>65</v>
      </c>
      <c r="D1240" s="334">
        <v>0</v>
      </c>
      <c r="E1240" s="334">
        <v>0</v>
      </c>
      <c r="F1240" s="334">
        <v>0</v>
      </c>
      <c r="G1240" s="334">
        <v>0</v>
      </c>
      <c r="H1240" s="333">
        <v>1017</v>
      </c>
      <c r="I1240" s="334">
        <v>2</v>
      </c>
      <c r="J1240" s="334">
        <v>1017</v>
      </c>
      <c r="K1240" s="334">
        <v>1017</v>
      </c>
      <c r="L1240" s="334">
        <v>0</v>
      </c>
      <c r="M1240" s="334">
        <v>0</v>
      </c>
      <c r="N1240" s="334">
        <v>0</v>
      </c>
    </row>
    <row r="1241" spans="1:14" s="383" customFormat="1" x14ac:dyDescent="0.25">
      <c r="A1241" s="331">
        <v>44592</v>
      </c>
      <c r="B1241" s="332" t="s">
        <v>40</v>
      </c>
      <c r="C1241" s="333">
        <v>311</v>
      </c>
      <c r="D1241" s="334">
        <v>0</v>
      </c>
      <c r="E1241" s="334">
        <v>0</v>
      </c>
      <c r="F1241" s="334">
        <v>0</v>
      </c>
      <c r="G1241" s="334">
        <v>0</v>
      </c>
      <c r="H1241" s="333">
        <v>694</v>
      </c>
      <c r="I1241" s="334">
        <v>2</v>
      </c>
      <c r="J1241" s="334">
        <v>694</v>
      </c>
      <c r="K1241" s="334">
        <v>694</v>
      </c>
      <c r="L1241" s="334">
        <v>0</v>
      </c>
      <c r="M1241" s="334">
        <v>0</v>
      </c>
      <c r="N1241" s="334">
        <v>0</v>
      </c>
    </row>
    <row r="1242" spans="1:14" s="383" customFormat="1" x14ac:dyDescent="0.25">
      <c r="A1242" s="331">
        <v>44592</v>
      </c>
      <c r="B1242" s="332" t="s">
        <v>42</v>
      </c>
      <c r="C1242" s="333">
        <v>120</v>
      </c>
      <c r="D1242" s="334">
        <v>0</v>
      </c>
      <c r="E1242" s="334">
        <v>0</v>
      </c>
      <c r="F1242" s="334">
        <v>0</v>
      </c>
      <c r="G1242" s="334">
        <v>0</v>
      </c>
      <c r="H1242" s="333">
        <v>294</v>
      </c>
      <c r="I1242" s="334">
        <v>2</v>
      </c>
      <c r="J1242" s="334">
        <v>294</v>
      </c>
      <c r="K1242" s="334">
        <v>294</v>
      </c>
      <c r="L1242" s="334">
        <v>0</v>
      </c>
      <c r="M1242" s="334">
        <v>0</v>
      </c>
      <c r="N1242" s="334">
        <v>0</v>
      </c>
    </row>
    <row r="1243" spans="1:14" s="383" customFormat="1" x14ac:dyDescent="0.25">
      <c r="A1243" s="331">
        <v>44620</v>
      </c>
      <c r="B1243" s="332" t="s">
        <v>12</v>
      </c>
      <c r="C1243" s="333">
        <v>0</v>
      </c>
      <c r="D1243" s="334">
        <v>0</v>
      </c>
      <c r="E1243" s="334">
        <v>0</v>
      </c>
      <c r="F1243" s="334">
        <v>0</v>
      </c>
      <c r="G1243" s="334">
        <v>0</v>
      </c>
      <c r="H1243" s="333">
        <v>1131</v>
      </c>
      <c r="I1243" s="334">
        <v>2</v>
      </c>
      <c r="J1243" s="334">
        <v>1131</v>
      </c>
      <c r="K1243" s="334">
        <v>1131</v>
      </c>
      <c r="L1243" s="334">
        <v>0</v>
      </c>
      <c r="M1243" s="334">
        <v>0</v>
      </c>
      <c r="N1243" s="334">
        <v>0</v>
      </c>
    </row>
    <row r="1244" spans="1:14" s="383" customFormat="1" x14ac:dyDescent="0.25">
      <c r="A1244" s="331">
        <v>44620</v>
      </c>
      <c r="B1244" s="332" t="s">
        <v>14</v>
      </c>
      <c r="C1244" s="333">
        <v>6</v>
      </c>
      <c r="D1244" s="334">
        <v>0</v>
      </c>
      <c r="E1244" s="334">
        <v>0</v>
      </c>
      <c r="F1244" s="334">
        <v>0</v>
      </c>
      <c r="G1244" s="334">
        <v>0</v>
      </c>
      <c r="H1244" s="333">
        <v>1359</v>
      </c>
      <c r="I1244" s="334">
        <v>2</v>
      </c>
      <c r="J1244" s="334">
        <v>1359</v>
      </c>
      <c r="K1244" s="334">
        <v>1359</v>
      </c>
      <c r="L1244" s="334">
        <v>0</v>
      </c>
      <c r="M1244" s="334">
        <v>0</v>
      </c>
      <c r="N1244" s="334">
        <v>0</v>
      </c>
    </row>
    <row r="1245" spans="1:14" s="383" customFormat="1" x14ac:dyDescent="0.25">
      <c r="A1245" s="331">
        <v>44620</v>
      </c>
      <c r="B1245" s="332" t="s">
        <v>16</v>
      </c>
      <c r="C1245" s="333">
        <v>0</v>
      </c>
      <c r="D1245" s="334">
        <v>0</v>
      </c>
      <c r="E1245" s="334">
        <v>0</v>
      </c>
      <c r="F1245" s="334">
        <v>0</v>
      </c>
      <c r="G1245" s="334">
        <v>0</v>
      </c>
      <c r="H1245" s="333">
        <v>4525</v>
      </c>
      <c r="I1245" s="334">
        <v>2</v>
      </c>
      <c r="J1245" s="334">
        <v>4525</v>
      </c>
      <c r="K1245" s="334">
        <v>4525</v>
      </c>
      <c r="L1245" s="334">
        <v>0</v>
      </c>
      <c r="M1245" s="334">
        <v>0</v>
      </c>
      <c r="N1245" s="334">
        <v>0</v>
      </c>
    </row>
    <row r="1246" spans="1:14" s="383" customFormat="1" x14ac:dyDescent="0.25">
      <c r="A1246" s="331">
        <v>44620</v>
      </c>
      <c r="B1246" s="332" t="s">
        <v>18</v>
      </c>
      <c r="C1246" s="333">
        <v>0</v>
      </c>
      <c r="D1246" s="334">
        <v>0</v>
      </c>
      <c r="E1246" s="334">
        <v>0</v>
      </c>
      <c r="F1246" s="334">
        <v>0</v>
      </c>
      <c r="G1246" s="334">
        <v>0</v>
      </c>
      <c r="H1246" s="333">
        <v>9325</v>
      </c>
      <c r="I1246" s="334">
        <v>2</v>
      </c>
      <c r="J1246" s="334">
        <v>9325</v>
      </c>
      <c r="K1246" s="334">
        <v>9325</v>
      </c>
      <c r="L1246" s="334">
        <v>0</v>
      </c>
      <c r="M1246" s="334">
        <v>0</v>
      </c>
      <c r="N1246" s="334">
        <v>0</v>
      </c>
    </row>
    <row r="1247" spans="1:14" s="383" customFormat="1" x14ac:dyDescent="0.25">
      <c r="A1247" s="331">
        <v>44620</v>
      </c>
      <c r="B1247" s="332" t="s">
        <v>20</v>
      </c>
      <c r="C1247" s="333">
        <v>6</v>
      </c>
      <c r="D1247" s="334">
        <v>0</v>
      </c>
      <c r="E1247" s="334">
        <v>0</v>
      </c>
      <c r="F1247" s="334">
        <v>0</v>
      </c>
      <c r="G1247" s="334">
        <v>0</v>
      </c>
      <c r="H1247" s="333">
        <v>462</v>
      </c>
      <c r="I1247" s="334">
        <v>2</v>
      </c>
      <c r="J1247" s="334">
        <v>462</v>
      </c>
      <c r="K1247" s="334">
        <v>462</v>
      </c>
      <c r="L1247" s="334">
        <v>0</v>
      </c>
      <c r="M1247" s="334">
        <v>0</v>
      </c>
      <c r="N1247" s="334">
        <v>0</v>
      </c>
    </row>
    <row r="1248" spans="1:14" s="383" customFormat="1" x14ac:dyDescent="0.25">
      <c r="A1248" s="331">
        <v>44620</v>
      </c>
      <c r="B1248" s="332" t="s">
        <v>22</v>
      </c>
      <c r="C1248" s="333">
        <v>19</v>
      </c>
      <c r="D1248" s="334">
        <v>0</v>
      </c>
      <c r="E1248" s="334">
        <v>0</v>
      </c>
      <c r="F1248" s="334">
        <v>0</v>
      </c>
      <c r="G1248" s="334">
        <v>0</v>
      </c>
      <c r="H1248" s="333">
        <v>768</v>
      </c>
      <c r="I1248" s="334">
        <v>2</v>
      </c>
      <c r="J1248" s="334">
        <v>768</v>
      </c>
      <c r="K1248" s="334">
        <v>768</v>
      </c>
      <c r="L1248" s="334">
        <v>0</v>
      </c>
      <c r="M1248" s="334">
        <v>0</v>
      </c>
      <c r="N1248" s="334">
        <v>0</v>
      </c>
    </row>
    <row r="1249" spans="1:14" s="383" customFormat="1" x14ac:dyDescent="0.25">
      <c r="A1249" s="331">
        <v>44620</v>
      </c>
      <c r="B1249" s="332" t="s">
        <v>62</v>
      </c>
      <c r="C1249" s="333">
        <v>10</v>
      </c>
      <c r="D1249" s="334">
        <v>0</v>
      </c>
      <c r="E1249" s="334">
        <v>0</v>
      </c>
      <c r="F1249" s="334">
        <v>0</v>
      </c>
      <c r="G1249" s="334">
        <v>0</v>
      </c>
      <c r="H1249" s="333">
        <v>3774</v>
      </c>
      <c r="I1249" s="334">
        <v>2</v>
      </c>
      <c r="J1249" s="334">
        <v>3774</v>
      </c>
      <c r="K1249" s="334">
        <v>3774</v>
      </c>
      <c r="L1249" s="334">
        <v>0</v>
      </c>
      <c r="M1249" s="334">
        <v>0</v>
      </c>
      <c r="N1249" s="334">
        <v>0</v>
      </c>
    </row>
    <row r="1250" spans="1:14" s="383" customFormat="1" x14ac:dyDescent="0.25">
      <c r="A1250" s="331">
        <v>44620</v>
      </c>
      <c r="B1250" s="332" t="s">
        <v>24</v>
      </c>
      <c r="C1250" s="333">
        <v>45</v>
      </c>
      <c r="D1250" s="334">
        <v>0</v>
      </c>
      <c r="E1250" s="334">
        <v>0</v>
      </c>
      <c r="F1250" s="334">
        <v>0</v>
      </c>
      <c r="G1250" s="334">
        <v>0</v>
      </c>
      <c r="H1250" s="333">
        <v>270</v>
      </c>
      <c r="I1250" s="334">
        <v>2</v>
      </c>
      <c r="J1250" s="334">
        <v>270</v>
      </c>
      <c r="K1250" s="334">
        <v>270</v>
      </c>
      <c r="L1250" s="334">
        <v>0</v>
      </c>
      <c r="M1250" s="334">
        <v>0</v>
      </c>
      <c r="N1250" s="334">
        <v>0</v>
      </c>
    </row>
    <row r="1251" spans="1:14" s="383" customFormat="1" x14ac:dyDescent="0.25">
      <c r="A1251" s="331">
        <v>44620</v>
      </c>
      <c r="B1251" s="332" t="s">
        <v>26</v>
      </c>
      <c r="C1251" s="333">
        <v>67</v>
      </c>
      <c r="D1251" s="334">
        <v>0</v>
      </c>
      <c r="E1251" s="334">
        <v>0</v>
      </c>
      <c r="F1251" s="334">
        <v>0</v>
      </c>
      <c r="G1251" s="334">
        <v>0</v>
      </c>
      <c r="H1251" s="333">
        <v>219</v>
      </c>
      <c r="I1251" s="334">
        <v>2</v>
      </c>
      <c r="J1251" s="334">
        <v>219</v>
      </c>
      <c r="K1251" s="334">
        <v>219</v>
      </c>
      <c r="L1251" s="334">
        <v>0</v>
      </c>
      <c r="M1251" s="334">
        <v>0</v>
      </c>
      <c r="N1251" s="334">
        <v>0</v>
      </c>
    </row>
    <row r="1252" spans="1:14" s="383" customFormat="1" x14ac:dyDescent="0.25">
      <c r="A1252" s="331">
        <v>44620</v>
      </c>
      <c r="B1252" s="332" t="s">
        <v>28</v>
      </c>
      <c r="C1252" s="333">
        <v>0</v>
      </c>
      <c r="D1252" s="334">
        <v>0</v>
      </c>
      <c r="E1252" s="334">
        <v>0</v>
      </c>
      <c r="F1252" s="334">
        <v>0</v>
      </c>
      <c r="G1252" s="334">
        <v>0</v>
      </c>
      <c r="H1252" s="333">
        <v>1706</v>
      </c>
      <c r="I1252" s="334">
        <v>2</v>
      </c>
      <c r="J1252" s="334">
        <v>1706</v>
      </c>
      <c r="K1252" s="334">
        <v>1706</v>
      </c>
      <c r="L1252" s="334">
        <v>0</v>
      </c>
      <c r="M1252" s="334">
        <v>0</v>
      </c>
      <c r="N1252" s="334">
        <v>0</v>
      </c>
    </row>
    <row r="1253" spans="1:14" s="383" customFormat="1" x14ac:dyDescent="0.25">
      <c r="A1253" s="331">
        <v>44620</v>
      </c>
      <c r="B1253" s="332" t="s">
        <v>30</v>
      </c>
      <c r="C1253" s="333">
        <v>3</v>
      </c>
      <c r="D1253" s="334">
        <v>0</v>
      </c>
      <c r="E1253" s="334">
        <v>0</v>
      </c>
      <c r="F1253" s="334">
        <v>0</v>
      </c>
      <c r="G1253" s="334">
        <v>0</v>
      </c>
      <c r="H1253" s="333">
        <v>90</v>
      </c>
      <c r="I1253" s="334">
        <v>2</v>
      </c>
      <c r="J1253" s="334">
        <v>90</v>
      </c>
      <c r="K1253" s="334">
        <v>90</v>
      </c>
      <c r="L1253" s="334">
        <v>0</v>
      </c>
      <c r="M1253" s="334">
        <v>0</v>
      </c>
      <c r="N1253" s="334">
        <v>0</v>
      </c>
    </row>
    <row r="1254" spans="1:14" s="383" customFormat="1" x14ac:dyDescent="0.25">
      <c r="A1254" s="331">
        <v>44620</v>
      </c>
      <c r="B1254" s="332" t="s">
        <v>32</v>
      </c>
      <c r="C1254" s="333">
        <v>39</v>
      </c>
      <c r="D1254" s="334">
        <v>0</v>
      </c>
      <c r="E1254" s="334">
        <v>0</v>
      </c>
      <c r="F1254" s="334">
        <v>0</v>
      </c>
      <c r="G1254" s="334">
        <v>0</v>
      </c>
      <c r="H1254" s="333">
        <v>24474</v>
      </c>
      <c r="I1254" s="334">
        <v>2</v>
      </c>
      <c r="J1254" s="334">
        <v>24474</v>
      </c>
      <c r="K1254" s="334">
        <v>24474</v>
      </c>
      <c r="L1254" s="334">
        <v>0</v>
      </c>
      <c r="M1254" s="334">
        <v>0</v>
      </c>
      <c r="N1254" s="334">
        <v>0</v>
      </c>
    </row>
    <row r="1255" spans="1:14" s="383" customFormat="1" x14ac:dyDescent="0.25">
      <c r="A1255" s="331">
        <v>44620</v>
      </c>
      <c r="B1255" s="332" t="s">
        <v>34</v>
      </c>
      <c r="C1255" s="333">
        <v>39</v>
      </c>
      <c r="D1255" s="334">
        <v>0</v>
      </c>
      <c r="E1255" s="334">
        <v>0</v>
      </c>
      <c r="F1255" s="334">
        <v>0</v>
      </c>
      <c r="G1255" s="334">
        <v>0</v>
      </c>
      <c r="H1255" s="333">
        <v>4696</v>
      </c>
      <c r="I1255" s="334">
        <v>2</v>
      </c>
      <c r="J1255" s="334">
        <v>4696</v>
      </c>
      <c r="K1255" s="334">
        <v>4696</v>
      </c>
      <c r="L1255" s="334">
        <v>0</v>
      </c>
      <c r="M1255" s="334">
        <v>0</v>
      </c>
      <c r="N1255" s="334">
        <v>0</v>
      </c>
    </row>
    <row r="1256" spans="1:14" s="383" customFormat="1" x14ac:dyDescent="0.25">
      <c r="A1256" s="331">
        <v>44620</v>
      </c>
      <c r="B1256" s="332" t="s">
        <v>36</v>
      </c>
      <c r="C1256" s="333">
        <v>86</v>
      </c>
      <c r="D1256" s="334">
        <v>0</v>
      </c>
      <c r="E1256" s="334">
        <v>0</v>
      </c>
      <c r="F1256" s="334">
        <v>0</v>
      </c>
      <c r="G1256" s="334">
        <v>0</v>
      </c>
      <c r="H1256" s="333">
        <v>556</v>
      </c>
      <c r="I1256" s="334">
        <v>2</v>
      </c>
      <c r="J1256" s="334">
        <v>556</v>
      </c>
      <c r="K1256" s="334">
        <v>556</v>
      </c>
      <c r="L1256" s="334">
        <v>0</v>
      </c>
      <c r="M1256" s="334">
        <v>0</v>
      </c>
      <c r="N1256" s="334">
        <v>0</v>
      </c>
    </row>
    <row r="1257" spans="1:14" s="383" customFormat="1" x14ac:dyDescent="0.25">
      <c r="A1257" s="331">
        <v>44620</v>
      </c>
      <c r="B1257" s="332" t="s">
        <v>38</v>
      </c>
      <c r="C1257" s="333">
        <v>23</v>
      </c>
      <c r="D1257" s="334">
        <v>0</v>
      </c>
      <c r="E1257" s="334">
        <v>0</v>
      </c>
      <c r="F1257" s="334">
        <v>0</v>
      </c>
      <c r="G1257" s="334">
        <v>0</v>
      </c>
      <c r="H1257" s="333">
        <v>944</v>
      </c>
      <c r="I1257" s="334">
        <v>2</v>
      </c>
      <c r="J1257" s="334">
        <v>944</v>
      </c>
      <c r="K1257" s="334">
        <v>944</v>
      </c>
      <c r="L1257" s="334">
        <v>0</v>
      </c>
      <c r="M1257" s="334">
        <v>0</v>
      </c>
      <c r="N1257" s="334">
        <v>0</v>
      </c>
    </row>
    <row r="1258" spans="1:14" s="383" customFormat="1" x14ac:dyDescent="0.25">
      <c r="A1258" s="331">
        <v>44620</v>
      </c>
      <c r="B1258" s="332" t="s">
        <v>40</v>
      </c>
      <c r="C1258" s="333">
        <v>275</v>
      </c>
      <c r="D1258" s="334">
        <v>0</v>
      </c>
      <c r="E1258" s="334">
        <v>0</v>
      </c>
      <c r="F1258" s="334">
        <v>0</v>
      </c>
      <c r="G1258" s="334">
        <v>0</v>
      </c>
      <c r="H1258" s="333">
        <v>696</v>
      </c>
      <c r="I1258" s="334">
        <v>2</v>
      </c>
      <c r="J1258" s="334">
        <v>696</v>
      </c>
      <c r="K1258" s="334">
        <v>696</v>
      </c>
      <c r="L1258" s="334">
        <v>0</v>
      </c>
      <c r="M1258" s="334">
        <v>0</v>
      </c>
      <c r="N1258" s="334">
        <v>0</v>
      </c>
    </row>
    <row r="1259" spans="1:14" s="383" customFormat="1" x14ac:dyDescent="0.25">
      <c r="A1259" s="331">
        <v>44620</v>
      </c>
      <c r="B1259" s="332" t="s">
        <v>42</v>
      </c>
      <c r="C1259" s="333">
        <v>132</v>
      </c>
      <c r="D1259" s="334">
        <v>0</v>
      </c>
      <c r="E1259" s="334">
        <v>0</v>
      </c>
      <c r="F1259" s="334">
        <v>0</v>
      </c>
      <c r="G1259" s="334">
        <v>0</v>
      </c>
      <c r="H1259" s="333">
        <v>337</v>
      </c>
      <c r="I1259" s="334">
        <v>2</v>
      </c>
      <c r="J1259" s="334">
        <v>337</v>
      </c>
      <c r="K1259" s="334">
        <v>337</v>
      </c>
      <c r="L1259" s="334">
        <v>0</v>
      </c>
      <c r="M1259" s="334">
        <v>0</v>
      </c>
      <c r="N1259" s="334">
        <v>0</v>
      </c>
    </row>
    <row r="1260" spans="1:14" s="383" customFormat="1" x14ac:dyDescent="0.25">
      <c r="A1260" s="331">
        <v>44651</v>
      </c>
      <c r="B1260" s="332" t="s">
        <v>12</v>
      </c>
      <c r="C1260" s="333">
        <v>0</v>
      </c>
      <c r="D1260" s="334">
        <v>0</v>
      </c>
      <c r="E1260" s="334">
        <v>0</v>
      </c>
      <c r="F1260" s="334">
        <v>0</v>
      </c>
      <c r="G1260" s="334">
        <v>0</v>
      </c>
      <c r="H1260" s="333">
        <v>1267</v>
      </c>
      <c r="I1260" s="334">
        <v>2</v>
      </c>
      <c r="J1260" s="334">
        <v>1267</v>
      </c>
      <c r="K1260" s="334">
        <v>1267</v>
      </c>
      <c r="L1260" s="334">
        <v>0</v>
      </c>
      <c r="M1260" s="334">
        <v>0</v>
      </c>
      <c r="N1260" s="334">
        <v>0</v>
      </c>
    </row>
    <row r="1261" spans="1:14" s="383" customFormat="1" x14ac:dyDescent="0.25">
      <c r="A1261" s="331">
        <v>44651</v>
      </c>
      <c r="B1261" s="332" t="s">
        <v>14</v>
      </c>
      <c r="C1261" s="333">
        <v>0</v>
      </c>
      <c r="D1261" s="334">
        <v>0</v>
      </c>
      <c r="E1261" s="334">
        <v>0</v>
      </c>
      <c r="F1261" s="334">
        <v>0</v>
      </c>
      <c r="G1261" s="334">
        <v>0</v>
      </c>
      <c r="H1261" s="333">
        <v>1388</v>
      </c>
      <c r="I1261" s="334">
        <v>2</v>
      </c>
      <c r="J1261" s="334">
        <v>1388</v>
      </c>
      <c r="K1261" s="334">
        <v>1388</v>
      </c>
      <c r="L1261" s="334">
        <v>0</v>
      </c>
      <c r="M1261" s="334">
        <v>0</v>
      </c>
      <c r="N1261" s="334">
        <v>0</v>
      </c>
    </row>
    <row r="1262" spans="1:14" s="383" customFormat="1" x14ac:dyDescent="0.25">
      <c r="A1262" s="331">
        <v>44651</v>
      </c>
      <c r="B1262" s="332" t="s">
        <v>16</v>
      </c>
      <c r="C1262" s="333">
        <v>0</v>
      </c>
      <c r="D1262" s="334">
        <v>0</v>
      </c>
      <c r="E1262" s="334">
        <v>0</v>
      </c>
      <c r="F1262" s="334">
        <v>0</v>
      </c>
      <c r="G1262" s="334">
        <v>0</v>
      </c>
      <c r="H1262" s="333">
        <v>4646</v>
      </c>
      <c r="I1262" s="334">
        <v>2</v>
      </c>
      <c r="J1262" s="334">
        <v>4646</v>
      </c>
      <c r="K1262" s="334">
        <v>4646</v>
      </c>
      <c r="L1262" s="334">
        <v>0</v>
      </c>
      <c r="M1262" s="334">
        <v>0</v>
      </c>
      <c r="N1262" s="334">
        <v>0</v>
      </c>
    </row>
    <row r="1263" spans="1:14" s="383" customFormat="1" x14ac:dyDescent="0.25">
      <c r="A1263" s="331">
        <v>44651</v>
      </c>
      <c r="B1263" s="332" t="s">
        <v>18</v>
      </c>
      <c r="C1263" s="333">
        <v>0</v>
      </c>
      <c r="D1263" s="334">
        <v>0</v>
      </c>
      <c r="E1263" s="334">
        <v>0</v>
      </c>
      <c r="F1263" s="334">
        <v>0</v>
      </c>
      <c r="G1263" s="334">
        <v>0</v>
      </c>
      <c r="H1263" s="333">
        <v>9303</v>
      </c>
      <c r="I1263" s="334">
        <v>2</v>
      </c>
      <c r="J1263" s="334">
        <v>9303</v>
      </c>
      <c r="K1263" s="334">
        <v>9303</v>
      </c>
      <c r="L1263" s="334">
        <v>0</v>
      </c>
      <c r="M1263" s="334">
        <v>0</v>
      </c>
      <c r="N1263" s="334">
        <v>0</v>
      </c>
    </row>
    <row r="1264" spans="1:14" s="383" customFormat="1" x14ac:dyDescent="0.25">
      <c r="A1264" s="331">
        <v>44651</v>
      </c>
      <c r="B1264" s="332" t="s">
        <v>20</v>
      </c>
      <c r="C1264" s="333">
        <v>5</v>
      </c>
      <c r="D1264" s="334">
        <v>0</v>
      </c>
      <c r="E1264" s="334">
        <v>0</v>
      </c>
      <c r="F1264" s="334">
        <v>0</v>
      </c>
      <c r="G1264" s="334">
        <v>0</v>
      </c>
      <c r="H1264" s="333">
        <v>671</v>
      </c>
      <c r="I1264" s="334">
        <v>2</v>
      </c>
      <c r="J1264" s="334">
        <v>671</v>
      </c>
      <c r="K1264" s="334">
        <v>671</v>
      </c>
      <c r="L1264" s="334">
        <v>0</v>
      </c>
      <c r="M1264" s="334">
        <v>0</v>
      </c>
      <c r="N1264" s="334">
        <v>0</v>
      </c>
    </row>
    <row r="1265" spans="1:14" s="383" customFormat="1" x14ac:dyDescent="0.25">
      <c r="A1265" s="331">
        <v>44651</v>
      </c>
      <c r="B1265" s="332" t="s">
        <v>22</v>
      </c>
      <c r="C1265" s="333">
        <v>6</v>
      </c>
      <c r="D1265" s="334">
        <v>0</v>
      </c>
      <c r="E1265" s="334">
        <v>0</v>
      </c>
      <c r="F1265" s="334">
        <v>0</v>
      </c>
      <c r="G1265" s="334">
        <v>0</v>
      </c>
      <c r="H1265" s="333">
        <v>740</v>
      </c>
      <c r="I1265" s="334">
        <v>2</v>
      </c>
      <c r="J1265" s="334">
        <v>740</v>
      </c>
      <c r="K1265" s="334">
        <v>740</v>
      </c>
      <c r="L1265" s="334">
        <v>0</v>
      </c>
      <c r="M1265" s="334">
        <v>0</v>
      </c>
      <c r="N1265" s="334">
        <v>0</v>
      </c>
    </row>
    <row r="1266" spans="1:14" s="383" customFormat="1" x14ac:dyDescent="0.25">
      <c r="A1266" s="331">
        <v>44651</v>
      </c>
      <c r="B1266" s="332" t="s">
        <v>62</v>
      </c>
      <c r="C1266" s="333">
        <v>7</v>
      </c>
      <c r="D1266" s="334">
        <v>0</v>
      </c>
      <c r="E1266" s="334">
        <v>0</v>
      </c>
      <c r="F1266" s="334">
        <v>0</v>
      </c>
      <c r="G1266" s="334">
        <v>0</v>
      </c>
      <c r="H1266" s="333">
        <v>3452</v>
      </c>
      <c r="I1266" s="334">
        <v>2</v>
      </c>
      <c r="J1266" s="334">
        <v>3452</v>
      </c>
      <c r="K1266" s="334">
        <v>3452</v>
      </c>
      <c r="L1266" s="334">
        <v>0</v>
      </c>
      <c r="M1266" s="334">
        <v>0</v>
      </c>
      <c r="N1266" s="334">
        <v>0</v>
      </c>
    </row>
    <row r="1267" spans="1:14" s="383" customFormat="1" x14ac:dyDescent="0.25">
      <c r="A1267" s="331">
        <v>44651</v>
      </c>
      <c r="B1267" s="332" t="s">
        <v>24</v>
      </c>
      <c r="C1267" s="333">
        <v>36</v>
      </c>
      <c r="D1267" s="334">
        <v>0</v>
      </c>
      <c r="E1267" s="334">
        <v>0</v>
      </c>
      <c r="F1267" s="334">
        <v>0</v>
      </c>
      <c r="G1267" s="334">
        <v>0</v>
      </c>
      <c r="H1267" s="333">
        <v>269</v>
      </c>
      <c r="I1267" s="334">
        <v>2</v>
      </c>
      <c r="J1267" s="334">
        <v>269</v>
      </c>
      <c r="K1267" s="334">
        <v>269</v>
      </c>
      <c r="L1267" s="334">
        <v>0</v>
      </c>
      <c r="M1267" s="334">
        <v>0</v>
      </c>
      <c r="N1267" s="334">
        <v>0</v>
      </c>
    </row>
    <row r="1268" spans="1:14" s="383" customFormat="1" x14ac:dyDescent="0.25">
      <c r="A1268" s="331">
        <v>44651</v>
      </c>
      <c r="B1268" s="332" t="s">
        <v>26</v>
      </c>
      <c r="C1268" s="333">
        <v>61</v>
      </c>
      <c r="D1268" s="334">
        <v>0</v>
      </c>
      <c r="E1268" s="334">
        <v>0</v>
      </c>
      <c r="F1268" s="334">
        <v>0</v>
      </c>
      <c r="G1268" s="334">
        <v>0</v>
      </c>
      <c r="H1268" s="333">
        <v>222</v>
      </c>
      <c r="I1268" s="334">
        <v>2</v>
      </c>
      <c r="J1268" s="334">
        <v>222</v>
      </c>
      <c r="K1268" s="334">
        <v>222</v>
      </c>
      <c r="L1268" s="334">
        <v>0</v>
      </c>
      <c r="M1268" s="334">
        <v>0</v>
      </c>
      <c r="N1268" s="334">
        <v>0</v>
      </c>
    </row>
    <row r="1269" spans="1:14" s="383" customFormat="1" x14ac:dyDescent="0.25">
      <c r="A1269" s="331">
        <v>44651</v>
      </c>
      <c r="B1269" s="332" t="s">
        <v>28</v>
      </c>
      <c r="C1269" s="333">
        <v>0</v>
      </c>
      <c r="D1269" s="334">
        <v>0</v>
      </c>
      <c r="E1269" s="334">
        <v>0</v>
      </c>
      <c r="F1269" s="334">
        <v>0</v>
      </c>
      <c r="G1269" s="334">
        <v>0</v>
      </c>
      <c r="H1269" s="333">
        <v>1661</v>
      </c>
      <c r="I1269" s="334">
        <v>2</v>
      </c>
      <c r="J1269" s="334">
        <v>1661</v>
      </c>
      <c r="K1269" s="334">
        <v>1661</v>
      </c>
      <c r="L1269" s="334">
        <v>0</v>
      </c>
      <c r="M1269" s="334">
        <v>0</v>
      </c>
      <c r="N1269" s="334">
        <v>0</v>
      </c>
    </row>
    <row r="1270" spans="1:14" s="383" customFormat="1" x14ac:dyDescent="0.25">
      <c r="A1270" s="331">
        <v>44651</v>
      </c>
      <c r="B1270" s="332" t="s">
        <v>30</v>
      </c>
      <c r="C1270" s="333">
        <v>1</v>
      </c>
      <c r="D1270" s="334">
        <v>0</v>
      </c>
      <c r="E1270" s="334">
        <v>0</v>
      </c>
      <c r="F1270" s="334">
        <v>0</v>
      </c>
      <c r="G1270" s="334">
        <v>0</v>
      </c>
      <c r="H1270" s="333">
        <v>77</v>
      </c>
      <c r="I1270" s="334">
        <v>2</v>
      </c>
      <c r="J1270" s="334">
        <v>77</v>
      </c>
      <c r="K1270" s="334">
        <v>77</v>
      </c>
      <c r="L1270" s="334">
        <v>0</v>
      </c>
      <c r="M1270" s="334">
        <v>0</v>
      </c>
      <c r="N1270" s="334">
        <v>0</v>
      </c>
    </row>
    <row r="1271" spans="1:14" s="383" customFormat="1" x14ac:dyDescent="0.25">
      <c r="A1271" s="331">
        <v>44651</v>
      </c>
      <c r="B1271" s="332" t="s">
        <v>32</v>
      </c>
      <c r="C1271" s="333">
        <v>8</v>
      </c>
      <c r="D1271" s="334">
        <v>0</v>
      </c>
      <c r="E1271" s="334">
        <v>0</v>
      </c>
      <c r="F1271" s="334">
        <v>0</v>
      </c>
      <c r="G1271" s="334">
        <v>0</v>
      </c>
      <c r="H1271" s="333">
        <v>24404</v>
      </c>
      <c r="I1271" s="334">
        <v>2</v>
      </c>
      <c r="J1271" s="334">
        <v>24404</v>
      </c>
      <c r="K1271" s="334">
        <v>24404</v>
      </c>
      <c r="L1271" s="334">
        <v>0</v>
      </c>
      <c r="M1271" s="334">
        <v>0</v>
      </c>
      <c r="N1271" s="334">
        <v>0</v>
      </c>
    </row>
    <row r="1272" spans="1:14" s="383" customFormat="1" x14ac:dyDescent="0.25">
      <c r="A1272" s="331">
        <v>44651</v>
      </c>
      <c r="B1272" s="332" t="s">
        <v>34</v>
      </c>
      <c r="C1272" s="333">
        <v>0</v>
      </c>
      <c r="D1272" s="334">
        <v>0</v>
      </c>
      <c r="E1272" s="334">
        <v>0</v>
      </c>
      <c r="F1272" s="334">
        <v>0</v>
      </c>
      <c r="G1272" s="334">
        <v>0</v>
      </c>
      <c r="H1272" s="333">
        <v>4701</v>
      </c>
      <c r="I1272" s="334">
        <v>2</v>
      </c>
      <c r="J1272" s="334">
        <v>4701</v>
      </c>
      <c r="K1272" s="334">
        <v>4701</v>
      </c>
      <c r="L1272" s="334">
        <v>0</v>
      </c>
      <c r="M1272" s="334">
        <v>0</v>
      </c>
      <c r="N1272" s="334">
        <v>0</v>
      </c>
    </row>
    <row r="1273" spans="1:14" s="383" customFormat="1" x14ac:dyDescent="0.25">
      <c r="A1273" s="331">
        <v>44651</v>
      </c>
      <c r="B1273" s="332" t="s">
        <v>36</v>
      </c>
      <c r="C1273" s="333">
        <v>80</v>
      </c>
      <c r="D1273" s="334">
        <v>0</v>
      </c>
      <c r="E1273" s="334">
        <v>0</v>
      </c>
      <c r="F1273" s="334">
        <v>0</v>
      </c>
      <c r="G1273" s="334">
        <v>0</v>
      </c>
      <c r="H1273" s="333">
        <v>566</v>
      </c>
      <c r="I1273" s="334">
        <v>2</v>
      </c>
      <c r="J1273" s="334">
        <v>566</v>
      </c>
      <c r="K1273" s="334">
        <v>566</v>
      </c>
      <c r="L1273" s="334">
        <v>0</v>
      </c>
      <c r="M1273" s="334">
        <v>0</v>
      </c>
      <c r="N1273" s="334">
        <v>0</v>
      </c>
    </row>
    <row r="1274" spans="1:14" s="383" customFormat="1" x14ac:dyDescent="0.25">
      <c r="A1274" s="331">
        <v>44651</v>
      </c>
      <c r="B1274" s="332" t="s">
        <v>38</v>
      </c>
      <c r="C1274" s="333">
        <v>6</v>
      </c>
      <c r="D1274" s="334">
        <v>0</v>
      </c>
      <c r="E1274" s="334">
        <v>0</v>
      </c>
      <c r="F1274" s="334">
        <v>0</v>
      </c>
      <c r="G1274" s="334">
        <v>0</v>
      </c>
      <c r="H1274" s="333">
        <v>891</v>
      </c>
      <c r="I1274" s="334">
        <v>2</v>
      </c>
      <c r="J1274" s="334">
        <v>891</v>
      </c>
      <c r="K1274" s="334">
        <v>891</v>
      </c>
      <c r="L1274" s="334">
        <v>0</v>
      </c>
      <c r="M1274" s="334">
        <v>0</v>
      </c>
      <c r="N1274" s="334">
        <v>0</v>
      </c>
    </row>
    <row r="1275" spans="1:14" s="383" customFormat="1" x14ac:dyDescent="0.25">
      <c r="A1275" s="331">
        <v>44651</v>
      </c>
      <c r="B1275" s="332" t="s">
        <v>40</v>
      </c>
      <c r="C1275" s="333">
        <v>247</v>
      </c>
      <c r="D1275" s="334">
        <v>0</v>
      </c>
      <c r="E1275" s="334">
        <v>0</v>
      </c>
      <c r="F1275" s="334">
        <v>0</v>
      </c>
      <c r="G1275" s="334">
        <v>0</v>
      </c>
      <c r="H1275" s="333">
        <v>653</v>
      </c>
      <c r="I1275" s="334">
        <v>2</v>
      </c>
      <c r="J1275" s="334">
        <v>653</v>
      </c>
      <c r="K1275" s="334">
        <v>653</v>
      </c>
      <c r="L1275" s="334">
        <v>0</v>
      </c>
      <c r="M1275" s="334">
        <v>0</v>
      </c>
      <c r="N1275" s="334">
        <v>0</v>
      </c>
    </row>
    <row r="1276" spans="1:14" s="383" customFormat="1" x14ac:dyDescent="0.25">
      <c r="A1276" s="331">
        <v>44651</v>
      </c>
      <c r="B1276" s="332" t="s">
        <v>42</v>
      </c>
      <c r="C1276" s="333">
        <v>121</v>
      </c>
      <c r="D1276" s="334">
        <v>0</v>
      </c>
      <c r="E1276" s="334">
        <v>0</v>
      </c>
      <c r="F1276" s="334">
        <v>0</v>
      </c>
      <c r="G1276" s="334">
        <v>0</v>
      </c>
      <c r="H1276" s="333">
        <v>350</v>
      </c>
      <c r="I1276" s="334">
        <v>2</v>
      </c>
      <c r="J1276" s="334">
        <v>350</v>
      </c>
      <c r="K1276" s="334">
        <v>350</v>
      </c>
      <c r="L1276" s="334">
        <v>0</v>
      </c>
      <c r="M1276" s="334">
        <v>0</v>
      </c>
      <c r="N1276" s="334">
        <v>0</v>
      </c>
    </row>
    <row r="1277" spans="1:14" s="383" customFormat="1" x14ac:dyDescent="0.25">
      <c r="A1277" s="331">
        <v>44681</v>
      </c>
      <c r="B1277" s="332" t="s">
        <v>12</v>
      </c>
      <c r="C1277" s="333">
        <v>0</v>
      </c>
      <c r="D1277" s="334">
        <v>0</v>
      </c>
      <c r="E1277" s="334">
        <v>0</v>
      </c>
      <c r="F1277" s="334">
        <v>0</v>
      </c>
      <c r="G1277" s="334">
        <v>0</v>
      </c>
      <c r="H1277" s="333">
        <v>1301</v>
      </c>
      <c r="I1277" s="334">
        <v>2</v>
      </c>
      <c r="J1277" s="334">
        <v>1301</v>
      </c>
      <c r="K1277" s="334">
        <v>1301</v>
      </c>
      <c r="L1277" s="334">
        <v>0</v>
      </c>
      <c r="M1277" s="334">
        <v>0</v>
      </c>
      <c r="N1277" s="334">
        <v>0</v>
      </c>
    </row>
    <row r="1278" spans="1:14" s="383" customFormat="1" x14ac:dyDescent="0.25">
      <c r="A1278" s="331">
        <v>44681</v>
      </c>
      <c r="B1278" s="332" t="s">
        <v>14</v>
      </c>
      <c r="C1278" s="333">
        <v>0</v>
      </c>
      <c r="D1278" s="334">
        <v>0</v>
      </c>
      <c r="E1278" s="334">
        <v>0</v>
      </c>
      <c r="F1278" s="334">
        <v>0</v>
      </c>
      <c r="G1278" s="334">
        <v>0</v>
      </c>
      <c r="H1278" s="333">
        <v>1343</v>
      </c>
      <c r="I1278" s="334">
        <v>2</v>
      </c>
      <c r="J1278" s="334">
        <v>1343</v>
      </c>
      <c r="K1278" s="334">
        <v>1343</v>
      </c>
      <c r="L1278" s="334">
        <v>0</v>
      </c>
      <c r="M1278" s="334">
        <v>0</v>
      </c>
      <c r="N1278" s="334">
        <v>0</v>
      </c>
    </row>
    <row r="1279" spans="1:14" s="383" customFormat="1" x14ac:dyDescent="0.25">
      <c r="A1279" s="331">
        <v>44681</v>
      </c>
      <c r="B1279" s="332" t="s">
        <v>16</v>
      </c>
      <c r="C1279" s="333">
        <v>0</v>
      </c>
      <c r="D1279" s="334">
        <v>0</v>
      </c>
      <c r="E1279" s="334">
        <v>0</v>
      </c>
      <c r="F1279" s="334">
        <v>0</v>
      </c>
      <c r="G1279" s="334">
        <v>0</v>
      </c>
      <c r="H1279" s="333">
        <v>4789</v>
      </c>
      <c r="I1279" s="334">
        <v>2</v>
      </c>
      <c r="J1279" s="334">
        <v>4789</v>
      </c>
      <c r="K1279" s="334">
        <v>4789</v>
      </c>
      <c r="L1279" s="334">
        <v>0</v>
      </c>
      <c r="M1279" s="334">
        <v>0</v>
      </c>
      <c r="N1279" s="334">
        <v>0</v>
      </c>
    </row>
    <row r="1280" spans="1:14" s="383" customFormat="1" x14ac:dyDescent="0.25">
      <c r="A1280" s="331">
        <v>44681</v>
      </c>
      <c r="B1280" s="332" t="s">
        <v>18</v>
      </c>
      <c r="C1280" s="333">
        <v>0</v>
      </c>
      <c r="D1280" s="334">
        <v>0</v>
      </c>
      <c r="E1280" s="334">
        <v>0</v>
      </c>
      <c r="F1280" s="334">
        <v>0</v>
      </c>
      <c r="G1280" s="334">
        <v>0</v>
      </c>
      <c r="H1280" s="333">
        <v>9469</v>
      </c>
      <c r="I1280" s="334">
        <v>2</v>
      </c>
      <c r="J1280" s="334">
        <v>9469</v>
      </c>
      <c r="K1280" s="334">
        <v>9469</v>
      </c>
      <c r="L1280" s="334">
        <v>0</v>
      </c>
      <c r="M1280" s="334">
        <v>0</v>
      </c>
      <c r="N1280" s="334">
        <v>0</v>
      </c>
    </row>
    <row r="1281" spans="1:14" s="383" customFormat="1" x14ac:dyDescent="0.25">
      <c r="A1281" s="331">
        <v>44681</v>
      </c>
      <c r="B1281" s="332" t="s">
        <v>20</v>
      </c>
      <c r="C1281" s="333">
        <v>0</v>
      </c>
      <c r="D1281" s="334">
        <v>0</v>
      </c>
      <c r="E1281" s="334">
        <v>0</v>
      </c>
      <c r="F1281" s="334">
        <v>0</v>
      </c>
      <c r="G1281" s="334">
        <v>0</v>
      </c>
      <c r="H1281" s="333">
        <v>597</v>
      </c>
      <c r="I1281" s="334">
        <v>2</v>
      </c>
      <c r="J1281" s="334">
        <v>597</v>
      </c>
      <c r="K1281" s="334">
        <v>597</v>
      </c>
      <c r="L1281" s="334">
        <v>0</v>
      </c>
      <c r="M1281" s="334">
        <v>0</v>
      </c>
      <c r="N1281" s="334">
        <v>0</v>
      </c>
    </row>
    <row r="1282" spans="1:14" s="383" customFormat="1" x14ac:dyDescent="0.25">
      <c r="A1282" s="331">
        <v>44681</v>
      </c>
      <c r="B1282" s="332" t="s">
        <v>22</v>
      </c>
      <c r="C1282" s="333">
        <v>0</v>
      </c>
      <c r="D1282" s="334">
        <v>0</v>
      </c>
      <c r="E1282" s="334">
        <v>0</v>
      </c>
      <c r="F1282" s="334">
        <v>0</v>
      </c>
      <c r="G1282" s="334">
        <v>0</v>
      </c>
      <c r="H1282" s="333">
        <v>701</v>
      </c>
      <c r="I1282" s="334">
        <v>2</v>
      </c>
      <c r="J1282" s="334">
        <v>701</v>
      </c>
      <c r="K1282" s="334">
        <v>701</v>
      </c>
      <c r="L1282" s="334">
        <v>0</v>
      </c>
      <c r="M1282" s="334">
        <v>0</v>
      </c>
      <c r="N1282" s="334">
        <v>0</v>
      </c>
    </row>
    <row r="1283" spans="1:14" s="383" customFormat="1" x14ac:dyDescent="0.25">
      <c r="A1283" s="331">
        <v>44681</v>
      </c>
      <c r="B1283" s="332" t="s">
        <v>62</v>
      </c>
      <c r="C1283" s="333">
        <v>5</v>
      </c>
      <c r="D1283" s="334">
        <v>0</v>
      </c>
      <c r="E1283" s="334">
        <v>0</v>
      </c>
      <c r="F1283" s="334">
        <v>0</v>
      </c>
      <c r="G1283" s="334">
        <v>0</v>
      </c>
      <c r="H1283" s="333">
        <v>3615</v>
      </c>
      <c r="I1283" s="334">
        <v>2</v>
      </c>
      <c r="J1283" s="334">
        <v>3615</v>
      </c>
      <c r="K1283" s="334">
        <v>3615</v>
      </c>
      <c r="L1283" s="334">
        <v>0</v>
      </c>
      <c r="M1283" s="334">
        <v>0</v>
      </c>
      <c r="N1283" s="334">
        <v>0</v>
      </c>
    </row>
    <row r="1284" spans="1:14" s="383" customFormat="1" x14ac:dyDescent="0.25">
      <c r="A1284" s="331">
        <v>44681</v>
      </c>
      <c r="B1284" s="332" t="s">
        <v>24</v>
      </c>
      <c r="C1284" s="333">
        <v>31</v>
      </c>
      <c r="D1284" s="334">
        <v>0</v>
      </c>
      <c r="E1284" s="334">
        <v>0</v>
      </c>
      <c r="F1284" s="334">
        <v>0</v>
      </c>
      <c r="G1284" s="334">
        <v>0</v>
      </c>
      <c r="H1284" s="333">
        <v>346</v>
      </c>
      <c r="I1284" s="334">
        <v>2</v>
      </c>
      <c r="J1284" s="334">
        <v>346</v>
      </c>
      <c r="K1284" s="334">
        <v>346</v>
      </c>
      <c r="L1284" s="334">
        <v>0</v>
      </c>
      <c r="M1284" s="334">
        <v>0</v>
      </c>
      <c r="N1284" s="334">
        <v>0</v>
      </c>
    </row>
    <row r="1285" spans="1:14" s="383" customFormat="1" x14ac:dyDescent="0.25">
      <c r="A1285" s="331">
        <v>44681</v>
      </c>
      <c r="B1285" s="332" t="s">
        <v>26</v>
      </c>
      <c r="C1285" s="333">
        <v>53</v>
      </c>
      <c r="D1285" s="334">
        <v>0</v>
      </c>
      <c r="E1285" s="334">
        <v>0</v>
      </c>
      <c r="F1285" s="334">
        <v>0</v>
      </c>
      <c r="G1285" s="334">
        <v>0</v>
      </c>
      <c r="H1285" s="333">
        <v>239</v>
      </c>
      <c r="I1285" s="334">
        <v>2</v>
      </c>
      <c r="J1285" s="334">
        <v>239</v>
      </c>
      <c r="K1285" s="334">
        <v>239</v>
      </c>
      <c r="L1285" s="334">
        <v>0</v>
      </c>
      <c r="M1285" s="334">
        <v>0</v>
      </c>
      <c r="N1285" s="334">
        <v>0</v>
      </c>
    </row>
    <row r="1286" spans="1:14" s="383" customFormat="1" x14ac:dyDescent="0.25">
      <c r="A1286" s="331">
        <v>44681</v>
      </c>
      <c r="B1286" s="332" t="s">
        <v>28</v>
      </c>
      <c r="C1286" s="333">
        <v>0</v>
      </c>
      <c r="D1286" s="334">
        <v>0</v>
      </c>
      <c r="E1286" s="334">
        <v>0</v>
      </c>
      <c r="F1286" s="334">
        <v>0</v>
      </c>
      <c r="G1286" s="334">
        <v>0</v>
      </c>
      <c r="H1286" s="333">
        <v>1625</v>
      </c>
      <c r="I1286" s="334">
        <v>2</v>
      </c>
      <c r="J1286" s="334">
        <v>1625</v>
      </c>
      <c r="K1286" s="334">
        <v>1625</v>
      </c>
      <c r="L1286" s="334">
        <v>0</v>
      </c>
      <c r="M1286" s="334">
        <v>0</v>
      </c>
      <c r="N1286" s="334">
        <v>0</v>
      </c>
    </row>
    <row r="1287" spans="1:14" s="383" customFormat="1" x14ac:dyDescent="0.25">
      <c r="A1287" s="331">
        <v>44681</v>
      </c>
      <c r="B1287" s="332" t="s">
        <v>30</v>
      </c>
      <c r="C1287" s="333">
        <v>0</v>
      </c>
      <c r="D1287" s="334">
        <v>0</v>
      </c>
      <c r="E1287" s="334">
        <v>0</v>
      </c>
      <c r="F1287" s="334">
        <v>0</v>
      </c>
      <c r="G1287" s="334">
        <v>0</v>
      </c>
      <c r="H1287" s="333">
        <v>71</v>
      </c>
      <c r="I1287" s="334">
        <v>2</v>
      </c>
      <c r="J1287" s="334">
        <v>71</v>
      </c>
      <c r="K1287" s="334">
        <v>71</v>
      </c>
      <c r="L1287" s="334">
        <v>0</v>
      </c>
      <c r="M1287" s="334">
        <v>0</v>
      </c>
      <c r="N1287" s="334">
        <v>0</v>
      </c>
    </row>
    <row r="1288" spans="1:14" s="383" customFormat="1" x14ac:dyDescent="0.25">
      <c r="A1288" s="331">
        <v>44681</v>
      </c>
      <c r="B1288" s="332" t="s">
        <v>32</v>
      </c>
      <c r="C1288" s="333">
        <v>3</v>
      </c>
      <c r="D1288" s="334">
        <v>0</v>
      </c>
      <c r="E1288" s="334">
        <v>0</v>
      </c>
      <c r="F1288" s="334">
        <v>0</v>
      </c>
      <c r="G1288" s="334">
        <v>0</v>
      </c>
      <c r="H1288" s="333">
        <v>24368</v>
      </c>
      <c r="I1288" s="334">
        <v>2</v>
      </c>
      <c r="J1288" s="334">
        <v>24368</v>
      </c>
      <c r="K1288" s="334">
        <v>24368</v>
      </c>
      <c r="L1288" s="334">
        <v>0</v>
      </c>
      <c r="M1288" s="334">
        <v>0</v>
      </c>
      <c r="N1288" s="334">
        <v>0</v>
      </c>
    </row>
    <row r="1289" spans="1:14" s="383" customFormat="1" x14ac:dyDescent="0.25">
      <c r="A1289" s="331">
        <v>44681</v>
      </c>
      <c r="B1289" s="332" t="s">
        <v>34</v>
      </c>
      <c r="C1289" s="333">
        <v>0</v>
      </c>
      <c r="D1289" s="334">
        <v>0</v>
      </c>
      <c r="E1289" s="334">
        <v>0</v>
      </c>
      <c r="F1289" s="334">
        <v>0</v>
      </c>
      <c r="G1289" s="334">
        <v>0</v>
      </c>
      <c r="H1289" s="333">
        <v>4547</v>
      </c>
      <c r="I1289" s="334">
        <v>2</v>
      </c>
      <c r="J1289" s="334">
        <v>4547</v>
      </c>
      <c r="K1289" s="334">
        <v>4547</v>
      </c>
      <c r="L1289" s="334">
        <v>0</v>
      </c>
      <c r="M1289" s="334">
        <v>0</v>
      </c>
      <c r="N1289" s="334">
        <v>0</v>
      </c>
    </row>
    <row r="1290" spans="1:14" s="383" customFormat="1" x14ac:dyDescent="0.25">
      <c r="A1290" s="331">
        <v>44681</v>
      </c>
      <c r="B1290" s="332" t="s">
        <v>36</v>
      </c>
      <c r="C1290" s="333">
        <v>0</v>
      </c>
      <c r="D1290" s="334">
        <v>0</v>
      </c>
      <c r="E1290" s="334">
        <v>0</v>
      </c>
      <c r="F1290" s="334">
        <v>0</v>
      </c>
      <c r="G1290" s="334">
        <v>0</v>
      </c>
      <c r="H1290" s="333">
        <v>627</v>
      </c>
      <c r="I1290" s="334">
        <v>2</v>
      </c>
      <c r="J1290" s="334">
        <v>627</v>
      </c>
      <c r="K1290" s="334">
        <v>627</v>
      </c>
      <c r="L1290" s="334">
        <v>0</v>
      </c>
      <c r="M1290" s="334">
        <v>0</v>
      </c>
      <c r="N1290" s="334">
        <v>0</v>
      </c>
    </row>
    <row r="1291" spans="1:14" s="383" customFormat="1" x14ac:dyDescent="0.25">
      <c r="A1291" s="331">
        <v>44681</v>
      </c>
      <c r="B1291" s="332" t="s">
        <v>38</v>
      </c>
      <c r="C1291" s="333">
        <v>0</v>
      </c>
      <c r="D1291" s="334">
        <v>0</v>
      </c>
      <c r="E1291" s="334">
        <v>0</v>
      </c>
      <c r="F1291" s="334">
        <v>0</v>
      </c>
      <c r="G1291" s="334">
        <v>0</v>
      </c>
      <c r="H1291" s="333">
        <v>851</v>
      </c>
      <c r="I1291" s="334">
        <v>2</v>
      </c>
      <c r="J1291" s="334">
        <v>851</v>
      </c>
      <c r="K1291" s="334">
        <v>851</v>
      </c>
      <c r="L1291" s="334">
        <v>0</v>
      </c>
      <c r="M1291" s="334">
        <v>0</v>
      </c>
      <c r="N1291" s="334">
        <v>0</v>
      </c>
    </row>
    <row r="1292" spans="1:14" s="383" customFormat="1" x14ac:dyDescent="0.25">
      <c r="A1292" s="331">
        <v>44681</v>
      </c>
      <c r="B1292" s="332" t="s">
        <v>40</v>
      </c>
      <c r="C1292" s="333">
        <v>229</v>
      </c>
      <c r="D1292" s="334">
        <v>0</v>
      </c>
      <c r="E1292" s="334">
        <v>0</v>
      </c>
      <c r="F1292" s="334">
        <v>0</v>
      </c>
      <c r="G1292" s="334">
        <v>0</v>
      </c>
      <c r="H1292" s="333">
        <v>709</v>
      </c>
      <c r="I1292" s="334">
        <v>2</v>
      </c>
      <c r="J1292" s="334">
        <v>709</v>
      </c>
      <c r="K1292" s="334">
        <v>709</v>
      </c>
      <c r="L1292" s="334">
        <v>0</v>
      </c>
      <c r="M1292" s="334">
        <v>0</v>
      </c>
      <c r="N1292" s="334">
        <v>0</v>
      </c>
    </row>
    <row r="1293" spans="1:14" s="383" customFormat="1" x14ac:dyDescent="0.25">
      <c r="A1293" s="331">
        <v>44681</v>
      </c>
      <c r="B1293" s="332" t="s">
        <v>42</v>
      </c>
      <c r="C1293" s="333">
        <v>75</v>
      </c>
      <c r="D1293" s="334">
        <v>0</v>
      </c>
      <c r="E1293" s="334">
        <v>0</v>
      </c>
      <c r="F1293" s="334">
        <v>0</v>
      </c>
      <c r="G1293" s="334">
        <v>0</v>
      </c>
      <c r="H1293" s="333">
        <v>334</v>
      </c>
      <c r="I1293" s="334">
        <v>2</v>
      </c>
      <c r="J1293" s="334">
        <v>334</v>
      </c>
      <c r="K1293" s="334">
        <v>334</v>
      </c>
      <c r="L1293" s="334">
        <v>0</v>
      </c>
      <c r="M1293" s="334">
        <v>0</v>
      </c>
      <c r="N1293" s="334">
        <v>0</v>
      </c>
    </row>
    <row r="1294" spans="1:14" s="383" customFormat="1" x14ac:dyDescent="0.25">
      <c r="A1294" s="331">
        <v>44712</v>
      </c>
      <c r="B1294" s="332" t="s">
        <v>12</v>
      </c>
      <c r="C1294" s="333">
        <v>0</v>
      </c>
      <c r="D1294" s="334">
        <v>0</v>
      </c>
      <c r="E1294" s="334">
        <v>0</v>
      </c>
      <c r="F1294" s="334">
        <v>0</v>
      </c>
      <c r="G1294" s="334">
        <v>0</v>
      </c>
      <c r="H1294" s="333">
        <v>1377</v>
      </c>
      <c r="I1294" s="334">
        <v>2</v>
      </c>
      <c r="J1294" s="334">
        <v>1377</v>
      </c>
      <c r="K1294" s="334">
        <v>1377</v>
      </c>
      <c r="L1294" s="334">
        <v>0</v>
      </c>
      <c r="M1294" s="334">
        <v>0</v>
      </c>
      <c r="N1294" s="334">
        <v>0</v>
      </c>
    </row>
    <row r="1295" spans="1:14" s="383" customFormat="1" x14ac:dyDescent="0.25">
      <c r="A1295" s="331">
        <v>44712</v>
      </c>
      <c r="B1295" s="332" t="s">
        <v>14</v>
      </c>
      <c r="C1295" s="333">
        <v>0</v>
      </c>
      <c r="D1295" s="334">
        <v>0</v>
      </c>
      <c r="E1295" s="334">
        <v>0</v>
      </c>
      <c r="F1295" s="334">
        <v>0</v>
      </c>
      <c r="G1295" s="334">
        <v>0</v>
      </c>
      <c r="H1295" s="333">
        <v>1353</v>
      </c>
      <c r="I1295" s="334">
        <v>2</v>
      </c>
      <c r="J1295" s="334">
        <v>1353</v>
      </c>
      <c r="K1295" s="334">
        <v>1353</v>
      </c>
      <c r="L1295" s="334">
        <v>0</v>
      </c>
      <c r="M1295" s="334">
        <v>0</v>
      </c>
      <c r="N1295" s="334">
        <v>0</v>
      </c>
    </row>
    <row r="1296" spans="1:14" s="383" customFormat="1" x14ac:dyDescent="0.25">
      <c r="A1296" s="331">
        <v>44712</v>
      </c>
      <c r="B1296" s="332" t="s">
        <v>16</v>
      </c>
      <c r="C1296" s="333">
        <v>0</v>
      </c>
      <c r="D1296" s="334">
        <v>0</v>
      </c>
      <c r="E1296" s="334">
        <v>0</v>
      </c>
      <c r="F1296" s="334">
        <v>0</v>
      </c>
      <c r="G1296" s="334">
        <v>0</v>
      </c>
      <c r="H1296" s="333">
        <v>4930</v>
      </c>
      <c r="I1296" s="334">
        <v>2</v>
      </c>
      <c r="J1296" s="334">
        <v>4930</v>
      </c>
      <c r="K1296" s="334">
        <v>4930</v>
      </c>
      <c r="L1296" s="334">
        <v>0</v>
      </c>
      <c r="M1296" s="334">
        <v>0</v>
      </c>
      <c r="N1296" s="334">
        <v>0</v>
      </c>
    </row>
    <row r="1297" spans="1:14" s="383" customFormat="1" x14ac:dyDescent="0.25">
      <c r="A1297" s="331">
        <v>44712</v>
      </c>
      <c r="B1297" s="332" t="s">
        <v>18</v>
      </c>
      <c r="C1297" s="333">
        <v>0</v>
      </c>
      <c r="D1297" s="334">
        <v>0</v>
      </c>
      <c r="E1297" s="334">
        <v>0</v>
      </c>
      <c r="F1297" s="334">
        <v>0</v>
      </c>
      <c r="G1297" s="334">
        <v>0</v>
      </c>
      <c r="H1297" s="333">
        <v>9424</v>
      </c>
      <c r="I1297" s="334">
        <v>2</v>
      </c>
      <c r="J1297" s="334">
        <v>9424</v>
      </c>
      <c r="K1297" s="334">
        <v>9424</v>
      </c>
      <c r="L1297" s="334">
        <v>0</v>
      </c>
      <c r="M1297" s="334">
        <v>0</v>
      </c>
      <c r="N1297" s="334">
        <v>0</v>
      </c>
    </row>
    <row r="1298" spans="1:14" s="383" customFormat="1" x14ac:dyDescent="0.25">
      <c r="A1298" s="331">
        <v>44712</v>
      </c>
      <c r="B1298" s="332" t="s">
        <v>20</v>
      </c>
      <c r="C1298" s="333">
        <v>0</v>
      </c>
      <c r="D1298" s="334">
        <v>0</v>
      </c>
      <c r="E1298" s="334">
        <v>0</v>
      </c>
      <c r="F1298" s="334">
        <v>0</v>
      </c>
      <c r="G1298" s="334">
        <v>0</v>
      </c>
      <c r="H1298" s="333">
        <v>760</v>
      </c>
      <c r="I1298" s="334">
        <v>2</v>
      </c>
      <c r="J1298" s="334">
        <v>760</v>
      </c>
      <c r="K1298" s="334">
        <v>760</v>
      </c>
      <c r="L1298" s="334">
        <v>0</v>
      </c>
      <c r="M1298" s="334">
        <v>0</v>
      </c>
      <c r="N1298" s="334">
        <v>0</v>
      </c>
    </row>
    <row r="1299" spans="1:14" s="383" customFormat="1" x14ac:dyDescent="0.25">
      <c r="A1299" s="331">
        <v>44712</v>
      </c>
      <c r="B1299" s="332" t="s">
        <v>22</v>
      </c>
      <c r="C1299" s="333">
        <v>0</v>
      </c>
      <c r="D1299" s="334">
        <v>0</v>
      </c>
      <c r="E1299" s="334">
        <v>0</v>
      </c>
      <c r="F1299" s="334">
        <v>0</v>
      </c>
      <c r="G1299" s="334">
        <v>0</v>
      </c>
      <c r="H1299" s="333">
        <v>687</v>
      </c>
      <c r="I1299" s="334">
        <v>2</v>
      </c>
      <c r="J1299" s="334">
        <v>687</v>
      </c>
      <c r="K1299" s="334">
        <v>687</v>
      </c>
      <c r="L1299" s="334">
        <v>0</v>
      </c>
      <c r="M1299" s="334">
        <v>0</v>
      </c>
      <c r="N1299" s="334">
        <v>0</v>
      </c>
    </row>
    <row r="1300" spans="1:14" s="383" customFormat="1" x14ac:dyDescent="0.25">
      <c r="A1300" s="331">
        <v>44712</v>
      </c>
      <c r="B1300" s="332" t="s">
        <v>62</v>
      </c>
      <c r="C1300" s="333">
        <v>0</v>
      </c>
      <c r="D1300" s="334">
        <v>0</v>
      </c>
      <c r="E1300" s="334">
        <v>0</v>
      </c>
      <c r="F1300" s="334">
        <v>0</v>
      </c>
      <c r="G1300" s="334">
        <v>0</v>
      </c>
      <c r="H1300" s="333">
        <v>3721</v>
      </c>
      <c r="I1300" s="334">
        <v>2</v>
      </c>
      <c r="J1300" s="334">
        <v>3721</v>
      </c>
      <c r="K1300" s="334">
        <v>3721</v>
      </c>
      <c r="L1300" s="334">
        <v>0</v>
      </c>
      <c r="M1300" s="334">
        <v>0</v>
      </c>
      <c r="N1300" s="334">
        <v>0</v>
      </c>
    </row>
    <row r="1301" spans="1:14" s="383" customFormat="1" x14ac:dyDescent="0.25">
      <c r="A1301" s="331">
        <v>44712</v>
      </c>
      <c r="B1301" s="332" t="s">
        <v>24</v>
      </c>
      <c r="C1301" s="333">
        <v>12</v>
      </c>
      <c r="D1301" s="334">
        <v>0</v>
      </c>
      <c r="E1301" s="334">
        <v>0</v>
      </c>
      <c r="F1301" s="334">
        <v>0</v>
      </c>
      <c r="G1301" s="334">
        <v>0</v>
      </c>
      <c r="H1301" s="333">
        <v>358</v>
      </c>
      <c r="I1301" s="334">
        <v>2</v>
      </c>
      <c r="J1301" s="334">
        <v>358</v>
      </c>
      <c r="K1301" s="334">
        <v>358</v>
      </c>
      <c r="L1301" s="334">
        <v>0</v>
      </c>
      <c r="M1301" s="334">
        <v>0</v>
      </c>
      <c r="N1301" s="334">
        <v>0</v>
      </c>
    </row>
    <row r="1302" spans="1:14" s="383" customFormat="1" x14ac:dyDescent="0.25">
      <c r="A1302" s="331">
        <v>44712</v>
      </c>
      <c r="B1302" s="332" t="s">
        <v>26</v>
      </c>
      <c r="C1302" s="333">
        <v>19</v>
      </c>
      <c r="D1302" s="334">
        <v>0</v>
      </c>
      <c r="E1302" s="334">
        <v>0</v>
      </c>
      <c r="F1302" s="334">
        <v>0</v>
      </c>
      <c r="G1302" s="334">
        <v>0</v>
      </c>
      <c r="H1302" s="333">
        <v>236</v>
      </c>
      <c r="I1302" s="334">
        <v>2</v>
      </c>
      <c r="J1302" s="334">
        <v>236</v>
      </c>
      <c r="K1302" s="334">
        <v>236</v>
      </c>
      <c r="L1302" s="334">
        <v>0</v>
      </c>
      <c r="M1302" s="334">
        <v>0</v>
      </c>
      <c r="N1302" s="334">
        <v>0</v>
      </c>
    </row>
    <row r="1303" spans="1:14" s="383" customFormat="1" x14ac:dyDescent="0.25">
      <c r="A1303" s="331">
        <v>44712</v>
      </c>
      <c r="B1303" s="332" t="s">
        <v>28</v>
      </c>
      <c r="C1303" s="333">
        <v>0</v>
      </c>
      <c r="D1303" s="334">
        <v>0</v>
      </c>
      <c r="E1303" s="334">
        <v>0</v>
      </c>
      <c r="F1303" s="334">
        <v>0</v>
      </c>
      <c r="G1303" s="334">
        <v>0</v>
      </c>
      <c r="H1303" s="333">
        <v>1701</v>
      </c>
      <c r="I1303" s="334">
        <v>2</v>
      </c>
      <c r="J1303" s="334">
        <v>1701</v>
      </c>
      <c r="K1303" s="334">
        <v>1701</v>
      </c>
      <c r="L1303" s="334">
        <v>0</v>
      </c>
      <c r="M1303" s="334">
        <v>0</v>
      </c>
      <c r="N1303" s="334">
        <v>0</v>
      </c>
    </row>
    <row r="1304" spans="1:14" s="383" customFormat="1" x14ac:dyDescent="0.25">
      <c r="A1304" s="331">
        <v>44712</v>
      </c>
      <c r="B1304" s="332" t="s">
        <v>30</v>
      </c>
      <c r="C1304" s="333">
        <v>0</v>
      </c>
      <c r="D1304" s="334">
        <v>0</v>
      </c>
      <c r="E1304" s="334">
        <v>0</v>
      </c>
      <c r="F1304" s="334">
        <v>0</v>
      </c>
      <c r="G1304" s="334">
        <v>0</v>
      </c>
      <c r="H1304" s="333">
        <v>66</v>
      </c>
      <c r="I1304" s="334">
        <v>2</v>
      </c>
      <c r="J1304" s="334">
        <v>66</v>
      </c>
      <c r="K1304" s="334">
        <v>66</v>
      </c>
      <c r="L1304" s="334">
        <v>0</v>
      </c>
      <c r="M1304" s="334">
        <v>0</v>
      </c>
      <c r="N1304" s="334">
        <v>0</v>
      </c>
    </row>
    <row r="1305" spans="1:14" s="383" customFormat="1" x14ac:dyDescent="0.25">
      <c r="A1305" s="331">
        <v>44712</v>
      </c>
      <c r="B1305" s="332" t="s">
        <v>32</v>
      </c>
      <c r="C1305" s="333">
        <v>1</v>
      </c>
      <c r="D1305" s="334">
        <v>0</v>
      </c>
      <c r="E1305" s="334">
        <v>0</v>
      </c>
      <c r="F1305" s="334">
        <v>0</v>
      </c>
      <c r="G1305" s="334">
        <v>0</v>
      </c>
      <c r="H1305" s="333">
        <v>24237</v>
      </c>
      <c r="I1305" s="334">
        <v>2</v>
      </c>
      <c r="J1305" s="334">
        <v>24237</v>
      </c>
      <c r="K1305" s="334">
        <v>24237</v>
      </c>
      <c r="L1305" s="334">
        <v>0</v>
      </c>
      <c r="M1305" s="334">
        <v>0</v>
      </c>
      <c r="N1305" s="334">
        <v>0</v>
      </c>
    </row>
    <row r="1306" spans="1:14" s="383" customFormat="1" x14ac:dyDescent="0.25">
      <c r="A1306" s="331">
        <v>44712</v>
      </c>
      <c r="B1306" s="332" t="s">
        <v>34</v>
      </c>
      <c r="C1306" s="333">
        <v>0</v>
      </c>
      <c r="D1306" s="334">
        <v>0</v>
      </c>
      <c r="E1306" s="334">
        <v>0</v>
      </c>
      <c r="F1306" s="334">
        <v>0</v>
      </c>
      <c r="G1306" s="334">
        <v>0</v>
      </c>
      <c r="H1306" s="333">
        <v>4493</v>
      </c>
      <c r="I1306" s="334">
        <v>2</v>
      </c>
      <c r="J1306" s="334">
        <v>4493</v>
      </c>
      <c r="K1306" s="334">
        <v>4493</v>
      </c>
      <c r="L1306" s="334">
        <v>0</v>
      </c>
      <c r="M1306" s="334">
        <v>0</v>
      </c>
      <c r="N1306" s="334">
        <v>0</v>
      </c>
    </row>
    <row r="1307" spans="1:14" s="383" customFormat="1" x14ac:dyDescent="0.25">
      <c r="A1307" s="331">
        <v>44712</v>
      </c>
      <c r="B1307" s="332" t="s">
        <v>36</v>
      </c>
      <c r="C1307" s="333">
        <v>0</v>
      </c>
      <c r="D1307" s="334">
        <v>0</v>
      </c>
      <c r="E1307" s="334">
        <v>0</v>
      </c>
      <c r="F1307" s="334">
        <v>0</v>
      </c>
      <c r="G1307" s="334">
        <v>0</v>
      </c>
      <c r="H1307" s="333">
        <v>627</v>
      </c>
      <c r="I1307" s="334">
        <v>2</v>
      </c>
      <c r="J1307" s="334">
        <v>627</v>
      </c>
      <c r="K1307" s="334">
        <v>627</v>
      </c>
      <c r="L1307" s="334">
        <v>0</v>
      </c>
      <c r="M1307" s="334">
        <v>0</v>
      </c>
      <c r="N1307" s="334">
        <v>0</v>
      </c>
    </row>
    <row r="1308" spans="1:14" s="383" customFormat="1" x14ac:dyDescent="0.25">
      <c r="A1308" s="331">
        <v>44712</v>
      </c>
      <c r="B1308" s="332" t="s">
        <v>38</v>
      </c>
      <c r="C1308" s="333">
        <v>0</v>
      </c>
      <c r="D1308" s="334">
        <v>0</v>
      </c>
      <c r="E1308" s="334">
        <v>0</v>
      </c>
      <c r="F1308" s="334">
        <v>0</v>
      </c>
      <c r="G1308" s="334">
        <v>0</v>
      </c>
      <c r="H1308" s="333">
        <v>857</v>
      </c>
      <c r="I1308" s="334">
        <v>2</v>
      </c>
      <c r="J1308" s="334">
        <v>857</v>
      </c>
      <c r="K1308" s="334">
        <v>857</v>
      </c>
      <c r="L1308" s="334">
        <v>0</v>
      </c>
      <c r="M1308" s="334">
        <v>0</v>
      </c>
      <c r="N1308" s="334">
        <v>0</v>
      </c>
    </row>
    <row r="1309" spans="1:14" s="383" customFormat="1" x14ac:dyDescent="0.25">
      <c r="A1309" s="331">
        <v>44712</v>
      </c>
      <c r="B1309" s="332" t="s">
        <v>40</v>
      </c>
      <c r="C1309" s="333">
        <v>122</v>
      </c>
      <c r="D1309" s="334">
        <v>0</v>
      </c>
      <c r="E1309" s="334">
        <v>0</v>
      </c>
      <c r="F1309" s="334">
        <v>0</v>
      </c>
      <c r="G1309" s="334">
        <v>0</v>
      </c>
      <c r="H1309" s="333">
        <v>730</v>
      </c>
      <c r="I1309" s="334">
        <v>2</v>
      </c>
      <c r="J1309" s="334">
        <v>730</v>
      </c>
      <c r="K1309" s="334">
        <v>730</v>
      </c>
      <c r="L1309" s="334">
        <v>0</v>
      </c>
      <c r="M1309" s="334">
        <v>0</v>
      </c>
      <c r="N1309" s="334">
        <v>0</v>
      </c>
    </row>
    <row r="1310" spans="1:14" s="383" customFormat="1" x14ac:dyDescent="0.25">
      <c r="A1310" s="331">
        <v>44712</v>
      </c>
      <c r="B1310" s="332" t="s">
        <v>42</v>
      </c>
      <c r="C1310" s="333">
        <v>25</v>
      </c>
      <c r="D1310" s="334">
        <v>0</v>
      </c>
      <c r="E1310" s="334">
        <v>0</v>
      </c>
      <c r="F1310" s="334">
        <v>0</v>
      </c>
      <c r="G1310" s="334">
        <v>0</v>
      </c>
      <c r="H1310" s="333">
        <v>313</v>
      </c>
      <c r="I1310" s="334">
        <v>2</v>
      </c>
      <c r="J1310" s="334">
        <v>313</v>
      </c>
      <c r="K1310" s="334">
        <v>313</v>
      </c>
      <c r="L1310" s="334">
        <v>0</v>
      </c>
      <c r="M1310" s="334">
        <v>0</v>
      </c>
      <c r="N1310" s="334">
        <v>0</v>
      </c>
    </row>
    <row r="1311" spans="1:14" s="383" customFormat="1" x14ac:dyDescent="0.25">
      <c r="A1311" s="331">
        <v>44742</v>
      </c>
      <c r="B1311" s="332" t="s">
        <v>12</v>
      </c>
      <c r="C1311" s="333">
        <v>0</v>
      </c>
      <c r="D1311" s="334">
        <v>0</v>
      </c>
      <c r="E1311" s="334">
        <v>0</v>
      </c>
      <c r="F1311" s="334">
        <v>0</v>
      </c>
      <c r="G1311" s="334">
        <v>0</v>
      </c>
      <c r="H1311" s="333">
        <v>1505</v>
      </c>
      <c r="I1311" s="334">
        <v>2</v>
      </c>
      <c r="J1311" s="334">
        <v>1505</v>
      </c>
      <c r="K1311" s="334">
        <v>1505</v>
      </c>
      <c r="L1311" s="334">
        <v>0</v>
      </c>
      <c r="M1311" s="334">
        <v>0</v>
      </c>
      <c r="N1311" s="334">
        <v>0</v>
      </c>
    </row>
    <row r="1312" spans="1:14" s="383" customFormat="1" x14ac:dyDescent="0.25">
      <c r="A1312" s="331">
        <v>44742</v>
      </c>
      <c r="B1312" s="332" t="s">
        <v>14</v>
      </c>
      <c r="C1312" s="333">
        <v>0</v>
      </c>
      <c r="D1312" s="334">
        <v>0</v>
      </c>
      <c r="E1312" s="334">
        <v>0</v>
      </c>
      <c r="F1312" s="334">
        <v>0</v>
      </c>
      <c r="G1312" s="334">
        <v>0</v>
      </c>
      <c r="H1312" s="333">
        <v>1378</v>
      </c>
      <c r="I1312" s="334">
        <v>2</v>
      </c>
      <c r="J1312" s="334">
        <v>1378</v>
      </c>
      <c r="K1312" s="334">
        <v>1378</v>
      </c>
      <c r="L1312" s="334">
        <v>0</v>
      </c>
      <c r="M1312" s="334">
        <v>0</v>
      </c>
      <c r="N1312" s="334">
        <v>0</v>
      </c>
    </row>
    <row r="1313" spans="1:14" s="383" customFormat="1" x14ac:dyDescent="0.25">
      <c r="A1313" s="331">
        <v>44742</v>
      </c>
      <c r="B1313" s="332" t="s">
        <v>16</v>
      </c>
      <c r="C1313" s="333">
        <v>0</v>
      </c>
      <c r="D1313" s="334">
        <v>0</v>
      </c>
      <c r="E1313" s="334">
        <v>0</v>
      </c>
      <c r="F1313" s="334">
        <v>0</v>
      </c>
      <c r="G1313" s="334">
        <v>0</v>
      </c>
      <c r="H1313" s="333">
        <v>5044</v>
      </c>
      <c r="I1313" s="334">
        <v>2</v>
      </c>
      <c r="J1313" s="334">
        <v>5044</v>
      </c>
      <c r="K1313" s="334">
        <v>5044</v>
      </c>
      <c r="L1313" s="334">
        <v>0</v>
      </c>
      <c r="M1313" s="334">
        <v>0</v>
      </c>
      <c r="N1313" s="334">
        <v>0</v>
      </c>
    </row>
    <row r="1314" spans="1:14" s="383" customFormat="1" x14ac:dyDescent="0.25">
      <c r="A1314" s="331">
        <v>44742</v>
      </c>
      <c r="B1314" s="332" t="s">
        <v>18</v>
      </c>
      <c r="C1314" s="333">
        <v>0</v>
      </c>
      <c r="D1314" s="334">
        <v>0</v>
      </c>
      <c r="E1314" s="334">
        <v>0</v>
      </c>
      <c r="F1314" s="334">
        <v>0</v>
      </c>
      <c r="G1314" s="334">
        <v>0</v>
      </c>
      <c r="H1314" s="333">
        <v>9661</v>
      </c>
      <c r="I1314" s="334">
        <v>2</v>
      </c>
      <c r="J1314" s="334">
        <v>9661</v>
      </c>
      <c r="K1314" s="334">
        <v>9661</v>
      </c>
      <c r="L1314" s="334">
        <v>0</v>
      </c>
      <c r="M1314" s="334">
        <v>0</v>
      </c>
      <c r="N1314" s="334">
        <v>0</v>
      </c>
    </row>
    <row r="1315" spans="1:14" s="383" customFormat="1" x14ac:dyDescent="0.25">
      <c r="A1315" s="331">
        <v>44742</v>
      </c>
      <c r="B1315" s="332" t="s">
        <v>20</v>
      </c>
      <c r="C1315" s="333">
        <v>0</v>
      </c>
      <c r="D1315" s="334">
        <v>0</v>
      </c>
      <c r="E1315" s="334">
        <v>0</v>
      </c>
      <c r="F1315" s="334">
        <v>0</v>
      </c>
      <c r="G1315" s="334">
        <v>0</v>
      </c>
      <c r="H1315" s="333">
        <v>623</v>
      </c>
      <c r="I1315" s="334">
        <v>2</v>
      </c>
      <c r="J1315" s="334">
        <v>623</v>
      </c>
      <c r="K1315" s="334">
        <v>623</v>
      </c>
      <c r="L1315" s="334">
        <v>0</v>
      </c>
      <c r="M1315" s="334">
        <v>0</v>
      </c>
      <c r="N1315" s="334">
        <v>0</v>
      </c>
    </row>
    <row r="1316" spans="1:14" s="383" customFormat="1" x14ac:dyDescent="0.25">
      <c r="A1316" s="331">
        <v>44742</v>
      </c>
      <c r="B1316" s="332" t="s">
        <v>22</v>
      </c>
      <c r="C1316" s="333">
        <v>0</v>
      </c>
      <c r="D1316" s="334">
        <v>0</v>
      </c>
      <c r="E1316" s="334">
        <v>0</v>
      </c>
      <c r="F1316" s="334">
        <v>0</v>
      </c>
      <c r="G1316" s="334">
        <v>0</v>
      </c>
      <c r="H1316" s="333">
        <v>675</v>
      </c>
      <c r="I1316" s="334">
        <v>2</v>
      </c>
      <c r="J1316" s="334">
        <v>675</v>
      </c>
      <c r="K1316" s="334">
        <v>675</v>
      </c>
      <c r="L1316" s="334">
        <v>0</v>
      </c>
      <c r="M1316" s="334">
        <v>0</v>
      </c>
      <c r="N1316" s="334">
        <v>0</v>
      </c>
    </row>
    <row r="1317" spans="1:14" s="383" customFormat="1" x14ac:dyDescent="0.25">
      <c r="A1317" s="331">
        <v>44742</v>
      </c>
      <c r="B1317" s="332" t="s">
        <v>62</v>
      </c>
      <c r="C1317" s="333">
        <v>0</v>
      </c>
      <c r="D1317" s="334">
        <v>0</v>
      </c>
      <c r="E1317" s="334">
        <v>0</v>
      </c>
      <c r="F1317" s="334">
        <v>0</v>
      </c>
      <c r="G1317" s="334">
        <v>0</v>
      </c>
      <c r="H1317" s="333">
        <v>3716</v>
      </c>
      <c r="I1317" s="334">
        <v>2</v>
      </c>
      <c r="J1317" s="334">
        <v>3716</v>
      </c>
      <c r="K1317" s="334">
        <v>3716</v>
      </c>
      <c r="L1317" s="334">
        <v>0</v>
      </c>
      <c r="M1317" s="334">
        <v>0</v>
      </c>
      <c r="N1317" s="334">
        <v>0</v>
      </c>
    </row>
    <row r="1318" spans="1:14" s="383" customFormat="1" x14ac:dyDescent="0.25">
      <c r="A1318" s="331">
        <v>44742</v>
      </c>
      <c r="B1318" s="332" t="s">
        <v>24</v>
      </c>
      <c r="C1318" s="333">
        <v>0</v>
      </c>
      <c r="D1318" s="334">
        <v>0</v>
      </c>
      <c r="E1318" s="334">
        <v>0</v>
      </c>
      <c r="F1318" s="334">
        <v>0</v>
      </c>
      <c r="G1318" s="334">
        <v>0</v>
      </c>
      <c r="H1318" s="333">
        <v>396</v>
      </c>
      <c r="I1318" s="334">
        <v>2</v>
      </c>
      <c r="J1318" s="334">
        <v>396</v>
      </c>
      <c r="K1318" s="334">
        <v>396</v>
      </c>
      <c r="L1318" s="334">
        <v>0</v>
      </c>
      <c r="M1318" s="334">
        <v>0</v>
      </c>
      <c r="N1318" s="334">
        <v>0</v>
      </c>
    </row>
    <row r="1319" spans="1:14" s="383" customFormat="1" x14ac:dyDescent="0.25">
      <c r="A1319" s="331">
        <v>44742</v>
      </c>
      <c r="B1319" s="332" t="s">
        <v>26</v>
      </c>
      <c r="C1319" s="333">
        <v>0</v>
      </c>
      <c r="D1319" s="334">
        <v>0</v>
      </c>
      <c r="E1319" s="334">
        <v>0</v>
      </c>
      <c r="F1319" s="334">
        <v>0</v>
      </c>
      <c r="G1319" s="334">
        <v>0</v>
      </c>
      <c r="H1319" s="333">
        <v>236</v>
      </c>
      <c r="I1319" s="334">
        <v>2</v>
      </c>
      <c r="J1319" s="334">
        <v>236</v>
      </c>
      <c r="K1319" s="334">
        <v>236</v>
      </c>
      <c r="L1319" s="334">
        <v>0</v>
      </c>
      <c r="M1319" s="334">
        <v>0</v>
      </c>
      <c r="N1319" s="334">
        <v>0</v>
      </c>
    </row>
    <row r="1320" spans="1:14" s="383" customFormat="1" x14ac:dyDescent="0.25">
      <c r="A1320" s="331">
        <v>44742</v>
      </c>
      <c r="B1320" s="332" t="s">
        <v>28</v>
      </c>
      <c r="C1320" s="333">
        <v>0</v>
      </c>
      <c r="D1320" s="334">
        <v>0</v>
      </c>
      <c r="E1320" s="334">
        <v>0</v>
      </c>
      <c r="F1320" s="334">
        <v>0</v>
      </c>
      <c r="G1320" s="334">
        <v>0</v>
      </c>
      <c r="H1320" s="333">
        <v>1734</v>
      </c>
      <c r="I1320" s="334">
        <v>2</v>
      </c>
      <c r="J1320" s="334">
        <v>1734</v>
      </c>
      <c r="K1320" s="334">
        <v>1734</v>
      </c>
      <c r="L1320" s="334">
        <v>0</v>
      </c>
      <c r="M1320" s="334">
        <v>0</v>
      </c>
      <c r="N1320" s="334">
        <v>0</v>
      </c>
    </row>
    <row r="1321" spans="1:14" s="383" customFormat="1" x14ac:dyDescent="0.25">
      <c r="A1321" s="331">
        <v>44742</v>
      </c>
      <c r="B1321" s="332" t="s">
        <v>30</v>
      </c>
      <c r="C1321" s="333">
        <v>0</v>
      </c>
      <c r="D1321" s="334">
        <v>0</v>
      </c>
      <c r="E1321" s="334">
        <v>0</v>
      </c>
      <c r="F1321" s="334">
        <v>0</v>
      </c>
      <c r="G1321" s="334">
        <v>0</v>
      </c>
      <c r="H1321" s="333">
        <v>68</v>
      </c>
      <c r="I1321" s="334">
        <v>2</v>
      </c>
      <c r="J1321" s="334">
        <v>68</v>
      </c>
      <c r="K1321" s="334">
        <v>68</v>
      </c>
      <c r="L1321" s="334">
        <v>0</v>
      </c>
      <c r="M1321" s="334">
        <v>0</v>
      </c>
      <c r="N1321" s="334">
        <v>0</v>
      </c>
    </row>
    <row r="1322" spans="1:14" s="383" customFormat="1" x14ac:dyDescent="0.25">
      <c r="A1322" s="331">
        <v>44742</v>
      </c>
      <c r="B1322" s="332" t="s">
        <v>32</v>
      </c>
      <c r="C1322" s="333">
        <v>0</v>
      </c>
      <c r="D1322" s="334">
        <v>0</v>
      </c>
      <c r="E1322" s="334">
        <v>0</v>
      </c>
      <c r="F1322" s="334">
        <v>0</v>
      </c>
      <c r="G1322" s="334">
        <v>0</v>
      </c>
      <c r="H1322" s="333">
        <v>24042</v>
      </c>
      <c r="I1322" s="334">
        <v>2</v>
      </c>
      <c r="J1322" s="334">
        <v>24042</v>
      </c>
      <c r="K1322" s="334">
        <v>24042</v>
      </c>
      <c r="L1322" s="334">
        <v>0</v>
      </c>
      <c r="M1322" s="334">
        <v>0</v>
      </c>
      <c r="N1322" s="334">
        <v>0</v>
      </c>
    </row>
    <row r="1323" spans="1:14" s="383" customFormat="1" x14ac:dyDescent="0.25">
      <c r="A1323" s="331">
        <v>44742</v>
      </c>
      <c r="B1323" s="332" t="s">
        <v>34</v>
      </c>
      <c r="C1323" s="333">
        <v>0</v>
      </c>
      <c r="D1323" s="334">
        <v>0</v>
      </c>
      <c r="E1323" s="334">
        <v>0</v>
      </c>
      <c r="F1323" s="334">
        <v>0</v>
      </c>
      <c r="G1323" s="334">
        <v>0</v>
      </c>
      <c r="H1323" s="333">
        <v>4499</v>
      </c>
      <c r="I1323" s="334">
        <v>2</v>
      </c>
      <c r="J1323" s="334">
        <v>4499</v>
      </c>
      <c r="K1323" s="334">
        <v>4499</v>
      </c>
      <c r="L1323" s="334">
        <v>0</v>
      </c>
      <c r="M1323" s="334">
        <v>0</v>
      </c>
      <c r="N1323" s="334">
        <v>0</v>
      </c>
    </row>
    <row r="1324" spans="1:14" s="383" customFormat="1" x14ac:dyDescent="0.25">
      <c r="A1324" s="331">
        <v>44742</v>
      </c>
      <c r="B1324" s="332" t="s">
        <v>36</v>
      </c>
      <c r="C1324" s="333">
        <v>0</v>
      </c>
      <c r="D1324" s="334">
        <v>0</v>
      </c>
      <c r="E1324" s="334">
        <v>0</v>
      </c>
      <c r="F1324" s="334">
        <v>0</v>
      </c>
      <c r="G1324" s="334">
        <v>0</v>
      </c>
      <c r="H1324" s="333">
        <v>621</v>
      </c>
      <c r="I1324" s="334">
        <v>2</v>
      </c>
      <c r="J1324" s="334">
        <v>621</v>
      </c>
      <c r="K1324" s="334">
        <v>621</v>
      </c>
      <c r="L1324" s="334">
        <v>0</v>
      </c>
      <c r="M1324" s="334">
        <v>0</v>
      </c>
      <c r="N1324" s="334">
        <v>0</v>
      </c>
    </row>
    <row r="1325" spans="1:14" s="383" customFormat="1" x14ac:dyDescent="0.25">
      <c r="A1325" s="331">
        <v>44742</v>
      </c>
      <c r="B1325" s="332" t="s">
        <v>38</v>
      </c>
      <c r="C1325" s="333">
        <v>0</v>
      </c>
      <c r="D1325" s="334">
        <v>0</v>
      </c>
      <c r="E1325" s="334">
        <v>0</v>
      </c>
      <c r="F1325" s="334">
        <v>0</v>
      </c>
      <c r="G1325" s="334">
        <v>0</v>
      </c>
      <c r="H1325" s="333">
        <v>868</v>
      </c>
      <c r="I1325" s="334">
        <v>2</v>
      </c>
      <c r="J1325" s="334">
        <v>868</v>
      </c>
      <c r="K1325" s="334">
        <v>868</v>
      </c>
      <c r="L1325" s="334">
        <v>0</v>
      </c>
      <c r="M1325" s="334">
        <v>0</v>
      </c>
      <c r="N1325" s="334">
        <v>0</v>
      </c>
    </row>
    <row r="1326" spans="1:14" s="383" customFormat="1" x14ac:dyDescent="0.25">
      <c r="A1326" s="331">
        <v>44742</v>
      </c>
      <c r="B1326" s="332" t="s">
        <v>40</v>
      </c>
      <c r="C1326" s="333">
        <v>0</v>
      </c>
      <c r="D1326" s="334">
        <v>0</v>
      </c>
      <c r="E1326" s="334">
        <v>0</v>
      </c>
      <c r="F1326" s="334">
        <v>0</v>
      </c>
      <c r="G1326" s="334">
        <v>0</v>
      </c>
      <c r="H1326" s="333">
        <v>728</v>
      </c>
      <c r="I1326" s="334">
        <v>2</v>
      </c>
      <c r="J1326" s="334">
        <v>728</v>
      </c>
      <c r="K1326" s="334">
        <v>728</v>
      </c>
      <c r="L1326" s="334">
        <v>0</v>
      </c>
      <c r="M1326" s="334">
        <v>0</v>
      </c>
      <c r="N1326" s="334">
        <v>0</v>
      </c>
    </row>
    <row r="1327" spans="1:14" s="383" customFormat="1" x14ac:dyDescent="0.25">
      <c r="A1327" s="331">
        <v>44742</v>
      </c>
      <c r="B1327" s="332" t="s">
        <v>42</v>
      </c>
      <c r="C1327" s="333">
        <v>0</v>
      </c>
      <c r="D1327" s="334">
        <v>0</v>
      </c>
      <c r="E1327" s="334">
        <v>0</v>
      </c>
      <c r="F1327" s="334">
        <v>0</v>
      </c>
      <c r="G1327" s="334">
        <v>0</v>
      </c>
      <c r="H1327" s="333">
        <v>342</v>
      </c>
      <c r="I1327" s="334">
        <v>2</v>
      </c>
      <c r="J1327" s="334">
        <v>342</v>
      </c>
      <c r="K1327" s="334">
        <v>342</v>
      </c>
      <c r="L1327" s="334">
        <v>0</v>
      </c>
      <c r="M1327" s="334">
        <v>0</v>
      </c>
      <c r="N1327" s="334">
        <v>0</v>
      </c>
    </row>
    <row r="1328" spans="1:14" s="383" customFormat="1" x14ac:dyDescent="0.25">
      <c r="A1328" s="331"/>
      <c r="B1328" s="332"/>
      <c r="C1328" s="333"/>
      <c r="D1328" s="334"/>
      <c r="E1328" s="334"/>
      <c r="F1328" s="334"/>
      <c r="G1328" s="334"/>
      <c r="H1328" s="333"/>
      <c r="I1328" s="334"/>
      <c r="J1328" s="334"/>
      <c r="K1328" s="334"/>
      <c r="L1328" s="334"/>
      <c r="M1328" s="334"/>
      <c r="N1328" s="334"/>
    </row>
    <row r="1329" spans="1:14" s="383" customFormat="1" x14ac:dyDescent="0.25">
      <c r="A1329" s="331"/>
      <c r="B1329" s="332"/>
      <c r="C1329" s="333"/>
      <c r="D1329" s="334"/>
      <c r="E1329" s="334"/>
      <c r="F1329" s="334"/>
      <c r="G1329" s="334"/>
      <c r="H1329" s="333"/>
      <c r="I1329" s="334"/>
      <c r="J1329" s="334"/>
      <c r="K1329" s="334"/>
      <c r="L1329" s="334"/>
      <c r="M1329" s="334"/>
      <c r="N1329" s="334"/>
    </row>
    <row r="1330" spans="1:14" s="383" customFormat="1" x14ac:dyDescent="0.25">
      <c r="A1330" s="331"/>
      <c r="B1330" s="332"/>
      <c r="C1330" s="333"/>
      <c r="D1330" s="334"/>
      <c r="E1330" s="334"/>
      <c r="F1330" s="334"/>
      <c r="G1330" s="334"/>
      <c r="H1330" s="333"/>
      <c r="I1330" s="334"/>
      <c r="J1330" s="334"/>
      <c r="K1330" s="334"/>
      <c r="L1330" s="334"/>
      <c r="M1330" s="334"/>
      <c r="N1330" s="334"/>
    </row>
    <row r="1331" spans="1:14" s="383" customFormat="1" x14ac:dyDescent="0.25">
      <c r="A1331" s="331"/>
      <c r="B1331" s="332"/>
      <c r="C1331" s="333"/>
      <c r="D1331" s="334"/>
      <c r="E1331" s="334"/>
      <c r="F1331" s="334"/>
      <c r="G1331" s="334"/>
      <c r="H1331" s="333"/>
      <c r="I1331" s="334"/>
      <c r="J1331" s="334"/>
      <c r="K1331" s="334"/>
      <c r="L1331" s="334"/>
      <c r="M1331" s="334"/>
      <c r="N1331" s="334"/>
    </row>
    <row r="1332" spans="1:14" s="383" customFormat="1" x14ac:dyDescent="0.25">
      <c r="A1332" s="331"/>
      <c r="B1332" s="332"/>
      <c r="C1332" s="333"/>
      <c r="D1332" s="334"/>
      <c r="E1332" s="334"/>
      <c r="F1332" s="334"/>
      <c r="G1332" s="334"/>
      <c r="H1332" s="333"/>
      <c r="I1332" s="334"/>
      <c r="J1332" s="334"/>
      <c r="K1332" s="334"/>
      <c r="L1332" s="334"/>
      <c r="M1332" s="334"/>
      <c r="N1332" s="334"/>
    </row>
    <row r="1333" spans="1:14" s="383" customFormat="1" x14ac:dyDescent="0.25">
      <c r="A1333" s="331"/>
      <c r="B1333" s="332"/>
      <c r="C1333" s="333"/>
      <c r="D1333" s="334"/>
      <c r="E1333" s="334"/>
      <c r="F1333" s="334"/>
      <c r="G1333" s="334"/>
      <c r="H1333" s="333"/>
      <c r="I1333" s="334"/>
      <c r="J1333" s="334"/>
      <c r="K1333" s="334"/>
      <c r="L1333" s="334"/>
      <c r="M1333" s="334"/>
      <c r="N1333" s="334"/>
    </row>
    <row r="1334" spans="1:14" s="383" customFormat="1" x14ac:dyDescent="0.25">
      <c r="A1334" s="331"/>
      <c r="B1334" s="332"/>
      <c r="C1334" s="333"/>
      <c r="D1334" s="334"/>
      <c r="E1334" s="334"/>
      <c r="F1334" s="334"/>
      <c r="G1334" s="334"/>
      <c r="H1334" s="333"/>
      <c r="I1334" s="334"/>
      <c r="J1334" s="334"/>
      <c r="K1334" s="334"/>
      <c r="L1334" s="334"/>
      <c r="M1334" s="334"/>
      <c r="N1334" s="334"/>
    </row>
    <row r="1335" spans="1:14" s="383" customFormat="1" x14ac:dyDescent="0.25">
      <c r="A1335" s="331"/>
      <c r="B1335" s="332"/>
      <c r="C1335" s="333"/>
      <c r="D1335" s="334"/>
      <c r="E1335" s="334"/>
      <c r="F1335" s="334"/>
      <c r="G1335" s="334"/>
      <c r="H1335" s="333"/>
      <c r="I1335" s="334"/>
      <c r="J1335" s="334"/>
      <c r="K1335" s="334"/>
      <c r="L1335" s="334"/>
      <c r="M1335" s="334"/>
      <c r="N1335" s="334"/>
    </row>
    <row r="1336" spans="1:14" s="383" customFormat="1" x14ac:dyDescent="0.25">
      <c r="A1336" s="331"/>
      <c r="B1336" s="332"/>
      <c r="C1336" s="333"/>
      <c r="D1336" s="334"/>
      <c r="E1336" s="334"/>
      <c r="F1336" s="334"/>
      <c r="G1336" s="334"/>
      <c r="H1336" s="333"/>
      <c r="I1336" s="334"/>
      <c r="J1336" s="334"/>
      <c r="K1336" s="334"/>
      <c r="L1336" s="334"/>
      <c r="M1336" s="334"/>
      <c r="N1336" s="334"/>
    </row>
    <row r="1337" spans="1:14" s="383" customFormat="1" x14ac:dyDescent="0.25">
      <c r="A1337" s="331"/>
      <c r="B1337" s="332"/>
      <c r="C1337" s="333"/>
      <c r="D1337" s="334"/>
      <c r="E1337" s="334"/>
      <c r="F1337" s="334"/>
      <c r="G1337" s="334"/>
      <c r="H1337" s="333"/>
      <c r="I1337" s="334"/>
      <c r="J1337" s="334"/>
      <c r="K1337" s="334"/>
      <c r="L1337" s="334"/>
      <c r="M1337" s="334"/>
      <c r="N1337" s="334"/>
    </row>
    <row r="1338" spans="1:14" s="383" customFormat="1" x14ac:dyDescent="0.25">
      <c r="A1338" s="331"/>
      <c r="B1338" s="332"/>
      <c r="C1338" s="333"/>
      <c r="D1338" s="334"/>
      <c r="E1338" s="334"/>
      <c r="F1338" s="334"/>
      <c r="G1338" s="334"/>
      <c r="H1338" s="333"/>
      <c r="I1338" s="334"/>
      <c r="J1338" s="334"/>
      <c r="K1338" s="334"/>
      <c r="L1338" s="334"/>
      <c r="M1338" s="334"/>
      <c r="N1338" s="334"/>
    </row>
    <row r="1339" spans="1:14" s="383" customFormat="1" x14ac:dyDescent="0.25">
      <c r="A1339" s="331"/>
      <c r="B1339" s="332"/>
      <c r="C1339" s="333"/>
      <c r="D1339" s="334"/>
      <c r="E1339" s="334"/>
      <c r="F1339" s="334"/>
      <c r="G1339" s="334"/>
      <c r="H1339" s="333"/>
      <c r="I1339" s="334"/>
      <c r="J1339" s="334"/>
      <c r="K1339" s="334"/>
      <c r="L1339" s="334"/>
      <c r="M1339" s="334"/>
      <c r="N1339" s="334"/>
    </row>
    <row r="1340" spans="1:14" s="383" customFormat="1" x14ac:dyDescent="0.25">
      <c r="A1340" s="331"/>
      <c r="B1340" s="332"/>
      <c r="C1340" s="333"/>
      <c r="D1340" s="334"/>
      <c r="E1340" s="334"/>
      <c r="F1340" s="334"/>
      <c r="G1340" s="334"/>
      <c r="H1340" s="333"/>
      <c r="I1340" s="334"/>
      <c r="J1340" s="334"/>
      <c r="K1340" s="334"/>
      <c r="L1340" s="334"/>
      <c r="M1340" s="334"/>
      <c r="N1340" s="334"/>
    </row>
    <row r="1341" spans="1:14" s="383" customFormat="1" x14ac:dyDescent="0.25">
      <c r="A1341" s="331"/>
      <c r="B1341" s="332"/>
      <c r="C1341" s="333"/>
      <c r="D1341" s="334"/>
      <c r="E1341" s="334"/>
      <c r="F1341" s="334"/>
      <c r="G1341" s="334"/>
      <c r="H1341" s="333"/>
      <c r="I1341" s="334"/>
      <c r="J1341" s="334"/>
      <c r="K1341" s="334"/>
      <c r="L1341" s="334"/>
      <c r="M1341" s="334"/>
      <c r="N1341" s="334"/>
    </row>
    <row r="1342" spans="1:14" s="383" customFormat="1" x14ac:dyDescent="0.25">
      <c r="A1342" s="331"/>
      <c r="B1342" s="332"/>
      <c r="C1342" s="333"/>
      <c r="D1342" s="334"/>
      <c r="E1342" s="334"/>
      <c r="F1342" s="334"/>
      <c r="G1342" s="334"/>
      <c r="H1342" s="333"/>
      <c r="I1342" s="334"/>
      <c r="J1342" s="334"/>
      <c r="K1342" s="334"/>
      <c r="L1342" s="334"/>
      <c r="M1342" s="334"/>
      <c r="N1342" s="334"/>
    </row>
    <row r="1343" spans="1:14" s="383" customFormat="1" x14ac:dyDescent="0.25">
      <c r="A1343" s="331"/>
      <c r="B1343" s="332"/>
      <c r="C1343" s="333"/>
      <c r="D1343" s="334"/>
      <c r="E1343" s="334"/>
      <c r="F1343" s="334"/>
      <c r="G1343" s="334"/>
      <c r="H1343" s="333"/>
      <c r="I1343" s="334"/>
      <c r="J1343" s="334"/>
      <c r="K1343" s="334"/>
      <c r="L1343" s="334"/>
      <c r="M1343" s="334"/>
      <c r="N1343" s="334"/>
    </row>
    <row r="1344" spans="1:14" s="383" customFormat="1" x14ac:dyDescent="0.25">
      <c r="A1344" s="331"/>
      <c r="B1344" s="332"/>
      <c r="C1344" s="333"/>
      <c r="D1344" s="334"/>
      <c r="E1344" s="334"/>
      <c r="F1344" s="334"/>
      <c r="G1344" s="334"/>
      <c r="H1344" s="333"/>
      <c r="I1344" s="334"/>
      <c r="J1344" s="334"/>
      <c r="K1344" s="334"/>
      <c r="L1344" s="334"/>
      <c r="M1344" s="334"/>
      <c r="N1344" s="334"/>
    </row>
    <row r="1345" spans="1:14" s="383" customFormat="1" x14ac:dyDescent="0.25">
      <c r="A1345" s="331"/>
      <c r="B1345" s="332"/>
      <c r="C1345" s="333"/>
      <c r="D1345" s="334"/>
      <c r="E1345" s="334"/>
      <c r="F1345" s="334"/>
      <c r="G1345" s="334"/>
      <c r="H1345" s="333"/>
      <c r="I1345" s="334"/>
      <c r="J1345" s="334"/>
      <c r="K1345" s="334"/>
      <c r="L1345" s="334"/>
      <c r="M1345" s="334"/>
      <c r="N1345" s="334"/>
    </row>
    <row r="1346" spans="1:14" s="383" customFormat="1" x14ac:dyDescent="0.25">
      <c r="A1346" s="331"/>
      <c r="B1346" s="332"/>
      <c r="C1346" s="333"/>
      <c r="D1346" s="334"/>
      <c r="E1346" s="334"/>
      <c r="F1346" s="334"/>
      <c r="G1346" s="334"/>
      <c r="H1346" s="333"/>
      <c r="I1346" s="334"/>
      <c r="J1346" s="334"/>
      <c r="K1346" s="334"/>
      <c r="L1346" s="334"/>
      <c r="M1346" s="334"/>
      <c r="N1346" s="334"/>
    </row>
    <row r="1347" spans="1:14" s="383" customFormat="1" x14ac:dyDescent="0.25">
      <c r="A1347" s="331"/>
      <c r="B1347" s="332"/>
      <c r="C1347" s="333"/>
      <c r="D1347" s="334"/>
      <c r="E1347" s="334"/>
      <c r="F1347" s="334"/>
      <c r="G1347" s="334"/>
      <c r="H1347" s="333"/>
      <c r="I1347" s="334"/>
      <c r="J1347" s="334"/>
      <c r="K1347" s="334"/>
      <c r="L1347" s="334"/>
      <c r="M1347" s="334"/>
      <c r="N1347" s="334"/>
    </row>
    <row r="1348" spans="1:14" s="383" customFormat="1" x14ac:dyDescent="0.25">
      <c r="A1348" s="331"/>
      <c r="B1348" s="332"/>
      <c r="C1348" s="333"/>
      <c r="D1348" s="334"/>
      <c r="E1348" s="334"/>
      <c r="F1348" s="334"/>
      <c r="G1348" s="334"/>
      <c r="H1348" s="333"/>
      <c r="I1348" s="334"/>
      <c r="J1348" s="334"/>
      <c r="K1348" s="334"/>
      <c r="L1348" s="334"/>
      <c r="M1348" s="334"/>
      <c r="N1348" s="334"/>
    </row>
    <row r="1349" spans="1:14" s="383" customFormat="1" x14ac:dyDescent="0.25">
      <c r="A1349" s="331"/>
      <c r="B1349" s="332"/>
      <c r="C1349" s="333"/>
      <c r="D1349" s="334"/>
      <c r="E1349" s="334"/>
      <c r="F1349" s="334"/>
      <c r="G1349" s="334"/>
      <c r="H1349" s="333"/>
      <c r="I1349" s="334"/>
      <c r="J1349" s="334"/>
      <c r="K1349" s="334"/>
      <c r="L1349" s="334"/>
      <c r="M1349" s="334"/>
      <c r="N1349" s="334"/>
    </row>
    <row r="1350" spans="1:14" s="383" customFormat="1" x14ac:dyDescent="0.25">
      <c r="A1350" s="331"/>
      <c r="B1350" s="332"/>
      <c r="C1350" s="333"/>
      <c r="D1350" s="334"/>
      <c r="E1350" s="334"/>
      <c r="F1350" s="334"/>
      <c r="G1350" s="334"/>
      <c r="H1350" s="333"/>
      <c r="I1350" s="334"/>
      <c r="J1350" s="334"/>
      <c r="K1350" s="334"/>
      <c r="L1350" s="334"/>
      <c r="M1350" s="334"/>
      <c r="N1350" s="334"/>
    </row>
    <row r="1351" spans="1:14" s="383" customFormat="1" x14ac:dyDescent="0.25">
      <c r="A1351" s="331"/>
      <c r="B1351" s="332"/>
      <c r="C1351" s="333"/>
      <c r="D1351" s="334"/>
      <c r="E1351" s="334"/>
      <c r="F1351" s="334"/>
      <c r="G1351" s="334"/>
      <c r="H1351" s="333"/>
      <c r="I1351" s="334"/>
      <c r="J1351" s="334"/>
      <c r="K1351" s="334"/>
      <c r="L1351" s="334"/>
      <c r="M1351" s="334"/>
      <c r="N1351" s="334"/>
    </row>
    <row r="1352" spans="1:14" s="383" customFormat="1" x14ac:dyDescent="0.25">
      <c r="A1352" s="331"/>
      <c r="B1352" s="332"/>
      <c r="C1352" s="333"/>
      <c r="D1352" s="334"/>
      <c r="E1352" s="334"/>
      <c r="F1352" s="334"/>
      <c r="G1352" s="334"/>
      <c r="H1352" s="333"/>
      <c r="I1352" s="334"/>
      <c r="J1352" s="334"/>
      <c r="K1352" s="334"/>
      <c r="L1352" s="334"/>
      <c r="M1352" s="334"/>
      <c r="N1352" s="334"/>
    </row>
    <row r="1353" spans="1:14" s="383" customFormat="1" x14ac:dyDescent="0.25">
      <c r="A1353" s="331"/>
      <c r="B1353" s="332"/>
      <c r="C1353" s="333"/>
      <c r="D1353" s="334"/>
      <c r="E1353" s="334"/>
      <c r="F1353" s="334"/>
      <c r="G1353" s="334"/>
      <c r="H1353" s="333"/>
      <c r="I1353" s="334"/>
      <c r="J1353" s="334"/>
      <c r="K1353" s="334"/>
      <c r="L1353" s="334"/>
      <c r="M1353" s="334"/>
      <c r="N1353" s="334"/>
    </row>
    <row r="1354" spans="1:14" s="383" customFormat="1" x14ac:dyDescent="0.25">
      <c r="A1354" s="331"/>
      <c r="B1354" s="332"/>
      <c r="C1354" s="333"/>
      <c r="D1354" s="334"/>
      <c r="E1354" s="334"/>
      <c r="F1354" s="334"/>
      <c r="G1354" s="334"/>
      <c r="H1354" s="333"/>
      <c r="I1354" s="334"/>
      <c r="J1354" s="334"/>
      <c r="K1354" s="334"/>
      <c r="L1354" s="334"/>
      <c r="M1354" s="334"/>
      <c r="N1354" s="334"/>
    </row>
    <row r="1355" spans="1:14" s="383" customFormat="1" x14ac:dyDescent="0.25">
      <c r="A1355" s="331"/>
      <c r="B1355" s="332"/>
      <c r="C1355" s="333"/>
      <c r="D1355" s="334"/>
      <c r="E1355" s="334"/>
      <c r="F1355" s="334"/>
      <c r="G1355" s="334"/>
      <c r="H1355" s="333"/>
      <c r="I1355" s="334"/>
      <c r="J1355" s="334"/>
      <c r="K1355" s="334"/>
      <c r="L1355" s="334"/>
      <c r="M1355" s="334"/>
      <c r="N1355" s="334"/>
    </row>
    <row r="1356" spans="1:14" s="383" customFormat="1" x14ac:dyDescent="0.25">
      <c r="A1356" s="331"/>
      <c r="B1356" s="332"/>
      <c r="C1356" s="333"/>
      <c r="D1356" s="334"/>
      <c r="E1356" s="334"/>
      <c r="F1356" s="334"/>
      <c r="G1356" s="334"/>
      <c r="H1356" s="333"/>
      <c r="I1356" s="334"/>
      <c r="J1356" s="334"/>
      <c r="K1356" s="334"/>
      <c r="L1356" s="334"/>
      <c r="M1356" s="334"/>
      <c r="N1356" s="334"/>
    </row>
    <row r="1357" spans="1:14" s="383" customFormat="1" x14ac:dyDescent="0.25">
      <c r="A1357" s="331"/>
      <c r="B1357" s="332"/>
      <c r="C1357" s="333"/>
      <c r="D1357" s="334"/>
      <c r="E1357" s="334"/>
      <c r="F1357" s="334"/>
      <c r="G1357" s="334"/>
      <c r="H1357" s="333"/>
      <c r="I1357" s="334"/>
      <c r="J1357" s="334"/>
      <c r="K1357" s="334"/>
      <c r="L1357" s="334"/>
      <c r="M1357" s="334"/>
      <c r="N1357" s="334"/>
    </row>
    <row r="1358" spans="1:14" s="383" customFormat="1" x14ac:dyDescent="0.25">
      <c r="A1358" s="331"/>
      <c r="B1358" s="332"/>
      <c r="C1358" s="333"/>
      <c r="D1358" s="334"/>
      <c r="E1358" s="334"/>
      <c r="F1358" s="334"/>
      <c r="G1358" s="334"/>
      <c r="H1358" s="333"/>
      <c r="I1358" s="334"/>
      <c r="J1358" s="334"/>
      <c r="K1358" s="334"/>
      <c r="L1358" s="334"/>
      <c r="M1358" s="334"/>
      <c r="N1358" s="334"/>
    </row>
    <row r="1359" spans="1:14" s="383" customFormat="1" x14ac:dyDescent="0.25">
      <c r="A1359" s="331"/>
      <c r="B1359" s="332"/>
      <c r="C1359" s="333"/>
      <c r="D1359" s="334"/>
      <c r="E1359" s="334"/>
      <c r="F1359" s="334"/>
      <c r="G1359" s="334"/>
      <c r="H1359" s="333"/>
      <c r="I1359" s="334"/>
      <c r="J1359" s="334"/>
      <c r="K1359" s="334"/>
      <c r="L1359" s="334"/>
      <c r="M1359" s="334"/>
      <c r="N1359" s="334"/>
    </row>
    <row r="1360" spans="1:14" s="383" customFormat="1" x14ac:dyDescent="0.25">
      <c r="A1360" s="331"/>
      <c r="B1360" s="332"/>
      <c r="C1360" s="333"/>
      <c r="D1360" s="334"/>
      <c r="E1360" s="334"/>
      <c r="F1360" s="334"/>
      <c r="G1360" s="334"/>
      <c r="H1360" s="333"/>
      <c r="I1360" s="334"/>
      <c r="J1360" s="334"/>
      <c r="K1360" s="334"/>
      <c r="L1360" s="334"/>
      <c r="M1360" s="334"/>
      <c r="N1360" s="334"/>
    </row>
    <row r="1361" spans="1:14" s="383" customFormat="1" x14ac:dyDescent="0.25">
      <c r="A1361" s="331"/>
      <c r="B1361" s="332"/>
      <c r="C1361" s="333"/>
      <c r="D1361" s="334"/>
      <c r="E1361" s="334"/>
      <c r="F1361" s="334"/>
      <c r="G1361" s="334"/>
      <c r="H1361" s="333"/>
      <c r="I1361" s="334"/>
      <c r="J1361" s="334"/>
      <c r="K1361" s="334"/>
      <c r="L1361" s="334"/>
      <c r="M1361" s="334"/>
      <c r="N1361" s="334"/>
    </row>
    <row r="1362" spans="1:14" s="383" customFormat="1" x14ac:dyDescent="0.25">
      <c r="A1362" s="331"/>
      <c r="B1362" s="332"/>
      <c r="C1362" s="333"/>
      <c r="D1362" s="334"/>
      <c r="E1362" s="334"/>
      <c r="F1362" s="334"/>
      <c r="G1362" s="334"/>
      <c r="H1362" s="333"/>
      <c r="I1362" s="334"/>
      <c r="J1362" s="334"/>
      <c r="K1362" s="334"/>
      <c r="L1362" s="334"/>
      <c r="M1362" s="334"/>
      <c r="N1362" s="334"/>
    </row>
    <row r="1363" spans="1:14" s="383" customFormat="1" x14ac:dyDescent="0.25">
      <c r="A1363" s="331"/>
      <c r="B1363" s="332"/>
      <c r="C1363" s="333"/>
      <c r="D1363" s="334"/>
      <c r="E1363" s="334"/>
      <c r="F1363" s="334"/>
      <c r="G1363" s="334"/>
      <c r="H1363" s="333"/>
      <c r="I1363" s="334"/>
      <c r="J1363" s="334"/>
      <c r="K1363" s="334"/>
      <c r="L1363" s="334"/>
      <c r="M1363" s="334"/>
      <c r="N1363" s="334"/>
    </row>
    <row r="1364" spans="1:14" s="383" customFormat="1" x14ac:dyDescent="0.25">
      <c r="A1364" s="331"/>
      <c r="B1364" s="332"/>
      <c r="C1364" s="333"/>
      <c r="D1364" s="334"/>
      <c r="E1364" s="334"/>
      <c r="F1364" s="334"/>
      <c r="G1364" s="334"/>
      <c r="H1364" s="333"/>
      <c r="I1364" s="334"/>
      <c r="J1364" s="334"/>
      <c r="K1364" s="334"/>
      <c r="L1364" s="334"/>
      <c r="M1364" s="334"/>
      <c r="N1364" s="334"/>
    </row>
    <row r="1365" spans="1:14" s="383" customFormat="1" x14ac:dyDescent="0.25">
      <c r="A1365" s="331"/>
      <c r="B1365" s="332"/>
      <c r="C1365" s="333"/>
      <c r="D1365" s="334"/>
      <c r="E1365" s="334"/>
      <c r="F1365" s="334"/>
      <c r="G1365" s="334"/>
      <c r="H1365" s="333"/>
      <c r="I1365" s="334"/>
      <c r="J1365" s="334"/>
      <c r="K1365" s="334"/>
      <c r="L1365" s="334"/>
      <c r="M1365" s="334"/>
      <c r="N1365" s="334"/>
    </row>
    <row r="1366" spans="1:14" s="383" customFormat="1" x14ac:dyDescent="0.25">
      <c r="A1366" s="331"/>
      <c r="B1366" s="332"/>
      <c r="C1366" s="333"/>
      <c r="D1366" s="334"/>
      <c r="E1366" s="334"/>
      <c r="F1366" s="334"/>
      <c r="G1366" s="334"/>
      <c r="H1366" s="333"/>
      <c r="I1366" s="334"/>
      <c r="J1366" s="334"/>
      <c r="K1366" s="334"/>
      <c r="L1366" s="334"/>
      <c r="M1366" s="334"/>
      <c r="N1366" s="334"/>
    </row>
    <row r="1367" spans="1:14" s="383" customFormat="1" x14ac:dyDescent="0.25">
      <c r="A1367" s="331"/>
      <c r="B1367" s="332"/>
      <c r="C1367" s="333"/>
      <c r="D1367" s="334"/>
      <c r="E1367" s="334"/>
      <c r="F1367" s="334"/>
      <c r="G1367" s="334"/>
      <c r="H1367" s="333"/>
      <c r="I1367" s="334"/>
      <c r="J1367" s="334"/>
      <c r="K1367" s="334"/>
      <c r="L1367" s="334"/>
      <c r="M1367" s="334"/>
      <c r="N1367" s="334"/>
    </row>
    <row r="1368" spans="1:14" s="383" customFormat="1" x14ac:dyDescent="0.25">
      <c r="A1368" s="331"/>
      <c r="B1368" s="332"/>
      <c r="C1368" s="333"/>
      <c r="D1368" s="334"/>
      <c r="E1368" s="334"/>
      <c r="F1368" s="334"/>
      <c r="G1368" s="334"/>
      <c r="H1368" s="333"/>
      <c r="I1368" s="334"/>
      <c r="J1368" s="334"/>
      <c r="K1368" s="334"/>
      <c r="L1368" s="334"/>
      <c r="M1368" s="334"/>
      <c r="N1368" s="334"/>
    </row>
    <row r="1369" spans="1:14" s="383" customFormat="1" x14ac:dyDescent="0.25">
      <c r="A1369" s="331"/>
      <c r="B1369" s="332"/>
      <c r="C1369" s="333"/>
      <c r="D1369" s="334"/>
      <c r="E1369" s="334"/>
      <c r="F1369" s="334"/>
      <c r="G1369" s="334"/>
      <c r="H1369" s="333"/>
      <c r="I1369" s="334"/>
      <c r="J1369" s="334"/>
      <c r="K1369" s="334"/>
      <c r="L1369" s="334"/>
      <c r="M1369" s="334"/>
      <c r="N1369" s="334"/>
    </row>
    <row r="1370" spans="1:14" s="383" customFormat="1" x14ac:dyDescent="0.25">
      <c r="A1370" s="331"/>
      <c r="B1370" s="332"/>
      <c r="C1370" s="333"/>
      <c r="D1370" s="334"/>
      <c r="E1370" s="334"/>
      <c r="F1370" s="334"/>
      <c r="G1370" s="334"/>
      <c r="H1370" s="333"/>
      <c r="I1370" s="334"/>
      <c r="J1370" s="334"/>
      <c r="K1370" s="334"/>
      <c r="L1370" s="334"/>
      <c r="M1370" s="334"/>
      <c r="N1370" s="334"/>
    </row>
    <row r="1371" spans="1:14" s="383" customFormat="1" x14ac:dyDescent="0.25">
      <c r="A1371" s="331"/>
      <c r="B1371" s="332"/>
      <c r="C1371" s="333"/>
      <c r="D1371" s="334"/>
      <c r="E1371" s="334"/>
      <c r="F1371" s="334"/>
      <c r="G1371" s="334"/>
      <c r="H1371" s="333"/>
      <c r="I1371" s="334"/>
      <c r="J1371" s="334"/>
      <c r="K1371" s="334"/>
      <c r="L1371" s="334"/>
      <c r="M1371" s="334"/>
      <c r="N1371" s="334"/>
    </row>
    <row r="1372" spans="1:14" s="383" customFormat="1" x14ac:dyDescent="0.25">
      <c r="A1372" s="331"/>
      <c r="B1372" s="332"/>
      <c r="C1372" s="333"/>
      <c r="D1372" s="334"/>
      <c r="E1372" s="334"/>
      <c r="F1372" s="334"/>
      <c r="G1372" s="334"/>
      <c r="H1372" s="333"/>
      <c r="I1372" s="334"/>
      <c r="J1372" s="334"/>
      <c r="K1372" s="334"/>
      <c r="L1372" s="334"/>
      <c r="M1372" s="334"/>
      <c r="N1372" s="334"/>
    </row>
    <row r="1373" spans="1:14" s="383" customFormat="1" x14ac:dyDescent="0.25">
      <c r="A1373" s="331"/>
      <c r="B1373" s="332"/>
      <c r="C1373" s="333"/>
      <c r="D1373" s="334"/>
      <c r="E1373" s="334"/>
      <c r="F1373" s="334"/>
      <c r="G1373" s="334"/>
      <c r="H1373" s="333"/>
      <c r="I1373" s="334"/>
      <c r="J1373" s="334"/>
      <c r="K1373" s="334"/>
      <c r="L1373" s="334"/>
      <c r="M1373" s="334"/>
      <c r="N1373" s="334"/>
    </row>
    <row r="1374" spans="1:14" s="383" customFormat="1" x14ac:dyDescent="0.25">
      <c r="A1374" s="331"/>
      <c r="B1374" s="332"/>
      <c r="C1374" s="333"/>
      <c r="D1374" s="334"/>
      <c r="E1374" s="334"/>
      <c r="F1374" s="334"/>
      <c r="G1374" s="334"/>
      <c r="H1374" s="333"/>
      <c r="I1374" s="334"/>
      <c r="J1374" s="334"/>
      <c r="K1374" s="334"/>
      <c r="L1374" s="334"/>
      <c r="M1374" s="334"/>
      <c r="N1374" s="334"/>
    </row>
    <row r="1375" spans="1:14" s="383" customFormat="1" x14ac:dyDescent="0.25">
      <c r="A1375" s="331"/>
      <c r="B1375" s="332"/>
      <c r="C1375" s="333"/>
      <c r="D1375" s="334"/>
      <c r="E1375" s="334"/>
      <c r="F1375" s="334"/>
      <c r="G1375" s="334"/>
      <c r="H1375" s="333"/>
      <c r="I1375" s="334"/>
      <c r="J1375" s="334"/>
      <c r="K1375" s="334"/>
      <c r="L1375" s="334"/>
      <c r="M1375" s="334"/>
      <c r="N1375" s="334"/>
    </row>
    <row r="1376" spans="1:14" s="383" customFormat="1" x14ac:dyDescent="0.25">
      <c r="A1376" s="331"/>
      <c r="B1376" s="332"/>
      <c r="C1376" s="333"/>
      <c r="D1376" s="334"/>
      <c r="E1376" s="334"/>
      <c r="F1376" s="334"/>
      <c r="G1376" s="334"/>
      <c r="H1376" s="333"/>
      <c r="I1376" s="334"/>
      <c r="J1376" s="334"/>
      <c r="K1376" s="334"/>
      <c r="L1376" s="334"/>
      <c r="M1376" s="334"/>
      <c r="N1376" s="334"/>
    </row>
    <row r="1377" spans="1:14" s="383" customFormat="1" x14ac:dyDescent="0.25">
      <c r="A1377" s="331"/>
      <c r="B1377" s="332"/>
      <c r="C1377" s="333"/>
      <c r="D1377" s="334"/>
      <c r="E1377" s="334"/>
      <c r="F1377" s="334"/>
      <c r="G1377" s="334"/>
      <c r="H1377" s="333"/>
      <c r="I1377" s="334"/>
      <c r="J1377" s="334"/>
      <c r="K1377" s="334"/>
      <c r="L1377" s="334"/>
      <c r="M1377" s="334"/>
      <c r="N1377" s="334"/>
    </row>
    <row r="1378" spans="1:14" s="383" customFormat="1" x14ac:dyDescent="0.25">
      <c r="A1378" s="331"/>
      <c r="B1378" s="332"/>
      <c r="C1378" s="333"/>
      <c r="D1378" s="334"/>
      <c r="E1378" s="334"/>
      <c r="F1378" s="334"/>
      <c r="G1378" s="334"/>
      <c r="H1378" s="333"/>
      <c r="I1378" s="334"/>
      <c r="J1378" s="334"/>
      <c r="K1378" s="334"/>
      <c r="L1378" s="334"/>
      <c r="M1378" s="334"/>
      <c r="N1378" s="334"/>
    </row>
    <row r="1379" spans="1:14" s="383" customFormat="1" x14ac:dyDescent="0.25">
      <c r="A1379" s="331"/>
      <c r="B1379" s="332"/>
      <c r="C1379" s="333"/>
      <c r="D1379" s="334"/>
      <c r="E1379" s="334"/>
      <c r="F1379" s="334"/>
      <c r="G1379" s="334"/>
      <c r="H1379" s="333"/>
      <c r="I1379" s="334"/>
      <c r="J1379" s="334"/>
      <c r="K1379" s="334"/>
      <c r="L1379" s="334"/>
      <c r="M1379" s="334"/>
      <c r="N1379" s="334"/>
    </row>
    <row r="1380" spans="1:14" s="383" customFormat="1" x14ac:dyDescent="0.25">
      <c r="A1380" s="331"/>
      <c r="B1380" s="332"/>
      <c r="C1380" s="333"/>
      <c r="D1380" s="334"/>
      <c r="E1380" s="334"/>
      <c r="F1380" s="334"/>
      <c r="G1380" s="334"/>
      <c r="H1380" s="333"/>
      <c r="I1380" s="334"/>
      <c r="J1380" s="334"/>
      <c r="K1380" s="334"/>
      <c r="L1380" s="334"/>
      <c r="M1380" s="334"/>
      <c r="N1380" s="334"/>
    </row>
    <row r="1381" spans="1:14" s="383" customFormat="1" x14ac:dyDescent="0.25">
      <c r="A1381" s="331"/>
      <c r="B1381" s="332"/>
      <c r="C1381" s="333"/>
      <c r="D1381" s="334"/>
      <c r="E1381" s="334"/>
      <c r="F1381" s="334"/>
      <c r="G1381" s="334"/>
      <c r="H1381" s="333"/>
      <c r="I1381" s="334"/>
      <c r="J1381" s="334"/>
      <c r="K1381" s="334"/>
      <c r="L1381" s="334"/>
      <c r="M1381" s="334"/>
      <c r="N1381" s="334"/>
    </row>
    <row r="1382" spans="1:14" s="383" customFormat="1" x14ac:dyDescent="0.25">
      <c r="A1382" s="331"/>
      <c r="B1382" s="332"/>
      <c r="C1382" s="333"/>
      <c r="D1382" s="334"/>
      <c r="E1382" s="334"/>
      <c r="F1382" s="334"/>
      <c r="G1382" s="334"/>
      <c r="H1382" s="333"/>
      <c r="I1382" s="334"/>
      <c r="J1382" s="334"/>
      <c r="K1382" s="334"/>
      <c r="L1382" s="334"/>
      <c r="M1382" s="334"/>
      <c r="N1382" s="334"/>
    </row>
    <row r="1383" spans="1:14" s="383" customFormat="1" x14ac:dyDescent="0.25">
      <c r="A1383" s="331"/>
      <c r="B1383" s="332"/>
      <c r="C1383" s="333"/>
      <c r="D1383" s="334"/>
      <c r="E1383" s="334"/>
      <c r="F1383" s="334"/>
      <c r="G1383" s="334"/>
      <c r="H1383" s="333"/>
      <c r="I1383" s="334"/>
      <c r="J1383" s="334"/>
      <c r="K1383" s="334"/>
      <c r="L1383" s="334"/>
      <c r="M1383" s="334"/>
      <c r="N1383" s="334"/>
    </row>
    <row r="1384" spans="1:14" s="383" customFormat="1" x14ac:dyDescent="0.25">
      <c r="A1384" s="331"/>
      <c r="B1384" s="332"/>
      <c r="C1384" s="333"/>
      <c r="D1384" s="334"/>
      <c r="E1384" s="334"/>
      <c r="F1384" s="334"/>
      <c r="G1384" s="334"/>
      <c r="H1384" s="333"/>
      <c r="I1384" s="334"/>
      <c r="J1384" s="334"/>
      <c r="K1384" s="334"/>
      <c r="L1384" s="334"/>
      <c r="M1384" s="334"/>
      <c r="N1384" s="334"/>
    </row>
    <row r="1385" spans="1:14" s="383" customFormat="1" x14ac:dyDescent="0.25">
      <c r="A1385" s="331"/>
      <c r="B1385" s="332"/>
      <c r="C1385" s="333"/>
      <c r="D1385" s="334"/>
      <c r="E1385" s="334"/>
      <c r="F1385" s="334"/>
      <c r="G1385" s="334"/>
      <c r="H1385" s="333"/>
      <c r="I1385" s="334"/>
      <c r="J1385" s="334"/>
      <c r="K1385" s="334"/>
      <c r="L1385" s="334"/>
      <c r="M1385" s="334"/>
      <c r="N1385" s="334"/>
    </row>
    <row r="1386" spans="1:14" s="383" customFormat="1" x14ac:dyDescent="0.25">
      <c r="A1386" s="331"/>
      <c r="B1386" s="332"/>
      <c r="C1386" s="333"/>
      <c r="D1386" s="334"/>
      <c r="E1386" s="334"/>
      <c r="F1386" s="334"/>
      <c r="G1386" s="334"/>
      <c r="H1386" s="333"/>
      <c r="I1386" s="334"/>
      <c r="J1386" s="334"/>
      <c r="K1386" s="334"/>
      <c r="L1386" s="334"/>
      <c r="M1386" s="334"/>
      <c r="N1386" s="334"/>
    </row>
    <row r="1387" spans="1:14" s="383" customFormat="1" x14ac:dyDescent="0.25">
      <c r="A1387" s="331"/>
      <c r="B1387" s="332"/>
      <c r="C1387" s="333"/>
      <c r="D1387" s="334"/>
      <c r="E1387" s="334"/>
      <c r="F1387" s="334"/>
      <c r="G1387" s="334"/>
      <c r="H1387" s="333"/>
      <c r="I1387" s="334"/>
      <c r="J1387" s="334"/>
      <c r="K1387" s="334"/>
      <c r="L1387" s="334"/>
      <c r="M1387" s="334"/>
      <c r="N1387" s="334"/>
    </row>
    <row r="1388" spans="1:14" s="383" customFormat="1" x14ac:dyDescent="0.25">
      <c r="A1388" s="331"/>
      <c r="B1388" s="332"/>
      <c r="C1388" s="333"/>
      <c r="D1388" s="334"/>
      <c r="E1388" s="334"/>
      <c r="F1388" s="334"/>
      <c r="G1388" s="334"/>
      <c r="H1388" s="333"/>
      <c r="I1388" s="334"/>
      <c r="J1388" s="334"/>
      <c r="K1388" s="334"/>
      <c r="L1388" s="334"/>
      <c r="M1388" s="334"/>
      <c r="N1388" s="334"/>
    </row>
    <row r="1389" spans="1:14" s="383" customFormat="1" x14ac:dyDescent="0.25">
      <c r="A1389" s="331"/>
      <c r="B1389" s="332"/>
      <c r="C1389" s="333"/>
      <c r="D1389" s="334"/>
      <c r="E1389" s="334"/>
      <c r="F1389" s="334"/>
      <c r="G1389" s="334"/>
      <c r="H1389" s="333"/>
      <c r="I1389" s="334"/>
      <c r="J1389" s="334"/>
      <c r="K1389" s="334"/>
      <c r="L1389" s="334"/>
      <c r="M1389" s="334"/>
      <c r="N1389" s="334"/>
    </row>
    <row r="1390" spans="1:14" s="383" customFormat="1" x14ac:dyDescent="0.25">
      <c r="A1390" s="331"/>
      <c r="B1390" s="332"/>
      <c r="C1390" s="333"/>
      <c r="D1390" s="334"/>
      <c r="E1390" s="334"/>
      <c r="F1390" s="334"/>
      <c r="G1390" s="334"/>
      <c r="H1390" s="333"/>
      <c r="I1390" s="334"/>
      <c r="J1390" s="334"/>
      <c r="K1390" s="334"/>
      <c r="L1390" s="334"/>
      <c r="M1390" s="334"/>
      <c r="N1390" s="334"/>
    </row>
    <row r="1391" spans="1:14" s="383" customFormat="1" x14ac:dyDescent="0.25">
      <c r="A1391" s="331"/>
      <c r="B1391" s="332"/>
      <c r="C1391" s="333"/>
      <c r="D1391" s="334"/>
      <c r="E1391" s="334"/>
      <c r="F1391" s="334"/>
      <c r="G1391" s="334"/>
      <c r="H1391" s="333"/>
      <c r="I1391" s="334"/>
      <c r="J1391" s="334"/>
      <c r="K1391" s="334"/>
      <c r="L1391" s="334"/>
      <c r="M1391" s="334"/>
      <c r="N1391" s="334"/>
    </row>
    <row r="1392" spans="1:14" s="383" customFormat="1" x14ac:dyDescent="0.25">
      <c r="A1392" s="331"/>
      <c r="B1392" s="332"/>
      <c r="C1392" s="333"/>
      <c r="D1392" s="334"/>
      <c r="E1392" s="334"/>
      <c r="F1392" s="334"/>
      <c r="G1392" s="334"/>
      <c r="H1392" s="333"/>
      <c r="I1392" s="334"/>
      <c r="J1392" s="334"/>
      <c r="K1392" s="334"/>
      <c r="L1392" s="334"/>
      <c r="M1392" s="334"/>
      <c r="N1392" s="334"/>
    </row>
    <row r="1393" spans="1:14" s="383" customFormat="1" x14ac:dyDescent="0.25">
      <c r="A1393" s="331"/>
      <c r="B1393" s="332"/>
      <c r="C1393" s="333"/>
      <c r="D1393" s="334"/>
      <c r="E1393" s="334"/>
      <c r="F1393" s="334"/>
      <c r="G1393" s="334"/>
      <c r="H1393" s="333"/>
      <c r="I1393" s="334"/>
      <c r="J1393" s="334"/>
      <c r="K1393" s="334"/>
      <c r="L1393" s="334"/>
      <c r="M1393" s="334"/>
      <c r="N1393" s="334"/>
    </row>
    <row r="1394" spans="1:14" s="383" customFormat="1" x14ac:dyDescent="0.25">
      <c r="A1394" s="331"/>
      <c r="B1394" s="332"/>
      <c r="C1394" s="333"/>
      <c r="D1394" s="334"/>
      <c r="E1394" s="334"/>
      <c r="F1394" s="334"/>
      <c r="G1394" s="334"/>
      <c r="H1394" s="333"/>
      <c r="I1394" s="334"/>
      <c r="J1394" s="334"/>
      <c r="K1394" s="334"/>
      <c r="L1394" s="334"/>
      <c r="M1394" s="334"/>
      <c r="N1394" s="334"/>
    </row>
    <row r="1395" spans="1:14" s="383" customFormat="1" x14ac:dyDescent="0.25">
      <c r="A1395" s="331"/>
      <c r="B1395" s="332"/>
      <c r="C1395" s="333"/>
      <c r="D1395" s="334"/>
      <c r="E1395" s="334"/>
      <c r="F1395" s="334"/>
      <c r="G1395" s="334"/>
      <c r="H1395" s="333"/>
      <c r="I1395" s="334"/>
      <c r="J1395" s="334"/>
      <c r="K1395" s="334"/>
      <c r="L1395" s="334"/>
      <c r="M1395" s="334"/>
      <c r="N1395" s="334"/>
    </row>
    <row r="1396" spans="1:14" s="383" customFormat="1" x14ac:dyDescent="0.25">
      <c r="A1396" s="331"/>
      <c r="B1396" s="332"/>
      <c r="C1396" s="333"/>
      <c r="D1396" s="334"/>
      <c r="E1396" s="334"/>
      <c r="F1396" s="334"/>
      <c r="G1396" s="334"/>
      <c r="H1396" s="333"/>
      <c r="I1396" s="334"/>
      <c r="J1396" s="334"/>
      <c r="K1396" s="334"/>
      <c r="L1396" s="334"/>
      <c r="M1396" s="334"/>
      <c r="N1396" s="334"/>
    </row>
    <row r="1397" spans="1:14" s="383" customFormat="1" x14ac:dyDescent="0.25">
      <c r="A1397" s="331"/>
      <c r="B1397" s="332"/>
      <c r="C1397" s="333"/>
      <c r="D1397" s="334"/>
      <c r="E1397" s="334"/>
      <c r="F1397" s="334"/>
      <c r="G1397" s="334"/>
      <c r="H1397" s="333"/>
      <c r="I1397" s="334"/>
      <c r="J1397" s="334"/>
      <c r="K1397" s="334"/>
      <c r="L1397" s="334"/>
      <c r="M1397" s="334"/>
      <c r="N1397" s="334"/>
    </row>
    <row r="1398" spans="1:14" s="383" customFormat="1" x14ac:dyDescent="0.25">
      <c r="A1398" s="331"/>
      <c r="B1398" s="332"/>
      <c r="C1398" s="333"/>
      <c r="D1398" s="334"/>
      <c r="E1398" s="334"/>
      <c r="F1398" s="334"/>
      <c r="G1398" s="334"/>
      <c r="H1398" s="333"/>
      <c r="I1398" s="334"/>
      <c r="J1398" s="334"/>
      <c r="K1398" s="334"/>
      <c r="L1398" s="334"/>
      <c r="M1398" s="334"/>
      <c r="N1398" s="334"/>
    </row>
    <row r="1399" spans="1:14" s="383" customFormat="1" x14ac:dyDescent="0.25">
      <c r="A1399" s="331"/>
      <c r="B1399" s="332"/>
      <c r="C1399" s="333"/>
      <c r="D1399" s="334"/>
      <c r="E1399" s="334"/>
      <c r="F1399" s="334"/>
      <c r="G1399" s="334"/>
      <c r="H1399" s="333"/>
      <c r="I1399" s="334"/>
      <c r="J1399" s="334"/>
      <c r="K1399" s="334"/>
      <c r="L1399" s="334"/>
      <c r="M1399" s="334"/>
      <c r="N1399" s="334"/>
    </row>
    <row r="1400" spans="1:14" s="383" customFormat="1" x14ac:dyDescent="0.25">
      <c r="A1400" s="331"/>
      <c r="B1400" s="332"/>
      <c r="C1400" s="333"/>
      <c r="D1400" s="334"/>
      <c r="E1400" s="334"/>
      <c r="F1400" s="334"/>
      <c r="G1400" s="334"/>
      <c r="H1400" s="333"/>
      <c r="I1400" s="334"/>
      <c r="J1400" s="334"/>
      <c r="K1400" s="334"/>
      <c r="L1400" s="334"/>
      <c r="M1400" s="334"/>
      <c r="N1400" s="334"/>
    </row>
    <row r="1401" spans="1:14" s="383" customFormat="1" x14ac:dyDescent="0.25">
      <c r="A1401" s="331"/>
      <c r="B1401" s="332"/>
      <c r="C1401" s="333"/>
      <c r="D1401" s="334"/>
      <c r="E1401" s="334"/>
      <c r="F1401" s="334"/>
      <c r="G1401" s="334"/>
      <c r="H1401" s="333"/>
      <c r="I1401" s="334"/>
      <c r="J1401" s="334"/>
      <c r="K1401" s="334"/>
      <c r="L1401" s="334"/>
      <c r="M1401" s="334"/>
      <c r="N1401" s="334"/>
    </row>
    <row r="1402" spans="1:14" s="383" customFormat="1" x14ac:dyDescent="0.25">
      <c r="A1402" s="331"/>
      <c r="B1402" s="332"/>
      <c r="C1402" s="333"/>
      <c r="D1402" s="334"/>
      <c r="E1402" s="334"/>
      <c r="F1402" s="334"/>
      <c r="G1402" s="334"/>
      <c r="H1402" s="333"/>
      <c r="I1402" s="334"/>
      <c r="J1402" s="334"/>
      <c r="K1402" s="334"/>
      <c r="L1402" s="334"/>
      <c r="M1402" s="334"/>
      <c r="N1402" s="334"/>
    </row>
    <row r="1403" spans="1:14" s="383" customFormat="1" x14ac:dyDescent="0.25">
      <c r="A1403" s="331"/>
      <c r="B1403" s="332"/>
      <c r="C1403" s="333"/>
      <c r="D1403" s="334"/>
      <c r="E1403" s="334"/>
      <c r="F1403" s="334"/>
      <c r="G1403" s="334"/>
      <c r="H1403" s="333"/>
      <c r="I1403" s="334"/>
      <c r="J1403" s="334"/>
      <c r="K1403" s="334"/>
      <c r="L1403" s="334"/>
      <c r="M1403" s="334"/>
      <c r="N1403" s="334"/>
    </row>
    <row r="1404" spans="1:14" s="383" customFormat="1" x14ac:dyDescent="0.25">
      <c r="A1404" s="331"/>
      <c r="B1404" s="332"/>
      <c r="C1404" s="333"/>
      <c r="D1404" s="334"/>
      <c r="E1404" s="334"/>
      <c r="F1404" s="334"/>
      <c r="G1404" s="334"/>
      <c r="H1404" s="333"/>
      <c r="I1404" s="334"/>
      <c r="J1404" s="334"/>
      <c r="K1404" s="334"/>
      <c r="L1404" s="334"/>
      <c r="M1404" s="334"/>
      <c r="N1404" s="334"/>
    </row>
    <row r="1405" spans="1:14" s="383" customFormat="1" x14ac:dyDescent="0.25">
      <c r="A1405" s="331"/>
      <c r="B1405" s="332"/>
      <c r="C1405" s="333"/>
      <c r="D1405" s="334"/>
      <c r="E1405" s="334"/>
      <c r="F1405" s="334"/>
      <c r="G1405" s="334"/>
      <c r="H1405" s="333"/>
      <c r="I1405" s="334"/>
      <c r="J1405" s="334"/>
      <c r="K1405" s="334"/>
      <c r="L1405" s="334"/>
      <c r="M1405" s="334"/>
      <c r="N1405" s="334"/>
    </row>
    <row r="1406" spans="1:14" s="383" customFormat="1" x14ac:dyDescent="0.25">
      <c r="A1406" s="331"/>
      <c r="B1406" s="332"/>
      <c r="C1406" s="333"/>
      <c r="D1406" s="334"/>
      <c r="E1406" s="334"/>
      <c r="F1406" s="334"/>
      <c r="G1406" s="334"/>
      <c r="H1406" s="333"/>
      <c r="I1406" s="334"/>
      <c r="J1406" s="334"/>
      <c r="K1406" s="334"/>
      <c r="L1406" s="334"/>
      <c r="M1406" s="334"/>
      <c r="N1406" s="334"/>
    </row>
    <row r="1407" spans="1:14" s="383" customFormat="1" x14ac:dyDescent="0.25">
      <c r="A1407" s="331"/>
      <c r="B1407" s="332"/>
      <c r="C1407" s="333"/>
      <c r="D1407" s="334"/>
      <c r="E1407" s="334"/>
      <c r="F1407" s="334"/>
      <c r="G1407" s="334"/>
      <c r="H1407" s="333"/>
      <c r="I1407" s="334"/>
      <c r="J1407" s="334"/>
      <c r="K1407" s="334"/>
      <c r="L1407" s="334"/>
      <c r="M1407" s="334"/>
      <c r="N1407" s="334"/>
    </row>
    <row r="1408" spans="1:14" s="383" customFormat="1" x14ac:dyDescent="0.25">
      <c r="A1408" s="331"/>
      <c r="B1408" s="332"/>
      <c r="C1408" s="333"/>
      <c r="D1408" s="334"/>
      <c r="E1408" s="334"/>
      <c r="F1408" s="334"/>
      <c r="G1408" s="334"/>
      <c r="H1408" s="333"/>
      <c r="I1408" s="334"/>
      <c r="J1408" s="334"/>
      <c r="K1408" s="334"/>
      <c r="L1408" s="334"/>
      <c r="M1408" s="334"/>
      <c r="N1408" s="334"/>
    </row>
    <row r="1409" spans="1:14" s="383" customFormat="1" x14ac:dyDescent="0.25">
      <c r="A1409" s="331"/>
      <c r="B1409" s="332"/>
      <c r="C1409" s="333"/>
      <c r="D1409" s="334"/>
      <c r="E1409" s="334"/>
      <c r="F1409" s="334"/>
      <c r="G1409" s="334"/>
      <c r="H1409" s="333"/>
      <c r="I1409" s="334"/>
      <c r="J1409" s="334"/>
      <c r="K1409" s="334"/>
      <c r="L1409" s="334"/>
      <c r="M1409" s="334"/>
      <c r="N1409" s="334"/>
    </row>
    <row r="1410" spans="1:14" s="383" customFormat="1" x14ac:dyDescent="0.25">
      <c r="A1410" s="331"/>
      <c r="B1410" s="332"/>
      <c r="C1410" s="333"/>
      <c r="D1410" s="334"/>
      <c r="E1410" s="334"/>
      <c r="F1410" s="334"/>
      <c r="G1410" s="334"/>
      <c r="H1410" s="333"/>
      <c r="I1410" s="334"/>
      <c r="J1410" s="334"/>
      <c r="K1410" s="334"/>
      <c r="L1410" s="334"/>
      <c r="M1410" s="334"/>
      <c r="N1410" s="334"/>
    </row>
    <row r="1411" spans="1:14" s="383" customFormat="1" x14ac:dyDescent="0.25">
      <c r="A1411" s="331"/>
      <c r="B1411" s="332"/>
      <c r="C1411" s="333"/>
      <c r="D1411" s="334"/>
      <c r="E1411" s="334"/>
      <c r="F1411" s="334"/>
      <c r="G1411" s="334"/>
      <c r="H1411" s="333"/>
      <c r="I1411" s="334"/>
      <c r="J1411" s="334"/>
      <c r="K1411" s="334"/>
      <c r="L1411" s="334"/>
      <c r="M1411" s="334"/>
      <c r="N1411" s="334"/>
    </row>
    <row r="1412" spans="1:14" s="383" customFormat="1" x14ac:dyDescent="0.25">
      <c r="A1412" s="331"/>
      <c r="B1412" s="332"/>
      <c r="C1412" s="333"/>
      <c r="D1412" s="334"/>
      <c r="E1412" s="334"/>
      <c r="F1412" s="334"/>
      <c r="G1412" s="334"/>
      <c r="H1412" s="333"/>
      <c r="I1412" s="334"/>
      <c r="J1412" s="334"/>
      <c r="K1412" s="334"/>
      <c r="L1412" s="334"/>
      <c r="M1412" s="334"/>
      <c r="N1412" s="334"/>
    </row>
    <row r="1413" spans="1:14" s="383" customFormat="1" x14ac:dyDescent="0.25">
      <c r="A1413" s="331"/>
      <c r="B1413" s="332"/>
      <c r="C1413" s="333"/>
      <c r="D1413" s="334"/>
      <c r="E1413" s="334"/>
      <c r="F1413" s="334"/>
      <c r="G1413" s="334"/>
      <c r="H1413" s="333"/>
      <c r="I1413" s="334"/>
      <c r="J1413" s="334"/>
      <c r="K1413" s="334"/>
      <c r="L1413" s="334"/>
      <c r="M1413" s="334"/>
      <c r="N1413" s="334"/>
    </row>
    <row r="1414" spans="1:14" s="383" customFormat="1" x14ac:dyDescent="0.25">
      <c r="A1414" s="331"/>
      <c r="B1414" s="332"/>
      <c r="C1414" s="333"/>
      <c r="D1414" s="334"/>
      <c r="E1414" s="334"/>
      <c r="F1414" s="334"/>
      <c r="G1414" s="334"/>
      <c r="H1414" s="333"/>
      <c r="I1414" s="334"/>
      <c r="J1414" s="334"/>
      <c r="K1414" s="334"/>
      <c r="L1414" s="334"/>
      <c r="M1414" s="334"/>
      <c r="N1414" s="334"/>
    </row>
    <row r="1415" spans="1:14" s="383" customFormat="1" x14ac:dyDescent="0.25">
      <c r="A1415" s="331"/>
      <c r="B1415" s="332"/>
      <c r="C1415" s="333"/>
      <c r="D1415" s="334"/>
      <c r="E1415" s="334"/>
      <c r="F1415" s="334"/>
      <c r="G1415" s="334"/>
      <c r="H1415" s="333"/>
      <c r="I1415" s="334"/>
      <c r="J1415" s="334"/>
      <c r="K1415" s="334"/>
      <c r="L1415" s="334"/>
      <c r="M1415" s="334"/>
      <c r="N1415" s="334"/>
    </row>
    <row r="1416" spans="1:14" s="383" customFormat="1" x14ac:dyDescent="0.25">
      <c r="A1416" s="331"/>
      <c r="B1416" s="332"/>
      <c r="C1416" s="333"/>
      <c r="D1416" s="334"/>
      <c r="E1416" s="334"/>
      <c r="F1416" s="334"/>
      <c r="G1416" s="334"/>
      <c r="H1416" s="333"/>
      <c r="I1416" s="334"/>
      <c r="J1416" s="334"/>
      <c r="K1416" s="334"/>
      <c r="L1416" s="334"/>
      <c r="M1416" s="334"/>
      <c r="N1416" s="334"/>
    </row>
    <row r="1417" spans="1:14" s="383" customFormat="1" x14ac:dyDescent="0.25">
      <c r="A1417" s="331"/>
      <c r="B1417" s="332"/>
      <c r="C1417" s="333"/>
      <c r="D1417" s="334"/>
      <c r="E1417" s="334"/>
      <c r="F1417" s="334"/>
      <c r="G1417" s="334"/>
      <c r="H1417" s="333"/>
      <c r="I1417" s="334"/>
      <c r="J1417" s="334"/>
      <c r="K1417" s="334"/>
      <c r="L1417" s="334"/>
      <c r="M1417" s="334"/>
      <c r="N1417" s="334"/>
    </row>
    <row r="1418" spans="1:14" s="383" customFormat="1" x14ac:dyDescent="0.25">
      <c r="A1418" s="331"/>
      <c r="B1418" s="332"/>
      <c r="C1418" s="333"/>
      <c r="D1418" s="334"/>
      <c r="E1418" s="334"/>
      <c r="F1418" s="334"/>
      <c r="G1418" s="334"/>
      <c r="H1418" s="333"/>
      <c r="I1418" s="334"/>
      <c r="J1418" s="334"/>
      <c r="K1418" s="334"/>
      <c r="L1418" s="334"/>
      <c r="M1418" s="334"/>
      <c r="N1418" s="334"/>
    </row>
    <row r="1419" spans="1:14" s="383" customFormat="1" x14ac:dyDescent="0.25">
      <c r="A1419" s="331"/>
      <c r="B1419" s="332"/>
      <c r="C1419" s="333"/>
      <c r="D1419" s="334"/>
      <c r="E1419" s="334"/>
      <c r="F1419" s="334"/>
      <c r="G1419" s="334"/>
      <c r="H1419" s="333"/>
      <c r="I1419" s="334"/>
      <c r="J1419" s="334"/>
      <c r="K1419" s="334"/>
      <c r="L1419" s="334"/>
      <c r="M1419" s="334"/>
      <c r="N1419" s="334"/>
    </row>
    <row r="1420" spans="1:14" s="383" customFormat="1" x14ac:dyDescent="0.25">
      <c r="A1420" s="331"/>
      <c r="B1420" s="332"/>
      <c r="C1420" s="333"/>
      <c r="D1420" s="334"/>
      <c r="E1420" s="334"/>
      <c r="F1420" s="334"/>
      <c r="G1420" s="334"/>
      <c r="H1420" s="333"/>
      <c r="I1420" s="334"/>
      <c r="J1420" s="334"/>
      <c r="K1420" s="334"/>
      <c r="L1420" s="334"/>
      <c r="M1420" s="334"/>
      <c r="N1420" s="334"/>
    </row>
    <row r="1421" spans="1:14" s="383" customFormat="1" x14ac:dyDescent="0.25">
      <c r="A1421" s="331"/>
      <c r="B1421" s="332"/>
      <c r="C1421" s="333"/>
      <c r="D1421" s="334"/>
      <c r="E1421" s="334"/>
      <c r="F1421" s="334"/>
      <c r="G1421" s="334"/>
      <c r="H1421" s="333"/>
      <c r="I1421" s="334"/>
      <c r="J1421" s="334"/>
      <c r="K1421" s="334"/>
      <c r="L1421" s="334"/>
      <c r="M1421" s="334"/>
      <c r="N1421" s="334"/>
    </row>
    <row r="1422" spans="1:14" s="383" customFormat="1" x14ac:dyDescent="0.25">
      <c r="A1422" s="331"/>
      <c r="B1422" s="332"/>
      <c r="C1422" s="333"/>
      <c r="D1422" s="334"/>
      <c r="E1422" s="334"/>
      <c r="F1422" s="334"/>
      <c r="G1422" s="334"/>
      <c r="H1422" s="333"/>
      <c r="I1422" s="334"/>
      <c r="J1422" s="334"/>
      <c r="K1422" s="334"/>
      <c r="L1422" s="334"/>
      <c r="M1422" s="334"/>
      <c r="N1422" s="334"/>
    </row>
    <row r="1423" spans="1:14" s="383" customFormat="1" x14ac:dyDescent="0.25">
      <c r="A1423" s="331"/>
      <c r="B1423" s="332"/>
      <c r="C1423" s="333"/>
      <c r="D1423" s="334"/>
      <c r="E1423" s="334"/>
      <c r="F1423" s="334"/>
      <c r="G1423" s="334"/>
      <c r="H1423" s="333"/>
      <c r="I1423" s="334"/>
      <c r="J1423" s="334"/>
      <c r="K1423" s="334"/>
      <c r="L1423" s="334"/>
      <c r="M1423" s="334"/>
      <c r="N1423" s="334"/>
    </row>
    <row r="1424" spans="1:14" s="383" customFormat="1" x14ac:dyDescent="0.25">
      <c r="A1424" s="331"/>
      <c r="B1424" s="332"/>
      <c r="C1424" s="333"/>
      <c r="D1424" s="334"/>
      <c r="E1424" s="334"/>
      <c r="F1424" s="334"/>
      <c r="G1424" s="334"/>
      <c r="H1424" s="333"/>
      <c r="I1424" s="334"/>
      <c r="J1424" s="334"/>
      <c r="K1424" s="334"/>
      <c r="L1424" s="334"/>
      <c r="M1424" s="334"/>
      <c r="N1424" s="334"/>
    </row>
    <row r="1425" spans="1:14" s="383" customFormat="1" x14ac:dyDescent="0.25">
      <c r="A1425" s="331"/>
      <c r="B1425" s="332"/>
      <c r="C1425" s="333"/>
      <c r="D1425" s="334"/>
      <c r="E1425" s="334"/>
      <c r="F1425" s="334"/>
      <c r="G1425" s="334"/>
      <c r="H1425" s="333"/>
      <c r="I1425" s="334"/>
      <c r="J1425" s="334"/>
      <c r="K1425" s="334"/>
      <c r="L1425" s="334"/>
      <c r="M1425" s="334"/>
      <c r="N1425" s="334"/>
    </row>
    <row r="1426" spans="1:14" s="383" customFormat="1" x14ac:dyDescent="0.25">
      <c r="A1426" s="331"/>
      <c r="B1426" s="332"/>
      <c r="C1426" s="333"/>
      <c r="D1426" s="334"/>
      <c r="E1426" s="334"/>
      <c r="F1426" s="334"/>
      <c r="G1426" s="334"/>
      <c r="H1426" s="333"/>
      <c r="I1426" s="334"/>
      <c r="J1426" s="334"/>
      <c r="K1426" s="334"/>
      <c r="L1426" s="334"/>
      <c r="M1426" s="334"/>
      <c r="N1426" s="334"/>
    </row>
    <row r="1427" spans="1:14" s="383" customFormat="1" x14ac:dyDescent="0.25">
      <c r="A1427" s="331"/>
      <c r="B1427" s="332"/>
      <c r="C1427" s="333"/>
      <c r="D1427" s="334"/>
      <c r="E1427" s="334"/>
      <c r="F1427" s="334"/>
      <c r="G1427" s="334"/>
      <c r="H1427" s="333"/>
      <c r="I1427" s="334"/>
      <c r="J1427" s="334"/>
      <c r="K1427" s="334"/>
      <c r="L1427" s="334"/>
      <c r="M1427" s="334"/>
      <c r="N1427" s="334"/>
    </row>
    <row r="1428" spans="1:14" s="383" customFormat="1" x14ac:dyDescent="0.25">
      <c r="A1428" s="331"/>
      <c r="B1428" s="332"/>
      <c r="C1428" s="333"/>
      <c r="D1428" s="334"/>
      <c r="E1428" s="334"/>
      <c r="F1428" s="334"/>
      <c r="G1428" s="334"/>
      <c r="H1428" s="333"/>
      <c r="I1428" s="334"/>
      <c r="J1428" s="334"/>
      <c r="K1428" s="334"/>
      <c r="L1428" s="334"/>
      <c r="M1428" s="334"/>
      <c r="N1428" s="334"/>
    </row>
    <row r="1429" spans="1:14" s="383" customFormat="1" x14ac:dyDescent="0.25">
      <c r="A1429" s="331"/>
      <c r="B1429" s="332"/>
      <c r="C1429" s="333"/>
      <c r="D1429" s="334"/>
      <c r="E1429" s="334"/>
      <c r="F1429" s="334"/>
      <c r="G1429" s="334"/>
      <c r="H1429" s="333"/>
      <c r="I1429" s="334"/>
      <c r="J1429" s="334"/>
      <c r="K1429" s="334"/>
      <c r="L1429" s="334"/>
      <c r="M1429" s="334"/>
      <c r="N1429" s="334"/>
    </row>
    <row r="1430" spans="1:14" s="383" customFormat="1" x14ac:dyDescent="0.25">
      <c r="A1430" s="331"/>
      <c r="B1430" s="332"/>
      <c r="C1430" s="333"/>
      <c r="D1430" s="334"/>
      <c r="E1430" s="334"/>
      <c r="F1430" s="334"/>
      <c r="G1430" s="334"/>
      <c r="H1430" s="333"/>
      <c r="I1430" s="334"/>
      <c r="J1430" s="334"/>
      <c r="K1430" s="334"/>
      <c r="L1430" s="334"/>
      <c r="M1430" s="334"/>
      <c r="N1430" s="334"/>
    </row>
    <row r="1431" spans="1:14" s="383" customFormat="1" x14ac:dyDescent="0.25">
      <c r="A1431" s="331"/>
      <c r="B1431" s="332"/>
      <c r="C1431" s="333"/>
      <c r="D1431" s="334"/>
      <c r="E1431" s="334"/>
      <c r="F1431" s="334"/>
      <c r="G1431" s="334"/>
      <c r="H1431" s="333"/>
      <c r="I1431" s="334"/>
      <c r="J1431" s="334"/>
      <c r="K1431" s="334"/>
      <c r="L1431" s="334"/>
      <c r="M1431" s="334"/>
      <c r="N1431" s="334"/>
    </row>
    <row r="1432" spans="1:14" s="383" customFormat="1" x14ac:dyDescent="0.25">
      <c r="A1432" s="331"/>
      <c r="B1432" s="332"/>
      <c r="C1432" s="333"/>
      <c r="D1432" s="334"/>
      <c r="E1432" s="334"/>
      <c r="F1432" s="334"/>
      <c r="G1432" s="334"/>
      <c r="H1432" s="333"/>
      <c r="I1432" s="334"/>
      <c r="J1432" s="334"/>
      <c r="K1432" s="334"/>
      <c r="L1432" s="334"/>
      <c r="M1432" s="334"/>
      <c r="N1432" s="334"/>
    </row>
    <row r="1433" spans="1:14" s="383" customFormat="1" x14ac:dyDescent="0.25">
      <c r="A1433" s="331"/>
      <c r="B1433" s="332"/>
      <c r="C1433" s="333"/>
      <c r="D1433" s="334"/>
      <c r="E1433" s="334"/>
      <c r="F1433" s="334"/>
      <c r="G1433" s="334"/>
      <c r="H1433" s="333"/>
      <c r="I1433" s="334"/>
      <c r="J1433" s="334"/>
      <c r="K1433" s="334"/>
      <c r="L1433" s="334"/>
      <c r="M1433" s="334"/>
      <c r="N1433" s="334"/>
    </row>
    <row r="1434" spans="1:14" s="383" customFormat="1" x14ac:dyDescent="0.25">
      <c r="A1434" s="331"/>
      <c r="B1434" s="332"/>
      <c r="C1434" s="333"/>
      <c r="D1434" s="334"/>
      <c r="E1434" s="334"/>
      <c r="F1434" s="334"/>
      <c r="G1434" s="334"/>
      <c r="H1434" s="333"/>
      <c r="I1434" s="334"/>
      <c r="J1434" s="334"/>
      <c r="K1434" s="334"/>
      <c r="L1434" s="334"/>
      <c r="M1434" s="334"/>
      <c r="N1434" s="334"/>
    </row>
    <row r="1435" spans="1:14" s="383" customFormat="1" x14ac:dyDescent="0.25">
      <c r="A1435" s="331"/>
      <c r="B1435" s="332"/>
      <c r="C1435" s="333"/>
      <c r="D1435" s="334"/>
      <c r="E1435" s="334"/>
      <c r="F1435" s="334"/>
      <c r="G1435" s="334"/>
      <c r="H1435" s="333"/>
      <c r="I1435" s="334"/>
      <c r="J1435" s="334"/>
      <c r="K1435" s="334"/>
      <c r="L1435" s="334"/>
      <c r="M1435" s="334"/>
      <c r="N1435" s="334"/>
    </row>
    <row r="1436" spans="1:14" s="383" customFormat="1" x14ac:dyDescent="0.25">
      <c r="A1436" s="331"/>
      <c r="B1436" s="332"/>
      <c r="C1436" s="333"/>
      <c r="D1436" s="334"/>
      <c r="E1436" s="334"/>
      <c r="F1436" s="334"/>
      <c r="G1436" s="334"/>
      <c r="H1436" s="333"/>
      <c r="I1436" s="334"/>
      <c r="J1436" s="334"/>
      <c r="K1436" s="334"/>
      <c r="L1436" s="334"/>
      <c r="M1436" s="334"/>
      <c r="N1436" s="334"/>
    </row>
    <row r="1437" spans="1:14" s="383" customFormat="1" x14ac:dyDescent="0.25">
      <c r="A1437" s="331"/>
      <c r="B1437" s="332"/>
      <c r="C1437" s="333"/>
      <c r="D1437" s="334"/>
      <c r="E1437" s="334"/>
      <c r="F1437" s="334"/>
      <c r="G1437" s="334"/>
      <c r="H1437" s="333"/>
      <c r="I1437" s="334"/>
      <c r="J1437" s="334"/>
      <c r="K1437" s="334"/>
      <c r="L1437" s="334"/>
      <c r="M1437" s="334"/>
      <c r="N1437" s="334"/>
    </row>
    <row r="1438" spans="1:14" s="383" customFormat="1" x14ac:dyDescent="0.25">
      <c r="A1438" s="331"/>
      <c r="B1438" s="332"/>
      <c r="C1438" s="333"/>
      <c r="D1438" s="334"/>
      <c r="E1438" s="334"/>
      <c r="F1438" s="334"/>
      <c r="G1438" s="334"/>
      <c r="H1438" s="333"/>
      <c r="I1438" s="334"/>
      <c r="J1438" s="334"/>
      <c r="K1438" s="334"/>
      <c r="L1438" s="334"/>
      <c r="M1438" s="334"/>
      <c r="N1438" s="334"/>
    </row>
    <row r="1439" spans="1:14" s="383" customFormat="1" x14ac:dyDescent="0.25">
      <c r="A1439" s="331"/>
      <c r="B1439" s="332"/>
      <c r="C1439" s="333"/>
      <c r="D1439" s="334"/>
      <c r="E1439" s="334"/>
      <c r="F1439" s="334"/>
      <c r="G1439" s="334"/>
      <c r="H1439" s="333"/>
      <c r="I1439" s="334"/>
      <c r="J1439" s="334"/>
      <c r="K1439" s="334"/>
      <c r="L1439" s="334"/>
      <c r="M1439" s="334"/>
      <c r="N1439" s="334"/>
    </row>
    <row r="1440" spans="1:14" s="383" customFormat="1" x14ac:dyDescent="0.25">
      <c r="A1440" s="331"/>
      <c r="B1440" s="332"/>
      <c r="C1440" s="333"/>
      <c r="D1440" s="334"/>
      <c r="E1440" s="334"/>
      <c r="F1440" s="334"/>
      <c r="G1440" s="334"/>
      <c r="H1440" s="333"/>
      <c r="I1440" s="334"/>
      <c r="J1440" s="334"/>
      <c r="K1440" s="334"/>
      <c r="L1440" s="334"/>
      <c r="M1440" s="334"/>
      <c r="N1440" s="334"/>
    </row>
    <row r="1441" spans="1:14" s="383" customFormat="1" x14ac:dyDescent="0.25">
      <c r="A1441" s="331"/>
      <c r="B1441" s="332"/>
      <c r="C1441" s="333"/>
      <c r="D1441" s="334"/>
      <c r="E1441" s="334"/>
      <c r="F1441" s="334"/>
      <c r="G1441" s="334"/>
      <c r="H1441" s="333"/>
      <c r="I1441" s="334"/>
      <c r="J1441" s="334"/>
      <c r="K1441" s="334"/>
      <c r="L1441" s="334"/>
      <c r="M1441" s="334"/>
      <c r="N1441" s="334"/>
    </row>
    <row r="1442" spans="1:14" s="383" customFormat="1" x14ac:dyDescent="0.25">
      <c r="A1442" s="331"/>
      <c r="B1442" s="332"/>
      <c r="C1442" s="333"/>
      <c r="D1442" s="334"/>
      <c r="E1442" s="334"/>
      <c r="F1442" s="334"/>
      <c r="G1442" s="334"/>
      <c r="H1442" s="333"/>
      <c r="I1442" s="334"/>
      <c r="J1442" s="334"/>
      <c r="K1442" s="334"/>
      <c r="L1442" s="334"/>
      <c r="M1442" s="334"/>
      <c r="N1442" s="334"/>
    </row>
    <row r="1443" spans="1:14" s="383" customFormat="1" x14ac:dyDescent="0.25">
      <c r="A1443" s="331"/>
      <c r="B1443" s="332"/>
      <c r="C1443" s="333"/>
      <c r="D1443" s="334"/>
      <c r="E1443" s="334"/>
      <c r="F1443" s="334"/>
      <c r="G1443" s="334"/>
      <c r="H1443" s="333"/>
      <c r="I1443" s="334"/>
      <c r="J1443" s="334"/>
      <c r="K1443" s="334"/>
      <c r="L1443" s="334"/>
      <c r="M1443" s="334"/>
      <c r="N1443" s="334"/>
    </row>
    <row r="1444" spans="1:14" s="383" customFormat="1" x14ac:dyDescent="0.25">
      <c r="A1444" s="331"/>
      <c r="B1444" s="332"/>
      <c r="C1444" s="333"/>
      <c r="D1444" s="334"/>
      <c r="E1444" s="334"/>
      <c r="F1444" s="334"/>
      <c r="G1444" s="334"/>
      <c r="H1444" s="333"/>
      <c r="I1444" s="334"/>
      <c r="J1444" s="334"/>
      <c r="K1444" s="334"/>
      <c r="L1444" s="334"/>
      <c r="M1444" s="334"/>
      <c r="N1444" s="334"/>
    </row>
    <row r="1445" spans="1:14" s="383" customFormat="1" x14ac:dyDescent="0.25">
      <c r="A1445" s="331"/>
      <c r="B1445" s="332"/>
      <c r="C1445" s="333"/>
      <c r="D1445" s="334"/>
      <c r="E1445" s="334"/>
      <c r="F1445" s="334"/>
      <c r="G1445" s="334"/>
      <c r="H1445" s="333"/>
      <c r="I1445" s="334"/>
      <c r="J1445" s="334"/>
      <c r="K1445" s="334"/>
      <c r="L1445" s="334"/>
      <c r="M1445" s="334"/>
      <c r="N1445" s="334"/>
    </row>
    <row r="1446" spans="1:14" s="383" customFormat="1" x14ac:dyDescent="0.25">
      <c r="A1446" s="331"/>
      <c r="B1446" s="332"/>
      <c r="C1446" s="333"/>
      <c r="D1446" s="334"/>
      <c r="E1446" s="334"/>
      <c r="F1446" s="334"/>
      <c r="G1446" s="334"/>
      <c r="H1446" s="333"/>
      <c r="I1446" s="334"/>
      <c r="J1446" s="334"/>
      <c r="K1446" s="334"/>
      <c r="L1446" s="334"/>
      <c r="M1446" s="334"/>
      <c r="N1446" s="334"/>
    </row>
    <row r="1447" spans="1:14" s="383" customFormat="1" x14ac:dyDescent="0.25">
      <c r="A1447" s="331"/>
      <c r="B1447" s="332"/>
      <c r="C1447" s="333"/>
      <c r="D1447" s="334"/>
      <c r="E1447" s="334"/>
      <c r="F1447" s="334"/>
      <c r="G1447" s="334"/>
      <c r="H1447" s="333"/>
      <c r="I1447" s="334"/>
      <c r="J1447" s="334"/>
      <c r="K1447" s="334"/>
      <c r="L1447" s="334"/>
      <c r="M1447" s="334"/>
      <c r="N1447" s="334"/>
    </row>
    <row r="1448" spans="1:14" s="383" customFormat="1" x14ac:dyDescent="0.25">
      <c r="A1448" s="331"/>
      <c r="B1448" s="332"/>
      <c r="C1448" s="333"/>
      <c r="D1448" s="334"/>
      <c r="E1448" s="334"/>
      <c r="F1448" s="334"/>
      <c r="G1448" s="334"/>
      <c r="H1448" s="333"/>
      <c r="I1448" s="334"/>
      <c r="J1448" s="334"/>
      <c r="K1448" s="334"/>
      <c r="L1448" s="334"/>
      <c r="M1448" s="334"/>
      <c r="N1448" s="334"/>
    </row>
    <row r="1449" spans="1:14" s="383" customFormat="1" x14ac:dyDescent="0.25">
      <c r="A1449" s="331"/>
      <c r="B1449" s="332"/>
      <c r="C1449" s="333"/>
      <c r="D1449" s="334"/>
      <c r="E1449" s="334"/>
      <c r="F1449" s="334"/>
      <c r="G1449" s="334"/>
      <c r="H1449" s="333"/>
      <c r="I1449" s="334"/>
      <c r="J1449" s="334"/>
      <c r="K1449" s="334"/>
      <c r="L1449" s="334"/>
      <c r="M1449" s="334"/>
      <c r="N1449" s="334"/>
    </row>
    <row r="1450" spans="1:14" s="383" customFormat="1" x14ac:dyDescent="0.25">
      <c r="A1450" s="331"/>
      <c r="B1450" s="332"/>
      <c r="C1450" s="333"/>
      <c r="D1450" s="334"/>
      <c r="E1450" s="334"/>
      <c r="F1450" s="334"/>
      <c r="G1450" s="334"/>
      <c r="H1450" s="333"/>
      <c r="I1450" s="334"/>
      <c r="J1450" s="334"/>
      <c r="K1450" s="334"/>
      <c r="L1450" s="334"/>
      <c r="M1450" s="334"/>
      <c r="N1450" s="334"/>
    </row>
    <row r="1451" spans="1:14" s="383" customFormat="1" x14ac:dyDescent="0.25">
      <c r="A1451" s="331"/>
      <c r="B1451" s="332"/>
      <c r="C1451" s="333"/>
      <c r="D1451" s="334"/>
      <c r="E1451" s="334"/>
      <c r="F1451" s="334"/>
      <c r="G1451" s="334"/>
      <c r="H1451" s="333"/>
      <c r="I1451" s="334"/>
      <c r="J1451" s="334"/>
      <c r="K1451" s="334"/>
      <c r="L1451" s="334"/>
      <c r="M1451" s="334"/>
      <c r="N1451" s="334"/>
    </row>
    <row r="1452" spans="1:14" s="383" customFormat="1" x14ac:dyDescent="0.25">
      <c r="A1452" s="331"/>
      <c r="B1452" s="332"/>
      <c r="C1452" s="333"/>
      <c r="D1452" s="334"/>
      <c r="E1452" s="334"/>
      <c r="F1452" s="334"/>
      <c r="G1452" s="334"/>
      <c r="H1452" s="333"/>
      <c r="I1452" s="334"/>
      <c r="J1452" s="334"/>
      <c r="K1452" s="334"/>
      <c r="L1452" s="334"/>
      <c r="M1452" s="334"/>
      <c r="N1452" s="334"/>
    </row>
    <row r="1453" spans="1:14" s="383" customFormat="1" x14ac:dyDescent="0.25">
      <c r="A1453" s="331"/>
      <c r="B1453" s="332"/>
      <c r="C1453" s="333"/>
      <c r="D1453" s="334"/>
      <c r="E1453" s="334"/>
      <c r="F1453" s="334"/>
      <c r="G1453" s="334"/>
      <c r="H1453" s="333"/>
      <c r="I1453" s="334"/>
      <c r="J1453" s="334"/>
      <c r="K1453" s="334"/>
      <c r="L1453" s="334"/>
      <c r="M1453" s="334"/>
      <c r="N1453" s="334"/>
    </row>
    <row r="1454" spans="1:14" s="383" customFormat="1" x14ac:dyDescent="0.25">
      <c r="A1454" s="331"/>
      <c r="B1454" s="332"/>
      <c r="C1454" s="333"/>
      <c r="D1454" s="334"/>
      <c r="E1454" s="334"/>
      <c r="F1454" s="334"/>
      <c r="G1454" s="334"/>
      <c r="H1454" s="333"/>
      <c r="I1454" s="334"/>
      <c r="J1454" s="334"/>
      <c r="K1454" s="334"/>
      <c r="L1454" s="334"/>
      <c r="M1454" s="334"/>
      <c r="N1454" s="334"/>
    </row>
    <row r="1455" spans="1:14" s="383" customFormat="1" x14ac:dyDescent="0.25">
      <c r="A1455" s="331"/>
      <c r="B1455" s="332"/>
      <c r="C1455" s="333"/>
      <c r="D1455" s="334"/>
      <c r="E1455" s="334"/>
      <c r="F1455" s="334"/>
      <c r="G1455" s="334"/>
      <c r="H1455" s="333"/>
      <c r="I1455" s="334"/>
      <c r="J1455" s="334"/>
      <c r="K1455" s="334"/>
      <c r="L1455" s="334"/>
      <c r="M1455" s="334"/>
      <c r="N1455" s="334"/>
    </row>
    <row r="1456" spans="1:14" s="383" customFormat="1" x14ac:dyDescent="0.25">
      <c r="A1456" s="331"/>
      <c r="B1456" s="332"/>
      <c r="C1456" s="333"/>
      <c r="D1456" s="334"/>
      <c r="E1456" s="334"/>
      <c r="F1456" s="334"/>
      <c r="G1456" s="334"/>
      <c r="H1456" s="333"/>
      <c r="I1456" s="334"/>
      <c r="J1456" s="334"/>
      <c r="K1456" s="334"/>
      <c r="L1456" s="334"/>
      <c r="M1456" s="334"/>
      <c r="N1456" s="334"/>
    </row>
    <row r="1457" spans="1:14" s="383" customFormat="1" x14ac:dyDescent="0.25">
      <c r="A1457" s="331"/>
      <c r="B1457" s="332"/>
      <c r="C1457" s="333"/>
      <c r="D1457" s="334"/>
      <c r="E1457" s="334"/>
      <c r="F1457" s="334"/>
      <c r="G1457" s="334"/>
      <c r="H1457" s="333"/>
      <c r="I1457" s="334"/>
      <c r="J1457" s="334"/>
      <c r="K1457" s="334"/>
      <c r="L1457" s="334"/>
      <c r="M1457" s="334"/>
      <c r="N1457" s="334"/>
    </row>
    <row r="1458" spans="1:14" s="383" customFormat="1" x14ac:dyDescent="0.25">
      <c r="A1458" s="331"/>
      <c r="B1458" s="332"/>
      <c r="C1458" s="333"/>
      <c r="D1458" s="334"/>
      <c r="E1458" s="334"/>
      <c r="F1458" s="334"/>
      <c r="G1458" s="334"/>
      <c r="H1458" s="333"/>
      <c r="I1458" s="334"/>
      <c r="J1458" s="334"/>
      <c r="K1458" s="334"/>
      <c r="L1458" s="334"/>
      <c r="M1458" s="334"/>
      <c r="N1458" s="334"/>
    </row>
    <row r="1459" spans="1:14" s="383" customFormat="1" x14ac:dyDescent="0.25">
      <c r="A1459" s="331"/>
      <c r="B1459" s="332"/>
      <c r="C1459" s="333"/>
      <c r="D1459" s="334"/>
      <c r="E1459" s="334"/>
      <c r="F1459" s="334"/>
      <c r="G1459" s="334"/>
      <c r="H1459" s="333"/>
      <c r="I1459" s="334"/>
      <c r="J1459" s="334"/>
      <c r="K1459" s="334"/>
      <c r="L1459" s="334"/>
      <c r="M1459" s="334"/>
      <c r="N1459" s="334"/>
    </row>
    <row r="1460" spans="1:14" s="383" customFormat="1" x14ac:dyDescent="0.25">
      <c r="A1460" s="331"/>
      <c r="B1460" s="332"/>
      <c r="C1460" s="333"/>
      <c r="D1460" s="334"/>
      <c r="E1460" s="334"/>
      <c r="F1460" s="334"/>
      <c r="G1460" s="334"/>
      <c r="H1460" s="333"/>
      <c r="I1460" s="334"/>
      <c r="J1460" s="334"/>
      <c r="K1460" s="334"/>
      <c r="L1460" s="334"/>
      <c r="M1460" s="334"/>
      <c r="N1460" s="334"/>
    </row>
    <row r="1461" spans="1:14" s="383" customFormat="1" x14ac:dyDescent="0.25">
      <c r="A1461" s="331"/>
      <c r="B1461" s="332"/>
      <c r="C1461" s="333"/>
      <c r="D1461" s="334"/>
      <c r="E1461" s="334"/>
      <c r="F1461" s="334"/>
      <c r="G1461" s="334"/>
      <c r="H1461" s="333"/>
      <c r="I1461" s="334"/>
      <c r="J1461" s="334"/>
      <c r="K1461" s="334"/>
      <c r="L1461" s="334"/>
      <c r="M1461" s="334"/>
      <c r="N1461" s="334"/>
    </row>
    <row r="1462" spans="1:14" s="383" customFormat="1" x14ac:dyDescent="0.25">
      <c r="A1462" s="331"/>
      <c r="B1462" s="332"/>
      <c r="C1462" s="333"/>
      <c r="D1462" s="334"/>
      <c r="E1462" s="334"/>
      <c r="F1462" s="334"/>
      <c r="G1462" s="334"/>
      <c r="H1462" s="333"/>
      <c r="I1462" s="334"/>
      <c r="J1462" s="334"/>
      <c r="K1462" s="334"/>
      <c r="L1462" s="334"/>
      <c r="M1462" s="334"/>
      <c r="N1462" s="334"/>
    </row>
    <row r="1463" spans="1:14" s="383" customFormat="1" x14ac:dyDescent="0.25">
      <c r="A1463" s="331"/>
      <c r="B1463" s="332"/>
      <c r="C1463" s="333"/>
      <c r="D1463" s="334"/>
      <c r="E1463" s="334"/>
      <c r="F1463" s="334"/>
      <c r="G1463" s="334"/>
      <c r="H1463" s="333"/>
      <c r="I1463" s="334"/>
      <c r="J1463" s="334"/>
      <c r="K1463" s="334"/>
      <c r="L1463" s="334"/>
      <c r="M1463" s="334"/>
      <c r="N1463" s="334"/>
    </row>
    <row r="1464" spans="1:14" s="383" customFormat="1" x14ac:dyDescent="0.25">
      <c r="A1464" s="331"/>
      <c r="B1464" s="332"/>
      <c r="C1464" s="333"/>
      <c r="D1464" s="334"/>
      <c r="E1464" s="334"/>
      <c r="F1464" s="334"/>
      <c r="G1464" s="334"/>
      <c r="H1464" s="333"/>
      <c r="I1464" s="334"/>
      <c r="J1464" s="334"/>
      <c r="K1464" s="334"/>
      <c r="L1464" s="334"/>
      <c r="M1464" s="334"/>
      <c r="N1464" s="334"/>
    </row>
    <row r="1465" spans="1:14" s="383" customFormat="1" x14ac:dyDescent="0.25">
      <c r="A1465" s="331"/>
      <c r="B1465" s="332"/>
      <c r="C1465" s="333"/>
      <c r="D1465" s="334"/>
      <c r="E1465" s="334"/>
      <c r="F1465" s="334"/>
      <c r="G1465" s="334"/>
      <c r="H1465" s="333"/>
      <c r="I1465" s="334"/>
      <c r="J1465" s="334"/>
      <c r="K1465" s="334"/>
      <c r="L1465" s="334"/>
      <c r="M1465" s="334"/>
      <c r="N1465" s="334"/>
    </row>
    <row r="1466" spans="1:14" s="383" customFormat="1" x14ac:dyDescent="0.25">
      <c r="A1466" s="331"/>
      <c r="B1466" s="332"/>
      <c r="C1466" s="333"/>
      <c r="D1466" s="334"/>
      <c r="E1466" s="334"/>
      <c r="F1466" s="334"/>
      <c r="G1466" s="334"/>
      <c r="H1466" s="333"/>
      <c r="I1466" s="334"/>
      <c r="J1466" s="334"/>
      <c r="K1466" s="334"/>
      <c r="L1466" s="334"/>
      <c r="M1466" s="334"/>
      <c r="N1466" s="334"/>
    </row>
    <row r="1467" spans="1:14" s="383" customFormat="1" x14ac:dyDescent="0.25">
      <c r="A1467" s="331"/>
      <c r="B1467" s="332"/>
      <c r="C1467" s="333"/>
      <c r="D1467" s="334"/>
      <c r="E1467" s="334"/>
      <c r="F1467" s="334"/>
      <c r="G1467" s="334"/>
      <c r="H1467" s="333"/>
      <c r="I1467" s="334"/>
      <c r="J1467" s="334"/>
      <c r="K1467" s="334"/>
      <c r="L1467" s="334"/>
      <c r="M1467" s="334"/>
      <c r="N1467" s="334"/>
    </row>
    <row r="1468" spans="1:14" s="383" customFormat="1" x14ac:dyDescent="0.25">
      <c r="A1468" s="331"/>
      <c r="B1468" s="332"/>
      <c r="C1468" s="333"/>
      <c r="D1468" s="334"/>
      <c r="E1468" s="334"/>
      <c r="F1468" s="334"/>
      <c r="G1468" s="334"/>
      <c r="H1468" s="333"/>
      <c r="I1468" s="334"/>
      <c r="J1468" s="334"/>
      <c r="K1468" s="334"/>
      <c r="L1468" s="334"/>
      <c r="M1468" s="334"/>
      <c r="N1468" s="334"/>
    </row>
    <row r="1469" spans="1:14" s="383" customFormat="1" x14ac:dyDescent="0.25">
      <c r="A1469" s="331"/>
      <c r="B1469" s="332"/>
      <c r="C1469" s="333"/>
      <c r="D1469" s="334"/>
      <c r="E1469" s="334"/>
      <c r="F1469" s="334"/>
      <c r="G1469" s="334"/>
      <c r="H1469" s="333"/>
      <c r="I1469" s="334"/>
      <c r="J1469" s="334"/>
      <c r="K1469" s="334"/>
      <c r="L1469" s="334"/>
      <c r="M1469" s="334"/>
      <c r="N1469" s="334"/>
    </row>
    <row r="1470" spans="1:14" s="383" customFormat="1" x14ac:dyDescent="0.25">
      <c r="A1470" s="331"/>
      <c r="B1470" s="332"/>
      <c r="C1470" s="333"/>
      <c r="D1470" s="334"/>
      <c r="E1470" s="334"/>
      <c r="F1470" s="334"/>
      <c r="G1470" s="334"/>
      <c r="H1470" s="333"/>
      <c r="I1470" s="334"/>
      <c r="J1470" s="334"/>
      <c r="K1470" s="334"/>
      <c r="L1470" s="334"/>
      <c r="M1470" s="334"/>
      <c r="N1470" s="334"/>
    </row>
    <row r="1471" spans="1:14" s="383" customFormat="1" x14ac:dyDescent="0.25">
      <c r="A1471" s="331"/>
      <c r="B1471" s="332"/>
      <c r="C1471" s="333"/>
      <c r="D1471" s="334"/>
      <c r="E1471" s="334"/>
      <c r="F1471" s="334"/>
      <c r="G1471" s="334"/>
      <c r="H1471" s="333"/>
      <c r="I1471" s="334"/>
      <c r="J1471" s="334"/>
      <c r="K1471" s="334"/>
      <c r="L1471" s="334"/>
      <c r="M1471" s="334"/>
      <c r="N1471" s="334"/>
    </row>
    <row r="1472" spans="1:14" s="383" customFormat="1" x14ac:dyDescent="0.25">
      <c r="A1472" s="331"/>
      <c r="B1472" s="332"/>
      <c r="C1472" s="333"/>
      <c r="D1472" s="334"/>
      <c r="E1472" s="334"/>
      <c r="F1472" s="334"/>
      <c r="G1472" s="334"/>
      <c r="H1472" s="333"/>
      <c r="I1472" s="334"/>
      <c r="J1472" s="334"/>
      <c r="K1472" s="334"/>
      <c r="L1472" s="334"/>
      <c r="M1472" s="334"/>
      <c r="N1472" s="334"/>
    </row>
    <row r="1473" spans="1:14" s="383" customFormat="1" x14ac:dyDescent="0.25">
      <c r="A1473" s="331"/>
      <c r="B1473" s="332"/>
      <c r="C1473" s="333"/>
      <c r="D1473" s="334"/>
      <c r="E1473" s="334"/>
      <c r="F1473" s="334"/>
      <c r="G1473" s="334"/>
      <c r="H1473" s="333"/>
      <c r="I1473" s="334"/>
      <c r="J1473" s="334"/>
      <c r="K1473" s="334"/>
      <c r="L1473" s="334"/>
      <c r="M1473" s="334"/>
      <c r="N1473" s="334"/>
    </row>
    <row r="1474" spans="1:14" s="383" customFormat="1" x14ac:dyDescent="0.25">
      <c r="A1474" s="331"/>
      <c r="B1474" s="332"/>
      <c r="C1474" s="333"/>
      <c r="D1474" s="334"/>
      <c r="E1474" s="334"/>
      <c r="F1474" s="334"/>
      <c r="G1474" s="334"/>
      <c r="H1474" s="333"/>
      <c r="I1474" s="334"/>
      <c r="J1474" s="334"/>
      <c r="K1474" s="334"/>
      <c r="L1474" s="334"/>
      <c r="M1474" s="334"/>
      <c r="N1474" s="334"/>
    </row>
    <row r="1475" spans="1:14" s="383" customFormat="1" x14ac:dyDescent="0.25">
      <c r="A1475" s="331"/>
      <c r="B1475" s="332"/>
      <c r="C1475" s="333"/>
      <c r="D1475" s="334"/>
      <c r="E1475" s="334"/>
      <c r="F1475" s="334"/>
      <c r="G1475" s="334"/>
      <c r="H1475" s="333"/>
      <c r="I1475" s="334"/>
      <c r="J1475" s="334"/>
      <c r="K1475" s="334"/>
      <c r="L1475" s="334"/>
      <c r="M1475" s="334"/>
      <c r="N1475" s="334"/>
    </row>
    <row r="1476" spans="1:14" s="383" customFormat="1" x14ac:dyDescent="0.25">
      <c r="A1476" s="331"/>
      <c r="B1476" s="332"/>
      <c r="C1476" s="333"/>
      <c r="D1476" s="334"/>
      <c r="E1476" s="334"/>
      <c r="F1476" s="334"/>
      <c r="G1476" s="334"/>
      <c r="H1476" s="333"/>
      <c r="I1476" s="334"/>
      <c r="J1476" s="334"/>
      <c r="K1476" s="334"/>
      <c r="L1476" s="334"/>
      <c r="M1476" s="334"/>
      <c r="N1476" s="334"/>
    </row>
    <row r="1477" spans="1:14" s="383" customFormat="1" x14ac:dyDescent="0.25">
      <c r="A1477" s="331"/>
      <c r="B1477" s="332"/>
      <c r="C1477" s="333"/>
      <c r="D1477" s="334"/>
      <c r="E1477" s="334"/>
      <c r="F1477" s="334"/>
      <c r="G1477" s="334"/>
      <c r="H1477" s="333"/>
      <c r="I1477" s="334"/>
      <c r="J1477" s="334"/>
      <c r="K1477" s="334"/>
      <c r="L1477" s="334"/>
      <c r="M1477" s="334"/>
      <c r="N1477" s="334"/>
    </row>
    <row r="1478" spans="1:14" s="383" customFormat="1" x14ac:dyDescent="0.25">
      <c r="A1478" s="331"/>
      <c r="B1478" s="332"/>
      <c r="C1478" s="333"/>
      <c r="D1478" s="334"/>
      <c r="E1478" s="334"/>
      <c r="F1478" s="334"/>
      <c r="G1478" s="334"/>
      <c r="H1478" s="333"/>
      <c r="I1478" s="334"/>
      <c r="J1478" s="334"/>
      <c r="K1478" s="334"/>
      <c r="L1478" s="334"/>
      <c r="M1478" s="334"/>
      <c r="N1478" s="334"/>
    </row>
    <row r="1479" spans="1:14" s="383" customFormat="1" x14ac:dyDescent="0.25">
      <c r="A1479" s="331"/>
      <c r="B1479" s="332"/>
      <c r="C1479" s="333"/>
      <c r="D1479" s="334"/>
      <c r="E1479" s="334"/>
      <c r="F1479" s="334"/>
      <c r="G1479" s="334"/>
      <c r="H1479" s="333"/>
      <c r="I1479" s="334"/>
      <c r="J1479" s="334"/>
      <c r="K1479" s="334"/>
      <c r="L1479" s="334"/>
      <c r="M1479" s="334"/>
      <c r="N1479" s="334"/>
    </row>
    <row r="1480" spans="1:14" s="383" customFormat="1" x14ac:dyDescent="0.25">
      <c r="A1480" s="331"/>
      <c r="B1480" s="332"/>
      <c r="C1480" s="333"/>
      <c r="D1480" s="334"/>
      <c r="E1480" s="334"/>
      <c r="F1480" s="334"/>
      <c r="G1480" s="334"/>
      <c r="H1480" s="333"/>
      <c r="I1480" s="334"/>
      <c r="J1480" s="334"/>
      <c r="K1480" s="334"/>
      <c r="L1480" s="334"/>
      <c r="M1480" s="334"/>
      <c r="N1480" s="334"/>
    </row>
  </sheetData>
  <autoFilter ref="A1:N1601" xr:uid="{0BF4BBAB-2E08-4D77-80D6-7449D580487F}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DC1D0-7188-4444-A7AE-CAB4DB00A533}">
  <sheetPr>
    <tabColor rgb="FFFF0000"/>
  </sheetPr>
  <dimension ref="A1:O817"/>
  <sheetViews>
    <sheetView showGridLines="0" zoomScale="85" zoomScaleNormal="85" workbookViewId="0">
      <pane ySplit="1" topLeftCell="A92" activePane="bottomLeft" state="frozen"/>
      <selection pane="bottomLeft" activeCell="H110" sqref="H110"/>
    </sheetView>
  </sheetViews>
  <sheetFormatPr defaultRowHeight="13.8" x14ac:dyDescent="0.25"/>
  <cols>
    <col min="1" max="1" width="12.69921875" bestFit="1" customWidth="1"/>
    <col min="2" max="2" width="15.69921875" bestFit="1" customWidth="1"/>
    <col min="3" max="3" width="11.09765625" style="22" bestFit="1" customWidth="1"/>
    <col min="4" max="7" width="11.09765625" bestFit="1" customWidth="1"/>
    <col min="8" max="8" width="6.19921875" style="22" bestFit="1" customWidth="1"/>
    <col min="9" max="9" width="9.69921875" style="80" bestFit="1" customWidth="1"/>
    <col min="10" max="14" width="5.8984375" bestFit="1" customWidth="1"/>
  </cols>
  <sheetData>
    <row r="1" spans="1:15" x14ac:dyDescent="0.25">
      <c r="A1" s="328" t="s">
        <v>52</v>
      </c>
      <c r="B1" s="329" t="s">
        <v>53</v>
      </c>
      <c r="C1" s="330" t="s">
        <v>54</v>
      </c>
      <c r="D1" s="328" t="s">
        <v>55</v>
      </c>
      <c r="E1" s="328" t="s">
        <v>56</v>
      </c>
      <c r="F1" s="328" t="s">
        <v>57</v>
      </c>
      <c r="G1" s="328" t="s">
        <v>58</v>
      </c>
      <c r="H1" s="330" t="s">
        <v>59</v>
      </c>
      <c r="I1" s="328" t="s">
        <v>235</v>
      </c>
      <c r="J1" s="328" t="s">
        <v>117</v>
      </c>
      <c r="K1" s="328" t="s">
        <v>118</v>
      </c>
      <c r="L1" s="328" t="s">
        <v>119</v>
      </c>
      <c r="M1" s="328" t="s">
        <v>120</v>
      </c>
      <c r="N1" s="328" t="s">
        <v>121</v>
      </c>
    </row>
    <row r="2" spans="1:15" x14ac:dyDescent="0.25">
      <c r="A2" s="331">
        <v>42400</v>
      </c>
      <c r="B2" s="332" t="s">
        <v>2</v>
      </c>
      <c r="C2" s="333">
        <v>40</v>
      </c>
      <c r="D2" s="334">
        <v>45</v>
      </c>
      <c r="E2" s="334">
        <v>20</v>
      </c>
      <c r="F2" s="334">
        <v>35</v>
      </c>
      <c r="G2" s="334">
        <v>18</v>
      </c>
      <c r="H2" s="333">
        <v>842</v>
      </c>
      <c r="I2" s="334">
        <v>5</v>
      </c>
      <c r="J2" s="334">
        <v>842</v>
      </c>
      <c r="K2" s="334">
        <v>842</v>
      </c>
      <c r="L2" s="334">
        <v>842</v>
      </c>
      <c r="M2" s="334">
        <v>842</v>
      </c>
      <c r="N2" s="334">
        <v>842</v>
      </c>
      <c r="O2" s="76"/>
    </row>
    <row r="3" spans="1:15" x14ac:dyDescent="0.25">
      <c r="A3" s="331">
        <v>42400</v>
      </c>
      <c r="B3" s="332" t="s">
        <v>4</v>
      </c>
      <c r="C3" s="333">
        <v>16</v>
      </c>
      <c r="D3" s="334">
        <v>26</v>
      </c>
      <c r="E3" s="334">
        <v>8</v>
      </c>
      <c r="F3" s="334">
        <v>20</v>
      </c>
      <c r="G3" s="334">
        <v>8</v>
      </c>
      <c r="H3" s="333">
        <v>105</v>
      </c>
      <c r="I3" s="334">
        <v>5</v>
      </c>
      <c r="J3" s="334">
        <v>105</v>
      </c>
      <c r="K3" s="334">
        <v>105</v>
      </c>
      <c r="L3" s="334">
        <v>105</v>
      </c>
      <c r="M3" s="334">
        <v>105</v>
      </c>
      <c r="N3" s="334">
        <v>105</v>
      </c>
      <c r="O3" s="76"/>
    </row>
    <row r="4" spans="1:15" x14ac:dyDescent="0.25">
      <c r="A4" s="331">
        <v>42400</v>
      </c>
      <c r="B4" s="332" t="s">
        <v>8</v>
      </c>
      <c r="C4" s="333">
        <v>23</v>
      </c>
      <c r="D4" s="334">
        <v>15</v>
      </c>
      <c r="E4" s="334">
        <v>5</v>
      </c>
      <c r="F4" s="334">
        <v>6</v>
      </c>
      <c r="G4" s="334">
        <v>3</v>
      </c>
      <c r="H4" s="333">
        <v>137</v>
      </c>
      <c r="I4" s="334">
        <v>5</v>
      </c>
      <c r="J4" s="334">
        <v>137</v>
      </c>
      <c r="K4" s="334">
        <v>137</v>
      </c>
      <c r="L4" s="334">
        <v>137</v>
      </c>
      <c r="M4" s="334">
        <v>137</v>
      </c>
      <c r="N4" s="334">
        <v>137</v>
      </c>
      <c r="O4" s="76"/>
    </row>
    <row r="5" spans="1:15" x14ac:dyDescent="0.25">
      <c r="A5" s="331">
        <v>42400</v>
      </c>
      <c r="B5" s="332" t="s">
        <v>10</v>
      </c>
      <c r="C5" s="333">
        <v>31</v>
      </c>
      <c r="D5" s="334">
        <v>14</v>
      </c>
      <c r="E5" s="334">
        <v>4</v>
      </c>
      <c r="F5" s="334">
        <v>7</v>
      </c>
      <c r="G5" s="334">
        <v>1</v>
      </c>
      <c r="H5" s="333">
        <v>76</v>
      </c>
      <c r="I5" s="334">
        <v>5</v>
      </c>
      <c r="J5" s="334">
        <v>76</v>
      </c>
      <c r="K5" s="334">
        <v>76</v>
      </c>
      <c r="L5" s="334">
        <v>76</v>
      </c>
      <c r="M5" s="334">
        <v>76</v>
      </c>
      <c r="N5" s="334">
        <v>76</v>
      </c>
      <c r="O5" s="76"/>
    </row>
    <row r="6" spans="1:15" x14ac:dyDescent="0.25">
      <c r="A6" s="331">
        <v>42400</v>
      </c>
      <c r="B6" s="332" t="s">
        <v>47</v>
      </c>
      <c r="C6" s="333">
        <v>35</v>
      </c>
      <c r="D6" s="334">
        <v>33</v>
      </c>
      <c r="E6" s="334">
        <v>9</v>
      </c>
      <c r="F6" s="334">
        <v>8</v>
      </c>
      <c r="G6" s="334">
        <v>13</v>
      </c>
      <c r="H6" s="333">
        <v>207</v>
      </c>
      <c r="I6" s="334">
        <v>5</v>
      </c>
      <c r="J6" s="334">
        <v>207</v>
      </c>
      <c r="K6" s="334">
        <v>207</v>
      </c>
      <c r="L6" s="334">
        <v>207</v>
      </c>
      <c r="M6" s="334">
        <v>207</v>
      </c>
      <c r="N6" s="334">
        <v>207</v>
      </c>
      <c r="O6" s="76"/>
    </row>
    <row r="7" spans="1:15" x14ac:dyDescent="0.25">
      <c r="A7" s="331">
        <v>42429</v>
      </c>
      <c r="B7" s="332" t="s">
        <v>2</v>
      </c>
      <c r="C7" s="333">
        <v>34</v>
      </c>
      <c r="D7" s="334">
        <v>39</v>
      </c>
      <c r="E7" s="334">
        <v>18</v>
      </c>
      <c r="F7" s="334">
        <v>30</v>
      </c>
      <c r="G7" s="334">
        <v>14</v>
      </c>
      <c r="H7" s="333">
        <v>824</v>
      </c>
      <c r="I7" s="334">
        <v>5</v>
      </c>
      <c r="J7" s="334">
        <v>824</v>
      </c>
      <c r="K7" s="334">
        <v>824</v>
      </c>
      <c r="L7" s="334">
        <v>824</v>
      </c>
      <c r="M7" s="334">
        <v>824</v>
      </c>
      <c r="N7" s="334">
        <v>824</v>
      </c>
      <c r="O7" s="76"/>
    </row>
    <row r="8" spans="1:15" x14ac:dyDescent="0.25">
      <c r="A8" s="331">
        <v>42429</v>
      </c>
      <c r="B8" s="332" t="s">
        <v>4</v>
      </c>
      <c r="C8" s="333">
        <v>32</v>
      </c>
      <c r="D8" s="334">
        <v>30</v>
      </c>
      <c r="E8" s="334">
        <v>17</v>
      </c>
      <c r="F8" s="334">
        <v>28</v>
      </c>
      <c r="G8" s="334">
        <v>6</v>
      </c>
      <c r="H8" s="333">
        <v>143</v>
      </c>
      <c r="I8" s="334">
        <v>5</v>
      </c>
      <c r="J8" s="334">
        <v>143</v>
      </c>
      <c r="K8" s="334">
        <v>143</v>
      </c>
      <c r="L8" s="334">
        <v>143</v>
      </c>
      <c r="M8" s="334">
        <v>143</v>
      </c>
      <c r="N8" s="334">
        <v>143</v>
      </c>
      <c r="O8" s="76"/>
    </row>
    <row r="9" spans="1:15" x14ac:dyDescent="0.25">
      <c r="A9" s="331">
        <v>42429</v>
      </c>
      <c r="B9" s="332" t="s">
        <v>8</v>
      </c>
      <c r="C9" s="333">
        <v>13</v>
      </c>
      <c r="D9" s="334">
        <v>5</v>
      </c>
      <c r="E9" s="334">
        <v>0</v>
      </c>
      <c r="F9" s="334">
        <v>3</v>
      </c>
      <c r="G9" s="334">
        <v>1</v>
      </c>
      <c r="H9" s="333">
        <v>72</v>
      </c>
      <c r="I9" s="334">
        <v>5</v>
      </c>
      <c r="J9" s="334">
        <v>72</v>
      </c>
      <c r="K9" s="334">
        <v>72</v>
      </c>
      <c r="L9" s="334">
        <v>72</v>
      </c>
      <c r="M9" s="334">
        <v>72</v>
      </c>
      <c r="N9" s="334">
        <v>72</v>
      </c>
      <c r="O9" s="76"/>
    </row>
    <row r="10" spans="1:15" x14ac:dyDescent="0.25">
      <c r="A10" s="331">
        <v>42429</v>
      </c>
      <c r="B10" s="332" t="s">
        <v>10</v>
      </c>
      <c r="C10" s="333">
        <v>37</v>
      </c>
      <c r="D10" s="334">
        <v>16</v>
      </c>
      <c r="E10" s="334">
        <v>5</v>
      </c>
      <c r="F10" s="334">
        <v>10</v>
      </c>
      <c r="G10" s="334">
        <v>0</v>
      </c>
      <c r="H10" s="333">
        <v>92</v>
      </c>
      <c r="I10" s="334">
        <v>5</v>
      </c>
      <c r="J10" s="334">
        <v>92</v>
      </c>
      <c r="K10" s="334">
        <v>92</v>
      </c>
      <c r="L10" s="334">
        <v>92</v>
      </c>
      <c r="M10" s="334">
        <v>92</v>
      </c>
      <c r="N10" s="334">
        <v>92</v>
      </c>
      <c r="O10" s="76"/>
    </row>
    <row r="11" spans="1:15" x14ac:dyDescent="0.25">
      <c r="A11" s="331">
        <v>42429</v>
      </c>
      <c r="B11" s="332" t="s">
        <v>47</v>
      </c>
      <c r="C11" s="333">
        <v>33</v>
      </c>
      <c r="D11" s="334">
        <v>34</v>
      </c>
      <c r="E11" s="334">
        <v>9</v>
      </c>
      <c r="F11" s="334">
        <v>11</v>
      </c>
      <c r="G11" s="334">
        <v>10</v>
      </c>
      <c r="H11" s="333">
        <v>203</v>
      </c>
      <c r="I11" s="334">
        <v>5</v>
      </c>
      <c r="J11" s="334">
        <v>203</v>
      </c>
      <c r="K11" s="334">
        <v>203</v>
      </c>
      <c r="L11" s="334">
        <v>203</v>
      </c>
      <c r="M11" s="334">
        <v>203</v>
      </c>
      <c r="N11" s="334">
        <v>203</v>
      </c>
      <c r="O11" s="76"/>
    </row>
    <row r="12" spans="1:15" x14ac:dyDescent="0.25">
      <c r="A12" s="331">
        <v>42460</v>
      </c>
      <c r="B12" s="332" t="s">
        <v>2</v>
      </c>
      <c r="C12" s="333">
        <v>45</v>
      </c>
      <c r="D12" s="334">
        <v>37</v>
      </c>
      <c r="E12" s="334">
        <v>18</v>
      </c>
      <c r="F12" s="334">
        <v>28</v>
      </c>
      <c r="G12" s="334">
        <v>8</v>
      </c>
      <c r="H12" s="333">
        <v>825</v>
      </c>
      <c r="I12" s="334">
        <v>5</v>
      </c>
      <c r="J12" s="334">
        <v>825</v>
      </c>
      <c r="K12" s="334">
        <v>825</v>
      </c>
      <c r="L12" s="334">
        <v>825</v>
      </c>
      <c r="M12" s="334">
        <v>825</v>
      </c>
      <c r="N12" s="334">
        <v>825</v>
      </c>
      <c r="O12" s="76"/>
    </row>
    <row r="13" spans="1:15" x14ac:dyDescent="0.25">
      <c r="A13" s="331">
        <v>42460</v>
      </c>
      <c r="B13" s="332" t="s">
        <v>4</v>
      </c>
      <c r="C13" s="333">
        <v>39</v>
      </c>
      <c r="D13" s="334">
        <v>27</v>
      </c>
      <c r="E13" s="334">
        <v>19</v>
      </c>
      <c r="F13" s="334">
        <v>22</v>
      </c>
      <c r="G13" s="334">
        <v>6</v>
      </c>
      <c r="H13" s="333">
        <v>142</v>
      </c>
      <c r="I13" s="334">
        <v>5</v>
      </c>
      <c r="J13" s="334">
        <v>142</v>
      </c>
      <c r="K13" s="334">
        <v>142</v>
      </c>
      <c r="L13" s="334">
        <v>142</v>
      </c>
      <c r="M13" s="334">
        <v>142</v>
      </c>
      <c r="N13" s="334">
        <v>142</v>
      </c>
      <c r="O13" s="76"/>
    </row>
    <row r="14" spans="1:15" x14ac:dyDescent="0.25">
      <c r="A14" s="331">
        <v>42460</v>
      </c>
      <c r="B14" s="332" t="s">
        <v>8</v>
      </c>
      <c r="C14" s="333">
        <v>36</v>
      </c>
      <c r="D14" s="334">
        <v>21</v>
      </c>
      <c r="E14" s="334">
        <v>0</v>
      </c>
      <c r="F14" s="334">
        <v>7</v>
      </c>
      <c r="G14" s="334">
        <v>1</v>
      </c>
      <c r="H14" s="333">
        <v>110</v>
      </c>
      <c r="I14" s="334">
        <v>5</v>
      </c>
      <c r="J14" s="334">
        <v>110</v>
      </c>
      <c r="K14" s="334">
        <v>110</v>
      </c>
      <c r="L14" s="334">
        <v>110</v>
      </c>
      <c r="M14" s="334">
        <v>110</v>
      </c>
      <c r="N14" s="334">
        <v>110</v>
      </c>
      <c r="O14" s="76"/>
    </row>
    <row r="15" spans="1:15" x14ac:dyDescent="0.25">
      <c r="A15" s="331">
        <v>42460</v>
      </c>
      <c r="B15" s="332" t="s">
        <v>10</v>
      </c>
      <c r="C15" s="333">
        <v>30</v>
      </c>
      <c r="D15" s="334">
        <v>10</v>
      </c>
      <c r="E15" s="334">
        <v>2</v>
      </c>
      <c r="F15" s="334">
        <v>13</v>
      </c>
      <c r="G15" s="334">
        <v>1</v>
      </c>
      <c r="H15" s="333">
        <v>74</v>
      </c>
      <c r="I15" s="334">
        <v>5</v>
      </c>
      <c r="J15" s="334">
        <v>74</v>
      </c>
      <c r="K15" s="334">
        <v>74</v>
      </c>
      <c r="L15" s="334">
        <v>74</v>
      </c>
      <c r="M15" s="334">
        <v>74</v>
      </c>
      <c r="N15" s="334">
        <v>74</v>
      </c>
      <c r="O15" s="76"/>
    </row>
    <row r="16" spans="1:15" x14ac:dyDescent="0.25">
      <c r="A16" s="331">
        <v>42460</v>
      </c>
      <c r="B16" s="332" t="s">
        <v>47</v>
      </c>
      <c r="C16" s="333">
        <v>13</v>
      </c>
      <c r="D16" s="334">
        <v>15</v>
      </c>
      <c r="E16" s="334">
        <v>7</v>
      </c>
      <c r="F16" s="334">
        <v>16</v>
      </c>
      <c r="G16" s="334">
        <v>4</v>
      </c>
      <c r="H16" s="333">
        <v>177</v>
      </c>
      <c r="I16" s="334">
        <v>5</v>
      </c>
      <c r="J16" s="334">
        <v>177</v>
      </c>
      <c r="K16" s="334">
        <v>177</v>
      </c>
      <c r="L16" s="334">
        <v>177</v>
      </c>
      <c r="M16" s="334">
        <v>177</v>
      </c>
      <c r="N16" s="334">
        <v>177</v>
      </c>
      <c r="O16" s="76"/>
    </row>
    <row r="17" spans="1:15" x14ac:dyDescent="0.25">
      <c r="A17" s="331">
        <v>42490</v>
      </c>
      <c r="B17" s="332" t="s">
        <v>2</v>
      </c>
      <c r="C17" s="333">
        <v>33</v>
      </c>
      <c r="D17" s="334">
        <v>29</v>
      </c>
      <c r="E17" s="334">
        <v>16</v>
      </c>
      <c r="F17" s="334">
        <v>33</v>
      </c>
      <c r="G17" s="334">
        <v>4</v>
      </c>
      <c r="H17" s="333">
        <v>824</v>
      </c>
      <c r="I17" s="334">
        <v>5</v>
      </c>
      <c r="J17" s="334">
        <v>824</v>
      </c>
      <c r="K17" s="334">
        <v>824</v>
      </c>
      <c r="L17" s="334">
        <v>824</v>
      </c>
      <c r="M17" s="334">
        <v>824</v>
      </c>
      <c r="N17" s="334">
        <v>824</v>
      </c>
      <c r="O17" s="76"/>
    </row>
    <row r="18" spans="1:15" x14ac:dyDescent="0.25">
      <c r="A18" s="331">
        <v>42490</v>
      </c>
      <c r="B18" s="332" t="s">
        <v>4</v>
      </c>
      <c r="C18" s="333">
        <v>21</v>
      </c>
      <c r="D18" s="334">
        <v>19</v>
      </c>
      <c r="E18" s="334">
        <v>15</v>
      </c>
      <c r="F18" s="334">
        <v>18</v>
      </c>
      <c r="G18" s="334">
        <v>6</v>
      </c>
      <c r="H18" s="333">
        <v>112</v>
      </c>
      <c r="I18" s="334">
        <v>5</v>
      </c>
      <c r="J18" s="334">
        <v>112</v>
      </c>
      <c r="K18" s="334">
        <v>112</v>
      </c>
      <c r="L18" s="334">
        <v>112</v>
      </c>
      <c r="M18" s="334">
        <v>112</v>
      </c>
      <c r="N18" s="334">
        <v>112</v>
      </c>
      <c r="O18" s="76"/>
    </row>
    <row r="19" spans="1:15" x14ac:dyDescent="0.25">
      <c r="A19" s="331">
        <v>42490</v>
      </c>
      <c r="B19" s="332" t="s">
        <v>8</v>
      </c>
      <c r="C19" s="333">
        <v>39</v>
      </c>
      <c r="D19" s="334">
        <v>18</v>
      </c>
      <c r="E19" s="334">
        <v>9</v>
      </c>
      <c r="F19" s="334">
        <v>10</v>
      </c>
      <c r="G19" s="334">
        <v>1</v>
      </c>
      <c r="H19" s="333">
        <v>150</v>
      </c>
      <c r="I19" s="334">
        <v>5</v>
      </c>
      <c r="J19" s="334">
        <v>150</v>
      </c>
      <c r="K19" s="334">
        <v>150</v>
      </c>
      <c r="L19" s="334">
        <v>150</v>
      </c>
      <c r="M19" s="334">
        <v>150</v>
      </c>
      <c r="N19" s="334">
        <v>150</v>
      </c>
      <c r="O19" s="76"/>
    </row>
    <row r="20" spans="1:15" x14ac:dyDescent="0.25">
      <c r="A20" s="331">
        <v>42490</v>
      </c>
      <c r="B20" s="332" t="s">
        <v>10</v>
      </c>
      <c r="C20" s="333">
        <v>37</v>
      </c>
      <c r="D20" s="334">
        <v>9</v>
      </c>
      <c r="E20" s="334">
        <v>3</v>
      </c>
      <c r="F20" s="334">
        <v>8</v>
      </c>
      <c r="G20" s="334">
        <v>2</v>
      </c>
      <c r="H20" s="333">
        <v>75</v>
      </c>
      <c r="I20" s="334">
        <v>5</v>
      </c>
      <c r="J20" s="334">
        <v>75</v>
      </c>
      <c r="K20" s="334">
        <v>75</v>
      </c>
      <c r="L20" s="334">
        <v>75</v>
      </c>
      <c r="M20" s="334">
        <v>75</v>
      </c>
      <c r="N20" s="334">
        <v>75</v>
      </c>
      <c r="O20" s="76"/>
    </row>
    <row r="21" spans="1:15" x14ac:dyDescent="0.25">
      <c r="A21" s="331">
        <v>42490</v>
      </c>
      <c r="B21" s="332" t="s">
        <v>47</v>
      </c>
      <c r="C21" s="333">
        <v>28</v>
      </c>
      <c r="D21" s="334">
        <v>10</v>
      </c>
      <c r="E21" s="334">
        <v>5</v>
      </c>
      <c r="F21" s="334">
        <v>15</v>
      </c>
      <c r="G21" s="334">
        <v>4</v>
      </c>
      <c r="H21" s="333">
        <v>196</v>
      </c>
      <c r="I21" s="334">
        <v>5</v>
      </c>
      <c r="J21" s="334">
        <v>196</v>
      </c>
      <c r="K21" s="334">
        <v>196</v>
      </c>
      <c r="L21" s="334">
        <v>196</v>
      </c>
      <c r="M21" s="334">
        <v>196</v>
      </c>
      <c r="N21" s="334">
        <v>196</v>
      </c>
      <c r="O21" s="76"/>
    </row>
    <row r="22" spans="1:15" x14ac:dyDescent="0.25">
      <c r="A22" s="331">
        <v>42521</v>
      </c>
      <c r="B22" s="332" t="s">
        <v>2</v>
      </c>
      <c r="C22" s="333">
        <v>30</v>
      </c>
      <c r="D22" s="334">
        <v>26</v>
      </c>
      <c r="E22" s="334">
        <v>25</v>
      </c>
      <c r="F22" s="334">
        <v>19</v>
      </c>
      <c r="G22" s="334">
        <v>3</v>
      </c>
      <c r="H22" s="333">
        <v>809</v>
      </c>
      <c r="I22" s="334">
        <v>5</v>
      </c>
      <c r="J22" s="334">
        <v>809</v>
      </c>
      <c r="K22" s="334">
        <v>809</v>
      </c>
      <c r="L22" s="334">
        <v>809</v>
      </c>
      <c r="M22" s="334">
        <v>809</v>
      </c>
      <c r="N22" s="334">
        <v>809</v>
      </c>
      <c r="O22" s="76"/>
    </row>
    <row r="23" spans="1:15" x14ac:dyDescent="0.25">
      <c r="A23" s="331">
        <v>42521</v>
      </c>
      <c r="B23" s="332" t="s">
        <v>4</v>
      </c>
      <c r="C23" s="333">
        <v>29</v>
      </c>
      <c r="D23" s="334">
        <v>26</v>
      </c>
      <c r="E23" s="334">
        <v>16</v>
      </c>
      <c r="F23" s="334">
        <v>19</v>
      </c>
      <c r="G23" s="334">
        <v>4</v>
      </c>
      <c r="H23" s="333">
        <v>132</v>
      </c>
      <c r="I23" s="334">
        <v>5</v>
      </c>
      <c r="J23" s="334">
        <v>132</v>
      </c>
      <c r="K23" s="334">
        <v>132</v>
      </c>
      <c r="L23" s="334">
        <v>132</v>
      </c>
      <c r="M23" s="334">
        <v>132</v>
      </c>
      <c r="N23" s="334">
        <v>132</v>
      </c>
      <c r="O23" s="76"/>
    </row>
    <row r="24" spans="1:15" x14ac:dyDescent="0.25">
      <c r="A24" s="331">
        <v>42521</v>
      </c>
      <c r="B24" s="332" t="s">
        <v>8</v>
      </c>
      <c r="C24" s="333">
        <v>15</v>
      </c>
      <c r="D24" s="334">
        <v>5</v>
      </c>
      <c r="E24" s="334">
        <v>2</v>
      </c>
      <c r="F24" s="334">
        <v>8</v>
      </c>
      <c r="G24" s="334">
        <v>2</v>
      </c>
      <c r="H24" s="333">
        <v>83</v>
      </c>
      <c r="I24" s="334">
        <v>5</v>
      </c>
      <c r="J24" s="334">
        <v>83</v>
      </c>
      <c r="K24" s="334">
        <v>83</v>
      </c>
      <c r="L24" s="334">
        <v>83</v>
      </c>
      <c r="M24" s="334">
        <v>83</v>
      </c>
      <c r="N24" s="334">
        <v>83</v>
      </c>
      <c r="O24" s="76"/>
    </row>
    <row r="25" spans="1:15" x14ac:dyDescent="0.25">
      <c r="A25" s="331">
        <v>42521</v>
      </c>
      <c r="B25" s="332" t="s">
        <v>10</v>
      </c>
      <c r="C25" s="333">
        <v>51</v>
      </c>
      <c r="D25" s="334">
        <v>14</v>
      </c>
      <c r="E25" s="334">
        <v>8</v>
      </c>
      <c r="F25" s="334">
        <v>14</v>
      </c>
      <c r="G25" s="334">
        <v>2</v>
      </c>
      <c r="H25" s="333">
        <v>101</v>
      </c>
      <c r="I25" s="334">
        <v>5</v>
      </c>
      <c r="J25" s="334">
        <v>101</v>
      </c>
      <c r="K25" s="334">
        <v>101</v>
      </c>
      <c r="L25" s="334">
        <v>101</v>
      </c>
      <c r="M25" s="334">
        <v>101</v>
      </c>
      <c r="N25" s="334">
        <v>101</v>
      </c>
      <c r="O25" s="76"/>
    </row>
    <row r="26" spans="1:15" x14ac:dyDescent="0.25">
      <c r="A26" s="331">
        <v>42521</v>
      </c>
      <c r="B26" s="332" t="s">
        <v>47</v>
      </c>
      <c r="C26" s="333">
        <v>32</v>
      </c>
      <c r="D26" s="334">
        <v>7</v>
      </c>
      <c r="E26" s="334">
        <v>5</v>
      </c>
      <c r="F26" s="334">
        <v>15</v>
      </c>
      <c r="G26" s="334">
        <v>4</v>
      </c>
      <c r="H26" s="333">
        <v>199</v>
      </c>
      <c r="I26" s="334">
        <v>5</v>
      </c>
      <c r="J26" s="334">
        <v>199</v>
      </c>
      <c r="K26" s="334">
        <v>199</v>
      </c>
      <c r="L26" s="334">
        <v>199</v>
      </c>
      <c r="M26" s="334">
        <v>199</v>
      </c>
      <c r="N26" s="334">
        <v>199</v>
      </c>
      <c r="O26" s="76"/>
    </row>
    <row r="27" spans="1:15" x14ac:dyDescent="0.25">
      <c r="A27" s="331">
        <v>42551</v>
      </c>
      <c r="B27" s="332" t="s">
        <v>2</v>
      </c>
      <c r="C27" s="333">
        <v>39</v>
      </c>
      <c r="D27" s="334">
        <v>24</v>
      </c>
      <c r="E27" s="334">
        <v>18</v>
      </c>
      <c r="F27" s="334">
        <v>21</v>
      </c>
      <c r="G27" s="334">
        <v>2</v>
      </c>
      <c r="H27" s="333">
        <v>838</v>
      </c>
      <c r="I27" s="334">
        <v>5</v>
      </c>
      <c r="J27" s="334">
        <v>838</v>
      </c>
      <c r="K27" s="334">
        <v>838</v>
      </c>
      <c r="L27" s="334">
        <v>838</v>
      </c>
      <c r="M27" s="334">
        <v>838</v>
      </c>
      <c r="N27" s="334">
        <v>838</v>
      </c>
      <c r="O27" s="76"/>
    </row>
    <row r="28" spans="1:15" x14ac:dyDescent="0.25">
      <c r="A28" s="331">
        <v>42551</v>
      </c>
      <c r="B28" s="332" t="s">
        <v>4</v>
      </c>
      <c r="C28" s="333">
        <v>27</v>
      </c>
      <c r="D28" s="334">
        <v>20</v>
      </c>
      <c r="E28" s="334">
        <v>15</v>
      </c>
      <c r="F28" s="334">
        <v>16</v>
      </c>
      <c r="G28" s="334">
        <v>4</v>
      </c>
      <c r="H28" s="333">
        <v>125</v>
      </c>
      <c r="I28" s="334">
        <v>5</v>
      </c>
      <c r="J28" s="334">
        <v>125</v>
      </c>
      <c r="K28" s="334">
        <v>125</v>
      </c>
      <c r="L28" s="334">
        <v>125</v>
      </c>
      <c r="M28" s="334">
        <v>125</v>
      </c>
      <c r="N28" s="334">
        <v>125</v>
      </c>
      <c r="O28" s="76"/>
    </row>
    <row r="29" spans="1:15" x14ac:dyDescent="0.25">
      <c r="A29" s="331">
        <v>42551</v>
      </c>
      <c r="B29" s="332" t="s">
        <v>8</v>
      </c>
      <c r="C29" s="333">
        <v>34</v>
      </c>
      <c r="D29" s="334">
        <v>6</v>
      </c>
      <c r="E29" s="334">
        <v>9</v>
      </c>
      <c r="F29" s="334">
        <v>4</v>
      </c>
      <c r="G29" s="334">
        <v>2</v>
      </c>
      <c r="H29" s="333">
        <v>86</v>
      </c>
      <c r="I29" s="334">
        <v>5</v>
      </c>
      <c r="J29" s="334">
        <v>86</v>
      </c>
      <c r="K29" s="334">
        <v>86</v>
      </c>
      <c r="L29" s="334">
        <v>86</v>
      </c>
      <c r="M29" s="334">
        <v>86</v>
      </c>
      <c r="N29" s="334">
        <v>86</v>
      </c>
      <c r="O29" s="76"/>
    </row>
    <row r="30" spans="1:15" x14ac:dyDescent="0.25">
      <c r="A30" s="331">
        <v>42551</v>
      </c>
      <c r="B30" s="332" t="s">
        <v>10</v>
      </c>
      <c r="C30" s="333">
        <v>47</v>
      </c>
      <c r="D30" s="334">
        <v>16</v>
      </c>
      <c r="E30" s="334">
        <v>8</v>
      </c>
      <c r="F30" s="334">
        <v>10</v>
      </c>
      <c r="G30" s="334">
        <v>2</v>
      </c>
      <c r="H30" s="333">
        <v>88</v>
      </c>
      <c r="I30" s="334">
        <v>5</v>
      </c>
      <c r="J30" s="334">
        <v>88</v>
      </c>
      <c r="K30" s="334">
        <v>88</v>
      </c>
      <c r="L30" s="334">
        <v>88</v>
      </c>
      <c r="M30" s="334">
        <v>88</v>
      </c>
      <c r="N30" s="334">
        <v>88</v>
      </c>
      <c r="O30" s="76"/>
    </row>
    <row r="31" spans="1:15" x14ac:dyDescent="0.25">
      <c r="A31" s="331">
        <v>42551</v>
      </c>
      <c r="B31" s="332" t="s">
        <v>47</v>
      </c>
      <c r="C31" s="333">
        <v>10</v>
      </c>
      <c r="D31" s="334">
        <v>10</v>
      </c>
      <c r="E31" s="334">
        <v>8</v>
      </c>
      <c r="F31" s="334">
        <v>15</v>
      </c>
      <c r="G31" s="334">
        <v>5</v>
      </c>
      <c r="H31" s="333">
        <v>180</v>
      </c>
      <c r="I31" s="334">
        <v>5</v>
      </c>
      <c r="J31" s="334">
        <v>180</v>
      </c>
      <c r="K31" s="334">
        <v>180</v>
      </c>
      <c r="L31" s="334">
        <v>180</v>
      </c>
      <c r="M31" s="334">
        <v>180</v>
      </c>
      <c r="N31" s="334">
        <v>180</v>
      </c>
      <c r="O31" s="76"/>
    </row>
    <row r="32" spans="1:15" x14ac:dyDescent="0.25">
      <c r="A32" s="331">
        <v>42582</v>
      </c>
      <c r="B32" s="332" t="s">
        <v>2</v>
      </c>
      <c r="C32" s="333">
        <v>30</v>
      </c>
      <c r="D32" s="334">
        <v>19</v>
      </c>
      <c r="E32" s="334">
        <v>19</v>
      </c>
      <c r="F32" s="334">
        <v>19</v>
      </c>
      <c r="G32" s="334">
        <v>5</v>
      </c>
      <c r="H32" s="333">
        <v>813</v>
      </c>
      <c r="I32" s="334">
        <v>5</v>
      </c>
      <c r="J32" s="334">
        <v>813</v>
      </c>
      <c r="K32" s="334">
        <v>813</v>
      </c>
      <c r="L32" s="334">
        <v>813</v>
      </c>
      <c r="M32" s="334">
        <v>813</v>
      </c>
      <c r="N32" s="334">
        <v>813</v>
      </c>
      <c r="O32" s="76"/>
    </row>
    <row r="33" spans="1:15" x14ac:dyDescent="0.25">
      <c r="A33" s="331">
        <v>42582</v>
      </c>
      <c r="B33" s="332" t="s">
        <v>4</v>
      </c>
      <c r="C33" s="333">
        <v>15</v>
      </c>
      <c r="D33" s="334">
        <v>9</v>
      </c>
      <c r="E33" s="334">
        <v>10</v>
      </c>
      <c r="F33" s="334">
        <v>11</v>
      </c>
      <c r="G33" s="334">
        <v>3</v>
      </c>
      <c r="H33" s="333">
        <v>87</v>
      </c>
      <c r="I33" s="334">
        <v>5</v>
      </c>
      <c r="J33" s="334">
        <v>87</v>
      </c>
      <c r="K33" s="334">
        <v>87</v>
      </c>
      <c r="L33" s="334">
        <v>87</v>
      </c>
      <c r="M33" s="334">
        <v>87</v>
      </c>
      <c r="N33" s="334">
        <v>87</v>
      </c>
      <c r="O33" s="76"/>
    </row>
    <row r="34" spans="1:15" x14ac:dyDescent="0.25">
      <c r="A34" s="331">
        <v>42582</v>
      </c>
      <c r="B34" s="332" t="s">
        <v>8</v>
      </c>
      <c r="C34" s="333">
        <v>40</v>
      </c>
      <c r="D34" s="334">
        <v>14</v>
      </c>
      <c r="E34" s="334">
        <v>14</v>
      </c>
      <c r="F34" s="334">
        <v>11</v>
      </c>
      <c r="G34" s="334">
        <v>1</v>
      </c>
      <c r="H34" s="333">
        <v>142</v>
      </c>
      <c r="I34" s="334">
        <v>5</v>
      </c>
      <c r="J34" s="334">
        <v>142</v>
      </c>
      <c r="K34" s="334">
        <v>142</v>
      </c>
      <c r="L34" s="334">
        <v>142</v>
      </c>
      <c r="M34" s="334">
        <v>142</v>
      </c>
      <c r="N34" s="334">
        <v>142</v>
      </c>
      <c r="O34" s="76"/>
    </row>
    <row r="35" spans="1:15" x14ac:dyDescent="0.25">
      <c r="A35" s="331">
        <v>42582</v>
      </c>
      <c r="B35" s="332" t="s">
        <v>10</v>
      </c>
      <c r="C35" s="333">
        <v>32</v>
      </c>
      <c r="D35" s="334">
        <v>11</v>
      </c>
      <c r="E35" s="334">
        <v>8</v>
      </c>
      <c r="F35" s="334">
        <v>8</v>
      </c>
      <c r="G35" s="334">
        <v>2</v>
      </c>
      <c r="H35" s="333">
        <v>60</v>
      </c>
      <c r="I35" s="334">
        <v>5</v>
      </c>
      <c r="J35" s="334">
        <v>60</v>
      </c>
      <c r="K35" s="334">
        <v>60</v>
      </c>
      <c r="L35" s="334">
        <v>60</v>
      </c>
      <c r="M35" s="334">
        <v>60</v>
      </c>
      <c r="N35" s="334">
        <v>60</v>
      </c>
      <c r="O35" s="76"/>
    </row>
    <row r="36" spans="1:15" x14ac:dyDescent="0.25">
      <c r="A36" s="331">
        <v>42582</v>
      </c>
      <c r="B36" s="332" t="s">
        <v>47</v>
      </c>
      <c r="C36" s="333">
        <v>40</v>
      </c>
      <c r="D36" s="334">
        <v>16</v>
      </c>
      <c r="E36" s="334">
        <v>8</v>
      </c>
      <c r="F36" s="334">
        <v>16</v>
      </c>
      <c r="G36" s="334">
        <v>4</v>
      </c>
      <c r="H36" s="333">
        <v>220</v>
      </c>
      <c r="I36" s="334">
        <v>5</v>
      </c>
      <c r="J36" s="334">
        <v>220</v>
      </c>
      <c r="K36" s="334">
        <v>220</v>
      </c>
      <c r="L36" s="334">
        <v>220</v>
      </c>
      <c r="M36" s="334">
        <v>220</v>
      </c>
      <c r="N36" s="334">
        <v>220</v>
      </c>
      <c r="O36" s="76"/>
    </row>
    <row r="37" spans="1:15" x14ac:dyDescent="0.25">
      <c r="A37" s="331">
        <v>42613</v>
      </c>
      <c r="B37" s="332" t="s">
        <v>2</v>
      </c>
      <c r="C37" s="333">
        <v>31</v>
      </c>
      <c r="D37" s="334">
        <v>22</v>
      </c>
      <c r="E37" s="334">
        <v>21</v>
      </c>
      <c r="F37" s="334">
        <v>20</v>
      </c>
      <c r="G37" s="334">
        <v>4</v>
      </c>
      <c r="H37" s="333">
        <v>800</v>
      </c>
      <c r="I37" s="334">
        <v>5</v>
      </c>
      <c r="J37" s="334">
        <v>800</v>
      </c>
      <c r="K37" s="334">
        <v>800</v>
      </c>
      <c r="L37" s="334">
        <v>800</v>
      </c>
      <c r="M37" s="334">
        <v>800</v>
      </c>
      <c r="N37" s="334">
        <v>800</v>
      </c>
      <c r="O37" s="76"/>
    </row>
    <row r="38" spans="1:15" x14ac:dyDescent="0.25">
      <c r="A38" s="331">
        <v>42613</v>
      </c>
      <c r="B38" s="332" t="s">
        <v>4</v>
      </c>
      <c r="C38" s="333">
        <v>29</v>
      </c>
      <c r="D38" s="334">
        <v>20</v>
      </c>
      <c r="E38" s="334">
        <v>18</v>
      </c>
      <c r="F38" s="334">
        <v>11</v>
      </c>
      <c r="G38" s="334">
        <v>3</v>
      </c>
      <c r="H38" s="333">
        <v>123</v>
      </c>
      <c r="I38" s="334">
        <v>5</v>
      </c>
      <c r="J38" s="334">
        <v>123</v>
      </c>
      <c r="K38" s="334">
        <v>123</v>
      </c>
      <c r="L38" s="334">
        <v>123</v>
      </c>
      <c r="M38" s="334">
        <v>123</v>
      </c>
      <c r="N38" s="334">
        <v>123</v>
      </c>
      <c r="O38" s="76"/>
    </row>
    <row r="39" spans="1:15" x14ac:dyDescent="0.25">
      <c r="A39" s="331">
        <v>42613</v>
      </c>
      <c r="B39" s="332" t="s">
        <v>8</v>
      </c>
      <c r="C39" s="333">
        <v>11</v>
      </c>
      <c r="D39" s="334">
        <v>4</v>
      </c>
      <c r="E39" s="334">
        <v>2</v>
      </c>
      <c r="F39" s="334">
        <v>3</v>
      </c>
      <c r="G39" s="334">
        <v>0</v>
      </c>
      <c r="H39" s="333">
        <v>54</v>
      </c>
      <c r="I39" s="334">
        <v>5</v>
      </c>
      <c r="J39" s="334">
        <v>54</v>
      </c>
      <c r="K39" s="334">
        <v>54</v>
      </c>
      <c r="L39" s="334">
        <v>54</v>
      </c>
      <c r="M39" s="334">
        <v>54</v>
      </c>
      <c r="N39" s="334">
        <v>54</v>
      </c>
      <c r="O39" s="76"/>
    </row>
    <row r="40" spans="1:15" x14ac:dyDescent="0.25">
      <c r="A40" s="331">
        <v>42613</v>
      </c>
      <c r="B40" s="332" t="s">
        <v>10</v>
      </c>
      <c r="C40" s="333">
        <v>49</v>
      </c>
      <c r="D40" s="334">
        <v>12</v>
      </c>
      <c r="E40" s="334">
        <v>16</v>
      </c>
      <c r="F40" s="334">
        <v>11</v>
      </c>
      <c r="G40" s="334">
        <v>2</v>
      </c>
      <c r="H40" s="333">
        <v>99</v>
      </c>
      <c r="I40" s="334">
        <v>5</v>
      </c>
      <c r="J40" s="334">
        <v>99</v>
      </c>
      <c r="K40" s="334">
        <v>99</v>
      </c>
      <c r="L40" s="334">
        <v>99</v>
      </c>
      <c r="M40" s="334">
        <v>99</v>
      </c>
      <c r="N40" s="334">
        <v>99</v>
      </c>
      <c r="O40" s="76"/>
    </row>
    <row r="41" spans="1:15" x14ac:dyDescent="0.25">
      <c r="A41" s="331">
        <v>42613</v>
      </c>
      <c r="B41" s="332" t="s">
        <v>47</v>
      </c>
      <c r="C41" s="333">
        <v>35</v>
      </c>
      <c r="D41" s="334">
        <v>10</v>
      </c>
      <c r="E41" s="334">
        <v>8</v>
      </c>
      <c r="F41" s="334">
        <v>15</v>
      </c>
      <c r="G41" s="334">
        <v>5</v>
      </c>
      <c r="H41" s="333">
        <v>213</v>
      </c>
      <c r="I41" s="334">
        <v>5</v>
      </c>
      <c r="J41" s="334">
        <v>213</v>
      </c>
      <c r="K41" s="334">
        <v>213</v>
      </c>
      <c r="L41" s="334">
        <v>213</v>
      </c>
      <c r="M41" s="334">
        <v>213</v>
      </c>
      <c r="N41" s="334">
        <v>213</v>
      </c>
      <c r="O41" s="76"/>
    </row>
    <row r="42" spans="1:15" x14ac:dyDescent="0.25">
      <c r="A42" s="331">
        <v>42643</v>
      </c>
      <c r="B42" s="332" t="s">
        <v>2</v>
      </c>
      <c r="C42" s="333">
        <v>45</v>
      </c>
      <c r="D42" s="334">
        <v>23</v>
      </c>
      <c r="E42" s="334">
        <v>26</v>
      </c>
      <c r="F42" s="334">
        <v>18</v>
      </c>
      <c r="G42" s="334">
        <v>5</v>
      </c>
      <c r="H42" s="333">
        <v>815</v>
      </c>
      <c r="I42" s="334">
        <v>5</v>
      </c>
      <c r="J42" s="334">
        <v>815</v>
      </c>
      <c r="K42" s="334">
        <v>815</v>
      </c>
      <c r="L42" s="334">
        <v>815</v>
      </c>
      <c r="M42" s="334">
        <v>815</v>
      </c>
      <c r="N42" s="334">
        <v>815</v>
      </c>
      <c r="O42" s="76"/>
    </row>
    <row r="43" spans="1:15" x14ac:dyDescent="0.25">
      <c r="A43" s="331">
        <v>42643</v>
      </c>
      <c r="B43" s="332" t="s">
        <v>4</v>
      </c>
      <c r="C43" s="333">
        <v>29</v>
      </c>
      <c r="D43" s="334">
        <v>23</v>
      </c>
      <c r="E43" s="334">
        <v>18</v>
      </c>
      <c r="F43" s="334">
        <v>14</v>
      </c>
      <c r="G43" s="334">
        <v>2</v>
      </c>
      <c r="H43" s="333">
        <v>130</v>
      </c>
      <c r="I43" s="334">
        <v>5</v>
      </c>
      <c r="J43" s="334">
        <v>130</v>
      </c>
      <c r="K43" s="334">
        <v>130</v>
      </c>
      <c r="L43" s="334">
        <v>130</v>
      </c>
      <c r="M43" s="334">
        <v>130</v>
      </c>
      <c r="N43" s="334">
        <v>130</v>
      </c>
      <c r="O43" s="76"/>
    </row>
    <row r="44" spans="1:15" x14ac:dyDescent="0.25">
      <c r="A44" s="331">
        <v>42643</v>
      </c>
      <c r="B44" s="332" t="s">
        <v>8</v>
      </c>
      <c r="C44" s="333">
        <v>28</v>
      </c>
      <c r="D44" s="334">
        <v>8</v>
      </c>
      <c r="E44" s="334">
        <v>5</v>
      </c>
      <c r="F44" s="334">
        <v>3</v>
      </c>
      <c r="G44" s="334">
        <v>0</v>
      </c>
      <c r="H44" s="333">
        <v>76</v>
      </c>
      <c r="I44" s="334">
        <v>5</v>
      </c>
      <c r="J44" s="334">
        <v>76</v>
      </c>
      <c r="K44" s="334">
        <v>76</v>
      </c>
      <c r="L44" s="334">
        <v>76</v>
      </c>
      <c r="M44" s="334">
        <v>76</v>
      </c>
      <c r="N44" s="334">
        <v>76</v>
      </c>
      <c r="O44" s="76"/>
    </row>
    <row r="45" spans="1:15" x14ac:dyDescent="0.25">
      <c r="A45" s="331">
        <v>42643</v>
      </c>
      <c r="B45" s="332" t="s">
        <v>10</v>
      </c>
      <c r="C45" s="333">
        <v>41</v>
      </c>
      <c r="D45" s="334">
        <v>5</v>
      </c>
      <c r="E45" s="334">
        <v>11</v>
      </c>
      <c r="F45" s="334">
        <v>8</v>
      </c>
      <c r="G45" s="334">
        <v>1</v>
      </c>
      <c r="H45" s="333">
        <v>81</v>
      </c>
      <c r="I45" s="334">
        <v>5</v>
      </c>
      <c r="J45" s="334">
        <v>81</v>
      </c>
      <c r="K45" s="334">
        <v>81</v>
      </c>
      <c r="L45" s="334">
        <v>81</v>
      </c>
      <c r="M45" s="334">
        <v>81</v>
      </c>
      <c r="N45" s="334">
        <v>81</v>
      </c>
      <c r="O45" s="76"/>
    </row>
    <row r="46" spans="1:15" x14ac:dyDescent="0.25">
      <c r="A46" s="331">
        <v>42643</v>
      </c>
      <c r="B46" s="332" t="s">
        <v>47</v>
      </c>
      <c r="C46" s="333">
        <v>8</v>
      </c>
      <c r="D46" s="334">
        <v>11</v>
      </c>
      <c r="E46" s="334">
        <v>5</v>
      </c>
      <c r="F46" s="334">
        <v>14</v>
      </c>
      <c r="G46" s="334">
        <v>2</v>
      </c>
      <c r="H46" s="333">
        <v>174</v>
      </c>
      <c r="I46" s="334">
        <v>5</v>
      </c>
      <c r="J46" s="334">
        <v>174</v>
      </c>
      <c r="K46" s="334">
        <v>174</v>
      </c>
      <c r="L46" s="334">
        <v>174</v>
      </c>
      <c r="M46" s="334">
        <v>174</v>
      </c>
      <c r="N46" s="334">
        <v>174</v>
      </c>
      <c r="O46" s="76"/>
    </row>
    <row r="47" spans="1:15" x14ac:dyDescent="0.25">
      <c r="A47" s="331">
        <v>42674</v>
      </c>
      <c r="B47" s="332" t="s">
        <v>2</v>
      </c>
      <c r="C47" s="333">
        <v>27</v>
      </c>
      <c r="D47" s="334">
        <v>20</v>
      </c>
      <c r="E47" s="334">
        <v>27</v>
      </c>
      <c r="F47" s="334">
        <v>15</v>
      </c>
      <c r="G47" s="334">
        <v>4</v>
      </c>
      <c r="H47" s="333">
        <v>799</v>
      </c>
      <c r="I47" s="334">
        <v>5</v>
      </c>
      <c r="J47" s="334">
        <v>799</v>
      </c>
      <c r="K47" s="334">
        <v>799</v>
      </c>
      <c r="L47" s="334">
        <v>799</v>
      </c>
      <c r="M47" s="334">
        <v>799</v>
      </c>
      <c r="N47" s="334">
        <v>799</v>
      </c>
      <c r="O47" s="76"/>
    </row>
    <row r="48" spans="1:15" x14ac:dyDescent="0.25">
      <c r="A48" s="331">
        <v>42674</v>
      </c>
      <c r="B48" s="332" t="s">
        <v>4</v>
      </c>
      <c r="C48" s="333">
        <v>23</v>
      </c>
      <c r="D48" s="334">
        <v>21</v>
      </c>
      <c r="E48" s="334">
        <v>14</v>
      </c>
      <c r="F48" s="334">
        <v>15</v>
      </c>
      <c r="G48" s="334">
        <v>0</v>
      </c>
      <c r="H48" s="333">
        <v>118</v>
      </c>
      <c r="I48" s="334">
        <v>5</v>
      </c>
      <c r="J48" s="334">
        <v>118</v>
      </c>
      <c r="K48" s="334">
        <v>118</v>
      </c>
      <c r="L48" s="334">
        <v>118</v>
      </c>
      <c r="M48" s="334">
        <v>118</v>
      </c>
      <c r="N48" s="334">
        <v>118</v>
      </c>
      <c r="O48" s="76"/>
    </row>
    <row r="49" spans="1:15" x14ac:dyDescent="0.25">
      <c r="A49" s="331">
        <v>42674</v>
      </c>
      <c r="B49" s="332" t="s">
        <v>8</v>
      </c>
      <c r="C49" s="333">
        <v>21</v>
      </c>
      <c r="D49" s="334">
        <v>8</v>
      </c>
      <c r="E49" s="334">
        <v>8</v>
      </c>
      <c r="F49" s="334">
        <v>5</v>
      </c>
      <c r="G49" s="334">
        <v>1</v>
      </c>
      <c r="H49" s="333">
        <v>77</v>
      </c>
      <c r="I49" s="334">
        <v>5</v>
      </c>
      <c r="J49" s="334">
        <v>77</v>
      </c>
      <c r="K49" s="334">
        <v>77</v>
      </c>
      <c r="L49" s="334">
        <v>77</v>
      </c>
      <c r="M49" s="334">
        <v>77</v>
      </c>
      <c r="N49" s="334">
        <v>77</v>
      </c>
      <c r="O49" s="76"/>
    </row>
    <row r="50" spans="1:15" x14ac:dyDescent="0.25">
      <c r="A50" s="331">
        <v>42674</v>
      </c>
      <c r="B50" s="332" t="s">
        <v>10</v>
      </c>
      <c r="C50" s="333">
        <v>40</v>
      </c>
      <c r="D50" s="334">
        <v>4</v>
      </c>
      <c r="E50" s="334">
        <v>8</v>
      </c>
      <c r="F50" s="334">
        <v>4</v>
      </c>
      <c r="G50" s="334">
        <v>0</v>
      </c>
      <c r="H50" s="333">
        <v>75</v>
      </c>
      <c r="I50" s="334">
        <v>5</v>
      </c>
      <c r="J50" s="334">
        <v>75</v>
      </c>
      <c r="K50" s="334">
        <v>75</v>
      </c>
      <c r="L50" s="334">
        <v>75</v>
      </c>
      <c r="M50" s="334">
        <v>75</v>
      </c>
      <c r="N50" s="334">
        <v>75</v>
      </c>
      <c r="O50" s="76"/>
    </row>
    <row r="51" spans="1:15" x14ac:dyDescent="0.25">
      <c r="A51" s="331">
        <v>42674</v>
      </c>
      <c r="B51" s="332" t="s">
        <v>47</v>
      </c>
      <c r="C51" s="333">
        <v>31</v>
      </c>
      <c r="D51" s="334">
        <v>13</v>
      </c>
      <c r="E51" s="334">
        <v>9</v>
      </c>
      <c r="F51" s="334">
        <v>17</v>
      </c>
      <c r="G51" s="334">
        <v>2</v>
      </c>
      <c r="H51" s="333">
        <v>208</v>
      </c>
      <c r="I51" s="334">
        <v>5</v>
      </c>
      <c r="J51" s="334">
        <v>208</v>
      </c>
      <c r="K51" s="334">
        <v>208</v>
      </c>
      <c r="L51" s="334">
        <v>208</v>
      </c>
      <c r="M51" s="334">
        <v>208</v>
      </c>
      <c r="N51" s="334">
        <v>208</v>
      </c>
      <c r="O51" s="76"/>
    </row>
    <row r="52" spans="1:15" x14ac:dyDescent="0.25">
      <c r="A52" s="331">
        <v>42704</v>
      </c>
      <c r="B52" s="332" t="s">
        <v>2</v>
      </c>
      <c r="C52" s="333">
        <v>34</v>
      </c>
      <c r="D52" s="334">
        <v>17</v>
      </c>
      <c r="E52" s="334">
        <v>28</v>
      </c>
      <c r="F52" s="334">
        <v>14</v>
      </c>
      <c r="G52" s="334">
        <v>1</v>
      </c>
      <c r="H52" s="333">
        <v>805</v>
      </c>
      <c r="I52" s="334">
        <v>5</v>
      </c>
      <c r="J52" s="334">
        <v>805</v>
      </c>
      <c r="K52" s="334">
        <v>805</v>
      </c>
      <c r="L52" s="334">
        <v>805</v>
      </c>
      <c r="M52" s="334">
        <v>805</v>
      </c>
      <c r="N52" s="334">
        <v>805</v>
      </c>
      <c r="O52" s="76"/>
    </row>
    <row r="53" spans="1:15" x14ac:dyDescent="0.25">
      <c r="A53" s="331">
        <v>42704</v>
      </c>
      <c r="B53" s="332" t="s">
        <v>4</v>
      </c>
      <c r="C53" s="333">
        <v>30</v>
      </c>
      <c r="D53" s="334">
        <v>15</v>
      </c>
      <c r="E53" s="334">
        <v>16</v>
      </c>
      <c r="F53" s="334">
        <v>13</v>
      </c>
      <c r="G53" s="334">
        <v>0</v>
      </c>
      <c r="H53" s="333">
        <v>124</v>
      </c>
      <c r="I53" s="334">
        <v>5</v>
      </c>
      <c r="J53" s="334">
        <v>124</v>
      </c>
      <c r="K53" s="334">
        <v>124</v>
      </c>
      <c r="L53" s="334">
        <v>124</v>
      </c>
      <c r="M53" s="334">
        <v>124</v>
      </c>
      <c r="N53" s="334">
        <v>124</v>
      </c>
      <c r="O53" s="76"/>
    </row>
    <row r="54" spans="1:15" x14ac:dyDescent="0.25">
      <c r="A54" s="331">
        <v>42704</v>
      </c>
      <c r="B54" s="332" t="s">
        <v>8</v>
      </c>
      <c r="C54" s="333">
        <v>17</v>
      </c>
      <c r="D54" s="334">
        <v>7</v>
      </c>
      <c r="E54" s="334">
        <v>10</v>
      </c>
      <c r="F54" s="334">
        <v>7</v>
      </c>
      <c r="G54" s="334">
        <v>0</v>
      </c>
      <c r="H54" s="333">
        <v>80</v>
      </c>
      <c r="I54" s="334">
        <v>5</v>
      </c>
      <c r="J54" s="334">
        <v>80</v>
      </c>
      <c r="K54" s="334">
        <v>80</v>
      </c>
      <c r="L54" s="334">
        <v>80</v>
      </c>
      <c r="M54" s="334">
        <v>80</v>
      </c>
      <c r="N54" s="334">
        <v>80</v>
      </c>
      <c r="O54" s="76"/>
    </row>
    <row r="55" spans="1:15" x14ac:dyDescent="0.25">
      <c r="A55" s="331">
        <v>42704</v>
      </c>
      <c r="B55" s="332" t="s">
        <v>10</v>
      </c>
      <c r="C55" s="333">
        <v>36</v>
      </c>
      <c r="D55" s="334">
        <v>6</v>
      </c>
      <c r="E55" s="334">
        <v>10</v>
      </c>
      <c r="F55" s="334">
        <v>4</v>
      </c>
      <c r="G55" s="334">
        <v>1</v>
      </c>
      <c r="H55" s="333">
        <v>67</v>
      </c>
      <c r="I55" s="334">
        <v>5</v>
      </c>
      <c r="J55" s="334">
        <v>67</v>
      </c>
      <c r="K55" s="334">
        <v>67</v>
      </c>
      <c r="L55" s="334">
        <v>67</v>
      </c>
      <c r="M55" s="334">
        <v>67</v>
      </c>
      <c r="N55" s="334">
        <v>67</v>
      </c>
      <c r="O55" s="76"/>
    </row>
    <row r="56" spans="1:15" x14ac:dyDescent="0.25">
      <c r="A56" s="331">
        <v>42704</v>
      </c>
      <c r="B56" s="332" t="s">
        <v>47</v>
      </c>
      <c r="C56" s="333">
        <v>32</v>
      </c>
      <c r="D56" s="334">
        <v>13</v>
      </c>
      <c r="E56" s="334">
        <v>9</v>
      </c>
      <c r="F56" s="334">
        <v>16</v>
      </c>
      <c r="G56" s="334">
        <v>1</v>
      </c>
      <c r="H56" s="333">
        <v>202</v>
      </c>
      <c r="I56" s="334">
        <v>5</v>
      </c>
      <c r="J56" s="334">
        <v>202</v>
      </c>
      <c r="K56" s="334">
        <v>202</v>
      </c>
      <c r="L56" s="334">
        <v>202</v>
      </c>
      <c r="M56" s="334">
        <v>202</v>
      </c>
      <c r="N56" s="334">
        <v>202</v>
      </c>
      <c r="O56" s="76"/>
    </row>
    <row r="57" spans="1:15" x14ac:dyDescent="0.25">
      <c r="A57" s="331">
        <v>42735</v>
      </c>
      <c r="B57" s="332" t="s">
        <v>2</v>
      </c>
      <c r="C57" s="333">
        <v>40</v>
      </c>
      <c r="D57" s="334">
        <v>15</v>
      </c>
      <c r="E57" s="334">
        <v>27</v>
      </c>
      <c r="F57" s="334">
        <v>19</v>
      </c>
      <c r="G57" s="334">
        <v>0</v>
      </c>
      <c r="H57" s="333">
        <v>801</v>
      </c>
      <c r="I57" s="334">
        <v>4</v>
      </c>
      <c r="J57" s="334">
        <v>801</v>
      </c>
      <c r="K57" s="334">
        <v>801</v>
      </c>
      <c r="L57" s="334">
        <v>801</v>
      </c>
      <c r="M57" s="334">
        <v>801</v>
      </c>
      <c r="N57" s="334">
        <v>0</v>
      </c>
      <c r="O57" s="76"/>
    </row>
    <row r="58" spans="1:15" x14ac:dyDescent="0.25">
      <c r="A58" s="331">
        <v>42735</v>
      </c>
      <c r="B58" s="332" t="s">
        <v>4</v>
      </c>
      <c r="C58" s="333">
        <v>17</v>
      </c>
      <c r="D58" s="334">
        <v>9</v>
      </c>
      <c r="E58" s="334">
        <v>14</v>
      </c>
      <c r="F58" s="334">
        <v>9</v>
      </c>
      <c r="G58" s="334">
        <v>0</v>
      </c>
      <c r="H58" s="333">
        <v>95</v>
      </c>
      <c r="I58" s="334">
        <v>4</v>
      </c>
      <c r="J58" s="334">
        <v>95</v>
      </c>
      <c r="K58" s="334">
        <v>95</v>
      </c>
      <c r="L58" s="334">
        <v>95</v>
      </c>
      <c r="M58" s="334">
        <v>95</v>
      </c>
      <c r="N58" s="334">
        <v>0</v>
      </c>
      <c r="O58" s="76"/>
    </row>
    <row r="59" spans="1:15" x14ac:dyDescent="0.25">
      <c r="A59" s="331">
        <v>42735</v>
      </c>
      <c r="B59" s="332" t="s">
        <v>8</v>
      </c>
      <c r="C59" s="333">
        <v>47</v>
      </c>
      <c r="D59" s="334">
        <v>10</v>
      </c>
      <c r="E59" s="334">
        <v>12</v>
      </c>
      <c r="F59" s="334">
        <v>4</v>
      </c>
      <c r="G59" s="334">
        <v>0</v>
      </c>
      <c r="H59" s="333">
        <v>142</v>
      </c>
      <c r="I59" s="334">
        <v>4</v>
      </c>
      <c r="J59" s="334">
        <v>142</v>
      </c>
      <c r="K59" s="334">
        <v>142</v>
      </c>
      <c r="L59" s="334">
        <v>142</v>
      </c>
      <c r="M59" s="334">
        <v>142</v>
      </c>
      <c r="N59" s="334">
        <v>0</v>
      </c>
      <c r="O59" s="76"/>
    </row>
    <row r="60" spans="1:15" x14ac:dyDescent="0.25">
      <c r="A60" s="331">
        <v>42735</v>
      </c>
      <c r="B60" s="332" t="s">
        <v>10</v>
      </c>
      <c r="C60" s="333">
        <v>42</v>
      </c>
      <c r="D60" s="334">
        <v>8</v>
      </c>
      <c r="E60" s="334">
        <v>12</v>
      </c>
      <c r="F60" s="334">
        <v>6</v>
      </c>
      <c r="G60" s="334">
        <v>0</v>
      </c>
      <c r="H60" s="333">
        <v>69</v>
      </c>
      <c r="I60" s="334">
        <v>4</v>
      </c>
      <c r="J60" s="334">
        <v>69</v>
      </c>
      <c r="K60" s="334">
        <v>69</v>
      </c>
      <c r="L60" s="334">
        <v>69</v>
      </c>
      <c r="M60" s="334">
        <v>69</v>
      </c>
      <c r="N60" s="334">
        <v>0</v>
      </c>
      <c r="O60" s="76"/>
    </row>
    <row r="61" spans="1:15" x14ac:dyDescent="0.25">
      <c r="A61" s="331">
        <v>42735</v>
      </c>
      <c r="B61" s="332" t="s">
        <v>47</v>
      </c>
      <c r="C61" s="333">
        <v>8</v>
      </c>
      <c r="D61" s="334">
        <v>9</v>
      </c>
      <c r="E61" s="334">
        <v>11</v>
      </c>
      <c r="F61" s="334">
        <v>17</v>
      </c>
      <c r="G61" s="334">
        <v>0</v>
      </c>
      <c r="H61" s="333">
        <v>175</v>
      </c>
      <c r="I61" s="334">
        <v>4</v>
      </c>
      <c r="J61" s="334">
        <v>175</v>
      </c>
      <c r="K61" s="334">
        <v>175</v>
      </c>
      <c r="L61" s="334">
        <v>175</v>
      </c>
      <c r="M61" s="334">
        <v>175</v>
      </c>
      <c r="N61" s="334">
        <v>0</v>
      </c>
      <c r="O61" s="76"/>
    </row>
    <row r="62" spans="1:15" x14ac:dyDescent="0.25">
      <c r="A62" s="331">
        <v>42766</v>
      </c>
      <c r="B62" s="332" t="s">
        <v>2</v>
      </c>
      <c r="C62" s="333">
        <v>25</v>
      </c>
      <c r="D62" s="334">
        <v>11</v>
      </c>
      <c r="E62" s="334">
        <v>27</v>
      </c>
      <c r="F62" s="334">
        <v>11</v>
      </c>
      <c r="G62" s="334">
        <v>0</v>
      </c>
      <c r="H62" s="333">
        <v>808</v>
      </c>
      <c r="I62" s="334">
        <v>4</v>
      </c>
      <c r="J62" s="334">
        <v>808</v>
      </c>
      <c r="K62" s="334">
        <v>808</v>
      </c>
      <c r="L62" s="334">
        <v>808</v>
      </c>
      <c r="M62" s="334">
        <v>808</v>
      </c>
      <c r="N62" s="334">
        <v>0</v>
      </c>
      <c r="O62" s="76"/>
    </row>
    <row r="63" spans="1:15" x14ac:dyDescent="0.25">
      <c r="A63" s="331">
        <v>42766</v>
      </c>
      <c r="B63" s="332" t="s">
        <v>4</v>
      </c>
      <c r="C63" s="333">
        <v>23</v>
      </c>
      <c r="D63" s="334">
        <v>10</v>
      </c>
      <c r="E63" s="334">
        <v>17</v>
      </c>
      <c r="F63" s="334">
        <v>7</v>
      </c>
      <c r="G63" s="334">
        <v>0</v>
      </c>
      <c r="H63" s="333">
        <v>113</v>
      </c>
      <c r="I63" s="334">
        <v>4</v>
      </c>
      <c r="J63" s="334">
        <v>113</v>
      </c>
      <c r="K63" s="334">
        <v>113</v>
      </c>
      <c r="L63" s="334">
        <v>113</v>
      </c>
      <c r="M63" s="334">
        <v>113</v>
      </c>
      <c r="N63" s="334">
        <v>0</v>
      </c>
      <c r="O63" s="76"/>
    </row>
    <row r="64" spans="1:15" x14ac:dyDescent="0.25">
      <c r="A64" s="331">
        <v>42766</v>
      </c>
      <c r="B64" s="332" t="s">
        <v>6</v>
      </c>
      <c r="C64" s="333">
        <v>0</v>
      </c>
      <c r="D64" s="334">
        <v>0</v>
      </c>
      <c r="E64" s="334">
        <v>0</v>
      </c>
      <c r="F64" s="334">
        <v>0</v>
      </c>
      <c r="G64" s="334">
        <v>0</v>
      </c>
      <c r="H64" s="333">
        <v>4</v>
      </c>
      <c r="I64" s="334">
        <v>4</v>
      </c>
      <c r="J64" s="334">
        <v>4</v>
      </c>
      <c r="K64" s="334">
        <v>4</v>
      </c>
      <c r="L64" s="334">
        <v>4</v>
      </c>
      <c r="M64" s="334">
        <v>4</v>
      </c>
      <c r="N64" s="334">
        <v>0</v>
      </c>
      <c r="O64" s="76"/>
    </row>
    <row r="65" spans="1:15" x14ac:dyDescent="0.25">
      <c r="A65" s="331">
        <v>42766</v>
      </c>
      <c r="B65" s="332" t="s">
        <v>8</v>
      </c>
      <c r="C65" s="333">
        <v>6</v>
      </c>
      <c r="D65" s="334">
        <v>5</v>
      </c>
      <c r="E65" s="334">
        <v>8</v>
      </c>
      <c r="F65" s="334">
        <v>5</v>
      </c>
      <c r="G65" s="334">
        <v>0</v>
      </c>
      <c r="H65" s="333">
        <v>73</v>
      </c>
      <c r="I65" s="334">
        <v>4</v>
      </c>
      <c r="J65" s="334">
        <v>73</v>
      </c>
      <c r="K65" s="334">
        <v>73</v>
      </c>
      <c r="L65" s="334">
        <v>73</v>
      </c>
      <c r="M65" s="334">
        <v>73</v>
      </c>
      <c r="N65" s="334">
        <v>0</v>
      </c>
      <c r="O65" s="76"/>
    </row>
    <row r="66" spans="1:15" x14ac:dyDescent="0.25">
      <c r="A66" s="331">
        <v>42766</v>
      </c>
      <c r="B66" s="332" t="s">
        <v>10</v>
      </c>
      <c r="C66" s="333">
        <v>60</v>
      </c>
      <c r="D66" s="334">
        <v>11</v>
      </c>
      <c r="E66" s="334">
        <v>16</v>
      </c>
      <c r="F66" s="334">
        <v>9</v>
      </c>
      <c r="G66" s="334">
        <v>0</v>
      </c>
      <c r="H66" s="333">
        <v>111</v>
      </c>
      <c r="I66" s="334">
        <v>4</v>
      </c>
      <c r="J66" s="334">
        <v>111</v>
      </c>
      <c r="K66" s="334">
        <v>111</v>
      </c>
      <c r="L66" s="334">
        <v>111</v>
      </c>
      <c r="M66" s="334">
        <v>111</v>
      </c>
      <c r="N66" s="334">
        <v>0</v>
      </c>
      <c r="O66" s="76"/>
    </row>
    <row r="67" spans="1:15" x14ac:dyDescent="0.25">
      <c r="A67" s="331">
        <v>42766</v>
      </c>
      <c r="B67" s="332" t="s">
        <v>47</v>
      </c>
      <c r="C67" s="333">
        <v>29</v>
      </c>
      <c r="D67" s="334">
        <v>11</v>
      </c>
      <c r="E67" s="334">
        <v>15</v>
      </c>
      <c r="F67" s="334">
        <v>15</v>
      </c>
      <c r="G67" s="334">
        <v>0</v>
      </c>
      <c r="H67" s="333">
        <v>210</v>
      </c>
      <c r="I67" s="334">
        <v>4</v>
      </c>
      <c r="J67" s="334">
        <v>210</v>
      </c>
      <c r="K67" s="334">
        <v>210</v>
      </c>
      <c r="L67" s="334">
        <v>210</v>
      </c>
      <c r="M67" s="334">
        <v>210</v>
      </c>
      <c r="N67" s="334">
        <v>0</v>
      </c>
      <c r="O67" s="76"/>
    </row>
    <row r="68" spans="1:15" x14ac:dyDescent="0.25">
      <c r="A68" s="331">
        <v>42794</v>
      </c>
      <c r="B68" s="332" t="s">
        <v>2</v>
      </c>
      <c r="C68" s="333">
        <v>22</v>
      </c>
      <c r="D68" s="334">
        <v>11</v>
      </c>
      <c r="E68" s="334">
        <v>24</v>
      </c>
      <c r="F68" s="334">
        <v>11</v>
      </c>
      <c r="G68" s="334">
        <v>0</v>
      </c>
      <c r="H68" s="333">
        <v>818</v>
      </c>
      <c r="I68" s="334">
        <v>4</v>
      </c>
      <c r="J68" s="334">
        <v>818</v>
      </c>
      <c r="K68" s="334">
        <v>818</v>
      </c>
      <c r="L68" s="334">
        <v>818</v>
      </c>
      <c r="M68" s="334">
        <v>818</v>
      </c>
      <c r="N68" s="334">
        <v>0</v>
      </c>
      <c r="O68" s="76"/>
    </row>
    <row r="69" spans="1:15" x14ac:dyDescent="0.25">
      <c r="A69" s="331">
        <v>42794</v>
      </c>
      <c r="B69" s="332" t="s">
        <v>4</v>
      </c>
      <c r="C69" s="333">
        <v>16</v>
      </c>
      <c r="D69" s="334">
        <v>8</v>
      </c>
      <c r="E69" s="334">
        <v>18</v>
      </c>
      <c r="F69" s="334">
        <v>6</v>
      </c>
      <c r="G69" s="334">
        <v>0</v>
      </c>
      <c r="H69" s="333">
        <v>104</v>
      </c>
      <c r="I69" s="334">
        <v>4</v>
      </c>
      <c r="J69" s="334">
        <v>104</v>
      </c>
      <c r="K69" s="334">
        <v>104</v>
      </c>
      <c r="L69" s="334">
        <v>104</v>
      </c>
      <c r="M69" s="334">
        <v>104</v>
      </c>
      <c r="N69" s="334">
        <v>0</v>
      </c>
      <c r="O69" s="76"/>
    </row>
    <row r="70" spans="1:15" x14ac:dyDescent="0.25">
      <c r="A70" s="331">
        <v>42794</v>
      </c>
      <c r="B70" s="332" t="s">
        <v>6</v>
      </c>
      <c r="C70" s="333">
        <v>0</v>
      </c>
      <c r="D70" s="334">
        <v>1</v>
      </c>
      <c r="E70" s="334">
        <v>1</v>
      </c>
      <c r="F70" s="334">
        <v>0</v>
      </c>
      <c r="G70" s="334">
        <v>0</v>
      </c>
      <c r="H70" s="333">
        <v>32</v>
      </c>
      <c r="I70" s="334">
        <v>4</v>
      </c>
      <c r="J70" s="334">
        <v>32</v>
      </c>
      <c r="K70" s="334">
        <v>32</v>
      </c>
      <c r="L70" s="334">
        <v>32</v>
      </c>
      <c r="M70" s="334">
        <v>32</v>
      </c>
      <c r="N70" s="334">
        <v>0</v>
      </c>
      <c r="O70" s="76"/>
    </row>
    <row r="71" spans="1:15" x14ac:dyDescent="0.25">
      <c r="A71" s="331">
        <v>42794</v>
      </c>
      <c r="B71" s="332" t="s">
        <v>8</v>
      </c>
      <c r="C71" s="333">
        <v>16</v>
      </c>
      <c r="D71" s="334">
        <v>5</v>
      </c>
      <c r="E71" s="334">
        <v>4</v>
      </c>
      <c r="F71" s="334">
        <v>1</v>
      </c>
      <c r="G71" s="334">
        <v>0</v>
      </c>
      <c r="H71" s="333">
        <v>75</v>
      </c>
      <c r="I71" s="334">
        <v>4</v>
      </c>
      <c r="J71" s="334">
        <v>75</v>
      </c>
      <c r="K71" s="334">
        <v>75</v>
      </c>
      <c r="L71" s="334">
        <v>75</v>
      </c>
      <c r="M71" s="334">
        <v>75</v>
      </c>
      <c r="N71" s="334">
        <v>0</v>
      </c>
      <c r="O71" s="76"/>
    </row>
    <row r="72" spans="1:15" x14ac:dyDescent="0.25">
      <c r="A72" s="331">
        <v>42794</v>
      </c>
      <c r="B72" s="332" t="s">
        <v>10</v>
      </c>
      <c r="C72" s="333">
        <v>47</v>
      </c>
      <c r="D72" s="334">
        <v>12</v>
      </c>
      <c r="E72" s="334">
        <v>22</v>
      </c>
      <c r="F72" s="334">
        <v>3</v>
      </c>
      <c r="G72" s="334">
        <v>0</v>
      </c>
      <c r="H72" s="333">
        <v>85</v>
      </c>
      <c r="I72" s="334">
        <v>4</v>
      </c>
      <c r="J72" s="334">
        <v>85</v>
      </c>
      <c r="K72" s="334">
        <v>85</v>
      </c>
      <c r="L72" s="334">
        <v>85</v>
      </c>
      <c r="M72" s="334">
        <v>85</v>
      </c>
      <c r="N72" s="334">
        <v>0</v>
      </c>
      <c r="O72" s="76"/>
    </row>
    <row r="73" spans="1:15" x14ac:dyDescent="0.25">
      <c r="A73" s="331">
        <v>42794</v>
      </c>
      <c r="B73" s="332" t="s">
        <v>47</v>
      </c>
      <c r="C73" s="333">
        <v>31</v>
      </c>
      <c r="D73" s="334">
        <v>16</v>
      </c>
      <c r="E73" s="334">
        <v>22</v>
      </c>
      <c r="F73" s="334">
        <v>12</v>
      </c>
      <c r="G73" s="334">
        <v>0</v>
      </c>
      <c r="H73" s="333">
        <v>218</v>
      </c>
      <c r="I73" s="334">
        <v>4</v>
      </c>
      <c r="J73" s="334">
        <v>218</v>
      </c>
      <c r="K73" s="334">
        <v>218</v>
      </c>
      <c r="L73" s="334">
        <v>218</v>
      </c>
      <c r="M73" s="334">
        <v>218</v>
      </c>
      <c r="N73" s="334">
        <v>0</v>
      </c>
      <c r="O73" s="76"/>
    </row>
    <row r="74" spans="1:15" x14ac:dyDescent="0.25">
      <c r="A74" s="331">
        <v>42825</v>
      </c>
      <c r="B74" s="332" t="s">
        <v>2</v>
      </c>
      <c r="C74" s="333">
        <v>29</v>
      </c>
      <c r="D74" s="334">
        <v>15</v>
      </c>
      <c r="E74" s="334">
        <v>28</v>
      </c>
      <c r="F74" s="334">
        <v>8</v>
      </c>
      <c r="G74" s="334">
        <v>0</v>
      </c>
      <c r="H74" s="333">
        <v>780</v>
      </c>
      <c r="I74" s="334">
        <v>4</v>
      </c>
      <c r="J74" s="334">
        <v>780</v>
      </c>
      <c r="K74" s="334">
        <v>780</v>
      </c>
      <c r="L74" s="334">
        <v>780</v>
      </c>
      <c r="M74" s="334">
        <v>780</v>
      </c>
      <c r="N74" s="334">
        <v>0</v>
      </c>
      <c r="O74" s="76"/>
    </row>
    <row r="75" spans="1:15" x14ac:dyDescent="0.25">
      <c r="A75" s="331">
        <v>42825</v>
      </c>
      <c r="B75" s="332" t="s">
        <v>4</v>
      </c>
      <c r="C75" s="333">
        <v>19</v>
      </c>
      <c r="D75" s="334">
        <v>6</v>
      </c>
      <c r="E75" s="334">
        <v>16</v>
      </c>
      <c r="F75" s="334">
        <v>5</v>
      </c>
      <c r="G75" s="334">
        <v>0</v>
      </c>
      <c r="H75" s="333">
        <v>102</v>
      </c>
      <c r="I75" s="334">
        <v>4</v>
      </c>
      <c r="J75" s="334">
        <v>102</v>
      </c>
      <c r="K75" s="334">
        <v>102</v>
      </c>
      <c r="L75" s="334">
        <v>102</v>
      </c>
      <c r="M75" s="334">
        <v>102</v>
      </c>
      <c r="N75" s="334">
        <v>0</v>
      </c>
      <c r="O75" s="76"/>
    </row>
    <row r="76" spans="1:15" x14ac:dyDescent="0.25">
      <c r="A76" s="331">
        <v>42825</v>
      </c>
      <c r="B76" s="332" t="s">
        <v>6</v>
      </c>
      <c r="C76" s="333">
        <v>0</v>
      </c>
      <c r="D76" s="334">
        <v>2</v>
      </c>
      <c r="E76" s="334">
        <v>1</v>
      </c>
      <c r="F76" s="334">
        <v>0</v>
      </c>
      <c r="G76" s="334">
        <v>0</v>
      </c>
      <c r="H76" s="333">
        <v>42</v>
      </c>
      <c r="I76" s="334">
        <v>4</v>
      </c>
      <c r="J76" s="334">
        <v>42</v>
      </c>
      <c r="K76" s="334">
        <v>42</v>
      </c>
      <c r="L76" s="334">
        <v>42</v>
      </c>
      <c r="M76" s="334">
        <v>42</v>
      </c>
      <c r="N76" s="334">
        <v>0</v>
      </c>
      <c r="O76" s="76"/>
    </row>
    <row r="77" spans="1:15" x14ac:dyDescent="0.25">
      <c r="A77" s="331">
        <v>42825</v>
      </c>
      <c r="B77" s="332" t="s">
        <v>8</v>
      </c>
      <c r="C77" s="333">
        <v>28</v>
      </c>
      <c r="D77" s="334">
        <v>4</v>
      </c>
      <c r="E77" s="334">
        <v>7</v>
      </c>
      <c r="F77" s="334">
        <v>0</v>
      </c>
      <c r="G77" s="334">
        <v>0</v>
      </c>
      <c r="H77" s="333">
        <v>91</v>
      </c>
      <c r="I77" s="334">
        <v>4</v>
      </c>
      <c r="J77" s="334">
        <v>91</v>
      </c>
      <c r="K77" s="334">
        <v>91</v>
      </c>
      <c r="L77" s="334">
        <v>91</v>
      </c>
      <c r="M77" s="334">
        <v>91</v>
      </c>
      <c r="N77" s="334">
        <v>0</v>
      </c>
      <c r="O77" s="76"/>
    </row>
    <row r="78" spans="1:15" x14ac:dyDescent="0.25">
      <c r="A78" s="331">
        <v>42825</v>
      </c>
      <c r="B78" s="332" t="s">
        <v>10</v>
      </c>
      <c r="C78" s="333">
        <v>28</v>
      </c>
      <c r="D78" s="334">
        <v>4</v>
      </c>
      <c r="E78" s="334">
        <v>13</v>
      </c>
      <c r="F78" s="334">
        <v>2</v>
      </c>
      <c r="G78" s="334">
        <v>0</v>
      </c>
      <c r="H78" s="333">
        <v>66</v>
      </c>
      <c r="I78" s="334">
        <v>4</v>
      </c>
      <c r="J78" s="334">
        <v>66</v>
      </c>
      <c r="K78" s="334">
        <v>66</v>
      </c>
      <c r="L78" s="334">
        <v>66</v>
      </c>
      <c r="M78" s="334">
        <v>66</v>
      </c>
      <c r="N78" s="334">
        <v>0</v>
      </c>
      <c r="O78" s="76"/>
    </row>
    <row r="79" spans="1:15" x14ac:dyDescent="0.25">
      <c r="A79" s="331">
        <v>42825</v>
      </c>
      <c r="B79" s="332" t="s">
        <v>47</v>
      </c>
      <c r="C79" s="333">
        <v>14</v>
      </c>
      <c r="D79" s="334">
        <v>20</v>
      </c>
      <c r="E79" s="334">
        <v>29</v>
      </c>
      <c r="F79" s="334">
        <v>7</v>
      </c>
      <c r="G79" s="334">
        <v>0</v>
      </c>
      <c r="H79" s="333">
        <v>215</v>
      </c>
      <c r="I79" s="334">
        <v>4</v>
      </c>
      <c r="J79" s="334">
        <v>215</v>
      </c>
      <c r="K79" s="334">
        <v>215</v>
      </c>
      <c r="L79" s="334">
        <v>215</v>
      </c>
      <c r="M79" s="334">
        <v>215</v>
      </c>
      <c r="N79" s="334">
        <v>0</v>
      </c>
      <c r="O79" s="76"/>
    </row>
    <row r="80" spans="1:15" x14ac:dyDescent="0.25">
      <c r="A80" s="331">
        <v>42855</v>
      </c>
      <c r="B80" s="332" t="s">
        <v>2</v>
      </c>
      <c r="C80" s="333">
        <v>20</v>
      </c>
      <c r="D80" s="334">
        <v>12</v>
      </c>
      <c r="E80" s="334">
        <v>30</v>
      </c>
      <c r="F80" s="334">
        <v>24</v>
      </c>
      <c r="G80" s="334">
        <v>24</v>
      </c>
      <c r="H80" s="333">
        <v>779</v>
      </c>
      <c r="I80" s="334">
        <v>5</v>
      </c>
      <c r="J80" s="334">
        <v>779</v>
      </c>
      <c r="K80" s="334">
        <v>779</v>
      </c>
      <c r="L80" s="334">
        <v>779</v>
      </c>
      <c r="M80" s="334">
        <v>779</v>
      </c>
      <c r="N80" s="334">
        <v>779</v>
      </c>
      <c r="O80" s="76"/>
    </row>
    <row r="81" spans="1:15" x14ac:dyDescent="0.25">
      <c r="A81" s="331">
        <v>42855</v>
      </c>
      <c r="B81" s="332" t="s">
        <v>4</v>
      </c>
      <c r="C81" s="333">
        <v>9</v>
      </c>
      <c r="D81" s="334">
        <v>8</v>
      </c>
      <c r="E81" s="334">
        <v>7</v>
      </c>
      <c r="F81" s="334">
        <v>8</v>
      </c>
      <c r="G81" s="334">
        <v>6</v>
      </c>
      <c r="H81" s="333">
        <v>71</v>
      </c>
      <c r="I81" s="334">
        <v>5</v>
      </c>
      <c r="J81" s="334">
        <v>71</v>
      </c>
      <c r="K81" s="334">
        <v>71</v>
      </c>
      <c r="L81" s="334">
        <v>71</v>
      </c>
      <c r="M81" s="334">
        <v>71</v>
      </c>
      <c r="N81" s="334">
        <v>71</v>
      </c>
      <c r="O81" s="76"/>
    </row>
    <row r="82" spans="1:15" x14ac:dyDescent="0.25">
      <c r="A82" s="331">
        <v>42855</v>
      </c>
      <c r="B82" s="332" t="s">
        <v>6</v>
      </c>
      <c r="C82" s="333">
        <v>0</v>
      </c>
      <c r="D82" s="334">
        <v>2</v>
      </c>
      <c r="E82" s="334">
        <v>2</v>
      </c>
      <c r="F82" s="334">
        <v>0</v>
      </c>
      <c r="G82" s="334">
        <v>0</v>
      </c>
      <c r="H82" s="333">
        <v>54</v>
      </c>
      <c r="I82" s="334">
        <v>5</v>
      </c>
      <c r="J82" s="334">
        <v>54</v>
      </c>
      <c r="K82" s="334">
        <v>54</v>
      </c>
      <c r="L82" s="334">
        <v>54</v>
      </c>
      <c r="M82" s="334">
        <v>54</v>
      </c>
      <c r="N82" s="334">
        <v>54</v>
      </c>
      <c r="O82" s="76"/>
    </row>
    <row r="83" spans="1:15" x14ac:dyDescent="0.25">
      <c r="A83" s="331">
        <v>42855</v>
      </c>
      <c r="B83" s="332" t="s">
        <v>8</v>
      </c>
      <c r="C83" s="333">
        <v>21</v>
      </c>
      <c r="D83" s="334">
        <v>10</v>
      </c>
      <c r="E83" s="334">
        <v>14</v>
      </c>
      <c r="F83" s="334">
        <v>10</v>
      </c>
      <c r="G83" s="334">
        <v>8</v>
      </c>
      <c r="H83" s="333">
        <v>135</v>
      </c>
      <c r="I83" s="334">
        <v>5</v>
      </c>
      <c r="J83" s="334">
        <v>135</v>
      </c>
      <c r="K83" s="334">
        <v>135</v>
      </c>
      <c r="L83" s="334">
        <v>135</v>
      </c>
      <c r="M83" s="334">
        <v>135</v>
      </c>
      <c r="N83" s="334">
        <v>135</v>
      </c>
      <c r="O83" s="76"/>
    </row>
    <row r="84" spans="1:15" x14ac:dyDescent="0.25">
      <c r="A84" s="331">
        <v>42855</v>
      </c>
      <c r="B84" s="332" t="s">
        <v>10</v>
      </c>
      <c r="C84" s="333">
        <v>31</v>
      </c>
      <c r="D84" s="334">
        <v>6</v>
      </c>
      <c r="E84" s="334">
        <v>12</v>
      </c>
      <c r="F84" s="334">
        <v>2</v>
      </c>
      <c r="G84" s="334">
        <v>4</v>
      </c>
      <c r="H84" s="333">
        <v>63</v>
      </c>
      <c r="I84" s="334">
        <v>5</v>
      </c>
      <c r="J84" s="334">
        <v>63</v>
      </c>
      <c r="K84" s="334">
        <v>63</v>
      </c>
      <c r="L84" s="334">
        <v>63</v>
      </c>
      <c r="M84" s="334">
        <v>63</v>
      </c>
      <c r="N84" s="334">
        <v>63</v>
      </c>
      <c r="O84" s="76"/>
    </row>
    <row r="85" spans="1:15" x14ac:dyDescent="0.25">
      <c r="A85" s="331">
        <v>42855</v>
      </c>
      <c r="B85" s="332" t="s">
        <v>47</v>
      </c>
      <c r="C85" s="333">
        <v>12</v>
      </c>
      <c r="D85" s="334">
        <v>16</v>
      </c>
      <c r="E85" s="334">
        <v>26</v>
      </c>
      <c r="F85" s="334">
        <v>19</v>
      </c>
      <c r="G85" s="334">
        <v>19</v>
      </c>
      <c r="H85" s="333">
        <v>233</v>
      </c>
      <c r="I85" s="334">
        <v>5</v>
      </c>
      <c r="J85" s="334">
        <v>233</v>
      </c>
      <c r="K85" s="334">
        <v>233</v>
      </c>
      <c r="L85" s="334">
        <v>233</v>
      </c>
      <c r="M85" s="334">
        <v>233</v>
      </c>
      <c r="N85" s="334">
        <v>233</v>
      </c>
      <c r="O85" s="76"/>
    </row>
    <row r="86" spans="1:15" x14ac:dyDescent="0.25">
      <c r="A86" s="331">
        <v>42886</v>
      </c>
      <c r="B86" s="332" t="s">
        <v>2</v>
      </c>
      <c r="C86" s="333">
        <v>11</v>
      </c>
      <c r="D86" s="334">
        <v>12</v>
      </c>
      <c r="E86" s="334">
        <v>23</v>
      </c>
      <c r="F86" s="334">
        <v>25</v>
      </c>
      <c r="G86" s="334">
        <v>15</v>
      </c>
      <c r="H86" s="333">
        <v>741</v>
      </c>
      <c r="I86" s="334">
        <v>5</v>
      </c>
      <c r="J86" s="334">
        <v>741</v>
      </c>
      <c r="K86" s="334">
        <v>741</v>
      </c>
      <c r="L86" s="334">
        <v>741</v>
      </c>
      <c r="M86" s="334">
        <v>741</v>
      </c>
      <c r="N86" s="334">
        <v>741</v>
      </c>
      <c r="O86" s="76"/>
    </row>
    <row r="87" spans="1:15" x14ac:dyDescent="0.25">
      <c r="A87" s="331">
        <v>42886</v>
      </c>
      <c r="B87" s="332" t="s">
        <v>4</v>
      </c>
      <c r="C87" s="333">
        <v>20</v>
      </c>
      <c r="D87" s="334">
        <v>13</v>
      </c>
      <c r="E87" s="334">
        <v>14</v>
      </c>
      <c r="F87" s="334">
        <v>11</v>
      </c>
      <c r="G87" s="334">
        <v>12</v>
      </c>
      <c r="H87" s="333">
        <v>110</v>
      </c>
      <c r="I87" s="334">
        <v>5</v>
      </c>
      <c r="J87" s="334">
        <v>110</v>
      </c>
      <c r="K87" s="334">
        <v>110</v>
      </c>
      <c r="L87" s="334">
        <v>110</v>
      </c>
      <c r="M87" s="334">
        <v>110</v>
      </c>
      <c r="N87" s="334">
        <v>110</v>
      </c>
      <c r="O87" s="76"/>
    </row>
    <row r="88" spans="1:15" x14ac:dyDescent="0.25">
      <c r="A88" s="331">
        <v>42886</v>
      </c>
      <c r="B88" s="332" t="s">
        <v>6</v>
      </c>
      <c r="C88" s="333">
        <v>1</v>
      </c>
      <c r="D88" s="334">
        <v>4</v>
      </c>
      <c r="E88" s="334">
        <v>3</v>
      </c>
      <c r="F88" s="334">
        <v>4</v>
      </c>
      <c r="G88" s="334">
        <v>1</v>
      </c>
      <c r="H88" s="333">
        <v>70</v>
      </c>
      <c r="I88" s="334">
        <v>5</v>
      </c>
      <c r="J88" s="334">
        <v>70</v>
      </c>
      <c r="K88" s="334">
        <v>70</v>
      </c>
      <c r="L88" s="334">
        <v>70</v>
      </c>
      <c r="M88" s="334">
        <v>70</v>
      </c>
      <c r="N88" s="334">
        <v>70</v>
      </c>
      <c r="O88" s="76"/>
    </row>
    <row r="89" spans="1:15" x14ac:dyDescent="0.25">
      <c r="A89" s="331">
        <v>42886</v>
      </c>
      <c r="B89" s="332" t="s">
        <v>8</v>
      </c>
      <c r="C89" s="333">
        <v>4</v>
      </c>
      <c r="D89" s="334">
        <v>3</v>
      </c>
      <c r="E89" s="334">
        <v>3</v>
      </c>
      <c r="F89" s="334">
        <v>4</v>
      </c>
      <c r="G89" s="334">
        <v>2</v>
      </c>
      <c r="H89" s="333">
        <v>62</v>
      </c>
      <c r="I89" s="334">
        <v>5</v>
      </c>
      <c r="J89" s="334">
        <v>62</v>
      </c>
      <c r="K89" s="334">
        <v>62</v>
      </c>
      <c r="L89" s="334">
        <v>62</v>
      </c>
      <c r="M89" s="334">
        <v>62</v>
      </c>
      <c r="N89" s="334">
        <v>62</v>
      </c>
      <c r="O89" s="76"/>
    </row>
    <row r="90" spans="1:15" x14ac:dyDescent="0.25">
      <c r="A90" s="331">
        <v>42886</v>
      </c>
      <c r="B90" s="332" t="s">
        <v>10</v>
      </c>
      <c r="C90" s="333">
        <v>44</v>
      </c>
      <c r="D90" s="334">
        <v>17</v>
      </c>
      <c r="E90" s="334">
        <v>17</v>
      </c>
      <c r="F90" s="334">
        <v>13</v>
      </c>
      <c r="G90" s="334">
        <v>6</v>
      </c>
      <c r="H90" s="333">
        <v>97</v>
      </c>
      <c r="I90" s="334">
        <v>5</v>
      </c>
      <c r="J90" s="334">
        <v>97</v>
      </c>
      <c r="K90" s="334">
        <v>97</v>
      </c>
      <c r="L90" s="334">
        <v>97</v>
      </c>
      <c r="M90" s="334">
        <v>97</v>
      </c>
      <c r="N90" s="334">
        <v>97</v>
      </c>
      <c r="O90" s="76"/>
    </row>
    <row r="91" spans="1:15" x14ac:dyDescent="0.25">
      <c r="A91" s="331">
        <v>42886</v>
      </c>
      <c r="B91" s="332" t="s">
        <v>47</v>
      </c>
      <c r="C91" s="333">
        <v>7</v>
      </c>
      <c r="D91" s="334">
        <v>15</v>
      </c>
      <c r="E91" s="334">
        <v>23</v>
      </c>
      <c r="F91" s="334">
        <v>17</v>
      </c>
      <c r="G91" s="334">
        <v>16</v>
      </c>
      <c r="H91" s="333">
        <v>223</v>
      </c>
      <c r="I91" s="334">
        <v>5</v>
      </c>
      <c r="J91" s="334">
        <v>223</v>
      </c>
      <c r="K91" s="334">
        <v>223</v>
      </c>
      <c r="L91" s="334">
        <v>223</v>
      </c>
      <c r="M91" s="334">
        <v>223</v>
      </c>
      <c r="N91" s="334">
        <v>223</v>
      </c>
      <c r="O91" s="76"/>
    </row>
    <row r="92" spans="1:15" x14ac:dyDescent="0.25">
      <c r="A92" s="331">
        <v>42916</v>
      </c>
      <c r="B92" s="332" t="s">
        <v>2</v>
      </c>
      <c r="C92" s="333">
        <v>13</v>
      </c>
      <c r="D92" s="334">
        <v>15</v>
      </c>
      <c r="E92" s="334">
        <v>23</v>
      </c>
      <c r="F92" s="334">
        <v>31</v>
      </c>
      <c r="G92" s="334">
        <v>14</v>
      </c>
      <c r="H92" s="333">
        <v>764</v>
      </c>
      <c r="I92" s="334">
        <v>5</v>
      </c>
      <c r="J92" s="334">
        <v>764</v>
      </c>
      <c r="K92" s="334">
        <v>764</v>
      </c>
      <c r="L92" s="334">
        <v>764</v>
      </c>
      <c r="M92" s="334">
        <v>764</v>
      </c>
      <c r="N92" s="334">
        <v>764</v>
      </c>
      <c r="O92" s="76"/>
    </row>
    <row r="93" spans="1:15" x14ac:dyDescent="0.25">
      <c r="A93" s="331">
        <v>42916</v>
      </c>
      <c r="B93" s="332" t="s">
        <v>4</v>
      </c>
      <c r="C93" s="333">
        <v>19</v>
      </c>
      <c r="D93" s="334">
        <v>13</v>
      </c>
      <c r="E93" s="334">
        <v>12</v>
      </c>
      <c r="F93" s="334">
        <v>13</v>
      </c>
      <c r="G93" s="334">
        <v>10</v>
      </c>
      <c r="H93" s="333">
        <v>110</v>
      </c>
      <c r="I93" s="334">
        <v>5</v>
      </c>
      <c r="J93" s="334">
        <v>110</v>
      </c>
      <c r="K93" s="334">
        <v>110</v>
      </c>
      <c r="L93" s="334">
        <v>110</v>
      </c>
      <c r="M93" s="334">
        <v>110</v>
      </c>
      <c r="N93" s="334">
        <v>110</v>
      </c>
      <c r="O93" s="76"/>
    </row>
    <row r="94" spans="1:15" x14ac:dyDescent="0.25">
      <c r="A94" s="331">
        <v>42916</v>
      </c>
      <c r="B94" s="332" t="s">
        <v>6</v>
      </c>
      <c r="C94" s="333">
        <v>1</v>
      </c>
      <c r="D94" s="334">
        <v>4</v>
      </c>
      <c r="E94" s="334">
        <v>5</v>
      </c>
      <c r="F94" s="334">
        <v>5</v>
      </c>
      <c r="G94" s="334">
        <v>1</v>
      </c>
      <c r="H94" s="333">
        <v>85</v>
      </c>
      <c r="I94" s="334">
        <v>5</v>
      </c>
      <c r="J94" s="334">
        <v>85</v>
      </c>
      <c r="K94" s="334">
        <v>85</v>
      </c>
      <c r="L94" s="334">
        <v>85</v>
      </c>
      <c r="M94" s="334">
        <v>85</v>
      </c>
      <c r="N94" s="334">
        <v>85</v>
      </c>
      <c r="O94" s="76"/>
    </row>
    <row r="95" spans="1:15" x14ac:dyDescent="0.25">
      <c r="A95" s="331">
        <v>42916</v>
      </c>
      <c r="B95" s="332" t="s">
        <v>8</v>
      </c>
      <c r="C95" s="333">
        <v>10</v>
      </c>
      <c r="D95" s="334">
        <v>6</v>
      </c>
      <c r="E95" s="334">
        <v>5</v>
      </c>
      <c r="F95" s="334">
        <v>7</v>
      </c>
      <c r="G95" s="334">
        <v>1</v>
      </c>
      <c r="H95" s="333">
        <v>79</v>
      </c>
      <c r="I95" s="334">
        <v>5</v>
      </c>
      <c r="J95" s="334">
        <v>79</v>
      </c>
      <c r="K95" s="334">
        <v>79</v>
      </c>
      <c r="L95" s="334">
        <v>79</v>
      </c>
      <c r="M95" s="334">
        <v>79</v>
      </c>
      <c r="N95" s="334">
        <v>79</v>
      </c>
      <c r="O95" s="76"/>
    </row>
    <row r="96" spans="1:15" x14ac:dyDescent="0.25">
      <c r="A96" s="331">
        <v>42916</v>
      </c>
      <c r="B96" s="332" t="s">
        <v>10</v>
      </c>
      <c r="C96" s="333">
        <v>30</v>
      </c>
      <c r="D96" s="334">
        <v>10</v>
      </c>
      <c r="E96" s="334">
        <v>10</v>
      </c>
      <c r="F96" s="334">
        <v>7</v>
      </c>
      <c r="G96" s="334">
        <v>5</v>
      </c>
      <c r="H96" s="333">
        <v>57</v>
      </c>
      <c r="I96" s="334">
        <v>5</v>
      </c>
      <c r="J96" s="334">
        <v>57</v>
      </c>
      <c r="K96" s="334">
        <v>57</v>
      </c>
      <c r="L96" s="334">
        <v>57</v>
      </c>
      <c r="M96" s="334">
        <v>57</v>
      </c>
      <c r="N96" s="334">
        <v>57</v>
      </c>
      <c r="O96" s="76"/>
    </row>
    <row r="97" spans="1:15" x14ac:dyDescent="0.25">
      <c r="A97" s="331">
        <v>42916</v>
      </c>
      <c r="B97" s="332" t="s">
        <v>47</v>
      </c>
      <c r="C97" s="333">
        <v>10</v>
      </c>
      <c r="D97" s="334">
        <v>18</v>
      </c>
      <c r="E97" s="334">
        <v>20</v>
      </c>
      <c r="F97" s="334">
        <v>18</v>
      </c>
      <c r="G97" s="334">
        <v>15</v>
      </c>
      <c r="H97" s="333">
        <v>204</v>
      </c>
      <c r="I97" s="334">
        <v>5</v>
      </c>
      <c r="J97" s="334">
        <v>204</v>
      </c>
      <c r="K97" s="334">
        <v>204</v>
      </c>
      <c r="L97" s="334">
        <v>204</v>
      </c>
      <c r="M97" s="334">
        <v>204</v>
      </c>
      <c r="N97" s="334">
        <v>204</v>
      </c>
      <c r="O97" s="76"/>
    </row>
    <row r="98" spans="1:15" x14ac:dyDescent="0.25">
      <c r="A98" s="331">
        <v>42947</v>
      </c>
      <c r="B98" s="332" t="s">
        <v>2</v>
      </c>
      <c r="C98" s="333">
        <v>10</v>
      </c>
      <c r="D98" s="334">
        <v>18</v>
      </c>
      <c r="E98" s="334">
        <v>20</v>
      </c>
      <c r="F98" s="334">
        <v>28</v>
      </c>
      <c r="G98" s="334">
        <v>13</v>
      </c>
      <c r="H98" s="333">
        <v>768</v>
      </c>
      <c r="I98" s="334">
        <v>5</v>
      </c>
      <c r="J98" s="334">
        <v>768</v>
      </c>
      <c r="K98" s="334">
        <v>768</v>
      </c>
      <c r="L98" s="334">
        <v>768</v>
      </c>
      <c r="M98" s="334">
        <v>768</v>
      </c>
      <c r="N98" s="334">
        <v>768</v>
      </c>
      <c r="O98" s="76"/>
    </row>
    <row r="99" spans="1:15" x14ac:dyDescent="0.25">
      <c r="A99" s="331">
        <v>42947</v>
      </c>
      <c r="B99" s="332" t="s">
        <v>4</v>
      </c>
      <c r="C99" s="333">
        <v>16</v>
      </c>
      <c r="D99" s="334">
        <v>11</v>
      </c>
      <c r="E99" s="334">
        <v>11</v>
      </c>
      <c r="F99" s="334">
        <v>13</v>
      </c>
      <c r="G99" s="334">
        <v>11</v>
      </c>
      <c r="H99" s="333">
        <v>108</v>
      </c>
      <c r="I99" s="334">
        <v>5</v>
      </c>
      <c r="J99" s="334">
        <v>108</v>
      </c>
      <c r="K99" s="334">
        <v>108</v>
      </c>
      <c r="L99" s="334">
        <v>108</v>
      </c>
      <c r="M99" s="334">
        <v>108</v>
      </c>
      <c r="N99" s="334">
        <v>108</v>
      </c>
      <c r="O99" s="76"/>
    </row>
    <row r="100" spans="1:15" x14ac:dyDescent="0.25">
      <c r="A100" s="331">
        <v>42947</v>
      </c>
      <c r="B100" s="332" t="s">
        <v>6</v>
      </c>
      <c r="C100" s="333">
        <v>2</v>
      </c>
      <c r="D100" s="334">
        <v>4</v>
      </c>
      <c r="E100" s="334">
        <v>5</v>
      </c>
      <c r="F100" s="334">
        <v>6</v>
      </c>
      <c r="G100" s="334">
        <v>2</v>
      </c>
      <c r="H100" s="333">
        <v>102</v>
      </c>
      <c r="I100" s="334">
        <v>5</v>
      </c>
      <c r="J100" s="334">
        <v>102</v>
      </c>
      <c r="K100" s="334">
        <v>102</v>
      </c>
      <c r="L100" s="334">
        <v>102</v>
      </c>
      <c r="M100" s="334">
        <v>102</v>
      </c>
      <c r="N100" s="334">
        <v>102</v>
      </c>
      <c r="O100" s="76"/>
    </row>
    <row r="101" spans="1:15" x14ac:dyDescent="0.25">
      <c r="A101" s="331">
        <v>42947</v>
      </c>
      <c r="B101" s="332" t="s">
        <v>8</v>
      </c>
      <c r="C101" s="333">
        <v>11</v>
      </c>
      <c r="D101" s="334">
        <v>4</v>
      </c>
      <c r="E101" s="334">
        <v>4</v>
      </c>
      <c r="F101" s="334">
        <v>5</v>
      </c>
      <c r="G101" s="334">
        <v>3</v>
      </c>
      <c r="H101" s="333">
        <v>81</v>
      </c>
      <c r="I101" s="334">
        <v>5</v>
      </c>
      <c r="J101" s="334">
        <v>81</v>
      </c>
      <c r="K101" s="334">
        <v>81</v>
      </c>
      <c r="L101" s="334">
        <v>81</v>
      </c>
      <c r="M101" s="334">
        <v>81</v>
      </c>
      <c r="N101" s="334">
        <v>81</v>
      </c>
      <c r="O101" s="76"/>
    </row>
    <row r="102" spans="1:15" x14ac:dyDescent="0.25">
      <c r="A102" s="331">
        <v>42947</v>
      </c>
      <c r="B102" s="332" t="s">
        <v>10</v>
      </c>
      <c r="C102" s="333">
        <v>24</v>
      </c>
      <c r="D102" s="334">
        <v>10</v>
      </c>
      <c r="E102" s="334">
        <v>7</v>
      </c>
      <c r="F102" s="334">
        <v>10</v>
      </c>
      <c r="G102" s="334">
        <v>3</v>
      </c>
      <c r="H102" s="333">
        <v>60</v>
      </c>
      <c r="I102" s="334">
        <v>5</v>
      </c>
      <c r="J102" s="334">
        <v>60</v>
      </c>
      <c r="K102" s="334">
        <v>60</v>
      </c>
      <c r="L102" s="334">
        <v>60</v>
      </c>
      <c r="M102" s="334">
        <v>60</v>
      </c>
      <c r="N102" s="334">
        <v>60</v>
      </c>
      <c r="O102" s="76"/>
    </row>
    <row r="103" spans="1:15" x14ac:dyDescent="0.25">
      <c r="A103" s="331">
        <v>42947</v>
      </c>
      <c r="B103" s="332" t="s">
        <v>47</v>
      </c>
      <c r="C103" s="333">
        <v>12</v>
      </c>
      <c r="D103" s="334">
        <v>22</v>
      </c>
      <c r="E103" s="334">
        <v>24</v>
      </c>
      <c r="F103" s="334">
        <v>23</v>
      </c>
      <c r="G103" s="334">
        <v>18</v>
      </c>
      <c r="H103" s="333">
        <v>218</v>
      </c>
      <c r="I103" s="334">
        <v>5</v>
      </c>
      <c r="J103" s="334">
        <v>218</v>
      </c>
      <c r="K103" s="334">
        <v>218</v>
      </c>
      <c r="L103" s="334">
        <v>218</v>
      </c>
      <c r="M103" s="334">
        <v>218</v>
      </c>
      <c r="N103" s="334">
        <v>218</v>
      </c>
      <c r="O103" s="76"/>
    </row>
    <row r="104" spans="1:15" x14ac:dyDescent="0.25">
      <c r="A104" s="331">
        <v>42978</v>
      </c>
      <c r="B104" s="332" t="s">
        <v>2</v>
      </c>
      <c r="C104" s="333">
        <v>11</v>
      </c>
      <c r="D104" s="334">
        <v>21</v>
      </c>
      <c r="E104" s="334">
        <v>18</v>
      </c>
      <c r="F104" s="334">
        <v>30</v>
      </c>
      <c r="G104" s="334">
        <v>11</v>
      </c>
      <c r="H104" s="333">
        <v>767</v>
      </c>
      <c r="I104" s="334">
        <v>5</v>
      </c>
      <c r="J104" s="334">
        <v>767</v>
      </c>
      <c r="K104" s="334">
        <v>767</v>
      </c>
      <c r="L104" s="334">
        <v>767</v>
      </c>
      <c r="M104" s="334">
        <v>767</v>
      </c>
      <c r="N104" s="334">
        <v>767</v>
      </c>
      <c r="O104" s="76"/>
    </row>
    <row r="105" spans="1:15" x14ac:dyDescent="0.25">
      <c r="A105" s="331">
        <v>42978</v>
      </c>
      <c r="B105" s="332" t="s">
        <v>4</v>
      </c>
      <c r="C105" s="333">
        <v>14</v>
      </c>
      <c r="D105" s="334">
        <v>11</v>
      </c>
      <c r="E105" s="334">
        <v>10</v>
      </c>
      <c r="F105" s="334">
        <v>12</v>
      </c>
      <c r="G105" s="334">
        <v>8</v>
      </c>
      <c r="H105" s="333">
        <v>112</v>
      </c>
      <c r="I105" s="334">
        <v>5</v>
      </c>
      <c r="J105" s="334">
        <v>112</v>
      </c>
      <c r="K105" s="334">
        <v>112</v>
      </c>
      <c r="L105" s="334">
        <v>112</v>
      </c>
      <c r="M105" s="334">
        <v>112</v>
      </c>
      <c r="N105" s="334">
        <v>112</v>
      </c>
      <c r="O105" s="76"/>
    </row>
    <row r="106" spans="1:15" x14ac:dyDescent="0.25">
      <c r="A106" s="331">
        <v>42978</v>
      </c>
      <c r="B106" s="332" t="s">
        <v>6</v>
      </c>
      <c r="C106" s="333">
        <v>2</v>
      </c>
      <c r="D106" s="334">
        <v>6</v>
      </c>
      <c r="E106" s="334">
        <v>5</v>
      </c>
      <c r="F106" s="334">
        <v>7</v>
      </c>
      <c r="G106" s="334">
        <v>3</v>
      </c>
      <c r="H106" s="333">
        <v>119</v>
      </c>
      <c r="I106" s="334">
        <v>5</v>
      </c>
      <c r="J106" s="334">
        <v>119</v>
      </c>
      <c r="K106" s="334">
        <v>119</v>
      </c>
      <c r="L106" s="334">
        <v>119</v>
      </c>
      <c r="M106" s="334">
        <v>119</v>
      </c>
      <c r="N106" s="334">
        <v>119</v>
      </c>
      <c r="O106" s="76"/>
    </row>
    <row r="107" spans="1:15" x14ac:dyDescent="0.25">
      <c r="A107" s="331">
        <v>42978</v>
      </c>
      <c r="B107" s="332" t="s">
        <v>8</v>
      </c>
      <c r="C107" s="333">
        <v>15</v>
      </c>
      <c r="D107" s="334">
        <v>5</v>
      </c>
      <c r="E107" s="334">
        <v>3</v>
      </c>
      <c r="F107" s="334">
        <v>7</v>
      </c>
      <c r="G107" s="334">
        <v>6</v>
      </c>
      <c r="H107" s="333">
        <v>91</v>
      </c>
      <c r="I107" s="334">
        <v>5</v>
      </c>
      <c r="J107" s="334">
        <v>91</v>
      </c>
      <c r="K107" s="334">
        <v>91</v>
      </c>
      <c r="L107" s="334">
        <v>91</v>
      </c>
      <c r="M107" s="334">
        <v>91</v>
      </c>
      <c r="N107" s="334">
        <v>91</v>
      </c>
      <c r="O107" s="76"/>
    </row>
    <row r="108" spans="1:15" x14ac:dyDescent="0.25">
      <c r="A108" s="331">
        <v>42978</v>
      </c>
      <c r="B108" s="332" t="s">
        <v>10</v>
      </c>
      <c r="C108" s="333">
        <v>24</v>
      </c>
      <c r="D108" s="334">
        <v>10</v>
      </c>
      <c r="E108" s="334">
        <v>8</v>
      </c>
      <c r="F108" s="334">
        <v>9</v>
      </c>
      <c r="G108" s="334">
        <v>2</v>
      </c>
      <c r="H108" s="333">
        <v>55</v>
      </c>
      <c r="I108" s="334">
        <v>5</v>
      </c>
      <c r="J108" s="334">
        <v>55</v>
      </c>
      <c r="K108" s="334">
        <v>55</v>
      </c>
      <c r="L108" s="334">
        <v>55</v>
      </c>
      <c r="M108" s="334">
        <v>55</v>
      </c>
      <c r="N108" s="334">
        <v>55</v>
      </c>
      <c r="O108" s="76"/>
    </row>
    <row r="109" spans="1:15" x14ac:dyDescent="0.25">
      <c r="A109" s="331">
        <v>42978</v>
      </c>
      <c r="B109" s="332" t="s">
        <v>47</v>
      </c>
      <c r="C109" s="333">
        <v>9</v>
      </c>
      <c r="D109" s="334">
        <v>23</v>
      </c>
      <c r="E109" s="334">
        <v>22</v>
      </c>
      <c r="F109" s="334">
        <v>25</v>
      </c>
      <c r="G109" s="334">
        <v>16</v>
      </c>
      <c r="H109" s="333">
        <v>207</v>
      </c>
      <c r="I109" s="334">
        <v>5</v>
      </c>
      <c r="J109" s="334">
        <v>207</v>
      </c>
      <c r="K109" s="334">
        <v>207</v>
      </c>
      <c r="L109" s="334">
        <v>207</v>
      </c>
      <c r="M109" s="334">
        <v>207</v>
      </c>
      <c r="N109" s="334">
        <v>207</v>
      </c>
      <c r="O109" s="76"/>
    </row>
    <row r="110" spans="1:15" x14ac:dyDescent="0.25">
      <c r="A110" s="331">
        <v>43008</v>
      </c>
      <c r="B110" s="332" t="s">
        <v>2</v>
      </c>
      <c r="C110" s="333">
        <v>6</v>
      </c>
      <c r="D110" s="334">
        <v>20</v>
      </c>
      <c r="E110" s="334">
        <v>16</v>
      </c>
      <c r="F110" s="334">
        <v>31</v>
      </c>
      <c r="G110" s="334">
        <v>11</v>
      </c>
      <c r="H110" s="333">
        <v>724</v>
      </c>
      <c r="I110" s="334">
        <v>5</v>
      </c>
      <c r="J110" s="334">
        <v>724</v>
      </c>
      <c r="K110" s="334">
        <v>724</v>
      </c>
      <c r="L110" s="334">
        <v>724</v>
      </c>
      <c r="M110" s="334">
        <v>724</v>
      </c>
      <c r="N110" s="334">
        <v>724</v>
      </c>
      <c r="O110" s="76"/>
    </row>
    <row r="111" spans="1:15" x14ac:dyDescent="0.25">
      <c r="A111" s="331">
        <v>43008</v>
      </c>
      <c r="B111" s="332" t="s">
        <v>4</v>
      </c>
      <c r="C111" s="333">
        <v>9</v>
      </c>
      <c r="D111" s="334">
        <v>10</v>
      </c>
      <c r="E111" s="334">
        <v>10</v>
      </c>
      <c r="F111" s="334">
        <v>9</v>
      </c>
      <c r="G111" s="334">
        <v>6</v>
      </c>
      <c r="H111" s="333">
        <v>85</v>
      </c>
      <c r="I111" s="334">
        <v>5</v>
      </c>
      <c r="J111" s="334">
        <v>85</v>
      </c>
      <c r="K111" s="334">
        <v>85</v>
      </c>
      <c r="L111" s="334">
        <v>85</v>
      </c>
      <c r="M111" s="334">
        <v>85</v>
      </c>
      <c r="N111" s="334">
        <v>85</v>
      </c>
      <c r="O111" s="76"/>
    </row>
    <row r="112" spans="1:15" x14ac:dyDescent="0.25">
      <c r="A112" s="331">
        <v>43008</v>
      </c>
      <c r="B112" s="332" t="s">
        <v>6</v>
      </c>
      <c r="C112" s="333">
        <v>1</v>
      </c>
      <c r="D112" s="334">
        <v>8</v>
      </c>
      <c r="E112" s="334">
        <v>6</v>
      </c>
      <c r="F112" s="334">
        <v>8</v>
      </c>
      <c r="G112" s="334">
        <v>2</v>
      </c>
      <c r="H112" s="333">
        <v>127</v>
      </c>
      <c r="I112" s="334">
        <v>5</v>
      </c>
      <c r="J112" s="334">
        <v>127</v>
      </c>
      <c r="K112" s="334">
        <v>127</v>
      </c>
      <c r="L112" s="334">
        <v>127</v>
      </c>
      <c r="M112" s="334">
        <v>127</v>
      </c>
      <c r="N112" s="334">
        <v>127</v>
      </c>
      <c r="O112" s="76"/>
    </row>
    <row r="113" spans="1:15" x14ac:dyDescent="0.25">
      <c r="A113" s="331">
        <v>43008</v>
      </c>
      <c r="B113" s="332" t="s">
        <v>8</v>
      </c>
      <c r="C113" s="333">
        <v>22</v>
      </c>
      <c r="D113" s="334">
        <v>7</v>
      </c>
      <c r="E113" s="334">
        <v>6</v>
      </c>
      <c r="F113" s="334">
        <v>10</v>
      </c>
      <c r="G113" s="334">
        <v>5</v>
      </c>
      <c r="H113" s="333">
        <v>127</v>
      </c>
      <c r="I113" s="334">
        <v>5</v>
      </c>
      <c r="J113" s="334">
        <v>127</v>
      </c>
      <c r="K113" s="334">
        <v>127</v>
      </c>
      <c r="L113" s="334">
        <v>127</v>
      </c>
      <c r="M113" s="334">
        <v>127</v>
      </c>
      <c r="N113" s="334">
        <v>127</v>
      </c>
      <c r="O113" s="76"/>
    </row>
    <row r="114" spans="1:15" x14ac:dyDescent="0.25">
      <c r="A114" s="331">
        <v>43008</v>
      </c>
      <c r="B114" s="332" t="s">
        <v>10</v>
      </c>
      <c r="C114" s="333">
        <v>29</v>
      </c>
      <c r="D114" s="334">
        <v>12</v>
      </c>
      <c r="E114" s="334">
        <v>5</v>
      </c>
      <c r="F114" s="334">
        <v>10</v>
      </c>
      <c r="G114" s="334">
        <v>4</v>
      </c>
      <c r="H114" s="333">
        <v>58</v>
      </c>
      <c r="I114" s="334">
        <v>5</v>
      </c>
      <c r="J114" s="334">
        <v>58</v>
      </c>
      <c r="K114" s="334">
        <v>58</v>
      </c>
      <c r="L114" s="334">
        <v>58</v>
      </c>
      <c r="M114" s="334">
        <v>58</v>
      </c>
      <c r="N114" s="334">
        <v>58</v>
      </c>
      <c r="O114" s="76"/>
    </row>
    <row r="115" spans="1:15" x14ac:dyDescent="0.25">
      <c r="A115" s="331">
        <v>43008</v>
      </c>
      <c r="B115" s="332" t="s">
        <v>47</v>
      </c>
      <c r="C115" s="333">
        <v>10</v>
      </c>
      <c r="D115" s="334">
        <v>21</v>
      </c>
      <c r="E115" s="334">
        <v>21</v>
      </c>
      <c r="F115" s="334">
        <v>26</v>
      </c>
      <c r="G115" s="334">
        <v>13</v>
      </c>
      <c r="H115" s="333">
        <v>199</v>
      </c>
      <c r="I115" s="334">
        <v>5</v>
      </c>
      <c r="J115" s="334">
        <v>199</v>
      </c>
      <c r="K115" s="334">
        <v>199</v>
      </c>
      <c r="L115" s="334">
        <v>199</v>
      </c>
      <c r="M115" s="334">
        <v>199</v>
      </c>
      <c r="N115" s="334">
        <v>199</v>
      </c>
      <c r="O115" s="76"/>
    </row>
    <row r="116" spans="1:15" x14ac:dyDescent="0.25">
      <c r="A116" s="331">
        <v>43039</v>
      </c>
      <c r="B116" s="332" t="s">
        <v>2</v>
      </c>
      <c r="C116" s="333">
        <v>8</v>
      </c>
      <c r="D116" s="334">
        <v>20</v>
      </c>
      <c r="E116" s="334">
        <v>13</v>
      </c>
      <c r="F116" s="334">
        <v>29</v>
      </c>
      <c r="G116" s="334">
        <v>5</v>
      </c>
      <c r="H116" s="333">
        <v>729</v>
      </c>
      <c r="I116" s="334">
        <v>5</v>
      </c>
      <c r="J116" s="334">
        <v>729</v>
      </c>
      <c r="K116" s="334">
        <v>729</v>
      </c>
      <c r="L116" s="334">
        <v>729</v>
      </c>
      <c r="M116" s="334">
        <v>729</v>
      </c>
      <c r="N116" s="334">
        <v>729</v>
      </c>
      <c r="O116" s="76"/>
    </row>
    <row r="117" spans="1:15" x14ac:dyDescent="0.25">
      <c r="A117" s="331">
        <v>43039</v>
      </c>
      <c r="B117" s="332" t="s">
        <v>4</v>
      </c>
      <c r="C117" s="333">
        <v>16</v>
      </c>
      <c r="D117" s="334">
        <v>13</v>
      </c>
      <c r="E117" s="334">
        <v>13</v>
      </c>
      <c r="F117" s="334">
        <v>12</v>
      </c>
      <c r="G117" s="334">
        <v>8</v>
      </c>
      <c r="H117" s="333">
        <v>117</v>
      </c>
      <c r="I117" s="334">
        <v>5</v>
      </c>
      <c r="J117" s="334">
        <v>117</v>
      </c>
      <c r="K117" s="334">
        <v>117</v>
      </c>
      <c r="L117" s="334">
        <v>117</v>
      </c>
      <c r="M117" s="334">
        <v>117</v>
      </c>
      <c r="N117" s="334">
        <v>117</v>
      </c>
      <c r="O117" s="76"/>
    </row>
    <row r="118" spans="1:15" x14ac:dyDescent="0.25">
      <c r="A118" s="331">
        <v>43039</v>
      </c>
      <c r="B118" s="332" t="s">
        <v>6</v>
      </c>
      <c r="C118" s="333">
        <v>2</v>
      </c>
      <c r="D118" s="334">
        <v>12</v>
      </c>
      <c r="E118" s="334">
        <v>8</v>
      </c>
      <c r="F118" s="334">
        <v>8</v>
      </c>
      <c r="G118" s="334">
        <v>1</v>
      </c>
      <c r="H118" s="333">
        <v>144</v>
      </c>
      <c r="I118" s="334">
        <v>5</v>
      </c>
      <c r="J118" s="334">
        <v>144</v>
      </c>
      <c r="K118" s="334">
        <v>144</v>
      </c>
      <c r="L118" s="334">
        <v>144</v>
      </c>
      <c r="M118" s="334">
        <v>144</v>
      </c>
      <c r="N118" s="334">
        <v>144</v>
      </c>
      <c r="O118" s="76"/>
    </row>
    <row r="119" spans="1:15" x14ac:dyDescent="0.25">
      <c r="A119" s="331">
        <v>43039</v>
      </c>
      <c r="B119" s="332" t="s">
        <v>8</v>
      </c>
      <c r="C119" s="333">
        <v>4</v>
      </c>
      <c r="D119" s="334">
        <v>5</v>
      </c>
      <c r="E119" s="334">
        <v>4</v>
      </c>
      <c r="F119" s="334">
        <v>4</v>
      </c>
      <c r="G119" s="334">
        <v>2</v>
      </c>
      <c r="H119" s="333">
        <v>77</v>
      </c>
      <c r="I119" s="334">
        <v>5</v>
      </c>
      <c r="J119" s="334">
        <v>77</v>
      </c>
      <c r="K119" s="334">
        <v>77</v>
      </c>
      <c r="L119" s="334">
        <v>77</v>
      </c>
      <c r="M119" s="334">
        <v>77</v>
      </c>
      <c r="N119" s="334">
        <v>77</v>
      </c>
      <c r="O119" s="76"/>
    </row>
    <row r="120" spans="1:15" x14ac:dyDescent="0.25">
      <c r="A120" s="331">
        <v>43039</v>
      </c>
      <c r="B120" s="332" t="s">
        <v>10</v>
      </c>
      <c r="C120" s="333">
        <v>38</v>
      </c>
      <c r="D120" s="334">
        <v>15</v>
      </c>
      <c r="E120" s="334">
        <v>6</v>
      </c>
      <c r="F120" s="334">
        <v>22</v>
      </c>
      <c r="G120" s="334">
        <v>8</v>
      </c>
      <c r="H120" s="333">
        <v>98</v>
      </c>
      <c r="I120" s="334">
        <v>5</v>
      </c>
      <c r="J120" s="334">
        <v>98</v>
      </c>
      <c r="K120" s="334">
        <v>98</v>
      </c>
      <c r="L120" s="334">
        <v>98</v>
      </c>
      <c r="M120" s="334">
        <v>98</v>
      </c>
      <c r="N120" s="334">
        <v>98</v>
      </c>
      <c r="O120" s="76"/>
    </row>
    <row r="121" spans="1:15" x14ac:dyDescent="0.25">
      <c r="A121" s="331">
        <v>43039</v>
      </c>
      <c r="B121" s="332" t="s">
        <v>47</v>
      </c>
      <c r="C121" s="333">
        <v>6</v>
      </c>
      <c r="D121" s="334">
        <v>17</v>
      </c>
      <c r="E121" s="334">
        <v>21</v>
      </c>
      <c r="F121" s="334">
        <v>21</v>
      </c>
      <c r="G121" s="334">
        <v>11</v>
      </c>
      <c r="H121" s="333">
        <v>195</v>
      </c>
      <c r="I121" s="334">
        <v>5</v>
      </c>
      <c r="J121" s="334">
        <v>195</v>
      </c>
      <c r="K121" s="334">
        <v>195</v>
      </c>
      <c r="L121" s="334">
        <v>195</v>
      </c>
      <c r="M121" s="334">
        <v>195</v>
      </c>
      <c r="N121" s="334">
        <v>195</v>
      </c>
      <c r="O121" s="76"/>
    </row>
    <row r="122" spans="1:15" x14ac:dyDescent="0.25">
      <c r="A122" s="331">
        <v>43069</v>
      </c>
      <c r="B122" s="332" t="s">
        <v>2</v>
      </c>
      <c r="C122" s="333">
        <v>8</v>
      </c>
      <c r="D122" s="334">
        <v>23</v>
      </c>
      <c r="E122" s="334">
        <v>13</v>
      </c>
      <c r="F122" s="334">
        <v>32</v>
      </c>
      <c r="G122" s="334">
        <v>7</v>
      </c>
      <c r="H122" s="333">
        <v>735</v>
      </c>
      <c r="I122" s="334">
        <v>5</v>
      </c>
      <c r="J122" s="334">
        <v>735</v>
      </c>
      <c r="K122" s="334">
        <v>735</v>
      </c>
      <c r="L122" s="334">
        <v>735</v>
      </c>
      <c r="M122" s="334">
        <v>735</v>
      </c>
      <c r="N122" s="334">
        <v>735</v>
      </c>
      <c r="O122" s="76"/>
    </row>
    <row r="123" spans="1:15" x14ac:dyDescent="0.25">
      <c r="A123" s="331">
        <v>43069</v>
      </c>
      <c r="B123" s="332" t="s">
        <v>4</v>
      </c>
      <c r="C123" s="333">
        <v>17</v>
      </c>
      <c r="D123" s="334">
        <v>17</v>
      </c>
      <c r="E123" s="334">
        <v>15</v>
      </c>
      <c r="F123" s="334">
        <v>17</v>
      </c>
      <c r="G123" s="334">
        <v>8</v>
      </c>
      <c r="H123" s="333">
        <v>124</v>
      </c>
      <c r="I123" s="334">
        <v>5</v>
      </c>
      <c r="J123" s="334">
        <v>124</v>
      </c>
      <c r="K123" s="334">
        <v>124</v>
      </c>
      <c r="L123" s="334">
        <v>124</v>
      </c>
      <c r="M123" s="334">
        <v>124</v>
      </c>
      <c r="N123" s="334">
        <v>124</v>
      </c>
      <c r="O123" s="76"/>
    </row>
    <row r="124" spans="1:15" x14ac:dyDescent="0.25">
      <c r="A124" s="331">
        <v>43069</v>
      </c>
      <c r="B124" s="332" t="s">
        <v>6</v>
      </c>
      <c r="C124" s="333">
        <v>4</v>
      </c>
      <c r="D124" s="334">
        <v>12</v>
      </c>
      <c r="E124" s="334">
        <v>7</v>
      </c>
      <c r="F124" s="334">
        <v>9</v>
      </c>
      <c r="G124" s="334">
        <v>2</v>
      </c>
      <c r="H124" s="333">
        <v>170</v>
      </c>
      <c r="I124" s="334">
        <v>5</v>
      </c>
      <c r="J124" s="334">
        <v>170</v>
      </c>
      <c r="K124" s="334">
        <v>170</v>
      </c>
      <c r="L124" s="334">
        <v>170</v>
      </c>
      <c r="M124" s="334">
        <v>170</v>
      </c>
      <c r="N124" s="334">
        <v>170</v>
      </c>
      <c r="O124" s="76"/>
    </row>
    <row r="125" spans="1:15" x14ac:dyDescent="0.25">
      <c r="A125" s="331">
        <v>43069</v>
      </c>
      <c r="B125" s="332" t="s">
        <v>8</v>
      </c>
      <c r="C125" s="333">
        <v>8</v>
      </c>
      <c r="D125" s="334">
        <v>5</v>
      </c>
      <c r="E125" s="334">
        <v>3</v>
      </c>
      <c r="F125" s="334">
        <v>5</v>
      </c>
      <c r="G125" s="334">
        <v>3</v>
      </c>
      <c r="H125" s="333">
        <v>76</v>
      </c>
      <c r="I125" s="334">
        <v>5</v>
      </c>
      <c r="J125" s="334">
        <v>76</v>
      </c>
      <c r="K125" s="334">
        <v>76</v>
      </c>
      <c r="L125" s="334">
        <v>76</v>
      </c>
      <c r="M125" s="334">
        <v>76</v>
      </c>
      <c r="N125" s="334">
        <v>76</v>
      </c>
      <c r="O125" s="76"/>
    </row>
    <row r="126" spans="1:15" x14ac:dyDescent="0.25">
      <c r="A126" s="331">
        <v>43069</v>
      </c>
      <c r="B126" s="332" t="s">
        <v>10</v>
      </c>
      <c r="C126" s="333">
        <v>20</v>
      </c>
      <c r="D126" s="334">
        <v>7</v>
      </c>
      <c r="E126" s="334">
        <v>8</v>
      </c>
      <c r="F126" s="334">
        <v>12</v>
      </c>
      <c r="G126" s="334">
        <v>0</v>
      </c>
      <c r="H126" s="333">
        <v>60</v>
      </c>
      <c r="I126" s="334">
        <v>5</v>
      </c>
      <c r="J126" s="334">
        <v>60</v>
      </c>
      <c r="K126" s="334">
        <v>60</v>
      </c>
      <c r="L126" s="334">
        <v>60</v>
      </c>
      <c r="M126" s="334">
        <v>60</v>
      </c>
      <c r="N126" s="334">
        <v>60</v>
      </c>
      <c r="O126" s="76"/>
    </row>
    <row r="127" spans="1:15" x14ac:dyDescent="0.25">
      <c r="A127" s="331">
        <v>43069</v>
      </c>
      <c r="B127" s="332" t="s">
        <v>47</v>
      </c>
      <c r="C127" s="333">
        <v>6</v>
      </c>
      <c r="D127" s="334">
        <v>24</v>
      </c>
      <c r="E127" s="334">
        <v>17</v>
      </c>
      <c r="F127" s="334">
        <v>21</v>
      </c>
      <c r="G127" s="334">
        <v>11</v>
      </c>
      <c r="H127" s="333">
        <v>198</v>
      </c>
      <c r="I127" s="334">
        <v>5</v>
      </c>
      <c r="J127" s="334">
        <v>198</v>
      </c>
      <c r="K127" s="334">
        <v>198</v>
      </c>
      <c r="L127" s="334">
        <v>198</v>
      </c>
      <c r="M127" s="334">
        <v>198</v>
      </c>
      <c r="N127" s="334">
        <v>198</v>
      </c>
      <c r="O127" s="76"/>
    </row>
    <row r="128" spans="1:15" x14ac:dyDescent="0.25">
      <c r="A128" s="331">
        <v>43100</v>
      </c>
      <c r="B128" s="332" t="s">
        <v>2</v>
      </c>
      <c r="C128" s="333">
        <v>3</v>
      </c>
      <c r="D128" s="334">
        <v>18</v>
      </c>
      <c r="E128" s="334">
        <v>13</v>
      </c>
      <c r="F128" s="334">
        <v>29</v>
      </c>
      <c r="G128" s="334">
        <v>6</v>
      </c>
      <c r="H128" s="333">
        <v>678</v>
      </c>
      <c r="I128" s="334">
        <v>5</v>
      </c>
      <c r="J128" s="334">
        <v>678</v>
      </c>
      <c r="K128" s="334">
        <v>678</v>
      </c>
      <c r="L128" s="334">
        <v>678</v>
      </c>
      <c r="M128" s="334">
        <v>678</v>
      </c>
      <c r="N128" s="334">
        <v>678</v>
      </c>
      <c r="O128" s="76"/>
    </row>
    <row r="129" spans="1:15" x14ac:dyDescent="0.25">
      <c r="A129" s="331">
        <v>43100</v>
      </c>
      <c r="B129" s="332" t="s">
        <v>4</v>
      </c>
      <c r="C129" s="333">
        <v>10</v>
      </c>
      <c r="D129" s="334">
        <v>16</v>
      </c>
      <c r="E129" s="334">
        <v>8</v>
      </c>
      <c r="F129" s="334">
        <v>13</v>
      </c>
      <c r="G129" s="334">
        <v>4</v>
      </c>
      <c r="H129" s="333">
        <v>98</v>
      </c>
      <c r="I129" s="334">
        <v>5</v>
      </c>
      <c r="J129" s="334">
        <v>98</v>
      </c>
      <c r="K129" s="334">
        <v>98</v>
      </c>
      <c r="L129" s="334">
        <v>98</v>
      </c>
      <c r="M129" s="334">
        <v>98</v>
      </c>
      <c r="N129" s="334">
        <v>98</v>
      </c>
      <c r="O129" s="76"/>
    </row>
    <row r="130" spans="1:15" x14ac:dyDescent="0.25">
      <c r="A130" s="331">
        <v>43100</v>
      </c>
      <c r="B130" s="332" t="s">
        <v>6</v>
      </c>
      <c r="C130" s="333">
        <v>3</v>
      </c>
      <c r="D130" s="334">
        <v>13</v>
      </c>
      <c r="E130" s="334">
        <v>10</v>
      </c>
      <c r="F130" s="334">
        <v>8</v>
      </c>
      <c r="G130" s="334">
        <v>1</v>
      </c>
      <c r="H130" s="333">
        <v>177</v>
      </c>
      <c r="I130" s="334">
        <v>5</v>
      </c>
      <c r="J130" s="334">
        <v>177</v>
      </c>
      <c r="K130" s="334">
        <v>177</v>
      </c>
      <c r="L130" s="334">
        <v>177</v>
      </c>
      <c r="M130" s="334">
        <v>177</v>
      </c>
      <c r="N130" s="334">
        <v>177</v>
      </c>
      <c r="O130" s="76"/>
    </row>
    <row r="131" spans="1:15" x14ac:dyDescent="0.25">
      <c r="A131" s="331">
        <v>43100</v>
      </c>
      <c r="B131" s="332" t="s">
        <v>8</v>
      </c>
      <c r="C131" s="333">
        <v>15</v>
      </c>
      <c r="D131" s="334">
        <v>14</v>
      </c>
      <c r="E131" s="334">
        <v>10</v>
      </c>
      <c r="F131" s="334">
        <v>18</v>
      </c>
      <c r="G131" s="334">
        <v>3</v>
      </c>
      <c r="H131" s="333">
        <v>116</v>
      </c>
      <c r="I131" s="334">
        <v>5</v>
      </c>
      <c r="J131" s="334">
        <v>116</v>
      </c>
      <c r="K131" s="334">
        <v>116</v>
      </c>
      <c r="L131" s="334">
        <v>116</v>
      </c>
      <c r="M131" s="334">
        <v>116</v>
      </c>
      <c r="N131" s="334">
        <v>116</v>
      </c>
      <c r="O131" s="76"/>
    </row>
    <row r="132" spans="1:15" x14ac:dyDescent="0.25">
      <c r="A132" s="331">
        <v>43100</v>
      </c>
      <c r="B132" s="332" t="s">
        <v>10</v>
      </c>
      <c r="C132" s="333">
        <v>19</v>
      </c>
      <c r="D132" s="334">
        <v>7</v>
      </c>
      <c r="E132" s="334">
        <v>4</v>
      </c>
      <c r="F132" s="334">
        <v>5</v>
      </c>
      <c r="G132" s="334">
        <v>3</v>
      </c>
      <c r="H132" s="333">
        <v>37</v>
      </c>
      <c r="I132" s="334">
        <v>5</v>
      </c>
      <c r="J132" s="334">
        <v>37</v>
      </c>
      <c r="K132" s="334">
        <v>37</v>
      </c>
      <c r="L132" s="334">
        <v>37</v>
      </c>
      <c r="M132" s="334">
        <v>37</v>
      </c>
      <c r="N132" s="334">
        <v>37</v>
      </c>
      <c r="O132" s="76"/>
    </row>
    <row r="133" spans="1:15" x14ac:dyDescent="0.25">
      <c r="A133" s="331">
        <v>43100</v>
      </c>
      <c r="B133" s="332" t="s">
        <v>47</v>
      </c>
      <c r="C133" s="333">
        <v>7</v>
      </c>
      <c r="D133" s="334">
        <v>23</v>
      </c>
      <c r="E133" s="334">
        <v>21</v>
      </c>
      <c r="F133" s="334">
        <v>24</v>
      </c>
      <c r="G133" s="334">
        <v>8</v>
      </c>
      <c r="H133" s="333">
        <v>204</v>
      </c>
      <c r="I133" s="334">
        <v>5</v>
      </c>
      <c r="J133" s="334">
        <v>204</v>
      </c>
      <c r="K133" s="334">
        <v>204</v>
      </c>
      <c r="L133" s="334">
        <v>204</v>
      </c>
      <c r="M133" s="334">
        <v>204</v>
      </c>
      <c r="N133" s="334">
        <v>204</v>
      </c>
      <c r="O133" s="76"/>
    </row>
    <row r="134" spans="1:15" x14ac:dyDescent="0.25">
      <c r="A134" s="331">
        <v>43131</v>
      </c>
      <c r="B134" s="332" t="s">
        <v>2</v>
      </c>
      <c r="C134" s="333">
        <v>4</v>
      </c>
      <c r="D134" s="334">
        <v>18</v>
      </c>
      <c r="E134" s="334">
        <v>17</v>
      </c>
      <c r="F134" s="334">
        <v>24</v>
      </c>
      <c r="G134" s="334">
        <v>4</v>
      </c>
      <c r="H134" s="333">
        <v>695</v>
      </c>
      <c r="I134" s="334">
        <v>5</v>
      </c>
      <c r="J134" s="334">
        <v>695</v>
      </c>
      <c r="K134" s="334">
        <v>695</v>
      </c>
      <c r="L134" s="334">
        <v>695</v>
      </c>
      <c r="M134" s="334">
        <v>695</v>
      </c>
      <c r="N134" s="334">
        <v>695</v>
      </c>
      <c r="O134" s="76"/>
    </row>
    <row r="135" spans="1:15" x14ac:dyDescent="0.25">
      <c r="A135" s="331">
        <v>43131</v>
      </c>
      <c r="B135" s="332" t="s">
        <v>4</v>
      </c>
      <c r="C135" s="333">
        <v>11</v>
      </c>
      <c r="D135" s="334">
        <v>17</v>
      </c>
      <c r="E135" s="334">
        <v>14</v>
      </c>
      <c r="F135" s="334">
        <v>18</v>
      </c>
      <c r="G135" s="334">
        <v>3</v>
      </c>
      <c r="H135" s="333">
        <v>114</v>
      </c>
      <c r="I135" s="334">
        <v>5</v>
      </c>
      <c r="J135" s="334">
        <v>114</v>
      </c>
      <c r="K135" s="334">
        <v>114</v>
      </c>
      <c r="L135" s="334">
        <v>114</v>
      </c>
      <c r="M135" s="334">
        <v>114</v>
      </c>
      <c r="N135" s="334">
        <v>114</v>
      </c>
      <c r="O135" s="76"/>
    </row>
    <row r="136" spans="1:15" x14ac:dyDescent="0.25">
      <c r="A136" s="331">
        <v>43131</v>
      </c>
      <c r="B136" s="332" t="s">
        <v>6</v>
      </c>
      <c r="C136" s="333">
        <v>4</v>
      </c>
      <c r="D136" s="334">
        <v>14</v>
      </c>
      <c r="E136" s="334">
        <v>9</v>
      </c>
      <c r="F136" s="334">
        <v>6</v>
      </c>
      <c r="G136" s="334">
        <v>1</v>
      </c>
      <c r="H136" s="333">
        <v>188</v>
      </c>
      <c r="I136" s="334">
        <v>5</v>
      </c>
      <c r="J136" s="334">
        <v>188</v>
      </c>
      <c r="K136" s="334">
        <v>188</v>
      </c>
      <c r="L136" s="334">
        <v>188</v>
      </c>
      <c r="M136" s="334">
        <v>188</v>
      </c>
      <c r="N136" s="334">
        <v>188</v>
      </c>
      <c r="O136" s="76"/>
    </row>
    <row r="137" spans="1:15" x14ac:dyDescent="0.25">
      <c r="A137" s="331">
        <v>43131</v>
      </c>
      <c r="B137" s="332" t="s">
        <v>8</v>
      </c>
      <c r="C137" s="333">
        <v>4</v>
      </c>
      <c r="D137" s="334">
        <v>10</v>
      </c>
      <c r="E137" s="334">
        <v>4</v>
      </c>
      <c r="F137" s="334">
        <v>10</v>
      </c>
      <c r="G137" s="334">
        <v>1</v>
      </c>
      <c r="H137" s="333">
        <v>85</v>
      </c>
      <c r="I137" s="334">
        <v>5</v>
      </c>
      <c r="J137" s="334">
        <v>85</v>
      </c>
      <c r="K137" s="334">
        <v>85</v>
      </c>
      <c r="L137" s="334">
        <v>85</v>
      </c>
      <c r="M137" s="334">
        <v>85</v>
      </c>
      <c r="N137" s="334">
        <v>85</v>
      </c>
      <c r="O137" s="76"/>
    </row>
    <row r="138" spans="1:15" x14ac:dyDescent="0.25">
      <c r="A138" s="331">
        <v>43131</v>
      </c>
      <c r="B138" s="332" t="s">
        <v>10</v>
      </c>
      <c r="C138" s="333">
        <v>23</v>
      </c>
      <c r="D138" s="334">
        <v>17</v>
      </c>
      <c r="E138" s="334">
        <v>9</v>
      </c>
      <c r="F138" s="334">
        <v>14</v>
      </c>
      <c r="G138" s="334">
        <v>5</v>
      </c>
      <c r="H138" s="333">
        <v>70</v>
      </c>
      <c r="I138" s="334">
        <v>5</v>
      </c>
      <c r="J138" s="334">
        <v>70</v>
      </c>
      <c r="K138" s="334">
        <v>70</v>
      </c>
      <c r="L138" s="334">
        <v>70</v>
      </c>
      <c r="M138" s="334">
        <v>70</v>
      </c>
      <c r="N138" s="334">
        <v>70</v>
      </c>
      <c r="O138" s="76"/>
    </row>
    <row r="139" spans="1:15" x14ac:dyDescent="0.25">
      <c r="A139" s="331">
        <v>43131</v>
      </c>
      <c r="B139" s="332" t="s">
        <v>47</v>
      </c>
      <c r="C139" s="333">
        <v>8</v>
      </c>
      <c r="D139" s="334">
        <v>22</v>
      </c>
      <c r="E139" s="334">
        <v>15</v>
      </c>
      <c r="F139" s="334">
        <v>20</v>
      </c>
      <c r="G139" s="334">
        <v>6</v>
      </c>
      <c r="H139" s="333">
        <v>204</v>
      </c>
      <c r="I139" s="334">
        <v>5</v>
      </c>
      <c r="J139" s="334">
        <v>204</v>
      </c>
      <c r="K139" s="334">
        <v>204</v>
      </c>
      <c r="L139" s="334">
        <v>204</v>
      </c>
      <c r="M139" s="334">
        <v>204</v>
      </c>
      <c r="N139" s="334">
        <v>204</v>
      </c>
      <c r="O139" s="76"/>
    </row>
    <row r="140" spans="1:15" x14ac:dyDescent="0.25">
      <c r="A140" s="331">
        <v>43159</v>
      </c>
      <c r="B140" s="332" t="s">
        <v>2</v>
      </c>
      <c r="C140" s="333">
        <v>8</v>
      </c>
      <c r="D140" s="334">
        <v>23</v>
      </c>
      <c r="E140" s="334">
        <v>23</v>
      </c>
      <c r="F140" s="334">
        <v>22</v>
      </c>
      <c r="G140" s="334">
        <v>6</v>
      </c>
      <c r="H140" s="333">
        <v>687</v>
      </c>
      <c r="I140" s="334">
        <v>5</v>
      </c>
      <c r="J140" s="334">
        <v>687</v>
      </c>
      <c r="K140" s="334">
        <v>687</v>
      </c>
      <c r="L140" s="334">
        <v>687</v>
      </c>
      <c r="M140" s="334">
        <v>687</v>
      </c>
      <c r="N140" s="334">
        <v>687</v>
      </c>
      <c r="O140" s="76"/>
    </row>
    <row r="141" spans="1:15" x14ac:dyDescent="0.25">
      <c r="A141" s="331">
        <v>43159</v>
      </c>
      <c r="B141" s="332" t="s">
        <v>4</v>
      </c>
      <c r="C141" s="333">
        <v>7</v>
      </c>
      <c r="D141" s="334">
        <v>23</v>
      </c>
      <c r="E141" s="334">
        <v>13</v>
      </c>
      <c r="F141" s="334">
        <v>15</v>
      </c>
      <c r="G141" s="334">
        <v>3</v>
      </c>
      <c r="H141" s="333">
        <v>113</v>
      </c>
      <c r="I141" s="334">
        <v>5</v>
      </c>
      <c r="J141" s="334">
        <v>113</v>
      </c>
      <c r="K141" s="334">
        <v>113</v>
      </c>
      <c r="L141" s="334">
        <v>113</v>
      </c>
      <c r="M141" s="334">
        <v>113</v>
      </c>
      <c r="N141" s="334">
        <v>113</v>
      </c>
      <c r="O141" s="76"/>
    </row>
    <row r="142" spans="1:15" x14ac:dyDescent="0.25">
      <c r="A142" s="331">
        <v>43159</v>
      </c>
      <c r="B142" s="332" t="s">
        <v>6</v>
      </c>
      <c r="C142" s="333">
        <v>4</v>
      </c>
      <c r="D142" s="334">
        <v>14</v>
      </c>
      <c r="E142" s="334">
        <v>9</v>
      </c>
      <c r="F142" s="334">
        <v>8</v>
      </c>
      <c r="G142" s="334">
        <v>0</v>
      </c>
      <c r="H142" s="333">
        <v>192</v>
      </c>
      <c r="I142" s="334">
        <v>5</v>
      </c>
      <c r="J142" s="334">
        <v>192</v>
      </c>
      <c r="K142" s="334">
        <v>192</v>
      </c>
      <c r="L142" s="334">
        <v>192</v>
      </c>
      <c r="M142" s="334">
        <v>192</v>
      </c>
      <c r="N142" s="334">
        <v>192</v>
      </c>
      <c r="O142" s="76"/>
    </row>
    <row r="143" spans="1:15" x14ac:dyDescent="0.25">
      <c r="A143" s="331">
        <v>43159</v>
      </c>
      <c r="B143" s="332" t="s">
        <v>8</v>
      </c>
      <c r="C143" s="333">
        <v>10</v>
      </c>
      <c r="D143" s="334">
        <v>8</v>
      </c>
      <c r="E143" s="334">
        <v>6</v>
      </c>
      <c r="F143" s="334">
        <v>8</v>
      </c>
      <c r="G143" s="334">
        <v>0</v>
      </c>
      <c r="H143" s="333">
        <v>111</v>
      </c>
      <c r="I143" s="334">
        <v>5</v>
      </c>
      <c r="J143" s="334">
        <v>111</v>
      </c>
      <c r="K143" s="334">
        <v>111</v>
      </c>
      <c r="L143" s="334">
        <v>111</v>
      </c>
      <c r="M143" s="334">
        <v>111</v>
      </c>
      <c r="N143" s="334">
        <v>111</v>
      </c>
      <c r="O143" s="76"/>
    </row>
    <row r="144" spans="1:15" x14ac:dyDescent="0.25">
      <c r="A144" s="331">
        <v>43159</v>
      </c>
      <c r="B144" s="332" t="s">
        <v>10</v>
      </c>
      <c r="C144" s="333">
        <v>18</v>
      </c>
      <c r="D144" s="334">
        <v>13</v>
      </c>
      <c r="E144" s="334">
        <v>4</v>
      </c>
      <c r="F144" s="334">
        <v>11</v>
      </c>
      <c r="G144" s="334">
        <v>1</v>
      </c>
      <c r="H144" s="333">
        <v>49</v>
      </c>
      <c r="I144" s="334">
        <v>5</v>
      </c>
      <c r="J144" s="334">
        <v>49</v>
      </c>
      <c r="K144" s="334">
        <v>49</v>
      </c>
      <c r="L144" s="334">
        <v>49</v>
      </c>
      <c r="M144" s="334">
        <v>49</v>
      </c>
      <c r="N144" s="334">
        <v>49</v>
      </c>
      <c r="O144" s="76"/>
    </row>
    <row r="145" spans="1:15" x14ac:dyDescent="0.25">
      <c r="A145" s="331">
        <v>43159</v>
      </c>
      <c r="B145" s="332" t="s">
        <v>47</v>
      </c>
      <c r="C145" s="333">
        <v>10</v>
      </c>
      <c r="D145" s="334">
        <v>24</v>
      </c>
      <c r="E145" s="334">
        <v>13</v>
      </c>
      <c r="F145" s="334">
        <v>20</v>
      </c>
      <c r="G145" s="334">
        <v>6</v>
      </c>
      <c r="H145" s="333">
        <v>196</v>
      </c>
      <c r="I145" s="334">
        <v>5</v>
      </c>
      <c r="J145" s="334">
        <v>196</v>
      </c>
      <c r="K145" s="334">
        <v>196</v>
      </c>
      <c r="L145" s="334">
        <v>196</v>
      </c>
      <c r="M145" s="334">
        <v>196</v>
      </c>
      <c r="N145" s="334">
        <v>196</v>
      </c>
      <c r="O145" s="76"/>
    </row>
    <row r="146" spans="1:15" x14ac:dyDescent="0.25">
      <c r="A146" s="331">
        <v>43190</v>
      </c>
      <c r="B146" s="332" t="s">
        <v>2</v>
      </c>
      <c r="C146" s="333">
        <v>4</v>
      </c>
      <c r="D146" s="334">
        <v>23</v>
      </c>
      <c r="E146" s="334">
        <v>19</v>
      </c>
      <c r="F146" s="334">
        <v>23</v>
      </c>
      <c r="G146" s="334">
        <v>2</v>
      </c>
      <c r="H146" s="333">
        <v>638</v>
      </c>
      <c r="I146" s="334">
        <v>5</v>
      </c>
      <c r="J146" s="334">
        <v>638</v>
      </c>
      <c r="K146" s="334">
        <v>638</v>
      </c>
      <c r="L146" s="334">
        <v>638</v>
      </c>
      <c r="M146" s="334">
        <v>638</v>
      </c>
      <c r="N146" s="334">
        <v>638</v>
      </c>
      <c r="O146" s="76"/>
    </row>
    <row r="147" spans="1:15" x14ac:dyDescent="0.25">
      <c r="A147" s="331">
        <v>43190</v>
      </c>
      <c r="B147" s="332" t="s">
        <v>4</v>
      </c>
      <c r="C147" s="333">
        <v>7</v>
      </c>
      <c r="D147" s="334">
        <v>16</v>
      </c>
      <c r="E147" s="334">
        <v>8</v>
      </c>
      <c r="F147" s="334">
        <v>7</v>
      </c>
      <c r="G147" s="334">
        <v>2</v>
      </c>
      <c r="H147" s="333">
        <v>92</v>
      </c>
      <c r="I147" s="334">
        <v>5</v>
      </c>
      <c r="J147" s="334">
        <v>92</v>
      </c>
      <c r="K147" s="334">
        <v>92</v>
      </c>
      <c r="L147" s="334">
        <v>92</v>
      </c>
      <c r="M147" s="334">
        <v>92</v>
      </c>
      <c r="N147" s="334">
        <v>92</v>
      </c>
      <c r="O147" s="76"/>
    </row>
    <row r="148" spans="1:15" x14ac:dyDescent="0.25">
      <c r="A148" s="331">
        <v>43190</v>
      </c>
      <c r="B148" s="332" t="s">
        <v>6</v>
      </c>
      <c r="C148" s="333">
        <v>7</v>
      </c>
      <c r="D148" s="334">
        <v>17</v>
      </c>
      <c r="E148" s="334">
        <v>8</v>
      </c>
      <c r="F148" s="334">
        <v>7</v>
      </c>
      <c r="G148" s="334">
        <v>0</v>
      </c>
      <c r="H148" s="333">
        <v>206</v>
      </c>
      <c r="I148" s="334">
        <v>5</v>
      </c>
      <c r="J148" s="334">
        <v>206</v>
      </c>
      <c r="K148" s="334">
        <v>206</v>
      </c>
      <c r="L148" s="334">
        <v>206</v>
      </c>
      <c r="M148" s="334">
        <v>206</v>
      </c>
      <c r="N148" s="334">
        <v>206</v>
      </c>
      <c r="O148" s="76"/>
    </row>
    <row r="149" spans="1:15" x14ac:dyDescent="0.25">
      <c r="A149" s="331">
        <v>43190</v>
      </c>
      <c r="B149" s="332" t="s">
        <v>8</v>
      </c>
      <c r="C149" s="333">
        <v>16</v>
      </c>
      <c r="D149" s="334">
        <v>19</v>
      </c>
      <c r="E149" s="334">
        <v>10</v>
      </c>
      <c r="F149" s="334">
        <v>16</v>
      </c>
      <c r="G149" s="334">
        <v>0</v>
      </c>
      <c r="H149" s="333">
        <v>146</v>
      </c>
      <c r="I149" s="334">
        <v>5</v>
      </c>
      <c r="J149" s="334">
        <v>146</v>
      </c>
      <c r="K149" s="334">
        <v>146</v>
      </c>
      <c r="L149" s="334">
        <v>146</v>
      </c>
      <c r="M149" s="334">
        <v>146</v>
      </c>
      <c r="N149" s="334">
        <v>146</v>
      </c>
      <c r="O149" s="76"/>
    </row>
    <row r="150" spans="1:15" x14ac:dyDescent="0.25">
      <c r="A150" s="331">
        <v>43190</v>
      </c>
      <c r="B150" s="332" t="s">
        <v>10</v>
      </c>
      <c r="C150" s="333">
        <v>14</v>
      </c>
      <c r="D150" s="334">
        <v>9</v>
      </c>
      <c r="E150" s="334">
        <v>4</v>
      </c>
      <c r="F150" s="334">
        <v>6</v>
      </c>
      <c r="G150" s="334">
        <v>1</v>
      </c>
      <c r="H150" s="333">
        <v>35</v>
      </c>
      <c r="I150" s="334">
        <v>5</v>
      </c>
      <c r="J150" s="334">
        <v>35</v>
      </c>
      <c r="K150" s="334">
        <v>35</v>
      </c>
      <c r="L150" s="334">
        <v>35</v>
      </c>
      <c r="M150" s="334">
        <v>35</v>
      </c>
      <c r="N150" s="334">
        <v>35</v>
      </c>
      <c r="O150" s="76"/>
    </row>
    <row r="151" spans="1:15" x14ac:dyDescent="0.25">
      <c r="A151" s="331">
        <v>43190</v>
      </c>
      <c r="B151" s="332" t="s">
        <v>47</v>
      </c>
      <c r="C151" s="333">
        <v>10</v>
      </c>
      <c r="D151" s="334">
        <v>27</v>
      </c>
      <c r="E151" s="334">
        <v>20</v>
      </c>
      <c r="F151" s="334">
        <v>18</v>
      </c>
      <c r="G151" s="334">
        <v>4</v>
      </c>
      <c r="H151" s="333">
        <v>197</v>
      </c>
      <c r="I151" s="334">
        <v>5</v>
      </c>
      <c r="J151" s="334">
        <v>197</v>
      </c>
      <c r="K151" s="334">
        <v>197</v>
      </c>
      <c r="L151" s="334">
        <v>197</v>
      </c>
      <c r="M151" s="334">
        <v>197</v>
      </c>
      <c r="N151" s="334">
        <v>197</v>
      </c>
      <c r="O151" s="76"/>
    </row>
    <row r="152" spans="1:15" x14ac:dyDescent="0.25">
      <c r="A152" s="331">
        <v>43220</v>
      </c>
      <c r="B152" s="332" t="s">
        <v>2</v>
      </c>
      <c r="C152" s="333">
        <v>3</v>
      </c>
      <c r="D152" s="334">
        <v>20</v>
      </c>
      <c r="E152" s="334">
        <v>20</v>
      </c>
      <c r="F152" s="334">
        <v>19</v>
      </c>
      <c r="G152" s="334">
        <v>1</v>
      </c>
      <c r="H152" s="333">
        <v>670</v>
      </c>
      <c r="I152" s="334">
        <v>5</v>
      </c>
      <c r="J152" s="334">
        <v>670</v>
      </c>
      <c r="K152" s="334">
        <v>670</v>
      </c>
      <c r="L152" s="334">
        <v>670</v>
      </c>
      <c r="M152" s="334">
        <v>670</v>
      </c>
      <c r="N152" s="334">
        <v>670</v>
      </c>
      <c r="O152" s="76"/>
    </row>
    <row r="153" spans="1:15" x14ac:dyDescent="0.25">
      <c r="A153" s="331">
        <v>43220</v>
      </c>
      <c r="B153" s="332" t="s">
        <v>4</v>
      </c>
      <c r="C153" s="333">
        <v>11</v>
      </c>
      <c r="D153" s="334">
        <v>25</v>
      </c>
      <c r="E153" s="334">
        <v>12</v>
      </c>
      <c r="F153" s="334">
        <v>13</v>
      </c>
      <c r="G153" s="334">
        <v>1</v>
      </c>
      <c r="H153" s="333">
        <v>114</v>
      </c>
      <c r="I153" s="334">
        <v>5</v>
      </c>
      <c r="J153" s="334">
        <v>114</v>
      </c>
      <c r="K153" s="334">
        <v>114</v>
      </c>
      <c r="L153" s="334">
        <v>114</v>
      </c>
      <c r="M153" s="334">
        <v>114</v>
      </c>
      <c r="N153" s="334">
        <v>114</v>
      </c>
      <c r="O153" s="76"/>
    </row>
    <row r="154" spans="1:15" x14ac:dyDescent="0.25">
      <c r="A154" s="331">
        <v>43220</v>
      </c>
      <c r="B154" s="332" t="s">
        <v>6</v>
      </c>
      <c r="C154" s="333">
        <v>7</v>
      </c>
      <c r="D154" s="334">
        <v>17</v>
      </c>
      <c r="E154" s="334">
        <v>9</v>
      </c>
      <c r="F154" s="334">
        <v>6</v>
      </c>
      <c r="G154" s="334">
        <v>0</v>
      </c>
      <c r="H154" s="333">
        <v>222</v>
      </c>
      <c r="I154" s="334">
        <v>5</v>
      </c>
      <c r="J154" s="334">
        <v>222</v>
      </c>
      <c r="K154" s="334">
        <v>222</v>
      </c>
      <c r="L154" s="334">
        <v>222</v>
      </c>
      <c r="M154" s="334">
        <v>222</v>
      </c>
      <c r="N154" s="334">
        <v>222</v>
      </c>
      <c r="O154" s="76"/>
    </row>
    <row r="155" spans="1:15" x14ac:dyDescent="0.25">
      <c r="A155" s="331">
        <v>43220</v>
      </c>
      <c r="B155" s="332" t="s">
        <v>8</v>
      </c>
      <c r="C155" s="333">
        <v>6</v>
      </c>
      <c r="D155" s="334">
        <v>8</v>
      </c>
      <c r="E155" s="334">
        <v>4</v>
      </c>
      <c r="F155" s="334">
        <v>4</v>
      </c>
      <c r="G155" s="334">
        <v>0</v>
      </c>
      <c r="H155" s="333">
        <v>92</v>
      </c>
      <c r="I155" s="334">
        <v>5</v>
      </c>
      <c r="J155" s="334">
        <v>92</v>
      </c>
      <c r="K155" s="334">
        <v>92</v>
      </c>
      <c r="L155" s="334">
        <v>92</v>
      </c>
      <c r="M155" s="334">
        <v>92</v>
      </c>
      <c r="N155" s="334">
        <v>92</v>
      </c>
      <c r="O155" s="76"/>
    </row>
    <row r="156" spans="1:15" x14ac:dyDescent="0.25">
      <c r="A156" s="331">
        <v>43220</v>
      </c>
      <c r="B156" s="332" t="s">
        <v>10</v>
      </c>
      <c r="C156" s="333">
        <v>28</v>
      </c>
      <c r="D156" s="334">
        <v>14</v>
      </c>
      <c r="E156" s="334">
        <v>9</v>
      </c>
      <c r="F156" s="334">
        <v>14</v>
      </c>
      <c r="G156" s="334">
        <v>0</v>
      </c>
      <c r="H156" s="333">
        <v>68</v>
      </c>
      <c r="I156" s="334">
        <v>5</v>
      </c>
      <c r="J156" s="334">
        <v>68</v>
      </c>
      <c r="K156" s="334">
        <v>68</v>
      </c>
      <c r="L156" s="334">
        <v>68</v>
      </c>
      <c r="M156" s="334">
        <v>68</v>
      </c>
      <c r="N156" s="334">
        <v>68</v>
      </c>
      <c r="O156" s="76"/>
    </row>
    <row r="157" spans="1:15" x14ac:dyDescent="0.25">
      <c r="A157" s="331">
        <v>43220</v>
      </c>
      <c r="B157" s="332" t="s">
        <v>47</v>
      </c>
      <c r="C157" s="333">
        <v>7</v>
      </c>
      <c r="D157" s="334">
        <v>24</v>
      </c>
      <c r="E157" s="334">
        <v>20</v>
      </c>
      <c r="F157" s="334">
        <v>17</v>
      </c>
      <c r="G157" s="334">
        <v>3</v>
      </c>
      <c r="H157" s="333">
        <v>196</v>
      </c>
      <c r="I157" s="334">
        <v>5</v>
      </c>
      <c r="J157" s="334">
        <v>196</v>
      </c>
      <c r="K157" s="334">
        <v>196</v>
      </c>
      <c r="L157" s="334">
        <v>196</v>
      </c>
      <c r="M157" s="334">
        <v>196</v>
      </c>
      <c r="N157" s="334">
        <v>196</v>
      </c>
      <c r="O157" s="76"/>
    </row>
    <row r="158" spans="1:15" x14ac:dyDescent="0.25">
      <c r="A158" s="331">
        <v>43251</v>
      </c>
      <c r="B158" s="332" t="s">
        <v>2</v>
      </c>
      <c r="C158" s="333">
        <v>8</v>
      </c>
      <c r="D158" s="334">
        <v>14</v>
      </c>
      <c r="E158" s="334">
        <v>26</v>
      </c>
      <c r="F158" s="334">
        <v>15</v>
      </c>
      <c r="G158" s="334">
        <v>1</v>
      </c>
      <c r="H158" s="333">
        <v>666</v>
      </c>
      <c r="I158" s="334">
        <v>5</v>
      </c>
      <c r="J158" s="334">
        <v>666</v>
      </c>
      <c r="K158" s="334">
        <v>666</v>
      </c>
      <c r="L158" s="334">
        <v>666</v>
      </c>
      <c r="M158" s="334">
        <v>666</v>
      </c>
      <c r="N158" s="334">
        <v>666</v>
      </c>
      <c r="O158" s="76"/>
    </row>
    <row r="159" spans="1:15" x14ac:dyDescent="0.25">
      <c r="A159" s="331">
        <v>43251</v>
      </c>
      <c r="B159" s="332" t="s">
        <v>4</v>
      </c>
      <c r="C159" s="333">
        <v>16</v>
      </c>
      <c r="D159" s="334">
        <v>23</v>
      </c>
      <c r="E159" s="334">
        <v>10</v>
      </c>
      <c r="F159" s="334">
        <v>14</v>
      </c>
      <c r="G159" s="334">
        <v>0</v>
      </c>
      <c r="H159" s="333">
        <v>118</v>
      </c>
      <c r="I159" s="334">
        <v>5</v>
      </c>
      <c r="J159" s="334">
        <v>118</v>
      </c>
      <c r="K159" s="334">
        <v>118</v>
      </c>
      <c r="L159" s="334">
        <v>118</v>
      </c>
      <c r="M159" s="334">
        <v>118</v>
      </c>
      <c r="N159" s="334">
        <v>118</v>
      </c>
      <c r="O159" s="76"/>
    </row>
    <row r="160" spans="1:15" x14ac:dyDescent="0.25">
      <c r="A160" s="331">
        <v>43251</v>
      </c>
      <c r="B160" s="332" t="s">
        <v>6</v>
      </c>
      <c r="C160" s="333">
        <v>9</v>
      </c>
      <c r="D160" s="334">
        <v>10</v>
      </c>
      <c r="E160" s="334">
        <v>11</v>
      </c>
      <c r="F160" s="334">
        <v>5</v>
      </c>
      <c r="G160" s="334">
        <v>0</v>
      </c>
      <c r="H160" s="333">
        <v>234</v>
      </c>
      <c r="I160" s="334">
        <v>5</v>
      </c>
      <c r="J160" s="334">
        <v>234</v>
      </c>
      <c r="K160" s="334">
        <v>234</v>
      </c>
      <c r="L160" s="334">
        <v>234</v>
      </c>
      <c r="M160" s="334">
        <v>234</v>
      </c>
      <c r="N160" s="334">
        <v>234</v>
      </c>
      <c r="O160" s="76"/>
    </row>
    <row r="161" spans="1:15" x14ac:dyDescent="0.25">
      <c r="A161" s="331">
        <v>43251</v>
      </c>
      <c r="B161" s="332" t="s">
        <v>8</v>
      </c>
      <c r="C161" s="333">
        <v>4</v>
      </c>
      <c r="D161" s="334">
        <v>11</v>
      </c>
      <c r="E161" s="334">
        <v>5</v>
      </c>
      <c r="F161" s="334">
        <v>3</v>
      </c>
      <c r="G161" s="334">
        <v>0</v>
      </c>
      <c r="H161" s="333">
        <v>101</v>
      </c>
      <c r="I161" s="334">
        <v>5</v>
      </c>
      <c r="J161" s="334">
        <v>101</v>
      </c>
      <c r="K161" s="334">
        <v>101</v>
      </c>
      <c r="L161" s="334">
        <v>101</v>
      </c>
      <c r="M161" s="334">
        <v>101</v>
      </c>
      <c r="N161" s="334">
        <v>101</v>
      </c>
      <c r="O161" s="76"/>
    </row>
    <row r="162" spans="1:15" x14ac:dyDescent="0.25">
      <c r="A162" s="331">
        <v>43251</v>
      </c>
      <c r="B162" s="332" t="s">
        <v>10</v>
      </c>
      <c r="C162" s="333">
        <v>25</v>
      </c>
      <c r="D162" s="334">
        <v>16</v>
      </c>
      <c r="E162" s="334">
        <v>13</v>
      </c>
      <c r="F162" s="334">
        <v>9</v>
      </c>
      <c r="G162" s="334">
        <v>0</v>
      </c>
      <c r="H162" s="333">
        <v>59</v>
      </c>
      <c r="I162" s="334">
        <v>5</v>
      </c>
      <c r="J162" s="334">
        <v>59</v>
      </c>
      <c r="K162" s="334">
        <v>59</v>
      </c>
      <c r="L162" s="334">
        <v>59</v>
      </c>
      <c r="M162" s="334">
        <v>59</v>
      </c>
      <c r="N162" s="334">
        <v>59</v>
      </c>
      <c r="O162" s="76"/>
    </row>
    <row r="163" spans="1:15" x14ac:dyDescent="0.25">
      <c r="A163" s="331">
        <v>43251</v>
      </c>
      <c r="B163" s="332" t="s">
        <v>47</v>
      </c>
      <c r="C163" s="333">
        <v>10</v>
      </c>
      <c r="D163" s="334">
        <v>21</v>
      </c>
      <c r="E163" s="334">
        <v>19</v>
      </c>
      <c r="F163" s="334">
        <v>18</v>
      </c>
      <c r="G163" s="334">
        <v>1</v>
      </c>
      <c r="H163" s="333">
        <v>191</v>
      </c>
      <c r="I163" s="334">
        <v>5</v>
      </c>
      <c r="J163" s="334">
        <v>191</v>
      </c>
      <c r="K163" s="334">
        <v>191</v>
      </c>
      <c r="L163" s="334">
        <v>191</v>
      </c>
      <c r="M163" s="334">
        <v>191</v>
      </c>
      <c r="N163" s="334">
        <v>191</v>
      </c>
      <c r="O163" s="76"/>
    </row>
    <row r="164" spans="1:15" x14ac:dyDescent="0.25">
      <c r="A164" s="331">
        <v>43281</v>
      </c>
      <c r="B164" s="332" t="s">
        <v>2</v>
      </c>
      <c r="C164" s="333">
        <v>5</v>
      </c>
      <c r="D164" s="334">
        <v>18</v>
      </c>
      <c r="E164" s="334">
        <v>23</v>
      </c>
      <c r="F164" s="334">
        <v>17</v>
      </c>
      <c r="G164" s="334">
        <v>0</v>
      </c>
      <c r="H164" s="333">
        <v>625</v>
      </c>
      <c r="I164" s="334">
        <v>4</v>
      </c>
      <c r="J164" s="334">
        <v>625</v>
      </c>
      <c r="K164" s="334">
        <v>625</v>
      </c>
      <c r="L164" s="334">
        <v>625</v>
      </c>
      <c r="M164" s="334">
        <v>625</v>
      </c>
      <c r="N164" s="334">
        <v>0</v>
      </c>
      <c r="O164" s="76"/>
    </row>
    <row r="165" spans="1:15" x14ac:dyDescent="0.25">
      <c r="A165" s="331">
        <v>43281</v>
      </c>
      <c r="B165" s="332" t="s">
        <v>4</v>
      </c>
      <c r="C165" s="333">
        <v>9</v>
      </c>
      <c r="D165" s="334">
        <v>14</v>
      </c>
      <c r="E165" s="334">
        <v>9</v>
      </c>
      <c r="F165" s="334">
        <v>7</v>
      </c>
      <c r="G165" s="334">
        <v>0</v>
      </c>
      <c r="H165" s="333">
        <v>92</v>
      </c>
      <c r="I165" s="334">
        <v>4</v>
      </c>
      <c r="J165" s="334">
        <v>92</v>
      </c>
      <c r="K165" s="334">
        <v>92</v>
      </c>
      <c r="L165" s="334">
        <v>92</v>
      </c>
      <c r="M165" s="334">
        <v>92</v>
      </c>
      <c r="N165" s="334">
        <v>0</v>
      </c>
      <c r="O165" s="76"/>
    </row>
    <row r="166" spans="1:15" x14ac:dyDescent="0.25">
      <c r="A166" s="331">
        <v>43281</v>
      </c>
      <c r="B166" s="332" t="s">
        <v>6</v>
      </c>
      <c r="C166" s="333">
        <v>8</v>
      </c>
      <c r="D166" s="334">
        <v>11</v>
      </c>
      <c r="E166" s="334">
        <v>10</v>
      </c>
      <c r="F166" s="334">
        <v>4</v>
      </c>
      <c r="G166" s="334">
        <v>0</v>
      </c>
      <c r="H166" s="333">
        <v>221</v>
      </c>
      <c r="I166" s="334">
        <v>4</v>
      </c>
      <c r="J166" s="334">
        <v>221</v>
      </c>
      <c r="K166" s="334">
        <v>221</v>
      </c>
      <c r="L166" s="334">
        <v>221</v>
      </c>
      <c r="M166" s="334">
        <v>221</v>
      </c>
      <c r="N166" s="334">
        <v>0</v>
      </c>
      <c r="O166" s="76"/>
    </row>
    <row r="167" spans="1:15" x14ac:dyDescent="0.25">
      <c r="A167" s="331">
        <v>43281</v>
      </c>
      <c r="B167" s="332" t="s">
        <v>8</v>
      </c>
      <c r="C167" s="333">
        <v>17</v>
      </c>
      <c r="D167" s="334">
        <v>16</v>
      </c>
      <c r="E167" s="334">
        <v>14</v>
      </c>
      <c r="F167" s="334">
        <v>6</v>
      </c>
      <c r="G167" s="334">
        <v>0</v>
      </c>
      <c r="H167" s="333">
        <v>149</v>
      </c>
      <c r="I167" s="334">
        <v>4</v>
      </c>
      <c r="J167" s="334">
        <v>149</v>
      </c>
      <c r="K167" s="334">
        <v>149</v>
      </c>
      <c r="L167" s="334">
        <v>149</v>
      </c>
      <c r="M167" s="334">
        <v>149</v>
      </c>
      <c r="N167" s="334">
        <v>0</v>
      </c>
      <c r="O167" s="76"/>
    </row>
    <row r="168" spans="1:15" x14ac:dyDescent="0.25">
      <c r="A168" s="331">
        <v>43281</v>
      </c>
      <c r="B168" s="332" t="s">
        <v>10</v>
      </c>
      <c r="C168" s="333">
        <v>19</v>
      </c>
      <c r="D168" s="334">
        <v>11</v>
      </c>
      <c r="E168" s="334">
        <v>12</v>
      </c>
      <c r="F168" s="334">
        <v>6</v>
      </c>
      <c r="G168" s="334">
        <v>0</v>
      </c>
      <c r="H168" s="333">
        <v>44</v>
      </c>
      <c r="I168" s="334">
        <v>4</v>
      </c>
      <c r="J168" s="334">
        <v>44</v>
      </c>
      <c r="K168" s="334">
        <v>44</v>
      </c>
      <c r="L168" s="334">
        <v>44</v>
      </c>
      <c r="M168" s="334">
        <v>44</v>
      </c>
      <c r="N168" s="334">
        <v>0</v>
      </c>
      <c r="O168" s="76"/>
    </row>
    <row r="169" spans="1:15" x14ac:dyDescent="0.25">
      <c r="A169" s="331">
        <v>43281</v>
      </c>
      <c r="B169" s="332" t="s">
        <v>47</v>
      </c>
      <c r="C169" s="333">
        <v>16</v>
      </c>
      <c r="D169" s="334">
        <v>17</v>
      </c>
      <c r="E169" s="334">
        <v>20</v>
      </c>
      <c r="F169" s="334">
        <v>20</v>
      </c>
      <c r="G169" s="334">
        <v>0</v>
      </c>
      <c r="H169" s="333">
        <v>187</v>
      </c>
      <c r="I169" s="334">
        <v>4</v>
      </c>
      <c r="J169" s="334">
        <v>187</v>
      </c>
      <c r="K169" s="334">
        <v>187</v>
      </c>
      <c r="L169" s="334">
        <v>187</v>
      </c>
      <c r="M169" s="334">
        <v>187</v>
      </c>
      <c r="N169" s="334">
        <v>0</v>
      </c>
      <c r="O169" s="76"/>
    </row>
    <row r="170" spans="1:15" x14ac:dyDescent="0.25">
      <c r="A170" s="331">
        <v>43312</v>
      </c>
      <c r="B170" s="332" t="s">
        <v>2</v>
      </c>
      <c r="C170" s="333">
        <v>6</v>
      </c>
      <c r="D170" s="334">
        <v>17</v>
      </c>
      <c r="E170" s="334">
        <v>23</v>
      </c>
      <c r="F170" s="334">
        <v>13</v>
      </c>
      <c r="G170" s="334">
        <v>0</v>
      </c>
      <c r="H170" s="333">
        <v>659</v>
      </c>
      <c r="I170" s="334">
        <v>4</v>
      </c>
      <c r="J170" s="334">
        <v>659</v>
      </c>
      <c r="K170" s="334">
        <v>659</v>
      </c>
      <c r="L170" s="334">
        <v>659</v>
      </c>
      <c r="M170" s="334">
        <v>659</v>
      </c>
      <c r="N170" s="334">
        <v>0</v>
      </c>
      <c r="O170" s="76"/>
    </row>
    <row r="171" spans="1:15" x14ac:dyDescent="0.25">
      <c r="A171" s="331">
        <v>43312</v>
      </c>
      <c r="B171" s="332" t="s">
        <v>4</v>
      </c>
      <c r="C171" s="333">
        <v>16</v>
      </c>
      <c r="D171" s="334">
        <v>20</v>
      </c>
      <c r="E171" s="334">
        <v>16</v>
      </c>
      <c r="F171" s="334">
        <v>10</v>
      </c>
      <c r="G171" s="334">
        <v>0</v>
      </c>
      <c r="H171" s="333">
        <v>121</v>
      </c>
      <c r="I171" s="334">
        <v>4</v>
      </c>
      <c r="J171" s="334">
        <v>121</v>
      </c>
      <c r="K171" s="334">
        <v>121</v>
      </c>
      <c r="L171" s="334">
        <v>121</v>
      </c>
      <c r="M171" s="334">
        <v>121</v>
      </c>
      <c r="N171" s="334">
        <v>0</v>
      </c>
      <c r="O171" s="76"/>
    </row>
    <row r="172" spans="1:15" x14ac:dyDescent="0.25">
      <c r="A172" s="331">
        <v>43312</v>
      </c>
      <c r="B172" s="332" t="s">
        <v>6</v>
      </c>
      <c r="C172" s="333">
        <v>10</v>
      </c>
      <c r="D172" s="334">
        <v>12</v>
      </c>
      <c r="E172" s="334">
        <v>9</v>
      </c>
      <c r="F172" s="334">
        <v>4</v>
      </c>
      <c r="G172" s="334">
        <v>0</v>
      </c>
      <c r="H172" s="333">
        <v>255</v>
      </c>
      <c r="I172" s="334">
        <v>4</v>
      </c>
      <c r="J172" s="334">
        <v>255</v>
      </c>
      <c r="K172" s="334">
        <v>255</v>
      </c>
      <c r="L172" s="334">
        <v>255</v>
      </c>
      <c r="M172" s="334">
        <v>255</v>
      </c>
      <c r="N172" s="334">
        <v>0</v>
      </c>
      <c r="O172" s="76"/>
    </row>
    <row r="173" spans="1:15" x14ac:dyDescent="0.25">
      <c r="A173" s="331">
        <v>43312</v>
      </c>
      <c r="B173" s="332" t="s">
        <v>8</v>
      </c>
      <c r="C173" s="333">
        <v>7</v>
      </c>
      <c r="D173" s="334">
        <v>5</v>
      </c>
      <c r="E173" s="334">
        <v>5</v>
      </c>
      <c r="F173" s="334">
        <v>4</v>
      </c>
      <c r="G173" s="334">
        <v>0</v>
      </c>
      <c r="H173" s="333">
        <v>83</v>
      </c>
      <c r="I173" s="334">
        <v>4</v>
      </c>
      <c r="J173" s="334">
        <v>83</v>
      </c>
      <c r="K173" s="334">
        <v>83</v>
      </c>
      <c r="L173" s="334">
        <v>83</v>
      </c>
      <c r="M173" s="334">
        <v>83</v>
      </c>
      <c r="N173" s="334">
        <v>0</v>
      </c>
      <c r="O173" s="76"/>
    </row>
    <row r="174" spans="1:15" x14ac:dyDescent="0.25">
      <c r="A174" s="331">
        <v>43312</v>
      </c>
      <c r="B174" s="332" t="s">
        <v>10</v>
      </c>
      <c r="C174" s="333">
        <v>26</v>
      </c>
      <c r="D174" s="334">
        <v>15</v>
      </c>
      <c r="E174" s="334">
        <v>20</v>
      </c>
      <c r="F174" s="334">
        <v>9</v>
      </c>
      <c r="G174" s="334">
        <v>0</v>
      </c>
      <c r="H174" s="333">
        <v>80</v>
      </c>
      <c r="I174" s="334">
        <v>4</v>
      </c>
      <c r="J174" s="334">
        <v>80</v>
      </c>
      <c r="K174" s="334">
        <v>80</v>
      </c>
      <c r="L174" s="334">
        <v>80</v>
      </c>
      <c r="M174" s="334">
        <v>80</v>
      </c>
      <c r="N174" s="334">
        <v>0</v>
      </c>
      <c r="O174" s="76"/>
    </row>
    <row r="175" spans="1:15" x14ac:dyDescent="0.25">
      <c r="A175" s="331">
        <v>43312</v>
      </c>
      <c r="B175" s="332" t="s">
        <v>47</v>
      </c>
      <c r="C175" s="333">
        <v>12</v>
      </c>
      <c r="D175" s="334">
        <v>14</v>
      </c>
      <c r="E175" s="334">
        <v>19</v>
      </c>
      <c r="F175" s="334">
        <v>15</v>
      </c>
      <c r="G175" s="334">
        <v>0</v>
      </c>
      <c r="H175" s="333">
        <v>177</v>
      </c>
      <c r="I175" s="334">
        <v>4</v>
      </c>
      <c r="J175" s="334">
        <v>177</v>
      </c>
      <c r="K175" s="334">
        <v>177</v>
      </c>
      <c r="L175" s="334">
        <v>177</v>
      </c>
      <c r="M175" s="334">
        <v>177</v>
      </c>
      <c r="N175" s="334">
        <v>0</v>
      </c>
      <c r="O175" s="76"/>
    </row>
    <row r="176" spans="1:15" x14ac:dyDescent="0.25">
      <c r="A176" s="331">
        <v>43343</v>
      </c>
      <c r="B176" s="332" t="s">
        <v>2</v>
      </c>
      <c r="C176" s="333">
        <v>8</v>
      </c>
      <c r="D176" s="334">
        <v>13</v>
      </c>
      <c r="E176" s="334">
        <v>29</v>
      </c>
      <c r="F176" s="334">
        <v>8</v>
      </c>
      <c r="G176" s="334">
        <v>0</v>
      </c>
      <c r="H176" s="333">
        <v>667</v>
      </c>
      <c r="I176" s="334">
        <v>4</v>
      </c>
      <c r="J176" s="334">
        <v>667</v>
      </c>
      <c r="K176" s="334">
        <v>667</v>
      </c>
      <c r="L176" s="334">
        <v>667</v>
      </c>
      <c r="M176" s="334">
        <v>667</v>
      </c>
      <c r="N176" s="334">
        <v>0</v>
      </c>
      <c r="O176" s="76"/>
    </row>
    <row r="177" spans="1:15" x14ac:dyDescent="0.25">
      <c r="A177" s="331">
        <v>43343</v>
      </c>
      <c r="B177" s="332" t="s">
        <v>4</v>
      </c>
      <c r="C177" s="333">
        <v>25</v>
      </c>
      <c r="D177" s="334">
        <v>20</v>
      </c>
      <c r="E177" s="334">
        <v>20</v>
      </c>
      <c r="F177" s="334">
        <v>10</v>
      </c>
      <c r="G177" s="334">
        <v>0</v>
      </c>
      <c r="H177" s="333">
        <v>133</v>
      </c>
      <c r="I177" s="334">
        <v>4</v>
      </c>
      <c r="J177" s="334">
        <v>133</v>
      </c>
      <c r="K177" s="334">
        <v>133</v>
      </c>
      <c r="L177" s="334">
        <v>133</v>
      </c>
      <c r="M177" s="334">
        <v>133</v>
      </c>
      <c r="N177" s="334">
        <v>0</v>
      </c>
      <c r="O177" s="76"/>
    </row>
    <row r="178" spans="1:15" x14ac:dyDescent="0.25">
      <c r="A178" s="331">
        <v>43343</v>
      </c>
      <c r="B178" s="332" t="s">
        <v>6</v>
      </c>
      <c r="C178" s="333">
        <v>10</v>
      </c>
      <c r="D178" s="334">
        <v>12</v>
      </c>
      <c r="E178" s="334">
        <v>11</v>
      </c>
      <c r="F178" s="334">
        <v>3</v>
      </c>
      <c r="G178" s="334">
        <v>0</v>
      </c>
      <c r="H178" s="333">
        <v>263</v>
      </c>
      <c r="I178" s="334">
        <v>4</v>
      </c>
      <c r="J178" s="334">
        <v>263</v>
      </c>
      <c r="K178" s="334">
        <v>263</v>
      </c>
      <c r="L178" s="334">
        <v>263</v>
      </c>
      <c r="M178" s="334">
        <v>263</v>
      </c>
      <c r="N178" s="334">
        <v>0</v>
      </c>
      <c r="O178" s="76"/>
    </row>
    <row r="179" spans="1:15" x14ac:dyDescent="0.25">
      <c r="A179" s="331">
        <v>43343</v>
      </c>
      <c r="B179" s="332" t="s">
        <v>8</v>
      </c>
      <c r="C179" s="333">
        <v>12</v>
      </c>
      <c r="D179" s="334">
        <v>10</v>
      </c>
      <c r="E179" s="334">
        <v>8</v>
      </c>
      <c r="F179" s="334">
        <v>5</v>
      </c>
      <c r="G179" s="334">
        <v>0</v>
      </c>
      <c r="H179" s="333">
        <v>95</v>
      </c>
      <c r="I179" s="334">
        <v>4</v>
      </c>
      <c r="J179" s="334">
        <v>95</v>
      </c>
      <c r="K179" s="334">
        <v>95</v>
      </c>
      <c r="L179" s="334">
        <v>95</v>
      </c>
      <c r="M179" s="334">
        <v>95</v>
      </c>
      <c r="N179" s="334">
        <v>0</v>
      </c>
      <c r="O179" s="76"/>
    </row>
    <row r="180" spans="1:15" x14ac:dyDescent="0.25">
      <c r="A180" s="331">
        <v>43343</v>
      </c>
      <c r="B180" s="332" t="s">
        <v>10</v>
      </c>
      <c r="C180" s="333">
        <v>17</v>
      </c>
      <c r="D180" s="334">
        <v>7</v>
      </c>
      <c r="E180" s="334">
        <v>11</v>
      </c>
      <c r="F180" s="334">
        <v>8</v>
      </c>
      <c r="G180" s="334">
        <v>0</v>
      </c>
      <c r="H180" s="333">
        <v>45</v>
      </c>
      <c r="I180" s="334">
        <v>4</v>
      </c>
      <c r="J180" s="334">
        <v>45</v>
      </c>
      <c r="K180" s="334">
        <v>45</v>
      </c>
      <c r="L180" s="334">
        <v>45</v>
      </c>
      <c r="M180" s="334">
        <v>45</v>
      </c>
      <c r="N180" s="334">
        <v>0</v>
      </c>
      <c r="O180" s="76"/>
    </row>
    <row r="181" spans="1:15" x14ac:dyDescent="0.25">
      <c r="A181" s="331">
        <v>43343</v>
      </c>
      <c r="B181" s="332" t="s">
        <v>47</v>
      </c>
      <c r="C181" s="333">
        <v>12</v>
      </c>
      <c r="D181" s="334">
        <v>14</v>
      </c>
      <c r="E181" s="334">
        <v>19</v>
      </c>
      <c r="F181" s="334">
        <v>16</v>
      </c>
      <c r="G181" s="334">
        <v>0</v>
      </c>
      <c r="H181" s="333">
        <v>176</v>
      </c>
      <c r="I181" s="334">
        <v>4</v>
      </c>
      <c r="J181" s="334">
        <v>176</v>
      </c>
      <c r="K181" s="334">
        <v>176</v>
      </c>
      <c r="L181" s="334">
        <v>176</v>
      </c>
      <c r="M181" s="334">
        <v>176</v>
      </c>
      <c r="N181" s="334">
        <v>0</v>
      </c>
      <c r="O181" s="76"/>
    </row>
    <row r="182" spans="1:15" x14ac:dyDescent="0.25">
      <c r="A182" s="331">
        <v>43373</v>
      </c>
      <c r="B182" s="332" t="s">
        <v>2</v>
      </c>
      <c r="C182" s="333">
        <v>14</v>
      </c>
      <c r="D182" s="334">
        <v>14</v>
      </c>
      <c r="E182" s="334">
        <v>30</v>
      </c>
      <c r="F182" s="334">
        <v>11</v>
      </c>
      <c r="G182" s="334">
        <v>0</v>
      </c>
      <c r="H182" s="333">
        <v>630</v>
      </c>
      <c r="I182" s="334">
        <v>4</v>
      </c>
      <c r="J182" s="334">
        <v>630</v>
      </c>
      <c r="K182" s="334">
        <v>630</v>
      </c>
      <c r="L182" s="334">
        <v>630</v>
      </c>
      <c r="M182" s="334">
        <v>630</v>
      </c>
      <c r="N182" s="334">
        <v>0</v>
      </c>
      <c r="O182" s="76"/>
    </row>
    <row r="183" spans="1:15" x14ac:dyDescent="0.25">
      <c r="A183" s="331">
        <v>43373</v>
      </c>
      <c r="B183" s="332" t="s">
        <v>4</v>
      </c>
      <c r="C183" s="333">
        <v>20</v>
      </c>
      <c r="D183" s="334">
        <v>10</v>
      </c>
      <c r="E183" s="334">
        <v>16</v>
      </c>
      <c r="F183" s="334">
        <v>9</v>
      </c>
      <c r="G183" s="334">
        <v>0</v>
      </c>
      <c r="H183" s="333">
        <v>97</v>
      </c>
      <c r="I183" s="334">
        <v>4</v>
      </c>
      <c r="J183" s="334">
        <v>97</v>
      </c>
      <c r="K183" s="334">
        <v>97</v>
      </c>
      <c r="L183" s="334">
        <v>97</v>
      </c>
      <c r="M183" s="334">
        <v>97</v>
      </c>
      <c r="N183" s="334">
        <v>0</v>
      </c>
      <c r="O183" s="76"/>
    </row>
    <row r="184" spans="1:15" x14ac:dyDescent="0.25">
      <c r="A184" s="331">
        <v>43373</v>
      </c>
      <c r="B184" s="332" t="s">
        <v>6</v>
      </c>
      <c r="C184" s="333">
        <v>12</v>
      </c>
      <c r="D184" s="334">
        <v>14</v>
      </c>
      <c r="E184" s="334">
        <v>12</v>
      </c>
      <c r="F184" s="334">
        <v>3</v>
      </c>
      <c r="G184" s="334">
        <v>0</v>
      </c>
      <c r="H184" s="333">
        <v>269</v>
      </c>
      <c r="I184" s="334">
        <v>4</v>
      </c>
      <c r="J184" s="334">
        <v>269</v>
      </c>
      <c r="K184" s="334">
        <v>269</v>
      </c>
      <c r="L184" s="334">
        <v>269</v>
      </c>
      <c r="M184" s="334">
        <v>269</v>
      </c>
      <c r="N184" s="334">
        <v>0</v>
      </c>
      <c r="O184" s="76"/>
    </row>
    <row r="185" spans="1:15" x14ac:dyDescent="0.25">
      <c r="A185" s="331">
        <v>43373</v>
      </c>
      <c r="B185" s="332" t="s">
        <v>8</v>
      </c>
      <c r="C185" s="333">
        <v>15</v>
      </c>
      <c r="D185" s="334">
        <v>14</v>
      </c>
      <c r="E185" s="334">
        <v>13</v>
      </c>
      <c r="F185" s="334">
        <v>4</v>
      </c>
      <c r="G185" s="334">
        <v>0</v>
      </c>
      <c r="H185" s="333">
        <v>137</v>
      </c>
      <c r="I185" s="334">
        <v>4</v>
      </c>
      <c r="J185" s="334">
        <v>137</v>
      </c>
      <c r="K185" s="334">
        <v>137</v>
      </c>
      <c r="L185" s="334">
        <v>137</v>
      </c>
      <c r="M185" s="334">
        <v>137</v>
      </c>
      <c r="N185" s="334">
        <v>0</v>
      </c>
      <c r="O185" s="76"/>
    </row>
    <row r="186" spans="1:15" x14ac:dyDescent="0.25">
      <c r="A186" s="331">
        <v>43373</v>
      </c>
      <c r="B186" s="332" t="s">
        <v>10</v>
      </c>
      <c r="C186" s="333">
        <v>14</v>
      </c>
      <c r="D186" s="334">
        <v>7</v>
      </c>
      <c r="E186" s="334">
        <v>9</v>
      </c>
      <c r="F186" s="334">
        <v>4</v>
      </c>
      <c r="G186" s="334">
        <v>0</v>
      </c>
      <c r="H186" s="333">
        <v>34</v>
      </c>
      <c r="I186" s="334">
        <v>4</v>
      </c>
      <c r="J186" s="334">
        <v>34</v>
      </c>
      <c r="K186" s="334">
        <v>34</v>
      </c>
      <c r="L186" s="334">
        <v>34</v>
      </c>
      <c r="M186" s="334">
        <v>34</v>
      </c>
      <c r="N186" s="334">
        <v>0</v>
      </c>
      <c r="O186" s="76"/>
    </row>
    <row r="187" spans="1:15" x14ac:dyDescent="0.25">
      <c r="A187" s="331">
        <v>43373</v>
      </c>
      <c r="B187" s="332" t="s">
        <v>47</v>
      </c>
      <c r="C187" s="333">
        <v>11</v>
      </c>
      <c r="D187" s="334">
        <v>16</v>
      </c>
      <c r="E187" s="334">
        <v>22</v>
      </c>
      <c r="F187" s="334">
        <v>14</v>
      </c>
      <c r="G187" s="334">
        <v>0</v>
      </c>
      <c r="H187" s="333">
        <v>177</v>
      </c>
      <c r="I187" s="334">
        <v>4</v>
      </c>
      <c r="J187" s="334">
        <v>177</v>
      </c>
      <c r="K187" s="334">
        <v>177</v>
      </c>
      <c r="L187" s="334">
        <v>177</v>
      </c>
      <c r="M187" s="334">
        <v>177</v>
      </c>
      <c r="N187" s="334">
        <v>0</v>
      </c>
      <c r="O187" s="76"/>
    </row>
    <row r="188" spans="1:15" x14ac:dyDescent="0.25">
      <c r="A188" s="331">
        <v>43404</v>
      </c>
      <c r="B188" s="332" t="s">
        <v>2</v>
      </c>
      <c r="C188" s="333">
        <v>15</v>
      </c>
      <c r="D188" s="334">
        <v>9</v>
      </c>
      <c r="E188" s="334">
        <v>24</v>
      </c>
      <c r="F188" s="334">
        <v>10</v>
      </c>
      <c r="G188" s="334">
        <v>0</v>
      </c>
      <c r="H188" s="333">
        <v>659</v>
      </c>
      <c r="I188" s="334">
        <v>4</v>
      </c>
      <c r="J188" s="334">
        <v>659</v>
      </c>
      <c r="K188" s="334">
        <v>659</v>
      </c>
      <c r="L188" s="334">
        <v>659</v>
      </c>
      <c r="M188" s="334">
        <v>659</v>
      </c>
      <c r="N188" s="334">
        <v>0</v>
      </c>
      <c r="O188" s="76"/>
    </row>
    <row r="189" spans="1:15" x14ac:dyDescent="0.25">
      <c r="A189" s="331">
        <v>43404</v>
      </c>
      <c r="B189" s="332" t="s">
        <v>4</v>
      </c>
      <c r="C189" s="333">
        <v>24</v>
      </c>
      <c r="D189" s="334">
        <v>20</v>
      </c>
      <c r="E189" s="334">
        <v>23</v>
      </c>
      <c r="F189" s="334">
        <v>10</v>
      </c>
      <c r="G189" s="334">
        <v>0</v>
      </c>
      <c r="H189" s="333">
        <v>129</v>
      </c>
      <c r="I189" s="334">
        <v>4</v>
      </c>
      <c r="J189" s="334">
        <v>129</v>
      </c>
      <c r="K189" s="334">
        <v>129</v>
      </c>
      <c r="L189" s="334">
        <v>129</v>
      </c>
      <c r="M189" s="334">
        <v>129</v>
      </c>
      <c r="N189" s="334">
        <v>0</v>
      </c>
      <c r="O189" s="76"/>
    </row>
    <row r="190" spans="1:15" x14ac:dyDescent="0.25">
      <c r="A190" s="331">
        <v>43404</v>
      </c>
      <c r="B190" s="332" t="s">
        <v>6</v>
      </c>
      <c r="C190" s="333">
        <v>7</v>
      </c>
      <c r="D190" s="334">
        <v>12</v>
      </c>
      <c r="E190" s="334">
        <v>12</v>
      </c>
      <c r="F190" s="334">
        <v>2</v>
      </c>
      <c r="G190" s="334">
        <v>0</v>
      </c>
      <c r="H190" s="333">
        <v>289</v>
      </c>
      <c r="I190" s="334">
        <v>4</v>
      </c>
      <c r="J190" s="334">
        <v>289</v>
      </c>
      <c r="K190" s="334">
        <v>289</v>
      </c>
      <c r="L190" s="334">
        <v>289</v>
      </c>
      <c r="M190" s="334">
        <v>289</v>
      </c>
      <c r="N190" s="334">
        <v>0</v>
      </c>
      <c r="O190" s="76"/>
    </row>
    <row r="191" spans="1:15" x14ac:dyDescent="0.25">
      <c r="A191" s="331">
        <v>43404</v>
      </c>
      <c r="B191" s="332" t="s">
        <v>8</v>
      </c>
      <c r="C191" s="333">
        <v>12</v>
      </c>
      <c r="D191" s="334">
        <v>7</v>
      </c>
      <c r="E191" s="334">
        <v>12</v>
      </c>
      <c r="F191" s="334">
        <v>0</v>
      </c>
      <c r="G191" s="334">
        <v>0</v>
      </c>
      <c r="H191" s="333">
        <v>87</v>
      </c>
      <c r="I191" s="334">
        <v>4</v>
      </c>
      <c r="J191" s="334">
        <v>87</v>
      </c>
      <c r="K191" s="334">
        <v>87</v>
      </c>
      <c r="L191" s="334">
        <v>87</v>
      </c>
      <c r="M191" s="334">
        <v>87</v>
      </c>
      <c r="N191" s="334">
        <v>0</v>
      </c>
      <c r="O191" s="76"/>
    </row>
    <row r="192" spans="1:15" x14ac:dyDescent="0.25">
      <c r="A192" s="331">
        <v>43404</v>
      </c>
      <c r="B192" s="332" t="s">
        <v>10</v>
      </c>
      <c r="C192" s="333">
        <v>22</v>
      </c>
      <c r="D192" s="334">
        <v>10</v>
      </c>
      <c r="E192" s="334">
        <v>14</v>
      </c>
      <c r="F192" s="334">
        <v>3</v>
      </c>
      <c r="G192" s="334">
        <v>0</v>
      </c>
      <c r="H192" s="333">
        <v>59</v>
      </c>
      <c r="I192" s="334">
        <v>4</v>
      </c>
      <c r="J192" s="334">
        <v>59</v>
      </c>
      <c r="K192" s="334">
        <v>59</v>
      </c>
      <c r="L192" s="334">
        <v>59</v>
      </c>
      <c r="M192" s="334">
        <v>59</v>
      </c>
      <c r="N192" s="334">
        <v>0</v>
      </c>
      <c r="O192" s="76"/>
    </row>
    <row r="193" spans="1:15" x14ac:dyDescent="0.25">
      <c r="A193" s="331">
        <v>43404</v>
      </c>
      <c r="B193" s="332" t="s">
        <v>47</v>
      </c>
      <c r="C193" s="333">
        <v>7</v>
      </c>
      <c r="D193" s="334">
        <v>15</v>
      </c>
      <c r="E193" s="334">
        <v>19</v>
      </c>
      <c r="F193" s="334">
        <v>12</v>
      </c>
      <c r="G193" s="334">
        <v>0</v>
      </c>
      <c r="H193" s="333">
        <v>176</v>
      </c>
      <c r="I193" s="334">
        <v>4</v>
      </c>
      <c r="J193" s="334">
        <v>176</v>
      </c>
      <c r="K193" s="334">
        <v>176</v>
      </c>
      <c r="L193" s="334">
        <v>176</v>
      </c>
      <c r="M193" s="334">
        <v>176</v>
      </c>
      <c r="N193" s="334">
        <v>0</v>
      </c>
      <c r="O193" s="76"/>
    </row>
    <row r="194" spans="1:15" x14ac:dyDescent="0.25">
      <c r="A194" s="331">
        <v>43434</v>
      </c>
      <c r="B194" s="332" t="s">
        <v>2</v>
      </c>
      <c r="C194" s="333">
        <v>13</v>
      </c>
      <c r="D194" s="334">
        <v>14</v>
      </c>
      <c r="E194" s="334">
        <v>28</v>
      </c>
      <c r="F194" s="334">
        <v>8</v>
      </c>
      <c r="G194" s="334">
        <v>0</v>
      </c>
      <c r="H194" s="333">
        <v>663</v>
      </c>
      <c r="I194" s="334">
        <v>4</v>
      </c>
      <c r="J194" s="334">
        <v>663</v>
      </c>
      <c r="K194" s="334">
        <v>663</v>
      </c>
      <c r="L194" s="334">
        <v>663</v>
      </c>
      <c r="M194" s="334">
        <v>663</v>
      </c>
      <c r="N194" s="334">
        <v>0</v>
      </c>
      <c r="O194" s="76"/>
    </row>
    <row r="195" spans="1:15" x14ac:dyDescent="0.25">
      <c r="A195" s="331">
        <v>43434</v>
      </c>
      <c r="B195" s="332" t="s">
        <v>4</v>
      </c>
      <c r="C195" s="333">
        <v>24</v>
      </c>
      <c r="D195" s="334">
        <v>23</v>
      </c>
      <c r="E195" s="334">
        <v>22</v>
      </c>
      <c r="F195" s="334">
        <v>12</v>
      </c>
      <c r="G195" s="334">
        <v>0</v>
      </c>
      <c r="H195" s="333">
        <v>130</v>
      </c>
      <c r="I195" s="334">
        <v>4</v>
      </c>
      <c r="J195" s="334">
        <v>130</v>
      </c>
      <c r="K195" s="334">
        <v>130</v>
      </c>
      <c r="L195" s="334">
        <v>130</v>
      </c>
      <c r="M195" s="334">
        <v>130</v>
      </c>
      <c r="N195" s="334">
        <v>0</v>
      </c>
      <c r="O195" s="76"/>
    </row>
    <row r="196" spans="1:15" x14ac:dyDescent="0.25">
      <c r="A196" s="331">
        <v>43434</v>
      </c>
      <c r="B196" s="332" t="s">
        <v>6</v>
      </c>
      <c r="C196" s="333">
        <v>9</v>
      </c>
      <c r="D196" s="334">
        <v>12</v>
      </c>
      <c r="E196" s="334">
        <v>13</v>
      </c>
      <c r="F196" s="334">
        <v>2</v>
      </c>
      <c r="G196" s="334">
        <v>0</v>
      </c>
      <c r="H196" s="333">
        <v>304</v>
      </c>
      <c r="I196" s="334">
        <v>4</v>
      </c>
      <c r="J196" s="334">
        <v>304</v>
      </c>
      <c r="K196" s="334">
        <v>304</v>
      </c>
      <c r="L196" s="334">
        <v>304</v>
      </c>
      <c r="M196" s="334">
        <v>304</v>
      </c>
      <c r="N196" s="334">
        <v>0</v>
      </c>
      <c r="O196" s="76"/>
    </row>
    <row r="197" spans="1:15" x14ac:dyDescent="0.25">
      <c r="A197" s="331">
        <v>43434</v>
      </c>
      <c r="B197" s="332" t="s">
        <v>8</v>
      </c>
      <c r="C197" s="333">
        <v>11</v>
      </c>
      <c r="D197" s="334">
        <v>4</v>
      </c>
      <c r="E197" s="334">
        <v>7</v>
      </c>
      <c r="F197" s="334">
        <v>0</v>
      </c>
      <c r="G197" s="334">
        <v>0</v>
      </c>
      <c r="H197" s="333">
        <v>78</v>
      </c>
      <c r="I197" s="334">
        <v>4</v>
      </c>
      <c r="J197" s="334">
        <v>78</v>
      </c>
      <c r="K197" s="334">
        <v>78</v>
      </c>
      <c r="L197" s="334">
        <v>78</v>
      </c>
      <c r="M197" s="334">
        <v>78</v>
      </c>
      <c r="N197" s="334">
        <v>0</v>
      </c>
      <c r="O197" s="76"/>
    </row>
    <row r="198" spans="1:15" x14ac:dyDescent="0.25">
      <c r="A198" s="331">
        <v>43434</v>
      </c>
      <c r="B198" s="332" t="s">
        <v>10</v>
      </c>
      <c r="C198" s="333">
        <v>27</v>
      </c>
      <c r="D198" s="334">
        <v>8</v>
      </c>
      <c r="E198" s="334">
        <v>17</v>
      </c>
      <c r="F198" s="334">
        <v>2</v>
      </c>
      <c r="G198" s="334">
        <v>0</v>
      </c>
      <c r="H198" s="333">
        <v>63</v>
      </c>
      <c r="I198" s="334">
        <v>4</v>
      </c>
      <c r="J198" s="334">
        <v>63</v>
      </c>
      <c r="K198" s="334">
        <v>63</v>
      </c>
      <c r="L198" s="334">
        <v>63</v>
      </c>
      <c r="M198" s="334">
        <v>63</v>
      </c>
      <c r="N198" s="334">
        <v>0</v>
      </c>
      <c r="O198" s="76"/>
    </row>
    <row r="199" spans="1:15" x14ac:dyDescent="0.25">
      <c r="A199" s="331">
        <v>43434</v>
      </c>
      <c r="B199" s="332" t="s">
        <v>47</v>
      </c>
      <c r="C199" s="333">
        <v>9</v>
      </c>
      <c r="D199" s="334">
        <v>10</v>
      </c>
      <c r="E199" s="334">
        <v>16</v>
      </c>
      <c r="F199" s="334">
        <v>9</v>
      </c>
      <c r="G199" s="334">
        <v>0</v>
      </c>
      <c r="H199" s="333">
        <v>169</v>
      </c>
      <c r="I199" s="334">
        <v>4</v>
      </c>
      <c r="J199" s="334">
        <v>169</v>
      </c>
      <c r="K199" s="334">
        <v>169</v>
      </c>
      <c r="L199" s="334">
        <v>169</v>
      </c>
      <c r="M199" s="334">
        <v>169</v>
      </c>
      <c r="N199" s="334">
        <v>0</v>
      </c>
      <c r="O199" s="76"/>
    </row>
    <row r="200" spans="1:15" x14ac:dyDescent="0.25">
      <c r="A200" s="331">
        <v>43465</v>
      </c>
      <c r="B200" s="332" t="s">
        <v>2</v>
      </c>
      <c r="C200" s="333">
        <v>15</v>
      </c>
      <c r="D200" s="334">
        <v>12</v>
      </c>
      <c r="E200" s="334">
        <v>30</v>
      </c>
      <c r="F200" s="334">
        <v>6</v>
      </c>
      <c r="G200" s="334">
        <v>0</v>
      </c>
      <c r="H200" s="333">
        <v>626</v>
      </c>
      <c r="I200" s="334">
        <v>4</v>
      </c>
      <c r="J200" s="334">
        <v>626</v>
      </c>
      <c r="K200" s="334">
        <v>626</v>
      </c>
      <c r="L200" s="334">
        <v>626</v>
      </c>
      <c r="M200" s="334">
        <v>626</v>
      </c>
      <c r="N200" s="334">
        <v>0</v>
      </c>
      <c r="O200" s="76"/>
    </row>
    <row r="201" spans="1:15" x14ac:dyDescent="0.25">
      <c r="A201" s="331">
        <v>43465</v>
      </c>
      <c r="B201" s="332" t="s">
        <v>4</v>
      </c>
      <c r="C201" s="333">
        <v>21</v>
      </c>
      <c r="D201" s="334">
        <v>17</v>
      </c>
      <c r="E201" s="334">
        <v>17</v>
      </c>
      <c r="F201" s="334">
        <v>9</v>
      </c>
      <c r="G201" s="334">
        <v>0</v>
      </c>
      <c r="H201" s="333">
        <v>103</v>
      </c>
      <c r="I201" s="334">
        <v>4</v>
      </c>
      <c r="J201" s="334">
        <v>103</v>
      </c>
      <c r="K201" s="334">
        <v>103</v>
      </c>
      <c r="L201" s="334">
        <v>103</v>
      </c>
      <c r="M201" s="334">
        <v>103</v>
      </c>
      <c r="N201" s="334">
        <v>0</v>
      </c>
      <c r="O201" s="76"/>
    </row>
    <row r="202" spans="1:15" x14ac:dyDescent="0.25">
      <c r="A202" s="331">
        <v>43465</v>
      </c>
      <c r="B202" s="332" t="s">
        <v>6</v>
      </c>
      <c r="C202" s="333">
        <v>8</v>
      </c>
      <c r="D202" s="334">
        <v>13</v>
      </c>
      <c r="E202" s="334">
        <v>11</v>
      </c>
      <c r="F202" s="334">
        <v>2</v>
      </c>
      <c r="G202" s="334">
        <v>0</v>
      </c>
      <c r="H202" s="333">
        <v>300</v>
      </c>
      <c r="I202" s="334">
        <v>4</v>
      </c>
      <c r="J202" s="334">
        <v>300</v>
      </c>
      <c r="K202" s="334">
        <v>300</v>
      </c>
      <c r="L202" s="334">
        <v>300</v>
      </c>
      <c r="M202" s="334">
        <v>300</v>
      </c>
      <c r="N202" s="334">
        <v>0</v>
      </c>
      <c r="O202" s="76"/>
    </row>
    <row r="203" spans="1:15" x14ac:dyDescent="0.25">
      <c r="A203" s="331">
        <v>43465</v>
      </c>
      <c r="B203" s="332" t="s">
        <v>8</v>
      </c>
      <c r="C203" s="333">
        <v>22</v>
      </c>
      <c r="D203" s="334">
        <v>17</v>
      </c>
      <c r="E203" s="334">
        <v>21</v>
      </c>
      <c r="F203" s="334">
        <v>5</v>
      </c>
      <c r="G203" s="334">
        <v>0</v>
      </c>
      <c r="H203" s="333">
        <v>124</v>
      </c>
      <c r="I203" s="334">
        <v>4</v>
      </c>
      <c r="J203" s="334">
        <v>124</v>
      </c>
      <c r="K203" s="334">
        <v>124</v>
      </c>
      <c r="L203" s="334">
        <v>124</v>
      </c>
      <c r="M203" s="334">
        <v>124</v>
      </c>
      <c r="N203" s="334">
        <v>0</v>
      </c>
      <c r="O203" s="76"/>
    </row>
    <row r="204" spans="1:15" x14ac:dyDescent="0.25">
      <c r="A204" s="331">
        <v>43465</v>
      </c>
      <c r="B204" s="332" t="s">
        <v>10</v>
      </c>
      <c r="C204" s="333">
        <v>24</v>
      </c>
      <c r="D204" s="334">
        <v>5</v>
      </c>
      <c r="E204" s="334">
        <v>5</v>
      </c>
      <c r="F204" s="334">
        <v>2</v>
      </c>
      <c r="G204" s="334">
        <v>0</v>
      </c>
      <c r="H204" s="333">
        <v>53</v>
      </c>
      <c r="I204" s="334">
        <v>4</v>
      </c>
      <c r="J204" s="334">
        <v>53</v>
      </c>
      <c r="K204" s="334">
        <v>53</v>
      </c>
      <c r="L204" s="334">
        <v>53</v>
      </c>
      <c r="M204" s="334">
        <v>53</v>
      </c>
      <c r="N204" s="334">
        <v>0</v>
      </c>
      <c r="O204" s="76"/>
    </row>
    <row r="205" spans="1:15" x14ac:dyDescent="0.25">
      <c r="A205" s="331">
        <v>43465</v>
      </c>
      <c r="B205" s="332" t="s">
        <v>47</v>
      </c>
      <c r="C205" s="333">
        <v>4</v>
      </c>
      <c r="D205" s="334">
        <v>9</v>
      </c>
      <c r="E205" s="334">
        <v>17</v>
      </c>
      <c r="F205" s="334">
        <v>3</v>
      </c>
      <c r="G205" s="334">
        <v>0</v>
      </c>
      <c r="H205" s="333">
        <v>160</v>
      </c>
      <c r="I205" s="334">
        <v>4</v>
      </c>
      <c r="J205" s="334">
        <v>160</v>
      </c>
      <c r="K205" s="334">
        <v>160</v>
      </c>
      <c r="L205" s="334">
        <v>160</v>
      </c>
      <c r="M205" s="334">
        <v>160</v>
      </c>
      <c r="N205" s="334">
        <v>0</v>
      </c>
      <c r="O205" s="76"/>
    </row>
    <row r="206" spans="1:15" x14ac:dyDescent="0.25">
      <c r="A206" s="331">
        <v>43496</v>
      </c>
      <c r="B206" s="332" t="s">
        <v>2</v>
      </c>
      <c r="C206" s="333">
        <v>10</v>
      </c>
      <c r="D206" s="334">
        <v>15</v>
      </c>
      <c r="E206" s="334">
        <v>24</v>
      </c>
      <c r="F206" s="334">
        <v>6</v>
      </c>
      <c r="G206" s="334">
        <v>0</v>
      </c>
      <c r="H206" s="333">
        <v>619</v>
      </c>
      <c r="I206" s="334">
        <v>4</v>
      </c>
      <c r="J206" s="334">
        <v>619</v>
      </c>
      <c r="K206" s="334">
        <v>619</v>
      </c>
      <c r="L206" s="334">
        <v>619</v>
      </c>
      <c r="M206" s="334">
        <v>619</v>
      </c>
      <c r="N206" s="334">
        <v>0</v>
      </c>
      <c r="O206" s="76"/>
    </row>
    <row r="207" spans="1:15" x14ac:dyDescent="0.25">
      <c r="A207" s="331">
        <v>43496</v>
      </c>
      <c r="B207" s="332" t="s">
        <v>4</v>
      </c>
      <c r="C207" s="333">
        <v>24</v>
      </c>
      <c r="D207" s="334">
        <v>20</v>
      </c>
      <c r="E207" s="334">
        <v>24</v>
      </c>
      <c r="F207" s="334">
        <v>6</v>
      </c>
      <c r="G207" s="334">
        <v>0</v>
      </c>
      <c r="H207" s="333">
        <v>122</v>
      </c>
      <c r="I207" s="334">
        <v>4</v>
      </c>
      <c r="J207" s="334">
        <v>122</v>
      </c>
      <c r="K207" s="334">
        <v>122</v>
      </c>
      <c r="L207" s="334">
        <v>122</v>
      </c>
      <c r="M207" s="334">
        <v>122</v>
      </c>
      <c r="N207" s="334">
        <v>0</v>
      </c>
      <c r="O207" s="76"/>
    </row>
    <row r="208" spans="1:15" x14ac:dyDescent="0.25">
      <c r="A208" s="331">
        <v>43496</v>
      </c>
      <c r="B208" s="332" t="s">
        <v>6</v>
      </c>
      <c r="C208" s="333">
        <v>8</v>
      </c>
      <c r="D208" s="334">
        <v>15</v>
      </c>
      <c r="E208" s="334">
        <v>8</v>
      </c>
      <c r="F208" s="334">
        <v>2</v>
      </c>
      <c r="G208" s="334">
        <v>0</v>
      </c>
      <c r="H208" s="333">
        <v>297</v>
      </c>
      <c r="I208" s="334">
        <v>4</v>
      </c>
      <c r="J208" s="334">
        <v>297</v>
      </c>
      <c r="K208" s="334">
        <v>297</v>
      </c>
      <c r="L208" s="334">
        <v>297</v>
      </c>
      <c r="M208" s="334">
        <v>297</v>
      </c>
      <c r="N208" s="334">
        <v>0</v>
      </c>
      <c r="O208" s="76"/>
    </row>
    <row r="209" spans="1:15" x14ac:dyDescent="0.25">
      <c r="A209" s="331">
        <v>43496</v>
      </c>
      <c r="B209" s="332" t="s">
        <v>8</v>
      </c>
      <c r="C209" s="333">
        <v>17</v>
      </c>
      <c r="D209" s="334">
        <v>6</v>
      </c>
      <c r="E209" s="334">
        <v>7</v>
      </c>
      <c r="F209" s="334">
        <v>1</v>
      </c>
      <c r="G209" s="334">
        <v>0</v>
      </c>
      <c r="H209" s="333">
        <v>84</v>
      </c>
      <c r="I209" s="334">
        <v>4</v>
      </c>
      <c r="J209" s="334">
        <v>84</v>
      </c>
      <c r="K209" s="334">
        <v>84</v>
      </c>
      <c r="L209" s="334">
        <v>84</v>
      </c>
      <c r="M209" s="334">
        <v>84</v>
      </c>
      <c r="N209" s="334">
        <v>0</v>
      </c>
      <c r="O209" s="76"/>
    </row>
    <row r="210" spans="1:15" x14ac:dyDescent="0.25">
      <c r="A210" s="331">
        <v>43496</v>
      </c>
      <c r="B210" s="332" t="s">
        <v>10</v>
      </c>
      <c r="C210" s="333">
        <v>39</v>
      </c>
      <c r="D210" s="334">
        <v>12</v>
      </c>
      <c r="E210" s="334">
        <v>17</v>
      </c>
      <c r="F210" s="334">
        <v>3</v>
      </c>
      <c r="G210" s="334">
        <v>0</v>
      </c>
      <c r="H210" s="333">
        <v>85</v>
      </c>
      <c r="I210" s="334">
        <v>4</v>
      </c>
      <c r="J210" s="334">
        <v>85</v>
      </c>
      <c r="K210" s="334">
        <v>85</v>
      </c>
      <c r="L210" s="334">
        <v>85</v>
      </c>
      <c r="M210" s="334">
        <v>85</v>
      </c>
      <c r="N210" s="334">
        <v>0</v>
      </c>
      <c r="O210" s="76"/>
    </row>
    <row r="211" spans="1:15" x14ac:dyDescent="0.25">
      <c r="A211" s="331">
        <v>43496</v>
      </c>
      <c r="B211" s="332" t="s">
        <v>47</v>
      </c>
      <c r="C211" s="333">
        <v>2</v>
      </c>
      <c r="D211" s="334">
        <v>8</v>
      </c>
      <c r="E211" s="334">
        <v>15</v>
      </c>
      <c r="F211" s="334">
        <v>3</v>
      </c>
      <c r="G211" s="334">
        <v>0</v>
      </c>
      <c r="H211" s="333">
        <v>159</v>
      </c>
      <c r="I211" s="334">
        <v>4</v>
      </c>
      <c r="J211" s="334">
        <v>159</v>
      </c>
      <c r="K211" s="334">
        <v>159</v>
      </c>
      <c r="L211" s="334">
        <v>159</v>
      </c>
      <c r="M211" s="334">
        <v>159</v>
      </c>
      <c r="N211" s="334">
        <v>0</v>
      </c>
      <c r="O211" s="76"/>
    </row>
    <row r="212" spans="1:15" x14ac:dyDescent="0.25">
      <c r="A212" s="331">
        <v>43524</v>
      </c>
      <c r="B212" s="332" t="s">
        <v>2</v>
      </c>
      <c r="C212" s="333">
        <v>13</v>
      </c>
      <c r="D212" s="334">
        <v>21</v>
      </c>
      <c r="E212" s="334">
        <v>22</v>
      </c>
      <c r="F212" s="334">
        <v>6</v>
      </c>
      <c r="G212" s="334">
        <v>0</v>
      </c>
      <c r="H212" s="333">
        <v>615</v>
      </c>
      <c r="I212" s="334">
        <v>4</v>
      </c>
      <c r="J212" s="334">
        <v>615</v>
      </c>
      <c r="K212" s="334">
        <v>615</v>
      </c>
      <c r="L212" s="334">
        <v>615</v>
      </c>
      <c r="M212" s="334">
        <v>615</v>
      </c>
      <c r="N212" s="334">
        <v>0</v>
      </c>
      <c r="O212" s="76"/>
    </row>
    <row r="213" spans="1:15" x14ac:dyDescent="0.25">
      <c r="A213" s="331">
        <v>43524</v>
      </c>
      <c r="B213" s="332" t="s">
        <v>4</v>
      </c>
      <c r="C213" s="333">
        <v>30</v>
      </c>
      <c r="D213" s="334">
        <v>20</v>
      </c>
      <c r="E213" s="334">
        <v>26</v>
      </c>
      <c r="F213" s="334">
        <v>5</v>
      </c>
      <c r="G213" s="334">
        <v>0</v>
      </c>
      <c r="H213" s="333">
        <v>120</v>
      </c>
      <c r="I213" s="334">
        <v>4</v>
      </c>
      <c r="J213" s="334">
        <v>120</v>
      </c>
      <c r="K213" s="334">
        <v>120</v>
      </c>
      <c r="L213" s="334">
        <v>120</v>
      </c>
      <c r="M213" s="334">
        <v>120</v>
      </c>
      <c r="N213" s="334">
        <v>0</v>
      </c>
      <c r="O213" s="76"/>
    </row>
    <row r="214" spans="1:15" x14ac:dyDescent="0.25">
      <c r="A214" s="331">
        <v>43524</v>
      </c>
      <c r="B214" s="332" t="s">
        <v>6</v>
      </c>
      <c r="C214" s="333">
        <v>9</v>
      </c>
      <c r="D214" s="334">
        <v>13</v>
      </c>
      <c r="E214" s="334">
        <v>10</v>
      </c>
      <c r="F214" s="334">
        <v>1</v>
      </c>
      <c r="G214" s="334">
        <v>0</v>
      </c>
      <c r="H214" s="333">
        <v>294</v>
      </c>
      <c r="I214" s="334">
        <v>4</v>
      </c>
      <c r="J214" s="334">
        <v>294</v>
      </c>
      <c r="K214" s="334">
        <v>294</v>
      </c>
      <c r="L214" s="334">
        <v>294</v>
      </c>
      <c r="M214" s="334">
        <v>294</v>
      </c>
      <c r="N214" s="334">
        <v>0</v>
      </c>
      <c r="O214" s="76"/>
    </row>
    <row r="215" spans="1:15" x14ac:dyDescent="0.25">
      <c r="A215" s="331">
        <v>43524</v>
      </c>
      <c r="B215" s="332" t="s">
        <v>8</v>
      </c>
      <c r="C215" s="333">
        <v>19</v>
      </c>
      <c r="D215" s="334">
        <v>4</v>
      </c>
      <c r="E215" s="334">
        <v>5</v>
      </c>
      <c r="F215" s="334">
        <v>1</v>
      </c>
      <c r="G215" s="334">
        <v>0</v>
      </c>
      <c r="H215" s="333">
        <v>100</v>
      </c>
      <c r="I215" s="334">
        <v>4</v>
      </c>
      <c r="J215" s="334">
        <v>100</v>
      </c>
      <c r="K215" s="334">
        <v>100</v>
      </c>
      <c r="L215" s="334">
        <v>100</v>
      </c>
      <c r="M215" s="334">
        <v>100</v>
      </c>
      <c r="N215" s="334">
        <v>0</v>
      </c>
      <c r="O215" s="76"/>
    </row>
    <row r="216" spans="1:15" x14ac:dyDescent="0.25">
      <c r="A216" s="331">
        <v>43524</v>
      </c>
      <c r="B216" s="332" t="s">
        <v>10</v>
      </c>
      <c r="C216" s="333">
        <v>33</v>
      </c>
      <c r="D216" s="334">
        <v>10</v>
      </c>
      <c r="E216" s="334">
        <v>7</v>
      </c>
      <c r="F216" s="334">
        <v>2</v>
      </c>
      <c r="G216" s="334">
        <v>0</v>
      </c>
      <c r="H216" s="333">
        <v>64</v>
      </c>
      <c r="I216" s="334">
        <v>4</v>
      </c>
      <c r="J216" s="334">
        <v>64</v>
      </c>
      <c r="K216" s="334">
        <v>64</v>
      </c>
      <c r="L216" s="334">
        <v>64</v>
      </c>
      <c r="M216" s="334">
        <v>64</v>
      </c>
      <c r="N216" s="334">
        <v>0</v>
      </c>
      <c r="O216" s="76"/>
    </row>
    <row r="217" spans="1:15" x14ac:dyDescent="0.25">
      <c r="A217" s="331">
        <v>43524</v>
      </c>
      <c r="B217" s="332" t="s">
        <v>47</v>
      </c>
      <c r="C217" s="333">
        <v>5</v>
      </c>
      <c r="D217" s="334">
        <v>6</v>
      </c>
      <c r="E217" s="334">
        <v>17</v>
      </c>
      <c r="F217" s="334">
        <v>2</v>
      </c>
      <c r="G217" s="334">
        <v>0</v>
      </c>
      <c r="H217" s="333">
        <v>163</v>
      </c>
      <c r="I217" s="334">
        <v>4</v>
      </c>
      <c r="J217" s="334">
        <v>163</v>
      </c>
      <c r="K217" s="334">
        <v>163</v>
      </c>
      <c r="L217" s="334">
        <v>163</v>
      </c>
      <c r="M217" s="334">
        <v>163</v>
      </c>
      <c r="N217" s="334">
        <v>0</v>
      </c>
      <c r="O217" s="76"/>
    </row>
    <row r="218" spans="1:15" x14ac:dyDescent="0.25">
      <c r="A218" s="331">
        <v>43555</v>
      </c>
      <c r="B218" s="332" t="s">
        <v>2</v>
      </c>
      <c r="C218" s="333">
        <v>14</v>
      </c>
      <c r="D218" s="334">
        <v>18</v>
      </c>
      <c r="E218" s="334">
        <v>20</v>
      </c>
      <c r="F218" s="334">
        <v>2</v>
      </c>
      <c r="G218" s="334">
        <v>0</v>
      </c>
      <c r="H218" s="333">
        <v>601</v>
      </c>
      <c r="I218" s="334">
        <v>4</v>
      </c>
      <c r="J218" s="334">
        <v>601</v>
      </c>
      <c r="K218" s="334">
        <v>601</v>
      </c>
      <c r="L218" s="334">
        <v>601</v>
      </c>
      <c r="M218" s="334">
        <v>601</v>
      </c>
      <c r="N218" s="334">
        <v>0</v>
      </c>
      <c r="O218" s="76"/>
    </row>
    <row r="219" spans="1:15" x14ac:dyDescent="0.25">
      <c r="A219" s="331">
        <v>43555</v>
      </c>
      <c r="B219" s="332" t="s">
        <v>4</v>
      </c>
      <c r="C219" s="333">
        <v>15</v>
      </c>
      <c r="D219" s="334">
        <v>9</v>
      </c>
      <c r="E219" s="334">
        <v>9</v>
      </c>
      <c r="F219" s="334">
        <v>4</v>
      </c>
      <c r="G219" s="334">
        <v>0</v>
      </c>
      <c r="H219" s="333">
        <v>75</v>
      </c>
      <c r="I219" s="334">
        <v>4</v>
      </c>
      <c r="J219" s="334">
        <v>75</v>
      </c>
      <c r="K219" s="334">
        <v>75</v>
      </c>
      <c r="L219" s="334">
        <v>75</v>
      </c>
      <c r="M219" s="334">
        <v>75</v>
      </c>
      <c r="N219" s="334">
        <v>0</v>
      </c>
      <c r="O219" s="76"/>
    </row>
    <row r="220" spans="1:15" x14ac:dyDescent="0.25">
      <c r="A220" s="331">
        <v>43555</v>
      </c>
      <c r="B220" s="332" t="s">
        <v>6</v>
      </c>
      <c r="C220" s="333">
        <v>9</v>
      </c>
      <c r="D220" s="334">
        <v>14</v>
      </c>
      <c r="E220" s="334">
        <v>7</v>
      </c>
      <c r="F220" s="334">
        <v>1</v>
      </c>
      <c r="G220" s="334">
        <v>0</v>
      </c>
      <c r="H220" s="333">
        <v>310</v>
      </c>
      <c r="I220" s="334">
        <v>4</v>
      </c>
      <c r="J220" s="334">
        <v>310</v>
      </c>
      <c r="K220" s="334">
        <v>310</v>
      </c>
      <c r="L220" s="334">
        <v>310</v>
      </c>
      <c r="M220" s="334">
        <v>310</v>
      </c>
      <c r="N220" s="334">
        <v>0</v>
      </c>
      <c r="O220" s="76"/>
    </row>
    <row r="221" spans="1:15" x14ac:dyDescent="0.25">
      <c r="A221" s="331">
        <v>43555</v>
      </c>
      <c r="B221" s="332" t="s">
        <v>8</v>
      </c>
      <c r="C221" s="333">
        <v>34</v>
      </c>
      <c r="D221" s="334">
        <v>19</v>
      </c>
      <c r="E221" s="334">
        <v>19</v>
      </c>
      <c r="F221" s="334">
        <v>1</v>
      </c>
      <c r="G221" s="334">
        <v>0</v>
      </c>
      <c r="H221" s="333">
        <v>143</v>
      </c>
      <c r="I221" s="334">
        <v>4</v>
      </c>
      <c r="J221" s="334">
        <v>143</v>
      </c>
      <c r="K221" s="334">
        <v>143</v>
      </c>
      <c r="L221" s="334">
        <v>143</v>
      </c>
      <c r="M221" s="334">
        <v>143</v>
      </c>
      <c r="N221" s="334">
        <v>0</v>
      </c>
      <c r="O221" s="76"/>
    </row>
    <row r="222" spans="1:15" x14ac:dyDescent="0.25">
      <c r="A222" s="331">
        <v>43555</v>
      </c>
      <c r="B222" s="332" t="s">
        <v>10</v>
      </c>
      <c r="C222" s="333">
        <v>35</v>
      </c>
      <c r="D222" s="334">
        <v>6</v>
      </c>
      <c r="E222" s="334">
        <v>7</v>
      </c>
      <c r="F222" s="334">
        <v>1</v>
      </c>
      <c r="G222" s="334">
        <v>0</v>
      </c>
      <c r="H222" s="333">
        <v>57</v>
      </c>
      <c r="I222" s="334">
        <v>4</v>
      </c>
      <c r="J222" s="334">
        <v>57</v>
      </c>
      <c r="K222" s="334">
        <v>57</v>
      </c>
      <c r="L222" s="334">
        <v>57</v>
      </c>
      <c r="M222" s="334">
        <v>57</v>
      </c>
      <c r="N222" s="334">
        <v>0</v>
      </c>
      <c r="O222" s="76"/>
    </row>
    <row r="223" spans="1:15" x14ac:dyDescent="0.25">
      <c r="A223" s="331">
        <v>43555</v>
      </c>
      <c r="B223" s="332" t="s">
        <v>47</v>
      </c>
      <c r="C223" s="333">
        <v>8</v>
      </c>
      <c r="D223" s="334">
        <v>9</v>
      </c>
      <c r="E223" s="334">
        <v>16</v>
      </c>
      <c r="F223" s="334">
        <v>1</v>
      </c>
      <c r="G223" s="334">
        <v>0</v>
      </c>
      <c r="H223" s="333">
        <v>170</v>
      </c>
      <c r="I223" s="334">
        <v>4</v>
      </c>
      <c r="J223" s="334">
        <v>170</v>
      </c>
      <c r="K223" s="334">
        <v>170</v>
      </c>
      <c r="L223" s="334">
        <v>170</v>
      </c>
      <c r="M223" s="334">
        <v>170</v>
      </c>
      <c r="N223" s="334">
        <v>0</v>
      </c>
      <c r="O223" s="76"/>
    </row>
    <row r="224" spans="1:15" x14ac:dyDescent="0.25">
      <c r="A224" s="331">
        <v>43585</v>
      </c>
      <c r="B224" s="332" t="s">
        <v>2</v>
      </c>
      <c r="C224" s="333">
        <v>11</v>
      </c>
      <c r="D224" s="334">
        <v>19</v>
      </c>
      <c r="E224" s="334">
        <v>18</v>
      </c>
      <c r="F224" s="334">
        <v>1</v>
      </c>
      <c r="G224" s="334">
        <v>0</v>
      </c>
      <c r="H224" s="333">
        <v>602</v>
      </c>
      <c r="I224" s="334">
        <v>4</v>
      </c>
      <c r="J224" s="334">
        <v>602</v>
      </c>
      <c r="K224" s="334">
        <v>602</v>
      </c>
      <c r="L224" s="334">
        <v>602</v>
      </c>
      <c r="M224" s="334">
        <v>602</v>
      </c>
      <c r="N224" s="334">
        <v>0</v>
      </c>
      <c r="O224" s="76"/>
    </row>
    <row r="225" spans="1:15" x14ac:dyDescent="0.25">
      <c r="A225" s="331">
        <v>43585</v>
      </c>
      <c r="B225" s="332" t="s">
        <v>4</v>
      </c>
      <c r="C225" s="333">
        <v>22</v>
      </c>
      <c r="D225" s="334">
        <v>17</v>
      </c>
      <c r="E225" s="334">
        <v>14</v>
      </c>
      <c r="F225" s="334">
        <v>3</v>
      </c>
      <c r="G225" s="334">
        <v>0</v>
      </c>
      <c r="H225" s="333">
        <v>104</v>
      </c>
      <c r="I225" s="334">
        <v>4</v>
      </c>
      <c r="J225" s="334">
        <v>104</v>
      </c>
      <c r="K225" s="334">
        <v>104</v>
      </c>
      <c r="L225" s="334">
        <v>104</v>
      </c>
      <c r="M225" s="334">
        <v>104</v>
      </c>
      <c r="N225" s="334">
        <v>0</v>
      </c>
      <c r="O225" s="76"/>
    </row>
    <row r="226" spans="1:15" x14ac:dyDescent="0.25">
      <c r="A226" s="331">
        <v>43585</v>
      </c>
      <c r="B226" s="332" t="s">
        <v>6</v>
      </c>
      <c r="C226" s="333">
        <v>11</v>
      </c>
      <c r="D226" s="334">
        <v>13</v>
      </c>
      <c r="E226" s="334">
        <v>5</v>
      </c>
      <c r="F226" s="334">
        <v>0</v>
      </c>
      <c r="G226" s="334">
        <v>0</v>
      </c>
      <c r="H226" s="333">
        <v>313</v>
      </c>
      <c r="I226" s="334">
        <v>4</v>
      </c>
      <c r="J226" s="334">
        <v>313</v>
      </c>
      <c r="K226" s="334">
        <v>313</v>
      </c>
      <c r="L226" s="334">
        <v>313</v>
      </c>
      <c r="M226" s="334">
        <v>313</v>
      </c>
      <c r="N226" s="334">
        <v>0</v>
      </c>
      <c r="O226" s="76"/>
    </row>
    <row r="227" spans="1:15" x14ac:dyDescent="0.25">
      <c r="A227" s="331">
        <v>43585</v>
      </c>
      <c r="B227" s="332" t="s">
        <v>8</v>
      </c>
      <c r="C227" s="333">
        <v>6</v>
      </c>
      <c r="D227" s="334">
        <v>2</v>
      </c>
      <c r="E227" s="334">
        <v>2</v>
      </c>
      <c r="F227" s="334">
        <v>0</v>
      </c>
      <c r="G227" s="334">
        <v>0</v>
      </c>
      <c r="H227" s="333">
        <v>66</v>
      </c>
      <c r="I227" s="334">
        <v>4</v>
      </c>
      <c r="J227" s="334">
        <v>66</v>
      </c>
      <c r="K227" s="334">
        <v>66</v>
      </c>
      <c r="L227" s="334">
        <v>66</v>
      </c>
      <c r="M227" s="334">
        <v>66</v>
      </c>
      <c r="N227" s="334">
        <v>0</v>
      </c>
      <c r="O227" s="76"/>
    </row>
    <row r="228" spans="1:15" x14ac:dyDescent="0.25">
      <c r="A228" s="331">
        <v>43585</v>
      </c>
      <c r="B228" s="332" t="s">
        <v>10</v>
      </c>
      <c r="C228" s="333">
        <v>57</v>
      </c>
      <c r="D228" s="334">
        <v>17</v>
      </c>
      <c r="E228" s="334">
        <v>26</v>
      </c>
      <c r="F228" s="334">
        <v>0</v>
      </c>
      <c r="G228" s="334">
        <v>0</v>
      </c>
      <c r="H228" s="333">
        <v>105</v>
      </c>
      <c r="I228" s="334">
        <v>4</v>
      </c>
      <c r="J228" s="334">
        <v>105</v>
      </c>
      <c r="K228" s="334">
        <v>105</v>
      </c>
      <c r="L228" s="334">
        <v>105</v>
      </c>
      <c r="M228" s="334">
        <v>105</v>
      </c>
      <c r="N228" s="334">
        <v>0</v>
      </c>
      <c r="O228" s="76"/>
    </row>
    <row r="229" spans="1:15" x14ac:dyDescent="0.25">
      <c r="A229" s="331">
        <v>43585</v>
      </c>
      <c r="B229" s="332" t="s">
        <v>47</v>
      </c>
      <c r="C229" s="333">
        <v>4</v>
      </c>
      <c r="D229" s="334">
        <v>12</v>
      </c>
      <c r="E229" s="334">
        <v>10</v>
      </c>
      <c r="F229" s="334">
        <v>1</v>
      </c>
      <c r="G229" s="334">
        <v>0</v>
      </c>
      <c r="H229" s="333">
        <v>171</v>
      </c>
      <c r="I229" s="334">
        <v>4</v>
      </c>
      <c r="J229" s="334">
        <v>171</v>
      </c>
      <c r="K229" s="334">
        <v>171</v>
      </c>
      <c r="L229" s="334">
        <v>171</v>
      </c>
      <c r="M229" s="334">
        <v>171</v>
      </c>
      <c r="N229" s="334">
        <v>0</v>
      </c>
      <c r="O229" s="76"/>
    </row>
    <row r="230" spans="1:15" x14ac:dyDescent="0.25">
      <c r="A230" s="331">
        <v>43616</v>
      </c>
      <c r="B230" s="332" t="s">
        <v>2</v>
      </c>
      <c r="C230" s="333">
        <v>8</v>
      </c>
      <c r="D230" s="334">
        <v>23</v>
      </c>
      <c r="E230" s="334">
        <v>13</v>
      </c>
      <c r="F230" s="334">
        <v>1</v>
      </c>
      <c r="G230" s="334">
        <v>0</v>
      </c>
      <c r="H230" s="333">
        <v>593</v>
      </c>
      <c r="I230" s="334">
        <v>4</v>
      </c>
      <c r="J230" s="334">
        <v>593</v>
      </c>
      <c r="K230" s="334">
        <v>593</v>
      </c>
      <c r="L230" s="334">
        <v>593</v>
      </c>
      <c r="M230" s="334">
        <v>593</v>
      </c>
      <c r="N230" s="334">
        <v>0</v>
      </c>
      <c r="O230" s="76"/>
    </row>
    <row r="231" spans="1:15" x14ac:dyDescent="0.25">
      <c r="A231" s="331">
        <v>43616</v>
      </c>
      <c r="B231" s="332" t="s">
        <v>4</v>
      </c>
      <c r="C231" s="333">
        <v>26</v>
      </c>
      <c r="D231" s="334">
        <v>19</v>
      </c>
      <c r="E231" s="334">
        <v>18</v>
      </c>
      <c r="F231" s="334">
        <v>1</v>
      </c>
      <c r="G231" s="334">
        <v>0</v>
      </c>
      <c r="H231" s="333">
        <v>107</v>
      </c>
      <c r="I231" s="334">
        <v>4</v>
      </c>
      <c r="J231" s="334">
        <v>107</v>
      </c>
      <c r="K231" s="334">
        <v>107</v>
      </c>
      <c r="L231" s="334">
        <v>107</v>
      </c>
      <c r="M231" s="334">
        <v>107</v>
      </c>
      <c r="N231" s="334">
        <v>0</v>
      </c>
      <c r="O231" s="76"/>
    </row>
    <row r="232" spans="1:15" x14ac:dyDescent="0.25">
      <c r="A232" s="331">
        <v>43616</v>
      </c>
      <c r="B232" s="332" t="s">
        <v>6</v>
      </c>
      <c r="C232" s="333">
        <v>8</v>
      </c>
      <c r="D232" s="334">
        <v>13</v>
      </c>
      <c r="E232" s="334">
        <v>6</v>
      </c>
      <c r="F232" s="334">
        <v>0</v>
      </c>
      <c r="G232" s="334">
        <v>0</v>
      </c>
      <c r="H232" s="333">
        <v>322</v>
      </c>
      <c r="I232" s="334">
        <v>4</v>
      </c>
      <c r="J232" s="334">
        <v>322</v>
      </c>
      <c r="K232" s="334">
        <v>322</v>
      </c>
      <c r="L232" s="334">
        <v>322</v>
      </c>
      <c r="M232" s="334">
        <v>322</v>
      </c>
      <c r="N232" s="334">
        <v>0</v>
      </c>
      <c r="O232" s="76"/>
    </row>
    <row r="233" spans="1:15" x14ac:dyDescent="0.25">
      <c r="A233" s="331">
        <v>43616</v>
      </c>
      <c r="B233" s="332" t="s">
        <v>8</v>
      </c>
      <c r="C233" s="333">
        <v>17</v>
      </c>
      <c r="D233" s="334">
        <v>7</v>
      </c>
      <c r="E233" s="334">
        <v>5</v>
      </c>
      <c r="F233" s="334">
        <v>0</v>
      </c>
      <c r="G233" s="334">
        <v>0</v>
      </c>
      <c r="H233" s="333">
        <v>88</v>
      </c>
      <c r="I233" s="334">
        <v>4</v>
      </c>
      <c r="J233" s="334">
        <v>88</v>
      </c>
      <c r="K233" s="334">
        <v>88</v>
      </c>
      <c r="L233" s="334">
        <v>88</v>
      </c>
      <c r="M233" s="334">
        <v>88</v>
      </c>
      <c r="N233" s="334">
        <v>0</v>
      </c>
      <c r="O233" s="76"/>
    </row>
    <row r="234" spans="1:15" x14ac:dyDescent="0.25">
      <c r="A234" s="331">
        <v>43616</v>
      </c>
      <c r="B234" s="332" t="s">
        <v>10</v>
      </c>
      <c r="C234" s="333">
        <v>35</v>
      </c>
      <c r="D234" s="334">
        <v>14</v>
      </c>
      <c r="E234" s="334">
        <v>11</v>
      </c>
      <c r="F234" s="334">
        <v>0</v>
      </c>
      <c r="G234" s="334">
        <v>0</v>
      </c>
      <c r="H234" s="333">
        <v>68</v>
      </c>
      <c r="I234" s="334">
        <v>4</v>
      </c>
      <c r="J234" s="334">
        <v>68</v>
      </c>
      <c r="K234" s="334">
        <v>68</v>
      </c>
      <c r="L234" s="334">
        <v>68</v>
      </c>
      <c r="M234" s="334">
        <v>68</v>
      </c>
      <c r="N234" s="334">
        <v>0</v>
      </c>
      <c r="O234" s="76"/>
    </row>
    <row r="235" spans="1:15" x14ac:dyDescent="0.25">
      <c r="A235" s="331">
        <v>43616</v>
      </c>
      <c r="B235" s="332" t="s">
        <v>47</v>
      </c>
      <c r="C235" s="333">
        <v>4</v>
      </c>
      <c r="D235" s="334">
        <v>14</v>
      </c>
      <c r="E235" s="334">
        <v>13</v>
      </c>
      <c r="F235" s="334">
        <v>0</v>
      </c>
      <c r="G235" s="334">
        <v>0</v>
      </c>
      <c r="H235" s="333">
        <v>184</v>
      </c>
      <c r="I235" s="334">
        <v>4</v>
      </c>
      <c r="J235" s="334">
        <v>184</v>
      </c>
      <c r="K235" s="334">
        <v>184</v>
      </c>
      <c r="L235" s="334">
        <v>184</v>
      </c>
      <c r="M235" s="334">
        <v>184</v>
      </c>
      <c r="N235" s="334">
        <v>0</v>
      </c>
      <c r="O235" s="76"/>
    </row>
    <row r="236" spans="1:15" x14ac:dyDescent="0.25">
      <c r="A236" s="331">
        <v>43646</v>
      </c>
      <c r="B236" s="332" t="s">
        <v>2</v>
      </c>
      <c r="C236" s="333">
        <v>13</v>
      </c>
      <c r="D236" s="334">
        <v>23</v>
      </c>
      <c r="E236" s="334">
        <v>12</v>
      </c>
      <c r="F236" s="334">
        <v>0</v>
      </c>
      <c r="G236" s="334">
        <v>0</v>
      </c>
      <c r="H236" s="333">
        <v>574</v>
      </c>
      <c r="I236" s="334">
        <v>3</v>
      </c>
      <c r="J236" s="334">
        <v>574</v>
      </c>
      <c r="K236" s="334">
        <v>574</v>
      </c>
      <c r="L236" s="334">
        <v>574</v>
      </c>
      <c r="M236" s="334">
        <v>0</v>
      </c>
      <c r="N236" s="334">
        <v>0</v>
      </c>
      <c r="O236" s="76"/>
    </row>
    <row r="237" spans="1:15" x14ac:dyDescent="0.25">
      <c r="A237" s="331">
        <v>43646</v>
      </c>
      <c r="B237" s="332" t="s">
        <v>4</v>
      </c>
      <c r="C237" s="333">
        <v>11</v>
      </c>
      <c r="D237" s="334">
        <v>7</v>
      </c>
      <c r="E237" s="334">
        <v>13</v>
      </c>
      <c r="F237" s="334">
        <v>0</v>
      </c>
      <c r="G237" s="334">
        <v>0</v>
      </c>
      <c r="H237" s="333">
        <v>62</v>
      </c>
      <c r="I237" s="334">
        <v>3</v>
      </c>
      <c r="J237" s="334">
        <v>62</v>
      </c>
      <c r="K237" s="334">
        <v>62</v>
      </c>
      <c r="L237" s="334">
        <v>62</v>
      </c>
      <c r="M237" s="334">
        <v>0</v>
      </c>
      <c r="N237" s="334">
        <v>0</v>
      </c>
      <c r="O237" s="76"/>
    </row>
    <row r="238" spans="1:15" x14ac:dyDescent="0.25">
      <c r="A238" s="331">
        <v>43646</v>
      </c>
      <c r="B238" s="332" t="s">
        <v>6</v>
      </c>
      <c r="C238" s="333">
        <v>9</v>
      </c>
      <c r="D238" s="334">
        <v>11</v>
      </c>
      <c r="E238" s="334">
        <v>4</v>
      </c>
      <c r="F238" s="334">
        <v>0</v>
      </c>
      <c r="G238" s="334">
        <v>0</v>
      </c>
      <c r="H238" s="333">
        <v>316</v>
      </c>
      <c r="I238" s="334">
        <v>3</v>
      </c>
      <c r="J238" s="334">
        <v>316</v>
      </c>
      <c r="K238" s="334">
        <v>316</v>
      </c>
      <c r="L238" s="334">
        <v>316</v>
      </c>
      <c r="M238" s="334">
        <v>0</v>
      </c>
      <c r="N238" s="334">
        <v>0</v>
      </c>
      <c r="O238" s="76"/>
    </row>
    <row r="239" spans="1:15" x14ac:dyDescent="0.25">
      <c r="A239" s="331">
        <v>43646</v>
      </c>
      <c r="B239" s="332" t="s">
        <v>8</v>
      </c>
      <c r="C239" s="333">
        <v>24</v>
      </c>
      <c r="D239" s="334">
        <v>23</v>
      </c>
      <c r="E239" s="334">
        <v>12</v>
      </c>
      <c r="F239" s="334">
        <v>0</v>
      </c>
      <c r="G239" s="334">
        <v>0</v>
      </c>
      <c r="H239" s="333">
        <v>155</v>
      </c>
      <c r="I239" s="334">
        <v>3</v>
      </c>
      <c r="J239" s="334">
        <v>155</v>
      </c>
      <c r="K239" s="334">
        <v>155</v>
      </c>
      <c r="L239" s="334">
        <v>155</v>
      </c>
      <c r="M239" s="334">
        <v>0</v>
      </c>
      <c r="N239" s="334">
        <v>0</v>
      </c>
      <c r="O239" s="76"/>
    </row>
    <row r="240" spans="1:15" x14ac:dyDescent="0.25">
      <c r="A240" s="331">
        <v>43646</v>
      </c>
      <c r="B240" s="332" t="s">
        <v>10</v>
      </c>
      <c r="C240" s="333">
        <v>28</v>
      </c>
      <c r="D240" s="334">
        <v>7</v>
      </c>
      <c r="E240" s="334">
        <v>7</v>
      </c>
      <c r="F240" s="334">
        <v>0</v>
      </c>
      <c r="G240" s="334">
        <v>0</v>
      </c>
      <c r="H240" s="333">
        <v>56</v>
      </c>
      <c r="I240" s="334">
        <v>3</v>
      </c>
      <c r="J240" s="334">
        <v>56</v>
      </c>
      <c r="K240" s="334">
        <v>56</v>
      </c>
      <c r="L240" s="334">
        <v>56</v>
      </c>
      <c r="M240" s="334">
        <v>0</v>
      </c>
      <c r="N240" s="334">
        <v>0</v>
      </c>
      <c r="O240" s="76"/>
    </row>
    <row r="241" spans="1:15" x14ac:dyDescent="0.25">
      <c r="A241" s="331">
        <v>43646</v>
      </c>
      <c r="B241" s="332" t="s">
        <v>47</v>
      </c>
      <c r="C241" s="333">
        <v>6</v>
      </c>
      <c r="D241" s="334">
        <v>22</v>
      </c>
      <c r="E241" s="334">
        <v>14</v>
      </c>
      <c r="F241" s="334">
        <v>0</v>
      </c>
      <c r="G241" s="334">
        <v>0</v>
      </c>
      <c r="H241" s="333">
        <v>195</v>
      </c>
      <c r="I241" s="334">
        <v>3</v>
      </c>
      <c r="J241" s="334">
        <v>195</v>
      </c>
      <c r="K241" s="334">
        <v>195</v>
      </c>
      <c r="L241" s="334">
        <v>195</v>
      </c>
      <c r="M241" s="334">
        <v>0</v>
      </c>
      <c r="N241" s="334">
        <v>0</v>
      </c>
      <c r="O241" s="76"/>
    </row>
    <row r="242" spans="1:15" x14ac:dyDescent="0.25">
      <c r="A242" s="331">
        <v>43677</v>
      </c>
      <c r="B242" s="332" t="s">
        <v>2</v>
      </c>
      <c r="C242" s="333">
        <v>9</v>
      </c>
      <c r="D242" s="334">
        <v>21</v>
      </c>
      <c r="E242" s="334">
        <v>11</v>
      </c>
      <c r="F242" s="334">
        <v>0</v>
      </c>
      <c r="G242" s="334">
        <v>0</v>
      </c>
      <c r="H242" s="333">
        <v>582</v>
      </c>
      <c r="I242" s="334">
        <v>3</v>
      </c>
      <c r="J242" s="334">
        <v>582</v>
      </c>
      <c r="K242" s="334">
        <v>582</v>
      </c>
      <c r="L242" s="334">
        <v>582</v>
      </c>
      <c r="M242" s="334">
        <v>0</v>
      </c>
      <c r="N242" s="334">
        <v>0</v>
      </c>
      <c r="O242" s="76"/>
    </row>
    <row r="243" spans="1:15" x14ac:dyDescent="0.25">
      <c r="A243" s="331">
        <v>43677</v>
      </c>
      <c r="B243" s="332" t="s">
        <v>4</v>
      </c>
      <c r="C243" s="333">
        <v>17</v>
      </c>
      <c r="D243" s="334">
        <v>15</v>
      </c>
      <c r="E243" s="334">
        <v>15</v>
      </c>
      <c r="F243" s="334">
        <v>0</v>
      </c>
      <c r="G243" s="334">
        <v>0</v>
      </c>
      <c r="H243" s="333">
        <v>87</v>
      </c>
      <c r="I243" s="334">
        <v>3</v>
      </c>
      <c r="J243" s="334">
        <v>87</v>
      </c>
      <c r="K243" s="334">
        <v>87</v>
      </c>
      <c r="L243" s="334">
        <v>87</v>
      </c>
      <c r="M243" s="334">
        <v>0</v>
      </c>
      <c r="N243" s="334">
        <v>0</v>
      </c>
      <c r="O243" s="76"/>
    </row>
    <row r="244" spans="1:15" x14ac:dyDescent="0.25">
      <c r="A244" s="331">
        <v>43677</v>
      </c>
      <c r="B244" s="332" t="s">
        <v>6</v>
      </c>
      <c r="C244" s="333">
        <v>9</v>
      </c>
      <c r="D244" s="334">
        <v>10</v>
      </c>
      <c r="E244" s="334">
        <v>5</v>
      </c>
      <c r="F244" s="334">
        <v>0</v>
      </c>
      <c r="G244" s="334">
        <v>0</v>
      </c>
      <c r="H244" s="333">
        <v>319</v>
      </c>
      <c r="I244" s="334">
        <v>3</v>
      </c>
      <c r="J244" s="334">
        <v>319</v>
      </c>
      <c r="K244" s="334">
        <v>319</v>
      </c>
      <c r="L244" s="334">
        <v>319</v>
      </c>
      <c r="M244" s="334">
        <v>0</v>
      </c>
      <c r="N244" s="334">
        <v>0</v>
      </c>
      <c r="O244" s="76"/>
    </row>
    <row r="245" spans="1:15" x14ac:dyDescent="0.25">
      <c r="A245" s="331">
        <v>43677</v>
      </c>
      <c r="B245" s="332" t="s">
        <v>8</v>
      </c>
      <c r="C245" s="333">
        <v>4</v>
      </c>
      <c r="D245" s="334">
        <v>4</v>
      </c>
      <c r="E245" s="334">
        <v>3</v>
      </c>
      <c r="F245" s="334">
        <v>0</v>
      </c>
      <c r="G245" s="334">
        <v>0</v>
      </c>
      <c r="H245" s="333">
        <v>71</v>
      </c>
      <c r="I245" s="334">
        <v>3</v>
      </c>
      <c r="J245" s="334">
        <v>71</v>
      </c>
      <c r="K245" s="334">
        <v>71</v>
      </c>
      <c r="L245" s="334">
        <v>71</v>
      </c>
      <c r="M245" s="334">
        <v>0</v>
      </c>
      <c r="N245" s="334">
        <v>0</v>
      </c>
      <c r="O245" s="76"/>
    </row>
    <row r="246" spans="1:15" x14ac:dyDescent="0.25">
      <c r="A246" s="331">
        <v>43677</v>
      </c>
      <c r="B246" s="332" t="s">
        <v>10</v>
      </c>
      <c r="C246" s="333">
        <v>42</v>
      </c>
      <c r="D246" s="334">
        <v>25</v>
      </c>
      <c r="E246" s="334">
        <v>9</v>
      </c>
      <c r="F246" s="334">
        <v>0</v>
      </c>
      <c r="G246" s="334">
        <v>0</v>
      </c>
      <c r="H246" s="333">
        <v>94</v>
      </c>
      <c r="I246" s="334">
        <v>3</v>
      </c>
      <c r="J246" s="334">
        <v>94</v>
      </c>
      <c r="K246" s="334">
        <v>94</v>
      </c>
      <c r="L246" s="334">
        <v>94</v>
      </c>
      <c r="M246" s="334">
        <v>0</v>
      </c>
      <c r="N246" s="334">
        <v>0</v>
      </c>
      <c r="O246" s="76"/>
    </row>
    <row r="247" spans="1:15" x14ac:dyDescent="0.25">
      <c r="A247" s="331">
        <v>43677</v>
      </c>
      <c r="B247" s="332" t="s">
        <v>47</v>
      </c>
      <c r="C247" s="333">
        <v>5</v>
      </c>
      <c r="D247" s="334">
        <v>22</v>
      </c>
      <c r="E247" s="334">
        <v>14</v>
      </c>
      <c r="F247" s="334">
        <v>0</v>
      </c>
      <c r="G247" s="334">
        <v>0</v>
      </c>
      <c r="H247" s="333">
        <v>197</v>
      </c>
      <c r="I247" s="334">
        <v>3</v>
      </c>
      <c r="J247" s="334">
        <v>197</v>
      </c>
      <c r="K247" s="334">
        <v>197</v>
      </c>
      <c r="L247" s="334">
        <v>197</v>
      </c>
      <c r="M247" s="334">
        <v>0</v>
      </c>
      <c r="N247" s="334">
        <v>0</v>
      </c>
      <c r="O247" s="76"/>
    </row>
    <row r="248" spans="1:15" x14ac:dyDescent="0.25">
      <c r="A248" s="331">
        <v>43708</v>
      </c>
      <c r="B248" s="332" t="s">
        <v>2</v>
      </c>
      <c r="C248" s="333">
        <v>5</v>
      </c>
      <c r="D248" s="334">
        <v>26</v>
      </c>
      <c r="E248" s="334">
        <v>10</v>
      </c>
      <c r="F248" s="334">
        <v>0</v>
      </c>
      <c r="G248" s="334">
        <v>0</v>
      </c>
      <c r="H248" s="333">
        <v>585</v>
      </c>
      <c r="I248" s="334">
        <v>3</v>
      </c>
      <c r="J248" s="334">
        <v>585</v>
      </c>
      <c r="K248" s="334">
        <v>585</v>
      </c>
      <c r="L248" s="334">
        <v>585</v>
      </c>
      <c r="M248" s="334">
        <v>0</v>
      </c>
      <c r="N248" s="334">
        <v>0</v>
      </c>
      <c r="O248" s="76"/>
    </row>
    <row r="249" spans="1:15" x14ac:dyDescent="0.25">
      <c r="A249" s="331">
        <v>43708</v>
      </c>
      <c r="B249" s="332" t="s">
        <v>4</v>
      </c>
      <c r="C249" s="333">
        <v>11</v>
      </c>
      <c r="D249" s="334">
        <v>12</v>
      </c>
      <c r="E249" s="334">
        <v>10</v>
      </c>
      <c r="F249" s="334">
        <v>0</v>
      </c>
      <c r="G249" s="334">
        <v>0</v>
      </c>
      <c r="H249" s="333">
        <v>72</v>
      </c>
      <c r="I249" s="334">
        <v>3</v>
      </c>
      <c r="J249" s="334">
        <v>72</v>
      </c>
      <c r="K249" s="334">
        <v>72</v>
      </c>
      <c r="L249" s="334">
        <v>72</v>
      </c>
      <c r="M249" s="334">
        <v>0</v>
      </c>
      <c r="N249" s="334">
        <v>0</v>
      </c>
      <c r="O249" s="76"/>
    </row>
    <row r="250" spans="1:15" x14ac:dyDescent="0.25">
      <c r="A250" s="331">
        <v>43708</v>
      </c>
      <c r="B250" s="332" t="s">
        <v>6</v>
      </c>
      <c r="C250" s="333">
        <v>8</v>
      </c>
      <c r="D250" s="334">
        <v>12</v>
      </c>
      <c r="E250" s="334">
        <v>6</v>
      </c>
      <c r="F250" s="334">
        <v>0</v>
      </c>
      <c r="G250" s="334">
        <v>0</v>
      </c>
      <c r="H250" s="333">
        <v>343</v>
      </c>
      <c r="I250" s="334">
        <v>3</v>
      </c>
      <c r="J250" s="334">
        <v>343</v>
      </c>
      <c r="K250" s="334">
        <v>343</v>
      </c>
      <c r="L250" s="334">
        <v>343</v>
      </c>
      <c r="M250" s="334">
        <v>0</v>
      </c>
      <c r="N250" s="334">
        <v>0</v>
      </c>
      <c r="O250" s="76"/>
    </row>
    <row r="251" spans="1:15" x14ac:dyDescent="0.25">
      <c r="A251" s="331">
        <v>43708</v>
      </c>
      <c r="B251" s="332" t="s">
        <v>8</v>
      </c>
      <c r="C251" s="333">
        <v>19</v>
      </c>
      <c r="D251" s="334">
        <v>18</v>
      </c>
      <c r="E251" s="334">
        <v>12</v>
      </c>
      <c r="F251" s="334">
        <v>0</v>
      </c>
      <c r="G251" s="334">
        <v>0</v>
      </c>
      <c r="H251" s="333">
        <v>121</v>
      </c>
      <c r="I251" s="334">
        <v>3</v>
      </c>
      <c r="J251" s="334">
        <v>121</v>
      </c>
      <c r="K251" s="334">
        <v>121</v>
      </c>
      <c r="L251" s="334">
        <v>121</v>
      </c>
      <c r="M251" s="334">
        <v>0</v>
      </c>
      <c r="N251" s="334">
        <v>0</v>
      </c>
      <c r="O251" s="76"/>
    </row>
    <row r="252" spans="1:15" x14ac:dyDescent="0.25">
      <c r="A252" s="331">
        <v>43708</v>
      </c>
      <c r="B252" s="332" t="s">
        <v>10</v>
      </c>
      <c r="C252" s="333">
        <v>31</v>
      </c>
      <c r="D252" s="334">
        <v>13</v>
      </c>
      <c r="E252" s="334">
        <v>1</v>
      </c>
      <c r="F252" s="334">
        <v>0</v>
      </c>
      <c r="G252" s="334">
        <v>0</v>
      </c>
      <c r="H252" s="333">
        <v>56</v>
      </c>
      <c r="I252" s="334">
        <v>3</v>
      </c>
      <c r="J252" s="334">
        <v>56</v>
      </c>
      <c r="K252" s="334">
        <v>56</v>
      </c>
      <c r="L252" s="334">
        <v>56</v>
      </c>
      <c r="M252" s="334">
        <v>0</v>
      </c>
      <c r="N252" s="334">
        <v>0</v>
      </c>
      <c r="O252" s="76"/>
    </row>
    <row r="253" spans="1:15" x14ac:dyDescent="0.25">
      <c r="A253" s="331">
        <v>43708</v>
      </c>
      <c r="B253" s="332" t="s">
        <v>47</v>
      </c>
      <c r="C253" s="333">
        <v>4</v>
      </c>
      <c r="D253" s="334">
        <v>21</v>
      </c>
      <c r="E253" s="334">
        <v>14</v>
      </c>
      <c r="F253" s="334">
        <v>0</v>
      </c>
      <c r="G253" s="334">
        <v>0</v>
      </c>
      <c r="H253" s="333">
        <v>200</v>
      </c>
      <c r="I253" s="334">
        <v>3</v>
      </c>
      <c r="J253" s="334">
        <v>200</v>
      </c>
      <c r="K253" s="334">
        <v>200</v>
      </c>
      <c r="L253" s="334">
        <v>200</v>
      </c>
      <c r="M253" s="334">
        <v>0</v>
      </c>
      <c r="N253" s="334">
        <v>0</v>
      </c>
      <c r="O253" s="76"/>
    </row>
    <row r="254" spans="1:15" x14ac:dyDescent="0.25">
      <c r="A254" s="331">
        <v>43738</v>
      </c>
      <c r="B254" s="332" t="s">
        <v>2</v>
      </c>
      <c r="C254" s="333">
        <v>8</v>
      </c>
      <c r="D254" s="334">
        <v>28</v>
      </c>
      <c r="E254" s="334">
        <v>8</v>
      </c>
      <c r="F254" s="334">
        <v>0</v>
      </c>
      <c r="G254" s="334">
        <v>0</v>
      </c>
      <c r="H254" s="333">
        <v>567</v>
      </c>
      <c r="I254" s="334">
        <v>3</v>
      </c>
      <c r="J254" s="334">
        <v>567</v>
      </c>
      <c r="K254" s="334">
        <v>567</v>
      </c>
      <c r="L254" s="334">
        <v>567</v>
      </c>
      <c r="M254" s="334">
        <v>0</v>
      </c>
      <c r="N254" s="334">
        <v>0</v>
      </c>
      <c r="O254" s="76"/>
    </row>
    <row r="255" spans="1:15" x14ac:dyDescent="0.25">
      <c r="A255" s="331">
        <v>43738</v>
      </c>
      <c r="B255" s="332" t="s">
        <v>4</v>
      </c>
      <c r="C255" s="333">
        <v>20</v>
      </c>
      <c r="D255" s="334">
        <v>24</v>
      </c>
      <c r="E255" s="334">
        <v>17</v>
      </c>
      <c r="F255" s="334">
        <v>0</v>
      </c>
      <c r="G255" s="334">
        <v>0</v>
      </c>
      <c r="H255" s="333">
        <v>103</v>
      </c>
      <c r="I255" s="334">
        <v>3</v>
      </c>
      <c r="J255" s="334">
        <v>103</v>
      </c>
      <c r="K255" s="334">
        <v>103</v>
      </c>
      <c r="L255" s="334">
        <v>103</v>
      </c>
      <c r="M255" s="334">
        <v>0</v>
      </c>
      <c r="N255" s="334">
        <v>0</v>
      </c>
      <c r="O255" s="76"/>
    </row>
    <row r="256" spans="1:15" x14ac:dyDescent="0.25">
      <c r="A256" s="331">
        <v>43738</v>
      </c>
      <c r="B256" s="332" t="s">
        <v>6</v>
      </c>
      <c r="C256" s="333">
        <v>9</v>
      </c>
      <c r="D256" s="334">
        <v>10</v>
      </c>
      <c r="E256" s="334">
        <v>4</v>
      </c>
      <c r="F256" s="334">
        <v>0</v>
      </c>
      <c r="G256" s="334">
        <v>0</v>
      </c>
      <c r="H256" s="333">
        <v>343</v>
      </c>
      <c r="I256" s="334">
        <v>3</v>
      </c>
      <c r="J256" s="334">
        <v>343</v>
      </c>
      <c r="K256" s="334">
        <v>343</v>
      </c>
      <c r="L256" s="334">
        <v>343</v>
      </c>
      <c r="M256" s="334">
        <v>0</v>
      </c>
      <c r="N256" s="334">
        <v>0</v>
      </c>
      <c r="O256" s="76"/>
    </row>
    <row r="257" spans="1:15" x14ac:dyDescent="0.25">
      <c r="A257" s="331">
        <v>43738</v>
      </c>
      <c r="B257" s="332" t="s">
        <v>8</v>
      </c>
      <c r="C257" s="333">
        <v>3</v>
      </c>
      <c r="D257" s="334">
        <v>5</v>
      </c>
      <c r="E257" s="334">
        <v>2</v>
      </c>
      <c r="F257" s="334">
        <v>0</v>
      </c>
      <c r="G257" s="334">
        <v>0</v>
      </c>
      <c r="H257" s="333">
        <v>71</v>
      </c>
      <c r="I257" s="334">
        <v>3</v>
      </c>
      <c r="J257" s="334">
        <v>71</v>
      </c>
      <c r="K257" s="334">
        <v>71</v>
      </c>
      <c r="L257" s="334">
        <v>71</v>
      </c>
      <c r="M257" s="334">
        <v>0</v>
      </c>
      <c r="N257" s="334">
        <v>0</v>
      </c>
      <c r="O257" s="76"/>
    </row>
    <row r="258" spans="1:15" x14ac:dyDescent="0.25">
      <c r="A258" s="331">
        <v>43738</v>
      </c>
      <c r="B258" s="332" t="s">
        <v>10</v>
      </c>
      <c r="C258" s="333">
        <v>30</v>
      </c>
      <c r="D258" s="334">
        <v>17</v>
      </c>
      <c r="E258" s="334">
        <v>6</v>
      </c>
      <c r="F258" s="334">
        <v>0</v>
      </c>
      <c r="G258" s="334">
        <v>0</v>
      </c>
      <c r="H258" s="333">
        <v>77</v>
      </c>
      <c r="I258" s="334">
        <v>3</v>
      </c>
      <c r="J258" s="334">
        <v>77</v>
      </c>
      <c r="K258" s="334">
        <v>77</v>
      </c>
      <c r="L258" s="334">
        <v>77</v>
      </c>
      <c r="M258" s="334">
        <v>0</v>
      </c>
      <c r="N258" s="334">
        <v>0</v>
      </c>
      <c r="O258" s="76"/>
    </row>
    <row r="259" spans="1:15" x14ac:dyDescent="0.25">
      <c r="A259" s="331">
        <v>43738</v>
      </c>
      <c r="B259" s="332" t="s">
        <v>47</v>
      </c>
      <c r="C259" s="333">
        <v>5</v>
      </c>
      <c r="D259" s="334">
        <v>21</v>
      </c>
      <c r="E259" s="334">
        <v>11</v>
      </c>
      <c r="F259" s="334">
        <v>0</v>
      </c>
      <c r="G259" s="334">
        <v>0</v>
      </c>
      <c r="H259" s="333">
        <v>195</v>
      </c>
      <c r="I259" s="334">
        <v>3</v>
      </c>
      <c r="J259" s="334">
        <v>195</v>
      </c>
      <c r="K259" s="334">
        <v>195</v>
      </c>
      <c r="L259" s="334">
        <v>195</v>
      </c>
      <c r="M259" s="334">
        <v>0</v>
      </c>
      <c r="N259" s="334">
        <v>0</v>
      </c>
      <c r="O259" s="76"/>
    </row>
    <row r="260" spans="1:15" x14ac:dyDescent="0.25">
      <c r="A260" s="331">
        <v>43769</v>
      </c>
      <c r="B260" s="332" t="s">
        <v>2</v>
      </c>
      <c r="C260" s="333">
        <v>6</v>
      </c>
      <c r="D260" s="334">
        <v>28</v>
      </c>
      <c r="E260" s="334">
        <v>6</v>
      </c>
      <c r="F260" s="334">
        <v>0</v>
      </c>
      <c r="G260" s="334">
        <v>0</v>
      </c>
      <c r="H260" s="333">
        <v>574</v>
      </c>
      <c r="I260" s="334">
        <v>3</v>
      </c>
      <c r="J260" s="334">
        <v>574</v>
      </c>
      <c r="K260" s="334">
        <v>574</v>
      </c>
      <c r="L260" s="334">
        <v>574</v>
      </c>
      <c r="M260" s="334">
        <v>0</v>
      </c>
      <c r="N260" s="334">
        <v>0</v>
      </c>
      <c r="O260" s="76"/>
    </row>
    <row r="261" spans="1:15" x14ac:dyDescent="0.25">
      <c r="A261" s="331">
        <v>43769</v>
      </c>
      <c r="B261" s="332" t="s">
        <v>4</v>
      </c>
      <c r="C261" s="333">
        <v>14</v>
      </c>
      <c r="D261" s="334">
        <v>26</v>
      </c>
      <c r="E261" s="334">
        <v>11</v>
      </c>
      <c r="F261" s="334">
        <v>0</v>
      </c>
      <c r="G261" s="334">
        <v>0</v>
      </c>
      <c r="H261" s="333">
        <v>99</v>
      </c>
      <c r="I261" s="334">
        <v>3</v>
      </c>
      <c r="J261" s="334">
        <v>99</v>
      </c>
      <c r="K261" s="334">
        <v>99</v>
      </c>
      <c r="L261" s="334">
        <v>99</v>
      </c>
      <c r="M261" s="334">
        <v>0</v>
      </c>
      <c r="N261" s="334">
        <v>0</v>
      </c>
      <c r="O261" s="76"/>
    </row>
    <row r="262" spans="1:15" x14ac:dyDescent="0.25">
      <c r="A262" s="331">
        <v>43769</v>
      </c>
      <c r="B262" s="332" t="s">
        <v>6</v>
      </c>
      <c r="C262" s="333">
        <v>10</v>
      </c>
      <c r="D262" s="334">
        <v>10</v>
      </c>
      <c r="E262" s="334">
        <v>4</v>
      </c>
      <c r="F262" s="334">
        <v>0</v>
      </c>
      <c r="G262" s="334">
        <v>0</v>
      </c>
      <c r="H262" s="333">
        <v>353</v>
      </c>
      <c r="I262" s="334">
        <v>3</v>
      </c>
      <c r="J262" s="334">
        <v>353</v>
      </c>
      <c r="K262" s="334">
        <v>353</v>
      </c>
      <c r="L262" s="334">
        <v>353</v>
      </c>
      <c r="M262" s="334">
        <v>0</v>
      </c>
      <c r="N262" s="334">
        <v>0</v>
      </c>
      <c r="O262" s="76"/>
    </row>
    <row r="263" spans="1:15" x14ac:dyDescent="0.25">
      <c r="A263" s="331">
        <v>43769</v>
      </c>
      <c r="B263" s="332" t="s">
        <v>8</v>
      </c>
      <c r="C263" s="333">
        <v>16</v>
      </c>
      <c r="D263" s="334">
        <v>9</v>
      </c>
      <c r="E263" s="334">
        <v>5</v>
      </c>
      <c r="F263" s="334">
        <v>0</v>
      </c>
      <c r="G263" s="334">
        <v>0</v>
      </c>
      <c r="H263" s="333">
        <v>94</v>
      </c>
      <c r="I263" s="334">
        <v>3</v>
      </c>
      <c r="J263" s="334">
        <v>94</v>
      </c>
      <c r="K263" s="334">
        <v>94</v>
      </c>
      <c r="L263" s="334">
        <v>94</v>
      </c>
      <c r="M263" s="334">
        <v>0</v>
      </c>
      <c r="N263" s="334">
        <v>0</v>
      </c>
      <c r="O263" s="76"/>
    </row>
    <row r="264" spans="1:15" x14ac:dyDescent="0.25">
      <c r="A264" s="331">
        <v>43769</v>
      </c>
      <c r="B264" s="332" t="s">
        <v>10</v>
      </c>
      <c r="C264" s="333">
        <v>24</v>
      </c>
      <c r="D264" s="334">
        <v>16</v>
      </c>
      <c r="E264" s="334">
        <v>3</v>
      </c>
      <c r="F264" s="334">
        <v>0</v>
      </c>
      <c r="G264" s="334">
        <v>0</v>
      </c>
      <c r="H264" s="333">
        <v>63</v>
      </c>
      <c r="I264" s="334">
        <v>3</v>
      </c>
      <c r="J264" s="334">
        <v>63</v>
      </c>
      <c r="K264" s="334">
        <v>63</v>
      </c>
      <c r="L264" s="334">
        <v>63</v>
      </c>
      <c r="M264" s="334">
        <v>0</v>
      </c>
      <c r="N264" s="334">
        <v>0</v>
      </c>
      <c r="O264" s="76"/>
    </row>
    <row r="265" spans="1:15" x14ac:dyDescent="0.25">
      <c r="A265" s="331">
        <v>43769</v>
      </c>
      <c r="B265" s="332" t="s">
        <v>47</v>
      </c>
      <c r="C265" s="333">
        <v>3</v>
      </c>
      <c r="D265" s="334">
        <v>18</v>
      </c>
      <c r="E265" s="334">
        <v>11</v>
      </c>
      <c r="F265" s="334">
        <v>0</v>
      </c>
      <c r="G265" s="334">
        <v>0</v>
      </c>
      <c r="H265" s="333">
        <v>189</v>
      </c>
      <c r="I265" s="334">
        <v>3</v>
      </c>
      <c r="J265" s="334">
        <v>189</v>
      </c>
      <c r="K265" s="334">
        <v>189</v>
      </c>
      <c r="L265" s="334">
        <v>189</v>
      </c>
      <c r="M265" s="334">
        <v>0</v>
      </c>
      <c r="N265" s="334">
        <v>0</v>
      </c>
      <c r="O265" s="76"/>
    </row>
    <row r="266" spans="1:15" x14ac:dyDescent="0.25">
      <c r="A266" s="331">
        <v>43799</v>
      </c>
      <c r="B266" s="332" t="s">
        <v>2</v>
      </c>
      <c r="C266" s="333">
        <v>6</v>
      </c>
      <c r="D266" s="334">
        <v>30</v>
      </c>
      <c r="E266" s="334">
        <v>6</v>
      </c>
      <c r="F266" s="334">
        <v>0</v>
      </c>
      <c r="G266" s="334">
        <v>0</v>
      </c>
      <c r="H266" s="333">
        <v>577</v>
      </c>
      <c r="I266" s="334">
        <v>3</v>
      </c>
      <c r="J266" s="334">
        <v>577</v>
      </c>
      <c r="K266" s="334">
        <v>577</v>
      </c>
      <c r="L266" s="334">
        <v>577</v>
      </c>
      <c r="M266" s="334">
        <v>0</v>
      </c>
      <c r="N266" s="334">
        <v>0</v>
      </c>
      <c r="O266" s="76"/>
    </row>
    <row r="267" spans="1:15" x14ac:dyDescent="0.25">
      <c r="A267" s="331">
        <v>43799</v>
      </c>
      <c r="B267" s="332" t="s">
        <v>4</v>
      </c>
      <c r="C267" s="333">
        <v>6</v>
      </c>
      <c r="D267" s="334">
        <v>21</v>
      </c>
      <c r="E267" s="334">
        <v>6</v>
      </c>
      <c r="F267" s="334">
        <v>0</v>
      </c>
      <c r="G267" s="334">
        <v>0</v>
      </c>
      <c r="H267" s="333">
        <v>86</v>
      </c>
      <c r="I267" s="334">
        <v>3</v>
      </c>
      <c r="J267" s="334">
        <v>86</v>
      </c>
      <c r="K267" s="334">
        <v>86</v>
      </c>
      <c r="L267" s="334">
        <v>86</v>
      </c>
      <c r="M267" s="334">
        <v>0</v>
      </c>
      <c r="N267" s="334">
        <v>0</v>
      </c>
      <c r="O267" s="76"/>
    </row>
    <row r="268" spans="1:15" x14ac:dyDescent="0.25">
      <c r="A268" s="331">
        <v>43799</v>
      </c>
      <c r="B268" s="332" t="s">
        <v>6</v>
      </c>
      <c r="C268" s="333">
        <v>6</v>
      </c>
      <c r="D268" s="334">
        <v>10</v>
      </c>
      <c r="E268" s="334">
        <v>4</v>
      </c>
      <c r="F268" s="334">
        <v>0</v>
      </c>
      <c r="G268" s="334">
        <v>0</v>
      </c>
      <c r="H268" s="333">
        <v>372</v>
      </c>
      <c r="I268" s="334">
        <v>3</v>
      </c>
      <c r="J268" s="334">
        <v>372</v>
      </c>
      <c r="K268" s="334">
        <v>372</v>
      </c>
      <c r="L268" s="334">
        <v>372</v>
      </c>
      <c r="M268" s="334">
        <v>0</v>
      </c>
      <c r="N268" s="334">
        <v>0</v>
      </c>
      <c r="O268" s="76"/>
    </row>
    <row r="269" spans="1:15" x14ac:dyDescent="0.25">
      <c r="A269" s="331">
        <v>43799</v>
      </c>
      <c r="B269" s="332" t="s">
        <v>8</v>
      </c>
      <c r="C269" s="333">
        <v>24</v>
      </c>
      <c r="D269" s="334">
        <v>16</v>
      </c>
      <c r="E269" s="334">
        <v>7</v>
      </c>
      <c r="F269" s="334">
        <v>0</v>
      </c>
      <c r="G269" s="334">
        <v>0</v>
      </c>
      <c r="H269" s="333">
        <v>124</v>
      </c>
      <c r="I269" s="334">
        <v>3</v>
      </c>
      <c r="J269" s="334">
        <v>124</v>
      </c>
      <c r="K269" s="334">
        <v>124</v>
      </c>
      <c r="L269" s="334">
        <v>124</v>
      </c>
      <c r="M269" s="334">
        <v>0</v>
      </c>
      <c r="N269" s="334">
        <v>0</v>
      </c>
      <c r="O269" s="76"/>
    </row>
    <row r="270" spans="1:15" x14ac:dyDescent="0.25">
      <c r="A270" s="331">
        <v>43799</v>
      </c>
      <c r="B270" s="332" t="s">
        <v>10</v>
      </c>
      <c r="C270" s="333">
        <v>25</v>
      </c>
      <c r="D270" s="334">
        <v>11</v>
      </c>
      <c r="E270" s="334">
        <v>4</v>
      </c>
      <c r="F270" s="334">
        <v>0</v>
      </c>
      <c r="G270" s="334">
        <v>0</v>
      </c>
      <c r="H270" s="333">
        <v>56</v>
      </c>
      <c r="I270" s="334">
        <v>3</v>
      </c>
      <c r="J270" s="334">
        <v>56</v>
      </c>
      <c r="K270" s="334">
        <v>56</v>
      </c>
      <c r="L270" s="334">
        <v>56</v>
      </c>
      <c r="M270" s="334">
        <v>0</v>
      </c>
      <c r="N270" s="334">
        <v>0</v>
      </c>
      <c r="O270" s="76"/>
    </row>
    <row r="271" spans="1:15" x14ac:dyDescent="0.25">
      <c r="A271" s="331">
        <v>43799</v>
      </c>
      <c r="B271" s="332" t="s">
        <v>47</v>
      </c>
      <c r="C271" s="333">
        <v>4</v>
      </c>
      <c r="D271" s="334">
        <v>18</v>
      </c>
      <c r="E271" s="334">
        <v>9</v>
      </c>
      <c r="F271" s="334">
        <v>0</v>
      </c>
      <c r="G271" s="334">
        <v>0</v>
      </c>
      <c r="H271" s="333">
        <v>187</v>
      </c>
      <c r="I271" s="334">
        <v>3</v>
      </c>
      <c r="J271" s="334">
        <v>187</v>
      </c>
      <c r="K271" s="334">
        <v>187</v>
      </c>
      <c r="L271" s="334">
        <v>187</v>
      </c>
      <c r="M271" s="334">
        <v>0</v>
      </c>
      <c r="N271" s="334">
        <v>0</v>
      </c>
      <c r="O271" s="76"/>
    </row>
    <row r="272" spans="1:15" x14ac:dyDescent="0.25">
      <c r="A272" s="331">
        <v>43830</v>
      </c>
      <c r="B272" s="332" t="s">
        <v>2</v>
      </c>
      <c r="C272" s="333">
        <v>3</v>
      </c>
      <c r="D272" s="334">
        <v>29</v>
      </c>
      <c r="E272" s="334">
        <v>6</v>
      </c>
      <c r="F272" s="334">
        <v>0</v>
      </c>
      <c r="G272" s="334">
        <v>0</v>
      </c>
      <c r="H272" s="333">
        <v>546</v>
      </c>
      <c r="I272" s="334">
        <v>3</v>
      </c>
      <c r="J272" s="334">
        <v>546</v>
      </c>
      <c r="K272" s="334">
        <v>546</v>
      </c>
      <c r="L272" s="334">
        <v>546</v>
      </c>
      <c r="M272" s="334">
        <v>0</v>
      </c>
      <c r="N272" s="334">
        <v>0</v>
      </c>
      <c r="O272" s="76"/>
    </row>
    <row r="273" spans="1:15" x14ac:dyDescent="0.25">
      <c r="A273" s="331">
        <v>43830</v>
      </c>
      <c r="B273" s="332" t="s">
        <v>4</v>
      </c>
      <c r="C273" s="333">
        <v>4</v>
      </c>
      <c r="D273" s="334">
        <v>22</v>
      </c>
      <c r="E273" s="334">
        <v>7</v>
      </c>
      <c r="F273" s="334">
        <v>0</v>
      </c>
      <c r="G273" s="334">
        <v>0</v>
      </c>
      <c r="H273" s="333">
        <v>88</v>
      </c>
      <c r="I273" s="334">
        <v>3</v>
      </c>
      <c r="J273" s="334">
        <v>88</v>
      </c>
      <c r="K273" s="334">
        <v>88</v>
      </c>
      <c r="L273" s="334">
        <v>88</v>
      </c>
      <c r="M273" s="334">
        <v>0</v>
      </c>
      <c r="N273" s="334">
        <v>0</v>
      </c>
      <c r="O273" s="76"/>
    </row>
    <row r="274" spans="1:15" x14ac:dyDescent="0.25">
      <c r="A274" s="331">
        <v>43830</v>
      </c>
      <c r="B274" s="332" t="s">
        <v>6</v>
      </c>
      <c r="C274" s="333">
        <v>7</v>
      </c>
      <c r="D274" s="334">
        <v>4</v>
      </c>
      <c r="E274" s="334">
        <v>2</v>
      </c>
      <c r="F274" s="334">
        <v>0</v>
      </c>
      <c r="G274" s="334">
        <v>0</v>
      </c>
      <c r="H274" s="333">
        <v>361</v>
      </c>
      <c r="I274" s="334">
        <v>3</v>
      </c>
      <c r="J274" s="334">
        <v>361</v>
      </c>
      <c r="K274" s="334">
        <v>361</v>
      </c>
      <c r="L274" s="334">
        <v>361</v>
      </c>
      <c r="M274" s="334">
        <v>0</v>
      </c>
      <c r="N274" s="334">
        <v>0</v>
      </c>
      <c r="O274" s="76"/>
    </row>
    <row r="275" spans="1:15" x14ac:dyDescent="0.25">
      <c r="A275" s="331">
        <v>43830</v>
      </c>
      <c r="B275" s="332" t="s">
        <v>8</v>
      </c>
      <c r="C275" s="333">
        <v>16</v>
      </c>
      <c r="D275" s="334">
        <v>19</v>
      </c>
      <c r="E275" s="334">
        <v>3</v>
      </c>
      <c r="F275" s="334">
        <v>0</v>
      </c>
      <c r="G275" s="334">
        <v>0</v>
      </c>
      <c r="H275" s="333">
        <v>109</v>
      </c>
      <c r="I275" s="334">
        <v>3</v>
      </c>
      <c r="J275" s="334">
        <v>109</v>
      </c>
      <c r="K275" s="334">
        <v>109</v>
      </c>
      <c r="L275" s="334">
        <v>109</v>
      </c>
      <c r="M275" s="334">
        <v>0</v>
      </c>
      <c r="N275" s="334">
        <v>0</v>
      </c>
      <c r="O275" s="76"/>
    </row>
    <row r="276" spans="1:15" x14ac:dyDescent="0.25">
      <c r="A276" s="331">
        <v>43830</v>
      </c>
      <c r="B276" s="332" t="s">
        <v>10</v>
      </c>
      <c r="C276" s="333">
        <v>36</v>
      </c>
      <c r="D276" s="334">
        <v>13</v>
      </c>
      <c r="E276" s="334">
        <v>6</v>
      </c>
      <c r="F276" s="334">
        <v>0</v>
      </c>
      <c r="G276" s="334">
        <v>0</v>
      </c>
      <c r="H276" s="333">
        <v>74</v>
      </c>
      <c r="I276" s="334">
        <v>3</v>
      </c>
      <c r="J276" s="334">
        <v>74</v>
      </c>
      <c r="K276" s="334">
        <v>74</v>
      </c>
      <c r="L276" s="334">
        <v>74</v>
      </c>
      <c r="M276" s="334">
        <v>0</v>
      </c>
      <c r="N276" s="334">
        <v>0</v>
      </c>
      <c r="O276" s="76"/>
    </row>
    <row r="277" spans="1:15" x14ac:dyDescent="0.25">
      <c r="A277" s="331">
        <v>43830</v>
      </c>
      <c r="B277" s="332" t="s">
        <v>47</v>
      </c>
      <c r="C277" s="333">
        <v>8</v>
      </c>
      <c r="D277" s="334">
        <v>15</v>
      </c>
      <c r="E277" s="334">
        <v>6</v>
      </c>
      <c r="F277" s="334">
        <v>0</v>
      </c>
      <c r="G277" s="334">
        <v>0</v>
      </c>
      <c r="H277" s="333">
        <v>181</v>
      </c>
      <c r="I277" s="334">
        <v>3</v>
      </c>
      <c r="J277" s="334">
        <v>181</v>
      </c>
      <c r="K277" s="334">
        <v>181</v>
      </c>
      <c r="L277" s="334">
        <v>181</v>
      </c>
      <c r="M277" s="334">
        <v>0</v>
      </c>
      <c r="N277" s="334">
        <v>0</v>
      </c>
      <c r="O277" s="76"/>
    </row>
    <row r="278" spans="1:15" x14ac:dyDescent="0.25">
      <c r="A278" s="331">
        <v>43861</v>
      </c>
      <c r="B278" s="332" t="s">
        <v>2</v>
      </c>
      <c r="C278" s="333">
        <v>8</v>
      </c>
      <c r="D278" s="334">
        <v>23</v>
      </c>
      <c r="E278" s="334">
        <v>3</v>
      </c>
      <c r="F278" s="334">
        <v>0</v>
      </c>
      <c r="G278" s="334">
        <v>0</v>
      </c>
      <c r="H278" s="333">
        <v>538</v>
      </c>
      <c r="I278" s="334">
        <v>3</v>
      </c>
      <c r="J278" s="334">
        <v>538</v>
      </c>
      <c r="K278" s="334">
        <v>538</v>
      </c>
      <c r="L278" s="334">
        <v>538</v>
      </c>
      <c r="M278" s="334">
        <v>0</v>
      </c>
      <c r="N278" s="334">
        <v>0</v>
      </c>
      <c r="O278" s="76"/>
    </row>
    <row r="279" spans="1:15" x14ac:dyDescent="0.25">
      <c r="A279" s="331">
        <v>43861</v>
      </c>
      <c r="B279" s="332" t="s">
        <v>4</v>
      </c>
      <c r="C279" s="333">
        <v>7</v>
      </c>
      <c r="D279" s="334">
        <v>25</v>
      </c>
      <c r="E279" s="334">
        <v>4</v>
      </c>
      <c r="F279" s="334">
        <v>0</v>
      </c>
      <c r="G279" s="334">
        <v>0</v>
      </c>
      <c r="H279" s="333">
        <v>96</v>
      </c>
      <c r="I279" s="334">
        <v>3</v>
      </c>
      <c r="J279" s="334">
        <v>96</v>
      </c>
      <c r="K279" s="334">
        <v>96</v>
      </c>
      <c r="L279" s="334">
        <v>96</v>
      </c>
      <c r="M279" s="334">
        <v>0</v>
      </c>
      <c r="N279" s="334">
        <v>0</v>
      </c>
      <c r="O279" s="76"/>
    </row>
    <row r="280" spans="1:15" x14ac:dyDescent="0.25">
      <c r="A280" s="331">
        <v>43861</v>
      </c>
      <c r="B280" s="332" t="s">
        <v>6</v>
      </c>
      <c r="C280" s="333">
        <v>7</v>
      </c>
      <c r="D280" s="334">
        <v>2</v>
      </c>
      <c r="E280" s="334">
        <v>2</v>
      </c>
      <c r="F280" s="334">
        <v>0</v>
      </c>
      <c r="G280" s="334">
        <v>0</v>
      </c>
      <c r="H280" s="333">
        <v>368</v>
      </c>
      <c r="I280" s="334">
        <v>3</v>
      </c>
      <c r="J280" s="334">
        <v>368</v>
      </c>
      <c r="K280" s="334">
        <v>368</v>
      </c>
      <c r="L280" s="334">
        <v>368</v>
      </c>
      <c r="M280" s="334">
        <v>0</v>
      </c>
      <c r="N280" s="334">
        <v>0</v>
      </c>
      <c r="O280" s="76"/>
    </row>
    <row r="281" spans="1:15" x14ac:dyDescent="0.25">
      <c r="A281" s="331">
        <v>43861</v>
      </c>
      <c r="B281" s="332" t="s">
        <v>8</v>
      </c>
      <c r="C281" s="333">
        <v>8</v>
      </c>
      <c r="D281" s="334">
        <v>12</v>
      </c>
      <c r="E281" s="334">
        <v>3</v>
      </c>
      <c r="F281" s="334">
        <v>0</v>
      </c>
      <c r="G281" s="334">
        <v>0</v>
      </c>
      <c r="H281" s="333">
        <v>90</v>
      </c>
      <c r="I281" s="334">
        <v>3</v>
      </c>
      <c r="J281" s="334">
        <v>90</v>
      </c>
      <c r="K281" s="334">
        <v>90</v>
      </c>
      <c r="L281" s="334">
        <v>90</v>
      </c>
      <c r="M281" s="334">
        <v>0</v>
      </c>
      <c r="N281" s="334">
        <v>0</v>
      </c>
      <c r="O281" s="76"/>
    </row>
    <row r="282" spans="1:15" x14ac:dyDescent="0.25">
      <c r="A282" s="331">
        <v>43861</v>
      </c>
      <c r="B282" s="332" t="s">
        <v>10</v>
      </c>
      <c r="C282" s="333">
        <v>39</v>
      </c>
      <c r="D282" s="334">
        <v>17</v>
      </c>
      <c r="E282" s="334">
        <v>4</v>
      </c>
      <c r="F282" s="334">
        <v>0</v>
      </c>
      <c r="G282" s="334">
        <v>0</v>
      </c>
      <c r="H282" s="333">
        <v>89</v>
      </c>
      <c r="I282" s="334">
        <v>3</v>
      </c>
      <c r="J282" s="334">
        <v>89</v>
      </c>
      <c r="K282" s="334">
        <v>89</v>
      </c>
      <c r="L282" s="334">
        <v>89</v>
      </c>
      <c r="M282" s="334">
        <v>0</v>
      </c>
      <c r="N282" s="334">
        <v>0</v>
      </c>
      <c r="O282" s="76"/>
    </row>
    <row r="283" spans="1:15" x14ac:dyDescent="0.25">
      <c r="A283" s="331">
        <v>43861</v>
      </c>
      <c r="B283" s="332" t="s">
        <v>47</v>
      </c>
      <c r="C283" s="333">
        <v>7</v>
      </c>
      <c r="D283" s="334">
        <v>16</v>
      </c>
      <c r="E283" s="334">
        <v>7</v>
      </c>
      <c r="F283" s="334">
        <v>0</v>
      </c>
      <c r="G283" s="334">
        <v>0</v>
      </c>
      <c r="H283" s="333">
        <v>181</v>
      </c>
      <c r="I283" s="334">
        <v>3</v>
      </c>
      <c r="J283" s="334">
        <v>181</v>
      </c>
      <c r="K283" s="334">
        <v>181</v>
      </c>
      <c r="L283" s="334">
        <v>181</v>
      </c>
      <c r="M283" s="334">
        <v>0</v>
      </c>
      <c r="N283" s="334">
        <v>0</v>
      </c>
      <c r="O283" s="76"/>
    </row>
    <row r="284" spans="1:15" x14ac:dyDescent="0.25">
      <c r="A284" s="331">
        <v>43890</v>
      </c>
      <c r="B284" s="332" t="s">
        <v>2</v>
      </c>
      <c r="C284" s="333">
        <v>9</v>
      </c>
      <c r="D284" s="334">
        <v>18</v>
      </c>
      <c r="E284" s="334">
        <v>3</v>
      </c>
      <c r="F284" s="334">
        <v>0</v>
      </c>
      <c r="G284" s="334">
        <v>0</v>
      </c>
      <c r="H284" s="333">
        <v>514</v>
      </c>
      <c r="I284" s="334">
        <v>3</v>
      </c>
      <c r="J284" s="334">
        <v>514</v>
      </c>
      <c r="K284" s="334">
        <v>514</v>
      </c>
      <c r="L284" s="334">
        <v>514</v>
      </c>
      <c r="M284" s="334">
        <v>0</v>
      </c>
      <c r="N284" s="334">
        <v>0</v>
      </c>
      <c r="O284" s="76"/>
    </row>
    <row r="285" spans="1:15" x14ac:dyDescent="0.25">
      <c r="A285" s="331">
        <v>43890</v>
      </c>
      <c r="B285" s="332" t="s">
        <v>4</v>
      </c>
      <c r="C285" s="333">
        <v>11</v>
      </c>
      <c r="D285" s="334">
        <v>18</v>
      </c>
      <c r="E285" s="334">
        <v>2</v>
      </c>
      <c r="F285" s="334">
        <v>0</v>
      </c>
      <c r="G285" s="334">
        <v>0</v>
      </c>
      <c r="H285" s="333">
        <v>81</v>
      </c>
      <c r="I285" s="334">
        <v>3</v>
      </c>
      <c r="J285" s="334">
        <v>81</v>
      </c>
      <c r="K285" s="334">
        <v>81</v>
      </c>
      <c r="L285" s="334">
        <v>81</v>
      </c>
      <c r="M285" s="334">
        <v>0</v>
      </c>
      <c r="N285" s="334">
        <v>0</v>
      </c>
      <c r="O285" s="76"/>
    </row>
    <row r="286" spans="1:15" x14ac:dyDescent="0.25">
      <c r="A286" s="331">
        <v>43890</v>
      </c>
      <c r="B286" s="332" t="s">
        <v>6</v>
      </c>
      <c r="C286" s="333">
        <v>7</v>
      </c>
      <c r="D286" s="334">
        <v>10</v>
      </c>
      <c r="E286" s="334">
        <v>3</v>
      </c>
      <c r="F286" s="334">
        <v>0</v>
      </c>
      <c r="G286" s="334">
        <v>0</v>
      </c>
      <c r="H286" s="333">
        <v>372</v>
      </c>
      <c r="I286" s="334">
        <v>3</v>
      </c>
      <c r="J286" s="334">
        <v>372</v>
      </c>
      <c r="K286" s="334">
        <v>372</v>
      </c>
      <c r="L286" s="334">
        <v>372</v>
      </c>
      <c r="M286" s="334">
        <v>0</v>
      </c>
      <c r="N286" s="334">
        <v>0</v>
      </c>
      <c r="O286" s="76"/>
    </row>
    <row r="287" spans="1:15" x14ac:dyDescent="0.25">
      <c r="A287" s="331">
        <v>43890</v>
      </c>
      <c r="B287" s="332" t="s">
        <v>8</v>
      </c>
      <c r="C287" s="333">
        <v>12</v>
      </c>
      <c r="D287" s="334">
        <v>10</v>
      </c>
      <c r="E287" s="334">
        <v>0</v>
      </c>
      <c r="F287" s="334">
        <v>0</v>
      </c>
      <c r="G287" s="334">
        <v>0</v>
      </c>
      <c r="H287" s="333">
        <v>160</v>
      </c>
      <c r="I287" s="334">
        <v>3</v>
      </c>
      <c r="J287" s="334">
        <v>160</v>
      </c>
      <c r="K287" s="334">
        <v>160</v>
      </c>
      <c r="L287" s="334">
        <v>160</v>
      </c>
      <c r="M287" s="334">
        <v>0</v>
      </c>
      <c r="N287" s="334">
        <v>0</v>
      </c>
      <c r="O287" s="76"/>
    </row>
    <row r="288" spans="1:15" x14ac:dyDescent="0.25">
      <c r="A288" s="331">
        <v>43890</v>
      </c>
      <c r="B288" s="332" t="s">
        <v>10</v>
      </c>
      <c r="C288" s="333">
        <v>29</v>
      </c>
      <c r="D288" s="334">
        <v>12</v>
      </c>
      <c r="E288" s="334">
        <v>3</v>
      </c>
      <c r="F288" s="334">
        <v>0</v>
      </c>
      <c r="G288" s="334">
        <v>0</v>
      </c>
      <c r="H288" s="333">
        <v>62</v>
      </c>
      <c r="I288" s="334">
        <v>3</v>
      </c>
      <c r="J288" s="334">
        <v>62</v>
      </c>
      <c r="K288" s="334">
        <v>62</v>
      </c>
      <c r="L288" s="334">
        <v>62</v>
      </c>
      <c r="M288" s="334">
        <v>0</v>
      </c>
      <c r="N288" s="334">
        <v>0</v>
      </c>
      <c r="O288" s="76"/>
    </row>
    <row r="289" spans="1:15" x14ac:dyDescent="0.25">
      <c r="A289" s="331">
        <v>43890</v>
      </c>
      <c r="B289" s="332" t="s">
        <v>47</v>
      </c>
      <c r="C289" s="333">
        <v>6</v>
      </c>
      <c r="D289" s="334">
        <v>20</v>
      </c>
      <c r="E289" s="334">
        <v>8</v>
      </c>
      <c r="F289" s="334">
        <v>0</v>
      </c>
      <c r="G289" s="334">
        <v>0</v>
      </c>
      <c r="H289" s="333">
        <v>191</v>
      </c>
      <c r="I289" s="334">
        <v>3</v>
      </c>
      <c r="J289" s="334">
        <v>191</v>
      </c>
      <c r="K289" s="334">
        <v>191</v>
      </c>
      <c r="L289" s="334">
        <v>191</v>
      </c>
      <c r="M289" s="334">
        <v>0</v>
      </c>
      <c r="N289" s="334">
        <v>0</v>
      </c>
      <c r="O289" s="76"/>
    </row>
    <row r="290" spans="1:15" x14ac:dyDescent="0.25">
      <c r="A290" s="331">
        <v>43921</v>
      </c>
      <c r="B290" s="332" t="s">
        <v>2</v>
      </c>
      <c r="C290" s="333">
        <v>9</v>
      </c>
      <c r="D290" s="334">
        <v>14</v>
      </c>
      <c r="E290" s="334">
        <v>2</v>
      </c>
      <c r="F290" s="334">
        <v>0</v>
      </c>
      <c r="G290" s="334">
        <v>0</v>
      </c>
      <c r="H290" s="333">
        <v>490</v>
      </c>
      <c r="I290" s="334">
        <v>3</v>
      </c>
      <c r="J290" s="334">
        <v>490</v>
      </c>
      <c r="K290" s="334">
        <v>490</v>
      </c>
      <c r="L290" s="334">
        <v>490</v>
      </c>
      <c r="M290" s="334">
        <v>0</v>
      </c>
      <c r="N290" s="334">
        <v>0</v>
      </c>
      <c r="O290" s="76"/>
    </row>
    <row r="291" spans="1:15" x14ac:dyDescent="0.25">
      <c r="A291" s="331">
        <v>43921</v>
      </c>
      <c r="B291" s="332" t="s">
        <v>4</v>
      </c>
      <c r="C291" s="333">
        <v>19</v>
      </c>
      <c r="D291" s="334">
        <v>11</v>
      </c>
      <c r="E291" s="334">
        <v>1</v>
      </c>
      <c r="F291" s="334">
        <v>0</v>
      </c>
      <c r="G291" s="334">
        <v>0</v>
      </c>
      <c r="H291" s="333">
        <v>85</v>
      </c>
      <c r="I291" s="334">
        <v>3</v>
      </c>
      <c r="J291" s="334">
        <v>85</v>
      </c>
      <c r="K291" s="334">
        <v>85</v>
      </c>
      <c r="L291" s="334">
        <v>85</v>
      </c>
      <c r="M291" s="334">
        <v>0</v>
      </c>
      <c r="N291" s="334">
        <v>0</v>
      </c>
      <c r="O291" s="76"/>
    </row>
    <row r="292" spans="1:15" x14ac:dyDescent="0.25">
      <c r="A292" s="331">
        <v>43921</v>
      </c>
      <c r="B292" s="332" t="s">
        <v>6</v>
      </c>
      <c r="C292" s="333">
        <v>4</v>
      </c>
      <c r="D292" s="334">
        <v>4</v>
      </c>
      <c r="E292" s="334">
        <v>2</v>
      </c>
      <c r="F292" s="334">
        <v>0</v>
      </c>
      <c r="G292" s="334">
        <v>0</v>
      </c>
      <c r="H292" s="333">
        <v>356</v>
      </c>
      <c r="I292" s="334">
        <v>3</v>
      </c>
      <c r="J292" s="334">
        <v>356</v>
      </c>
      <c r="K292" s="334">
        <v>356</v>
      </c>
      <c r="L292" s="334">
        <v>356</v>
      </c>
      <c r="M292" s="334">
        <v>0</v>
      </c>
      <c r="N292" s="334">
        <v>0</v>
      </c>
      <c r="O292" s="76"/>
    </row>
    <row r="293" spans="1:15" x14ac:dyDescent="0.25">
      <c r="A293" s="331">
        <v>43921</v>
      </c>
      <c r="B293" s="332" t="s">
        <v>8</v>
      </c>
      <c r="C293" s="333">
        <v>8</v>
      </c>
      <c r="D293" s="334">
        <v>14</v>
      </c>
      <c r="E293" s="334">
        <v>1</v>
      </c>
      <c r="F293" s="334">
        <v>0</v>
      </c>
      <c r="G293" s="334">
        <v>0</v>
      </c>
      <c r="H293" s="333">
        <v>140</v>
      </c>
      <c r="I293" s="334">
        <v>3</v>
      </c>
      <c r="J293" s="334">
        <v>140</v>
      </c>
      <c r="K293" s="334">
        <v>140</v>
      </c>
      <c r="L293" s="334">
        <v>140</v>
      </c>
      <c r="M293" s="334">
        <v>0</v>
      </c>
      <c r="N293" s="334">
        <v>0</v>
      </c>
      <c r="O293" s="76"/>
    </row>
    <row r="294" spans="1:15" x14ac:dyDescent="0.25">
      <c r="A294" s="331">
        <v>43921</v>
      </c>
      <c r="B294" s="332" t="s">
        <v>10</v>
      </c>
      <c r="C294" s="333">
        <v>25</v>
      </c>
      <c r="D294" s="334">
        <v>13</v>
      </c>
      <c r="E294" s="334">
        <v>0</v>
      </c>
      <c r="F294" s="334">
        <v>0</v>
      </c>
      <c r="G294" s="334">
        <v>0</v>
      </c>
      <c r="H294" s="333">
        <v>88</v>
      </c>
      <c r="I294" s="334">
        <v>3</v>
      </c>
      <c r="J294" s="334">
        <v>88</v>
      </c>
      <c r="K294" s="334">
        <v>88</v>
      </c>
      <c r="L294" s="334">
        <v>88</v>
      </c>
      <c r="M294" s="334">
        <v>0</v>
      </c>
      <c r="N294" s="334">
        <v>0</v>
      </c>
      <c r="O294" s="76"/>
    </row>
    <row r="295" spans="1:15" x14ac:dyDescent="0.25">
      <c r="A295" s="331">
        <v>43921</v>
      </c>
      <c r="B295" s="332" t="s">
        <v>47</v>
      </c>
      <c r="C295" s="333">
        <v>10</v>
      </c>
      <c r="D295" s="334">
        <v>24</v>
      </c>
      <c r="E295" s="334">
        <v>5</v>
      </c>
      <c r="F295" s="334">
        <v>0</v>
      </c>
      <c r="G295" s="334">
        <v>0</v>
      </c>
      <c r="H295" s="333">
        <v>201</v>
      </c>
      <c r="I295" s="334">
        <v>3</v>
      </c>
      <c r="J295" s="334">
        <v>201</v>
      </c>
      <c r="K295" s="334">
        <v>201</v>
      </c>
      <c r="L295" s="334">
        <v>201</v>
      </c>
      <c r="M295" s="334">
        <v>0</v>
      </c>
      <c r="N295" s="334">
        <v>0</v>
      </c>
      <c r="O295" s="76"/>
    </row>
    <row r="296" spans="1:15" x14ac:dyDescent="0.25">
      <c r="A296" s="331">
        <v>43951</v>
      </c>
      <c r="B296" s="332" t="s">
        <v>2</v>
      </c>
      <c r="C296" s="333">
        <v>12</v>
      </c>
      <c r="D296" s="334">
        <v>13</v>
      </c>
      <c r="E296" s="334">
        <v>1</v>
      </c>
      <c r="F296" s="334">
        <v>0</v>
      </c>
      <c r="G296" s="334">
        <v>0</v>
      </c>
      <c r="H296" s="333">
        <v>498</v>
      </c>
      <c r="I296" s="334">
        <v>3</v>
      </c>
      <c r="J296" s="334">
        <v>498</v>
      </c>
      <c r="K296" s="334">
        <v>498</v>
      </c>
      <c r="L296" s="334">
        <v>498</v>
      </c>
      <c r="M296" s="334">
        <v>0</v>
      </c>
      <c r="N296" s="334">
        <v>0</v>
      </c>
      <c r="O296" s="76"/>
    </row>
    <row r="297" spans="1:15" x14ac:dyDescent="0.25">
      <c r="A297" s="331">
        <v>43951</v>
      </c>
      <c r="B297" s="332" t="s">
        <v>4</v>
      </c>
      <c r="C297" s="333">
        <v>13</v>
      </c>
      <c r="D297" s="334">
        <v>10</v>
      </c>
      <c r="E297" s="334">
        <v>1</v>
      </c>
      <c r="F297" s="334">
        <v>0</v>
      </c>
      <c r="G297" s="334">
        <v>0</v>
      </c>
      <c r="H297" s="333">
        <v>74</v>
      </c>
      <c r="I297" s="334">
        <v>3</v>
      </c>
      <c r="J297" s="334">
        <v>74</v>
      </c>
      <c r="K297" s="334">
        <v>74</v>
      </c>
      <c r="L297" s="334">
        <v>74</v>
      </c>
      <c r="M297" s="334">
        <v>0</v>
      </c>
      <c r="N297" s="334">
        <v>0</v>
      </c>
      <c r="O297" s="76"/>
    </row>
    <row r="298" spans="1:15" x14ac:dyDescent="0.25">
      <c r="A298" s="331">
        <v>43951</v>
      </c>
      <c r="B298" s="332" t="s">
        <v>6</v>
      </c>
      <c r="C298" s="333">
        <v>4</v>
      </c>
      <c r="D298" s="334">
        <v>6</v>
      </c>
      <c r="E298" s="334">
        <v>0</v>
      </c>
      <c r="F298" s="334">
        <v>0</v>
      </c>
      <c r="G298" s="334">
        <v>0</v>
      </c>
      <c r="H298" s="333">
        <v>375</v>
      </c>
      <c r="I298" s="334">
        <v>3</v>
      </c>
      <c r="J298" s="334">
        <v>375</v>
      </c>
      <c r="K298" s="334">
        <v>375</v>
      </c>
      <c r="L298" s="334">
        <v>375</v>
      </c>
      <c r="M298" s="334">
        <v>0</v>
      </c>
      <c r="N298" s="334">
        <v>0</v>
      </c>
      <c r="O298" s="76"/>
    </row>
    <row r="299" spans="1:15" x14ac:dyDescent="0.25">
      <c r="A299" s="331">
        <v>43951</v>
      </c>
      <c r="B299" s="332" t="s">
        <v>8</v>
      </c>
      <c r="C299" s="333">
        <v>22</v>
      </c>
      <c r="D299" s="334">
        <v>18</v>
      </c>
      <c r="E299" s="334">
        <v>0</v>
      </c>
      <c r="F299" s="334">
        <v>0</v>
      </c>
      <c r="G299" s="334">
        <v>0</v>
      </c>
      <c r="H299" s="333">
        <v>168</v>
      </c>
      <c r="I299" s="334">
        <v>3</v>
      </c>
      <c r="J299" s="334">
        <v>168</v>
      </c>
      <c r="K299" s="334">
        <v>168</v>
      </c>
      <c r="L299" s="334">
        <v>168</v>
      </c>
      <c r="M299" s="334">
        <v>0</v>
      </c>
      <c r="N299" s="334">
        <v>0</v>
      </c>
      <c r="O299" s="76"/>
    </row>
    <row r="300" spans="1:15" x14ac:dyDescent="0.25">
      <c r="A300" s="331">
        <v>43951</v>
      </c>
      <c r="B300" s="332" t="s">
        <v>10</v>
      </c>
      <c r="C300" s="333">
        <v>21</v>
      </c>
      <c r="D300" s="334">
        <v>12</v>
      </c>
      <c r="E300" s="334">
        <v>0</v>
      </c>
      <c r="F300" s="334">
        <v>0</v>
      </c>
      <c r="G300" s="334">
        <v>0</v>
      </c>
      <c r="H300" s="333">
        <v>67</v>
      </c>
      <c r="I300" s="334">
        <v>3</v>
      </c>
      <c r="J300" s="334">
        <v>67</v>
      </c>
      <c r="K300" s="334">
        <v>67</v>
      </c>
      <c r="L300" s="334">
        <v>67</v>
      </c>
      <c r="M300" s="334">
        <v>0</v>
      </c>
      <c r="N300" s="334">
        <v>0</v>
      </c>
      <c r="O300" s="76"/>
    </row>
    <row r="301" spans="1:15" x14ac:dyDescent="0.25">
      <c r="A301" s="331">
        <v>43951</v>
      </c>
      <c r="B301" s="332" t="s">
        <v>47</v>
      </c>
      <c r="C301" s="333">
        <v>8</v>
      </c>
      <c r="D301" s="334">
        <v>19</v>
      </c>
      <c r="E301" s="334">
        <v>3</v>
      </c>
      <c r="F301" s="334">
        <v>0</v>
      </c>
      <c r="G301" s="334">
        <v>0</v>
      </c>
      <c r="H301" s="333">
        <v>194</v>
      </c>
      <c r="I301" s="334">
        <v>3</v>
      </c>
      <c r="J301" s="334">
        <v>194</v>
      </c>
      <c r="K301" s="334">
        <v>194</v>
      </c>
      <c r="L301" s="334">
        <v>194</v>
      </c>
      <c r="M301" s="334">
        <v>0</v>
      </c>
      <c r="N301" s="334">
        <v>0</v>
      </c>
      <c r="O301" s="76"/>
    </row>
    <row r="302" spans="1:15" x14ac:dyDescent="0.25">
      <c r="A302" s="331">
        <v>43982</v>
      </c>
      <c r="B302" s="332" t="s">
        <v>2</v>
      </c>
      <c r="C302" s="333">
        <v>16</v>
      </c>
      <c r="D302" s="334">
        <v>12</v>
      </c>
      <c r="E302" s="334">
        <v>1</v>
      </c>
      <c r="F302" s="334">
        <v>0</v>
      </c>
      <c r="G302" s="334">
        <v>0</v>
      </c>
      <c r="H302" s="333">
        <v>512</v>
      </c>
      <c r="I302" s="334">
        <v>3</v>
      </c>
      <c r="J302" s="334">
        <v>512</v>
      </c>
      <c r="K302" s="334">
        <v>512</v>
      </c>
      <c r="L302" s="334">
        <v>512</v>
      </c>
      <c r="M302" s="334">
        <v>0</v>
      </c>
      <c r="N302" s="334">
        <v>0</v>
      </c>
      <c r="O302" s="76"/>
    </row>
    <row r="303" spans="1:15" x14ac:dyDescent="0.25">
      <c r="A303" s="331">
        <v>43982</v>
      </c>
      <c r="B303" s="332" t="s">
        <v>4</v>
      </c>
      <c r="C303" s="333">
        <v>16</v>
      </c>
      <c r="D303" s="334">
        <v>11</v>
      </c>
      <c r="E303" s="334">
        <v>1</v>
      </c>
      <c r="F303" s="334">
        <v>0</v>
      </c>
      <c r="G303" s="334">
        <v>0</v>
      </c>
      <c r="H303" s="333">
        <v>82</v>
      </c>
      <c r="I303" s="334">
        <v>3</v>
      </c>
      <c r="J303" s="334">
        <v>82</v>
      </c>
      <c r="K303" s="334">
        <v>82</v>
      </c>
      <c r="L303" s="334">
        <v>82</v>
      </c>
      <c r="M303" s="334">
        <v>0</v>
      </c>
      <c r="N303" s="334">
        <v>0</v>
      </c>
      <c r="O303" s="76"/>
    </row>
    <row r="304" spans="1:15" x14ac:dyDescent="0.25">
      <c r="A304" s="331">
        <v>43982</v>
      </c>
      <c r="B304" s="332" t="s">
        <v>6</v>
      </c>
      <c r="C304" s="333">
        <v>4</v>
      </c>
      <c r="D304" s="334">
        <v>7</v>
      </c>
      <c r="E304" s="334">
        <v>0</v>
      </c>
      <c r="F304" s="334">
        <v>0</v>
      </c>
      <c r="G304" s="334">
        <v>0</v>
      </c>
      <c r="H304" s="333">
        <v>393</v>
      </c>
      <c r="I304" s="334">
        <v>3</v>
      </c>
      <c r="J304" s="334">
        <v>393</v>
      </c>
      <c r="K304" s="334">
        <v>393</v>
      </c>
      <c r="L304" s="334">
        <v>393</v>
      </c>
      <c r="M304" s="334">
        <v>0</v>
      </c>
      <c r="N304" s="334">
        <v>0</v>
      </c>
      <c r="O304" s="76"/>
    </row>
    <row r="305" spans="1:15" x14ac:dyDescent="0.25">
      <c r="A305" s="331">
        <v>43982</v>
      </c>
      <c r="B305" s="332" t="s">
        <v>8</v>
      </c>
      <c r="C305" s="333">
        <v>21</v>
      </c>
      <c r="D305" s="334">
        <v>13</v>
      </c>
      <c r="E305" s="334">
        <v>0</v>
      </c>
      <c r="F305" s="334">
        <v>0</v>
      </c>
      <c r="G305" s="334">
        <v>0</v>
      </c>
      <c r="H305" s="333">
        <v>151</v>
      </c>
      <c r="I305" s="334">
        <v>3</v>
      </c>
      <c r="J305" s="334">
        <v>151</v>
      </c>
      <c r="K305" s="334">
        <v>151</v>
      </c>
      <c r="L305" s="334">
        <v>151</v>
      </c>
      <c r="M305" s="334">
        <v>0</v>
      </c>
      <c r="N305" s="334">
        <v>0</v>
      </c>
      <c r="O305" s="76"/>
    </row>
    <row r="306" spans="1:15" x14ac:dyDescent="0.25">
      <c r="A306" s="331">
        <v>43982</v>
      </c>
      <c r="B306" s="332" t="s">
        <v>10</v>
      </c>
      <c r="C306" s="333">
        <v>20</v>
      </c>
      <c r="D306" s="334">
        <v>8</v>
      </c>
      <c r="E306" s="334">
        <v>0</v>
      </c>
      <c r="F306" s="334">
        <v>0</v>
      </c>
      <c r="G306" s="334">
        <v>0</v>
      </c>
      <c r="H306" s="333">
        <v>58</v>
      </c>
      <c r="I306" s="334">
        <v>3</v>
      </c>
      <c r="J306" s="334">
        <v>58</v>
      </c>
      <c r="K306" s="334">
        <v>58</v>
      </c>
      <c r="L306" s="334">
        <v>58</v>
      </c>
      <c r="M306" s="334">
        <v>0</v>
      </c>
      <c r="N306" s="334">
        <v>0</v>
      </c>
      <c r="O306" s="76"/>
    </row>
    <row r="307" spans="1:15" x14ac:dyDescent="0.25">
      <c r="A307" s="331">
        <v>43982</v>
      </c>
      <c r="B307" s="332" t="s">
        <v>47</v>
      </c>
      <c r="C307" s="333">
        <v>13</v>
      </c>
      <c r="D307" s="334">
        <v>18</v>
      </c>
      <c r="E307" s="334">
        <v>0</v>
      </c>
      <c r="F307" s="334">
        <v>0</v>
      </c>
      <c r="G307" s="334">
        <v>0</v>
      </c>
      <c r="H307" s="333">
        <v>195</v>
      </c>
      <c r="I307" s="334">
        <v>3</v>
      </c>
      <c r="J307" s="334">
        <v>195</v>
      </c>
      <c r="K307" s="334">
        <v>195</v>
      </c>
      <c r="L307" s="334">
        <v>195</v>
      </c>
      <c r="M307" s="334">
        <v>0</v>
      </c>
      <c r="N307" s="334">
        <v>0</v>
      </c>
      <c r="O307" s="76"/>
    </row>
    <row r="308" spans="1:15" x14ac:dyDescent="0.25">
      <c r="A308" s="331">
        <v>44012</v>
      </c>
      <c r="B308" s="332" t="s">
        <v>2</v>
      </c>
      <c r="C308" s="333">
        <v>14</v>
      </c>
      <c r="D308" s="334">
        <v>14</v>
      </c>
      <c r="E308" s="334">
        <v>0</v>
      </c>
      <c r="F308" s="334">
        <v>0</v>
      </c>
      <c r="G308" s="334">
        <v>0</v>
      </c>
      <c r="H308" s="333">
        <v>493</v>
      </c>
      <c r="I308" s="334">
        <v>2</v>
      </c>
      <c r="J308" s="334">
        <v>493</v>
      </c>
      <c r="K308" s="334">
        <v>493</v>
      </c>
      <c r="L308" s="334">
        <v>0</v>
      </c>
      <c r="M308" s="334">
        <v>0</v>
      </c>
      <c r="N308" s="334">
        <v>0</v>
      </c>
      <c r="O308" s="76"/>
    </row>
    <row r="309" spans="1:15" x14ac:dyDescent="0.25">
      <c r="A309" s="331">
        <v>44012</v>
      </c>
      <c r="B309" s="332" t="s">
        <v>4</v>
      </c>
      <c r="C309" s="333">
        <v>21</v>
      </c>
      <c r="D309" s="334">
        <v>13</v>
      </c>
      <c r="E309" s="334">
        <v>0</v>
      </c>
      <c r="F309" s="334">
        <v>0</v>
      </c>
      <c r="G309" s="334">
        <v>0</v>
      </c>
      <c r="H309" s="333">
        <v>89</v>
      </c>
      <c r="I309" s="334">
        <v>2</v>
      </c>
      <c r="J309" s="334">
        <v>89</v>
      </c>
      <c r="K309" s="334">
        <v>89</v>
      </c>
      <c r="L309" s="334">
        <v>0</v>
      </c>
      <c r="M309" s="334">
        <v>0</v>
      </c>
      <c r="N309" s="334">
        <v>0</v>
      </c>
      <c r="O309" s="76"/>
    </row>
    <row r="310" spans="1:15" x14ac:dyDescent="0.25">
      <c r="A310" s="331">
        <v>44012</v>
      </c>
      <c r="B310" s="332" t="s">
        <v>6</v>
      </c>
      <c r="C310" s="333">
        <v>3</v>
      </c>
      <c r="D310" s="334">
        <v>8</v>
      </c>
      <c r="E310" s="334">
        <v>0</v>
      </c>
      <c r="F310" s="334">
        <v>0</v>
      </c>
      <c r="G310" s="334">
        <v>0</v>
      </c>
      <c r="H310" s="333">
        <v>395</v>
      </c>
      <c r="I310" s="334">
        <v>2</v>
      </c>
      <c r="J310" s="334">
        <v>395</v>
      </c>
      <c r="K310" s="334">
        <v>395</v>
      </c>
      <c r="L310" s="334">
        <v>0</v>
      </c>
      <c r="M310" s="334">
        <v>0</v>
      </c>
      <c r="N310" s="334">
        <v>0</v>
      </c>
      <c r="O310" s="76"/>
    </row>
    <row r="311" spans="1:15" x14ac:dyDescent="0.25">
      <c r="A311" s="331">
        <v>44012</v>
      </c>
      <c r="B311" s="332" t="s">
        <v>8</v>
      </c>
      <c r="C311" s="333">
        <v>22</v>
      </c>
      <c r="D311" s="334">
        <v>8</v>
      </c>
      <c r="E311" s="334">
        <v>0</v>
      </c>
      <c r="F311" s="334">
        <v>0</v>
      </c>
      <c r="G311" s="334">
        <v>0</v>
      </c>
      <c r="H311" s="333">
        <v>134</v>
      </c>
      <c r="I311" s="334">
        <v>2</v>
      </c>
      <c r="J311" s="334">
        <v>134</v>
      </c>
      <c r="K311" s="334">
        <v>134</v>
      </c>
      <c r="L311" s="334">
        <v>0</v>
      </c>
      <c r="M311" s="334">
        <v>0</v>
      </c>
      <c r="N311" s="334">
        <v>0</v>
      </c>
      <c r="O311" s="76"/>
    </row>
    <row r="312" spans="1:15" x14ac:dyDescent="0.25">
      <c r="A312" s="331">
        <v>44012</v>
      </c>
      <c r="B312" s="332" t="s">
        <v>10</v>
      </c>
      <c r="C312" s="333">
        <v>19</v>
      </c>
      <c r="D312" s="334">
        <v>8</v>
      </c>
      <c r="E312" s="334">
        <v>0</v>
      </c>
      <c r="F312" s="334">
        <v>0</v>
      </c>
      <c r="G312" s="334">
        <v>0</v>
      </c>
      <c r="H312" s="333">
        <v>56</v>
      </c>
      <c r="I312" s="334">
        <v>2</v>
      </c>
      <c r="J312" s="334">
        <v>56</v>
      </c>
      <c r="K312" s="334">
        <v>56</v>
      </c>
      <c r="L312" s="334">
        <v>0</v>
      </c>
      <c r="M312" s="334">
        <v>0</v>
      </c>
      <c r="N312" s="334">
        <v>0</v>
      </c>
      <c r="O312" s="76"/>
    </row>
    <row r="313" spans="1:15" x14ac:dyDescent="0.25">
      <c r="A313" s="331">
        <v>44012</v>
      </c>
      <c r="B313" s="332" t="s">
        <v>47</v>
      </c>
      <c r="C313" s="333">
        <v>14</v>
      </c>
      <c r="D313" s="334">
        <v>15</v>
      </c>
      <c r="E313" s="334">
        <v>0</v>
      </c>
      <c r="F313" s="334">
        <v>0</v>
      </c>
      <c r="G313" s="334">
        <v>0</v>
      </c>
      <c r="H313" s="333">
        <v>191</v>
      </c>
      <c r="I313" s="334">
        <v>2</v>
      </c>
      <c r="J313" s="334">
        <v>191</v>
      </c>
      <c r="K313" s="334">
        <v>191</v>
      </c>
      <c r="L313" s="334">
        <v>0</v>
      </c>
      <c r="M313" s="334">
        <v>0</v>
      </c>
      <c r="N313" s="334">
        <v>0</v>
      </c>
      <c r="O313" s="76"/>
    </row>
    <row r="314" spans="1:15" x14ac:dyDescent="0.25">
      <c r="A314" s="331">
        <v>44043</v>
      </c>
      <c r="B314" s="332" t="s">
        <v>2</v>
      </c>
      <c r="C314" s="333">
        <v>16</v>
      </c>
      <c r="D314" s="334">
        <v>13</v>
      </c>
      <c r="E314" s="334">
        <v>0</v>
      </c>
      <c r="F314" s="334">
        <v>0</v>
      </c>
      <c r="G314" s="334">
        <v>0</v>
      </c>
      <c r="H314" s="333">
        <v>497</v>
      </c>
      <c r="I314" s="334">
        <v>2</v>
      </c>
      <c r="J314" s="334">
        <v>497</v>
      </c>
      <c r="K314" s="334">
        <v>497</v>
      </c>
      <c r="L314" s="334">
        <v>0</v>
      </c>
      <c r="M314" s="334">
        <v>0</v>
      </c>
      <c r="N314" s="334">
        <v>0</v>
      </c>
      <c r="O314" s="76"/>
    </row>
    <row r="315" spans="1:15" x14ac:dyDescent="0.25">
      <c r="A315" s="331">
        <v>44043</v>
      </c>
      <c r="B315" s="332" t="s">
        <v>4</v>
      </c>
      <c r="C315" s="333">
        <v>26</v>
      </c>
      <c r="D315" s="334">
        <v>13</v>
      </c>
      <c r="E315" s="334">
        <v>0</v>
      </c>
      <c r="F315" s="334">
        <v>0</v>
      </c>
      <c r="G315" s="334">
        <v>0</v>
      </c>
      <c r="H315" s="333">
        <v>98</v>
      </c>
      <c r="I315" s="334">
        <v>2</v>
      </c>
      <c r="J315" s="334">
        <v>98</v>
      </c>
      <c r="K315" s="334">
        <v>98</v>
      </c>
      <c r="L315" s="334">
        <v>0</v>
      </c>
      <c r="M315" s="334">
        <v>0</v>
      </c>
      <c r="N315" s="334">
        <v>0</v>
      </c>
      <c r="O315" s="76"/>
    </row>
    <row r="316" spans="1:15" x14ac:dyDescent="0.25">
      <c r="A316" s="331">
        <v>44043</v>
      </c>
      <c r="B316" s="332" t="s">
        <v>6</v>
      </c>
      <c r="C316" s="333">
        <v>5</v>
      </c>
      <c r="D316" s="334">
        <v>6</v>
      </c>
      <c r="E316" s="334">
        <v>0</v>
      </c>
      <c r="F316" s="334">
        <v>0</v>
      </c>
      <c r="G316" s="334">
        <v>0</v>
      </c>
      <c r="H316" s="333">
        <v>403</v>
      </c>
      <c r="I316" s="334">
        <v>2</v>
      </c>
      <c r="J316" s="334">
        <v>403</v>
      </c>
      <c r="K316" s="334">
        <v>403</v>
      </c>
      <c r="L316" s="334">
        <v>0</v>
      </c>
      <c r="M316" s="334">
        <v>0</v>
      </c>
      <c r="N316" s="334">
        <v>0</v>
      </c>
      <c r="O316" s="76"/>
    </row>
    <row r="317" spans="1:15" x14ac:dyDescent="0.25">
      <c r="A317" s="331">
        <v>44043</v>
      </c>
      <c r="B317" s="332" t="s">
        <v>8</v>
      </c>
      <c r="C317" s="333">
        <v>18</v>
      </c>
      <c r="D317" s="334">
        <v>6</v>
      </c>
      <c r="E317" s="334">
        <v>0</v>
      </c>
      <c r="F317" s="334">
        <v>0</v>
      </c>
      <c r="G317" s="334">
        <v>0</v>
      </c>
      <c r="H317" s="333">
        <v>123</v>
      </c>
      <c r="I317" s="334">
        <v>2</v>
      </c>
      <c r="J317" s="334">
        <v>123</v>
      </c>
      <c r="K317" s="334">
        <v>123</v>
      </c>
      <c r="L317" s="334">
        <v>0</v>
      </c>
      <c r="M317" s="334">
        <v>0</v>
      </c>
      <c r="N317" s="334">
        <v>0</v>
      </c>
      <c r="O317" s="76"/>
    </row>
    <row r="318" spans="1:15" x14ac:dyDescent="0.25">
      <c r="A318" s="331">
        <v>44043</v>
      </c>
      <c r="B318" s="332" t="s">
        <v>10</v>
      </c>
      <c r="C318" s="333">
        <v>19</v>
      </c>
      <c r="D318" s="334">
        <v>8</v>
      </c>
      <c r="E318" s="334">
        <v>0</v>
      </c>
      <c r="F318" s="334">
        <v>0</v>
      </c>
      <c r="G318" s="334">
        <v>0</v>
      </c>
      <c r="H318" s="333">
        <v>49</v>
      </c>
      <c r="I318" s="334">
        <v>2</v>
      </c>
      <c r="J318" s="334">
        <v>49</v>
      </c>
      <c r="K318" s="334">
        <v>49</v>
      </c>
      <c r="L318" s="334">
        <v>0</v>
      </c>
      <c r="M318" s="334">
        <v>0</v>
      </c>
      <c r="N318" s="334">
        <v>0</v>
      </c>
      <c r="O318" s="76"/>
    </row>
    <row r="319" spans="1:15" x14ac:dyDescent="0.25">
      <c r="A319" s="331">
        <v>44043</v>
      </c>
      <c r="B319" s="332" t="s">
        <v>47</v>
      </c>
      <c r="C319" s="333">
        <v>13</v>
      </c>
      <c r="D319" s="334">
        <v>14</v>
      </c>
      <c r="E319" s="334">
        <v>0</v>
      </c>
      <c r="F319" s="334">
        <v>0</v>
      </c>
      <c r="G319" s="334">
        <v>0</v>
      </c>
      <c r="H319" s="333">
        <v>190</v>
      </c>
      <c r="I319" s="334">
        <v>2</v>
      </c>
      <c r="J319" s="334">
        <v>190</v>
      </c>
      <c r="K319" s="334">
        <v>190</v>
      </c>
      <c r="L319" s="334">
        <v>0</v>
      </c>
      <c r="M319" s="334">
        <v>0</v>
      </c>
      <c r="N319" s="334">
        <v>0</v>
      </c>
      <c r="O319" s="76"/>
    </row>
    <row r="320" spans="1:15" x14ac:dyDescent="0.25">
      <c r="A320" s="331">
        <v>44074</v>
      </c>
      <c r="B320" s="332" t="s">
        <v>2</v>
      </c>
      <c r="C320" s="333">
        <v>21</v>
      </c>
      <c r="D320" s="334">
        <v>11</v>
      </c>
      <c r="E320" s="334">
        <v>0</v>
      </c>
      <c r="F320" s="334">
        <v>0</v>
      </c>
      <c r="G320" s="334">
        <v>0</v>
      </c>
      <c r="H320" s="333">
        <v>509</v>
      </c>
      <c r="I320" s="334">
        <v>2</v>
      </c>
      <c r="J320" s="334">
        <v>509</v>
      </c>
      <c r="K320" s="334">
        <v>509</v>
      </c>
      <c r="L320" s="334">
        <v>0</v>
      </c>
      <c r="M320" s="334">
        <v>0</v>
      </c>
      <c r="N320" s="334">
        <v>0</v>
      </c>
      <c r="O320" s="76"/>
    </row>
    <row r="321" spans="1:15" x14ac:dyDescent="0.25">
      <c r="A321" s="331">
        <v>44074</v>
      </c>
      <c r="B321" s="332" t="s">
        <v>4</v>
      </c>
      <c r="C321" s="333">
        <v>29</v>
      </c>
      <c r="D321" s="334">
        <v>14</v>
      </c>
      <c r="E321" s="334">
        <v>0</v>
      </c>
      <c r="F321" s="334">
        <v>0</v>
      </c>
      <c r="G321" s="334">
        <v>0</v>
      </c>
      <c r="H321" s="333">
        <v>104</v>
      </c>
      <c r="I321" s="334">
        <v>2</v>
      </c>
      <c r="J321" s="334">
        <v>104</v>
      </c>
      <c r="K321" s="334">
        <v>104</v>
      </c>
      <c r="L321" s="334">
        <v>0</v>
      </c>
      <c r="M321" s="334">
        <v>0</v>
      </c>
      <c r="N321" s="334">
        <v>0</v>
      </c>
      <c r="O321" s="76"/>
    </row>
    <row r="322" spans="1:15" x14ac:dyDescent="0.25">
      <c r="A322" s="331">
        <v>44074</v>
      </c>
      <c r="B322" s="332" t="s">
        <v>6</v>
      </c>
      <c r="C322" s="333">
        <v>5</v>
      </c>
      <c r="D322" s="334">
        <v>7</v>
      </c>
      <c r="E322" s="334">
        <v>0</v>
      </c>
      <c r="F322" s="334">
        <v>0</v>
      </c>
      <c r="G322" s="334">
        <v>0</v>
      </c>
      <c r="H322" s="333">
        <v>411</v>
      </c>
      <c r="I322" s="334">
        <v>2</v>
      </c>
      <c r="J322" s="334">
        <v>411</v>
      </c>
      <c r="K322" s="334">
        <v>411</v>
      </c>
      <c r="L322" s="334">
        <v>0</v>
      </c>
      <c r="M322" s="334">
        <v>0</v>
      </c>
      <c r="N322" s="334">
        <v>0</v>
      </c>
      <c r="O322" s="76"/>
    </row>
    <row r="323" spans="1:15" x14ac:dyDescent="0.25">
      <c r="A323" s="331">
        <v>44074</v>
      </c>
      <c r="B323" s="332" t="s">
        <v>8</v>
      </c>
      <c r="C323" s="333">
        <v>15</v>
      </c>
      <c r="D323" s="334">
        <v>4</v>
      </c>
      <c r="E323" s="334">
        <v>0</v>
      </c>
      <c r="F323" s="334">
        <v>0</v>
      </c>
      <c r="G323" s="334">
        <v>0</v>
      </c>
      <c r="H323" s="333">
        <v>107</v>
      </c>
      <c r="I323" s="334">
        <v>2</v>
      </c>
      <c r="J323" s="334">
        <v>107</v>
      </c>
      <c r="K323" s="334">
        <v>107</v>
      </c>
      <c r="L323" s="334">
        <v>0</v>
      </c>
      <c r="M323" s="334">
        <v>0</v>
      </c>
      <c r="N323" s="334">
        <v>0</v>
      </c>
      <c r="O323" s="76"/>
    </row>
    <row r="324" spans="1:15" x14ac:dyDescent="0.25">
      <c r="A324" s="331">
        <v>44074</v>
      </c>
      <c r="B324" s="332" t="s">
        <v>10</v>
      </c>
      <c r="C324" s="333">
        <v>20</v>
      </c>
      <c r="D324" s="334">
        <v>9</v>
      </c>
      <c r="E324" s="334">
        <v>0</v>
      </c>
      <c r="F324" s="334">
        <v>0</v>
      </c>
      <c r="G324" s="334">
        <v>0</v>
      </c>
      <c r="H324" s="333">
        <v>46</v>
      </c>
      <c r="I324" s="334">
        <v>2</v>
      </c>
      <c r="J324" s="334">
        <v>46</v>
      </c>
      <c r="K324" s="334">
        <v>46</v>
      </c>
      <c r="L324" s="334">
        <v>0</v>
      </c>
      <c r="M324" s="334">
        <v>0</v>
      </c>
      <c r="N324" s="334">
        <v>0</v>
      </c>
      <c r="O324" s="76"/>
    </row>
    <row r="325" spans="1:15" x14ac:dyDescent="0.25">
      <c r="A325" s="331">
        <v>44074</v>
      </c>
      <c r="B325" s="332" t="s">
        <v>47</v>
      </c>
      <c r="C325" s="333">
        <v>12</v>
      </c>
      <c r="D325" s="334">
        <v>11</v>
      </c>
      <c r="E325" s="334">
        <v>0</v>
      </c>
      <c r="F325" s="334">
        <v>0</v>
      </c>
      <c r="G325" s="334">
        <v>0</v>
      </c>
      <c r="H325" s="333">
        <v>184</v>
      </c>
      <c r="I325" s="334">
        <v>2</v>
      </c>
      <c r="J325" s="334">
        <v>184</v>
      </c>
      <c r="K325" s="334">
        <v>184</v>
      </c>
      <c r="L325" s="334">
        <v>0</v>
      </c>
      <c r="M325" s="334">
        <v>0</v>
      </c>
      <c r="N325" s="334">
        <v>0</v>
      </c>
      <c r="O325" s="76"/>
    </row>
    <row r="326" spans="1:15" x14ac:dyDescent="0.25">
      <c r="A326" s="331">
        <v>44104</v>
      </c>
      <c r="B326" s="332" t="s">
        <v>2</v>
      </c>
      <c r="C326" s="333">
        <v>22</v>
      </c>
      <c r="D326" s="334">
        <v>10</v>
      </c>
      <c r="E326" s="334">
        <v>0</v>
      </c>
      <c r="F326" s="334">
        <v>0</v>
      </c>
      <c r="G326" s="334">
        <v>0</v>
      </c>
      <c r="H326" s="333">
        <v>508</v>
      </c>
      <c r="I326" s="334">
        <v>2</v>
      </c>
      <c r="J326" s="334">
        <v>508</v>
      </c>
      <c r="K326" s="334">
        <v>508</v>
      </c>
      <c r="L326" s="334">
        <v>0</v>
      </c>
      <c r="M326" s="334">
        <v>0</v>
      </c>
      <c r="N326" s="334">
        <v>0</v>
      </c>
      <c r="O326" s="76"/>
    </row>
    <row r="327" spans="1:15" x14ac:dyDescent="0.25">
      <c r="A327" s="331">
        <v>44104</v>
      </c>
      <c r="B327" s="332" t="s">
        <v>4</v>
      </c>
      <c r="C327" s="333">
        <v>31</v>
      </c>
      <c r="D327" s="334">
        <v>14</v>
      </c>
      <c r="E327" s="334">
        <v>0</v>
      </c>
      <c r="F327" s="334">
        <v>0</v>
      </c>
      <c r="G327" s="334">
        <v>0</v>
      </c>
      <c r="H327" s="333">
        <v>107</v>
      </c>
      <c r="I327" s="334">
        <v>2</v>
      </c>
      <c r="J327" s="334">
        <v>107</v>
      </c>
      <c r="K327" s="334">
        <v>107</v>
      </c>
      <c r="L327" s="334">
        <v>0</v>
      </c>
      <c r="M327" s="334">
        <v>0</v>
      </c>
      <c r="N327" s="334">
        <v>0</v>
      </c>
      <c r="O327" s="76"/>
    </row>
    <row r="328" spans="1:15" x14ac:dyDescent="0.25">
      <c r="A328" s="331">
        <v>44104</v>
      </c>
      <c r="B328" s="332" t="s">
        <v>6</v>
      </c>
      <c r="C328" s="333">
        <v>9</v>
      </c>
      <c r="D328" s="334">
        <v>8</v>
      </c>
      <c r="E328" s="334">
        <v>0</v>
      </c>
      <c r="F328" s="334">
        <v>0</v>
      </c>
      <c r="G328" s="334">
        <v>0</v>
      </c>
      <c r="H328" s="333">
        <v>429</v>
      </c>
      <c r="I328" s="334">
        <v>2</v>
      </c>
      <c r="J328" s="334">
        <v>429</v>
      </c>
      <c r="K328" s="334">
        <v>429</v>
      </c>
      <c r="L328" s="334">
        <v>0</v>
      </c>
      <c r="M328" s="334">
        <v>0</v>
      </c>
      <c r="N328" s="334">
        <v>0</v>
      </c>
      <c r="O328" s="76"/>
    </row>
    <row r="329" spans="1:15" x14ac:dyDescent="0.25">
      <c r="A329" s="331">
        <v>44104</v>
      </c>
      <c r="B329" s="332" t="s">
        <v>8</v>
      </c>
      <c r="C329" s="333">
        <v>14</v>
      </c>
      <c r="D329" s="334">
        <v>4</v>
      </c>
      <c r="E329" s="334">
        <v>0</v>
      </c>
      <c r="F329" s="334">
        <v>0</v>
      </c>
      <c r="G329" s="334">
        <v>0</v>
      </c>
      <c r="H329" s="333">
        <v>100</v>
      </c>
      <c r="I329" s="334">
        <v>2</v>
      </c>
      <c r="J329" s="334">
        <v>100</v>
      </c>
      <c r="K329" s="334">
        <v>100</v>
      </c>
      <c r="L329" s="334">
        <v>0</v>
      </c>
      <c r="M329" s="334">
        <v>0</v>
      </c>
      <c r="N329" s="334">
        <v>0</v>
      </c>
      <c r="O329" s="76"/>
    </row>
    <row r="330" spans="1:15" x14ac:dyDescent="0.25">
      <c r="A330" s="331">
        <v>44104</v>
      </c>
      <c r="B330" s="332" t="s">
        <v>10</v>
      </c>
      <c r="C330" s="333">
        <v>18</v>
      </c>
      <c r="D330" s="334">
        <v>6</v>
      </c>
      <c r="E330" s="334">
        <v>0</v>
      </c>
      <c r="F330" s="334">
        <v>0</v>
      </c>
      <c r="G330" s="334">
        <v>0</v>
      </c>
      <c r="H330" s="333">
        <v>40</v>
      </c>
      <c r="I330" s="334">
        <v>2</v>
      </c>
      <c r="J330" s="334">
        <v>40</v>
      </c>
      <c r="K330" s="334">
        <v>40</v>
      </c>
      <c r="L330" s="334">
        <v>0</v>
      </c>
      <c r="M330" s="334">
        <v>0</v>
      </c>
      <c r="N330" s="334">
        <v>0</v>
      </c>
      <c r="O330" s="76"/>
    </row>
    <row r="331" spans="1:15" x14ac:dyDescent="0.25">
      <c r="A331" s="331">
        <v>44104</v>
      </c>
      <c r="B331" s="332" t="s">
        <v>47</v>
      </c>
      <c r="C331" s="333">
        <v>11</v>
      </c>
      <c r="D331" s="334">
        <v>9</v>
      </c>
      <c r="E331" s="334">
        <v>0</v>
      </c>
      <c r="F331" s="334">
        <v>0</v>
      </c>
      <c r="G331" s="334">
        <v>0</v>
      </c>
      <c r="H331" s="333">
        <v>181</v>
      </c>
      <c r="I331" s="334">
        <v>2</v>
      </c>
      <c r="J331" s="334">
        <v>181</v>
      </c>
      <c r="K331" s="334">
        <v>181</v>
      </c>
      <c r="L331" s="334">
        <v>0</v>
      </c>
      <c r="M331" s="334">
        <v>0</v>
      </c>
      <c r="N331" s="334">
        <v>0</v>
      </c>
      <c r="O331" s="76"/>
    </row>
    <row r="332" spans="1:15" x14ac:dyDescent="0.25">
      <c r="A332" s="331">
        <v>44135</v>
      </c>
      <c r="B332" s="332" t="s">
        <v>2</v>
      </c>
      <c r="C332" s="333">
        <v>25</v>
      </c>
      <c r="D332" s="334">
        <v>8</v>
      </c>
      <c r="E332" s="334">
        <v>0</v>
      </c>
      <c r="F332" s="334">
        <v>0</v>
      </c>
      <c r="G332" s="334">
        <v>0</v>
      </c>
      <c r="H332" s="333">
        <v>521</v>
      </c>
      <c r="I332" s="334">
        <v>2</v>
      </c>
      <c r="J332" s="334">
        <v>521</v>
      </c>
      <c r="K332" s="334">
        <v>521</v>
      </c>
      <c r="L332" s="334">
        <v>0</v>
      </c>
      <c r="M332" s="334">
        <v>0</v>
      </c>
      <c r="N332" s="334">
        <v>0</v>
      </c>
      <c r="O332" s="76"/>
    </row>
    <row r="333" spans="1:15" x14ac:dyDescent="0.25">
      <c r="A333" s="331">
        <v>44135</v>
      </c>
      <c r="B333" s="332" t="s">
        <v>4</v>
      </c>
      <c r="C333" s="333">
        <v>25</v>
      </c>
      <c r="D333" s="334">
        <v>11</v>
      </c>
      <c r="E333" s="334">
        <v>0</v>
      </c>
      <c r="F333" s="334">
        <v>0</v>
      </c>
      <c r="G333" s="334">
        <v>0</v>
      </c>
      <c r="H333" s="333">
        <v>97</v>
      </c>
      <c r="I333" s="334">
        <v>2</v>
      </c>
      <c r="J333" s="334">
        <v>97</v>
      </c>
      <c r="K333" s="334">
        <v>97</v>
      </c>
      <c r="L333" s="334">
        <v>0</v>
      </c>
      <c r="M333" s="334">
        <v>0</v>
      </c>
      <c r="N333" s="334">
        <v>0</v>
      </c>
      <c r="O333" s="76"/>
    </row>
    <row r="334" spans="1:15" x14ac:dyDescent="0.25">
      <c r="A334" s="331">
        <v>44135</v>
      </c>
      <c r="B334" s="332" t="s">
        <v>6</v>
      </c>
      <c r="C334" s="333">
        <v>11</v>
      </c>
      <c r="D334" s="334">
        <v>5</v>
      </c>
      <c r="E334" s="334">
        <v>0</v>
      </c>
      <c r="F334" s="334">
        <v>0</v>
      </c>
      <c r="G334" s="334">
        <v>0</v>
      </c>
      <c r="H334" s="333">
        <v>443</v>
      </c>
      <c r="I334" s="334">
        <v>2</v>
      </c>
      <c r="J334" s="334">
        <v>443</v>
      </c>
      <c r="K334" s="334">
        <v>443</v>
      </c>
      <c r="L334" s="334">
        <v>0</v>
      </c>
      <c r="M334" s="334">
        <v>0</v>
      </c>
      <c r="N334" s="334">
        <v>0</v>
      </c>
      <c r="O334" s="76"/>
    </row>
    <row r="335" spans="1:15" x14ac:dyDescent="0.25">
      <c r="A335" s="331">
        <v>44135</v>
      </c>
      <c r="B335" s="332" t="s">
        <v>8</v>
      </c>
      <c r="C335" s="333">
        <v>23</v>
      </c>
      <c r="D335" s="334">
        <v>4</v>
      </c>
      <c r="E335" s="334">
        <v>0</v>
      </c>
      <c r="F335" s="334">
        <v>0</v>
      </c>
      <c r="G335" s="334">
        <v>0</v>
      </c>
      <c r="H335" s="333">
        <v>119</v>
      </c>
      <c r="I335" s="334">
        <v>2</v>
      </c>
      <c r="J335" s="334">
        <v>119</v>
      </c>
      <c r="K335" s="334">
        <v>119</v>
      </c>
      <c r="L335" s="334">
        <v>0</v>
      </c>
      <c r="M335" s="334">
        <v>0</v>
      </c>
      <c r="N335" s="334">
        <v>0</v>
      </c>
      <c r="O335" s="76"/>
    </row>
    <row r="336" spans="1:15" x14ac:dyDescent="0.25">
      <c r="A336" s="331">
        <v>44135</v>
      </c>
      <c r="B336" s="332" t="s">
        <v>10</v>
      </c>
      <c r="C336" s="333">
        <v>14</v>
      </c>
      <c r="D336" s="334">
        <v>3</v>
      </c>
      <c r="E336" s="334">
        <v>0</v>
      </c>
      <c r="F336" s="334">
        <v>0</v>
      </c>
      <c r="G336" s="334">
        <v>0</v>
      </c>
      <c r="H336" s="333">
        <v>36</v>
      </c>
      <c r="I336" s="334">
        <v>2</v>
      </c>
      <c r="J336" s="334">
        <v>36</v>
      </c>
      <c r="K336" s="334">
        <v>36</v>
      </c>
      <c r="L336" s="334">
        <v>0</v>
      </c>
      <c r="M336" s="334">
        <v>0</v>
      </c>
      <c r="N336" s="334">
        <v>0</v>
      </c>
      <c r="O336" s="76"/>
    </row>
    <row r="337" spans="1:15" x14ac:dyDescent="0.25">
      <c r="A337" s="331">
        <v>44135</v>
      </c>
      <c r="B337" s="332" t="s">
        <v>47</v>
      </c>
      <c r="C337" s="333">
        <v>12</v>
      </c>
      <c r="D337" s="334">
        <v>11</v>
      </c>
      <c r="E337" s="334">
        <v>0</v>
      </c>
      <c r="F337" s="334">
        <v>0</v>
      </c>
      <c r="G337" s="334">
        <v>0</v>
      </c>
      <c r="H337" s="333">
        <v>180</v>
      </c>
      <c r="I337" s="334">
        <v>2</v>
      </c>
      <c r="J337" s="334">
        <v>180</v>
      </c>
      <c r="K337" s="334">
        <v>180</v>
      </c>
      <c r="L337" s="334">
        <v>0</v>
      </c>
      <c r="M337" s="334">
        <v>0</v>
      </c>
      <c r="N337" s="334">
        <v>0</v>
      </c>
      <c r="O337" s="76"/>
    </row>
    <row r="338" spans="1:15" x14ac:dyDescent="0.25">
      <c r="A338" s="331">
        <v>44165</v>
      </c>
      <c r="B338" s="332" t="s">
        <v>2</v>
      </c>
      <c r="C338" s="333">
        <v>10</v>
      </c>
      <c r="D338" s="334">
        <v>3</v>
      </c>
      <c r="E338" s="334">
        <v>0</v>
      </c>
      <c r="F338" s="334">
        <v>0</v>
      </c>
      <c r="G338" s="334">
        <v>0</v>
      </c>
      <c r="H338" s="333">
        <v>484</v>
      </c>
      <c r="I338" s="334">
        <v>2</v>
      </c>
      <c r="J338" s="334">
        <v>484</v>
      </c>
      <c r="K338" s="334">
        <v>484</v>
      </c>
      <c r="L338" s="334">
        <v>0</v>
      </c>
      <c r="M338" s="334">
        <v>0</v>
      </c>
      <c r="N338" s="334">
        <v>0</v>
      </c>
      <c r="O338" s="76"/>
    </row>
    <row r="339" spans="1:15" x14ac:dyDescent="0.25">
      <c r="A339" s="331">
        <v>44165</v>
      </c>
      <c r="B339" s="332" t="s">
        <v>4</v>
      </c>
      <c r="C339" s="333">
        <v>20</v>
      </c>
      <c r="D339" s="334">
        <v>7</v>
      </c>
      <c r="E339" s="334">
        <v>0</v>
      </c>
      <c r="F339" s="334">
        <v>0</v>
      </c>
      <c r="G339" s="334">
        <v>0</v>
      </c>
      <c r="H339" s="333">
        <v>92</v>
      </c>
      <c r="I339" s="334">
        <v>2</v>
      </c>
      <c r="J339" s="334">
        <v>92</v>
      </c>
      <c r="K339" s="334">
        <v>92</v>
      </c>
      <c r="L339" s="334">
        <v>0</v>
      </c>
      <c r="M339" s="334">
        <v>0</v>
      </c>
      <c r="N339" s="334">
        <v>0</v>
      </c>
      <c r="O339" s="76"/>
    </row>
    <row r="340" spans="1:15" x14ac:dyDescent="0.25">
      <c r="A340" s="331">
        <v>44165</v>
      </c>
      <c r="B340" s="332" t="s">
        <v>6</v>
      </c>
      <c r="C340" s="333">
        <v>10</v>
      </c>
      <c r="D340" s="334">
        <v>6</v>
      </c>
      <c r="E340" s="334">
        <v>0</v>
      </c>
      <c r="F340" s="334">
        <v>0</v>
      </c>
      <c r="G340" s="334">
        <v>0</v>
      </c>
      <c r="H340" s="333">
        <v>431</v>
      </c>
      <c r="I340" s="334">
        <v>2</v>
      </c>
      <c r="J340" s="334">
        <v>431</v>
      </c>
      <c r="K340" s="334">
        <v>431</v>
      </c>
      <c r="L340" s="334">
        <v>0</v>
      </c>
      <c r="M340" s="334">
        <v>0</v>
      </c>
      <c r="N340" s="334">
        <v>0</v>
      </c>
      <c r="O340" s="76"/>
    </row>
    <row r="341" spans="1:15" x14ac:dyDescent="0.25">
      <c r="A341" s="331">
        <v>44165</v>
      </c>
      <c r="B341" s="332" t="s">
        <v>8</v>
      </c>
      <c r="C341" s="333">
        <v>20</v>
      </c>
      <c r="D341" s="334">
        <v>7</v>
      </c>
      <c r="E341" s="334">
        <v>0</v>
      </c>
      <c r="F341" s="334">
        <v>0</v>
      </c>
      <c r="G341" s="334">
        <v>0</v>
      </c>
      <c r="H341" s="333">
        <v>120</v>
      </c>
      <c r="I341" s="334">
        <v>2</v>
      </c>
      <c r="J341" s="334">
        <v>120</v>
      </c>
      <c r="K341" s="334">
        <v>120</v>
      </c>
      <c r="L341" s="334">
        <v>0</v>
      </c>
      <c r="M341" s="334">
        <v>0</v>
      </c>
      <c r="N341" s="334">
        <v>0</v>
      </c>
      <c r="O341" s="76"/>
    </row>
    <row r="342" spans="1:15" x14ac:dyDescent="0.25">
      <c r="A342" s="331">
        <v>44165</v>
      </c>
      <c r="B342" s="332" t="s">
        <v>10</v>
      </c>
      <c r="C342" s="333">
        <v>38</v>
      </c>
      <c r="D342" s="334">
        <v>7</v>
      </c>
      <c r="E342" s="334">
        <v>0</v>
      </c>
      <c r="F342" s="334">
        <v>0</v>
      </c>
      <c r="G342" s="334">
        <v>0</v>
      </c>
      <c r="H342" s="333">
        <v>76</v>
      </c>
      <c r="I342" s="334">
        <v>2</v>
      </c>
      <c r="J342" s="334">
        <v>76</v>
      </c>
      <c r="K342" s="334">
        <v>76</v>
      </c>
      <c r="L342" s="334">
        <v>0</v>
      </c>
      <c r="M342" s="334">
        <v>0</v>
      </c>
      <c r="N342" s="334">
        <v>0</v>
      </c>
      <c r="O342" s="76"/>
    </row>
    <row r="343" spans="1:15" x14ac:dyDescent="0.25">
      <c r="A343" s="331">
        <v>44165</v>
      </c>
      <c r="B343" s="332" t="s">
        <v>47</v>
      </c>
      <c r="C343" s="333">
        <v>9</v>
      </c>
      <c r="D343" s="334">
        <v>9</v>
      </c>
      <c r="E343" s="334">
        <v>0</v>
      </c>
      <c r="F343" s="334">
        <v>0</v>
      </c>
      <c r="G343" s="334">
        <v>0</v>
      </c>
      <c r="H343" s="333">
        <v>175</v>
      </c>
      <c r="I343" s="334">
        <v>2</v>
      </c>
      <c r="J343" s="334">
        <v>175</v>
      </c>
      <c r="K343" s="334">
        <v>175</v>
      </c>
      <c r="L343" s="334">
        <v>0</v>
      </c>
      <c r="M343" s="334">
        <v>0</v>
      </c>
      <c r="N343" s="334">
        <v>0</v>
      </c>
      <c r="O343" s="76"/>
    </row>
    <row r="344" spans="1:15" x14ac:dyDescent="0.25">
      <c r="A344" s="331">
        <v>44196</v>
      </c>
      <c r="B344" s="332" t="s">
        <v>2</v>
      </c>
      <c r="C344" s="333">
        <v>9</v>
      </c>
      <c r="D344" s="334">
        <v>3</v>
      </c>
      <c r="E344" s="334">
        <v>0</v>
      </c>
      <c r="F344" s="334">
        <v>0</v>
      </c>
      <c r="G344" s="334">
        <v>0</v>
      </c>
      <c r="H344" s="333">
        <v>496</v>
      </c>
      <c r="I344" s="334">
        <v>2</v>
      </c>
      <c r="J344" s="334">
        <v>496</v>
      </c>
      <c r="K344" s="334">
        <v>496</v>
      </c>
      <c r="L344" s="334">
        <v>0</v>
      </c>
      <c r="M344" s="334">
        <v>0</v>
      </c>
      <c r="N344" s="334">
        <v>0</v>
      </c>
      <c r="O344" s="76"/>
    </row>
    <row r="345" spans="1:15" x14ac:dyDescent="0.25">
      <c r="A345" s="331">
        <v>44196</v>
      </c>
      <c r="B345" s="332" t="s">
        <v>4</v>
      </c>
      <c r="C345" s="333">
        <v>17</v>
      </c>
      <c r="D345" s="334">
        <v>7</v>
      </c>
      <c r="E345" s="334">
        <v>0</v>
      </c>
      <c r="F345" s="334">
        <v>0</v>
      </c>
      <c r="G345" s="334">
        <v>0</v>
      </c>
      <c r="H345" s="333">
        <v>83</v>
      </c>
      <c r="I345" s="334">
        <v>2</v>
      </c>
      <c r="J345" s="334">
        <v>83</v>
      </c>
      <c r="K345" s="334">
        <v>83</v>
      </c>
      <c r="L345" s="334">
        <v>0</v>
      </c>
      <c r="M345" s="334">
        <v>0</v>
      </c>
      <c r="N345" s="334">
        <v>0</v>
      </c>
      <c r="O345" s="76"/>
    </row>
    <row r="346" spans="1:15" x14ac:dyDescent="0.25">
      <c r="A346" s="331">
        <v>44196</v>
      </c>
      <c r="B346" s="332" t="s">
        <v>6</v>
      </c>
      <c r="C346" s="333">
        <v>6</v>
      </c>
      <c r="D346" s="334">
        <v>4</v>
      </c>
      <c r="E346" s="334">
        <v>0</v>
      </c>
      <c r="F346" s="334">
        <v>0</v>
      </c>
      <c r="G346" s="334">
        <v>0</v>
      </c>
      <c r="H346" s="333">
        <v>442</v>
      </c>
      <c r="I346" s="334">
        <v>2</v>
      </c>
      <c r="J346" s="334">
        <v>442</v>
      </c>
      <c r="K346" s="334">
        <v>442</v>
      </c>
      <c r="L346" s="334">
        <v>0</v>
      </c>
      <c r="M346" s="334">
        <v>0</v>
      </c>
      <c r="N346" s="334">
        <v>0</v>
      </c>
      <c r="O346" s="76"/>
    </row>
    <row r="347" spans="1:15" x14ac:dyDescent="0.25">
      <c r="A347" s="331">
        <v>44196</v>
      </c>
      <c r="B347" s="332" t="s">
        <v>8</v>
      </c>
      <c r="C347" s="333">
        <v>25</v>
      </c>
      <c r="D347" s="334">
        <v>6</v>
      </c>
      <c r="E347" s="334">
        <v>0</v>
      </c>
      <c r="F347" s="334">
        <v>0</v>
      </c>
      <c r="G347" s="334">
        <v>0</v>
      </c>
      <c r="H347" s="333">
        <v>140</v>
      </c>
      <c r="I347" s="334">
        <v>2</v>
      </c>
      <c r="J347" s="334">
        <v>140</v>
      </c>
      <c r="K347" s="334">
        <v>140</v>
      </c>
      <c r="L347" s="334">
        <v>0</v>
      </c>
      <c r="M347" s="334">
        <v>0</v>
      </c>
      <c r="N347" s="334">
        <v>0</v>
      </c>
      <c r="O347" s="76"/>
    </row>
    <row r="348" spans="1:15" x14ac:dyDescent="0.25">
      <c r="A348" s="331">
        <v>44196</v>
      </c>
      <c r="B348" s="332" t="s">
        <v>10</v>
      </c>
      <c r="C348" s="333">
        <v>44</v>
      </c>
      <c r="D348" s="334">
        <v>5</v>
      </c>
      <c r="E348" s="334">
        <v>0</v>
      </c>
      <c r="F348" s="334">
        <v>0</v>
      </c>
      <c r="G348" s="334">
        <v>0</v>
      </c>
      <c r="H348" s="333">
        <v>83</v>
      </c>
      <c r="I348" s="334">
        <v>2</v>
      </c>
      <c r="J348" s="334">
        <v>83</v>
      </c>
      <c r="K348" s="334">
        <v>83</v>
      </c>
      <c r="L348" s="334">
        <v>0</v>
      </c>
      <c r="M348" s="334">
        <v>0</v>
      </c>
      <c r="N348" s="334">
        <v>0</v>
      </c>
      <c r="O348" s="76"/>
    </row>
    <row r="349" spans="1:15" x14ac:dyDescent="0.25">
      <c r="A349" s="331">
        <v>44196</v>
      </c>
      <c r="B349" s="332" t="s">
        <v>47</v>
      </c>
      <c r="C349" s="333">
        <v>4</v>
      </c>
      <c r="D349" s="334">
        <v>7</v>
      </c>
      <c r="E349" s="334">
        <v>0</v>
      </c>
      <c r="F349" s="334">
        <v>0</v>
      </c>
      <c r="G349" s="334">
        <v>0</v>
      </c>
      <c r="H349" s="333">
        <v>179</v>
      </c>
      <c r="I349" s="334">
        <v>2</v>
      </c>
      <c r="J349" s="334">
        <v>179</v>
      </c>
      <c r="K349" s="334">
        <v>179</v>
      </c>
      <c r="L349" s="334">
        <v>0</v>
      </c>
      <c r="M349" s="334">
        <v>0</v>
      </c>
      <c r="N349" s="334">
        <v>0</v>
      </c>
      <c r="O349" s="76"/>
    </row>
    <row r="350" spans="1:15" s="382" customFormat="1" x14ac:dyDescent="0.25">
      <c r="A350" s="331">
        <v>44227</v>
      </c>
      <c r="B350" s="332" t="s">
        <v>2</v>
      </c>
      <c r="C350" s="333">
        <v>9</v>
      </c>
      <c r="D350" s="334">
        <v>3</v>
      </c>
      <c r="E350" s="334">
        <v>0</v>
      </c>
      <c r="F350" s="334">
        <v>0</v>
      </c>
      <c r="G350" s="334">
        <v>0</v>
      </c>
      <c r="H350" s="333">
        <v>446</v>
      </c>
      <c r="I350" s="334">
        <v>2</v>
      </c>
      <c r="J350" s="334">
        <v>446</v>
      </c>
      <c r="K350" s="334">
        <v>446</v>
      </c>
      <c r="L350" s="334">
        <v>0</v>
      </c>
      <c r="M350" s="334">
        <v>0</v>
      </c>
      <c r="N350" s="334">
        <v>0</v>
      </c>
    </row>
    <row r="351" spans="1:15" s="382" customFormat="1" x14ac:dyDescent="0.25">
      <c r="A351" s="331">
        <v>44227</v>
      </c>
      <c r="B351" s="332" t="s">
        <v>4</v>
      </c>
      <c r="C351" s="333">
        <v>12</v>
      </c>
      <c r="D351" s="334">
        <v>6</v>
      </c>
      <c r="E351" s="334">
        <v>0</v>
      </c>
      <c r="F351" s="334">
        <v>0</v>
      </c>
      <c r="G351" s="334">
        <v>0</v>
      </c>
      <c r="H351" s="333">
        <v>78</v>
      </c>
      <c r="I351" s="334">
        <v>2</v>
      </c>
      <c r="J351" s="334">
        <v>78</v>
      </c>
      <c r="K351" s="334">
        <v>78</v>
      </c>
      <c r="L351" s="334">
        <v>0</v>
      </c>
      <c r="M351" s="334">
        <v>0</v>
      </c>
      <c r="N351" s="334">
        <v>0</v>
      </c>
    </row>
    <row r="352" spans="1:15" s="382" customFormat="1" x14ac:dyDescent="0.25">
      <c r="A352" s="331">
        <v>44227</v>
      </c>
      <c r="B352" s="332" t="s">
        <v>6</v>
      </c>
      <c r="C352" s="333">
        <v>7</v>
      </c>
      <c r="D352" s="334">
        <v>4</v>
      </c>
      <c r="E352" s="334">
        <v>0</v>
      </c>
      <c r="F352" s="334">
        <v>0</v>
      </c>
      <c r="G352" s="334">
        <v>0</v>
      </c>
      <c r="H352" s="333">
        <v>429</v>
      </c>
      <c r="I352" s="334">
        <v>2</v>
      </c>
      <c r="J352" s="334">
        <v>429</v>
      </c>
      <c r="K352" s="334">
        <v>429</v>
      </c>
      <c r="L352" s="334">
        <v>0</v>
      </c>
      <c r="M352" s="334">
        <v>0</v>
      </c>
      <c r="N352" s="334">
        <v>0</v>
      </c>
    </row>
    <row r="353" spans="1:14" s="382" customFormat="1" x14ac:dyDescent="0.25">
      <c r="A353" s="331">
        <v>44227</v>
      </c>
      <c r="B353" s="332" t="s">
        <v>8</v>
      </c>
      <c r="C353" s="333">
        <v>15</v>
      </c>
      <c r="D353" s="334">
        <v>4</v>
      </c>
      <c r="E353" s="334">
        <v>0</v>
      </c>
      <c r="F353" s="334">
        <v>0</v>
      </c>
      <c r="G353" s="334">
        <v>0</v>
      </c>
      <c r="H353" s="333">
        <v>150</v>
      </c>
      <c r="I353" s="334">
        <v>2</v>
      </c>
      <c r="J353" s="334">
        <v>150</v>
      </c>
      <c r="K353" s="334">
        <v>150</v>
      </c>
      <c r="L353" s="334">
        <v>0</v>
      </c>
      <c r="M353" s="334">
        <v>0</v>
      </c>
      <c r="N353" s="334">
        <v>0</v>
      </c>
    </row>
    <row r="354" spans="1:14" s="382" customFormat="1" x14ac:dyDescent="0.25">
      <c r="A354" s="331">
        <v>44227</v>
      </c>
      <c r="B354" s="332" t="s">
        <v>10</v>
      </c>
      <c r="C354" s="333">
        <v>47</v>
      </c>
      <c r="D354" s="334">
        <v>2</v>
      </c>
      <c r="E354" s="334">
        <v>0</v>
      </c>
      <c r="F354" s="334">
        <v>0</v>
      </c>
      <c r="G354" s="334">
        <v>0</v>
      </c>
      <c r="H354" s="333">
        <v>87</v>
      </c>
      <c r="I354" s="334">
        <v>2</v>
      </c>
      <c r="J354" s="334">
        <v>87</v>
      </c>
      <c r="K354" s="334">
        <v>87</v>
      </c>
      <c r="L354" s="334">
        <v>0</v>
      </c>
      <c r="M354" s="334">
        <v>0</v>
      </c>
      <c r="N354" s="334">
        <v>0</v>
      </c>
    </row>
    <row r="355" spans="1:14" s="382" customFormat="1" x14ac:dyDescent="0.25">
      <c r="A355" s="331">
        <v>44227</v>
      </c>
      <c r="B355" s="332" t="s">
        <v>47</v>
      </c>
      <c r="C355" s="333">
        <v>9</v>
      </c>
      <c r="D355" s="334">
        <v>5</v>
      </c>
      <c r="E355" s="334">
        <v>0</v>
      </c>
      <c r="F355" s="334">
        <v>0</v>
      </c>
      <c r="G355" s="334">
        <v>0</v>
      </c>
      <c r="H355" s="333">
        <v>182</v>
      </c>
      <c r="I355" s="334">
        <v>2</v>
      </c>
      <c r="J355" s="334">
        <v>182</v>
      </c>
      <c r="K355" s="334">
        <v>182</v>
      </c>
      <c r="L355" s="334">
        <v>0</v>
      </c>
      <c r="M355" s="334">
        <v>0</v>
      </c>
      <c r="N355" s="334">
        <v>0</v>
      </c>
    </row>
    <row r="356" spans="1:14" s="382" customFormat="1" x14ac:dyDescent="0.25">
      <c r="A356" s="331">
        <v>44255</v>
      </c>
      <c r="B356" s="332" t="s">
        <v>2</v>
      </c>
      <c r="C356" s="333">
        <v>6</v>
      </c>
      <c r="D356" s="334">
        <v>3</v>
      </c>
      <c r="E356" s="334">
        <v>0</v>
      </c>
      <c r="F356" s="334">
        <v>0</v>
      </c>
      <c r="G356" s="334">
        <v>0</v>
      </c>
      <c r="H356" s="333">
        <v>420</v>
      </c>
      <c r="I356" s="334">
        <v>2</v>
      </c>
      <c r="J356" s="334">
        <v>420</v>
      </c>
      <c r="K356" s="334">
        <v>420</v>
      </c>
      <c r="L356" s="334">
        <v>0</v>
      </c>
      <c r="M356" s="334">
        <v>0</v>
      </c>
      <c r="N356" s="334">
        <v>0</v>
      </c>
    </row>
    <row r="357" spans="1:14" s="382" customFormat="1" x14ac:dyDescent="0.25">
      <c r="A357" s="331">
        <v>44255</v>
      </c>
      <c r="B357" s="332" t="s">
        <v>4</v>
      </c>
      <c r="C357" s="333">
        <v>11</v>
      </c>
      <c r="D357" s="334">
        <v>4</v>
      </c>
      <c r="E357" s="334">
        <v>0</v>
      </c>
      <c r="F357" s="334">
        <v>0</v>
      </c>
      <c r="G357" s="334">
        <v>0</v>
      </c>
      <c r="H357" s="333">
        <v>61</v>
      </c>
      <c r="I357" s="334">
        <v>2</v>
      </c>
      <c r="J357" s="334">
        <v>61</v>
      </c>
      <c r="K357" s="334">
        <v>61</v>
      </c>
      <c r="L357" s="334">
        <v>0</v>
      </c>
      <c r="M357" s="334">
        <v>0</v>
      </c>
      <c r="N357" s="334">
        <v>0</v>
      </c>
    </row>
    <row r="358" spans="1:14" s="382" customFormat="1" x14ac:dyDescent="0.25">
      <c r="A358" s="331">
        <v>44255</v>
      </c>
      <c r="B358" s="332" t="s">
        <v>6</v>
      </c>
      <c r="C358" s="333">
        <v>9</v>
      </c>
      <c r="D358" s="334">
        <v>1</v>
      </c>
      <c r="E358" s="334">
        <v>0</v>
      </c>
      <c r="F358" s="334">
        <v>0</v>
      </c>
      <c r="G358" s="334">
        <v>0</v>
      </c>
      <c r="H358" s="333">
        <v>422</v>
      </c>
      <c r="I358" s="334">
        <v>2</v>
      </c>
      <c r="J358" s="334">
        <v>422</v>
      </c>
      <c r="K358" s="334">
        <v>422</v>
      </c>
      <c r="L358" s="334">
        <v>0</v>
      </c>
      <c r="M358" s="334">
        <v>0</v>
      </c>
      <c r="N358" s="334">
        <v>0</v>
      </c>
    </row>
    <row r="359" spans="1:14" s="382" customFormat="1" x14ac:dyDescent="0.25">
      <c r="A359" s="331">
        <v>44255</v>
      </c>
      <c r="B359" s="332" t="s">
        <v>8</v>
      </c>
      <c r="C359" s="333">
        <v>18</v>
      </c>
      <c r="D359" s="334">
        <v>6</v>
      </c>
      <c r="E359" s="334">
        <v>0</v>
      </c>
      <c r="F359" s="334">
        <v>0</v>
      </c>
      <c r="G359" s="334">
        <v>0</v>
      </c>
      <c r="H359" s="333">
        <v>202</v>
      </c>
      <c r="I359" s="334">
        <v>2</v>
      </c>
      <c r="J359" s="334">
        <v>202</v>
      </c>
      <c r="K359" s="334">
        <v>202</v>
      </c>
      <c r="L359" s="334">
        <v>0</v>
      </c>
      <c r="M359" s="334">
        <v>0</v>
      </c>
      <c r="N359" s="334">
        <v>0</v>
      </c>
    </row>
    <row r="360" spans="1:14" s="382" customFormat="1" x14ac:dyDescent="0.25">
      <c r="A360" s="331">
        <v>44255</v>
      </c>
      <c r="B360" s="332" t="s">
        <v>10</v>
      </c>
      <c r="C360" s="333">
        <v>40</v>
      </c>
      <c r="D360" s="334">
        <v>2</v>
      </c>
      <c r="E360" s="334">
        <v>0</v>
      </c>
      <c r="F360" s="334">
        <v>0</v>
      </c>
      <c r="G360" s="334">
        <v>0</v>
      </c>
      <c r="H360" s="333">
        <v>75</v>
      </c>
      <c r="I360" s="334">
        <v>2</v>
      </c>
      <c r="J360" s="334">
        <v>75</v>
      </c>
      <c r="K360" s="334">
        <v>75</v>
      </c>
      <c r="L360" s="334">
        <v>0</v>
      </c>
      <c r="M360" s="334">
        <v>0</v>
      </c>
      <c r="N360" s="334">
        <v>0</v>
      </c>
    </row>
    <row r="361" spans="1:14" s="382" customFormat="1" x14ac:dyDescent="0.25">
      <c r="A361" s="331">
        <v>44255</v>
      </c>
      <c r="B361" s="332" t="s">
        <v>47</v>
      </c>
      <c r="C361" s="333">
        <v>7</v>
      </c>
      <c r="D361" s="334">
        <v>4</v>
      </c>
      <c r="E361" s="334">
        <v>0</v>
      </c>
      <c r="F361" s="334">
        <v>0</v>
      </c>
      <c r="G361" s="334">
        <v>0</v>
      </c>
      <c r="H361" s="333">
        <v>189</v>
      </c>
      <c r="I361" s="334">
        <v>2</v>
      </c>
      <c r="J361" s="334">
        <v>189</v>
      </c>
      <c r="K361" s="334">
        <v>189</v>
      </c>
      <c r="L361" s="334">
        <v>0</v>
      </c>
      <c r="M361" s="334">
        <v>0</v>
      </c>
      <c r="N361" s="334">
        <v>0</v>
      </c>
    </row>
    <row r="362" spans="1:14" s="382" customFormat="1" x14ac:dyDescent="0.25">
      <c r="A362" s="331">
        <v>44286</v>
      </c>
      <c r="B362" s="332" t="s">
        <v>2</v>
      </c>
      <c r="C362" s="333">
        <v>7</v>
      </c>
      <c r="D362" s="334">
        <v>1</v>
      </c>
      <c r="E362" s="334">
        <v>0</v>
      </c>
      <c r="F362" s="334">
        <v>0</v>
      </c>
      <c r="G362" s="334">
        <v>0</v>
      </c>
      <c r="H362" s="333">
        <v>427</v>
      </c>
      <c r="I362" s="334">
        <v>2</v>
      </c>
      <c r="J362" s="334">
        <v>427</v>
      </c>
      <c r="K362" s="334">
        <v>427</v>
      </c>
      <c r="L362" s="334">
        <v>0</v>
      </c>
      <c r="M362" s="334">
        <v>0</v>
      </c>
      <c r="N362" s="334">
        <v>0</v>
      </c>
    </row>
    <row r="363" spans="1:14" s="382" customFormat="1" x14ac:dyDescent="0.25">
      <c r="A363" s="331">
        <v>44286</v>
      </c>
      <c r="B363" s="332" t="s">
        <v>4</v>
      </c>
      <c r="C363" s="333">
        <v>13</v>
      </c>
      <c r="D363" s="334">
        <v>3</v>
      </c>
      <c r="E363" s="334">
        <v>0</v>
      </c>
      <c r="F363" s="334">
        <v>0</v>
      </c>
      <c r="G363" s="334">
        <v>0</v>
      </c>
      <c r="H363" s="333">
        <v>82</v>
      </c>
      <c r="I363" s="334">
        <v>2</v>
      </c>
      <c r="J363" s="334">
        <v>82</v>
      </c>
      <c r="K363" s="334">
        <v>82</v>
      </c>
      <c r="L363" s="334">
        <v>0</v>
      </c>
      <c r="M363" s="334">
        <v>0</v>
      </c>
      <c r="N363" s="334">
        <v>0</v>
      </c>
    </row>
    <row r="364" spans="1:14" s="382" customFormat="1" x14ac:dyDescent="0.25">
      <c r="A364" s="331">
        <v>44286</v>
      </c>
      <c r="B364" s="332" t="s">
        <v>6</v>
      </c>
      <c r="C364" s="333">
        <v>8</v>
      </c>
      <c r="D364" s="334">
        <v>2</v>
      </c>
      <c r="E364" s="334">
        <v>0</v>
      </c>
      <c r="F364" s="334">
        <v>0</v>
      </c>
      <c r="G364" s="334">
        <v>0</v>
      </c>
      <c r="H364" s="333">
        <v>441</v>
      </c>
      <c r="I364" s="334">
        <v>2</v>
      </c>
      <c r="J364" s="334">
        <v>441</v>
      </c>
      <c r="K364" s="334">
        <v>441</v>
      </c>
      <c r="L364" s="334">
        <v>0</v>
      </c>
      <c r="M364" s="334">
        <v>0</v>
      </c>
      <c r="N364" s="334">
        <v>0</v>
      </c>
    </row>
    <row r="365" spans="1:14" s="382" customFormat="1" x14ac:dyDescent="0.25">
      <c r="A365" s="331">
        <v>44286</v>
      </c>
      <c r="B365" s="332" t="s">
        <v>8</v>
      </c>
      <c r="C365" s="333">
        <v>11</v>
      </c>
      <c r="D365" s="334">
        <v>2</v>
      </c>
      <c r="E365" s="334">
        <v>0</v>
      </c>
      <c r="F365" s="334">
        <v>0</v>
      </c>
      <c r="G365" s="334">
        <v>0</v>
      </c>
      <c r="H365" s="333">
        <v>162</v>
      </c>
      <c r="I365" s="334">
        <v>2</v>
      </c>
      <c r="J365" s="334">
        <v>162</v>
      </c>
      <c r="K365" s="334">
        <v>162</v>
      </c>
      <c r="L365" s="334">
        <v>0</v>
      </c>
      <c r="M365" s="334">
        <v>0</v>
      </c>
      <c r="N365" s="334">
        <v>0</v>
      </c>
    </row>
    <row r="366" spans="1:14" s="382" customFormat="1" x14ac:dyDescent="0.25">
      <c r="A366" s="331">
        <v>44286</v>
      </c>
      <c r="B366" s="332" t="s">
        <v>10</v>
      </c>
      <c r="C366" s="333">
        <v>34</v>
      </c>
      <c r="D366" s="334">
        <v>3</v>
      </c>
      <c r="E366" s="334">
        <v>0</v>
      </c>
      <c r="F366" s="334">
        <v>0</v>
      </c>
      <c r="G366" s="334">
        <v>0</v>
      </c>
      <c r="H366" s="333">
        <v>73</v>
      </c>
      <c r="I366" s="334">
        <v>2</v>
      </c>
      <c r="J366" s="334">
        <v>73</v>
      </c>
      <c r="K366" s="334">
        <v>73</v>
      </c>
      <c r="L366" s="334">
        <v>0</v>
      </c>
      <c r="M366" s="334">
        <v>0</v>
      </c>
      <c r="N366" s="334">
        <v>0</v>
      </c>
    </row>
    <row r="367" spans="1:14" s="382" customFormat="1" x14ac:dyDescent="0.25">
      <c r="A367" s="331">
        <v>44286</v>
      </c>
      <c r="B367" s="332" t="s">
        <v>47</v>
      </c>
      <c r="C367" s="333">
        <v>10</v>
      </c>
      <c r="D367" s="334">
        <v>1</v>
      </c>
      <c r="E367" s="334">
        <v>0</v>
      </c>
      <c r="F367" s="334">
        <v>0</v>
      </c>
      <c r="G367" s="334">
        <v>0</v>
      </c>
      <c r="H367" s="333">
        <v>195</v>
      </c>
      <c r="I367" s="334">
        <v>2</v>
      </c>
      <c r="J367" s="334">
        <v>195</v>
      </c>
      <c r="K367" s="334">
        <v>195</v>
      </c>
      <c r="L367" s="334">
        <v>0</v>
      </c>
      <c r="M367" s="334">
        <v>0</v>
      </c>
      <c r="N367" s="334">
        <v>0</v>
      </c>
    </row>
    <row r="368" spans="1:14" s="382" customFormat="1" x14ac:dyDescent="0.25">
      <c r="A368" s="331">
        <v>44316</v>
      </c>
      <c r="B368" s="332" t="s">
        <v>2</v>
      </c>
      <c r="C368" s="333">
        <v>4</v>
      </c>
      <c r="D368" s="334">
        <v>1</v>
      </c>
      <c r="E368" s="334">
        <v>0</v>
      </c>
      <c r="F368" s="334">
        <v>0</v>
      </c>
      <c r="G368" s="334">
        <v>0</v>
      </c>
      <c r="H368" s="333">
        <v>424</v>
      </c>
      <c r="I368" s="334">
        <v>2</v>
      </c>
      <c r="J368" s="334">
        <v>424</v>
      </c>
      <c r="K368" s="334">
        <v>424</v>
      </c>
      <c r="L368" s="334">
        <v>0</v>
      </c>
      <c r="M368" s="334">
        <v>0</v>
      </c>
      <c r="N368" s="334">
        <v>0</v>
      </c>
    </row>
    <row r="369" spans="1:14" s="382" customFormat="1" x14ac:dyDescent="0.25">
      <c r="A369" s="331">
        <v>44316</v>
      </c>
      <c r="B369" s="332" t="s">
        <v>4</v>
      </c>
      <c r="C369" s="333">
        <v>13</v>
      </c>
      <c r="D369" s="334">
        <v>2</v>
      </c>
      <c r="E369" s="334">
        <v>0</v>
      </c>
      <c r="F369" s="334">
        <v>0</v>
      </c>
      <c r="G369" s="334">
        <v>0</v>
      </c>
      <c r="H369" s="333">
        <v>77</v>
      </c>
      <c r="I369" s="334">
        <v>2</v>
      </c>
      <c r="J369" s="334">
        <v>77</v>
      </c>
      <c r="K369" s="334">
        <v>77</v>
      </c>
      <c r="L369" s="334">
        <v>0</v>
      </c>
      <c r="M369" s="334">
        <v>0</v>
      </c>
      <c r="N369" s="334">
        <v>0</v>
      </c>
    </row>
    <row r="370" spans="1:14" s="382" customFormat="1" x14ac:dyDescent="0.25">
      <c r="A370" s="331">
        <v>44316</v>
      </c>
      <c r="B370" s="332" t="s">
        <v>6</v>
      </c>
      <c r="C370" s="333">
        <v>9</v>
      </c>
      <c r="D370" s="334">
        <v>1</v>
      </c>
      <c r="E370" s="334">
        <v>0</v>
      </c>
      <c r="F370" s="334">
        <v>0</v>
      </c>
      <c r="G370" s="334">
        <v>0</v>
      </c>
      <c r="H370" s="333">
        <v>452</v>
      </c>
      <c r="I370" s="334">
        <v>2</v>
      </c>
      <c r="J370" s="334">
        <v>452</v>
      </c>
      <c r="K370" s="334">
        <v>452</v>
      </c>
      <c r="L370" s="334">
        <v>0</v>
      </c>
      <c r="M370" s="334">
        <v>0</v>
      </c>
      <c r="N370" s="334">
        <v>0</v>
      </c>
    </row>
    <row r="371" spans="1:14" s="382" customFormat="1" x14ac:dyDescent="0.25">
      <c r="A371" s="331">
        <v>44316</v>
      </c>
      <c r="B371" s="332" t="s">
        <v>8</v>
      </c>
      <c r="C371" s="333">
        <v>14</v>
      </c>
      <c r="D371" s="334">
        <v>0</v>
      </c>
      <c r="E371" s="334">
        <v>0</v>
      </c>
      <c r="F371" s="334">
        <v>0</v>
      </c>
      <c r="G371" s="334">
        <v>0</v>
      </c>
      <c r="H371" s="333">
        <v>171</v>
      </c>
      <c r="I371" s="334">
        <v>2</v>
      </c>
      <c r="J371" s="334">
        <v>171</v>
      </c>
      <c r="K371" s="334">
        <v>171</v>
      </c>
      <c r="L371" s="334">
        <v>0</v>
      </c>
      <c r="M371" s="334">
        <v>0</v>
      </c>
      <c r="N371" s="334">
        <v>0</v>
      </c>
    </row>
    <row r="372" spans="1:14" s="382" customFormat="1" x14ac:dyDescent="0.25">
      <c r="A372" s="331">
        <v>44316</v>
      </c>
      <c r="B372" s="332" t="s">
        <v>10</v>
      </c>
      <c r="C372" s="333">
        <v>30</v>
      </c>
      <c r="D372" s="334">
        <v>2</v>
      </c>
      <c r="E372" s="334">
        <v>0</v>
      </c>
      <c r="F372" s="334">
        <v>0</v>
      </c>
      <c r="G372" s="334">
        <v>0</v>
      </c>
      <c r="H372" s="333">
        <v>61</v>
      </c>
      <c r="I372" s="334">
        <v>2</v>
      </c>
      <c r="J372" s="334">
        <v>61</v>
      </c>
      <c r="K372" s="334">
        <v>61</v>
      </c>
      <c r="L372" s="334">
        <v>0</v>
      </c>
      <c r="M372" s="334">
        <v>0</v>
      </c>
      <c r="N372" s="334">
        <v>0</v>
      </c>
    </row>
    <row r="373" spans="1:14" s="382" customFormat="1" x14ac:dyDescent="0.25">
      <c r="A373" s="331">
        <v>44316</v>
      </c>
      <c r="B373" s="332" t="s">
        <v>47</v>
      </c>
      <c r="C373" s="333">
        <v>11</v>
      </c>
      <c r="D373" s="334">
        <v>0</v>
      </c>
      <c r="E373" s="334">
        <v>0</v>
      </c>
      <c r="F373" s="334">
        <v>0</v>
      </c>
      <c r="G373" s="334">
        <v>0</v>
      </c>
      <c r="H373" s="333">
        <v>199</v>
      </c>
      <c r="I373" s="334">
        <v>2</v>
      </c>
      <c r="J373" s="334">
        <v>199</v>
      </c>
      <c r="K373" s="334">
        <v>199</v>
      </c>
      <c r="L373" s="334">
        <v>0</v>
      </c>
      <c r="M373" s="334">
        <v>0</v>
      </c>
      <c r="N373" s="334">
        <v>0</v>
      </c>
    </row>
    <row r="374" spans="1:14" s="382" customFormat="1" x14ac:dyDescent="0.25">
      <c r="A374" s="331">
        <v>44347</v>
      </c>
      <c r="B374" s="332" t="s">
        <v>2</v>
      </c>
      <c r="C374" s="333">
        <v>5</v>
      </c>
      <c r="D374" s="334">
        <v>1</v>
      </c>
      <c r="E374" s="334">
        <v>0</v>
      </c>
      <c r="F374" s="334">
        <v>0</v>
      </c>
      <c r="G374" s="334">
        <v>0</v>
      </c>
      <c r="H374" s="333">
        <v>410</v>
      </c>
      <c r="I374" s="334">
        <v>2</v>
      </c>
      <c r="J374" s="334">
        <v>410</v>
      </c>
      <c r="K374" s="334">
        <v>410</v>
      </c>
      <c r="L374" s="334">
        <v>0</v>
      </c>
      <c r="M374" s="334">
        <v>0</v>
      </c>
      <c r="N374" s="334">
        <v>0</v>
      </c>
    </row>
    <row r="375" spans="1:14" s="382" customFormat="1" x14ac:dyDescent="0.25">
      <c r="A375" s="331">
        <v>44347</v>
      </c>
      <c r="B375" s="332" t="s">
        <v>4</v>
      </c>
      <c r="C375" s="333">
        <v>14</v>
      </c>
      <c r="D375" s="334">
        <v>1</v>
      </c>
      <c r="E375" s="334">
        <v>0</v>
      </c>
      <c r="F375" s="334">
        <v>0</v>
      </c>
      <c r="G375" s="334">
        <v>0</v>
      </c>
      <c r="H375" s="333">
        <v>76</v>
      </c>
      <c r="I375" s="334">
        <v>2</v>
      </c>
      <c r="J375" s="334">
        <v>76</v>
      </c>
      <c r="K375" s="334">
        <v>76</v>
      </c>
      <c r="L375" s="334">
        <v>0</v>
      </c>
      <c r="M375" s="334">
        <v>0</v>
      </c>
      <c r="N375" s="334">
        <v>0</v>
      </c>
    </row>
    <row r="376" spans="1:14" s="382" customFormat="1" x14ac:dyDescent="0.25">
      <c r="A376" s="331">
        <v>44347</v>
      </c>
      <c r="B376" s="332" t="s">
        <v>6</v>
      </c>
      <c r="C376" s="333">
        <v>6</v>
      </c>
      <c r="D376" s="334">
        <v>0</v>
      </c>
      <c r="E376" s="334">
        <v>0</v>
      </c>
      <c r="F376" s="334">
        <v>0</v>
      </c>
      <c r="G376" s="334">
        <v>0</v>
      </c>
      <c r="H376" s="333">
        <v>443</v>
      </c>
      <c r="I376" s="334">
        <v>2</v>
      </c>
      <c r="J376" s="334">
        <v>443</v>
      </c>
      <c r="K376" s="334">
        <v>443</v>
      </c>
      <c r="L376" s="334">
        <v>0</v>
      </c>
      <c r="M376" s="334">
        <v>0</v>
      </c>
      <c r="N376" s="334">
        <v>0</v>
      </c>
    </row>
    <row r="377" spans="1:14" s="382" customFormat="1" x14ac:dyDescent="0.25">
      <c r="A377" s="331">
        <v>44347</v>
      </c>
      <c r="B377" s="332" t="s">
        <v>8</v>
      </c>
      <c r="C377" s="333">
        <v>13</v>
      </c>
      <c r="D377" s="334">
        <v>0</v>
      </c>
      <c r="E377" s="334">
        <v>0</v>
      </c>
      <c r="F377" s="334">
        <v>0</v>
      </c>
      <c r="G377" s="334">
        <v>0</v>
      </c>
      <c r="H377" s="333">
        <v>172</v>
      </c>
      <c r="I377" s="334">
        <v>2</v>
      </c>
      <c r="J377" s="334">
        <v>172</v>
      </c>
      <c r="K377" s="334">
        <v>172</v>
      </c>
      <c r="L377" s="334">
        <v>0</v>
      </c>
      <c r="M377" s="334">
        <v>0</v>
      </c>
      <c r="N377" s="334">
        <v>0</v>
      </c>
    </row>
    <row r="378" spans="1:14" s="382" customFormat="1" x14ac:dyDescent="0.25">
      <c r="A378" s="331">
        <v>44347</v>
      </c>
      <c r="B378" s="332" t="s">
        <v>10</v>
      </c>
      <c r="C378" s="333">
        <v>25</v>
      </c>
      <c r="D378" s="334">
        <v>0</v>
      </c>
      <c r="E378" s="334">
        <v>0</v>
      </c>
      <c r="F378" s="334">
        <v>0</v>
      </c>
      <c r="G378" s="334">
        <v>0</v>
      </c>
      <c r="H378" s="333">
        <v>74</v>
      </c>
      <c r="I378" s="334">
        <v>2</v>
      </c>
      <c r="J378" s="334">
        <v>74</v>
      </c>
      <c r="K378" s="334">
        <v>74</v>
      </c>
      <c r="L378" s="334">
        <v>0</v>
      </c>
      <c r="M378" s="334">
        <v>0</v>
      </c>
      <c r="N378" s="334">
        <v>0</v>
      </c>
    </row>
    <row r="379" spans="1:14" s="382" customFormat="1" x14ac:dyDescent="0.25">
      <c r="A379" s="331">
        <v>44347</v>
      </c>
      <c r="B379" s="332" t="s">
        <v>47</v>
      </c>
      <c r="C379" s="333">
        <v>11</v>
      </c>
      <c r="D379" s="334">
        <v>0</v>
      </c>
      <c r="E379" s="334">
        <v>0</v>
      </c>
      <c r="F379" s="334">
        <v>0</v>
      </c>
      <c r="G379" s="334">
        <v>0</v>
      </c>
      <c r="H379" s="333">
        <v>207</v>
      </c>
      <c r="I379" s="334">
        <v>2</v>
      </c>
      <c r="J379" s="334">
        <v>207</v>
      </c>
      <c r="K379" s="334">
        <v>207</v>
      </c>
      <c r="L379" s="334">
        <v>0</v>
      </c>
      <c r="M379" s="334">
        <v>0</v>
      </c>
      <c r="N379" s="334">
        <v>0</v>
      </c>
    </row>
    <row r="380" spans="1:14" s="382" customFormat="1" x14ac:dyDescent="0.25">
      <c r="A380" s="331">
        <v>44377</v>
      </c>
      <c r="B380" s="332" t="s">
        <v>2</v>
      </c>
      <c r="C380" s="333">
        <v>5</v>
      </c>
      <c r="D380" s="334">
        <v>0</v>
      </c>
      <c r="E380" s="334">
        <v>0</v>
      </c>
      <c r="F380" s="334">
        <v>0</v>
      </c>
      <c r="G380" s="334">
        <v>0</v>
      </c>
      <c r="H380" s="333">
        <v>418</v>
      </c>
      <c r="I380" s="334">
        <v>2</v>
      </c>
      <c r="J380" s="334">
        <v>418</v>
      </c>
      <c r="K380" s="334">
        <v>418</v>
      </c>
      <c r="L380" s="334">
        <v>0</v>
      </c>
      <c r="M380" s="334">
        <v>0</v>
      </c>
      <c r="N380" s="334">
        <v>0</v>
      </c>
    </row>
    <row r="381" spans="1:14" s="382" customFormat="1" x14ac:dyDescent="0.25">
      <c r="A381" s="331">
        <v>44377</v>
      </c>
      <c r="B381" s="332" t="s">
        <v>4</v>
      </c>
      <c r="C381" s="333">
        <v>16</v>
      </c>
      <c r="D381" s="334">
        <v>0</v>
      </c>
      <c r="E381" s="334">
        <v>0</v>
      </c>
      <c r="F381" s="334">
        <v>0</v>
      </c>
      <c r="G381" s="334">
        <v>0</v>
      </c>
      <c r="H381" s="333">
        <v>74</v>
      </c>
      <c r="I381" s="334">
        <v>2</v>
      </c>
      <c r="J381" s="334">
        <v>74</v>
      </c>
      <c r="K381" s="334">
        <v>74</v>
      </c>
      <c r="L381" s="334">
        <v>0</v>
      </c>
      <c r="M381" s="334">
        <v>0</v>
      </c>
      <c r="N381" s="334">
        <v>0</v>
      </c>
    </row>
    <row r="382" spans="1:14" s="382" customFormat="1" x14ac:dyDescent="0.25">
      <c r="A382" s="331">
        <v>44377</v>
      </c>
      <c r="B382" s="332" t="s">
        <v>6</v>
      </c>
      <c r="C382" s="333">
        <v>8</v>
      </c>
      <c r="D382" s="334">
        <v>0</v>
      </c>
      <c r="E382" s="334">
        <v>0</v>
      </c>
      <c r="F382" s="334">
        <v>0</v>
      </c>
      <c r="G382" s="334">
        <v>0</v>
      </c>
      <c r="H382" s="333">
        <v>463</v>
      </c>
      <c r="I382" s="334">
        <v>2</v>
      </c>
      <c r="J382" s="334">
        <v>463</v>
      </c>
      <c r="K382" s="334">
        <v>463</v>
      </c>
      <c r="L382" s="334">
        <v>0</v>
      </c>
      <c r="M382" s="334">
        <v>0</v>
      </c>
      <c r="N382" s="334">
        <v>0</v>
      </c>
    </row>
    <row r="383" spans="1:14" s="382" customFormat="1" x14ac:dyDescent="0.25">
      <c r="A383" s="331">
        <v>44377</v>
      </c>
      <c r="B383" s="332" t="s">
        <v>8</v>
      </c>
      <c r="C383" s="333">
        <v>7</v>
      </c>
      <c r="D383" s="334">
        <v>0</v>
      </c>
      <c r="E383" s="334">
        <v>0</v>
      </c>
      <c r="F383" s="334">
        <v>0</v>
      </c>
      <c r="G383" s="334">
        <v>0</v>
      </c>
      <c r="H383" s="333">
        <v>163</v>
      </c>
      <c r="I383" s="334">
        <v>2</v>
      </c>
      <c r="J383" s="334">
        <v>163</v>
      </c>
      <c r="K383" s="334">
        <v>163</v>
      </c>
      <c r="L383" s="334">
        <v>0</v>
      </c>
      <c r="M383" s="334">
        <v>0</v>
      </c>
      <c r="N383" s="334">
        <v>0</v>
      </c>
    </row>
    <row r="384" spans="1:14" s="382" customFormat="1" x14ac:dyDescent="0.25">
      <c r="A384" s="331">
        <v>44377</v>
      </c>
      <c r="B384" s="332" t="s">
        <v>10</v>
      </c>
      <c r="C384" s="333">
        <v>25</v>
      </c>
      <c r="D384" s="334">
        <v>0</v>
      </c>
      <c r="E384" s="334">
        <v>0</v>
      </c>
      <c r="F384" s="334">
        <v>0</v>
      </c>
      <c r="G384" s="334">
        <v>0</v>
      </c>
      <c r="H384" s="333">
        <v>70</v>
      </c>
      <c r="I384" s="334">
        <v>2</v>
      </c>
      <c r="J384" s="334">
        <v>70</v>
      </c>
      <c r="K384" s="334">
        <v>70</v>
      </c>
      <c r="L384" s="334">
        <v>0</v>
      </c>
      <c r="M384" s="334">
        <v>0</v>
      </c>
      <c r="N384" s="334">
        <v>0</v>
      </c>
    </row>
    <row r="385" spans="1:14" s="382" customFormat="1" x14ac:dyDescent="0.25">
      <c r="A385" s="331">
        <v>44377</v>
      </c>
      <c r="B385" s="332" t="s">
        <v>47</v>
      </c>
      <c r="C385" s="333">
        <v>8</v>
      </c>
      <c r="D385" s="334">
        <v>0</v>
      </c>
      <c r="E385" s="334">
        <v>0</v>
      </c>
      <c r="F385" s="334">
        <v>0</v>
      </c>
      <c r="G385" s="334">
        <v>0</v>
      </c>
      <c r="H385" s="333">
        <v>208</v>
      </c>
      <c r="I385" s="334">
        <v>2</v>
      </c>
      <c r="J385" s="334">
        <v>208</v>
      </c>
      <c r="K385" s="334">
        <v>208</v>
      </c>
      <c r="L385" s="334">
        <v>0</v>
      </c>
      <c r="M385" s="334">
        <v>0</v>
      </c>
      <c r="N385" s="334">
        <v>0</v>
      </c>
    </row>
    <row r="386" spans="1:14" s="382" customFormat="1" x14ac:dyDescent="0.25">
      <c r="A386" s="331">
        <v>44408</v>
      </c>
      <c r="B386" s="332" t="s">
        <v>2</v>
      </c>
      <c r="C386" s="333">
        <v>5</v>
      </c>
      <c r="D386" s="334">
        <v>0</v>
      </c>
      <c r="E386" s="334">
        <v>0</v>
      </c>
      <c r="F386" s="334">
        <v>0</v>
      </c>
      <c r="G386" s="334">
        <v>0</v>
      </c>
      <c r="H386" s="333">
        <v>416</v>
      </c>
      <c r="I386" s="334">
        <v>2</v>
      </c>
      <c r="J386" s="334">
        <v>416</v>
      </c>
      <c r="K386" s="334">
        <v>416</v>
      </c>
      <c r="L386" s="334">
        <v>0</v>
      </c>
      <c r="M386" s="334">
        <v>0</v>
      </c>
      <c r="N386" s="334">
        <v>0</v>
      </c>
    </row>
    <row r="387" spans="1:14" s="382" customFormat="1" x14ac:dyDescent="0.25">
      <c r="A387" s="331">
        <v>44408</v>
      </c>
      <c r="B387" s="332" t="s">
        <v>4</v>
      </c>
      <c r="C387" s="333">
        <v>14</v>
      </c>
      <c r="D387" s="334">
        <v>0</v>
      </c>
      <c r="E387" s="334">
        <v>0</v>
      </c>
      <c r="F387" s="334">
        <v>0</v>
      </c>
      <c r="G387" s="334">
        <v>0</v>
      </c>
      <c r="H387" s="333">
        <v>67</v>
      </c>
      <c r="I387" s="334">
        <v>2</v>
      </c>
      <c r="J387" s="334">
        <v>67</v>
      </c>
      <c r="K387" s="334">
        <v>67</v>
      </c>
      <c r="L387" s="334">
        <v>0</v>
      </c>
      <c r="M387" s="334">
        <v>0</v>
      </c>
      <c r="N387" s="334">
        <v>0</v>
      </c>
    </row>
    <row r="388" spans="1:14" s="382" customFormat="1" x14ac:dyDescent="0.25">
      <c r="A388" s="331">
        <v>44408</v>
      </c>
      <c r="B388" s="332" t="s">
        <v>6</v>
      </c>
      <c r="C388" s="333">
        <v>4</v>
      </c>
      <c r="D388" s="334">
        <v>0</v>
      </c>
      <c r="E388" s="334">
        <v>0</v>
      </c>
      <c r="F388" s="334">
        <v>0</v>
      </c>
      <c r="G388" s="334">
        <v>0</v>
      </c>
      <c r="H388" s="333">
        <v>445</v>
      </c>
      <c r="I388" s="334">
        <v>2</v>
      </c>
      <c r="J388" s="334">
        <v>445</v>
      </c>
      <c r="K388" s="334">
        <v>445</v>
      </c>
      <c r="L388" s="334">
        <v>0</v>
      </c>
      <c r="M388" s="334">
        <v>0</v>
      </c>
      <c r="N388" s="334">
        <v>0</v>
      </c>
    </row>
    <row r="389" spans="1:14" s="382" customFormat="1" x14ac:dyDescent="0.25">
      <c r="A389" s="331">
        <v>44408</v>
      </c>
      <c r="B389" s="332" t="s">
        <v>8</v>
      </c>
      <c r="C389" s="333">
        <v>12</v>
      </c>
      <c r="D389" s="334">
        <v>0</v>
      </c>
      <c r="E389" s="334">
        <v>0</v>
      </c>
      <c r="F389" s="334">
        <v>0</v>
      </c>
      <c r="G389" s="334">
        <v>0</v>
      </c>
      <c r="H389" s="333">
        <v>187</v>
      </c>
      <c r="I389" s="334">
        <v>2</v>
      </c>
      <c r="J389" s="334">
        <v>187</v>
      </c>
      <c r="K389" s="334">
        <v>187</v>
      </c>
      <c r="L389" s="334">
        <v>0</v>
      </c>
      <c r="M389" s="334">
        <v>0</v>
      </c>
      <c r="N389" s="334">
        <v>0</v>
      </c>
    </row>
    <row r="390" spans="1:14" s="382" customFormat="1" x14ac:dyDescent="0.25">
      <c r="A390" s="331">
        <v>44408</v>
      </c>
      <c r="B390" s="332" t="s">
        <v>10</v>
      </c>
      <c r="C390" s="333">
        <v>24</v>
      </c>
      <c r="D390" s="334">
        <v>0</v>
      </c>
      <c r="E390" s="334">
        <v>0</v>
      </c>
      <c r="F390" s="334">
        <v>0</v>
      </c>
      <c r="G390" s="334">
        <v>0</v>
      </c>
      <c r="H390" s="333">
        <v>71</v>
      </c>
      <c r="I390" s="334">
        <v>2</v>
      </c>
      <c r="J390" s="334">
        <v>71</v>
      </c>
      <c r="K390" s="334">
        <v>71</v>
      </c>
      <c r="L390" s="334">
        <v>0</v>
      </c>
      <c r="M390" s="334">
        <v>0</v>
      </c>
      <c r="N390" s="334">
        <v>0</v>
      </c>
    </row>
    <row r="391" spans="1:14" s="382" customFormat="1" x14ac:dyDescent="0.25">
      <c r="A391" s="331">
        <v>44408</v>
      </c>
      <c r="B391" s="332" t="s">
        <v>47</v>
      </c>
      <c r="C391" s="333">
        <v>4</v>
      </c>
      <c r="D391" s="334">
        <v>0</v>
      </c>
      <c r="E391" s="334">
        <v>0</v>
      </c>
      <c r="F391" s="334">
        <v>0</v>
      </c>
      <c r="G391" s="334">
        <v>0</v>
      </c>
      <c r="H391" s="333">
        <v>207</v>
      </c>
      <c r="I391" s="334">
        <v>2</v>
      </c>
      <c r="J391" s="334">
        <v>207</v>
      </c>
      <c r="K391" s="334">
        <v>207</v>
      </c>
      <c r="L391" s="334">
        <v>0</v>
      </c>
      <c r="M391" s="334">
        <v>0</v>
      </c>
      <c r="N391" s="334">
        <v>0</v>
      </c>
    </row>
    <row r="392" spans="1:14" s="382" customFormat="1" x14ac:dyDescent="0.25">
      <c r="A392" s="331">
        <v>44439</v>
      </c>
      <c r="B392" s="332" t="s">
        <v>2</v>
      </c>
      <c r="C392" s="333">
        <v>3</v>
      </c>
      <c r="D392" s="334">
        <v>0</v>
      </c>
      <c r="E392" s="334">
        <v>0</v>
      </c>
      <c r="F392" s="334">
        <v>0</v>
      </c>
      <c r="G392" s="334">
        <v>0</v>
      </c>
      <c r="H392" s="333">
        <v>412</v>
      </c>
      <c r="I392" s="334">
        <v>2</v>
      </c>
      <c r="J392" s="334">
        <v>412</v>
      </c>
      <c r="K392" s="334">
        <v>412</v>
      </c>
      <c r="L392" s="334">
        <v>0</v>
      </c>
      <c r="M392" s="334">
        <v>0</v>
      </c>
      <c r="N392" s="334">
        <v>0</v>
      </c>
    </row>
    <row r="393" spans="1:14" s="382" customFormat="1" x14ac:dyDescent="0.25">
      <c r="A393" s="331">
        <v>44439</v>
      </c>
      <c r="B393" s="332" t="s">
        <v>4</v>
      </c>
      <c r="C393" s="333">
        <v>11</v>
      </c>
      <c r="D393" s="334">
        <v>0</v>
      </c>
      <c r="E393" s="334">
        <v>0</v>
      </c>
      <c r="F393" s="334">
        <v>0</v>
      </c>
      <c r="G393" s="334">
        <v>0</v>
      </c>
      <c r="H393" s="333">
        <v>74</v>
      </c>
      <c r="I393" s="334">
        <v>2</v>
      </c>
      <c r="J393" s="334">
        <v>74</v>
      </c>
      <c r="K393" s="334">
        <v>74</v>
      </c>
      <c r="L393" s="334">
        <v>0</v>
      </c>
      <c r="M393" s="334">
        <v>0</v>
      </c>
      <c r="N393" s="334">
        <v>0</v>
      </c>
    </row>
    <row r="394" spans="1:14" s="382" customFormat="1" x14ac:dyDescent="0.25">
      <c r="A394" s="331">
        <v>44439</v>
      </c>
      <c r="B394" s="332" t="s">
        <v>6</v>
      </c>
      <c r="C394" s="333">
        <v>3</v>
      </c>
      <c r="D394" s="334">
        <v>0</v>
      </c>
      <c r="E394" s="334">
        <v>0</v>
      </c>
      <c r="F394" s="334">
        <v>0</v>
      </c>
      <c r="G394" s="334">
        <v>0</v>
      </c>
      <c r="H394" s="333">
        <v>476</v>
      </c>
      <c r="I394" s="334">
        <v>2</v>
      </c>
      <c r="J394" s="334">
        <v>476</v>
      </c>
      <c r="K394" s="334">
        <v>476</v>
      </c>
      <c r="L394" s="334">
        <v>0</v>
      </c>
      <c r="M394" s="334">
        <v>0</v>
      </c>
      <c r="N394" s="334">
        <v>0</v>
      </c>
    </row>
    <row r="395" spans="1:14" s="382" customFormat="1" x14ac:dyDescent="0.25">
      <c r="A395" s="331">
        <v>44439</v>
      </c>
      <c r="B395" s="332" t="s">
        <v>8</v>
      </c>
      <c r="C395" s="333">
        <v>12</v>
      </c>
      <c r="D395" s="334">
        <v>0</v>
      </c>
      <c r="E395" s="334">
        <v>0</v>
      </c>
      <c r="F395" s="334">
        <v>0</v>
      </c>
      <c r="G395" s="334">
        <v>0</v>
      </c>
      <c r="H395" s="333">
        <v>156</v>
      </c>
      <c r="I395" s="334">
        <v>2</v>
      </c>
      <c r="J395" s="334">
        <v>156</v>
      </c>
      <c r="K395" s="334">
        <v>156</v>
      </c>
      <c r="L395" s="334">
        <v>0</v>
      </c>
      <c r="M395" s="334">
        <v>0</v>
      </c>
      <c r="N395" s="334">
        <v>0</v>
      </c>
    </row>
    <row r="396" spans="1:14" s="382" customFormat="1" x14ac:dyDescent="0.25">
      <c r="A396" s="331">
        <v>44439</v>
      </c>
      <c r="B396" s="332" t="s">
        <v>10</v>
      </c>
      <c r="C396" s="333">
        <v>26</v>
      </c>
      <c r="D396" s="334">
        <v>0</v>
      </c>
      <c r="E396" s="334">
        <v>0</v>
      </c>
      <c r="F396" s="334">
        <v>0</v>
      </c>
      <c r="G396" s="334">
        <v>0</v>
      </c>
      <c r="H396" s="333">
        <v>87</v>
      </c>
      <c r="I396" s="334">
        <v>2</v>
      </c>
      <c r="J396" s="334">
        <v>87</v>
      </c>
      <c r="K396" s="334">
        <v>87</v>
      </c>
      <c r="L396" s="334">
        <v>0</v>
      </c>
      <c r="M396" s="334">
        <v>0</v>
      </c>
      <c r="N396" s="334">
        <v>0</v>
      </c>
    </row>
    <row r="397" spans="1:14" s="382" customFormat="1" x14ac:dyDescent="0.25">
      <c r="A397" s="331">
        <v>44439</v>
      </c>
      <c r="B397" s="332" t="s">
        <v>47</v>
      </c>
      <c r="C397" s="333">
        <v>3</v>
      </c>
      <c r="D397" s="334">
        <v>0</v>
      </c>
      <c r="E397" s="334">
        <v>0</v>
      </c>
      <c r="F397" s="334">
        <v>0</v>
      </c>
      <c r="G397" s="334">
        <v>0</v>
      </c>
      <c r="H397" s="333">
        <v>206</v>
      </c>
      <c r="I397" s="334">
        <v>2</v>
      </c>
      <c r="J397" s="334">
        <v>206</v>
      </c>
      <c r="K397" s="334">
        <v>206</v>
      </c>
      <c r="L397" s="334">
        <v>0</v>
      </c>
      <c r="M397" s="334">
        <v>0</v>
      </c>
      <c r="N397" s="334">
        <v>0</v>
      </c>
    </row>
    <row r="398" spans="1:14" s="382" customFormat="1" x14ac:dyDescent="0.25">
      <c r="A398" s="331">
        <v>44469</v>
      </c>
      <c r="B398" s="332" t="s">
        <v>2</v>
      </c>
      <c r="C398" s="333">
        <v>3</v>
      </c>
      <c r="D398" s="334">
        <v>0</v>
      </c>
      <c r="E398" s="334">
        <v>0</v>
      </c>
      <c r="F398" s="334">
        <v>0</v>
      </c>
      <c r="G398" s="334">
        <v>0</v>
      </c>
      <c r="H398" s="333">
        <v>412</v>
      </c>
      <c r="I398" s="334">
        <v>2</v>
      </c>
      <c r="J398" s="334">
        <v>412</v>
      </c>
      <c r="K398" s="334">
        <v>412</v>
      </c>
      <c r="L398" s="334">
        <v>0</v>
      </c>
      <c r="M398" s="334">
        <v>0</v>
      </c>
      <c r="N398" s="334">
        <v>0</v>
      </c>
    </row>
    <row r="399" spans="1:14" s="382" customFormat="1" x14ac:dyDescent="0.25">
      <c r="A399" s="331">
        <v>44469</v>
      </c>
      <c r="B399" s="332" t="s">
        <v>4</v>
      </c>
      <c r="C399" s="333">
        <v>10</v>
      </c>
      <c r="D399" s="334">
        <v>0</v>
      </c>
      <c r="E399" s="334">
        <v>0</v>
      </c>
      <c r="F399" s="334">
        <v>0</v>
      </c>
      <c r="G399" s="334">
        <v>0</v>
      </c>
      <c r="H399" s="333">
        <v>76</v>
      </c>
      <c r="I399" s="334">
        <v>2</v>
      </c>
      <c r="J399" s="334">
        <v>76</v>
      </c>
      <c r="K399" s="334">
        <v>76</v>
      </c>
      <c r="L399" s="334">
        <v>0</v>
      </c>
      <c r="M399" s="334">
        <v>0</v>
      </c>
      <c r="N399" s="334">
        <v>0</v>
      </c>
    </row>
    <row r="400" spans="1:14" s="382" customFormat="1" x14ac:dyDescent="0.25">
      <c r="A400" s="331">
        <v>44469</v>
      </c>
      <c r="B400" s="332" t="s">
        <v>6</v>
      </c>
      <c r="C400" s="333">
        <v>3</v>
      </c>
      <c r="D400" s="334">
        <v>0</v>
      </c>
      <c r="E400" s="334">
        <v>0</v>
      </c>
      <c r="F400" s="334">
        <v>0</v>
      </c>
      <c r="G400" s="334">
        <v>0</v>
      </c>
      <c r="H400" s="333">
        <v>513</v>
      </c>
      <c r="I400" s="334">
        <v>2</v>
      </c>
      <c r="J400" s="334">
        <v>513</v>
      </c>
      <c r="K400" s="334">
        <v>513</v>
      </c>
      <c r="L400" s="334">
        <v>0</v>
      </c>
      <c r="M400" s="334">
        <v>0</v>
      </c>
      <c r="N400" s="334">
        <v>0</v>
      </c>
    </row>
    <row r="401" spans="1:14" s="382" customFormat="1" x14ac:dyDescent="0.25">
      <c r="A401" s="331">
        <v>44469</v>
      </c>
      <c r="B401" s="332" t="s">
        <v>8</v>
      </c>
      <c r="C401" s="333">
        <v>6</v>
      </c>
      <c r="D401" s="334">
        <v>0</v>
      </c>
      <c r="E401" s="334">
        <v>0</v>
      </c>
      <c r="F401" s="334">
        <v>0</v>
      </c>
      <c r="G401" s="334">
        <v>0</v>
      </c>
      <c r="H401" s="333">
        <v>143</v>
      </c>
      <c r="I401" s="334">
        <v>2</v>
      </c>
      <c r="J401" s="334">
        <v>143</v>
      </c>
      <c r="K401" s="334">
        <v>143</v>
      </c>
      <c r="L401" s="334">
        <v>0</v>
      </c>
      <c r="M401" s="334">
        <v>0</v>
      </c>
      <c r="N401" s="334">
        <v>0</v>
      </c>
    </row>
    <row r="402" spans="1:14" s="382" customFormat="1" x14ac:dyDescent="0.25">
      <c r="A402" s="331">
        <v>44469</v>
      </c>
      <c r="B402" s="332" t="s">
        <v>10</v>
      </c>
      <c r="C402" s="333">
        <v>27</v>
      </c>
      <c r="D402" s="334">
        <v>0</v>
      </c>
      <c r="E402" s="334">
        <v>0</v>
      </c>
      <c r="F402" s="334">
        <v>0</v>
      </c>
      <c r="G402" s="334">
        <v>0</v>
      </c>
      <c r="H402" s="333">
        <v>86</v>
      </c>
      <c r="I402" s="334">
        <v>2</v>
      </c>
      <c r="J402" s="334">
        <v>86</v>
      </c>
      <c r="K402" s="334">
        <v>86</v>
      </c>
      <c r="L402" s="334">
        <v>0</v>
      </c>
      <c r="M402" s="334">
        <v>0</v>
      </c>
      <c r="N402" s="334">
        <v>0</v>
      </c>
    </row>
    <row r="403" spans="1:14" s="382" customFormat="1" x14ac:dyDescent="0.25">
      <c r="A403" s="331">
        <v>44469</v>
      </c>
      <c r="B403" s="332" t="s">
        <v>47</v>
      </c>
      <c r="C403" s="333">
        <v>3</v>
      </c>
      <c r="D403" s="334">
        <v>0</v>
      </c>
      <c r="E403" s="334">
        <v>0</v>
      </c>
      <c r="F403" s="334">
        <v>0</v>
      </c>
      <c r="G403" s="334">
        <v>0</v>
      </c>
      <c r="H403" s="333">
        <v>203</v>
      </c>
      <c r="I403" s="334">
        <v>2</v>
      </c>
      <c r="J403" s="334">
        <v>203</v>
      </c>
      <c r="K403" s="334">
        <v>203</v>
      </c>
      <c r="L403" s="334">
        <v>0</v>
      </c>
      <c r="M403" s="334">
        <v>0</v>
      </c>
      <c r="N403" s="334">
        <v>0</v>
      </c>
    </row>
    <row r="404" spans="1:14" s="382" customFormat="1" x14ac:dyDescent="0.25">
      <c r="A404" s="331">
        <v>44500</v>
      </c>
      <c r="B404" s="332" t="s">
        <v>2</v>
      </c>
      <c r="C404" s="333">
        <v>3</v>
      </c>
      <c r="D404" s="334">
        <v>0</v>
      </c>
      <c r="E404" s="334">
        <v>0</v>
      </c>
      <c r="F404" s="334">
        <v>0</v>
      </c>
      <c r="G404" s="334">
        <v>0</v>
      </c>
      <c r="H404" s="333">
        <v>407</v>
      </c>
      <c r="I404" s="334">
        <v>2</v>
      </c>
      <c r="J404" s="334">
        <v>407</v>
      </c>
      <c r="K404" s="334">
        <v>407</v>
      </c>
      <c r="L404" s="334">
        <v>0</v>
      </c>
      <c r="M404" s="334">
        <v>0</v>
      </c>
      <c r="N404" s="334">
        <v>0</v>
      </c>
    </row>
    <row r="405" spans="1:14" s="382" customFormat="1" x14ac:dyDescent="0.25">
      <c r="A405" s="331">
        <v>44500</v>
      </c>
      <c r="B405" s="332" t="s">
        <v>4</v>
      </c>
      <c r="C405" s="333">
        <v>5</v>
      </c>
      <c r="D405" s="334">
        <v>0</v>
      </c>
      <c r="E405" s="334">
        <v>0</v>
      </c>
      <c r="F405" s="334">
        <v>0</v>
      </c>
      <c r="G405" s="334">
        <v>0</v>
      </c>
      <c r="H405" s="333">
        <v>67</v>
      </c>
      <c r="I405" s="334">
        <v>2</v>
      </c>
      <c r="J405" s="334">
        <v>67</v>
      </c>
      <c r="K405" s="334">
        <v>67</v>
      </c>
      <c r="L405" s="334">
        <v>0</v>
      </c>
      <c r="M405" s="334">
        <v>0</v>
      </c>
      <c r="N405" s="334">
        <v>0</v>
      </c>
    </row>
    <row r="406" spans="1:14" s="382" customFormat="1" x14ac:dyDescent="0.25">
      <c r="A406" s="331">
        <v>44500</v>
      </c>
      <c r="B406" s="332" t="s">
        <v>6</v>
      </c>
      <c r="C406" s="333">
        <v>1</v>
      </c>
      <c r="D406" s="334">
        <v>0</v>
      </c>
      <c r="E406" s="334">
        <v>0</v>
      </c>
      <c r="F406" s="334">
        <v>0</v>
      </c>
      <c r="G406" s="334">
        <v>0</v>
      </c>
      <c r="H406" s="333">
        <v>521</v>
      </c>
      <c r="I406" s="334">
        <v>2</v>
      </c>
      <c r="J406" s="334">
        <v>521</v>
      </c>
      <c r="K406" s="334">
        <v>521</v>
      </c>
      <c r="L406" s="334">
        <v>0</v>
      </c>
      <c r="M406" s="334">
        <v>0</v>
      </c>
      <c r="N406" s="334">
        <v>0</v>
      </c>
    </row>
    <row r="407" spans="1:14" s="382" customFormat="1" x14ac:dyDescent="0.25">
      <c r="A407" s="331">
        <v>44500</v>
      </c>
      <c r="B407" s="332" t="s">
        <v>8</v>
      </c>
      <c r="C407" s="333">
        <v>13</v>
      </c>
      <c r="D407" s="334">
        <v>0</v>
      </c>
      <c r="E407" s="334">
        <v>0</v>
      </c>
      <c r="F407" s="334">
        <v>0</v>
      </c>
      <c r="G407" s="334">
        <v>0</v>
      </c>
      <c r="H407" s="333">
        <v>167</v>
      </c>
      <c r="I407" s="334">
        <v>2</v>
      </c>
      <c r="J407" s="334">
        <v>167</v>
      </c>
      <c r="K407" s="334">
        <v>167</v>
      </c>
      <c r="L407" s="334">
        <v>0</v>
      </c>
      <c r="M407" s="334">
        <v>0</v>
      </c>
      <c r="N407" s="334">
        <v>0</v>
      </c>
    </row>
    <row r="408" spans="1:14" s="382" customFormat="1" x14ac:dyDescent="0.25">
      <c r="A408" s="331">
        <v>44500</v>
      </c>
      <c r="B408" s="332" t="s">
        <v>10</v>
      </c>
      <c r="C408" s="333">
        <v>17</v>
      </c>
      <c r="D408" s="334">
        <v>0</v>
      </c>
      <c r="E408" s="334">
        <v>0</v>
      </c>
      <c r="F408" s="334">
        <v>0</v>
      </c>
      <c r="G408" s="334">
        <v>0</v>
      </c>
      <c r="H408" s="333">
        <v>64</v>
      </c>
      <c r="I408" s="334">
        <v>2</v>
      </c>
      <c r="J408" s="334">
        <v>64</v>
      </c>
      <c r="K408" s="334">
        <v>64</v>
      </c>
      <c r="L408" s="334">
        <v>0</v>
      </c>
      <c r="M408" s="334">
        <v>0</v>
      </c>
      <c r="N408" s="334">
        <v>0</v>
      </c>
    </row>
    <row r="409" spans="1:14" s="382" customFormat="1" x14ac:dyDescent="0.25">
      <c r="A409" s="331">
        <v>44500</v>
      </c>
      <c r="B409" s="332" t="s">
        <v>47</v>
      </c>
      <c r="C409" s="333">
        <v>4</v>
      </c>
      <c r="D409" s="334">
        <v>0</v>
      </c>
      <c r="E409" s="334">
        <v>0</v>
      </c>
      <c r="F409" s="334">
        <v>0</v>
      </c>
      <c r="G409" s="334">
        <v>0</v>
      </c>
      <c r="H409" s="333">
        <v>211</v>
      </c>
      <c r="I409" s="334">
        <v>2</v>
      </c>
      <c r="J409" s="334">
        <v>211</v>
      </c>
      <c r="K409" s="334">
        <v>211</v>
      </c>
      <c r="L409" s="334">
        <v>0</v>
      </c>
      <c r="M409" s="334">
        <v>0</v>
      </c>
      <c r="N409" s="334">
        <v>0</v>
      </c>
    </row>
    <row r="410" spans="1:14" s="382" customFormat="1" x14ac:dyDescent="0.25">
      <c r="A410" s="331">
        <v>44530</v>
      </c>
      <c r="B410" s="332" t="s">
        <v>2</v>
      </c>
      <c r="C410" s="333">
        <v>4</v>
      </c>
      <c r="D410" s="334">
        <v>0</v>
      </c>
      <c r="E410" s="334">
        <v>0</v>
      </c>
      <c r="F410" s="334">
        <v>0</v>
      </c>
      <c r="G410" s="334">
        <v>0</v>
      </c>
      <c r="H410" s="333">
        <v>413</v>
      </c>
      <c r="I410" s="334">
        <v>2</v>
      </c>
      <c r="J410" s="334">
        <v>413</v>
      </c>
      <c r="K410" s="334">
        <v>413</v>
      </c>
      <c r="L410" s="334">
        <v>0</v>
      </c>
      <c r="M410" s="334">
        <v>0</v>
      </c>
      <c r="N410" s="334">
        <v>0</v>
      </c>
    </row>
    <row r="411" spans="1:14" s="382" customFormat="1" x14ac:dyDescent="0.25">
      <c r="A411" s="331">
        <v>44530</v>
      </c>
      <c r="B411" s="332" t="s">
        <v>4</v>
      </c>
      <c r="C411" s="333">
        <v>4</v>
      </c>
      <c r="D411" s="334">
        <v>0</v>
      </c>
      <c r="E411" s="334">
        <v>0</v>
      </c>
      <c r="F411" s="334">
        <v>0</v>
      </c>
      <c r="G411" s="334">
        <v>0</v>
      </c>
      <c r="H411" s="333">
        <v>76</v>
      </c>
      <c r="I411" s="334">
        <v>2</v>
      </c>
      <c r="J411" s="334">
        <v>76</v>
      </c>
      <c r="K411" s="334">
        <v>76</v>
      </c>
      <c r="L411" s="334">
        <v>0</v>
      </c>
      <c r="M411" s="334">
        <v>0</v>
      </c>
      <c r="N411" s="334">
        <v>0</v>
      </c>
    </row>
    <row r="412" spans="1:14" s="382" customFormat="1" x14ac:dyDescent="0.25">
      <c r="A412" s="331">
        <v>44530</v>
      </c>
      <c r="B412" s="332" t="s">
        <v>6</v>
      </c>
      <c r="C412" s="333">
        <v>1</v>
      </c>
      <c r="D412" s="334">
        <v>0</v>
      </c>
      <c r="E412" s="334">
        <v>0</v>
      </c>
      <c r="F412" s="334">
        <v>0</v>
      </c>
      <c r="G412" s="334">
        <v>0</v>
      </c>
      <c r="H412" s="333">
        <v>556</v>
      </c>
      <c r="I412" s="334">
        <v>2</v>
      </c>
      <c r="J412" s="334">
        <v>556</v>
      </c>
      <c r="K412" s="334">
        <v>556</v>
      </c>
      <c r="L412" s="334">
        <v>0</v>
      </c>
      <c r="M412" s="334">
        <v>0</v>
      </c>
      <c r="N412" s="334">
        <v>0</v>
      </c>
    </row>
    <row r="413" spans="1:14" s="382" customFormat="1" x14ac:dyDescent="0.25">
      <c r="A413" s="331">
        <v>44530</v>
      </c>
      <c r="B413" s="332" t="s">
        <v>8</v>
      </c>
      <c r="C413" s="333">
        <v>5</v>
      </c>
      <c r="D413" s="334">
        <v>0</v>
      </c>
      <c r="E413" s="334">
        <v>0</v>
      </c>
      <c r="F413" s="334">
        <v>0</v>
      </c>
      <c r="G413" s="334">
        <v>0</v>
      </c>
      <c r="H413" s="333">
        <v>143</v>
      </c>
      <c r="I413" s="334">
        <v>2</v>
      </c>
      <c r="J413" s="334">
        <v>143</v>
      </c>
      <c r="K413" s="334">
        <v>143</v>
      </c>
      <c r="L413" s="334">
        <v>0</v>
      </c>
      <c r="M413" s="334">
        <v>0</v>
      </c>
      <c r="N413" s="334">
        <v>0</v>
      </c>
    </row>
    <row r="414" spans="1:14" s="382" customFormat="1" x14ac:dyDescent="0.25">
      <c r="A414" s="331">
        <v>44530</v>
      </c>
      <c r="B414" s="332" t="s">
        <v>10</v>
      </c>
      <c r="C414" s="333">
        <v>23</v>
      </c>
      <c r="D414" s="334">
        <v>0</v>
      </c>
      <c r="E414" s="334">
        <v>0</v>
      </c>
      <c r="F414" s="334">
        <v>0</v>
      </c>
      <c r="G414" s="334">
        <v>0</v>
      </c>
      <c r="H414" s="333">
        <v>76</v>
      </c>
      <c r="I414" s="334">
        <v>2</v>
      </c>
      <c r="J414" s="334">
        <v>76</v>
      </c>
      <c r="K414" s="334">
        <v>76</v>
      </c>
      <c r="L414" s="334">
        <v>0</v>
      </c>
      <c r="M414" s="334">
        <v>0</v>
      </c>
      <c r="N414" s="334">
        <v>0</v>
      </c>
    </row>
    <row r="415" spans="1:14" s="382" customFormat="1" x14ac:dyDescent="0.25">
      <c r="A415" s="331">
        <v>44530</v>
      </c>
      <c r="B415" s="332" t="s">
        <v>47</v>
      </c>
      <c r="C415" s="333">
        <v>2</v>
      </c>
      <c r="D415" s="334">
        <v>0</v>
      </c>
      <c r="E415" s="334">
        <v>0</v>
      </c>
      <c r="F415" s="334">
        <v>0</v>
      </c>
      <c r="G415" s="334">
        <v>0</v>
      </c>
      <c r="H415" s="333">
        <v>208</v>
      </c>
      <c r="I415" s="334">
        <v>2</v>
      </c>
      <c r="J415" s="334">
        <v>208</v>
      </c>
      <c r="K415" s="334">
        <v>208</v>
      </c>
      <c r="L415" s="334">
        <v>0</v>
      </c>
      <c r="M415" s="334">
        <v>0</v>
      </c>
      <c r="N415" s="334">
        <v>0</v>
      </c>
    </row>
    <row r="416" spans="1:14" s="382" customFormat="1" x14ac:dyDescent="0.25">
      <c r="A416" s="331">
        <v>44561</v>
      </c>
      <c r="B416" s="332" t="s">
        <v>2</v>
      </c>
      <c r="C416" s="333">
        <v>2</v>
      </c>
      <c r="D416" s="334">
        <v>0</v>
      </c>
      <c r="E416" s="334">
        <v>0</v>
      </c>
      <c r="F416" s="334">
        <v>0</v>
      </c>
      <c r="G416" s="334">
        <v>0</v>
      </c>
      <c r="H416" s="333">
        <v>416</v>
      </c>
      <c r="I416" s="334">
        <v>2</v>
      </c>
      <c r="J416" s="334">
        <v>416</v>
      </c>
      <c r="K416" s="334">
        <v>416</v>
      </c>
      <c r="L416" s="334">
        <v>0</v>
      </c>
      <c r="M416" s="334">
        <v>0</v>
      </c>
      <c r="N416" s="334">
        <v>0</v>
      </c>
    </row>
    <row r="417" spans="1:14" s="382" customFormat="1" x14ac:dyDescent="0.25">
      <c r="A417" s="331">
        <v>44561</v>
      </c>
      <c r="B417" s="332" t="s">
        <v>4</v>
      </c>
      <c r="C417" s="333">
        <v>3</v>
      </c>
      <c r="D417" s="334">
        <v>0</v>
      </c>
      <c r="E417" s="334">
        <v>0</v>
      </c>
      <c r="F417" s="334">
        <v>0</v>
      </c>
      <c r="G417" s="334">
        <v>0</v>
      </c>
      <c r="H417" s="333">
        <v>67</v>
      </c>
      <c r="I417" s="334">
        <v>2</v>
      </c>
      <c r="J417" s="334">
        <v>67</v>
      </c>
      <c r="K417" s="334">
        <v>67</v>
      </c>
      <c r="L417" s="334">
        <v>0</v>
      </c>
      <c r="M417" s="334">
        <v>0</v>
      </c>
      <c r="N417" s="334">
        <v>0</v>
      </c>
    </row>
    <row r="418" spans="1:14" s="382" customFormat="1" x14ac:dyDescent="0.25">
      <c r="A418" s="331">
        <v>44561</v>
      </c>
      <c r="B418" s="332" t="s">
        <v>6</v>
      </c>
      <c r="C418" s="333">
        <v>3</v>
      </c>
      <c r="D418" s="334">
        <v>0</v>
      </c>
      <c r="E418" s="334">
        <v>0</v>
      </c>
      <c r="F418" s="334">
        <v>0</v>
      </c>
      <c r="G418" s="334">
        <v>0</v>
      </c>
      <c r="H418" s="333">
        <v>617</v>
      </c>
      <c r="I418" s="334">
        <v>2</v>
      </c>
      <c r="J418" s="334">
        <v>617</v>
      </c>
      <c r="K418" s="334">
        <v>617</v>
      </c>
      <c r="L418" s="334">
        <v>0</v>
      </c>
      <c r="M418" s="334">
        <v>0</v>
      </c>
      <c r="N418" s="334">
        <v>0</v>
      </c>
    </row>
    <row r="419" spans="1:14" s="382" customFormat="1" x14ac:dyDescent="0.25">
      <c r="A419" s="331">
        <v>44561</v>
      </c>
      <c r="B419" s="332" t="s">
        <v>8</v>
      </c>
      <c r="C419" s="333">
        <v>8</v>
      </c>
      <c r="D419" s="334">
        <v>0</v>
      </c>
      <c r="E419" s="334">
        <v>0</v>
      </c>
      <c r="F419" s="334">
        <v>0</v>
      </c>
      <c r="G419" s="334">
        <v>0</v>
      </c>
      <c r="H419" s="333">
        <v>164</v>
      </c>
      <c r="I419" s="334">
        <v>2</v>
      </c>
      <c r="J419" s="334">
        <v>164</v>
      </c>
      <c r="K419" s="334">
        <v>164</v>
      </c>
      <c r="L419" s="334">
        <v>0</v>
      </c>
      <c r="M419" s="334">
        <v>0</v>
      </c>
      <c r="N419" s="334">
        <v>0</v>
      </c>
    </row>
    <row r="420" spans="1:14" s="382" customFormat="1" x14ac:dyDescent="0.25">
      <c r="A420" s="331">
        <v>44561</v>
      </c>
      <c r="B420" s="332" t="s">
        <v>10</v>
      </c>
      <c r="C420" s="333">
        <v>16</v>
      </c>
      <c r="D420" s="334">
        <v>0</v>
      </c>
      <c r="E420" s="334">
        <v>0</v>
      </c>
      <c r="F420" s="334">
        <v>0</v>
      </c>
      <c r="G420" s="334">
        <v>0</v>
      </c>
      <c r="H420" s="333">
        <v>61</v>
      </c>
      <c r="I420" s="334">
        <v>2</v>
      </c>
      <c r="J420" s="334">
        <v>61</v>
      </c>
      <c r="K420" s="334">
        <v>61</v>
      </c>
      <c r="L420" s="334">
        <v>0</v>
      </c>
      <c r="M420" s="334">
        <v>0</v>
      </c>
      <c r="N420" s="334">
        <v>0</v>
      </c>
    </row>
    <row r="421" spans="1:14" s="382" customFormat="1" x14ac:dyDescent="0.25">
      <c r="A421" s="331">
        <v>44561</v>
      </c>
      <c r="B421" s="332" t="s">
        <v>47</v>
      </c>
      <c r="C421" s="333">
        <v>0</v>
      </c>
      <c r="D421" s="334">
        <v>0</v>
      </c>
      <c r="E421" s="334">
        <v>0</v>
      </c>
      <c r="F421" s="334">
        <v>0</v>
      </c>
      <c r="G421" s="334">
        <v>0</v>
      </c>
      <c r="H421" s="333">
        <v>207</v>
      </c>
      <c r="I421" s="334">
        <v>2</v>
      </c>
      <c r="J421" s="334">
        <v>207</v>
      </c>
      <c r="K421" s="334">
        <v>207</v>
      </c>
      <c r="L421" s="334">
        <v>0</v>
      </c>
      <c r="M421" s="334">
        <v>0</v>
      </c>
      <c r="N421" s="334">
        <v>0</v>
      </c>
    </row>
    <row r="422" spans="1:14" s="383" customFormat="1" x14ac:dyDescent="0.25">
      <c r="A422" s="331">
        <v>44592</v>
      </c>
      <c r="B422" s="332" t="s">
        <v>2</v>
      </c>
      <c r="C422" s="333">
        <v>0</v>
      </c>
      <c r="D422" s="334">
        <v>0</v>
      </c>
      <c r="E422" s="334">
        <v>0</v>
      </c>
      <c r="F422" s="334">
        <v>0</v>
      </c>
      <c r="G422" s="334">
        <v>0</v>
      </c>
      <c r="H422" s="333">
        <v>400</v>
      </c>
      <c r="I422" s="334">
        <v>2</v>
      </c>
      <c r="J422" s="334">
        <v>400</v>
      </c>
      <c r="K422" s="334">
        <v>400</v>
      </c>
      <c r="L422" s="334">
        <v>0</v>
      </c>
      <c r="M422" s="334">
        <v>0</v>
      </c>
      <c r="N422" s="334">
        <v>0</v>
      </c>
    </row>
    <row r="423" spans="1:14" s="383" customFormat="1" x14ac:dyDescent="0.25">
      <c r="A423" s="331">
        <v>44592</v>
      </c>
      <c r="B423" s="332" t="s">
        <v>4</v>
      </c>
      <c r="C423" s="333">
        <v>0</v>
      </c>
      <c r="D423" s="334">
        <v>0</v>
      </c>
      <c r="E423" s="334">
        <v>0</v>
      </c>
      <c r="F423" s="334">
        <v>0</v>
      </c>
      <c r="G423" s="334">
        <v>0</v>
      </c>
      <c r="H423" s="333">
        <v>69</v>
      </c>
      <c r="I423" s="334">
        <v>2</v>
      </c>
      <c r="J423" s="334">
        <v>69</v>
      </c>
      <c r="K423" s="334">
        <v>69</v>
      </c>
      <c r="L423" s="334">
        <v>0</v>
      </c>
      <c r="M423" s="334">
        <v>0</v>
      </c>
      <c r="N423" s="334">
        <v>0</v>
      </c>
    </row>
    <row r="424" spans="1:14" s="383" customFormat="1" x14ac:dyDescent="0.25">
      <c r="A424" s="331">
        <v>44592</v>
      </c>
      <c r="B424" s="332" t="s">
        <v>6</v>
      </c>
      <c r="C424" s="333">
        <v>1</v>
      </c>
      <c r="D424" s="334">
        <v>0</v>
      </c>
      <c r="E424" s="334">
        <v>0</v>
      </c>
      <c r="F424" s="334">
        <v>0</v>
      </c>
      <c r="G424" s="334">
        <v>0</v>
      </c>
      <c r="H424" s="333">
        <v>622</v>
      </c>
      <c r="I424" s="334">
        <v>2</v>
      </c>
      <c r="J424" s="334">
        <v>622</v>
      </c>
      <c r="K424" s="334">
        <v>622</v>
      </c>
      <c r="L424" s="334">
        <v>0</v>
      </c>
      <c r="M424" s="334">
        <v>0</v>
      </c>
      <c r="N424" s="334">
        <v>0</v>
      </c>
    </row>
    <row r="425" spans="1:14" s="383" customFormat="1" x14ac:dyDescent="0.25">
      <c r="A425" s="331">
        <v>44592</v>
      </c>
      <c r="B425" s="332" t="s">
        <v>8</v>
      </c>
      <c r="C425" s="333">
        <v>7</v>
      </c>
      <c r="D425" s="334">
        <v>0</v>
      </c>
      <c r="E425" s="334">
        <v>0</v>
      </c>
      <c r="F425" s="334">
        <v>0</v>
      </c>
      <c r="G425" s="334">
        <v>0</v>
      </c>
      <c r="H425" s="333">
        <v>167</v>
      </c>
      <c r="I425" s="334">
        <v>2</v>
      </c>
      <c r="J425" s="334">
        <v>167</v>
      </c>
      <c r="K425" s="334">
        <v>167</v>
      </c>
      <c r="L425" s="334">
        <v>0</v>
      </c>
      <c r="M425" s="334">
        <v>0</v>
      </c>
      <c r="N425" s="334">
        <v>0</v>
      </c>
    </row>
    <row r="426" spans="1:14" s="383" customFormat="1" x14ac:dyDescent="0.25">
      <c r="A426" s="331">
        <v>44592</v>
      </c>
      <c r="B426" s="332" t="s">
        <v>10</v>
      </c>
      <c r="C426" s="333">
        <v>15</v>
      </c>
      <c r="D426" s="334">
        <v>0</v>
      </c>
      <c r="E426" s="334">
        <v>0</v>
      </c>
      <c r="F426" s="334">
        <v>0</v>
      </c>
      <c r="G426" s="334">
        <v>0</v>
      </c>
      <c r="H426" s="333">
        <v>82</v>
      </c>
      <c r="I426" s="334">
        <v>2</v>
      </c>
      <c r="J426" s="334">
        <v>82</v>
      </c>
      <c r="K426" s="334">
        <v>82</v>
      </c>
      <c r="L426" s="334">
        <v>0</v>
      </c>
      <c r="M426" s="334">
        <v>0</v>
      </c>
      <c r="N426" s="334">
        <v>0</v>
      </c>
    </row>
    <row r="427" spans="1:14" s="383" customFormat="1" x14ac:dyDescent="0.25">
      <c r="A427" s="331">
        <v>44592</v>
      </c>
      <c r="B427" s="332" t="s">
        <v>47</v>
      </c>
      <c r="C427" s="333">
        <v>1</v>
      </c>
      <c r="D427" s="334">
        <v>0</v>
      </c>
      <c r="E427" s="334">
        <v>0</v>
      </c>
      <c r="F427" s="334">
        <v>0</v>
      </c>
      <c r="G427" s="334">
        <v>0</v>
      </c>
      <c r="H427" s="333">
        <v>215</v>
      </c>
      <c r="I427" s="334">
        <v>2</v>
      </c>
      <c r="J427" s="334">
        <v>215</v>
      </c>
      <c r="K427" s="334">
        <v>215</v>
      </c>
      <c r="L427" s="334">
        <v>0</v>
      </c>
      <c r="M427" s="334">
        <v>0</v>
      </c>
      <c r="N427" s="334">
        <v>0</v>
      </c>
    </row>
    <row r="428" spans="1:14" s="383" customFormat="1" x14ac:dyDescent="0.25">
      <c r="A428" s="331">
        <v>44620</v>
      </c>
      <c r="B428" s="332" t="s">
        <v>2</v>
      </c>
      <c r="C428" s="333">
        <v>0</v>
      </c>
      <c r="D428" s="334">
        <v>0</v>
      </c>
      <c r="E428" s="334">
        <v>0</v>
      </c>
      <c r="F428" s="334">
        <v>0</v>
      </c>
      <c r="G428" s="334">
        <v>0</v>
      </c>
      <c r="H428" s="333">
        <v>373</v>
      </c>
      <c r="I428" s="334">
        <v>2</v>
      </c>
      <c r="J428" s="334">
        <v>373</v>
      </c>
      <c r="K428" s="334">
        <v>373</v>
      </c>
      <c r="L428" s="334">
        <v>0</v>
      </c>
      <c r="M428" s="334">
        <v>0</v>
      </c>
      <c r="N428" s="334">
        <v>0</v>
      </c>
    </row>
    <row r="429" spans="1:14" s="383" customFormat="1" x14ac:dyDescent="0.25">
      <c r="A429" s="331">
        <v>44620</v>
      </c>
      <c r="B429" s="332" t="s">
        <v>4</v>
      </c>
      <c r="C429" s="333">
        <v>0</v>
      </c>
      <c r="D429" s="334">
        <v>0</v>
      </c>
      <c r="E429" s="334">
        <v>0</v>
      </c>
      <c r="F429" s="334">
        <v>0</v>
      </c>
      <c r="G429" s="334">
        <v>0</v>
      </c>
      <c r="H429" s="333">
        <v>60</v>
      </c>
      <c r="I429" s="334">
        <v>2</v>
      </c>
      <c r="J429" s="334">
        <v>60</v>
      </c>
      <c r="K429" s="334">
        <v>60</v>
      </c>
      <c r="L429" s="334">
        <v>0</v>
      </c>
      <c r="M429" s="334">
        <v>0</v>
      </c>
      <c r="N429" s="334">
        <v>0</v>
      </c>
    </row>
    <row r="430" spans="1:14" s="383" customFormat="1" x14ac:dyDescent="0.25">
      <c r="A430" s="331">
        <v>44620</v>
      </c>
      <c r="B430" s="332" t="s">
        <v>6</v>
      </c>
      <c r="C430" s="333">
        <v>0</v>
      </c>
      <c r="D430" s="334">
        <v>0</v>
      </c>
      <c r="E430" s="334">
        <v>0</v>
      </c>
      <c r="F430" s="334">
        <v>0</v>
      </c>
      <c r="G430" s="334">
        <v>0</v>
      </c>
      <c r="H430" s="333">
        <v>628</v>
      </c>
      <c r="I430" s="334">
        <v>2</v>
      </c>
      <c r="J430" s="334">
        <v>628</v>
      </c>
      <c r="K430" s="334">
        <v>628</v>
      </c>
      <c r="L430" s="334">
        <v>0</v>
      </c>
      <c r="M430" s="334">
        <v>0</v>
      </c>
      <c r="N430" s="334">
        <v>0</v>
      </c>
    </row>
    <row r="431" spans="1:14" s="383" customFormat="1" x14ac:dyDescent="0.25">
      <c r="A431" s="331">
        <v>44620</v>
      </c>
      <c r="B431" s="332" t="s">
        <v>8</v>
      </c>
      <c r="C431" s="333">
        <v>3</v>
      </c>
      <c r="D431" s="334">
        <v>0</v>
      </c>
      <c r="E431" s="334">
        <v>0</v>
      </c>
      <c r="F431" s="334">
        <v>0</v>
      </c>
      <c r="G431" s="334">
        <v>0</v>
      </c>
      <c r="H431" s="333">
        <v>224</v>
      </c>
      <c r="I431" s="334">
        <v>2</v>
      </c>
      <c r="J431" s="334">
        <v>224</v>
      </c>
      <c r="K431" s="334">
        <v>224</v>
      </c>
      <c r="L431" s="334">
        <v>0</v>
      </c>
      <c r="M431" s="334">
        <v>0</v>
      </c>
      <c r="N431" s="334">
        <v>0</v>
      </c>
    </row>
    <row r="432" spans="1:14" s="383" customFormat="1" x14ac:dyDescent="0.25">
      <c r="A432" s="331">
        <v>44620</v>
      </c>
      <c r="B432" s="332" t="s">
        <v>10</v>
      </c>
      <c r="C432" s="333">
        <v>17</v>
      </c>
      <c r="D432" s="334">
        <v>0</v>
      </c>
      <c r="E432" s="334">
        <v>0</v>
      </c>
      <c r="F432" s="334">
        <v>0</v>
      </c>
      <c r="G432" s="334">
        <v>0</v>
      </c>
      <c r="H432" s="333">
        <v>83</v>
      </c>
      <c r="I432" s="334">
        <v>2</v>
      </c>
      <c r="J432" s="334">
        <v>83</v>
      </c>
      <c r="K432" s="334">
        <v>83</v>
      </c>
      <c r="L432" s="334">
        <v>0</v>
      </c>
      <c r="M432" s="334">
        <v>0</v>
      </c>
      <c r="N432" s="334">
        <v>0</v>
      </c>
    </row>
    <row r="433" spans="1:14" s="383" customFormat="1" x14ac:dyDescent="0.25">
      <c r="A433" s="331">
        <v>44620</v>
      </c>
      <c r="B433" s="332" t="s">
        <v>47</v>
      </c>
      <c r="C433" s="333">
        <v>0</v>
      </c>
      <c r="D433" s="334">
        <v>0</v>
      </c>
      <c r="E433" s="334">
        <v>0</v>
      </c>
      <c r="F433" s="334">
        <v>0</v>
      </c>
      <c r="G433" s="334">
        <v>0</v>
      </c>
      <c r="H433" s="333">
        <v>215</v>
      </c>
      <c r="I433" s="334">
        <v>2</v>
      </c>
      <c r="J433" s="334">
        <v>215</v>
      </c>
      <c r="K433" s="334">
        <v>215</v>
      </c>
      <c r="L433" s="334">
        <v>0</v>
      </c>
      <c r="M433" s="334">
        <v>0</v>
      </c>
      <c r="N433" s="334">
        <v>0</v>
      </c>
    </row>
    <row r="434" spans="1:14" s="383" customFormat="1" x14ac:dyDescent="0.25">
      <c r="A434" s="331">
        <v>44651</v>
      </c>
      <c r="B434" s="332" t="s">
        <v>2</v>
      </c>
      <c r="C434" s="333">
        <v>0</v>
      </c>
      <c r="D434" s="334">
        <v>0</v>
      </c>
      <c r="E434" s="334">
        <v>0</v>
      </c>
      <c r="F434" s="334">
        <v>0</v>
      </c>
      <c r="G434" s="334">
        <v>0</v>
      </c>
      <c r="H434" s="333">
        <v>385</v>
      </c>
      <c r="I434" s="334">
        <v>2</v>
      </c>
      <c r="J434" s="334">
        <v>385</v>
      </c>
      <c r="K434" s="334">
        <v>385</v>
      </c>
      <c r="L434" s="334">
        <v>0</v>
      </c>
      <c r="M434" s="334">
        <v>0</v>
      </c>
      <c r="N434" s="334">
        <v>0</v>
      </c>
    </row>
    <row r="435" spans="1:14" s="383" customFormat="1" x14ac:dyDescent="0.25">
      <c r="A435" s="331">
        <v>44651</v>
      </c>
      <c r="B435" s="332" t="s">
        <v>4</v>
      </c>
      <c r="C435" s="333">
        <v>0</v>
      </c>
      <c r="D435" s="334">
        <v>0</v>
      </c>
      <c r="E435" s="334">
        <v>0</v>
      </c>
      <c r="F435" s="334">
        <v>0</v>
      </c>
      <c r="G435" s="334">
        <v>0</v>
      </c>
      <c r="H435" s="333">
        <v>65</v>
      </c>
      <c r="I435" s="334">
        <v>2</v>
      </c>
      <c r="J435" s="334">
        <v>65</v>
      </c>
      <c r="K435" s="334">
        <v>65</v>
      </c>
      <c r="L435" s="334">
        <v>0</v>
      </c>
      <c r="M435" s="334">
        <v>0</v>
      </c>
      <c r="N435" s="334">
        <v>0</v>
      </c>
    </row>
    <row r="436" spans="1:14" s="383" customFormat="1" x14ac:dyDescent="0.25">
      <c r="A436" s="331">
        <v>44651</v>
      </c>
      <c r="B436" s="332" t="s">
        <v>6</v>
      </c>
      <c r="C436" s="333">
        <v>0</v>
      </c>
      <c r="D436" s="334">
        <v>0</v>
      </c>
      <c r="E436" s="334">
        <v>0</v>
      </c>
      <c r="F436" s="334">
        <v>0</v>
      </c>
      <c r="G436" s="334">
        <v>0</v>
      </c>
      <c r="H436" s="333">
        <v>697</v>
      </c>
      <c r="I436" s="334">
        <v>2</v>
      </c>
      <c r="J436" s="334">
        <v>697</v>
      </c>
      <c r="K436" s="334">
        <v>697</v>
      </c>
      <c r="L436" s="334">
        <v>0</v>
      </c>
      <c r="M436" s="334">
        <v>0</v>
      </c>
      <c r="N436" s="334">
        <v>0</v>
      </c>
    </row>
    <row r="437" spans="1:14" s="383" customFormat="1" x14ac:dyDescent="0.25">
      <c r="A437" s="331">
        <v>44651</v>
      </c>
      <c r="B437" s="332" t="s">
        <v>8</v>
      </c>
      <c r="C437" s="333">
        <v>0</v>
      </c>
      <c r="D437" s="334">
        <v>0</v>
      </c>
      <c r="E437" s="334">
        <v>0</v>
      </c>
      <c r="F437" s="334">
        <v>0</v>
      </c>
      <c r="G437" s="334">
        <v>0</v>
      </c>
      <c r="H437" s="333">
        <v>174</v>
      </c>
      <c r="I437" s="334">
        <v>2</v>
      </c>
      <c r="J437" s="334">
        <v>174</v>
      </c>
      <c r="K437" s="334">
        <v>174</v>
      </c>
      <c r="L437" s="334">
        <v>0</v>
      </c>
      <c r="M437" s="334">
        <v>0</v>
      </c>
      <c r="N437" s="334">
        <v>0</v>
      </c>
    </row>
    <row r="438" spans="1:14" s="383" customFormat="1" x14ac:dyDescent="0.25">
      <c r="A438" s="331">
        <v>44651</v>
      </c>
      <c r="B438" s="332" t="s">
        <v>10</v>
      </c>
      <c r="C438" s="333">
        <v>12</v>
      </c>
      <c r="D438" s="334">
        <v>0</v>
      </c>
      <c r="E438" s="334">
        <v>0</v>
      </c>
      <c r="F438" s="334">
        <v>0</v>
      </c>
      <c r="G438" s="334">
        <v>0</v>
      </c>
      <c r="H438" s="333">
        <v>98</v>
      </c>
      <c r="I438" s="334">
        <v>2</v>
      </c>
      <c r="J438" s="334">
        <v>98</v>
      </c>
      <c r="K438" s="334">
        <v>98</v>
      </c>
      <c r="L438" s="334">
        <v>0</v>
      </c>
      <c r="M438" s="334">
        <v>0</v>
      </c>
      <c r="N438" s="334">
        <v>0</v>
      </c>
    </row>
    <row r="439" spans="1:14" s="383" customFormat="1" x14ac:dyDescent="0.25">
      <c r="A439" s="331">
        <v>44651</v>
      </c>
      <c r="B439" s="332" t="s">
        <v>47</v>
      </c>
      <c r="C439" s="333">
        <v>0</v>
      </c>
      <c r="D439" s="334">
        <v>0</v>
      </c>
      <c r="E439" s="334">
        <v>0</v>
      </c>
      <c r="F439" s="334">
        <v>0</v>
      </c>
      <c r="G439" s="334">
        <v>0</v>
      </c>
      <c r="H439" s="333">
        <v>216</v>
      </c>
      <c r="I439" s="334">
        <v>2</v>
      </c>
      <c r="J439" s="334">
        <v>216</v>
      </c>
      <c r="K439" s="334">
        <v>216</v>
      </c>
      <c r="L439" s="334">
        <v>0</v>
      </c>
      <c r="M439" s="334">
        <v>0</v>
      </c>
      <c r="N439" s="334">
        <v>0</v>
      </c>
    </row>
    <row r="440" spans="1:14" s="383" customFormat="1" x14ac:dyDescent="0.25">
      <c r="A440" s="331">
        <v>44681</v>
      </c>
      <c r="B440" s="332" t="s">
        <v>2</v>
      </c>
      <c r="C440" s="333">
        <v>0</v>
      </c>
      <c r="D440" s="334">
        <v>0</v>
      </c>
      <c r="E440" s="334">
        <v>0</v>
      </c>
      <c r="F440" s="334">
        <v>0</v>
      </c>
      <c r="G440" s="334">
        <v>0</v>
      </c>
      <c r="H440" s="333">
        <v>387</v>
      </c>
      <c r="I440" s="334">
        <v>2</v>
      </c>
      <c r="J440" s="334">
        <v>387</v>
      </c>
      <c r="K440" s="334">
        <v>387</v>
      </c>
      <c r="L440" s="334">
        <v>0</v>
      </c>
      <c r="M440" s="334">
        <v>0</v>
      </c>
      <c r="N440" s="334">
        <v>0</v>
      </c>
    </row>
    <row r="441" spans="1:14" s="383" customFormat="1" x14ac:dyDescent="0.25">
      <c r="A441" s="331">
        <v>44681</v>
      </c>
      <c r="B441" s="332" t="s">
        <v>4</v>
      </c>
      <c r="C441" s="333">
        <v>0</v>
      </c>
      <c r="D441" s="334">
        <v>0</v>
      </c>
      <c r="E441" s="334">
        <v>0</v>
      </c>
      <c r="F441" s="334">
        <v>0</v>
      </c>
      <c r="G441" s="334">
        <v>0</v>
      </c>
      <c r="H441" s="333">
        <v>54</v>
      </c>
      <c r="I441" s="334">
        <v>2</v>
      </c>
      <c r="J441" s="334">
        <v>54</v>
      </c>
      <c r="K441" s="334">
        <v>54</v>
      </c>
      <c r="L441" s="334">
        <v>0</v>
      </c>
      <c r="M441" s="334">
        <v>0</v>
      </c>
      <c r="N441" s="334">
        <v>0</v>
      </c>
    </row>
    <row r="442" spans="1:14" s="383" customFormat="1" x14ac:dyDescent="0.25">
      <c r="A442" s="331">
        <v>44681</v>
      </c>
      <c r="B442" s="332" t="s">
        <v>6</v>
      </c>
      <c r="C442" s="333">
        <v>0</v>
      </c>
      <c r="D442" s="334">
        <v>0</v>
      </c>
      <c r="E442" s="334">
        <v>0</v>
      </c>
      <c r="F442" s="334">
        <v>0</v>
      </c>
      <c r="G442" s="334">
        <v>0</v>
      </c>
      <c r="H442" s="333">
        <v>751</v>
      </c>
      <c r="I442" s="334">
        <v>2</v>
      </c>
      <c r="J442" s="334">
        <v>751</v>
      </c>
      <c r="K442" s="334">
        <v>751</v>
      </c>
      <c r="L442" s="334">
        <v>0</v>
      </c>
      <c r="M442" s="334">
        <v>0</v>
      </c>
      <c r="N442" s="334">
        <v>0</v>
      </c>
    </row>
    <row r="443" spans="1:14" s="383" customFormat="1" x14ac:dyDescent="0.25">
      <c r="A443" s="331">
        <v>44681</v>
      </c>
      <c r="B443" s="332" t="s">
        <v>8</v>
      </c>
      <c r="C443" s="333">
        <v>0</v>
      </c>
      <c r="D443" s="334">
        <v>0</v>
      </c>
      <c r="E443" s="334">
        <v>0</v>
      </c>
      <c r="F443" s="334">
        <v>0</v>
      </c>
      <c r="G443" s="334">
        <v>0</v>
      </c>
      <c r="H443" s="333">
        <v>183</v>
      </c>
      <c r="I443" s="334">
        <v>2</v>
      </c>
      <c r="J443" s="334">
        <v>183</v>
      </c>
      <c r="K443" s="334">
        <v>183</v>
      </c>
      <c r="L443" s="334">
        <v>0</v>
      </c>
      <c r="M443" s="334">
        <v>0</v>
      </c>
      <c r="N443" s="334">
        <v>0</v>
      </c>
    </row>
    <row r="444" spans="1:14" s="383" customFormat="1" x14ac:dyDescent="0.25">
      <c r="A444" s="331">
        <v>44681</v>
      </c>
      <c r="B444" s="332" t="s">
        <v>10</v>
      </c>
      <c r="C444" s="333">
        <v>6</v>
      </c>
      <c r="D444" s="334">
        <v>0</v>
      </c>
      <c r="E444" s="334">
        <v>0</v>
      </c>
      <c r="F444" s="334">
        <v>0</v>
      </c>
      <c r="G444" s="334">
        <v>0</v>
      </c>
      <c r="H444" s="333">
        <v>97</v>
      </c>
      <c r="I444" s="334">
        <v>2</v>
      </c>
      <c r="J444" s="334">
        <v>97</v>
      </c>
      <c r="K444" s="334">
        <v>97</v>
      </c>
      <c r="L444" s="334">
        <v>0</v>
      </c>
      <c r="M444" s="334">
        <v>0</v>
      </c>
      <c r="N444" s="334">
        <v>0</v>
      </c>
    </row>
    <row r="445" spans="1:14" s="383" customFormat="1" x14ac:dyDescent="0.25">
      <c r="A445" s="331">
        <v>44681</v>
      </c>
      <c r="B445" s="332" t="s">
        <v>47</v>
      </c>
      <c r="C445" s="333">
        <v>0</v>
      </c>
      <c r="D445" s="334">
        <v>0</v>
      </c>
      <c r="E445" s="334">
        <v>0</v>
      </c>
      <c r="F445" s="334">
        <v>0</v>
      </c>
      <c r="G445" s="334">
        <v>0</v>
      </c>
      <c r="H445" s="333">
        <v>219</v>
      </c>
      <c r="I445" s="334">
        <v>2</v>
      </c>
      <c r="J445" s="334">
        <v>219</v>
      </c>
      <c r="K445" s="334">
        <v>219</v>
      </c>
      <c r="L445" s="334">
        <v>0</v>
      </c>
      <c r="M445" s="334">
        <v>0</v>
      </c>
      <c r="N445" s="334">
        <v>0</v>
      </c>
    </row>
    <row r="446" spans="1:14" s="383" customFormat="1" x14ac:dyDescent="0.25">
      <c r="A446" s="331">
        <v>44712</v>
      </c>
      <c r="B446" s="332" t="s">
        <v>2</v>
      </c>
      <c r="C446" s="333">
        <v>0</v>
      </c>
      <c r="D446" s="334">
        <v>0</v>
      </c>
      <c r="E446" s="334">
        <v>0</v>
      </c>
      <c r="F446" s="334">
        <v>0</v>
      </c>
      <c r="G446" s="334">
        <v>0</v>
      </c>
      <c r="H446" s="333">
        <v>405</v>
      </c>
      <c r="I446" s="334">
        <v>2</v>
      </c>
      <c r="J446" s="334">
        <v>405</v>
      </c>
      <c r="K446" s="334">
        <v>405</v>
      </c>
      <c r="L446" s="334">
        <v>0</v>
      </c>
      <c r="M446" s="334">
        <v>0</v>
      </c>
      <c r="N446" s="334">
        <v>0</v>
      </c>
    </row>
    <row r="447" spans="1:14" s="383" customFormat="1" x14ac:dyDescent="0.25">
      <c r="A447" s="331">
        <v>44712</v>
      </c>
      <c r="B447" s="332" t="s">
        <v>4</v>
      </c>
      <c r="C447" s="333">
        <v>0</v>
      </c>
      <c r="D447" s="334">
        <v>0</v>
      </c>
      <c r="E447" s="334">
        <v>0</v>
      </c>
      <c r="F447" s="334">
        <v>0</v>
      </c>
      <c r="G447" s="334">
        <v>0</v>
      </c>
      <c r="H447" s="333">
        <v>61</v>
      </c>
      <c r="I447" s="334">
        <v>2</v>
      </c>
      <c r="J447" s="334">
        <v>61</v>
      </c>
      <c r="K447" s="334">
        <v>61</v>
      </c>
      <c r="L447" s="334">
        <v>0</v>
      </c>
      <c r="M447" s="334">
        <v>0</v>
      </c>
      <c r="N447" s="334">
        <v>0</v>
      </c>
    </row>
    <row r="448" spans="1:14" s="383" customFormat="1" x14ac:dyDescent="0.25">
      <c r="A448" s="331">
        <v>44712</v>
      </c>
      <c r="B448" s="332" t="s">
        <v>6</v>
      </c>
      <c r="C448" s="333">
        <v>0</v>
      </c>
      <c r="D448" s="334">
        <v>0</v>
      </c>
      <c r="E448" s="334">
        <v>0</v>
      </c>
      <c r="F448" s="334">
        <v>0</v>
      </c>
      <c r="G448" s="334">
        <v>0</v>
      </c>
      <c r="H448" s="333">
        <v>772</v>
      </c>
      <c r="I448" s="334">
        <v>2</v>
      </c>
      <c r="J448" s="334">
        <v>772</v>
      </c>
      <c r="K448" s="334">
        <v>772</v>
      </c>
      <c r="L448" s="334">
        <v>0</v>
      </c>
      <c r="M448" s="334">
        <v>0</v>
      </c>
      <c r="N448" s="334">
        <v>0</v>
      </c>
    </row>
    <row r="449" spans="1:14" s="383" customFormat="1" x14ac:dyDescent="0.25">
      <c r="A449" s="331">
        <v>44712</v>
      </c>
      <c r="B449" s="332" t="s">
        <v>8</v>
      </c>
      <c r="C449" s="333">
        <v>0</v>
      </c>
      <c r="D449" s="334">
        <v>0</v>
      </c>
      <c r="E449" s="334">
        <v>0</v>
      </c>
      <c r="F449" s="334">
        <v>0</v>
      </c>
      <c r="G449" s="334">
        <v>0</v>
      </c>
      <c r="H449" s="333">
        <v>149</v>
      </c>
      <c r="I449" s="334">
        <v>2</v>
      </c>
      <c r="J449" s="334">
        <v>149</v>
      </c>
      <c r="K449" s="334">
        <v>149</v>
      </c>
      <c r="L449" s="334">
        <v>0</v>
      </c>
      <c r="M449" s="334">
        <v>0</v>
      </c>
      <c r="N449" s="334">
        <v>0</v>
      </c>
    </row>
    <row r="450" spans="1:14" s="383" customFormat="1" x14ac:dyDescent="0.25">
      <c r="A450" s="331">
        <v>44712</v>
      </c>
      <c r="B450" s="332" t="s">
        <v>10</v>
      </c>
      <c r="C450" s="333">
        <v>2</v>
      </c>
      <c r="D450" s="334">
        <v>0</v>
      </c>
      <c r="E450" s="334">
        <v>0</v>
      </c>
      <c r="F450" s="334">
        <v>0</v>
      </c>
      <c r="G450" s="334">
        <v>0</v>
      </c>
      <c r="H450" s="333">
        <v>105</v>
      </c>
      <c r="I450" s="334">
        <v>2</v>
      </c>
      <c r="J450" s="334">
        <v>105</v>
      </c>
      <c r="K450" s="334">
        <v>105</v>
      </c>
      <c r="L450" s="334">
        <v>0</v>
      </c>
      <c r="M450" s="334">
        <v>0</v>
      </c>
      <c r="N450" s="334">
        <v>0</v>
      </c>
    </row>
    <row r="451" spans="1:14" s="383" customFormat="1" x14ac:dyDescent="0.25">
      <c r="A451" s="331">
        <v>44712</v>
      </c>
      <c r="B451" s="332" t="s">
        <v>47</v>
      </c>
      <c r="C451" s="333">
        <v>0</v>
      </c>
      <c r="D451" s="334">
        <v>0</v>
      </c>
      <c r="E451" s="334">
        <v>0</v>
      </c>
      <c r="F451" s="334">
        <v>0</v>
      </c>
      <c r="G451" s="334">
        <v>0</v>
      </c>
      <c r="H451" s="333">
        <v>218</v>
      </c>
      <c r="I451" s="334">
        <v>2</v>
      </c>
      <c r="J451" s="334">
        <v>218</v>
      </c>
      <c r="K451" s="334">
        <v>218</v>
      </c>
      <c r="L451" s="334">
        <v>0</v>
      </c>
      <c r="M451" s="334">
        <v>0</v>
      </c>
      <c r="N451" s="334">
        <v>0</v>
      </c>
    </row>
    <row r="452" spans="1:14" s="383" customFormat="1" x14ac:dyDescent="0.25">
      <c r="A452" s="331">
        <v>44742</v>
      </c>
      <c r="B452" s="332" t="s">
        <v>2</v>
      </c>
      <c r="C452" s="333">
        <v>0</v>
      </c>
      <c r="D452" s="334">
        <v>0</v>
      </c>
      <c r="E452" s="334">
        <v>0</v>
      </c>
      <c r="F452" s="334">
        <v>0</v>
      </c>
      <c r="G452" s="334">
        <v>0</v>
      </c>
      <c r="H452" s="333">
        <v>409</v>
      </c>
      <c r="I452" s="334">
        <v>2</v>
      </c>
      <c r="J452" s="334">
        <v>409</v>
      </c>
      <c r="K452" s="334">
        <v>409</v>
      </c>
      <c r="L452" s="334">
        <v>0</v>
      </c>
      <c r="M452" s="334">
        <v>0</v>
      </c>
      <c r="N452" s="334">
        <v>0</v>
      </c>
    </row>
    <row r="453" spans="1:14" s="383" customFormat="1" x14ac:dyDescent="0.25">
      <c r="A453" s="331">
        <v>44742</v>
      </c>
      <c r="B453" s="332" t="s">
        <v>4</v>
      </c>
      <c r="C453" s="333">
        <v>0</v>
      </c>
      <c r="D453" s="334">
        <v>0</v>
      </c>
      <c r="E453" s="334">
        <v>0</v>
      </c>
      <c r="F453" s="334">
        <v>0</v>
      </c>
      <c r="G453" s="334">
        <v>0</v>
      </c>
      <c r="H453" s="333">
        <v>66</v>
      </c>
      <c r="I453" s="334">
        <v>2</v>
      </c>
      <c r="J453" s="334">
        <v>66</v>
      </c>
      <c r="K453" s="334">
        <v>66</v>
      </c>
      <c r="L453" s="334">
        <v>0</v>
      </c>
      <c r="M453" s="334">
        <v>0</v>
      </c>
      <c r="N453" s="334">
        <v>0</v>
      </c>
    </row>
    <row r="454" spans="1:14" s="383" customFormat="1" x14ac:dyDescent="0.25">
      <c r="A454" s="331">
        <v>44742</v>
      </c>
      <c r="B454" s="332" t="s">
        <v>6</v>
      </c>
      <c r="C454" s="333">
        <v>0</v>
      </c>
      <c r="D454" s="334">
        <v>0</v>
      </c>
      <c r="E454" s="334">
        <v>0</v>
      </c>
      <c r="F454" s="334">
        <v>0</v>
      </c>
      <c r="G454" s="334">
        <v>0</v>
      </c>
      <c r="H454" s="333">
        <v>821</v>
      </c>
      <c r="I454" s="334">
        <v>2</v>
      </c>
      <c r="J454" s="334">
        <v>821</v>
      </c>
      <c r="K454" s="334">
        <v>821</v>
      </c>
      <c r="L454" s="334">
        <v>0</v>
      </c>
      <c r="M454" s="334">
        <v>0</v>
      </c>
      <c r="N454" s="334">
        <v>0</v>
      </c>
    </row>
    <row r="455" spans="1:14" s="383" customFormat="1" x14ac:dyDescent="0.25">
      <c r="A455" s="331">
        <v>44742</v>
      </c>
      <c r="B455" s="332" t="s">
        <v>8</v>
      </c>
      <c r="C455" s="333">
        <v>0</v>
      </c>
      <c r="D455" s="334">
        <v>0</v>
      </c>
      <c r="E455" s="334">
        <v>0</v>
      </c>
      <c r="F455" s="334">
        <v>0</v>
      </c>
      <c r="G455" s="334">
        <v>0</v>
      </c>
      <c r="H455" s="333">
        <v>148</v>
      </c>
      <c r="I455" s="334">
        <v>2</v>
      </c>
      <c r="J455" s="334">
        <v>148</v>
      </c>
      <c r="K455" s="334">
        <v>148</v>
      </c>
      <c r="L455" s="334">
        <v>0</v>
      </c>
      <c r="M455" s="334">
        <v>0</v>
      </c>
      <c r="N455" s="334">
        <v>0</v>
      </c>
    </row>
    <row r="456" spans="1:14" s="383" customFormat="1" x14ac:dyDescent="0.25">
      <c r="A456" s="331">
        <v>44742</v>
      </c>
      <c r="B456" s="332" t="s">
        <v>10</v>
      </c>
      <c r="C456" s="333">
        <v>0</v>
      </c>
      <c r="D456" s="334">
        <v>0</v>
      </c>
      <c r="E456" s="334">
        <v>0</v>
      </c>
      <c r="F456" s="334">
        <v>0</v>
      </c>
      <c r="G456" s="334">
        <v>0</v>
      </c>
      <c r="H456" s="333">
        <v>85</v>
      </c>
      <c r="I456" s="334">
        <v>2</v>
      </c>
      <c r="J456" s="334">
        <v>85</v>
      </c>
      <c r="K456" s="334">
        <v>85</v>
      </c>
      <c r="L456" s="334">
        <v>0</v>
      </c>
      <c r="M456" s="334">
        <v>0</v>
      </c>
      <c r="N456" s="334">
        <v>0</v>
      </c>
    </row>
    <row r="457" spans="1:14" s="383" customFormat="1" x14ac:dyDescent="0.25">
      <c r="A457" s="331">
        <v>44742</v>
      </c>
      <c r="B457" s="332" t="s">
        <v>47</v>
      </c>
      <c r="C457" s="333">
        <v>0</v>
      </c>
      <c r="D457" s="334">
        <v>0</v>
      </c>
      <c r="E457" s="334">
        <v>0</v>
      </c>
      <c r="F457" s="334">
        <v>0</v>
      </c>
      <c r="G457" s="334">
        <v>0</v>
      </c>
      <c r="H457" s="333">
        <v>217</v>
      </c>
      <c r="I457" s="334">
        <v>2</v>
      </c>
      <c r="J457" s="334">
        <v>217</v>
      </c>
      <c r="K457" s="334">
        <v>217</v>
      </c>
      <c r="L457" s="334">
        <v>0</v>
      </c>
      <c r="M457" s="334">
        <v>0</v>
      </c>
      <c r="N457" s="334">
        <v>0</v>
      </c>
    </row>
    <row r="458" spans="1:14" s="383" customFormat="1" x14ac:dyDescent="0.25">
      <c r="A458" s="331"/>
      <c r="B458" s="332"/>
      <c r="C458" s="333"/>
      <c r="D458" s="334"/>
      <c r="E458" s="334"/>
      <c r="F458" s="334"/>
      <c r="G458" s="334"/>
      <c r="H458" s="333"/>
      <c r="I458" s="334"/>
      <c r="J458" s="334"/>
      <c r="K458" s="334"/>
      <c r="L458" s="334"/>
      <c r="M458" s="334"/>
      <c r="N458" s="334"/>
    </row>
    <row r="459" spans="1:14" s="383" customFormat="1" x14ac:dyDescent="0.25">
      <c r="A459" s="331"/>
      <c r="B459" s="332"/>
      <c r="C459" s="333"/>
      <c r="D459" s="334"/>
      <c r="E459" s="334"/>
      <c r="F459" s="334"/>
      <c r="G459" s="334"/>
      <c r="H459" s="333"/>
      <c r="I459" s="334"/>
      <c r="J459" s="334"/>
      <c r="K459" s="334"/>
      <c r="L459" s="334"/>
      <c r="M459" s="334"/>
      <c r="N459" s="334"/>
    </row>
    <row r="460" spans="1:14" s="383" customFormat="1" x14ac:dyDescent="0.25">
      <c r="A460" s="331"/>
      <c r="B460" s="332"/>
      <c r="C460" s="333"/>
      <c r="D460" s="334"/>
      <c r="E460" s="334"/>
      <c r="F460" s="334"/>
      <c r="G460" s="334"/>
      <c r="H460" s="333"/>
      <c r="I460" s="334"/>
      <c r="J460" s="334"/>
      <c r="K460" s="334"/>
      <c r="L460" s="334"/>
      <c r="M460" s="334"/>
      <c r="N460" s="334"/>
    </row>
    <row r="461" spans="1:14" s="383" customFormat="1" x14ac:dyDescent="0.25">
      <c r="A461" s="331"/>
      <c r="B461" s="332"/>
      <c r="C461" s="333"/>
      <c r="D461" s="334"/>
      <c r="E461" s="334"/>
      <c r="F461" s="334"/>
      <c r="G461" s="334"/>
      <c r="H461" s="333"/>
      <c r="I461" s="334"/>
      <c r="J461" s="334"/>
      <c r="K461" s="334"/>
      <c r="L461" s="334"/>
      <c r="M461" s="334"/>
      <c r="N461" s="334"/>
    </row>
    <row r="462" spans="1:14" s="383" customFormat="1" x14ac:dyDescent="0.25">
      <c r="A462" s="331"/>
      <c r="B462" s="332"/>
      <c r="C462" s="333"/>
      <c r="D462" s="334"/>
      <c r="E462" s="334"/>
      <c r="F462" s="334"/>
      <c r="G462" s="334"/>
      <c r="H462" s="333"/>
      <c r="I462" s="334"/>
      <c r="J462" s="334"/>
      <c r="K462" s="334"/>
      <c r="L462" s="334"/>
      <c r="M462" s="334"/>
      <c r="N462" s="334"/>
    </row>
    <row r="463" spans="1:14" s="383" customFormat="1" x14ac:dyDescent="0.25">
      <c r="A463" s="331"/>
      <c r="B463" s="332"/>
      <c r="C463" s="333"/>
      <c r="D463" s="334"/>
      <c r="E463" s="334"/>
      <c r="F463" s="334"/>
      <c r="G463" s="334"/>
      <c r="H463" s="333"/>
      <c r="I463" s="334"/>
      <c r="J463" s="334"/>
      <c r="K463" s="334"/>
      <c r="L463" s="334"/>
      <c r="M463" s="334"/>
      <c r="N463" s="334"/>
    </row>
    <row r="464" spans="1:14" s="383" customFormat="1" x14ac:dyDescent="0.25">
      <c r="A464" s="331"/>
      <c r="B464" s="332"/>
      <c r="C464" s="333"/>
      <c r="D464" s="334"/>
      <c r="E464" s="334"/>
      <c r="F464" s="334"/>
      <c r="G464" s="334"/>
      <c r="H464" s="333"/>
      <c r="I464" s="334"/>
      <c r="J464" s="334"/>
      <c r="K464" s="334"/>
      <c r="L464" s="334"/>
      <c r="M464" s="334"/>
      <c r="N464" s="334"/>
    </row>
    <row r="465" spans="1:14" s="383" customFormat="1" x14ac:dyDescent="0.25">
      <c r="A465" s="331"/>
      <c r="B465" s="332"/>
      <c r="C465" s="333"/>
      <c r="D465" s="334"/>
      <c r="E465" s="334"/>
      <c r="F465" s="334"/>
      <c r="G465" s="334"/>
      <c r="H465" s="333"/>
      <c r="I465" s="334"/>
      <c r="J465" s="334"/>
      <c r="K465" s="334"/>
      <c r="L465" s="334"/>
      <c r="M465" s="334"/>
      <c r="N465" s="334"/>
    </row>
    <row r="466" spans="1:14" s="383" customFormat="1" x14ac:dyDescent="0.25">
      <c r="A466" s="331"/>
      <c r="B466" s="332"/>
      <c r="C466" s="333"/>
      <c r="D466" s="334"/>
      <c r="E466" s="334"/>
      <c r="F466" s="334"/>
      <c r="G466" s="334"/>
      <c r="H466" s="333"/>
      <c r="I466" s="334"/>
      <c r="J466" s="334"/>
      <c r="K466" s="334"/>
      <c r="L466" s="334"/>
      <c r="M466" s="334"/>
      <c r="N466" s="334"/>
    </row>
    <row r="467" spans="1:14" s="383" customFormat="1" x14ac:dyDescent="0.25">
      <c r="A467" s="331"/>
      <c r="B467" s="332"/>
      <c r="C467" s="333"/>
      <c r="D467" s="334"/>
      <c r="E467" s="334"/>
      <c r="F467" s="334"/>
      <c r="G467" s="334"/>
      <c r="H467" s="333"/>
      <c r="I467" s="334"/>
      <c r="J467" s="334"/>
      <c r="K467" s="334"/>
      <c r="L467" s="334"/>
      <c r="M467" s="334"/>
      <c r="N467" s="334"/>
    </row>
    <row r="468" spans="1:14" s="383" customFormat="1" x14ac:dyDescent="0.25">
      <c r="A468" s="331"/>
      <c r="B468" s="332"/>
      <c r="C468" s="333"/>
      <c r="D468" s="334"/>
      <c r="E468" s="334"/>
      <c r="F468" s="334"/>
      <c r="G468" s="334"/>
      <c r="H468" s="333"/>
      <c r="I468" s="334"/>
      <c r="J468" s="334"/>
      <c r="K468" s="334"/>
      <c r="L468" s="334"/>
      <c r="M468" s="334"/>
      <c r="N468" s="334"/>
    </row>
    <row r="469" spans="1:14" s="383" customFormat="1" x14ac:dyDescent="0.25">
      <c r="A469" s="331"/>
      <c r="B469" s="332"/>
      <c r="C469" s="333"/>
      <c r="D469" s="334"/>
      <c r="E469" s="334"/>
      <c r="F469" s="334"/>
      <c r="G469" s="334"/>
      <c r="H469" s="333"/>
      <c r="I469" s="334"/>
      <c r="J469" s="334"/>
      <c r="K469" s="334"/>
      <c r="L469" s="334"/>
      <c r="M469" s="334"/>
      <c r="N469" s="334"/>
    </row>
    <row r="470" spans="1:14" s="383" customFormat="1" x14ac:dyDescent="0.25">
      <c r="A470" s="331"/>
      <c r="B470" s="332"/>
      <c r="C470" s="333"/>
      <c r="D470" s="334"/>
      <c r="E470" s="334"/>
      <c r="F470" s="334"/>
      <c r="G470" s="334"/>
      <c r="H470" s="333"/>
      <c r="I470" s="334"/>
      <c r="J470" s="334"/>
      <c r="K470" s="334"/>
      <c r="L470" s="334"/>
      <c r="M470" s="334"/>
      <c r="N470" s="334"/>
    </row>
    <row r="471" spans="1:14" s="383" customFormat="1" x14ac:dyDescent="0.25">
      <c r="A471" s="331"/>
      <c r="B471" s="332"/>
      <c r="C471" s="333"/>
      <c r="D471" s="334"/>
      <c r="E471" s="334"/>
      <c r="F471" s="334"/>
      <c r="G471" s="334"/>
      <c r="H471" s="333"/>
      <c r="I471" s="334"/>
      <c r="J471" s="334"/>
      <c r="K471" s="334"/>
      <c r="L471" s="334"/>
      <c r="M471" s="334"/>
      <c r="N471" s="334"/>
    </row>
    <row r="472" spans="1:14" s="383" customFormat="1" x14ac:dyDescent="0.25">
      <c r="A472" s="331"/>
      <c r="B472" s="332"/>
      <c r="C472" s="333"/>
      <c r="D472" s="334"/>
      <c r="E472" s="334"/>
      <c r="F472" s="334"/>
      <c r="G472" s="334"/>
      <c r="H472" s="333"/>
      <c r="I472" s="334"/>
      <c r="J472" s="334"/>
      <c r="K472" s="334"/>
      <c r="L472" s="334"/>
      <c r="M472" s="334"/>
      <c r="N472" s="334"/>
    </row>
    <row r="473" spans="1:14" s="383" customFormat="1" x14ac:dyDescent="0.25">
      <c r="A473" s="331"/>
      <c r="B473" s="332"/>
      <c r="C473" s="333"/>
      <c r="D473" s="334"/>
      <c r="E473" s="334"/>
      <c r="F473" s="334"/>
      <c r="G473" s="334"/>
      <c r="H473" s="333"/>
      <c r="I473" s="334"/>
      <c r="J473" s="334"/>
      <c r="K473" s="334"/>
      <c r="L473" s="334"/>
      <c r="M473" s="334"/>
      <c r="N473" s="334"/>
    </row>
    <row r="474" spans="1:14" s="383" customFormat="1" x14ac:dyDescent="0.25">
      <c r="A474" s="331"/>
      <c r="B474" s="332"/>
      <c r="C474" s="333"/>
      <c r="D474" s="334"/>
      <c r="E474" s="334"/>
      <c r="F474" s="334"/>
      <c r="G474" s="334"/>
      <c r="H474" s="333"/>
      <c r="I474" s="334"/>
      <c r="J474" s="334"/>
      <c r="K474" s="334"/>
      <c r="L474" s="334"/>
      <c r="M474" s="334"/>
      <c r="N474" s="334"/>
    </row>
    <row r="475" spans="1:14" s="383" customFormat="1" x14ac:dyDescent="0.25">
      <c r="A475" s="331"/>
      <c r="B475" s="332"/>
      <c r="C475" s="333"/>
      <c r="D475" s="334"/>
      <c r="E475" s="334"/>
      <c r="F475" s="334"/>
      <c r="G475" s="334"/>
      <c r="H475" s="333"/>
      <c r="I475" s="334"/>
      <c r="J475" s="334"/>
      <c r="K475" s="334"/>
      <c r="L475" s="334"/>
      <c r="M475" s="334"/>
      <c r="N475" s="334"/>
    </row>
    <row r="476" spans="1:14" s="383" customFormat="1" x14ac:dyDescent="0.25">
      <c r="A476" s="331"/>
      <c r="B476" s="332"/>
      <c r="C476" s="333"/>
      <c r="D476" s="334"/>
      <c r="E476" s="334"/>
      <c r="F476" s="334"/>
      <c r="G476" s="334"/>
      <c r="H476" s="333"/>
      <c r="I476" s="334"/>
      <c r="J476" s="334"/>
      <c r="K476" s="334"/>
      <c r="L476" s="334"/>
      <c r="M476" s="334"/>
      <c r="N476" s="334"/>
    </row>
    <row r="477" spans="1:14" s="383" customFormat="1" x14ac:dyDescent="0.25">
      <c r="A477" s="331"/>
      <c r="B477" s="332"/>
      <c r="C477" s="333"/>
      <c r="D477" s="334"/>
      <c r="E477" s="334"/>
      <c r="F477" s="334"/>
      <c r="G477" s="334"/>
      <c r="H477" s="333"/>
      <c r="I477" s="334"/>
      <c r="J477" s="334"/>
      <c r="K477" s="334"/>
      <c r="L477" s="334"/>
      <c r="M477" s="334"/>
      <c r="N477" s="334"/>
    </row>
    <row r="478" spans="1:14" s="383" customFormat="1" x14ac:dyDescent="0.25">
      <c r="A478" s="331"/>
      <c r="B478" s="332"/>
      <c r="C478" s="333"/>
      <c r="D478" s="334"/>
      <c r="E478" s="334"/>
      <c r="F478" s="334"/>
      <c r="G478" s="334"/>
      <c r="H478" s="333"/>
      <c r="I478" s="334"/>
      <c r="J478" s="334"/>
      <c r="K478" s="334"/>
      <c r="L478" s="334"/>
      <c r="M478" s="334"/>
      <c r="N478" s="334"/>
    </row>
    <row r="479" spans="1:14" s="383" customFormat="1" x14ac:dyDescent="0.25">
      <c r="A479" s="331"/>
      <c r="B479" s="332"/>
      <c r="C479" s="333"/>
      <c r="D479" s="334"/>
      <c r="E479" s="334"/>
      <c r="F479" s="334"/>
      <c r="G479" s="334"/>
      <c r="H479" s="333"/>
      <c r="I479" s="334"/>
      <c r="J479" s="334"/>
      <c r="K479" s="334"/>
      <c r="L479" s="334"/>
      <c r="M479" s="334"/>
      <c r="N479" s="334"/>
    </row>
    <row r="480" spans="1:14" s="383" customFormat="1" x14ac:dyDescent="0.25">
      <c r="A480" s="331"/>
      <c r="B480" s="332"/>
      <c r="C480" s="333"/>
      <c r="D480" s="334"/>
      <c r="E480" s="334"/>
      <c r="F480" s="334"/>
      <c r="G480" s="334"/>
      <c r="H480" s="333"/>
      <c r="I480" s="334"/>
      <c r="J480" s="334"/>
      <c r="K480" s="334"/>
      <c r="L480" s="334"/>
      <c r="M480" s="334"/>
      <c r="N480" s="334"/>
    </row>
    <row r="481" spans="1:14" s="383" customFormat="1" x14ac:dyDescent="0.25">
      <c r="A481" s="331"/>
      <c r="B481" s="332"/>
      <c r="C481" s="333"/>
      <c r="D481" s="334"/>
      <c r="E481" s="334"/>
      <c r="F481" s="334"/>
      <c r="G481" s="334"/>
      <c r="H481" s="333"/>
      <c r="I481" s="334"/>
      <c r="J481" s="334"/>
      <c r="K481" s="334"/>
      <c r="L481" s="334"/>
      <c r="M481" s="334"/>
      <c r="N481" s="334"/>
    </row>
    <row r="482" spans="1:14" s="383" customFormat="1" x14ac:dyDescent="0.25">
      <c r="A482" s="331"/>
      <c r="B482" s="332"/>
      <c r="C482" s="333"/>
      <c r="D482" s="334"/>
      <c r="E482" s="334"/>
      <c r="F482" s="334"/>
      <c r="G482" s="334"/>
      <c r="H482" s="333"/>
      <c r="I482" s="334"/>
      <c r="J482" s="334"/>
      <c r="K482" s="334"/>
      <c r="L482" s="334"/>
      <c r="M482" s="334"/>
      <c r="N482" s="334"/>
    </row>
    <row r="483" spans="1:14" s="383" customFormat="1" x14ac:dyDescent="0.25">
      <c r="A483" s="331"/>
      <c r="B483" s="332"/>
      <c r="C483" s="333"/>
      <c r="D483" s="334"/>
      <c r="E483" s="334"/>
      <c r="F483" s="334"/>
      <c r="G483" s="334"/>
      <c r="H483" s="333"/>
      <c r="I483" s="334"/>
      <c r="J483" s="334"/>
      <c r="K483" s="334"/>
      <c r="L483" s="334"/>
      <c r="M483" s="334"/>
      <c r="N483" s="334"/>
    </row>
    <row r="484" spans="1:14" s="383" customFormat="1" x14ac:dyDescent="0.25">
      <c r="A484" s="331"/>
      <c r="B484" s="332"/>
      <c r="C484" s="333"/>
      <c r="D484" s="334"/>
      <c r="E484" s="334"/>
      <c r="F484" s="334"/>
      <c r="G484" s="334"/>
      <c r="H484" s="333"/>
      <c r="I484" s="334"/>
      <c r="J484" s="334"/>
      <c r="K484" s="334"/>
      <c r="L484" s="334"/>
      <c r="M484" s="334"/>
      <c r="N484" s="334"/>
    </row>
    <row r="485" spans="1:14" s="383" customFormat="1" x14ac:dyDescent="0.25">
      <c r="A485" s="331"/>
      <c r="B485" s="332"/>
      <c r="C485" s="333"/>
      <c r="D485" s="334"/>
      <c r="E485" s="334"/>
      <c r="F485" s="334"/>
      <c r="G485" s="334"/>
      <c r="H485" s="333"/>
      <c r="I485" s="334"/>
      <c r="J485" s="334"/>
      <c r="K485" s="334"/>
      <c r="L485" s="334"/>
      <c r="M485" s="334"/>
      <c r="N485" s="334"/>
    </row>
    <row r="486" spans="1:14" s="383" customFormat="1" x14ac:dyDescent="0.25">
      <c r="A486" s="331"/>
      <c r="B486" s="332"/>
      <c r="C486" s="333"/>
      <c r="D486" s="334"/>
      <c r="E486" s="334"/>
      <c r="F486" s="334"/>
      <c r="G486" s="334"/>
      <c r="H486" s="333"/>
      <c r="I486" s="334"/>
      <c r="J486" s="334"/>
      <c r="K486" s="334"/>
      <c r="L486" s="334"/>
      <c r="M486" s="334"/>
      <c r="N486" s="334"/>
    </row>
    <row r="487" spans="1:14" s="383" customFormat="1" x14ac:dyDescent="0.25">
      <c r="A487" s="331"/>
      <c r="B487" s="332"/>
      <c r="C487" s="333"/>
      <c r="D487" s="334"/>
      <c r="E487" s="334"/>
      <c r="F487" s="334"/>
      <c r="G487" s="334"/>
      <c r="H487" s="333"/>
      <c r="I487" s="334"/>
      <c r="J487" s="334"/>
      <c r="K487" s="334"/>
      <c r="L487" s="334"/>
      <c r="M487" s="334"/>
      <c r="N487" s="334"/>
    </row>
    <row r="488" spans="1:14" s="383" customFormat="1" x14ac:dyDescent="0.25">
      <c r="A488" s="331"/>
      <c r="B488" s="332"/>
      <c r="C488" s="333"/>
      <c r="D488" s="334"/>
      <c r="E488" s="334"/>
      <c r="F488" s="334"/>
      <c r="G488" s="334"/>
      <c r="H488" s="333"/>
      <c r="I488" s="334"/>
      <c r="J488" s="334"/>
      <c r="K488" s="334"/>
      <c r="L488" s="334"/>
      <c r="M488" s="334"/>
      <c r="N488" s="334"/>
    </row>
    <row r="489" spans="1:14" s="383" customFormat="1" x14ac:dyDescent="0.25">
      <c r="A489" s="331"/>
      <c r="B489" s="332"/>
      <c r="C489" s="333"/>
      <c r="D489" s="334"/>
      <c r="E489" s="334"/>
      <c r="F489" s="334"/>
      <c r="G489" s="334"/>
      <c r="H489" s="333"/>
      <c r="I489" s="334"/>
      <c r="J489" s="334"/>
      <c r="K489" s="334"/>
      <c r="L489" s="334"/>
      <c r="M489" s="334"/>
      <c r="N489" s="334"/>
    </row>
    <row r="490" spans="1:14" s="383" customFormat="1" x14ac:dyDescent="0.25">
      <c r="A490" s="331"/>
      <c r="B490" s="332"/>
      <c r="C490" s="333"/>
      <c r="D490" s="334"/>
      <c r="E490" s="334"/>
      <c r="F490" s="334"/>
      <c r="G490" s="334"/>
      <c r="H490" s="333"/>
      <c r="I490" s="334"/>
      <c r="J490" s="334"/>
      <c r="K490" s="334"/>
      <c r="L490" s="334"/>
      <c r="M490" s="334"/>
      <c r="N490" s="334"/>
    </row>
    <row r="491" spans="1:14" s="383" customFormat="1" x14ac:dyDescent="0.25">
      <c r="A491" s="331"/>
      <c r="B491" s="332"/>
      <c r="C491" s="333"/>
      <c r="D491" s="334"/>
      <c r="E491" s="334"/>
      <c r="F491" s="334"/>
      <c r="G491" s="334"/>
      <c r="H491" s="333"/>
      <c r="I491" s="334"/>
      <c r="J491" s="334"/>
      <c r="K491" s="334"/>
      <c r="L491" s="334"/>
      <c r="M491" s="334"/>
      <c r="N491" s="334"/>
    </row>
    <row r="492" spans="1:14" s="383" customFormat="1" x14ac:dyDescent="0.25">
      <c r="A492" s="331"/>
      <c r="B492" s="332"/>
      <c r="C492" s="333"/>
      <c r="D492" s="334"/>
      <c r="E492" s="334"/>
      <c r="F492" s="334"/>
      <c r="G492" s="334"/>
      <c r="H492" s="333"/>
      <c r="I492" s="334"/>
      <c r="J492" s="334"/>
      <c r="K492" s="334"/>
      <c r="L492" s="334"/>
      <c r="M492" s="334"/>
      <c r="N492" s="334"/>
    </row>
    <row r="493" spans="1:14" s="383" customFormat="1" x14ac:dyDescent="0.25">
      <c r="A493" s="331"/>
      <c r="B493" s="332"/>
      <c r="C493" s="333"/>
      <c r="D493" s="334"/>
      <c r="E493" s="334"/>
      <c r="F493" s="334"/>
      <c r="G493" s="334"/>
      <c r="H493" s="333"/>
      <c r="I493" s="334"/>
      <c r="J493" s="334"/>
      <c r="K493" s="334"/>
      <c r="L493" s="334"/>
      <c r="M493" s="334"/>
      <c r="N493" s="334"/>
    </row>
    <row r="494" spans="1:14" s="383" customFormat="1" x14ac:dyDescent="0.25">
      <c r="A494" s="331"/>
      <c r="B494" s="332"/>
      <c r="C494" s="333"/>
      <c r="D494" s="334"/>
      <c r="E494" s="334"/>
      <c r="F494" s="334"/>
      <c r="G494" s="334"/>
      <c r="H494" s="333"/>
      <c r="I494" s="334"/>
      <c r="J494" s="334"/>
      <c r="K494" s="334"/>
      <c r="L494" s="334"/>
      <c r="M494" s="334"/>
      <c r="N494" s="334"/>
    </row>
    <row r="495" spans="1:14" s="383" customFormat="1" x14ac:dyDescent="0.25">
      <c r="A495" s="331"/>
      <c r="B495" s="332"/>
      <c r="C495" s="333"/>
      <c r="D495" s="334"/>
      <c r="E495" s="334"/>
      <c r="F495" s="334"/>
      <c r="G495" s="334"/>
      <c r="H495" s="333"/>
      <c r="I495" s="334"/>
      <c r="J495" s="334"/>
      <c r="K495" s="334"/>
      <c r="L495" s="334"/>
      <c r="M495" s="334"/>
      <c r="N495" s="334"/>
    </row>
    <row r="496" spans="1:14" s="383" customFormat="1" x14ac:dyDescent="0.25">
      <c r="A496" s="331"/>
      <c r="B496" s="332"/>
      <c r="C496" s="333"/>
      <c r="D496" s="334"/>
      <c r="E496" s="334"/>
      <c r="F496" s="334"/>
      <c r="G496" s="334"/>
      <c r="H496" s="333"/>
      <c r="I496" s="334"/>
      <c r="J496" s="334"/>
      <c r="K496" s="334"/>
      <c r="L496" s="334"/>
      <c r="M496" s="334"/>
      <c r="N496" s="334"/>
    </row>
    <row r="497" spans="1:14" s="383" customFormat="1" x14ac:dyDescent="0.25">
      <c r="A497" s="331"/>
      <c r="B497" s="332"/>
      <c r="C497" s="333"/>
      <c r="D497" s="334"/>
      <c r="E497" s="334"/>
      <c r="F497" s="334"/>
      <c r="G497" s="334"/>
      <c r="H497" s="333"/>
      <c r="I497" s="334"/>
      <c r="J497" s="334"/>
      <c r="K497" s="334"/>
      <c r="L497" s="334"/>
      <c r="M497" s="334"/>
      <c r="N497" s="334"/>
    </row>
    <row r="498" spans="1:14" s="383" customFormat="1" x14ac:dyDescent="0.25">
      <c r="A498" s="331"/>
      <c r="B498" s="332"/>
      <c r="C498" s="333"/>
      <c r="D498" s="334"/>
      <c r="E498" s="334"/>
      <c r="F498" s="334"/>
      <c r="G498" s="334"/>
      <c r="H498" s="333"/>
      <c r="I498" s="334"/>
      <c r="J498" s="334"/>
      <c r="K498" s="334"/>
      <c r="L498" s="334"/>
      <c r="M498" s="334"/>
      <c r="N498" s="334"/>
    </row>
    <row r="499" spans="1:14" s="383" customFormat="1" x14ac:dyDescent="0.25">
      <c r="A499" s="331"/>
      <c r="B499" s="332"/>
      <c r="C499" s="333"/>
      <c r="D499" s="334"/>
      <c r="E499" s="334"/>
      <c r="F499" s="334"/>
      <c r="G499" s="334"/>
      <c r="H499" s="333"/>
      <c r="I499" s="334"/>
      <c r="J499" s="334"/>
      <c r="K499" s="334"/>
      <c r="L499" s="334"/>
      <c r="M499" s="334"/>
      <c r="N499" s="334"/>
    </row>
    <row r="500" spans="1:14" s="383" customFormat="1" x14ac:dyDescent="0.25">
      <c r="A500" s="331"/>
      <c r="B500" s="332"/>
      <c r="C500" s="333"/>
      <c r="D500" s="334"/>
      <c r="E500" s="334"/>
      <c r="F500" s="334"/>
      <c r="G500" s="334"/>
      <c r="H500" s="333"/>
      <c r="I500" s="334"/>
      <c r="J500" s="334"/>
      <c r="K500" s="334"/>
      <c r="L500" s="334"/>
      <c r="M500" s="334"/>
      <c r="N500" s="334"/>
    </row>
    <row r="501" spans="1:14" s="383" customFormat="1" x14ac:dyDescent="0.25">
      <c r="A501" s="331"/>
      <c r="B501" s="332"/>
      <c r="C501" s="333"/>
      <c r="D501" s="334"/>
      <c r="E501" s="334"/>
      <c r="F501" s="334"/>
      <c r="G501" s="334"/>
      <c r="H501" s="333"/>
      <c r="I501" s="334"/>
      <c r="J501" s="334"/>
      <c r="K501" s="334"/>
      <c r="L501" s="334"/>
      <c r="M501" s="334"/>
      <c r="N501" s="334"/>
    </row>
    <row r="502" spans="1:14" s="383" customFormat="1" x14ac:dyDescent="0.25">
      <c r="A502" s="331"/>
      <c r="B502" s="332"/>
      <c r="C502" s="333"/>
      <c r="D502" s="334"/>
      <c r="E502" s="334"/>
      <c r="F502" s="334"/>
      <c r="G502" s="334"/>
      <c r="H502" s="333"/>
      <c r="I502" s="334"/>
      <c r="J502" s="334"/>
      <c r="K502" s="334"/>
      <c r="L502" s="334"/>
      <c r="M502" s="334"/>
      <c r="N502" s="334"/>
    </row>
    <row r="503" spans="1:14" s="383" customFormat="1" x14ac:dyDescent="0.25">
      <c r="A503" s="331"/>
      <c r="B503" s="332"/>
      <c r="C503" s="333"/>
      <c r="D503" s="334"/>
      <c r="E503" s="334"/>
      <c r="F503" s="334"/>
      <c r="G503" s="334"/>
      <c r="H503" s="333"/>
      <c r="I503" s="334"/>
      <c r="J503" s="334"/>
      <c r="K503" s="334"/>
      <c r="L503" s="334"/>
      <c r="M503" s="334"/>
      <c r="N503" s="334"/>
    </row>
    <row r="504" spans="1:14" s="383" customFormat="1" x14ac:dyDescent="0.25">
      <c r="A504" s="331"/>
      <c r="B504" s="332"/>
      <c r="C504" s="333"/>
      <c r="D504" s="334"/>
      <c r="E504" s="334"/>
      <c r="F504" s="334"/>
      <c r="G504" s="334"/>
      <c r="H504" s="333"/>
      <c r="I504" s="334"/>
      <c r="J504" s="334"/>
      <c r="K504" s="334"/>
      <c r="L504" s="334"/>
      <c r="M504" s="334"/>
      <c r="N504" s="334"/>
    </row>
    <row r="505" spans="1:14" s="383" customFormat="1" x14ac:dyDescent="0.25">
      <c r="A505" s="331"/>
      <c r="B505" s="332"/>
      <c r="C505" s="333"/>
      <c r="D505" s="334"/>
      <c r="E505" s="334"/>
      <c r="F505" s="334"/>
      <c r="G505" s="334"/>
      <c r="H505" s="333"/>
      <c r="I505" s="334"/>
      <c r="J505" s="334"/>
      <c r="K505" s="334"/>
      <c r="L505" s="334"/>
      <c r="M505" s="334"/>
      <c r="N505" s="334"/>
    </row>
    <row r="506" spans="1:14" s="383" customFormat="1" x14ac:dyDescent="0.25">
      <c r="A506" s="331"/>
      <c r="B506" s="332"/>
      <c r="C506" s="333"/>
      <c r="D506" s="334"/>
      <c r="E506" s="334"/>
      <c r="F506" s="334"/>
      <c r="G506" s="334"/>
      <c r="H506" s="333"/>
      <c r="I506" s="334"/>
      <c r="J506" s="334"/>
      <c r="K506" s="334"/>
      <c r="L506" s="334"/>
      <c r="M506" s="334"/>
      <c r="N506" s="334"/>
    </row>
    <row r="507" spans="1:14" s="383" customFormat="1" x14ac:dyDescent="0.25">
      <c r="A507" s="331"/>
      <c r="B507" s="332"/>
      <c r="C507" s="333"/>
      <c r="D507" s="334"/>
      <c r="E507" s="334"/>
      <c r="F507" s="334"/>
      <c r="G507" s="334"/>
      <c r="H507" s="333"/>
      <c r="I507" s="334"/>
      <c r="J507" s="334"/>
      <c r="K507" s="334"/>
      <c r="L507" s="334"/>
      <c r="M507" s="334"/>
      <c r="N507" s="334"/>
    </row>
    <row r="508" spans="1:14" s="383" customFormat="1" x14ac:dyDescent="0.25">
      <c r="A508" s="331"/>
      <c r="B508" s="332"/>
      <c r="C508" s="333"/>
      <c r="D508" s="334"/>
      <c r="E508" s="334"/>
      <c r="F508" s="334"/>
      <c r="G508" s="334"/>
      <c r="H508" s="333"/>
      <c r="I508" s="334"/>
      <c r="J508" s="334"/>
      <c r="K508" s="334"/>
      <c r="L508" s="334"/>
      <c r="M508" s="334"/>
      <c r="N508" s="334"/>
    </row>
    <row r="509" spans="1:14" s="383" customFormat="1" x14ac:dyDescent="0.25">
      <c r="A509" s="331"/>
      <c r="B509" s="332"/>
      <c r="C509" s="333"/>
      <c r="D509" s="334"/>
      <c r="E509" s="334"/>
      <c r="F509" s="334"/>
      <c r="G509" s="334"/>
      <c r="H509" s="333"/>
      <c r="I509" s="334"/>
      <c r="J509" s="334"/>
      <c r="K509" s="334"/>
      <c r="L509" s="334"/>
      <c r="M509" s="334"/>
      <c r="N509" s="334"/>
    </row>
    <row r="510" spans="1:14" s="383" customFormat="1" x14ac:dyDescent="0.25">
      <c r="A510" s="331"/>
      <c r="B510" s="332"/>
      <c r="C510" s="333"/>
      <c r="D510" s="334"/>
      <c r="E510" s="334"/>
      <c r="F510" s="334"/>
      <c r="G510" s="334"/>
      <c r="H510" s="333"/>
      <c r="I510" s="334"/>
      <c r="J510" s="334"/>
      <c r="K510" s="334"/>
      <c r="L510" s="334"/>
      <c r="M510" s="334"/>
      <c r="N510" s="334"/>
    </row>
    <row r="511" spans="1:14" s="383" customFormat="1" x14ac:dyDescent="0.25">
      <c r="A511" s="331"/>
      <c r="B511" s="332"/>
      <c r="C511" s="333"/>
      <c r="D511" s="334"/>
      <c r="E511" s="334"/>
      <c r="F511" s="334"/>
      <c r="G511" s="334"/>
      <c r="H511" s="333"/>
      <c r="I511" s="334"/>
      <c r="J511" s="334"/>
      <c r="K511" s="334"/>
      <c r="L511" s="334"/>
      <c r="M511" s="334"/>
      <c r="N511" s="334"/>
    </row>
    <row r="512" spans="1:14" s="383" customFormat="1" x14ac:dyDescent="0.25">
      <c r="A512" s="331"/>
      <c r="B512" s="332"/>
      <c r="C512" s="333"/>
      <c r="D512" s="334"/>
      <c r="E512" s="334"/>
      <c r="F512" s="334"/>
      <c r="G512" s="334"/>
      <c r="H512" s="333"/>
      <c r="I512" s="334"/>
      <c r="J512" s="334"/>
      <c r="K512" s="334"/>
      <c r="L512" s="334"/>
      <c r="M512" s="334"/>
      <c r="N512" s="334"/>
    </row>
    <row r="513" spans="1:14" s="383" customFormat="1" x14ac:dyDescent="0.25">
      <c r="A513" s="331"/>
      <c r="B513" s="332"/>
      <c r="C513" s="333"/>
      <c r="D513" s="334"/>
      <c r="E513" s="334"/>
      <c r="F513" s="334"/>
      <c r="G513" s="334"/>
      <c r="H513" s="333"/>
      <c r="I513" s="334"/>
      <c r="J513" s="334"/>
      <c r="K513" s="334"/>
      <c r="L513" s="334"/>
      <c r="M513" s="334"/>
      <c r="N513" s="334"/>
    </row>
    <row r="514" spans="1:14" s="383" customFormat="1" x14ac:dyDescent="0.25">
      <c r="A514" s="331"/>
      <c r="B514" s="332"/>
      <c r="C514" s="333"/>
      <c r="D514" s="334"/>
      <c r="E514" s="334"/>
      <c r="F514" s="334"/>
      <c r="G514" s="334"/>
      <c r="H514" s="333"/>
      <c r="I514" s="334"/>
      <c r="J514" s="334"/>
      <c r="K514" s="334"/>
      <c r="L514" s="334"/>
      <c r="M514" s="334"/>
      <c r="N514" s="334"/>
    </row>
    <row r="515" spans="1:14" s="383" customFormat="1" x14ac:dyDescent="0.25">
      <c r="A515" s="331"/>
      <c r="B515" s="332"/>
      <c r="C515" s="333"/>
      <c r="D515" s="334"/>
      <c r="E515" s="334"/>
      <c r="F515" s="334"/>
      <c r="G515" s="334"/>
      <c r="H515" s="333"/>
      <c r="I515" s="334"/>
      <c r="J515" s="334"/>
      <c r="K515" s="334"/>
      <c r="L515" s="334"/>
      <c r="M515" s="334"/>
      <c r="N515" s="334"/>
    </row>
    <row r="516" spans="1:14" s="383" customFormat="1" x14ac:dyDescent="0.25">
      <c r="A516" s="331"/>
      <c r="B516" s="332"/>
      <c r="C516" s="333"/>
      <c r="D516" s="334"/>
      <c r="E516" s="334"/>
      <c r="F516" s="334"/>
      <c r="G516" s="334"/>
      <c r="H516" s="333"/>
      <c r="I516" s="334"/>
      <c r="J516" s="334"/>
      <c r="K516" s="334"/>
      <c r="L516" s="334"/>
      <c r="M516" s="334"/>
      <c r="N516" s="334"/>
    </row>
    <row r="517" spans="1:14" s="383" customFormat="1" x14ac:dyDescent="0.25">
      <c r="A517" s="331"/>
      <c r="B517" s="332"/>
      <c r="C517" s="333"/>
      <c r="D517" s="334"/>
      <c r="E517" s="334"/>
      <c r="F517" s="334"/>
      <c r="G517" s="334"/>
      <c r="H517" s="333"/>
      <c r="I517" s="334"/>
      <c r="J517" s="334"/>
      <c r="K517" s="334"/>
      <c r="L517" s="334"/>
      <c r="M517" s="334"/>
      <c r="N517" s="334"/>
    </row>
    <row r="518" spans="1:14" s="383" customFormat="1" x14ac:dyDescent="0.25">
      <c r="A518" s="331"/>
      <c r="B518" s="332"/>
      <c r="C518" s="333"/>
      <c r="D518" s="334"/>
      <c r="E518" s="334"/>
      <c r="F518" s="334"/>
      <c r="G518" s="334"/>
      <c r="H518" s="333"/>
      <c r="I518" s="334"/>
      <c r="J518" s="334"/>
      <c r="K518" s="334"/>
      <c r="L518" s="334"/>
      <c r="M518" s="334"/>
      <c r="N518" s="334"/>
    </row>
    <row r="519" spans="1:14" s="383" customFormat="1" x14ac:dyDescent="0.25">
      <c r="A519" s="331"/>
      <c r="B519" s="332"/>
      <c r="C519" s="333"/>
      <c r="D519" s="334"/>
      <c r="E519" s="334"/>
      <c r="F519" s="334"/>
      <c r="G519" s="334"/>
      <c r="H519" s="333"/>
      <c r="I519" s="334"/>
      <c r="J519" s="334"/>
      <c r="K519" s="334"/>
      <c r="L519" s="334"/>
      <c r="M519" s="334"/>
      <c r="N519" s="334"/>
    </row>
    <row r="520" spans="1:14" s="383" customFormat="1" x14ac:dyDescent="0.25">
      <c r="A520" s="331"/>
      <c r="B520" s="332"/>
      <c r="C520" s="333"/>
      <c r="D520" s="334"/>
      <c r="E520" s="334"/>
      <c r="F520" s="334"/>
      <c r="G520" s="334"/>
      <c r="H520" s="333"/>
      <c r="I520" s="334"/>
      <c r="J520" s="334"/>
      <c r="K520" s="334"/>
      <c r="L520" s="334"/>
      <c r="M520" s="334"/>
      <c r="N520" s="334"/>
    </row>
    <row r="521" spans="1:14" s="383" customFormat="1" x14ac:dyDescent="0.25">
      <c r="A521" s="331"/>
      <c r="B521" s="332"/>
      <c r="C521" s="333"/>
      <c r="D521" s="334"/>
      <c r="E521" s="334"/>
      <c r="F521" s="334"/>
      <c r="G521" s="334"/>
      <c r="H521" s="333"/>
      <c r="I521" s="334"/>
      <c r="J521" s="334"/>
      <c r="K521" s="334"/>
      <c r="L521" s="334"/>
      <c r="M521" s="334"/>
      <c r="N521" s="334"/>
    </row>
    <row r="522" spans="1:14" s="383" customFormat="1" x14ac:dyDescent="0.25">
      <c r="A522" s="331"/>
      <c r="B522" s="332"/>
      <c r="C522" s="333"/>
      <c r="D522" s="334"/>
      <c r="E522" s="334"/>
      <c r="F522" s="334"/>
      <c r="G522" s="334"/>
      <c r="H522" s="333"/>
      <c r="I522" s="334"/>
      <c r="J522" s="334"/>
      <c r="K522" s="334"/>
      <c r="L522" s="334"/>
      <c r="M522" s="334"/>
      <c r="N522" s="334"/>
    </row>
    <row r="523" spans="1:14" s="383" customFormat="1" x14ac:dyDescent="0.25">
      <c r="A523" s="331"/>
      <c r="B523" s="332"/>
      <c r="C523" s="333"/>
      <c r="D523" s="334"/>
      <c r="E523" s="334"/>
      <c r="F523" s="334"/>
      <c r="G523" s="334"/>
      <c r="H523" s="333"/>
      <c r="I523" s="334"/>
      <c r="J523" s="334"/>
      <c r="K523" s="334"/>
      <c r="L523" s="334"/>
      <c r="M523" s="334"/>
      <c r="N523" s="334"/>
    </row>
    <row r="524" spans="1:14" s="383" customFormat="1" x14ac:dyDescent="0.25">
      <c r="A524" s="331"/>
      <c r="B524" s="332"/>
      <c r="C524" s="333"/>
      <c r="D524" s="334"/>
      <c r="E524" s="334"/>
      <c r="F524" s="334"/>
      <c r="G524" s="334"/>
      <c r="H524" s="333"/>
      <c r="I524" s="334"/>
      <c r="J524" s="334"/>
      <c r="K524" s="334"/>
      <c r="L524" s="334"/>
      <c r="M524" s="334"/>
      <c r="N524" s="334"/>
    </row>
    <row r="525" spans="1:14" s="383" customFormat="1" x14ac:dyDescent="0.25">
      <c r="A525" s="331"/>
      <c r="B525" s="332"/>
      <c r="C525" s="333"/>
      <c r="D525" s="334"/>
      <c r="E525" s="334"/>
      <c r="F525" s="334"/>
      <c r="G525" s="334"/>
      <c r="H525" s="333"/>
      <c r="I525" s="334"/>
      <c r="J525" s="334"/>
      <c r="K525" s="334"/>
      <c r="L525" s="334"/>
      <c r="M525" s="334"/>
      <c r="N525" s="334"/>
    </row>
    <row r="526" spans="1:14" s="383" customFormat="1" x14ac:dyDescent="0.25">
      <c r="A526" s="331"/>
      <c r="B526" s="332"/>
      <c r="C526" s="333"/>
      <c r="D526" s="334"/>
      <c r="E526" s="334"/>
      <c r="F526" s="334"/>
      <c r="G526" s="334"/>
      <c r="H526" s="333"/>
      <c r="I526" s="334"/>
      <c r="J526" s="334"/>
      <c r="K526" s="334"/>
      <c r="L526" s="334"/>
      <c r="M526" s="334"/>
      <c r="N526" s="334"/>
    </row>
    <row r="527" spans="1:14" s="383" customFormat="1" x14ac:dyDescent="0.25">
      <c r="A527" s="331"/>
      <c r="B527" s="332"/>
      <c r="C527" s="333"/>
      <c r="D527" s="334"/>
      <c r="E527" s="334"/>
      <c r="F527" s="334"/>
      <c r="G527" s="334"/>
      <c r="H527" s="333"/>
      <c r="I527" s="334"/>
      <c r="J527" s="334"/>
      <c r="K527" s="334"/>
      <c r="L527" s="334"/>
      <c r="M527" s="334"/>
      <c r="N527" s="334"/>
    </row>
    <row r="528" spans="1:14" s="383" customFormat="1" x14ac:dyDescent="0.25">
      <c r="A528" s="331"/>
      <c r="B528" s="332"/>
      <c r="C528" s="333"/>
      <c r="D528" s="334"/>
      <c r="E528" s="334"/>
      <c r="F528" s="334"/>
      <c r="G528" s="334"/>
      <c r="H528" s="333"/>
      <c r="I528" s="334"/>
      <c r="J528" s="334"/>
      <c r="K528" s="334"/>
      <c r="L528" s="334"/>
      <c r="M528" s="334"/>
      <c r="N528" s="334"/>
    </row>
    <row r="529" spans="1:14" s="383" customFormat="1" x14ac:dyDescent="0.25">
      <c r="A529" s="331"/>
      <c r="B529" s="332"/>
      <c r="C529" s="333"/>
      <c r="D529" s="334"/>
      <c r="E529" s="334"/>
      <c r="F529" s="334"/>
      <c r="G529" s="334"/>
      <c r="H529" s="333"/>
      <c r="I529" s="334"/>
      <c r="J529" s="334"/>
      <c r="K529" s="334"/>
      <c r="L529" s="334"/>
      <c r="M529" s="334"/>
      <c r="N529" s="334"/>
    </row>
    <row r="530" spans="1:14" s="383" customFormat="1" x14ac:dyDescent="0.25">
      <c r="A530" s="331"/>
      <c r="B530" s="332"/>
      <c r="C530" s="333"/>
      <c r="D530" s="334"/>
      <c r="E530" s="334"/>
      <c r="F530" s="334"/>
      <c r="G530" s="334"/>
      <c r="H530" s="333"/>
      <c r="I530" s="334"/>
      <c r="J530" s="334"/>
      <c r="K530" s="334"/>
      <c r="L530" s="334"/>
      <c r="M530" s="334"/>
      <c r="N530" s="334"/>
    </row>
    <row r="531" spans="1:14" s="383" customFormat="1" x14ac:dyDescent="0.25">
      <c r="A531" s="331"/>
      <c r="B531" s="332"/>
      <c r="C531" s="333"/>
      <c r="D531" s="334"/>
      <c r="E531" s="334"/>
      <c r="F531" s="334"/>
      <c r="G531" s="334"/>
      <c r="H531" s="333"/>
      <c r="I531" s="334"/>
      <c r="J531" s="334"/>
      <c r="K531" s="334"/>
      <c r="L531" s="334"/>
      <c r="M531" s="334"/>
      <c r="N531" s="334"/>
    </row>
    <row r="532" spans="1:14" s="383" customFormat="1" x14ac:dyDescent="0.25">
      <c r="A532" s="331"/>
      <c r="B532" s="332"/>
      <c r="C532" s="333"/>
      <c r="D532" s="334"/>
      <c r="E532" s="334"/>
      <c r="F532" s="334"/>
      <c r="G532" s="334"/>
      <c r="H532" s="333"/>
      <c r="I532" s="334"/>
      <c r="J532" s="334"/>
      <c r="K532" s="334"/>
      <c r="L532" s="334"/>
      <c r="M532" s="334"/>
      <c r="N532" s="334"/>
    </row>
    <row r="533" spans="1:14" s="383" customFormat="1" x14ac:dyDescent="0.25">
      <c r="A533" s="331"/>
      <c r="B533" s="332"/>
      <c r="C533" s="333"/>
      <c r="D533" s="334"/>
      <c r="E533" s="334"/>
      <c r="F533" s="334"/>
      <c r="G533" s="334"/>
      <c r="H533" s="333"/>
      <c r="I533" s="334"/>
      <c r="J533" s="334"/>
      <c r="K533" s="334"/>
      <c r="L533" s="334"/>
      <c r="M533" s="334"/>
      <c r="N533" s="334"/>
    </row>
    <row r="534" spans="1:14" s="383" customFormat="1" x14ac:dyDescent="0.25">
      <c r="A534" s="331"/>
      <c r="B534" s="332"/>
      <c r="C534" s="333"/>
      <c r="D534" s="334"/>
      <c r="E534" s="334"/>
      <c r="F534" s="334"/>
      <c r="G534" s="334"/>
      <c r="H534" s="333"/>
      <c r="I534" s="334"/>
      <c r="J534" s="334"/>
      <c r="K534" s="334"/>
      <c r="L534" s="334"/>
      <c r="M534" s="334"/>
      <c r="N534" s="334"/>
    </row>
    <row r="535" spans="1:14" s="383" customFormat="1" x14ac:dyDescent="0.25">
      <c r="A535" s="331"/>
      <c r="B535" s="332"/>
      <c r="C535" s="333"/>
      <c r="D535" s="334"/>
      <c r="E535" s="334"/>
      <c r="F535" s="334"/>
      <c r="G535" s="334"/>
      <c r="H535" s="333"/>
      <c r="I535" s="334"/>
      <c r="J535" s="334"/>
      <c r="K535" s="334"/>
      <c r="L535" s="334"/>
      <c r="M535" s="334"/>
      <c r="N535" s="334"/>
    </row>
    <row r="536" spans="1:14" s="383" customFormat="1" x14ac:dyDescent="0.25">
      <c r="A536" s="331"/>
      <c r="B536" s="332"/>
      <c r="C536" s="333"/>
      <c r="D536" s="334"/>
      <c r="E536" s="334"/>
      <c r="F536" s="334"/>
      <c r="G536" s="334"/>
      <c r="H536" s="333"/>
      <c r="I536" s="334"/>
      <c r="J536" s="334"/>
      <c r="K536" s="334"/>
      <c r="L536" s="334"/>
      <c r="M536" s="334"/>
      <c r="N536" s="334"/>
    </row>
    <row r="537" spans="1:14" s="383" customFormat="1" x14ac:dyDescent="0.25">
      <c r="A537" s="331"/>
      <c r="B537" s="332"/>
      <c r="C537" s="333"/>
      <c r="D537" s="334"/>
      <c r="E537" s="334"/>
      <c r="F537" s="334"/>
      <c r="G537" s="334"/>
      <c r="H537" s="333"/>
      <c r="I537" s="334"/>
      <c r="J537" s="334"/>
      <c r="K537" s="334"/>
      <c r="L537" s="334"/>
      <c r="M537" s="334"/>
      <c r="N537" s="334"/>
    </row>
    <row r="538" spans="1:14" s="383" customFormat="1" x14ac:dyDescent="0.25">
      <c r="A538" s="331"/>
      <c r="B538" s="332"/>
      <c r="C538" s="333"/>
      <c r="D538" s="334"/>
      <c r="E538" s="334"/>
      <c r="F538" s="334"/>
      <c r="G538" s="334"/>
      <c r="H538" s="333"/>
      <c r="I538" s="334"/>
      <c r="J538" s="334"/>
      <c r="K538" s="334"/>
      <c r="L538" s="334"/>
      <c r="M538" s="334"/>
      <c r="N538" s="334"/>
    </row>
    <row r="539" spans="1:14" s="383" customFormat="1" x14ac:dyDescent="0.25">
      <c r="A539" s="331"/>
      <c r="B539" s="332"/>
      <c r="C539" s="333"/>
      <c r="D539" s="334"/>
      <c r="E539" s="334"/>
      <c r="F539" s="334"/>
      <c r="G539" s="334"/>
      <c r="H539" s="333"/>
      <c r="I539" s="334"/>
      <c r="J539" s="334"/>
      <c r="K539" s="334"/>
      <c r="L539" s="334"/>
      <c r="M539" s="334"/>
      <c r="N539" s="334"/>
    </row>
    <row r="540" spans="1:14" s="383" customFormat="1" x14ac:dyDescent="0.25">
      <c r="A540" s="331"/>
      <c r="B540" s="332"/>
      <c r="C540" s="333"/>
      <c r="D540" s="334"/>
      <c r="E540" s="334"/>
      <c r="F540" s="334"/>
      <c r="G540" s="334"/>
      <c r="H540" s="333"/>
      <c r="I540" s="334"/>
      <c r="J540" s="334"/>
      <c r="K540" s="334"/>
      <c r="L540" s="334"/>
      <c r="M540" s="334"/>
      <c r="N540" s="334"/>
    </row>
    <row r="541" spans="1:14" s="383" customFormat="1" x14ac:dyDescent="0.25">
      <c r="A541" s="331"/>
      <c r="B541" s="332"/>
      <c r="C541" s="333"/>
      <c r="D541" s="334"/>
      <c r="E541" s="334"/>
      <c r="F541" s="334"/>
      <c r="G541" s="334"/>
      <c r="H541" s="333"/>
      <c r="I541" s="334"/>
      <c r="J541" s="334"/>
      <c r="K541" s="334"/>
      <c r="L541" s="334"/>
      <c r="M541" s="334"/>
      <c r="N541" s="334"/>
    </row>
    <row r="542" spans="1:14" s="383" customFormat="1" x14ac:dyDescent="0.25">
      <c r="A542" s="331"/>
      <c r="B542" s="332"/>
      <c r="C542" s="333"/>
      <c r="D542" s="334"/>
      <c r="E542" s="334"/>
      <c r="F542" s="334"/>
      <c r="G542" s="334"/>
      <c r="H542" s="333"/>
      <c r="I542" s="334"/>
      <c r="J542" s="334"/>
      <c r="K542" s="334"/>
      <c r="L542" s="334"/>
      <c r="M542" s="334"/>
      <c r="N542" s="334"/>
    </row>
    <row r="543" spans="1:14" s="383" customFormat="1" x14ac:dyDescent="0.25">
      <c r="A543" s="331"/>
      <c r="B543" s="332"/>
      <c r="C543" s="333"/>
      <c r="D543" s="334"/>
      <c r="E543" s="334"/>
      <c r="F543" s="334"/>
      <c r="G543" s="334"/>
      <c r="H543" s="333"/>
      <c r="I543" s="334"/>
      <c r="J543" s="334"/>
      <c r="K543" s="334"/>
      <c r="L543" s="334"/>
      <c r="M543" s="334"/>
      <c r="N543" s="334"/>
    </row>
    <row r="544" spans="1:14" s="383" customFormat="1" x14ac:dyDescent="0.25">
      <c r="A544" s="331"/>
      <c r="B544" s="332"/>
      <c r="C544" s="333"/>
      <c r="D544" s="334"/>
      <c r="E544" s="334"/>
      <c r="F544" s="334"/>
      <c r="G544" s="334"/>
      <c r="H544" s="333"/>
      <c r="I544" s="334"/>
      <c r="J544" s="334"/>
      <c r="K544" s="334"/>
      <c r="L544" s="334"/>
      <c r="M544" s="334"/>
      <c r="N544" s="334"/>
    </row>
    <row r="545" spans="1:14" s="383" customFormat="1" x14ac:dyDescent="0.25">
      <c r="A545" s="331"/>
      <c r="B545" s="332"/>
      <c r="C545" s="333"/>
      <c r="D545" s="334"/>
      <c r="E545" s="334"/>
      <c r="F545" s="334"/>
      <c r="G545" s="334"/>
      <c r="H545" s="333"/>
      <c r="I545" s="334"/>
      <c r="J545" s="334"/>
      <c r="K545" s="334"/>
      <c r="L545" s="334"/>
      <c r="M545" s="334"/>
      <c r="N545" s="334"/>
    </row>
    <row r="546" spans="1:14" s="383" customFormat="1" x14ac:dyDescent="0.25">
      <c r="A546" s="331"/>
      <c r="B546" s="332"/>
      <c r="C546" s="333"/>
      <c r="D546" s="334"/>
      <c r="E546" s="334"/>
      <c r="F546" s="334"/>
      <c r="G546" s="334"/>
      <c r="H546" s="333"/>
      <c r="I546" s="334"/>
      <c r="J546" s="334"/>
      <c r="K546" s="334"/>
      <c r="L546" s="334"/>
      <c r="M546" s="334"/>
      <c r="N546" s="334"/>
    </row>
    <row r="547" spans="1:14" s="383" customFormat="1" x14ac:dyDescent="0.25">
      <c r="A547" s="331"/>
      <c r="B547" s="332"/>
      <c r="C547" s="333"/>
      <c r="D547" s="334"/>
      <c r="E547" s="334"/>
      <c r="F547" s="334"/>
      <c r="G547" s="334"/>
      <c r="H547" s="333"/>
      <c r="I547" s="334"/>
      <c r="J547" s="334"/>
      <c r="K547" s="334"/>
      <c r="L547" s="334"/>
      <c r="M547" s="334"/>
      <c r="N547" s="334"/>
    </row>
    <row r="548" spans="1:14" s="383" customFormat="1" x14ac:dyDescent="0.25">
      <c r="A548" s="331"/>
      <c r="B548" s="332"/>
      <c r="C548" s="333"/>
      <c r="D548" s="334"/>
      <c r="E548" s="334"/>
      <c r="F548" s="334"/>
      <c r="G548" s="334"/>
      <c r="H548" s="333"/>
      <c r="I548" s="334"/>
      <c r="J548" s="334"/>
      <c r="K548" s="334"/>
      <c r="L548" s="334"/>
      <c r="M548" s="334"/>
      <c r="N548" s="334"/>
    </row>
    <row r="549" spans="1:14" s="383" customFormat="1" x14ac:dyDescent="0.25">
      <c r="A549" s="331"/>
      <c r="B549" s="332"/>
      <c r="C549" s="333"/>
      <c r="D549" s="334"/>
      <c r="E549" s="334"/>
      <c r="F549" s="334"/>
      <c r="G549" s="334"/>
      <c r="H549" s="333"/>
      <c r="I549" s="334"/>
      <c r="J549" s="334"/>
      <c r="K549" s="334"/>
      <c r="L549" s="334"/>
      <c r="M549" s="334"/>
      <c r="N549" s="334"/>
    </row>
    <row r="550" spans="1:14" s="383" customFormat="1" x14ac:dyDescent="0.25">
      <c r="A550" s="331"/>
      <c r="B550" s="332"/>
      <c r="C550" s="333"/>
      <c r="D550" s="334"/>
      <c r="E550" s="334"/>
      <c r="F550" s="334"/>
      <c r="G550" s="334"/>
      <c r="H550" s="333"/>
      <c r="I550" s="334"/>
      <c r="J550" s="334"/>
      <c r="K550" s="334"/>
      <c r="L550" s="334"/>
      <c r="M550" s="334"/>
      <c r="N550" s="334"/>
    </row>
    <row r="551" spans="1:14" s="383" customFormat="1" x14ac:dyDescent="0.25">
      <c r="A551" s="331"/>
      <c r="B551" s="332"/>
      <c r="C551" s="333"/>
      <c r="D551" s="334"/>
      <c r="E551" s="334"/>
      <c r="F551" s="334"/>
      <c r="G551" s="334"/>
      <c r="H551" s="333"/>
      <c r="I551" s="334"/>
      <c r="J551" s="334"/>
      <c r="K551" s="334"/>
      <c r="L551" s="334"/>
      <c r="M551" s="334"/>
      <c r="N551" s="334"/>
    </row>
    <row r="552" spans="1:14" s="383" customFormat="1" x14ac:dyDescent="0.25">
      <c r="A552" s="331"/>
      <c r="B552" s="332"/>
      <c r="C552" s="333"/>
      <c r="D552" s="334"/>
      <c r="E552" s="334"/>
      <c r="F552" s="334"/>
      <c r="G552" s="334"/>
      <c r="H552" s="333"/>
      <c r="I552" s="334"/>
      <c r="J552" s="334"/>
      <c r="K552" s="334"/>
      <c r="L552" s="334"/>
      <c r="M552" s="334"/>
      <c r="N552" s="334"/>
    </row>
    <row r="553" spans="1:14" s="383" customFormat="1" x14ac:dyDescent="0.25">
      <c r="A553" s="331"/>
      <c r="B553" s="332"/>
      <c r="C553" s="333"/>
      <c r="D553" s="334"/>
      <c r="E553" s="334"/>
      <c r="F553" s="334"/>
      <c r="G553" s="334"/>
      <c r="H553" s="333"/>
      <c r="I553" s="334"/>
      <c r="J553" s="334"/>
      <c r="K553" s="334"/>
      <c r="L553" s="334"/>
      <c r="M553" s="334"/>
      <c r="N553" s="334"/>
    </row>
    <row r="554" spans="1:14" s="383" customFormat="1" x14ac:dyDescent="0.25">
      <c r="A554" s="331"/>
      <c r="B554" s="332"/>
      <c r="C554" s="333"/>
      <c r="D554" s="334"/>
      <c r="E554" s="334"/>
      <c r="F554" s="334"/>
      <c r="G554" s="334"/>
      <c r="H554" s="333"/>
      <c r="I554" s="334"/>
      <c r="J554" s="334"/>
      <c r="K554" s="334"/>
      <c r="L554" s="334"/>
      <c r="M554" s="334"/>
      <c r="N554" s="334"/>
    </row>
    <row r="555" spans="1:14" s="383" customFormat="1" x14ac:dyDescent="0.25">
      <c r="A555" s="331"/>
      <c r="B555" s="332"/>
      <c r="C555" s="333"/>
      <c r="D555" s="334"/>
      <c r="E555" s="334"/>
      <c r="F555" s="334"/>
      <c r="G555" s="334"/>
      <c r="H555" s="333"/>
      <c r="I555" s="334"/>
      <c r="J555" s="334"/>
      <c r="K555" s="334"/>
      <c r="L555" s="334"/>
      <c r="M555" s="334"/>
      <c r="N555" s="334"/>
    </row>
    <row r="556" spans="1:14" s="383" customFormat="1" x14ac:dyDescent="0.25">
      <c r="A556" s="331"/>
      <c r="B556" s="332"/>
      <c r="C556" s="333"/>
      <c r="D556" s="334"/>
      <c r="E556" s="334"/>
      <c r="F556" s="334"/>
      <c r="G556" s="334"/>
      <c r="H556" s="333"/>
      <c r="I556" s="334"/>
      <c r="J556" s="334"/>
      <c r="K556" s="334"/>
      <c r="L556" s="334"/>
      <c r="M556" s="334"/>
      <c r="N556" s="334"/>
    </row>
    <row r="557" spans="1:14" s="383" customFormat="1" x14ac:dyDescent="0.25">
      <c r="A557" s="331"/>
      <c r="B557" s="332"/>
      <c r="C557" s="333"/>
      <c r="D557" s="334"/>
      <c r="E557" s="334"/>
      <c r="F557" s="334"/>
      <c r="G557" s="334"/>
      <c r="H557" s="333"/>
      <c r="I557" s="334"/>
      <c r="J557" s="334"/>
      <c r="K557" s="334"/>
      <c r="L557" s="334"/>
      <c r="M557" s="334"/>
      <c r="N557" s="334"/>
    </row>
    <row r="558" spans="1:14" s="383" customFormat="1" x14ac:dyDescent="0.25">
      <c r="A558" s="331"/>
      <c r="B558" s="332"/>
      <c r="C558" s="333"/>
      <c r="D558" s="334"/>
      <c r="E558" s="334"/>
      <c r="F558" s="334"/>
      <c r="G558" s="334"/>
      <c r="H558" s="333"/>
      <c r="I558" s="334"/>
      <c r="J558" s="334"/>
      <c r="K558" s="334"/>
      <c r="L558" s="334"/>
      <c r="M558" s="334"/>
      <c r="N558" s="334"/>
    </row>
    <row r="559" spans="1:14" s="383" customFormat="1" x14ac:dyDescent="0.25">
      <c r="A559" s="331"/>
      <c r="B559" s="332"/>
      <c r="C559" s="333"/>
      <c r="D559" s="334"/>
      <c r="E559" s="334"/>
      <c r="F559" s="334"/>
      <c r="G559" s="334"/>
      <c r="H559" s="333"/>
      <c r="I559" s="334"/>
      <c r="J559" s="334"/>
      <c r="K559" s="334"/>
      <c r="L559" s="334"/>
      <c r="M559" s="334"/>
      <c r="N559" s="334"/>
    </row>
    <row r="560" spans="1:14" s="383" customFormat="1" x14ac:dyDescent="0.25">
      <c r="A560" s="331"/>
      <c r="B560" s="332"/>
      <c r="C560" s="333"/>
      <c r="D560" s="334"/>
      <c r="E560" s="334"/>
      <c r="F560" s="334"/>
      <c r="G560" s="334"/>
      <c r="H560" s="333"/>
      <c r="I560" s="334"/>
      <c r="J560" s="334"/>
      <c r="K560" s="334"/>
      <c r="L560" s="334"/>
      <c r="M560" s="334"/>
      <c r="N560" s="334"/>
    </row>
    <row r="561" spans="1:14" s="383" customFormat="1" x14ac:dyDescent="0.25">
      <c r="A561" s="331"/>
      <c r="B561" s="332"/>
      <c r="C561" s="333"/>
      <c r="D561" s="334"/>
      <c r="E561" s="334"/>
      <c r="F561" s="334"/>
      <c r="G561" s="334"/>
      <c r="H561" s="333"/>
      <c r="I561" s="334"/>
      <c r="J561" s="334"/>
      <c r="K561" s="334"/>
      <c r="L561" s="334"/>
      <c r="M561" s="334"/>
      <c r="N561" s="334"/>
    </row>
    <row r="562" spans="1:14" s="383" customFormat="1" x14ac:dyDescent="0.25">
      <c r="A562" s="331"/>
      <c r="B562" s="332"/>
      <c r="C562" s="333"/>
      <c r="D562" s="334"/>
      <c r="E562" s="334"/>
      <c r="F562" s="334"/>
      <c r="G562" s="334"/>
      <c r="H562" s="333"/>
      <c r="I562" s="334"/>
      <c r="J562" s="334"/>
      <c r="K562" s="334"/>
      <c r="L562" s="334"/>
      <c r="M562" s="334"/>
      <c r="N562" s="334"/>
    </row>
    <row r="563" spans="1:14" s="383" customFormat="1" x14ac:dyDescent="0.25">
      <c r="A563" s="331"/>
      <c r="B563" s="332"/>
      <c r="C563" s="333"/>
      <c r="D563" s="334"/>
      <c r="E563" s="334"/>
      <c r="F563" s="334"/>
      <c r="G563" s="334"/>
      <c r="H563" s="333"/>
      <c r="I563" s="334"/>
      <c r="J563" s="334"/>
      <c r="K563" s="334"/>
      <c r="L563" s="334"/>
      <c r="M563" s="334"/>
      <c r="N563" s="334"/>
    </row>
    <row r="564" spans="1:14" s="383" customFormat="1" x14ac:dyDescent="0.25">
      <c r="A564" s="331"/>
      <c r="B564" s="332"/>
      <c r="C564" s="333"/>
      <c r="D564" s="334"/>
      <c r="E564" s="334"/>
      <c r="F564" s="334"/>
      <c r="G564" s="334"/>
      <c r="H564" s="333"/>
      <c r="I564" s="334"/>
      <c r="J564" s="334"/>
      <c r="K564" s="334"/>
      <c r="L564" s="334"/>
      <c r="M564" s="334"/>
      <c r="N564" s="334"/>
    </row>
    <row r="565" spans="1:14" s="383" customFormat="1" x14ac:dyDescent="0.25">
      <c r="A565" s="331"/>
      <c r="B565" s="332"/>
      <c r="C565" s="333"/>
      <c r="D565" s="334"/>
      <c r="E565" s="334"/>
      <c r="F565" s="334"/>
      <c r="G565" s="334"/>
      <c r="H565" s="333"/>
      <c r="I565" s="334"/>
      <c r="J565" s="334"/>
      <c r="K565" s="334"/>
      <c r="L565" s="334"/>
      <c r="M565" s="334"/>
      <c r="N565" s="334"/>
    </row>
    <row r="566" spans="1:14" s="383" customFormat="1" x14ac:dyDescent="0.25">
      <c r="A566" s="331"/>
      <c r="B566" s="332"/>
      <c r="C566" s="333"/>
      <c r="D566" s="334"/>
      <c r="E566" s="334"/>
      <c r="F566" s="334"/>
      <c r="G566" s="334"/>
      <c r="H566" s="333"/>
      <c r="I566" s="334"/>
      <c r="J566" s="334"/>
      <c r="K566" s="334"/>
      <c r="L566" s="334"/>
      <c r="M566" s="334"/>
      <c r="N566" s="334"/>
    </row>
    <row r="567" spans="1:14" s="383" customFormat="1" x14ac:dyDescent="0.25">
      <c r="A567" s="331"/>
      <c r="B567" s="332"/>
      <c r="C567" s="333"/>
      <c r="D567" s="334"/>
      <c r="E567" s="334"/>
      <c r="F567" s="334"/>
      <c r="G567" s="334"/>
      <c r="H567" s="333"/>
      <c r="I567" s="334"/>
      <c r="J567" s="334"/>
      <c r="K567" s="334"/>
      <c r="L567" s="334"/>
      <c r="M567" s="334"/>
      <c r="N567" s="334"/>
    </row>
    <row r="568" spans="1:14" s="383" customFormat="1" x14ac:dyDescent="0.25">
      <c r="A568" s="331"/>
      <c r="B568" s="332"/>
      <c r="C568" s="333"/>
      <c r="D568" s="334"/>
      <c r="E568" s="334"/>
      <c r="F568" s="334"/>
      <c r="G568" s="334"/>
      <c r="H568" s="333"/>
      <c r="I568" s="334"/>
      <c r="J568" s="334"/>
      <c r="K568" s="334"/>
      <c r="L568" s="334"/>
      <c r="M568" s="334"/>
      <c r="N568" s="334"/>
    </row>
    <row r="569" spans="1:14" s="383" customFormat="1" x14ac:dyDescent="0.25">
      <c r="A569" s="331"/>
      <c r="B569" s="332"/>
      <c r="C569" s="333"/>
      <c r="D569" s="334"/>
      <c r="E569" s="334"/>
      <c r="F569" s="334"/>
      <c r="G569" s="334"/>
      <c r="H569" s="333"/>
      <c r="I569" s="334"/>
      <c r="J569" s="334"/>
      <c r="K569" s="334"/>
      <c r="L569" s="334"/>
      <c r="M569" s="334"/>
      <c r="N569" s="334"/>
    </row>
    <row r="570" spans="1:14" s="383" customFormat="1" x14ac:dyDescent="0.25">
      <c r="A570" s="331"/>
      <c r="B570" s="332"/>
      <c r="C570" s="333"/>
      <c r="D570" s="334"/>
      <c r="E570" s="334"/>
      <c r="F570" s="334"/>
      <c r="G570" s="334"/>
      <c r="H570" s="333"/>
      <c r="I570" s="334"/>
      <c r="J570" s="334"/>
      <c r="K570" s="334"/>
      <c r="L570" s="334"/>
      <c r="M570" s="334"/>
      <c r="N570" s="334"/>
    </row>
    <row r="571" spans="1:14" s="383" customFormat="1" x14ac:dyDescent="0.25">
      <c r="A571" s="331"/>
      <c r="B571" s="332"/>
      <c r="C571" s="333"/>
      <c r="D571" s="334"/>
      <c r="E571" s="334"/>
      <c r="F571" s="334"/>
      <c r="G571" s="334"/>
      <c r="H571" s="333"/>
      <c r="I571" s="334"/>
      <c r="J571" s="334"/>
      <c r="K571" s="334"/>
      <c r="L571" s="334"/>
      <c r="M571" s="334"/>
      <c r="N571" s="334"/>
    </row>
    <row r="572" spans="1:14" s="383" customFormat="1" x14ac:dyDescent="0.25">
      <c r="A572" s="331"/>
      <c r="B572" s="332"/>
      <c r="C572" s="333"/>
      <c r="D572" s="334"/>
      <c r="E572" s="334"/>
      <c r="F572" s="334"/>
      <c r="G572" s="334"/>
      <c r="H572" s="333"/>
      <c r="I572" s="334"/>
      <c r="J572" s="334"/>
      <c r="K572" s="334"/>
      <c r="L572" s="334"/>
      <c r="M572" s="334"/>
      <c r="N572" s="334"/>
    </row>
    <row r="573" spans="1:14" s="383" customFormat="1" x14ac:dyDescent="0.25">
      <c r="A573" s="331"/>
      <c r="B573" s="332"/>
      <c r="C573" s="333"/>
      <c r="D573" s="334"/>
      <c r="E573" s="334"/>
      <c r="F573" s="334"/>
      <c r="G573" s="334"/>
      <c r="H573" s="333"/>
      <c r="I573" s="334"/>
      <c r="J573" s="334"/>
      <c r="K573" s="334"/>
      <c r="L573" s="334"/>
      <c r="M573" s="334"/>
      <c r="N573" s="334"/>
    </row>
    <row r="574" spans="1:14" s="383" customFormat="1" x14ac:dyDescent="0.25">
      <c r="A574" s="331"/>
      <c r="B574" s="332"/>
      <c r="C574" s="333"/>
      <c r="D574" s="334"/>
      <c r="E574" s="334"/>
      <c r="F574" s="334"/>
      <c r="G574" s="334"/>
      <c r="H574" s="333"/>
      <c r="I574" s="334"/>
      <c r="J574" s="334"/>
      <c r="K574" s="334"/>
      <c r="L574" s="334"/>
      <c r="M574" s="334"/>
      <c r="N574" s="334"/>
    </row>
    <row r="575" spans="1:14" s="383" customFormat="1" x14ac:dyDescent="0.25">
      <c r="A575" s="331"/>
      <c r="B575" s="332"/>
      <c r="C575" s="333"/>
      <c r="D575" s="334"/>
      <c r="E575" s="334"/>
      <c r="F575" s="334"/>
      <c r="G575" s="334"/>
      <c r="H575" s="333"/>
      <c r="I575" s="334"/>
      <c r="J575" s="334"/>
      <c r="K575" s="334"/>
      <c r="L575" s="334"/>
      <c r="M575" s="334"/>
      <c r="N575" s="334"/>
    </row>
    <row r="576" spans="1:14" s="383" customFormat="1" x14ac:dyDescent="0.25">
      <c r="A576" s="331"/>
      <c r="B576" s="332"/>
      <c r="C576" s="333"/>
      <c r="D576" s="334"/>
      <c r="E576" s="334"/>
      <c r="F576" s="334"/>
      <c r="G576" s="334"/>
      <c r="H576" s="333"/>
      <c r="I576" s="334"/>
      <c r="J576" s="334"/>
      <c r="K576" s="334"/>
      <c r="L576" s="334"/>
      <c r="M576" s="334"/>
      <c r="N576" s="334"/>
    </row>
    <row r="577" spans="1:14" s="383" customFormat="1" x14ac:dyDescent="0.25">
      <c r="A577" s="331"/>
      <c r="B577" s="332"/>
      <c r="C577" s="333"/>
      <c r="D577" s="334"/>
      <c r="E577" s="334"/>
      <c r="F577" s="334"/>
      <c r="G577" s="334"/>
      <c r="H577" s="333"/>
      <c r="I577" s="334"/>
      <c r="J577" s="334"/>
      <c r="K577" s="334"/>
      <c r="L577" s="334"/>
      <c r="M577" s="334"/>
      <c r="N577" s="334"/>
    </row>
    <row r="578" spans="1:14" s="383" customFormat="1" x14ac:dyDescent="0.25">
      <c r="A578" s="331"/>
      <c r="B578" s="332"/>
      <c r="C578" s="333"/>
      <c r="D578" s="334"/>
      <c r="E578" s="334"/>
      <c r="F578" s="334"/>
      <c r="G578" s="334"/>
      <c r="H578" s="333"/>
      <c r="I578" s="334"/>
      <c r="J578" s="334"/>
      <c r="K578" s="334"/>
      <c r="L578" s="334"/>
      <c r="M578" s="334"/>
      <c r="N578" s="334"/>
    </row>
    <row r="579" spans="1:14" s="383" customFormat="1" x14ac:dyDescent="0.25">
      <c r="A579" s="331"/>
      <c r="B579" s="332"/>
      <c r="C579" s="333"/>
      <c r="D579" s="334"/>
      <c r="E579" s="334"/>
      <c r="F579" s="334"/>
      <c r="G579" s="334"/>
      <c r="H579" s="333"/>
      <c r="I579" s="334"/>
      <c r="J579" s="334"/>
      <c r="K579" s="334"/>
      <c r="L579" s="334"/>
      <c r="M579" s="334"/>
      <c r="N579" s="334"/>
    </row>
    <row r="580" spans="1:14" s="383" customFormat="1" x14ac:dyDescent="0.25">
      <c r="A580" s="331"/>
      <c r="B580" s="332"/>
      <c r="C580" s="333"/>
      <c r="D580" s="334"/>
      <c r="E580" s="334"/>
      <c r="F580" s="334"/>
      <c r="G580" s="334"/>
      <c r="H580" s="333"/>
      <c r="I580" s="334"/>
      <c r="J580" s="334"/>
      <c r="K580" s="334"/>
      <c r="L580" s="334"/>
      <c r="M580" s="334"/>
      <c r="N580" s="334"/>
    </row>
    <row r="581" spans="1:14" s="383" customFormat="1" x14ac:dyDescent="0.25">
      <c r="A581" s="331"/>
      <c r="B581" s="332"/>
      <c r="C581" s="333"/>
      <c r="D581" s="334"/>
      <c r="E581" s="334"/>
      <c r="F581" s="334"/>
      <c r="G581" s="334"/>
      <c r="H581" s="333"/>
      <c r="I581" s="334"/>
      <c r="J581" s="334"/>
      <c r="K581" s="334"/>
      <c r="L581" s="334"/>
      <c r="M581" s="334"/>
      <c r="N581" s="334"/>
    </row>
    <row r="582" spans="1:14" s="383" customFormat="1" x14ac:dyDescent="0.25">
      <c r="A582" s="331"/>
      <c r="B582" s="332"/>
      <c r="C582" s="333"/>
      <c r="D582" s="334"/>
      <c r="E582" s="334"/>
      <c r="F582" s="334"/>
      <c r="G582" s="334"/>
      <c r="H582" s="333"/>
      <c r="I582" s="334"/>
      <c r="J582" s="334"/>
      <c r="K582" s="334"/>
      <c r="L582" s="334"/>
      <c r="M582" s="334"/>
      <c r="N582" s="334"/>
    </row>
    <row r="583" spans="1:14" s="383" customFormat="1" x14ac:dyDescent="0.25">
      <c r="A583" s="331"/>
      <c r="B583" s="332"/>
      <c r="C583" s="333"/>
      <c r="D583" s="334"/>
      <c r="E583" s="334"/>
      <c r="F583" s="334"/>
      <c r="G583" s="334"/>
      <c r="H583" s="333"/>
      <c r="I583" s="334"/>
      <c r="J583" s="334"/>
      <c r="K583" s="334"/>
      <c r="L583" s="334"/>
      <c r="M583" s="334"/>
      <c r="N583" s="334"/>
    </row>
    <row r="584" spans="1:14" s="383" customFormat="1" x14ac:dyDescent="0.25">
      <c r="A584" s="331"/>
      <c r="B584" s="332"/>
      <c r="C584" s="333"/>
      <c r="D584" s="334"/>
      <c r="E584" s="334"/>
      <c r="F584" s="334"/>
      <c r="G584" s="334"/>
      <c r="H584" s="333"/>
      <c r="I584" s="334"/>
      <c r="J584" s="334"/>
      <c r="K584" s="334"/>
      <c r="L584" s="334"/>
      <c r="M584" s="334"/>
      <c r="N584" s="334"/>
    </row>
    <row r="585" spans="1:14" s="383" customFormat="1" x14ac:dyDescent="0.25">
      <c r="A585" s="331"/>
      <c r="B585" s="332"/>
      <c r="C585" s="333"/>
      <c r="D585" s="334"/>
      <c r="E585" s="334"/>
      <c r="F585" s="334"/>
      <c r="G585" s="334"/>
      <c r="H585" s="333"/>
      <c r="I585" s="334"/>
      <c r="J585" s="334"/>
      <c r="K585" s="334"/>
      <c r="L585" s="334"/>
      <c r="M585" s="334"/>
      <c r="N585" s="334"/>
    </row>
    <row r="586" spans="1:14" s="383" customFormat="1" x14ac:dyDescent="0.25">
      <c r="A586" s="331"/>
      <c r="B586" s="332"/>
      <c r="C586" s="333"/>
      <c r="D586" s="334"/>
      <c r="E586" s="334"/>
      <c r="F586" s="334"/>
      <c r="G586" s="334"/>
      <c r="H586" s="333"/>
      <c r="I586" s="334"/>
      <c r="J586" s="334"/>
      <c r="K586" s="334"/>
      <c r="L586" s="334"/>
      <c r="M586" s="334"/>
      <c r="N586" s="334"/>
    </row>
    <row r="587" spans="1:14" s="383" customFormat="1" x14ac:dyDescent="0.25">
      <c r="A587" s="331"/>
      <c r="B587" s="332"/>
      <c r="C587" s="333"/>
      <c r="D587" s="334"/>
      <c r="E587" s="334"/>
      <c r="F587" s="334"/>
      <c r="G587" s="334"/>
      <c r="H587" s="333"/>
      <c r="I587" s="334"/>
      <c r="J587" s="334"/>
      <c r="K587" s="334"/>
      <c r="L587" s="334"/>
      <c r="M587" s="334"/>
      <c r="N587" s="334"/>
    </row>
    <row r="588" spans="1:14" s="383" customFormat="1" x14ac:dyDescent="0.25">
      <c r="A588" s="331"/>
      <c r="B588" s="332"/>
      <c r="C588" s="333"/>
      <c r="D588" s="334"/>
      <c r="E588" s="334"/>
      <c r="F588" s="334"/>
      <c r="G588" s="334"/>
      <c r="H588" s="333"/>
      <c r="I588" s="334"/>
      <c r="J588" s="334"/>
      <c r="K588" s="334"/>
      <c r="L588" s="334"/>
      <c r="M588" s="334"/>
      <c r="N588" s="334"/>
    </row>
    <row r="589" spans="1:14" s="383" customFormat="1" x14ac:dyDescent="0.25">
      <c r="A589" s="331"/>
      <c r="B589" s="332"/>
      <c r="C589" s="333"/>
      <c r="D589" s="334"/>
      <c r="E589" s="334"/>
      <c r="F589" s="334"/>
      <c r="G589" s="334"/>
      <c r="H589" s="333"/>
      <c r="I589" s="334"/>
      <c r="J589" s="334"/>
      <c r="K589" s="334"/>
      <c r="L589" s="334"/>
      <c r="M589" s="334"/>
      <c r="N589" s="334"/>
    </row>
    <row r="590" spans="1:14" s="383" customFormat="1" x14ac:dyDescent="0.25">
      <c r="A590" s="331"/>
      <c r="B590" s="332"/>
      <c r="C590" s="333"/>
      <c r="D590" s="334"/>
      <c r="E590" s="334"/>
      <c r="F590" s="334"/>
      <c r="G590" s="334"/>
      <c r="H590" s="333"/>
      <c r="I590" s="334"/>
      <c r="J590" s="334"/>
      <c r="K590" s="334"/>
      <c r="L590" s="334"/>
      <c r="M590" s="334"/>
      <c r="N590" s="334"/>
    </row>
    <row r="591" spans="1:14" s="383" customFormat="1" x14ac:dyDescent="0.25">
      <c r="A591" s="331"/>
      <c r="B591" s="332"/>
      <c r="C591" s="333"/>
      <c r="D591" s="334"/>
      <c r="E591" s="334"/>
      <c r="F591" s="334"/>
      <c r="G591" s="334"/>
      <c r="H591" s="333"/>
      <c r="I591" s="334"/>
      <c r="J591" s="334"/>
      <c r="K591" s="334"/>
      <c r="L591" s="334"/>
      <c r="M591" s="334"/>
      <c r="N591" s="334"/>
    </row>
    <row r="592" spans="1:14" s="383" customFormat="1" x14ac:dyDescent="0.25">
      <c r="A592" s="331"/>
      <c r="B592" s="332"/>
      <c r="C592" s="333"/>
      <c r="D592" s="334"/>
      <c r="E592" s="334"/>
      <c r="F592" s="334"/>
      <c r="G592" s="334"/>
      <c r="H592" s="333"/>
      <c r="I592" s="334"/>
      <c r="J592" s="334"/>
      <c r="K592" s="334"/>
      <c r="L592" s="334"/>
      <c r="M592" s="334"/>
      <c r="N592" s="334"/>
    </row>
    <row r="593" spans="1:14" s="383" customFormat="1" x14ac:dyDescent="0.25">
      <c r="A593" s="331"/>
      <c r="B593" s="332"/>
      <c r="C593" s="333"/>
      <c r="D593" s="334"/>
      <c r="E593" s="334"/>
      <c r="F593" s="334"/>
      <c r="G593" s="334"/>
      <c r="H593" s="333"/>
      <c r="I593" s="334"/>
      <c r="J593" s="334"/>
      <c r="K593" s="334"/>
      <c r="L593" s="334"/>
      <c r="M593" s="334"/>
      <c r="N593" s="334"/>
    </row>
    <row r="594" spans="1:14" s="383" customFormat="1" x14ac:dyDescent="0.25">
      <c r="A594" s="331"/>
      <c r="B594" s="332"/>
      <c r="C594" s="333"/>
      <c r="D594" s="334"/>
      <c r="E594" s="334"/>
      <c r="F594" s="334"/>
      <c r="G594" s="334"/>
      <c r="H594" s="333"/>
      <c r="I594" s="334"/>
      <c r="J594" s="334"/>
      <c r="K594" s="334"/>
      <c r="L594" s="334"/>
      <c r="M594" s="334"/>
      <c r="N594" s="334"/>
    </row>
    <row r="595" spans="1:14" s="383" customFormat="1" x14ac:dyDescent="0.25">
      <c r="A595" s="331"/>
      <c r="B595" s="332"/>
      <c r="C595" s="333"/>
      <c r="D595" s="334"/>
      <c r="E595" s="334"/>
      <c r="F595" s="334"/>
      <c r="G595" s="334"/>
      <c r="H595" s="333"/>
      <c r="I595" s="334"/>
      <c r="J595" s="334"/>
      <c r="K595" s="334"/>
      <c r="L595" s="334"/>
      <c r="M595" s="334"/>
      <c r="N595" s="334"/>
    </row>
    <row r="596" spans="1:14" s="383" customFormat="1" x14ac:dyDescent="0.25">
      <c r="A596" s="331"/>
      <c r="B596" s="332"/>
      <c r="C596" s="333"/>
      <c r="D596" s="334"/>
      <c r="E596" s="334"/>
      <c r="F596" s="334"/>
      <c r="G596" s="334"/>
      <c r="H596" s="333"/>
      <c r="I596" s="334"/>
      <c r="J596" s="334"/>
      <c r="K596" s="334"/>
      <c r="L596" s="334"/>
      <c r="M596" s="334"/>
      <c r="N596" s="334"/>
    </row>
    <row r="597" spans="1:14" s="383" customFormat="1" x14ac:dyDescent="0.25">
      <c r="A597" s="331"/>
      <c r="B597" s="332"/>
      <c r="C597" s="333"/>
      <c r="D597" s="334"/>
      <c r="E597" s="334"/>
      <c r="F597" s="334"/>
      <c r="G597" s="334"/>
      <c r="H597" s="333"/>
      <c r="I597" s="334"/>
      <c r="J597" s="334"/>
      <c r="K597" s="334"/>
      <c r="L597" s="334"/>
      <c r="M597" s="334"/>
      <c r="N597" s="334"/>
    </row>
    <row r="598" spans="1:14" s="383" customFormat="1" x14ac:dyDescent="0.25">
      <c r="A598" s="331"/>
      <c r="B598" s="332"/>
      <c r="C598" s="333"/>
      <c r="D598" s="334"/>
      <c r="E598" s="334"/>
      <c r="F598" s="334"/>
      <c r="G598" s="334"/>
      <c r="H598" s="333"/>
      <c r="I598" s="334"/>
      <c r="J598" s="334"/>
      <c r="K598" s="334"/>
      <c r="L598" s="334"/>
      <c r="M598" s="334"/>
      <c r="N598" s="334"/>
    </row>
    <row r="599" spans="1:14" s="383" customFormat="1" x14ac:dyDescent="0.25">
      <c r="A599" s="331"/>
      <c r="B599" s="332"/>
      <c r="C599" s="333"/>
      <c r="D599" s="334"/>
      <c r="E599" s="334"/>
      <c r="F599" s="334"/>
      <c r="G599" s="334"/>
      <c r="H599" s="333"/>
      <c r="I599" s="334"/>
      <c r="J599" s="334"/>
      <c r="K599" s="334"/>
      <c r="L599" s="334"/>
      <c r="M599" s="334"/>
      <c r="N599" s="334"/>
    </row>
    <row r="600" spans="1:14" s="383" customFormat="1" x14ac:dyDescent="0.25">
      <c r="A600" s="331"/>
      <c r="B600" s="332"/>
      <c r="C600" s="333"/>
      <c r="D600" s="334"/>
      <c r="E600" s="334"/>
      <c r="F600" s="334"/>
      <c r="G600" s="334"/>
      <c r="H600" s="333"/>
      <c r="I600" s="334"/>
      <c r="J600" s="334"/>
      <c r="K600" s="334"/>
      <c r="L600" s="334"/>
      <c r="M600" s="334"/>
      <c r="N600" s="334"/>
    </row>
    <row r="601" spans="1:14" s="383" customFormat="1" x14ac:dyDescent="0.25">
      <c r="A601" s="331"/>
      <c r="B601" s="332"/>
      <c r="C601" s="333"/>
      <c r="D601" s="334"/>
      <c r="E601" s="334"/>
      <c r="F601" s="334"/>
      <c r="G601" s="334"/>
      <c r="H601" s="333"/>
      <c r="I601" s="334"/>
      <c r="J601" s="334"/>
      <c r="K601" s="334"/>
      <c r="L601" s="334"/>
      <c r="M601" s="334"/>
      <c r="N601" s="334"/>
    </row>
    <row r="602" spans="1:14" s="383" customFormat="1" x14ac:dyDescent="0.25">
      <c r="A602" s="331"/>
      <c r="B602" s="332"/>
      <c r="C602" s="333"/>
      <c r="D602" s="334"/>
      <c r="E602" s="334"/>
      <c r="F602" s="334"/>
      <c r="G602" s="334"/>
      <c r="H602" s="333"/>
      <c r="I602" s="334"/>
      <c r="J602" s="334"/>
      <c r="K602" s="334"/>
      <c r="L602" s="334"/>
      <c r="M602" s="334"/>
      <c r="N602" s="334"/>
    </row>
    <row r="603" spans="1:14" s="383" customFormat="1" x14ac:dyDescent="0.25">
      <c r="A603" s="331"/>
      <c r="B603" s="332"/>
      <c r="C603" s="333"/>
      <c r="D603" s="334"/>
      <c r="E603" s="334"/>
      <c r="F603" s="334"/>
      <c r="G603" s="334"/>
      <c r="H603" s="333"/>
      <c r="I603" s="334"/>
      <c r="J603" s="334"/>
      <c r="K603" s="334"/>
      <c r="L603" s="334"/>
      <c r="M603" s="334"/>
      <c r="N603" s="334"/>
    </row>
    <row r="604" spans="1:14" s="383" customFormat="1" x14ac:dyDescent="0.25">
      <c r="A604" s="331"/>
      <c r="B604" s="332"/>
      <c r="C604" s="333"/>
      <c r="D604" s="334"/>
      <c r="E604" s="334"/>
      <c r="F604" s="334"/>
      <c r="G604" s="334"/>
      <c r="H604" s="333"/>
      <c r="I604" s="334"/>
      <c r="J604" s="334"/>
      <c r="K604" s="334"/>
      <c r="L604" s="334"/>
      <c r="M604" s="334"/>
      <c r="N604" s="334"/>
    </row>
    <row r="605" spans="1:14" s="383" customFormat="1" x14ac:dyDescent="0.25">
      <c r="A605" s="331"/>
      <c r="B605" s="332"/>
      <c r="C605" s="333"/>
      <c r="D605" s="334"/>
      <c r="E605" s="334"/>
      <c r="F605" s="334"/>
      <c r="G605" s="334"/>
      <c r="H605" s="333"/>
      <c r="I605" s="334"/>
      <c r="J605" s="334"/>
      <c r="K605" s="334"/>
      <c r="L605" s="334"/>
      <c r="M605" s="334"/>
      <c r="N605" s="334"/>
    </row>
    <row r="606" spans="1:14" s="383" customFormat="1" x14ac:dyDescent="0.25">
      <c r="A606" s="331"/>
      <c r="B606" s="332"/>
      <c r="C606" s="333"/>
      <c r="D606" s="334"/>
      <c r="E606" s="334"/>
      <c r="F606" s="334"/>
      <c r="G606" s="334"/>
      <c r="H606" s="333"/>
      <c r="I606" s="334"/>
      <c r="J606" s="334"/>
      <c r="K606" s="334"/>
      <c r="L606" s="334"/>
      <c r="M606" s="334"/>
      <c r="N606" s="334"/>
    </row>
    <row r="607" spans="1:14" s="383" customFormat="1" x14ac:dyDescent="0.25">
      <c r="A607" s="331"/>
      <c r="B607" s="332"/>
      <c r="C607" s="333"/>
      <c r="D607" s="334"/>
      <c r="E607" s="334"/>
      <c r="F607" s="334"/>
      <c r="G607" s="334"/>
      <c r="H607" s="333"/>
      <c r="I607" s="334"/>
      <c r="J607" s="334"/>
      <c r="K607" s="334"/>
      <c r="L607" s="334"/>
      <c r="M607" s="334"/>
      <c r="N607" s="334"/>
    </row>
    <row r="608" spans="1:14" s="383" customFormat="1" x14ac:dyDescent="0.25">
      <c r="A608" s="331"/>
      <c r="B608" s="332"/>
      <c r="C608" s="333"/>
      <c r="D608" s="334"/>
      <c r="E608" s="334"/>
      <c r="F608" s="334"/>
      <c r="G608" s="334"/>
      <c r="H608" s="333"/>
      <c r="I608" s="334"/>
      <c r="J608" s="334"/>
      <c r="K608" s="334"/>
      <c r="L608" s="334"/>
      <c r="M608" s="334"/>
      <c r="N608" s="334"/>
    </row>
    <row r="609" spans="1:14" s="383" customFormat="1" x14ac:dyDescent="0.25">
      <c r="A609" s="331"/>
      <c r="B609" s="332"/>
      <c r="C609" s="333"/>
      <c r="D609" s="334"/>
      <c r="E609" s="334"/>
      <c r="F609" s="334"/>
      <c r="G609" s="334"/>
      <c r="H609" s="333"/>
      <c r="I609" s="334"/>
      <c r="J609" s="334"/>
      <c r="K609" s="334"/>
      <c r="L609" s="334"/>
      <c r="M609" s="334"/>
      <c r="N609" s="334"/>
    </row>
    <row r="610" spans="1:14" s="383" customFormat="1" x14ac:dyDescent="0.25">
      <c r="A610" s="331"/>
      <c r="B610" s="332"/>
      <c r="C610" s="333"/>
      <c r="D610" s="334"/>
      <c r="E610" s="334"/>
      <c r="F610" s="334"/>
      <c r="G610" s="334"/>
      <c r="H610" s="333"/>
      <c r="I610" s="334"/>
      <c r="J610" s="334"/>
      <c r="K610" s="334"/>
      <c r="L610" s="334"/>
      <c r="M610" s="334"/>
      <c r="N610" s="334"/>
    </row>
    <row r="611" spans="1:14" s="383" customFormat="1" x14ac:dyDescent="0.25">
      <c r="A611" s="331"/>
      <c r="B611" s="332"/>
      <c r="C611" s="333"/>
      <c r="D611" s="334"/>
      <c r="E611" s="334"/>
      <c r="F611" s="334"/>
      <c r="G611" s="334"/>
      <c r="H611" s="333"/>
      <c r="I611" s="334"/>
      <c r="J611" s="334"/>
      <c r="K611" s="334"/>
      <c r="L611" s="334"/>
      <c r="M611" s="334"/>
      <c r="N611" s="334"/>
    </row>
    <row r="612" spans="1:14" s="383" customFormat="1" x14ac:dyDescent="0.25">
      <c r="A612" s="331"/>
      <c r="B612" s="332"/>
      <c r="C612" s="333"/>
      <c r="D612" s="334"/>
      <c r="E612" s="334"/>
      <c r="F612" s="334"/>
      <c r="G612" s="334"/>
      <c r="H612" s="333"/>
      <c r="I612" s="334"/>
      <c r="J612" s="334"/>
      <c r="K612" s="334"/>
      <c r="L612" s="334"/>
      <c r="M612" s="334"/>
      <c r="N612" s="334"/>
    </row>
    <row r="613" spans="1:14" s="383" customFormat="1" x14ac:dyDescent="0.25">
      <c r="A613" s="331"/>
      <c r="B613" s="332"/>
      <c r="C613" s="333"/>
      <c r="D613" s="334"/>
      <c r="E613" s="334"/>
      <c r="F613" s="334"/>
      <c r="G613" s="334"/>
      <c r="H613" s="333"/>
      <c r="I613" s="334"/>
      <c r="J613" s="334"/>
      <c r="K613" s="334"/>
      <c r="L613" s="334"/>
      <c r="M613" s="334"/>
      <c r="N613" s="334"/>
    </row>
    <row r="614" spans="1:14" s="383" customFormat="1" x14ac:dyDescent="0.25">
      <c r="A614" s="331"/>
      <c r="B614" s="332"/>
      <c r="C614" s="333"/>
      <c r="D614" s="334"/>
      <c r="E614" s="334"/>
      <c r="F614" s="334"/>
      <c r="G614" s="334"/>
      <c r="H614" s="333"/>
      <c r="I614" s="334"/>
      <c r="J614" s="334"/>
      <c r="K614" s="334"/>
      <c r="L614" s="334"/>
      <c r="M614" s="334"/>
      <c r="N614" s="334"/>
    </row>
    <row r="615" spans="1:14" s="383" customFormat="1" x14ac:dyDescent="0.25">
      <c r="A615" s="331"/>
      <c r="B615" s="332"/>
      <c r="C615" s="333"/>
      <c r="D615" s="334"/>
      <c r="E615" s="334"/>
      <c r="F615" s="334"/>
      <c r="G615" s="334"/>
      <c r="H615" s="333"/>
      <c r="I615" s="334"/>
      <c r="J615" s="334"/>
      <c r="K615" s="334"/>
      <c r="L615" s="334"/>
      <c r="M615" s="334"/>
      <c r="N615" s="334"/>
    </row>
    <row r="616" spans="1:14" s="383" customFormat="1" x14ac:dyDescent="0.25">
      <c r="A616" s="331"/>
      <c r="B616" s="332"/>
      <c r="C616" s="333"/>
      <c r="D616" s="334"/>
      <c r="E616" s="334"/>
      <c r="F616" s="334"/>
      <c r="G616" s="334"/>
      <c r="H616" s="333"/>
      <c r="I616" s="334"/>
      <c r="J616" s="334"/>
      <c r="K616" s="334"/>
      <c r="L616" s="334"/>
      <c r="M616" s="334"/>
      <c r="N616" s="334"/>
    </row>
    <row r="617" spans="1:14" s="383" customFormat="1" x14ac:dyDescent="0.25">
      <c r="A617" s="331"/>
      <c r="B617" s="332"/>
      <c r="C617" s="333"/>
      <c r="D617" s="334"/>
      <c r="E617" s="334"/>
      <c r="F617" s="334"/>
      <c r="G617" s="334"/>
      <c r="H617" s="333"/>
      <c r="I617" s="334"/>
      <c r="J617" s="334"/>
      <c r="K617" s="334"/>
      <c r="L617" s="334"/>
      <c r="M617" s="334"/>
      <c r="N617" s="334"/>
    </row>
    <row r="618" spans="1:14" s="383" customFormat="1" x14ac:dyDescent="0.25">
      <c r="A618" s="331"/>
      <c r="B618" s="332"/>
      <c r="C618" s="333"/>
      <c r="D618" s="334"/>
      <c r="E618" s="334"/>
      <c r="F618" s="334"/>
      <c r="G618" s="334"/>
      <c r="H618" s="333"/>
      <c r="I618" s="334"/>
      <c r="J618" s="334"/>
      <c r="K618" s="334"/>
      <c r="L618" s="334"/>
      <c r="M618" s="334"/>
      <c r="N618" s="334"/>
    </row>
    <row r="619" spans="1:14" s="383" customFormat="1" x14ac:dyDescent="0.25">
      <c r="A619" s="331"/>
      <c r="B619" s="332"/>
      <c r="C619" s="333"/>
      <c r="D619" s="334"/>
      <c r="E619" s="334"/>
      <c r="F619" s="334"/>
      <c r="G619" s="334"/>
      <c r="H619" s="333"/>
      <c r="I619" s="334"/>
      <c r="J619" s="334"/>
      <c r="K619" s="334"/>
      <c r="L619" s="334"/>
      <c r="M619" s="334"/>
      <c r="N619" s="334"/>
    </row>
    <row r="620" spans="1:14" s="383" customFormat="1" x14ac:dyDescent="0.25">
      <c r="A620" s="331"/>
      <c r="B620" s="332"/>
      <c r="C620" s="333"/>
      <c r="D620" s="334"/>
      <c r="E620" s="334"/>
      <c r="F620" s="334"/>
      <c r="G620" s="334"/>
      <c r="H620" s="333"/>
      <c r="I620" s="334"/>
      <c r="J620" s="334"/>
      <c r="K620" s="334"/>
      <c r="L620" s="334"/>
      <c r="M620" s="334"/>
      <c r="N620" s="334"/>
    </row>
    <row r="621" spans="1:14" s="383" customFormat="1" x14ac:dyDescent="0.25">
      <c r="A621" s="331"/>
      <c r="B621" s="332"/>
      <c r="C621" s="333"/>
      <c r="D621" s="334"/>
      <c r="E621" s="334"/>
      <c r="F621" s="334"/>
      <c r="G621" s="334"/>
      <c r="H621" s="333"/>
      <c r="I621" s="334"/>
      <c r="J621" s="334"/>
      <c r="K621" s="334"/>
      <c r="L621" s="334"/>
      <c r="M621" s="334"/>
      <c r="N621" s="334"/>
    </row>
    <row r="622" spans="1:14" s="383" customFormat="1" x14ac:dyDescent="0.25">
      <c r="A622" s="331"/>
      <c r="B622" s="332"/>
      <c r="C622" s="333"/>
      <c r="D622" s="334"/>
      <c r="E622" s="334"/>
      <c r="F622" s="334"/>
      <c r="G622" s="334"/>
      <c r="H622" s="333"/>
      <c r="I622" s="334"/>
      <c r="J622" s="334"/>
      <c r="K622" s="334"/>
      <c r="L622" s="334"/>
      <c r="M622" s="334"/>
      <c r="N622" s="334"/>
    </row>
    <row r="623" spans="1:14" s="383" customFormat="1" x14ac:dyDescent="0.25">
      <c r="A623" s="331"/>
      <c r="B623" s="332"/>
      <c r="C623" s="333"/>
      <c r="D623" s="334"/>
      <c r="E623" s="334"/>
      <c r="F623" s="334"/>
      <c r="G623" s="334"/>
      <c r="H623" s="333"/>
      <c r="I623" s="334"/>
      <c r="J623" s="334"/>
      <c r="K623" s="334"/>
      <c r="L623" s="334"/>
      <c r="M623" s="334"/>
      <c r="N623" s="334"/>
    </row>
    <row r="624" spans="1:14" s="383" customFormat="1" x14ac:dyDescent="0.25">
      <c r="A624" s="331"/>
      <c r="B624" s="332"/>
      <c r="C624" s="333"/>
      <c r="D624" s="334"/>
      <c r="E624" s="334"/>
      <c r="F624" s="334"/>
      <c r="G624" s="334"/>
      <c r="H624" s="333"/>
      <c r="I624" s="334"/>
      <c r="J624" s="334"/>
      <c r="K624" s="334"/>
      <c r="L624" s="334"/>
      <c r="M624" s="334"/>
      <c r="N624" s="334"/>
    </row>
    <row r="625" spans="1:14" s="383" customFormat="1" x14ac:dyDescent="0.25">
      <c r="A625" s="331"/>
      <c r="B625" s="332"/>
      <c r="C625" s="333"/>
      <c r="D625" s="334"/>
      <c r="E625" s="334"/>
      <c r="F625" s="334"/>
      <c r="G625" s="334"/>
      <c r="H625" s="333"/>
      <c r="I625" s="334"/>
      <c r="J625" s="334"/>
      <c r="K625" s="334"/>
      <c r="L625" s="334"/>
      <c r="M625" s="334"/>
      <c r="N625" s="334"/>
    </row>
    <row r="626" spans="1:14" s="383" customFormat="1" x14ac:dyDescent="0.25">
      <c r="A626" s="331"/>
      <c r="B626" s="332"/>
      <c r="C626" s="333"/>
      <c r="D626" s="334"/>
      <c r="E626" s="334"/>
      <c r="F626" s="334"/>
      <c r="G626" s="334"/>
      <c r="H626" s="333"/>
      <c r="I626" s="334"/>
      <c r="J626" s="334"/>
      <c r="K626" s="334"/>
      <c r="L626" s="334"/>
      <c r="M626" s="334"/>
      <c r="N626" s="334"/>
    </row>
    <row r="627" spans="1:14" s="383" customFormat="1" x14ac:dyDescent="0.25">
      <c r="A627" s="331"/>
      <c r="B627" s="332"/>
      <c r="C627" s="333"/>
      <c r="D627" s="334"/>
      <c r="E627" s="334"/>
      <c r="F627" s="334"/>
      <c r="G627" s="334"/>
      <c r="H627" s="333"/>
      <c r="I627" s="334"/>
      <c r="J627" s="334"/>
      <c r="K627" s="334"/>
      <c r="L627" s="334"/>
      <c r="M627" s="334"/>
      <c r="N627" s="334"/>
    </row>
    <row r="628" spans="1:14" s="383" customFormat="1" x14ac:dyDescent="0.25">
      <c r="A628" s="331"/>
      <c r="B628" s="332"/>
      <c r="C628" s="333"/>
      <c r="D628" s="334"/>
      <c r="E628" s="334"/>
      <c r="F628" s="334"/>
      <c r="G628" s="334"/>
      <c r="H628" s="333"/>
      <c r="I628" s="334"/>
      <c r="J628" s="334"/>
      <c r="K628" s="334"/>
      <c r="L628" s="334"/>
      <c r="M628" s="334"/>
      <c r="N628" s="334"/>
    </row>
    <row r="629" spans="1:14" s="383" customFormat="1" x14ac:dyDescent="0.25">
      <c r="A629" s="331"/>
      <c r="B629" s="332"/>
      <c r="C629" s="333"/>
      <c r="D629" s="334"/>
      <c r="E629" s="334"/>
      <c r="F629" s="334"/>
      <c r="G629" s="334"/>
      <c r="H629" s="333"/>
      <c r="I629" s="334"/>
      <c r="J629" s="334"/>
      <c r="K629" s="334"/>
      <c r="L629" s="334"/>
      <c r="M629" s="334"/>
      <c r="N629" s="334"/>
    </row>
    <row r="630" spans="1:14" s="383" customFormat="1" x14ac:dyDescent="0.25">
      <c r="A630" s="331"/>
      <c r="B630" s="332"/>
      <c r="C630" s="333"/>
      <c r="D630" s="334"/>
      <c r="E630" s="334"/>
      <c r="F630" s="334"/>
      <c r="G630" s="334"/>
      <c r="H630" s="333"/>
      <c r="I630" s="334"/>
      <c r="J630" s="334"/>
      <c r="K630" s="334"/>
      <c r="L630" s="334"/>
      <c r="M630" s="334"/>
      <c r="N630" s="334"/>
    </row>
    <row r="631" spans="1:14" s="383" customFormat="1" x14ac:dyDescent="0.25">
      <c r="A631" s="331"/>
      <c r="B631" s="332"/>
      <c r="C631" s="333"/>
      <c r="D631" s="334"/>
      <c r="E631" s="334"/>
      <c r="F631" s="334"/>
      <c r="G631" s="334"/>
      <c r="H631" s="333"/>
      <c r="I631" s="334"/>
      <c r="J631" s="334"/>
      <c r="K631" s="334"/>
      <c r="L631" s="334"/>
      <c r="M631" s="334"/>
      <c r="N631" s="334"/>
    </row>
    <row r="632" spans="1:14" s="383" customFormat="1" x14ac:dyDescent="0.25">
      <c r="A632" s="331"/>
      <c r="B632" s="332"/>
      <c r="C632" s="333"/>
      <c r="D632" s="334"/>
      <c r="E632" s="334"/>
      <c r="F632" s="334"/>
      <c r="G632" s="334"/>
      <c r="H632" s="333"/>
      <c r="I632" s="334"/>
      <c r="J632" s="334"/>
      <c r="K632" s="334"/>
      <c r="L632" s="334"/>
      <c r="M632" s="334"/>
      <c r="N632" s="334"/>
    </row>
    <row r="633" spans="1:14" s="383" customFormat="1" x14ac:dyDescent="0.25">
      <c r="A633" s="331"/>
      <c r="B633" s="332"/>
      <c r="C633" s="333"/>
      <c r="D633" s="334"/>
      <c r="E633" s="334"/>
      <c r="F633" s="334"/>
      <c r="G633" s="334"/>
      <c r="H633" s="333"/>
      <c r="I633" s="334"/>
      <c r="J633" s="334"/>
      <c r="K633" s="334"/>
      <c r="L633" s="334"/>
      <c r="M633" s="334"/>
      <c r="N633" s="334"/>
    </row>
    <row r="634" spans="1:14" s="383" customFormat="1" x14ac:dyDescent="0.25">
      <c r="A634" s="331"/>
      <c r="B634" s="332"/>
      <c r="C634" s="333"/>
      <c r="D634" s="334"/>
      <c r="E634" s="334"/>
      <c r="F634" s="334"/>
      <c r="G634" s="334"/>
      <c r="H634" s="333"/>
      <c r="I634" s="334"/>
      <c r="J634" s="334"/>
      <c r="K634" s="334"/>
      <c r="L634" s="334"/>
      <c r="M634" s="334"/>
      <c r="N634" s="334"/>
    </row>
    <row r="635" spans="1:14" s="383" customFormat="1" x14ac:dyDescent="0.25">
      <c r="A635" s="331"/>
      <c r="B635" s="332"/>
      <c r="C635" s="333"/>
      <c r="D635" s="334"/>
      <c r="E635" s="334"/>
      <c r="F635" s="334"/>
      <c r="G635" s="334"/>
      <c r="H635" s="333"/>
      <c r="I635" s="334"/>
      <c r="J635" s="334"/>
      <c r="K635" s="334"/>
      <c r="L635" s="334"/>
      <c r="M635" s="334"/>
      <c r="N635" s="334"/>
    </row>
    <row r="636" spans="1:14" s="383" customFormat="1" x14ac:dyDescent="0.25">
      <c r="A636" s="331"/>
      <c r="B636" s="332"/>
      <c r="C636" s="333"/>
      <c r="D636" s="334"/>
      <c r="E636" s="334"/>
      <c r="F636" s="334"/>
      <c r="G636" s="334"/>
      <c r="H636" s="333"/>
      <c r="I636" s="334"/>
      <c r="J636" s="334"/>
      <c r="K636" s="334"/>
      <c r="L636" s="334"/>
      <c r="M636" s="334"/>
      <c r="N636" s="334"/>
    </row>
    <row r="637" spans="1:14" s="383" customFormat="1" x14ac:dyDescent="0.25">
      <c r="A637" s="331"/>
      <c r="B637" s="332"/>
      <c r="C637" s="333"/>
      <c r="D637" s="334"/>
      <c r="E637" s="334"/>
      <c r="F637" s="334"/>
      <c r="G637" s="334"/>
      <c r="H637" s="333"/>
      <c r="I637" s="334"/>
      <c r="J637" s="334"/>
      <c r="K637" s="334"/>
      <c r="L637" s="334"/>
      <c r="M637" s="334"/>
      <c r="N637" s="334"/>
    </row>
    <row r="638" spans="1:14" s="383" customFormat="1" x14ac:dyDescent="0.25">
      <c r="A638" s="331"/>
      <c r="B638" s="332"/>
      <c r="C638" s="333"/>
      <c r="D638" s="334"/>
      <c r="E638" s="334"/>
      <c r="F638" s="334"/>
      <c r="G638" s="334"/>
      <c r="H638" s="333"/>
      <c r="I638" s="334"/>
      <c r="J638" s="334"/>
      <c r="K638" s="334"/>
      <c r="L638" s="334"/>
      <c r="M638" s="334"/>
      <c r="N638" s="334"/>
    </row>
    <row r="639" spans="1:14" s="383" customFormat="1" x14ac:dyDescent="0.25">
      <c r="A639" s="331"/>
      <c r="B639" s="332"/>
      <c r="C639" s="333"/>
      <c r="D639" s="334"/>
      <c r="E639" s="334"/>
      <c r="F639" s="334"/>
      <c r="G639" s="334"/>
      <c r="H639" s="333"/>
      <c r="I639" s="334"/>
      <c r="J639" s="334"/>
      <c r="K639" s="334"/>
      <c r="L639" s="334"/>
      <c r="M639" s="334"/>
      <c r="N639" s="334"/>
    </row>
    <row r="640" spans="1:14" s="383" customFormat="1" x14ac:dyDescent="0.25">
      <c r="A640" s="331"/>
      <c r="B640" s="332"/>
      <c r="C640" s="333"/>
      <c r="D640" s="334"/>
      <c r="E640" s="334"/>
      <c r="F640" s="334"/>
      <c r="G640" s="334"/>
      <c r="H640" s="333"/>
      <c r="I640" s="334"/>
      <c r="J640" s="334"/>
      <c r="K640" s="334"/>
      <c r="L640" s="334"/>
      <c r="M640" s="334"/>
      <c r="N640" s="334"/>
    </row>
    <row r="641" spans="1:14" s="383" customFormat="1" x14ac:dyDescent="0.25">
      <c r="A641" s="331"/>
      <c r="B641" s="332"/>
      <c r="C641" s="333"/>
      <c r="D641" s="334"/>
      <c r="E641" s="334"/>
      <c r="F641" s="334"/>
      <c r="G641" s="334"/>
      <c r="H641" s="333"/>
      <c r="I641" s="334"/>
      <c r="J641" s="334"/>
      <c r="K641" s="334"/>
      <c r="L641" s="334"/>
      <c r="M641" s="334"/>
      <c r="N641" s="334"/>
    </row>
    <row r="642" spans="1:14" s="383" customFormat="1" x14ac:dyDescent="0.25">
      <c r="A642" s="331"/>
      <c r="B642" s="332"/>
      <c r="C642" s="333"/>
      <c r="D642" s="334"/>
      <c r="E642" s="334"/>
      <c r="F642" s="334"/>
      <c r="G642" s="334"/>
      <c r="H642" s="333"/>
      <c r="I642" s="334"/>
      <c r="J642" s="334"/>
      <c r="K642" s="334"/>
      <c r="L642" s="334"/>
      <c r="M642" s="334"/>
      <c r="N642" s="334"/>
    </row>
    <row r="643" spans="1:14" s="383" customFormat="1" x14ac:dyDescent="0.25">
      <c r="A643" s="331"/>
      <c r="B643" s="332"/>
      <c r="C643" s="333"/>
      <c r="D643" s="334"/>
      <c r="E643" s="334"/>
      <c r="F643" s="334"/>
      <c r="G643" s="334"/>
      <c r="H643" s="333"/>
      <c r="I643" s="334"/>
      <c r="J643" s="334"/>
      <c r="K643" s="334"/>
      <c r="L643" s="334"/>
      <c r="M643" s="334"/>
      <c r="N643" s="334"/>
    </row>
    <row r="644" spans="1:14" s="383" customFormat="1" x14ac:dyDescent="0.25">
      <c r="A644" s="331"/>
      <c r="B644" s="332"/>
      <c r="C644" s="333"/>
      <c r="D644" s="334"/>
      <c r="E644" s="334"/>
      <c r="F644" s="334"/>
      <c r="G644" s="334"/>
      <c r="H644" s="333"/>
      <c r="I644" s="334"/>
      <c r="J644" s="334"/>
      <c r="K644" s="334"/>
      <c r="L644" s="334"/>
      <c r="M644" s="334"/>
      <c r="N644" s="334"/>
    </row>
    <row r="645" spans="1:14" s="383" customFormat="1" x14ac:dyDescent="0.25">
      <c r="A645" s="331"/>
      <c r="B645" s="332"/>
      <c r="C645" s="333"/>
      <c r="D645" s="334"/>
      <c r="E645" s="334"/>
      <c r="F645" s="334"/>
      <c r="G645" s="334"/>
      <c r="H645" s="333"/>
      <c r="I645" s="334"/>
      <c r="J645" s="334"/>
      <c r="K645" s="334"/>
      <c r="L645" s="334"/>
      <c r="M645" s="334"/>
      <c r="N645" s="334"/>
    </row>
    <row r="646" spans="1:14" s="383" customFormat="1" x14ac:dyDescent="0.25">
      <c r="A646" s="331"/>
      <c r="B646" s="332"/>
      <c r="C646" s="333"/>
      <c r="D646" s="334"/>
      <c r="E646" s="334"/>
      <c r="F646" s="334"/>
      <c r="G646" s="334"/>
      <c r="H646" s="333"/>
      <c r="I646" s="334"/>
      <c r="J646" s="334"/>
      <c r="K646" s="334"/>
      <c r="L646" s="334"/>
      <c r="M646" s="334"/>
      <c r="N646" s="334"/>
    </row>
    <row r="647" spans="1:14" s="383" customFormat="1" x14ac:dyDescent="0.25">
      <c r="A647" s="331"/>
      <c r="B647" s="332"/>
      <c r="C647" s="333"/>
      <c r="D647" s="334"/>
      <c r="E647" s="334"/>
      <c r="F647" s="334"/>
      <c r="G647" s="334"/>
      <c r="H647" s="333"/>
      <c r="I647" s="334"/>
      <c r="J647" s="334"/>
      <c r="K647" s="334"/>
      <c r="L647" s="334"/>
      <c r="M647" s="334"/>
      <c r="N647" s="334"/>
    </row>
    <row r="648" spans="1:14" s="383" customFormat="1" x14ac:dyDescent="0.25">
      <c r="A648" s="331"/>
      <c r="B648" s="332"/>
      <c r="C648" s="333"/>
      <c r="D648" s="334"/>
      <c r="E648" s="334"/>
      <c r="F648" s="334"/>
      <c r="G648" s="334"/>
      <c r="H648" s="333"/>
      <c r="I648" s="334"/>
      <c r="J648" s="334"/>
      <c r="K648" s="334"/>
      <c r="L648" s="334"/>
      <c r="M648" s="334"/>
      <c r="N648" s="334"/>
    </row>
    <row r="649" spans="1:14" s="383" customFormat="1" x14ac:dyDescent="0.25">
      <c r="A649" s="331"/>
      <c r="B649" s="332"/>
      <c r="C649" s="333"/>
      <c r="D649" s="334"/>
      <c r="E649" s="334"/>
      <c r="F649" s="334"/>
      <c r="G649" s="334"/>
      <c r="H649" s="333"/>
      <c r="I649" s="334"/>
      <c r="J649" s="334"/>
      <c r="K649" s="334"/>
      <c r="L649" s="334"/>
      <c r="M649" s="334"/>
      <c r="N649" s="334"/>
    </row>
    <row r="650" spans="1:14" s="383" customFormat="1" x14ac:dyDescent="0.25">
      <c r="A650" s="331"/>
      <c r="B650" s="332"/>
      <c r="C650" s="333"/>
      <c r="D650" s="334"/>
      <c r="E650" s="334"/>
      <c r="F650" s="334"/>
      <c r="G650" s="334"/>
      <c r="H650" s="333"/>
      <c r="I650" s="334"/>
      <c r="J650" s="334"/>
      <c r="K650" s="334"/>
      <c r="L650" s="334"/>
      <c r="M650" s="334"/>
      <c r="N650" s="334"/>
    </row>
    <row r="651" spans="1:14" s="383" customFormat="1" x14ac:dyDescent="0.25">
      <c r="A651" s="331"/>
      <c r="B651" s="332"/>
      <c r="C651" s="333"/>
      <c r="D651" s="334"/>
      <c r="E651" s="334"/>
      <c r="F651" s="334"/>
      <c r="G651" s="334"/>
      <c r="H651" s="333"/>
      <c r="I651" s="334"/>
      <c r="J651" s="334"/>
      <c r="K651" s="334"/>
      <c r="L651" s="334"/>
      <c r="M651" s="334"/>
      <c r="N651" s="334"/>
    </row>
    <row r="652" spans="1:14" s="383" customFormat="1" x14ac:dyDescent="0.25">
      <c r="A652" s="331"/>
      <c r="B652" s="332"/>
      <c r="C652" s="333"/>
      <c r="D652" s="334"/>
      <c r="E652" s="334"/>
      <c r="F652" s="334"/>
      <c r="G652" s="334"/>
      <c r="H652" s="333"/>
      <c r="I652" s="334"/>
      <c r="J652" s="334"/>
      <c r="K652" s="334"/>
      <c r="L652" s="334"/>
      <c r="M652" s="334"/>
      <c r="N652" s="334"/>
    </row>
    <row r="653" spans="1:14" s="383" customFormat="1" x14ac:dyDescent="0.25">
      <c r="A653" s="331"/>
      <c r="B653" s="332"/>
      <c r="C653" s="333"/>
      <c r="D653" s="334"/>
      <c r="E653" s="334"/>
      <c r="F653" s="334"/>
      <c r="G653" s="334"/>
      <c r="H653" s="333"/>
      <c r="I653" s="334"/>
      <c r="J653" s="334"/>
      <c r="K653" s="334"/>
      <c r="L653" s="334"/>
      <c r="M653" s="334"/>
      <c r="N653" s="334"/>
    </row>
    <row r="654" spans="1:14" s="383" customFormat="1" x14ac:dyDescent="0.25">
      <c r="A654" s="331"/>
      <c r="B654" s="332"/>
      <c r="C654" s="333"/>
      <c r="D654" s="334"/>
      <c r="E654" s="334"/>
      <c r="F654" s="334"/>
      <c r="G654" s="334"/>
      <c r="H654" s="333"/>
      <c r="I654" s="334"/>
      <c r="J654" s="334"/>
      <c r="K654" s="334"/>
      <c r="L654" s="334"/>
      <c r="M654" s="334"/>
      <c r="N654" s="334"/>
    </row>
    <row r="655" spans="1:14" s="383" customFormat="1" x14ac:dyDescent="0.25">
      <c r="A655" s="331"/>
      <c r="B655" s="332"/>
      <c r="C655" s="333"/>
      <c r="D655" s="334"/>
      <c r="E655" s="334"/>
      <c r="F655" s="334"/>
      <c r="G655" s="334"/>
      <c r="H655" s="333"/>
      <c r="I655" s="334"/>
      <c r="J655" s="334"/>
      <c r="K655" s="334"/>
      <c r="L655" s="334"/>
      <c r="M655" s="334"/>
      <c r="N655" s="334"/>
    </row>
    <row r="656" spans="1:14" s="383" customFormat="1" x14ac:dyDescent="0.25">
      <c r="A656" s="331"/>
      <c r="B656" s="332"/>
      <c r="C656" s="333"/>
      <c r="D656" s="334"/>
      <c r="E656" s="334"/>
      <c r="F656" s="334"/>
      <c r="G656" s="334"/>
      <c r="H656" s="333"/>
      <c r="I656" s="334"/>
      <c r="J656" s="334"/>
      <c r="K656" s="334"/>
      <c r="L656" s="334"/>
      <c r="M656" s="334"/>
      <c r="N656" s="334"/>
    </row>
    <row r="657" spans="1:14" s="383" customFormat="1" x14ac:dyDescent="0.25">
      <c r="A657" s="331"/>
      <c r="B657" s="332"/>
      <c r="C657" s="333"/>
      <c r="D657" s="334"/>
      <c r="E657" s="334"/>
      <c r="F657" s="334"/>
      <c r="G657" s="334"/>
      <c r="H657" s="333"/>
      <c r="I657" s="334"/>
      <c r="J657" s="334"/>
      <c r="K657" s="334"/>
      <c r="L657" s="334"/>
      <c r="M657" s="334"/>
      <c r="N657" s="334"/>
    </row>
    <row r="658" spans="1:14" s="383" customFormat="1" x14ac:dyDescent="0.25">
      <c r="A658" s="331"/>
      <c r="B658" s="332"/>
      <c r="C658" s="333"/>
      <c r="D658" s="334"/>
      <c r="E658" s="334"/>
      <c r="F658" s="334"/>
      <c r="G658" s="334"/>
      <c r="H658" s="333"/>
      <c r="I658" s="334"/>
      <c r="J658" s="334"/>
      <c r="K658" s="334"/>
      <c r="L658" s="334"/>
      <c r="M658" s="334"/>
      <c r="N658" s="334"/>
    </row>
    <row r="659" spans="1:14" s="383" customFormat="1" x14ac:dyDescent="0.25">
      <c r="A659" s="331"/>
      <c r="B659" s="332"/>
      <c r="C659" s="333"/>
      <c r="D659" s="334"/>
      <c r="E659" s="334"/>
      <c r="F659" s="334"/>
      <c r="G659" s="334"/>
      <c r="H659" s="333"/>
      <c r="I659" s="334"/>
      <c r="J659" s="334"/>
      <c r="K659" s="334"/>
      <c r="L659" s="334"/>
      <c r="M659" s="334"/>
      <c r="N659" s="334"/>
    </row>
    <row r="660" spans="1:14" s="383" customFormat="1" x14ac:dyDescent="0.25">
      <c r="A660" s="331"/>
      <c r="B660" s="332"/>
      <c r="C660" s="333"/>
      <c r="D660" s="334"/>
      <c r="E660" s="334"/>
      <c r="F660" s="334"/>
      <c r="G660" s="334"/>
      <c r="H660" s="333"/>
      <c r="I660" s="334"/>
      <c r="J660" s="334"/>
      <c r="K660" s="334"/>
      <c r="L660" s="334"/>
      <c r="M660" s="334"/>
      <c r="N660" s="334"/>
    </row>
    <row r="661" spans="1:14" s="383" customFormat="1" x14ac:dyDescent="0.25">
      <c r="A661" s="331"/>
      <c r="B661" s="332"/>
      <c r="C661" s="333"/>
      <c r="D661" s="334"/>
      <c r="E661" s="334"/>
      <c r="F661" s="334"/>
      <c r="G661" s="334"/>
      <c r="H661" s="333"/>
      <c r="I661" s="334"/>
      <c r="J661" s="334"/>
      <c r="K661" s="334"/>
      <c r="L661" s="334"/>
      <c r="M661" s="334"/>
      <c r="N661" s="334"/>
    </row>
    <row r="662" spans="1:14" s="383" customFormat="1" x14ac:dyDescent="0.25">
      <c r="A662" s="331"/>
      <c r="B662" s="332"/>
      <c r="C662" s="333"/>
      <c r="D662" s="334"/>
      <c r="E662" s="334"/>
      <c r="F662" s="334"/>
      <c r="G662" s="334"/>
      <c r="H662" s="333"/>
      <c r="I662" s="334"/>
      <c r="J662" s="334"/>
      <c r="K662" s="334"/>
      <c r="L662" s="334"/>
      <c r="M662" s="334"/>
      <c r="N662" s="334"/>
    </row>
    <row r="663" spans="1:14" s="383" customFormat="1" x14ac:dyDescent="0.25">
      <c r="A663" s="331"/>
      <c r="B663" s="332"/>
      <c r="C663" s="333"/>
      <c r="D663" s="334"/>
      <c r="E663" s="334"/>
      <c r="F663" s="334"/>
      <c r="G663" s="334"/>
      <c r="H663" s="333"/>
      <c r="I663" s="334"/>
      <c r="J663" s="334"/>
      <c r="K663" s="334"/>
      <c r="L663" s="334"/>
      <c r="M663" s="334"/>
      <c r="N663" s="334"/>
    </row>
    <row r="664" spans="1:14" s="383" customFormat="1" x14ac:dyDescent="0.25">
      <c r="A664" s="331"/>
      <c r="B664" s="332"/>
      <c r="C664" s="333"/>
      <c r="D664" s="334"/>
      <c r="E664" s="334"/>
      <c r="F664" s="334"/>
      <c r="G664" s="334"/>
      <c r="H664" s="333"/>
      <c r="I664" s="334"/>
      <c r="J664" s="334"/>
      <c r="K664" s="334"/>
      <c r="L664" s="334"/>
      <c r="M664" s="334"/>
      <c r="N664" s="334"/>
    </row>
    <row r="665" spans="1:14" s="383" customFormat="1" x14ac:dyDescent="0.25">
      <c r="A665" s="331"/>
      <c r="B665" s="332"/>
      <c r="C665" s="333"/>
      <c r="D665" s="334"/>
      <c r="E665" s="334"/>
      <c r="F665" s="334"/>
      <c r="G665" s="334"/>
      <c r="H665" s="333"/>
      <c r="I665" s="334"/>
      <c r="J665" s="334"/>
      <c r="K665" s="334"/>
      <c r="L665" s="334"/>
      <c r="M665" s="334"/>
      <c r="N665" s="334"/>
    </row>
    <row r="666" spans="1:14" s="383" customFormat="1" x14ac:dyDescent="0.25">
      <c r="A666" s="331"/>
      <c r="B666" s="332"/>
      <c r="C666" s="333"/>
      <c r="D666" s="334"/>
      <c r="E666" s="334"/>
      <c r="F666" s="334"/>
      <c r="G666" s="334"/>
      <c r="H666" s="333"/>
      <c r="I666" s="334"/>
      <c r="J666" s="334"/>
      <c r="K666" s="334"/>
      <c r="L666" s="334"/>
      <c r="M666" s="334"/>
      <c r="N666" s="334"/>
    </row>
    <row r="667" spans="1:14" s="383" customFormat="1" x14ac:dyDescent="0.25">
      <c r="A667" s="331"/>
      <c r="B667" s="332"/>
      <c r="C667" s="333"/>
      <c r="D667" s="334"/>
      <c r="E667" s="334"/>
      <c r="F667" s="334"/>
      <c r="G667" s="334"/>
      <c r="H667" s="333"/>
      <c r="I667" s="334"/>
      <c r="J667" s="334"/>
      <c r="K667" s="334"/>
      <c r="L667" s="334"/>
      <c r="M667" s="334"/>
      <c r="N667" s="334"/>
    </row>
    <row r="668" spans="1:14" s="383" customFormat="1" x14ac:dyDescent="0.25">
      <c r="A668" s="331"/>
      <c r="B668" s="332"/>
      <c r="C668" s="333"/>
      <c r="D668" s="334"/>
      <c r="E668" s="334"/>
      <c r="F668" s="334"/>
      <c r="G668" s="334"/>
      <c r="H668" s="333"/>
      <c r="I668" s="334"/>
      <c r="J668" s="334"/>
      <c r="K668" s="334"/>
      <c r="L668" s="334"/>
      <c r="M668" s="334"/>
      <c r="N668" s="334"/>
    </row>
    <row r="669" spans="1:14" s="383" customFormat="1" x14ac:dyDescent="0.25">
      <c r="A669" s="331"/>
      <c r="B669" s="332"/>
      <c r="C669" s="333"/>
      <c r="D669" s="334"/>
      <c r="E669" s="334"/>
      <c r="F669" s="334"/>
      <c r="G669" s="334"/>
      <c r="H669" s="333"/>
      <c r="I669" s="334"/>
      <c r="J669" s="334"/>
      <c r="K669" s="334"/>
      <c r="L669" s="334"/>
      <c r="M669" s="334"/>
      <c r="N669" s="334"/>
    </row>
    <row r="670" spans="1:14" s="383" customFormat="1" x14ac:dyDescent="0.25">
      <c r="A670" s="331"/>
      <c r="B670" s="332"/>
      <c r="C670" s="333"/>
      <c r="D670" s="334"/>
      <c r="E670" s="334"/>
      <c r="F670" s="334"/>
      <c r="G670" s="334"/>
      <c r="H670" s="333"/>
      <c r="I670" s="334"/>
      <c r="J670" s="334"/>
      <c r="K670" s="334"/>
      <c r="L670" s="334"/>
      <c r="M670" s="334"/>
      <c r="N670" s="334"/>
    </row>
    <row r="671" spans="1:14" s="383" customFormat="1" x14ac:dyDescent="0.25">
      <c r="A671" s="331"/>
      <c r="B671" s="332"/>
      <c r="C671" s="333"/>
      <c r="D671" s="334"/>
      <c r="E671" s="334"/>
      <c r="F671" s="334"/>
      <c r="G671" s="334"/>
      <c r="H671" s="333"/>
      <c r="I671" s="334"/>
      <c r="J671" s="334"/>
      <c r="K671" s="334"/>
      <c r="L671" s="334"/>
      <c r="M671" s="334"/>
      <c r="N671" s="334"/>
    </row>
    <row r="672" spans="1:14" s="383" customFormat="1" x14ac:dyDescent="0.25">
      <c r="A672" s="331"/>
      <c r="B672" s="332"/>
      <c r="C672" s="333"/>
      <c r="D672" s="334"/>
      <c r="E672" s="334"/>
      <c r="F672" s="334"/>
      <c r="G672" s="334"/>
      <c r="H672" s="333"/>
      <c r="I672" s="334"/>
      <c r="J672" s="334"/>
      <c r="K672" s="334"/>
      <c r="L672" s="334"/>
      <c r="M672" s="334"/>
      <c r="N672" s="334"/>
    </row>
    <row r="673" spans="1:14" s="383" customFormat="1" x14ac:dyDescent="0.25">
      <c r="A673" s="331"/>
      <c r="B673" s="332"/>
      <c r="C673" s="333"/>
      <c r="D673" s="334"/>
      <c r="E673" s="334"/>
      <c r="F673" s="334"/>
      <c r="G673" s="334"/>
      <c r="H673" s="333"/>
      <c r="I673" s="334"/>
      <c r="J673" s="334"/>
      <c r="K673" s="334"/>
      <c r="L673" s="334"/>
      <c r="M673" s="334"/>
      <c r="N673" s="334"/>
    </row>
    <row r="674" spans="1:14" s="383" customFormat="1" x14ac:dyDescent="0.25">
      <c r="A674" s="331"/>
      <c r="B674" s="332"/>
      <c r="C674" s="333"/>
      <c r="D674" s="334"/>
      <c r="E674" s="334"/>
      <c r="F674" s="334"/>
      <c r="G674" s="334"/>
      <c r="H674" s="333"/>
      <c r="I674" s="334"/>
      <c r="J674" s="334"/>
      <c r="K674" s="334"/>
      <c r="L674" s="334"/>
      <c r="M674" s="334"/>
      <c r="N674" s="334"/>
    </row>
    <row r="675" spans="1:14" s="383" customFormat="1" x14ac:dyDescent="0.25">
      <c r="A675" s="331"/>
      <c r="B675" s="332"/>
      <c r="C675" s="333"/>
      <c r="D675" s="334"/>
      <c r="E675" s="334"/>
      <c r="F675" s="334"/>
      <c r="G675" s="334"/>
      <c r="H675" s="333"/>
      <c r="I675" s="334"/>
      <c r="J675" s="334"/>
      <c r="K675" s="334"/>
      <c r="L675" s="334"/>
      <c r="M675" s="334"/>
      <c r="N675" s="334"/>
    </row>
    <row r="676" spans="1:14" s="383" customFormat="1" x14ac:dyDescent="0.25">
      <c r="A676" s="331"/>
      <c r="B676" s="332"/>
      <c r="C676" s="333"/>
      <c r="D676" s="334"/>
      <c r="E676" s="334"/>
      <c r="F676" s="334"/>
      <c r="G676" s="334"/>
      <c r="H676" s="333"/>
      <c r="I676" s="334"/>
      <c r="J676" s="334"/>
      <c r="K676" s="334"/>
      <c r="L676" s="334"/>
      <c r="M676" s="334"/>
      <c r="N676" s="334"/>
    </row>
    <row r="677" spans="1:14" s="383" customFormat="1" x14ac:dyDescent="0.25">
      <c r="A677" s="331"/>
      <c r="B677" s="332"/>
      <c r="C677" s="333"/>
      <c r="D677" s="334"/>
      <c r="E677" s="334"/>
      <c r="F677" s="334"/>
      <c r="G677" s="334"/>
      <c r="H677" s="333"/>
      <c r="I677" s="334"/>
      <c r="J677" s="334"/>
      <c r="K677" s="334"/>
      <c r="L677" s="334"/>
      <c r="M677" s="334"/>
      <c r="N677" s="334"/>
    </row>
    <row r="678" spans="1:14" s="383" customFormat="1" x14ac:dyDescent="0.25">
      <c r="A678" s="331"/>
      <c r="B678" s="332"/>
      <c r="C678" s="333"/>
      <c r="D678" s="334"/>
      <c r="E678" s="334"/>
      <c r="F678" s="334"/>
      <c r="G678" s="334"/>
      <c r="H678" s="333"/>
      <c r="I678" s="334"/>
      <c r="J678" s="334"/>
      <c r="K678" s="334"/>
      <c r="L678" s="334"/>
      <c r="M678" s="334"/>
      <c r="N678" s="334"/>
    </row>
    <row r="679" spans="1:14" s="383" customFormat="1" x14ac:dyDescent="0.25">
      <c r="A679" s="331"/>
      <c r="B679" s="332"/>
      <c r="C679" s="333"/>
      <c r="D679" s="334"/>
      <c r="E679" s="334"/>
      <c r="F679" s="334"/>
      <c r="G679" s="334"/>
      <c r="H679" s="333"/>
      <c r="I679" s="334"/>
      <c r="J679" s="334"/>
      <c r="K679" s="334"/>
      <c r="L679" s="334"/>
      <c r="M679" s="334"/>
      <c r="N679" s="334"/>
    </row>
    <row r="680" spans="1:14" s="383" customFormat="1" x14ac:dyDescent="0.25">
      <c r="A680" s="331"/>
      <c r="B680" s="332"/>
      <c r="C680" s="333"/>
      <c r="D680" s="334"/>
      <c r="E680" s="334"/>
      <c r="F680" s="334"/>
      <c r="G680" s="334"/>
      <c r="H680" s="333"/>
      <c r="I680" s="334"/>
      <c r="J680" s="334"/>
      <c r="K680" s="334"/>
      <c r="L680" s="334"/>
      <c r="M680" s="334"/>
      <c r="N680" s="334"/>
    </row>
    <row r="681" spans="1:14" s="383" customFormat="1" x14ac:dyDescent="0.25">
      <c r="A681" s="331"/>
      <c r="B681" s="332"/>
      <c r="C681" s="333"/>
      <c r="D681" s="334"/>
      <c r="E681" s="334"/>
      <c r="F681" s="334"/>
      <c r="G681" s="334"/>
      <c r="H681" s="333"/>
      <c r="I681" s="334"/>
      <c r="J681" s="334"/>
      <c r="K681" s="334"/>
      <c r="L681" s="334"/>
      <c r="M681" s="334"/>
      <c r="N681" s="334"/>
    </row>
    <row r="682" spans="1:14" s="383" customFormat="1" x14ac:dyDescent="0.25">
      <c r="A682" s="331"/>
      <c r="B682" s="332"/>
      <c r="C682" s="333"/>
      <c r="D682" s="334"/>
      <c r="E682" s="334"/>
      <c r="F682" s="334"/>
      <c r="G682" s="334"/>
      <c r="H682" s="333"/>
      <c r="I682" s="334"/>
      <c r="J682" s="334"/>
      <c r="K682" s="334"/>
      <c r="L682" s="334"/>
      <c r="M682" s="334"/>
      <c r="N682" s="334"/>
    </row>
    <row r="683" spans="1:14" s="383" customFormat="1" x14ac:dyDescent="0.25">
      <c r="A683" s="331"/>
      <c r="B683" s="332"/>
      <c r="C683" s="333"/>
      <c r="D683" s="334"/>
      <c r="E683" s="334"/>
      <c r="F683" s="334"/>
      <c r="G683" s="334"/>
      <c r="H683" s="333"/>
      <c r="I683" s="334"/>
      <c r="J683" s="334"/>
      <c r="K683" s="334"/>
      <c r="L683" s="334"/>
      <c r="M683" s="334"/>
      <c r="N683" s="334"/>
    </row>
    <row r="684" spans="1:14" s="383" customFormat="1" x14ac:dyDescent="0.25">
      <c r="A684" s="331"/>
      <c r="B684" s="332"/>
      <c r="C684" s="333"/>
      <c r="D684" s="334"/>
      <c r="E684" s="334"/>
      <c r="F684" s="334"/>
      <c r="G684" s="334"/>
      <c r="H684" s="333"/>
      <c r="I684" s="334"/>
      <c r="J684" s="334"/>
      <c r="K684" s="334"/>
      <c r="L684" s="334"/>
      <c r="M684" s="334"/>
      <c r="N684" s="334"/>
    </row>
    <row r="685" spans="1:14" s="383" customFormat="1" x14ac:dyDescent="0.25">
      <c r="A685" s="331"/>
      <c r="B685" s="332"/>
      <c r="C685" s="333"/>
      <c r="D685" s="334"/>
      <c r="E685" s="334"/>
      <c r="F685" s="334"/>
      <c r="G685" s="334"/>
      <c r="H685" s="333"/>
      <c r="I685" s="334"/>
      <c r="J685" s="334"/>
      <c r="K685" s="334"/>
      <c r="L685" s="334"/>
      <c r="M685" s="334"/>
      <c r="N685" s="334"/>
    </row>
    <row r="686" spans="1:14" s="383" customFormat="1" x14ac:dyDescent="0.25">
      <c r="A686" s="331"/>
      <c r="B686" s="332"/>
      <c r="C686" s="333"/>
      <c r="D686" s="334"/>
      <c r="E686" s="334"/>
      <c r="F686" s="334"/>
      <c r="G686" s="334"/>
      <c r="H686" s="333"/>
      <c r="I686" s="334"/>
      <c r="J686" s="334"/>
      <c r="K686" s="334"/>
      <c r="L686" s="334"/>
      <c r="M686" s="334"/>
      <c r="N686" s="334"/>
    </row>
    <row r="687" spans="1:14" s="383" customFormat="1" x14ac:dyDescent="0.25">
      <c r="A687" s="331"/>
      <c r="B687" s="332"/>
      <c r="C687" s="333"/>
      <c r="D687" s="334"/>
      <c r="E687" s="334"/>
      <c r="F687" s="334"/>
      <c r="G687" s="334"/>
      <c r="H687" s="333"/>
      <c r="I687" s="334"/>
      <c r="J687" s="334"/>
      <c r="K687" s="334"/>
      <c r="L687" s="334"/>
      <c r="M687" s="334"/>
      <c r="N687" s="334"/>
    </row>
    <row r="688" spans="1:14" s="383" customFormat="1" x14ac:dyDescent="0.25">
      <c r="A688" s="331"/>
      <c r="B688" s="332"/>
      <c r="C688" s="333"/>
      <c r="D688" s="334"/>
      <c r="E688" s="334"/>
      <c r="F688" s="334"/>
      <c r="G688" s="334"/>
      <c r="H688" s="333"/>
      <c r="I688" s="334"/>
      <c r="J688" s="334"/>
      <c r="K688" s="334"/>
      <c r="L688" s="334"/>
      <c r="M688" s="334"/>
      <c r="N688" s="334"/>
    </row>
    <row r="689" spans="1:14" s="383" customFormat="1" x14ac:dyDescent="0.25">
      <c r="A689" s="331"/>
      <c r="B689" s="332"/>
      <c r="C689" s="333"/>
      <c r="D689" s="334"/>
      <c r="E689" s="334"/>
      <c r="F689" s="334"/>
      <c r="G689" s="334"/>
      <c r="H689" s="333"/>
      <c r="I689" s="334"/>
      <c r="J689" s="334"/>
      <c r="K689" s="334"/>
      <c r="L689" s="334"/>
      <c r="M689" s="334"/>
      <c r="N689" s="334"/>
    </row>
    <row r="690" spans="1:14" s="383" customFormat="1" x14ac:dyDescent="0.25">
      <c r="A690" s="331"/>
      <c r="B690" s="332"/>
      <c r="C690" s="333"/>
      <c r="D690" s="334"/>
      <c r="E690" s="334"/>
      <c r="F690" s="334"/>
      <c r="G690" s="334"/>
      <c r="H690" s="333"/>
      <c r="I690" s="334"/>
      <c r="J690" s="334"/>
      <c r="K690" s="334"/>
      <c r="L690" s="334"/>
      <c r="M690" s="334"/>
      <c r="N690" s="334"/>
    </row>
    <row r="691" spans="1:14" s="383" customFormat="1" x14ac:dyDescent="0.25">
      <c r="A691" s="331"/>
      <c r="B691" s="332"/>
      <c r="C691" s="333"/>
      <c r="D691" s="334"/>
      <c r="E691" s="334"/>
      <c r="F691" s="334"/>
      <c r="G691" s="334"/>
      <c r="H691" s="333"/>
      <c r="I691" s="334"/>
      <c r="J691" s="334"/>
      <c r="K691" s="334"/>
      <c r="L691" s="334"/>
      <c r="M691" s="334"/>
      <c r="N691" s="334"/>
    </row>
    <row r="692" spans="1:14" s="383" customFormat="1" x14ac:dyDescent="0.25">
      <c r="A692" s="331"/>
      <c r="B692" s="332"/>
      <c r="C692" s="333"/>
      <c r="D692" s="334"/>
      <c r="E692" s="334"/>
      <c r="F692" s="334"/>
      <c r="G692" s="334"/>
      <c r="H692" s="333"/>
      <c r="I692" s="334"/>
      <c r="J692" s="334"/>
      <c r="K692" s="334"/>
      <c r="L692" s="334"/>
      <c r="M692" s="334"/>
      <c r="N692" s="334"/>
    </row>
    <row r="693" spans="1:14" s="383" customFormat="1" x14ac:dyDescent="0.25">
      <c r="A693" s="331"/>
      <c r="B693" s="332"/>
      <c r="C693" s="333"/>
      <c r="D693" s="334"/>
      <c r="E693" s="334"/>
      <c r="F693" s="334"/>
      <c r="G693" s="334"/>
      <c r="H693" s="333"/>
      <c r="I693" s="334"/>
      <c r="J693" s="334"/>
      <c r="K693" s="334"/>
      <c r="L693" s="334"/>
      <c r="M693" s="334"/>
      <c r="N693" s="334"/>
    </row>
    <row r="694" spans="1:14" s="383" customFormat="1" x14ac:dyDescent="0.25">
      <c r="A694" s="331"/>
      <c r="B694" s="332"/>
      <c r="C694" s="333"/>
      <c r="D694" s="334"/>
      <c r="E694" s="334"/>
      <c r="F694" s="334"/>
      <c r="G694" s="334"/>
      <c r="H694" s="333"/>
      <c r="I694" s="334"/>
      <c r="J694" s="334"/>
      <c r="K694" s="334"/>
      <c r="L694" s="334"/>
      <c r="M694" s="334"/>
      <c r="N694" s="334"/>
    </row>
    <row r="695" spans="1:14" s="383" customFormat="1" x14ac:dyDescent="0.25">
      <c r="A695" s="331"/>
      <c r="B695" s="332"/>
      <c r="C695" s="333"/>
      <c r="D695" s="334"/>
      <c r="E695" s="334"/>
      <c r="F695" s="334"/>
      <c r="G695" s="334"/>
      <c r="H695" s="333"/>
      <c r="I695" s="334"/>
      <c r="J695" s="334"/>
      <c r="K695" s="334"/>
      <c r="L695" s="334"/>
      <c r="M695" s="334"/>
      <c r="N695" s="334"/>
    </row>
    <row r="696" spans="1:14" s="383" customFormat="1" x14ac:dyDescent="0.25">
      <c r="A696" s="331"/>
      <c r="B696" s="332"/>
      <c r="C696" s="333"/>
      <c r="D696" s="334"/>
      <c r="E696" s="334"/>
      <c r="F696" s="334"/>
      <c r="G696" s="334"/>
      <c r="H696" s="333"/>
      <c r="I696" s="334"/>
      <c r="J696" s="334"/>
      <c r="K696" s="334"/>
      <c r="L696" s="334"/>
      <c r="M696" s="334"/>
      <c r="N696" s="334"/>
    </row>
    <row r="697" spans="1:14" s="383" customFormat="1" x14ac:dyDescent="0.25">
      <c r="A697" s="331"/>
      <c r="B697" s="332"/>
      <c r="C697" s="333"/>
      <c r="D697" s="334"/>
      <c r="E697" s="334"/>
      <c r="F697" s="334"/>
      <c r="G697" s="334"/>
      <c r="H697" s="333"/>
      <c r="I697" s="334"/>
      <c r="J697" s="334"/>
      <c r="K697" s="334"/>
      <c r="L697" s="334"/>
      <c r="M697" s="334"/>
      <c r="N697" s="334"/>
    </row>
    <row r="698" spans="1:14" s="383" customFormat="1" x14ac:dyDescent="0.25">
      <c r="A698" s="331"/>
      <c r="B698" s="332"/>
      <c r="C698" s="333"/>
      <c r="D698" s="334"/>
      <c r="E698" s="334"/>
      <c r="F698" s="334"/>
      <c r="G698" s="334"/>
      <c r="H698" s="333"/>
      <c r="I698" s="334"/>
      <c r="J698" s="334"/>
      <c r="K698" s="334"/>
      <c r="L698" s="334"/>
      <c r="M698" s="334"/>
      <c r="N698" s="334"/>
    </row>
    <row r="699" spans="1:14" s="383" customFormat="1" x14ac:dyDescent="0.25">
      <c r="A699" s="331"/>
      <c r="B699" s="332"/>
      <c r="C699" s="333"/>
      <c r="D699" s="334"/>
      <c r="E699" s="334"/>
      <c r="F699" s="334"/>
      <c r="G699" s="334"/>
      <c r="H699" s="333"/>
      <c r="I699" s="334"/>
      <c r="J699" s="334"/>
      <c r="K699" s="334"/>
      <c r="L699" s="334"/>
      <c r="M699" s="334"/>
      <c r="N699" s="334"/>
    </row>
    <row r="700" spans="1:14" s="383" customFormat="1" x14ac:dyDescent="0.25">
      <c r="A700" s="331"/>
      <c r="B700" s="332"/>
      <c r="C700" s="333"/>
      <c r="D700" s="334"/>
      <c r="E700" s="334"/>
      <c r="F700" s="334"/>
      <c r="G700" s="334"/>
      <c r="H700" s="333"/>
      <c r="I700" s="334"/>
      <c r="J700" s="334"/>
      <c r="K700" s="334"/>
      <c r="L700" s="334"/>
      <c r="M700" s="334"/>
      <c r="N700" s="334"/>
    </row>
    <row r="701" spans="1:14" s="383" customFormat="1" x14ac:dyDescent="0.25">
      <c r="A701" s="331"/>
      <c r="B701" s="332"/>
      <c r="C701" s="333"/>
      <c r="D701" s="334"/>
      <c r="E701" s="334"/>
      <c r="F701" s="334"/>
      <c r="G701" s="334"/>
      <c r="H701" s="333"/>
      <c r="I701" s="334"/>
      <c r="J701" s="334"/>
      <c r="K701" s="334"/>
      <c r="L701" s="334"/>
      <c r="M701" s="334"/>
      <c r="N701" s="334"/>
    </row>
    <row r="702" spans="1:14" s="383" customFormat="1" x14ac:dyDescent="0.25">
      <c r="A702" s="331"/>
      <c r="B702" s="332"/>
      <c r="C702" s="333"/>
      <c r="D702" s="334"/>
      <c r="E702" s="334"/>
      <c r="F702" s="334"/>
      <c r="G702" s="334"/>
      <c r="H702" s="333"/>
      <c r="I702" s="334"/>
      <c r="J702" s="334"/>
      <c r="K702" s="334"/>
      <c r="L702" s="334"/>
      <c r="M702" s="334"/>
      <c r="N702" s="334"/>
    </row>
    <row r="703" spans="1:14" s="383" customFormat="1" x14ac:dyDescent="0.25">
      <c r="A703" s="331"/>
      <c r="B703" s="332"/>
      <c r="C703" s="333"/>
      <c r="D703" s="334"/>
      <c r="E703" s="334"/>
      <c r="F703" s="334"/>
      <c r="G703" s="334"/>
      <c r="H703" s="333"/>
      <c r="I703" s="334"/>
      <c r="J703" s="334"/>
      <c r="K703" s="334"/>
      <c r="L703" s="334"/>
      <c r="M703" s="334"/>
      <c r="N703" s="334"/>
    </row>
    <row r="704" spans="1:14" s="383" customFormat="1" x14ac:dyDescent="0.25">
      <c r="A704" s="331"/>
      <c r="B704" s="332"/>
      <c r="C704" s="333"/>
      <c r="D704" s="334"/>
      <c r="E704" s="334"/>
      <c r="F704" s="334"/>
      <c r="G704" s="334"/>
      <c r="H704" s="333"/>
      <c r="I704" s="334"/>
      <c r="J704" s="334"/>
      <c r="K704" s="334"/>
      <c r="L704" s="334"/>
      <c r="M704" s="334"/>
      <c r="N704" s="334"/>
    </row>
    <row r="705" spans="1:14" s="383" customFormat="1" x14ac:dyDescent="0.25">
      <c r="A705" s="331"/>
      <c r="B705" s="332"/>
      <c r="C705" s="333"/>
      <c r="D705" s="334"/>
      <c r="E705" s="334"/>
      <c r="F705" s="334"/>
      <c r="G705" s="334"/>
      <c r="H705" s="333"/>
      <c r="I705" s="334"/>
      <c r="J705" s="334"/>
      <c r="K705" s="334"/>
      <c r="L705" s="334"/>
      <c r="M705" s="334"/>
      <c r="N705" s="334"/>
    </row>
    <row r="706" spans="1:14" s="383" customFormat="1" x14ac:dyDescent="0.25">
      <c r="A706" s="331"/>
      <c r="B706" s="332"/>
      <c r="C706" s="333"/>
      <c r="D706" s="334"/>
      <c r="E706" s="334"/>
      <c r="F706" s="334"/>
      <c r="G706" s="334"/>
      <c r="H706" s="333"/>
      <c r="I706" s="334"/>
      <c r="J706" s="334"/>
      <c r="K706" s="334"/>
      <c r="L706" s="334"/>
      <c r="M706" s="334"/>
      <c r="N706" s="334"/>
    </row>
    <row r="707" spans="1:14" s="383" customFormat="1" x14ac:dyDescent="0.25">
      <c r="A707" s="331"/>
      <c r="B707" s="332"/>
      <c r="C707" s="333"/>
      <c r="D707" s="334"/>
      <c r="E707" s="334"/>
      <c r="F707" s="334"/>
      <c r="G707" s="334"/>
      <c r="H707" s="333"/>
      <c r="I707" s="334"/>
      <c r="J707" s="334"/>
      <c r="K707" s="334"/>
      <c r="L707" s="334"/>
      <c r="M707" s="334"/>
      <c r="N707" s="334"/>
    </row>
    <row r="708" spans="1:14" s="383" customFormat="1" x14ac:dyDescent="0.25">
      <c r="A708" s="331"/>
      <c r="B708" s="332"/>
      <c r="C708" s="333"/>
      <c r="D708" s="334"/>
      <c r="E708" s="334"/>
      <c r="F708" s="334"/>
      <c r="G708" s="334"/>
      <c r="H708" s="333"/>
      <c r="I708" s="334"/>
      <c r="J708" s="334"/>
      <c r="K708" s="334"/>
      <c r="L708" s="334"/>
      <c r="M708" s="334"/>
      <c r="N708" s="334"/>
    </row>
    <row r="709" spans="1:14" s="383" customFormat="1" x14ac:dyDescent="0.25">
      <c r="A709" s="331"/>
      <c r="B709" s="332"/>
      <c r="C709" s="333"/>
      <c r="D709" s="334"/>
      <c r="E709" s="334"/>
      <c r="F709" s="334"/>
      <c r="G709" s="334"/>
      <c r="H709" s="333"/>
      <c r="I709" s="334"/>
      <c r="J709" s="334"/>
      <c r="K709" s="334"/>
      <c r="L709" s="334"/>
      <c r="M709" s="334"/>
      <c r="N709" s="334"/>
    </row>
    <row r="710" spans="1:14" s="383" customFormat="1" x14ac:dyDescent="0.25">
      <c r="A710" s="331"/>
      <c r="B710" s="332"/>
      <c r="C710" s="333"/>
      <c r="D710" s="334"/>
      <c r="E710" s="334"/>
      <c r="F710" s="334"/>
      <c r="G710" s="334"/>
      <c r="H710" s="333"/>
      <c r="I710" s="334"/>
      <c r="J710" s="334"/>
      <c r="K710" s="334"/>
      <c r="L710" s="334"/>
      <c r="M710" s="334"/>
      <c r="N710" s="334"/>
    </row>
    <row r="711" spans="1:14" s="383" customFormat="1" x14ac:dyDescent="0.25">
      <c r="A711" s="331"/>
      <c r="B711" s="332"/>
      <c r="C711" s="333"/>
      <c r="D711" s="334"/>
      <c r="E711" s="334"/>
      <c r="F711" s="334"/>
      <c r="G711" s="334"/>
      <c r="H711" s="333"/>
      <c r="I711" s="334"/>
      <c r="J711" s="334"/>
      <c r="K711" s="334"/>
      <c r="L711" s="334"/>
      <c r="M711" s="334"/>
      <c r="N711" s="334"/>
    </row>
    <row r="712" spans="1:14" s="383" customFormat="1" x14ac:dyDescent="0.25">
      <c r="A712" s="331"/>
      <c r="B712" s="332"/>
      <c r="C712" s="333"/>
      <c r="D712" s="334"/>
      <c r="E712" s="334"/>
      <c r="F712" s="334"/>
      <c r="G712" s="334"/>
      <c r="H712" s="333"/>
      <c r="I712" s="334"/>
      <c r="J712" s="334"/>
      <c r="K712" s="334"/>
      <c r="L712" s="334"/>
      <c r="M712" s="334"/>
      <c r="N712" s="334"/>
    </row>
    <row r="713" spans="1:14" s="383" customFormat="1" x14ac:dyDescent="0.25">
      <c r="A713" s="331"/>
      <c r="B713" s="332"/>
      <c r="C713" s="333"/>
      <c r="D713" s="334"/>
      <c r="E713" s="334"/>
      <c r="F713" s="334"/>
      <c r="G713" s="334"/>
      <c r="H713" s="333"/>
      <c r="I713" s="334"/>
      <c r="J713" s="334"/>
      <c r="K713" s="334"/>
      <c r="L713" s="334"/>
      <c r="M713" s="334"/>
      <c r="N713" s="334"/>
    </row>
    <row r="714" spans="1:14" s="383" customFormat="1" x14ac:dyDescent="0.25">
      <c r="A714" s="331"/>
      <c r="B714" s="332"/>
      <c r="C714" s="333"/>
      <c r="D714" s="334"/>
      <c r="E714" s="334"/>
      <c r="F714" s="334"/>
      <c r="G714" s="334"/>
      <c r="H714" s="333"/>
      <c r="I714" s="334"/>
      <c r="J714" s="334"/>
      <c r="K714" s="334"/>
      <c r="L714" s="334"/>
      <c r="M714" s="334"/>
      <c r="N714" s="334"/>
    </row>
    <row r="715" spans="1:14" s="383" customFormat="1" x14ac:dyDescent="0.25">
      <c r="A715" s="331"/>
      <c r="B715" s="332"/>
      <c r="C715" s="333"/>
      <c r="D715" s="334"/>
      <c r="E715" s="334"/>
      <c r="F715" s="334"/>
      <c r="G715" s="334"/>
      <c r="H715" s="333"/>
      <c r="I715" s="334"/>
      <c r="J715" s="334"/>
      <c r="K715" s="334"/>
      <c r="L715" s="334"/>
      <c r="M715" s="334"/>
      <c r="N715" s="334"/>
    </row>
    <row r="716" spans="1:14" s="383" customFormat="1" x14ac:dyDescent="0.25">
      <c r="A716" s="331"/>
      <c r="B716" s="332"/>
      <c r="C716" s="333"/>
      <c r="D716" s="334"/>
      <c r="E716" s="334"/>
      <c r="F716" s="334"/>
      <c r="G716" s="334"/>
      <c r="H716" s="333"/>
      <c r="I716" s="334"/>
      <c r="J716" s="334"/>
      <c r="K716" s="334"/>
      <c r="L716" s="334"/>
      <c r="M716" s="334"/>
      <c r="N716" s="334"/>
    </row>
    <row r="717" spans="1:14" s="383" customFormat="1" x14ac:dyDescent="0.25">
      <c r="A717" s="331"/>
      <c r="B717" s="332"/>
      <c r="C717" s="333"/>
      <c r="D717" s="334"/>
      <c r="E717" s="334"/>
      <c r="F717" s="334"/>
      <c r="G717" s="334"/>
      <c r="H717" s="333"/>
      <c r="I717" s="334"/>
      <c r="J717" s="334"/>
      <c r="K717" s="334"/>
      <c r="L717" s="334"/>
      <c r="M717" s="334"/>
      <c r="N717" s="334"/>
    </row>
    <row r="718" spans="1:14" s="383" customFormat="1" x14ac:dyDescent="0.25">
      <c r="A718" s="331"/>
      <c r="B718" s="332"/>
      <c r="C718" s="333"/>
      <c r="D718" s="334"/>
      <c r="E718" s="334"/>
      <c r="F718" s="334"/>
      <c r="G718" s="334"/>
      <c r="H718" s="333"/>
      <c r="I718" s="334"/>
      <c r="J718" s="334"/>
      <c r="K718" s="334"/>
      <c r="L718" s="334"/>
      <c r="M718" s="334"/>
      <c r="N718" s="334"/>
    </row>
    <row r="719" spans="1:14" s="383" customFormat="1" x14ac:dyDescent="0.25">
      <c r="A719" s="331"/>
      <c r="B719" s="332"/>
      <c r="C719" s="333"/>
      <c r="D719" s="334"/>
      <c r="E719" s="334"/>
      <c r="F719" s="334"/>
      <c r="G719" s="334"/>
      <c r="H719" s="333"/>
      <c r="I719" s="334"/>
      <c r="J719" s="334"/>
      <c r="K719" s="334"/>
      <c r="L719" s="334"/>
      <c r="M719" s="334"/>
      <c r="N719" s="334"/>
    </row>
    <row r="720" spans="1:14" s="383" customFormat="1" x14ac:dyDescent="0.25">
      <c r="A720" s="331"/>
      <c r="B720" s="332"/>
      <c r="C720" s="333"/>
      <c r="D720" s="334"/>
      <c r="E720" s="334"/>
      <c r="F720" s="334"/>
      <c r="G720" s="334"/>
      <c r="H720" s="333"/>
      <c r="I720" s="334"/>
      <c r="J720" s="334"/>
      <c r="K720" s="334"/>
      <c r="L720" s="334"/>
      <c r="M720" s="334"/>
      <c r="N720" s="334"/>
    </row>
    <row r="721" spans="1:14" s="383" customFormat="1" x14ac:dyDescent="0.25">
      <c r="A721" s="331"/>
      <c r="B721" s="332"/>
      <c r="C721" s="333"/>
      <c r="D721" s="334"/>
      <c r="E721" s="334"/>
      <c r="F721" s="334"/>
      <c r="G721" s="334"/>
      <c r="H721" s="333"/>
      <c r="I721" s="334"/>
      <c r="J721" s="334"/>
      <c r="K721" s="334"/>
      <c r="L721" s="334"/>
      <c r="M721" s="334"/>
      <c r="N721" s="334"/>
    </row>
    <row r="722" spans="1:14" s="383" customFormat="1" x14ac:dyDescent="0.25">
      <c r="A722" s="331"/>
      <c r="B722" s="332"/>
      <c r="C722" s="333"/>
      <c r="D722" s="334"/>
      <c r="E722" s="334"/>
      <c r="F722" s="334"/>
      <c r="G722" s="334"/>
      <c r="H722" s="333"/>
      <c r="I722" s="334"/>
      <c r="J722" s="334"/>
      <c r="K722" s="334"/>
      <c r="L722" s="334"/>
      <c r="M722" s="334"/>
      <c r="N722" s="334"/>
    </row>
    <row r="723" spans="1:14" s="383" customFormat="1" x14ac:dyDescent="0.25">
      <c r="A723" s="331"/>
      <c r="B723" s="332"/>
      <c r="C723" s="333"/>
      <c r="D723" s="334"/>
      <c r="E723" s="334"/>
      <c r="F723" s="334"/>
      <c r="G723" s="334"/>
      <c r="H723" s="333"/>
      <c r="I723" s="334"/>
      <c r="J723" s="334"/>
      <c r="K723" s="334"/>
      <c r="L723" s="334"/>
      <c r="M723" s="334"/>
      <c r="N723" s="334"/>
    </row>
    <row r="724" spans="1:14" s="383" customFormat="1" x14ac:dyDescent="0.25">
      <c r="A724" s="331"/>
      <c r="B724" s="332"/>
      <c r="C724" s="333"/>
      <c r="D724" s="334"/>
      <c r="E724" s="334"/>
      <c r="F724" s="334"/>
      <c r="G724" s="334"/>
      <c r="H724" s="333"/>
      <c r="I724" s="334"/>
      <c r="J724" s="334"/>
      <c r="K724" s="334"/>
      <c r="L724" s="334"/>
      <c r="M724" s="334"/>
      <c r="N724" s="334"/>
    </row>
    <row r="725" spans="1:14" s="383" customFormat="1" x14ac:dyDescent="0.25">
      <c r="A725" s="331"/>
      <c r="B725" s="332"/>
      <c r="C725" s="333"/>
      <c r="D725" s="334"/>
      <c r="E725" s="334"/>
      <c r="F725" s="334"/>
      <c r="G725" s="334"/>
      <c r="H725" s="333"/>
      <c r="I725" s="334"/>
      <c r="J725" s="334"/>
      <c r="K725" s="334"/>
      <c r="L725" s="334"/>
      <c r="M725" s="334"/>
      <c r="N725" s="334"/>
    </row>
    <row r="726" spans="1:14" s="383" customFormat="1" x14ac:dyDescent="0.25">
      <c r="A726" s="331"/>
      <c r="B726" s="332"/>
      <c r="C726" s="333"/>
      <c r="D726" s="334"/>
      <c r="E726" s="334"/>
      <c r="F726" s="334"/>
      <c r="G726" s="334"/>
      <c r="H726" s="333"/>
      <c r="I726" s="334"/>
      <c r="J726" s="334"/>
      <c r="K726" s="334"/>
      <c r="L726" s="334"/>
      <c r="M726" s="334"/>
      <c r="N726" s="334"/>
    </row>
    <row r="727" spans="1:14" s="383" customFormat="1" x14ac:dyDescent="0.25">
      <c r="A727" s="331"/>
      <c r="B727" s="332"/>
      <c r="C727" s="333"/>
      <c r="D727" s="334"/>
      <c r="E727" s="334"/>
      <c r="F727" s="334"/>
      <c r="G727" s="334"/>
      <c r="H727" s="333"/>
      <c r="I727" s="334"/>
      <c r="J727" s="334"/>
      <c r="K727" s="334"/>
      <c r="L727" s="334"/>
      <c r="M727" s="334"/>
      <c r="N727" s="334"/>
    </row>
    <row r="728" spans="1:14" s="383" customFormat="1" x14ac:dyDescent="0.25">
      <c r="A728" s="331"/>
      <c r="B728" s="332"/>
      <c r="C728" s="333"/>
      <c r="D728" s="334"/>
      <c r="E728" s="334"/>
      <c r="F728" s="334"/>
      <c r="G728" s="334"/>
      <c r="H728" s="333"/>
      <c r="I728" s="334"/>
      <c r="J728" s="334"/>
      <c r="K728" s="334"/>
      <c r="L728" s="334"/>
      <c r="M728" s="334"/>
      <c r="N728" s="334"/>
    </row>
    <row r="729" spans="1:14" s="383" customFormat="1" x14ac:dyDescent="0.25">
      <c r="A729" s="331"/>
      <c r="B729" s="332"/>
      <c r="C729" s="333"/>
      <c r="D729" s="334"/>
      <c r="E729" s="334"/>
      <c r="F729" s="334"/>
      <c r="G729" s="334"/>
      <c r="H729" s="333"/>
      <c r="I729" s="334"/>
      <c r="J729" s="334"/>
      <c r="K729" s="334"/>
      <c r="L729" s="334"/>
      <c r="M729" s="334"/>
      <c r="N729" s="334"/>
    </row>
    <row r="730" spans="1:14" s="383" customFormat="1" x14ac:dyDescent="0.25">
      <c r="A730" s="331"/>
      <c r="B730" s="332"/>
      <c r="C730" s="333"/>
      <c r="D730" s="334"/>
      <c r="E730" s="334"/>
      <c r="F730" s="334"/>
      <c r="G730" s="334"/>
      <c r="H730" s="333"/>
      <c r="I730" s="334"/>
      <c r="J730" s="334"/>
      <c r="K730" s="334"/>
      <c r="L730" s="334"/>
      <c r="M730" s="334"/>
      <c r="N730" s="334"/>
    </row>
    <row r="731" spans="1:14" s="383" customFormat="1" x14ac:dyDescent="0.25">
      <c r="A731" s="331"/>
      <c r="B731" s="332"/>
      <c r="C731" s="333"/>
      <c r="D731" s="334"/>
      <c r="E731" s="334"/>
      <c r="F731" s="334"/>
      <c r="G731" s="334"/>
      <c r="H731" s="333"/>
      <c r="I731" s="334"/>
      <c r="J731" s="334"/>
      <c r="K731" s="334"/>
      <c r="L731" s="334"/>
      <c r="M731" s="334"/>
      <c r="N731" s="334"/>
    </row>
    <row r="732" spans="1:14" s="383" customFormat="1" x14ac:dyDescent="0.25">
      <c r="A732" s="331"/>
      <c r="B732" s="332"/>
      <c r="C732" s="333"/>
      <c r="D732" s="334"/>
      <c r="E732" s="334"/>
      <c r="F732" s="334"/>
      <c r="G732" s="334"/>
      <c r="H732" s="333"/>
      <c r="I732" s="334"/>
      <c r="J732" s="334"/>
      <c r="K732" s="334"/>
      <c r="L732" s="334"/>
      <c r="M732" s="334"/>
      <c r="N732" s="334"/>
    </row>
    <row r="733" spans="1:14" s="383" customFormat="1" x14ac:dyDescent="0.25">
      <c r="A733" s="331"/>
      <c r="B733" s="332"/>
      <c r="C733" s="333"/>
      <c r="D733" s="334"/>
      <c r="E733" s="334"/>
      <c r="F733" s="334"/>
      <c r="G733" s="334"/>
      <c r="H733" s="333"/>
      <c r="I733" s="334"/>
      <c r="J733" s="334"/>
      <c r="K733" s="334"/>
      <c r="L733" s="334"/>
      <c r="M733" s="334"/>
      <c r="N733" s="334"/>
    </row>
    <row r="734" spans="1:14" s="383" customFormat="1" x14ac:dyDescent="0.25">
      <c r="A734" s="331"/>
      <c r="B734" s="332"/>
      <c r="C734" s="333"/>
      <c r="D734" s="334"/>
      <c r="E734" s="334"/>
      <c r="F734" s="334"/>
      <c r="G734" s="334"/>
      <c r="H734" s="333"/>
      <c r="I734" s="334"/>
      <c r="J734" s="334"/>
      <c r="K734" s="334"/>
      <c r="L734" s="334"/>
      <c r="M734" s="334"/>
      <c r="N734" s="334"/>
    </row>
    <row r="735" spans="1:14" s="383" customFormat="1" x14ac:dyDescent="0.25">
      <c r="A735" s="331"/>
      <c r="B735" s="332"/>
      <c r="C735" s="333"/>
      <c r="D735" s="334"/>
      <c r="E735" s="334"/>
      <c r="F735" s="334"/>
      <c r="G735" s="334"/>
      <c r="H735" s="333"/>
      <c r="I735" s="334"/>
      <c r="J735" s="334"/>
      <c r="K735" s="334"/>
      <c r="L735" s="334"/>
      <c r="M735" s="334"/>
      <c r="N735" s="334"/>
    </row>
    <row r="736" spans="1:14" s="383" customFormat="1" x14ac:dyDescent="0.25">
      <c r="A736" s="331"/>
      <c r="B736" s="332"/>
      <c r="C736" s="333"/>
      <c r="D736" s="334"/>
      <c r="E736" s="334"/>
      <c r="F736" s="334"/>
      <c r="G736" s="334"/>
      <c r="H736" s="333"/>
      <c r="I736" s="334"/>
      <c r="J736" s="334"/>
      <c r="K736" s="334"/>
      <c r="L736" s="334"/>
      <c r="M736" s="334"/>
      <c r="N736" s="334"/>
    </row>
    <row r="737" spans="1:14" s="383" customFormat="1" x14ac:dyDescent="0.25">
      <c r="A737" s="331"/>
      <c r="B737" s="332"/>
      <c r="C737" s="333"/>
      <c r="D737" s="334"/>
      <c r="E737" s="334"/>
      <c r="F737" s="334"/>
      <c r="G737" s="334"/>
      <c r="H737" s="333"/>
      <c r="I737" s="334"/>
      <c r="J737" s="334"/>
      <c r="K737" s="334"/>
      <c r="L737" s="334"/>
      <c r="M737" s="334"/>
      <c r="N737" s="334"/>
    </row>
    <row r="738" spans="1:14" s="383" customFormat="1" x14ac:dyDescent="0.25">
      <c r="A738" s="331"/>
      <c r="B738" s="332"/>
      <c r="C738" s="333"/>
      <c r="D738" s="334"/>
      <c r="E738" s="334"/>
      <c r="F738" s="334"/>
      <c r="G738" s="334"/>
      <c r="H738" s="333"/>
      <c r="I738" s="334"/>
      <c r="J738" s="334"/>
      <c r="K738" s="334"/>
      <c r="L738" s="334"/>
      <c r="M738" s="334"/>
      <c r="N738" s="334"/>
    </row>
    <row r="739" spans="1:14" s="383" customFormat="1" x14ac:dyDescent="0.25">
      <c r="A739" s="331"/>
      <c r="B739" s="332"/>
      <c r="C739" s="333"/>
      <c r="D739" s="334"/>
      <c r="E739" s="334"/>
      <c r="F739" s="334"/>
      <c r="G739" s="334"/>
      <c r="H739" s="333"/>
      <c r="I739" s="334"/>
      <c r="J739" s="334"/>
      <c r="K739" s="334"/>
      <c r="L739" s="334"/>
      <c r="M739" s="334"/>
      <c r="N739" s="334"/>
    </row>
    <row r="740" spans="1:14" s="383" customFormat="1" x14ac:dyDescent="0.25">
      <c r="A740" s="331"/>
      <c r="B740" s="332"/>
      <c r="C740" s="333"/>
      <c r="D740" s="334"/>
      <c r="E740" s="334"/>
      <c r="F740" s="334"/>
      <c r="G740" s="334"/>
      <c r="H740" s="333"/>
      <c r="I740" s="334"/>
      <c r="J740" s="334"/>
      <c r="K740" s="334"/>
      <c r="L740" s="334"/>
      <c r="M740" s="334"/>
      <c r="N740" s="334"/>
    </row>
    <row r="741" spans="1:14" s="383" customFormat="1" x14ac:dyDescent="0.25">
      <c r="A741" s="331"/>
      <c r="B741" s="332"/>
      <c r="C741" s="333"/>
      <c r="D741" s="334"/>
      <c r="E741" s="334"/>
      <c r="F741" s="334"/>
      <c r="G741" s="334"/>
      <c r="H741" s="333"/>
      <c r="I741" s="334"/>
      <c r="J741" s="334"/>
      <c r="K741" s="334"/>
      <c r="L741" s="334"/>
      <c r="M741" s="334"/>
      <c r="N741" s="334"/>
    </row>
    <row r="742" spans="1:14" s="383" customFormat="1" x14ac:dyDescent="0.25">
      <c r="A742" s="331"/>
      <c r="B742" s="332"/>
      <c r="C742" s="333"/>
      <c r="D742" s="334"/>
      <c r="E742" s="334"/>
      <c r="F742" s="334"/>
      <c r="G742" s="334"/>
      <c r="H742" s="333"/>
      <c r="I742" s="334"/>
      <c r="J742" s="334"/>
      <c r="K742" s="334"/>
      <c r="L742" s="334"/>
      <c r="M742" s="334"/>
      <c r="N742" s="334"/>
    </row>
    <row r="743" spans="1:14" s="383" customFormat="1" x14ac:dyDescent="0.25">
      <c r="A743" s="331"/>
      <c r="B743" s="332"/>
      <c r="C743" s="333"/>
      <c r="D743" s="334"/>
      <c r="E743" s="334"/>
      <c r="F743" s="334"/>
      <c r="G743" s="334"/>
      <c r="H743" s="333"/>
      <c r="I743" s="334"/>
      <c r="J743" s="334"/>
      <c r="K743" s="334"/>
      <c r="L743" s="334"/>
      <c r="M743" s="334"/>
      <c r="N743" s="334"/>
    </row>
    <row r="744" spans="1:14" s="383" customFormat="1" x14ac:dyDescent="0.25">
      <c r="A744" s="331"/>
      <c r="B744" s="332"/>
      <c r="C744" s="333"/>
      <c r="D744" s="334"/>
      <c r="E744" s="334"/>
      <c r="F744" s="334"/>
      <c r="G744" s="334"/>
      <c r="H744" s="333"/>
      <c r="I744" s="334"/>
      <c r="J744" s="334"/>
      <c r="K744" s="334"/>
      <c r="L744" s="334"/>
      <c r="M744" s="334"/>
      <c r="N744" s="334"/>
    </row>
    <row r="745" spans="1:14" s="383" customFormat="1" x14ac:dyDescent="0.25">
      <c r="A745" s="331"/>
      <c r="B745" s="332"/>
      <c r="C745" s="333"/>
      <c r="D745" s="334"/>
      <c r="E745" s="334"/>
      <c r="F745" s="334"/>
      <c r="G745" s="334"/>
      <c r="H745" s="333"/>
      <c r="I745" s="334"/>
      <c r="J745" s="334"/>
      <c r="K745" s="334"/>
      <c r="L745" s="334"/>
      <c r="M745" s="334"/>
      <c r="N745" s="334"/>
    </row>
    <row r="746" spans="1:14" s="383" customFormat="1" x14ac:dyDescent="0.25">
      <c r="A746" s="331"/>
      <c r="B746" s="332"/>
      <c r="C746" s="333"/>
      <c r="D746" s="334"/>
      <c r="E746" s="334"/>
      <c r="F746" s="334"/>
      <c r="G746" s="334"/>
      <c r="H746" s="333"/>
      <c r="I746" s="334"/>
      <c r="J746" s="334"/>
      <c r="K746" s="334"/>
      <c r="L746" s="334"/>
      <c r="M746" s="334"/>
      <c r="N746" s="334"/>
    </row>
    <row r="747" spans="1:14" s="383" customFormat="1" x14ac:dyDescent="0.25">
      <c r="A747" s="331"/>
      <c r="B747" s="332"/>
      <c r="C747" s="333"/>
      <c r="D747" s="334"/>
      <c r="E747" s="334"/>
      <c r="F747" s="334"/>
      <c r="G747" s="334"/>
      <c r="H747" s="333"/>
      <c r="I747" s="334"/>
      <c r="J747" s="334"/>
      <c r="K747" s="334"/>
      <c r="L747" s="334"/>
      <c r="M747" s="334"/>
      <c r="N747" s="334"/>
    </row>
    <row r="748" spans="1:14" s="383" customFormat="1" x14ac:dyDescent="0.25">
      <c r="A748" s="331"/>
      <c r="B748" s="332"/>
      <c r="C748" s="333"/>
      <c r="D748" s="334"/>
      <c r="E748" s="334"/>
      <c r="F748" s="334"/>
      <c r="G748" s="334"/>
      <c r="H748" s="333"/>
      <c r="I748" s="334"/>
      <c r="J748" s="334"/>
      <c r="K748" s="334"/>
      <c r="L748" s="334"/>
      <c r="M748" s="334"/>
      <c r="N748" s="334"/>
    </row>
    <row r="749" spans="1:14" s="383" customFormat="1" x14ac:dyDescent="0.25">
      <c r="A749" s="331"/>
      <c r="B749" s="332"/>
      <c r="C749" s="333"/>
      <c r="D749" s="334"/>
      <c r="E749" s="334"/>
      <c r="F749" s="334"/>
      <c r="G749" s="334"/>
      <c r="H749" s="333"/>
      <c r="I749" s="334"/>
      <c r="J749" s="334"/>
      <c r="K749" s="334"/>
      <c r="L749" s="334"/>
      <c r="M749" s="334"/>
      <c r="N749" s="334"/>
    </row>
    <row r="750" spans="1:14" s="383" customFormat="1" x14ac:dyDescent="0.25">
      <c r="A750" s="331"/>
      <c r="B750" s="332"/>
      <c r="C750" s="333"/>
      <c r="D750" s="334"/>
      <c r="E750" s="334"/>
      <c r="F750" s="334"/>
      <c r="G750" s="334"/>
      <c r="H750" s="333"/>
      <c r="I750" s="334"/>
      <c r="J750" s="334"/>
      <c r="K750" s="334"/>
      <c r="L750" s="334"/>
      <c r="M750" s="334"/>
      <c r="N750" s="334"/>
    </row>
    <row r="751" spans="1:14" s="383" customFormat="1" x14ac:dyDescent="0.25">
      <c r="A751" s="331"/>
      <c r="B751" s="332"/>
      <c r="C751" s="333"/>
      <c r="D751" s="334"/>
      <c r="E751" s="334"/>
      <c r="F751" s="334"/>
      <c r="G751" s="334"/>
      <c r="H751" s="333"/>
      <c r="I751" s="334"/>
      <c r="J751" s="334"/>
      <c r="K751" s="334"/>
      <c r="L751" s="334"/>
      <c r="M751" s="334"/>
      <c r="N751" s="334"/>
    </row>
    <row r="752" spans="1:14" s="383" customFormat="1" x14ac:dyDescent="0.25">
      <c r="A752" s="331"/>
      <c r="B752" s="332"/>
      <c r="C752" s="333"/>
      <c r="D752" s="334"/>
      <c r="E752" s="334"/>
      <c r="F752" s="334"/>
      <c r="G752" s="334"/>
      <c r="H752" s="333"/>
      <c r="I752" s="334"/>
      <c r="J752" s="334"/>
      <c r="K752" s="334"/>
      <c r="L752" s="334"/>
      <c r="M752" s="334"/>
      <c r="N752" s="334"/>
    </row>
    <row r="753" spans="1:14" s="383" customFormat="1" x14ac:dyDescent="0.25">
      <c r="A753" s="331"/>
      <c r="B753" s="332"/>
      <c r="C753" s="333"/>
      <c r="D753" s="334"/>
      <c r="E753" s="334"/>
      <c r="F753" s="334"/>
      <c r="G753" s="334"/>
      <c r="H753" s="333"/>
      <c r="I753" s="334"/>
      <c r="J753" s="334"/>
      <c r="K753" s="334"/>
      <c r="L753" s="334"/>
      <c r="M753" s="334"/>
      <c r="N753" s="334"/>
    </row>
    <row r="754" spans="1:14" s="383" customFormat="1" x14ac:dyDescent="0.25">
      <c r="A754" s="331"/>
      <c r="B754" s="332"/>
      <c r="C754" s="333"/>
      <c r="D754" s="334"/>
      <c r="E754" s="334"/>
      <c r="F754" s="334"/>
      <c r="G754" s="334"/>
      <c r="H754" s="333"/>
      <c r="I754" s="334"/>
      <c r="J754" s="334"/>
      <c r="K754" s="334"/>
      <c r="L754" s="334"/>
      <c r="M754" s="334"/>
      <c r="N754" s="334"/>
    </row>
    <row r="755" spans="1:14" s="383" customFormat="1" x14ac:dyDescent="0.25">
      <c r="A755" s="331"/>
      <c r="B755" s="332"/>
      <c r="C755" s="333"/>
      <c r="D755" s="334"/>
      <c r="E755" s="334"/>
      <c r="F755" s="334"/>
      <c r="G755" s="334"/>
      <c r="H755" s="333"/>
      <c r="I755" s="334"/>
      <c r="J755" s="334"/>
      <c r="K755" s="334"/>
      <c r="L755" s="334"/>
      <c r="M755" s="334"/>
      <c r="N755" s="334"/>
    </row>
    <row r="756" spans="1:14" s="383" customFormat="1" x14ac:dyDescent="0.25">
      <c r="A756" s="331"/>
      <c r="B756" s="332"/>
      <c r="C756" s="333"/>
      <c r="D756" s="334"/>
      <c r="E756" s="334"/>
      <c r="F756" s="334"/>
      <c r="G756" s="334"/>
      <c r="H756" s="333"/>
      <c r="I756" s="334"/>
      <c r="J756" s="334"/>
      <c r="K756" s="334"/>
      <c r="L756" s="334"/>
      <c r="M756" s="334"/>
      <c r="N756" s="334"/>
    </row>
    <row r="757" spans="1:14" s="383" customFormat="1" x14ac:dyDescent="0.25">
      <c r="A757" s="331"/>
      <c r="B757" s="332"/>
      <c r="C757" s="333"/>
      <c r="D757" s="334"/>
      <c r="E757" s="334"/>
      <c r="F757" s="334"/>
      <c r="G757" s="334"/>
      <c r="H757" s="333"/>
      <c r="I757" s="334"/>
      <c r="J757" s="334"/>
      <c r="K757" s="334"/>
      <c r="L757" s="334"/>
      <c r="M757" s="334"/>
      <c r="N757" s="334"/>
    </row>
    <row r="758" spans="1:14" s="383" customFormat="1" x14ac:dyDescent="0.25">
      <c r="A758" s="331"/>
      <c r="B758" s="332"/>
      <c r="C758" s="333"/>
      <c r="D758" s="334"/>
      <c r="E758" s="334"/>
      <c r="F758" s="334"/>
      <c r="G758" s="334"/>
      <c r="H758" s="333"/>
      <c r="I758" s="334"/>
      <c r="J758" s="334"/>
      <c r="K758" s="334"/>
      <c r="L758" s="334"/>
      <c r="M758" s="334"/>
      <c r="N758" s="334"/>
    </row>
    <row r="759" spans="1:14" s="383" customFormat="1" x14ac:dyDescent="0.25">
      <c r="A759" s="331"/>
      <c r="B759" s="332"/>
      <c r="C759" s="333"/>
      <c r="D759" s="334"/>
      <c r="E759" s="334"/>
      <c r="F759" s="334"/>
      <c r="G759" s="334"/>
      <c r="H759" s="333"/>
      <c r="I759" s="334"/>
      <c r="J759" s="334"/>
      <c r="K759" s="334"/>
      <c r="L759" s="334"/>
      <c r="M759" s="334"/>
      <c r="N759" s="334"/>
    </row>
    <row r="760" spans="1:14" s="383" customFormat="1" x14ac:dyDescent="0.25">
      <c r="A760" s="331"/>
      <c r="B760" s="332"/>
      <c r="C760" s="333"/>
      <c r="D760" s="334"/>
      <c r="E760" s="334"/>
      <c r="F760" s="334"/>
      <c r="G760" s="334"/>
      <c r="H760" s="333"/>
      <c r="I760" s="334"/>
      <c r="J760" s="334"/>
      <c r="K760" s="334"/>
      <c r="L760" s="334"/>
      <c r="M760" s="334"/>
      <c r="N760" s="334"/>
    </row>
    <row r="761" spans="1:14" s="383" customFormat="1" x14ac:dyDescent="0.25">
      <c r="A761" s="331"/>
      <c r="B761" s="332"/>
      <c r="C761" s="333"/>
      <c r="D761" s="334"/>
      <c r="E761" s="334"/>
      <c r="F761" s="334"/>
      <c r="G761" s="334"/>
      <c r="H761" s="333"/>
      <c r="I761" s="334"/>
      <c r="J761" s="334"/>
      <c r="K761" s="334"/>
      <c r="L761" s="334"/>
      <c r="M761" s="334"/>
      <c r="N761" s="334"/>
    </row>
    <row r="762" spans="1:14" s="383" customFormat="1" x14ac:dyDescent="0.25">
      <c r="A762" s="331"/>
      <c r="B762" s="332"/>
      <c r="C762" s="333"/>
      <c r="D762" s="334"/>
      <c r="E762" s="334"/>
      <c r="F762" s="334"/>
      <c r="G762" s="334"/>
      <c r="H762" s="333"/>
      <c r="I762" s="334"/>
      <c r="J762" s="334"/>
      <c r="K762" s="334"/>
      <c r="L762" s="334"/>
      <c r="M762" s="334"/>
      <c r="N762" s="334"/>
    </row>
    <row r="763" spans="1:14" s="383" customFormat="1" x14ac:dyDescent="0.25">
      <c r="A763" s="331"/>
      <c r="B763" s="332"/>
      <c r="C763" s="333"/>
      <c r="D763" s="334"/>
      <c r="E763" s="334"/>
      <c r="F763" s="334"/>
      <c r="G763" s="334"/>
      <c r="H763" s="333"/>
      <c r="I763" s="334"/>
      <c r="J763" s="334"/>
      <c r="K763" s="334"/>
      <c r="L763" s="334"/>
      <c r="M763" s="334"/>
      <c r="N763" s="334"/>
    </row>
    <row r="764" spans="1:14" s="383" customFormat="1" x14ac:dyDescent="0.25">
      <c r="A764" s="331"/>
      <c r="B764" s="332"/>
      <c r="C764" s="333"/>
      <c r="D764" s="334"/>
      <c r="E764" s="334"/>
      <c r="F764" s="334"/>
      <c r="G764" s="334"/>
      <c r="H764" s="333"/>
      <c r="I764" s="334"/>
      <c r="J764" s="334"/>
      <c r="K764" s="334"/>
      <c r="L764" s="334"/>
      <c r="M764" s="334"/>
      <c r="N764" s="334"/>
    </row>
    <row r="765" spans="1:14" s="383" customFormat="1" x14ac:dyDescent="0.25">
      <c r="A765" s="331"/>
      <c r="B765" s="332"/>
      <c r="C765" s="333"/>
      <c r="D765" s="334"/>
      <c r="E765" s="334"/>
      <c r="F765" s="334"/>
      <c r="G765" s="334"/>
      <c r="H765" s="333"/>
      <c r="I765" s="334"/>
      <c r="J765" s="334"/>
      <c r="K765" s="334"/>
      <c r="L765" s="334"/>
      <c r="M765" s="334"/>
      <c r="N765" s="334"/>
    </row>
    <row r="766" spans="1:14" s="383" customFormat="1" x14ac:dyDescent="0.25">
      <c r="A766" s="331"/>
      <c r="B766" s="332"/>
      <c r="C766" s="333"/>
      <c r="D766" s="334"/>
      <c r="E766" s="334"/>
      <c r="F766" s="334"/>
      <c r="G766" s="334"/>
      <c r="H766" s="333"/>
      <c r="I766" s="334"/>
      <c r="J766" s="334"/>
      <c r="K766" s="334"/>
      <c r="L766" s="334"/>
      <c r="M766" s="334"/>
      <c r="N766" s="334"/>
    </row>
    <row r="767" spans="1:14" s="383" customFormat="1" x14ac:dyDescent="0.25">
      <c r="A767" s="331"/>
      <c r="B767" s="332"/>
      <c r="C767" s="333"/>
      <c r="D767" s="334"/>
      <c r="E767" s="334"/>
      <c r="F767" s="334"/>
      <c r="G767" s="334"/>
      <c r="H767" s="333"/>
      <c r="I767" s="334"/>
      <c r="J767" s="334"/>
      <c r="K767" s="334"/>
      <c r="L767" s="334"/>
      <c r="M767" s="334"/>
      <c r="N767" s="334"/>
    </row>
    <row r="768" spans="1:14" s="383" customFormat="1" x14ac:dyDescent="0.25">
      <c r="A768" s="331"/>
      <c r="B768" s="332"/>
      <c r="C768" s="333"/>
      <c r="D768" s="334"/>
      <c r="E768" s="334"/>
      <c r="F768" s="334"/>
      <c r="G768" s="334"/>
      <c r="H768" s="333"/>
      <c r="I768" s="334"/>
      <c r="J768" s="334"/>
      <c r="K768" s="334"/>
      <c r="L768" s="334"/>
      <c r="M768" s="334"/>
      <c r="N768" s="334"/>
    </row>
    <row r="769" spans="1:14" s="383" customFormat="1" x14ac:dyDescent="0.25">
      <c r="A769" s="331"/>
      <c r="B769" s="332"/>
      <c r="C769" s="333"/>
      <c r="D769" s="334"/>
      <c r="E769" s="334"/>
      <c r="F769" s="334"/>
      <c r="G769" s="334"/>
      <c r="H769" s="333"/>
      <c r="I769" s="334"/>
      <c r="J769" s="334"/>
      <c r="K769" s="334"/>
      <c r="L769" s="334"/>
      <c r="M769" s="334"/>
      <c r="N769" s="334"/>
    </row>
    <row r="770" spans="1:14" s="383" customFormat="1" x14ac:dyDescent="0.25">
      <c r="A770" s="331"/>
      <c r="B770" s="332"/>
      <c r="C770" s="333"/>
      <c r="D770" s="334"/>
      <c r="E770" s="334"/>
      <c r="F770" s="334"/>
      <c r="G770" s="334"/>
      <c r="H770" s="333"/>
      <c r="I770" s="334"/>
      <c r="J770" s="334"/>
      <c r="K770" s="334"/>
      <c r="L770" s="334"/>
      <c r="M770" s="334"/>
      <c r="N770" s="334"/>
    </row>
    <row r="771" spans="1:14" s="383" customFormat="1" x14ac:dyDescent="0.25">
      <c r="A771" s="331"/>
      <c r="B771" s="332"/>
      <c r="C771" s="333"/>
      <c r="D771" s="334"/>
      <c r="E771" s="334"/>
      <c r="F771" s="334"/>
      <c r="G771" s="334"/>
      <c r="H771" s="333"/>
      <c r="I771" s="334"/>
      <c r="J771" s="334"/>
      <c r="K771" s="334"/>
      <c r="L771" s="334"/>
      <c r="M771" s="334"/>
      <c r="N771" s="334"/>
    </row>
    <row r="772" spans="1:14" s="383" customFormat="1" x14ac:dyDescent="0.25">
      <c r="A772" s="331"/>
      <c r="B772" s="332"/>
      <c r="C772" s="333"/>
      <c r="D772" s="334"/>
      <c r="E772" s="334"/>
      <c r="F772" s="334"/>
      <c r="G772" s="334"/>
      <c r="H772" s="333"/>
      <c r="I772" s="334"/>
      <c r="J772" s="334"/>
      <c r="K772" s="334"/>
      <c r="L772" s="334"/>
      <c r="M772" s="334"/>
      <c r="N772" s="334"/>
    </row>
    <row r="773" spans="1:14" s="383" customFormat="1" x14ac:dyDescent="0.25">
      <c r="A773" s="331"/>
      <c r="B773" s="332"/>
      <c r="C773" s="333"/>
      <c r="D773" s="334"/>
      <c r="E773" s="334"/>
      <c r="F773" s="334"/>
      <c r="G773" s="334"/>
      <c r="H773" s="333"/>
      <c r="I773" s="334"/>
      <c r="J773" s="334"/>
      <c r="K773" s="334"/>
      <c r="L773" s="334"/>
      <c r="M773" s="334"/>
      <c r="N773" s="334"/>
    </row>
    <row r="774" spans="1:14" s="383" customFormat="1" x14ac:dyDescent="0.25">
      <c r="A774" s="331"/>
      <c r="B774" s="332"/>
      <c r="C774" s="333"/>
      <c r="D774" s="334"/>
      <c r="E774" s="334"/>
      <c r="F774" s="334"/>
      <c r="G774" s="334"/>
      <c r="H774" s="333"/>
      <c r="I774" s="334"/>
      <c r="J774" s="334"/>
      <c r="K774" s="334"/>
      <c r="L774" s="334"/>
      <c r="M774" s="334"/>
      <c r="N774" s="334"/>
    </row>
    <row r="775" spans="1:14" s="383" customFormat="1" x14ac:dyDescent="0.25">
      <c r="A775" s="331"/>
      <c r="B775" s="332"/>
      <c r="C775" s="333"/>
      <c r="D775" s="334"/>
      <c r="E775" s="334"/>
      <c r="F775" s="334"/>
      <c r="G775" s="334"/>
      <c r="H775" s="333"/>
      <c r="I775" s="334"/>
      <c r="J775" s="334"/>
      <c r="K775" s="334"/>
      <c r="L775" s="334"/>
      <c r="M775" s="334"/>
      <c r="N775" s="334"/>
    </row>
    <row r="776" spans="1:14" s="383" customFormat="1" x14ac:dyDescent="0.25">
      <c r="A776" s="331"/>
      <c r="B776" s="332"/>
      <c r="C776" s="333"/>
      <c r="D776" s="334"/>
      <c r="E776" s="334"/>
      <c r="F776" s="334"/>
      <c r="G776" s="334"/>
      <c r="H776" s="333"/>
      <c r="I776" s="334"/>
      <c r="J776" s="334"/>
      <c r="K776" s="334"/>
      <c r="L776" s="334"/>
      <c r="M776" s="334"/>
      <c r="N776" s="334"/>
    </row>
    <row r="777" spans="1:14" s="383" customFormat="1" x14ac:dyDescent="0.25">
      <c r="A777" s="331"/>
      <c r="B777" s="332"/>
      <c r="C777" s="333"/>
      <c r="D777" s="334"/>
      <c r="E777" s="334"/>
      <c r="F777" s="334"/>
      <c r="G777" s="334"/>
      <c r="H777" s="333"/>
      <c r="I777" s="334"/>
      <c r="J777" s="334"/>
      <c r="K777" s="334"/>
      <c r="L777" s="334"/>
      <c r="M777" s="334"/>
      <c r="N777" s="334"/>
    </row>
    <row r="778" spans="1:14" s="383" customFormat="1" x14ac:dyDescent="0.25">
      <c r="A778" s="331"/>
      <c r="B778" s="332"/>
      <c r="C778" s="333"/>
      <c r="D778" s="334"/>
      <c r="E778" s="334"/>
      <c r="F778" s="334"/>
      <c r="G778" s="334"/>
      <c r="H778" s="333"/>
      <c r="I778" s="334"/>
      <c r="J778" s="334"/>
      <c r="K778" s="334"/>
      <c r="L778" s="334"/>
      <c r="M778" s="334"/>
      <c r="N778" s="334"/>
    </row>
    <row r="779" spans="1:14" s="383" customFormat="1" x14ac:dyDescent="0.25">
      <c r="A779" s="331"/>
      <c r="B779" s="332"/>
      <c r="C779" s="333"/>
      <c r="D779" s="334"/>
      <c r="E779" s="334"/>
      <c r="F779" s="334"/>
      <c r="G779" s="334"/>
      <c r="H779" s="333"/>
      <c r="I779" s="334"/>
      <c r="J779" s="334"/>
      <c r="K779" s="334"/>
      <c r="L779" s="334"/>
      <c r="M779" s="334"/>
      <c r="N779" s="334"/>
    </row>
    <row r="780" spans="1:14" s="383" customFormat="1" x14ac:dyDescent="0.25">
      <c r="A780" s="331"/>
      <c r="B780" s="332"/>
      <c r="C780" s="333"/>
      <c r="D780" s="334"/>
      <c r="E780" s="334"/>
      <c r="F780" s="334"/>
      <c r="G780" s="334"/>
      <c r="H780" s="333"/>
      <c r="I780" s="334"/>
      <c r="J780" s="334"/>
      <c r="K780" s="334"/>
      <c r="L780" s="334"/>
      <c r="M780" s="334"/>
      <c r="N780" s="334"/>
    </row>
    <row r="781" spans="1:14" s="383" customFormat="1" x14ac:dyDescent="0.25">
      <c r="A781" s="331"/>
      <c r="B781" s="332"/>
      <c r="C781" s="333"/>
      <c r="D781" s="334"/>
      <c r="E781" s="334"/>
      <c r="F781" s="334"/>
      <c r="G781" s="334"/>
      <c r="H781" s="333"/>
      <c r="I781" s="334"/>
      <c r="J781" s="334"/>
      <c r="K781" s="334"/>
      <c r="L781" s="334"/>
      <c r="M781" s="334"/>
      <c r="N781" s="334"/>
    </row>
    <row r="782" spans="1:14" s="383" customFormat="1" x14ac:dyDescent="0.25">
      <c r="A782" s="331"/>
      <c r="B782" s="332"/>
      <c r="C782" s="333"/>
      <c r="D782" s="334"/>
      <c r="E782" s="334"/>
      <c r="F782" s="334"/>
      <c r="G782" s="334"/>
      <c r="H782" s="333"/>
      <c r="I782" s="334"/>
      <c r="J782" s="334"/>
      <c r="K782" s="334"/>
      <c r="L782" s="334"/>
      <c r="M782" s="334"/>
      <c r="N782" s="334"/>
    </row>
    <row r="783" spans="1:14" s="383" customFormat="1" x14ac:dyDescent="0.25">
      <c r="A783" s="331"/>
      <c r="B783" s="332"/>
      <c r="C783" s="333"/>
      <c r="D783" s="334"/>
      <c r="E783" s="334"/>
      <c r="F783" s="334"/>
      <c r="G783" s="334"/>
      <c r="H783" s="333"/>
      <c r="I783" s="334"/>
      <c r="J783" s="334"/>
      <c r="K783" s="334"/>
      <c r="L783" s="334"/>
      <c r="M783" s="334"/>
      <c r="N783" s="334"/>
    </row>
    <row r="784" spans="1:14" s="383" customFormat="1" x14ac:dyDescent="0.25">
      <c r="A784" s="331"/>
      <c r="B784" s="332"/>
      <c r="C784" s="333"/>
      <c r="D784" s="334"/>
      <c r="E784" s="334"/>
      <c r="F784" s="334"/>
      <c r="G784" s="334"/>
      <c r="H784" s="333"/>
      <c r="I784" s="334"/>
      <c r="J784" s="334"/>
      <c r="K784" s="334"/>
      <c r="L784" s="334"/>
      <c r="M784" s="334"/>
      <c r="N784" s="334"/>
    </row>
    <row r="785" spans="1:14" s="383" customFormat="1" x14ac:dyDescent="0.25">
      <c r="A785" s="331"/>
      <c r="B785" s="332"/>
      <c r="C785" s="333"/>
      <c r="D785" s="334"/>
      <c r="E785" s="334"/>
      <c r="F785" s="334"/>
      <c r="G785" s="334"/>
      <c r="H785" s="333"/>
      <c r="I785" s="334"/>
      <c r="J785" s="334"/>
      <c r="K785" s="334"/>
      <c r="L785" s="334"/>
      <c r="M785" s="334"/>
      <c r="N785" s="334"/>
    </row>
    <row r="786" spans="1:14" s="383" customFormat="1" x14ac:dyDescent="0.25">
      <c r="A786" s="331"/>
      <c r="B786" s="332"/>
      <c r="C786" s="333"/>
      <c r="D786" s="334"/>
      <c r="E786" s="334"/>
      <c r="F786" s="334"/>
      <c r="G786" s="334"/>
      <c r="H786" s="333"/>
      <c r="I786" s="334"/>
      <c r="J786" s="334"/>
      <c r="K786" s="334"/>
      <c r="L786" s="334"/>
      <c r="M786" s="334"/>
      <c r="N786" s="334"/>
    </row>
    <row r="787" spans="1:14" s="383" customFormat="1" x14ac:dyDescent="0.25">
      <c r="A787" s="331"/>
      <c r="B787" s="332"/>
      <c r="C787" s="333"/>
      <c r="D787" s="334"/>
      <c r="E787" s="334"/>
      <c r="F787" s="334"/>
      <c r="G787" s="334"/>
      <c r="H787" s="333"/>
      <c r="I787" s="334"/>
      <c r="J787" s="334"/>
      <c r="K787" s="334"/>
      <c r="L787" s="334"/>
      <c r="M787" s="334"/>
      <c r="N787" s="334"/>
    </row>
    <row r="788" spans="1:14" s="383" customFormat="1" x14ac:dyDescent="0.25">
      <c r="A788" s="331"/>
      <c r="B788" s="332"/>
      <c r="C788" s="333"/>
      <c r="D788" s="334"/>
      <c r="E788" s="334"/>
      <c r="F788" s="334"/>
      <c r="G788" s="334"/>
      <c r="H788" s="333"/>
      <c r="I788" s="334"/>
      <c r="J788" s="334"/>
      <c r="K788" s="334"/>
      <c r="L788" s="334"/>
      <c r="M788" s="334"/>
      <c r="N788" s="334"/>
    </row>
    <row r="789" spans="1:14" s="383" customFormat="1" x14ac:dyDescent="0.25">
      <c r="A789" s="331"/>
      <c r="B789" s="332"/>
      <c r="C789" s="333"/>
      <c r="D789" s="334"/>
      <c r="E789" s="334"/>
      <c r="F789" s="334"/>
      <c r="G789" s="334"/>
      <c r="H789" s="333"/>
      <c r="I789" s="334"/>
      <c r="J789" s="334"/>
      <c r="K789" s="334"/>
      <c r="L789" s="334"/>
      <c r="M789" s="334"/>
      <c r="N789" s="334"/>
    </row>
    <row r="790" spans="1:14" s="383" customFormat="1" x14ac:dyDescent="0.25">
      <c r="A790" s="331"/>
      <c r="B790" s="332"/>
      <c r="C790" s="333"/>
      <c r="D790" s="334"/>
      <c r="E790" s="334"/>
      <c r="F790" s="334"/>
      <c r="G790" s="334"/>
      <c r="H790" s="333"/>
      <c r="I790" s="334"/>
      <c r="J790" s="334"/>
      <c r="K790" s="334"/>
      <c r="L790" s="334"/>
      <c r="M790" s="334"/>
      <c r="N790" s="334"/>
    </row>
    <row r="791" spans="1:14" s="383" customFormat="1" x14ac:dyDescent="0.25">
      <c r="A791" s="331"/>
      <c r="B791" s="332"/>
      <c r="C791" s="333"/>
      <c r="D791" s="334"/>
      <c r="E791" s="334"/>
      <c r="F791" s="334"/>
      <c r="G791" s="334"/>
      <c r="H791" s="333"/>
      <c r="I791" s="334"/>
      <c r="J791" s="334"/>
      <c r="K791" s="334"/>
      <c r="L791" s="334"/>
      <c r="M791" s="334"/>
      <c r="N791" s="334"/>
    </row>
    <row r="792" spans="1:14" s="383" customFormat="1" x14ac:dyDescent="0.25">
      <c r="A792" s="331"/>
      <c r="B792" s="332"/>
      <c r="C792" s="333"/>
      <c r="D792" s="334"/>
      <c r="E792" s="334"/>
      <c r="F792" s="334"/>
      <c r="G792" s="334"/>
      <c r="H792" s="333"/>
      <c r="I792" s="334"/>
      <c r="J792" s="334"/>
      <c r="K792" s="334"/>
      <c r="L792" s="334"/>
      <c r="M792" s="334"/>
      <c r="N792" s="334"/>
    </row>
    <row r="793" spans="1:14" s="383" customFormat="1" x14ac:dyDescent="0.25">
      <c r="A793" s="331"/>
      <c r="B793" s="332"/>
      <c r="C793" s="333"/>
      <c r="D793" s="334"/>
      <c r="E793" s="334"/>
      <c r="F793" s="334"/>
      <c r="G793" s="334"/>
      <c r="H793" s="333"/>
      <c r="I793" s="334"/>
      <c r="J793" s="334"/>
      <c r="K793" s="334"/>
      <c r="L793" s="334"/>
      <c r="M793" s="334"/>
      <c r="N793" s="334"/>
    </row>
    <row r="794" spans="1:14" s="383" customFormat="1" x14ac:dyDescent="0.25">
      <c r="A794" s="331"/>
      <c r="B794" s="332"/>
      <c r="C794" s="333"/>
      <c r="D794" s="334"/>
      <c r="E794" s="334"/>
      <c r="F794" s="334"/>
      <c r="G794" s="334"/>
      <c r="H794" s="333"/>
      <c r="I794" s="334"/>
      <c r="J794" s="334"/>
      <c r="K794" s="334"/>
      <c r="L794" s="334"/>
      <c r="M794" s="334"/>
      <c r="N794" s="334"/>
    </row>
    <row r="795" spans="1:14" s="383" customFormat="1" x14ac:dyDescent="0.25">
      <c r="A795" s="331"/>
      <c r="B795" s="332"/>
      <c r="C795" s="333"/>
      <c r="D795" s="334"/>
      <c r="E795" s="334"/>
      <c r="F795" s="334"/>
      <c r="G795" s="334"/>
      <c r="H795" s="333"/>
      <c r="I795" s="334"/>
      <c r="J795" s="334"/>
      <c r="K795" s="334"/>
      <c r="L795" s="334"/>
      <c r="M795" s="334"/>
      <c r="N795" s="334"/>
    </row>
    <row r="796" spans="1:14" s="383" customFormat="1" x14ac:dyDescent="0.25">
      <c r="A796" s="331"/>
      <c r="B796" s="332"/>
      <c r="C796" s="333"/>
      <c r="D796" s="334"/>
      <c r="E796" s="334"/>
      <c r="F796" s="334"/>
      <c r="G796" s="334"/>
      <c r="H796" s="333"/>
      <c r="I796" s="334"/>
      <c r="J796" s="334"/>
      <c r="K796" s="334"/>
      <c r="L796" s="334"/>
      <c r="M796" s="334"/>
      <c r="N796" s="334"/>
    </row>
    <row r="797" spans="1:14" s="383" customFormat="1" x14ac:dyDescent="0.25">
      <c r="A797" s="331"/>
      <c r="B797" s="332"/>
      <c r="C797" s="333"/>
      <c r="D797" s="334"/>
      <c r="E797" s="334"/>
      <c r="F797" s="334"/>
      <c r="G797" s="334"/>
      <c r="H797" s="333"/>
      <c r="I797" s="334"/>
      <c r="J797" s="334"/>
      <c r="K797" s="334"/>
      <c r="L797" s="334"/>
      <c r="M797" s="334"/>
      <c r="N797" s="334"/>
    </row>
    <row r="798" spans="1:14" s="383" customFormat="1" x14ac:dyDescent="0.25">
      <c r="A798" s="331"/>
      <c r="B798" s="332"/>
      <c r="C798" s="333"/>
      <c r="D798" s="334"/>
      <c r="E798" s="334"/>
      <c r="F798" s="334"/>
      <c r="G798" s="334"/>
      <c r="H798" s="333"/>
      <c r="I798" s="334"/>
      <c r="J798" s="334"/>
      <c r="K798" s="334"/>
      <c r="L798" s="334"/>
      <c r="M798" s="334"/>
      <c r="N798" s="334"/>
    </row>
    <row r="799" spans="1:14" s="383" customFormat="1" x14ac:dyDescent="0.25">
      <c r="A799" s="331"/>
      <c r="B799" s="332"/>
      <c r="C799" s="333"/>
      <c r="D799" s="334"/>
      <c r="E799" s="334"/>
      <c r="F799" s="334"/>
      <c r="G799" s="334"/>
      <c r="H799" s="333"/>
      <c r="I799" s="334"/>
      <c r="J799" s="334"/>
      <c r="K799" s="334"/>
      <c r="L799" s="334"/>
      <c r="M799" s="334"/>
      <c r="N799" s="334"/>
    </row>
    <row r="800" spans="1:14" s="383" customFormat="1" x14ac:dyDescent="0.25">
      <c r="A800" s="331"/>
      <c r="B800" s="332"/>
      <c r="C800" s="333"/>
      <c r="D800" s="334"/>
      <c r="E800" s="334"/>
      <c r="F800" s="334"/>
      <c r="G800" s="334"/>
      <c r="H800" s="333"/>
      <c r="I800" s="334"/>
      <c r="J800" s="334"/>
      <c r="K800" s="334"/>
      <c r="L800" s="334"/>
      <c r="M800" s="334"/>
      <c r="N800" s="334"/>
    </row>
    <row r="801" spans="1:14" s="383" customFormat="1" x14ac:dyDescent="0.25">
      <c r="A801" s="331"/>
      <c r="B801" s="332"/>
      <c r="C801" s="333"/>
      <c r="D801" s="334"/>
      <c r="E801" s="334"/>
      <c r="F801" s="334"/>
      <c r="G801" s="334"/>
      <c r="H801" s="333"/>
      <c r="I801" s="334"/>
      <c r="J801" s="334"/>
      <c r="K801" s="334"/>
      <c r="L801" s="334"/>
      <c r="M801" s="334"/>
      <c r="N801" s="334"/>
    </row>
    <row r="802" spans="1:14" s="383" customFormat="1" x14ac:dyDescent="0.25">
      <c r="A802" s="331"/>
      <c r="B802" s="332"/>
      <c r="C802" s="333"/>
      <c r="D802" s="334"/>
      <c r="E802" s="334"/>
      <c r="F802" s="334"/>
      <c r="G802" s="334"/>
      <c r="H802" s="333"/>
      <c r="I802" s="334"/>
      <c r="J802" s="334"/>
      <c r="K802" s="334"/>
      <c r="L802" s="334"/>
      <c r="M802" s="334"/>
      <c r="N802" s="334"/>
    </row>
    <row r="803" spans="1:14" s="383" customFormat="1" x14ac:dyDescent="0.25">
      <c r="A803" s="331"/>
      <c r="B803" s="332"/>
      <c r="C803" s="333"/>
      <c r="D803" s="334"/>
      <c r="E803" s="334"/>
      <c r="F803" s="334"/>
      <c r="G803" s="334"/>
      <c r="H803" s="333"/>
      <c r="I803" s="334"/>
      <c r="J803" s="334"/>
      <c r="K803" s="334"/>
      <c r="L803" s="334"/>
      <c r="M803" s="334"/>
      <c r="N803" s="334"/>
    </row>
    <row r="804" spans="1:14" s="383" customFormat="1" x14ac:dyDescent="0.25">
      <c r="A804" s="331"/>
      <c r="B804" s="332"/>
      <c r="C804" s="333"/>
      <c r="D804" s="334"/>
      <c r="E804" s="334"/>
      <c r="F804" s="334"/>
      <c r="G804" s="334"/>
      <c r="H804" s="333"/>
      <c r="I804" s="334"/>
      <c r="J804" s="334"/>
      <c r="K804" s="334"/>
      <c r="L804" s="334"/>
      <c r="M804" s="334"/>
      <c r="N804" s="334"/>
    </row>
    <row r="805" spans="1:14" s="383" customFormat="1" x14ac:dyDescent="0.25">
      <c r="A805" s="331"/>
      <c r="B805" s="332"/>
      <c r="C805" s="333"/>
      <c r="D805" s="334"/>
      <c r="E805" s="334"/>
      <c r="F805" s="334"/>
      <c r="G805" s="334"/>
      <c r="H805" s="333"/>
      <c r="I805" s="334"/>
      <c r="J805" s="334"/>
      <c r="K805" s="334"/>
      <c r="L805" s="334"/>
      <c r="M805" s="334"/>
      <c r="N805" s="334"/>
    </row>
    <row r="806" spans="1:14" s="383" customFormat="1" x14ac:dyDescent="0.25">
      <c r="A806" s="331"/>
      <c r="B806" s="332"/>
      <c r="C806" s="333"/>
      <c r="D806" s="334"/>
      <c r="E806" s="334"/>
      <c r="F806" s="334"/>
      <c r="G806" s="334"/>
      <c r="H806" s="333"/>
      <c r="I806" s="334"/>
      <c r="J806" s="334"/>
      <c r="K806" s="334"/>
      <c r="L806" s="334"/>
      <c r="M806" s="334"/>
      <c r="N806" s="334"/>
    </row>
    <row r="807" spans="1:14" s="383" customFormat="1" x14ac:dyDescent="0.25">
      <c r="A807" s="331"/>
      <c r="B807" s="332"/>
      <c r="C807" s="333"/>
      <c r="D807" s="334"/>
      <c r="E807" s="334"/>
      <c r="F807" s="334"/>
      <c r="G807" s="334"/>
      <c r="H807" s="333"/>
      <c r="I807" s="334"/>
      <c r="J807" s="334"/>
      <c r="K807" s="334"/>
      <c r="L807" s="334"/>
      <c r="M807" s="334"/>
      <c r="N807" s="334"/>
    </row>
    <row r="808" spans="1:14" x14ac:dyDescent="0.25">
      <c r="I808" s="79"/>
    </row>
    <row r="809" spans="1:14" x14ac:dyDescent="0.25">
      <c r="I809" s="79"/>
    </row>
    <row r="810" spans="1:14" x14ac:dyDescent="0.25">
      <c r="I810" s="79"/>
    </row>
    <row r="811" spans="1:14" x14ac:dyDescent="0.25">
      <c r="I811" s="79"/>
    </row>
    <row r="812" spans="1:14" x14ac:dyDescent="0.25">
      <c r="I812" s="79"/>
    </row>
    <row r="813" spans="1:14" x14ac:dyDescent="0.25">
      <c r="I813" s="79"/>
    </row>
    <row r="814" spans="1:14" x14ac:dyDescent="0.25">
      <c r="I814" s="79"/>
    </row>
    <row r="815" spans="1:14" x14ac:dyDescent="0.25">
      <c r="I815" s="79"/>
    </row>
    <row r="816" spans="1:14" x14ac:dyDescent="0.25">
      <c r="I816" s="79"/>
    </row>
    <row r="817" spans="9:9" x14ac:dyDescent="0.25">
      <c r="I817" s="79"/>
    </row>
  </sheetData>
  <autoFilter ref="A1:N457" xr:uid="{E5833803-E086-46D0-98CB-36F49C10E263}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136E3-2E0D-4BDD-8AC3-BF905D038811}">
  <sheetPr>
    <tabColor rgb="FFFF0000"/>
  </sheetPr>
  <dimension ref="A1:N27"/>
  <sheetViews>
    <sheetView workbookViewId="0">
      <selection activeCell="A18" sqref="A18:N22"/>
    </sheetView>
  </sheetViews>
  <sheetFormatPr defaultRowHeight="13.8" x14ac:dyDescent="0.25"/>
  <cols>
    <col min="1" max="1" width="12.69921875" bestFit="1" customWidth="1"/>
    <col min="2" max="2" width="13.19921875" style="64" bestFit="1" customWidth="1"/>
    <col min="3" max="3" width="12.59765625" style="64" bestFit="1" customWidth="1"/>
    <col min="4" max="4" width="15.19921875" style="64" bestFit="1" customWidth="1"/>
    <col min="5" max="5" width="12.59765625" style="64" bestFit="1" customWidth="1"/>
    <col min="6" max="6" width="13.19921875" style="64" bestFit="1" customWidth="1"/>
    <col min="7" max="7" width="12.59765625" style="64" bestFit="1" customWidth="1"/>
    <col min="8" max="8" width="14.19921875" style="64" bestFit="1" customWidth="1"/>
    <col min="9" max="11" width="12.59765625" style="64" bestFit="1" customWidth="1"/>
    <col min="12" max="12" width="15.69921875" style="64" bestFit="1" customWidth="1"/>
    <col min="13" max="13" width="9.09765625" bestFit="1" customWidth="1"/>
    <col min="14" max="14" width="11.09765625" bestFit="1" customWidth="1"/>
  </cols>
  <sheetData>
    <row r="1" spans="1:14" x14ac:dyDescent="0.25">
      <c r="A1" t="s">
        <v>53</v>
      </c>
      <c r="B1" s="265" t="s">
        <v>0</v>
      </c>
      <c r="C1" s="265" t="s">
        <v>106</v>
      </c>
      <c r="D1" s="265" t="s">
        <v>107</v>
      </c>
      <c r="E1" s="265" t="s">
        <v>108</v>
      </c>
      <c r="F1" s="265" t="s">
        <v>1</v>
      </c>
      <c r="G1" s="64" t="s">
        <v>109</v>
      </c>
      <c r="H1" s="64" t="s">
        <v>110</v>
      </c>
      <c r="I1" s="64" t="s">
        <v>111</v>
      </c>
      <c r="J1" s="64" t="s">
        <v>112</v>
      </c>
      <c r="K1" s="64" t="s">
        <v>113</v>
      </c>
      <c r="L1" s="64" t="s">
        <v>114</v>
      </c>
      <c r="M1" t="s">
        <v>115</v>
      </c>
      <c r="N1" t="s">
        <v>116</v>
      </c>
    </row>
    <row r="2" spans="1:14" x14ac:dyDescent="0.25">
      <c r="A2" s="383" t="s">
        <v>12</v>
      </c>
      <c r="B2" s="383">
        <v>-3.2913266723861021</v>
      </c>
      <c r="C2" s="383">
        <v>0.20514140433065611</v>
      </c>
      <c r="D2" s="383">
        <v>-16.044185146948649</v>
      </c>
      <c r="E2" s="383">
        <v>5.2659556466366731E-4</v>
      </c>
      <c r="F2" s="383">
        <v>-3.8522532444484612</v>
      </c>
      <c r="G2" s="383">
        <v>0.37916258676112341</v>
      </c>
      <c r="H2" s="383">
        <v>-10.15989809900581</v>
      </c>
      <c r="I2" s="383">
        <v>2.0317021179289819E-3</v>
      </c>
      <c r="J2" s="383">
        <v>0.97175766972300182</v>
      </c>
      <c r="K2" s="383">
        <v>0.96234355963066909</v>
      </c>
      <c r="L2" s="383">
        <v>103.22352938218179</v>
      </c>
      <c r="M2" s="383">
        <v>1</v>
      </c>
      <c r="N2" s="383">
        <v>3</v>
      </c>
    </row>
    <row r="3" spans="1:14" x14ac:dyDescent="0.25">
      <c r="A3" s="383" t="s">
        <v>14</v>
      </c>
      <c r="B3" s="383">
        <v>-1.894330894520726</v>
      </c>
      <c r="C3" s="383">
        <v>0.21785063747851019</v>
      </c>
      <c r="D3" s="383">
        <v>-8.6955490075515218</v>
      </c>
      <c r="E3" s="383">
        <v>3.2009550101375931E-3</v>
      </c>
      <c r="F3" s="383">
        <v>-2.9254031433694219</v>
      </c>
      <c r="G3" s="383">
        <v>0.40265304560737009</v>
      </c>
      <c r="H3" s="383">
        <v>-7.2653197964929932</v>
      </c>
      <c r="I3" s="383">
        <v>5.3808715481367207E-3</v>
      </c>
      <c r="J3" s="383">
        <v>0.94622197907532046</v>
      </c>
      <c r="K3" s="383">
        <v>0.92829597210042725</v>
      </c>
      <c r="L3" s="383">
        <v>52.784871745312948</v>
      </c>
      <c r="M3" s="383">
        <v>1</v>
      </c>
      <c r="N3" s="383">
        <v>3</v>
      </c>
    </row>
    <row r="4" spans="1:14" x14ac:dyDescent="0.25">
      <c r="A4" s="383" t="s">
        <v>16</v>
      </c>
      <c r="B4" s="383">
        <v>-3.9889619379520811</v>
      </c>
      <c r="C4" s="383">
        <v>4.064314425707774E-2</v>
      </c>
      <c r="D4" s="383">
        <v>-98.145997581312344</v>
      </c>
      <c r="E4" s="383">
        <v>2.3317966831778839E-6</v>
      </c>
      <c r="F4" s="383">
        <v>-2.0800502255355862</v>
      </c>
      <c r="G4" s="383">
        <v>7.512066986623521E-2</v>
      </c>
      <c r="H4" s="383">
        <v>-27.689452573299199</v>
      </c>
      <c r="I4" s="383">
        <v>1.033932524211239E-4</v>
      </c>
      <c r="J4" s="383">
        <v>0.99610240683764373</v>
      </c>
      <c r="K4" s="383">
        <v>0.99480320911685827</v>
      </c>
      <c r="L4" s="383">
        <v>766.70578380898553</v>
      </c>
      <c r="M4" s="383">
        <v>1</v>
      </c>
      <c r="N4" s="383">
        <v>3</v>
      </c>
    </row>
    <row r="5" spans="1:14" x14ac:dyDescent="0.25">
      <c r="A5" s="383" t="s">
        <v>18</v>
      </c>
      <c r="B5" s="383">
        <v>-2.5588789924264068</v>
      </c>
      <c r="C5" s="383">
        <v>9.3457223196024314E-2</v>
      </c>
      <c r="D5" s="383">
        <v>-27.380216369784701</v>
      </c>
      <c r="E5" s="383">
        <v>1.069248203093814E-4</v>
      </c>
      <c r="F5" s="383">
        <v>-2.0369882869115821</v>
      </c>
      <c r="G5" s="383">
        <v>0.1727368622347917</v>
      </c>
      <c r="H5" s="383">
        <v>-11.79243538731656</v>
      </c>
      <c r="I5" s="383">
        <v>1.3107807730870201E-3</v>
      </c>
      <c r="J5" s="383">
        <v>0.97888239025669221</v>
      </c>
      <c r="K5" s="383">
        <v>0.97184318700892292</v>
      </c>
      <c r="L5" s="383">
        <v>139.061532364036</v>
      </c>
      <c r="M5" s="383">
        <v>1</v>
      </c>
      <c r="N5" s="383">
        <v>3</v>
      </c>
    </row>
    <row r="6" spans="1:14" x14ac:dyDescent="0.25">
      <c r="A6" s="383" t="s">
        <v>20</v>
      </c>
      <c r="B6" s="383">
        <v>-1.021318682808378</v>
      </c>
      <c r="C6" s="383">
        <v>4.4173031304002588E-2</v>
      </c>
      <c r="D6" s="383">
        <v>-23.120864759757492</v>
      </c>
      <c r="E6" s="383">
        <v>1.7723176123803869E-4</v>
      </c>
      <c r="F6" s="383">
        <v>-1.2747044302208279</v>
      </c>
      <c r="G6" s="383">
        <v>8.1644955434297881E-2</v>
      </c>
      <c r="H6" s="383">
        <v>-15.612776361261171</v>
      </c>
      <c r="I6" s="383">
        <v>5.710225837959838E-4</v>
      </c>
      <c r="J6" s="383">
        <v>0.98784237816940323</v>
      </c>
      <c r="K6" s="383">
        <v>0.98378983755920435</v>
      </c>
      <c r="L6" s="383">
        <v>243.75878570675539</v>
      </c>
      <c r="M6" s="383">
        <v>1</v>
      </c>
      <c r="N6" s="383">
        <v>3</v>
      </c>
    </row>
    <row r="7" spans="1:14" x14ac:dyDescent="0.25">
      <c r="A7" s="383" t="s">
        <v>22</v>
      </c>
      <c r="B7" s="383">
        <v>-0.59271394666517274</v>
      </c>
      <c r="C7" s="383">
        <v>4.7484239296267342E-2</v>
      </c>
      <c r="D7" s="383">
        <v>-12.482330041491579</v>
      </c>
      <c r="E7" s="383">
        <v>1.1082538048817511E-3</v>
      </c>
      <c r="F7" s="383">
        <v>-1.2940967611843479</v>
      </c>
      <c r="G7" s="383">
        <v>8.7765056794370258E-2</v>
      </c>
      <c r="H7" s="383">
        <v>-14.745011379829229</v>
      </c>
      <c r="I7" s="383">
        <v>6.7669139390524294E-4</v>
      </c>
      <c r="J7" s="383">
        <v>0.98638933333887402</v>
      </c>
      <c r="K7" s="383">
        <v>0.98185244445183206</v>
      </c>
      <c r="L7" s="383">
        <v>217.41536059129339</v>
      </c>
      <c r="M7" s="383">
        <v>1</v>
      </c>
      <c r="N7" s="383">
        <v>3</v>
      </c>
    </row>
    <row r="8" spans="1:14" x14ac:dyDescent="0.25">
      <c r="A8" s="383" t="s">
        <v>24</v>
      </c>
      <c r="B8" s="383">
        <v>-0.2155014696745258</v>
      </c>
      <c r="C8" s="383">
        <v>3.246168794068887E-2</v>
      </c>
      <c r="D8" s="383">
        <v>-6.6386402970871714</v>
      </c>
      <c r="E8" s="383">
        <v>6.9638346924108079E-3</v>
      </c>
      <c r="F8" s="383">
        <v>-0.80470230829543055</v>
      </c>
      <c r="G8" s="383">
        <v>5.9998894959229949E-2</v>
      </c>
      <c r="H8" s="383">
        <v>-13.411952150822721</v>
      </c>
      <c r="I8" s="383">
        <v>8.9612935867778546E-4</v>
      </c>
      <c r="J8" s="383">
        <v>0.98359584183097404</v>
      </c>
      <c r="K8" s="383">
        <v>0.97812778910796538</v>
      </c>
      <c r="L8" s="383">
        <v>179.88046049595809</v>
      </c>
      <c r="M8" s="383">
        <v>1</v>
      </c>
      <c r="N8" s="383">
        <v>3</v>
      </c>
    </row>
    <row r="9" spans="1:14" x14ac:dyDescent="0.25">
      <c r="A9" s="383" t="s">
        <v>26</v>
      </c>
      <c r="B9" s="383">
        <v>-1.7520830318171549E-2</v>
      </c>
      <c r="C9" s="383">
        <v>3.1142454398868251E-2</v>
      </c>
      <c r="D9" s="383">
        <v>-0.56260274459319048</v>
      </c>
      <c r="E9" s="383">
        <v>0.61300720336560643</v>
      </c>
      <c r="F9" s="383">
        <v>-0.64927478984153741</v>
      </c>
      <c r="G9" s="383">
        <v>5.756055734576361E-2</v>
      </c>
      <c r="H9" s="383">
        <v>-11.279855855831521</v>
      </c>
      <c r="I9" s="383">
        <v>1.494192922528035E-3</v>
      </c>
      <c r="J9" s="383">
        <v>0.9769647438259621</v>
      </c>
      <c r="K9" s="383">
        <v>0.96928632510128276</v>
      </c>
      <c r="L9" s="383">
        <v>127.2351481283366</v>
      </c>
      <c r="M9" s="383">
        <v>1</v>
      </c>
      <c r="N9" s="383">
        <v>3</v>
      </c>
    </row>
    <row r="10" spans="1:14" x14ac:dyDescent="0.25">
      <c r="A10" s="383" t="s">
        <v>28</v>
      </c>
      <c r="B10" s="383">
        <v>-1.5984730528891711</v>
      </c>
      <c r="C10" s="383">
        <v>7.821379372695085E-2</v>
      </c>
      <c r="D10" s="383">
        <v>-20.437226948350549</v>
      </c>
      <c r="E10" s="383">
        <v>2.5613814524488182E-4</v>
      </c>
      <c r="F10" s="383">
        <v>-2.7936349478445579</v>
      </c>
      <c r="G10" s="383">
        <v>0.1445624516741201</v>
      </c>
      <c r="H10" s="383">
        <v>-19.324761827795431</v>
      </c>
      <c r="I10" s="383">
        <v>3.0266172105410029E-4</v>
      </c>
      <c r="J10" s="383">
        <v>0.99203073839197975</v>
      </c>
      <c r="K10" s="383">
        <v>0.98937431785597296</v>
      </c>
      <c r="L10" s="383">
        <v>373.44641970101958</v>
      </c>
      <c r="M10" s="383">
        <v>1</v>
      </c>
      <c r="N10" s="383">
        <v>3</v>
      </c>
    </row>
    <row r="11" spans="1:14" x14ac:dyDescent="0.25">
      <c r="A11" s="383" t="s">
        <v>30</v>
      </c>
      <c r="B11" s="383">
        <v>-0.65852040696730607</v>
      </c>
      <c r="C11" s="383">
        <v>2.6405118288748052E-2</v>
      </c>
      <c r="D11" s="383">
        <v>-24.93911974815579</v>
      </c>
      <c r="E11" s="383">
        <v>1.4135765053167759E-4</v>
      </c>
      <c r="F11" s="383">
        <v>-1.513959774885516</v>
      </c>
      <c r="G11" s="383">
        <v>4.8804545268480451E-2</v>
      </c>
      <c r="H11" s="383">
        <v>-31.02087657116806</v>
      </c>
      <c r="I11" s="383">
        <v>7.3601423054317722E-5</v>
      </c>
      <c r="J11" s="383">
        <v>0.99689214108262436</v>
      </c>
      <c r="K11" s="383">
        <v>0.99585618811016585</v>
      </c>
      <c r="L11" s="383">
        <v>962.29478324364163</v>
      </c>
      <c r="M11" s="383">
        <v>1</v>
      </c>
      <c r="N11" s="383">
        <v>3</v>
      </c>
    </row>
    <row r="12" spans="1:14" x14ac:dyDescent="0.25">
      <c r="A12" s="383" t="s">
        <v>32</v>
      </c>
      <c r="B12" s="383">
        <v>-1.918756549250364</v>
      </c>
      <c r="C12" s="383">
        <v>8.7768019086229818E-2</v>
      </c>
      <c r="D12" s="383">
        <v>-21.861682298711049</v>
      </c>
      <c r="E12" s="383">
        <v>2.0948761696178411E-4</v>
      </c>
      <c r="F12" s="383">
        <v>-2.0187842822708411</v>
      </c>
      <c r="G12" s="383">
        <v>0.1622215137905316</v>
      </c>
      <c r="H12" s="383">
        <v>-12.44461499032486</v>
      </c>
      <c r="I12" s="383">
        <v>1.1182064555774649E-3</v>
      </c>
      <c r="J12" s="383">
        <v>0.98099683535796067</v>
      </c>
      <c r="K12" s="383">
        <v>0.97466244714394756</v>
      </c>
      <c r="L12" s="383">
        <v>154.86844225741831</v>
      </c>
      <c r="M12" s="383">
        <v>1</v>
      </c>
      <c r="N12" s="383">
        <v>3</v>
      </c>
    </row>
    <row r="13" spans="1:14" x14ac:dyDescent="0.25">
      <c r="A13" s="383" t="s">
        <v>34</v>
      </c>
      <c r="B13" s="383">
        <v>-1.5959990056145039</v>
      </c>
      <c r="C13" s="383">
        <v>2.1326827876771759E-2</v>
      </c>
      <c r="D13" s="383">
        <v>-74.835273901788071</v>
      </c>
      <c r="E13" s="383">
        <v>5.2586296452066284E-6</v>
      </c>
      <c r="F13" s="383">
        <v>-1.3896407858971209</v>
      </c>
      <c r="G13" s="383">
        <v>3.9418347805263619E-2</v>
      </c>
      <c r="H13" s="383">
        <v>-35.253653774691173</v>
      </c>
      <c r="I13" s="383">
        <v>5.0188218074539947E-5</v>
      </c>
      <c r="J13" s="383">
        <v>0.99759194767427006</v>
      </c>
      <c r="K13" s="383">
        <v>0.99678926356569342</v>
      </c>
      <c r="L13" s="383">
        <v>1242.8201044657969</v>
      </c>
      <c r="M13" s="383">
        <v>1</v>
      </c>
      <c r="N13" s="383">
        <v>3</v>
      </c>
    </row>
    <row r="14" spans="1:14" x14ac:dyDescent="0.25">
      <c r="A14" s="383" t="s">
        <v>36</v>
      </c>
      <c r="B14" s="383">
        <v>-0.52578830157577849</v>
      </c>
      <c r="C14" s="383">
        <v>1.357094616543947E-2</v>
      </c>
      <c r="D14" s="383">
        <v>-38.743673076736563</v>
      </c>
      <c r="E14" s="383">
        <v>3.7829255090759042E-5</v>
      </c>
      <c r="F14" s="383">
        <v>-0.74023502107840666</v>
      </c>
      <c r="G14" s="383">
        <v>2.5083161878867121E-2</v>
      </c>
      <c r="H14" s="383">
        <v>-29.511232461568738</v>
      </c>
      <c r="I14" s="383">
        <v>8.5450855778966127E-5</v>
      </c>
      <c r="J14" s="383">
        <v>0.99656716338531948</v>
      </c>
      <c r="K14" s="383">
        <v>0.99542288451375927</v>
      </c>
      <c r="L14" s="383">
        <v>870.91284140074799</v>
      </c>
      <c r="M14" s="383">
        <v>1</v>
      </c>
      <c r="N14" s="383">
        <v>3</v>
      </c>
    </row>
    <row r="15" spans="1:14" x14ac:dyDescent="0.25">
      <c r="A15" s="383" t="s">
        <v>38</v>
      </c>
      <c r="B15" s="383">
        <v>-0.49729079925586522</v>
      </c>
      <c r="C15" s="383">
        <v>1.368643554375483E-2</v>
      </c>
      <c r="D15" s="383">
        <v>-36.334573575862912</v>
      </c>
      <c r="E15" s="383">
        <v>4.5848755394197537E-5</v>
      </c>
      <c r="F15" s="383">
        <v>-1.009686815159069</v>
      </c>
      <c r="G15" s="383">
        <v>2.52966207443183E-2</v>
      </c>
      <c r="H15" s="383">
        <v>-39.913900965837414</v>
      </c>
      <c r="I15" s="383">
        <v>3.4603315065412691E-5</v>
      </c>
      <c r="J15" s="383">
        <v>0.99812044147182477</v>
      </c>
      <c r="K15" s="383">
        <v>0.99749392196243303</v>
      </c>
      <c r="L15" s="383">
        <v>1593.1194903106759</v>
      </c>
      <c r="M15" s="383">
        <v>1</v>
      </c>
      <c r="N15" s="383">
        <v>3</v>
      </c>
    </row>
    <row r="16" spans="1:14" x14ac:dyDescent="0.25">
      <c r="A16" s="383" t="s">
        <v>40</v>
      </c>
      <c r="B16" s="383">
        <v>-6.5608192720468181E-2</v>
      </c>
      <c r="C16" s="383">
        <v>1.166866703822312E-2</v>
      </c>
      <c r="D16" s="383">
        <v>-5.6225953234893984</v>
      </c>
      <c r="E16" s="383">
        <v>1.1124749385334989E-2</v>
      </c>
      <c r="F16" s="383">
        <v>-0.42437780335307479</v>
      </c>
      <c r="G16" s="383">
        <v>2.1567181879751651E-2</v>
      </c>
      <c r="H16" s="383">
        <v>-19.677016947286099</v>
      </c>
      <c r="I16" s="383">
        <v>2.8679371179410562E-4</v>
      </c>
      <c r="J16" s="383">
        <v>0.9923113394128763</v>
      </c>
      <c r="K16" s="383">
        <v>0.9897484525505017</v>
      </c>
      <c r="L16" s="383">
        <v>387.18499594378409</v>
      </c>
      <c r="M16" s="383">
        <v>1</v>
      </c>
      <c r="N16" s="383">
        <v>3</v>
      </c>
    </row>
    <row r="17" spans="1:14" x14ac:dyDescent="0.25">
      <c r="A17" s="383" t="s">
        <v>42</v>
      </c>
      <c r="B17" s="383">
        <v>5.9751253607342188E-2</v>
      </c>
      <c r="C17" s="383">
        <v>2.062834083952516E-2</v>
      </c>
      <c r="D17" s="383">
        <v>2.896561292649146</v>
      </c>
      <c r="E17" s="383">
        <v>6.2677297364517798E-2</v>
      </c>
      <c r="F17" s="383">
        <v>-0.42235679002830939</v>
      </c>
      <c r="G17" s="383">
        <v>3.812733513658436E-2</v>
      </c>
      <c r="H17" s="383">
        <v>-11.0775323928434</v>
      </c>
      <c r="I17" s="383">
        <v>1.5759603945266151E-3</v>
      </c>
      <c r="J17" s="383">
        <v>0.97613587733439644</v>
      </c>
      <c r="K17" s="383">
        <v>0.96818116977919522</v>
      </c>
      <c r="L17" s="383">
        <v>122.7117239144947</v>
      </c>
      <c r="M17" s="383">
        <v>1</v>
      </c>
      <c r="N17" s="383">
        <v>3</v>
      </c>
    </row>
    <row r="18" spans="1:14" x14ac:dyDescent="0.25">
      <c r="A18" s="383" t="s">
        <v>2</v>
      </c>
      <c r="B18" s="383">
        <v>-1.8819609135026769</v>
      </c>
      <c r="C18" s="383">
        <v>7.8608142937696038E-2</v>
      </c>
      <c r="D18" s="383">
        <v>-23.941042787314011</v>
      </c>
      <c r="E18" s="383">
        <v>1.5970574525645161E-4</v>
      </c>
      <c r="F18" s="383">
        <v>-2.268792769031228</v>
      </c>
      <c r="G18" s="383">
        <v>0.14529132679965229</v>
      </c>
      <c r="H18" s="383">
        <v>-15.61547285034951</v>
      </c>
      <c r="I18" s="383">
        <v>5.7072969871825574E-4</v>
      </c>
      <c r="J18" s="383">
        <v>0.98784652555229202</v>
      </c>
      <c r="K18" s="383">
        <v>0.98379536740305606</v>
      </c>
      <c r="L18" s="383">
        <v>243.84299234000261</v>
      </c>
      <c r="M18" s="383">
        <v>1</v>
      </c>
      <c r="N18" s="383">
        <v>3</v>
      </c>
    </row>
    <row r="19" spans="1:14" x14ac:dyDescent="0.25">
      <c r="A19" s="383" t="s">
        <v>4</v>
      </c>
      <c r="B19" s="383">
        <v>-0.29815428204279087</v>
      </c>
      <c r="C19" s="383">
        <v>5.7105688996511812E-2</v>
      </c>
      <c r="D19" s="383">
        <v>-5.2210959587757202</v>
      </c>
      <c r="E19" s="383">
        <v>1.366504504178034E-2</v>
      </c>
      <c r="F19" s="383">
        <v>-1.517479259750558</v>
      </c>
      <c r="G19" s="383">
        <v>0.10554836957142701</v>
      </c>
      <c r="H19" s="383">
        <v>-14.37709806330683</v>
      </c>
      <c r="I19" s="383">
        <v>7.2936419222417194E-4</v>
      </c>
      <c r="J19" s="383">
        <v>0.98569391307820009</v>
      </c>
      <c r="K19" s="383">
        <v>0.98092521743760008</v>
      </c>
      <c r="L19" s="383">
        <v>206.70094872194119</v>
      </c>
      <c r="M19" s="383">
        <v>1</v>
      </c>
      <c r="N19" s="383">
        <v>3</v>
      </c>
    </row>
    <row r="20" spans="1:14" x14ac:dyDescent="0.25">
      <c r="A20" s="383" t="s">
        <v>6</v>
      </c>
      <c r="B20" s="383">
        <v>-1.9375562239860491</v>
      </c>
      <c r="C20" s="383">
        <v>5.7125729262207887E-2</v>
      </c>
      <c r="D20" s="383">
        <v>-33.917400250465761</v>
      </c>
      <c r="E20" s="383">
        <v>5.6343740490853658E-5</v>
      </c>
      <c r="F20" s="383">
        <v>-1.91517192096466</v>
      </c>
      <c r="G20" s="383">
        <v>0.1055854099680525</v>
      </c>
      <c r="H20" s="383">
        <v>-18.138603823616759</v>
      </c>
      <c r="I20" s="383">
        <v>3.6553373030134991E-4</v>
      </c>
      <c r="J20" s="383">
        <v>0.99096409897378779</v>
      </c>
      <c r="K20" s="383">
        <v>0.98795213196505038</v>
      </c>
      <c r="L20" s="383">
        <v>329.00894867012499</v>
      </c>
      <c r="M20" s="383">
        <v>1</v>
      </c>
      <c r="N20" s="383">
        <v>3</v>
      </c>
    </row>
    <row r="21" spans="1:14" x14ac:dyDescent="0.25">
      <c r="A21" s="383" t="s">
        <v>8</v>
      </c>
      <c r="B21" s="383">
        <v>-0.92220523785714326</v>
      </c>
      <c r="C21" s="383">
        <v>6.0884969938497048E-2</v>
      </c>
      <c r="D21" s="383">
        <v>-15.146681336768481</v>
      </c>
      <c r="E21" s="383">
        <v>6.248059517794302E-4</v>
      </c>
      <c r="F21" s="383">
        <v>-1.21145280086569</v>
      </c>
      <c r="G21" s="383">
        <v>0.11253360954643681</v>
      </c>
      <c r="H21" s="383">
        <v>-10.76525320522831</v>
      </c>
      <c r="I21" s="383">
        <v>1.714230062905042E-3</v>
      </c>
      <c r="J21" s="383">
        <v>0.97476673456251983</v>
      </c>
      <c r="K21" s="383">
        <v>0.96635564608335978</v>
      </c>
      <c r="L21" s="383">
        <v>115.8906765726785</v>
      </c>
      <c r="M21" s="383">
        <v>1</v>
      </c>
      <c r="N21" s="383">
        <v>3</v>
      </c>
    </row>
    <row r="22" spans="1:14" x14ac:dyDescent="0.25">
      <c r="A22" s="383" t="s">
        <v>10</v>
      </c>
      <c r="B22" s="383">
        <v>-2.0248054383735978E-2</v>
      </c>
      <c r="C22" s="383">
        <v>5.7473145552170812E-2</v>
      </c>
      <c r="D22" s="383">
        <v>-0.35230461442824568</v>
      </c>
      <c r="E22" s="383">
        <v>0.7479063290129504</v>
      </c>
      <c r="F22" s="383">
        <v>-0.85095932889164339</v>
      </c>
      <c r="G22" s="383">
        <v>0.10622753903807181</v>
      </c>
      <c r="H22" s="383">
        <v>-8.0107224228047027</v>
      </c>
      <c r="I22" s="383">
        <v>4.0608151202723491E-3</v>
      </c>
      <c r="J22" s="383">
        <v>0.95533831698425065</v>
      </c>
      <c r="K22" s="383">
        <v>0.94045108931233423</v>
      </c>
      <c r="L22" s="383">
        <v>64.171673735226022</v>
      </c>
      <c r="M22" s="383">
        <v>1</v>
      </c>
      <c r="N22" s="383">
        <v>3</v>
      </c>
    </row>
    <row r="25" spans="1:14" x14ac:dyDescent="0.25">
      <c r="B25" s="265"/>
    </row>
    <row r="27" spans="1:14" x14ac:dyDescent="0.25">
      <c r="C27" s="64" t="s">
        <v>248</v>
      </c>
      <c r="D27" s="64" t="s">
        <v>249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A5903-AB8A-4E01-9AB1-FA7117ADF34E}">
  <sheetPr>
    <tabColor theme="5" tint="-0.249977111117893"/>
  </sheetPr>
  <dimension ref="A1:T22"/>
  <sheetViews>
    <sheetView zoomScaleNormal="100" workbookViewId="0">
      <selection activeCell="A2" sqref="A2"/>
    </sheetView>
  </sheetViews>
  <sheetFormatPr defaultRowHeight="13.8" x14ac:dyDescent="0.25"/>
  <cols>
    <col min="1" max="1" width="12.69921875" bestFit="1" customWidth="1"/>
    <col min="2" max="6" width="8.09765625" bestFit="1" customWidth="1"/>
    <col min="7" max="11" width="7" bestFit="1" customWidth="1"/>
    <col min="12" max="16" width="12.3984375" bestFit="1" customWidth="1"/>
    <col min="17" max="17" width="12.3984375" style="383" customWidth="1"/>
  </cols>
  <sheetData>
    <row r="1" spans="1:20" x14ac:dyDescent="0.25">
      <c r="A1" t="s">
        <v>53</v>
      </c>
      <c r="B1" s="255" t="s">
        <v>54</v>
      </c>
      <c r="C1" s="255" t="s">
        <v>55</v>
      </c>
      <c r="D1" s="255" t="s">
        <v>56</v>
      </c>
      <c r="E1" s="255" t="s">
        <v>57</v>
      </c>
      <c r="F1" s="255" t="s">
        <v>58</v>
      </c>
      <c r="G1" s="256" t="s">
        <v>117</v>
      </c>
      <c r="H1" s="256" t="s">
        <v>118</v>
      </c>
      <c r="I1" s="256" t="s">
        <v>119</v>
      </c>
      <c r="J1" s="256" t="s">
        <v>120</v>
      </c>
      <c r="K1" s="256" t="s">
        <v>121</v>
      </c>
      <c r="L1" s="22" t="s">
        <v>122</v>
      </c>
      <c r="M1" s="22" t="s">
        <v>123</v>
      </c>
      <c r="N1" s="22" t="s">
        <v>124</v>
      </c>
      <c r="O1" s="22" t="s">
        <v>125</v>
      </c>
      <c r="P1" s="22" t="s">
        <v>126</v>
      </c>
      <c r="Q1" s="390" t="s">
        <v>247</v>
      </c>
    </row>
    <row r="2" spans="1:20" x14ac:dyDescent="0.25">
      <c r="A2" t="s">
        <v>12</v>
      </c>
      <c r="B2" s="255">
        <v>25</v>
      </c>
      <c r="C2" s="255">
        <v>82</v>
      </c>
      <c r="D2" s="255">
        <v>100</v>
      </c>
      <c r="E2" s="255">
        <v>28</v>
      </c>
      <c r="F2" s="255">
        <v>0</v>
      </c>
      <c r="G2" s="256">
        <v>28287</v>
      </c>
      <c r="H2" s="256">
        <v>28287</v>
      </c>
      <c r="I2" s="256">
        <v>13852</v>
      </c>
      <c r="J2" s="256">
        <v>4572</v>
      </c>
      <c r="K2" s="256">
        <v>515</v>
      </c>
      <c r="L2" s="22">
        <v>8.8379821119242052E-4</v>
      </c>
      <c r="M2" s="22">
        <v>2.8988581327111392E-3</v>
      </c>
      <c r="N2" s="22">
        <v>7.2191741264799308E-3</v>
      </c>
      <c r="O2" s="22">
        <v>6.1242344706911632E-3</v>
      </c>
      <c r="P2" s="22">
        <v>0</v>
      </c>
      <c r="Q2" s="390">
        <f>SUM(L2:P2)</f>
        <v>1.7126064941074652E-2</v>
      </c>
    </row>
    <row r="3" spans="1:20" x14ac:dyDescent="0.25">
      <c r="A3" t="s">
        <v>14</v>
      </c>
      <c r="B3" s="255">
        <v>389</v>
      </c>
      <c r="C3" s="255">
        <v>632</v>
      </c>
      <c r="D3" s="255">
        <v>649</v>
      </c>
      <c r="E3" s="255">
        <v>333</v>
      </c>
      <c r="F3" s="255">
        <v>79</v>
      </c>
      <c r="G3" s="256">
        <v>41840</v>
      </c>
      <c r="H3" s="256">
        <v>41840</v>
      </c>
      <c r="I3" s="256">
        <v>23447</v>
      </c>
      <c r="J3" s="256">
        <v>12034</v>
      </c>
      <c r="K3" s="256">
        <v>3451</v>
      </c>
      <c r="L3" s="22">
        <v>9.2973231357552574E-3</v>
      </c>
      <c r="M3" s="22">
        <v>1.5105162523900571E-2</v>
      </c>
      <c r="N3" s="22">
        <v>2.7679447264042312E-2</v>
      </c>
      <c r="O3" s="22">
        <v>2.7671597141432611E-2</v>
      </c>
      <c r="P3" s="22">
        <v>2.2891915386844389E-2</v>
      </c>
      <c r="Q3" s="390">
        <f t="shared" ref="Q3:Q22" si="0">SUM(L3:P3)</f>
        <v>0.10264544545197514</v>
      </c>
      <c r="S3" s="257" t="s">
        <v>200</v>
      </c>
      <c r="T3" t="s">
        <v>198</v>
      </c>
    </row>
    <row r="4" spans="1:20" x14ac:dyDescent="0.25">
      <c r="A4" t="s">
        <v>16</v>
      </c>
      <c r="B4" s="255">
        <v>106</v>
      </c>
      <c r="C4" s="255">
        <v>190</v>
      </c>
      <c r="D4" s="255">
        <v>51</v>
      </c>
      <c r="E4" s="255">
        <v>8</v>
      </c>
      <c r="F4" s="255">
        <v>0</v>
      </c>
      <c r="G4" s="256">
        <v>45946</v>
      </c>
      <c r="H4" s="256">
        <v>45946</v>
      </c>
      <c r="I4" s="256">
        <v>16161</v>
      </c>
      <c r="J4" s="256">
        <v>4214</v>
      </c>
      <c r="K4" s="256">
        <v>1151</v>
      </c>
      <c r="L4" s="22">
        <v>2.3070561093457538E-3</v>
      </c>
      <c r="M4" s="22">
        <v>4.1352892526008789E-3</v>
      </c>
      <c r="N4" s="22">
        <v>3.1557453127900501E-3</v>
      </c>
      <c r="O4" s="22">
        <v>1.8984337921215001E-3</v>
      </c>
      <c r="P4" s="22">
        <v>0</v>
      </c>
      <c r="Q4" s="390">
        <f t="shared" si="0"/>
        <v>1.1496524466858183E-2</v>
      </c>
      <c r="S4" s="258" t="s">
        <v>201</v>
      </c>
      <c r="T4" t="s">
        <v>199</v>
      </c>
    </row>
    <row r="5" spans="1:20" x14ac:dyDescent="0.25">
      <c r="A5" t="s">
        <v>18</v>
      </c>
      <c r="B5" s="255">
        <v>3124</v>
      </c>
      <c r="C5" s="255">
        <v>3856</v>
      </c>
      <c r="D5" s="255">
        <v>2758</v>
      </c>
      <c r="E5" s="255">
        <v>1477</v>
      </c>
      <c r="F5" s="255">
        <v>370</v>
      </c>
      <c r="G5" s="256">
        <v>291353</v>
      </c>
      <c r="H5" s="256">
        <v>291353</v>
      </c>
      <c r="I5" s="256">
        <v>199693</v>
      </c>
      <c r="J5" s="256">
        <v>127173</v>
      </c>
      <c r="K5" s="256">
        <v>62054</v>
      </c>
      <c r="L5" s="22">
        <v>1.0722388305594931E-2</v>
      </c>
      <c r="M5" s="22">
        <v>1.3234804515484651E-2</v>
      </c>
      <c r="N5" s="22">
        <v>1.381120019229517E-2</v>
      </c>
      <c r="O5" s="22">
        <v>1.1614100477302569E-2</v>
      </c>
      <c r="P5" s="22">
        <v>5.962548747864763E-3</v>
      </c>
      <c r="Q5" s="390">
        <f t="shared" si="0"/>
        <v>5.5345042238542079E-2</v>
      </c>
      <c r="S5" s="259" t="s">
        <v>202</v>
      </c>
      <c r="T5" t="s">
        <v>203</v>
      </c>
    </row>
    <row r="6" spans="1:20" x14ac:dyDescent="0.25">
      <c r="A6" t="s">
        <v>20</v>
      </c>
      <c r="B6" s="255">
        <v>2630</v>
      </c>
      <c r="C6" s="255">
        <v>1845</v>
      </c>
      <c r="D6" s="255">
        <v>1122</v>
      </c>
      <c r="E6" s="255">
        <v>485</v>
      </c>
      <c r="F6" s="255">
        <v>121</v>
      </c>
      <c r="G6" s="256">
        <v>25393</v>
      </c>
      <c r="H6" s="256">
        <v>25393</v>
      </c>
      <c r="I6" s="256">
        <v>19507</v>
      </c>
      <c r="J6" s="256">
        <v>13785</v>
      </c>
      <c r="K6" s="256">
        <v>6553</v>
      </c>
      <c r="L6" s="22">
        <v>0.1035718505099831</v>
      </c>
      <c r="M6" s="22">
        <v>7.2657819083999528E-2</v>
      </c>
      <c r="N6" s="22">
        <v>5.7517814118008923E-2</v>
      </c>
      <c r="O6" s="22">
        <v>3.5183170112441063E-2</v>
      </c>
      <c r="P6" s="22">
        <v>1.8464825270868301E-2</v>
      </c>
      <c r="Q6" s="390">
        <f t="shared" si="0"/>
        <v>0.28739547909530089</v>
      </c>
    </row>
    <row r="7" spans="1:20" x14ac:dyDescent="0.25">
      <c r="A7" t="s">
        <v>22</v>
      </c>
      <c r="B7" s="255">
        <v>6460</v>
      </c>
      <c r="C7" s="255">
        <v>4611</v>
      </c>
      <c r="D7" s="255">
        <v>2575</v>
      </c>
      <c r="E7" s="255">
        <v>1210</v>
      </c>
      <c r="F7" s="255">
        <v>282</v>
      </c>
      <c r="G7" s="256">
        <v>41335</v>
      </c>
      <c r="H7" s="256">
        <v>41335</v>
      </c>
      <c r="I7" s="256">
        <v>30684</v>
      </c>
      <c r="J7" s="256">
        <v>20110</v>
      </c>
      <c r="K7" s="256">
        <v>8953</v>
      </c>
      <c r="L7" s="22">
        <v>0.15628402080561271</v>
      </c>
      <c r="M7" s="22">
        <v>0.1115519535502601</v>
      </c>
      <c r="N7" s="22">
        <v>8.3919958284447926E-2</v>
      </c>
      <c r="O7" s="22">
        <v>6.0169070114370962E-2</v>
      </c>
      <c r="P7" s="22">
        <v>3.1497821959119848E-2</v>
      </c>
      <c r="Q7" s="390">
        <f t="shared" si="0"/>
        <v>0.44342282471381156</v>
      </c>
    </row>
    <row r="8" spans="1:20" x14ac:dyDescent="0.25">
      <c r="A8" t="s">
        <v>24</v>
      </c>
      <c r="B8" s="255">
        <v>4348</v>
      </c>
      <c r="C8" s="255">
        <v>1705</v>
      </c>
      <c r="D8" s="255">
        <v>764</v>
      </c>
      <c r="E8" s="255">
        <v>359</v>
      </c>
      <c r="F8" s="255">
        <v>85</v>
      </c>
      <c r="G8" s="256">
        <v>11812</v>
      </c>
      <c r="H8" s="256">
        <v>11812</v>
      </c>
      <c r="I8" s="256">
        <v>8242</v>
      </c>
      <c r="J8" s="256">
        <v>5279</v>
      </c>
      <c r="K8" s="256">
        <v>2628</v>
      </c>
      <c r="L8" s="22">
        <v>0.36810023704707079</v>
      </c>
      <c r="M8" s="22">
        <v>0.1443447341686421</v>
      </c>
      <c r="N8" s="22">
        <v>9.2695947585537494E-2</v>
      </c>
      <c r="O8" s="22">
        <v>6.800530403485508E-2</v>
      </c>
      <c r="P8" s="22">
        <v>3.2343987823439883E-2</v>
      </c>
      <c r="Q8" s="390">
        <f t="shared" si="0"/>
        <v>0.7054902106595452</v>
      </c>
    </row>
    <row r="9" spans="1:20" x14ac:dyDescent="0.25">
      <c r="A9" t="s">
        <v>26</v>
      </c>
      <c r="B9" s="255">
        <v>3970</v>
      </c>
      <c r="C9" s="255">
        <v>1130</v>
      </c>
      <c r="D9" s="255">
        <v>531</v>
      </c>
      <c r="E9" s="255">
        <v>183</v>
      </c>
      <c r="F9" s="255">
        <v>37</v>
      </c>
      <c r="G9" s="256">
        <v>7579</v>
      </c>
      <c r="H9" s="256">
        <v>7579</v>
      </c>
      <c r="I9" s="256">
        <v>4685</v>
      </c>
      <c r="J9" s="256">
        <v>2829</v>
      </c>
      <c r="K9" s="256">
        <v>1188</v>
      </c>
      <c r="L9" s="22">
        <v>0.52381580683467477</v>
      </c>
      <c r="M9" s="22">
        <v>0.1490961868320359</v>
      </c>
      <c r="N9" s="22">
        <v>0.1133404482390608</v>
      </c>
      <c r="O9" s="22">
        <v>6.4687168610816539E-2</v>
      </c>
      <c r="P9" s="22">
        <v>3.1144781144781149E-2</v>
      </c>
      <c r="Q9" s="390">
        <f t="shared" si="0"/>
        <v>0.8820843916613692</v>
      </c>
    </row>
    <row r="10" spans="1:20" x14ac:dyDescent="0.25">
      <c r="A10" t="s">
        <v>28</v>
      </c>
      <c r="B10" s="255">
        <v>2449</v>
      </c>
      <c r="C10" s="255">
        <v>5778</v>
      </c>
      <c r="D10" s="255">
        <v>5029</v>
      </c>
      <c r="E10" s="255">
        <v>2671</v>
      </c>
      <c r="F10" s="255">
        <v>698</v>
      </c>
      <c r="G10" s="256">
        <v>188108</v>
      </c>
      <c r="H10" s="256">
        <v>188108</v>
      </c>
      <c r="I10" s="256">
        <v>146191</v>
      </c>
      <c r="J10" s="256">
        <v>98377</v>
      </c>
      <c r="K10" s="256">
        <v>40610</v>
      </c>
      <c r="L10" s="22">
        <v>1.3019116677653261E-2</v>
      </c>
      <c r="M10" s="22">
        <v>3.0716396963446531E-2</v>
      </c>
      <c r="N10" s="22">
        <v>3.440020247484455E-2</v>
      </c>
      <c r="O10" s="22">
        <v>2.7150655132805429E-2</v>
      </c>
      <c r="P10" s="22">
        <v>1.7187884757448899E-2</v>
      </c>
      <c r="Q10" s="390">
        <f t="shared" si="0"/>
        <v>0.12247425600619866</v>
      </c>
    </row>
    <row r="11" spans="1:20" x14ac:dyDescent="0.25">
      <c r="A11" t="s">
        <v>30</v>
      </c>
      <c r="B11" s="255">
        <v>4311</v>
      </c>
      <c r="C11" s="255">
        <v>4360</v>
      </c>
      <c r="D11" s="255">
        <v>2652</v>
      </c>
      <c r="E11" s="255">
        <v>1205</v>
      </c>
      <c r="F11" s="255">
        <v>187</v>
      </c>
      <c r="G11" s="256">
        <v>37285</v>
      </c>
      <c r="H11" s="256">
        <v>37285</v>
      </c>
      <c r="I11" s="256">
        <v>33781</v>
      </c>
      <c r="J11" s="256">
        <v>22229</v>
      </c>
      <c r="K11" s="256">
        <v>10298</v>
      </c>
      <c r="L11" s="22">
        <v>0.1156229046533459</v>
      </c>
      <c r="M11" s="22">
        <v>0.116937106074829</v>
      </c>
      <c r="N11" s="22">
        <v>7.8505668867114645E-2</v>
      </c>
      <c r="O11" s="22">
        <v>5.4208466417742587E-2</v>
      </c>
      <c r="P11" s="22">
        <v>1.8158865799184309E-2</v>
      </c>
      <c r="Q11" s="390">
        <f t="shared" si="0"/>
        <v>0.3834330118122164</v>
      </c>
    </row>
    <row r="12" spans="1:20" x14ac:dyDescent="0.25">
      <c r="A12" t="s">
        <v>32</v>
      </c>
      <c r="B12" s="255">
        <v>17977</v>
      </c>
      <c r="C12" s="255">
        <v>22535</v>
      </c>
      <c r="D12" s="255">
        <v>14395</v>
      </c>
      <c r="E12" s="255">
        <v>7056</v>
      </c>
      <c r="F12" s="255">
        <v>1605</v>
      </c>
      <c r="G12" s="256">
        <v>871311</v>
      </c>
      <c r="H12" s="256">
        <v>871311</v>
      </c>
      <c r="I12" s="256">
        <v>572125</v>
      </c>
      <c r="J12" s="256">
        <v>323653</v>
      </c>
      <c r="K12" s="256">
        <v>131955</v>
      </c>
      <c r="L12" s="22">
        <v>2.0632127908404688E-2</v>
      </c>
      <c r="M12" s="22">
        <v>2.5863325494570832E-2</v>
      </c>
      <c r="N12" s="22">
        <v>2.5160585536377539E-2</v>
      </c>
      <c r="O12" s="22">
        <v>2.1801126515125769E-2</v>
      </c>
      <c r="P12" s="22">
        <v>1.216323746731841E-2</v>
      </c>
      <c r="Q12" s="390">
        <f t="shared" si="0"/>
        <v>0.10562040292179724</v>
      </c>
    </row>
    <row r="13" spans="1:20" x14ac:dyDescent="0.25">
      <c r="A13" t="s">
        <v>34</v>
      </c>
      <c r="B13" s="255">
        <v>13596</v>
      </c>
      <c r="C13" s="255">
        <v>12460</v>
      </c>
      <c r="D13" s="255">
        <v>6171</v>
      </c>
      <c r="E13" s="255">
        <v>2309</v>
      </c>
      <c r="F13" s="255">
        <v>410</v>
      </c>
      <c r="G13" s="256">
        <v>266584</v>
      </c>
      <c r="H13" s="256">
        <v>266584</v>
      </c>
      <c r="I13" s="256">
        <v>197302</v>
      </c>
      <c r="J13" s="256">
        <v>133158</v>
      </c>
      <c r="K13" s="256">
        <v>69418</v>
      </c>
      <c r="L13" s="22">
        <v>5.1000810251177857E-2</v>
      </c>
      <c r="M13" s="22">
        <v>4.6739489241664919E-2</v>
      </c>
      <c r="N13" s="22">
        <v>3.127692572807169E-2</v>
      </c>
      <c r="O13" s="22">
        <v>1.734030249778459E-2</v>
      </c>
      <c r="P13" s="22">
        <v>5.9062490996571494E-3</v>
      </c>
      <c r="Q13" s="390">
        <f t="shared" si="0"/>
        <v>0.15226377681835621</v>
      </c>
    </row>
    <row r="14" spans="1:20" x14ac:dyDescent="0.25">
      <c r="A14" t="s">
        <v>36</v>
      </c>
      <c r="B14" s="255">
        <v>9602</v>
      </c>
      <c r="C14" s="255">
        <v>3924</v>
      </c>
      <c r="D14" s="255">
        <v>1749</v>
      </c>
      <c r="E14" s="255">
        <v>526</v>
      </c>
      <c r="F14" s="255">
        <v>100</v>
      </c>
      <c r="G14" s="256">
        <v>33865</v>
      </c>
      <c r="H14" s="256">
        <v>33865</v>
      </c>
      <c r="I14" s="256">
        <v>25815</v>
      </c>
      <c r="J14" s="256">
        <v>17880</v>
      </c>
      <c r="K14" s="256">
        <v>9898</v>
      </c>
      <c r="L14" s="22">
        <v>0.2835375756680939</v>
      </c>
      <c r="M14" s="22">
        <v>0.11587184408681531</v>
      </c>
      <c r="N14" s="22">
        <v>6.7751307379430567E-2</v>
      </c>
      <c r="O14" s="22">
        <v>2.9418344519015659E-2</v>
      </c>
      <c r="P14" s="22">
        <v>1.010305112143868E-2</v>
      </c>
      <c r="Q14" s="390">
        <f t="shared" si="0"/>
        <v>0.50668212277479407</v>
      </c>
    </row>
    <row r="15" spans="1:20" x14ac:dyDescent="0.25">
      <c r="A15" t="s">
        <v>38</v>
      </c>
      <c r="B15" s="255">
        <v>15280</v>
      </c>
      <c r="C15" s="255">
        <v>9333</v>
      </c>
      <c r="D15" s="255">
        <v>4129</v>
      </c>
      <c r="E15" s="255">
        <v>1711</v>
      </c>
      <c r="F15" s="255">
        <v>303</v>
      </c>
      <c r="G15" s="256">
        <v>68519</v>
      </c>
      <c r="H15" s="256">
        <v>68519</v>
      </c>
      <c r="I15" s="256">
        <v>53568</v>
      </c>
      <c r="J15" s="256">
        <v>39097</v>
      </c>
      <c r="K15" s="256">
        <v>20982</v>
      </c>
      <c r="L15" s="22">
        <v>0.22300383835140619</v>
      </c>
      <c r="M15" s="22">
        <v>0.13621039419722999</v>
      </c>
      <c r="N15" s="22">
        <v>7.7079599761051373E-2</v>
      </c>
      <c r="O15" s="22">
        <v>4.3762948563828417E-2</v>
      </c>
      <c r="P15" s="22">
        <v>1.44409493851873E-2</v>
      </c>
      <c r="Q15" s="390">
        <f t="shared" si="0"/>
        <v>0.49449773025870325</v>
      </c>
    </row>
    <row r="16" spans="1:20" x14ac:dyDescent="0.25">
      <c r="A16" t="s">
        <v>40</v>
      </c>
      <c r="B16" s="255">
        <v>18203</v>
      </c>
      <c r="C16" s="255">
        <v>3683</v>
      </c>
      <c r="D16" s="255">
        <v>1447</v>
      </c>
      <c r="E16" s="255">
        <v>476</v>
      </c>
      <c r="F16" s="255">
        <v>99</v>
      </c>
      <c r="G16" s="256">
        <v>29500</v>
      </c>
      <c r="H16" s="256">
        <v>29500</v>
      </c>
      <c r="I16" s="256">
        <v>20348</v>
      </c>
      <c r="J16" s="256">
        <v>12802</v>
      </c>
      <c r="K16" s="256">
        <v>7263</v>
      </c>
      <c r="L16" s="22">
        <v>0.61705084745762717</v>
      </c>
      <c r="M16" s="22">
        <v>0.1248474576271186</v>
      </c>
      <c r="N16" s="22">
        <v>7.1112640062905449E-2</v>
      </c>
      <c r="O16" s="22">
        <v>3.7181690360881113E-2</v>
      </c>
      <c r="P16" s="22">
        <v>1.363073110285006E-2</v>
      </c>
      <c r="Q16" s="390">
        <f t="shared" si="0"/>
        <v>0.86382336661138237</v>
      </c>
    </row>
    <row r="17" spans="1:17" x14ac:dyDescent="0.25">
      <c r="A17" t="s">
        <v>42</v>
      </c>
      <c r="B17" s="255">
        <v>8421</v>
      </c>
      <c r="C17" s="255">
        <v>1508</v>
      </c>
      <c r="D17" s="255">
        <v>716</v>
      </c>
      <c r="E17" s="255">
        <v>344</v>
      </c>
      <c r="F17" s="255">
        <v>74</v>
      </c>
      <c r="G17" s="256">
        <v>11942</v>
      </c>
      <c r="H17" s="256">
        <v>11942</v>
      </c>
      <c r="I17" s="256">
        <v>8797</v>
      </c>
      <c r="J17" s="256">
        <v>6180</v>
      </c>
      <c r="K17" s="256">
        <v>3206</v>
      </c>
      <c r="L17" s="22">
        <v>0.70515826494724498</v>
      </c>
      <c r="M17" s="22">
        <v>0.1262770055267125</v>
      </c>
      <c r="N17" s="22">
        <v>8.1391383426168015E-2</v>
      </c>
      <c r="O17" s="22">
        <v>5.5663430420711972E-2</v>
      </c>
      <c r="P17" s="22">
        <v>2.3081721771678099E-2</v>
      </c>
      <c r="Q17" s="390">
        <f t="shared" si="0"/>
        <v>0.99157180609251561</v>
      </c>
    </row>
    <row r="18" spans="1:17" x14ac:dyDescent="0.25">
      <c r="A18" t="s">
        <v>2</v>
      </c>
      <c r="B18" s="255">
        <v>462</v>
      </c>
      <c r="C18" s="255">
        <v>747</v>
      </c>
      <c r="D18" s="255">
        <v>551</v>
      </c>
      <c r="E18" s="255">
        <v>371</v>
      </c>
      <c r="F18" s="255">
        <v>67</v>
      </c>
      <c r="G18" s="256">
        <v>27926</v>
      </c>
      <c r="H18" s="256">
        <v>27926</v>
      </c>
      <c r="I18" s="256">
        <v>21873</v>
      </c>
      <c r="J18" s="256">
        <v>15316</v>
      </c>
      <c r="K18" s="256">
        <v>7757</v>
      </c>
      <c r="L18" s="22">
        <v>1.6543722695695769E-2</v>
      </c>
      <c r="M18" s="22">
        <v>2.6749265917066532E-2</v>
      </c>
      <c r="N18" s="22">
        <v>2.5190874594248621E-2</v>
      </c>
      <c r="O18" s="22">
        <v>2.4223034734917728E-2</v>
      </c>
      <c r="P18" s="22">
        <v>8.6373598040479574E-3</v>
      </c>
      <c r="Q18" s="390">
        <f t="shared" si="0"/>
        <v>0.10134425774597661</v>
      </c>
    </row>
    <row r="19" spans="1:17" x14ac:dyDescent="0.25">
      <c r="A19" t="s">
        <v>4</v>
      </c>
      <c r="B19" s="255">
        <v>787</v>
      </c>
      <c r="C19" s="255">
        <v>688</v>
      </c>
      <c r="D19" s="255">
        <v>426</v>
      </c>
      <c r="E19" s="255">
        <v>229</v>
      </c>
      <c r="F19" s="255">
        <v>54</v>
      </c>
      <c r="G19" s="256">
        <v>4661</v>
      </c>
      <c r="H19" s="256">
        <v>4661</v>
      </c>
      <c r="I19" s="256">
        <v>3543</v>
      </c>
      <c r="J19" s="256">
        <v>2528</v>
      </c>
      <c r="K19" s="256">
        <v>1195</v>
      </c>
      <c r="L19" s="22">
        <v>0.16884788671958809</v>
      </c>
      <c r="M19" s="22">
        <v>0.14760780948294361</v>
      </c>
      <c r="N19" s="22">
        <v>0.1202370872142252</v>
      </c>
      <c r="O19" s="22">
        <v>9.0585443037974681E-2</v>
      </c>
      <c r="P19" s="22">
        <v>4.5188284518828462E-2</v>
      </c>
      <c r="Q19" s="390">
        <f t="shared" si="0"/>
        <v>0.57246651097356005</v>
      </c>
    </row>
    <row r="20" spans="1:17" x14ac:dyDescent="0.25">
      <c r="A20" t="s">
        <v>6</v>
      </c>
      <c r="B20" s="255">
        <v>334</v>
      </c>
      <c r="C20" s="255">
        <v>429</v>
      </c>
      <c r="D20" s="255">
        <v>237</v>
      </c>
      <c r="E20" s="255">
        <v>102</v>
      </c>
      <c r="F20" s="255">
        <v>12</v>
      </c>
      <c r="G20" s="256">
        <v>15193</v>
      </c>
      <c r="H20" s="256">
        <v>15193</v>
      </c>
      <c r="I20" s="256">
        <v>9589</v>
      </c>
      <c r="J20" s="256">
        <v>5318</v>
      </c>
      <c r="K20" s="256">
        <v>1881</v>
      </c>
      <c r="L20" s="22">
        <v>2.1983808332784838E-2</v>
      </c>
      <c r="M20" s="22">
        <v>2.8236687948397291E-2</v>
      </c>
      <c r="N20" s="22">
        <v>2.4715820210658049E-2</v>
      </c>
      <c r="O20" s="22">
        <v>1.9180142910868749E-2</v>
      </c>
      <c r="P20" s="22">
        <v>6.379585326953748E-3</v>
      </c>
      <c r="Q20" s="390">
        <f t="shared" si="0"/>
        <v>0.10049604472966268</v>
      </c>
    </row>
    <row r="21" spans="1:17" x14ac:dyDescent="0.25">
      <c r="A21" t="s">
        <v>8</v>
      </c>
      <c r="B21" s="255">
        <v>696</v>
      </c>
      <c r="C21" s="255">
        <v>419</v>
      </c>
      <c r="D21" s="255">
        <v>225</v>
      </c>
      <c r="E21" s="255">
        <v>117</v>
      </c>
      <c r="F21" s="255">
        <v>23</v>
      </c>
      <c r="G21" s="256">
        <v>5654</v>
      </c>
      <c r="H21" s="256">
        <v>5654</v>
      </c>
      <c r="I21" s="256">
        <v>3791</v>
      </c>
      <c r="J21" s="256">
        <v>2337</v>
      </c>
      <c r="K21" s="256">
        <v>1103</v>
      </c>
      <c r="L21" s="22">
        <v>0.12309869119207641</v>
      </c>
      <c r="M21" s="22">
        <v>7.4106827025114966E-2</v>
      </c>
      <c r="N21" s="22">
        <v>5.935109469796887E-2</v>
      </c>
      <c r="O21" s="22">
        <v>5.0064184852374842E-2</v>
      </c>
      <c r="P21" s="22">
        <v>2.085222121486854E-2</v>
      </c>
      <c r="Q21" s="390">
        <f t="shared" si="0"/>
        <v>0.32747301898240361</v>
      </c>
    </row>
    <row r="22" spans="1:17" x14ac:dyDescent="0.25">
      <c r="A22" t="s">
        <v>10</v>
      </c>
      <c r="B22" s="255">
        <v>1333</v>
      </c>
      <c r="C22" s="255">
        <v>471</v>
      </c>
      <c r="D22" s="255">
        <v>276</v>
      </c>
      <c r="E22" s="255">
        <v>162</v>
      </c>
      <c r="F22" s="255">
        <v>27</v>
      </c>
      <c r="G22" s="256">
        <v>3072</v>
      </c>
      <c r="H22" s="256">
        <v>3072</v>
      </c>
      <c r="I22" s="256">
        <v>2246</v>
      </c>
      <c r="J22" s="256">
        <v>1406</v>
      </c>
      <c r="K22" s="256">
        <v>649</v>
      </c>
      <c r="L22" s="22">
        <v>0.43391927083333331</v>
      </c>
      <c r="M22" s="22">
        <v>0.1533203125</v>
      </c>
      <c r="N22" s="22">
        <v>0.1228851291184328</v>
      </c>
      <c r="O22" s="22">
        <v>0.11522048364153629</v>
      </c>
      <c r="P22" s="22">
        <v>4.1602465331278891E-2</v>
      </c>
      <c r="Q22" s="390">
        <f t="shared" si="0"/>
        <v>0.86694766142458113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184B-EA98-41F4-B868-7C8DCD6D2A3B}">
  <sheetPr>
    <tabColor theme="5" tint="-0.249977111117893"/>
  </sheetPr>
  <dimension ref="A1:K22"/>
  <sheetViews>
    <sheetView workbookViewId="0">
      <selection activeCell="A18" sqref="A18:F22"/>
    </sheetView>
  </sheetViews>
  <sheetFormatPr defaultRowHeight="13.8" x14ac:dyDescent="0.25"/>
  <cols>
    <col min="1" max="1" width="12.69921875" bestFit="1" customWidth="1"/>
    <col min="2" max="2" width="13.19921875" bestFit="1" customWidth="1"/>
    <col min="3" max="6" width="12.69921875" bestFit="1" customWidth="1"/>
    <col min="8" max="8" width="12" bestFit="1" customWidth="1"/>
  </cols>
  <sheetData>
    <row r="1" spans="1:11" x14ac:dyDescent="0.25">
      <c r="A1" t="s">
        <v>53</v>
      </c>
      <c r="B1" s="22" t="s">
        <v>127</v>
      </c>
      <c r="C1" s="255" t="s">
        <v>128</v>
      </c>
      <c r="D1" s="262" t="s">
        <v>129</v>
      </c>
      <c r="E1" s="261" t="s">
        <v>0</v>
      </c>
      <c r="F1" s="261" t="s">
        <v>1</v>
      </c>
    </row>
    <row r="2" spans="1:11" x14ac:dyDescent="0.25">
      <c r="A2" t="s">
        <v>12</v>
      </c>
      <c r="B2" s="22">
        <v>9.2718843741478052E-4</v>
      </c>
      <c r="C2" s="255">
        <v>7.8991918371222743E-4</v>
      </c>
      <c r="D2" s="262">
        <v>1.1737763261520699</v>
      </c>
      <c r="E2" s="261">
        <v>-3.2913266723861021</v>
      </c>
      <c r="F2" s="261">
        <v>-3.8522532444484612</v>
      </c>
      <c r="H2" s="76"/>
    </row>
    <row r="3" spans="1:11" x14ac:dyDescent="0.25">
      <c r="A3" t="s">
        <v>14</v>
      </c>
      <c r="B3" s="22">
        <v>6.8419927303827238E-3</v>
      </c>
      <c r="C3" s="255">
        <v>8.068932884157649E-3</v>
      </c>
      <c r="D3" s="262">
        <v>0.84794269931481636</v>
      </c>
      <c r="E3" s="261">
        <v>-1.894330894520726</v>
      </c>
      <c r="F3" s="261">
        <v>-2.9254031433694219</v>
      </c>
      <c r="H3" s="76"/>
    </row>
    <row r="4" spans="1:11" x14ac:dyDescent="0.25">
      <c r="A4" t="s">
        <v>16</v>
      </c>
      <c r="B4" s="22">
        <v>2.5973315835520561E-3</v>
      </c>
      <c r="C4" s="255">
        <v>2.313457399902939E-3</v>
      </c>
      <c r="D4" s="262">
        <v>1.12270560229941</v>
      </c>
      <c r="E4" s="261">
        <v>-3.9889619379520811</v>
      </c>
      <c r="F4" s="261">
        <v>-2.0800502255355862</v>
      </c>
      <c r="H4" s="76"/>
      <c r="I4" s="260" t="s">
        <v>200</v>
      </c>
      <c r="J4" s="80" t="s">
        <v>197</v>
      </c>
      <c r="K4" s="80"/>
    </row>
    <row r="5" spans="1:11" x14ac:dyDescent="0.25">
      <c r="A5" t="s">
        <v>18</v>
      </c>
      <c r="B5" s="22">
        <v>7.5688521388111206E-3</v>
      </c>
      <c r="C5" s="255">
        <v>1.009346313184069E-2</v>
      </c>
      <c r="D5" s="262">
        <v>0.74987663202875621</v>
      </c>
      <c r="E5" s="261">
        <v>-2.5588789924264068</v>
      </c>
      <c r="F5" s="261">
        <v>-2.0369882869115821</v>
      </c>
      <c r="H5" s="76"/>
      <c r="I5" s="257" t="s">
        <v>201</v>
      </c>
      <c r="J5" t="s">
        <v>204</v>
      </c>
    </row>
    <row r="6" spans="1:11" x14ac:dyDescent="0.25">
      <c r="A6" t="s">
        <v>20</v>
      </c>
      <c r="B6" s="22">
        <v>8.9829886182841753E-2</v>
      </c>
      <c r="C6" s="255">
        <v>0.1006583556925411</v>
      </c>
      <c r="D6" s="262">
        <v>0.89242354064699103</v>
      </c>
      <c r="E6" s="261">
        <v>-1.021318682808378</v>
      </c>
      <c r="F6" s="261">
        <v>-1.2747044302208279</v>
      </c>
      <c r="H6" s="76"/>
      <c r="I6" s="263" t="s">
        <v>202</v>
      </c>
      <c r="J6" t="s">
        <v>205</v>
      </c>
    </row>
    <row r="7" spans="1:11" x14ac:dyDescent="0.25">
      <c r="A7" t="s">
        <v>22</v>
      </c>
      <c r="B7" s="22">
        <v>0.1187852727761354</v>
      </c>
      <c r="C7" s="255">
        <v>0.1515543901077305</v>
      </c>
      <c r="D7" s="262">
        <v>0.78377982116980238</v>
      </c>
      <c r="E7" s="261">
        <v>-0.59271394666517274</v>
      </c>
      <c r="F7" s="261">
        <v>-1.2940967611843479</v>
      </c>
      <c r="H7" s="76"/>
      <c r="I7" s="264"/>
      <c r="J7" t="s">
        <v>206</v>
      </c>
    </row>
    <row r="8" spans="1:11" x14ac:dyDescent="0.25">
      <c r="A8" t="s">
        <v>24</v>
      </c>
      <c r="B8" s="22">
        <v>0.31635926222935051</v>
      </c>
      <c r="C8" s="255">
        <v>0.36052146635462029</v>
      </c>
      <c r="D8" s="262">
        <v>0.87750464744357137</v>
      </c>
      <c r="E8" s="261">
        <v>-0.2155014696745258</v>
      </c>
      <c r="F8" s="261">
        <v>-0.80470230829543055</v>
      </c>
      <c r="H8" s="76"/>
    </row>
    <row r="9" spans="1:11" x14ac:dyDescent="0.25">
      <c r="A9" t="s">
        <v>26</v>
      </c>
      <c r="B9" s="22">
        <v>0.42494105318312808</v>
      </c>
      <c r="C9" s="255">
        <v>0.51335091637032904</v>
      </c>
      <c r="D9" s="262">
        <v>0.82777889282382733</v>
      </c>
      <c r="E9" s="261">
        <v>-1.7520830318171549E-2</v>
      </c>
      <c r="F9" s="261">
        <v>-0.64927478984153741</v>
      </c>
      <c r="H9" s="76"/>
      <c r="I9" s="76"/>
    </row>
    <row r="10" spans="1:11" x14ac:dyDescent="0.25">
      <c r="A10" t="s">
        <v>28</v>
      </c>
      <c r="B10" s="22">
        <v>8.694480016175777E-3</v>
      </c>
      <c r="C10" s="255">
        <v>1.237461600715419E-2</v>
      </c>
      <c r="D10" s="262">
        <v>0.70260604540368776</v>
      </c>
      <c r="E10" s="261">
        <v>-1.5984730528891711</v>
      </c>
      <c r="F10" s="261">
        <v>-2.7936349478445579</v>
      </c>
      <c r="H10" s="76"/>
      <c r="I10" s="76"/>
    </row>
    <row r="11" spans="1:11" x14ac:dyDescent="0.25">
      <c r="A11" t="s">
        <v>30</v>
      </c>
      <c r="B11" s="22">
        <v>0.11058389350204299</v>
      </c>
      <c r="C11" s="255">
        <v>0.11389478653773639</v>
      </c>
      <c r="D11" s="262">
        <v>0.97093024943159756</v>
      </c>
      <c r="E11" s="261">
        <v>-0.65852040696730607</v>
      </c>
      <c r="F11" s="261">
        <v>-1.513959774885516</v>
      </c>
      <c r="H11" s="76"/>
      <c r="I11" s="76"/>
    </row>
    <row r="12" spans="1:11" x14ac:dyDescent="0.25">
      <c r="A12" t="s">
        <v>32</v>
      </c>
      <c r="B12" s="22">
        <v>2.235249214628943E-2</v>
      </c>
      <c r="C12" s="255">
        <v>1.949610003692364E-2</v>
      </c>
      <c r="D12" s="262">
        <v>1.1465109485464311</v>
      </c>
      <c r="E12" s="261">
        <v>-1.918756549250364</v>
      </c>
      <c r="F12" s="261">
        <v>-2.0187842822708411</v>
      </c>
      <c r="H12" s="76"/>
      <c r="I12" s="76"/>
    </row>
    <row r="13" spans="1:11" x14ac:dyDescent="0.25">
      <c r="A13" t="s">
        <v>34</v>
      </c>
      <c r="B13" s="22">
        <v>5.9121533399488169E-2</v>
      </c>
      <c r="C13" s="255">
        <v>5.0507179145304421E-2</v>
      </c>
      <c r="D13" s="262">
        <v>1.170557025752736</v>
      </c>
      <c r="E13" s="261">
        <v>-1.5959990056145039</v>
      </c>
      <c r="F13" s="261">
        <v>-1.3896407858971209</v>
      </c>
      <c r="H13" s="76"/>
      <c r="I13" s="76"/>
    </row>
    <row r="14" spans="1:11" x14ac:dyDescent="0.25">
      <c r="A14" t="s">
        <v>36</v>
      </c>
      <c r="B14" s="22">
        <v>0.3147813516443802</v>
      </c>
      <c r="C14" s="255">
        <v>0.28195062200346488</v>
      </c>
      <c r="D14" s="262">
        <v>1.116441415903356</v>
      </c>
      <c r="E14" s="261">
        <v>-0.52578830157577849</v>
      </c>
      <c r="F14" s="261">
        <v>-0.74023502107840666</v>
      </c>
      <c r="H14" s="76"/>
      <c r="I14" s="76"/>
    </row>
    <row r="15" spans="1:11" x14ac:dyDescent="0.25">
      <c r="A15" t="s">
        <v>38</v>
      </c>
      <c r="B15" s="22">
        <v>0.2216027536723712</v>
      </c>
      <c r="C15" s="255">
        <v>0.2215786630954919</v>
      </c>
      <c r="D15" s="262">
        <v>1.0001087224579419</v>
      </c>
      <c r="E15" s="261">
        <v>-0.49729079925586522</v>
      </c>
      <c r="F15" s="261">
        <v>-1.009686815159069</v>
      </c>
      <c r="H15" s="76"/>
      <c r="I15" s="76"/>
    </row>
    <row r="16" spans="1:11" x14ac:dyDescent="0.25">
      <c r="A16" t="s">
        <v>40</v>
      </c>
      <c r="B16" s="22">
        <v>0.60292481322524238</v>
      </c>
      <c r="C16" s="255">
        <v>0.61263497341945716</v>
      </c>
      <c r="D16" s="262">
        <v>0.98415016997802629</v>
      </c>
      <c r="E16" s="261">
        <v>-6.5608192720468181E-2</v>
      </c>
      <c r="F16" s="261">
        <v>-0.42437780335307479</v>
      </c>
      <c r="H16" s="76"/>
      <c r="I16" s="76"/>
    </row>
    <row r="17" spans="1:9" x14ac:dyDescent="0.25">
      <c r="A17" t="s">
        <v>42</v>
      </c>
      <c r="B17" s="22">
        <v>0.66168573429838895</v>
      </c>
      <c r="C17" s="255">
        <v>0.69586087113744777</v>
      </c>
      <c r="D17" s="262">
        <v>0.9508879745124964</v>
      </c>
      <c r="E17" s="261">
        <v>5.9751253607342188E-2</v>
      </c>
      <c r="F17" s="261">
        <v>-0.42235679002830939</v>
      </c>
      <c r="H17" s="76"/>
      <c r="I17" s="76"/>
    </row>
    <row r="18" spans="1:9" x14ac:dyDescent="0.25">
      <c r="A18" t="s">
        <v>2</v>
      </c>
      <c r="B18" s="22">
        <v>2.4055781522370711E-2</v>
      </c>
      <c r="C18" s="255">
        <v>1.5752539595756811E-2</v>
      </c>
      <c r="D18" s="262">
        <v>1.5271049709883291</v>
      </c>
      <c r="E18" s="261">
        <v>-1.8819609135026769</v>
      </c>
      <c r="F18" s="261">
        <v>-2.268792769031228</v>
      </c>
    </row>
    <row r="19" spans="1:9" x14ac:dyDescent="0.25">
      <c r="A19" t="s">
        <v>4</v>
      </c>
      <c r="B19" s="22">
        <v>0.20442708333333329</v>
      </c>
      <c r="C19" s="255">
        <v>0.1627347764423395</v>
      </c>
      <c r="D19" s="262">
        <v>1.256197893298894</v>
      </c>
      <c r="E19" s="261">
        <v>-0.29815428204279087</v>
      </c>
      <c r="F19" s="261">
        <v>-1.517479259750558</v>
      </c>
    </row>
    <row r="20" spans="1:9" x14ac:dyDescent="0.25">
      <c r="A20" t="s">
        <v>6</v>
      </c>
      <c r="B20" s="22">
        <v>1.6336368505623991E-2</v>
      </c>
      <c r="C20" s="255">
        <v>2.1221761351039242E-2</v>
      </c>
      <c r="D20" s="262">
        <v>0.76979324361424861</v>
      </c>
      <c r="E20" s="261">
        <v>-1.9375562239860491</v>
      </c>
      <c r="F20" s="261">
        <v>-1.91517192096466</v>
      </c>
    </row>
    <row r="21" spans="1:9" x14ac:dyDescent="0.25">
      <c r="A21" t="s">
        <v>8</v>
      </c>
      <c r="B21" s="22">
        <v>0.1111975116640747</v>
      </c>
      <c r="C21" s="255">
        <v>0.1184033765567785</v>
      </c>
      <c r="D21" s="262">
        <v>0.93914139020141529</v>
      </c>
      <c r="E21" s="261">
        <v>-0.92220523785714326</v>
      </c>
      <c r="F21" s="261">
        <v>-1.21145280086569</v>
      </c>
    </row>
    <row r="22" spans="1:9" x14ac:dyDescent="0.25">
      <c r="A22" t="s">
        <v>10</v>
      </c>
      <c r="B22" s="22">
        <v>0.42605042016806721</v>
      </c>
      <c r="C22" s="255">
        <v>0.41844601939943737</v>
      </c>
      <c r="D22" s="262">
        <v>1.018172955210672</v>
      </c>
      <c r="E22" s="261">
        <v>-2.0248054383735978E-2</v>
      </c>
      <c r="F22" s="261">
        <v>-0.85095932889164339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E2A02-510F-447A-8B4A-BBF18095B77F}">
  <sheetPr>
    <tabColor rgb="FFC00000"/>
  </sheetPr>
  <dimension ref="A1:M106"/>
  <sheetViews>
    <sheetView workbookViewId="0"/>
  </sheetViews>
  <sheetFormatPr defaultRowHeight="13.8" x14ac:dyDescent="0.25"/>
  <cols>
    <col min="1" max="3" width="9.09765625" style="430" customWidth="1"/>
    <col min="4" max="11" width="10.5" style="430" customWidth="1"/>
    <col min="12" max="12" width="13.296875" style="430" customWidth="1"/>
    <col min="13" max="13" width="10.5" style="430" customWidth="1"/>
    <col min="14" max="16384" width="8.796875" style="430"/>
  </cols>
  <sheetData>
    <row r="1" spans="1:13" x14ac:dyDescent="0.25">
      <c r="A1" s="431" t="s">
        <v>53</v>
      </c>
      <c r="B1" s="431" t="s">
        <v>255</v>
      </c>
      <c r="C1" s="431" t="s">
        <v>256</v>
      </c>
      <c r="D1" s="431" t="s">
        <v>257</v>
      </c>
      <c r="E1" s="431" t="s">
        <v>258</v>
      </c>
      <c r="F1" s="431" t="s">
        <v>259</v>
      </c>
      <c r="G1" s="431" t="s">
        <v>260</v>
      </c>
      <c r="H1" s="431" t="s">
        <v>261</v>
      </c>
      <c r="I1" s="431" t="s">
        <v>262</v>
      </c>
      <c r="J1" s="431" t="s">
        <v>127</v>
      </c>
      <c r="K1" s="431" t="s">
        <v>263</v>
      </c>
      <c r="L1" s="431" t="s">
        <v>129</v>
      </c>
      <c r="M1" s="431" t="s">
        <v>264</v>
      </c>
    </row>
    <row r="2" spans="1:13" x14ac:dyDescent="0.25">
      <c r="A2" s="261" t="s">
        <v>12</v>
      </c>
      <c r="B2" s="261">
        <v>1</v>
      </c>
      <c r="C2" s="261">
        <v>8.8379821119242052E-4</v>
      </c>
      <c r="D2" s="261">
        <v>1</v>
      </c>
      <c r="E2" s="261">
        <v>8.8379821119242052E-4</v>
      </c>
      <c r="F2" s="261">
        <v>-7.0312817892655861</v>
      </c>
      <c r="G2" s="261">
        <v>-7.1435799168345628</v>
      </c>
      <c r="H2" s="261">
        <v>7.8991918371222743E-4</v>
      </c>
      <c r="I2" s="261">
        <v>7.8991918371222743E-4</v>
      </c>
      <c r="J2" s="261">
        <v>9.2718843741478052E-4</v>
      </c>
      <c r="K2" s="261">
        <v>7.8991918371222743E-4</v>
      </c>
      <c r="L2" s="261">
        <v>1.1737763261520699</v>
      </c>
      <c r="M2" s="261">
        <v>9.2718843741478052E-4</v>
      </c>
    </row>
    <row r="3" spans="1:13" x14ac:dyDescent="0.25">
      <c r="A3" s="261" t="s">
        <v>12</v>
      </c>
      <c r="B3" s="261">
        <v>2</v>
      </c>
      <c r="C3" s="261">
        <v>2.8988581327111392E-3</v>
      </c>
      <c r="D3" s="261">
        <v>0.5</v>
      </c>
      <c r="E3" s="261">
        <v>3.7826563439035598E-3</v>
      </c>
      <c r="F3" s="261">
        <v>-5.5773287796718813</v>
      </c>
      <c r="G3" s="261">
        <v>-5.2174532946103334</v>
      </c>
      <c r="H3" s="261">
        <v>5.4211175507459103E-3</v>
      </c>
      <c r="I3" s="261">
        <v>4.6311983670336834E-3</v>
      </c>
      <c r="J3" s="261">
        <v>9.2718843741478052E-4</v>
      </c>
      <c r="K3" s="261">
        <v>7.8991918371222743E-4</v>
      </c>
      <c r="L3" s="261">
        <v>1.1737763261520699</v>
      </c>
      <c r="M3" s="261">
        <v>5.4359910049382627E-3</v>
      </c>
    </row>
    <row r="4" spans="1:13" x14ac:dyDescent="0.25">
      <c r="A4" s="261" t="s">
        <v>12</v>
      </c>
      <c r="B4" s="261">
        <v>3</v>
      </c>
      <c r="C4" s="261">
        <v>7.2191741264799308E-3</v>
      </c>
      <c r="D4" s="261">
        <v>0.33333333333333331</v>
      </c>
      <c r="E4" s="261">
        <v>1.100183047038349E-2</v>
      </c>
      <c r="F4" s="261">
        <v>-4.5096936136292767</v>
      </c>
      <c r="G4" s="261">
        <v>-4.5754110872022551</v>
      </c>
      <c r="H4" s="261">
        <v>1.0302063261031341E-2</v>
      </c>
      <c r="I4" s="261">
        <v>4.8809457102854253E-3</v>
      </c>
      <c r="J4" s="261">
        <v>9.2718843741478052E-4</v>
      </c>
      <c r="K4" s="261">
        <v>7.8991918371222743E-4</v>
      </c>
      <c r="L4" s="261">
        <v>1.1737763261520699</v>
      </c>
      <c r="M4" s="261">
        <v>5.7291385239665333E-3</v>
      </c>
    </row>
    <row r="5" spans="1:13" x14ac:dyDescent="0.25">
      <c r="A5" s="261" t="s">
        <v>12</v>
      </c>
      <c r="B5" s="261">
        <v>4</v>
      </c>
      <c r="C5" s="261">
        <v>6.1242344706911632E-3</v>
      </c>
      <c r="D5" s="261">
        <v>0.25</v>
      </c>
      <c r="E5" s="261">
        <v>1.7126064941074649E-2</v>
      </c>
      <c r="F5" s="261">
        <v>-4.0671537104272124</v>
      </c>
      <c r="G5" s="261">
        <v>-4.2543899834982168</v>
      </c>
      <c r="H5" s="261">
        <v>1.420175140644824E-2</v>
      </c>
      <c r="I5" s="261">
        <v>3.8996881454169039E-3</v>
      </c>
      <c r="J5" s="261">
        <v>9.2718843741478052E-4</v>
      </c>
      <c r="K5" s="261">
        <v>7.8991918371222743E-4</v>
      </c>
      <c r="L5" s="261">
        <v>1.1737763261520699</v>
      </c>
      <c r="M5" s="261">
        <v>4.5773616244662342E-3</v>
      </c>
    </row>
    <row r="6" spans="1:13" x14ac:dyDescent="0.25">
      <c r="A6" s="261" t="s">
        <v>12</v>
      </c>
      <c r="B6" s="261">
        <v>5</v>
      </c>
      <c r="C6" s="261">
        <v>0</v>
      </c>
      <c r="D6" s="261">
        <v>0.2</v>
      </c>
      <c r="E6" s="261">
        <v>1.7126064941074649E-2</v>
      </c>
      <c r="F6" s="261">
        <v>-4.0671537104272124</v>
      </c>
      <c r="G6" s="261">
        <v>-4.0617773212757937</v>
      </c>
      <c r="H6" s="261">
        <v>1.7218389294265311E-2</v>
      </c>
      <c r="I6" s="261">
        <v>3.0166378878170668E-3</v>
      </c>
      <c r="J6" s="261">
        <v>9.2718843741478052E-4</v>
      </c>
      <c r="K6" s="261">
        <v>7.8991918371222743E-4</v>
      </c>
      <c r="L6" s="261">
        <v>1.1737763261520699</v>
      </c>
      <c r="M6" s="261">
        <v>3.540858137293058E-3</v>
      </c>
    </row>
    <row r="7" spans="1:13" x14ac:dyDescent="0.25">
      <c r="A7" s="261" t="s">
        <v>14</v>
      </c>
      <c r="B7" s="261">
        <v>1</v>
      </c>
      <c r="C7" s="261">
        <v>9.2973231357552574E-3</v>
      </c>
      <c r="D7" s="261">
        <v>1</v>
      </c>
      <c r="E7" s="261">
        <v>9.2973231357552574E-3</v>
      </c>
      <c r="F7" s="261">
        <v>-4.6780287551203594</v>
      </c>
      <c r="G7" s="261">
        <v>-4.8197340378901483</v>
      </c>
      <c r="H7" s="261">
        <v>8.068932884157649E-3</v>
      </c>
      <c r="I7" s="261">
        <v>8.068932884157649E-3</v>
      </c>
      <c r="J7" s="261">
        <v>6.8419927303827238E-3</v>
      </c>
      <c r="K7" s="261">
        <v>8.068932884157649E-3</v>
      </c>
      <c r="L7" s="261">
        <v>0.84794269931481636</v>
      </c>
      <c r="M7" s="261">
        <v>6.8419927303827229E-3</v>
      </c>
    </row>
    <row r="8" spans="1:13" x14ac:dyDescent="0.25">
      <c r="A8" s="261" t="s">
        <v>14</v>
      </c>
      <c r="B8" s="261">
        <v>2</v>
      </c>
      <c r="C8" s="261">
        <v>1.5105162523900571E-2</v>
      </c>
      <c r="D8" s="261">
        <v>0.5</v>
      </c>
      <c r="E8" s="261">
        <v>2.4402485659655831E-2</v>
      </c>
      <c r="F8" s="261">
        <v>-3.7130702805741391</v>
      </c>
      <c r="G8" s="261">
        <v>-3.3570324662054372</v>
      </c>
      <c r="H8" s="261">
        <v>3.4838490094726442E-2</v>
      </c>
      <c r="I8" s="261">
        <v>2.6769557210568791E-2</v>
      </c>
      <c r="J8" s="261">
        <v>6.8419927303827238E-3</v>
      </c>
      <c r="K8" s="261">
        <v>8.068932884157649E-3</v>
      </c>
      <c r="L8" s="261">
        <v>0.84794269931481636</v>
      </c>
      <c r="M8" s="261">
        <v>2.2699050600592109E-2</v>
      </c>
    </row>
    <row r="9" spans="1:13" x14ac:dyDescent="0.25">
      <c r="A9" s="261" t="s">
        <v>14</v>
      </c>
      <c r="B9" s="261">
        <v>3</v>
      </c>
      <c r="C9" s="261">
        <v>2.7679447264042312E-2</v>
      </c>
      <c r="D9" s="261">
        <v>0.33333333333333331</v>
      </c>
      <c r="E9" s="261">
        <v>5.2081932923698143E-2</v>
      </c>
      <c r="F9" s="261">
        <v>-2.9549371672602169</v>
      </c>
      <c r="G9" s="261">
        <v>-2.8694652756438659</v>
      </c>
      <c r="H9" s="261">
        <v>5.6729252984266731E-2</v>
      </c>
      <c r="I9" s="261">
        <v>2.1890762889540279E-2</v>
      </c>
      <c r="J9" s="261">
        <v>6.8419927303827238E-3</v>
      </c>
      <c r="K9" s="261">
        <v>8.068932884157649E-3</v>
      </c>
      <c r="L9" s="261">
        <v>0.84794269931481636</v>
      </c>
      <c r="M9" s="261">
        <v>1.8562112574617401E-2</v>
      </c>
    </row>
    <row r="10" spans="1:13" x14ac:dyDescent="0.25">
      <c r="A10" s="261" t="s">
        <v>14</v>
      </c>
      <c r="B10" s="261">
        <v>4</v>
      </c>
      <c r="C10" s="261">
        <v>2.7671597141432611E-2</v>
      </c>
      <c r="D10" s="261">
        <v>0.25</v>
      </c>
      <c r="E10" s="261">
        <v>7.9753530065130751E-2</v>
      </c>
      <c r="F10" s="261">
        <v>-2.528814274157241</v>
      </c>
      <c r="G10" s="261">
        <v>-2.6256816803630811</v>
      </c>
      <c r="H10" s="261">
        <v>7.239039310149821E-2</v>
      </c>
      <c r="I10" s="261">
        <v>1.5661140117231489E-2</v>
      </c>
      <c r="J10" s="261">
        <v>6.8419927303827238E-3</v>
      </c>
      <c r="K10" s="261">
        <v>8.068932884157649E-3</v>
      </c>
      <c r="L10" s="261">
        <v>0.84794269931481636</v>
      </c>
      <c r="M10" s="261">
        <v>1.327974942535283E-2</v>
      </c>
    </row>
    <row r="11" spans="1:13" x14ac:dyDescent="0.25">
      <c r="A11" s="261" t="s">
        <v>14</v>
      </c>
      <c r="B11" s="261">
        <v>5</v>
      </c>
      <c r="C11" s="261">
        <v>2.2891915386844389E-2</v>
      </c>
      <c r="D11" s="261">
        <v>0.2</v>
      </c>
      <c r="E11" s="261">
        <v>0.1026454454519751</v>
      </c>
      <c r="F11" s="261">
        <v>-2.276474506185191</v>
      </c>
      <c r="G11" s="261">
        <v>-2.4794115231946101</v>
      </c>
      <c r="H11" s="261">
        <v>8.379252104125709E-2</v>
      </c>
      <c r="I11" s="261">
        <v>1.140212793975888E-2</v>
      </c>
      <c r="J11" s="261">
        <v>6.8419927303827238E-3</v>
      </c>
      <c r="K11" s="261">
        <v>8.068932884157649E-3</v>
      </c>
      <c r="L11" s="261">
        <v>0.84794269931481636</v>
      </c>
      <c r="M11" s="261">
        <v>9.6683511431720302E-3</v>
      </c>
    </row>
    <row r="12" spans="1:13" x14ac:dyDescent="0.25">
      <c r="A12" s="261" t="s">
        <v>16</v>
      </c>
      <c r="B12" s="261">
        <v>1</v>
      </c>
      <c r="C12" s="261">
        <v>2.3070561093457538E-3</v>
      </c>
      <c r="D12" s="261">
        <v>1</v>
      </c>
      <c r="E12" s="261">
        <v>2.3070561093457538E-3</v>
      </c>
      <c r="F12" s="261">
        <v>-6.0717829787400488</v>
      </c>
      <c r="G12" s="261">
        <v>-6.0690121634876668</v>
      </c>
      <c r="H12" s="261">
        <v>2.313457399902939E-3</v>
      </c>
      <c r="I12" s="261">
        <v>2.313457399902939E-3</v>
      </c>
      <c r="J12" s="261">
        <v>2.5973315835520561E-3</v>
      </c>
      <c r="K12" s="261">
        <v>2.313457399902939E-3</v>
      </c>
      <c r="L12" s="261">
        <v>1.12270560229941</v>
      </c>
      <c r="M12" s="261">
        <v>2.5973315835520561E-3</v>
      </c>
    </row>
    <row r="13" spans="1:13" x14ac:dyDescent="0.25">
      <c r="A13" s="261" t="s">
        <v>16</v>
      </c>
      <c r="B13" s="261">
        <v>2</v>
      </c>
      <c r="C13" s="261">
        <v>4.1352892526008789E-3</v>
      </c>
      <c r="D13" s="261">
        <v>0.5</v>
      </c>
      <c r="E13" s="261">
        <v>6.4423453619466328E-3</v>
      </c>
      <c r="F13" s="261">
        <v>-5.0448626185280556</v>
      </c>
      <c r="G13" s="261">
        <v>-5.0289870507198744</v>
      </c>
      <c r="H13" s="261">
        <v>6.5454374097687644E-3</v>
      </c>
      <c r="I13" s="261">
        <v>4.2319800098658258E-3</v>
      </c>
      <c r="J13" s="261">
        <v>2.5973315835520561E-3</v>
      </c>
      <c r="K13" s="261">
        <v>2.313457399902939E-3</v>
      </c>
      <c r="L13" s="261">
        <v>1.12270560229941</v>
      </c>
      <c r="M13" s="261">
        <v>4.7512676658954759E-3</v>
      </c>
    </row>
    <row r="14" spans="1:13" x14ac:dyDescent="0.25">
      <c r="A14" s="261" t="s">
        <v>16</v>
      </c>
      <c r="B14" s="261">
        <v>3</v>
      </c>
      <c r="C14" s="261">
        <v>3.1557453127900501E-3</v>
      </c>
      <c r="D14" s="261">
        <v>0.33333333333333331</v>
      </c>
      <c r="E14" s="261">
        <v>9.5980906747366833E-3</v>
      </c>
      <c r="F14" s="261">
        <v>-4.6461910883374591</v>
      </c>
      <c r="G14" s="261">
        <v>-4.6823120131306091</v>
      </c>
      <c r="H14" s="261">
        <v>9.2575854660594068E-3</v>
      </c>
      <c r="I14" s="261">
        <v>2.712148056290642E-3</v>
      </c>
      <c r="J14" s="261">
        <v>2.5973315835520561E-3</v>
      </c>
      <c r="K14" s="261">
        <v>2.313457399902939E-3</v>
      </c>
      <c r="L14" s="261">
        <v>1.12270560229941</v>
      </c>
      <c r="M14" s="261">
        <v>3.0449438170629599E-3</v>
      </c>
    </row>
    <row r="15" spans="1:13" x14ac:dyDescent="0.25">
      <c r="A15" s="261" t="s">
        <v>16</v>
      </c>
      <c r="B15" s="261">
        <v>4</v>
      </c>
      <c r="C15" s="261">
        <v>1.8984337921215001E-3</v>
      </c>
      <c r="D15" s="261">
        <v>0.25</v>
      </c>
      <c r="E15" s="261">
        <v>1.149652446685818E-2</v>
      </c>
      <c r="F15" s="261">
        <v>-4.465710509563884</v>
      </c>
      <c r="G15" s="261">
        <v>-4.5089744943359769</v>
      </c>
      <c r="H15" s="261">
        <v>1.100974494432074E-2</v>
      </c>
      <c r="I15" s="261">
        <v>1.7521594782613299E-3</v>
      </c>
      <c r="J15" s="261">
        <v>2.5973315835520561E-3</v>
      </c>
      <c r="K15" s="261">
        <v>2.313457399902939E-3</v>
      </c>
      <c r="L15" s="261">
        <v>1.12270560229941</v>
      </c>
      <c r="M15" s="261">
        <v>1.9671592623660061E-3</v>
      </c>
    </row>
    <row r="16" spans="1:13" x14ac:dyDescent="0.25">
      <c r="A16" s="261" t="s">
        <v>16</v>
      </c>
      <c r="B16" s="261">
        <v>5</v>
      </c>
      <c r="C16" s="261">
        <v>0</v>
      </c>
      <c r="D16" s="261">
        <v>0.2</v>
      </c>
      <c r="E16" s="261">
        <v>1.149652446685818E-2</v>
      </c>
      <c r="F16" s="261">
        <v>-4.465710509563884</v>
      </c>
      <c r="G16" s="261">
        <v>-4.4049719830591982</v>
      </c>
      <c r="H16" s="261">
        <v>1.221644867756818E-2</v>
      </c>
      <c r="I16" s="261">
        <v>1.2067037332474471E-3</v>
      </c>
      <c r="J16" s="261">
        <v>2.5973315835520561E-3</v>
      </c>
      <c r="K16" s="261">
        <v>2.313457399902939E-3</v>
      </c>
      <c r="L16" s="261">
        <v>1.12270560229941</v>
      </c>
      <c r="M16" s="261">
        <v>1.354773041632522E-3</v>
      </c>
    </row>
    <row r="17" spans="1:13" x14ac:dyDescent="0.25">
      <c r="A17" s="261" t="s">
        <v>18</v>
      </c>
      <c r="B17" s="261">
        <v>1</v>
      </c>
      <c r="C17" s="261">
        <v>1.0722388305594931E-2</v>
      </c>
      <c r="D17" s="261">
        <v>1</v>
      </c>
      <c r="E17" s="261">
        <v>1.0722388305594931E-2</v>
      </c>
      <c r="F17" s="261">
        <v>-4.5354213584524024</v>
      </c>
      <c r="G17" s="261">
        <v>-4.5958672793379893</v>
      </c>
      <c r="H17" s="261">
        <v>1.009346313184069E-2</v>
      </c>
      <c r="I17" s="261">
        <v>1.009346313184069E-2</v>
      </c>
      <c r="J17" s="261">
        <v>7.5688521388111206E-3</v>
      </c>
      <c r="K17" s="261">
        <v>1.009346313184069E-2</v>
      </c>
      <c r="L17" s="261">
        <v>0.74987663202875621</v>
      </c>
      <c r="M17" s="261">
        <v>7.5688521388111206E-3</v>
      </c>
    </row>
    <row r="18" spans="1:13" x14ac:dyDescent="0.25">
      <c r="A18" s="261" t="s">
        <v>18</v>
      </c>
      <c r="B18" s="261">
        <v>2</v>
      </c>
      <c r="C18" s="261">
        <v>1.3234804515484651E-2</v>
      </c>
      <c r="D18" s="261">
        <v>0.5</v>
      </c>
      <c r="E18" s="261">
        <v>2.3957192821079581E-2</v>
      </c>
      <c r="F18" s="261">
        <v>-3.7314866736555601</v>
      </c>
      <c r="G18" s="261">
        <v>-3.577373135882199</v>
      </c>
      <c r="H18" s="261">
        <v>2.79490201879668E-2</v>
      </c>
      <c r="I18" s="261">
        <v>1.7855557056126108E-2</v>
      </c>
      <c r="J18" s="261">
        <v>7.5688521388111206E-3</v>
      </c>
      <c r="K18" s="261">
        <v>1.009346313184069E-2</v>
      </c>
      <c r="L18" s="261">
        <v>0.74987663202875621</v>
      </c>
      <c r="M18" s="261">
        <v>1.338946498824514E-2</v>
      </c>
    </row>
    <row r="19" spans="1:13" x14ac:dyDescent="0.25">
      <c r="A19" s="261" t="s">
        <v>18</v>
      </c>
      <c r="B19" s="261">
        <v>3</v>
      </c>
      <c r="C19" s="261">
        <v>1.381120019229517E-2</v>
      </c>
      <c r="D19" s="261">
        <v>0.33333333333333331</v>
      </c>
      <c r="E19" s="261">
        <v>3.7768393013374757E-2</v>
      </c>
      <c r="F19" s="261">
        <v>-3.2762826898037649</v>
      </c>
      <c r="G19" s="261">
        <v>-3.2378750880636011</v>
      </c>
      <c r="H19" s="261">
        <v>3.9247203407221577E-2</v>
      </c>
      <c r="I19" s="261">
        <v>1.1298183219254781E-2</v>
      </c>
      <c r="J19" s="261">
        <v>7.5688521388111206E-3</v>
      </c>
      <c r="K19" s="261">
        <v>1.009346313184069E-2</v>
      </c>
      <c r="L19" s="261">
        <v>0.74987663202875621</v>
      </c>
      <c r="M19" s="261">
        <v>8.4722435804985823E-3</v>
      </c>
    </row>
    <row r="20" spans="1:13" x14ac:dyDescent="0.25">
      <c r="A20" s="261" t="s">
        <v>18</v>
      </c>
      <c r="B20" s="261">
        <v>4</v>
      </c>
      <c r="C20" s="261">
        <v>1.1614100477302569E-2</v>
      </c>
      <c r="D20" s="261">
        <v>0.25</v>
      </c>
      <c r="E20" s="261">
        <v>4.9382493490677332E-2</v>
      </c>
      <c r="F20" s="261">
        <v>-3.0081593003764882</v>
      </c>
      <c r="G20" s="261">
        <v>-3.0681260641543031</v>
      </c>
      <c r="H20" s="261">
        <v>4.6508226681543072E-2</v>
      </c>
      <c r="I20" s="261">
        <v>7.2610232743214953E-3</v>
      </c>
      <c r="J20" s="261">
        <v>7.5688521388111206E-3</v>
      </c>
      <c r="K20" s="261">
        <v>1.009346313184069E-2</v>
      </c>
      <c r="L20" s="261">
        <v>0.74987663202875621</v>
      </c>
      <c r="M20" s="261">
        <v>5.4448716780306139E-3</v>
      </c>
    </row>
    <row r="21" spans="1:13" x14ac:dyDescent="0.25">
      <c r="A21" s="261" t="s">
        <v>18</v>
      </c>
      <c r="B21" s="261">
        <v>5</v>
      </c>
      <c r="C21" s="261">
        <v>5.962548747864763E-3</v>
      </c>
      <c r="D21" s="261">
        <v>0.2</v>
      </c>
      <c r="E21" s="261">
        <v>5.5345042238542093E-2</v>
      </c>
      <c r="F21" s="261">
        <v>-2.894168194958608</v>
      </c>
      <c r="G21" s="261">
        <v>-2.9662766498087239</v>
      </c>
      <c r="H21" s="261">
        <v>5.1494686581561699E-2</v>
      </c>
      <c r="I21" s="261">
        <v>4.9864599000186277E-3</v>
      </c>
      <c r="J21" s="261">
        <v>7.5688521388111206E-3</v>
      </c>
      <c r="K21" s="261">
        <v>1.009346313184069E-2</v>
      </c>
      <c r="L21" s="261">
        <v>0.74987663202875621</v>
      </c>
      <c r="M21" s="261">
        <v>3.7392297555724169E-3</v>
      </c>
    </row>
    <row r="22" spans="1:13" x14ac:dyDescent="0.25">
      <c r="A22" s="261" t="s">
        <v>20</v>
      </c>
      <c r="B22" s="261">
        <v>1</v>
      </c>
      <c r="C22" s="261">
        <v>0.1035718505099831</v>
      </c>
      <c r="D22" s="261">
        <v>1</v>
      </c>
      <c r="E22" s="261">
        <v>0.1035718505099831</v>
      </c>
      <c r="F22" s="261">
        <v>-2.2674896993015818</v>
      </c>
      <c r="G22" s="261">
        <v>-2.2960231130292059</v>
      </c>
      <c r="H22" s="261">
        <v>0.1006583556925411</v>
      </c>
      <c r="I22" s="261">
        <v>0.1006583556925411</v>
      </c>
      <c r="J22" s="261">
        <v>8.9829886182841753E-2</v>
      </c>
      <c r="K22" s="261">
        <v>0.1006583556925411</v>
      </c>
      <c r="L22" s="261">
        <v>0.89242354064699103</v>
      </c>
      <c r="M22" s="261">
        <v>8.9829886182841753E-2</v>
      </c>
    </row>
    <row r="23" spans="1:13" x14ac:dyDescent="0.25">
      <c r="A23" s="261" t="s">
        <v>20</v>
      </c>
      <c r="B23" s="261">
        <v>2</v>
      </c>
      <c r="C23" s="261">
        <v>7.2657819083999528E-2</v>
      </c>
      <c r="D23" s="261">
        <v>0.5</v>
      </c>
      <c r="E23" s="261">
        <v>0.17622966959398259</v>
      </c>
      <c r="F23" s="261">
        <v>-1.735967193764437</v>
      </c>
      <c r="G23" s="261">
        <v>-1.6586708979187921</v>
      </c>
      <c r="H23" s="261">
        <v>0.1903918622315483</v>
      </c>
      <c r="I23" s="261">
        <v>8.9733506539007205E-2</v>
      </c>
      <c r="J23" s="261">
        <v>8.9829886182841753E-2</v>
      </c>
      <c r="K23" s="261">
        <v>0.1006583556925411</v>
      </c>
      <c r="L23" s="261">
        <v>0.89242354064699103</v>
      </c>
      <c r="M23" s="261">
        <v>8.0080293620210727E-2</v>
      </c>
    </row>
    <row r="24" spans="1:13" x14ac:dyDescent="0.25">
      <c r="A24" s="261" t="s">
        <v>20</v>
      </c>
      <c r="B24" s="261">
        <v>3</v>
      </c>
      <c r="C24" s="261">
        <v>5.7517814118008923E-2</v>
      </c>
      <c r="D24" s="261">
        <v>0.33333333333333331</v>
      </c>
      <c r="E24" s="261">
        <v>0.2337474837119915</v>
      </c>
      <c r="F24" s="261">
        <v>-1.4535138757397681</v>
      </c>
      <c r="G24" s="261">
        <v>-1.4462201595486539</v>
      </c>
      <c r="H24" s="261">
        <v>0.23545860414626449</v>
      </c>
      <c r="I24" s="261">
        <v>4.5066741914716192E-2</v>
      </c>
      <c r="J24" s="261">
        <v>8.9829886182841753E-2</v>
      </c>
      <c r="K24" s="261">
        <v>0.1006583556925411</v>
      </c>
      <c r="L24" s="261">
        <v>0.89242354064699103</v>
      </c>
      <c r="M24" s="261">
        <v>4.0218621384955182E-2</v>
      </c>
    </row>
    <row r="25" spans="1:13" x14ac:dyDescent="0.25">
      <c r="A25" s="261" t="s">
        <v>20</v>
      </c>
      <c r="B25" s="261">
        <v>4</v>
      </c>
      <c r="C25" s="261">
        <v>3.5183170112441063E-2</v>
      </c>
      <c r="D25" s="261">
        <v>0.25</v>
      </c>
      <c r="E25" s="261">
        <v>0.2689306538244326</v>
      </c>
      <c r="F25" s="261">
        <v>-1.313301725088718</v>
      </c>
      <c r="G25" s="261">
        <v>-1.3399947903635849</v>
      </c>
      <c r="H25" s="261">
        <v>0.26184703270460952</v>
      </c>
      <c r="I25" s="261">
        <v>2.6388428558345001E-2</v>
      </c>
      <c r="J25" s="261">
        <v>8.9829886182841753E-2</v>
      </c>
      <c r="K25" s="261">
        <v>0.1006583556925411</v>
      </c>
      <c r="L25" s="261">
        <v>0.89242354064699103</v>
      </c>
      <c r="M25" s="261">
        <v>2.3549654846148418E-2</v>
      </c>
    </row>
    <row r="26" spans="1:13" x14ac:dyDescent="0.25">
      <c r="A26" s="261" t="s">
        <v>20</v>
      </c>
      <c r="B26" s="261">
        <v>5</v>
      </c>
      <c r="C26" s="261">
        <v>1.8464825270868301E-2</v>
      </c>
      <c r="D26" s="261">
        <v>0.2</v>
      </c>
      <c r="E26" s="261">
        <v>0.28739547909530089</v>
      </c>
      <c r="F26" s="261">
        <v>-1.246896035818275</v>
      </c>
      <c r="G26" s="261">
        <v>-1.2762595688525431</v>
      </c>
      <c r="H26" s="261">
        <v>0.2790792272448922</v>
      </c>
      <c r="I26" s="261">
        <v>1.7232194540282689E-2</v>
      </c>
      <c r="J26" s="261">
        <v>8.9829886182841753E-2</v>
      </c>
      <c r="K26" s="261">
        <v>0.1006583556925411</v>
      </c>
      <c r="L26" s="261">
        <v>0.89242354064699103</v>
      </c>
      <c r="M26" s="261">
        <v>1.537841606475682E-2</v>
      </c>
    </row>
    <row r="27" spans="1:13" x14ac:dyDescent="0.25">
      <c r="A27" s="261" t="s">
        <v>22</v>
      </c>
      <c r="B27" s="261">
        <v>1</v>
      </c>
      <c r="C27" s="261">
        <v>0.15628402080561271</v>
      </c>
      <c r="D27" s="261">
        <v>1</v>
      </c>
      <c r="E27" s="261">
        <v>0.15628402080561271</v>
      </c>
      <c r="F27" s="261">
        <v>-1.856080280910128</v>
      </c>
      <c r="G27" s="261">
        <v>-1.8868107078495211</v>
      </c>
      <c r="H27" s="261">
        <v>0.1515543901077305</v>
      </c>
      <c r="I27" s="261">
        <v>0.1515543901077305</v>
      </c>
      <c r="J27" s="261">
        <v>0.1187852727761354</v>
      </c>
      <c r="K27" s="261">
        <v>0.1515543901077305</v>
      </c>
      <c r="L27" s="261">
        <v>0.78377982116980238</v>
      </c>
      <c r="M27" s="261">
        <v>0.1187852727761354</v>
      </c>
    </row>
    <row r="28" spans="1:13" x14ac:dyDescent="0.25">
      <c r="A28" s="261" t="s">
        <v>22</v>
      </c>
      <c r="B28" s="261">
        <v>2</v>
      </c>
      <c r="C28" s="261">
        <v>0.1115519535502601</v>
      </c>
      <c r="D28" s="261">
        <v>0.5</v>
      </c>
      <c r="E28" s="261">
        <v>0.26783597435587281</v>
      </c>
      <c r="F28" s="261">
        <v>-1.3173805218273089</v>
      </c>
      <c r="G28" s="261">
        <v>-1.239762327257347</v>
      </c>
      <c r="H28" s="261">
        <v>0.28945300485387232</v>
      </c>
      <c r="I28" s="261">
        <v>0.1378986147461419</v>
      </c>
      <c r="J28" s="261">
        <v>0.1187852727761354</v>
      </c>
      <c r="K28" s="261">
        <v>0.1515543901077305</v>
      </c>
      <c r="L28" s="261">
        <v>0.78377982116980238</v>
      </c>
      <c r="M28" s="261">
        <v>0.10808215160529459</v>
      </c>
    </row>
    <row r="29" spans="1:13" x14ac:dyDescent="0.25">
      <c r="A29" s="261" t="s">
        <v>22</v>
      </c>
      <c r="B29" s="261">
        <v>3</v>
      </c>
      <c r="C29" s="261">
        <v>8.3919958284447926E-2</v>
      </c>
      <c r="D29" s="261">
        <v>0.33333333333333331</v>
      </c>
      <c r="E29" s="261">
        <v>0.35175593264032068</v>
      </c>
      <c r="F29" s="261">
        <v>-1.044817717059306</v>
      </c>
      <c r="G29" s="261">
        <v>-1.024079533726622</v>
      </c>
      <c r="H29" s="261">
        <v>0.35912687749462829</v>
      </c>
      <c r="I29" s="261">
        <v>6.9673872640755974E-2</v>
      </c>
      <c r="J29" s="261">
        <v>0.1187852727761354</v>
      </c>
      <c r="K29" s="261">
        <v>0.1515543901077305</v>
      </c>
      <c r="L29" s="261">
        <v>0.78377982116980238</v>
      </c>
      <c r="M29" s="261">
        <v>5.4608975438579302E-2</v>
      </c>
    </row>
    <row r="30" spans="1:13" x14ac:dyDescent="0.25">
      <c r="A30" s="261" t="s">
        <v>22</v>
      </c>
      <c r="B30" s="261">
        <v>4</v>
      </c>
      <c r="C30" s="261">
        <v>6.0169070114370962E-2</v>
      </c>
      <c r="D30" s="261">
        <v>0.25</v>
      </c>
      <c r="E30" s="261">
        <v>0.41192500275469163</v>
      </c>
      <c r="F30" s="261">
        <v>-0.88691397835127983</v>
      </c>
      <c r="G30" s="261">
        <v>-0.91623813696125977</v>
      </c>
      <c r="H30" s="261">
        <v>0.40002103851841281</v>
      </c>
      <c r="I30" s="261">
        <v>4.0894161023784507E-2</v>
      </c>
      <c r="J30" s="261">
        <v>0.1187852727761354</v>
      </c>
      <c r="K30" s="261">
        <v>0.1515543901077305</v>
      </c>
      <c r="L30" s="261">
        <v>0.78377982116980238</v>
      </c>
      <c r="M30" s="261">
        <v>3.2052018214110932E-2</v>
      </c>
    </row>
    <row r="31" spans="1:13" x14ac:dyDescent="0.25">
      <c r="A31" s="261" t="s">
        <v>22</v>
      </c>
      <c r="B31" s="261">
        <v>5</v>
      </c>
      <c r="C31" s="261">
        <v>3.1497821959119848E-2</v>
      </c>
      <c r="D31" s="261">
        <v>0.2</v>
      </c>
      <c r="E31" s="261">
        <v>0.4434228247138115</v>
      </c>
      <c r="F31" s="261">
        <v>-0.81323150654876986</v>
      </c>
      <c r="G31" s="261">
        <v>-0.85153329890204232</v>
      </c>
      <c r="H31" s="261">
        <v>0.42676007927359388</v>
      </c>
      <c r="I31" s="261">
        <v>2.6739040755181132E-2</v>
      </c>
      <c r="J31" s="261">
        <v>0.1187852727761354</v>
      </c>
      <c r="K31" s="261">
        <v>0.1515543901077305</v>
      </c>
      <c r="L31" s="261">
        <v>0.78377982116980238</v>
      </c>
      <c r="M31" s="261">
        <v>2.0957520581347928E-2</v>
      </c>
    </row>
    <row r="32" spans="1:13" x14ac:dyDescent="0.25">
      <c r="A32" s="261" t="s">
        <v>24</v>
      </c>
      <c r="B32" s="261">
        <v>1</v>
      </c>
      <c r="C32" s="261">
        <v>0.36810023704707079</v>
      </c>
      <c r="D32" s="261">
        <v>1</v>
      </c>
      <c r="E32" s="261">
        <v>0.36810023704707079</v>
      </c>
      <c r="F32" s="261">
        <v>-0.99939999462271323</v>
      </c>
      <c r="G32" s="261">
        <v>-1.020203777969956</v>
      </c>
      <c r="H32" s="261">
        <v>0.36052146635462029</v>
      </c>
      <c r="I32" s="261">
        <v>0.36052146635462029</v>
      </c>
      <c r="J32" s="261">
        <v>0.31635926222935051</v>
      </c>
      <c r="K32" s="261">
        <v>0.36052146635462029</v>
      </c>
      <c r="L32" s="261">
        <v>0.87750464744357137</v>
      </c>
      <c r="M32" s="261">
        <v>0.31635926222935051</v>
      </c>
    </row>
    <row r="33" spans="1:13" x14ac:dyDescent="0.25">
      <c r="A33" s="261" t="s">
        <v>24</v>
      </c>
      <c r="B33" s="261">
        <v>2</v>
      </c>
      <c r="C33" s="261">
        <v>0.1443447341686421</v>
      </c>
      <c r="D33" s="261">
        <v>0.5</v>
      </c>
      <c r="E33" s="261">
        <v>0.51244497121571286</v>
      </c>
      <c r="F33" s="261">
        <v>-0.66856194697212601</v>
      </c>
      <c r="G33" s="261">
        <v>-0.61785262382224104</v>
      </c>
      <c r="H33" s="261">
        <v>0.53910084784446211</v>
      </c>
      <c r="I33" s="261">
        <v>0.17857938148984179</v>
      </c>
      <c r="J33" s="261">
        <v>0.31635926222935051</v>
      </c>
      <c r="K33" s="261">
        <v>0.36052146635462029</v>
      </c>
      <c r="L33" s="261">
        <v>0.87750464744357137</v>
      </c>
      <c r="M33" s="261">
        <v>0.1567042371949347</v>
      </c>
    </row>
    <row r="34" spans="1:13" x14ac:dyDescent="0.25">
      <c r="A34" s="261" t="s">
        <v>24</v>
      </c>
      <c r="B34" s="261">
        <v>3</v>
      </c>
      <c r="C34" s="261">
        <v>9.2695947585537494E-2</v>
      </c>
      <c r="D34" s="261">
        <v>0.33333333333333331</v>
      </c>
      <c r="E34" s="261">
        <v>0.60514091880125032</v>
      </c>
      <c r="F34" s="261">
        <v>-0.50229392443536447</v>
      </c>
      <c r="G34" s="261">
        <v>-0.4837355724396693</v>
      </c>
      <c r="H34" s="261">
        <v>0.61647619365747597</v>
      </c>
      <c r="I34" s="261">
        <v>7.7375345813013863E-2</v>
      </c>
      <c r="J34" s="261">
        <v>0.31635926222935051</v>
      </c>
      <c r="K34" s="261">
        <v>0.36052146635462029</v>
      </c>
      <c r="L34" s="261">
        <v>0.87750464744357137</v>
      </c>
      <c r="M34" s="261">
        <v>6.7897225548473147E-2</v>
      </c>
    </row>
    <row r="35" spans="1:13" x14ac:dyDescent="0.25">
      <c r="A35" s="261" t="s">
        <v>24</v>
      </c>
      <c r="B35" s="261">
        <v>4</v>
      </c>
      <c r="C35" s="261">
        <v>6.800530403485508E-2</v>
      </c>
      <c r="D35" s="261">
        <v>0.25</v>
      </c>
      <c r="E35" s="261">
        <v>0.67314622283610537</v>
      </c>
      <c r="F35" s="261">
        <v>-0.39579270274978018</v>
      </c>
      <c r="G35" s="261">
        <v>-0.41667704674838352</v>
      </c>
      <c r="H35" s="261">
        <v>0.65923378726434645</v>
      </c>
      <c r="I35" s="261">
        <v>4.2757593606870481E-2</v>
      </c>
      <c r="J35" s="261">
        <v>0.31635926222935051</v>
      </c>
      <c r="K35" s="261">
        <v>0.36052146635462029</v>
      </c>
      <c r="L35" s="261">
        <v>0.87750464744357137</v>
      </c>
      <c r="M35" s="261">
        <v>3.7519987103532382E-2</v>
      </c>
    </row>
    <row r="36" spans="1:13" x14ac:dyDescent="0.25">
      <c r="A36" s="261" t="s">
        <v>24</v>
      </c>
      <c r="B36" s="261">
        <v>5</v>
      </c>
      <c r="C36" s="261">
        <v>3.2343987823439883E-2</v>
      </c>
      <c r="D36" s="261">
        <v>0.2</v>
      </c>
      <c r="E36" s="261">
        <v>0.70549021065954531</v>
      </c>
      <c r="F36" s="261">
        <v>-0.34886238353387861</v>
      </c>
      <c r="G36" s="261">
        <v>-0.37644193133361192</v>
      </c>
      <c r="H36" s="261">
        <v>0.68629896899557485</v>
      </c>
      <c r="I36" s="261">
        <v>2.7065181731228408E-2</v>
      </c>
      <c r="J36" s="261">
        <v>0.31635926222935051</v>
      </c>
      <c r="K36" s="261">
        <v>0.36052146635462029</v>
      </c>
      <c r="L36" s="261">
        <v>0.87750464744357137</v>
      </c>
      <c r="M36" s="261">
        <v>2.3749822753057769E-2</v>
      </c>
    </row>
    <row r="37" spans="1:13" x14ac:dyDescent="0.25">
      <c r="A37" s="261" t="s">
        <v>26</v>
      </c>
      <c r="B37" s="261">
        <v>1</v>
      </c>
      <c r="C37" s="261">
        <v>0.52381580683467477</v>
      </c>
      <c r="D37" s="261">
        <v>1</v>
      </c>
      <c r="E37" s="261">
        <v>0.52381580683467477</v>
      </c>
      <c r="F37" s="261">
        <v>-0.64661517013079295</v>
      </c>
      <c r="G37" s="261">
        <v>-0.66679562015970895</v>
      </c>
      <c r="H37" s="261">
        <v>0.51335091637032904</v>
      </c>
      <c r="I37" s="261">
        <v>0.51335091637032904</v>
      </c>
      <c r="J37" s="261">
        <v>0.42494105318312808</v>
      </c>
      <c r="K37" s="261">
        <v>0.51335091637032904</v>
      </c>
      <c r="L37" s="261">
        <v>0.82777889282382733</v>
      </c>
      <c r="M37" s="261">
        <v>0.42494105318312808</v>
      </c>
    </row>
    <row r="38" spans="1:13" x14ac:dyDescent="0.25">
      <c r="A38" s="261" t="s">
        <v>26</v>
      </c>
      <c r="B38" s="261">
        <v>2</v>
      </c>
      <c r="C38" s="261">
        <v>0.1490961868320359</v>
      </c>
      <c r="D38" s="261">
        <v>0.5</v>
      </c>
      <c r="E38" s="261">
        <v>0.67291199366671062</v>
      </c>
      <c r="F38" s="261">
        <v>-0.39614072509961201</v>
      </c>
      <c r="G38" s="261">
        <v>-0.34215822523894018</v>
      </c>
      <c r="H38" s="261">
        <v>0.71023581858615137</v>
      </c>
      <c r="I38" s="261">
        <v>0.1968849022158223</v>
      </c>
      <c r="J38" s="261">
        <v>0.42494105318312808</v>
      </c>
      <c r="K38" s="261">
        <v>0.51335091637032904</v>
      </c>
      <c r="L38" s="261">
        <v>0.82777889282382733</v>
      </c>
      <c r="M38" s="261">
        <v>0.16297716636994089</v>
      </c>
    </row>
    <row r="39" spans="1:13" x14ac:dyDescent="0.25">
      <c r="A39" s="261" t="s">
        <v>26</v>
      </c>
      <c r="B39" s="261">
        <v>3</v>
      </c>
      <c r="C39" s="261">
        <v>0.1133404482390608</v>
      </c>
      <c r="D39" s="261">
        <v>0.33333333333333331</v>
      </c>
      <c r="E39" s="261">
        <v>0.78625244190577148</v>
      </c>
      <c r="F39" s="261">
        <v>-0.2404773652098022</v>
      </c>
      <c r="G39" s="261">
        <v>-0.23394576026535069</v>
      </c>
      <c r="H39" s="261">
        <v>0.79140474031458363</v>
      </c>
      <c r="I39" s="261">
        <v>8.1168921728432264E-2</v>
      </c>
      <c r="J39" s="261">
        <v>0.42494105318312808</v>
      </c>
      <c r="K39" s="261">
        <v>0.51335091637032904</v>
      </c>
      <c r="L39" s="261">
        <v>0.82777889282382733</v>
      </c>
      <c r="M39" s="261">
        <v>6.7189920160065558E-2</v>
      </c>
    </row>
    <row r="40" spans="1:13" x14ac:dyDescent="0.25">
      <c r="A40" s="261" t="s">
        <v>26</v>
      </c>
      <c r="B40" s="261">
        <v>4</v>
      </c>
      <c r="C40" s="261">
        <v>6.4687168610816539E-2</v>
      </c>
      <c r="D40" s="261">
        <v>0.25</v>
      </c>
      <c r="E40" s="261">
        <v>0.85093961051658806</v>
      </c>
      <c r="F40" s="261">
        <v>-0.16141411589198471</v>
      </c>
      <c r="G40" s="261">
        <v>-0.17983952777855591</v>
      </c>
      <c r="H40" s="261">
        <v>0.83540425983283961</v>
      </c>
      <c r="I40" s="261">
        <v>4.3999519518255981E-2</v>
      </c>
      <c r="J40" s="261">
        <v>0.42494105318312808</v>
      </c>
      <c r="K40" s="261">
        <v>0.51335091637032904</v>
      </c>
      <c r="L40" s="261">
        <v>0.82777889282382733</v>
      </c>
      <c r="M40" s="261">
        <v>3.6421873551602313E-2</v>
      </c>
    </row>
    <row r="41" spans="1:13" x14ac:dyDescent="0.25">
      <c r="A41" s="261" t="s">
        <v>26</v>
      </c>
      <c r="B41" s="261">
        <v>5</v>
      </c>
      <c r="C41" s="261">
        <v>3.1144781144781149E-2</v>
      </c>
      <c r="D41" s="261">
        <v>0.2</v>
      </c>
      <c r="E41" s="261">
        <v>0.8820843916613692</v>
      </c>
      <c r="F41" s="261">
        <v>-0.1254675453968439</v>
      </c>
      <c r="G41" s="261">
        <v>-0.14737578828647899</v>
      </c>
      <c r="H41" s="261">
        <v>0.86296962260000576</v>
      </c>
      <c r="I41" s="261">
        <v>2.756536276716615E-2</v>
      </c>
      <c r="J41" s="261">
        <v>0.42494105318312808</v>
      </c>
      <c r="K41" s="261">
        <v>0.51335091637032904</v>
      </c>
      <c r="L41" s="261">
        <v>0.82777889282382733</v>
      </c>
      <c r="M41" s="261">
        <v>2.2818025471691952E-2</v>
      </c>
    </row>
    <row r="42" spans="1:13" x14ac:dyDescent="0.25">
      <c r="A42" s="261" t="s">
        <v>28</v>
      </c>
      <c r="B42" s="261">
        <v>1</v>
      </c>
      <c r="C42" s="261">
        <v>1.3019116677653261E-2</v>
      </c>
      <c r="D42" s="261">
        <v>1</v>
      </c>
      <c r="E42" s="261">
        <v>1.3019116677653261E-2</v>
      </c>
      <c r="F42" s="261">
        <v>-4.3413364880014012</v>
      </c>
      <c r="G42" s="261">
        <v>-4.392108000733729</v>
      </c>
      <c r="H42" s="261">
        <v>1.237461600715419E-2</v>
      </c>
      <c r="I42" s="261">
        <v>1.237461600715419E-2</v>
      </c>
      <c r="J42" s="261">
        <v>8.694480016175777E-3</v>
      </c>
      <c r="K42" s="261">
        <v>1.237461600715419E-2</v>
      </c>
      <c r="L42" s="261">
        <v>0.70260604540368776</v>
      </c>
      <c r="M42" s="261">
        <v>8.694480016175777E-3</v>
      </c>
    </row>
    <row r="43" spans="1:13" x14ac:dyDescent="0.25">
      <c r="A43" s="261" t="s">
        <v>28</v>
      </c>
      <c r="B43" s="261">
        <v>2</v>
      </c>
      <c r="C43" s="261">
        <v>3.0716396963446531E-2</v>
      </c>
      <c r="D43" s="261">
        <v>0.5</v>
      </c>
      <c r="E43" s="261">
        <v>4.3735513641099802E-2</v>
      </c>
      <c r="F43" s="261">
        <v>-3.129594837784639</v>
      </c>
      <c r="G43" s="261">
        <v>-2.9952905268114498</v>
      </c>
      <c r="H43" s="261">
        <v>5.0022092216350088E-2</v>
      </c>
      <c r="I43" s="261">
        <v>3.7647476209195903E-2</v>
      </c>
      <c r="J43" s="261">
        <v>8.694480016175777E-3</v>
      </c>
      <c r="K43" s="261">
        <v>1.237461600715419E-2</v>
      </c>
      <c r="L43" s="261">
        <v>0.70260604540368776</v>
      </c>
      <c r="M43" s="261">
        <v>2.645134437877255E-2</v>
      </c>
    </row>
    <row r="44" spans="1:13" x14ac:dyDescent="0.25">
      <c r="A44" s="261" t="s">
        <v>28</v>
      </c>
      <c r="B44" s="261">
        <v>3</v>
      </c>
      <c r="C44" s="261">
        <v>3.440020247484455E-2</v>
      </c>
      <c r="D44" s="261">
        <v>0.33333333333333331</v>
      </c>
      <c r="E44" s="261">
        <v>7.8135716115944345E-2</v>
      </c>
      <c r="F44" s="261">
        <v>-2.5493080140479178</v>
      </c>
      <c r="G44" s="261">
        <v>-2.5296847021706901</v>
      </c>
      <c r="H44" s="261">
        <v>7.9684140562055292E-2</v>
      </c>
      <c r="I44" s="261">
        <v>2.96620483457052E-2</v>
      </c>
      <c r="J44" s="261">
        <v>8.694480016175777E-3</v>
      </c>
      <c r="K44" s="261">
        <v>1.237461600715419E-2</v>
      </c>
      <c r="L44" s="261">
        <v>0.70260604540368776</v>
      </c>
      <c r="M44" s="261">
        <v>2.0840734486748929E-2</v>
      </c>
    </row>
    <row r="45" spans="1:13" x14ac:dyDescent="0.25">
      <c r="A45" s="261" t="s">
        <v>28</v>
      </c>
      <c r="B45" s="261">
        <v>4</v>
      </c>
      <c r="C45" s="261">
        <v>2.7150655132805429E-2</v>
      </c>
      <c r="D45" s="261">
        <v>0.25</v>
      </c>
      <c r="E45" s="261">
        <v>0.1052863712487498</v>
      </c>
      <c r="F45" s="261">
        <v>-2.251071296055847</v>
      </c>
      <c r="G45" s="261">
        <v>-2.29688178985031</v>
      </c>
      <c r="H45" s="261">
        <v>0.1005719597940436</v>
      </c>
      <c r="I45" s="261">
        <v>2.088781923198833E-2</v>
      </c>
      <c r="J45" s="261">
        <v>8.694480016175777E-3</v>
      </c>
      <c r="K45" s="261">
        <v>1.237461600715419E-2</v>
      </c>
      <c r="L45" s="261">
        <v>0.70260604540368776</v>
      </c>
      <c r="M45" s="261">
        <v>1.4675908067694419E-2</v>
      </c>
    </row>
    <row r="46" spans="1:13" x14ac:dyDescent="0.25">
      <c r="A46" s="261" t="s">
        <v>28</v>
      </c>
      <c r="B46" s="261">
        <v>5</v>
      </c>
      <c r="C46" s="261">
        <v>1.7187884757448899E-2</v>
      </c>
      <c r="D46" s="261">
        <v>0.2</v>
      </c>
      <c r="E46" s="261">
        <v>0.1224742560061987</v>
      </c>
      <c r="F46" s="261">
        <v>-2.099854426134462</v>
      </c>
      <c r="G46" s="261">
        <v>-2.1572000424580828</v>
      </c>
      <c r="H46" s="261">
        <v>0.1156484789634625</v>
      </c>
      <c r="I46" s="261">
        <v>1.507651916941884E-2</v>
      </c>
      <c r="J46" s="261">
        <v>8.694480016175777E-3</v>
      </c>
      <c r="K46" s="261">
        <v>1.237461600715419E-2</v>
      </c>
      <c r="L46" s="261">
        <v>0.70260604540368776</v>
      </c>
      <c r="M46" s="261">
        <v>1.0592853512078259E-2</v>
      </c>
    </row>
    <row r="47" spans="1:13" x14ac:dyDescent="0.25">
      <c r="A47" s="261" t="s">
        <v>30</v>
      </c>
      <c r="B47" s="261">
        <v>1</v>
      </c>
      <c r="C47" s="261">
        <v>0.1156229046533459</v>
      </c>
      <c r="D47" s="261">
        <v>1</v>
      </c>
      <c r="E47" s="261">
        <v>0.1156229046533459</v>
      </c>
      <c r="F47" s="261">
        <v>-2.1574212052307611</v>
      </c>
      <c r="G47" s="261">
        <v>-2.1724801818528219</v>
      </c>
      <c r="H47" s="261">
        <v>0.11389478653773639</v>
      </c>
      <c r="I47" s="261">
        <v>0.11389478653773639</v>
      </c>
      <c r="J47" s="261">
        <v>0.11058389350204299</v>
      </c>
      <c r="K47" s="261">
        <v>0.11389478653773639</v>
      </c>
      <c r="L47" s="261">
        <v>0.97093024943159756</v>
      </c>
      <c r="M47" s="261">
        <v>0.11058389350204299</v>
      </c>
    </row>
    <row r="48" spans="1:13" x14ac:dyDescent="0.25">
      <c r="A48" s="261" t="s">
        <v>30</v>
      </c>
      <c r="B48" s="261">
        <v>2</v>
      </c>
      <c r="C48" s="261">
        <v>0.116937106074829</v>
      </c>
      <c r="D48" s="261">
        <v>0.5</v>
      </c>
      <c r="E48" s="261">
        <v>0.23256001072817489</v>
      </c>
      <c r="F48" s="261">
        <v>-1.458606976600735</v>
      </c>
      <c r="G48" s="261">
        <v>-1.4155002944100641</v>
      </c>
      <c r="H48" s="261">
        <v>0.24280410951867551</v>
      </c>
      <c r="I48" s="261">
        <v>0.1289093229809391</v>
      </c>
      <c r="J48" s="261">
        <v>0.11058389350204299</v>
      </c>
      <c r="K48" s="261">
        <v>0.11389478653773639</v>
      </c>
      <c r="L48" s="261">
        <v>0.97093024943159756</v>
      </c>
      <c r="M48" s="261">
        <v>0.12516196111594161</v>
      </c>
    </row>
    <row r="49" spans="1:13" x14ac:dyDescent="0.25">
      <c r="A49" s="261" t="s">
        <v>30</v>
      </c>
      <c r="B49" s="261">
        <v>3</v>
      </c>
      <c r="C49" s="261">
        <v>7.8505668867114645E-2</v>
      </c>
      <c r="D49" s="261">
        <v>0.33333333333333331</v>
      </c>
      <c r="E49" s="261">
        <v>0.31106567959528952</v>
      </c>
      <c r="F49" s="261">
        <v>-1.1677512006907449</v>
      </c>
      <c r="G49" s="261">
        <v>-1.163173665262478</v>
      </c>
      <c r="H49" s="261">
        <v>0.31249285775137092</v>
      </c>
      <c r="I49" s="261">
        <v>6.9688748232695386E-2</v>
      </c>
      <c r="J49" s="261">
        <v>0.11058389350204299</v>
      </c>
      <c r="K49" s="261">
        <v>0.11389478653773639</v>
      </c>
      <c r="L49" s="261">
        <v>0.97093024943159756</v>
      </c>
      <c r="M49" s="261">
        <v>6.7662913704146732E-2</v>
      </c>
    </row>
    <row r="50" spans="1:13" x14ac:dyDescent="0.25">
      <c r="A50" s="261" t="s">
        <v>30</v>
      </c>
      <c r="B50" s="261">
        <v>4</v>
      </c>
      <c r="C50" s="261">
        <v>5.4208466417742587E-2</v>
      </c>
      <c r="D50" s="261">
        <v>0.25</v>
      </c>
      <c r="E50" s="261">
        <v>0.3652741460130321</v>
      </c>
      <c r="F50" s="261">
        <v>-1.0071071223555921</v>
      </c>
      <c r="G50" s="261">
        <v>-1.037010350688685</v>
      </c>
      <c r="H50" s="261">
        <v>0.35451296867010068</v>
      </c>
      <c r="I50" s="261">
        <v>4.2020110918729807E-2</v>
      </c>
      <c r="J50" s="261">
        <v>0.11058389350204299</v>
      </c>
      <c r="K50" s="261">
        <v>0.11389478653773639</v>
      </c>
      <c r="L50" s="261">
        <v>0.97093024943159756</v>
      </c>
      <c r="M50" s="261">
        <v>4.0798596775465733E-2</v>
      </c>
    </row>
    <row r="51" spans="1:13" x14ac:dyDescent="0.25">
      <c r="A51" s="261" t="s">
        <v>30</v>
      </c>
      <c r="B51" s="261">
        <v>5</v>
      </c>
      <c r="C51" s="261">
        <v>1.8158865799184309E-2</v>
      </c>
      <c r="D51" s="261">
        <v>0.2</v>
      </c>
      <c r="E51" s="261">
        <v>0.3834330118122164</v>
      </c>
      <c r="F51" s="261">
        <v>-0.95859034928062603</v>
      </c>
      <c r="G51" s="261">
        <v>-0.96131236194440928</v>
      </c>
      <c r="H51" s="261">
        <v>0.38239072150561593</v>
      </c>
      <c r="I51" s="261">
        <v>2.7877752835515249E-2</v>
      </c>
      <c r="J51" s="261">
        <v>0.11058389350204299</v>
      </c>
      <c r="K51" s="261">
        <v>0.11389478653773639</v>
      </c>
      <c r="L51" s="261">
        <v>0.97093024943159756</v>
      </c>
      <c r="M51" s="261">
        <v>2.706735351417924E-2</v>
      </c>
    </row>
    <row r="52" spans="1:13" x14ac:dyDescent="0.25">
      <c r="A52" s="261" t="s">
        <v>32</v>
      </c>
      <c r="B52" s="261">
        <v>1</v>
      </c>
      <c r="C52" s="261">
        <v>2.0632127908404688E-2</v>
      </c>
      <c r="D52" s="261">
        <v>1</v>
      </c>
      <c r="E52" s="261">
        <v>2.0632127908404688E-2</v>
      </c>
      <c r="F52" s="261">
        <v>-3.8809058109067669</v>
      </c>
      <c r="G52" s="261">
        <v>-3.9375408315212042</v>
      </c>
      <c r="H52" s="261">
        <v>1.949610003692364E-2</v>
      </c>
      <c r="I52" s="261">
        <v>1.949610003692364E-2</v>
      </c>
      <c r="J52" s="261">
        <v>2.235249214628943E-2</v>
      </c>
      <c r="K52" s="261">
        <v>1.949610003692364E-2</v>
      </c>
      <c r="L52" s="261">
        <v>1.1465109485464311</v>
      </c>
      <c r="M52" s="261">
        <v>2.235249214628943E-2</v>
      </c>
    </row>
    <row r="53" spans="1:13" x14ac:dyDescent="0.25">
      <c r="A53" s="261" t="s">
        <v>32</v>
      </c>
      <c r="B53" s="261">
        <v>2</v>
      </c>
      <c r="C53" s="261">
        <v>2.5863325494570832E-2</v>
      </c>
      <c r="D53" s="261">
        <v>0.5</v>
      </c>
      <c r="E53" s="261">
        <v>4.649545340297552E-2</v>
      </c>
      <c r="F53" s="261">
        <v>-3.0684007474493349</v>
      </c>
      <c r="G53" s="261">
        <v>-2.9281486903857838</v>
      </c>
      <c r="H53" s="261">
        <v>5.3495984156877098E-2</v>
      </c>
      <c r="I53" s="261">
        <v>3.3999884119953458E-2</v>
      </c>
      <c r="J53" s="261">
        <v>2.235249214628943E-2</v>
      </c>
      <c r="K53" s="261">
        <v>1.949610003692364E-2</v>
      </c>
      <c r="L53" s="261">
        <v>1.1465109485464311</v>
      </c>
      <c r="M53" s="261">
        <v>3.898123939283657E-2</v>
      </c>
    </row>
    <row r="54" spans="1:13" x14ac:dyDescent="0.25">
      <c r="A54" s="261" t="s">
        <v>32</v>
      </c>
      <c r="B54" s="261">
        <v>3</v>
      </c>
      <c r="C54" s="261">
        <v>2.5160585536377539E-2</v>
      </c>
      <c r="D54" s="261">
        <v>0.33333333333333331</v>
      </c>
      <c r="E54" s="261">
        <v>7.1656038939353059E-2</v>
      </c>
      <c r="F54" s="261">
        <v>-2.6358778443886992</v>
      </c>
      <c r="G54" s="261">
        <v>-2.5916846433406442</v>
      </c>
      <c r="H54" s="261">
        <v>7.4893764468934934E-2</v>
      </c>
      <c r="I54" s="261">
        <v>2.139778031205784E-2</v>
      </c>
      <c r="J54" s="261">
        <v>2.235249214628943E-2</v>
      </c>
      <c r="K54" s="261">
        <v>1.949610003692364E-2</v>
      </c>
      <c r="L54" s="261">
        <v>1.1465109485464311</v>
      </c>
      <c r="M54" s="261">
        <v>2.4532789402365571E-2</v>
      </c>
    </row>
    <row r="55" spans="1:13" x14ac:dyDescent="0.25">
      <c r="A55" s="261" t="s">
        <v>32</v>
      </c>
      <c r="B55" s="261">
        <v>4</v>
      </c>
      <c r="C55" s="261">
        <v>2.1801126515125769E-2</v>
      </c>
      <c r="D55" s="261">
        <v>0.25</v>
      </c>
      <c r="E55" s="261">
        <v>9.3457165454478824E-2</v>
      </c>
      <c r="F55" s="261">
        <v>-2.3702520711396291</v>
      </c>
      <c r="G55" s="261">
        <v>-2.4234526198180739</v>
      </c>
      <c r="H55" s="261">
        <v>8.8615134310043309E-2</v>
      </c>
      <c r="I55" s="261">
        <v>1.372136984110838E-2</v>
      </c>
      <c r="J55" s="261">
        <v>2.235249214628943E-2</v>
      </c>
      <c r="K55" s="261">
        <v>1.949610003692364E-2</v>
      </c>
      <c r="L55" s="261">
        <v>1.1465109485464311</v>
      </c>
      <c r="M55" s="261">
        <v>1.5731700751885552E-2</v>
      </c>
    </row>
    <row r="56" spans="1:13" x14ac:dyDescent="0.25">
      <c r="A56" s="261" t="s">
        <v>32</v>
      </c>
      <c r="B56" s="261">
        <v>5</v>
      </c>
      <c r="C56" s="261">
        <v>1.216323746731841E-2</v>
      </c>
      <c r="D56" s="261">
        <v>0.2</v>
      </c>
      <c r="E56" s="261">
        <v>0.1056204029217972</v>
      </c>
      <c r="F56" s="261">
        <v>-2.2479037168858089</v>
      </c>
      <c r="G56" s="261">
        <v>-2.322513405704532</v>
      </c>
      <c r="H56" s="261">
        <v>9.8026894361154332E-2</v>
      </c>
      <c r="I56" s="261">
        <v>9.4117600511110233E-3</v>
      </c>
      <c r="J56" s="261">
        <v>2.235249214628943E-2</v>
      </c>
      <c r="K56" s="261">
        <v>1.949610003692364E-2</v>
      </c>
      <c r="L56" s="261">
        <v>1.1465109485464311</v>
      </c>
      <c r="M56" s="261">
        <v>1.07906859436907E-2</v>
      </c>
    </row>
    <row r="57" spans="1:13" x14ac:dyDescent="0.25">
      <c r="A57" s="261" t="s">
        <v>34</v>
      </c>
      <c r="B57" s="261">
        <v>1</v>
      </c>
      <c r="C57" s="261">
        <v>5.1000810251177857E-2</v>
      </c>
      <c r="D57" s="261">
        <v>1</v>
      </c>
      <c r="E57" s="261">
        <v>5.1000810251177857E-2</v>
      </c>
      <c r="F57" s="261">
        <v>-2.9759137591060161</v>
      </c>
      <c r="G57" s="261">
        <v>-2.9856397915116251</v>
      </c>
      <c r="H57" s="261">
        <v>5.0507179145304421E-2</v>
      </c>
      <c r="I57" s="261">
        <v>5.0507179145304421E-2</v>
      </c>
      <c r="J57" s="261">
        <v>5.9121533399488169E-2</v>
      </c>
      <c r="K57" s="261">
        <v>5.0507179145304421E-2</v>
      </c>
      <c r="L57" s="261">
        <v>1.170557025752736</v>
      </c>
      <c r="M57" s="261">
        <v>5.9121533399488169E-2</v>
      </c>
    </row>
    <row r="58" spans="1:13" x14ac:dyDescent="0.25">
      <c r="A58" s="261" t="s">
        <v>34</v>
      </c>
      <c r="B58" s="261">
        <v>2</v>
      </c>
      <c r="C58" s="261">
        <v>4.6739489241664919E-2</v>
      </c>
      <c r="D58" s="261">
        <v>0.5</v>
      </c>
      <c r="E58" s="261">
        <v>9.7740299492842783E-2</v>
      </c>
      <c r="F58" s="261">
        <v>-2.3254413229659532</v>
      </c>
      <c r="G58" s="261">
        <v>-2.2908193985630638</v>
      </c>
      <c r="H58" s="261">
        <v>0.10118351824713059</v>
      </c>
      <c r="I58" s="261">
        <v>5.0676339101826201E-2</v>
      </c>
      <c r="J58" s="261">
        <v>5.9121533399488169E-2</v>
      </c>
      <c r="K58" s="261">
        <v>5.0507179145304421E-2</v>
      </c>
      <c r="L58" s="261">
        <v>1.170557025752736</v>
      </c>
      <c r="M58" s="261">
        <v>5.9319544775070773E-2</v>
      </c>
    </row>
    <row r="59" spans="1:13" x14ac:dyDescent="0.25">
      <c r="A59" s="261" t="s">
        <v>34</v>
      </c>
      <c r="B59" s="261">
        <v>3</v>
      </c>
      <c r="C59" s="261">
        <v>3.127692572807169E-2</v>
      </c>
      <c r="D59" s="261">
        <v>0.33333333333333331</v>
      </c>
      <c r="E59" s="261">
        <v>0.12901722522091449</v>
      </c>
      <c r="F59" s="261">
        <v>-2.04780935469035</v>
      </c>
      <c r="G59" s="261">
        <v>-2.0592126009135439</v>
      </c>
      <c r="H59" s="261">
        <v>0.12755436655521329</v>
      </c>
      <c r="I59" s="261">
        <v>2.6370848308082648E-2</v>
      </c>
      <c r="J59" s="261">
        <v>5.9121533399488169E-2</v>
      </c>
      <c r="K59" s="261">
        <v>5.0507179145304421E-2</v>
      </c>
      <c r="L59" s="261">
        <v>1.170557025752736</v>
      </c>
      <c r="M59" s="261">
        <v>3.08685817620858E-2</v>
      </c>
    </row>
    <row r="60" spans="1:13" x14ac:dyDescent="0.25">
      <c r="A60" s="261" t="s">
        <v>34</v>
      </c>
      <c r="B60" s="261">
        <v>4</v>
      </c>
      <c r="C60" s="261">
        <v>1.734030249778459E-2</v>
      </c>
      <c r="D60" s="261">
        <v>0.25</v>
      </c>
      <c r="E60" s="261">
        <v>0.14635752771869909</v>
      </c>
      <c r="F60" s="261">
        <v>-1.9217028307563959</v>
      </c>
      <c r="G60" s="261">
        <v>-1.9434092020887841</v>
      </c>
      <c r="H60" s="261">
        <v>0.143214868134736</v>
      </c>
      <c r="I60" s="261">
        <v>1.566050157952276E-2</v>
      </c>
      <c r="J60" s="261">
        <v>5.9121533399488169E-2</v>
      </c>
      <c r="K60" s="261">
        <v>5.0507179145304421E-2</v>
      </c>
      <c r="L60" s="261">
        <v>1.170557025752736</v>
      </c>
      <c r="M60" s="261">
        <v>1.833151015072219E-2</v>
      </c>
    </row>
    <row r="61" spans="1:13" x14ac:dyDescent="0.25">
      <c r="A61" s="261" t="s">
        <v>34</v>
      </c>
      <c r="B61" s="261">
        <v>5</v>
      </c>
      <c r="C61" s="261">
        <v>5.9062490996571494E-3</v>
      </c>
      <c r="D61" s="261">
        <v>0.2</v>
      </c>
      <c r="E61" s="261">
        <v>0.15226377681835621</v>
      </c>
      <c r="F61" s="261">
        <v>-1.8821408883522319</v>
      </c>
      <c r="G61" s="261">
        <v>-1.873927162793928</v>
      </c>
      <c r="H61" s="261">
        <v>0.1535195800448895</v>
      </c>
      <c r="I61" s="261">
        <v>1.0304711910153501E-2</v>
      </c>
      <c r="J61" s="261">
        <v>5.9121533399488169E-2</v>
      </c>
      <c r="K61" s="261">
        <v>5.0507179145304421E-2</v>
      </c>
      <c r="L61" s="261">
        <v>1.170557025752736</v>
      </c>
      <c r="M61" s="261">
        <v>1.206225292478808E-2</v>
      </c>
    </row>
    <row r="62" spans="1:13" x14ac:dyDescent="0.25">
      <c r="A62" s="261" t="s">
        <v>36</v>
      </c>
      <c r="B62" s="261">
        <v>1</v>
      </c>
      <c r="C62" s="261">
        <v>0.2835375756680939</v>
      </c>
      <c r="D62" s="261">
        <v>1</v>
      </c>
      <c r="E62" s="261">
        <v>0.2835375756680939</v>
      </c>
      <c r="F62" s="261">
        <v>-1.260410622558118</v>
      </c>
      <c r="G62" s="261">
        <v>-1.266023322654185</v>
      </c>
      <c r="H62" s="261">
        <v>0.28195062200346488</v>
      </c>
      <c r="I62" s="261">
        <v>0.28195062200346488</v>
      </c>
      <c r="J62" s="261">
        <v>0.3147813516443802</v>
      </c>
      <c r="K62" s="261">
        <v>0.28195062200346488</v>
      </c>
      <c r="L62" s="261">
        <v>1.116441415903356</v>
      </c>
      <c r="M62" s="261">
        <v>0.3147813516443802</v>
      </c>
    </row>
    <row r="63" spans="1:13" x14ac:dyDescent="0.25">
      <c r="A63" s="261" t="s">
        <v>36</v>
      </c>
      <c r="B63" s="261">
        <v>2</v>
      </c>
      <c r="C63" s="261">
        <v>0.11587184408681531</v>
      </c>
      <c r="D63" s="261">
        <v>0.5</v>
      </c>
      <c r="E63" s="261">
        <v>0.39940941975490918</v>
      </c>
      <c r="F63" s="261">
        <v>-0.91776827351411883</v>
      </c>
      <c r="G63" s="261">
        <v>-0.89590581211498188</v>
      </c>
      <c r="H63" s="261">
        <v>0.40823764450748939</v>
      </c>
      <c r="I63" s="261">
        <v>0.12628702250402449</v>
      </c>
      <c r="J63" s="261">
        <v>0.3147813516443802</v>
      </c>
      <c r="K63" s="261">
        <v>0.28195062200346488</v>
      </c>
      <c r="L63" s="261">
        <v>1.116441415903356</v>
      </c>
      <c r="M63" s="261">
        <v>0.14099206221461211</v>
      </c>
    </row>
    <row r="64" spans="1:13" x14ac:dyDescent="0.25">
      <c r="A64" s="261" t="s">
        <v>36</v>
      </c>
      <c r="B64" s="261">
        <v>3</v>
      </c>
      <c r="C64" s="261">
        <v>6.7751307379430567E-2</v>
      </c>
      <c r="D64" s="261">
        <v>0.33333333333333331</v>
      </c>
      <c r="E64" s="261">
        <v>0.46716072713433981</v>
      </c>
      <c r="F64" s="261">
        <v>-0.76108191107341239</v>
      </c>
      <c r="G64" s="261">
        <v>-0.77253330860191405</v>
      </c>
      <c r="H64" s="261">
        <v>0.46184159779714917</v>
      </c>
      <c r="I64" s="261">
        <v>5.3603953289659827E-2</v>
      </c>
      <c r="J64" s="261">
        <v>0.3147813516443802</v>
      </c>
      <c r="K64" s="261">
        <v>0.28195062200346488</v>
      </c>
      <c r="L64" s="261">
        <v>1.116441415903356</v>
      </c>
      <c r="M64" s="261">
        <v>5.9845673508725168E-2</v>
      </c>
    </row>
    <row r="65" spans="1:13" x14ac:dyDescent="0.25">
      <c r="A65" s="261" t="s">
        <v>36</v>
      </c>
      <c r="B65" s="261">
        <v>4</v>
      </c>
      <c r="C65" s="261">
        <v>2.9418344519015659E-2</v>
      </c>
      <c r="D65" s="261">
        <v>0.25</v>
      </c>
      <c r="E65" s="261">
        <v>0.49657907165335541</v>
      </c>
      <c r="F65" s="261">
        <v>-0.7000125500636315</v>
      </c>
      <c r="G65" s="261">
        <v>-0.71084705684538019</v>
      </c>
      <c r="H65" s="261">
        <v>0.49122792320688252</v>
      </c>
      <c r="I65" s="261">
        <v>2.938632540973329E-2</v>
      </c>
      <c r="J65" s="261">
        <v>0.3147813516443802</v>
      </c>
      <c r="K65" s="261">
        <v>0.28195062200346488</v>
      </c>
      <c r="L65" s="261">
        <v>1.116441415903356</v>
      </c>
      <c r="M65" s="261">
        <v>3.2808110748639402E-2</v>
      </c>
    </row>
    <row r="66" spans="1:13" x14ac:dyDescent="0.25">
      <c r="A66" s="261" t="s">
        <v>36</v>
      </c>
      <c r="B66" s="261">
        <v>5</v>
      </c>
      <c r="C66" s="261">
        <v>1.010305112143868E-2</v>
      </c>
      <c r="D66" s="261">
        <v>0.2</v>
      </c>
      <c r="E66" s="261">
        <v>0.50668212277479407</v>
      </c>
      <c r="F66" s="261">
        <v>-0.67987144879864003</v>
      </c>
      <c r="G66" s="261">
        <v>-0.67383530579145989</v>
      </c>
      <c r="H66" s="261">
        <v>0.50974977761453188</v>
      </c>
      <c r="I66" s="261">
        <v>1.852185440764936E-2</v>
      </c>
      <c r="J66" s="261">
        <v>0.3147813516443802</v>
      </c>
      <c r="K66" s="261">
        <v>0.28195062200346488</v>
      </c>
      <c r="L66" s="261">
        <v>1.116441415903356</v>
      </c>
      <c r="M66" s="261">
        <v>2.0678565360031868E-2</v>
      </c>
    </row>
    <row r="67" spans="1:13" x14ac:dyDescent="0.25">
      <c r="A67" s="261" t="s">
        <v>38</v>
      </c>
      <c r="B67" s="261">
        <v>1</v>
      </c>
      <c r="C67" s="261">
        <v>0.22300383835140619</v>
      </c>
      <c r="D67" s="261">
        <v>1</v>
      </c>
      <c r="E67" s="261">
        <v>0.22300383835140619</v>
      </c>
      <c r="F67" s="261">
        <v>-1.5005662953320049</v>
      </c>
      <c r="G67" s="261">
        <v>-1.5069776144149341</v>
      </c>
      <c r="H67" s="261">
        <v>0.2215786630954919</v>
      </c>
      <c r="I67" s="261">
        <v>0.2215786630954919</v>
      </c>
      <c r="J67" s="261">
        <v>0.2216027536723712</v>
      </c>
      <c r="K67" s="261">
        <v>0.2215786630954919</v>
      </c>
      <c r="L67" s="261">
        <v>1.0001087224579419</v>
      </c>
      <c r="M67" s="261">
        <v>0.2216027536723712</v>
      </c>
    </row>
    <row r="68" spans="1:13" x14ac:dyDescent="0.25">
      <c r="A68" s="261" t="s">
        <v>38</v>
      </c>
      <c r="B68" s="261">
        <v>2</v>
      </c>
      <c r="C68" s="261">
        <v>0.13621039419722999</v>
      </c>
      <c r="D68" s="261">
        <v>0.5</v>
      </c>
      <c r="E68" s="261">
        <v>0.35921423254863621</v>
      </c>
      <c r="F68" s="261">
        <v>-1.023836320430829</v>
      </c>
      <c r="G68" s="261">
        <v>-1.0021342068354</v>
      </c>
      <c r="H68" s="261">
        <v>0.36709514757356432</v>
      </c>
      <c r="I68" s="261">
        <v>0.14551648447807239</v>
      </c>
      <c r="J68" s="261">
        <v>0.2216027536723712</v>
      </c>
      <c r="K68" s="261">
        <v>0.2215786630954919</v>
      </c>
      <c r="L68" s="261">
        <v>1.0001087224579419</v>
      </c>
      <c r="M68" s="261">
        <v>0.14553230538793599</v>
      </c>
    </row>
    <row r="69" spans="1:13" x14ac:dyDescent="0.25">
      <c r="A69" s="261" t="s">
        <v>38</v>
      </c>
      <c r="B69" s="261">
        <v>3</v>
      </c>
      <c r="C69" s="261">
        <v>7.7079599761051373E-2</v>
      </c>
      <c r="D69" s="261">
        <v>0.33333333333333331</v>
      </c>
      <c r="E69" s="261">
        <v>0.4362938323096876</v>
      </c>
      <c r="F69" s="261">
        <v>-0.829439335304343</v>
      </c>
      <c r="G69" s="261">
        <v>-0.83385307097555472</v>
      </c>
      <c r="H69" s="261">
        <v>0.43437239014710938</v>
      </c>
      <c r="I69" s="261">
        <v>6.7277242573545171E-2</v>
      </c>
      <c r="J69" s="261">
        <v>0.2216027536723712</v>
      </c>
      <c r="K69" s="261">
        <v>0.2215786630954919</v>
      </c>
      <c r="L69" s="261">
        <v>1.0001087224579419</v>
      </c>
      <c r="M69" s="261">
        <v>6.7284557120721344E-2</v>
      </c>
    </row>
    <row r="70" spans="1:13" x14ac:dyDescent="0.25">
      <c r="A70" s="261" t="s">
        <v>38</v>
      </c>
      <c r="B70" s="261">
        <v>4</v>
      </c>
      <c r="C70" s="261">
        <v>4.3762948563828417E-2</v>
      </c>
      <c r="D70" s="261">
        <v>0.25</v>
      </c>
      <c r="E70" s="261">
        <v>0.48005678087351589</v>
      </c>
      <c r="F70" s="261">
        <v>-0.73385088858983161</v>
      </c>
      <c r="G70" s="261">
        <v>-0.74971250304563242</v>
      </c>
      <c r="H70" s="261">
        <v>0.4725023762097541</v>
      </c>
      <c r="I70" s="261">
        <v>3.8129986062644672E-2</v>
      </c>
      <c r="J70" s="261">
        <v>0.2216027536723712</v>
      </c>
      <c r="K70" s="261">
        <v>0.2215786630954919</v>
      </c>
      <c r="L70" s="261">
        <v>1.0001087224579419</v>
      </c>
      <c r="M70" s="261">
        <v>3.8134131648450711E-2</v>
      </c>
    </row>
    <row r="71" spans="1:13" x14ac:dyDescent="0.25">
      <c r="A71" s="261" t="s">
        <v>38</v>
      </c>
      <c r="B71" s="261">
        <v>5</v>
      </c>
      <c r="C71" s="261">
        <v>1.44409493851873E-2</v>
      </c>
      <c r="D71" s="261">
        <v>0.2</v>
      </c>
      <c r="E71" s="261">
        <v>0.49449773025870331</v>
      </c>
      <c r="F71" s="261">
        <v>-0.70421271790219286</v>
      </c>
      <c r="G71" s="261">
        <v>-0.69922816228767903</v>
      </c>
      <c r="H71" s="261">
        <v>0.49696873501056238</v>
      </c>
      <c r="I71" s="261">
        <v>2.4466358800808271E-2</v>
      </c>
      <c r="J71" s="261">
        <v>0.2216027536723712</v>
      </c>
      <c r="K71" s="261">
        <v>0.2215786630954919</v>
      </c>
      <c r="L71" s="261">
        <v>1.0001087224579419</v>
      </c>
      <c r="M71" s="261">
        <v>2.4469018843474001E-2</v>
      </c>
    </row>
    <row r="72" spans="1:13" x14ac:dyDescent="0.25">
      <c r="A72" s="261" t="s">
        <v>40</v>
      </c>
      <c r="B72" s="261">
        <v>1</v>
      </c>
      <c r="C72" s="261">
        <v>0.61705084745762717</v>
      </c>
      <c r="D72" s="261">
        <v>1</v>
      </c>
      <c r="E72" s="261">
        <v>0.61705084745762717</v>
      </c>
      <c r="F72" s="261">
        <v>-0.48280384768201229</v>
      </c>
      <c r="G72" s="261">
        <v>-0.48998599607354298</v>
      </c>
      <c r="H72" s="261">
        <v>0.61263497341945716</v>
      </c>
      <c r="I72" s="261">
        <v>0.61263497341945716</v>
      </c>
      <c r="J72" s="261">
        <v>0.60292481322524238</v>
      </c>
      <c r="K72" s="261">
        <v>0.61263497341945716</v>
      </c>
      <c r="L72" s="261">
        <v>0.98415016997802629</v>
      </c>
      <c r="M72" s="261">
        <v>0.60292481322524238</v>
      </c>
    </row>
    <row r="73" spans="1:13" x14ac:dyDescent="0.25">
      <c r="A73" s="261" t="s">
        <v>40</v>
      </c>
      <c r="B73" s="261">
        <v>2</v>
      </c>
      <c r="C73" s="261">
        <v>0.1248474576271186</v>
      </c>
      <c r="D73" s="261">
        <v>0.5</v>
      </c>
      <c r="E73" s="261">
        <v>0.74189830508474586</v>
      </c>
      <c r="F73" s="261">
        <v>-0.29854310034952281</v>
      </c>
      <c r="G73" s="261">
        <v>-0.27779709439700562</v>
      </c>
      <c r="H73" s="261">
        <v>0.75745049687281907</v>
      </c>
      <c r="I73" s="261">
        <v>0.14481552345336191</v>
      </c>
      <c r="J73" s="261">
        <v>0.60292481322524238</v>
      </c>
      <c r="K73" s="261">
        <v>0.61263497341945716</v>
      </c>
      <c r="L73" s="261">
        <v>0.98415016997802629</v>
      </c>
      <c r="M73" s="261">
        <v>0.142520222022083</v>
      </c>
    </row>
    <row r="74" spans="1:13" x14ac:dyDescent="0.25">
      <c r="A74" s="261" t="s">
        <v>40</v>
      </c>
      <c r="B74" s="261">
        <v>3</v>
      </c>
      <c r="C74" s="261">
        <v>7.1112640062905449E-2</v>
      </c>
      <c r="D74" s="261">
        <v>0.33333333333333331</v>
      </c>
      <c r="E74" s="261">
        <v>0.81301094514765126</v>
      </c>
      <c r="F74" s="261">
        <v>-0.20701070685870959</v>
      </c>
      <c r="G74" s="261">
        <v>-0.20706746050482641</v>
      </c>
      <c r="H74" s="261">
        <v>0.81296480512150104</v>
      </c>
      <c r="I74" s="261">
        <v>5.5514308248681983E-2</v>
      </c>
      <c r="J74" s="261">
        <v>0.60292481322524238</v>
      </c>
      <c r="K74" s="261">
        <v>0.61263497341945716</v>
      </c>
      <c r="L74" s="261">
        <v>0.98415016997802629</v>
      </c>
      <c r="M74" s="261">
        <v>5.4634415899152911E-2</v>
      </c>
    </row>
    <row r="75" spans="1:13" x14ac:dyDescent="0.25">
      <c r="A75" s="261" t="s">
        <v>40</v>
      </c>
      <c r="B75" s="261">
        <v>4</v>
      </c>
      <c r="C75" s="261">
        <v>3.7181690360881113E-2</v>
      </c>
      <c r="D75" s="261">
        <v>0.25</v>
      </c>
      <c r="E75" s="261">
        <v>0.85019263550853241</v>
      </c>
      <c r="F75" s="261">
        <v>-0.1622923251644382</v>
      </c>
      <c r="G75" s="261">
        <v>-0.17170264355873691</v>
      </c>
      <c r="H75" s="261">
        <v>0.8422295783269993</v>
      </c>
      <c r="I75" s="261">
        <v>2.9264773205498251E-2</v>
      </c>
      <c r="J75" s="261">
        <v>0.60292481322524238</v>
      </c>
      <c r="K75" s="261">
        <v>0.61263497341945716</v>
      </c>
      <c r="L75" s="261">
        <v>0.98415016997802629</v>
      </c>
      <c r="M75" s="261">
        <v>2.8800931524559498E-2</v>
      </c>
    </row>
    <row r="76" spans="1:13" x14ac:dyDescent="0.25">
      <c r="A76" s="261" t="s">
        <v>40</v>
      </c>
      <c r="B76" s="261">
        <v>5</v>
      </c>
      <c r="C76" s="261">
        <v>1.363073110285006E-2</v>
      </c>
      <c r="D76" s="261">
        <v>0.2</v>
      </c>
      <c r="E76" s="261">
        <v>0.86382336661138248</v>
      </c>
      <c r="F76" s="261">
        <v>-0.14638696787051239</v>
      </c>
      <c r="G76" s="261">
        <v>-0.15048375339108319</v>
      </c>
      <c r="H76" s="261">
        <v>0.86029170671678923</v>
      </c>
      <c r="I76" s="261">
        <v>1.806212838978993E-2</v>
      </c>
      <c r="J76" s="261">
        <v>0.60292481322524238</v>
      </c>
      <c r="K76" s="261">
        <v>0.61263497341945716</v>
      </c>
      <c r="L76" s="261">
        <v>0.98415016997802629</v>
      </c>
      <c r="M76" s="261">
        <v>1.7775846724976702E-2</v>
      </c>
    </row>
    <row r="77" spans="1:13" x14ac:dyDescent="0.25">
      <c r="A77" s="261" t="s">
        <v>42</v>
      </c>
      <c r="B77" s="261">
        <v>1</v>
      </c>
      <c r="C77" s="261">
        <v>0.70515826494724498</v>
      </c>
      <c r="D77" s="261">
        <v>1</v>
      </c>
      <c r="E77" s="261">
        <v>0.70515826494724498</v>
      </c>
      <c r="F77" s="261">
        <v>-0.34933301207694561</v>
      </c>
      <c r="G77" s="261">
        <v>-0.36260553642096721</v>
      </c>
      <c r="H77" s="261">
        <v>0.69586087113744777</v>
      </c>
      <c r="I77" s="261">
        <v>0.69586087113744777</v>
      </c>
      <c r="J77" s="261">
        <v>0.66168573429838895</v>
      </c>
      <c r="K77" s="261">
        <v>0.69586087113744777</v>
      </c>
      <c r="L77" s="261">
        <v>0.9508879745124964</v>
      </c>
      <c r="M77" s="261">
        <v>0.66168573429838895</v>
      </c>
    </row>
    <row r="78" spans="1:13" x14ac:dyDescent="0.25">
      <c r="A78" s="261" t="s">
        <v>42</v>
      </c>
      <c r="B78" s="261">
        <v>2</v>
      </c>
      <c r="C78" s="261">
        <v>0.1262770055267125</v>
      </c>
      <c r="D78" s="261">
        <v>0.5</v>
      </c>
      <c r="E78" s="261">
        <v>0.83143527047395738</v>
      </c>
      <c r="F78" s="261">
        <v>-0.18460183007334369</v>
      </c>
      <c r="G78" s="261">
        <v>-0.15142714140681249</v>
      </c>
      <c r="H78" s="261">
        <v>0.85948050053190095</v>
      </c>
      <c r="I78" s="261">
        <v>0.16361962939445321</v>
      </c>
      <c r="J78" s="261">
        <v>0.66168573429838895</v>
      </c>
      <c r="K78" s="261">
        <v>0.69586087113744777</v>
      </c>
      <c r="L78" s="261">
        <v>0.9508879745124964</v>
      </c>
      <c r="M78" s="261">
        <v>0.1555839379853769</v>
      </c>
    </row>
    <row r="79" spans="1:13" x14ac:dyDescent="0.25">
      <c r="A79" s="261" t="s">
        <v>42</v>
      </c>
      <c r="B79" s="261">
        <v>3</v>
      </c>
      <c r="C79" s="261">
        <v>8.1391383426168015E-2</v>
      </c>
      <c r="D79" s="261">
        <v>0.33333333333333331</v>
      </c>
      <c r="E79" s="261">
        <v>0.91282665390012541</v>
      </c>
      <c r="F79" s="261">
        <v>-9.1209280707075735E-2</v>
      </c>
      <c r="G79" s="261">
        <v>-8.103434306876095E-2</v>
      </c>
      <c r="H79" s="261">
        <v>0.92216202102708467</v>
      </c>
      <c r="I79" s="261">
        <v>6.2681520495183718E-2</v>
      </c>
      <c r="J79" s="261">
        <v>0.66168573429838895</v>
      </c>
      <c r="K79" s="261">
        <v>0.69586087113744777</v>
      </c>
      <c r="L79" s="261">
        <v>0.9508879745124964</v>
      </c>
      <c r="M79" s="261">
        <v>5.9603104063028767E-2</v>
      </c>
    </row>
    <row r="80" spans="1:13" x14ac:dyDescent="0.25">
      <c r="A80" s="261" t="s">
        <v>42</v>
      </c>
      <c r="B80" s="261">
        <v>4</v>
      </c>
      <c r="C80" s="261">
        <v>5.5663430420711972E-2</v>
      </c>
      <c r="D80" s="261">
        <v>0.25</v>
      </c>
      <c r="E80" s="261">
        <v>0.96849008432083739</v>
      </c>
      <c r="F80" s="261">
        <v>-3.2017034369389248E-2</v>
      </c>
      <c r="G80" s="261">
        <v>-4.583794389973516E-2</v>
      </c>
      <c r="H80" s="261">
        <v>0.95519674510811581</v>
      </c>
      <c r="I80" s="261">
        <v>3.3034724081031142E-2</v>
      </c>
      <c r="J80" s="261">
        <v>0.66168573429838895</v>
      </c>
      <c r="K80" s="261">
        <v>0.69586087113744777</v>
      </c>
      <c r="L80" s="261">
        <v>0.9508879745124964</v>
      </c>
      <c r="M80" s="261">
        <v>3.1412321869990892E-2</v>
      </c>
    </row>
    <row r="81" spans="1:13" x14ac:dyDescent="0.25">
      <c r="A81" s="261" t="s">
        <v>42</v>
      </c>
      <c r="B81" s="261">
        <v>5</v>
      </c>
      <c r="C81" s="261">
        <v>2.3081721771678099E-2</v>
      </c>
      <c r="D81" s="261">
        <v>0.2</v>
      </c>
      <c r="E81" s="261">
        <v>0.9915718060925155</v>
      </c>
      <c r="F81" s="261">
        <v>-8.4639119678413862E-3</v>
      </c>
      <c r="G81" s="261">
        <v>-2.47201043983197E-2</v>
      </c>
      <c r="H81" s="261">
        <v>0.97558293519019323</v>
      </c>
      <c r="I81" s="261">
        <v>2.038619008207743E-2</v>
      </c>
      <c r="J81" s="261">
        <v>0.66168573429838895</v>
      </c>
      <c r="K81" s="261">
        <v>0.69586087113744777</v>
      </c>
      <c r="L81" s="261">
        <v>0.9508879745124964</v>
      </c>
      <c r="M81" s="261">
        <v>1.9384982995173348E-2</v>
      </c>
    </row>
    <row r="82" spans="1:13" x14ac:dyDescent="0.25">
      <c r="A82" s="22" t="s">
        <v>2</v>
      </c>
      <c r="B82" s="22">
        <v>1</v>
      </c>
      <c r="C82" s="22">
        <v>1.6543722695695769E-2</v>
      </c>
      <c r="D82" s="22">
        <v>1</v>
      </c>
      <c r="E82" s="22">
        <v>1.6543722695695769E-2</v>
      </c>
      <c r="F82" s="22">
        <v>-4.1017485424204008</v>
      </c>
      <c r="G82" s="22">
        <v>-4.150753682533904</v>
      </c>
      <c r="H82" s="22">
        <v>1.5752539595756811E-2</v>
      </c>
      <c r="I82" s="22">
        <v>1.5752539595756811E-2</v>
      </c>
      <c r="J82" s="22">
        <v>2.4055781522370711E-2</v>
      </c>
      <c r="K82" s="22">
        <v>1.5752539595756811E-2</v>
      </c>
      <c r="L82" s="22">
        <v>1.5271049709883291</v>
      </c>
      <c r="M82" s="22">
        <v>2.4055781522370711E-2</v>
      </c>
    </row>
    <row r="83" spans="1:13" x14ac:dyDescent="0.25">
      <c r="A83" s="22" t="s">
        <v>2</v>
      </c>
      <c r="B83" s="22">
        <v>2</v>
      </c>
      <c r="C83" s="22">
        <v>2.6749265917066532E-2</v>
      </c>
      <c r="D83" s="22">
        <v>0.5</v>
      </c>
      <c r="E83" s="22">
        <v>4.3292988612762297E-2</v>
      </c>
      <c r="F83" s="22">
        <v>-3.1397645828873468</v>
      </c>
      <c r="G83" s="22">
        <v>-3.0163572980182898</v>
      </c>
      <c r="H83" s="22">
        <v>4.8979310828811157E-2</v>
      </c>
      <c r="I83" s="22">
        <v>3.3226771233054342E-2</v>
      </c>
      <c r="J83" s="22">
        <v>2.4055781522370711E-2</v>
      </c>
      <c r="K83" s="22">
        <v>1.5752539595756811E-2</v>
      </c>
      <c r="L83" s="22">
        <v>1.5271049709883291</v>
      </c>
      <c r="M83" s="22">
        <v>5.0740767519889297E-2</v>
      </c>
    </row>
    <row r="84" spans="1:13" x14ac:dyDescent="0.25">
      <c r="A84" s="22" t="s">
        <v>2</v>
      </c>
      <c r="B84" s="22">
        <v>3</v>
      </c>
      <c r="C84" s="22">
        <v>2.5190874594248621E-2</v>
      </c>
      <c r="D84" s="22">
        <v>0.33333333333333331</v>
      </c>
      <c r="E84" s="22">
        <v>6.8483863207010914E-2</v>
      </c>
      <c r="F84" s="22">
        <v>-2.6811571350860599</v>
      </c>
      <c r="G84" s="22">
        <v>-2.638225169846419</v>
      </c>
      <c r="H84" s="22">
        <v>7.1488036150703121E-2</v>
      </c>
      <c r="I84" s="22">
        <v>2.2508725321891972E-2</v>
      </c>
      <c r="J84" s="22">
        <v>2.4055781522370711E-2</v>
      </c>
      <c r="K84" s="22">
        <v>1.5752539595756811E-2</v>
      </c>
      <c r="L84" s="22">
        <v>1.5271049709883291</v>
      </c>
      <c r="M84" s="22">
        <v>3.4373186329672102E-2</v>
      </c>
    </row>
    <row r="85" spans="1:13" x14ac:dyDescent="0.25">
      <c r="A85" s="22" t="s">
        <v>2</v>
      </c>
      <c r="B85" s="22">
        <v>4</v>
      </c>
      <c r="C85" s="22">
        <v>2.4223034734917728E-2</v>
      </c>
      <c r="D85" s="22">
        <v>0.25</v>
      </c>
      <c r="E85" s="22">
        <v>9.2706897941928657E-2</v>
      </c>
      <c r="F85" s="22">
        <v>-2.3783123977231821</v>
      </c>
      <c r="G85" s="22">
        <v>-2.4491591057604838</v>
      </c>
      <c r="H85" s="22">
        <v>8.6366180796950714E-2</v>
      </c>
      <c r="I85" s="22">
        <v>1.487814464624759E-2</v>
      </c>
      <c r="J85" s="22">
        <v>2.4055781522370711E-2</v>
      </c>
      <c r="K85" s="22">
        <v>1.5752539595756811E-2</v>
      </c>
      <c r="L85" s="22">
        <v>1.5271049709883291</v>
      </c>
      <c r="M85" s="22">
        <v>2.2720488648368099E-2</v>
      </c>
    </row>
    <row r="86" spans="1:13" x14ac:dyDescent="0.25">
      <c r="A86" s="22" t="s">
        <v>2</v>
      </c>
      <c r="B86" s="22">
        <v>5</v>
      </c>
      <c r="C86" s="22">
        <v>8.6373598040479574E-3</v>
      </c>
      <c r="D86" s="22">
        <v>0.2</v>
      </c>
      <c r="E86" s="22">
        <v>0.10134425774597659</v>
      </c>
      <c r="F86" s="22">
        <v>-2.2892320653510341</v>
      </c>
      <c r="G86" s="22">
        <v>-2.3357194673089219</v>
      </c>
      <c r="H86" s="22">
        <v>9.6740855599273826E-2</v>
      </c>
      <c r="I86" s="22">
        <v>1.0374674802323109E-2</v>
      </c>
      <c r="J86" s="22">
        <v>2.4055781522370711E-2</v>
      </c>
      <c r="K86" s="22">
        <v>1.5752539595756811E-2</v>
      </c>
      <c r="L86" s="22">
        <v>1.5271049709883291</v>
      </c>
      <c r="M86" s="22">
        <v>1.5843217463014991E-2</v>
      </c>
    </row>
    <row r="87" spans="1:13" x14ac:dyDescent="0.25">
      <c r="A87" s="22" t="s">
        <v>4</v>
      </c>
      <c r="B87" s="22">
        <v>1</v>
      </c>
      <c r="C87" s="22">
        <v>0.16884788671958809</v>
      </c>
      <c r="D87" s="22">
        <v>1</v>
      </c>
      <c r="E87" s="22">
        <v>0.16884788671958809</v>
      </c>
      <c r="F87" s="22">
        <v>-1.7787570479553381</v>
      </c>
      <c r="G87" s="22">
        <v>-1.8156335417933489</v>
      </c>
      <c r="H87" s="22">
        <v>0.1627347764423395</v>
      </c>
      <c r="I87" s="22">
        <v>0.1627347764423395</v>
      </c>
      <c r="J87" s="22">
        <v>0.20442708333333329</v>
      </c>
      <c r="K87" s="22">
        <v>0.1627347764423395</v>
      </c>
      <c r="L87" s="22">
        <v>1.256197893298894</v>
      </c>
      <c r="M87" s="22">
        <v>0.20442708333333329</v>
      </c>
    </row>
    <row r="88" spans="1:13" x14ac:dyDescent="0.25">
      <c r="A88" s="22" t="s">
        <v>4</v>
      </c>
      <c r="B88" s="22">
        <v>2</v>
      </c>
      <c r="C88" s="22">
        <v>0.14760780948294361</v>
      </c>
      <c r="D88" s="22">
        <v>0.5</v>
      </c>
      <c r="E88" s="22">
        <v>0.31645569620253172</v>
      </c>
      <c r="F88" s="22">
        <v>-1.1505720275988209</v>
      </c>
      <c r="G88" s="22">
        <v>-1.05689391191807</v>
      </c>
      <c r="H88" s="22">
        <v>0.3475336055904179</v>
      </c>
      <c r="I88" s="22">
        <v>0.18479882914807841</v>
      </c>
      <c r="J88" s="22">
        <v>0.20442708333333329</v>
      </c>
      <c r="K88" s="22">
        <v>0.1627347764423395</v>
      </c>
      <c r="L88" s="22">
        <v>1.256197893298894</v>
      </c>
      <c r="M88" s="22">
        <v>0.2321438998599184</v>
      </c>
    </row>
    <row r="89" spans="1:13" x14ac:dyDescent="0.25">
      <c r="A89" s="22" t="s">
        <v>4</v>
      </c>
      <c r="B89" s="22">
        <v>3</v>
      </c>
      <c r="C89" s="22">
        <v>0.1202370872142252</v>
      </c>
      <c r="D89" s="22">
        <v>0.33333333333333331</v>
      </c>
      <c r="E89" s="22">
        <v>0.43669278341675688</v>
      </c>
      <c r="F89" s="22">
        <v>-0.82852534389220578</v>
      </c>
      <c r="G89" s="22">
        <v>-0.80398070195964344</v>
      </c>
      <c r="H89" s="22">
        <v>0.44754387474083313</v>
      </c>
      <c r="I89" s="22">
        <v>0.10001026915041521</v>
      </c>
      <c r="J89" s="22">
        <v>0.20442708333333329</v>
      </c>
      <c r="K89" s="22">
        <v>0.1627347764423395</v>
      </c>
      <c r="L89" s="22">
        <v>1.256197893298894</v>
      </c>
      <c r="M89" s="22">
        <v>0.12563268941500699</v>
      </c>
    </row>
    <row r="90" spans="1:13" x14ac:dyDescent="0.25">
      <c r="A90" s="22" t="s">
        <v>4</v>
      </c>
      <c r="B90" s="22">
        <v>4</v>
      </c>
      <c r="C90" s="22">
        <v>9.0585443037974681E-2</v>
      </c>
      <c r="D90" s="22">
        <v>0.25</v>
      </c>
      <c r="E90" s="22">
        <v>0.52727822645473155</v>
      </c>
      <c r="F90" s="22">
        <v>-0.64002692581727205</v>
      </c>
      <c r="G90" s="22">
        <v>-0.67752409698043026</v>
      </c>
      <c r="H90" s="22">
        <v>0.50787288099441741</v>
      </c>
      <c r="I90" s="22">
        <v>6.0329006253584283E-2</v>
      </c>
      <c r="J90" s="22">
        <v>0.20442708333333329</v>
      </c>
      <c r="K90" s="22">
        <v>0.1627347764423395</v>
      </c>
      <c r="L90" s="22">
        <v>1.256197893298894</v>
      </c>
      <c r="M90" s="22">
        <v>7.5785170560568396E-2</v>
      </c>
    </row>
    <row r="91" spans="1:13" x14ac:dyDescent="0.25">
      <c r="A91" s="22" t="s">
        <v>4</v>
      </c>
      <c r="B91" s="22">
        <v>5</v>
      </c>
      <c r="C91" s="22">
        <v>4.5188284518828462E-2</v>
      </c>
      <c r="D91" s="22">
        <v>0.2</v>
      </c>
      <c r="E91" s="22">
        <v>0.57246651097356005</v>
      </c>
      <c r="F91" s="22">
        <v>-0.55780104138075914</v>
      </c>
      <c r="G91" s="22">
        <v>-0.60165013399290235</v>
      </c>
      <c r="H91" s="22">
        <v>0.54790677013796873</v>
      </c>
      <c r="I91" s="22">
        <v>4.0033889143551327E-2</v>
      </c>
      <c r="J91" s="22">
        <v>0.20442708333333329</v>
      </c>
      <c r="K91" s="22">
        <v>0.1627347764423395</v>
      </c>
      <c r="L91" s="22">
        <v>1.256197893298894</v>
      </c>
      <c r="M91" s="22">
        <v>5.0290487202690651E-2</v>
      </c>
    </row>
    <row r="92" spans="1:13" x14ac:dyDescent="0.25">
      <c r="A92" s="22" t="s">
        <v>6</v>
      </c>
      <c r="B92" s="22">
        <v>1</v>
      </c>
      <c r="C92" s="22">
        <v>2.1983808332784838E-2</v>
      </c>
      <c r="D92" s="22">
        <v>1</v>
      </c>
      <c r="E92" s="22">
        <v>2.1983808332784838E-2</v>
      </c>
      <c r="F92" s="22">
        <v>-3.8174490814670659</v>
      </c>
      <c r="G92" s="22">
        <v>-3.8527281449507091</v>
      </c>
      <c r="H92" s="22">
        <v>2.1221761351039242E-2</v>
      </c>
      <c r="I92" s="22">
        <v>2.1221761351039242E-2</v>
      </c>
      <c r="J92" s="22">
        <v>1.6336368505623991E-2</v>
      </c>
      <c r="K92" s="22">
        <v>2.1221761351039242E-2</v>
      </c>
      <c r="L92" s="22">
        <v>0.76979324361424861</v>
      </c>
      <c r="M92" s="22">
        <v>1.6336368505623991E-2</v>
      </c>
    </row>
    <row r="93" spans="1:13" x14ac:dyDescent="0.25">
      <c r="A93" s="22" t="s">
        <v>6</v>
      </c>
      <c r="B93" s="22">
        <v>2</v>
      </c>
      <c r="C93" s="22">
        <v>2.8236687948397291E-2</v>
      </c>
      <c r="D93" s="22">
        <v>0.5</v>
      </c>
      <c r="E93" s="22">
        <v>5.0220496281182123E-2</v>
      </c>
      <c r="F93" s="22">
        <v>-2.9913320431593089</v>
      </c>
      <c r="G93" s="22">
        <v>-2.8951421844683791</v>
      </c>
      <c r="H93" s="22">
        <v>5.5291162991154157E-2</v>
      </c>
      <c r="I93" s="22">
        <v>3.4069401640114932E-2</v>
      </c>
      <c r="J93" s="22">
        <v>1.6336368505623991E-2</v>
      </c>
      <c r="K93" s="22">
        <v>2.1221761351039242E-2</v>
      </c>
      <c r="L93" s="22">
        <v>0.76979324361424861</v>
      </c>
      <c r="M93" s="22">
        <v>2.6226395196540669E-2</v>
      </c>
    </row>
    <row r="94" spans="1:13" x14ac:dyDescent="0.25">
      <c r="A94" s="22" t="s">
        <v>6</v>
      </c>
      <c r="B94" s="22">
        <v>3</v>
      </c>
      <c r="C94" s="22">
        <v>2.4715820210658049E-2</v>
      </c>
      <c r="D94" s="22">
        <v>0.33333333333333331</v>
      </c>
      <c r="E94" s="22">
        <v>7.4936316491840169E-2</v>
      </c>
      <c r="F94" s="22">
        <v>-2.5911166395889751</v>
      </c>
      <c r="G94" s="22">
        <v>-2.575946864307602</v>
      </c>
      <c r="H94" s="22">
        <v>7.6081749589074446E-2</v>
      </c>
      <c r="I94" s="22">
        <v>2.0790586597920279E-2</v>
      </c>
      <c r="J94" s="22">
        <v>1.6336368505623991E-2</v>
      </c>
      <c r="K94" s="22">
        <v>2.1221761351039242E-2</v>
      </c>
      <c r="L94" s="22">
        <v>0.76979324361424861</v>
      </c>
      <c r="M94" s="22">
        <v>1.600445309385598E-2</v>
      </c>
    </row>
    <row r="95" spans="1:13" x14ac:dyDescent="0.25">
      <c r="A95" s="22" t="s">
        <v>6</v>
      </c>
      <c r="B95" s="22">
        <v>4</v>
      </c>
      <c r="C95" s="22">
        <v>1.9180142910868749E-2</v>
      </c>
      <c r="D95" s="22">
        <v>0.25</v>
      </c>
      <c r="E95" s="22">
        <v>9.4116459402708921E-2</v>
      </c>
      <c r="F95" s="22">
        <v>-2.3632223337363172</v>
      </c>
      <c r="G95" s="22">
        <v>-2.4163492042272141</v>
      </c>
      <c r="H95" s="22">
        <v>8.9246845433745156E-2</v>
      </c>
      <c r="I95" s="22">
        <v>1.316509584467071E-2</v>
      </c>
      <c r="J95" s="22">
        <v>1.6336368505623991E-2</v>
      </c>
      <c r="K95" s="22">
        <v>2.1221761351039242E-2</v>
      </c>
      <c r="L95" s="22">
        <v>0.76979324361424861</v>
      </c>
      <c r="M95" s="22">
        <v>1.0134401832761529E-2</v>
      </c>
    </row>
    <row r="96" spans="1:13" x14ac:dyDescent="0.25">
      <c r="A96" s="22" t="s">
        <v>6</v>
      </c>
      <c r="B96" s="22">
        <v>5</v>
      </c>
      <c r="C96" s="22">
        <v>6.379585326953748E-3</v>
      </c>
      <c r="D96" s="22">
        <v>0.2</v>
      </c>
      <c r="E96" s="22">
        <v>0.1004960447296627</v>
      </c>
      <c r="F96" s="22">
        <v>-2.297636908181226</v>
      </c>
      <c r="G96" s="22">
        <v>-2.3205906081789811</v>
      </c>
      <c r="H96" s="22">
        <v>9.8215561557350825E-2</v>
      </c>
      <c r="I96" s="22">
        <v>8.9687161236056689E-3</v>
      </c>
      <c r="J96" s="22">
        <v>1.6336368505623991E-2</v>
      </c>
      <c r="K96" s="22">
        <v>2.1221761351039242E-2</v>
      </c>
      <c r="L96" s="22">
        <v>0.76979324361424861</v>
      </c>
      <c r="M96" s="22">
        <v>6.9040570758458182E-3</v>
      </c>
    </row>
    <row r="97" spans="1:13" x14ac:dyDescent="0.25">
      <c r="A97" s="22" t="s">
        <v>8</v>
      </c>
      <c r="B97" s="22">
        <v>1</v>
      </c>
      <c r="C97" s="22">
        <v>0.12309869119207641</v>
      </c>
      <c r="D97" s="22">
        <v>1</v>
      </c>
      <c r="E97" s="22">
        <v>0.12309869119207641</v>
      </c>
      <c r="F97" s="22">
        <v>-2.0947688779191158</v>
      </c>
      <c r="G97" s="22">
        <v>-2.133658038722833</v>
      </c>
      <c r="H97" s="22">
        <v>0.1184033765567785</v>
      </c>
      <c r="I97" s="22">
        <v>0.1184033765567785</v>
      </c>
      <c r="J97" s="22">
        <v>0.1111975116640747</v>
      </c>
      <c r="K97" s="22">
        <v>0.1184033765567785</v>
      </c>
      <c r="L97" s="22">
        <v>0.93914139020141529</v>
      </c>
      <c r="M97" s="22">
        <v>0.1111975116640747</v>
      </c>
    </row>
    <row r="98" spans="1:13" x14ac:dyDescent="0.25">
      <c r="A98" s="22" t="s">
        <v>8</v>
      </c>
      <c r="B98" s="22">
        <v>2</v>
      </c>
      <c r="C98" s="22">
        <v>7.4106827025114966E-2</v>
      </c>
      <c r="D98" s="22">
        <v>0.5</v>
      </c>
      <c r="E98" s="22">
        <v>0.1972055182171914</v>
      </c>
      <c r="F98" s="22">
        <v>-1.623508854359317</v>
      </c>
      <c r="G98" s="22">
        <v>-1.5279316382899879</v>
      </c>
      <c r="H98" s="22">
        <v>0.2169840049014459</v>
      </c>
      <c r="I98" s="22">
        <v>9.8580628344667395E-2</v>
      </c>
      <c r="J98" s="22">
        <v>0.1111975116640747</v>
      </c>
      <c r="K98" s="22">
        <v>0.1184033765567785</v>
      </c>
      <c r="L98" s="22">
        <v>0.93914139020141529</v>
      </c>
      <c r="M98" s="22">
        <v>9.2581148350539988E-2</v>
      </c>
    </row>
    <row r="99" spans="1:13" x14ac:dyDescent="0.25">
      <c r="A99" s="22" t="s">
        <v>8</v>
      </c>
      <c r="B99" s="22">
        <v>3</v>
      </c>
      <c r="C99" s="22">
        <v>5.935109469796887E-2</v>
      </c>
      <c r="D99" s="22">
        <v>0.33333333333333331</v>
      </c>
      <c r="E99" s="22">
        <v>0.25655661291516019</v>
      </c>
      <c r="F99" s="22">
        <v>-1.3604059256053369</v>
      </c>
      <c r="G99" s="22">
        <v>-1.3260228381457071</v>
      </c>
      <c r="H99" s="22">
        <v>0.26553122467698043</v>
      </c>
      <c r="I99" s="22">
        <v>4.85472197755345E-2</v>
      </c>
      <c r="J99" s="22">
        <v>0.1111975116640747</v>
      </c>
      <c r="K99" s="22">
        <v>0.1184033765567785</v>
      </c>
      <c r="L99" s="22">
        <v>0.93914139020141529</v>
      </c>
      <c r="M99" s="22">
        <v>4.5592703470409113E-2</v>
      </c>
    </row>
    <row r="100" spans="1:13" x14ac:dyDescent="0.25">
      <c r="A100" s="22" t="s">
        <v>8</v>
      </c>
      <c r="B100" s="22">
        <v>4</v>
      </c>
      <c r="C100" s="22">
        <v>5.0064184852374842E-2</v>
      </c>
      <c r="D100" s="22">
        <v>0.25</v>
      </c>
      <c r="E100" s="22">
        <v>0.30662079776753509</v>
      </c>
      <c r="F100" s="22">
        <v>-1.18214348129141</v>
      </c>
      <c r="G100" s="22">
        <v>-1.2250684380735659</v>
      </c>
      <c r="H100" s="22">
        <v>0.2937375968003586</v>
      </c>
      <c r="I100" s="22">
        <v>2.820637212337818E-2</v>
      </c>
      <c r="J100" s="22">
        <v>0.1111975116640747</v>
      </c>
      <c r="K100" s="22">
        <v>0.1184033765567785</v>
      </c>
      <c r="L100" s="22">
        <v>0.93914139020141529</v>
      </c>
      <c r="M100" s="22">
        <v>2.6489771528487829E-2</v>
      </c>
    </row>
    <row r="101" spans="1:13" x14ac:dyDescent="0.25">
      <c r="A101" s="22" t="s">
        <v>8</v>
      </c>
      <c r="B101" s="22">
        <v>5</v>
      </c>
      <c r="C101" s="22">
        <v>2.085222121486854E-2</v>
      </c>
      <c r="D101" s="22">
        <v>0.2</v>
      </c>
      <c r="E101" s="22">
        <v>0.32747301898240361</v>
      </c>
      <c r="F101" s="22">
        <v>-1.116349612087197</v>
      </c>
      <c r="G101" s="22">
        <v>-1.164495798030281</v>
      </c>
      <c r="H101" s="22">
        <v>0.31207997370833929</v>
      </c>
      <c r="I101" s="22">
        <v>1.8342376907980681E-2</v>
      </c>
      <c r="J101" s="22">
        <v>0.1111975116640747</v>
      </c>
      <c r="K101" s="22">
        <v>0.1184033765567785</v>
      </c>
      <c r="L101" s="22">
        <v>0.93914139020141529</v>
      </c>
      <c r="M101" s="22">
        <v>1.7226085348959318E-2</v>
      </c>
    </row>
    <row r="102" spans="1:13" x14ac:dyDescent="0.25">
      <c r="A102" s="22" t="s">
        <v>10</v>
      </c>
      <c r="B102" s="22">
        <v>1</v>
      </c>
      <c r="C102" s="22">
        <v>0.43391927083333331</v>
      </c>
      <c r="D102" s="22">
        <v>1</v>
      </c>
      <c r="E102" s="22">
        <v>0.43391927083333331</v>
      </c>
      <c r="F102" s="22">
        <v>-0.83489677408885421</v>
      </c>
      <c r="G102" s="22">
        <v>-0.87120738327537939</v>
      </c>
      <c r="H102" s="22">
        <v>0.41844601939943737</v>
      </c>
      <c r="I102" s="22">
        <v>0.41844601939943737</v>
      </c>
      <c r="J102" s="22">
        <v>0.42605042016806721</v>
      </c>
      <c r="K102" s="22">
        <v>0.41844601939943737</v>
      </c>
      <c r="L102" s="22">
        <v>1.018172955210672</v>
      </c>
      <c r="M102" s="22">
        <v>0.42605042016806721</v>
      </c>
    </row>
    <row r="103" spans="1:13" x14ac:dyDescent="0.25">
      <c r="A103" s="22" t="s">
        <v>10</v>
      </c>
      <c r="B103" s="22">
        <v>2</v>
      </c>
      <c r="C103" s="22">
        <v>0.1533203125</v>
      </c>
      <c r="D103" s="22">
        <v>0.5</v>
      </c>
      <c r="E103" s="22">
        <v>0.58723958333333326</v>
      </c>
      <c r="F103" s="22">
        <v>-0.5323223936449939</v>
      </c>
      <c r="G103" s="22">
        <v>-0.4457277188295577</v>
      </c>
      <c r="H103" s="22">
        <v>0.64035810578121977</v>
      </c>
      <c r="I103" s="22">
        <v>0.22191208638178231</v>
      </c>
      <c r="J103" s="22">
        <v>0.42605042016806721</v>
      </c>
      <c r="K103" s="22">
        <v>0.41844601939943737</v>
      </c>
      <c r="L103" s="22">
        <v>1.018172955210672</v>
      </c>
      <c r="M103" s="22">
        <v>0.2259448847883051</v>
      </c>
    </row>
    <row r="104" spans="1:13" x14ac:dyDescent="0.25">
      <c r="A104" s="22" t="s">
        <v>10</v>
      </c>
      <c r="B104" s="22">
        <v>3</v>
      </c>
      <c r="C104" s="22">
        <v>0.1228851291184328</v>
      </c>
      <c r="D104" s="22">
        <v>0.33333333333333331</v>
      </c>
      <c r="E104" s="22">
        <v>0.71012471245176612</v>
      </c>
      <c r="F104" s="22">
        <v>-0.34231467303115082</v>
      </c>
      <c r="G104" s="22">
        <v>-0.3039011640142838</v>
      </c>
      <c r="H104" s="22">
        <v>0.73793379726068309</v>
      </c>
      <c r="I104" s="22">
        <v>9.7575691479463322E-2</v>
      </c>
      <c r="J104" s="22">
        <v>0.42605042016806721</v>
      </c>
      <c r="K104" s="22">
        <v>0.41844601939943737</v>
      </c>
      <c r="L104" s="22">
        <v>1.018172955210672</v>
      </c>
      <c r="M104" s="22">
        <v>9.9348930150369913E-2</v>
      </c>
    </row>
    <row r="105" spans="1:13" x14ac:dyDescent="0.25">
      <c r="A105" s="22" t="s">
        <v>10</v>
      </c>
      <c r="B105" s="22">
        <v>4</v>
      </c>
      <c r="C105" s="22">
        <v>0.11522048364153629</v>
      </c>
      <c r="D105" s="22">
        <v>0.25</v>
      </c>
      <c r="E105" s="22">
        <v>0.82534519609330237</v>
      </c>
      <c r="F105" s="22">
        <v>-0.1919535606534542</v>
      </c>
      <c r="G105" s="22">
        <v>-0.23298788660664679</v>
      </c>
      <c r="H105" s="22">
        <v>0.79216316925026453</v>
      </c>
      <c r="I105" s="22">
        <v>5.4229371989581443E-2</v>
      </c>
      <c r="J105" s="22">
        <v>0.42605042016806721</v>
      </c>
      <c r="K105" s="22">
        <v>0.41844601939943737</v>
      </c>
      <c r="L105" s="22">
        <v>1.018172955210672</v>
      </c>
      <c r="M105" s="22">
        <v>5.5214879937850951E-2</v>
      </c>
    </row>
    <row r="106" spans="1:13" x14ac:dyDescent="0.25">
      <c r="A106" s="22" t="s">
        <v>10</v>
      </c>
      <c r="B106" s="22">
        <v>5</v>
      </c>
      <c r="C106" s="22">
        <v>4.1602465331278891E-2</v>
      </c>
      <c r="D106" s="22">
        <v>0.2</v>
      </c>
      <c r="E106" s="22">
        <v>0.86694766142458124</v>
      </c>
      <c r="F106" s="22">
        <v>-0.1427766714694792</v>
      </c>
      <c r="G106" s="22">
        <v>-0.19043992016206471</v>
      </c>
      <c r="H106" s="22">
        <v>0.826595417956001</v>
      </c>
      <c r="I106" s="22">
        <v>3.4432248705736468E-2</v>
      </c>
      <c r="J106" s="22">
        <v>0.42605042016806721</v>
      </c>
      <c r="K106" s="22">
        <v>0.41844601939943737</v>
      </c>
      <c r="L106" s="22">
        <v>1.018172955210672</v>
      </c>
      <c r="M106" s="22">
        <v>3.5057984419268523E-2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2DE3D-2FE7-471D-BED0-A75DAE9E4FD2}">
  <sheetPr>
    <tabColor theme="5" tint="0.39997558519241921"/>
  </sheetPr>
  <dimension ref="A1:F4"/>
  <sheetViews>
    <sheetView workbookViewId="0">
      <selection activeCell="F13" sqref="F13"/>
    </sheetView>
  </sheetViews>
  <sheetFormatPr defaultRowHeight="13.8" x14ac:dyDescent="0.25"/>
  <cols>
    <col min="1" max="16384" width="8.796875" style="430"/>
  </cols>
  <sheetData>
    <row r="1" spans="1:6" x14ac:dyDescent="0.25">
      <c r="A1" s="430" t="s">
        <v>265</v>
      </c>
      <c r="B1" s="430" t="s">
        <v>127</v>
      </c>
      <c r="C1" s="430" t="s">
        <v>128</v>
      </c>
      <c r="D1" s="430" t="s">
        <v>129</v>
      </c>
      <c r="E1" s="430" t="s">
        <v>0</v>
      </c>
      <c r="F1" s="430" t="s">
        <v>1</v>
      </c>
    </row>
    <row r="2" spans="1:6" x14ac:dyDescent="0.25">
      <c r="A2" s="261" t="s">
        <v>266</v>
      </c>
      <c r="B2" s="261">
        <v>2.9627340920404411E-2</v>
      </c>
      <c r="C2" s="261">
        <v>4.0521240574994143E-2</v>
      </c>
      <c r="D2" s="261">
        <v>0.73115582099644782</v>
      </c>
      <c r="E2" s="261">
        <v>-1.824063860368387</v>
      </c>
      <c r="F2" s="261">
        <v>-1.3818651233397929</v>
      </c>
    </row>
    <row r="3" spans="1:6" x14ac:dyDescent="0.25">
      <c r="A3" s="261" t="s">
        <v>267</v>
      </c>
      <c r="B3" s="261">
        <v>5.5852530994235053E-2</v>
      </c>
      <c r="C3" s="261">
        <v>5.7526209902788852E-2</v>
      </c>
      <c r="D3" s="261">
        <v>0.97090580256578563</v>
      </c>
      <c r="E3" s="261">
        <v>-1.531374013250197</v>
      </c>
      <c r="F3" s="261">
        <v>-1.3241405973886879</v>
      </c>
    </row>
    <row r="4" spans="1:6" x14ac:dyDescent="0.25">
      <c r="A4" s="22" t="s">
        <v>136</v>
      </c>
      <c r="B4" s="22">
        <v>6.7193860839455333E-2</v>
      </c>
      <c r="C4" s="22">
        <v>6.1085819086122942E-2</v>
      </c>
      <c r="D4" s="22">
        <v>1.0999911574357519</v>
      </c>
      <c r="E4" s="22">
        <v>-1.3460891876629459</v>
      </c>
      <c r="F4" s="22">
        <v>-1.449386345596319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Summary</vt:lpstr>
      <vt:lpstr>Lifetime PD Parameter- R</vt:lpstr>
      <vt:lpstr>Lifetime PD Parameter - excel</vt:lpstr>
      <vt:lpstr>Lifetime PD - excel (key)</vt:lpstr>
      <vt:lpstr>Lifetime PD Projection</vt:lpstr>
      <vt:lpstr>Corp - 12m PD</vt:lpstr>
      <vt:lpstr>Retail - 12m PD</vt:lpstr>
      <vt:lpstr>Retail - GINI</vt:lpstr>
      <vt:lpstr>Retail - PSI</vt:lpstr>
      <vt:lpstr>Corp - GINI</vt:lpstr>
      <vt:lpstr>Corp - PSI</vt:lpstr>
      <vt:lpstr>Backtesting - Retail</vt:lpstr>
      <vt:lpstr>Backtesting - Corp</vt:lpstr>
      <vt:lpstr>F_12Snp_ODR_Ret</vt:lpstr>
      <vt:lpstr>F_12Snp_ODR_Corp</vt:lpstr>
      <vt:lpstr>R_All_PD_Regression_Param_Stat</vt:lpstr>
      <vt:lpstr>R_F_PD_by_Final_Segment</vt:lpstr>
      <vt:lpstr>R_Parameter_to_create_PD_tbl</vt:lpstr>
      <vt:lpstr>PD_Calculation</vt:lpstr>
      <vt:lpstr>PD_Other Asset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Narisa Cheyklin</dc:creator>
  <cp:lastModifiedBy>admin</cp:lastModifiedBy>
  <dcterms:created xsi:type="dcterms:W3CDTF">2021-05-22T11:30:19Z</dcterms:created>
  <dcterms:modified xsi:type="dcterms:W3CDTF">2022-07-15T04:35:17Z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IBANK\630062</vt:lpwstr>
  </property>
  <property fmtid="{D5CDD505-2E9C-101B-9397-08002B2CF9AE}" pid="4" name="DLPManualFileClassificationLastModificationDate">
    <vt:lpwstr>1647508792</vt:lpwstr>
  </property>
  <property fmtid="{D5CDD505-2E9C-101B-9397-08002B2CF9AE}" pid="5" name="DLPManualFileClassificationVersion">
    <vt:lpwstr>11.6.100.33</vt:lpwstr>
  </property>
</Properties>
</file>